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D:\UFOLEP\CTD Nord\Transpondeurs\"/>
    </mc:Choice>
  </mc:AlternateContent>
  <xr:revisionPtr revIDLastSave="0" documentId="13_ncr:1_{5EBA254C-49C2-4FB3-964D-21DAD17B91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oute2022" sheetId="18" r:id="rId1"/>
    <sheet name="Ecole de velo 2022" sheetId="19" r:id="rId2"/>
    <sheet name="CycloCross 2022" sheetId="14" r:id="rId3"/>
    <sheet name="Ecole de velo CCx2022" sheetId="15" r:id="rId4"/>
    <sheet name="VTT2022" sheetId="16" r:id="rId5"/>
    <sheet name="CycloCross 2022 championnat" sheetId="17" r:id="rId6"/>
    <sheet name="Bilan" sheetId="11" r:id="rId7"/>
    <sheet name="Route2021" sheetId="10" r:id="rId8"/>
    <sheet name="Adultes" sheetId="2" r:id="rId9"/>
    <sheet name="Ecole de velo" sheetId="3" r:id="rId10"/>
    <sheet name="Ecole de velo 2021" sheetId="12" r:id="rId11"/>
    <sheet name="CycloCross" sheetId="7" r:id="rId12"/>
    <sheet name="Ecole de velo CCx" sheetId="9" r:id="rId13"/>
    <sheet name="VTT" sheetId="8" r:id="rId14"/>
    <sheet name="Location" sheetId="4" r:id="rId15"/>
    <sheet name="A" sheetId="6" r:id="rId16"/>
    <sheet name="Ancien Bilan" sheetId="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5" hidden="1">A!$A$1:$K$1313</definedName>
    <definedName name="_xlnm._FilterDatabase" localSheetId="8" hidden="1">Adultes!$A$1:$P$806</definedName>
    <definedName name="_xlnm._FilterDatabase" localSheetId="16" hidden="1">'Ancien Bilan'!$A$1:$J$1119</definedName>
    <definedName name="_xlnm._FilterDatabase" localSheetId="6" hidden="1">Bilan!$A$1:$F$1497</definedName>
    <definedName name="_xlnm._FilterDatabase" localSheetId="11" hidden="1">CycloCross!$A$1:$P$329</definedName>
    <definedName name="_xlnm._FilterDatabase" localSheetId="2" hidden="1">'CycloCross 2022'!$A$1:$P$498</definedName>
    <definedName name="_xlnm._FilterDatabase" localSheetId="5" hidden="1">'CycloCross 2022 championnat'!$A$1:$P$498</definedName>
    <definedName name="_xlnm._FilterDatabase" localSheetId="9" hidden="1">'Ecole de velo'!$A$1:$E$141</definedName>
    <definedName name="_xlnm._FilterDatabase" localSheetId="10" hidden="1">'Ecole de velo 2021'!$B$1:$G$140</definedName>
    <definedName name="_xlnm._FilterDatabase" localSheetId="1" hidden="1">'Ecole de velo 2022'!$B$1:$F$166</definedName>
    <definedName name="_xlnm._FilterDatabase" localSheetId="12" hidden="1">'Ecole de velo CCx'!$B$1:$F$111</definedName>
    <definedName name="_xlnm._FilterDatabase" localSheetId="3" hidden="1">'Ecole de velo CCx2022'!$B$1:$F$153</definedName>
    <definedName name="_xlnm._FilterDatabase" localSheetId="14" hidden="1">Location!$A$1:$P$835</definedName>
    <definedName name="_xlnm._FilterDatabase" localSheetId="0" hidden="1">Route2022!$A$1:$R$1467</definedName>
    <definedName name="_xlnm._FilterDatabase" localSheetId="13" hidden="1">VTT!$A$1:$P$351</definedName>
    <definedName name="_xlnm._FilterDatabase" localSheetId="4" hidden="1">'VTT2022'!$A$1:$P$644</definedName>
    <definedName name="_xlnm.Print_Area" localSheetId="8">Adultes!$A$1:$G$237</definedName>
    <definedName name="_xlnm.Print_Area" localSheetId="11">CycloCross!$A$1:$G$139</definedName>
    <definedName name="_xlnm.Print_Area" localSheetId="2">'CycloCross 2022'!$A$1:$D$495</definedName>
    <definedName name="_xlnm.Print_Area" localSheetId="5">'CycloCross 2022 championnat'!$A$1:$D$495</definedName>
    <definedName name="_xlnm.Print_Area" localSheetId="9">'Ecole de velo'!$A$1:$E$113</definedName>
    <definedName name="_xlnm.Print_Area" localSheetId="10">'Ecole de velo 2021'!$B$1:$G$111</definedName>
    <definedName name="_xlnm.Print_Area" localSheetId="1">'Ecole de velo 2022'!$B$1:$F$137</definedName>
    <definedName name="_xlnm.Print_Area" localSheetId="12">'Ecole de velo CCx'!$B$1:$F$85</definedName>
    <definedName name="_xlnm.Print_Area" localSheetId="3">'Ecole de velo CCx2022'!$A$1:$C$141</definedName>
    <definedName name="_xlnm.Print_Area" localSheetId="14">Location!$A$1:$G$252</definedName>
    <definedName name="_xlnm.Print_Area" localSheetId="13">VTT!$A$1:$G$180</definedName>
    <definedName name="_xlnm.Print_Area" localSheetId="4">'VTT2022'!$A$1:$D$660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48" i="18" l="1"/>
  <c r="W848" i="18"/>
  <c r="D1728" i="11"/>
  <c r="D1727" i="11"/>
  <c r="D1726" i="11"/>
  <c r="W831" i="18"/>
  <c r="D1725" i="11"/>
  <c r="V1114" i="18"/>
  <c r="U1114" i="18"/>
  <c r="T1114" i="18"/>
  <c r="S1114" i="18"/>
  <c r="W1114" i="18"/>
  <c r="D1724" i="11"/>
  <c r="D1723" i="11"/>
  <c r="Q1290" i="18"/>
  <c r="W1290" i="18"/>
  <c r="C766" i="18"/>
  <c r="O157" i="16"/>
  <c r="O158" i="16"/>
  <c r="O159" i="16"/>
  <c r="O160" i="16"/>
  <c r="O161" i="16"/>
  <c r="O162" i="16"/>
  <c r="O163" i="16"/>
  <c r="O164" i="16"/>
  <c r="O165" i="16"/>
  <c r="O166" i="16"/>
  <c r="O745" i="16"/>
  <c r="O744" i="16"/>
  <c r="O743" i="16"/>
  <c r="N848" i="18" l="1"/>
  <c r="B848" i="18" s="1"/>
  <c r="P848" i="18"/>
  <c r="Q848" i="18"/>
  <c r="R848" i="18"/>
  <c r="S848" i="18"/>
  <c r="T848" i="18"/>
  <c r="U848" i="18"/>
  <c r="V848" i="18"/>
  <c r="Q831" i="18"/>
  <c r="S831" i="18"/>
  <c r="T831" i="18"/>
  <c r="U831" i="18"/>
  <c r="V831" i="18"/>
  <c r="X1114" i="18"/>
  <c r="Q1114" i="18"/>
  <c r="N1290" i="18"/>
  <c r="B1290" i="18" s="1"/>
  <c r="S1290" i="18"/>
  <c r="T1290" i="18"/>
  <c r="U1290" i="18"/>
  <c r="V1290" i="18"/>
  <c r="C378" i="18"/>
  <c r="Q378" i="18" s="1"/>
  <c r="D378" i="18"/>
  <c r="E378" i="18"/>
  <c r="F378" i="18"/>
  <c r="C384" i="18"/>
  <c r="Q384" i="18" s="1"/>
  <c r="D384" i="18"/>
  <c r="E384" i="18"/>
  <c r="C404" i="18"/>
  <c r="Q404" i="18" s="1"/>
  <c r="D404" i="18"/>
  <c r="E404" i="18"/>
  <c r="C389" i="18"/>
  <c r="Q389" i="18" s="1"/>
  <c r="D389" i="18"/>
  <c r="E389" i="18"/>
  <c r="C847" i="18"/>
  <c r="Q847" i="18" s="1"/>
  <c r="D847" i="18"/>
  <c r="E847" i="18"/>
  <c r="C1363" i="18"/>
  <c r="Q1363" i="18" s="1"/>
  <c r="D1363" i="18"/>
  <c r="E1363" i="18"/>
  <c r="C1364" i="18"/>
  <c r="G1364" i="18" s="1"/>
  <c r="D1364" i="18"/>
  <c r="E1364" i="18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1" i="11"/>
  <c r="D1722" i="11"/>
  <c r="C1341" i="18"/>
  <c r="D1341" i="18"/>
  <c r="E1341" i="18"/>
  <c r="C758" i="18"/>
  <c r="Q758" i="18" s="1"/>
  <c r="D758" i="18"/>
  <c r="E758" i="18"/>
  <c r="F758" i="18"/>
  <c r="W1259" i="18"/>
  <c r="V1259" i="18"/>
  <c r="U1259" i="18"/>
  <c r="T1259" i="18"/>
  <c r="O1259" i="18"/>
  <c r="S1259" i="18"/>
  <c r="C995" i="18"/>
  <c r="Q995" i="18" s="1"/>
  <c r="D995" i="18"/>
  <c r="E995" i="18"/>
  <c r="F995" i="18"/>
  <c r="C1362" i="18"/>
  <c r="Q1362" i="18" s="1"/>
  <c r="D1362" i="18"/>
  <c r="E1362" i="18"/>
  <c r="F1362" i="18"/>
  <c r="C1338" i="18"/>
  <c r="G1338" i="18" s="1"/>
  <c r="D1338" i="18"/>
  <c r="E1338" i="18"/>
  <c r="C507" i="18"/>
  <c r="G507" i="18" s="1"/>
  <c r="D507" i="18"/>
  <c r="E507" i="18"/>
  <c r="F507" i="18"/>
  <c r="D167" i="19"/>
  <c r="W405" i="18"/>
  <c r="D850" i="18"/>
  <c r="C850" i="18"/>
  <c r="Q850" i="18" s="1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8" i="18"/>
  <c r="F89" i="18"/>
  <c r="F90" i="18"/>
  <c r="F92" i="18"/>
  <c r="F93" i="18"/>
  <c r="F94" i="18"/>
  <c r="F95" i="18"/>
  <c r="F96" i="18"/>
  <c r="F97" i="18"/>
  <c r="F98" i="18"/>
  <c r="F99" i="18"/>
  <c r="F100" i="18"/>
  <c r="F102" i="18"/>
  <c r="F103" i="18"/>
  <c r="F104" i="18"/>
  <c r="F105" i="18"/>
  <c r="F107" i="18"/>
  <c r="F108" i="18"/>
  <c r="F109" i="18"/>
  <c r="F110" i="18"/>
  <c r="F111" i="18"/>
  <c r="F112" i="18"/>
  <c r="F113" i="18"/>
  <c r="F114" i="18"/>
  <c r="F115" i="18"/>
  <c r="F116" i="18"/>
  <c r="F121" i="18"/>
  <c r="F122" i="18"/>
  <c r="F123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40" i="18"/>
  <c r="F142" i="18"/>
  <c r="F143" i="18"/>
  <c r="F144" i="18"/>
  <c r="F145" i="18"/>
  <c r="F146" i="18"/>
  <c r="F147" i="18"/>
  <c r="F148" i="18"/>
  <c r="F149" i="18"/>
  <c r="F152" i="18"/>
  <c r="F154" i="18"/>
  <c r="F157" i="18"/>
  <c r="F159" i="18"/>
  <c r="F160" i="18"/>
  <c r="F161" i="18"/>
  <c r="F163" i="18"/>
  <c r="F164" i="18"/>
  <c r="F165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73" i="18"/>
  <c r="F172" i="18"/>
  <c r="F190" i="18"/>
  <c r="F191" i="18"/>
  <c r="F192" i="18"/>
  <c r="F193" i="18"/>
  <c r="F126" i="18"/>
  <c r="F194" i="18"/>
  <c r="F195" i="18"/>
  <c r="W1128" i="18"/>
  <c r="V1128" i="18"/>
  <c r="U1128" i="18"/>
  <c r="T1128" i="18"/>
  <c r="S1128" i="18"/>
  <c r="Q1128" i="18"/>
  <c r="O1128" i="18"/>
  <c r="C807" i="18"/>
  <c r="G807" i="18" s="1"/>
  <c r="D807" i="18"/>
  <c r="E807" i="18"/>
  <c r="F807" i="18"/>
  <c r="C843" i="18"/>
  <c r="G843" i="18" s="1"/>
  <c r="D843" i="18"/>
  <c r="E843" i="18"/>
  <c r="F843" i="18"/>
  <c r="C438" i="18"/>
  <c r="Q438" i="18" s="1"/>
  <c r="D438" i="18"/>
  <c r="E438" i="18"/>
  <c r="F438" i="18"/>
  <c r="C844" i="18"/>
  <c r="G844" i="18" s="1"/>
  <c r="D844" i="18"/>
  <c r="E844" i="18"/>
  <c r="F844" i="18"/>
  <c r="O199" i="18"/>
  <c r="W199" i="18"/>
  <c r="W162" i="18"/>
  <c r="D1702" i="11"/>
  <c r="Q1112" i="18"/>
  <c r="O1112" i="18" s="1"/>
  <c r="D1701" i="11"/>
  <c r="C437" i="18"/>
  <c r="D437" i="18"/>
  <c r="E437" i="18"/>
  <c r="F437" i="18"/>
  <c r="C439" i="18"/>
  <c r="D439" i="18"/>
  <c r="E439" i="18"/>
  <c r="F439" i="18"/>
  <c r="C1108" i="18"/>
  <c r="D1108" i="18"/>
  <c r="E1108" i="18"/>
  <c r="C854" i="18"/>
  <c r="G854" i="18" s="1"/>
  <c r="D854" i="18"/>
  <c r="E854" i="18"/>
  <c r="F854" i="18"/>
  <c r="C161" i="18"/>
  <c r="D161" i="18"/>
  <c r="E161" i="18"/>
  <c r="D162" i="19"/>
  <c r="G1359" i="18"/>
  <c r="G1360" i="18"/>
  <c r="C141" i="18"/>
  <c r="D141" i="18"/>
  <c r="E141" i="18"/>
  <c r="C580" i="18"/>
  <c r="D580" i="18"/>
  <c r="E580" i="18"/>
  <c r="F580" i="18"/>
  <c r="C356" i="18"/>
  <c r="D356" i="18"/>
  <c r="E356" i="18"/>
  <c r="F356" i="18"/>
  <c r="Q1359" i="18"/>
  <c r="C463" i="18"/>
  <c r="D463" i="18"/>
  <c r="E463" i="18"/>
  <c r="F463" i="18"/>
  <c r="C357" i="18"/>
  <c r="D357" i="18"/>
  <c r="E357" i="18"/>
  <c r="F357" i="18"/>
  <c r="C709" i="18"/>
  <c r="D709" i="18"/>
  <c r="E709" i="18"/>
  <c r="F709" i="18"/>
  <c r="C228" i="18"/>
  <c r="D636" i="11"/>
  <c r="D637" i="11"/>
  <c r="D638" i="11"/>
  <c r="D639" i="11"/>
  <c r="C1333" i="18"/>
  <c r="D1333" i="18"/>
  <c r="E1333" i="18"/>
  <c r="E1257" i="18"/>
  <c r="D1257" i="18"/>
  <c r="C1257" i="18"/>
  <c r="F794" i="18"/>
  <c r="F961" i="18"/>
  <c r="F270" i="18"/>
  <c r="F773" i="18"/>
  <c r="F775" i="18"/>
  <c r="F962" i="18"/>
  <c r="F782" i="18"/>
  <c r="F712" i="18"/>
  <c r="F440" i="18"/>
  <c r="F374" i="18"/>
  <c r="F826" i="18"/>
  <c r="F774" i="18"/>
  <c r="F780" i="18"/>
  <c r="F785" i="18"/>
  <c r="F1358" i="18"/>
  <c r="F364" i="18"/>
  <c r="F963" i="18"/>
  <c r="F964" i="18"/>
  <c r="C964" i="18"/>
  <c r="D964" i="18"/>
  <c r="E964" i="18"/>
  <c r="C794" i="18"/>
  <c r="D794" i="18"/>
  <c r="E794" i="18"/>
  <c r="C961" i="18"/>
  <c r="D961" i="18"/>
  <c r="E961" i="18"/>
  <c r="C1255" i="18"/>
  <c r="D1255" i="18"/>
  <c r="E1255" i="18"/>
  <c r="C1256" i="18"/>
  <c r="D1256" i="18"/>
  <c r="E1256" i="18"/>
  <c r="C1332" i="18"/>
  <c r="D1332" i="18"/>
  <c r="E1332" i="18"/>
  <c r="C270" i="18"/>
  <c r="D270" i="18"/>
  <c r="E270" i="18"/>
  <c r="C773" i="18"/>
  <c r="D773" i="18"/>
  <c r="E773" i="18"/>
  <c r="C775" i="18"/>
  <c r="D775" i="18"/>
  <c r="E775" i="18"/>
  <c r="C962" i="18"/>
  <c r="D962" i="18"/>
  <c r="E962" i="18"/>
  <c r="C782" i="18"/>
  <c r="D782" i="18"/>
  <c r="E782" i="18"/>
  <c r="C712" i="18"/>
  <c r="D712" i="18"/>
  <c r="E712" i="18"/>
  <c r="C440" i="18"/>
  <c r="D440" i="18"/>
  <c r="E440" i="18"/>
  <c r="C374" i="18"/>
  <c r="D374" i="18"/>
  <c r="E374" i="18"/>
  <c r="C826" i="18"/>
  <c r="D826" i="18"/>
  <c r="E826" i="18"/>
  <c r="C774" i="18"/>
  <c r="D774" i="18"/>
  <c r="E774" i="18"/>
  <c r="C780" i="18"/>
  <c r="D780" i="18"/>
  <c r="E780" i="18"/>
  <c r="C785" i="18"/>
  <c r="D785" i="18"/>
  <c r="E785" i="18"/>
  <c r="C1334" i="18"/>
  <c r="D1334" i="18"/>
  <c r="E1334" i="18"/>
  <c r="C1358" i="18"/>
  <c r="D1358" i="18"/>
  <c r="E1358" i="18"/>
  <c r="C364" i="18"/>
  <c r="D364" i="18"/>
  <c r="E364" i="18"/>
  <c r="C963" i="18"/>
  <c r="D963" i="18"/>
  <c r="E963" i="18"/>
  <c r="E1258" i="18"/>
  <c r="D1258" i="18"/>
  <c r="C1258" i="18"/>
  <c r="G1426" i="18"/>
  <c r="Q1426" i="18"/>
  <c r="G1427" i="18"/>
  <c r="Q1427" i="18"/>
  <c r="G1428" i="18"/>
  <c r="Q1428" i="18"/>
  <c r="G1429" i="18"/>
  <c r="Q1429" i="18"/>
  <c r="G1430" i="18"/>
  <c r="Q1430" i="18"/>
  <c r="G1431" i="18"/>
  <c r="Q1431" i="18"/>
  <c r="G1432" i="18"/>
  <c r="Q1432" i="18"/>
  <c r="G1433" i="18"/>
  <c r="Q1433" i="18"/>
  <c r="G1434" i="18"/>
  <c r="Q1434" i="18"/>
  <c r="G1435" i="18"/>
  <c r="Q1435" i="18"/>
  <c r="G1436" i="18"/>
  <c r="Q1436" i="18"/>
  <c r="G1437" i="18"/>
  <c r="Q1437" i="18"/>
  <c r="G1438" i="18"/>
  <c r="Q1438" i="18"/>
  <c r="G1439" i="18"/>
  <c r="Q1439" i="18"/>
  <c r="G1440" i="18"/>
  <c r="Q1440" i="18"/>
  <c r="G1441" i="18"/>
  <c r="Q1441" i="18"/>
  <c r="G1442" i="18"/>
  <c r="Q1442" i="18"/>
  <c r="G1443" i="18"/>
  <c r="Q1443" i="18"/>
  <c r="G1444" i="18"/>
  <c r="Q1444" i="18"/>
  <c r="G1445" i="18"/>
  <c r="Q1445" i="18"/>
  <c r="G1446" i="18"/>
  <c r="Q1446" i="18"/>
  <c r="G1447" i="18"/>
  <c r="Q1447" i="18"/>
  <c r="G1448" i="18"/>
  <c r="Q1448" i="18"/>
  <c r="G1449" i="18"/>
  <c r="Q1449" i="18"/>
  <c r="G1450" i="18"/>
  <c r="Q1450" i="18"/>
  <c r="G1451" i="18"/>
  <c r="Q1451" i="18"/>
  <c r="G1452" i="18"/>
  <c r="Q1452" i="18"/>
  <c r="G1453" i="18"/>
  <c r="Q1453" i="18"/>
  <c r="G1454" i="18"/>
  <c r="Q1454" i="18"/>
  <c r="G1455" i="18"/>
  <c r="Q1455" i="18"/>
  <c r="G1456" i="18"/>
  <c r="Q1456" i="18"/>
  <c r="G1457" i="18"/>
  <c r="Q1457" i="18"/>
  <c r="G1458" i="18"/>
  <c r="Q1458" i="18"/>
  <c r="G1459" i="18"/>
  <c r="Q1459" i="18"/>
  <c r="G1460" i="18"/>
  <c r="Q1460" i="18"/>
  <c r="G1461" i="18"/>
  <c r="Q1461" i="18"/>
  <c r="G1462" i="18"/>
  <c r="Q1462" i="18"/>
  <c r="G1463" i="18"/>
  <c r="Q1463" i="18"/>
  <c r="G1464" i="18"/>
  <c r="Q1464" i="18"/>
  <c r="G1465" i="18"/>
  <c r="Q1465" i="18"/>
  <c r="G1466" i="18"/>
  <c r="Q1466" i="18"/>
  <c r="G1467" i="18"/>
  <c r="Q1467" i="18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O523" i="14"/>
  <c r="O522" i="14"/>
  <c r="O741" i="16"/>
  <c r="O742" i="16"/>
  <c r="D166" i="15"/>
  <c r="D167" i="15"/>
  <c r="D168" i="15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Q339" i="18"/>
  <c r="C743" i="18"/>
  <c r="D743" i="18"/>
  <c r="E743" i="18"/>
  <c r="F743" i="18"/>
  <c r="T740" i="16"/>
  <c r="S740" i="16"/>
  <c r="R740" i="16"/>
  <c r="Q740" i="16"/>
  <c r="P740" i="16"/>
  <c r="O740" i="16"/>
  <c r="E740" i="16"/>
  <c r="T739" i="16"/>
  <c r="S739" i="16"/>
  <c r="R739" i="16"/>
  <c r="Q739" i="16"/>
  <c r="P739" i="16"/>
  <c r="O739" i="16"/>
  <c r="E739" i="16"/>
  <c r="T738" i="16"/>
  <c r="S738" i="16"/>
  <c r="R738" i="16"/>
  <c r="Q738" i="16"/>
  <c r="P738" i="16"/>
  <c r="O738" i="16"/>
  <c r="E738" i="16"/>
  <c r="O737" i="16"/>
  <c r="E737" i="16"/>
  <c r="T736" i="16"/>
  <c r="S736" i="16"/>
  <c r="R736" i="16"/>
  <c r="Q736" i="16"/>
  <c r="P736" i="16"/>
  <c r="O736" i="16"/>
  <c r="E736" i="16"/>
  <c r="T735" i="16"/>
  <c r="S735" i="16"/>
  <c r="R735" i="16"/>
  <c r="P735" i="16"/>
  <c r="O735" i="16"/>
  <c r="E735" i="16"/>
  <c r="T734" i="16"/>
  <c r="S734" i="16"/>
  <c r="R734" i="16"/>
  <c r="P734" i="16"/>
  <c r="O734" i="16"/>
  <c r="E734" i="16"/>
  <c r="T733" i="16"/>
  <c r="S733" i="16"/>
  <c r="R733" i="16"/>
  <c r="P733" i="16"/>
  <c r="O733" i="16"/>
  <c r="E733" i="16"/>
  <c r="T732" i="16"/>
  <c r="S732" i="16"/>
  <c r="R732" i="16"/>
  <c r="P732" i="16"/>
  <c r="O732" i="16"/>
  <c r="E732" i="16"/>
  <c r="T731" i="16"/>
  <c r="S731" i="16"/>
  <c r="R731" i="16"/>
  <c r="P731" i="16"/>
  <c r="O731" i="16"/>
  <c r="E731" i="16"/>
  <c r="T730" i="16"/>
  <c r="S730" i="16"/>
  <c r="R730" i="16"/>
  <c r="P730" i="16"/>
  <c r="O730" i="16"/>
  <c r="E730" i="16"/>
  <c r="T729" i="16"/>
  <c r="S729" i="16"/>
  <c r="R729" i="16"/>
  <c r="P729" i="16"/>
  <c r="O729" i="16"/>
  <c r="E729" i="16"/>
  <c r="T728" i="16"/>
  <c r="S728" i="16"/>
  <c r="R728" i="16"/>
  <c r="P728" i="16"/>
  <c r="O728" i="16"/>
  <c r="E728" i="16"/>
  <c r="T727" i="16"/>
  <c r="S727" i="16"/>
  <c r="R727" i="16"/>
  <c r="P727" i="16"/>
  <c r="O727" i="16"/>
  <c r="E727" i="16"/>
  <c r="T726" i="16"/>
  <c r="S726" i="16"/>
  <c r="R726" i="16"/>
  <c r="P726" i="16"/>
  <c r="O726" i="16"/>
  <c r="E726" i="16"/>
  <c r="T725" i="16"/>
  <c r="S725" i="16"/>
  <c r="R725" i="16"/>
  <c r="P725" i="16"/>
  <c r="O725" i="16"/>
  <c r="E725" i="16"/>
  <c r="T724" i="16"/>
  <c r="S724" i="16"/>
  <c r="R724" i="16"/>
  <c r="P724" i="16"/>
  <c r="O724" i="16"/>
  <c r="E724" i="16"/>
  <c r="T723" i="16"/>
  <c r="S723" i="16"/>
  <c r="R723" i="16"/>
  <c r="P723" i="16"/>
  <c r="O723" i="16"/>
  <c r="E723" i="16"/>
  <c r="T722" i="16"/>
  <c r="S722" i="16"/>
  <c r="R722" i="16"/>
  <c r="P722" i="16"/>
  <c r="O722" i="16"/>
  <c r="E722" i="16"/>
  <c r="T721" i="16"/>
  <c r="S721" i="16"/>
  <c r="R721" i="16"/>
  <c r="P721" i="16"/>
  <c r="O721" i="16"/>
  <c r="E721" i="16"/>
  <c r="T720" i="16"/>
  <c r="S720" i="16"/>
  <c r="R720" i="16"/>
  <c r="P720" i="16"/>
  <c r="O720" i="16"/>
  <c r="E720" i="16"/>
  <c r="T719" i="16"/>
  <c r="S719" i="16"/>
  <c r="R719" i="16"/>
  <c r="P719" i="16"/>
  <c r="O719" i="16"/>
  <c r="E719" i="16"/>
  <c r="T718" i="16"/>
  <c r="S718" i="16"/>
  <c r="R718" i="16"/>
  <c r="P718" i="16"/>
  <c r="O718" i="16"/>
  <c r="E718" i="16"/>
  <c r="T717" i="16"/>
  <c r="S717" i="16"/>
  <c r="R717" i="16"/>
  <c r="P717" i="16"/>
  <c r="O717" i="16"/>
  <c r="E717" i="16"/>
  <c r="T716" i="16"/>
  <c r="S716" i="16"/>
  <c r="R716" i="16"/>
  <c r="P716" i="16"/>
  <c r="O716" i="16"/>
  <c r="E716" i="16"/>
  <c r="T715" i="16"/>
  <c r="S715" i="16"/>
  <c r="R715" i="16"/>
  <c r="P715" i="16"/>
  <c r="O715" i="16"/>
  <c r="E715" i="16"/>
  <c r="T714" i="16"/>
  <c r="S714" i="16"/>
  <c r="R714" i="16"/>
  <c r="P714" i="16"/>
  <c r="O714" i="16"/>
  <c r="E714" i="16"/>
  <c r="D714" i="16"/>
  <c r="T713" i="16"/>
  <c r="S713" i="16"/>
  <c r="R713" i="16"/>
  <c r="P713" i="16"/>
  <c r="O713" i="16"/>
  <c r="E713" i="16"/>
  <c r="D713" i="16"/>
  <c r="T712" i="16"/>
  <c r="S712" i="16"/>
  <c r="R712" i="16"/>
  <c r="P712" i="16"/>
  <c r="O712" i="16"/>
  <c r="E712" i="16"/>
  <c r="T711" i="16"/>
  <c r="S711" i="16"/>
  <c r="R711" i="16"/>
  <c r="P711" i="16"/>
  <c r="O711" i="16"/>
  <c r="E711" i="16"/>
  <c r="T710" i="16"/>
  <c r="S710" i="16"/>
  <c r="R710" i="16"/>
  <c r="P710" i="16"/>
  <c r="O710" i="16"/>
  <c r="E710" i="16"/>
  <c r="T709" i="16"/>
  <c r="S709" i="16"/>
  <c r="R709" i="16"/>
  <c r="P709" i="16"/>
  <c r="O709" i="16"/>
  <c r="E709" i="16"/>
  <c r="T708" i="16"/>
  <c r="S708" i="16"/>
  <c r="R708" i="16"/>
  <c r="P708" i="16"/>
  <c r="O708" i="16"/>
  <c r="E708" i="16"/>
  <c r="D708" i="16"/>
  <c r="T707" i="16"/>
  <c r="S707" i="16"/>
  <c r="R707" i="16"/>
  <c r="P707" i="16"/>
  <c r="O707" i="16"/>
  <c r="E707" i="16"/>
  <c r="T706" i="16"/>
  <c r="S706" i="16"/>
  <c r="R706" i="16"/>
  <c r="P706" i="16"/>
  <c r="O706" i="16"/>
  <c r="E706" i="16"/>
  <c r="T705" i="16"/>
  <c r="S705" i="16"/>
  <c r="R705" i="16"/>
  <c r="P705" i="16"/>
  <c r="O705" i="16"/>
  <c r="E705" i="16"/>
  <c r="P704" i="16"/>
  <c r="O704" i="16"/>
  <c r="E704" i="16"/>
  <c r="D704" i="16"/>
  <c r="P703" i="16"/>
  <c r="O703" i="16"/>
  <c r="E703" i="16"/>
  <c r="D703" i="16"/>
  <c r="T702" i="16"/>
  <c r="S702" i="16"/>
  <c r="R702" i="16"/>
  <c r="P702" i="16"/>
  <c r="O702" i="16"/>
  <c r="E702" i="16"/>
  <c r="P701" i="16"/>
  <c r="O701" i="16"/>
  <c r="E701" i="16"/>
  <c r="D701" i="16"/>
  <c r="T700" i="16"/>
  <c r="S700" i="16"/>
  <c r="R700" i="16"/>
  <c r="P700" i="16"/>
  <c r="O700" i="16"/>
  <c r="E700" i="16"/>
  <c r="P699" i="16"/>
  <c r="O699" i="16"/>
  <c r="E699" i="16"/>
  <c r="D699" i="16"/>
  <c r="T698" i="16"/>
  <c r="S698" i="16"/>
  <c r="R698" i="16"/>
  <c r="P698" i="16"/>
  <c r="O698" i="16"/>
  <c r="E698" i="16"/>
  <c r="T697" i="16"/>
  <c r="S697" i="16"/>
  <c r="R697" i="16"/>
  <c r="P697" i="16"/>
  <c r="O697" i="16"/>
  <c r="E697" i="16"/>
  <c r="T696" i="16"/>
  <c r="S696" i="16"/>
  <c r="R696" i="16"/>
  <c r="P696" i="16"/>
  <c r="O696" i="16"/>
  <c r="E696" i="16"/>
  <c r="T695" i="16"/>
  <c r="S695" i="16"/>
  <c r="R695" i="16"/>
  <c r="P695" i="16"/>
  <c r="O695" i="16"/>
  <c r="E695" i="16"/>
  <c r="D695" i="16"/>
  <c r="T694" i="16"/>
  <c r="S694" i="16"/>
  <c r="R694" i="16"/>
  <c r="P694" i="16"/>
  <c r="O694" i="16"/>
  <c r="E694" i="16"/>
  <c r="T693" i="16"/>
  <c r="S693" i="16"/>
  <c r="R693" i="16"/>
  <c r="P693" i="16"/>
  <c r="O693" i="16"/>
  <c r="E693" i="16"/>
  <c r="D693" i="16"/>
  <c r="T692" i="16"/>
  <c r="S692" i="16"/>
  <c r="R692" i="16"/>
  <c r="P692" i="16"/>
  <c r="O692" i="16"/>
  <c r="E692" i="16"/>
  <c r="D692" i="16"/>
  <c r="T691" i="16"/>
  <c r="S691" i="16"/>
  <c r="R691" i="16"/>
  <c r="P691" i="16"/>
  <c r="O691" i="16"/>
  <c r="E691" i="16"/>
  <c r="D691" i="16"/>
  <c r="T690" i="16"/>
  <c r="S690" i="16"/>
  <c r="R690" i="16"/>
  <c r="P690" i="16"/>
  <c r="O690" i="16"/>
  <c r="E690" i="16"/>
  <c r="P689" i="16"/>
  <c r="O689" i="16"/>
  <c r="E689" i="16"/>
  <c r="D689" i="16"/>
  <c r="T688" i="16"/>
  <c r="S688" i="16"/>
  <c r="R688" i="16"/>
  <c r="P688" i="16"/>
  <c r="O688" i="16"/>
  <c r="E688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452" i="16"/>
  <c r="T520" i="14"/>
  <c r="S520" i="14"/>
  <c r="R520" i="14"/>
  <c r="Q520" i="14"/>
  <c r="P520" i="14"/>
  <c r="O520" i="14"/>
  <c r="E520" i="14"/>
  <c r="T519" i="14"/>
  <c r="S519" i="14"/>
  <c r="R519" i="14"/>
  <c r="Q519" i="14"/>
  <c r="P519" i="14"/>
  <c r="O519" i="14"/>
  <c r="B519" i="14"/>
  <c r="E519" i="14"/>
  <c r="O101" i="18"/>
  <c r="B809" i="18"/>
  <c r="O717" i="18"/>
  <c r="Q717" i="18"/>
  <c r="C375" i="18"/>
  <c r="D375" i="18"/>
  <c r="E375" i="18"/>
  <c r="F375" i="18"/>
  <c r="C81" i="18"/>
  <c r="D81" i="18"/>
  <c r="E81" i="18"/>
  <c r="C323" i="18"/>
  <c r="D323" i="18"/>
  <c r="E323" i="18"/>
  <c r="F323" i="18"/>
  <c r="C174" i="18"/>
  <c r="D174" i="18"/>
  <c r="E174" i="18"/>
  <c r="C367" i="18"/>
  <c r="D367" i="18"/>
  <c r="E367" i="18"/>
  <c r="F367" i="18"/>
  <c r="C693" i="18"/>
  <c r="D693" i="18"/>
  <c r="E693" i="18"/>
  <c r="F693" i="18"/>
  <c r="C858" i="18"/>
  <c r="D858" i="18"/>
  <c r="E858" i="18"/>
  <c r="F858" i="18"/>
  <c r="C732" i="18"/>
  <c r="D732" i="18"/>
  <c r="E732" i="18"/>
  <c r="F732" i="18"/>
  <c r="C332" i="18"/>
  <c r="D332" i="18"/>
  <c r="E332" i="18"/>
  <c r="F332" i="18"/>
  <c r="C461" i="18"/>
  <c r="D461" i="18"/>
  <c r="E461" i="18"/>
  <c r="F461" i="18"/>
  <c r="C462" i="18"/>
  <c r="D462" i="18"/>
  <c r="E462" i="18"/>
  <c r="F462" i="18"/>
  <c r="C749" i="18"/>
  <c r="D749" i="18"/>
  <c r="E749" i="18"/>
  <c r="F749" i="18"/>
  <c r="C959" i="18"/>
  <c r="D959" i="18"/>
  <c r="E959" i="18"/>
  <c r="F959" i="18"/>
  <c r="C159" i="18"/>
  <c r="D159" i="18"/>
  <c r="E159" i="18"/>
  <c r="C149" i="18"/>
  <c r="D149" i="18"/>
  <c r="E149" i="18"/>
  <c r="C1207" i="18"/>
  <c r="D1207" i="18"/>
  <c r="E1207" i="18"/>
  <c r="F1207" i="18"/>
  <c r="C960" i="18"/>
  <c r="D960" i="18"/>
  <c r="E960" i="18"/>
  <c r="F960" i="18"/>
  <c r="C1331" i="18"/>
  <c r="D1331" i="18"/>
  <c r="E1331" i="18"/>
  <c r="C214" i="18"/>
  <c r="D214" i="18"/>
  <c r="E214" i="18"/>
  <c r="F214" i="18"/>
  <c r="C160" i="18"/>
  <c r="D160" i="18"/>
  <c r="E160" i="18"/>
  <c r="C786" i="18"/>
  <c r="D786" i="18"/>
  <c r="E786" i="18"/>
  <c r="F786" i="18"/>
  <c r="C376" i="18"/>
  <c r="D376" i="18"/>
  <c r="E376" i="18"/>
  <c r="F376" i="18"/>
  <c r="D1665" i="11"/>
  <c r="D1664" i="11"/>
  <c r="D1663" i="11"/>
  <c r="D1662" i="11"/>
  <c r="D1661" i="11"/>
  <c r="D1660" i="11"/>
  <c r="O66" i="18"/>
  <c r="D1659" i="11"/>
  <c r="O1244" i="18"/>
  <c r="O824" i="18"/>
  <c r="O117" i="18"/>
  <c r="O118" i="18"/>
  <c r="O125" i="18"/>
  <c r="O123" i="18"/>
  <c r="O120" i="18"/>
  <c r="Q120" i="18"/>
  <c r="Q156" i="18"/>
  <c r="O156" i="18"/>
  <c r="F637" i="18"/>
  <c r="O637" i="18"/>
  <c r="C263" i="18"/>
  <c r="D263" i="18"/>
  <c r="E263" i="18"/>
  <c r="F263" i="18"/>
  <c r="D548" i="18"/>
  <c r="C256" i="18"/>
  <c r="C740" i="18"/>
  <c r="D740" i="18"/>
  <c r="E740" i="18"/>
  <c r="F740" i="18"/>
  <c r="C947" i="18"/>
  <c r="D947" i="18"/>
  <c r="E947" i="18"/>
  <c r="F947" i="18"/>
  <c r="C210" i="18"/>
  <c r="D210" i="18"/>
  <c r="E210" i="18"/>
  <c r="F210" i="18"/>
  <c r="C948" i="18"/>
  <c r="D948" i="18"/>
  <c r="E948" i="18"/>
  <c r="F948" i="18"/>
  <c r="C1198" i="18"/>
  <c r="D1198" i="18"/>
  <c r="E1198" i="18"/>
  <c r="F1198" i="18"/>
  <c r="C1136" i="18"/>
  <c r="D1136" i="18"/>
  <c r="E1136" i="18"/>
  <c r="C464" i="18"/>
  <c r="D464" i="18"/>
  <c r="E464" i="18"/>
  <c r="F464" i="18"/>
  <c r="C260" i="18"/>
  <c r="D260" i="18"/>
  <c r="E260" i="18"/>
  <c r="F260" i="18"/>
  <c r="C465" i="18"/>
  <c r="D465" i="18"/>
  <c r="E465" i="18"/>
  <c r="F465" i="18"/>
  <c r="C194" i="18"/>
  <c r="D194" i="18"/>
  <c r="E194" i="18"/>
  <c r="C965" i="18"/>
  <c r="D965" i="18"/>
  <c r="E965" i="18"/>
  <c r="F965" i="18"/>
  <c r="C1202" i="18"/>
  <c r="D1202" i="18"/>
  <c r="E1202" i="18"/>
  <c r="F1202" i="18"/>
  <c r="C949" i="18"/>
  <c r="D949" i="18"/>
  <c r="E949" i="18"/>
  <c r="F949" i="18"/>
  <c r="C686" i="18"/>
  <c r="D686" i="18"/>
  <c r="E686" i="18"/>
  <c r="F686" i="18"/>
  <c r="C950" i="18"/>
  <c r="D950" i="18"/>
  <c r="E950" i="18"/>
  <c r="F950" i="18"/>
  <c r="C1281" i="18"/>
  <c r="D1281" i="18"/>
  <c r="E1281" i="18"/>
  <c r="C951" i="18"/>
  <c r="D951" i="18"/>
  <c r="E951" i="18"/>
  <c r="F951" i="18"/>
  <c r="C952" i="18"/>
  <c r="D952" i="18"/>
  <c r="E952" i="18"/>
  <c r="F952" i="18"/>
  <c r="C953" i="18"/>
  <c r="D953" i="18"/>
  <c r="E953" i="18"/>
  <c r="F953" i="18"/>
  <c r="C668" i="18"/>
  <c r="D668" i="18"/>
  <c r="E668" i="18"/>
  <c r="F668" i="18"/>
  <c r="C954" i="18"/>
  <c r="D954" i="18"/>
  <c r="E954" i="18"/>
  <c r="F954" i="18"/>
  <c r="C1282" i="18"/>
  <c r="D1282" i="18"/>
  <c r="E1282" i="18"/>
  <c r="C58" i="18"/>
  <c r="D58" i="18"/>
  <c r="E58" i="18"/>
  <c r="C42" i="18"/>
  <c r="D42" i="18"/>
  <c r="E42" i="18"/>
  <c r="C669" i="18"/>
  <c r="D669" i="18"/>
  <c r="E669" i="18"/>
  <c r="F669" i="18"/>
  <c r="C955" i="18"/>
  <c r="D955" i="18"/>
  <c r="E955" i="18"/>
  <c r="F955" i="18"/>
  <c r="C956" i="18"/>
  <c r="D956" i="18"/>
  <c r="E956" i="18"/>
  <c r="F956" i="18"/>
  <c r="C957" i="18"/>
  <c r="D957" i="18"/>
  <c r="E957" i="18"/>
  <c r="F957" i="18"/>
  <c r="C759" i="18"/>
  <c r="D759" i="18"/>
  <c r="E759" i="18"/>
  <c r="F759" i="18"/>
  <c r="C829" i="18"/>
  <c r="D829" i="18"/>
  <c r="E829" i="18"/>
  <c r="F829" i="18"/>
  <c r="C958" i="18"/>
  <c r="D958" i="18"/>
  <c r="E958" i="18"/>
  <c r="F958" i="18"/>
  <c r="C859" i="18"/>
  <c r="D859" i="18"/>
  <c r="E859" i="18"/>
  <c r="F859" i="18"/>
  <c r="C75" i="18"/>
  <c r="D75" i="18"/>
  <c r="E75" i="18"/>
  <c r="C1247" i="18"/>
  <c r="D1247" i="18"/>
  <c r="E1247" i="18"/>
  <c r="C69" i="18"/>
  <c r="D69" i="18"/>
  <c r="E69" i="18"/>
  <c r="C1094" i="18"/>
  <c r="D1094" i="18"/>
  <c r="E1094" i="18"/>
  <c r="F1094" i="18"/>
  <c r="C331" i="18"/>
  <c r="D331" i="18"/>
  <c r="E331" i="18"/>
  <c r="F331" i="18"/>
  <c r="C857" i="18"/>
  <c r="D857" i="18"/>
  <c r="E857" i="18"/>
  <c r="F857" i="18"/>
  <c r="C326" i="18"/>
  <c r="D326" i="18"/>
  <c r="E326" i="18"/>
  <c r="F326" i="18"/>
  <c r="C724" i="18"/>
  <c r="D724" i="18"/>
  <c r="E724" i="18"/>
  <c r="F724" i="18"/>
  <c r="C68" i="18"/>
  <c r="D68" i="18"/>
  <c r="E68" i="18"/>
  <c r="C1323" i="18"/>
  <c r="D1323" i="18"/>
  <c r="E1323" i="18"/>
  <c r="C1321" i="18"/>
  <c r="D1321" i="18"/>
  <c r="E1321" i="18"/>
  <c r="F119" i="19"/>
  <c r="F118" i="19"/>
  <c r="F117" i="19"/>
  <c r="C377" i="18"/>
  <c r="D377" i="18"/>
  <c r="E377" i="18"/>
  <c r="F377" i="18"/>
  <c r="C840" i="18"/>
  <c r="D840" i="18"/>
  <c r="E840" i="18"/>
  <c r="F840" i="18"/>
  <c r="C1166" i="18"/>
  <c r="D1166" i="18"/>
  <c r="E1166" i="18"/>
  <c r="F1166" i="18"/>
  <c r="C946" i="18"/>
  <c r="D946" i="18"/>
  <c r="E946" i="18"/>
  <c r="F946" i="18"/>
  <c r="C403" i="18"/>
  <c r="D403" i="18"/>
  <c r="E403" i="18"/>
  <c r="C1197" i="18"/>
  <c r="D1197" i="18"/>
  <c r="E1197" i="18"/>
  <c r="F1197" i="18"/>
  <c r="C94" i="18"/>
  <c r="D94" i="18"/>
  <c r="E94" i="18"/>
  <c r="C680" i="18"/>
  <c r="D680" i="18"/>
  <c r="E680" i="18"/>
  <c r="F680" i="18"/>
  <c r="C431" i="18"/>
  <c r="D431" i="18"/>
  <c r="E431" i="18"/>
  <c r="C41" i="18"/>
  <c r="D41" i="18"/>
  <c r="E41" i="18"/>
  <c r="C195" i="18"/>
  <c r="D195" i="18"/>
  <c r="E195" i="18"/>
  <c r="C940" i="18"/>
  <c r="D940" i="18"/>
  <c r="E940" i="18"/>
  <c r="F940" i="18"/>
  <c r="C825" i="18"/>
  <c r="D825" i="18"/>
  <c r="E825" i="18"/>
  <c r="F825" i="18"/>
  <c r="C941" i="18"/>
  <c r="D941" i="18"/>
  <c r="E941" i="18"/>
  <c r="F941" i="18"/>
  <c r="C942" i="18"/>
  <c r="D942" i="18"/>
  <c r="E942" i="18"/>
  <c r="F942" i="18"/>
  <c r="C1209" i="18"/>
  <c r="D1209" i="18"/>
  <c r="E1209" i="18"/>
  <c r="F1209" i="18"/>
  <c r="C1028" i="18"/>
  <c r="D1028" i="18"/>
  <c r="E1028" i="18"/>
  <c r="F1028" i="18"/>
  <c r="C441" i="18"/>
  <c r="D441" i="18"/>
  <c r="E441" i="18"/>
  <c r="F441" i="18"/>
  <c r="C943" i="18"/>
  <c r="D943" i="18"/>
  <c r="E943" i="18"/>
  <c r="F943" i="18"/>
  <c r="C944" i="18"/>
  <c r="D944" i="18"/>
  <c r="E944" i="18"/>
  <c r="F944" i="18"/>
  <c r="C945" i="18"/>
  <c r="D945" i="18"/>
  <c r="E945" i="18"/>
  <c r="F945" i="18"/>
  <c r="D135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2" i="19"/>
  <c r="D153" i="19"/>
  <c r="D154" i="19"/>
  <c r="D155" i="19"/>
  <c r="D156" i="19"/>
  <c r="D157" i="19"/>
  <c r="D158" i="19"/>
  <c r="D159" i="19"/>
  <c r="D161" i="19"/>
  <c r="D163" i="19"/>
  <c r="D164" i="19"/>
  <c r="D165" i="19"/>
  <c r="D166" i="19"/>
  <c r="D134" i="19"/>
  <c r="A168" i="19"/>
  <c r="D168" i="19" s="1"/>
  <c r="A170" i="19"/>
  <c r="D170" i="19" s="1"/>
  <c r="A176" i="19"/>
  <c r="D176" i="19" s="1"/>
  <c r="A160" i="19"/>
  <c r="D160" i="19" s="1"/>
  <c r="A174" i="19"/>
  <c r="D174" i="19" s="1"/>
  <c r="A175" i="19"/>
  <c r="D175" i="19" s="1"/>
  <c r="A146" i="19"/>
  <c r="A171" i="19"/>
  <c r="D171" i="19" s="1"/>
  <c r="A172" i="19"/>
  <c r="D172" i="19" s="1"/>
  <c r="A151" i="19"/>
  <c r="D151" i="19" s="1"/>
  <c r="A169" i="19"/>
  <c r="D169" i="19" s="1"/>
  <c r="A173" i="19"/>
  <c r="D173" i="19" s="1"/>
  <c r="A136" i="19"/>
  <c r="D136" i="19" s="1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11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73" i="19"/>
  <c r="A104" i="19"/>
  <c r="D104" i="19" s="1"/>
  <c r="A106" i="19"/>
  <c r="D106" i="19" s="1"/>
  <c r="A116" i="19"/>
  <c r="D116" i="19" s="1"/>
  <c r="A110" i="19"/>
  <c r="D110" i="19" s="1"/>
  <c r="A105" i="19"/>
  <c r="D105" i="19" s="1"/>
  <c r="A111" i="19"/>
  <c r="A113" i="19"/>
  <c r="D113" i="19" s="1"/>
  <c r="A107" i="19"/>
  <c r="D107" i="19" s="1"/>
  <c r="A108" i="19"/>
  <c r="D108" i="19" s="1"/>
  <c r="A109" i="19"/>
  <c r="D109" i="19" s="1"/>
  <c r="A114" i="19"/>
  <c r="D114" i="19" s="1"/>
  <c r="A112" i="19"/>
  <c r="D112" i="19" s="1"/>
  <c r="A115" i="19"/>
  <c r="D115" i="19" s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3" i="19"/>
  <c r="D54" i="19"/>
  <c r="D66" i="19"/>
  <c r="D67" i="19"/>
  <c r="D68" i="19"/>
  <c r="D69" i="19"/>
  <c r="D70" i="19"/>
  <c r="D71" i="19"/>
  <c r="D72" i="19"/>
  <c r="D3" i="19"/>
  <c r="A51" i="19"/>
  <c r="D51" i="19" s="1"/>
  <c r="A59" i="19"/>
  <c r="D59" i="19" s="1"/>
  <c r="A52" i="19"/>
  <c r="D52" i="19" s="1"/>
  <c r="A60" i="19"/>
  <c r="D60" i="19" s="1"/>
  <c r="A61" i="19"/>
  <c r="D61" i="19" s="1"/>
  <c r="A62" i="19"/>
  <c r="D62" i="19" s="1"/>
  <c r="A63" i="19"/>
  <c r="D63" i="19" s="1"/>
  <c r="A55" i="19"/>
  <c r="D55" i="19" s="1"/>
  <c r="A65" i="19"/>
  <c r="D65" i="19" s="1"/>
  <c r="A50" i="19"/>
  <c r="D50" i="19" s="1"/>
  <c r="A57" i="19"/>
  <c r="D57" i="19" s="1"/>
  <c r="A64" i="19"/>
  <c r="D64" i="19" s="1"/>
  <c r="A58" i="19"/>
  <c r="D58" i="19" s="1"/>
  <c r="A56" i="19"/>
  <c r="D56" i="19" s="1"/>
  <c r="A2" i="19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O538" i="18"/>
  <c r="G538" i="18"/>
  <c r="F538" i="18"/>
  <c r="G722" i="18"/>
  <c r="C472" i="18"/>
  <c r="D472" i="18"/>
  <c r="E472" i="18"/>
  <c r="F472" i="18"/>
  <c r="G251" i="18"/>
  <c r="O119" i="18"/>
  <c r="G119" i="18"/>
  <c r="O106" i="18"/>
  <c r="G106" i="18"/>
  <c r="E106" i="18"/>
  <c r="C78" i="18"/>
  <c r="D78" i="18"/>
  <c r="E78" i="18"/>
  <c r="O78" i="18"/>
  <c r="O124" i="18"/>
  <c r="G124" i="18"/>
  <c r="O87" i="18"/>
  <c r="G87" i="18"/>
  <c r="Q3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2" i="10"/>
  <c r="Q970" i="10"/>
  <c r="Q973" i="10"/>
  <c r="Q974" i="10"/>
  <c r="Q975" i="10"/>
  <c r="Q976" i="10"/>
  <c r="Q977" i="10"/>
  <c r="Q978" i="10"/>
  <c r="Q979" i="10"/>
  <c r="Q980" i="10"/>
  <c r="Q981" i="10"/>
  <c r="Q97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2" i="10"/>
  <c r="O138" i="18"/>
  <c r="O145" i="18"/>
  <c r="O133" i="18"/>
  <c r="O154" i="18"/>
  <c r="O24" i="18"/>
  <c r="O421" i="18"/>
  <c r="O45" i="18"/>
  <c r="O72" i="18"/>
  <c r="O70" i="18"/>
  <c r="O18" i="18"/>
  <c r="O121" i="18"/>
  <c r="O56" i="18"/>
  <c r="O135" i="18"/>
  <c r="O116" i="18"/>
  <c r="O59" i="18"/>
  <c r="O128" i="18"/>
  <c r="O21" i="18"/>
  <c r="O98" i="18"/>
  <c r="O127" i="18"/>
  <c r="O132" i="18"/>
  <c r="O15" i="18"/>
  <c r="O99" i="18"/>
  <c r="O134" i="18"/>
  <c r="O102" i="18"/>
  <c r="O48" i="18"/>
  <c r="O85" i="18"/>
  <c r="O5" i="18"/>
  <c r="O71" i="18"/>
  <c r="O51" i="18"/>
  <c r="O35" i="18"/>
  <c r="O6" i="18"/>
  <c r="O33" i="18"/>
  <c r="O16" i="18"/>
  <c r="O54" i="18"/>
  <c r="O40" i="18"/>
  <c r="O82" i="18"/>
  <c r="O105" i="18"/>
  <c r="O47" i="18"/>
  <c r="O62" i="18"/>
  <c r="O63" i="18"/>
  <c r="O64" i="18"/>
  <c r="O142" i="18"/>
  <c r="O130" i="18"/>
  <c r="O25" i="18"/>
  <c r="O73" i="18"/>
  <c r="O108" i="18"/>
  <c r="O12" i="18"/>
  <c r="O103" i="18"/>
  <c r="O80" i="18"/>
  <c r="O425" i="18"/>
  <c r="O427" i="18"/>
  <c r="O29" i="18"/>
  <c r="O4" i="18"/>
  <c r="O57" i="18"/>
  <c r="O8" i="18"/>
  <c r="O38" i="18"/>
  <c r="O107" i="18"/>
  <c r="O14" i="18"/>
  <c r="O426" i="18"/>
  <c r="O183" i="18"/>
  <c r="O9" i="18"/>
  <c r="O52" i="18"/>
  <c r="O60" i="18"/>
  <c r="O144" i="18"/>
  <c r="O74" i="18"/>
  <c r="O61" i="18"/>
  <c r="O97" i="18"/>
  <c r="O32" i="18"/>
  <c r="O31" i="18"/>
  <c r="O184" i="18"/>
  <c r="O180" i="18"/>
  <c r="O46" i="18"/>
  <c r="O93" i="18"/>
  <c r="O422" i="18"/>
  <c r="O7" i="18"/>
  <c r="O140" i="18"/>
  <c r="O50" i="18"/>
  <c r="O37" i="18"/>
  <c r="O30" i="18"/>
  <c r="O20" i="18"/>
  <c r="O129" i="18"/>
  <c r="O22" i="18"/>
  <c r="O181" i="18"/>
  <c r="O122" i="18"/>
  <c r="O34" i="18"/>
  <c r="Q1357" i="18"/>
  <c r="Q1360" i="18"/>
  <c r="Q1361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G378" i="18"/>
  <c r="G1384" i="18"/>
  <c r="G1425" i="18"/>
  <c r="C822" i="18"/>
  <c r="D822" i="18"/>
  <c r="E822" i="18"/>
  <c r="F822" i="18"/>
  <c r="C534" i="18"/>
  <c r="D534" i="18"/>
  <c r="E534" i="18"/>
  <c r="F534" i="18"/>
  <c r="C1216" i="18"/>
  <c r="D1216" i="18"/>
  <c r="E1216" i="18"/>
  <c r="F1216" i="18"/>
  <c r="C1118" i="18"/>
  <c r="D1118" i="18"/>
  <c r="E1118" i="18"/>
  <c r="F1118" i="18"/>
  <c r="C934" i="18"/>
  <c r="D934" i="18"/>
  <c r="E934" i="18"/>
  <c r="F934" i="18"/>
  <c r="C935" i="18"/>
  <c r="D935" i="18"/>
  <c r="E935" i="18"/>
  <c r="F935" i="18"/>
  <c r="C937" i="18"/>
  <c r="D937" i="18"/>
  <c r="E937" i="18"/>
  <c r="F937" i="18"/>
  <c r="C415" i="18"/>
  <c r="D415" i="18"/>
  <c r="E415" i="18"/>
  <c r="F415" i="18"/>
  <c r="C1040" i="18"/>
  <c r="D1040" i="18"/>
  <c r="E1040" i="18"/>
  <c r="F1040" i="18"/>
  <c r="C1146" i="18"/>
  <c r="D1146" i="18"/>
  <c r="E1146" i="18"/>
  <c r="C938" i="18"/>
  <c r="D938" i="18"/>
  <c r="E938" i="18"/>
  <c r="F938" i="18"/>
  <c r="C966" i="18"/>
  <c r="D966" i="18"/>
  <c r="E966" i="18"/>
  <c r="F966" i="18"/>
  <c r="C638" i="18"/>
  <c r="D638" i="18"/>
  <c r="E638" i="18"/>
  <c r="F638" i="18"/>
  <c r="C649" i="18"/>
  <c r="D649" i="18"/>
  <c r="E649" i="18"/>
  <c r="F649" i="18"/>
  <c r="C113" i="18"/>
  <c r="D113" i="18"/>
  <c r="E113" i="18"/>
  <c r="C1355" i="18"/>
  <c r="D1355" i="18"/>
  <c r="E1355" i="18"/>
  <c r="C1162" i="18"/>
  <c r="D1162" i="18"/>
  <c r="E1162" i="18"/>
  <c r="F1162" i="18"/>
  <c r="C485" i="18"/>
  <c r="D485" i="18"/>
  <c r="E485" i="18"/>
  <c r="F485" i="18"/>
  <c r="C1163" i="18"/>
  <c r="D1163" i="18"/>
  <c r="E1163" i="18"/>
  <c r="F1163" i="18"/>
  <c r="C1164" i="18"/>
  <c r="D1164" i="18"/>
  <c r="E1164" i="18"/>
  <c r="F1164" i="18"/>
  <c r="C741" i="18"/>
  <c r="D741" i="18"/>
  <c r="E741" i="18"/>
  <c r="F741" i="18"/>
  <c r="C838" i="18"/>
  <c r="D838" i="18"/>
  <c r="E838" i="18"/>
  <c r="F838" i="18"/>
  <c r="C235" i="18"/>
  <c r="D235" i="18"/>
  <c r="E235" i="18"/>
  <c r="F235" i="18"/>
  <c r="C1356" i="18"/>
  <c r="D1356" i="18"/>
  <c r="E1356" i="18"/>
  <c r="C1165" i="18"/>
  <c r="D1165" i="18"/>
  <c r="E1165" i="18"/>
  <c r="F1165" i="18"/>
  <c r="C1305" i="18"/>
  <c r="D1305" i="18"/>
  <c r="E1305" i="18"/>
  <c r="C44" i="18"/>
  <c r="D44" i="18"/>
  <c r="E44" i="18"/>
  <c r="C257" i="18"/>
  <c r="D257" i="18"/>
  <c r="E257" i="18"/>
  <c r="F257" i="18"/>
  <c r="C1013" i="18"/>
  <c r="D1013" i="18"/>
  <c r="E1013" i="18"/>
  <c r="F1013" i="18"/>
  <c r="C1101" i="18"/>
  <c r="D1101" i="18"/>
  <c r="E1101" i="18"/>
  <c r="F1101" i="18"/>
  <c r="C1238" i="18"/>
  <c r="D1238" i="18"/>
  <c r="E1238" i="18"/>
  <c r="C1196" i="18"/>
  <c r="D1196" i="18"/>
  <c r="E1196" i="18"/>
  <c r="F1196" i="18"/>
  <c r="C1064" i="18"/>
  <c r="D1064" i="18"/>
  <c r="E1064" i="18"/>
  <c r="F1064" i="18"/>
  <c r="C920" i="18"/>
  <c r="D920" i="18"/>
  <c r="E920" i="18"/>
  <c r="F920" i="18"/>
  <c r="C1117" i="18"/>
  <c r="D1117" i="18"/>
  <c r="E1117" i="18"/>
  <c r="F1117" i="18"/>
  <c r="C237" i="18"/>
  <c r="D237" i="18"/>
  <c r="E237" i="18"/>
  <c r="F237" i="18"/>
  <c r="E573" i="18"/>
  <c r="F573" i="18"/>
  <c r="C29" i="18"/>
  <c r="D29" i="18"/>
  <c r="E29" i="18"/>
  <c r="G1417" i="18"/>
  <c r="C459" i="18"/>
  <c r="D459" i="18"/>
  <c r="E459" i="18"/>
  <c r="F459" i="18"/>
  <c r="C1289" i="18"/>
  <c r="D1289" i="18"/>
  <c r="E1289" i="18"/>
  <c r="C923" i="18"/>
  <c r="D923" i="18"/>
  <c r="E923" i="18"/>
  <c r="F923" i="18"/>
  <c r="C924" i="18"/>
  <c r="D924" i="18"/>
  <c r="E924" i="18"/>
  <c r="F924" i="18"/>
  <c r="C588" i="18"/>
  <c r="D588" i="18"/>
  <c r="E588" i="18"/>
  <c r="F588" i="18"/>
  <c r="C1125" i="18"/>
  <c r="D1125" i="18"/>
  <c r="E1125" i="18"/>
  <c r="F1125" i="18"/>
  <c r="C925" i="18"/>
  <c r="D925" i="18"/>
  <c r="E925" i="18"/>
  <c r="F925" i="18"/>
  <c r="C929" i="18"/>
  <c r="D929" i="18"/>
  <c r="E929" i="18"/>
  <c r="F929" i="18"/>
  <c r="C1080" i="18"/>
  <c r="D1080" i="18"/>
  <c r="E1080" i="18"/>
  <c r="F1080" i="18"/>
  <c r="C1215" i="18"/>
  <c r="D1215" i="18"/>
  <c r="E1215" i="18"/>
  <c r="F1215" i="18"/>
  <c r="C694" i="18"/>
  <c r="D694" i="18"/>
  <c r="E694" i="18"/>
  <c r="F694" i="18"/>
  <c r="C521" i="18"/>
  <c r="D521" i="18"/>
  <c r="E521" i="18"/>
  <c r="F521" i="18"/>
  <c r="C1078" i="18"/>
  <c r="D1078" i="18"/>
  <c r="E1078" i="18"/>
  <c r="F1078" i="18"/>
  <c r="C1065" i="18"/>
  <c r="D1065" i="18"/>
  <c r="E1065" i="18"/>
  <c r="F1065" i="18"/>
  <c r="C849" i="18"/>
  <c r="D849" i="18"/>
  <c r="E849" i="18"/>
  <c r="F849" i="18"/>
  <c r="C345" i="18"/>
  <c r="D345" i="18"/>
  <c r="E345" i="18"/>
  <c r="F345" i="18"/>
  <c r="G1382" i="18"/>
  <c r="C1062" i="18"/>
  <c r="D1062" i="18"/>
  <c r="E1062" i="18"/>
  <c r="F1062" i="18"/>
  <c r="C905" i="18"/>
  <c r="D905" i="18"/>
  <c r="E905" i="18"/>
  <c r="F905" i="18"/>
  <c r="C906" i="18"/>
  <c r="D906" i="18"/>
  <c r="E906" i="18"/>
  <c r="F906" i="18"/>
  <c r="C1072" i="18"/>
  <c r="D1072" i="18"/>
  <c r="E1072" i="18"/>
  <c r="F1072" i="18"/>
  <c r="C1158" i="18"/>
  <c r="D1158" i="18"/>
  <c r="E1158" i="18"/>
  <c r="F1158" i="18"/>
  <c r="C1297" i="18"/>
  <c r="D1297" i="18"/>
  <c r="E1297" i="18"/>
  <c r="C1340" i="18"/>
  <c r="D1340" i="18"/>
  <c r="E1340" i="18"/>
  <c r="C1085" i="18"/>
  <c r="D1085" i="18"/>
  <c r="E1085" i="18"/>
  <c r="F1085" i="18"/>
  <c r="C425" i="18"/>
  <c r="D425" i="18"/>
  <c r="E425" i="18"/>
  <c r="C1031" i="18"/>
  <c r="D1031" i="18"/>
  <c r="E1031" i="18"/>
  <c r="F1031" i="18"/>
  <c r="G1414" i="18"/>
  <c r="G1415" i="18"/>
  <c r="C1169" i="18"/>
  <c r="D1169" i="18"/>
  <c r="E1169" i="18"/>
  <c r="F1169" i="18"/>
  <c r="C1139" i="18"/>
  <c r="D1139" i="18"/>
  <c r="E1139" i="18"/>
  <c r="C673" i="18"/>
  <c r="D673" i="18"/>
  <c r="E673" i="18"/>
  <c r="F673" i="18"/>
  <c r="C1298" i="18"/>
  <c r="D1298" i="18"/>
  <c r="E1298" i="18"/>
  <c r="C1191" i="18"/>
  <c r="D1191" i="18"/>
  <c r="E1191" i="18"/>
  <c r="F1191" i="18"/>
  <c r="C292" i="18"/>
  <c r="D292" i="18"/>
  <c r="E292" i="18"/>
  <c r="F292" i="18"/>
  <c r="C1159" i="18"/>
  <c r="D1159" i="18"/>
  <c r="E1159" i="18"/>
  <c r="F1159" i="18"/>
  <c r="C427" i="18"/>
  <c r="D427" i="18"/>
  <c r="E427" i="18"/>
  <c r="C184" i="18"/>
  <c r="D184" i="18"/>
  <c r="E184" i="18"/>
  <c r="C1049" i="18"/>
  <c r="D1049" i="18"/>
  <c r="E1049" i="18"/>
  <c r="F1049" i="18"/>
  <c r="C1213" i="18"/>
  <c r="D1213" i="18"/>
  <c r="E1213" i="18"/>
  <c r="F1213" i="18"/>
  <c r="C788" i="18"/>
  <c r="D788" i="18"/>
  <c r="E788" i="18"/>
  <c r="F788" i="18"/>
  <c r="C913" i="18"/>
  <c r="D913" i="18"/>
  <c r="E913" i="18"/>
  <c r="F913" i="18"/>
  <c r="C1252" i="18"/>
  <c r="D1252" i="18"/>
  <c r="E1252" i="18"/>
  <c r="C1160" i="18"/>
  <c r="D1160" i="18"/>
  <c r="E1160" i="18"/>
  <c r="F1160" i="18"/>
  <c r="C1335" i="18"/>
  <c r="D1335" i="18"/>
  <c r="E1335" i="18"/>
  <c r="C819" i="18"/>
  <c r="D819" i="18"/>
  <c r="E819" i="18"/>
  <c r="F819" i="18"/>
  <c r="C895" i="18"/>
  <c r="D895" i="18"/>
  <c r="E895" i="18"/>
  <c r="F895" i="18"/>
  <c r="C896" i="18"/>
  <c r="D896" i="18"/>
  <c r="E896" i="18"/>
  <c r="F896" i="18"/>
  <c r="C1208" i="18"/>
  <c r="D1208" i="18"/>
  <c r="E1208" i="18"/>
  <c r="F1208" i="18"/>
  <c r="C31" i="18"/>
  <c r="D31" i="18"/>
  <c r="E31" i="18"/>
  <c r="C1126" i="18"/>
  <c r="D1126" i="18"/>
  <c r="E1126" i="18"/>
  <c r="F1126" i="18"/>
  <c r="C817" i="18"/>
  <c r="D817" i="18"/>
  <c r="E817" i="18"/>
  <c r="F817" i="18"/>
  <c r="C325" i="18"/>
  <c r="D325" i="18"/>
  <c r="E325" i="18"/>
  <c r="F325" i="18"/>
  <c r="C138" i="18"/>
  <c r="D138" i="18"/>
  <c r="E138" i="18"/>
  <c r="C336" i="18"/>
  <c r="D336" i="18"/>
  <c r="E336" i="18"/>
  <c r="F336" i="18"/>
  <c r="C1187" i="18"/>
  <c r="D1187" i="18"/>
  <c r="E1187" i="18"/>
  <c r="F1187" i="18"/>
  <c r="C442" i="18"/>
  <c r="D442" i="18"/>
  <c r="E442" i="18"/>
  <c r="F442" i="18"/>
  <c r="C971" i="18"/>
  <c r="D971" i="18"/>
  <c r="E971" i="18"/>
  <c r="F971" i="18"/>
  <c r="C491" i="18"/>
  <c r="D491" i="18"/>
  <c r="E491" i="18"/>
  <c r="F491" i="18"/>
  <c r="C200" i="18"/>
  <c r="D200" i="18"/>
  <c r="E200" i="18"/>
  <c r="F200" i="18"/>
  <c r="C590" i="18"/>
  <c r="D590" i="18"/>
  <c r="E590" i="18"/>
  <c r="C1343" i="18"/>
  <c r="D1343" i="18"/>
  <c r="E1343" i="18"/>
  <c r="C980" i="18"/>
  <c r="D980" i="18"/>
  <c r="E980" i="18"/>
  <c r="F980" i="18"/>
  <c r="C34" i="18"/>
  <c r="D34" i="18"/>
  <c r="E34" i="18"/>
  <c r="C150" i="18"/>
  <c r="D150" i="18"/>
  <c r="E150" i="18"/>
  <c r="C658" i="18"/>
  <c r="D658" i="18"/>
  <c r="E658" i="18"/>
  <c r="F658" i="18"/>
  <c r="C185" i="18"/>
  <c r="D185" i="18"/>
  <c r="E185" i="18"/>
  <c r="C500" i="18"/>
  <c r="D500" i="18"/>
  <c r="E500" i="18"/>
  <c r="F500" i="18"/>
  <c r="C514" i="18"/>
  <c r="D514" i="18"/>
  <c r="E514" i="18"/>
  <c r="F514" i="18"/>
  <c r="C1266" i="18"/>
  <c r="D1266" i="18"/>
  <c r="E1266" i="18"/>
  <c r="C981" i="18"/>
  <c r="D981" i="18"/>
  <c r="E981" i="18"/>
  <c r="F981" i="18"/>
  <c r="C239" i="18"/>
  <c r="D239" i="18"/>
  <c r="E239" i="18"/>
  <c r="F239" i="18"/>
  <c r="C338" i="18"/>
  <c r="D338" i="18"/>
  <c r="E338" i="18"/>
  <c r="F338" i="18"/>
  <c r="C610" i="18"/>
  <c r="D610" i="18"/>
  <c r="E610" i="18"/>
  <c r="F610" i="18"/>
  <c r="C351" i="18"/>
  <c r="D351" i="18"/>
  <c r="E351" i="18"/>
  <c r="F351" i="18"/>
  <c r="C1022" i="18"/>
  <c r="D1022" i="18"/>
  <c r="E1022" i="18"/>
  <c r="F1022" i="18"/>
  <c r="C615" i="18"/>
  <c r="D615" i="18"/>
  <c r="E615" i="18"/>
  <c r="F615" i="18"/>
  <c r="C699" i="18"/>
  <c r="D699" i="18"/>
  <c r="E699" i="18"/>
  <c r="F699" i="18"/>
  <c r="C703" i="18"/>
  <c r="D703" i="18"/>
  <c r="E703" i="18"/>
  <c r="F703" i="18"/>
  <c r="C261" i="18"/>
  <c r="D261" i="18"/>
  <c r="E261" i="18"/>
  <c r="F261" i="18"/>
  <c r="C175" i="18"/>
  <c r="D175" i="18"/>
  <c r="E175" i="18"/>
  <c r="C399" i="18"/>
  <c r="D399" i="18"/>
  <c r="E399" i="18"/>
  <c r="C373" i="18"/>
  <c r="D373" i="18"/>
  <c r="E373" i="18"/>
  <c r="F373" i="18"/>
  <c r="G1386" i="18"/>
  <c r="C808" i="18"/>
  <c r="D808" i="18"/>
  <c r="E808" i="18"/>
  <c r="F808" i="18"/>
  <c r="C549" i="18"/>
  <c r="D549" i="18"/>
  <c r="E549" i="18"/>
  <c r="F549" i="18"/>
  <c r="C846" i="18"/>
  <c r="D846" i="18"/>
  <c r="E846" i="18"/>
  <c r="F846" i="18"/>
  <c r="C36" i="18"/>
  <c r="D36" i="18"/>
  <c r="E36" i="18"/>
  <c r="C91" i="18"/>
  <c r="D91" i="18"/>
  <c r="E91" i="18"/>
  <c r="C861" i="18"/>
  <c r="D861" i="18"/>
  <c r="E861" i="18"/>
  <c r="F861" i="18"/>
  <c r="C862" i="18"/>
  <c r="D862" i="18"/>
  <c r="E862" i="18"/>
  <c r="F862" i="18"/>
  <c r="C27" i="18"/>
  <c r="D27" i="18"/>
  <c r="E27" i="18"/>
  <c r="C812" i="18"/>
  <c r="D812" i="18"/>
  <c r="E812" i="18"/>
  <c r="F812" i="18"/>
  <c r="C705" i="18"/>
  <c r="D705" i="18"/>
  <c r="E705" i="18"/>
  <c r="C592" i="18"/>
  <c r="D592" i="18"/>
  <c r="E592" i="18"/>
  <c r="F592" i="18"/>
  <c r="C202" i="18"/>
  <c r="D202" i="18"/>
  <c r="E202" i="18"/>
  <c r="F202" i="18"/>
  <c r="C354" i="18"/>
  <c r="D354" i="18"/>
  <c r="E354" i="18"/>
  <c r="F354" i="18"/>
  <c r="C1260" i="18"/>
  <c r="D1260" i="18"/>
  <c r="E1260" i="18"/>
  <c r="C266" i="18"/>
  <c r="D266" i="18"/>
  <c r="E266" i="18"/>
  <c r="F266" i="18"/>
  <c r="C754" i="18"/>
  <c r="D754" i="18"/>
  <c r="E754" i="18"/>
  <c r="F754" i="18"/>
  <c r="C295" i="18"/>
  <c r="D295" i="18"/>
  <c r="E295" i="18"/>
  <c r="F295" i="18"/>
  <c r="C143" i="18"/>
  <c r="D143" i="18"/>
  <c r="E143" i="18"/>
  <c r="C122" i="18"/>
  <c r="D122" i="18"/>
  <c r="E122" i="18"/>
  <c r="C11" i="18"/>
  <c r="D11" i="18"/>
  <c r="E11" i="18"/>
  <c r="C204" i="18"/>
  <c r="D204" i="18"/>
  <c r="E204" i="18"/>
  <c r="F204" i="18"/>
  <c r="C469" i="18"/>
  <c r="D469" i="18"/>
  <c r="E469" i="18"/>
  <c r="F469" i="18"/>
  <c r="C1033" i="18"/>
  <c r="D1033" i="18"/>
  <c r="E1033" i="18"/>
  <c r="F1033" i="18"/>
  <c r="C1344" i="18"/>
  <c r="D1344" i="18"/>
  <c r="E1344" i="18"/>
  <c r="G1387" i="18"/>
  <c r="C863" i="18"/>
  <c r="D863" i="18"/>
  <c r="E863" i="18"/>
  <c r="F863" i="18"/>
  <c r="C1184" i="18"/>
  <c r="D1184" i="18"/>
  <c r="E1184" i="18"/>
  <c r="F1184" i="18"/>
  <c r="C968" i="18"/>
  <c r="D968" i="18"/>
  <c r="E968" i="18"/>
  <c r="F968" i="18"/>
  <c r="C2" i="18"/>
  <c r="D2" i="18"/>
  <c r="E2" i="18"/>
  <c r="F2" i="18"/>
  <c r="C1068" i="18"/>
  <c r="D1068" i="18"/>
  <c r="E1068" i="18"/>
  <c r="F1068" i="18"/>
  <c r="C837" i="18"/>
  <c r="D837" i="18"/>
  <c r="E837" i="18"/>
  <c r="F837" i="18"/>
  <c r="C180" i="18"/>
  <c r="D180" i="18"/>
  <c r="E180" i="18"/>
  <c r="C220" i="18"/>
  <c r="D220" i="18"/>
  <c r="E220" i="18"/>
  <c r="F220" i="18"/>
  <c r="C421" i="18"/>
  <c r="D421" i="18"/>
  <c r="E421" i="18"/>
  <c r="C45" i="18"/>
  <c r="D45" i="18"/>
  <c r="E45" i="18"/>
  <c r="C734" i="18"/>
  <c r="D734" i="18"/>
  <c r="E734" i="18"/>
  <c r="C611" i="18"/>
  <c r="D611" i="18"/>
  <c r="E611" i="18"/>
  <c r="F611" i="18"/>
  <c r="C585" i="18"/>
  <c r="D585" i="18"/>
  <c r="E585" i="18"/>
  <c r="F585" i="18"/>
  <c r="C864" i="18"/>
  <c r="D864" i="18"/>
  <c r="E864" i="18"/>
  <c r="F864" i="18"/>
  <c r="C1132" i="18"/>
  <c r="D1132" i="18"/>
  <c r="E1132" i="18"/>
  <c r="C348" i="18"/>
  <c r="D348" i="18"/>
  <c r="E348" i="18"/>
  <c r="C663" i="18"/>
  <c r="D663" i="18"/>
  <c r="E663" i="18"/>
  <c r="F663" i="18"/>
  <c r="C153" i="18"/>
  <c r="D153" i="18"/>
  <c r="E153" i="18"/>
  <c r="C613" i="18"/>
  <c r="D613" i="18"/>
  <c r="E613" i="18"/>
  <c r="F613" i="18"/>
  <c r="C443" i="18"/>
  <c r="D443" i="18"/>
  <c r="E443" i="18"/>
  <c r="F443" i="18"/>
  <c r="C3" i="18"/>
  <c r="D3" i="18"/>
  <c r="E3" i="18"/>
  <c r="F3" i="18"/>
  <c r="C294" i="18"/>
  <c r="D294" i="18"/>
  <c r="E294" i="18"/>
  <c r="F294" i="18"/>
  <c r="C706" i="18"/>
  <c r="D706" i="18"/>
  <c r="E706" i="18"/>
  <c r="F706" i="18"/>
  <c r="C1001" i="18"/>
  <c r="D1001" i="18"/>
  <c r="E1001" i="18"/>
  <c r="F1001" i="18"/>
  <c r="C20" i="18"/>
  <c r="D20" i="18"/>
  <c r="E20" i="18"/>
  <c r="C604" i="18"/>
  <c r="D604" i="18"/>
  <c r="E604" i="18"/>
  <c r="F604" i="18"/>
  <c r="C221" i="18"/>
  <c r="D221" i="18"/>
  <c r="E221" i="18"/>
  <c r="F221" i="18"/>
  <c r="C346" i="18"/>
  <c r="D346" i="18"/>
  <c r="E346" i="18"/>
  <c r="F346" i="18"/>
  <c r="C776" i="18"/>
  <c r="D776" i="18"/>
  <c r="E776" i="18"/>
  <c r="F776" i="18"/>
  <c r="C477" i="18"/>
  <c r="D477" i="18"/>
  <c r="E477" i="18"/>
  <c r="F477" i="18"/>
  <c r="C277" i="18"/>
  <c r="D277" i="18"/>
  <c r="E277" i="18"/>
  <c r="F277" i="18"/>
  <c r="C685" i="18"/>
  <c r="D685" i="18"/>
  <c r="E685" i="18"/>
  <c r="F685" i="18"/>
  <c r="C355" i="18"/>
  <c r="D355" i="18"/>
  <c r="E355" i="18"/>
  <c r="F355" i="18"/>
  <c r="C1005" i="18"/>
  <c r="D1005" i="18"/>
  <c r="E1005" i="18"/>
  <c r="F1005" i="18"/>
  <c r="C1059" i="18"/>
  <c r="D1059" i="18"/>
  <c r="E1059" i="18"/>
  <c r="F1059" i="18"/>
  <c r="C297" i="18"/>
  <c r="D297" i="18"/>
  <c r="E297" i="18"/>
  <c r="F297" i="18"/>
  <c r="C617" i="18"/>
  <c r="D617" i="18"/>
  <c r="E617" i="18"/>
  <c r="F617" i="18"/>
  <c r="C349" i="18"/>
  <c r="D349" i="18"/>
  <c r="E349" i="18"/>
  <c r="F349" i="18"/>
  <c r="C972" i="18"/>
  <c r="D972" i="18"/>
  <c r="E972" i="18"/>
  <c r="F972" i="18"/>
  <c r="C618" i="18"/>
  <c r="D618" i="18"/>
  <c r="E618" i="18"/>
  <c r="F618" i="18"/>
  <c r="C1284" i="18"/>
  <c r="D1284" i="18"/>
  <c r="E1284" i="18"/>
  <c r="C795" i="18"/>
  <c r="D795" i="18"/>
  <c r="E795" i="18"/>
  <c r="F795" i="18"/>
  <c r="C46" i="18"/>
  <c r="D46" i="18"/>
  <c r="E46" i="18"/>
  <c r="C1069" i="18"/>
  <c r="D1069" i="18"/>
  <c r="E1069" i="18"/>
  <c r="F1069" i="18"/>
  <c r="C1096" i="18"/>
  <c r="D1096" i="18"/>
  <c r="E1096" i="18"/>
  <c r="F1096" i="18"/>
  <c r="C466" i="18"/>
  <c r="D466" i="18"/>
  <c r="E466" i="18"/>
  <c r="F466" i="18"/>
  <c r="C1285" i="18"/>
  <c r="D1285" i="18"/>
  <c r="E1285" i="18"/>
  <c r="C1345" i="18"/>
  <c r="D1345" i="18"/>
  <c r="E1345" i="18"/>
  <c r="C307" i="18"/>
  <c r="D307" i="18"/>
  <c r="E307" i="18"/>
  <c r="F307" i="18"/>
  <c r="C393" i="18"/>
  <c r="D393" i="18"/>
  <c r="E393" i="18"/>
  <c r="C687" i="18"/>
  <c r="D687" i="18"/>
  <c r="E687" i="18"/>
  <c r="F687" i="18"/>
  <c r="C436" i="18"/>
  <c r="D436" i="18"/>
  <c r="E436" i="18"/>
  <c r="C1292" i="18"/>
  <c r="D1292" i="18"/>
  <c r="E1292" i="18"/>
  <c r="C651" i="18"/>
  <c r="D651" i="18"/>
  <c r="E651" i="18"/>
  <c r="F651" i="18"/>
  <c r="G1389" i="18"/>
  <c r="C187" i="18"/>
  <c r="D187" i="18"/>
  <c r="E187" i="18"/>
  <c r="C72" i="18"/>
  <c r="D72" i="18"/>
  <c r="E72" i="18"/>
  <c r="C188" i="18"/>
  <c r="D188" i="18"/>
  <c r="E188" i="18"/>
  <c r="C1133" i="18"/>
  <c r="D1133" i="18"/>
  <c r="E1133" i="18"/>
  <c r="C1180" i="18"/>
  <c r="D1180" i="18"/>
  <c r="E1180" i="18"/>
  <c r="F1180" i="18"/>
  <c r="C196" i="18"/>
  <c r="D196" i="18"/>
  <c r="E196" i="18"/>
  <c r="F196" i="18"/>
  <c r="C146" i="18"/>
  <c r="D146" i="18"/>
  <c r="E146" i="18"/>
  <c r="C1134" i="18"/>
  <c r="D1134" i="18"/>
  <c r="E1134" i="18"/>
  <c r="C777" i="18"/>
  <c r="D777" i="18"/>
  <c r="E777" i="18"/>
  <c r="F777" i="18"/>
  <c r="G1390" i="18"/>
  <c r="C413" i="18"/>
  <c r="D413" i="18"/>
  <c r="E413" i="18"/>
  <c r="F413" i="18"/>
  <c r="C1151" i="18"/>
  <c r="D1151" i="18"/>
  <c r="E1151" i="18"/>
  <c r="F1151" i="18"/>
  <c r="C435" i="18"/>
  <c r="D435" i="18"/>
  <c r="E435" i="18"/>
  <c r="C4" i="18"/>
  <c r="D4" i="18"/>
  <c r="E4" i="18"/>
  <c r="C1330" i="18"/>
  <c r="D1330" i="18"/>
  <c r="E1330" i="18"/>
  <c r="C57" i="18"/>
  <c r="D57" i="18"/>
  <c r="E57" i="18"/>
  <c r="C280" i="18"/>
  <c r="D280" i="18"/>
  <c r="E280" i="18"/>
  <c r="F280" i="18"/>
  <c r="C1240" i="18"/>
  <c r="D1240" i="18"/>
  <c r="E1240" i="18"/>
  <c r="C1097" i="18"/>
  <c r="D1097" i="18"/>
  <c r="E1097" i="18"/>
  <c r="F1097" i="18"/>
  <c r="C70" i="18"/>
  <c r="D70" i="18"/>
  <c r="E70" i="18"/>
  <c r="C1104" i="18"/>
  <c r="D1104" i="18"/>
  <c r="E1104" i="18"/>
  <c r="F1104" i="18"/>
  <c r="C273" i="18"/>
  <c r="D273" i="18"/>
  <c r="E273" i="18"/>
  <c r="F273" i="18"/>
  <c r="C129" i="18"/>
  <c r="D129" i="18"/>
  <c r="E129" i="18"/>
  <c r="C707" i="18"/>
  <c r="D707" i="18"/>
  <c r="E707" i="18"/>
  <c r="F707" i="18"/>
  <c r="G1391" i="18"/>
  <c r="C869" i="18"/>
  <c r="D869" i="18"/>
  <c r="E869" i="18"/>
  <c r="F869" i="18"/>
  <c r="C1048" i="18"/>
  <c r="D1048" i="18"/>
  <c r="E1048" i="18"/>
  <c r="F1048" i="18"/>
  <c r="C870" i="18"/>
  <c r="D870" i="18"/>
  <c r="E870" i="18"/>
  <c r="F870" i="18"/>
  <c r="C702" i="18"/>
  <c r="D702" i="18"/>
  <c r="E702" i="18"/>
  <c r="F702" i="18"/>
  <c r="C18" i="18"/>
  <c r="D18" i="18"/>
  <c r="E18" i="18"/>
  <c r="C1347" i="18"/>
  <c r="D1347" i="18"/>
  <c r="E1347" i="18"/>
  <c r="C1088" i="18"/>
  <c r="D1088" i="18"/>
  <c r="E1088" i="18"/>
  <c r="F1088" i="18"/>
  <c r="C1339" i="18"/>
  <c r="D1339" i="18"/>
  <c r="E1339" i="18"/>
  <c r="C198" i="18"/>
  <c r="D198" i="18"/>
  <c r="E198" i="18"/>
  <c r="F198" i="18"/>
  <c r="C197" i="18"/>
  <c r="D197" i="18"/>
  <c r="E197" i="18"/>
  <c r="F197" i="18"/>
  <c r="C700" i="18"/>
  <c r="D700" i="18"/>
  <c r="E700" i="18"/>
  <c r="F700" i="18"/>
  <c r="C586" i="18"/>
  <c r="D586" i="18"/>
  <c r="E586" i="18"/>
  <c r="F586" i="18"/>
  <c r="C1251" i="18"/>
  <c r="D1251" i="18"/>
  <c r="E1251" i="18"/>
  <c r="C467" i="18"/>
  <c r="D467" i="18"/>
  <c r="E467" i="18"/>
  <c r="F467" i="18"/>
  <c r="C718" i="18"/>
  <c r="D718" i="18"/>
  <c r="E718" i="18"/>
  <c r="F718" i="18"/>
  <c r="C1122" i="18"/>
  <c r="D1122" i="18"/>
  <c r="E1122" i="18"/>
  <c r="F1122" i="18"/>
  <c r="C1119" i="18"/>
  <c r="D1119" i="18"/>
  <c r="E1119" i="18"/>
  <c r="F1119" i="18"/>
  <c r="C408" i="18"/>
  <c r="D408" i="18"/>
  <c r="E408" i="18"/>
  <c r="F408" i="18"/>
  <c r="C744" i="18"/>
  <c r="D744" i="18"/>
  <c r="E744" i="18"/>
  <c r="F744" i="18"/>
  <c r="C1182" i="18"/>
  <c r="D1182" i="18"/>
  <c r="E1182" i="18"/>
  <c r="F1182" i="18"/>
  <c r="C207" i="18"/>
  <c r="D207" i="18"/>
  <c r="E207" i="18"/>
  <c r="F207" i="18"/>
  <c r="C1308" i="18"/>
  <c r="D1308" i="18"/>
  <c r="E1308" i="18"/>
  <c r="C22" i="18"/>
  <c r="D22" i="18"/>
  <c r="E22" i="18"/>
  <c r="C873" i="18"/>
  <c r="D873" i="18"/>
  <c r="E873" i="18"/>
  <c r="F873" i="18"/>
  <c r="C771" i="18"/>
  <c r="D771" i="18"/>
  <c r="E771" i="18"/>
  <c r="F771" i="18"/>
  <c r="C1047" i="18"/>
  <c r="D1047" i="18"/>
  <c r="E1047" i="18"/>
  <c r="F1047" i="18"/>
  <c r="C402" i="18"/>
  <c r="D402" i="18"/>
  <c r="E402" i="18"/>
  <c r="F402" i="18"/>
  <c r="C1036" i="18"/>
  <c r="D1036" i="18"/>
  <c r="E1036" i="18"/>
  <c r="F1036" i="18"/>
  <c r="C640" i="18"/>
  <c r="D640" i="18"/>
  <c r="E640" i="18"/>
  <c r="F640" i="18"/>
  <c r="C764" i="18"/>
  <c r="D764" i="18"/>
  <c r="E764" i="18"/>
  <c r="F764" i="18"/>
  <c r="C813" i="18"/>
  <c r="D813" i="18"/>
  <c r="E813" i="18"/>
  <c r="F813" i="18"/>
  <c r="C494" i="18"/>
  <c r="D494" i="18"/>
  <c r="E494" i="18"/>
  <c r="F494" i="18"/>
  <c r="C874" i="18"/>
  <c r="D874" i="18"/>
  <c r="E874" i="18"/>
  <c r="F874" i="18"/>
  <c r="C614" i="18"/>
  <c r="D614" i="18"/>
  <c r="E614" i="18"/>
  <c r="F614" i="18"/>
  <c r="C259" i="18"/>
  <c r="D259" i="18"/>
  <c r="E259" i="18"/>
  <c r="F259" i="18"/>
  <c r="C1175" i="18"/>
  <c r="D1175" i="18"/>
  <c r="E1175" i="18"/>
  <c r="F1175" i="18"/>
  <c r="D541" i="18"/>
  <c r="E541" i="18"/>
  <c r="F541" i="18"/>
  <c r="C317" i="18"/>
  <c r="D317" i="18"/>
  <c r="E317" i="18"/>
  <c r="C1268" i="18"/>
  <c r="D1268" i="18"/>
  <c r="E1268" i="18"/>
  <c r="C93" i="18"/>
  <c r="D93" i="18"/>
  <c r="E93" i="18"/>
  <c r="C296" i="18"/>
  <c r="D296" i="18"/>
  <c r="E296" i="18"/>
  <c r="F296" i="18"/>
  <c r="C276" i="18"/>
  <c r="D276" i="18"/>
  <c r="E276" i="18"/>
  <c r="F276" i="18"/>
  <c r="C804" i="18"/>
  <c r="D804" i="18"/>
  <c r="E804" i="18"/>
  <c r="F804" i="18"/>
  <c r="C1010" i="18"/>
  <c r="D1010" i="18"/>
  <c r="E1010" i="18"/>
  <c r="F1010" i="18"/>
  <c r="C224" i="18"/>
  <c r="D224" i="18"/>
  <c r="E224" i="18"/>
  <c r="F224" i="18"/>
  <c r="C1103" i="18"/>
  <c r="D1103" i="18"/>
  <c r="E1103" i="18"/>
  <c r="F1103" i="18"/>
  <c r="C488" i="18"/>
  <c r="D488" i="18"/>
  <c r="E488" i="18"/>
  <c r="F488" i="18"/>
  <c r="C1021" i="18"/>
  <c r="D1021" i="18"/>
  <c r="E1021" i="18"/>
  <c r="F1021" i="18"/>
  <c r="C1269" i="18"/>
  <c r="D1269" i="18"/>
  <c r="E1269" i="18"/>
  <c r="C121" i="18"/>
  <c r="D121" i="18"/>
  <c r="E121" i="18"/>
  <c r="C529" i="18"/>
  <c r="D529" i="18"/>
  <c r="E529" i="18"/>
  <c r="F529" i="18"/>
  <c r="C530" i="18"/>
  <c r="D530" i="18"/>
  <c r="E530" i="18"/>
  <c r="F530" i="18"/>
  <c r="C1067" i="18"/>
  <c r="D1067" i="18"/>
  <c r="E1067" i="18"/>
  <c r="F1067" i="18"/>
  <c r="C1327" i="18"/>
  <c r="D1327" i="18"/>
  <c r="E1327" i="18"/>
  <c r="C708" i="18"/>
  <c r="D708" i="18"/>
  <c r="E708" i="18"/>
  <c r="F708" i="18"/>
  <c r="C652" i="18"/>
  <c r="D652" i="18"/>
  <c r="E652" i="18"/>
  <c r="F652" i="18"/>
  <c r="C409" i="18"/>
  <c r="D409" i="18"/>
  <c r="E409" i="18"/>
  <c r="F409" i="18"/>
  <c r="C83" i="18"/>
  <c r="D83" i="18"/>
  <c r="E83" i="18"/>
  <c r="C654" i="18"/>
  <c r="D654" i="18"/>
  <c r="E654" i="18"/>
  <c r="F654" i="18"/>
  <c r="C736" i="18"/>
  <c r="D736" i="18"/>
  <c r="E736" i="18"/>
  <c r="C416" i="18"/>
  <c r="D416" i="18"/>
  <c r="E416" i="18"/>
  <c r="F416" i="18"/>
  <c r="C1003" i="18"/>
  <c r="D1003" i="18"/>
  <c r="E1003" i="18"/>
  <c r="F1003" i="18"/>
  <c r="C554" i="18"/>
  <c r="D554" i="18"/>
  <c r="E554" i="18"/>
  <c r="F554" i="18"/>
  <c r="C181" i="18"/>
  <c r="D181" i="18"/>
  <c r="E181" i="18"/>
  <c r="C675" i="18"/>
  <c r="D675" i="18"/>
  <c r="E675" i="18"/>
  <c r="F675" i="18"/>
  <c r="C1276" i="18"/>
  <c r="D1276" i="18"/>
  <c r="E1276" i="18"/>
  <c r="C23" i="18"/>
  <c r="D23" i="18"/>
  <c r="E23" i="18"/>
  <c r="C875" i="18"/>
  <c r="D875" i="18"/>
  <c r="E875" i="18"/>
  <c r="F875" i="18"/>
  <c r="C482" i="18"/>
  <c r="D482" i="18"/>
  <c r="E482" i="18"/>
  <c r="F482" i="18"/>
  <c r="C5" i="18"/>
  <c r="D5" i="18"/>
  <c r="E5" i="18"/>
  <c r="C639" i="18"/>
  <c r="D639" i="18"/>
  <c r="E639" i="18"/>
  <c r="F639" i="18"/>
  <c r="C56" i="18"/>
  <c r="D56" i="18"/>
  <c r="E56" i="18"/>
  <c r="C1188" i="18"/>
  <c r="D1188" i="18"/>
  <c r="E1188" i="18"/>
  <c r="F1188" i="18"/>
  <c r="C347" i="18"/>
  <c r="D347" i="18"/>
  <c r="E347" i="18"/>
  <c r="C1135" i="18"/>
  <c r="D1135" i="18"/>
  <c r="E1135" i="18"/>
  <c r="C189" i="18"/>
  <c r="D189" i="18"/>
  <c r="E189" i="18"/>
  <c r="C1348" i="18"/>
  <c r="D1348" i="18"/>
  <c r="E1348" i="18"/>
  <c r="C234" i="18"/>
  <c r="D234" i="18"/>
  <c r="E234" i="18"/>
  <c r="F234" i="18"/>
  <c r="C877" i="18"/>
  <c r="D877" i="18"/>
  <c r="E877" i="18"/>
  <c r="F877" i="18"/>
  <c r="G1357" i="18"/>
  <c r="C1093" i="18"/>
  <c r="D1093" i="18"/>
  <c r="E1093" i="18"/>
  <c r="F1093" i="18"/>
  <c r="C1061" i="18"/>
  <c r="D1061" i="18"/>
  <c r="E1061" i="18"/>
  <c r="F1061" i="18"/>
  <c r="C1035" i="18"/>
  <c r="D1035" i="18"/>
  <c r="E1035" i="18"/>
  <c r="F1035" i="18"/>
  <c r="C878" i="18"/>
  <c r="D878" i="18"/>
  <c r="E878" i="18"/>
  <c r="F878" i="18"/>
  <c r="C836" i="18"/>
  <c r="D836" i="18"/>
  <c r="E836" i="18"/>
  <c r="F836" i="18"/>
  <c r="C814" i="18"/>
  <c r="D814" i="18"/>
  <c r="E814" i="18"/>
  <c r="F814" i="18"/>
  <c r="C1015" i="18"/>
  <c r="D1015" i="18"/>
  <c r="E1015" i="18"/>
  <c r="F1015" i="18"/>
  <c r="C827" i="18"/>
  <c r="D827" i="18"/>
  <c r="E827" i="18"/>
  <c r="F827" i="18"/>
  <c r="D766" i="18"/>
  <c r="E766" i="18"/>
  <c r="F766" i="18"/>
  <c r="C811" i="18"/>
  <c r="D811" i="18"/>
  <c r="E811" i="18"/>
  <c r="F811" i="18"/>
  <c r="C748" i="18"/>
  <c r="D748" i="18"/>
  <c r="E748" i="18"/>
  <c r="F748" i="18"/>
  <c r="C8" i="18"/>
  <c r="D8" i="18"/>
  <c r="E8" i="18"/>
  <c r="C616" i="18"/>
  <c r="D616" i="18"/>
  <c r="E616" i="18"/>
  <c r="F616" i="18"/>
  <c r="C334" i="18"/>
  <c r="D334" i="18"/>
  <c r="E334" i="18"/>
  <c r="F334" i="18"/>
  <c r="C434" i="18"/>
  <c r="D434" i="18"/>
  <c r="E434" i="18"/>
  <c r="C444" i="18"/>
  <c r="D444" i="18"/>
  <c r="E444" i="18"/>
  <c r="F444" i="18"/>
  <c r="C135" i="18"/>
  <c r="D135" i="18"/>
  <c r="E135" i="18"/>
  <c r="C719" i="18"/>
  <c r="D719" i="18"/>
  <c r="E719" i="18"/>
  <c r="F719" i="18"/>
  <c r="C540" i="18"/>
  <c r="D540" i="18"/>
  <c r="E540" i="18"/>
  <c r="F540" i="18"/>
  <c r="C815" i="18"/>
  <c r="D815" i="18"/>
  <c r="E815" i="18"/>
  <c r="F815" i="18"/>
  <c r="C779" i="18"/>
  <c r="D779" i="18"/>
  <c r="E779" i="18"/>
  <c r="F779" i="18"/>
  <c r="C1153" i="18"/>
  <c r="D1153" i="18"/>
  <c r="E1153" i="18"/>
  <c r="F1153" i="18"/>
  <c r="C242" i="18"/>
  <c r="D242" i="18"/>
  <c r="E242" i="18"/>
  <c r="F242" i="18"/>
  <c r="C429" i="18"/>
  <c r="D429" i="18"/>
  <c r="E429" i="18"/>
  <c r="C1023" i="18"/>
  <c r="D1023" i="18"/>
  <c r="E1023" i="18"/>
  <c r="F1023" i="18"/>
  <c r="C392" i="18"/>
  <c r="D392" i="18"/>
  <c r="E392" i="18"/>
  <c r="C240" i="18"/>
  <c r="D240" i="18"/>
  <c r="E240" i="18"/>
  <c r="F240" i="18"/>
  <c r="C145" i="18"/>
  <c r="D145" i="18"/>
  <c r="E145" i="18"/>
  <c r="C834" i="18"/>
  <c r="D834" i="18"/>
  <c r="E834" i="18"/>
  <c r="F834" i="18"/>
  <c r="C71" i="18"/>
  <c r="D71" i="18"/>
  <c r="E71" i="18"/>
  <c r="C487" i="18"/>
  <c r="D487" i="18"/>
  <c r="E487" i="18"/>
  <c r="F487" i="18"/>
  <c r="C365" i="18"/>
  <c r="D365" i="18"/>
  <c r="E365" i="18"/>
  <c r="F365" i="18"/>
  <c r="C879" i="18"/>
  <c r="D879" i="18"/>
  <c r="E879" i="18"/>
  <c r="F879" i="18"/>
  <c r="C1055" i="18"/>
  <c r="D1055" i="18"/>
  <c r="E1055" i="18"/>
  <c r="F1055" i="18"/>
  <c r="C1071" i="18"/>
  <c r="D1071" i="18"/>
  <c r="E1071" i="18"/>
  <c r="F1071" i="18"/>
  <c r="C53" i="18"/>
  <c r="D53" i="18"/>
  <c r="E53" i="18"/>
  <c r="C1081" i="18"/>
  <c r="D1081" i="18"/>
  <c r="E1081" i="18"/>
  <c r="F1081" i="18"/>
  <c r="C672" i="18"/>
  <c r="D672" i="18"/>
  <c r="E672" i="18"/>
  <c r="F672" i="18"/>
  <c r="C489" i="18"/>
  <c r="D489" i="18"/>
  <c r="E489" i="18"/>
  <c r="F489" i="18"/>
  <c r="C90" i="18"/>
  <c r="D90" i="18"/>
  <c r="E90" i="18"/>
  <c r="C1032" i="18"/>
  <c r="D1032" i="18"/>
  <c r="E1032" i="18"/>
  <c r="C688" i="18"/>
  <c r="D688" i="18"/>
  <c r="E688" i="18"/>
  <c r="F688" i="18"/>
  <c r="C1237" i="18"/>
  <c r="D1237" i="18"/>
  <c r="E1237" i="18"/>
  <c r="C422" i="18"/>
  <c r="D422" i="18"/>
  <c r="E422" i="18"/>
  <c r="C1179" i="18"/>
  <c r="D1179" i="18"/>
  <c r="E1179" i="18"/>
  <c r="F1179" i="18"/>
  <c r="C116" i="18"/>
  <c r="D116" i="18"/>
  <c r="E116" i="18"/>
  <c r="C182" i="18"/>
  <c r="D182" i="18"/>
  <c r="E182" i="18"/>
  <c r="C112" i="18"/>
  <c r="D112" i="18"/>
  <c r="E112" i="18"/>
  <c r="C59" i="18"/>
  <c r="D59" i="18"/>
  <c r="E59" i="18"/>
  <c r="C229" i="18"/>
  <c r="D229" i="18"/>
  <c r="E229" i="18"/>
  <c r="F229" i="18"/>
  <c r="C591" i="18"/>
  <c r="D591" i="18"/>
  <c r="E591" i="18"/>
  <c r="F591" i="18"/>
  <c r="C1037" i="18"/>
  <c r="D1037" i="18"/>
  <c r="E1037" i="18"/>
  <c r="F1037" i="18"/>
  <c r="C319" i="18"/>
  <c r="D319" i="18"/>
  <c r="E319" i="18"/>
  <c r="F319" i="18"/>
  <c r="C133" i="18"/>
  <c r="D133" i="18"/>
  <c r="E133" i="18"/>
  <c r="C1271" i="18"/>
  <c r="D1271" i="18"/>
  <c r="E1271" i="18"/>
  <c r="C423" i="18"/>
  <c r="D423" i="18"/>
  <c r="E423" i="18"/>
  <c r="C1056" i="18"/>
  <c r="D1056" i="18"/>
  <c r="E1056" i="18"/>
  <c r="C278" i="18"/>
  <c r="D278" i="18"/>
  <c r="E278" i="18"/>
  <c r="F278" i="18"/>
  <c r="C51" i="18"/>
  <c r="D51" i="18"/>
  <c r="E51" i="18"/>
  <c r="C969" i="18"/>
  <c r="D969" i="18"/>
  <c r="E969" i="18"/>
  <c r="F969" i="18"/>
  <c r="C984" i="18"/>
  <c r="D984" i="18"/>
  <c r="E984" i="18"/>
  <c r="F984" i="18"/>
  <c r="C503" i="18"/>
  <c r="D503" i="18"/>
  <c r="E503" i="18"/>
  <c r="F503" i="18"/>
  <c r="C1172" i="18"/>
  <c r="D1172" i="18"/>
  <c r="E1172" i="18"/>
  <c r="F1172" i="18"/>
  <c r="C594" i="18"/>
  <c r="D594" i="18"/>
  <c r="E594" i="18"/>
  <c r="F594" i="18"/>
  <c r="C386" i="18"/>
  <c r="D386" i="18"/>
  <c r="E386" i="18"/>
  <c r="C287" i="18"/>
  <c r="D287" i="18"/>
  <c r="E287" i="18"/>
  <c r="F287" i="18"/>
  <c r="C1219" i="18"/>
  <c r="D1219" i="18"/>
  <c r="E1219" i="18"/>
  <c r="C19" i="18"/>
  <c r="D19" i="18"/>
  <c r="E19" i="18"/>
  <c r="C1261" i="18"/>
  <c r="D1261" i="18"/>
  <c r="E1261" i="18"/>
  <c r="C495" i="18"/>
  <c r="D495" i="18"/>
  <c r="E495" i="18"/>
  <c r="F495" i="18"/>
  <c r="C628" i="18"/>
  <c r="D628" i="18"/>
  <c r="E628" i="18"/>
  <c r="F628" i="18"/>
  <c r="C629" i="18"/>
  <c r="D629" i="18"/>
  <c r="E629" i="18"/>
  <c r="F629" i="18"/>
  <c r="C1012" i="18"/>
  <c r="D1012" i="18"/>
  <c r="E1012" i="18"/>
  <c r="F1012" i="18"/>
  <c r="C605" i="18"/>
  <c r="D605" i="18"/>
  <c r="E605" i="18"/>
  <c r="F605" i="18"/>
  <c r="C768" i="18"/>
  <c r="D768" i="18"/>
  <c r="E768" i="18"/>
  <c r="F768" i="18"/>
  <c r="C765" i="18"/>
  <c r="D765" i="18"/>
  <c r="E765" i="18"/>
  <c r="F765" i="18"/>
  <c r="C993" i="18"/>
  <c r="D993" i="18"/>
  <c r="E993" i="18"/>
  <c r="F993" i="18"/>
  <c r="C566" i="18"/>
  <c r="D566" i="18"/>
  <c r="E566" i="18"/>
  <c r="F566" i="18"/>
  <c r="C997" i="18"/>
  <c r="D997" i="18"/>
  <c r="E997" i="18"/>
  <c r="F997" i="18"/>
  <c r="C1034" i="18"/>
  <c r="D1034" i="18"/>
  <c r="E1034" i="18"/>
  <c r="F1034" i="18"/>
  <c r="C714" i="18"/>
  <c r="D714" i="18"/>
  <c r="E714" i="18"/>
  <c r="C445" i="18"/>
  <c r="D445" i="18"/>
  <c r="E445" i="18"/>
  <c r="F445" i="18"/>
  <c r="C1233" i="18"/>
  <c r="D1233" i="18"/>
  <c r="E1233" i="18"/>
  <c r="C227" i="18"/>
  <c r="D227" i="18"/>
  <c r="E227" i="18"/>
  <c r="F227" i="18"/>
  <c r="C570" i="18"/>
  <c r="D570" i="18"/>
  <c r="E570" i="18"/>
  <c r="F570" i="18"/>
  <c r="G1365" i="18"/>
  <c r="C853" i="18"/>
  <c r="D853" i="18"/>
  <c r="E853" i="18"/>
  <c r="F853" i="18"/>
  <c r="C882" i="18"/>
  <c r="D882" i="18"/>
  <c r="E882" i="18"/>
  <c r="F882" i="18"/>
  <c r="C745" i="18"/>
  <c r="D745" i="18"/>
  <c r="E745" i="18"/>
  <c r="F745" i="18"/>
  <c r="C883" i="18"/>
  <c r="D883" i="18"/>
  <c r="E883" i="18"/>
  <c r="F883" i="18"/>
  <c r="C1195" i="18"/>
  <c r="D1195" i="18"/>
  <c r="E1195" i="18"/>
  <c r="F1195" i="18"/>
  <c r="C720" i="18"/>
  <c r="D720" i="18"/>
  <c r="E720" i="18"/>
  <c r="F720" i="18"/>
  <c r="C236" i="18"/>
  <c r="D236" i="18"/>
  <c r="E236" i="18"/>
  <c r="F236" i="18"/>
  <c r="C1204" i="18"/>
  <c r="D1204" i="18"/>
  <c r="E1204" i="18"/>
  <c r="F1204" i="18"/>
  <c r="C286" i="18"/>
  <c r="D286" i="18"/>
  <c r="E286" i="18"/>
  <c r="F286" i="18"/>
  <c r="C128" i="18"/>
  <c r="D128" i="18"/>
  <c r="E128" i="18"/>
  <c r="C21" i="18"/>
  <c r="D21" i="18"/>
  <c r="E21" i="18"/>
  <c r="C985" i="18"/>
  <c r="D985" i="18"/>
  <c r="E985" i="18"/>
  <c r="F985" i="18"/>
  <c r="C288" i="18"/>
  <c r="D288" i="18"/>
  <c r="E288" i="18"/>
  <c r="F288" i="18"/>
  <c r="G1367" i="18"/>
  <c r="C884" i="18"/>
  <c r="D884" i="18"/>
  <c r="E884" i="18"/>
  <c r="F884" i="18"/>
  <c r="C643" i="18"/>
  <c r="D643" i="18"/>
  <c r="E643" i="18"/>
  <c r="F643" i="18"/>
  <c r="C473" i="18"/>
  <c r="D473" i="18"/>
  <c r="E473" i="18"/>
  <c r="F473" i="18"/>
  <c r="C1349" i="18"/>
  <c r="D1349" i="18"/>
  <c r="E1349" i="18"/>
  <c r="C298" i="18"/>
  <c r="D298" i="18"/>
  <c r="E298" i="18"/>
  <c r="F298" i="18"/>
  <c r="C446" i="18"/>
  <c r="D446" i="18"/>
  <c r="E446" i="18"/>
  <c r="F446" i="18"/>
  <c r="C1250" i="18"/>
  <c r="D1250" i="18"/>
  <c r="E1250" i="18"/>
  <c r="C1274" i="18"/>
  <c r="D1274" i="18"/>
  <c r="E1274" i="18"/>
  <c r="C380" i="18"/>
  <c r="D380" i="18"/>
  <c r="E380" i="18"/>
  <c r="F380" i="18"/>
  <c r="C641" i="18"/>
  <c r="D641" i="18"/>
  <c r="E641" i="18"/>
  <c r="F641" i="18"/>
  <c r="C474" i="18"/>
  <c r="D474" i="18"/>
  <c r="E474" i="18"/>
  <c r="F474" i="18"/>
  <c r="D256" i="18"/>
  <c r="E256" i="18"/>
  <c r="F256" i="18"/>
  <c r="C35" i="18"/>
  <c r="D35" i="18"/>
  <c r="E35" i="18"/>
  <c r="C619" i="18"/>
  <c r="D619" i="18"/>
  <c r="E619" i="18"/>
  <c r="F619" i="18"/>
  <c r="C498" i="18"/>
  <c r="D498" i="18"/>
  <c r="E498" i="18"/>
  <c r="F498" i="18"/>
  <c r="C6" i="18"/>
  <c r="D6" i="18"/>
  <c r="E6" i="18"/>
  <c r="C433" i="18"/>
  <c r="D433" i="18"/>
  <c r="E433" i="18"/>
  <c r="C852" i="18"/>
  <c r="D852" i="18"/>
  <c r="E852" i="18"/>
  <c r="F852" i="18"/>
  <c r="C987" i="18"/>
  <c r="D987" i="18"/>
  <c r="E987" i="18"/>
  <c r="F987" i="18"/>
  <c r="C475" i="18"/>
  <c r="D475" i="18"/>
  <c r="E475" i="18"/>
  <c r="F475" i="18"/>
  <c r="C267" i="18"/>
  <c r="D267" i="18"/>
  <c r="E267" i="18"/>
  <c r="F267" i="18"/>
  <c r="C268" i="18"/>
  <c r="D268" i="18"/>
  <c r="E268" i="18"/>
  <c r="F268" i="18"/>
  <c r="C98" i="18"/>
  <c r="D98" i="18"/>
  <c r="E98" i="18"/>
  <c r="C300" i="18"/>
  <c r="D300" i="18"/>
  <c r="E300" i="18"/>
  <c r="F300" i="18"/>
  <c r="C33" i="18"/>
  <c r="D33" i="18"/>
  <c r="E33" i="18"/>
  <c r="C201" i="18"/>
  <c r="D201" i="18"/>
  <c r="E201" i="18"/>
  <c r="F201" i="18"/>
  <c r="C999" i="18"/>
  <c r="D999" i="18"/>
  <c r="E999" i="18"/>
  <c r="F999" i="18"/>
  <c r="C970" i="18"/>
  <c r="D970" i="18"/>
  <c r="E970" i="18"/>
  <c r="F970" i="18"/>
  <c r="C581" i="18"/>
  <c r="D581" i="18"/>
  <c r="E581" i="18"/>
  <c r="F581" i="18"/>
  <c r="C476" i="18"/>
  <c r="D476" i="18"/>
  <c r="E476" i="18"/>
  <c r="F476" i="18"/>
  <c r="C1193" i="18"/>
  <c r="D1193" i="18"/>
  <c r="E1193" i="18"/>
  <c r="F1193" i="18"/>
  <c r="C696" i="18"/>
  <c r="D696" i="18"/>
  <c r="E696" i="18"/>
  <c r="F696" i="18"/>
  <c r="C587" i="18"/>
  <c r="D587" i="18"/>
  <c r="E587" i="18"/>
  <c r="F587" i="18"/>
  <c r="G1394" i="18"/>
  <c r="C269" i="18"/>
  <c r="D269" i="18"/>
  <c r="E269" i="18"/>
  <c r="F269" i="18"/>
  <c r="C755" i="18"/>
  <c r="D755" i="18"/>
  <c r="E755" i="18"/>
  <c r="F755" i="18"/>
  <c r="C208" i="18"/>
  <c r="D208" i="18"/>
  <c r="E208" i="18"/>
  <c r="F208" i="18"/>
  <c r="C139" i="18"/>
  <c r="D139" i="18"/>
  <c r="E139" i="18"/>
  <c r="C563" i="18"/>
  <c r="D563" i="18"/>
  <c r="E563" i="18"/>
  <c r="F563" i="18"/>
  <c r="C246" i="18"/>
  <c r="D246" i="18"/>
  <c r="E246" i="18"/>
  <c r="F246" i="18"/>
  <c r="C564" i="18"/>
  <c r="D564" i="18"/>
  <c r="E564" i="18"/>
  <c r="F564" i="18"/>
  <c r="C885" i="18"/>
  <c r="D885" i="18"/>
  <c r="E885" i="18"/>
  <c r="F885" i="18"/>
  <c r="G1419" i="18"/>
  <c r="C203" i="18"/>
  <c r="D203" i="18"/>
  <c r="E203" i="18"/>
  <c r="F203" i="18"/>
  <c r="C677" i="18"/>
  <c r="D677" i="18"/>
  <c r="E677" i="18"/>
  <c r="F677" i="18"/>
  <c r="C252" i="18"/>
  <c r="D252" i="18"/>
  <c r="E252" i="18"/>
  <c r="F252" i="18"/>
  <c r="C1329" i="18"/>
  <c r="D1329" i="18"/>
  <c r="E1329" i="18"/>
  <c r="C695" i="18"/>
  <c r="D695" i="18"/>
  <c r="E695" i="18"/>
  <c r="F695" i="18"/>
  <c r="C691" i="18"/>
  <c r="D691" i="18"/>
  <c r="E691" i="18"/>
  <c r="F691" i="18"/>
  <c r="C478" i="18"/>
  <c r="D478" i="18"/>
  <c r="E478" i="18"/>
  <c r="F478" i="18"/>
  <c r="C1110" i="18"/>
  <c r="D1110" i="18"/>
  <c r="E1110" i="18"/>
  <c r="F1110" i="18"/>
  <c r="C569" i="18"/>
  <c r="D569" i="18"/>
  <c r="E569" i="18"/>
  <c r="F569" i="18"/>
  <c r="C1042" i="18"/>
  <c r="D1042" i="18"/>
  <c r="E1042" i="18"/>
  <c r="F1042" i="18"/>
  <c r="C479" i="18"/>
  <c r="D479" i="18"/>
  <c r="E479" i="18"/>
  <c r="F479" i="18"/>
  <c r="C606" i="18"/>
  <c r="D606" i="18"/>
  <c r="E606" i="18"/>
  <c r="F606" i="18"/>
  <c r="G1421" i="18"/>
  <c r="C676" i="18"/>
  <c r="D676" i="18"/>
  <c r="E676" i="18"/>
  <c r="F676" i="18"/>
  <c r="G1422" i="18"/>
  <c r="C480" i="18"/>
  <c r="D480" i="18"/>
  <c r="E480" i="18"/>
  <c r="F480" i="18"/>
  <c r="C887" i="18"/>
  <c r="D887" i="18"/>
  <c r="E887" i="18"/>
  <c r="F887" i="18"/>
  <c r="C16" i="18"/>
  <c r="D16" i="18"/>
  <c r="E16" i="18"/>
  <c r="C371" i="18"/>
  <c r="D371" i="18"/>
  <c r="E371" i="18"/>
  <c r="F371" i="18"/>
  <c r="C689" i="18"/>
  <c r="D689" i="18"/>
  <c r="E689" i="18"/>
  <c r="F689" i="18"/>
  <c r="C86" i="18"/>
  <c r="D86" i="18"/>
  <c r="E86" i="18"/>
  <c r="C655" i="18"/>
  <c r="D655" i="18"/>
  <c r="E655" i="18"/>
  <c r="F655" i="18"/>
  <c r="C656" i="18"/>
  <c r="D656" i="18"/>
  <c r="E656" i="18"/>
  <c r="F656" i="18"/>
  <c r="C448" i="18"/>
  <c r="D448" i="18"/>
  <c r="E448" i="18"/>
  <c r="F448" i="18"/>
  <c r="C553" i="18"/>
  <c r="D553" i="18"/>
  <c r="E553" i="18"/>
  <c r="F553" i="18"/>
  <c r="C1309" i="18"/>
  <c r="D1309" i="18"/>
  <c r="E1309" i="18"/>
  <c r="C311" i="18"/>
  <c r="D311" i="18"/>
  <c r="E311" i="18"/>
  <c r="F311" i="18"/>
  <c r="G1423" i="18"/>
  <c r="C1319" i="18"/>
  <c r="D1319" i="18"/>
  <c r="E1319" i="18"/>
  <c r="C750" i="18"/>
  <c r="D750" i="18"/>
  <c r="E750" i="18"/>
  <c r="F750" i="18"/>
  <c r="C1063" i="18"/>
  <c r="D1063" i="18"/>
  <c r="E1063" i="18"/>
  <c r="F1063" i="18"/>
  <c r="C620" i="18"/>
  <c r="D620" i="18"/>
  <c r="E620" i="18"/>
  <c r="F620" i="18"/>
  <c r="C800" i="18"/>
  <c r="D800" i="18"/>
  <c r="E800" i="18"/>
  <c r="F800" i="18"/>
  <c r="C692" i="18"/>
  <c r="D692" i="18"/>
  <c r="E692" i="18"/>
  <c r="F692" i="18"/>
  <c r="C492" i="18"/>
  <c r="D492" i="18"/>
  <c r="E492" i="18"/>
  <c r="F492" i="18"/>
  <c r="C496" i="18"/>
  <c r="D496" i="18"/>
  <c r="E496" i="18"/>
  <c r="F496" i="18"/>
  <c r="C13" i="18"/>
  <c r="D13" i="18"/>
  <c r="E13" i="18"/>
  <c r="C1313" i="18"/>
  <c r="D1313" i="18"/>
  <c r="E1313" i="18"/>
  <c r="C398" i="18"/>
  <c r="D398" i="18"/>
  <c r="E398" i="18"/>
  <c r="F398" i="18"/>
  <c r="C1051" i="18"/>
  <c r="D1051" i="18"/>
  <c r="E1051" i="18"/>
  <c r="F1051" i="18"/>
  <c r="C809" i="18"/>
  <c r="D809" i="18"/>
  <c r="E809" i="18"/>
  <c r="F809" i="18"/>
  <c r="C1294" i="18"/>
  <c r="D1294" i="18"/>
  <c r="E1294" i="18"/>
  <c r="C17" i="18"/>
  <c r="D17" i="18"/>
  <c r="E17" i="18"/>
  <c r="C889" i="18"/>
  <c r="D889" i="18"/>
  <c r="E889" i="18"/>
  <c r="F889" i="18"/>
  <c r="C710" i="18"/>
  <c r="D710" i="18"/>
  <c r="E710" i="18"/>
  <c r="F710" i="18"/>
  <c r="C1277" i="18"/>
  <c r="D1277" i="18"/>
  <c r="E1277" i="18"/>
  <c r="C723" i="18"/>
  <c r="D723" i="18"/>
  <c r="E723" i="18"/>
  <c r="F723" i="18"/>
  <c r="C1220" i="18"/>
  <c r="D1220" i="18"/>
  <c r="E1220" i="18"/>
  <c r="C1205" i="18"/>
  <c r="D1205" i="18"/>
  <c r="E1205" i="18"/>
  <c r="F1205" i="18"/>
  <c r="C306" i="18"/>
  <c r="D306" i="18"/>
  <c r="E306" i="18"/>
  <c r="F306" i="18"/>
  <c r="C450" i="18"/>
  <c r="D450" i="18"/>
  <c r="E450" i="18"/>
  <c r="F450" i="18"/>
  <c r="C781" i="18"/>
  <c r="D781" i="18"/>
  <c r="E781" i="18"/>
  <c r="F781" i="18"/>
  <c r="C1246" i="18"/>
  <c r="D1246" i="18"/>
  <c r="E1246" i="18"/>
  <c r="C1295" i="18"/>
  <c r="D1295" i="18"/>
  <c r="E1295" i="18"/>
  <c r="C1060" i="18"/>
  <c r="D1060" i="18"/>
  <c r="E1060" i="18"/>
  <c r="F1060" i="18"/>
  <c r="C713" i="18"/>
  <c r="D713" i="18"/>
  <c r="E713" i="18"/>
  <c r="C388" i="18"/>
  <c r="D388" i="18"/>
  <c r="E388" i="18"/>
  <c r="C890" i="18"/>
  <c r="D890" i="18"/>
  <c r="E890" i="18"/>
  <c r="F890" i="18"/>
  <c r="C1253" i="18"/>
  <c r="D1253" i="18"/>
  <c r="E1253" i="18"/>
  <c r="C148" i="18"/>
  <c r="D148" i="18"/>
  <c r="E148" i="18"/>
  <c r="C1350" i="18"/>
  <c r="D1350" i="18"/>
  <c r="E1350" i="18"/>
  <c r="C414" i="18"/>
  <c r="D414" i="18"/>
  <c r="E414" i="18"/>
  <c r="F414" i="18"/>
  <c r="C308" i="18"/>
  <c r="D308" i="18"/>
  <c r="E308" i="18"/>
  <c r="F308" i="18"/>
  <c r="C158" i="18"/>
  <c r="D158" i="18"/>
  <c r="E158" i="18"/>
  <c r="C1106" i="18"/>
  <c r="D1106" i="18"/>
  <c r="E1106" i="18"/>
  <c r="F1106" i="18"/>
  <c r="C38" i="18"/>
  <c r="D38" i="18"/>
  <c r="E38" i="18"/>
  <c r="C136" i="18"/>
  <c r="D136" i="18"/>
  <c r="E136" i="18"/>
  <c r="C996" i="18"/>
  <c r="D996" i="18"/>
  <c r="E996" i="18"/>
  <c r="F996" i="18"/>
  <c r="C1206" i="18"/>
  <c r="D1206" i="18"/>
  <c r="E1206" i="18"/>
  <c r="F1206" i="18"/>
  <c r="C1147" i="18"/>
  <c r="D1147" i="18"/>
  <c r="E1147" i="18"/>
  <c r="C582" i="18"/>
  <c r="D582" i="18"/>
  <c r="E582" i="18"/>
  <c r="F582" i="18"/>
  <c r="C358" i="18"/>
  <c r="D358" i="18"/>
  <c r="E358" i="18"/>
  <c r="F358" i="18"/>
  <c r="C891" i="18"/>
  <c r="D891" i="18"/>
  <c r="E891" i="18"/>
  <c r="F891" i="18"/>
  <c r="C335" i="18"/>
  <c r="D335" i="18"/>
  <c r="E335" i="18"/>
  <c r="F335" i="18"/>
  <c r="C84" i="18"/>
  <c r="D84" i="18"/>
  <c r="E84" i="18"/>
  <c r="C612" i="18"/>
  <c r="D612" i="18"/>
  <c r="E612" i="18"/>
  <c r="F612" i="18"/>
  <c r="C499" i="18"/>
  <c r="D499" i="18"/>
  <c r="E499" i="18"/>
  <c r="F499" i="18"/>
  <c r="C645" i="18"/>
  <c r="D645" i="18"/>
  <c r="E645" i="18"/>
  <c r="F645" i="18"/>
  <c r="C481" i="18"/>
  <c r="D481" i="18"/>
  <c r="E481" i="18"/>
  <c r="F481" i="18"/>
  <c r="C767" i="18"/>
  <c r="D767" i="18"/>
  <c r="E767" i="18"/>
  <c r="C892" i="18"/>
  <c r="D892" i="18"/>
  <c r="E892" i="18"/>
  <c r="F892" i="18"/>
  <c r="C544" i="18"/>
  <c r="D544" i="18"/>
  <c r="E544" i="18"/>
  <c r="F544" i="18"/>
  <c r="C1262" i="18"/>
  <c r="D1262" i="18"/>
  <c r="E1262" i="18"/>
  <c r="C1121" i="18"/>
  <c r="D1121" i="18"/>
  <c r="E1121" i="18"/>
  <c r="F1121" i="18"/>
  <c r="C127" i="18"/>
  <c r="D127" i="18"/>
  <c r="E127" i="18"/>
  <c r="C542" i="18"/>
  <c r="D542" i="18"/>
  <c r="E542" i="18"/>
  <c r="F542" i="18"/>
  <c r="C679" i="18"/>
  <c r="D679" i="18"/>
  <c r="E679" i="18"/>
  <c r="F679" i="18"/>
  <c r="C164" i="18"/>
  <c r="D164" i="18"/>
  <c r="E164" i="18"/>
  <c r="C470" i="18"/>
  <c r="D470" i="18"/>
  <c r="E470" i="18"/>
  <c r="F470" i="18"/>
  <c r="C1328" i="18"/>
  <c r="D1328" i="18"/>
  <c r="E1328" i="18"/>
  <c r="C303" i="18"/>
  <c r="D303" i="18"/>
  <c r="E303" i="18"/>
  <c r="F303" i="18"/>
  <c r="C1007" i="18"/>
  <c r="D1007" i="18"/>
  <c r="E1007" i="18"/>
  <c r="F1007" i="18"/>
  <c r="C974" i="18"/>
  <c r="D974" i="18"/>
  <c r="E974" i="18"/>
  <c r="F974" i="18"/>
  <c r="C725" i="18"/>
  <c r="D725" i="18"/>
  <c r="E725" i="18"/>
  <c r="F725" i="18"/>
  <c r="C558" i="18"/>
  <c r="D558" i="18"/>
  <c r="E558" i="18"/>
  <c r="F558" i="18"/>
  <c r="C986" i="18"/>
  <c r="D986" i="18"/>
  <c r="E986" i="18"/>
  <c r="F986" i="18"/>
  <c r="C642" i="18"/>
  <c r="D642" i="18"/>
  <c r="E642" i="18"/>
  <c r="F642" i="18"/>
  <c r="C832" i="18"/>
  <c r="D832" i="18"/>
  <c r="E832" i="18"/>
  <c r="F832" i="18"/>
  <c r="C1052" i="18"/>
  <c r="D1052" i="18"/>
  <c r="E1052" i="18"/>
  <c r="F1052" i="18"/>
  <c r="C894" i="18"/>
  <c r="D894" i="18"/>
  <c r="E894" i="18"/>
  <c r="F894" i="18"/>
  <c r="C855" i="18"/>
  <c r="D855" i="18"/>
  <c r="E855" i="18"/>
  <c r="F855" i="18"/>
  <c r="C756" i="18"/>
  <c r="D756" i="18"/>
  <c r="E756" i="18"/>
  <c r="F756" i="18"/>
  <c r="C395" i="18"/>
  <c r="D395" i="18"/>
  <c r="E395" i="18"/>
  <c r="F395" i="18"/>
  <c r="C1310" i="18"/>
  <c r="D1310" i="18"/>
  <c r="E1310" i="18"/>
  <c r="C418" i="18"/>
  <c r="D418" i="18"/>
  <c r="E418" i="18"/>
  <c r="F418" i="18"/>
  <c r="C410" i="18"/>
  <c r="D410" i="18"/>
  <c r="E410" i="18"/>
  <c r="F410" i="18"/>
  <c r="C770" i="18"/>
  <c r="D770" i="18"/>
  <c r="E770" i="18"/>
  <c r="F770" i="18"/>
  <c r="C1227" i="18"/>
  <c r="D1227" i="18"/>
  <c r="E1227" i="18"/>
  <c r="C254" i="18"/>
  <c r="D254" i="18"/>
  <c r="E254" i="18"/>
  <c r="F254" i="18"/>
  <c r="C1030" i="18"/>
  <c r="D1030" i="18"/>
  <c r="E1030" i="18"/>
  <c r="F1030" i="18"/>
  <c r="C1008" i="18"/>
  <c r="D1008" i="18"/>
  <c r="E1008" i="18"/>
  <c r="F1008" i="18"/>
  <c r="C1264" i="18"/>
  <c r="D1264" i="18"/>
  <c r="E1264" i="18"/>
  <c r="C578" i="18"/>
  <c r="D578" i="18"/>
  <c r="E578" i="18"/>
  <c r="F578" i="18"/>
  <c r="C851" i="18"/>
  <c r="D851" i="18"/>
  <c r="E851" i="18"/>
  <c r="F851" i="18"/>
  <c r="G1368" i="18"/>
  <c r="C988" i="18"/>
  <c r="D988" i="18"/>
  <c r="E988" i="18"/>
  <c r="F988" i="18"/>
  <c r="C1242" i="18"/>
  <c r="D1242" i="18"/>
  <c r="E1242" i="18"/>
  <c r="C1170" i="18"/>
  <c r="D1170" i="18"/>
  <c r="E1170" i="18"/>
  <c r="F1170" i="18"/>
  <c r="C7" i="18"/>
  <c r="D7" i="18"/>
  <c r="E7" i="18"/>
  <c r="C176" i="18"/>
  <c r="D176" i="18"/>
  <c r="E176" i="18"/>
  <c r="C897" i="18"/>
  <c r="D897" i="18"/>
  <c r="E897" i="18"/>
  <c r="F897" i="18"/>
  <c r="C608" i="18"/>
  <c r="D608" i="18"/>
  <c r="E608" i="18"/>
  <c r="F608" i="18"/>
  <c r="C898" i="18"/>
  <c r="D898" i="18"/>
  <c r="E898" i="18"/>
  <c r="F898" i="18"/>
  <c r="C341" i="18"/>
  <c r="D341" i="18"/>
  <c r="E341" i="18"/>
  <c r="F341" i="18"/>
  <c r="C1157" i="18"/>
  <c r="D1157" i="18"/>
  <c r="E1157" i="18"/>
  <c r="F1157" i="18"/>
  <c r="C678" i="18"/>
  <c r="D678" i="18"/>
  <c r="E678" i="18"/>
  <c r="F678" i="18"/>
  <c r="C899" i="18"/>
  <c r="D899" i="18"/>
  <c r="E899" i="18"/>
  <c r="F899" i="18"/>
  <c r="C1275" i="18"/>
  <c r="D1275" i="18"/>
  <c r="E1275" i="18"/>
  <c r="G1397" i="18"/>
  <c r="C131" i="18"/>
  <c r="D131" i="18"/>
  <c r="E131" i="18"/>
  <c r="C659" i="18"/>
  <c r="D659" i="18"/>
  <c r="E659" i="18"/>
  <c r="F659" i="18"/>
  <c r="C107" i="18"/>
  <c r="D107" i="18"/>
  <c r="E107" i="18"/>
  <c r="C1137" i="18"/>
  <c r="D1137" i="18"/>
  <c r="E1137" i="18"/>
  <c r="C289" i="18"/>
  <c r="D289" i="18"/>
  <c r="E289" i="18"/>
  <c r="F289" i="18"/>
  <c r="C532" i="18"/>
  <c r="D532" i="18"/>
  <c r="E532" i="18"/>
  <c r="F532" i="18"/>
  <c r="C1045" i="18"/>
  <c r="D1045" i="18"/>
  <c r="E1045" i="18"/>
  <c r="F1045" i="18"/>
  <c r="C424" i="18"/>
  <c r="D424" i="18"/>
  <c r="E424" i="18"/>
  <c r="C545" i="18"/>
  <c r="D545" i="18"/>
  <c r="E545" i="18"/>
  <c r="F545" i="18"/>
  <c r="C132" i="18"/>
  <c r="D132" i="18"/>
  <c r="E132" i="18"/>
  <c r="C1311" i="18"/>
  <c r="D1311" i="18"/>
  <c r="E1311" i="18"/>
  <c r="C1058" i="18"/>
  <c r="D1058" i="18"/>
  <c r="E1058" i="18"/>
  <c r="F1058" i="18"/>
  <c r="C533" i="18"/>
  <c r="D533" i="18"/>
  <c r="E533" i="18"/>
  <c r="F533" i="18"/>
  <c r="C1221" i="18"/>
  <c r="D1221" i="18"/>
  <c r="E1221" i="18"/>
  <c r="C391" i="18"/>
  <c r="D391" i="18"/>
  <c r="E391" i="18"/>
  <c r="C900" i="18"/>
  <c r="D900" i="18"/>
  <c r="E900" i="18"/>
  <c r="F900" i="18"/>
  <c r="C1098" i="18"/>
  <c r="D1098" i="18"/>
  <c r="E1098" i="18"/>
  <c r="F1098" i="18"/>
  <c r="C173" i="18"/>
  <c r="D173" i="18"/>
  <c r="E173" i="18"/>
  <c r="G1369" i="18"/>
  <c r="C1296" i="18"/>
  <c r="D1296" i="18"/>
  <c r="E1296" i="18"/>
  <c r="C1057" i="18"/>
  <c r="D1057" i="18"/>
  <c r="E1057" i="18"/>
  <c r="F1057" i="18"/>
  <c r="C54" i="18"/>
  <c r="D54" i="18"/>
  <c r="E54" i="18"/>
  <c r="C1168" i="18"/>
  <c r="D1168" i="18"/>
  <c r="E1168" i="18"/>
  <c r="F1168" i="18"/>
  <c r="C979" i="18"/>
  <c r="D979" i="18"/>
  <c r="E979" i="18"/>
  <c r="F979" i="18"/>
  <c r="C783" i="18"/>
  <c r="D783" i="18"/>
  <c r="E783" i="18"/>
  <c r="F783" i="18"/>
  <c r="D228" i="18"/>
  <c r="E228" i="18"/>
  <c r="F228" i="18"/>
  <c r="C501" i="18"/>
  <c r="D501" i="18"/>
  <c r="E501" i="18"/>
  <c r="F501" i="18"/>
  <c r="C1267" i="18"/>
  <c r="D1267" i="18"/>
  <c r="E1267" i="18"/>
  <c r="C595" i="18"/>
  <c r="D595" i="18"/>
  <c r="E595" i="18"/>
  <c r="F595" i="18"/>
  <c r="C539" i="18"/>
  <c r="D539" i="18"/>
  <c r="E539" i="18"/>
  <c r="F539" i="18"/>
  <c r="C379" i="18"/>
  <c r="D379" i="18"/>
  <c r="E379" i="18"/>
  <c r="F379" i="18"/>
  <c r="C828" i="18"/>
  <c r="D828" i="18"/>
  <c r="E828" i="18"/>
  <c r="F828" i="18"/>
  <c r="C329" i="18"/>
  <c r="D329" i="18"/>
  <c r="E329" i="18"/>
  <c r="F329" i="18"/>
  <c r="C784" i="18"/>
  <c r="D784" i="18"/>
  <c r="E784" i="18"/>
  <c r="F784" i="18"/>
  <c r="C901" i="18"/>
  <c r="D901" i="18"/>
  <c r="E901" i="18"/>
  <c r="F901" i="18"/>
  <c r="C290" i="18"/>
  <c r="D290" i="18"/>
  <c r="E290" i="18"/>
  <c r="F290" i="18"/>
  <c r="C205" i="18"/>
  <c r="D205" i="18"/>
  <c r="E205" i="18"/>
  <c r="F205" i="18"/>
  <c r="C902" i="18"/>
  <c r="D902" i="18"/>
  <c r="E902" i="18"/>
  <c r="F902" i="18"/>
  <c r="C502" i="18"/>
  <c r="D502" i="18"/>
  <c r="E502" i="18"/>
  <c r="F502" i="18"/>
  <c r="C903" i="18"/>
  <c r="D903" i="18"/>
  <c r="E903" i="18"/>
  <c r="F903" i="18"/>
  <c r="C397" i="18"/>
  <c r="D397" i="18"/>
  <c r="E397" i="18"/>
  <c r="F397" i="18"/>
  <c r="C650" i="18"/>
  <c r="D650" i="18"/>
  <c r="E650" i="18"/>
  <c r="F650" i="18"/>
  <c r="C344" i="18"/>
  <c r="D344" i="18"/>
  <c r="E344" i="18"/>
  <c r="F344" i="18"/>
  <c r="C40" i="18"/>
  <c r="D40" i="18"/>
  <c r="E40" i="18"/>
  <c r="C137" i="18"/>
  <c r="D137" i="18"/>
  <c r="E137" i="18"/>
  <c r="C328" i="18"/>
  <c r="D328" i="18"/>
  <c r="E328" i="18"/>
  <c r="F328" i="18"/>
  <c r="C284" i="18"/>
  <c r="D284" i="18"/>
  <c r="E284" i="18"/>
  <c r="F284" i="18"/>
  <c r="C607" i="18"/>
  <c r="D607" i="18"/>
  <c r="E607" i="18"/>
  <c r="F607" i="18"/>
  <c r="C223" i="18"/>
  <c r="D223" i="18"/>
  <c r="E223" i="18"/>
  <c r="F223" i="18"/>
  <c r="C769" i="18"/>
  <c r="D769" i="18"/>
  <c r="E769" i="18"/>
  <c r="F769" i="18"/>
  <c r="C89" i="18"/>
  <c r="D89" i="18"/>
  <c r="E89" i="18"/>
  <c r="C810" i="18"/>
  <c r="D810" i="18"/>
  <c r="E810" i="18"/>
  <c r="F810" i="18"/>
  <c r="C904" i="18"/>
  <c r="D904" i="18"/>
  <c r="E904" i="18"/>
  <c r="F904" i="18"/>
  <c r="C1009" i="18"/>
  <c r="D1009" i="18"/>
  <c r="E1009" i="18"/>
  <c r="F1009" i="18"/>
  <c r="C412" i="18"/>
  <c r="D412" i="18"/>
  <c r="E412" i="18"/>
  <c r="F412" i="18"/>
  <c r="C406" i="18"/>
  <c r="D406" i="18"/>
  <c r="E406" i="18"/>
  <c r="F406" i="18"/>
  <c r="C818" i="18"/>
  <c r="D818" i="18"/>
  <c r="E818" i="18"/>
  <c r="F818" i="18"/>
  <c r="C353" i="18"/>
  <c r="D353" i="18"/>
  <c r="E353" i="18"/>
  <c r="C1312" i="18"/>
  <c r="D1312" i="18"/>
  <c r="E1312" i="18"/>
  <c r="C1173" i="18"/>
  <c r="D1173" i="18"/>
  <c r="E1173" i="18"/>
  <c r="F1173" i="18"/>
  <c r="C171" i="18"/>
  <c r="D171" i="18"/>
  <c r="E171" i="18"/>
  <c r="C698" i="18"/>
  <c r="D698" i="18"/>
  <c r="E698" i="18"/>
  <c r="F698" i="18"/>
  <c r="C1099" i="18"/>
  <c r="D1099" i="18"/>
  <c r="E1099" i="18"/>
  <c r="F1099" i="18"/>
  <c r="C95" i="18"/>
  <c r="D95" i="18"/>
  <c r="E95" i="18"/>
  <c r="C1073" i="18"/>
  <c r="D1073" i="18"/>
  <c r="E1073" i="18"/>
  <c r="F1073" i="18"/>
  <c r="C716" i="18"/>
  <c r="D716" i="18"/>
  <c r="E716" i="18"/>
  <c r="F716" i="18"/>
  <c r="C396" i="18"/>
  <c r="D396" i="18"/>
  <c r="E396" i="18"/>
  <c r="F396" i="18"/>
  <c r="C835" i="18"/>
  <c r="D835" i="18"/>
  <c r="E835" i="18"/>
  <c r="F835" i="18"/>
  <c r="C842" i="18"/>
  <c r="D842" i="18"/>
  <c r="E842" i="18"/>
  <c r="C576" i="18"/>
  <c r="D576" i="18"/>
  <c r="E576" i="18"/>
  <c r="F576" i="18"/>
  <c r="C369" i="18"/>
  <c r="D369" i="18"/>
  <c r="E369" i="18"/>
  <c r="F369" i="18"/>
  <c r="C82" i="18"/>
  <c r="D82" i="18"/>
  <c r="E82" i="18"/>
  <c r="C1038" i="18"/>
  <c r="D1038" i="18"/>
  <c r="E1038" i="18"/>
  <c r="F1038" i="18"/>
  <c r="C1046" i="18"/>
  <c r="D1046" i="18"/>
  <c r="E1046" i="18"/>
  <c r="F1046" i="18"/>
  <c r="C400" i="18"/>
  <c r="D400" i="18"/>
  <c r="E400" i="18"/>
  <c r="F400" i="18"/>
  <c r="C206" i="18"/>
  <c r="D206" i="18"/>
  <c r="E206" i="18"/>
  <c r="F206" i="18"/>
  <c r="C105" i="18"/>
  <c r="D105" i="18"/>
  <c r="E105" i="18"/>
  <c r="C1222" i="18"/>
  <c r="D1222" i="18"/>
  <c r="E1222" i="18"/>
  <c r="C805" i="18"/>
  <c r="D805" i="18"/>
  <c r="E805" i="18"/>
  <c r="F805" i="18"/>
  <c r="C535" i="18"/>
  <c r="D535" i="18"/>
  <c r="E535" i="18"/>
  <c r="F535" i="18"/>
  <c r="C1279" i="18"/>
  <c r="D1279" i="18"/>
  <c r="E1279" i="18"/>
  <c r="C726" i="18"/>
  <c r="D726" i="18"/>
  <c r="E726" i="18"/>
  <c r="F726" i="18"/>
  <c r="C1235" i="18"/>
  <c r="D1235" i="18"/>
  <c r="E1235" i="18"/>
  <c r="C1092" i="18"/>
  <c r="D1092" i="18"/>
  <c r="E1092" i="18"/>
  <c r="F1092" i="18"/>
  <c r="C648" i="18"/>
  <c r="D648" i="18"/>
  <c r="E648" i="18"/>
  <c r="F648" i="18"/>
  <c r="C1000" i="18"/>
  <c r="D1000" i="18"/>
  <c r="E1000" i="18"/>
  <c r="F1000" i="18"/>
  <c r="C432" i="18"/>
  <c r="D432" i="18"/>
  <c r="E432" i="18"/>
  <c r="C621" i="18"/>
  <c r="D621" i="18"/>
  <c r="E621" i="18"/>
  <c r="F621" i="18"/>
  <c r="C140" i="18"/>
  <c r="D140" i="18"/>
  <c r="E140" i="18"/>
  <c r="C1224" i="18"/>
  <c r="D1224" i="18"/>
  <c r="E1224" i="18"/>
  <c r="C989" i="18"/>
  <c r="D989" i="18"/>
  <c r="E989" i="18"/>
  <c r="F989" i="18"/>
  <c r="C907" i="18"/>
  <c r="D907" i="18"/>
  <c r="E907" i="18"/>
  <c r="F907" i="18"/>
  <c r="C536" i="18"/>
  <c r="D536" i="18"/>
  <c r="E536" i="18"/>
  <c r="F536" i="18"/>
  <c r="C504" i="18"/>
  <c r="D504" i="18"/>
  <c r="E504" i="18"/>
  <c r="F504" i="18"/>
  <c r="C275" i="18"/>
  <c r="D275" i="18"/>
  <c r="E275" i="18"/>
  <c r="F275" i="18"/>
  <c r="C992" i="18"/>
  <c r="D992" i="18"/>
  <c r="E992" i="18"/>
  <c r="F992" i="18"/>
  <c r="C14" i="18"/>
  <c r="D14" i="18"/>
  <c r="E14" i="18"/>
  <c r="C361" i="18"/>
  <c r="D361" i="18"/>
  <c r="E361" i="18"/>
  <c r="C15" i="18"/>
  <c r="D15" i="18"/>
  <c r="E15" i="18"/>
  <c r="C701" i="18"/>
  <c r="D701" i="18"/>
  <c r="E701" i="18"/>
  <c r="F701" i="18"/>
  <c r="C50" i="18"/>
  <c r="D50" i="18"/>
  <c r="E50" i="18"/>
  <c r="C791" i="18"/>
  <c r="D791" i="18"/>
  <c r="E791" i="18"/>
  <c r="F791" i="18"/>
  <c r="C761" i="18"/>
  <c r="D761" i="18"/>
  <c r="E761" i="18"/>
  <c r="F761" i="18"/>
  <c r="C762" i="18"/>
  <c r="D762" i="18"/>
  <c r="E762" i="18"/>
  <c r="F762" i="18"/>
  <c r="C47" i="18"/>
  <c r="D47" i="18"/>
  <c r="E47" i="18"/>
  <c r="C172" i="18"/>
  <c r="D172" i="18"/>
  <c r="E172" i="18"/>
  <c r="C330" i="18"/>
  <c r="D330" i="18"/>
  <c r="E330" i="18"/>
  <c r="F330" i="18"/>
  <c r="C1100" i="18"/>
  <c r="D1100" i="18"/>
  <c r="E1100" i="18"/>
  <c r="F1100" i="18"/>
  <c r="C151" i="18"/>
  <c r="D151" i="18"/>
  <c r="E151" i="18"/>
  <c r="C1177" i="18"/>
  <c r="D1177" i="18"/>
  <c r="E1177" i="18"/>
  <c r="F1177" i="18"/>
  <c r="C26" i="18"/>
  <c r="D26" i="18"/>
  <c r="E26" i="18"/>
  <c r="C304" i="18"/>
  <c r="D304" i="18"/>
  <c r="E304" i="18"/>
  <c r="F304" i="18"/>
  <c r="C301" i="18"/>
  <c r="D301" i="18"/>
  <c r="E301" i="18"/>
  <c r="F301" i="18"/>
  <c r="C646" i="18"/>
  <c r="D646" i="18"/>
  <c r="E646" i="18"/>
  <c r="F646" i="18"/>
  <c r="C1325" i="18"/>
  <c r="D1325" i="18"/>
  <c r="E1325" i="18"/>
  <c r="C908" i="18"/>
  <c r="D908" i="18"/>
  <c r="E908" i="18"/>
  <c r="F908" i="18"/>
  <c r="C909" i="18"/>
  <c r="D909" i="18"/>
  <c r="E909" i="18"/>
  <c r="F909" i="18"/>
  <c r="C1351" i="18"/>
  <c r="D1351" i="18"/>
  <c r="E1351" i="18"/>
  <c r="C994" i="18"/>
  <c r="D994" i="18"/>
  <c r="E994" i="18"/>
  <c r="F994" i="18"/>
  <c r="C1138" i="18"/>
  <c r="D1138" i="18"/>
  <c r="E1138" i="18"/>
  <c r="C799" i="18"/>
  <c r="D799" i="18"/>
  <c r="E799" i="18"/>
  <c r="F799" i="18"/>
  <c r="C772" i="18"/>
  <c r="D772" i="18"/>
  <c r="E772" i="18"/>
  <c r="F772" i="18"/>
  <c r="C667" i="18"/>
  <c r="D667" i="18"/>
  <c r="E667" i="18"/>
  <c r="F667" i="18"/>
  <c r="C62" i="18"/>
  <c r="D62" i="18"/>
  <c r="E62" i="18"/>
  <c r="C419" i="18"/>
  <c r="D419" i="18"/>
  <c r="E419" i="18"/>
  <c r="F419" i="18"/>
  <c r="C327" i="18"/>
  <c r="D327" i="18"/>
  <c r="E327" i="18"/>
  <c r="F327" i="18"/>
  <c r="C243" i="18"/>
  <c r="D243" i="18"/>
  <c r="E243" i="18"/>
  <c r="F243" i="18"/>
  <c r="C154" i="18"/>
  <c r="D154" i="18"/>
  <c r="E154" i="18"/>
  <c r="C975" i="18"/>
  <c r="D975" i="18"/>
  <c r="E975" i="18"/>
  <c r="F975" i="18"/>
  <c r="C1095" i="18"/>
  <c r="D1095" i="18"/>
  <c r="E1095" i="18"/>
  <c r="C216" i="18"/>
  <c r="D216" i="18"/>
  <c r="E216" i="18"/>
  <c r="F216" i="18"/>
  <c r="C1044" i="18"/>
  <c r="D1044" i="18"/>
  <c r="E1044" i="18"/>
  <c r="F1044" i="18"/>
  <c r="C664" i="18"/>
  <c r="D664" i="18"/>
  <c r="E664" i="18"/>
  <c r="F664" i="18"/>
  <c r="C451" i="18"/>
  <c r="D451" i="18"/>
  <c r="E451" i="18"/>
  <c r="F451" i="18"/>
  <c r="C215" i="18"/>
  <c r="D215" i="18"/>
  <c r="E215" i="18"/>
  <c r="F215" i="18"/>
  <c r="C1254" i="18"/>
  <c r="D1254" i="18"/>
  <c r="E1254" i="18"/>
  <c r="C721" i="18"/>
  <c r="D721" i="18"/>
  <c r="E721" i="18"/>
  <c r="F721" i="18"/>
  <c r="C1039" i="18"/>
  <c r="D1039" i="18"/>
  <c r="E1039" i="18"/>
  <c r="F1039" i="18"/>
  <c r="C1183" i="18"/>
  <c r="D1183" i="18"/>
  <c r="E1183" i="18"/>
  <c r="F1183" i="18"/>
  <c r="C1210" i="18"/>
  <c r="D1210" i="18"/>
  <c r="E1210" i="18"/>
  <c r="F1210" i="18"/>
  <c r="C577" i="18"/>
  <c r="D577" i="18"/>
  <c r="E577" i="18"/>
  <c r="F577" i="18"/>
  <c r="C452" i="18"/>
  <c r="D452" i="18"/>
  <c r="E452" i="18"/>
  <c r="F452" i="18"/>
  <c r="C1223" i="18"/>
  <c r="D1223" i="18"/>
  <c r="E1223" i="18"/>
  <c r="C426" i="18"/>
  <c r="D426" i="18"/>
  <c r="E426" i="18"/>
  <c r="C493" i="18"/>
  <c r="D493" i="18"/>
  <c r="E493" i="18"/>
  <c r="F493" i="18"/>
  <c r="C1352" i="18"/>
  <c r="D1352" i="18"/>
  <c r="E1352" i="18"/>
  <c r="C1249" i="18"/>
  <c r="D1249" i="18"/>
  <c r="E1249" i="18"/>
  <c r="C1211" i="18"/>
  <c r="D1211" i="18"/>
  <c r="E1211" i="18"/>
  <c r="F1211" i="18"/>
  <c r="C567" i="18"/>
  <c r="D567" i="18"/>
  <c r="E567" i="18"/>
  <c r="F567" i="18"/>
  <c r="C258" i="18"/>
  <c r="D258" i="18"/>
  <c r="E258" i="18"/>
  <c r="F258" i="18"/>
  <c r="G1399" i="18"/>
  <c r="C596" i="18"/>
  <c r="D596" i="18"/>
  <c r="E596" i="18"/>
  <c r="F596" i="18"/>
  <c r="C453" i="18"/>
  <c r="D453" i="18"/>
  <c r="E453" i="18"/>
  <c r="F453" i="18"/>
  <c r="C1006" i="18"/>
  <c r="D1006" i="18"/>
  <c r="E1006" i="18"/>
  <c r="F1006" i="18"/>
  <c r="C802" i="18"/>
  <c r="D802" i="18"/>
  <c r="E802" i="18"/>
  <c r="F802" i="18"/>
  <c r="C88" i="18"/>
  <c r="D88" i="18"/>
  <c r="E88" i="18"/>
  <c r="C1241" i="18"/>
  <c r="D1241" i="18"/>
  <c r="E1241" i="18"/>
  <c r="G1371" i="18"/>
  <c r="C787" i="18"/>
  <c r="D787" i="18"/>
  <c r="E787" i="18"/>
  <c r="F787" i="18"/>
  <c r="C177" i="18"/>
  <c r="D177" i="18"/>
  <c r="E177" i="18"/>
  <c r="C454" i="18"/>
  <c r="D454" i="18"/>
  <c r="E454" i="18"/>
  <c r="F454" i="18"/>
  <c r="G1372" i="18"/>
  <c r="C63" i="18"/>
  <c r="D63" i="18"/>
  <c r="E63" i="18"/>
  <c r="C1317" i="18"/>
  <c r="D1317" i="18"/>
  <c r="E1317" i="18"/>
  <c r="C64" i="18"/>
  <c r="D64" i="18"/>
  <c r="E64" i="18"/>
  <c r="C506" i="18"/>
  <c r="D506" i="18"/>
  <c r="E506" i="18"/>
  <c r="F506" i="18"/>
  <c r="C543" i="18"/>
  <c r="D543" i="18"/>
  <c r="E543" i="18"/>
  <c r="F543" i="18"/>
  <c r="C1225" i="18"/>
  <c r="D1225" i="18"/>
  <c r="E1225" i="18"/>
  <c r="C183" i="18"/>
  <c r="D183" i="18"/>
  <c r="E183" i="18"/>
  <c r="C910" i="18"/>
  <c r="D910" i="18"/>
  <c r="E910" i="18"/>
  <c r="F910" i="18"/>
  <c r="C631" i="18"/>
  <c r="D631" i="18"/>
  <c r="E631" i="18"/>
  <c r="F631" i="18"/>
  <c r="C728" i="18"/>
  <c r="D728" i="18"/>
  <c r="E728" i="18"/>
  <c r="F728" i="18"/>
  <c r="C509" i="18"/>
  <c r="D509" i="18"/>
  <c r="E509" i="18"/>
  <c r="F509" i="18"/>
  <c r="C601" i="18"/>
  <c r="D601" i="18"/>
  <c r="E601" i="18"/>
  <c r="F601" i="18"/>
  <c r="C417" i="18"/>
  <c r="D417" i="18"/>
  <c r="E417" i="18"/>
  <c r="F417" i="18"/>
  <c r="C911" i="18"/>
  <c r="D911" i="18"/>
  <c r="E911" i="18"/>
  <c r="F911" i="18"/>
  <c r="C79" i="18"/>
  <c r="D79" i="18"/>
  <c r="E79" i="18"/>
  <c r="G1400" i="18"/>
  <c r="C516" i="18"/>
  <c r="D516" i="18"/>
  <c r="E516" i="18"/>
  <c r="F516" i="18"/>
  <c r="G1374" i="18"/>
  <c r="C218" i="18"/>
  <c r="D218" i="18"/>
  <c r="E218" i="18"/>
  <c r="F218" i="18"/>
  <c r="C483" i="18"/>
  <c r="D483" i="18"/>
  <c r="E483" i="18"/>
  <c r="F483" i="18"/>
  <c r="C43" i="18"/>
  <c r="D43" i="18"/>
  <c r="E43" i="18"/>
  <c r="C99" i="18"/>
  <c r="D99" i="18"/>
  <c r="E99" i="18"/>
  <c r="C806" i="18"/>
  <c r="D806" i="18"/>
  <c r="E806" i="18"/>
  <c r="F806" i="18"/>
  <c r="C1178" i="18"/>
  <c r="D1178" i="18"/>
  <c r="E1178" i="18"/>
  <c r="F1178" i="18"/>
  <c r="C9" i="18"/>
  <c r="D9" i="18"/>
  <c r="E9" i="18"/>
  <c r="C264" i="18"/>
  <c r="D264" i="18"/>
  <c r="E264" i="18"/>
  <c r="F264" i="18"/>
  <c r="C1025" i="18"/>
  <c r="D1025" i="18"/>
  <c r="E1025" i="18"/>
  <c r="F1025" i="18"/>
  <c r="C1287" i="18"/>
  <c r="D1287" i="18"/>
  <c r="E1287" i="18"/>
  <c r="C1140" i="18"/>
  <c r="D1140" i="18"/>
  <c r="E1140" i="18"/>
  <c r="C681" i="18"/>
  <c r="D681" i="18"/>
  <c r="E681" i="18"/>
  <c r="F681" i="18"/>
  <c r="C1303" i="18"/>
  <c r="D1303" i="18"/>
  <c r="E1303" i="18"/>
  <c r="C671" i="18"/>
  <c r="D671" i="18"/>
  <c r="E671" i="18"/>
  <c r="F671" i="18"/>
  <c r="C609" i="18"/>
  <c r="D609" i="18"/>
  <c r="E609" i="18"/>
  <c r="F609" i="18"/>
  <c r="C912" i="18"/>
  <c r="D912" i="18"/>
  <c r="E912" i="18"/>
  <c r="F912" i="18"/>
  <c r="C49" i="18"/>
  <c r="D49" i="18"/>
  <c r="E49" i="18"/>
  <c r="C484" i="18"/>
  <c r="D484" i="18"/>
  <c r="E484" i="18"/>
  <c r="F484" i="18"/>
  <c r="C316" i="18"/>
  <c r="D316" i="18"/>
  <c r="E316" i="18"/>
  <c r="F316" i="18"/>
  <c r="C455" i="18"/>
  <c r="D455" i="18"/>
  <c r="E455" i="18"/>
  <c r="F455" i="18"/>
  <c r="C1322" i="18"/>
  <c r="D1322" i="18"/>
  <c r="E1322" i="18"/>
  <c r="G1401" i="18"/>
  <c r="C1212" i="18"/>
  <c r="D1212" i="18"/>
  <c r="E1212" i="18"/>
  <c r="F1212" i="18"/>
  <c r="C546" i="18"/>
  <c r="D546" i="18"/>
  <c r="E546" i="18"/>
  <c r="F546" i="18"/>
  <c r="C382" i="18"/>
  <c r="D382" i="18"/>
  <c r="E382" i="18"/>
  <c r="C1074" i="18"/>
  <c r="D1074" i="18"/>
  <c r="E1074" i="18"/>
  <c r="F1074" i="18"/>
  <c r="C190" i="18"/>
  <c r="D190" i="18"/>
  <c r="E190" i="18"/>
  <c r="C67" i="18"/>
  <c r="D67" i="18"/>
  <c r="E67" i="18"/>
  <c r="C1300" i="18"/>
  <c r="D1300" i="18"/>
  <c r="E1300" i="18"/>
  <c r="C568" i="18"/>
  <c r="D568" i="18"/>
  <c r="E568" i="18"/>
  <c r="F568" i="18"/>
  <c r="C302" i="18"/>
  <c r="D302" i="18"/>
  <c r="E302" i="18"/>
  <c r="F302" i="18"/>
  <c r="C142" i="18"/>
  <c r="D142" i="18"/>
  <c r="E142" i="18"/>
  <c r="C1314" i="18"/>
  <c r="D1314" i="18"/>
  <c r="E1314" i="18"/>
  <c r="C65" i="18"/>
  <c r="D65" i="18"/>
  <c r="E65" i="18"/>
  <c r="C1011" i="18"/>
  <c r="D1011" i="18"/>
  <c r="E1011" i="18"/>
  <c r="F1011" i="18"/>
  <c r="C1199" i="18"/>
  <c r="D1199" i="18"/>
  <c r="E1199" i="18"/>
  <c r="F1199" i="18"/>
  <c r="C622" i="18"/>
  <c r="D622" i="18"/>
  <c r="E622" i="18"/>
  <c r="F622" i="18"/>
  <c r="C169" i="18"/>
  <c r="D169" i="18"/>
  <c r="E169" i="18"/>
  <c r="C114" i="18"/>
  <c r="D114" i="18"/>
  <c r="E114" i="18"/>
  <c r="C657" i="18"/>
  <c r="D657" i="18"/>
  <c r="E657" i="18"/>
  <c r="F657" i="18"/>
  <c r="C100" i="18"/>
  <c r="D100" i="18"/>
  <c r="E100" i="18"/>
  <c r="C597" i="18"/>
  <c r="D597" i="18"/>
  <c r="E597" i="18"/>
  <c r="F597" i="18"/>
  <c r="C1336" i="18"/>
  <c r="D1336" i="18"/>
  <c r="E1336" i="18"/>
  <c r="C359" i="18"/>
  <c r="D359" i="18"/>
  <c r="E359" i="18"/>
  <c r="F359" i="18"/>
  <c r="C282" i="18"/>
  <c r="D282" i="18"/>
  <c r="E282" i="18"/>
  <c r="F282" i="18"/>
  <c r="C763" i="18"/>
  <c r="D763" i="18"/>
  <c r="E763" i="18"/>
  <c r="F763" i="18"/>
  <c r="C115" i="18"/>
  <c r="D115" i="18"/>
  <c r="E115" i="18"/>
  <c r="C752" i="18"/>
  <c r="D752" i="18"/>
  <c r="E752" i="18"/>
  <c r="F752" i="18"/>
  <c r="C1054" i="18"/>
  <c r="D1054" i="18"/>
  <c r="E1054" i="18"/>
  <c r="F1054" i="18"/>
  <c r="C1084" i="18"/>
  <c r="D1084" i="18"/>
  <c r="E1084" i="18"/>
  <c r="F1084" i="18"/>
  <c r="C914" i="18"/>
  <c r="D914" i="18"/>
  <c r="E914" i="18"/>
  <c r="F914" i="18"/>
  <c r="C797" i="18"/>
  <c r="D797" i="18"/>
  <c r="E797" i="18"/>
  <c r="F797" i="18"/>
  <c r="C1130" i="18"/>
  <c r="D1130" i="18"/>
  <c r="E1130" i="18"/>
  <c r="F1130" i="18"/>
  <c r="C209" i="18"/>
  <c r="D209" i="18"/>
  <c r="E209" i="18"/>
  <c r="F209" i="18"/>
  <c r="C1270" i="18"/>
  <c r="D1270" i="18"/>
  <c r="E1270" i="18"/>
  <c r="C1190" i="18"/>
  <c r="D1190" i="18"/>
  <c r="E1190" i="18"/>
  <c r="F1190" i="18"/>
  <c r="C428" i="18"/>
  <c r="D428" i="18"/>
  <c r="E428" i="18"/>
  <c r="F428" i="18"/>
  <c r="C729" i="18"/>
  <c r="D729" i="18"/>
  <c r="E729" i="18"/>
  <c r="F729" i="18"/>
  <c r="C1226" i="18"/>
  <c r="D1226" i="18"/>
  <c r="E1226" i="18"/>
  <c r="C167" i="18"/>
  <c r="D167" i="18"/>
  <c r="E167" i="18"/>
  <c r="C1228" i="18"/>
  <c r="D1228" i="18"/>
  <c r="E1228" i="18"/>
  <c r="C163" i="18"/>
  <c r="D163" i="18"/>
  <c r="E163" i="18"/>
  <c r="C245" i="18"/>
  <c r="D245" i="18"/>
  <c r="E245" i="18"/>
  <c r="F245" i="18"/>
  <c r="C684" i="18"/>
  <c r="D684" i="18"/>
  <c r="E684" i="18"/>
  <c r="F684" i="18"/>
  <c r="G1375" i="18"/>
  <c r="C1315" i="18"/>
  <c r="D1315" i="18"/>
  <c r="E1315" i="18"/>
  <c r="C271" i="18"/>
  <c r="D271" i="18"/>
  <c r="E271" i="18"/>
  <c r="F271" i="18"/>
  <c r="C742" i="18"/>
  <c r="D742" i="18"/>
  <c r="E742" i="18"/>
  <c r="F742" i="18"/>
  <c r="C165" i="18"/>
  <c r="D165" i="18"/>
  <c r="E165" i="18"/>
  <c r="C191" i="18"/>
  <c r="D191" i="18"/>
  <c r="E191" i="18"/>
  <c r="C28" i="18"/>
  <c r="D28" i="18"/>
  <c r="E28" i="18"/>
  <c r="C833" i="18"/>
  <c r="D833" i="18"/>
  <c r="E833" i="18"/>
  <c r="F833" i="18"/>
  <c r="C510" i="18"/>
  <c r="D510" i="18"/>
  <c r="E510" i="18"/>
  <c r="F510" i="18"/>
  <c r="C96" i="18"/>
  <c r="D96" i="18"/>
  <c r="E96" i="18"/>
  <c r="C589" i="18"/>
  <c r="D589" i="18"/>
  <c r="E589" i="18"/>
  <c r="F589" i="18"/>
  <c r="C314" i="18"/>
  <c r="D314" i="18"/>
  <c r="E314" i="18"/>
  <c r="F314" i="18"/>
  <c r="C915" i="18"/>
  <c r="D915" i="18"/>
  <c r="E915" i="18"/>
  <c r="F915" i="18"/>
  <c r="G1402" i="18"/>
  <c r="C456" i="18"/>
  <c r="D456" i="18"/>
  <c r="E456" i="18"/>
  <c r="F456" i="18"/>
  <c r="C272" i="18"/>
  <c r="D272" i="18"/>
  <c r="E272" i="18"/>
  <c r="F272" i="18"/>
  <c r="G1376" i="18"/>
  <c r="C571" i="18"/>
  <c r="D571" i="18"/>
  <c r="E571" i="18"/>
  <c r="F571" i="18"/>
  <c r="C1234" i="18"/>
  <c r="D1234" i="18"/>
  <c r="E1234" i="18"/>
  <c r="C360" i="18"/>
  <c r="D360" i="18"/>
  <c r="E360" i="18"/>
  <c r="F360" i="18"/>
  <c r="C457" i="18"/>
  <c r="D457" i="18"/>
  <c r="E457" i="18"/>
  <c r="F457" i="18"/>
  <c r="C250" i="18"/>
  <c r="D250" i="18"/>
  <c r="E250" i="18"/>
  <c r="F250" i="18"/>
  <c r="C168" i="18"/>
  <c r="D168" i="18"/>
  <c r="E168" i="18"/>
  <c r="C1265" i="18"/>
  <c r="D1265" i="18"/>
  <c r="E1265" i="18"/>
  <c r="C486" i="18"/>
  <c r="D486" i="18"/>
  <c r="E486" i="18"/>
  <c r="F486" i="18"/>
  <c r="C727" i="18"/>
  <c r="D727" i="18"/>
  <c r="E727" i="18"/>
  <c r="F727" i="18"/>
  <c r="C584" i="18"/>
  <c r="D584" i="18"/>
  <c r="E584" i="18"/>
  <c r="F584" i="18"/>
  <c r="C130" i="18"/>
  <c r="D130" i="18"/>
  <c r="E130" i="18"/>
  <c r="C572" i="18"/>
  <c r="D572" i="18"/>
  <c r="E572" i="18"/>
  <c r="F572" i="18"/>
  <c r="C660" i="18"/>
  <c r="D660" i="18"/>
  <c r="E660" i="18"/>
  <c r="F660" i="18"/>
  <c r="C730" i="18"/>
  <c r="D730" i="18"/>
  <c r="E730" i="18"/>
  <c r="F730" i="18"/>
  <c r="C25" i="18"/>
  <c r="D25" i="18"/>
  <c r="E25" i="18"/>
  <c r="C662" i="18"/>
  <c r="D662" i="18"/>
  <c r="E662" i="18"/>
  <c r="F662" i="18"/>
  <c r="C916" i="18"/>
  <c r="D916" i="18"/>
  <c r="E916" i="18"/>
  <c r="F916" i="18"/>
  <c r="C1288" i="18"/>
  <c r="D1288" i="18"/>
  <c r="E1288" i="18"/>
  <c r="C366" i="18"/>
  <c r="D366" i="18"/>
  <c r="E366" i="18"/>
  <c r="F366" i="18"/>
  <c r="C1263" i="18"/>
  <c r="D1263" i="18"/>
  <c r="E1263" i="18"/>
  <c r="C757" i="18"/>
  <c r="D757" i="18"/>
  <c r="E757" i="18"/>
  <c r="F757" i="18"/>
  <c r="C1248" i="18"/>
  <c r="D1248" i="18"/>
  <c r="E1248" i="18"/>
  <c r="C401" i="18"/>
  <c r="D401" i="18"/>
  <c r="E401" i="18"/>
  <c r="F401" i="18"/>
  <c r="C1231" i="18"/>
  <c r="D1231" i="18"/>
  <c r="E1231" i="18"/>
  <c r="C244" i="18"/>
  <c r="D244" i="18"/>
  <c r="E244" i="18"/>
  <c r="F244" i="18"/>
  <c r="C166" i="18"/>
  <c r="D166" i="18"/>
  <c r="E166" i="18"/>
  <c r="C52" i="18"/>
  <c r="D52" i="18"/>
  <c r="E52" i="18"/>
  <c r="C370" i="18"/>
  <c r="D370" i="18"/>
  <c r="E370" i="18"/>
  <c r="F370" i="18"/>
  <c r="C1016" i="18"/>
  <c r="D1016" i="18"/>
  <c r="E1016" i="18"/>
  <c r="F1016" i="18"/>
  <c r="C60" i="18"/>
  <c r="D60" i="18"/>
  <c r="E60" i="18"/>
  <c r="C845" i="18"/>
  <c r="D845" i="18"/>
  <c r="E845" i="18"/>
  <c r="F845" i="18"/>
  <c r="C976" i="18"/>
  <c r="D976" i="18"/>
  <c r="E976" i="18"/>
  <c r="F976" i="18"/>
  <c r="C1185" i="18"/>
  <c r="D1185" i="18"/>
  <c r="E1185" i="18"/>
  <c r="F1185" i="18"/>
  <c r="C917" i="18"/>
  <c r="D917" i="18"/>
  <c r="E917" i="18"/>
  <c r="F917" i="18"/>
  <c r="C1299" i="18"/>
  <c r="D1299" i="18"/>
  <c r="E1299" i="18"/>
  <c r="C211" i="18"/>
  <c r="D211" i="18"/>
  <c r="E211" i="18"/>
  <c r="F211" i="18"/>
  <c r="C661" i="18"/>
  <c r="D661" i="18"/>
  <c r="E661" i="18"/>
  <c r="F661" i="18"/>
  <c r="C918" i="18"/>
  <c r="D918" i="18"/>
  <c r="E918" i="18"/>
  <c r="F918" i="18"/>
  <c r="C511" i="18"/>
  <c r="D511" i="18"/>
  <c r="E511" i="18"/>
  <c r="F511" i="18"/>
  <c r="C633" i="18"/>
  <c r="D633" i="18"/>
  <c r="E633" i="18"/>
  <c r="F633" i="18"/>
  <c r="C37" i="18"/>
  <c r="D37" i="18"/>
  <c r="E37" i="18"/>
  <c r="C134" i="18"/>
  <c r="D134" i="18"/>
  <c r="E134" i="18"/>
  <c r="C1091" i="18"/>
  <c r="D1091" i="18"/>
  <c r="E1091" i="18"/>
  <c r="F1091" i="18"/>
  <c r="C1149" i="18"/>
  <c r="D1149" i="18"/>
  <c r="E1149" i="18"/>
  <c r="D1171" i="18"/>
  <c r="E1171" i="18"/>
  <c r="F1171" i="18"/>
  <c r="C315" i="18"/>
  <c r="D315" i="18"/>
  <c r="E315" i="18"/>
  <c r="F315" i="18"/>
  <c r="C731" i="18"/>
  <c r="D731" i="18"/>
  <c r="E731" i="18"/>
  <c r="F731" i="18"/>
  <c r="C343" i="18"/>
  <c r="D343" i="18"/>
  <c r="E343" i="18"/>
  <c r="F343" i="18"/>
  <c r="C362" i="18"/>
  <c r="D362" i="18"/>
  <c r="E362" i="18"/>
  <c r="F362" i="18"/>
  <c r="C1301" i="18"/>
  <c r="D1301" i="18"/>
  <c r="E1301" i="18"/>
  <c r="C1089" i="18"/>
  <c r="D1089" i="18"/>
  <c r="E1089" i="18"/>
  <c r="F1089" i="18"/>
  <c r="C1066" i="18"/>
  <c r="D1066" i="18"/>
  <c r="E1066" i="18"/>
  <c r="F1066" i="18"/>
  <c r="C312" i="18"/>
  <c r="D312" i="18"/>
  <c r="E312" i="18"/>
  <c r="F312" i="18"/>
  <c r="C285" i="18"/>
  <c r="D285" i="18"/>
  <c r="E285" i="18"/>
  <c r="F285" i="18"/>
  <c r="C1214" i="18"/>
  <c r="D1214" i="18"/>
  <c r="E1214" i="18"/>
  <c r="F1214" i="18"/>
  <c r="C789" i="18"/>
  <c r="D789" i="18"/>
  <c r="E789" i="18"/>
  <c r="F789" i="18"/>
  <c r="C919" i="18"/>
  <c r="D919" i="18"/>
  <c r="E919" i="18"/>
  <c r="F919" i="18"/>
  <c r="C309" i="18"/>
  <c r="D309" i="18"/>
  <c r="E309" i="18"/>
  <c r="F309" i="18"/>
  <c r="C839" i="18"/>
  <c r="D839" i="18"/>
  <c r="E839" i="18"/>
  <c r="F839" i="18"/>
  <c r="C515" i="18"/>
  <c r="D515" i="18"/>
  <c r="E515" i="18"/>
  <c r="F515" i="18"/>
  <c r="C394" i="18"/>
  <c r="D394" i="18"/>
  <c r="E394" i="18"/>
  <c r="F394" i="18"/>
  <c r="C803" i="18"/>
  <c r="D803" i="18"/>
  <c r="E803" i="18"/>
  <c r="F803" i="18"/>
  <c r="C1111" i="18"/>
  <c r="D1111" i="18"/>
  <c r="E1111" i="18"/>
  <c r="F1111" i="18"/>
  <c r="C10" i="18"/>
  <c r="D10" i="18"/>
  <c r="E10" i="18"/>
  <c r="C1029" i="18"/>
  <c r="D1029" i="18"/>
  <c r="E1029" i="18"/>
  <c r="F1029" i="18"/>
  <c r="G1405" i="18"/>
  <c r="C561" i="18"/>
  <c r="D561" i="18"/>
  <c r="E561" i="18"/>
  <c r="F561" i="18"/>
  <c r="C293" i="18"/>
  <c r="D293" i="18"/>
  <c r="E293" i="18"/>
  <c r="F293" i="18"/>
  <c r="C634" i="18"/>
  <c r="D634" i="18"/>
  <c r="E634" i="18"/>
  <c r="F634" i="18"/>
  <c r="C458" i="18"/>
  <c r="D458" i="18"/>
  <c r="E458" i="18"/>
  <c r="F458" i="18"/>
  <c r="C1161" i="18"/>
  <c r="D1161" i="18"/>
  <c r="E1161" i="18"/>
  <c r="F1161" i="18"/>
  <c r="C1102" i="18"/>
  <c r="D1102" i="18"/>
  <c r="E1102" i="18"/>
  <c r="C1076" i="18"/>
  <c r="D1076" i="18"/>
  <c r="E1076" i="18"/>
  <c r="F1076" i="18"/>
  <c r="C517" i="18"/>
  <c r="D517" i="18"/>
  <c r="E517" i="18"/>
  <c r="F517" i="18"/>
  <c r="C512" i="18"/>
  <c r="D512" i="18"/>
  <c r="E512" i="18"/>
  <c r="F512" i="18"/>
  <c r="G1406" i="18"/>
  <c r="C733" i="18"/>
  <c r="D733" i="18"/>
  <c r="E733" i="18"/>
  <c r="F733" i="18"/>
  <c r="C518" i="18"/>
  <c r="D518" i="18"/>
  <c r="E518" i="18"/>
  <c r="F518" i="18"/>
  <c r="C524" i="18"/>
  <c r="D524" i="18"/>
  <c r="E524" i="18"/>
  <c r="F524" i="18"/>
  <c r="C574" i="18"/>
  <c r="D574" i="18"/>
  <c r="E574" i="18"/>
  <c r="F574" i="18"/>
  <c r="C547" i="18"/>
  <c r="D547" i="18"/>
  <c r="E547" i="18"/>
  <c r="F547" i="18"/>
  <c r="G1377" i="18"/>
  <c r="C387" i="18"/>
  <c r="D387" i="18"/>
  <c r="E387" i="18"/>
  <c r="F387" i="18"/>
  <c r="C247" i="18"/>
  <c r="D247" i="18"/>
  <c r="E247" i="18"/>
  <c r="F247" i="18"/>
  <c r="C630" i="18"/>
  <c r="D630" i="18"/>
  <c r="E630" i="18"/>
  <c r="F630" i="18"/>
  <c r="C552" i="18"/>
  <c r="D552" i="18"/>
  <c r="E552" i="18"/>
  <c r="F552" i="18"/>
  <c r="C274" i="18"/>
  <c r="D274" i="18"/>
  <c r="E274" i="18"/>
  <c r="F274" i="18"/>
  <c r="C497" i="18"/>
  <c r="D497" i="18"/>
  <c r="E497" i="18"/>
  <c r="F497" i="18"/>
  <c r="C666" i="18"/>
  <c r="D666" i="18"/>
  <c r="E666" i="18"/>
  <c r="F666" i="18"/>
  <c r="C526" i="18"/>
  <c r="D526" i="18"/>
  <c r="E526" i="18"/>
  <c r="F526" i="18"/>
  <c r="C490" i="18"/>
  <c r="D490" i="18"/>
  <c r="E490" i="18"/>
  <c r="F490" i="18"/>
  <c r="C381" i="18"/>
  <c r="D381" i="18"/>
  <c r="E381" i="18"/>
  <c r="C1302" i="18"/>
  <c r="D1302" i="18"/>
  <c r="E1302" i="18"/>
  <c r="C1229" i="18"/>
  <c r="D1229" i="18"/>
  <c r="E1229" i="18"/>
  <c r="C583" i="18"/>
  <c r="D583" i="18"/>
  <c r="E583" i="18"/>
  <c r="F583" i="18"/>
  <c r="C525" i="18"/>
  <c r="D525" i="18"/>
  <c r="E525" i="18"/>
  <c r="F525" i="18"/>
  <c r="C368" i="18"/>
  <c r="D368" i="18"/>
  <c r="E368" i="18"/>
  <c r="F368" i="18"/>
  <c r="C548" i="18"/>
  <c r="E548" i="18"/>
  <c r="F548" i="18"/>
  <c r="C644" i="18"/>
  <c r="D644" i="18"/>
  <c r="E644" i="18"/>
  <c r="F644" i="18"/>
  <c r="C1278" i="18"/>
  <c r="D1278" i="18"/>
  <c r="E1278" i="18"/>
  <c r="C921" i="18"/>
  <c r="D921" i="18"/>
  <c r="E921" i="18"/>
  <c r="F921" i="18"/>
  <c r="C653" i="18"/>
  <c r="D653" i="18"/>
  <c r="E653" i="18"/>
  <c r="F653" i="18"/>
  <c r="C922" i="18"/>
  <c r="D922" i="18"/>
  <c r="E922" i="18"/>
  <c r="F922" i="18"/>
  <c r="C170" i="18"/>
  <c r="D170" i="18"/>
  <c r="E170" i="18"/>
  <c r="C690" i="18"/>
  <c r="D690" i="18"/>
  <c r="E690" i="18"/>
  <c r="F690" i="18"/>
  <c r="C1280" i="18"/>
  <c r="D1280" i="18"/>
  <c r="E1280" i="18"/>
  <c r="C760" i="18"/>
  <c r="D760" i="18"/>
  <c r="E760" i="18"/>
  <c r="F760" i="18"/>
  <c r="C248" i="18"/>
  <c r="D248" i="18"/>
  <c r="E248" i="18"/>
  <c r="F248" i="18"/>
  <c r="C1086" i="18"/>
  <c r="D1086" i="18"/>
  <c r="E1086" i="18"/>
  <c r="F1086" i="18"/>
  <c r="C683" i="18"/>
  <c r="D683" i="18"/>
  <c r="E683" i="18"/>
  <c r="F683" i="18"/>
  <c r="D321" i="18"/>
  <c r="E321" i="18"/>
  <c r="C1053" i="18"/>
  <c r="D1053" i="18"/>
  <c r="E1053" i="18"/>
  <c r="F1053" i="18"/>
  <c r="C1181" i="18"/>
  <c r="D1181" i="18"/>
  <c r="E1181" i="18"/>
  <c r="F1181" i="18"/>
  <c r="C1337" i="18"/>
  <c r="D1337" i="18"/>
  <c r="E1337" i="18"/>
  <c r="C1115" i="18"/>
  <c r="D1115" i="18"/>
  <c r="E1115" i="18"/>
  <c r="F1115" i="18"/>
  <c r="C219" i="18"/>
  <c r="D219" i="18"/>
  <c r="E219" i="18"/>
  <c r="F219" i="18"/>
  <c r="C460" i="18"/>
  <c r="D460" i="18"/>
  <c r="E460" i="18"/>
  <c r="F460" i="18"/>
  <c r="C337" i="18"/>
  <c r="D337" i="18"/>
  <c r="E337" i="18"/>
  <c r="C102" i="18"/>
  <c r="D102" i="18"/>
  <c r="E102" i="18"/>
  <c r="C1176" i="18"/>
  <c r="D1176" i="18"/>
  <c r="E1176" i="18"/>
  <c r="F1176" i="18"/>
  <c r="C241" i="18"/>
  <c r="D241" i="18"/>
  <c r="E241" i="18"/>
  <c r="F241" i="18"/>
  <c r="G1378" i="18"/>
  <c r="C340" i="18"/>
  <c r="D340" i="18"/>
  <c r="E340" i="18"/>
  <c r="F340" i="18"/>
  <c r="C603" i="18"/>
  <c r="D603" i="18"/>
  <c r="E603" i="18"/>
  <c r="F603" i="18"/>
  <c r="C1043" i="18"/>
  <c r="D1043" i="18"/>
  <c r="E1043" i="18"/>
  <c r="F1043" i="18"/>
  <c r="C1124" i="18"/>
  <c r="D1124" i="18"/>
  <c r="E1124" i="18"/>
  <c r="F1124" i="18"/>
  <c r="C299" i="18"/>
  <c r="D299" i="18"/>
  <c r="E299" i="18"/>
  <c r="F299" i="18"/>
  <c r="C1082" i="18"/>
  <c r="D1082" i="18"/>
  <c r="E1082" i="18"/>
  <c r="F1082" i="18"/>
  <c r="C991" i="18"/>
  <c r="D991" i="18"/>
  <c r="E991" i="18"/>
  <c r="F991" i="18"/>
  <c r="G1408" i="18"/>
  <c r="C383" i="18"/>
  <c r="D383" i="18"/>
  <c r="E383" i="18"/>
  <c r="F383" i="18"/>
  <c r="C313" i="18"/>
  <c r="D313" i="18"/>
  <c r="E313" i="18"/>
  <c r="C262" i="18"/>
  <c r="D262" i="18"/>
  <c r="E262" i="18"/>
  <c r="F262" i="18"/>
  <c r="C230" i="18"/>
  <c r="D230" i="18"/>
  <c r="E230" i="18"/>
  <c r="F230" i="18"/>
  <c r="C1306" i="18"/>
  <c r="D1306" i="18"/>
  <c r="E1306" i="18"/>
  <c r="C527" i="18"/>
  <c r="D527" i="18"/>
  <c r="E527" i="18"/>
  <c r="F527" i="18"/>
  <c r="C983" i="18"/>
  <c r="D983" i="18"/>
  <c r="E983" i="18"/>
  <c r="F983" i="18"/>
  <c r="C632" i="18"/>
  <c r="D632" i="18"/>
  <c r="E632" i="18"/>
  <c r="F632" i="18"/>
  <c r="C665" i="18"/>
  <c r="D665" i="18"/>
  <c r="E665" i="18"/>
  <c r="F665" i="18"/>
  <c r="C76" i="18"/>
  <c r="D76" i="18"/>
  <c r="E76" i="18"/>
  <c r="C217" i="18"/>
  <c r="D217" i="18"/>
  <c r="E217" i="18"/>
  <c r="F217" i="18"/>
  <c r="C212" i="18"/>
  <c r="D212" i="18"/>
  <c r="E212" i="18"/>
  <c r="F212" i="18"/>
  <c r="C1192" i="18"/>
  <c r="D1192" i="18"/>
  <c r="E1192" i="18"/>
  <c r="F1192" i="18"/>
  <c r="C192" i="18"/>
  <c r="D192" i="18"/>
  <c r="E192" i="18"/>
  <c r="C1353" i="18"/>
  <c r="D1353" i="18"/>
  <c r="E1353" i="18"/>
  <c r="C550" i="18"/>
  <c r="D550" i="18"/>
  <c r="E550" i="18"/>
  <c r="F550" i="18"/>
  <c r="C753" i="18"/>
  <c r="D753" i="18"/>
  <c r="E753" i="18"/>
  <c r="C1272" i="18"/>
  <c r="D1272" i="18"/>
  <c r="E1272" i="18"/>
  <c r="C226" i="18"/>
  <c r="D226" i="18"/>
  <c r="E226" i="18"/>
  <c r="F226" i="18"/>
  <c r="C310" i="18"/>
  <c r="D310" i="18"/>
  <c r="E310" i="18"/>
  <c r="F310" i="18"/>
  <c r="C635" i="18"/>
  <c r="D635" i="18"/>
  <c r="E635" i="18"/>
  <c r="F635" i="18"/>
  <c r="C926" i="18"/>
  <c r="D926" i="18"/>
  <c r="E926" i="18"/>
  <c r="F926" i="18"/>
  <c r="C593" i="18"/>
  <c r="D593" i="18"/>
  <c r="E593" i="18"/>
  <c r="F593" i="18"/>
  <c r="C977" i="18"/>
  <c r="D977" i="18"/>
  <c r="E977" i="18"/>
  <c r="F977" i="18"/>
  <c r="C973" i="18"/>
  <c r="D973" i="18"/>
  <c r="E973" i="18"/>
  <c r="F973" i="18"/>
  <c r="C927" i="18"/>
  <c r="D927" i="18"/>
  <c r="E927" i="18"/>
  <c r="F927" i="18"/>
  <c r="C1236" i="18"/>
  <c r="D1236" i="18"/>
  <c r="E1236" i="18"/>
  <c r="C73" i="18"/>
  <c r="D73" i="18"/>
  <c r="E73" i="18"/>
  <c r="C1324" i="18"/>
  <c r="D1324" i="18"/>
  <c r="E1324" i="18"/>
  <c r="C575" i="18"/>
  <c r="D575" i="18"/>
  <c r="E575" i="18"/>
  <c r="F575" i="18"/>
  <c r="C600" i="18"/>
  <c r="D600" i="18"/>
  <c r="E600" i="18"/>
  <c r="F600" i="18"/>
  <c r="C1320" i="18"/>
  <c r="D1320" i="18"/>
  <c r="E1320" i="18"/>
  <c r="C342" i="18"/>
  <c r="D342" i="18"/>
  <c r="E342" i="18"/>
  <c r="F342" i="18"/>
  <c r="C1020" i="18"/>
  <c r="D1020" i="18"/>
  <c r="E1020" i="18"/>
  <c r="F1020" i="18"/>
  <c r="C55" i="18"/>
  <c r="D55" i="18"/>
  <c r="E55" i="18"/>
  <c r="C152" i="18"/>
  <c r="D152" i="18"/>
  <c r="E152" i="18"/>
  <c r="C178" i="18"/>
  <c r="D178" i="18"/>
  <c r="E178" i="18"/>
  <c r="C108" i="18"/>
  <c r="D108" i="18"/>
  <c r="E108" i="18"/>
  <c r="C109" i="18"/>
  <c r="D109" i="18"/>
  <c r="E109" i="18"/>
  <c r="C623" i="18"/>
  <c r="D623" i="18"/>
  <c r="E623" i="18"/>
  <c r="F623" i="18"/>
  <c r="C513" i="18"/>
  <c r="D513" i="18"/>
  <c r="E513" i="18"/>
  <c r="F513" i="18"/>
  <c r="C735" i="18"/>
  <c r="D735" i="18"/>
  <c r="E735" i="18"/>
  <c r="F735" i="18"/>
  <c r="C231" i="18"/>
  <c r="D231" i="18"/>
  <c r="E231" i="18"/>
  <c r="F231" i="18"/>
  <c r="C1141" i="18"/>
  <c r="D1141" i="18"/>
  <c r="E1141" i="18"/>
  <c r="C928" i="18"/>
  <c r="D928" i="18"/>
  <c r="E928" i="18"/>
  <c r="F928" i="18"/>
  <c r="C1090" i="18"/>
  <c r="D1090" i="18"/>
  <c r="E1090" i="18"/>
  <c r="F1090" i="18"/>
  <c r="C508" i="18"/>
  <c r="D508" i="18"/>
  <c r="E508" i="18"/>
  <c r="F508" i="18"/>
  <c r="C1239" i="18"/>
  <c r="D1239" i="18"/>
  <c r="E1239" i="18"/>
  <c r="C1027" i="18"/>
  <c r="D1027" i="18"/>
  <c r="E1027" i="18"/>
  <c r="F1027" i="18"/>
  <c r="C144" i="18"/>
  <c r="D144" i="18"/>
  <c r="E144" i="18"/>
  <c r="C92" i="18"/>
  <c r="D92" i="18"/>
  <c r="E92" i="18"/>
  <c r="C505" i="18"/>
  <c r="D505" i="18"/>
  <c r="E505" i="18"/>
  <c r="F505" i="18"/>
  <c r="C1186" i="18"/>
  <c r="D1186" i="18"/>
  <c r="E1186" i="18"/>
  <c r="F1186" i="18"/>
  <c r="C1116" i="18"/>
  <c r="D1116" i="18"/>
  <c r="E1116" i="18"/>
  <c r="F1116" i="18"/>
  <c r="C225" i="18"/>
  <c r="D225" i="18"/>
  <c r="E225" i="18"/>
  <c r="F225" i="18"/>
  <c r="C372" i="18"/>
  <c r="D372" i="18"/>
  <c r="E372" i="18"/>
  <c r="F372" i="18"/>
  <c r="C682" i="18"/>
  <c r="D682" i="18"/>
  <c r="E682" i="18"/>
  <c r="F682" i="18"/>
  <c r="C1120" i="18"/>
  <c r="D1120" i="18"/>
  <c r="E1120" i="18"/>
  <c r="F1120" i="18"/>
  <c r="C930" i="18"/>
  <c r="D930" i="18"/>
  <c r="E930" i="18"/>
  <c r="F930" i="18"/>
  <c r="C820" i="18"/>
  <c r="D820" i="18"/>
  <c r="E820" i="18"/>
  <c r="F820" i="18"/>
  <c r="C318" i="18"/>
  <c r="D318" i="18"/>
  <c r="E318" i="18"/>
  <c r="F318" i="18"/>
  <c r="C1243" i="18"/>
  <c r="D1243" i="18"/>
  <c r="E1243" i="18"/>
  <c r="C562" i="18"/>
  <c r="D562" i="18"/>
  <c r="E562" i="18"/>
  <c r="F562" i="18"/>
  <c r="C528" i="18"/>
  <c r="D528" i="18"/>
  <c r="E528" i="18"/>
  <c r="F528" i="18"/>
  <c r="C931" i="18"/>
  <c r="D931" i="18"/>
  <c r="E931" i="18"/>
  <c r="F931" i="18"/>
  <c r="C1142" i="18"/>
  <c r="D1142" i="18"/>
  <c r="E1142" i="18"/>
  <c r="C624" i="18"/>
  <c r="D624" i="18"/>
  <c r="E624" i="18"/>
  <c r="F624" i="18"/>
  <c r="C821" i="18"/>
  <c r="D821" i="18"/>
  <c r="E821" i="18"/>
  <c r="F821" i="18"/>
  <c r="C255" i="18"/>
  <c r="D255" i="18"/>
  <c r="E255" i="18"/>
  <c r="F255" i="18"/>
  <c r="C932" i="18"/>
  <c r="D932" i="18"/>
  <c r="E932" i="18"/>
  <c r="F932" i="18"/>
  <c r="C790" i="18"/>
  <c r="D790" i="18"/>
  <c r="E790" i="18"/>
  <c r="F790" i="18"/>
  <c r="C990" i="18"/>
  <c r="D990" i="18"/>
  <c r="E990" i="18"/>
  <c r="F990" i="18"/>
  <c r="C320" i="18"/>
  <c r="D320" i="18"/>
  <c r="E320" i="18"/>
  <c r="F320" i="18"/>
  <c r="C625" i="18"/>
  <c r="D625" i="18"/>
  <c r="E625" i="18"/>
  <c r="F625" i="18"/>
  <c r="C1304" i="18"/>
  <c r="D1304" i="18"/>
  <c r="E1304" i="18"/>
  <c r="C1232" i="18"/>
  <c r="D1232" i="18"/>
  <c r="E1232" i="18"/>
  <c r="C12" i="18"/>
  <c r="D12" i="18"/>
  <c r="E12" i="18"/>
  <c r="C232" i="18"/>
  <c r="D232" i="18"/>
  <c r="E232" i="18"/>
  <c r="F232" i="18"/>
  <c r="C711" i="18"/>
  <c r="D711" i="18"/>
  <c r="E711" i="18"/>
  <c r="F711" i="18"/>
  <c r="C157" i="18"/>
  <c r="D157" i="18"/>
  <c r="E157" i="18"/>
  <c r="C193" i="18"/>
  <c r="D193" i="18"/>
  <c r="E193" i="18"/>
  <c r="C111" i="18"/>
  <c r="D111" i="18"/>
  <c r="E111" i="18"/>
  <c r="C103" i="18"/>
  <c r="D103" i="18"/>
  <c r="E103" i="18"/>
  <c r="C559" i="18"/>
  <c r="D559" i="18"/>
  <c r="E559" i="18"/>
  <c r="F559" i="18"/>
  <c r="C555" i="18"/>
  <c r="D555" i="18"/>
  <c r="E555" i="18"/>
  <c r="F555" i="18"/>
  <c r="C1273" i="18"/>
  <c r="D1273" i="18"/>
  <c r="E1273" i="18"/>
  <c r="C1109" i="18"/>
  <c r="D1109" i="18"/>
  <c r="E1109" i="18"/>
  <c r="F1109" i="18"/>
  <c r="C933" i="18"/>
  <c r="D933" i="18"/>
  <c r="E933" i="18"/>
  <c r="F933" i="18"/>
  <c r="C978" i="18"/>
  <c r="D978" i="18"/>
  <c r="E978" i="18"/>
  <c r="F978" i="18"/>
  <c r="C126" i="18"/>
  <c r="D126" i="18"/>
  <c r="E126" i="18"/>
  <c r="C746" i="18"/>
  <c r="D746" i="18"/>
  <c r="E746" i="18"/>
  <c r="F746" i="18"/>
  <c r="C1326" i="18"/>
  <c r="D1326" i="18"/>
  <c r="E1326" i="18"/>
  <c r="G1410" i="18"/>
  <c r="C626" i="18"/>
  <c r="D626" i="18"/>
  <c r="E626" i="18"/>
  <c r="F626" i="18"/>
  <c r="C627" i="18"/>
  <c r="D627" i="18"/>
  <c r="E627" i="18"/>
  <c r="F627" i="18"/>
  <c r="C77" i="18"/>
  <c r="D77" i="18"/>
  <c r="E77" i="18"/>
  <c r="C531" i="18"/>
  <c r="D531" i="18"/>
  <c r="E531" i="18"/>
  <c r="F531" i="18"/>
  <c r="C537" i="18"/>
  <c r="D537" i="18"/>
  <c r="E537" i="18"/>
  <c r="F537" i="18"/>
  <c r="C598" i="18"/>
  <c r="D598" i="18"/>
  <c r="E598" i="18"/>
  <c r="F598" i="18"/>
  <c r="C1167" i="18"/>
  <c r="D1167" i="18"/>
  <c r="E1167" i="18"/>
  <c r="F1167" i="18"/>
  <c r="C213" i="18"/>
  <c r="D213" i="18"/>
  <c r="E213" i="18"/>
  <c r="F213" i="18"/>
  <c r="C305" i="18"/>
  <c r="D305" i="18"/>
  <c r="E305" i="18"/>
  <c r="F305" i="18"/>
  <c r="C233" i="18"/>
  <c r="D233" i="18"/>
  <c r="E233" i="18"/>
  <c r="F233" i="18"/>
  <c r="C1050" i="18"/>
  <c r="D1050" i="18"/>
  <c r="E1050" i="18"/>
  <c r="F1050" i="18"/>
  <c r="C1143" i="18"/>
  <c r="D1143" i="18"/>
  <c r="E1143" i="18"/>
  <c r="C238" i="18"/>
  <c r="D238" i="18"/>
  <c r="E238" i="18"/>
  <c r="F238" i="18"/>
  <c r="C647" i="18"/>
  <c r="D647" i="18"/>
  <c r="E647" i="18"/>
  <c r="F647" i="18"/>
  <c r="C1070" i="18"/>
  <c r="D1070" i="18"/>
  <c r="E1070" i="18"/>
  <c r="F1070" i="18"/>
  <c r="C283" i="18"/>
  <c r="D283" i="18"/>
  <c r="E283" i="18"/>
  <c r="F283" i="18"/>
  <c r="C1144" i="18"/>
  <c r="D1144" i="18"/>
  <c r="E1144" i="18"/>
  <c r="C430" i="18"/>
  <c r="D430" i="18"/>
  <c r="E430" i="18"/>
  <c r="C74" i="18"/>
  <c r="D74" i="18"/>
  <c r="E74" i="18"/>
  <c r="C350" i="18"/>
  <c r="D350" i="18"/>
  <c r="E350" i="18"/>
  <c r="C1354" i="18"/>
  <c r="D1354" i="18"/>
  <c r="E1354" i="18"/>
  <c r="C1014" i="18"/>
  <c r="D1014" i="18"/>
  <c r="E1014" i="18"/>
  <c r="F1014" i="18"/>
  <c r="C324" i="18"/>
  <c r="D324" i="18"/>
  <c r="E324" i="18"/>
  <c r="F324" i="18"/>
  <c r="C747" i="18"/>
  <c r="D747" i="18"/>
  <c r="E747" i="18"/>
  <c r="F747" i="18"/>
  <c r="C796" i="18"/>
  <c r="D796" i="18"/>
  <c r="E796" i="18"/>
  <c r="F796" i="18"/>
  <c r="C390" i="18"/>
  <c r="D390" i="18"/>
  <c r="E390" i="18"/>
  <c r="F390" i="18"/>
  <c r="C147" i="18"/>
  <c r="D147" i="18"/>
  <c r="E147" i="18"/>
  <c r="C599" i="18"/>
  <c r="D599" i="18"/>
  <c r="E599" i="18"/>
  <c r="F599" i="18"/>
  <c r="C602" i="18"/>
  <c r="D602" i="18"/>
  <c r="E602" i="18"/>
  <c r="F602" i="18"/>
  <c r="C104" i="18"/>
  <c r="D104" i="18"/>
  <c r="E104" i="18"/>
  <c r="C363" i="18"/>
  <c r="D363" i="18"/>
  <c r="E363" i="18"/>
  <c r="F363" i="18"/>
  <c r="C279" i="18"/>
  <c r="D279" i="18"/>
  <c r="E279" i="18"/>
  <c r="F279" i="18"/>
  <c r="G1379" i="18"/>
  <c r="C80" i="18"/>
  <c r="D80" i="18"/>
  <c r="E80" i="18"/>
  <c r="C982" i="18"/>
  <c r="D982" i="18"/>
  <c r="E982" i="18"/>
  <c r="F982" i="18"/>
  <c r="C936" i="18"/>
  <c r="D936" i="18"/>
  <c r="E936" i="18"/>
  <c r="F936" i="18"/>
  <c r="C48" i="18"/>
  <c r="D48" i="18"/>
  <c r="E48" i="18"/>
  <c r="C1017" i="18"/>
  <c r="D1017" i="18"/>
  <c r="E1017" i="18"/>
  <c r="F1017" i="18"/>
  <c r="C1004" i="18"/>
  <c r="D1004" i="18"/>
  <c r="E1004" i="18"/>
  <c r="F1004" i="18"/>
  <c r="C1174" i="18"/>
  <c r="D1174" i="18"/>
  <c r="E1174" i="18"/>
  <c r="F1174" i="18"/>
  <c r="C556" i="18"/>
  <c r="D556" i="18"/>
  <c r="E556" i="18"/>
  <c r="F556" i="18"/>
  <c r="C557" i="18"/>
  <c r="D557" i="18"/>
  <c r="E557" i="18"/>
  <c r="F557" i="18"/>
  <c r="C823" i="18"/>
  <c r="D823" i="18"/>
  <c r="E823" i="18"/>
  <c r="F823" i="18"/>
  <c r="C1145" i="18"/>
  <c r="D1145" i="18"/>
  <c r="E1145" i="18"/>
  <c r="C291" i="18"/>
  <c r="D291" i="18"/>
  <c r="E291" i="18"/>
  <c r="F291" i="18"/>
  <c r="C737" i="18"/>
  <c r="D737" i="18"/>
  <c r="E737" i="18"/>
  <c r="F737" i="18"/>
  <c r="C792" i="18"/>
  <c r="D792" i="18"/>
  <c r="E792" i="18"/>
  <c r="F792" i="18"/>
  <c r="C793" i="18"/>
  <c r="D793" i="18"/>
  <c r="E793" i="18"/>
  <c r="F793" i="18"/>
  <c r="C333" i="18"/>
  <c r="D333" i="18"/>
  <c r="E333" i="18"/>
  <c r="F333" i="18"/>
  <c r="C281" i="18"/>
  <c r="D281" i="18"/>
  <c r="E281" i="18"/>
  <c r="F281" i="18"/>
  <c r="C249" i="18"/>
  <c r="D249" i="18"/>
  <c r="E249" i="18"/>
  <c r="F249" i="18"/>
  <c r="C1018" i="18"/>
  <c r="D1018" i="18"/>
  <c r="E1018" i="18"/>
  <c r="F1018" i="18"/>
  <c r="C1217" i="18"/>
  <c r="D1217" i="18"/>
  <c r="E1217" i="18"/>
  <c r="C636" i="18"/>
  <c r="D636" i="18"/>
  <c r="E636" i="18"/>
  <c r="F636" i="18"/>
  <c r="C1002" i="18"/>
  <c r="D1002" i="18"/>
  <c r="E1002" i="18"/>
  <c r="F1002" i="18"/>
  <c r="C816" i="18"/>
  <c r="D816" i="18"/>
  <c r="E816" i="18"/>
  <c r="C579" i="18"/>
  <c r="D579" i="18"/>
  <c r="E579" i="18"/>
  <c r="F579" i="18"/>
  <c r="C322" i="18"/>
  <c r="D322" i="18"/>
  <c r="E322" i="18"/>
  <c r="C110" i="18"/>
  <c r="D110" i="18"/>
  <c r="E110" i="18"/>
  <c r="C830" i="18"/>
  <c r="D830" i="18"/>
  <c r="E830" i="18"/>
  <c r="F830" i="18"/>
  <c r="C1041" i="18"/>
  <c r="D1041" i="18"/>
  <c r="E1041" i="18"/>
  <c r="F1041" i="18"/>
  <c r="C179" i="18"/>
  <c r="D179" i="18"/>
  <c r="E179" i="18"/>
  <c r="C939" i="18"/>
  <c r="D939" i="18"/>
  <c r="E939" i="18"/>
  <c r="F939" i="18"/>
  <c r="C1291" i="18"/>
  <c r="D1291" i="18"/>
  <c r="E1291" i="18"/>
  <c r="C1019" i="18"/>
  <c r="D1019" i="18"/>
  <c r="E1019" i="18"/>
  <c r="F1019" i="18"/>
  <c r="C738" i="18"/>
  <c r="D738" i="18"/>
  <c r="E738" i="18"/>
  <c r="F738" i="18"/>
  <c r="C1087" i="18"/>
  <c r="D1087" i="18"/>
  <c r="E1087" i="18"/>
  <c r="F1087" i="18"/>
  <c r="C61" i="18"/>
  <c r="D61" i="18"/>
  <c r="E61" i="18"/>
  <c r="C468" i="18"/>
  <c r="D468" i="18"/>
  <c r="E468" i="18"/>
  <c r="F468" i="18"/>
  <c r="C1148" i="18"/>
  <c r="D1148" i="18"/>
  <c r="E1148" i="18"/>
  <c r="C385" i="18"/>
  <c r="D385" i="18"/>
  <c r="E385" i="18"/>
  <c r="F385" i="18"/>
  <c r="C860" i="18"/>
  <c r="D860" i="18"/>
  <c r="E860" i="18"/>
  <c r="F860" i="18"/>
  <c r="C1218" i="18"/>
  <c r="D1218" i="18"/>
  <c r="E1218" i="18"/>
  <c r="C715" i="18"/>
  <c r="D715" i="18"/>
  <c r="E715" i="18"/>
  <c r="F715" i="18"/>
  <c r="C471" i="18"/>
  <c r="D471" i="18"/>
  <c r="E471" i="18"/>
  <c r="F471" i="18"/>
  <c r="G1411" i="18"/>
  <c r="C520" i="18"/>
  <c r="D520" i="18"/>
  <c r="E520" i="18"/>
  <c r="F520" i="18"/>
  <c r="C186" i="18"/>
  <c r="D186" i="18"/>
  <c r="E186" i="18"/>
  <c r="C865" i="18"/>
  <c r="D865" i="18"/>
  <c r="E865" i="18"/>
  <c r="F865" i="18"/>
  <c r="C866" i="18"/>
  <c r="D866" i="18"/>
  <c r="E866" i="18"/>
  <c r="F866" i="18"/>
  <c r="C1200" i="18"/>
  <c r="D1200" i="18"/>
  <c r="E1200" i="18"/>
  <c r="F1200" i="18"/>
  <c r="C867" i="18"/>
  <c r="D867" i="18"/>
  <c r="E867" i="18"/>
  <c r="F867" i="18"/>
  <c r="C1201" i="18"/>
  <c r="D1201" i="18"/>
  <c r="E1201" i="18"/>
  <c r="F1201" i="18"/>
  <c r="C868" i="18"/>
  <c r="D868" i="18"/>
  <c r="E868" i="18"/>
  <c r="F868" i="18"/>
  <c r="C1150" i="18"/>
  <c r="D1150" i="18"/>
  <c r="E1150" i="18"/>
  <c r="F1150" i="18"/>
  <c r="C1346" i="18"/>
  <c r="D1346" i="18"/>
  <c r="E1346" i="18"/>
  <c r="G1380" i="18"/>
  <c r="C1079" i="18"/>
  <c r="D1079" i="18"/>
  <c r="E1079" i="18"/>
  <c r="F1079" i="18"/>
  <c r="C856" i="18"/>
  <c r="D856" i="18"/>
  <c r="E856" i="18"/>
  <c r="F856" i="18"/>
  <c r="C1077" i="18"/>
  <c r="D1077" i="18"/>
  <c r="E1077" i="18"/>
  <c r="F1077" i="18"/>
  <c r="C871" i="18"/>
  <c r="D871" i="18"/>
  <c r="E871" i="18"/>
  <c r="F871" i="18"/>
  <c r="C1075" i="18"/>
  <c r="D1075" i="18"/>
  <c r="E1075" i="18"/>
  <c r="F1075" i="18"/>
  <c r="C872" i="18"/>
  <c r="D872" i="18"/>
  <c r="E872" i="18"/>
  <c r="F872" i="18"/>
  <c r="C778" i="18"/>
  <c r="D778" i="18"/>
  <c r="E778" i="18"/>
  <c r="F778" i="18"/>
  <c r="C97" i="18"/>
  <c r="D97" i="18"/>
  <c r="E97" i="18"/>
  <c r="C30" i="18"/>
  <c r="D30" i="18"/>
  <c r="E30" i="18"/>
  <c r="C1316" i="18"/>
  <c r="D1316" i="18"/>
  <c r="E1316" i="18"/>
  <c r="C876" i="18"/>
  <c r="D876" i="18"/>
  <c r="E876" i="18"/>
  <c r="F876" i="18"/>
  <c r="C1194" i="18"/>
  <c r="D1194" i="18"/>
  <c r="E1194" i="18"/>
  <c r="F1194" i="18"/>
  <c r="C1152" i="18"/>
  <c r="D1152" i="18"/>
  <c r="E1152" i="18"/>
  <c r="F1152" i="18"/>
  <c r="C1203" i="18"/>
  <c r="D1203" i="18"/>
  <c r="E1203" i="18"/>
  <c r="F1203" i="18"/>
  <c r="C1293" i="18"/>
  <c r="D1293" i="18"/>
  <c r="E1293" i="18"/>
  <c r="C352" i="18"/>
  <c r="D352" i="18"/>
  <c r="E352" i="18"/>
  <c r="C880" i="18"/>
  <c r="D880" i="18"/>
  <c r="E880" i="18"/>
  <c r="F880" i="18"/>
  <c r="C39" i="18"/>
  <c r="D39" i="18"/>
  <c r="E39" i="18"/>
  <c r="C881" i="18"/>
  <c r="D881" i="18"/>
  <c r="E881" i="18"/>
  <c r="F881" i="18"/>
  <c r="C1307" i="18"/>
  <c r="D1307" i="18"/>
  <c r="E1307" i="18"/>
  <c r="C998" i="18"/>
  <c r="D998" i="18"/>
  <c r="E998" i="18"/>
  <c r="F998" i="18"/>
  <c r="C522" i="18"/>
  <c r="D522" i="18"/>
  <c r="E522" i="18"/>
  <c r="F522" i="18"/>
  <c r="C1286" i="18"/>
  <c r="D1286" i="18"/>
  <c r="E1286" i="18"/>
  <c r="C447" i="18"/>
  <c r="D447" i="18"/>
  <c r="E447" i="18"/>
  <c r="F447" i="18"/>
  <c r="C551" i="18"/>
  <c r="D551" i="18"/>
  <c r="E551" i="18"/>
  <c r="F551" i="18"/>
  <c r="C1154" i="18"/>
  <c r="D1154" i="18"/>
  <c r="E1154" i="18"/>
  <c r="F1154" i="18"/>
  <c r="C886" i="18"/>
  <c r="D886" i="18"/>
  <c r="E886" i="18"/>
  <c r="F886" i="18"/>
  <c r="C407" i="18"/>
  <c r="D407" i="18"/>
  <c r="E407" i="18"/>
  <c r="F407" i="18"/>
  <c r="C32" i="18"/>
  <c r="D32" i="18"/>
  <c r="E32" i="18"/>
  <c r="C888" i="18"/>
  <c r="D888" i="18"/>
  <c r="E888" i="18"/>
  <c r="F888" i="18"/>
  <c r="C449" i="18"/>
  <c r="D449" i="18"/>
  <c r="E449" i="18"/>
  <c r="F449" i="18"/>
  <c r="C1127" i="18"/>
  <c r="D1127" i="18"/>
  <c r="E1127" i="18"/>
  <c r="F1127" i="18"/>
  <c r="C1155" i="18"/>
  <c r="D1155" i="18"/>
  <c r="E1155" i="18"/>
  <c r="F1155" i="18"/>
  <c r="C1083" i="18"/>
  <c r="D1083" i="18"/>
  <c r="E1083" i="18"/>
  <c r="F1083" i="18"/>
  <c r="C1156" i="18"/>
  <c r="D1156" i="18"/>
  <c r="E1156" i="18"/>
  <c r="F1156" i="18"/>
  <c r="C519" i="18"/>
  <c r="D519" i="18"/>
  <c r="E519" i="18"/>
  <c r="F519" i="18"/>
  <c r="C523" i="18"/>
  <c r="D523" i="18"/>
  <c r="E523" i="18"/>
  <c r="F523" i="18"/>
  <c r="C801" i="18"/>
  <c r="D801" i="18"/>
  <c r="E801" i="18"/>
  <c r="F801" i="18"/>
  <c r="G1412" i="18"/>
  <c r="C739" i="18"/>
  <c r="D739" i="18"/>
  <c r="E739" i="18"/>
  <c r="F739" i="18"/>
  <c r="C85" i="18"/>
  <c r="D85" i="18"/>
  <c r="E85" i="18"/>
  <c r="C1189" i="18"/>
  <c r="D1189" i="18"/>
  <c r="E1189" i="18"/>
  <c r="F1189" i="18"/>
  <c r="C560" i="18"/>
  <c r="D560" i="18"/>
  <c r="E560" i="18"/>
  <c r="F560" i="18"/>
  <c r="C565" i="18"/>
  <c r="D565" i="18"/>
  <c r="E565" i="18"/>
  <c r="F565" i="18"/>
  <c r="C893" i="18"/>
  <c r="D893" i="18"/>
  <c r="E893" i="18"/>
  <c r="F893" i="18"/>
  <c r="C967" i="18"/>
  <c r="D967" i="18"/>
  <c r="E967" i="18"/>
  <c r="F967" i="18"/>
  <c r="C222" i="18"/>
  <c r="D222" i="18"/>
  <c r="E222" i="18"/>
  <c r="F222" i="18"/>
  <c r="C1283" i="18"/>
  <c r="D1283" i="18"/>
  <c r="E1283" i="18"/>
  <c r="E24" i="18"/>
  <c r="D24" i="18"/>
  <c r="C24" i="18"/>
  <c r="O92" i="18"/>
  <c r="O10" i="18"/>
  <c r="O96" i="18"/>
  <c r="O115" i="18"/>
  <c r="O100" i="18"/>
  <c r="O49" i="18"/>
  <c r="O112" i="18"/>
  <c r="O90" i="18"/>
  <c r="O23" i="18"/>
  <c r="O3" i="18"/>
  <c r="G66" i="15"/>
  <c r="G65" i="15"/>
  <c r="E518" i="14"/>
  <c r="D1534" i="11"/>
  <c r="D1535" i="11"/>
  <c r="D1536" i="11"/>
  <c r="D1537" i="11"/>
  <c r="D1538" i="11"/>
  <c r="D1539" i="11"/>
  <c r="D1540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70" i="14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D377" i="14"/>
  <c r="D378" i="14"/>
  <c r="D379" i="14"/>
  <c r="D380" i="14"/>
  <c r="D381" i="14"/>
  <c r="O142" i="16"/>
  <c r="O518" i="14"/>
  <c r="P521" i="14"/>
  <c r="O521" i="14"/>
  <c r="E521" i="14"/>
  <c r="D164" i="15"/>
  <c r="D165" i="15"/>
  <c r="D1533" i="11"/>
  <c r="O140" i="16"/>
  <c r="O141" i="16"/>
  <c r="D1532" i="11"/>
  <c r="E516" i="14"/>
  <c r="O516" i="14"/>
  <c r="P516" i="14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P515" i="14"/>
  <c r="O515" i="14"/>
  <c r="E515" i="14"/>
  <c r="G62" i="15"/>
  <c r="G61" i="15"/>
  <c r="G60" i="15"/>
  <c r="G59" i="15"/>
  <c r="G64" i="15"/>
  <c r="G63" i="15"/>
  <c r="G68" i="15"/>
  <c r="D163" i="15"/>
  <c r="D162" i="15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O139" i="16"/>
  <c r="E235" i="16"/>
  <c r="O235" i="16"/>
  <c r="P235" i="16"/>
  <c r="O138" i="16"/>
  <c r="D1506" i="11"/>
  <c r="D1505" i="11"/>
  <c r="G58" i="15"/>
  <c r="O517" i="14"/>
  <c r="O514" i="14"/>
  <c r="P514" i="14"/>
  <c r="E514" i="14"/>
  <c r="D1504" i="11"/>
  <c r="D1503" i="11"/>
  <c r="D1502" i="11"/>
  <c r="O204" i="17"/>
  <c r="O36" i="17"/>
  <c r="O26" i="17"/>
  <c r="O276" i="17"/>
  <c r="O50" i="17"/>
  <c r="O23" i="17"/>
  <c r="O161" i="17"/>
  <c r="O52" i="17"/>
  <c r="O7" i="17"/>
  <c r="O9" i="17"/>
  <c r="O47" i="17"/>
  <c r="O134" i="17"/>
  <c r="O51" i="17"/>
  <c r="O8" i="17"/>
  <c r="O156" i="17"/>
  <c r="O91" i="17"/>
  <c r="O198" i="17"/>
  <c r="O196" i="17"/>
  <c r="O299" i="17"/>
  <c r="O54" i="17"/>
  <c r="O343" i="17"/>
  <c r="O292" i="17"/>
  <c r="O222" i="17"/>
  <c r="O271" i="17"/>
  <c r="O109" i="17"/>
  <c r="O328" i="17"/>
  <c r="O129" i="17"/>
  <c r="O113" i="17"/>
  <c r="O137" i="17"/>
  <c r="O218" i="17"/>
  <c r="O338" i="17"/>
  <c r="O230" i="17"/>
  <c r="O305" i="17"/>
  <c r="O404" i="17"/>
  <c r="O307" i="17"/>
  <c r="O403" i="17"/>
  <c r="O401" i="17"/>
  <c r="O202" i="17"/>
  <c r="O316" i="17"/>
  <c r="O6" i="17"/>
  <c r="O220" i="17"/>
  <c r="O199" i="17"/>
  <c r="O188" i="17"/>
  <c r="O24" i="17"/>
  <c r="O294" i="17"/>
  <c r="O513" i="17"/>
  <c r="O512" i="17"/>
  <c r="O511" i="17"/>
  <c r="O510" i="17"/>
  <c r="O509" i="17"/>
  <c r="O508" i="17"/>
  <c r="O507" i="17"/>
  <c r="O506" i="17"/>
  <c r="O505" i="17"/>
  <c r="O504" i="17"/>
  <c r="O503" i="17"/>
  <c r="O502" i="17"/>
  <c r="O501" i="17"/>
  <c r="O500" i="17"/>
  <c r="O499" i="17"/>
  <c r="O498" i="17"/>
  <c r="O497" i="17"/>
  <c r="O496" i="17"/>
  <c r="O495" i="17"/>
  <c r="O494" i="17"/>
  <c r="O493" i="17"/>
  <c r="O492" i="17"/>
  <c r="O491" i="17"/>
  <c r="O490" i="17"/>
  <c r="O489" i="17"/>
  <c r="O488" i="17"/>
  <c r="O487" i="17"/>
  <c r="O486" i="17"/>
  <c r="O485" i="17"/>
  <c r="O484" i="17"/>
  <c r="O483" i="17"/>
  <c r="O482" i="17"/>
  <c r="O481" i="17"/>
  <c r="O480" i="17"/>
  <c r="O479" i="17"/>
  <c r="O478" i="17"/>
  <c r="O477" i="17"/>
  <c r="O476" i="17"/>
  <c r="O475" i="17"/>
  <c r="O474" i="17"/>
  <c r="O473" i="17"/>
  <c r="O472" i="17"/>
  <c r="O471" i="17"/>
  <c r="O470" i="17"/>
  <c r="O469" i="17"/>
  <c r="O468" i="17"/>
  <c r="O467" i="17"/>
  <c r="O466" i="17"/>
  <c r="O465" i="17"/>
  <c r="O464" i="17"/>
  <c r="O463" i="17"/>
  <c r="O462" i="17"/>
  <c r="O461" i="17"/>
  <c r="O460" i="17"/>
  <c r="O459" i="17"/>
  <c r="O458" i="17"/>
  <c r="O457" i="17"/>
  <c r="O456" i="17"/>
  <c r="O455" i="17"/>
  <c r="O454" i="17"/>
  <c r="O453" i="17"/>
  <c r="O452" i="17"/>
  <c r="O451" i="17"/>
  <c r="O450" i="17"/>
  <c r="O449" i="17"/>
  <c r="O448" i="17"/>
  <c r="O447" i="17"/>
  <c r="O446" i="17"/>
  <c r="O445" i="17"/>
  <c r="O444" i="17"/>
  <c r="O441" i="17"/>
  <c r="O440" i="17"/>
  <c r="O439" i="17"/>
  <c r="O436" i="17"/>
  <c r="O434" i="17"/>
  <c r="O432" i="17"/>
  <c r="O431" i="17"/>
  <c r="O430" i="17"/>
  <c r="O427" i="17"/>
  <c r="O426" i="17"/>
  <c r="O425" i="17"/>
  <c r="O423" i="17"/>
  <c r="O421" i="17"/>
  <c r="O420" i="17"/>
  <c r="O419" i="17"/>
  <c r="O418" i="17"/>
  <c r="O417" i="17"/>
  <c r="O416" i="17"/>
  <c r="O415" i="17"/>
  <c r="O414" i="17"/>
  <c r="O412" i="17"/>
  <c r="O411" i="17"/>
  <c r="O410" i="17"/>
  <c r="O409" i="17"/>
  <c r="O407" i="17"/>
  <c r="O406" i="17"/>
  <c r="O405" i="17"/>
  <c r="O402" i="17"/>
  <c r="O400" i="17"/>
  <c r="O399" i="17"/>
  <c r="O398" i="17"/>
  <c r="O397" i="17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83" i="17"/>
  <c r="O382" i="17"/>
  <c r="O381" i="17"/>
  <c r="O380" i="17"/>
  <c r="O379" i="17"/>
  <c r="O378" i="17"/>
  <c r="O377" i="17"/>
  <c r="O376" i="17"/>
  <c r="O375" i="17"/>
  <c r="O374" i="17"/>
  <c r="O373" i="17"/>
  <c r="O372" i="17"/>
  <c r="O371" i="17"/>
  <c r="O370" i="17"/>
  <c r="O369" i="17"/>
  <c r="O368" i="17"/>
  <c r="O367" i="17"/>
  <c r="O366" i="17"/>
  <c r="O365" i="17"/>
  <c r="O364" i="17"/>
  <c r="O363" i="17"/>
  <c r="O362" i="17"/>
  <c r="O361" i="17"/>
  <c r="O360" i="17"/>
  <c r="O359" i="17"/>
  <c r="O358" i="17"/>
  <c r="O357" i="17"/>
  <c r="O356" i="17"/>
  <c r="O355" i="17"/>
  <c r="O354" i="17"/>
  <c r="O353" i="17"/>
  <c r="O352" i="17"/>
  <c r="O351" i="17"/>
  <c r="O350" i="17"/>
  <c r="O349" i="17"/>
  <c r="O348" i="17"/>
  <c r="O347" i="17"/>
  <c r="O346" i="17"/>
  <c r="O345" i="17"/>
  <c r="O344" i="17"/>
  <c r="O342" i="17"/>
  <c r="O341" i="17"/>
  <c r="O340" i="17"/>
  <c r="O339" i="17"/>
  <c r="O337" i="17"/>
  <c r="O336" i="17"/>
  <c r="O335" i="17"/>
  <c r="O334" i="17"/>
  <c r="O333" i="17"/>
  <c r="O332" i="17"/>
  <c r="O331" i="17"/>
  <c r="O330" i="17"/>
  <c r="O329" i="17"/>
  <c r="O327" i="17"/>
  <c r="O326" i="17"/>
  <c r="O325" i="17"/>
  <c r="O324" i="17"/>
  <c r="O323" i="17"/>
  <c r="O322" i="17"/>
  <c r="O321" i="17"/>
  <c r="O320" i="17"/>
  <c r="O319" i="17"/>
  <c r="O318" i="17"/>
  <c r="O317" i="17"/>
  <c r="O315" i="17"/>
  <c r="O314" i="17"/>
  <c r="O313" i="17"/>
  <c r="O312" i="17"/>
  <c r="O311" i="17"/>
  <c r="O310" i="17"/>
  <c r="O309" i="17"/>
  <c r="O308" i="17"/>
  <c r="O306" i="17"/>
  <c r="O304" i="17"/>
  <c r="O303" i="17"/>
  <c r="O302" i="17"/>
  <c r="O301" i="17"/>
  <c r="O300" i="17"/>
  <c r="O298" i="17"/>
  <c r="O297" i="17"/>
  <c r="O296" i="17"/>
  <c r="O295" i="17"/>
  <c r="O293" i="17"/>
  <c r="O291" i="17"/>
  <c r="O290" i="17"/>
  <c r="O289" i="17"/>
  <c r="O288" i="17"/>
  <c r="O287" i="17"/>
  <c r="O286" i="17"/>
  <c r="O285" i="17"/>
  <c r="O284" i="17"/>
  <c r="O283" i="17"/>
  <c r="O282" i="17"/>
  <c r="O281" i="17"/>
  <c r="O280" i="17"/>
  <c r="O279" i="17"/>
  <c r="O278" i="17"/>
  <c r="O277" i="17"/>
  <c r="O275" i="17"/>
  <c r="O274" i="17"/>
  <c r="O273" i="17"/>
  <c r="O272" i="17"/>
  <c r="O270" i="17"/>
  <c r="O269" i="17"/>
  <c r="O268" i="17"/>
  <c r="O267" i="17"/>
  <c r="O266" i="17"/>
  <c r="O265" i="17"/>
  <c r="O264" i="17"/>
  <c r="O263" i="17"/>
  <c r="O262" i="17"/>
  <c r="O261" i="17"/>
  <c r="O260" i="17"/>
  <c r="O259" i="17"/>
  <c r="O258" i="17"/>
  <c r="O257" i="17"/>
  <c r="O256" i="17"/>
  <c r="O255" i="17"/>
  <c r="O254" i="17"/>
  <c r="O253" i="17"/>
  <c r="O252" i="17"/>
  <c r="O251" i="17"/>
  <c r="O250" i="17"/>
  <c r="O249" i="17"/>
  <c r="O247" i="17"/>
  <c r="O246" i="17"/>
  <c r="O245" i="17"/>
  <c r="O244" i="17"/>
  <c r="O243" i="17"/>
  <c r="O242" i="17"/>
  <c r="O241" i="17"/>
  <c r="O240" i="17"/>
  <c r="O239" i="17"/>
  <c r="O238" i="17"/>
  <c r="O237" i="17"/>
  <c r="O236" i="17"/>
  <c r="O235" i="17"/>
  <c r="O234" i="17"/>
  <c r="O233" i="17"/>
  <c r="O232" i="17"/>
  <c r="O231" i="17"/>
  <c r="O229" i="17"/>
  <c r="O228" i="17"/>
  <c r="O227" i="17"/>
  <c r="O226" i="17"/>
  <c r="O225" i="17"/>
  <c r="O224" i="17"/>
  <c r="O223" i="17"/>
  <c r="O221" i="17"/>
  <c r="O219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3" i="17"/>
  <c r="O201" i="17"/>
  <c r="O200" i="17"/>
  <c r="O197" i="17"/>
  <c r="O195" i="17"/>
  <c r="O194" i="17"/>
  <c r="O193" i="17"/>
  <c r="O192" i="17"/>
  <c r="O191" i="17"/>
  <c r="O190" i="17"/>
  <c r="O189" i="17"/>
  <c r="O187" i="17"/>
  <c r="O186" i="17"/>
  <c r="O185" i="17"/>
  <c r="O184" i="17"/>
  <c r="O183" i="17"/>
  <c r="O182" i="17"/>
  <c r="O181" i="17"/>
  <c r="O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4" i="17"/>
  <c r="O163" i="17"/>
  <c r="O162" i="17"/>
  <c r="O160" i="17"/>
  <c r="O159" i="17"/>
  <c r="O158" i="17"/>
  <c r="O157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9" i="17"/>
  <c r="O138" i="17"/>
  <c r="O136" i="17"/>
  <c r="O135" i="17"/>
  <c r="O133" i="17"/>
  <c r="O132" i="17"/>
  <c r="O131" i="17"/>
  <c r="O130" i="17"/>
  <c r="O128" i="17"/>
  <c r="O127" i="17"/>
  <c r="O126" i="17"/>
  <c r="O125" i="17"/>
  <c r="O124" i="17"/>
  <c r="O123" i="17"/>
  <c r="O122" i="17"/>
  <c r="O121" i="17"/>
  <c r="O119" i="17"/>
  <c r="O118" i="17"/>
  <c r="O117" i="17"/>
  <c r="O116" i="17"/>
  <c r="O115" i="17"/>
  <c r="O114" i="17"/>
  <c r="O112" i="17"/>
  <c r="O111" i="17"/>
  <c r="O110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3" i="17"/>
  <c r="O49" i="17"/>
  <c r="O48" i="17"/>
  <c r="O46" i="17"/>
  <c r="O45" i="17"/>
  <c r="O44" i="17"/>
  <c r="O43" i="17"/>
  <c r="O42" i="17"/>
  <c r="O41" i="17"/>
  <c r="O40" i="17"/>
  <c r="O39" i="17"/>
  <c r="O38" i="17"/>
  <c r="O37" i="17"/>
  <c r="O35" i="17"/>
  <c r="O34" i="17"/>
  <c r="O33" i="17"/>
  <c r="O32" i="17"/>
  <c r="O31" i="17"/>
  <c r="O30" i="17"/>
  <c r="O29" i="17"/>
  <c r="O28" i="17"/>
  <c r="O27" i="17"/>
  <c r="O25" i="17"/>
  <c r="O22" i="17"/>
  <c r="O21" i="17"/>
  <c r="O20" i="17"/>
  <c r="O19" i="17"/>
  <c r="O18" i="17"/>
  <c r="O17" i="17"/>
  <c r="O16" i="17"/>
  <c r="O15" i="17"/>
  <c r="O14" i="17"/>
  <c r="O13" i="17"/>
  <c r="O11" i="17"/>
  <c r="O10" i="17"/>
  <c r="O5" i="17"/>
  <c r="O4" i="17"/>
  <c r="O3" i="17"/>
  <c r="O2" i="17"/>
  <c r="D1501" i="11"/>
  <c r="D1500" i="11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F655" i="16"/>
  <c r="E655" i="16"/>
  <c r="F654" i="16"/>
  <c r="E654" i="16"/>
  <c r="F653" i="16"/>
  <c r="E653" i="16"/>
  <c r="F652" i="16"/>
  <c r="E652" i="16"/>
  <c r="F651" i="16"/>
  <c r="E651" i="16"/>
  <c r="F650" i="16"/>
  <c r="E650" i="16"/>
  <c r="E649" i="16"/>
  <c r="E648" i="16"/>
  <c r="E647" i="16"/>
  <c r="E646" i="16"/>
  <c r="E645" i="16"/>
  <c r="E644" i="16"/>
  <c r="F643" i="16"/>
  <c r="E643" i="16"/>
  <c r="F642" i="16"/>
  <c r="E642" i="16"/>
  <c r="F641" i="16"/>
  <c r="E641" i="16"/>
  <c r="F640" i="16"/>
  <c r="E640" i="16"/>
  <c r="F639" i="16"/>
  <c r="E639" i="16"/>
  <c r="F638" i="16"/>
  <c r="E638" i="16"/>
  <c r="F637" i="16"/>
  <c r="E637" i="16"/>
  <c r="F636" i="16"/>
  <c r="E636" i="16"/>
  <c r="F635" i="16"/>
  <c r="E635" i="16"/>
  <c r="F634" i="16"/>
  <c r="E634" i="16"/>
  <c r="F633" i="16"/>
  <c r="E633" i="16"/>
  <c r="F632" i="16"/>
  <c r="E632" i="16"/>
  <c r="F631" i="16"/>
  <c r="E631" i="16"/>
  <c r="F630" i="16"/>
  <c r="E630" i="16"/>
  <c r="F629" i="16"/>
  <c r="E629" i="16"/>
  <c r="E628" i="16"/>
  <c r="F627" i="16"/>
  <c r="E627" i="16"/>
  <c r="F626" i="16"/>
  <c r="E626" i="16"/>
  <c r="F625" i="16"/>
  <c r="E625" i="16"/>
  <c r="F624" i="16"/>
  <c r="E624" i="16"/>
  <c r="F623" i="16"/>
  <c r="E623" i="16"/>
  <c r="F622" i="16"/>
  <c r="E622" i="16"/>
  <c r="F621" i="16"/>
  <c r="E621" i="16"/>
  <c r="F620" i="16"/>
  <c r="E620" i="16"/>
  <c r="F619" i="16"/>
  <c r="E619" i="16"/>
  <c r="F618" i="16"/>
  <c r="E618" i="16"/>
  <c r="F617" i="16"/>
  <c r="E617" i="16"/>
  <c r="F616" i="16"/>
  <c r="E616" i="16"/>
  <c r="F615" i="16"/>
  <c r="E615" i="16"/>
  <c r="F614" i="16"/>
  <c r="E614" i="16"/>
  <c r="F613" i="16"/>
  <c r="E613" i="16"/>
  <c r="F612" i="16"/>
  <c r="E612" i="16"/>
  <c r="F611" i="16"/>
  <c r="E611" i="16"/>
  <c r="F610" i="16"/>
  <c r="E610" i="16"/>
  <c r="F609" i="16"/>
  <c r="E609" i="16"/>
  <c r="F608" i="16"/>
  <c r="E608" i="16"/>
  <c r="F607" i="16"/>
  <c r="E607" i="16"/>
  <c r="F606" i="16"/>
  <c r="E606" i="16"/>
  <c r="F605" i="16"/>
  <c r="E605" i="16"/>
  <c r="F604" i="16"/>
  <c r="E604" i="16"/>
  <c r="F603" i="16"/>
  <c r="E603" i="16"/>
  <c r="F602" i="16"/>
  <c r="E602" i="16"/>
  <c r="F601" i="16"/>
  <c r="E601" i="16"/>
  <c r="F600" i="16"/>
  <c r="E600" i="16"/>
  <c r="F599" i="16"/>
  <c r="E599" i="16"/>
  <c r="F598" i="16"/>
  <c r="E598" i="16"/>
  <c r="F597" i="16"/>
  <c r="E597" i="16"/>
  <c r="F596" i="16"/>
  <c r="E596" i="16"/>
  <c r="F595" i="16"/>
  <c r="E595" i="16"/>
  <c r="F594" i="16"/>
  <c r="E594" i="16"/>
  <c r="F593" i="16"/>
  <c r="E593" i="16"/>
  <c r="F592" i="16"/>
  <c r="E592" i="16"/>
  <c r="F591" i="16"/>
  <c r="E591" i="16"/>
  <c r="F590" i="16"/>
  <c r="E590" i="16"/>
  <c r="F589" i="16"/>
  <c r="E589" i="16"/>
  <c r="F588" i="16"/>
  <c r="E588" i="16"/>
  <c r="F587" i="16"/>
  <c r="E587" i="16"/>
  <c r="F586" i="16"/>
  <c r="E586" i="16"/>
  <c r="F585" i="16"/>
  <c r="E585" i="16"/>
  <c r="F584" i="16"/>
  <c r="E584" i="16"/>
  <c r="F583" i="16"/>
  <c r="E583" i="16"/>
  <c r="F582" i="16"/>
  <c r="E582" i="16"/>
  <c r="F581" i="16"/>
  <c r="E581" i="16"/>
  <c r="F580" i="16"/>
  <c r="E580" i="16"/>
  <c r="F579" i="16"/>
  <c r="E579" i="16"/>
  <c r="F578" i="16"/>
  <c r="E578" i="16"/>
  <c r="F577" i="16"/>
  <c r="E577" i="16"/>
  <c r="F576" i="16"/>
  <c r="E576" i="16"/>
  <c r="F575" i="16"/>
  <c r="E575" i="16"/>
  <c r="F574" i="16"/>
  <c r="E574" i="16"/>
  <c r="F573" i="16"/>
  <c r="E573" i="16"/>
  <c r="F572" i="16"/>
  <c r="E572" i="16"/>
  <c r="F571" i="16"/>
  <c r="E571" i="16"/>
  <c r="F570" i="16"/>
  <c r="E570" i="16"/>
  <c r="F569" i="16"/>
  <c r="E569" i="16"/>
  <c r="F568" i="16"/>
  <c r="E568" i="16"/>
  <c r="F567" i="16"/>
  <c r="E567" i="16"/>
  <c r="F566" i="16"/>
  <c r="E566" i="16"/>
  <c r="F565" i="16"/>
  <c r="E565" i="16"/>
  <c r="F564" i="16"/>
  <c r="E564" i="16"/>
  <c r="F563" i="16"/>
  <c r="E563" i="16"/>
  <c r="F562" i="16"/>
  <c r="E562" i="16"/>
  <c r="F561" i="16"/>
  <c r="E561" i="16"/>
  <c r="F560" i="16"/>
  <c r="E560" i="16"/>
  <c r="F559" i="16"/>
  <c r="E559" i="16"/>
  <c r="F558" i="16"/>
  <c r="E558" i="16"/>
  <c r="F557" i="16"/>
  <c r="E557" i="16"/>
  <c r="F556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52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F403" i="16"/>
  <c r="E403" i="16"/>
  <c r="F402" i="16"/>
  <c r="E402" i="16"/>
  <c r="F401" i="16"/>
  <c r="E401" i="16"/>
  <c r="F400" i="16"/>
  <c r="E400" i="16"/>
  <c r="F399" i="16"/>
  <c r="E399" i="16"/>
  <c r="F398" i="16"/>
  <c r="E398" i="16"/>
  <c r="F397" i="16"/>
  <c r="E397" i="16"/>
  <c r="F396" i="16"/>
  <c r="E396" i="16"/>
  <c r="F395" i="16"/>
  <c r="E395" i="16"/>
  <c r="F394" i="16"/>
  <c r="E394" i="16"/>
  <c r="F393" i="16"/>
  <c r="E393" i="16"/>
  <c r="F392" i="16"/>
  <c r="E392" i="16"/>
  <c r="E391" i="16"/>
  <c r="F390" i="16"/>
  <c r="E390" i="16"/>
  <c r="F389" i="16"/>
  <c r="E389" i="16"/>
  <c r="F388" i="16"/>
  <c r="E388" i="16"/>
  <c r="E387" i="16"/>
  <c r="E386" i="16"/>
  <c r="E372" i="16"/>
  <c r="E385" i="16"/>
  <c r="E303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F281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34" i="16"/>
  <c r="E257" i="16"/>
  <c r="E256" i="16"/>
  <c r="E255" i="16"/>
  <c r="E254" i="16"/>
  <c r="E253" i="16"/>
  <c r="E23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F173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3" i="16"/>
  <c r="E141" i="16"/>
  <c r="E140" i="16"/>
  <c r="E144" i="16"/>
  <c r="E142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F78" i="16"/>
  <c r="E78" i="16"/>
  <c r="E77" i="16"/>
  <c r="E76" i="16"/>
  <c r="E75" i="16"/>
  <c r="E74" i="16"/>
  <c r="E73" i="16"/>
  <c r="E72" i="16"/>
  <c r="E70" i="16"/>
  <c r="E69" i="16"/>
  <c r="E43" i="16"/>
  <c r="E68" i="16"/>
  <c r="E67" i="16"/>
  <c r="E66" i="16"/>
  <c r="E65" i="16"/>
  <c r="E52" i="16"/>
  <c r="E64" i="16"/>
  <c r="E63" i="16"/>
  <c r="E62" i="16"/>
  <c r="E61" i="16"/>
  <c r="E60" i="16"/>
  <c r="E59" i="16"/>
  <c r="E38" i="16"/>
  <c r="E58" i="16"/>
  <c r="E57" i="16"/>
  <c r="E56" i="16"/>
  <c r="E55" i="16"/>
  <c r="E54" i="16"/>
  <c r="E53" i="16"/>
  <c r="E51" i="16"/>
  <c r="E50" i="16"/>
  <c r="E49" i="16"/>
  <c r="E48" i="16"/>
  <c r="E47" i="16"/>
  <c r="E46" i="16"/>
  <c r="E45" i="16"/>
  <c r="E44" i="16"/>
  <c r="E42" i="16"/>
  <c r="E41" i="16"/>
  <c r="E40" i="16"/>
  <c r="E39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2" i="16"/>
  <c r="P510" i="17"/>
  <c r="P509" i="17"/>
  <c r="P508" i="17"/>
  <c r="P507" i="17"/>
  <c r="P506" i="17"/>
  <c r="P505" i="17"/>
  <c r="P504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P429" i="17"/>
  <c r="P428" i="17"/>
  <c r="P427" i="17"/>
  <c r="P426" i="17"/>
  <c r="P425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P361" i="17"/>
  <c r="P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P4" i="17"/>
  <c r="P3" i="17"/>
  <c r="P2" i="17"/>
  <c r="D495" i="14"/>
  <c r="D494" i="14"/>
  <c r="D489" i="14"/>
  <c r="D485" i="14"/>
  <c r="D484" i="14"/>
  <c r="D482" i="14"/>
  <c r="D480" i="14"/>
  <c r="D476" i="14"/>
  <c r="D474" i="14"/>
  <c r="D473" i="14"/>
  <c r="D472" i="14"/>
  <c r="D470" i="14"/>
  <c r="D468" i="14"/>
  <c r="D467" i="14"/>
  <c r="D466" i="14"/>
  <c r="D465" i="14"/>
  <c r="D464" i="14"/>
  <c r="D463" i="14"/>
  <c r="D462" i="14"/>
  <c r="D461" i="14"/>
  <c r="D456" i="14"/>
  <c r="D454" i="14"/>
  <c r="D451" i="14"/>
  <c r="D450" i="14"/>
  <c r="D449" i="14"/>
  <c r="D448" i="14"/>
  <c r="D447" i="14"/>
  <c r="D442" i="14"/>
  <c r="D437" i="14"/>
  <c r="D433" i="14"/>
  <c r="D432" i="14"/>
  <c r="D431" i="14"/>
  <c r="D428" i="14"/>
  <c r="D427" i="14"/>
  <c r="D426" i="14"/>
  <c r="D425" i="14"/>
  <c r="D424" i="14"/>
  <c r="D421" i="14"/>
  <c r="D420" i="14"/>
  <c r="D419" i="14"/>
  <c r="D410" i="14"/>
  <c r="D409" i="14"/>
  <c r="D408" i="14"/>
  <c r="D407" i="14"/>
  <c r="D406" i="14"/>
  <c r="D405" i="14"/>
  <c r="D404" i="14"/>
  <c r="D403" i="14"/>
  <c r="D402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04" i="14"/>
  <c r="D293" i="14"/>
  <c r="D292" i="14"/>
  <c r="D291" i="14"/>
  <c r="D290" i="14"/>
  <c r="D289" i="14"/>
  <c r="D288" i="14"/>
  <c r="D287" i="14"/>
  <c r="D286" i="14"/>
  <c r="D285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49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6" i="14"/>
  <c r="D224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6" i="14"/>
  <c r="D205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0" i="14"/>
  <c r="D189" i="14"/>
  <c r="D188" i="14"/>
  <c r="D186" i="14"/>
  <c r="D185" i="14"/>
  <c r="D184" i="14"/>
  <c r="D183" i="14"/>
  <c r="D177" i="14"/>
  <c r="D176" i="14"/>
  <c r="D175" i="14"/>
  <c r="D173" i="14"/>
  <c r="D172" i="14"/>
  <c r="D171" i="14"/>
  <c r="D164" i="14"/>
  <c r="D145" i="14"/>
  <c r="D137" i="14"/>
  <c r="D136" i="14"/>
  <c r="D135" i="14"/>
  <c r="D134" i="14"/>
  <c r="D132" i="14"/>
  <c r="D131" i="14"/>
  <c r="D130" i="14"/>
  <c r="D128" i="14"/>
  <c r="D127" i="14"/>
  <c r="D126" i="14"/>
  <c r="D125" i="14"/>
  <c r="D124" i="14"/>
  <c r="D123" i="14"/>
  <c r="D122" i="14"/>
  <c r="D121" i="14"/>
  <c r="D119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3" i="14"/>
  <c r="D102" i="14"/>
  <c r="D98" i="14"/>
  <c r="D97" i="14"/>
  <c r="D96" i="14"/>
  <c r="D95" i="14"/>
  <c r="D94" i="14"/>
  <c r="D92" i="14"/>
  <c r="D91" i="14"/>
  <c r="D90" i="14"/>
  <c r="D89" i="14"/>
  <c r="D88" i="14"/>
  <c r="D87" i="14"/>
  <c r="D86" i="14"/>
  <c r="D85" i="14"/>
  <c r="D84" i="14"/>
  <c r="D77" i="14"/>
  <c r="D76" i="14"/>
  <c r="D74" i="14"/>
  <c r="D70" i="14"/>
  <c r="D69" i="14"/>
  <c r="D68" i="14"/>
  <c r="D67" i="14"/>
  <c r="D66" i="14"/>
  <c r="D65" i="14"/>
  <c r="D64" i="14"/>
  <c r="D63" i="14"/>
  <c r="D62" i="14"/>
  <c r="D41" i="14"/>
  <c r="D36" i="14"/>
  <c r="D35" i="14"/>
  <c r="D34" i="14"/>
  <c r="D33" i="14"/>
  <c r="D32" i="14"/>
  <c r="D30" i="14"/>
  <c r="D29" i="14"/>
  <c r="D28" i="14"/>
  <c r="D27" i="14"/>
  <c r="D26" i="14"/>
  <c r="D25" i="14"/>
  <c r="D23" i="14"/>
  <c r="D22" i="14"/>
  <c r="D21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D4" i="14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D495" i="17"/>
  <c r="F494" i="17"/>
  <c r="D494" i="17"/>
  <c r="F493" i="17"/>
  <c r="F492" i="17"/>
  <c r="F491" i="17"/>
  <c r="F490" i="17"/>
  <c r="F489" i="17"/>
  <c r="D489" i="17"/>
  <c r="F488" i="17"/>
  <c r="F487" i="17"/>
  <c r="F486" i="17"/>
  <c r="F485" i="17"/>
  <c r="D485" i="17"/>
  <c r="F484" i="17"/>
  <c r="D484" i="17"/>
  <c r="F483" i="17"/>
  <c r="F482" i="17"/>
  <c r="D482" i="17"/>
  <c r="F481" i="17"/>
  <c r="F480" i="17"/>
  <c r="D480" i="17"/>
  <c r="F479" i="17"/>
  <c r="F478" i="17"/>
  <c r="F477" i="17"/>
  <c r="F476" i="17"/>
  <c r="D476" i="17"/>
  <c r="F475" i="17"/>
  <c r="F474" i="17"/>
  <c r="D474" i="17"/>
  <c r="F473" i="17"/>
  <c r="D473" i="17"/>
  <c r="F472" i="17"/>
  <c r="D472" i="17"/>
  <c r="F471" i="17"/>
  <c r="F470" i="17"/>
  <c r="D470" i="17"/>
  <c r="F469" i="17"/>
  <c r="F468" i="17"/>
  <c r="D468" i="17"/>
  <c r="F467" i="17"/>
  <c r="D467" i="17"/>
  <c r="F466" i="17"/>
  <c r="D466" i="17"/>
  <c r="F465" i="17"/>
  <c r="D465" i="17"/>
  <c r="F464" i="17"/>
  <c r="D464" i="17"/>
  <c r="F463" i="17"/>
  <c r="D463" i="17"/>
  <c r="F462" i="17"/>
  <c r="D462" i="17"/>
  <c r="F461" i="17"/>
  <c r="D461" i="17"/>
  <c r="F460" i="17"/>
  <c r="F459" i="17"/>
  <c r="F458" i="17"/>
  <c r="F457" i="17"/>
  <c r="F456" i="17"/>
  <c r="D456" i="17"/>
  <c r="F455" i="17"/>
  <c r="F454" i="17"/>
  <c r="D454" i="17"/>
  <c r="F453" i="17"/>
  <c r="F452" i="17"/>
  <c r="F451" i="17"/>
  <c r="D451" i="17"/>
  <c r="F450" i="17"/>
  <c r="D450" i="17"/>
  <c r="F449" i="17"/>
  <c r="D449" i="17"/>
  <c r="F448" i="17"/>
  <c r="D448" i="17"/>
  <c r="F447" i="17"/>
  <c r="D447" i="17"/>
  <c r="F446" i="17"/>
  <c r="F445" i="17"/>
  <c r="F444" i="17"/>
  <c r="F443" i="17"/>
  <c r="F442" i="17"/>
  <c r="D442" i="17"/>
  <c r="F441" i="17"/>
  <c r="F440" i="17"/>
  <c r="D440" i="17"/>
  <c r="F439" i="17"/>
  <c r="D439" i="17"/>
  <c r="F438" i="17"/>
  <c r="D438" i="17"/>
  <c r="F437" i="17"/>
  <c r="D437" i="17"/>
  <c r="F436" i="17"/>
  <c r="D436" i="17"/>
  <c r="F435" i="17"/>
  <c r="F434" i="17"/>
  <c r="F433" i="17"/>
  <c r="D433" i="17"/>
  <c r="F432" i="17"/>
  <c r="D432" i="17"/>
  <c r="F431" i="17"/>
  <c r="D431" i="17"/>
  <c r="F430" i="17"/>
  <c r="F429" i="17"/>
  <c r="F428" i="17"/>
  <c r="D428" i="17"/>
  <c r="F427" i="17"/>
  <c r="D427" i="17"/>
  <c r="F426" i="17"/>
  <c r="D426" i="17"/>
  <c r="F425" i="17"/>
  <c r="D425" i="17"/>
  <c r="F424" i="17"/>
  <c r="D424" i="17"/>
  <c r="F423" i="17"/>
  <c r="F422" i="17"/>
  <c r="F421" i="17"/>
  <c r="D421" i="17"/>
  <c r="F420" i="17"/>
  <c r="D420" i="17"/>
  <c r="F419" i="17"/>
  <c r="D419" i="17"/>
  <c r="F418" i="17"/>
  <c r="F417" i="17"/>
  <c r="F416" i="17"/>
  <c r="F415" i="17"/>
  <c r="F414" i="17"/>
  <c r="F413" i="17"/>
  <c r="F412" i="17"/>
  <c r="D412" i="17"/>
  <c r="F411" i="17"/>
  <c r="F410" i="17"/>
  <c r="D410" i="17"/>
  <c r="F409" i="17"/>
  <c r="D409" i="17"/>
  <c r="F408" i="17"/>
  <c r="D408" i="17"/>
  <c r="F407" i="17"/>
  <c r="D407" i="17"/>
  <c r="F406" i="17"/>
  <c r="D406" i="17"/>
  <c r="F405" i="17"/>
  <c r="D405" i="17"/>
  <c r="F404" i="17"/>
  <c r="D404" i="17"/>
  <c r="F403" i="17"/>
  <c r="D403" i="17"/>
  <c r="F402" i="17"/>
  <c r="D402" i="17"/>
  <c r="F401" i="17"/>
  <c r="F400" i="17"/>
  <c r="F399" i="17"/>
  <c r="D399" i="17"/>
  <c r="F398" i="17"/>
  <c r="D398" i="17"/>
  <c r="F397" i="17"/>
  <c r="D397" i="17"/>
  <c r="F396" i="17"/>
  <c r="D396" i="17"/>
  <c r="F395" i="17"/>
  <c r="D395" i="17"/>
  <c r="F394" i="17"/>
  <c r="D394" i="17"/>
  <c r="F393" i="17"/>
  <c r="D393" i="17"/>
  <c r="F392" i="17"/>
  <c r="D392" i="17"/>
  <c r="F391" i="17"/>
  <c r="D391" i="17"/>
  <c r="F390" i="17"/>
  <c r="D390" i="17"/>
  <c r="F389" i="17"/>
  <c r="D389" i="17"/>
  <c r="F388" i="17"/>
  <c r="D388" i="17"/>
  <c r="F387" i="17"/>
  <c r="D387" i="17"/>
  <c r="F386" i="17"/>
  <c r="D386" i="17"/>
  <c r="F385" i="17"/>
  <c r="D385" i="17"/>
  <c r="F384" i="17"/>
  <c r="D384" i="17"/>
  <c r="F383" i="17"/>
  <c r="D383" i="17"/>
  <c r="F382" i="17"/>
  <c r="F381" i="17"/>
  <c r="D381" i="17"/>
  <c r="F380" i="17"/>
  <c r="D380" i="17"/>
  <c r="F379" i="17"/>
  <c r="D379" i="17"/>
  <c r="F378" i="17"/>
  <c r="D378" i="17"/>
  <c r="F377" i="17"/>
  <c r="D377" i="17"/>
  <c r="F376" i="17"/>
  <c r="D376" i="17"/>
  <c r="F375" i="17"/>
  <c r="D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D304" i="17"/>
  <c r="F303" i="17"/>
  <c r="F302" i="17"/>
  <c r="F301" i="17"/>
  <c r="F300" i="17"/>
  <c r="F299" i="17"/>
  <c r="F298" i="17"/>
  <c r="F297" i="17"/>
  <c r="F296" i="17"/>
  <c r="F295" i="17"/>
  <c r="F294" i="17"/>
  <c r="F293" i="17"/>
  <c r="D293" i="17"/>
  <c r="F292" i="17"/>
  <c r="D292" i="17"/>
  <c r="F291" i="17"/>
  <c r="D291" i="17"/>
  <c r="F290" i="17"/>
  <c r="D290" i="17"/>
  <c r="F289" i="17"/>
  <c r="D289" i="17"/>
  <c r="F288" i="17"/>
  <c r="D288" i="17"/>
  <c r="F287" i="17"/>
  <c r="D287" i="17"/>
  <c r="F286" i="17"/>
  <c r="D286" i="17"/>
  <c r="F285" i="17"/>
  <c r="D285" i="17"/>
  <c r="F284" i="17"/>
  <c r="D284" i="17"/>
  <c r="F283" i="17"/>
  <c r="D283" i="17"/>
  <c r="F282" i="17"/>
  <c r="D282" i="17"/>
  <c r="F281" i="17"/>
  <c r="D281" i="17"/>
  <c r="F280" i="17"/>
  <c r="D280" i="17"/>
  <c r="F279" i="17"/>
  <c r="D279" i="17"/>
  <c r="F278" i="17"/>
  <c r="D278" i="17"/>
  <c r="F277" i="17"/>
  <c r="D277" i="17"/>
  <c r="F276" i="17"/>
  <c r="D276" i="17"/>
  <c r="F275" i="17"/>
  <c r="D275" i="17"/>
  <c r="F274" i="17"/>
  <c r="D274" i="17"/>
  <c r="F273" i="17"/>
  <c r="D273" i="17"/>
  <c r="F272" i="17"/>
  <c r="D272" i="17"/>
  <c r="F271" i="17"/>
  <c r="D271" i="17"/>
  <c r="F270" i="17"/>
  <c r="D270" i="17"/>
  <c r="F269" i="17"/>
  <c r="D269" i="17"/>
  <c r="F268" i="17"/>
  <c r="D268" i="17"/>
  <c r="F267" i="17"/>
  <c r="D267" i="17"/>
  <c r="F266" i="17"/>
  <c r="D266" i="17"/>
  <c r="F265" i="17"/>
  <c r="D265" i="17"/>
  <c r="F264" i="17"/>
  <c r="D264" i="17"/>
  <c r="F263" i="17"/>
  <c r="D263" i="17"/>
  <c r="F262" i="17"/>
  <c r="D262" i="17"/>
  <c r="F261" i="17"/>
  <c r="D261" i="17"/>
  <c r="F260" i="17"/>
  <c r="D260" i="17"/>
  <c r="F259" i="17"/>
  <c r="D259" i="17"/>
  <c r="F258" i="17"/>
  <c r="D258" i="17"/>
  <c r="F257" i="17"/>
  <c r="D257" i="17"/>
  <c r="F256" i="17"/>
  <c r="D256" i="17"/>
  <c r="F255" i="17"/>
  <c r="D255" i="17"/>
  <c r="F254" i="17"/>
  <c r="D254" i="17"/>
  <c r="F253" i="17"/>
  <c r="D253" i="17"/>
  <c r="F252" i="17"/>
  <c r="D252" i="17"/>
  <c r="F251" i="17"/>
  <c r="F250" i="17"/>
  <c r="D250" i="17"/>
  <c r="F249" i="17"/>
  <c r="D249" i="17"/>
  <c r="F248" i="17"/>
  <c r="D248" i="17"/>
  <c r="F247" i="17"/>
  <c r="F246" i="17"/>
  <c r="D246" i="17"/>
  <c r="F245" i="17"/>
  <c r="D245" i="17"/>
  <c r="F244" i="17"/>
  <c r="D244" i="17"/>
  <c r="F243" i="17"/>
  <c r="D243" i="17"/>
  <c r="F242" i="17"/>
  <c r="D242" i="17"/>
  <c r="F241" i="17"/>
  <c r="D241" i="17"/>
  <c r="F240" i="17"/>
  <c r="D240" i="17"/>
  <c r="F239" i="17"/>
  <c r="D239" i="17"/>
  <c r="F238" i="17"/>
  <c r="D238" i="17"/>
  <c r="F237" i="17"/>
  <c r="D237" i="17"/>
  <c r="F236" i="17"/>
  <c r="D236" i="17"/>
  <c r="F235" i="17"/>
  <c r="D235" i="17"/>
  <c r="F234" i="17"/>
  <c r="D234" i="17"/>
  <c r="F233" i="17"/>
  <c r="D233" i="17"/>
  <c r="F232" i="17"/>
  <c r="D232" i="17"/>
  <c r="F231" i="17"/>
  <c r="D231" i="17"/>
  <c r="F230" i="17"/>
  <c r="D230" i="17"/>
  <c r="F229" i="17"/>
  <c r="D229" i="17"/>
  <c r="F228" i="17"/>
  <c r="F227" i="17"/>
  <c r="F226" i="17"/>
  <c r="D226" i="17"/>
  <c r="F225" i="17"/>
  <c r="D225" i="17"/>
  <c r="F224" i="17"/>
  <c r="D224" i="17"/>
  <c r="F223" i="17"/>
  <c r="D223" i="17"/>
  <c r="F222" i="17"/>
  <c r="D222" i="17"/>
  <c r="F221" i="17"/>
  <c r="D221" i="17"/>
  <c r="F220" i="17"/>
  <c r="D220" i="17"/>
  <c r="F219" i="17"/>
  <c r="D219" i="17"/>
  <c r="F218" i="17"/>
  <c r="D218" i="17"/>
  <c r="F217" i="17"/>
  <c r="D217" i="17"/>
  <c r="F216" i="17"/>
  <c r="D216" i="17"/>
  <c r="F215" i="17"/>
  <c r="D215" i="17"/>
  <c r="F214" i="17"/>
  <c r="D214" i="17"/>
  <c r="F213" i="17"/>
  <c r="D213" i="17"/>
  <c r="F212" i="17"/>
  <c r="D212" i="17"/>
  <c r="F211" i="17"/>
  <c r="D211" i="17"/>
  <c r="F210" i="17"/>
  <c r="D210" i="17"/>
  <c r="F209" i="17"/>
  <c r="D209" i="17"/>
  <c r="F208" i="17"/>
  <c r="D208" i="17"/>
  <c r="F207" i="17"/>
  <c r="F206" i="17"/>
  <c r="D206" i="17"/>
  <c r="F205" i="17"/>
  <c r="D205" i="17"/>
  <c r="F204" i="17"/>
  <c r="F203" i="17"/>
  <c r="D203" i="17"/>
  <c r="F202" i="17"/>
  <c r="D202" i="17"/>
  <c r="F201" i="17"/>
  <c r="D201" i="17"/>
  <c r="F200" i="17"/>
  <c r="D200" i="17"/>
  <c r="F199" i="17"/>
  <c r="D199" i="17"/>
  <c r="F198" i="17"/>
  <c r="D198" i="17"/>
  <c r="F197" i="17"/>
  <c r="D197" i="17"/>
  <c r="F196" i="17"/>
  <c r="D196" i="17"/>
  <c r="F195" i="17"/>
  <c r="D195" i="17"/>
  <c r="F194" i="17"/>
  <c r="D194" i="17"/>
  <c r="F193" i="17"/>
  <c r="D193" i="17"/>
  <c r="F192" i="17"/>
  <c r="D192" i="17"/>
  <c r="F191" i="17"/>
  <c r="F190" i="17"/>
  <c r="D190" i="17"/>
  <c r="F189" i="17"/>
  <c r="D189" i="17"/>
  <c r="F188" i="17"/>
  <c r="D188" i="17"/>
  <c r="F187" i="17"/>
  <c r="D187" i="17"/>
  <c r="F186" i="17"/>
  <c r="D186" i="17"/>
  <c r="F185" i="17"/>
  <c r="D185" i="17"/>
  <c r="F184" i="17"/>
  <c r="D184" i="17"/>
  <c r="F183" i="17"/>
  <c r="D183" i="17"/>
  <c r="F182" i="17"/>
  <c r="F181" i="17"/>
  <c r="F180" i="17"/>
  <c r="F179" i="17"/>
  <c r="F178" i="17"/>
  <c r="F177" i="17"/>
  <c r="D177" i="17"/>
  <c r="F176" i="17"/>
  <c r="D176" i="17"/>
  <c r="F175" i="17"/>
  <c r="D175" i="17"/>
  <c r="F174" i="17"/>
  <c r="F173" i="17"/>
  <c r="D173" i="17"/>
  <c r="F172" i="17"/>
  <c r="D172" i="17"/>
  <c r="F171" i="17"/>
  <c r="D171" i="17"/>
  <c r="F170" i="17"/>
  <c r="F169" i="17"/>
  <c r="D169" i="17"/>
  <c r="F168" i="17"/>
  <c r="F167" i="17"/>
  <c r="F166" i="17"/>
  <c r="F165" i="17"/>
  <c r="F164" i="17"/>
  <c r="D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D145" i="17"/>
  <c r="F144" i="17"/>
  <c r="F143" i="17"/>
  <c r="F142" i="17"/>
  <c r="F141" i="17"/>
  <c r="F140" i="17"/>
  <c r="F139" i="17"/>
  <c r="F138" i="17"/>
  <c r="F137" i="17"/>
  <c r="D137" i="17"/>
  <c r="F136" i="17"/>
  <c r="D136" i="17"/>
  <c r="F135" i="17"/>
  <c r="D135" i="17"/>
  <c r="F134" i="17"/>
  <c r="D134" i="17"/>
  <c r="F133" i="17"/>
  <c r="F132" i="17"/>
  <c r="D132" i="17"/>
  <c r="F131" i="17"/>
  <c r="D131" i="17"/>
  <c r="F130" i="17"/>
  <c r="D130" i="17"/>
  <c r="F129" i="17"/>
  <c r="F128" i="17"/>
  <c r="D128" i="17"/>
  <c r="F127" i="17"/>
  <c r="D127" i="17"/>
  <c r="F126" i="17"/>
  <c r="D126" i="17"/>
  <c r="F125" i="17"/>
  <c r="D125" i="17"/>
  <c r="F124" i="17"/>
  <c r="D124" i="17"/>
  <c r="F123" i="17"/>
  <c r="D123" i="17"/>
  <c r="F122" i="17"/>
  <c r="D122" i="17"/>
  <c r="F121" i="17"/>
  <c r="D121" i="17"/>
  <c r="F120" i="17"/>
  <c r="F119" i="17"/>
  <c r="D119" i="17"/>
  <c r="F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F103" i="17"/>
  <c r="D103" i="17"/>
  <c r="F102" i="17"/>
  <c r="D102" i="17"/>
  <c r="F101" i="17"/>
  <c r="F100" i="17"/>
  <c r="F99" i="17"/>
  <c r="F98" i="17"/>
  <c r="D98" i="17"/>
  <c r="F97" i="17"/>
  <c r="D97" i="17"/>
  <c r="F96" i="17"/>
  <c r="D96" i="17"/>
  <c r="F95" i="17"/>
  <c r="D95" i="17"/>
  <c r="F94" i="17"/>
  <c r="D94" i="17"/>
  <c r="F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F82" i="17"/>
  <c r="F81" i="17"/>
  <c r="F80" i="17"/>
  <c r="F79" i="17"/>
  <c r="F78" i="17"/>
  <c r="F77" i="17"/>
  <c r="D77" i="17"/>
  <c r="F76" i="17"/>
  <c r="D76" i="17"/>
  <c r="F75" i="17"/>
  <c r="F74" i="17"/>
  <c r="D74" i="17"/>
  <c r="F73" i="17"/>
  <c r="F72" i="17"/>
  <c r="F71" i="17"/>
  <c r="F70" i="17"/>
  <c r="D70" i="17"/>
  <c r="F69" i="17"/>
  <c r="D69" i="17"/>
  <c r="F68" i="17"/>
  <c r="D68" i="17"/>
  <c r="F67" i="17"/>
  <c r="D67" i="17"/>
  <c r="F66" i="17"/>
  <c r="D66" i="17"/>
  <c r="F65" i="17"/>
  <c r="D65" i="17"/>
  <c r="F64" i="17"/>
  <c r="D64" i="17"/>
  <c r="F63" i="17"/>
  <c r="D63" i="17"/>
  <c r="F62" i="17"/>
  <c r="D62" i="17"/>
  <c r="F61" i="17"/>
  <c r="D61" i="17"/>
  <c r="F60" i="17"/>
  <c r="D60" i="17"/>
  <c r="F59" i="17"/>
  <c r="D59" i="17"/>
  <c r="F58" i="17"/>
  <c r="D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D41" i="17"/>
  <c r="F40" i="17"/>
  <c r="F39" i="17"/>
  <c r="F38" i="17"/>
  <c r="F37" i="17"/>
  <c r="F36" i="17"/>
  <c r="D36" i="17"/>
  <c r="F35" i="17"/>
  <c r="D35" i="17"/>
  <c r="F34" i="17"/>
  <c r="D34" i="17"/>
  <c r="F33" i="17"/>
  <c r="D33" i="17"/>
  <c r="F32" i="17"/>
  <c r="D32" i="17"/>
  <c r="F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F12" i="17"/>
  <c r="D12" i="17"/>
  <c r="F11" i="17"/>
  <c r="D11" i="17"/>
  <c r="F10" i="17"/>
  <c r="D10" i="17"/>
  <c r="F9" i="17"/>
  <c r="D9" i="17"/>
  <c r="F8" i="17"/>
  <c r="D8" i="17"/>
  <c r="F7" i="17"/>
  <c r="D7" i="17"/>
  <c r="F6" i="17"/>
  <c r="D6" i="17"/>
  <c r="F5" i="17"/>
  <c r="D5" i="17"/>
  <c r="F4" i="17"/>
  <c r="D4" i="17"/>
  <c r="F3" i="17"/>
  <c r="F2" i="17"/>
  <c r="D1499" i="11"/>
  <c r="D1498" i="11"/>
  <c r="P596" i="16"/>
  <c r="O596" i="16"/>
  <c r="O513" i="14"/>
  <c r="P513" i="14"/>
  <c r="E513" i="14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2" i="17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5" i="14"/>
  <c r="P166" i="14"/>
  <c r="P167" i="14"/>
  <c r="P168" i="14"/>
  <c r="P169" i="14"/>
  <c r="P164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5" i="14"/>
  <c r="P346" i="14"/>
  <c r="P348" i="14"/>
  <c r="P349" i="14"/>
  <c r="P350" i="14"/>
  <c r="P351" i="14"/>
  <c r="P352" i="14"/>
  <c r="P344" i="14"/>
  <c r="P353" i="14"/>
  <c r="P347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7" i="14"/>
  <c r="P2" i="1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5" i="14"/>
  <c r="E166" i="14"/>
  <c r="E167" i="14"/>
  <c r="E168" i="14"/>
  <c r="E169" i="14"/>
  <c r="E164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5" i="14"/>
  <c r="E346" i="14"/>
  <c r="E348" i="14"/>
  <c r="E349" i="14"/>
  <c r="E350" i="14"/>
  <c r="E351" i="14"/>
  <c r="E352" i="14"/>
  <c r="E344" i="14"/>
  <c r="E353" i="14"/>
  <c r="E347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7" i="14"/>
  <c r="E2" i="14"/>
  <c r="X848" i="18" l="1"/>
  <c r="X831" i="18"/>
  <c r="X1290" i="18"/>
  <c r="Q1341" i="18"/>
  <c r="G1341" i="18"/>
  <c r="Q1364" i="18"/>
  <c r="G1362" i="18"/>
  <c r="Q1338" i="18"/>
  <c r="G389" i="18"/>
  <c r="G995" i="18"/>
  <c r="X1259" i="18"/>
  <c r="Q1259" i="18"/>
  <c r="Q507" i="18"/>
  <c r="G850" i="18"/>
  <c r="Q405" i="18"/>
  <c r="T405" i="18"/>
  <c r="U405" i="18"/>
  <c r="S405" i="18"/>
  <c r="V405" i="18"/>
  <c r="Q807" i="18"/>
  <c r="G438" i="18"/>
  <c r="X1128" i="18"/>
  <c r="Q844" i="18"/>
  <c r="Q843" i="18"/>
  <c r="G437" i="18"/>
  <c r="N199" i="18"/>
  <c r="B199" i="18" s="1"/>
  <c r="Q199" i="18"/>
  <c r="S199" i="18"/>
  <c r="U199" i="18"/>
  <c r="T199" i="18"/>
  <c r="V199" i="18"/>
  <c r="V162" i="18"/>
  <c r="Q162" i="18"/>
  <c r="S162" i="18"/>
  <c r="T162" i="18"/>
  <c r="U162" i="18"/>
  <c r="G161" i="18"/>
  <c r="G1358" i="18"/>
  <c r="Q437" i="18"/>
  <c r="Q463" i="18"/>
  <c r="G439" i="18"/>
  <c r="Q709" i="18"/>
  <c r="G709" i="18"/>
  <c r="Q854" i="18"/>
  <c r="Q1108" i="18"/>
  <c r="G1202" i="18"/>
  <c r="G263" i="18"/>
  <c r="G160" i="18"/>
  <c r="G773" i="18"/>
  <c r="Q195" i="18"/>
  <c r="Q1258" i="18"/>
  <c r="Q440" i="18"/>
  <c r="G472" i="18"/>
  <c r="Q942" i="18"/>
  <c r="G210" i="18"/>
  <c r="Q785" i="18"/>
  <c r="N794" i="18"/>
  <c r="G1197" i="18"/>
  <c r="Q840" i="18"/>
  <c r="G68" i="18"/>
  <c r="G149" i="18"/>
  <c r="G462" i="18"/>
  <c r="G858" i="18"/>
  <c r="G323" i="18"/>
  <c r="Q270" i="18"/>
  <c r="G41" i="18"/>
  <c r="G950" i="18"/>
  <c r="G214" i="18"/>
  <c r="Q712" i="18"/>
  <c r="Q356" i="18"/>
  <c r="G953" i="18"/>
  <c r="Q780" i="18"/>
  <c r="Q964" i="18"/>
  <c r="Q257" i="18"/>
  <c r="Q441" i="18"/>
  <c r="G941" i="18"/>
  <c r="Q58" i="18"/>
  <c r="Q963" i="18"/>
  <c r="Q1332" i="18"/>
  <c r="G403" i="18"/>
  <c r="G377" i="18"/>
  <c r="G724" i="18"/>
  <c r="G693" i="18"/>
  <c r="G81" i="18"/>
  <c r="Q782" i="18"/>
  <c r="G78" i="18"/>
  <c r="G431" i="18"/>
  <c r="G956" i="18"/>
  <c r="G774" i="18"/>
  <c r="G1257" i="18"/>
  <c r="G580" i="18"/>
  <c r="Q649" i="18"/>
  <c r="G1282" i="18"/>
  <c r="Q364" i="18"/>
  <c r="G945" i="18"/>
  <c r="G1028" i="18"/>
  <c r="G1198" i="18"/>
  <c r="G740" i="18"/>
  <c r="Q962" i="18"/>
  <c r="Q838" i="18"/>
  <c r="Q946" i="18"/>
  <c r="N960" i="18"/>
  <c r="G332" i="18"/>
  <c r="G367" i="18"/>
  <c r="G375" i="18"/>
  <c r="Q826" i="18"/>
  <c r="G357" i="18"/>
  <c r="Q1305" i="18"/>
  <c r="G680" i="18"/>
  <c r="Q829" i="18"/>
  <c r="G955" i="18"/>
  <c r="G141" i="18"/>
  <c r="Q1247" i="18"/>
  <c r="Q775" i="18"/>
  <c r="G1333" i="18"/>
  <c r="G944" i="18"/>
  <c r="Q374" i="18"/>
  <c r="G94" i="18"/>
  <c r="G1166" i="18"/>
  <c r="G260" i="18"/>
  <c r="G1207" i="18"/>
  <c r="G749" i="18"/>
  <c r="G732" i="18"/>
  <c r="G174" i="18"/>
  <c r="Q1334" i="18"/>
  <c r="Q961" i="18"/>
  <c r="G463" i="18"/>
  <c r="G1108" i="18"/>
  <c r="G356" i="18"/>
  <c r="Q439" i="18"/>
  <c r="Q141" i="18"/>
  <c r="Q357" i="18"/>
  <c r="Q161" i="18"/>
  <c r="G1361" i="18"/>
  <c r="Q580" i="18"/>
  <c r="Q717" i="16"/>
  <c r="U717" i="16" s="1"/>
  <c r="Q732" i="16"/>
  <c r="U732" i="16" s="1"/>
  <c r="Q688" i="16"/>
  <c r="U688" i="16" s="1"/>
  <c r="Q700" i="16"/>
  <c r="U700" i="16" s="1"/>
  <c r="Q1123" i="18"/>
  <c r="G963" i="18"/>
  <c r="G961" i="18"/>
  <c r="Q1256" i="18"/>
  <c r="G1256" i="18"/>
  <c r="Q1257" i="18"/>
  <c r="G1255" i="18"/>
  <c r="Q1255" i="18"/>
  <c r="Q774" i="18"/>
  <c r="Q794" i="18"/>
  <c r="G964" i="18"/>
  <c r="G1334" i="18"/>
  <c r="G794" i="18"/>
  <c r="Q1333" i="18"/>
  <c r="G440" i="18"/>
  <c r="G1332" i="18"/>
  <c r="Q1358" i="18"/>
  <c r="G962" i="18"/>
  <c r="G775" i="18"/>
  <c r="G1258" i="18"/>
  <c r="Q773" i="18"/>
  <c r="G270" i="18"/>
  <c r="G743" i="18"/>
  <c r="Q743" i="18"/>
  <c r="U736" i="16"/>
  <c r="U739" i="16"/>
  <c r="U738" i="16"/>
  <c r="U519" i="14"/>
  <c r="U740" i="16"/>
  <c r="Q1107" i="18"/>
  <c r="U520" i="14"/>
  <c r="Q704" i="18"/>
  <c r="Q101" i="18"/>
  <c r="Q81" i="18"/>
  <c r="Q149" i="18"/>
  <c r="G461" i="18"/>
  <c r="G959" i="18"/>
  <c r="Q960" i="18"/>
  <c r="G1331" i="18"/>
  <c r="G786" i="18"/>
  <c r="Q214" i="18"/>
  <c r="G960" i="18"/>
  <c r="Q160" i="18"/>
  <c r="G159" i="18"/>
  <c r="G376" i="18"/>
  <c r="Q376" i="18"/>
  <c r="Q1323" i="18"/>
  <c r="Q1331" i="18"/>
  <c r="Q857" i="18"/>
  <c r="Q786" i="18"/>
  <c r="Q732" i="18"/>
  <c r="Q724" i="18"/>
  <c r="Q1207" i="18"/>
  <c r="Q749" i="18"/>
  <c r="Q461" i="18"/>
  <c r="Q1321" i="18"/>
  <c r="Q693" i="18"/>
  <c r="Q367" i="18"/>
  <c r="Q959" i="18"/>
  <c r="Q462" i="18"/>
  <c r="Q159" i="18"/>
  <c r="Q858" i="18"/>
  <c r="Q332" i="18"/>
  <c r="Q66" i="18"/>
  <c r="Q798" i="18"/>
  <c r="Q697" i="18"/>
  <c r="Q1342" i="18"/>
  <c r="Q1318" i="18"/>
  <c r="Q1245" i="18"/>
  <c r="Q1244" i="18"/>
  <c r="Q824" i="18"/>
  <c r="Q751" i="18"/>
  <c r="Q674" i="18"/>
  <c r="Q670" i="18"/>
  <c r="Q125" i="18"/>
  <c r="Q1131" i="18"/>
  <c r="Q841" i="18"/>
  <c r="Q420" i="18"/>
  <c r="O420" i="18" s="1"/>
  <c r="G155" i="18"/>
  <c r="Q155" i="18"/>
  <c r="O155" i="18" s="1"/>
  <c r="Q637" i="18"/>
  <c r="Q265" i="18"/>
  <c r="Q464" i="18"/>
  <c r="G1281" i="18"/>
  <c r="G829" i="18"/>
  <c r="Q1094" i="18"/>
  <c r="G857" i="18"/>
  <c r="G952" i="18"/>
  <c r="Q759" i="18"/>
  <c r="G965" i="18"/>
  <c r="Q686" i="18"/>
  <c r="G948" i="18"/>
  <c r="G947" i="18"/>
  <c r="Q323" i="18"/>
  <c r="Q952" i="18"/>
  <c r="Q331" i="18"/>
  <c r="G42" i="18"/>
  <c r="G1094" i="18"/>
  <c r="Q955" i="18"/>
  <c r="G668" i="18"/>
  <c r="Q194" i="18"/>
  <c r="Q954" i="18"/>
  <c r="Q75" i="18"/>
  <c r="G957" i="18"/>
  <c r="G465" i="18"/>
  <c r="Q948" i="18"/>
  <c r="Q326" i="18"/>
  <c r="Q965" i="18"/>
  <c r="Q669" i="18"/>
  <c r="Q1282" i="18"/>
  <c r="Q69" i="18"/>
  <c r="G859" i="18"/>
  <c r="Q951" i="18"/>
  <c r="G1136" i="18"/>
  <c r="G1323" i="18"/>
  <c r="G949" i="18"/>
  <c r="Q210" i="18"/>
  <c r="G1321" i="18"/>
  <c r="G326" i="18"/>
  <c r="G69" i="18"/>
  <c r="G75" i="18"/>
  <c r="G759" i="18"/>
  <c r="G669" i="18"/>
  <c r="G954" i="18"/>
  <c r="G951" i="18"/>
  <c r="G686" i="18"/>
  <c r="G194" i="18"/>
  <c r="G464" i="18"/>
  <c r="Q956" i="18"/>
  <c r="Q260" i="18"/>
  <c r="Q1198" i="18"/>
  <c r="Q740" i="18"/>
  <c r="Q953" i="18"/>
  <c r="Q1202" i="18"/>
  <c r="Q958" i="18"/>
  <c r="Q68" i="18"/>
  <c r="Q950" i="18"/>
  <c r="Q375" i="18"/>
  <c r="Q174" i="18"/>
  <c r="G331" i="18"/>
  <c r="G1247" i="18"/>
  <c r="Q859" i="18"/>
  <c r="G958" i="18"/>
  <c r="Q957" i="18"/>
  <c r="Q42" i="18"/>
  <c r="G58" i="18"/>
  <c r="Q668" i="18"/>
  <c r="Q1281" i="18"/>
  <c r="Q949" i="18"/>
  <c r="Q465" i="18"/>
  <c r="Q1136" i="18"/>
  <c r="Q947" i="18"/>
  <c r="Q41" i="18"/>
  <c r="G195" i="18"/>
  <c r="Q943" i="18"/>
  <c r="G825" i="18"/>
  <c r="Q1197" i="18"/>
  <c r="G942" i="18"/>
  <c r="Q1028" i="18"/>
  <c r="G840" i="18"/>
  <c r="G441" i="18"/>
  <c r="G946" i="18"/>
  <c r="Q825" i="18"/>
  <c r="Q944" i="18"/>
  <c r="Q940" i="18"/>
  <c r="Q680" i="18"/>
  <c r="Q1209" i="18"/>
  <c r="Q1166" i="18"/>
  <c r="Q431" i="18"/>
  <c r="Q94" i="18"/>
  <c r="Q403" i="18"/>
  <c r="Q377" i="18"/>
  <c r="G943" i="18"/>
  <c r="G1209" i="18"/>
  <c r="G940" i="18"/>
  <c r="Q945" i="18"/>
  <c r="Q941" i="18"/>
  <c r="Q1230" i="18"/>
  <c r="Q1026" i="18"/>
  <c r="Q1024" i="18"/>
  <c r="Q1129" i="18"/>
  <c r="Q1113" i="18"/>
  <c r="Q1105" i="18"/>
  <c r="Q538" i="18"/>
  <c r="Q722" i="18"/>
  <c r="G253" i="18"/>
  <c r="G411" i="18"/>
  <c r="Q411" i="18"/>
  <c r="Q44" i="18"/>
  <c r="Q1355" i="18"/>
  <c r="Q321" i="18"/>
  <c r="Q541" i="18"/>
  <c r="Q638" i="18"/>
  <c r="Q235" i="18"/>
  <c r="Q1163" i="18"/>
  <c r="Q113" i="18"/>
  <c r="O19" i="18"/>
  <c r="Q1165" i="18"/>
  <c r="Q741" i="18"/>
  <c r="Q1164" i="18"/>
  <c r="Q485" i="18"/>
  <c r="Q1162" i="18"/>
  <c r="Q1356" i="18"/>
  <c r="G283" i="18"/>
  <c r="G513" i="18"/>
  <c r="G451" i="18"/>
  <c r="G1222" i="18"/>
  <c r="G769" i="18"/>
  <c r="G379" i="18"/>
  <c r="G817" i="18"/>
  <c r="G1085" i="18"/>
  <c r="G29" i="18"/>
  <c r="G313" i="18"/>
  <c r="G1161" i="18"/>
  <c r="G1316" i="18"/>
  <c r="G872" i="18"/>
  <c r="G856" i="18"/>
  <c r="G816" i="18"/>
  <c r="G793" i="18"/>
  <c r="G1145" i="18"/>
  <c r="G1174" i="18"/>
  <c r="G1326" i="18"/>
  <c r="G559" i="18"/>
  <c r="G1232" i="18"/>
  <c r="G803" i="18"/>
  <c r="G285" i="18"/>
  <c r="G1301" i="18"/>
  <c r="G315" i="18"/>
  <c r="G917" i="18"/>
  <c r="G60" i="18"/>
  <c r="G96" i="18"/>
  <c r="G271" i="18"/>
  <c r="G1270" i="18"/>
  <c r="G914" i="18"/>
  <c r="G115" i="18"/>
  <c r="G1011" i="18"/>
  <c r="G910" i="18"/>
  <c r="G1006" i="18"/>
  <c r="G781" i="18"/>
  <c r="G1220" i="18"/>
  <c r="G889" i="18"/>
  <c r="G800" i="18"/>
  <c r="G1319" i="18"/>
  <c r="G564" i="18"/>
  <c r="G208" i="18"/>
  <c r="G1204" i="18"/>
  <c r="G883" i="18"/>
  <c r="G234" i="18"/>
  <c r="G347" i="18"/>
  <c r="G1033" i="18"/>
  <c r="G122" i="18"/>
  <c r="G862" i="18"/>
  <c r="G846" i="18"/>
  <c r="G1031" i="18"/>
  <c r="G1065" i="18"/>
  <c r="G1117" i="18"/>
  <c r="G787" i="18"/>
  <c r="G327" i="18"/>
  <c r="G1224" i="18"/>
  <c r="G328" i="18"/>
  <c r="G229" i="18"/>
  <c r="G967" i="18"/>
  <c r="G866" i="18"/>
  <c r="G363" i="18"/>
  <c r="G990" i="18"/>
  <c r="G821" i="18"/>
  <c r="G337" i="18"/>
  <c r="G1337" i="18"/>
  <c r="G922" i="18"/>
  <c r="G644" i="18"/>
  <c r="G490" i="18"/>
  <c r="G524" i="18"/>
  <c r="G166" i="18"/>
  <c r="G1248" i="18"/>
  <c r="G1288" i="18"/>
  <c r="G302" i="18"/>
  <c r="G190" i="18"/>
  <c r="G506" i="18"/>
  <c r="G567" i="18"/>
  <c r="G341" i="18"/>
  <c r="G176" i="18"/>
  <c r="G988" i="18"/>
  <c r="G480" i="18"/>
  <c r="G476" i="18"/>
  <c r="G201" i="18"/>
  <c r="G268" i="18"/>
  <c r="G714" i="18"/>
  <c r="G5" i="18"/>
  <c r="G1276" i="18"/>
  <c r="G1003" i="18"/>
  <c r="G931" i="18"/>
  <c r="G1095" i="18"/>
  <c r="G424" i="18"/>
  <c r="G24" i="18"/>
  <c r="G523" i="18"/>
  <c r="G1155" i="18"/>
  <c r="G32" i="18"/>
  <c r="G551" i="18"/>
  <c r="G998" i="18"/>
  <c r="G324" i="18"/>
  <c r="G74" i="18"/>
  <c r="G1070" i="18"/>
  <c r="G1050" i="18"/>
  <c r="G528" i="18"/>
  <c r="G820" i="18"/>
  <c r="G505" i="18"/>
  <c r="G1239" i="18"/>
  <c r="G623" i="18"/>
  <c r="G152" i="18"/>
  <c r="G1320" i="18"/>
  <c r="G730" i="18"/>
  <c r="G584" i="18"/>
  <c r="N584" i="18"/>
  <c r="B584" i="18" s="1"/>
  <c r="G168" i="18"/>
  <c r="G1234" i="18"/>
  <c r="G163" i="18"/>
  <c r="G316" i="18"/>
  <c r="N316" i="18"/>
  <c r="B316" i="18" s="1"/>
  <c r="G1140" i="18"/>
  <c r="G43" i="18"/>
  <c r="G454" i="18"/>
  <c r="G721" i="18"/>
  <c r="G664" i="18"/>
  <c r="G975" i="18"/>
  <c r="G419" i="18"/>
  <c r="G301" i="18"/>
  <c r="G151" i="18"/>
  <c r="G47" i="18"/>
  <c r="G50" i="18"/>
  <c r="G536" i="18"/>
  <c r="G648" i="18"/>
  <c r="G1279" i="18"/>
  <c r="G105" i="18"/>
  <c r="G1038" i="18"/>
  <c r="G842" i="18"/>
  <c r="G1073" i="18"/>
  <c r="G171" i="18"/>
  <c r="G818" i="18"/>
  <c r="G904" i="18"/>
  <c r="G223" i="18"/>
  <c r="G137" i="18"/>
  <c r="G902" i="18"/>
  <c r="G391" i="18"/>
  <c r="G1008" i="18"/>
  <c r="G852" i="18"/>
  <c r="G386" i="18"/>
  <c r="G984" i="18"/>
  <c r="G1056" i="18"/>
  <c r="G319" i="18"/>
  <c r="G1179" i="18"/>
  <c r="G1055" i="18"/>
  <c r="G392" i="18"/>
  <c r="G1153" i="18"/>
  <c r="G719" i="18"/>
  <c r="G317" i="18"/>
  <c r="G764" i="18"/>
  <c r="G413" i="18"/>
  <c r="G355" i="18"/>
  <c r="G776" i="18"/>
  <c r="G1126" i="18"/>
  <c r="G1196" i="18"/>
  <c r="G1143" i="18"/>
  <c r="G1291" i="18"/>
  <c r="G753" i="18"/>
  <c r="G880" i="18"/>
  <c r="G471" i="18"/>
  <c r="G1087" i="18"/>
  <c r="G939" i="18"/>
  <c r="G110" i="18"/>
  <c r="G73" i="18"/>
  <c r="G310" i="18"/>
  <c r="G212" i="18"/>
  <c r="G632" i="18"/>
  <c r="G230" i="18"/>
  <c r="G274" i="18"/>
  <c r="G387" i="18"/>
  <c r="G517" i="18"/>
  <c r="G458" i="18"/>
  <c r="G1168" i="18"/>
  <c r="G1045" i="18"/>
  <c r="G395" i="18"/>
  <c r="G1052" i="18"/>
  <c r="G558" i="18"/>
  <c r="G1262" i="18"/>
  <c r="G481" i="18"/>
  <c r="G84" i="18"/>
  <c r="G582" i="18"/>
  <c r="G136" i="18"/>
  <c r="G1060" i="18"/>
  <c r="G691" i="18"/>
  <c r="G677" i="18"/>
  <c r="G641" i="18"/>
  <c r="G334" i="18"/>
  <c r="G814" i="18"/>
  <c r="G1061" i="18"/>
  <c r="G576" i="18"/>
  <c r="G287" i="18"/>
  <c r="G456" i="18"/>
  <c r="G1152" i="18"/>
  <c r="G30" i="18"/>
  <c r="G1075" i="18"/>
  <c r="G1079" i="18"/>
  <c r="G1002" i="18"/>
  <c r="G249" i="18"/>
  <c r="G792" i="18"/>
  <c r="G823" i="18"/>
  <c r="G982" i="18"/>
  <c r="G746" i="18"/>
  <c r="G103" i="18"/>
  <c r="G1124" i="18"/>
  <c r="G394" i="18"/>
  <c r="G919" i="18"/>
  <c r="G312" i="18"/>
  <c r="G362" i="18"/>
  <c r="G37" i="18"/>
  <c r="G661" i="18"/>
  <c r="G1185" i="18"/>
  <c r="G1016" i="18"/>
  <c r="G915" i="18"/>
  <c r="G510" i="18"/>
  <c r="G191" i="18"/>
  <c r="G729" i="18"/>
  <c r="G209" i="18"/>
  <c r="G763" i="18"/>
  <c r="G597" i="18"/>
  <c r="G65" i="18"/>
  <c r="G79" i="18"/>
  <c r="G509" i="18"/>
  <c r="G183" i="18"/>
  <c r="G1241" i="18"/>
  <c r="G453" i="18"/>
  <c r="G17" i="18"/>
  <c r="G496" i="18"/>
  <c r="G620" i="18"/>
  <c r="G246" i="18"/>
  <c r="G21" i="18"/>
  <c r="G236" i="18"/>
  <c r="G745" i="18"/>
  <c r="G1348" i="18"/>
  <c r="G1188" i="18"/>
  <c r="G1048" i="18"/>
  <c r="G469" i="18"/>
  <c r="G1260" i="18"/>
  <c r="G705" i="18"/>
  <c r="G861" i="18"/>
  <c r="G1169" i="18"/>
  <c r="G1340" i="18"/>
  <c r="G573" i="18"/>
  <c r="G1013" i="18"/>
  <c r="G830" i="18"/>
  <c r="G973" i="18"/>
  <c r="G85" i="18"/>
  <c r="G1201" i="18"/>
  <c r="G865" i="18"/>
  <c r="G104" i="18"/>
  <c r="G390" i="18"/>
  <c r="G790" i="18"/>
  <c r="G624" i="18"/>
  <c r="G241" i="18"/>
  <c r="G1280" i="18"/>
  <c r="G548" i="18"/>
  <c r="G1229" i="18"/>
  <c r="G518" i="18"/>
  <c r="G244" i="18"/>
  <c r="G757" i="18"/>
  <c r="G916" i="18"/>
  <c r="G1315" i="18"/>
  <c r="G568" i="18"/>
  <c r="G1074" i="18"/>
  <c r="G64" i="18"/>
  <c r="G173" i="18"/>
  <c r="G1186" i="18"/>
  <c r="G1324" i="18"/>
  <c r="G455" i="18"/>
  <c r="G264" i="18"/>
  <c r="G452" i="18"/>
  <c r="G172" i="18"/>
  <c r="G1046" i="18"/>
  <c r="G502" i="18"/>
  <c r="G39" i="18"/>
  <c r="N519" i="18"/>
  <c r="B519" i="18" s="1"/>
  <c r="G1307" i="18"/>
  <c r="G647" i="18"/>
  <c r="G233" i="18"/>
  <c r="G562" i="18"/>
  <c r="G225" i="18"/>
  <c r="G92" i="18"/>
  <c r="G508" i="18"/>
  <c r="G231" i="18"/>
  <c r="G109" i="18"/>
  <c r="G250" i="18"/>
  <c r="G484" i="18"/>
  <c r="G1287" i="18"/>
  <c r="G483" i="18"/>
  <c r="G1210" i="18"/>
  <c r="G1254" i="18"/>
  <c r="G1044" i="18"/>
  <c r="G154" i="18"/>
  <c r="G1138" i="18"/>
  <c r="G908" i="18"/>
  <c r="G304" i="18"/>
  <c r="G1100" i="18"/>
  <c r="G762" i="18"/>
  <c r="G701" i="18"/>
  <c r="G992" i="18"/>
  <c r="G535" i="18"/>
  <c r="G82" i="18"/>
  <c r="G835" i="18"/>
  <c r="G95" i="18"/>
  <c r="G1173" i="18"/>
  <c r="G406" i="18"/>
  <c r="G810" i="18"/>
  <c r="G40" i="18"/>
  <c r="G397" i="18"/>
  <c r="G205" i="18"/>
  <c r="G329" i="18"/>
  <c r="G1154" i="18"/>
  <c r="G531" i="18"/>
  <c r="G178" i="18"/>
  <c r="G497" i="18"/>
  <c r="G698" i="18"/>
  <c r="G116" i="18"/>
  <c r="G240" i="18"/>
  <c r="G813" i="18"/>
  <c r="G247" i="18"/>
  <c r="G352" i="18"/>
  <c r="G715" i="18"/>
  <c r="G1148" i="18"/>
  <c r="G322" i="18"/>
  <c r="G627" i="18"/>
  <c r="G1236" i="18"/>
  <c r="G593" i="18"/>
  <c r="G1353" i="18"/>
  <c r="G217" i="18"/>
  <c r="G262" i="18"/>
  <c r="G1076" i="18"/>
  <c r="G634" i="18"/>
  <c r="G228" i="18"/>
  <c r="G132" i="18"/>
  <c r="G1030" i="18"/>
  <c r="G410" i="18"/>
  <c r="G725" i="18"/>
  <c r="G542" i="18"/>
  <c r="G544" i="18"/>
  <c r="G645" i="18"/>
  <c r="G414" i="18"/>
  <c r="G569" i="18"/>
  <c r="G695" i="18"/>
  <c r="G203" i="18"/>
  <c r="G747" i="18"/>
  <c r="G1265" i="18"/>
  <c r="G1000" i="18"/>
  <c r="G133" i="18"/>
  <c r="G292" i="18"/>
  <c r="G1192" i="18"/>
  <c r="G1306" i="18"/>
  <c r="G561" i="18"/>
  <c r="G1296" i="18"/>
  <c r="G1194" i="18"/>
  <c r="G97" i="18"/>
  <c r="G871" i="18"/>
  <c r="G636" i="18"/>
  <c r="G281" i="18"/>
  <c r="G557" i="18"/>
  <c r="G80" i="18"/>
  <c r="G1273" i="18"/>
  <c r="G111" i="18"/>
  <c r="G232" i="18"/>
  <c r="G991" i="18"/>
  <c r="G1043" i="18"/>
  <c r="G10" i="18"/>
  <c r="G515" i="18"/>
  <c r="G1149" i="18"/>
  <c r="G633" i="18"/>
  <c r="G211" i="18"/>
  <c r="G976" i="18"/>
  <c r="G370" i="18"/>
  <c r="G165" i="18"/>
  <c r="G428" i="18"/>
  <c r="G1130" i="18"/>
  <c r="G1054" i="18"/>
  <c r="G282" i="18"/>
  <c r="G100" i="18"/>
  <c r="G622" i="18"/>
  <c r="G1225" i="18"/>
  <c r="G596" i="18"/>
  <c r="G1295" i="18"/>
  <c r="G306" i="18"/>
  <c r="G1294" i="18"/>
  <c r="G492" i="18"/>
  <c r="G128" i="18"/>
  <c r="G882" i="18"/>
  <c r="G1039" i="18"/>
  <c r="G726" i="18"/>
  <c r="G1009" i="18"/>
  <c r="G901" i="18"/>
  <c r="G1058" i="18"/>
  <c r="G688" i="18"/>
  <c r="N688" i="18"/>
  <c r="B688" i="18" s="1"/>
  <c r="G860" i="18"/>
  <c r="G665" i="18"/>
  <c r="G512" i="18"/>
  <c r="G516" i="18"/>
  <c r="G1283" i="18"/>
  <c r="G739" i="18"/>
  <c r="G1346" i="18"/>
  <c r="G867" i="18"/>
  <c r="G186" i="18"/>
  <c r="G602" i="18"/>
  <c r="G625" i="18"/>
  <c r="G932" i="18"/>
  <c r="G1142" i="18"/>
  <c r="G1176" i="18"/>
  <c r="G219" i="18"/>
  <c r="G1053" i="18"/>
  <c r="G248" i="18"/>
  <c r="G368" i="18"/>
  <c r="G1302" i="18"/>
  <c r="G547" i="18"/>
  <c r="G733" i="18"/>
  <c r="G1231" i="18"/>
  <c r="G1263" i="18"/>
  <c r="G1314" i="18"/>
  <c r="G1300" i="18"/>
  <c r="G1317" i="18"/>
  <c r="G1249" i="18"/>
  <c r="G1098" i="18"/>
  <c r="G608" i="18"/>
  <c r="G1170" i="18"/>
  <c r="G1309" i="18"/>
  <c r="G655" i="18"/>
  <c r="G16" i="18"/>
  <c r="G696" i="18"/>
  <c r="G970" i="18"/>
  <c r="G1233" i="18"/>
  <c r="G213" i="18"/>
  <c r="G1139" i="18"/>
  <c r="G1156" i="18"/>
  <c r="G449" i="18"/>
  <c r="G886" i="18"/>
  <c r="G1286" i="18"/>
  <c r="G1354" i="18"/>
  <c r="G1144" i="18"/>
  <c r="G305" i="18"/>
  <c r="G537" i="18"/>
  <c r="G1120" i="18"/>
  <c r="G144" i="18"/>
  <c r="G1020" i="18"/>
  <c r="G575" i="18"/>
  <c r="G666" i="18"/>
  <c r="G572" i="18"/>
  <c r="G486" i="18"/>
  <c r="G457" i="18"/>
  <c r="G684" i="18"/>
  <c r="G1322" i="18"/>
  <c r="G49" i="18"/>
  <c r="G1303" i="18"/>
  <c r="G806" i="18"/>
  <c r="G177" i="18"/>
  <c r="G1223" i="18"/>
  <c r="G1183" i="18"/>
  <c r="G215" i="18"/>
  <c r="G243" i="18"/>
  <c r="G994" i="18"/>
  <c r="G1325" i="18"/>
  <c r="G26" i="18"/>
  <c r="G761" i="18"/>
  <c r="G15" i="18"/>
  <c r="G275" i="18"/>
  <c r="G989" i="18"/>
  <c r="G432" i="18"/>
  <c r="G1235" i="18"/>
  <c r="G805" i="18"/>
  <c r="G400" i="18"/>
  <c r="G369" i="18"/>
  <c r="G396" i="18"/>
  <c r="G1099" i="18"/>
  <c r="G89" i="18"/>
  <c r="G284" i="18"/>
  <c r="G903" i="18"/>
  <c r="G828" i="18"/>
  <c r="G578" i="18"/>
  <c r="G888" i="18"/>
  <c r="G928" i="18"/>
  <c r="G716" i="18"/>
  <c r="G503" i="18"/>
  <c r="G1151" i="18"/>
  <c r="G881" i="18"/>
  <c r="G1293" i="18"/>
  <c r="G1218" i="18"/>
  <c r="G1019" i="18"/>
  <c r="G579" i="18"/>
  <c r="G626" i="18"/>
  <c r="G926" i="18"/>
  <c r="G192" i="18"/>
  <c r="G527" i="18"/>
  <c r="G630" i="18"/>
  <c r="G1102" i="18"/>
  <c r="G293" i="18"/>
  <c r="G272" i="18"/>
  <c r="G167" i="18"/>
  <c r="G783" i="18"/>
  <c r="G1057" i="18"/>
  <c r="G289" i="18"/>
  <c r="G254" i="18"/>
  <c r="G418" i="18"/>
  <c r="G855" i="18"/>
  <c r="G642" i="18"/>
  <c r="G470" i="18"/>
  <c r="G499" i="18"/>
  <c r="G891" i="18"/>
  <c r="G1206" i="18"/>
  <c r="G1106" i="18"/>
  <c r="G1350" i="18"/>
  <c r="G606" i="18"/>
  <c r="G1217" i="18"/>
  <c r="G333" i="18"/>
  <c r="G556" i="18"/>
  <c r="G978" i="18"/>
  <c r="G12" i="18"/>
  <c r="G1082" i="18"/>
  <c r="G1111" i="18"/>
  <c r="G839" i="18"/>
  <c r="G1214" i="18"/>
  <c r="G731" i="18"/>
  <c r="G511" i="18"/>
  <c r="G1299" i="18"/>
  <c r="G589" i="18"/>
  <c r="G28" i="18"/>
  <c r="G742" i="18"/>
  <c r="G1190" i="18"/>
  <c r="G359" i="18"/>
  <c r="G1199" i="18"/>
  <c r="G543" i="18"/>
  <c r="G801" i="18"/>
  <c r="G772" i="18"/>
  <c r="G504" i="18"/>
  <c r="G353" i="18"/>
  <c r="G498" i="18"/>
  <c r="G1071" i="18"/>
  <c r="G876" i="18"/>
  <c r="G778" i="18"/>
  <c r="G555" i="18"/>
  <c r="G193" i="18"/>
  <c r="G603" i="18"/>
  <c r="G797" i="18"/>
  <c r="G752" i="18"/>
  <c r="G417" i="18"/>
  <c r="G631" i="18"/>
  <c r="G802" i="18"/>
  <c r="G222" i="18"/>
  <c r="G1150" i="18"/>
  <c r="G520" i="18"/>
  <c r="G279" i="18"/>
  <c r="G599" i="18"/>
  <c r="G320" i="18"/>
  <c r="G255" i="18"/>
  <c r="G102" i="18"/>
  <c r="G1115" i="18"/>
  <c r="G760" i="18"/>
  <c r="G170" i="18"/>
  <c r="G1278" i="18"/>
  <c r="G525" i="18"/>
  <c r="G381" i="18"/>
  <c r="G574" i="18"/>
  <c r="G142" i="18"/>
  <c r="G546" i="18"/>
  <c r="G63" i="18"/>
  <c r="G1352" i="18"/>
  <c r="G1157" i="18"/>
  <c r="G86" i="18"/>
  <c r="G887" i="18"/>
  <c r="G1193" i="18"/>
  <c r="G999" i="18"/>
  <c r="G98" i="18"/>
  <c r="G987" i="18"/>
  <c r="G445" i="18"/>
  <c r="G566" i="18"/>
  <c r="G639" i="18"/>
  <c r="G23" i="18"/>
  <c r="G554" i="18"/>
  <c r="G654" i="18"/>
  <c r="G708" i="18"/>
  <c r="G804" i="18"/>
  <c r="G707" i="18"/>
  <c r="G393" i="18"/>
  <c r="G466" i="18"/>
  <c r="G795" i="18"/>
  <c r="G349" i="18"/>
  <c r="G373" i="18"/>
  <c r="G351" i="18"/>
  <c r="G981" i="18"/>
  <c r="G185" i="18"/>
  <c r="G980" i="18"/>
  <c r="G491" i="18"/>
  <c r="G336" i="18"/>
  <c r="G1213" i="18"/>
  <c r="G1215" i="18"/>
  <c r="G1355" i="18"/>
  <c r="G415" i="18"/>
  <c r="G1137" i="18"/>
  <c r="G1227" i="18"/>
  <c r="G1310" i="18"/>
  <c r="G894" i="18"/>
  <c r="G986" i="18"/>
  <c r="G1007" i="18"/>
  <c r="G164" i="18"/>
  <c r="G1121" i="18"/>
  <c r="G612" i="18"/>
  <c r="G996" i="18"/>
  <c r="G158" i="18"/>
  <c r="G148" i="18"/>
  <c r="G713" i="18"/>
  <c r="G479" i="18"/>
  <c r="G478" i="18"/>
  <c r="G252" i="18"/>
  <c r="G474" i="18"/>
  <c r="G473" i="18"/>
  <c r="G748" i="18"/>
  <c r="G1015" i="18"/>
  <c r="G1035" i="18"/>
  <c r="G402" i="18"/>
  <c r="G22" i="18"/>
  <c r="G718" i="18"/>
  <c r="G700" i="18"/>
  <c r="G1088" i="18"/>
  <c r="G294" i="18"/>
  <c r="G153" i="18"/>
  <c r="G734" i="18"/>
  <c r="G180" i="18"/>
  <c r="G968" i="18"/>
  <c r="G896" i="18"/>
  <c r="G1335" i="18"/>
  <c r="G427" i="18"/>
  <c r="G906" i="18"/>
  <c r="G121" i="18"/>
  <c r="G276" i="18"/>
  <c r="G129" i="18"/>
  <c r="G1097" i="18"/>
  <c r="G307" i="18"/>
  <c r="G1096" i="18"/>
  <c r="G1284" i="18"/>
  <c r="G864" i="18"/>
  <c r="G399" i="18"/>
  <c r="G699" i="18"/>
  <c r="G610" i="18"/>
  <c r="G1266" i="18"/>
  <c r="G658" i="18"/>
  <c r="G1343" i="18"/>
  <c r="G971" i="18"/>
  <c r="G534" i="18"/>
  <c r="G1047" i="18"/>
  <c r="G1308" i="18"/>
  <c r="G467" i="18"/>
  <c r="G1347" i="18"/>
  <c r="G196" i="18"/>
  <c r="G72" i="18"/>
  <c r="G20" i="18"/>
  <c r="G3" i="18"/>
  <c r="G663" i="18"/>
  <c r="G45" i="18"/>
  <c r="G837" i="18"/>
  <c r="G1184" i="18"/>
  <c r="G895" i="18"/>
  <c r="G1080" i="18"/>
  <c r="G459" i="18"/>
  <c r="G235" i="18"/>
  <c r="G113" i="18"/>
  <c r="G937" i="18"/>
  <c r="G899" i="18"/>
  <c r="G7" i="18"/>
  <c r="G311" i="18"/>
  <c r="G371" i="18"/>
  <c r="G587" i="18"/>
  <c r="G581" i="18"/>
  <c r="G267" i="18"/>
  <c r="G227" i="18"/>
  <c r="G1034" i="18"/>
  <c r="G765" i="18"/>
  <c r="G482" i="18"/>
  <c r="G675" i="18"/>
  <c r="G1067" i="18"/>
  <c r="G224" i="18"/>
  <c r="G296" i="18"/>
  <c r="G273" i="18"/>
  <c r="G436" i="18"/>
  <c r="G618" i="18"/>
  <c r="G615" i="18"/>
  <c r="G338" i="18"/>
  <c r="G514" i="18"/>
  <c r="G150" i="18"/>
  <c r="G442" i="18"/>
  <c r="G1160" i="18"/>
  <c r="G905" i="18"/>
  <c r="G1164" i="18"/>
  <c r="G966" i="18"/>
  <c r="G1118" i="18"/>
  <c r="G851" i="18"/>
  <c r="G676" i="18"/>
  <c r="G629" i="18"/>
  <c r="G19" i="18"/>
  <c r="G594" i="18"/>
  <c r="G1037" i="18"/>
  <c r="G422" i="18"/>
  <c r="G879" i="18"/>
  <c r="G834" i="18"/>
  <c r="G1023" i="18"/>
  <c r="G779" i="18"/>
  <c r="G640" i="18"/>
  <c r="G4" i="18"/>
  <c r="G585" i="18"/>
  <c r="G138" i="18"/>
  <c r="G920" i="18"/>
  <c r="G616" i="18"/>
  <c r="G766" i="18"/>
  <c r="G1093" i="18"/>
  <c r="G771" i="18"/>
  <c r="G207" i="18"/>
  <c r="G1119" i="18"/>
  <c r="G1251" i="18"/>
  <c r="G198" i="18"/>
  <c r="G18" i="18"/>
  <c r="G346" i="18"/>
  <c r="G1001" i="18"/>
  <c r="G421" i="18"/>
  <c r="G1068" i="18"/>
  <c r="G863" i="18"/>
  <c r="G31" i="18"/>
  <c r="G788" i="18"/>
  <c r="G694" i="18"/>
  <c r="G923" i="18"/>
  <c r="G1162" i="18"/>
  <c r="G1040" i="18"/>
  <c r="G204" i="18"/>
  <c r="G295" i="18"/>
  <c r="G91" i="18"/>
  <c r="G808" i="18"/>
  <c r="G1159" i="18"/>
  <c r="N1159" i="18"/>
  <c r="B1159" i="18" s="1"/>
  <c r="G673" i="18"/>
  <c r="G425" i="18"/>
  <c r="G1238" i="18"/>
  <c r="G736" i="18"/>
  <c r="G652" i="18"/>
  <c r="G530" i="18"/>
  <c r="G1104" i="18"/>
  <c r="G280" i="18"/>
  <c r="G687" i="18"/>
  <c r="G1285" i="18"/>
  <c r="G972" i="18"/>
  <c r="G1059" i="18"/>
  <c r="G261" i="18"/>
  <c r="G1022" i="18"/>
  <c r="G239" i="18"/>
  <c r="G819" i="18"/>
  <c r="G184" i="18"/>
  <c r="G1072" i="18"/>
  <c r="G929" i="18"/>
  <c r="G838" i="18"/>
  <c r="G649" i="18"/>
  <c r="G935" i="18"/>
  <c r="G6" i="18"/>
  <c r="G628" i="18"/>
  <c r="G1219" i="18"/>
  <c r="G1172" i="18"/>
  <c r="G51" i="18"/>
  <c r="G1271" i="18"/>
  <c r="N182" i="18"/>
  <c r="B182" i="18" s="1"/>
  <c r="G1237" i="18"/>
  <c r="G90" i="18"/>
  <c r="G53" i="18"/>
  <c r="G365" i="18"/>
  <c r="G145" i="18"/>
  <c r="G429" i="18"/>
  <c r="G815" i="18"/>
  <c r="G444" i="18"/>
  <c r="G93" i="18"/>
  <c r="G435" i="18"/>
  <c r="G277" i="18"/>
  <c r="G325" i="18"/>
  <c r="G1298" i="18"/>
  <c r="G1297" i="18"/>
  <c r="G849" i="18"/>
  <c r="G1329" i="18"/>
  <c r="G1274" i="18"/>
  <c r="G1349" i="18"/>
  <c r="G878" i="18"/>
  <c r="G873" i="18"/>
  <c r="G586" i="18"/>
  <c r="G1339" i="18"/>
  <c r="G702" i="18"/>
  <c r="G1134" i="18"/>
  <c r="G1133" i="18"/>
  <c r="G221" i="18"/>
  <c r="G706" i="18"/>
  <c r="G1132" i="18"/>
  <c r="G611" i="18"/>
  <c r="G2" i="18"/>
  <c r="G1208" i="18"/>
  <c r="G1252" i="18"/>
  <c r="G1078" i="18"/>
  <c r="G588" i="18"/>
  <c r="G1305" i="18"/>
  <c r="G1163" i="18"/>
  <c r="G1246" i="18"/>
  <c r="G710" i="18"/>
  <c r="G809" i="18"/>
  <c r="G13" i="18"/>
  <c r="G692" i="18"/>
  <c r="G750" i="18"/>
  <c r="G139" i="18"/>
  <c r="G288" i="18"/>
  <c r="G286" i="18"/>
  <c r="G1195" i="18"/>
  <c r="G853" i="18"/>
  <c r="G1135" i="18"/>
  <c r="G1344" i="18"/>
  <c r="G11" i="18"/>
  <c r="G754" i="18"/>
  <c r="G202" i="18"/>
  <c r="G27" i="18"/>
  <c r="G1064" i="18"/>
  <c r="G384" i="18"/>
  <c r="G1413" i="18"/>
  <c r="G1381" i="18"/>
  <c r="G565" i="18"/>
  <c r="G519" i="18"/>
  <c r="G1127" i="18"/>
  <c r="G407" i="18"/>
  <c r="G447" i="18"/>
  <c r="G1203" i="18"/>
  <c r="G1200" i="18"/>
  <c r="G738" i="18"/>
  <c r="G179" i="18"/>
  <c r="G1004" i="18"/>
  <c r="G147" i="18"/>
  <c r="G238" i="18"/>
  <c r="G1109" i="18"/>
  <c r="G711" i="18"/>
  <c r="G1304" i="18"/>
  <c r="G318" i="18"/>
  <c r="G682" i="18"/>
  <c r="G1027" i="18"/>
  <c r="G1090" i="18"/>
  <c r="G735" i="18"/>
  <c r="G108" i="18"/>
  <c r="G226" i="18"/>
  <c r="G983" i="18"/>
  <c r="G299" i="18"/>
  <c r="G340" i="18"/>
  <c r="G690" i="18"/>
  <c r="G921" i="18"/>
  <c r="G1089" i="18"/>
  <c r="G1171" i="18"/>
  <c r="G366" i="18"/>
  <c r="G25" i="18"/>
  <c r="G245" i="18"/>
  <c r="G1084" i="18"/>
  <c r="G169" i="18"/>
  <c r="G1212" i="18"/>
  <c r="G912" i="18"/>
  <c r="G681" i="18"/>
  <c r="G99" i="18"/>
  <c r="G911" i="18"/>
  <c r="G728" i="18"/>
  <c r="G88" i="18"/>
  <c r="G1211" i="18"/>
  <c r="G493" i="18"/>
  <c r="G577" i="18"/>
  <c r="G1351" i="18"/>
  <c r="G646" i="18"/>
  <c r="G1177" i="18"/>
  <c r="G791" i="18"/>
  <c r="G1370" i="18"/>
  <c r="G607" i="18"/>
  <c r="G595" i="18"/>
  <c r="G501" i="18"/>
  <c r="G533" i="18"/>
  <c r="G532" i="18"/>
  <c r="G659" i="18"/>
  <c r="G1275" i="18"/>
  <c r="G1264" i="18"/>
  <c r="G974" i="18"/>
  <c r="G1328" i="18"/>
  <c r="G335" i="18"/>
  <c r="G1147" i="18"/>
  <c r="G38" i="18"/>
  <c r="G308" i="18"/>
  <c r="G1253" i="18"/>
  <c r="G1395" i="18"/>
  <c r="G1277" i="18"/>
  <c r="G398" i="18"/>
  <c r="G448" i="18"/>
  <c r="G689" i="18"/>
  <c r="G1110" i="18"/>
  <c r="G1420" i="18"/>
  <c r="G1418" i="18"/>
  <c r="G35" i="18"/>
  <c r="G380" i="18"/>
  <c r="G298" i="18"/>
  <c r="G985" i="18"/>
  <c r="G1393" i="18"/>
  <c r="G1012" i="18"/>
  <c r="G1261" i="18"/>
  <c r="G59" i="18"/>
  <c r="G1032" i="18"/>
  <c r="G672" i="18"/>
  <c r="G71" i="18"/>
  <c r="G877" i="18"/>
  <c r="G875" i="18"/>
  <c r="G181" i="18"/>
  <c r="G409" i="18"/>
  <c r="G1103" i="18"/>
  <c r="G1268" i="18"/>
  <c r="G259" i="18"/>
  <c r="G1392" i="18"/>
  <c r="G869" i="18"/>
  <c r="G1240" i="18"/>
  <c r="G1330" i="18"/>
  <c r="G146" i="18"/>
  <c r="G188" i="18"/>
  <c r="G46" i="18"/>
  <c r="G297" i="18"/>
  <c r="G364" i="18"/>
  <c r="G613" i="18"/>
  <c r="G220" i="18"/>
  <c r="G143" i="18"/>
  <c r="G549" i="18"/>
  <c r="G200" i="18"/>
  <c r="G1187" i="18"/>
  <c r="G237" i="18"/>
  <c r="G638" i="18"/>
  <c r="G1158" i="18"/>
  <c r="G741" i="18"/>
  <c r="G1356" i="18"/>
  <c r="G1146" i="18"/>
  <c r="G560" i="18"/>
  <c r="G868" i="18"/>
  <c r="G468" i="18"/>
  <c r="G1041" i="18"/>
  <c r="G737" i="18"/>
  <c r="G1017" i="18"/>
  <c r="G826" i="18"/>
  <c r="G350" i="18"/>
  <c r="G126" i="18"/>
  <c r="G372" i="18"/>
  <c r="G1409" i="18"/>
  <c r="G342" i="18"/>
  <c r="G927" i="18"/>
  <c r="G1272" i="18"/>
  <c r="G76" i="18"/>
  <c r="G321" i="18"/>
  <c r="G552" i="18"/>
  <c r="G1029" i="18"/>
  <c r="G309" i="18"/>
  <c r="G130" i="18"/>
  <c r="G360" i="18"/>
  <c r="G314" i="18"/>
  <c r="G833" i="18"/>
  <c r="G609" i="18"/>
  <c r="G9" i="18"/>
  <c r="G426" i="18"/>
  <c r="G1398" i="18"/>
  <c r="G799" i="18"/>
  <c r="G909" i="18"/>
  <c r="G361" i="18"/>
  <c r="G1312" i="18"/>
  <c r="G412" i="18"/>
  <c r="G290" i="18"/>
  <c r="G54" i="18"/>
  <c r="G900" i="18"/>
  <c r="G545" i="18"/>
  <c r="G131" i="18"/>
  <c r="G898" i="18"/>
  <c r="G127" i="18"/>
  <c r="G892" i="18"/>
  <c r="G890" i="18"/>
  <c r="G1205" i="18"/>
  <c r="G1424" i="18"/>
  <c r="G1313" i="18"/>
  <c r="G1063" i="18"/>
  <c r="G656" i="18"/>
  <c r="G755" i="18"/>
  <c r="G256" i="18"/>
  <c r="G884" i="18"/>
  <c r="G997" i="18"/>
  <c r="G768" i="18"/>
  <c r="G969" i="18"/>
  <c r="G423" i="18"/>
  <c r="G112" i="18"/>
  <c r="G1081" i="18"/>
  <c r="G135" i="18"/>
  <c r="G811" i="18"/>
  <c r="G1363" i="18"/>
  <c r="G1269" i="18"/>
  <c r="G614" i="18"/>
  <c r="G847" i="18"/>
  <c r="G1182" i="18"/>
  <c r="G1122" i="18"/>
  <c r="G197" i="18"/>
  <c r="G651" i="18"/>
  <c r="G685" i="18"/>
  <c r="G604" i="18"/>
  <c r="G782" i="18"/>
  <c r="G354" i="18"/>
  <c r="G812" i="18"/>
  <c r="G175" i="18"/>
  <c r="G785" i="18"/>
  <c r="G780" i="18"/>
  <c r="G925" i="18"/>
  <c r="G345" i="18"/>
  <c r="G257" i="18"/>
  <c r="G913" i="18"/>
  <c r="G1416" i="18"/>
  <c r="G1062" i="18"/>
  <c r="G1383" i="18"/>
  <c r="G758" i="18"/>
  <c r="G1189" i="18"/>
  <c r="G1083" i="18"/>
  <c r="G522" i="18"/>
  <c r="G61" i="18"/>
  <c r="G291" i="18"/>
  <c r="G48" i="18"/>
  <c r="G1167" i="18"/>
  <c r="G77" i="18"/>
  <c r="G930" i="18"/>
  <c r="G1141" i="18"/>
  <c r="G635" i="18"/>
  <c r="G683" i="18"/>
  <c r="G583" i="18"/>
  <c r="G1403" i="18"/>
  <c r="G1091" i="18"/>
  <c r="G845" i="18"/>
  <c r="G657" i="18"/>
  <c r="G382" i="18"/>
  <c r="G671" i="18"/>
  <c r="G1178" i="18"/>
  <c r="G601" i="18"/>
  <c r="G258" i="18"/>
  <c r="G62" i="18"/>
  <c r="G14" i="18"/>
  <c r="G140" i="18"/>
  <c r="G344" i="18"/>
  <c r="G1267" i="18"/>
  <c r="G678" i="18"/>
  <c r="G770" i="18"/>
  <c r="G303" i="18"/>
  <c r="G767" i="18"/>
  <c r="G358" i="18"/>
  <c r="G1396" i="18"/>
  <c r="G388" i="18"/>
  <c r="G1042" i="18"/>
  <c r="G885" i="18"/>
  <c r="G563" i="18"/>
  <c r="G269" i="18"/>
  <c r="G33" i="18"/>
  <c r="G1250" i="18"/>
  <c r="G720" i="18"/>
  <c r="G605" i="18"/>
  <c r="G591" i="18"/>
  <c r="G182" i="18"/>
  <c r="G836" i="18"/>
  <c r="G1021" i="18"/>
  <c r="G1010" i="18"/>
  <c r="G541" i="18"/>
  <c r="G874" i="18"/>
  <c r="G744" i="18"/>
  <c r="G870" i="18"/>
  <c r="G70" i="18"/>
  <c r="G57" i="18"/>
  <c r="G777" i="18"/>
  <c r="G1180" i="18"/>
  <c r="G1292" i="18"/>
  <c r="G1388" i="18"/>
  <c r="G1005" i="18"/>
  <c r="G36" i="18"/>
  <c r="G1385" i="18"/>
  <c r="G485" i="18"/>
  <c r="M1149" i="18"/>
  <c r="G924" i="18"/>
  <c r="G1289" i="18"/>
  <c r="G1191" i="18"/>
  <c r="G1125" i="18"/>
  <c r="G1101" i="18"/>
  <c r="G44" i="18"/>
  <c r="G1165" i="18"/>
  <c r="G893" i="18"/>
  <c r="G1077" i="18"/>
  <c r="G385" i="18"/>
  <c r="G1018" i="18"/>
  <c r="G936" i="18"/>
  <c r="G796" i="18"/>
  <c r="G1014" i="18"/>
  <c r="G430" i="18"/>
  <c r="G598" i="18"/>
  <c r="G933" i="18"/>
  <c r="G157" i="18"/>
  <c r="G1243" i="18"/>
  <c r="G1116" i="18"/>
  <c r="G55" i="18"/>
  <c r="G600" i="18"/>
  <c r="G977" i="18"/>
  <c r="G550" i="18"/>
  <c r="G383" i="18"/>
  <c r="G1407" i="18"/>
  <c r="G460" i="18"/>
  <c r="G1181" i="18"/>
  <c r="G1086" i="18"/>
  <c r="G653" i="18"/>
  <c r="G526" i="18"/>
  <c r="G374" i="18"/>
  <c r="G1404" i="18"/>
  <c r="G789" i="18"/>
  <c r="G1066" i="18"/>
  <c r="G343" i="18"/>
  <c r="G134" i="18"/>
  <c r="G918" i="18"/>
  <c r="G52" i="18"/>
  <c r="G401" i="18"/>
  <c r="G662" i="18"/>
  <c r="G660" i="18"/>
  <c r="G727" i="18"/>
  <c r="G571" i="18"/>
  <c r="G1228" i="18"/>
  <c r="G1226" i="18"/>
  <c r="G1336" i="18"/>
  <c r="G114" i="18"/>
  <c r="G67" i="18"/>
  <c r="G1025" i="18"/>
  <c r="G218" i="18"/>
  <c r="G1373" i="18"/>
  <c r="G216" i="18"/>
  <c r="G667" i="18"/>
  <c r="G330" i="18"/>
  <c r="G907" i="18"/>
  <c r="G621" i="18"/>
  <c r="G1092" i="18"/>
  <c r="G206" i="18"/>
  <c r="G650" i="18"/>
  <c r="G784" i="18"/>
  <c r="G539" i="18"/>
  <c r="G979" i="18"/>
  <c r="G1221" i="18"/>
  <c r="G1311" i="18"/>
  <c r="G107" i="18"/>
  <c r="G897" i="18"/>
  <c r="G1242" i="18"/>
  <c r="G756" i="18"/>
  <c r="G832" i="18"/>
  <c r="G679" i="18"/>
  <c r="G450" i="18"/>
  <c r="G723" i="18"/>
  <c r="G1051" i="18"/>
  <c r="G553" i="18"/>
  <c r="G300" i="18"/>
  <c r="G475" i="18"/>
  <c r="G433" i="18"/>
  <c r="G619" i="18"/>
  <c r="G446" i="18"/>
  <c r="G643" i="18"/>
  <c r="G1366" i="18"/>
  <c r="G570" i="18"/>
  <c r="G993" i="18"/>
  <c r="G495" i="18"/>
  <c r="G278" i="18"/>
  <c r="G489" i="18"/>
  <c r="G487" i="18"/>
  <c r="G242" i="18"/>
  <c r="G540" i="18"/>
  <c r="G434" i="18"/>
  <c r="G8" i="18"/>
  <c r="G827" i="18"/>
  <c r="G189" i="18"/>
  <c r="G56" i="18"/>
  <c r="G416" i="18"/>
  <c r="G83" i="18"/>
  <c r="G1327" i="18"/>
  <c r="G529" i="18"/>
  <c r="G488" i="18"/>
  <c r="G1175" i="18"/>
  <c r="G494" i="18"/>
  <c r="G1036" i="18"/>
  <c r="G408" i="18"/>
  <c r="G712" i="18"/>
  <c r="G187" i="18"/>
  <c r="G1345" i="18"/>
  <c r="G1069" i="18"/>
  <c r="G617" i="18"/>
  <c r="G477" i="18"/>
  <c r="G443" i="18"/>
  <c r="G348" i="18"/>
  <c r="G404" i="18"/>
  <c r="G266" i="18"/>
  <c r="G592" i="18"/>
  <c r="G703" i="18"/>
  <c r="G500" i="18"/>
  <c r="G34" i="18"/>
  <c r="G590" i="18"/>
  <c r="G521" i="18"/>
  <c r="G1049" i="18"/>
  <c r="G934" i="18"/>
  <c r="G1216" i="18"/>
  <c r="G822" i="18"/>
  <c r="G938" i="18"/>
  <c r="O413" i="17"/>
  <c r="O408" i="17"/>
  <c r="O438" i="17"/>
  <c r="O165" i="17"/>
  <c r="O71" i="17"/>
  <c r="O120" i="17"/>
  <c r="O248" i="17"/>
  <c r="O12" i="17"/>
  <c r="D1497" i="11"/>
  <c r="D1496" i="11"/>
  <c r="D1495" i="11"/>
  <c r="D1494" i="11"/>
  <c r="D1493" i="11"/>
  <c r="D1492" i="11"/>
  <c r="D1491" i="11"/>
  <c r="D1490" i="11"/>
  <c r="D1489" i="11"/>
  <c r="D1488" i="11"/>
  <c r="D1487" i="11"/>
  <c r="Q722" i="16" l="1"/>
  <c r="U722" i="16" s="1"/>
  <c r="X405" i="18"/>
  <c r="X199" i="18"/>
  <c r="X162" i="18"/>
  <c r="O162" i="18"/>
  <c r="Q709" i="16"/>
  <c r="U709" i="16" s="1"/>
  <c r="Q731" i="16"/>
  <c r="U731" i="16" s="1"/>
  <c r="Q696" i="16"/>
  <c r="U696" i="16" s="1"/>
  <c r="Q690" i="16"/>
  <c r="U690" i="16" s="1"/>
  <c r="Q719" i="16"/>
  <c r="U719" i="16" s="1"/>
  <c r="Q726" i="16"/>
  <c r="U726" i="16" s="1"/>
  <c r="Q710" i="16"/>
  <c r="U710" i="16" s="1"/>
  <c r="Q735" i="16"/>
  <c r="U735" i="16" s="1"/>
  <c r="Q712" i="16"/>
  <c r="U712" i="16" s="1"/>
  <c r="Q711" i="16"/>
  <c r="U711" i="16" s="1"/>
  <c r="Q691" i="16"/>
  <c r="U691" i="16" s="1"/>
  <c r="Q723" i="16"/>
  <c r="U723" i="16" s="1"/>
  <c r="Q693" i="16"/>
  <c r="U693" i="16" s="1"/>
  <c r="Q703" i="16"/>
  <c r="Q716" i="16"/>
  <c r="U716" i="16" s="1"/>
  <c r="Q720" i="16"/>
  <c r="U720" i="16" s="1"/>
  <c r="Q713" i="16"/>
  <c r="U713" i="16" s="1"/>
  <c r="Q702" i="16"/>
  <c r="U702" i="16" s="1"/>
  <c r="Q729" i="16"/>
  <c r="U729" i="16" s="1"/>
  <c r="Q708" i="16"/>
  <c r="U708" i="16" s="1"/>
  <c r="Q727" i="16"/>
  <c r="U727" i="16" s="1"/>
  <c r="T689" i="16"/>
  <c r="Q695" i="16"/>
  <c r="U695" i="16" s="1"/>
  <c r="Q725" i="16"/>
  <c r="U725" i="16" s="1"/>
  <c r="Q698" i="16"/>
  <c r="U698" i="16" s="1"/>
  <c r="Q721" i="16"/>
  <c r="U721" i="16" s="1"/>
  <c r="Q706" i="16"/>
  <c r="U706" i="16" s="1"/>
  <c r="Q730" i="16"/>
  <c r="U730" i="16" s="1"/>
  <c r="Q728" i="16"/>
  <c r="U728" i="16" s="1"/>
  <c r="Q694" i="16"/>
  <c r="U694" i="16" s="1"/>
  <c r="Q733" i="16"/>
  <c r="U733" i="16" s="1"/>
  <c r="Q724" i="16"/>
  <c r="U724" i="16" s="1"/>
  <c r="Q705" i="16"/>
  <c r="U705" i="16" s="1"/>
  <c r="Q718" i="16"/>
  <c r="U718" i="16" s="1"/>
  <c r="Q734" i="16"/>
  <c r="U734" i="16" s="1"/>
  <c r="O332" i="18"/>
  <c r="O693" i="18"/>
  <c r="O265" i="18"/>
  <c r="O1136" i="18"/>
  <c r="O210" i="18"/>
  <c r="O1198" i="18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2" i="17"/>
  <c r="Q704" i="16" l="1"/>
  <c r="Q701" i="16"/>
  <c r="Q699" i="16"/>
  <c r="Q689" i="16"/>
  <c r="Q715" i="16"/>
  <c r="U715" i="16" s="1"/>
  <c r="Q692" i="16"/>
  <c r="U692" i="16" s="1"/>
  <c r="Q697" i="16"/>
  <c r="U697" i="16" s="1"/>
  <c r="T704" i="16"/>
  <c r="T703" i="16"/>
  <c r="Q714" i="16"/>
  <c r="U714" i="16" s="1"/>
  <c r="T701" i="16"/>
  <c r="T699" i="16"/>
  <c r="R704" i="16"/>
  <c r="R689" i="16"/>
  <c r="R699" i="16"/>
  <c r="R701" i="16"/>
  <c r="R703" i="16"/>
  <c r="S704" i="16"/>
  <c r="S689" i="16"/>
  <c r="S699" i="16"/>
  <c r="S701" i="16"/>
  <c r="S703" i="16"/>
  <c r="Q707" i="16"/>
  <c r="U707" i="16" s="1"/>
  <c r="B515" i="17"/>
  <c r="B514" i="17"/>
  <c r="N306" i="17"/>
  <c r="B306" i="17" s="1"/>
  <c r="N298" i="17"/>
  <c r="B298" i="17" s="1"/>
  <c r="N243" i="17"/>
  <c r="B243" i="17" s="1"/>
  <c r="N138" i="17"/>
  <c r="B138" i="17" s="1"/>
  <c r="U704" i="16" l="1"/>
  <c r="U703" i="16"/>
  <c r="U701" i="16"/>
  <c r="U699" i="16"/>
  <c r="U689" i="16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P361" i="16"/>
  <c r="O361" i="16"/>
  <c r="O512" i="14" l="1"/>
  <c r="O511" i="14"/>
  <c r="G56" i="15" l="1"/>
  <c r="G55" i="15"/>
  <c r="G54" i="15"/>
  <c r="O342" i="14"/>
  <c r="O340" i="14"/>
  <c r="P591" i="16"/>
  <c r="O591" i="16"/>
  <c r="P358" i="16" l="1"/>
  <c r="O358" i="16"/>
  <c r="O669" i="16"/>
  <c r="G109" i="15" l="1"/>
  <c r="G108" i="15"/>
  <c r="G50" i="15"/>
  <c r="G51" i="15"/>
  <c r="G52" i="15"/>
  <c r="G53" i="15"/>
  <c r="O668" i="16"/>
  <c r="P592" i="16"/>
  <c r="O592" i="16"/>
  <c r="P356" i="16"/>
  <c r="O356" i="16"/>
  <c r="O504" i="14"/>
  <c r="N86" i="16"/>
  <c r="N257" i="16"/>
  <c r="N306" i="16"/>
  <c r="N440" i="16"/>
  <c r="N539" i="16"/>
  <c r="N618" i="16"/>
  <c r="O50" i="14" l="1"/>
  <c r="O503" i="14" l="1"/>
  <c r="N138" i="14"/>
  <c r="N243" i="14"/>
  <c r="N298" i="14"/>
  <c r="N306" i="14"/>
  <c r="D1195" i="11" l="1"/>
  <c r="P568" i="16" l="1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O667" i="16" l="1"/>
  <c r="O666" i="16"/>
  <c r="O665" i="16"/>
  <c r="O664" i="16"/>
  <c r="O342" i="16" l="1"/>
  <c r="D1371" i="11" l="1"/>
  <c r="D1370" i="11" l="1"/>
  <c r="D1369" i="11"/>
  <c r="D1368" i="11"/>
  <c r="D1367" i="11"/>
  <c r="G115" i="15" l="1"/>
  <c r="G114" i="15"/>
  <c r="G113" i="15"/>
  <c r="G112" i="15"/>
  <c r="G111" i="15"/>
  <c r="G110" i="15"/>
  <c r="G104" i="15"/>
  <c r="G105" i="15"/>
  <c r="G106" i="15"/>
  <c r="G107" i="15"/>
  <c r="G116" i="15"/>
  <c r="G117" i="15"/>
  <c r="G118" i="15"/>
  <c r="G119" i="15"/>
  <c r="G120" i="15"/>
  <c r="G121" i="15"/>
  <c r="G122" i="15"/>
  <c r="G123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O505" i="14"/>
  <c r="O506" i="14"/>
  <c r="O507" i="14"/>
  <c r="O508" i="14"/>
  <c r="O509" i="14"/>
  <c r="O510" i="14"/>
  <c r="O646" i="16" l="1"/>
  <c r="P646" i="16"/>
  <c r="O647" i="16"/>
  <c r="P647" i="16"/>
  <c r="O648" i="16"/>
  <c r="P648" i="16"/>
  <c r="O649" i="16"/>
  <c r="P649" i="16"/>
  <c r="O650" i="16"/>
  <c r="P650" i="16"/>
  <c r="O651" i="16"/>
  <c r="P651" i="16"/>
  <c r="O652" i="16"/>
  <c r="P652" i="16"/>
  <c r="O653" i="16"/>
  <c r="P653" i="16"/>
  <c r="O654" i="16"/>
  <c r="P654" i="16"/>
  <c r="O655" i="16"/>
  <c r="P655" i="16"/>
  <c r="O645" i="16"/>
  <c r="P645" i="16"/>
  <c r="P599" i="16"/>
  <c r="O599" i="16"/>
  <c r="P598" i="16"/>
  <c r="O598" i="16"/>
  <c r="P593" i="16"/>
  <c r="O593" i="16"/>
  <c r="P597" i="16"/>
  <c r="O597" i="16"/>
  <c r="P590" i="16"/>
  <c r="O590" i="16"/>
  <c r="P588" i="16"/>
  <c r="O588" i="16"/>
  <c r="P586" i="16"/>
  <c r="O586" i="16"/>
  <c r="O594" i="16"/>
  <c r="P594" i="16"/>
  <c r="O600" i="16"/>
  <c r="P600" i="16"/>
  <c r="O601" i="16"/>
  <c r="P601" i="16"/>
  <c r="O589" i="16"/>
  <c r="P589" i="16"/>
  <c r="O587" i="16"/>
  <c r="P587" i="16"/>
  <c r="O595" i="16"/>
  <c r="P595" i="16"/>
  <c r="O602" i="16"/>
  <c r="P602" i="16"/>
  <c r="O603" i="16"/>
  <c r="P603" i="16"/>
  <c r="O604" i="16"/>
  <c r="P604" i="16"/>
  <c r="P546" i="16"/>
  <c r="O546" i="16"/>
  <c r="P545" i="16"/>
  <c r="O545" i="16"/>
  <c r="P544" i="16"/>
  <c r="O544" i="16"/>
  <c r="P543" i="16"/>
  <c r="O543" i="16"/>
  <c r="P542" i="16"/>
  <c r="O542" i="16"/>
  <c r="P541" i="16"/>
  <c r="O541" i="16"/>
  <c r="P540" i="16"/>
  <c r="O540" i="16"/>
  <c r="P539" i="16"/>
  <c r="O539" i="16"/>
  <c r="P538" i="16"/>
  <c r="O538" i="16"/>
  <c r="P537" i="16"/>
  <c r="O537" i="16"/>
  <c r="O548" i="16"/>
  <c r="P548" i="16"/>
  <c r="O549" i="16"/>
  <c r="P549" i="16"/>
  <c r="O550" i="16"/>
  <c r="P550" i="16"/>
  <c r="O551" i="16"/>
  <c r="P551" i="16"/>
  <c r="O552" i="16"/>
  <c r="P552" i="16"/>
  <c r="O553" i="16"/>
  <c r="P553" i="16"/>
  <c r="O554" i="16"/>
  <c r="P554" i="16"/>
  <c r="O555" i="16"/>
  <c r="P555" i="16"/>
  <c r="O547" i="16"/>
  <c r="P547" i="16"/>
  <c r="O427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30" i="16"/>
  <c r="P431" i="16"/>
  <c r="P432" i="16"/>
  <c r="P433" i="16"/>
  <c r="P434" i="16"/>
  <c r="P428" i="16"/>
  <c r="P429" i="16"/>
  <c r="P254" i="16"/>
  <c r="O254" i="16"/>
  <c r="P253" i="16"/>
  <c r="O253" i="16"/>
  <c r="P233" i="16"/>
  <c r="O233" i="16"/>
  <c r="P229" i="16"/>
  <c r="O229" i="16"/>
  <c r="P252" i="16"/>
  <c r="O252" i="16"/>
  <c r="P251" i="16"/>
  <c r="O251" i="16"/>
  <c r="P250" i="16"/>
  <c r="O250" i="16"/>
  <c r="P249" i="16"/>
  <c r="O249" i="16"/>
  <c r="P232" i="16"/>
  <c r="O232" i="16"/>
  <c r="P228" i="16"/>
  <c r="O228" i="16"/>
  <c r="P227" i="16"/>
  <c r="O227" i="16"/>
  <c r="P248" i="16"/>
  <c r="O248" i="16"/>
  <c r="P247" i="16"/>
  <c r="O247" i="16"/>
  <c r="P246" i="16"/>
  <c r="O246" i="16"/>
  <c r="P245" i="16"/>
  <c r="O245" i="16"/>
  <c r="P244" i="16"/>
  <c r="O244" i="16"/>
  <c r="P243" i="16"/>
  <c r="O243" i="16"/>
  <c r="P230" i="16"/>
  <c r="O230" i="16"/>
  <c r="P242" i="16"/>
  <c r="O242" i="16"/>
  <c r="P241" i="16"/>
  <c r="O241" i="16"/>
  <c r="P240" i="16"/>
  <c r="O240" i="16"/>
  <c r="P239" i="16"/>
  <c r="O239" i="16"/>
  <c r="P238" i="16"/>
  <c r="O238" i="16"/>
  <c r="P237" i="16"/>
  <c r="O237" i="16"/>
  <c r="P236" i="16"/>
  <c r="O236" i="16"/>
  <c r="P226" i="16"/>
  <c r="O226" i="16"/>
  <c r="P225" i="16"/>
  <c r="O225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52" i="16"/>
  <c r="P474" i="16"/>
  <c r="P473" i="16"/>
  <c r="P472" i="16"/>
  <c r="P471" i="16"/>
  <c r="P470" i="16"/>
  <c r="P469" i="16"/>
  <c r="P496" i="16"/>
  <c r="P495" i="16"/>
  <c r="P494" i="16"/>
  <c r="P493" i="16"/>
  <c r="P492" i="16"/>
  <c r="P491" i="16"/>
  <c r="P490" i="16"/>
  <c r="P489" i="16"/>
  <c r="P488" i="16"/>
  <c r="P487" i="16"/>
  <c r="P497" i="16"/>
  <c r="P498" i="16"/>
  <c r="P499" i="16"/>
  <c r="P500" i="16"/>
  <c r="P501" i="16"/>
  <c r="P502" i="16"/>
  <c r="P503" i="16"/>
  <c r="P504" i="16"/>
  <c r="P505" i="16"/>
  <c r="P506" i="16"/>
  <c r="P368" i="16"/>
  <c r="O368" i="16"/>
  <c r="P367" i="16"/>
  <c r="O367" i="16"/>
  <c r="P366" i="16"/>
  <c r="O366" i="16"/>
  <c r="P365" i="16"/>
  <c r="O365" i="16"/>
  <c r="P364" i="16"/>
  <c r="O364" i="16"/>
  <c r="P363" i="16"/>
  <c r="O363" i="16"/>
  <c r="P360" i="16"/>
  <c r="O360" i="16"/>
  <c r="P359" i="16"/>
  <c r="O359" i="16"/>
  <c r="P357" i="16"/>
  <c r="O357" i="16"/>
  <c r="P343" i="16"/>
  <c r="O343" i="16"/>
  <c r="P355" i="16"/>
  <c r="O355" i="16"/>
  <c r="P354" i="16"/>
  <c r="O354" i="16"/>
  <c r="P353" i="16"/>
  <c r="O353" i="16"/>
  <c r="P352" i="16"/>
  <c r="O352" i="16"/>
  <c r="P351" i="16"/>
  <c r="O351" i="16"/>
  <c r="P350" i="16"/>
  <c r="O350" i="16"/>
  <c r="P349" i="16"/>
  <c r="O349" i="16"/>
  <c r="P348" i="16"/>
  <c r="O348" i="16"/>
  <c r="P347" i="16"/>
  <c r="O347" i="16"/>
  <c r="P346" i="16"/>
  <c r="O346" i="16"/>
  <c r="P345" i="16"/>
  <c r="O345" i="16"/>
  <c r="P344" i="16"/>
  <c r="O344" i="16"/>
  <c r="P379" i="16"/>
  <c r="O379" i="16"/>
  <c r="P362" i="16"/>
  <c r="O362" i="16"/>
  <c r="P378" i="16"/>
  <c r="O378" i="16"/>
  <c r="P377" i="16"/>
  <c r="O377" i="16"/>
  <c r="P376" i="16"/>
  <c r="O376" i="16"/>
  <c r="P375" i="16"/>
  <c r="O375" i="16"/>
  <c r="P374" i="16"/>
  <c r="O374" i="16"/>
  <c r="P373" i="16"/>
  <c r="O373" i="16"/>
  <c r="P371" i="16"/>
  <c r="O371" i="16"/>
  <c r="P370" i="16"/>
  <c r="O370" i="16"/>
  <c r="P369" i="16"/>
  <c r="O369" i="16"/>
  <c r="O380" i="16"/>
  <c r="P380" i="16"/>
  <c r="O381" i="16"/>
  <c r="P381" i="16"/>
  <c r="O382" i="16"/>
  <c r="P382" i="16"/>
  <c r="O383" i="16"/>
  <c r="P383" i="16"/>
  <c r="O384" i="16"/>
  <c r="P384" i="16"/>
  <c r="O303" i="16"/>
  <c r="P303" i="16"/>
  <c r="O385" i="16"/>
  <c r="P385" i="16"/>
  <c r="O372" i="16"/>
  <c r="P372" i="16"/>
  <c r="O386" i="16"/>
  <c r="P386" i="16"/>
  <c r="O387" i="16"/>
  <c r="P387" i="16"/>
  <c r="O319" i="16"/>
  <c r="P319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3" i="16"/>
  <c r="P141" i="16"/>
  <c r="P140" i="16"/>
  <c r="P144" i="16"/>
  <c r="O223" i="16"/>
  <c r="P223" i="16"/>
  <c r="O224" i="16"/>
  <c r="P224" i="16"/>
  <c r="O255" i="16"/>
  <c r="P255" i="16"/>
  <c r="O256" i="16"/>
  <c r="P256" i="16"/>
  <c r="O257" i="16"/>
  <c r="P257" i="16"/>
  <c r="O234" i="16"/>
  <c r="P234" i="16"/>
  <c r="O258" i="16"/>
  <c r="P258" i="16"/>
  <c r="O259" i="16"/>
  <c r="P259" i="16"/>
  <c r="O260" i="16"/>
  <c r="P260" i="16"/>
  <c r="O261" i="16"/>
  <c r="P261" i="16"/>
  <c r="O262" i="16"/>
  <c r="P262" i="16"/>
  <c r="O231" i="16"/>
  <c r="P231" i="16"/>
  <c r="O263" i="16"/>
  <c r="P263" i="16"/>
  <c r="O264" i="16"/>
  <c r="P264" i="16"/>
  <c r="O265" i="16"/>
  <c r="P265" i="16"/>
  <c r="O266" i="16"/>
  <c r="P266" i="16"/>
  <c r="O267" i="16"/>
  <c r="P267" i="16"/>
  <c r="O268" i="16"/>
  <c r="P268" i="16"/>
  <c r="O269" i="16"/>
  <c r="P269" i="16"/>
  <c r="O270" i="16"/>
  <c r="P270" i="16"/>
  <c r="O271" i="16"/>
  <c r="P271" i="16"/>
  <c r="O272" i="16"/>
  <c r="P272" i="16"/>
  <c r="O273" i="16"/>
  <c r="P273" i="16"/>
  <c r="O274" i="16"/>
  <c r="P274" i="16"/>
  <c r="O275" i="16"/>
  <c r="P275" i="16"/>
  <c r="O276" i="16"/>
  <c r="P276" i="16"/>
  <c r="O277" i="16"/>
  <c r="P277" i="16"/>
  <c r="O278" i="16"/>
  <c r="P278" i="16"/>
  <c r="O279" i="16"/>
  <c r="P279" i="16"/>
  <c r="O280" i="16"/>
  <c r="P280" i="16"/>
  <c r="P61" i="16"/>
  <c r="O61" i="16"/>
  <c r="P60" i="16"/>
  <c r="O60" i="16"/>
  <c r="P59" i="16"/>
  <c r="O59" i="16"/>
  <c r="P50" i="16"/>
  <c r="O50" i="16"/>
  <c r="P51" i="16"/>
  <c r="O51" i="16"/>
  <c r="P38" i="16"/>
  <c r="O38" i="16"/>
  <c r="P58" i="16"/>
  <c r="O58" i="16"/>
  <c r="P57" i="16"/>
  <c r="O57" i="16"/>
  <c r="P56" i="16"/>
  <c r="O56" i="16"/>
  <c r="P55" i="16"/>
  <c r="O55" i="16"/>
  <c r="P54" i="16"/>
  <c r="O54" i="16"/>
  <c r="P53" i="16"/>
  <c r="O53" i="16"/>
  <c r="P49" i="16"/>
  <c r="O49" i="16"/>
  <c r="P48" i="16"/>
  <c r="O48" i="16"/>
  <c r="P47" i="16"/>
  <c r="O47" i="16"/>
  <c r="P46" i="16"/>
  <c r="O46" i="16"/>
  <c r="P45" i="16"/>
  <c r="O45" i="16"/>
  <c r="P44" i="16"/>
  <c r="O44" i="16"/>
  <c r="P43" i="16"/>
  <c r="O43" i="16"/>
  <c r="P68" i="16"/>
  <c r="O68" i="16"/>
  <c r="P67" i="16"/>
  <c r="O67" i="16"/>
  <c r="P66" i="16"/>
  <c r="O66" i="16"/>
  <c r="P65" i="16"/>
  <c r="O65" i="16"/>
  <c r="P52" i="16"/>
  <c r="O52" i="16"/>
  <c r="P64" i="16"/>
  <c r="O64" i="16"/>
  <c r="P63" i="16"/>
  <c r="O63" i="16"/>
  <c r="P62" i="16"/>
  <c r="O62" i="16"/>
  <c r="O69" i="16"/>
  <c r="P69" i="16"/>
  <c r="O70" i="16"/>
  <c r="P70" i="16"/>
  <c r="O71" i="16"/>
  <c r="P71" i="16"/>
  <c r="O72" i="16"/>
  <c r="P72" i="16"/>
  <c r="O73" i="16"/>
  <c r="P73" i="16"/>
  <c r="O74" i="16"/>
  <c r="P74" i="16"/>
  <c r="O75" i="16"/>
  <c r="P75" i="16"/>
  <c r="O76" i="16"/>
  <c r="P76" i="16"/>
  <c r="O77" i="16"/>
  <c r="P77" i="16"/>
  <c r="P138" i="16"/>
  <c r="P139" i="16"/>
  <c r="P142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3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9" i="16"/>
  <c r="P40" i="16"/>
  <c r="P41" i="16"/>
  <c r="P42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83" i="16"/>
  <c r="P584" i="16"/>
  <c r="P585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2" i="16"/>
  <c r="O663" i="16"/>
  <c r="O662" i="16"/>
  <c r="O661" i="16"/>
  <c r="O660" i="16"/>
  <c r="O659" i="16"/>
  <c r="O658" i="16"/>
  <c r="O657" i="16"/>
  <c r="O656" i="16"/>
  <c r="O644" i="16"/>
  <c r="O643" i="16"/>
  <c r="O642" i="16"/>
  <c r="O641" i="16"/>
  <c r="O640" i="16"/>
  <c r="O639" i="16"/>
  <c r="O638" i="16"/>
  <c r="O637" i="16"/>
  <c r="O636" i="16"/>
  <c r="O635" i="16"/>
  <c r="O634" i="16"/>
  <c r="O633" i="16"/>
  <c r="O632" i="16"/>
  <c r="O631" i="16"/>
  <c r="O630" i="16"/>
  <c r="O629" i="16"/>
  <c r="O628" i="16"/>
  <c r="O627" i="16"/>
  <c r="O626" i="16"/>
  <c r="O625" i="16"/>
  <c r="O624" i="16"/>
  <c r="O623" i="16"/>
  <c r="O622" i="16"/>
  <c r="O621" i="16"/>
  <c r="O620" i="16"/>
  <c r="O619" i="16"/>
  <c r="O618" i="16"/>
  <c r="O617" i="16"/>
  <c r="O616" i="16"/>
  <c r="O615" i="16"/>
  <c r="O614" i="16"/>
  <c r="O613" i="16"/>
  <c r="O612" i="16"/>
  <c r="O611" i="16"/>
  <c r="O610" i="16"/>
  <c r="O609" i="16"/>
  <c r="O608" i="16"/>
  <c r="O607" i="16"/>
  <c r="O606" i="16"/>
  <c r="O605" i="16"/>
  <c r="O585" i="16"/>
  <c r="O584" i="16"/>
  <c r="O583" i="16"/>
  <c r="O582" i="16"/>
  <c r="O581" i="16"/>
  <c r="O580" i="16"/>
  <c r="O579" i="16"/>
  <c r="O578" i="16"/>
  <c r="O577" i="16"/>
  <c r="O576" i="16"/>
  <c r="O575" i="16"/>
  <c r="O574" i="16"/>
  <c r="O573" i="16"/>
  <c r="O572" i="16"/>
  <c r="O571" i="16"/>
  <c r="O570" i="16"/>
  <c r="O569" i="16"/>
  <c r="O568" i="16"/>
  <c r="O567" i="16"/>
  <c r="O566" i="16"/>
  <c r="O565" i="16"/>
  <c r="O564" i="16"/>
  <c r="O563" i="16"/>
  <c r="O562" i="16"/>
  <c r="O561" i="16"/>
  <c r="O560" i="16"/>
  <c r="O559" i="16"/>
  <c r="O558" i="16"/>
  <c r="O557" i="16"/>
  <c r="O556" i="16"/>
  <c r="O536" i="16"/>
  <c r="O535" i="16"/>
  <c r="O534" i="16"/>
  <c r="O533" i="16"/>
  <c r="O532" i="16"/>
  <c r="O531" i="16"/>
  <c r="O530" i="16"/>
  <c r="O529" i="16"/>
  <c r="O528" i="16"/>
  <c r="O527" i="16"/>
  <c r="O526" i="16"/>
  <c r="O525" i="16"/>
  <c r="O524" i="16"/>
  <c r="O523" i="16"/>
  <c r="O522" i="16"/>
  <c r="O521" i="16"/>
  <c r="O520" i="16"/>
  <c r="O519" i="16"/>
  <c r="O518" i="16"/>
  <c r="O517" i="16"/>
  <c r="O516" i="16"/>
  <c r="O515" i="16"/>
  <c r="O514" i="16"/>
  <c r="O513" i="16"/>
  <c r="O512" i="16"/>
  <c r="O511" i="16"/>
  <c r="O510" i="16"/>
  <c r="O509" i="16"/>
  <c r="O508" i="16"/>
  <c r="O507" i="16"/>
  <c r="O426" i="16"/>
  <c r="O425" i="16"/>
  <c r="O424" i="16"/>
  <c r="O423" i="16"/>
  <c r="O422" i="16"/>
  <c r="O421" i="16"/>
  <c r="O420" i="16"/>
  <c r="O419" i="16"/>
  <c r="O418" i="16"/>
  <c r="O417" i="16"/>
  <c r="O416" i="16"/>
  <c r="O415" i="16"/>
  <c r="O414" i="16"/>
  <c r="O413" i="16"/>
  <c r="O411" i="16"/>
  <c r="O410" i="16"/>
  <c r="O409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41" i="16"/>
  <c r="O340" i="16"/>
  <c r="O339" i="16"/>
  <c r="O338" i="16"/>
  <c r="O337" i="16"/>
  <c r="O336" i="16"/>
  <c r="O335" i="16"/>
  <c r="O334" i="16"/>
  <c r="O333" i="16"/>
  <c r="O332" i="16"/>
  <c r="O331" i="16"/>
  <c r="O330" i="16"/>
  <c r="O329" i="16"/>
  <c r="O328" i="16"/>
  <c r="O327" i="16"/>
  <c r="O326" i="16"/>
  <c r="O325" i="16"/>
  <c r="O324" i="16"/>
  <c r="O323" i="16"/>
  <c r="O322" i="16"/>
  <c r="O321" i="16"/>
  <c r="O320" i="16"/>
  <c r="O318" i="16"/>
  <c r="O317" i="16"/>
  <c r="O316" i="16"/>
  <c r="O315" i="16"/>
  <c r="O314" i="16"/>
  <c r="O313" i="16"/>
  <c r="O312" i="16"/>
  <c r="O311" i="16"/>
  <c r="O310" i="16"/>
  <c r="O309" i="16"/>
  <c r="O308" i="16"/>
  <c r="O307" i="16"/>
  <c r="O306" i="16"/>
  <c r="O305" i="16"/>
  <c r="O304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85" i="16"/>
  <c r="O284" i="16"/>
  <c r="O283" i="16"/>
  <c r="O282" i="16"/>
  <c r="O281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42" i="16"/>
  <c r="O41" i="16"/>
  <c r="O40" i="16"/>
  <c r="O39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O5" i="16"/>
  <c r="O4" i="16"/>
  <c r="O3" i="16"/>
  <c r="O2" i="16"/>
  <c r="G29" i="15" l="1"/>
  <c r="G30" i="15"/>
  <c r="G17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7" i="15"/>
  <c r="G57" i="15"/>
  <c r="G36" i="15"/>
  <c r="G35" i="15"/>
  <c r="G34" i="15"/>
  <c r="G33" i="15"/>
  <c r="G32" i="15"/>
  <c r="G28" i="15"/>
  <c r="G27" i="15"/>
  <c r="G26" i="15"/>
  <c r="G25" i="15"/>
  <c r="G24" i="15"/>
  <c r="G23" i="15"/>
  <c r="G22" i="15"/>
  <c r="G21" i="15"/>
  <c r="G20" i="15"/>
  <c r="G19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O499" i="14"/>
  <c r="O500" i="14"/>
  <c r="O501" i="14"/>
  <c r="O502" i="14"/>
  <c r="O458" i="14"/>
  <c r="O459" i="14"/>
  <c r="O460" i="14"/>
  <c r="O461" i="14"/>
  <c r="O462" i="14"/>
  <c r="O463" i="14"/>
  <c r="O464" i="14"/>
  <c r="O465" i="14"/>
  <c r="O466" i="14"/>
  <c r="O467" i="14"/>
  <c r="O468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346" i="14"/>
  <c r="O345" i="14"/>
  <c r="O343" i="14"/>
  <c r="O341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63" i="14"/>
  <c r="O362" i="14"/>
  <c r="O361" i="14"/>
  <c r="O360" i="14"/>
  <c r="O359" i="14"/>
  <c r="O358" i="14"/>
  <c r="O357" i="14"/>
  <c r="O356" i="14"/>
  <c r="O355" i="14"/>
  <c r="O354" i="14"/>
  <c r="O347" i="14"/>
  <c r="O353" i="14"/>
  <c r="O344" i="14"/>
  <c r="O352" i="14"/>
  <c r="O351" i="14"/>
  <c r="O350" i="14"/>
  <c r="O349" i="14"/>
  <c r="O348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90" i="14"/>
  <c r="O389" i="14"/>
  <c r="O388" i="14"/>
  <c r="O387" i="14"/>
  <c r="O386" i="14"/>
  <c r="O385" i="14"/>
  <c r="O384" i="14"/>
  <c r="O383" i="14"/>
  <c r="O382" i="14"/>
  <c r="O173" i="14"/>
  <c r="O172" i="14"/>
  <c r="O171" i="14"/>
  <c r="O170" i="14"/>
  <c r="O164" i="14"/>
  <c r="O169" i="14"/>
  <c r="O168" i="14"/>
  <c r="O167" i="14"/>
  <c r="O166" i="14"/>
  <c r="O165" i="14"/>
  <c r="O163" i="14"/>
  <c r="O162" i="14"/>
  <c r="O161" i="14"/>
  <c r="O82" i="14"/>
  <c r="O81" i="14"/>
  <c r="O80" i="14"/>
  <c r="O79" i="14"/>
  <c r="O78" i="14"/>
  <c r="O77" i="14"/>
  <c r="O85" i="14"/>
  <c r="O84" i="14"/>
  <c r="O83" i="14"/>
  <c r="O452" i="14"/>
  <c r="O453" i="14"/>
  <c r="O454" i="14"/>
  <c r="O455" i="14"/>
  <c r="O456" i="14"/>
  <c r="O457" i="14"/>
  <c r="O307" i="14"/>
  <c r="O308" i="14"/>
  <c r="O309" i="14"/>
  <c r="O310" i="14"/>
  <c r="O311" i="14"/>
  <c r="O391" i="14"/>
  <c r="O392" i="14"/>
  <c r="O393" i="14"/>
  <c r="O394" i="14"/>
  <c r="O395" i="14"/>
  <c r="O396" i="14"/>
  <c r="O397" i="14"/>
  <c r="O398" i="14"/>
  <c r="O399" i="14"/>
  <c r="O159" i="14"/>
  <c r="O160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71" i="14"/>
  <c r="O72" i="14"/>
  <c r="O73" i="14"/>
  <c r="O74" i="14"/>
  <c r="O75" i="14"/>
  <c r="O76" i="14"/>
  <c r="O86" i="14"/>
  <c r="O87" i="14"/>
  <c r="O88" i="14"/>
  <c r="O498" i="14" l="1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09" i="14"/>
  <c r="O408" i="14"/>
  <c r="O407" i="14"/>
  <c r="O406" i="14"/>
  <c r="O405" i="14"/>
  <c r="O404" i="14"/>
  <c r="O403" i="14"/>
  <c r="O402" i="14"/>
  <c r="O401" i="14"/>
  <c r="O400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B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" i="14"/>
  <c r="O448" i="10" l="1"/>
  <c r="O490" i="10" l="1"/>
  <c r="P490" i="10"/>
  <c r="O576" i="10" l="1"/>
  <c r="P576" i="10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O551" i="10"/>
  <c r="P551" i="10"/>
  <c r="G579" i="10" l="1"/>
  <c r="N579" i="10"/>
  <c r="O579" i="10"/>
  <c r="O728" i="10" l="1"/>
  <c r="P728" i="10"/>
  <c r="O659" i="10" l="1"/>
  <c r="P659" i="10"/>
  <c r="O637" i="10"/>
  <c r="P637" i="10"/>
  <c r="O662" i="10"/>
  <c r="P662" i="10"/>
  <c r="O360" i="10"/>
  <c r="P360" i="10"/>
  <c r="O356" i="10"/>
  <c r="P356" i="10"/>
  <c r="O871" i="10" l="1"/>
  <c r="P871" i="10"/>
  <c r="O556" i="10" l="1"/>
  <c r="O168" i="10"/>
  <c r="O494" i="10" l="1"/>
  <c r="O1132" i="10" l="1"/>
  <c r="P1132" i="10"/>
  <c r="O1162" i="10"/>
  <c r="O1053" i="10"/>
  <c r="G1053" i="10"/>
  <c r="O557" i="10"/>
  <c r="P557" i="10"/>
  <c r="O944" i="10"/>
  <c r="O958" i="10"/>
  <c r="O1058" i="10" l="1"/>
  <c r="P1058" i="10"/>
  <c r="O1060" i="10"/>
  <c r="P1060" i="10"/>
  <c r="O135" i="10"/>
  <c r="P135" i="10"/>
  <c r="O1161" i="10" l="1"/>
  <c r="G1161" i="10"/>
  <c r="N254" i="10" l="1"/>
  <c r="O614" i="10"/>
  <c r="O306" i="10" l="1"/>
  <c r="O1032" i="10" l="1"/>
  <c r="P1032" i="10"/>
  <c r="O1107" i="10"/>
  <c r="P1107" i="10"/>
  <c r="O742" i="10"/>
  <c r="P742" i="10"/>
  <c r="N502" i="10"/>
  <c r="O502" i="10"/>
  <c r="O739" i="10"/>
  <c r="P739" i="10"/>
  <c r="R739" i="10"/>
  <c r="O740" i="10"/>
  <c r="P740" i="10"/>
  <c r="R740" i="10"/>
  <c r="O741" i="10"/>
  <c r="P741" i="10"/>
  <c r="R741" i="10"/>
  <c r="O693" i="10"/>
  <c r="E354" i="10"/>
  <c r="E353" i="10"/>
  <c r="D353" i="10"/>
  <c r="C354" i="10"/>
  <c r="O618" i="10"/>
  <c r="O354" i="10"/>
  <c r="D354" i="10"/>
  <c r="C361" i="10"/>
  <c r="D361" i="10"/>
  <c r="E361" i="10"/>
  <c r="O361" i="10"/>
  <c r="O133" i="10"/>
  <c r="P133" i="10"/>
  <c r="R354" i="10" l="1"/>
  <c r="G361" i="10"/>
  <c r="G354" i="10"/>
  <c r="P354" i="10"/>
  <c r="O493" i="10"/>
  <c r="O492" i="10" l="1"/>
  <c r="O271" i="10"/>
  <c r="O277" i="10"/>
  <c r="O737" i="10"/>
  <c r="P737" i="10"/>
  <c r="O342" i="10"/>
  <c r="Q1212" i="10" l="1"/>
  <c r="O1212" i="10"/>
  <c r="E1212" i="10"/>
  <c r="D1212" i="10"/>
  <c r="C1212" i="10"/>
  <c r="Q1211" i="10"/>
  <c r="O1211" i="10"/>
  <c r="E1211" i="10"/>
  <c r="D1211" i="10"/>
  <c r="C1211" i="10"/>
  <c r="Q1210" i="10"/>
  <c r="O1210" i="10"/>
  <c r="E1210" i="10"/>
  <c r="D1210" i="10"/>
  <c r="C1210" i="10"/>
  <c r="Q1209" i="10"/>
  <c r="O1209" i="10"/>
  <c r="E1209" i="10"/>
  <c r="D1209" i="10"/>
  <c r="C1209" i="10"/>
  <c r="Q1208" i="10"/>
  <c r="O1208" i="10"/>
  <c r="E1208" i="10"/>
  <c r="D1208" i="10"/>
  <c r="C1208" i="10"/>
  <c r="Q1207" i="10"/>
  <c r="O1207" i="10"/>
  <c r="E1207" i="10"/>
  <c r="D1207" i="10"/>
  <c r="C1207" i="10"/>
  <c r="Q1206" i="10"/>
  <c r="O1206" i="10"/>
  <c r="E1206" i="10"/>
  <c r="D1206" i="10"/>
  <c r="C1206" i="10"/>
  <c r="O746" i="10"/>
  <c r="E746" i="10"/>
  <c r="D746" i="10"/>
  <c r="C746" i="10"/>
  <c r="Q1205" i="10"/>
  <c r="O1205" i="10"/>
  <c r="E1205" i="10"/>
  <c r="D1205" i="10"/>
  <c r="C1205" i="10"/>
  <c r="Q1204" i="10"/>
  <c r="O1204" i="10"/>
  <c r="E1204" i="10"/>
  <c r="D1204" i="10"/>
  <c r="C1204" i="10"/>
  <c r="Q1203" i="10"/>
  <c r="O1203" i="10"/>
  <c r="E1203" i="10"/>
  <c r="D1203" i="10"/>
  <c r="C1203" i="10"/>
  <c r="O745" i="10"/>
  <c r="E745" i="10"/>
  <c r="D745" i="10"/>
  <c r="C745" i="10"/>
  <c r="R1205" i="10" l="1"/>
  <c r="R1211" i="10"/>
  <c r="R1208" i="10"/>
  <c r="G746" i="10"/>
  <c r="R1212" i="10"/>
  <c r="R1207" i="10"/>
  <c r="G745" i="10"/>
  <c r="P1206" i="10"/>
  <c r="G1204" i="10"/>
  <c r="P1210" i="10"/>
  <c r="G1209" i="10"/>
  <c r="G1207" i="10"/>
  <c r="G1210" i="10"/>
  <c r="P1211" i="10"/>
  <c r="G1206" i="10"/>
  <c r="P1207" i="10"/>
  <c r="G1205" i="10"/>
  <c r="G1211" i="10"/>
  <c r="P1212" i="10"/>
  <c r="P1205" i="10"/>
  <c r="P1208" i="10"/>
  <c r="G1203" i="10"/>
  <c r="R1210" i="10"/>
  <c r="R1209" i="10"/>
  <c r="R1206" i="10"/>
  <c r="P746" i="10"/>
  <c r="G1208" i="10"/>
  <c r="P1209" i="10"/>
  <c r="G1212" i="10"/>
  <c r="R746" i="10"/>
  <c r="O503" i="10"/>
  <c r="N50" i="8" l="1"/>
  <c r="O905" i="10" l="1"/>
  <c r="O730" i="10" l="1"/>
  <c r="D689" i="11"/>
  <c r="N730" i="10" s="1"/>
  <c r="O291" i="10" l="1"/>
  <c r="O980" i="10"/>
  <c r="P735" i="10"/>
  <c r="O735" i="10"/>
  <c r="E84" i="12" l="1"/>
  <c r="O1106" i="10" l="1"/>
  <c r="P1106" i="10"/>
  <c r="O622" i="10"/>
  <c r="P904" i="10"/>
  <c r="O904" i="10"/>
  <c r="O979" i="10" l="1"/>
  <c r="O350" i="10"/>
  <c r="O348" i="10"/>
  <c r="O131" i="10"/>
  <c r="O978" i="10" l="1"/>
  <c r="O724" i="10"/>
  <c r="O347" i="10"/>
  <c r="O344" i="10"/>
  <c r="O127" i="10"/>
  <c r="O126" i="10"/>
  <c r="O954" i="10" l="1"/>
  <c r="O729" i="10"/>
  <c r="E1104" i="10" l="1"/>
  <c r="O977" i="10"/>
  <c r="P977" i="10"/>
  <c r="O340" i="10" l="1"/>
  <c r="O339" i="10"/>
  <c r="P339" i="10"/>
  <c r="E68" i="10" l="1"/>
  <c r="O125" i="10" l="1"/>
  <c r="E698" i="10" l="1"/>
  <c r="D1241" i="11" l="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C1033" i="10" l="1"/>
  <c r="D1033" i="10"/>
  <c r="E1033" i="10"/>
  <c r="O1033" i="10"/>
  <c r="Q1033" i="10"/>
  <c r="E714" i="10"/>
  <c r="D714" i="10"/>
  <c r="C714" i="10"/>
  <c r="O726" i="10"/>
  <c r="O976" i="10"/>
  <c r="O28" i="10"/>
  <c r="O1200" i="10"/>
  <c r="Q1200" i="10"/>
  <c r="O1160" i="10"/>
  <c r="Q1160" i="10"/>
  <c r="O1201" i="10"/>
  <c r="Q1201" i="10"/>
  <c r="O720" i="10"/>
  <c r="O203" i="10"/>
  <c r="O1202" i="10"/>
  <c r="Q1202" i="10"/>
  <c r="C720" i="10"/>
  <c r="D720" i="10"/>
  <c r="E720" i="10"/>
  <c r="C203" i="10"/>
  <c r="D203" i="10"/>
  <c r="E203" i="10"/>
  <c r="C1202" i="10"/>
  <c r="D1202" i="10"/>
  <c r="E1202" i="10"/>
  <c r="C1160" i="10"/>
  <c r="D1160" i="10"/>
  <c r="E1160" i="10"/>
  <c r="C1201" i="10"/>
  <c r="D1201" i="10"/>
  <c r="E1201" i="10"/>
  <c r="C726" i="10"/>
  <c r="D726" i="10"/>
  <c r="E726" i="10"/>
  <c r="C976" i="10"/>
  <c r="D976" i="10"/>
  <c r="E976" i="10"/>
  <c r="C28" i="10"/>
  <c r="D28" i="10"/>
  <c r="E28" i="10"/>
  <c r="C1200" i="10"/>
  <c r="D1200" i="10"/>
  <c r="E1200" i="10"/>
  <c r="E1199" i="10"/>
  <c r="D1199" i="10"/>
  <c r="C1199" i="10"/>
  <c r="P203" i="10" l="1"/>
  <c r="P720" i="10"/>
  <c r="P1200" i="10"/>
  <c r="G1033" i="10"/>
  <c r="G1160" i="10"/>
  <c r="G1202" i="10"/>
  <c r="G203" i="10"/>
  <c r="G720" i="10"/>
  <c r="R720" i="10"/>
  <c r="G1200" i="10"/>
  <c r="G28" i="10"/>
  <c r="G976" i="10"/>
  <c r="G726" i="10"/>
  <c r="G1201" i="10"/>
  <c r="R1202" i="10"/>
  <c r="R203" i="10"/>
  <c r="P976" i="10"/>
  <c r="P1201" i="10"/>
  <c r="R1200" i="10"/>
  <c r="P1202" i="10"/>
  <c r="P1160" i="10"/>
  <c r="P726" i="10"/>
  <c r="R1201" i="10"/>
  <c r="R976" i="10"/>
  <c r="R1160" i="10"/>
  <c r="R726" i="10"/>
  <c r="O1158" i="10"/>
  <c r="O123" i="10"/>
  <c r="O329" i="10"/>
  <c r="C1103" i="10" l="1"/>
  <c r="D1103" i="10"/>
  <c r="E1103" i="10"/>
  <c r="O1103" i="10"/>
  <c r="Q1103" i="10"/>
  <c r="O696" i="10"/>
  <c r="G1103" i="10" l="1"/>
  <c r="O113" i="10" l="1"/>
  <c r="P113" i="10"/>
  <c r="O695" i="10" l="1"/>
  <c r="P695" i="10"/>
  <c r="O972" i="10" l="1"/>
  <c r="P972" i="10"/>
  <c r="E349" i="10"/>
  <c r="C727" i="10"/>
  <c r="D727" i="10"/>
  <c r="E727" i="10"/>
  <c r="O727" i="10"/>
  <c r="O112" i="10"/>
  <c r="P112" i="10"/>
  <c r="O872" i="10"/>
  <c r="E871" i="10"/>
  <c r="G871" i="10"/>
  <c r="M871" i="10"/>
  <c r="G727" i="10" l="1"/>
  <c r="C1104" i="10"/>
  <c r="D1104" i="10"/>
  <c r="O1104" i="10"/>
  <c r="Q1104" i="10"/>
  <c r="C316" i="10"/>
  <c r="D316" i="10"/>
  <c r="E316" i="10"/>
  <c r="O316" i="10"/>
  <c r="P714" i="10"/>
  <c r="O714" i="10"/>
  <c r="C698" i="10"/>
  <c r="D698" i="10"/>
  <c r="O698" i="10"/>
  <c r="C1197" i="10"/>
  <c r="D1197" i="10"/>
  <c r="E1197" i="10"/>
  <c r="O1197" i="10"/>
  <c r="Q1197" i="10"/>
  <c r="C1198" i="10"/>
  <c r="D1198" i="10"/>
  <c r="E1198" i="10"/>
  <c r="O1198" i="10"/>
  <c r="Q1198" i="10"/>
  <c r="C519" i="10"/>
  <c r="D519" i="10"/>
  <c r="E519" i="10"/>
  <c r="O519" i="10"/>
  <c r="O1199" i="10"/>
  <c r="Q1199" i="10"/>
  <c r="O963" i="10"/>
  <c r="P963" i="10"/>
  <c r="O684" i="10"/>
  <c r="O572" i="10"/>
  <c r="P316" i="10" l="1"/>
  <c r="G1198" i="10"/>
  <c r="G1197" i="10"/>
  <c r="P1104" i="10"/>
  <c r="G519" i="10"/>
  <c r="P698" i="10"/>
  <c r="R1104" i="10"/>
  <c r="G1104" i="10"/>
  <c r="R714" i="10"/>
  <c r="R698" i="10"/>
  <c r="G714" i="10"/>
  <c r="R316" i="10"/>
  <c r="G316" i="10"/>
  <c r="R1197" i="10"/>
  <c r="R1198" i="10"/>
  <c r="P1198" i="10"/>
  <c r="G1199" i="10"/>
  <c r="P1197" i="10"/>
  <c r="G698" i="10"/>
  <c r="O1157" i="10"/>
  <c r="O668" i="10" l="1"/>
  <c r="P668" i="10"/>
  <c r="C1153" i="10" l="1"/>
  <c r="D1153" i="10"/>
  <c r="E1153" i="10"/>
  <c r="O1153" i="10"/>
  <c r="Q1153" i="10"/>
  <c r="O959" i="10"/>
  <c r="P959" i="10"/>
  <c r="O667" i="10"/>
  <c r="P667" i="10"/>
  <c r="O663" i="10"/>
  <c r="P663" i="10"/>
  <c r="O134" i="10"/>
  <c r="P134" i="10"/>
  <c r="G1153" i="10" l="1"/>
  <c r="P1153" i="10"/>
  <c r="R1153" i="10"/>
  <c r="E115" i="10"/>
  <c r="E678" i="10"/>
  <c r="E660" i="10"/>
  <c r="E1187" i="10"/>
  <c r="E676" i="10"/>
  <c r="E1188" i="10"/>
  <c r="E325" i="10"/>
  <c r="E1189" i="10"/>
  <c r="E1190" i="10"/>
  <c r="E1191" i="10"/>
  <c r="E66" i="10"/>
  <c r="E1192" i="10"/>
  <c r="E1193" i="10"/>
  <c r="E916" i="10"/>
  <c r="C115" i="10"/>
  <c r="D115" i="10"/>
  <c r="C678" i="10"/>
  <c r="D678" i="10"/>
  <c r="C660" i="10"/>
  <c r="D660" i="10"/>
  <c r="C1187" i="10"/>
  <c r="D1187" i="10"/>
  <c r="C676" i="10"/>
  <c r="D676" i="10"/>
  <c r="C1188" i="10"/>
  <c r="D1188" i="10"/>
  <c r="C325" i="10"/>
  <c r="D325" i="10"/>
  <c r="C1189" i="10"/>
  <c r="D1189" i="10"/>
  <c r="C1190" i="10"/>
  <c r="D1190" i="10"/>
  <c r="C1191" i="10"/>
  <c r="D1191" i="10"/>
  <c r="C66" i="10"/>
  <c r="D66" i="10"/>
  <c r="C1192" i="10"/>
  <c r="D1192" i="10"/>
  <c r="C1193" i="10"/>
  <c r="D1193" i="10"/>
  <c r="C916" i="10"/>
  <c r="D916" i="10"/>
  <c r="C319" i="10"/>
  <c r="D319" i="10"/>
  <c r="C68" i="10"/>
  <c r="D68" i="10"/>
  <c r="C349" i="10"/>
  <c r="D349" i="10"/>
  <c r="C1194" i="10"/>
  <c r="D1194" i="10"/>
  <c r="C1195" i="10"/>
  <c r="D1195" i="10"/>
  <c r="C1196" i="10"/>
  <c r="D1196" i="10"/>
  <c r="R319" i="10" l="1"/>
  <c r="R107" i="10"/>
  <c r="P107" i="10"/>
  <c r="O107" i="10"/>
  <c r="R106" i="10"/>
  <c r="P106" i="10"/>
  <c r="O106" i="10"/>
  <c r="R105" i="10"/>
  <c r="P105" i="10"/>
  <c r="O105" i="10"/>
  <c r="O1096" i="10" l="1"/>
  <c r="P1096" i="10"/>
  <c r="Q1096" i="10"/>
  <c r="O302" i="10" l="1"/>
  <c r="P302" i="10"/>
  <c r="C962" i="10"/>
  <c r="D962" i="10"/>
  <c r="E962" i="10"/>
  <c r="C1183" i="10"/>
  <c r="D1183" i="10"/>
  <c r="E1183" i="10"/>
  <c r="C960" i="10"/>
  <c r="D960" i="10"/>
  <c r="E960" i="10"/>
  <c r="C308" i="10"/>
  <c r="D308" i="10"/>
  <c r="E308" i="10"/>
  <c r="C109" i="10"/>
  <c r="D109" i="10"/>
  <c r="E109" i="10"/>
  <c r="C299" i="10"/>
  <c r="D299" i="10"/>
  <c r="E299" i="10"/>
  <c r="C1184" i="10"/>
  <c r="D1184" i="10"/>
  <c r="E1184" i="10"/>
  <c r="C1093" i="10"/>
  <c r="D1093" i="10"/>
  <c r="E1093" i="10"/>
  <c r="C1052" i="10"/>
  <c r="D1052" i="10"/>
  <c r="E1052" i="10"/>
  <c r="C1185" i="10"/>
  <c r="D1185" i="10"/>
  <c r="E1185" i="10"/>
  <c r="C110" i="10"/>
  <c r="D110" i="10"/>
  <c r="E110" i="10"/>
  <c r="C1186" i="10"/>
  <c r="D1186" i="10"/>
  <c r="E1186" i="10"/>
  <c r="E1194" i="10"/>
  <c r="E1195" i="10"/>
  <c r="E1196" i="10"/>
  <c r="D1206" i="11"/>
  <c r="D1207" i="11"/>
  <c r="D1208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O647" i="10" l="1"/>
  <c r="P647" i="10"/>
  <c r="B1064" i="11" l="1"/>
  <c r="D1205" i="11"/>
  <c r="O956" i="10"/>
  <c r="P956" i="10"/>
  <c r="N1114" i="18" l="1"/>
  <c r="B1114" i="18" s="1"/>
  <c r="N831" i="18"/>
  <c r="B831" i="18" s="1"/>
  <c r="N405" i="18"/>
  <c r="B405" i="18" s="1"/>
  <c r="N1259" i="18"/>
  <c r="B1259" i="18" s="1"/>
  <c r="N162" i="18"/>
  <c r="B162" i="18" s="1"/>
  <c r="N1128" i="18"/>
  <c r="B1128" i="18" s="1"/>
  <c r="N1123" i="18"/>
  <c r="B1123" i="18" s="1"/>
  <c r="N1112" i="18"/>
  <c r="B1112" i="18" s="1"/>
  <c r="N1434" i="18"/>
  <c r="B1434" i="18" s="1"/>
  <c r="N1450" i="18"/>
  <c r="B1450" i="18" s="1"/>
  <c r="N1466" i="18"/>
  <c r="B1466" i="18" s="1"/>
  <c r="N1431" i="18"/>
  <c r="B1431" i="18" s="1"/>
  <c r="N1447" i="18"/>
  <c r="B1447" i="18" s="1"/>
  <c r="N1463" i="18"/>
  <c r="B1463" i="18" s="1"/>
  <c r="N1428" i="18"/>
  <c r="B1428" i="18" s="1"/>
  <c r="N1444" i="18"/>
  <c r="B1444" i="18" s="1"/>
  <c r="N1460" i="18"/>
  <c r="B1460" i="18" s="1"/>
  <c r="N1441" i="18"/>
  <c r="B1441" i="18" s="1"/>
  <c r="N1457" i="18"/>
  <c r="B1457" i="18" s="1"/>
  <c r="N1438" i="18"/>
  <c r="B1438" i="18" s="1"/>
  <c r="N1454" i="18"/>
  <c r="B1454" i="18" s="1"/>
  <c r="N1435" i="18"/>
  <c r="B1435" i="18" s="1"/>
  <c r="N1451" i="18"/>
  <c r="B1451" i="18" s="1"/>
  <c r="N1467" i="18"/>
  <c r="B1467" i="18" s="1"/>
  <c r="N1432" i="18"/>
  <c r="B1432" i="18" s="1"/>
  <c r="N1448" i="18"/>
  <c r="B1448" i="18" s="1"/>
  <c r="N1464" i="18"/>
  <c r="B1464" i="18" s="1"/>
  <c r="N1429" i="18"/>
  <c r="B1429" i="18" s="1"/>
  <c r="N1445" i="18"/>
  <c r="B1445" i="18" s="1"/>
  <c r="N1461" i="18"/>
  <c r="B1461" i="18" s="1"/>
  <c r="N1426" i="18"/>
  <c r="B1426" i="18" s="1"/>
  <c r="N1442" i="18"/>
  <c r="B1442" i="18" s="1"/>
  <c r="N1458" i="18"/>
  <c r="B1458" i="18" s="1"/>
  <c r="N1439" i="18"/>
  <c r="B1439" i="18" s="1"/>
  <c r="N1455" i="18"/>
  <c r="B1455" i="18" s="1"/>
  <c r="N1436" i="18"/>
  <c r="B1436" i="18" s="1"/>
  <c r="N1452" i="18"/>
  <c r="B1452" i="18" s="1"/>
  <c r="N1433" i="18"/>
  <c r="B1433" i="18" s="1"/>
  <c r="N1449" i="18"/>
  <c r="B1449" i="18" s="1"/>
  <c r="N1465" i="18"/>
  <c r="B1465" i="18" s="1"/>
  <c r="N1430" i="18"/>
  <c r="B1430" i="18" s="1"/>
  <c r="N1446" i="18"/>
  <c r="B1446" i="18" s="1"/>
  <c r="N1462" i="18"/>
  <c r="B1462" i="18" s="1"/>
  <c r="N1459" i="18"/>
  <c r="B1459" i="18" s="1"/>
  <c r="N1427" i="18"/>
  <c r="B1427" i="18" s="1"/>
  <c r="N1443" i="18"/>
  <c r="B1443" i="18" s="1"/>
  <c r="N1440" i="18"/>
  <c r="B1440" i="18" s="1"/>
  <c r="N1456" i="18"/>
  <c r="B1456" i="18" s="1"/>
  <c r="N1437" i="18"/>
  <c r="B1437" i="18" s="1"/>
  <c r="N1453" i="18"/>
  <c r="B1453" i="18" s="1"/>
  <c r="N739" i="16"/>
  <c r="N733" i="16"/>
  <c r="N728" i="16"/>
  <c r="N721" i="16"/>
  <c r="N726" i="16"/>
  <c r="N709" i="16"/>
  <c r="N731" i="16"/>
  <c r="N719" i="16"/>
  <c r="N701" i="16"/>
  <c r="N698" i="16"/>
  <c r="N704" i="16"/>
  <c r="N688" i="16"/>
  <c r="N736" i="16"/>
  <c r="N717" i="16"/>
  <c r="N696" i="16"/>
  <c r="N734" i="16"/>
  <c r="B734" i="16" s="1"/>
  <c r="N729" i="16"/>
  <c r="N724" i="16"/>
  <c r="N740" i="16"/>
  <c r="N722" i="16"/>
  <c r="N707" i="16"/>
  <c r="N699" i="16"/>
  <c r="N694" i="16"/>
  <c r="N689" i="16"/>
  <c r="N732" i="16"/>
  <c r="B732" i="16" s="1"/>
  <c r="N727" i="16"/>
  <c r="N720" i="16"/>
  <c r="N715" i="16"/>
  <c r="N702" i="16"/>
  <c r="N710" i="16"/>
  <c r="N692" i="16"/>
  <c r="N718" i="16"/>
  <c r="N730" i="16"/>
  <c r="N697" i="16"/>
  <c r="N735" i="16"/>
  <c r="N725" i="16"/>
  <c r="N703" i="16"/>
  <c r="N700" i="16"/>
  <c r="N723" i="16"/>
  <c r="N716" i="16"/>
  <c r="N690" i="16"/>
  <c r="N520" i="14"/>
  <c r="B520" i="14" s="1"/>
  <c r="N1107" i="18"/>
  <c r="B1107" i="18" s="1"/>
  <c r="N704" i="18"/>
  <c r="B704" i="18" s="1"/>
  <c r="N101" i="18"/>
  <c r="B101" i="18" s="1"/>
  <c r="N149" i="18"/>
  <c r="B149" i="18" s="1"/>
  <c r="N724" i="18"/>
  <c r="B724" i="18" s="1"/>
  <c r="N749" i="18"/>
  <c r="B749" i="18" s="1"/>
  <c r="N858" i="18"/>
  <c r="B858" i="18" s="1"/>
  <c r="N732" i="18"/>
  <c r="B732" i="18" s="1"/>
  <c r="N159" i="18"/>
  <c r="B159" i="18" s="1"/>
  <c r="N332" i="18"/>
  <c r="B332" i="18" s="1"/>
  <c r="B960" i="18"/>
  <c r="N461" i="18"/>
  <c r="B461" i="18" s="1"/>
  <c r="N462" i="18"/>
  <c r="B462" i="18" s="1"/>
  <c r="N367" i="18"/>
  <c r="B367" i="18" s="1"/>
  <c r="N1323" i="18"/>
  <c r="B1323" i="18" s="1"/>
  <c r="N959" i="18"/>
  <c r="B959" i="18" s="1"/>
  <c r="N214" i="18"/>
  <c r="B214" i="18" s="1"/>
  <c r="N1331" i="18"/>
  <c r="B1331" i="18" s="1"/>
  <c r="N1321" i="18"/>
  <c r="B1321" i="18" s="1"/>
  <c r="N66" i="18"/>
  <c r="B66" i="18" s="1"/>
  <c r="N798" i="18"/>
  <c r="B798" i="18" s="1"/>
  <c r="N1342" i="18"/>
  <c r="B1342" i="18" s="1"/>
  <c r="N1318" i="18"/>
  <c r="B1318" i="18" s="1"/>
  <c r="N117" i="18"/>
  <c r="B117" i="18" s="1"/>
  <c r="N118" i="18"/>
  <c r="B118" i="18" s="1"/>
  <c r="N1245" i="18"/>
  <c r="B1245" i="18" s="1"/>
  <c r="N125" i="18"/>
  <c r="B125" i="18" s="1"/>
  <c r="N1244" i="18"/>
  <c r="B1244" i="18" s="1"/>
  <c r="N120" i="18"/>
  <c r="B120" i="18" s="1"/>
  <c r="N824" i="18"/>
  <c r="B824" i="18" s="1"/>
  <c r="N751" i="18"/>
  <c r="B751" i="18" s="1"/>
  <c r="N674" i="18"/>
  <c r="B674" i="18" s="1"/>
  <c r="N670" i="18"/>
  <c r="B670" i="18" s="1"/>
  <c r="N156" i="18"/>
  <c r="B156" i="18" s="1"/>
  <c r="N1131" i="18"/>
  <c r="B1131" i="18" s="1"/>
  <c r="N841" i="18"/>
  <c r="B841" i="18" s="1"/>
  <c r="N420" i="18"/>
  <c r="B420" i="18" s="1"/>
  <c r="N155" i="18"/>
  <c r="B155" i="18" s="1"/>
  <c r="N637" i="18"/>
  <c r="B637" i="18" s="1"/>
  <c r="N265" i="18"/>
  <c r="B265" i="18" s="1"/>
  <c r="N947" i="18"/>
  <c r="B947" i="18" s="1"/>
  <c r="N740" i="18"/>
  <c r="B740" i="18" s="1"/>
  <c r="N956" i="18"/>
  <c r="B956" i="18" s="1"/>
  <c r="N465" i="18"/>
  <c r="B465" i="18" s="1"/>
  <c r="N1282" i="18"/>
  <c r="B1282" i="18" s="1"/>
  <c r="N58" i="18"/>
  <c r="B58" i="18" s="1"/>
  <c r="N829" i="18"/>
  <c r="B829" i="18" s="1"/>
  <c r="N1136" i="18"/>
  <c r="B1136" i="18" s="1"/>
  <c r="N375" i="18"/>
  <c r="B375" i="18" s="1"/>
  <c r="N686" i="18"/>
  <c r="B686" i="18" s="1"/>
  <c r="N174" i="18"/>
  <c r="B174" i="18" s="1"/>
  <c r="N950" i="18"/>
  <c r="B950" i="18" s="1"/>
  <c r="N1281" i="18"/>
  <c r="B1281" i="18" s="1"/>
  <c r="N949" i="18"/>
  <c r="B949" i="18" s="1"/>
  <c r="N955" i="18"/>
  <c r="B955" i="18" s="1"/>
  <c r="N68" i="18"/>
  <c r="B68" i="18" s="1"/>
  <c r="N1202" i="18"/>
  <c r="B1202" i="18" s="1"/>
  <c r="N1198" i="18"/>
  <c r="B1198" i="18" s="1"/>
  <c r="N965" i="18"/>
  <c r="B965" i="18" s="1"/>
  <c r="N957" i="18"/>
  <c r="B957" i="18" s="1"/>
  <c r="N81" i="18"/>
  <c r="B81" i="18" s="1"/>
  <c r="N952" i="18"/>
  <c r="B952" i="18" s="1"/>
  <c r="N42" i="18"/>
  <c r="B42" i="18" s="1"/>
  <c r="N75" i="18"/>
  <c r="B75" i="18" s="1"/>
  <c r="N1247" i="18"/>
  <c r="B1247" i="18" s="1"/>
  <c r="N331" i="18"/>
  <c r="B331" i="18" s="1"/>
  <c r="N859" i="18"/>
  <c r="B859" i="18" s="1"/>
  <c r="N713" i="18"/>
  <c r="B713" i="18" s="1"/>
  <c r="N1012" i="18"/>
  <c r="B1012" i="18" s="1"/>
  <c r="N944" i="18"/>
  <c r="B944" i="18" s="1"/>
  <c r="N941" i="18"/>
  <c r="B941" i="18" s="1"/>
  <c r="N825" i="18"/>
  <c r="B825" i="18" s="1"/>
  <c r="N942" i="18"/>
  <c r="B942" i="18" s="1"/>
  <c r="N946" i="18"/>
  <c r="B946" i="18" s="1"/>
  <c r="N403" i="18"/>
  <c r="B403" i="18" s="1"/>
  <c r="N1197" i="18"/>
  <c r="B1197" i="18" s="1"/>
  <c r="N1113" i="18"/>
  <c r="B1113" i="18" s="1"/>
  <c r="N1129" i="18"/>
  <c r="B1129" i="18" s="1"/>
  <c r="N1230" i="18"/>
  <c r="B1230" i="18" s="1"/>
  <c r="N1026" i="18"/>
  <c r="B1026" i="18" s="1"/>
  <c r="N1024" i="18"/>
  <c r="B1024" i="18" s="1"/>
  <c r="N251" i="18"/>
  <c r="B251" i="18" s="1"/>
  <c r="N538" i="18"/>
  <c r="B538" i="18" s="1"/>
  <c r="N106" i="18"/>
  <c r="B106" i="18" s="1"/>
  <c r="N124" i="18"/>
  <c r="B124" i="18" s="1"/>
  <c r="N253" i="18"/>
  <c r="B253" i="18" s="1"/>
  <c r="N411" i="18"/>
  <c r="B411" i="18" s="1"/>
  <c r="N119" i="18"/>
  <c r="B119" i="18" s="1"/>
  <c r="N364" i="18"/>
  <c r="B364" i="18" s="1"/>
  <c r="N962" i="18"/>
  <c r="B962" i="18" s="1"/>
  <c r="N1334" i="18"/>
  <c r="B1334" i="18" s="1"/>
  <c r="N844" i="18"/>
  <c r="B844" i="18" s="1"/>
  <c r="N1364" i="18"/>
  <c r="B1364" i="18" s="1"/>
  <c r="N1380" i="18"/>
  <c r="B1380" i="18" s="1"/>
  <c r="N1396" i="18"/>
  <c r="B1396" i="18" s="1"/>
  <c r="N1412" i="18"/>
  <c r="B1412" i="18" s="1"/>
  <c r="N712" i="18"/>
  <c r="B712" i="18" s="1"/>
  <c r="N356" i="18"/>
  <c r="B356" i="18" s="1"/>
  <c r="N1362" i="18"/>
  <c r="B1362" i="18" s="1"/>
  <c r="N1370" i="18"/>
  <c r="B1370" i="18" s="1"/>
  <c r="N1387" i="18"/>
  <c r="B1387" i="18" s="1"/>
  <c r="N1404" i="18"/>
  <c r="B1404" i="18" s="1"/>
  <c r="N1421" i="18"/>
  <c r="B1421" i="18" s="1"/>
  <c r="N1338" i="18"/>
  <c r="B1338" i="18" s="1"/>
  <c r="N1371" i="18"/>
  <c r="B1371" i="18" s="1"/>
  <c r="N1388" i="18"/>
  <c r="B1388" i="18" s="1"/>
  <c r="N1405" i="18"/>
  <c r="B1405" i="18" s="1"/>
  <c r="N1422" i="18"/>
  <c r="B1422" i="18" s="1"/>
  <c r="N774" i="18"/>
  <c r="B774" i="18" s="1"/>
  <c r="N357" i="18"/>
  <c r="B357" i="18" s="1"/>
  <c r="N507" i="18"/>
  <c r="B507" i="18" s="1"/>
  <c r="N1372" i="18"/>
  <c r="B1372" i="18" s="1"/>
  <c r="N1389" i="18"/>
  <c r="B1389" i="18" s="1"/>
  <c r="N1406" i="18"/>
  <c r="B1406" i="18" s="1"/>
  <c r="N1423" i="18"/>
  <c r="B1423" i="18" s="1"/>
  <c r="N780" i="18"/>
  <c r="B780" i="18" s="1"/>
  <c r="N580" i="18"/>
  <c r="B580" i="18" s="1"/>
  <c r="N1341" i="18"/>
  <c r="B1341" i="18" s="1"/>
  <c r="N1373" i="18"/>
  <c r="B1373" i="18" s="1"/>
  <c r="N1390" i="18"/>
  <c r="B1390" i="18" s="1"/>
  <c r="N1407" i="18"/>
  <c r="B1407" i="18" s="1"/>
  <c r="N1424" i="18"/>
  <c r="B1424" i="18" s="1"/>
  <c r="N785" i="18"/>
  <c r="B785" i="18" s="1"/>
  <c r="N850" i="18"/>
  <c r="B850" i="18" s="1"/>
  <c r="N758" i="18"/>
  <c r="B758" i="18" s="1"/>
  <c r="N1374" i="18"/>
  <c r="B1374" i="18" s="1"/>
  <c r="N1391" i="18"/>
  <c r="B1391" i="18" s="1"/>
  <c r="N1408" i="18"/>
  <c r="B1408" i="18" s="1"/>
  <c r="N1425" i="18"/>
  <c r="B1425" i="18" s="1"/>
  <c r="N963" i="18"/>
  <c r="B963" i="18" s="1"/>
  <c r="N1359" i="18"/>
  <c r="B1359" i="18" s="1"/>
  <c r="N807" i="18"/>
  <c r="B807" i="18" s="1"/>
  <c r="N378" i="18"/>
  <c r="B378" i="18" s="1"/>
  <c r="N1375" i="18"/>
  <c r="B1375" i="18" s="1"/>
  <c r="N1392" i="18"/>
  <c r="B1392" i="18" s="1"/>
  <c r="N1409" i="18"/>
  <c r="B1409" i="18" s="1"/>
  <c r="N964" i="18"/>
  <c r="B964" i="18" s="1"/>
  <c r="N1360" i="18"/>
  <c r="B1360" i="18" s="1"/>
  <c r="N384" i="18"/>
  <c r="B384" i="18" s="1"/>
  <c r="N1376" i="18"/>
  <c r="B1376" i="18" s="1"/>
  <c r="N1393" i="18"/>
  <c r="B1393" i="18" s="1"/>
  <c r="N1410" i="18"/>
  <c r="B1410" i="18" s="1"/>
  <c r="N1357" i="18"/>
  <c r="N1361" i="18"/>
  <c r="B1361" i="18" s="1"/>
  <c r="N843" i="18"/>
  <c r="N404" i="18"/>
  <c r="B404" i="18" s="1"/>
  <c r="N1377" i="18"/>
  <c r="B1377" i="18" s="1"/>
  <c r="N1394" i="18"/>
  <c r="B1394" i="18" s="1"/>
  <c r="N1411" i="18"/>
  <c r="B1411" i="18" s="1"/>
  <c r="N161" i="18"/>
  <c r="B161" i="18" s="1"/>
  <c r="N438" i="18"/>
  <c r="B438" i="18" s="1"/>
  <c r="N389" i="18"/>
  <c r="B389" i="18" s="1"/>
  <c r="N1378" i="18"/>
  <c r="B1378" i="18" s="1"/>
  <c r="N1395" i="18"/>
  <c r="B1395" i="18" s="1"/>
  <c r="N1413" i="18"/>
  <c r="B1413" i="18" s="1"/>
  <c r="N440" i="18"/>
  <c r="B440" i="18" s="1"/>
  <c r="N1255" i="18"/>
  <c r="B1255" i="18" s="1"/>
  <c r="N437" i="18"/>
  <c r="B437" i="18" s="1"/>
  <c r="N847" i="18"/>
  <c r="B847" i="18" s="1"/>
  <c r="N1379" i="18"/>
  <c r="B1379" i="18" s="1"/>
  <c r="N1397" i="18"/>
  <c r="B1397" i="18" s="1"/>
  <c r="N1414" i="18"/>
  <c r="B1414" i="18" s="1"/>
  <c r="N1256" i="18"/>
  <c r="B1256" i="18" s="1"/>
  <c r="N709" i="18"/>
  <c r="B709" i="18" s="1"/>
  <c r="N1363" i="18"/>
  <c r="B1363" i="18" s="1"/>
  <c r="N1381" i="18"/>
  <c r="B1381" i="18" s="1"/>
  <c r="N1398" i="18"/>
  <c r="B1398" i="18" s="1"/>
  <c r="N1415" i="18"/>
  <c r="B1415" i="18" s="1"/>
  <c r="B794" i="18"/>
  <c r="N1332" i="18"/>
  <c r="B1332" i="18" s="1"/>
  <c r="N1365" i="18"/>
  <c r="B1365" i="18" s="1"/>
  <c r="N1382" i="18"/>
  <c r="B1382" i="18" s="1"/>
  <c r="N1399" i="18"/>
  <c r="B1399" i="18" s="1"/>
  <c r="N1416" i="18"/>
  <c r="B1416" i="18" s="1"/>
  <c r="N961" i="18"/>
  <c r="B961" i="18" s="1"/>
  <c r="N439" i="18"/>
  <c r="B439" i="18" s="1"/>
  <c r="N1366" i="18"/>
  <c r="B1366" i="18" s="1"/>
  <c r="N1383" i="18"/>
  <c r="B1383" i="18" s="1"/>
  <c r="N1400" i="18"/>
  <c r="B1400" i="18" s="1"/>
  <c r="N1417" i="18"/>
  <c r="B1417" i="18" s="1"/>
  <c r="N773" i="18"/>
  <c r="B773" i="18" s="1"/>
  <c r="N1367" i="18"/>
  <c r="B1367" i="18" s="1"/>
  <c r="N1384" i="18"/>
  <c r="B1384" i="18" s="1"/>
  <c r="N1401" i="18"/>
  <c r="B1401" i="18" s="1"/>
  <c r="N1418" i="18"/>
  <c r="B1418" i="18" s="1"/>
  <c r="N775" i="18"/>
  <c r="B775" i="18" s="1"/>
  <c r="N1257" i="18"/>
  <c r="B1257" i="18" s="1"/>
  <c r="N854" i="18"/>
  <c r="B854" i="18" s="1"/>
  <c r="N1368" i="18"/>
  <c r="B1368" i="18" s="1"/>
  <c r="N1385" i="18"/>
  <c r="B1385" i="18" s="1"/>
  <c r="N1402" i="18"/>
  <c r="B1402" i="18" s="1"/>
  <c r="N1419" i="18"/>
  <c r="B1419" i="18" s="1"/>
  <c r="N782" i="18"/>
  <c r="B782" i="18" s="1"/>
  <c r="N995" i="18"/>
  <c r="B995" i="18" s="1"/>
  <c r="N1369" i="18"/>
  <c r="B1369" i="18" s="1"/>
  <c r="N1386" i="18"/>
  <c r="B1386" i="18" s="1"/>
  <c r="N1403" i="18"/>
  <c r="B1403" i="18" s="1"/>
  <c r="N1420" i="18"/>
  <c r="B1420" i="18" s="1"/>
  <c r="N1316" i="18"/>
  <c r="B1316" i="18" s="1"/>
  <c r="N866" i="18"/>
  <c r="B866" i="18" s="1"/>
  <c r="N931" i="18"/>
  <c r="B931" i="18" s="1"/>
  <c r="N880" i="18"/>
  <c r="B880" i="18" s="1"/>
  <c r="N711" i="18"/>
  <c r="B711" i="18" s="1"/>
  <c r="N1301" i="18"/>
  <c r="B1301" i="18" s="1"/>
  <c r="N1336" i="18"/>
  <c r="B1336" i="18" s="1"/>
  <c r="N234" i="18"/>
  <c r="B234" i="18" s="1"/>
  <c r="N650" i="18"/>
  <c r="B650" i="18" s="1"/>
  <c r="N614" i="18"/>
  <c r="B614" i="18" s="1"/>
  <c r="N915" i="18"/>
  <c r="B915" i="18" s="1"/>
  <c r="N337" i="18"/>
  <c r="B337" i="18" s="1"/>
  <c r="N551" i="18"/>
  <c r="B551" i="18" s="1"/>
  <c r="N392" i="18"/>
  <c r="B392" i="18" s="1"/>
  <c r="N635" i="18"/>
  <c r="B635" i="18" s="1"/>
  <c r="N340" i="18"/>
  <c r="B340" i="18" s="1"/>
  <c r="N1224" i="18"/>
  <c r="B1224" i="18" s="1"/>
  <c r="N487" i="18"/>
  <c r="B487" i="18" s="1"/>
  <c r="N1158" i="18"/>
  <c r="B1158" i="18" s="1"/>
  <c r="N1095" i="18"/>
  <c r="B1095" i="18" s="1"/>
  <c r="N471" i="18"/>
  <c r="B471" i="18" s="1"/>
  <c r="N446" i="18"/>
  <c r="B446" i="18" s="1"/>
  <c r="N347" i="18"/>
  <c r="B347" i="18" s="1"/>
  <c r="N1212" i="18"/>
  <c r="B1212" i="18" s="1"/>
  <c r="N902" i="18"/>
  <c r="B902" i="18" s="1"/>
  <c r="N764" i="18"/>
  <c r="B764" i="18" s="1"/>
  <c r="N1143" i="18"/>
  <c r="B1143" i="18" s="1"/>
  <c r="N661" i="18"/>
  <c r="B661" i="18" s="1"/>
  <c r="N510" i="18"/>
  <c r="B510" i="18" s="1"/>
  <c r="N1222" i="18"/>
  <c r="B1222" i="18" s="1"/>
  <c r="N583" i="18"/>
  <c r="B583" i="18" s="1"/>
  <c r="N1003" i="18"/>
  <c r="B1003" i="18" s="1"/>
  <c r="N904" i="18"/>
  <c r="B904" i="18" s="1"/>
  <c r="N803" i="18"/>
  <c r="B803" i="18" s="1"/>
  <c r="N912" i="18"/>
  <c r="B912" i="18" s="1"/>
  <c r="N714" i="18"/>
  <c r="B714" i="18" s="1"/>
  <c r="N152" i="18"/>
  <c r="B152" i="18" s="1"/>
  <c r="N168" i="18"/>
  <c r="B168" i="18" s="1"/>
  <c r="N852" i="18"/>
  <c r="B852" i="18" s="1"/>
  <c r="N1330" i="18"/>
  <c r="B1330" i="18" s="1"/>
  <c r="N513" i="18"/>
  <c r="B513" i="18" s="1"/>
  <c r="N469" i="18"/>
  <c r="B469" i="18" s="1"/>
  <c r="N549" i="18"/>
  <c r="B549" i="18" s="1"/>
  <c r="N1236" i="18"/>
  <c r="B1236" i="18" s="1"/>
  <c r="N769" i="18"/>
  <c r="B769" i="18" s="1"/>
  <c r="N1220" i="18"/>
  <c r="B1220" i="18" s="1"/>
  <c r="N1319" i="18"/>
  <c r="B1319" i="18" s="1"/>
  <c r="N506" i="18"/>
  <c r="B506" i="18" s="1"/>
  <c r="N83" i="18"/>
  <c r="B83" i="18" s="1"/>
  <c r="N1140" i="18"/>
  <c r="B1140" i="18" s="1"/>
  <c r="N1311" i="18"/>
  <c r="B1311" i="18" s="1"/>
  <c r="N157" i="18"/>
  <c r="N1288" i="18"/>
  <c r="B1288" i="18" s="1"/>
  <c r="N1155" i="18"/>
  <c r="B1155" i="18" s="1"/>
  <c r="N816" i="18"/>
  <c r="B816" i="18" s="1"/>
  <c r="N918" i="18"/>
  <c r="B918" i="18" s="1"/>
  <c r="N787" i="18"/>
  <c r="B787" i="18" s="1"/>
  <c r="N1320" i="18"/>
  <c r="B1320" i="18" s="1"/>
  <c r="N1234" i="18"/>
  <c r="B1234" i="18" s="1"/>
  <c r="N517" i="18"/>
  <c r="B517" i="18" s="1"/>
  <c r="N17" i="18"/>
  <c r="B17" i="18" s="1"/>
  <c r="N1191" i="18"/>
  <c r="B1191" i="18" s="1"/>
  <c r="N936" i="18"/>
  <c r="B936" i="18" s="1"/>
  <c r="N889" i="18"/>
  <c r="B889" i="18" s="1"/>
  <c r="N1117" i="18"/>
  <c r="B1117" i="18" s="1"/>
  <c r="N495" i="18"/>
  <c r="B495" i="18" s="1"/>
  <c r="N263" i="18"/>
  <c r="B263" i="18" s="1"/>
  <c r="N1327" i="18"/>
  <c r="B1327" i="18" s="1"/>
  <c r="N1351" i="18"/>
  <c r="B1351" i="18" s="1"/>
  <c r="N1305" i="18"/>
  <c r="B1305" i="18" s="1"/>
  <c r="N868" i="18"/>
  <c r="B868" i="18" s="1"/>
  <c r="N567" i="18"/>
  <c r="B567" i="18" s="1"/>
  <c r="N528" i="18"/>
  <c r="B528" i="18" s="1"/>
  <c r="N1279" i="18"/>
  <c r="B1279" i="18" s="1"/>
  <c r="N1171" i="18"/>
  <c r="B1171" i="18" s="1"/>
  <c r="N846" i="18"/>
  <c r="B846" i="18" s="1"/>
  <c r="N524" i="18"/>
  <c r="B524" i="18" s="1"/>
  <c r="N448" i="18"/>
  <c r="B448" i="18" s="1"/>
  <c r="N43" i="18"/>
  <c r="B43" i="18" s="1"/>
  <c r="N1051" i="18"/>
  <c r="B1051" i="18" s="1"/>
  <c r="N327" i="18"/>
  <c r="B327" i="18" s="1"/>
  <c r="N1141" i="18"/>
  <c r="B1141" i="18" s="1"/>
  <c r="N163" i="18"/>
  <c r="B163" i="18" s="1"/>
  <c r="N909" i="18"/>
  <c r="B909" i="18" s="1"/>
  <c r="N391" i="18"/>
  <c r="B391" i="18" s="1"/>
  <c r="N908" i="18"/>
  <c r="B908" i="18" s="1"/>
  <c r="N178" i="18"/>
  <c r="B178" i="18" s="1"/>
  <c r="N659" i="18"/>
  <c r="B659" i="18" s="1"/>
  <c r="N489" i="18"/>
  <c r="B489" i="18" s="1"/>
  <c r="N1346" i="18"/>
  <c r="B1346" i="18" s="1"/>
  <c r="N1218" i="18"/>
  <c r="B1218" i="18" s="1"/>
  <c r="N1199" i="18"/>
  <c r="B1199" i="18" s="1"/>
  <c r="N1215" i="18"/>
  <c r="B1215" i="18" s="1"/>
  <c r="N558" i="18"/>
  <c r="B558" i="18" s="1"/>
  <c r="N919" i="18"/>
  <c r="B919" i="18" s="1"/>
  <c r="N136" i="18"/>
  <c r="B136" i="18" s="1"/>
  <c r="N1348" i="18"/>
  <c r="B1348" i="18" s="1"/>
  <c r="N308" i="18"/>
  <c r="B308" i="18" s="1"/>
  <c r="N509" i="18"/>
  <c r="B509" i="18" s="1"/>
  <c r="N1153" i="18"/>
  <c r="B1153" i="18" s="1"/>
  <c r="N679" i="18"/>
  <c r="B679" i="18" s="1"/>
  <c r="N345" i="18"/>
  <c r="B345" i="18" s="1"/>
  <c r="N900" i="18"/>
  <c r="B900" i="18" s="1"/>
  <c r="N1304" i="18"/>
  <c r="B1304" i="18" s="1"/>
  <c r="N790" i="18"/>
  <c r="B790" i="18" s="1"/>
  <c r="N597" i="18"/>
  <c r="B597" i="18" s="1"/>
  <c r="N518" i="18"/>
  <c r="B518" i="18" s="1"/>
  <c r="N811" i="18"/>
  <c r="B811" i="18" s="1"/>
  <c r="N653" i="18"/>
  <c r="B653" i="18" s="1"/>
  <c r="N568" i="18"/>
  <c r="B568" i="18" s="1"/>
  <c r="N691" i="18"/>
  <c r="B691" i="18" s="1"/>
  <c r="N143" i="18"/>
  <c r="B143" i="18" s="1"/>
  <c r="N1013" i="18"/>
  <c r="B1013" i="18" s="1"/>
  <c r="N501" i="18"/>
  <c r="B501" i="18" s="1"/>
  <c r="N745" i="18"/>
  <c r="B745" i="18" s="1"/>
  <c r="N865" i="18"/>
  <c r="B865" i="18" s="1"/>
  <c r="N1120" i="18"/>
  <c r="B1120" i="18" s="1"/>
  <c r="N108" i="18"/>
  <c r="B108" i="18" s="1"/>
  <c r="N1325" i="18"/>
  <c r="B1325" i="18" s="1"/>
  <c r="N1350" i="18"/>
  <c r="B1350" i="18" s="1"/>
  <c r="N353" i="18"/>
  <c r="B353" i="18" s="1"/>
  <c r="N746" i="18"/>
  <c r="B746" i="18" s="1"/>
  <c r="N1169" i="18"/>
  <c r="B1169" i="18" s="1"/>
  <c r="N573" i="18"/>
  <c r="B573" i="18" s="1"/>
  <c r="N893" i="18"/>
  <c r="B893" i="18" s="1"/>
  <c r="N1315" i="18"/>
  <c r="B1315" i="18" s="1"/>
  <c r="N109" i="18"/>
  <c r="B109" i="18" s="1"/>
  <c r="N698" i="18"/>
  <c r="B698" i="18" s="1"/>
  <c r="N322" i="18"/>
  <c r="B322" i="18" s="1"/>
  <c r="N633" i="18"/>
  <c r="B633" i="18" s="1"/>
  <c r="N1302" i="18"/>
  <c r="B1302" i="18" s="1"/>
  <c r="N768" i="18"/>
  <c r="B768" i="18" s="1"/>
  <c r="N572" i="18"/>
  <c r="B572" i="18" s="1"/>
  <c r="N927" i="18"/>
  <c r="B927" i="18" s="1"/>
  <c r="N527" i="18"/>
  <c r="B527" i="18" s="1"/>
  <c r="N511" i="18"/>
  <c r="B511" i="18" s="1"/>
  <c r="N1355" i="18"/>
  <c r="B1355" i="18" s="1"/>
  <c r="N1146" i="18"/>
  <c r="B1146" i="18" s="1"/>
  <c r="N1229" i="18"/>
  <c r="B1229" i="18" s="1"/>
  <c r="N452" i="18"/>
  <c r="B452" i="18" s="1"/>
  <c r="N930" i="18"/>
  <c r="B930" i="18" s="1"/>
  <c r="N1186" i="18"/>
  <c r="B1186" i="18" s="1"/>
  <c r="N430" i="18"/>
  <c r="B430" i="18" s="1"/>
  <c r="N55" i="18"/>
  <c r="B55" i="18" s="1"/>
  <c r="N835" i="18"/>
  <c r="B835" i="18" s="1"/>
  <c r="N1313" i="18"/>
  <c r="B1313" i="18" s="1"/>
  <c r="N1156" i="18"/>
  <c r="B1156" i="18" s="1"/>
  <c r="N926" i="18"/>
  <c r="B926" i="18" s="1"/>
  <c r="N560" i="18"/>
  <c r="B560" i="18" s="1"/>
  <c r="N894" i="18"/>
  <c r="B894" i="18" s="1"/>
  <c r="N937" i="18"/>
  <c r="B937" i="18" s="1"/>
  <c r="N442" i="18"/>
  <c r="B442" i="18" s="1"/>
  <c r="N966" i="18"/>
  <c r="B966" i="18" s="1"/>
  <c r="N676" i="18"/>
  <c r="B676" i="18" s="1"/>
  <c r="N1201" i="18"/>
  <c r="B1201" i="18" s="1"/>
  <c r="N460" i="18"/>
  <c r="B460" i="18" s="1"/>
  <c r="N607" i="18"/>
  <c r="B607" i="18" s="1"/>
  <c r="N1127" i="18"/>
  <c r="B1127" i="18" s="1"/>
  <c r="N531" i="18"/>
  <c r="B531" i="18" s="1"/>
  <c r="N240" i="18"/>
  <c r="B240" i="18" s="1"/>
  <c r="N1328" i="18"/>
  <c r="B1328" i="18" s="1"/>
  <c r="N1147" i="18"/>
  <c r="B1147" i="18" s="1"/>
  <c r="N845" i="18"/>
  <c r="B845" i="18" s="1"/>
  <c r="N574" i="18"/>
  <c r="B574" i="18" s="1"/>
  <c r="N1352" i="18"/>
  <c r="B1352" i="18" s="1"/>
  <c r="N1046" i="18"/>
  <c r="B1046" i="18" s="1"/>
  <c r="N727" i="18"/>
  <c r="B727" i="18" s="1"/>
  <c r="N542" i="18"/>
  <c r="B542" i="18" s="1"/>
  <c r="N565" i="18"/>
  <c r="B565" i="18" s="1"/>
  <c r="N1233" i="18"/>
  <c r="B1233" i="18" s="1"/>
  <c r="N579" i="18"/>
  <c r="B579" i="18" s="1"/>
  <c r="N631" i="18"/>
  <c r="B631" i="18" s="1"/>
  <c r="N920" i="18"/>
  <c r="B920" i="18" s="1"/>
  <c r="N1188" i="18"/>
  <c r="B1188" i="18" s="1"/>
  <c r="N1307" i="18"/>
  <c r="B1307" i="18" s="1"/>
  <c r="N250" i="18"/>
  <c r="B250" i="18" s="1"/>
  <c r="N1287" i="18"/>
  <c r="B1287" i="18" s="1"/>
  <c r="N1296" i="18"/>
  <c r="B1296" i="18" s="1"/>
  <c r="N370" i="18"/>
  <c r="B370" i="18" s="1"/>
  <c r="N477" i="18"/>
  <c r="B477" i="18" s="1"/>
  <c r="N828" i="18"/>
  <c r="B828" i="18" s="1"/>
  <c r="N1206" i="18"/>
  <c r="B1206" i="18" s="1"/>
  <c r="N496" i="18"/>
  <c r="B496" i="18" s="1"/>
  <c r="N1149" i="18"/>
  <c r="B1149" i="18" s="1"/>
  <c r="N245" i="18"/>
  <c r="B245" i="18" s="1"/>
  <c r="N1317" i="18"/>
  <c r="B1317" i="18" s="1"/>
  <c r="N1286" i="18"/>
  <c r="B1286" i="18" s="1"/>
  <c r="N537" i="18"/>
  <c r="B537" i="18" s="1"/>
  <c r="N177" i="18"/>
  <c r="B177" i="18" s="1"/>
  <c r="N127" i="18"/>
  <c r="B127" i="18" s="1"/>
  <c r="N802" i="18"/>
  <c r="B802" i="18" s="1"/>
  <c r="N164" i="18"/>
  <c r="B164" i="18" s="1"/>
  <c r="N158" i="18"/>
  <c r="B158" i="18" s="1"/>
  <c r="N658" i="18"/>
  <c r="B658" i="18" s="1"/>
  <c r="N1184" i="18"/>
  <c r="N1353" i="18"/>
  <c r="B1353" i="18" s="1"/>
  <c r="N595" i="18"/>
  <c r="B595" i="18" s="1"/>
  <c r="N186" i="18"/>
  <c r="B186" i="18" s="1"/>
  <c r="N412" i="18"/>
  <c r="B412" i="18" s="1"/>
  <c r="N881" i="18"/>
  <c r="B881" i="18" s="1"/>
  <c r="N742" i="18"/>
  <c r="B742" i="18" s="1"/>
  <c r="N1289" i="18"/>
  <c r="B1289" i="18" s="1"/>
  <c r="N1343" i="18"/>
  <c r="B1343" i="18" s="1"/>
  <c r="N27" i="18"/>
  <c r="B27" i="18" s="1"/>
  <c r="N886" i="18"/>
  <c r="B886" i="18" s="1"/>
  <c r="N1283" i="18"/>
  <c r="B1283" i="18" s="1"/>
  <c r="N602" i="18"/>
  <c r="B602" i="18" s="1"/>
  <c r="N1300" i="18"/>
  <c r="B1300" i="18" s="1"/>
  <c r="N684" i="18"/>
  <c r="B684" i="18" s="1"/>
  <c r="N167" i="18"/>
  <c r="B167" i="18" s="1"/>
  <c r="N388" i="18"/>
  <c r="B388" i="18" s="1"/>
  <c r="N599" i="18"/>
  <c r="B599" i="18" s="1"/>
  <c r="N864" i="18"/>
  <c r="B864" i="18" s="1"/>
  <c r="N1308" i="18"/>
  <c r="B1308" i="18" s="1"/>
  <c r="N482" i="18"/>
  <c r="B482" i="18" s="1"/>
  <c r="N297" i="18"/>
  <c r="B297" i="18" s="1"/>
  <c r="N207" i="18"/>
  <c r="B207" i="18" s="1"/>
  <c r="N808" i="18"/>
  <c r="B808" i="18" s="1"/>
  <c r="N586" i="18"/>
  <c r="B586" i="18" s="1"/>
  <c r="N796" i="18"/>
  <c r="B796" i="18" s="1"/>
  <c r="N1243" i="18"/>
  <c r="B1243" i="18" s="1"/>
  <c r="N1293" i="18"/>
  <c r="B1293" i="18" s="1"/>
  <c r="N133" i="18"/>
  <c r="B133" i="18" s="1"/>
  <c r="N575" i="18"/>
  <c r="B575" i="18" s="1"/>
  <c r="N994" i="18"/>
  <c r="B994" i="18" s="1"/>
  <c r="N1310" i="18"/>
  <c r="B1310" i="18" s="1"/>
  <c r="N590" i="18"/>
  <c r="B590" i="18" s="1"/>
  <c r="N874" i="18"/>
  <c r="B874" i="18" s="1"/>
  <c r="N1119" i="18"/>
  <c r="B1119" i="18" s="1"/>
  <c r="N929" i="18"/>
  <c r="B929" i="18" s="1"/>
  <c r="N1298" i="18"/>
  <c r="B1298" i="18" s="1"/>
  <c r="N1110" i="18"/>
  <c r="B1110" i="18" s="1"/>
  <c r="N1344" i="18"/>
  <c r="B1344" i="18" s="1"/>
  <c r="N606" i="18"/>
  <c r="B606" i="18" s="1"/>
  <c r="N1154" i="18"/>
  <c r="B1154" i="18" s="1"/>
  <c r="N1295" i="18"/>
  <c r="B1295" i="18" s="1"/>
  <c r="N1178" i="18"/>
  <c r="B1178" i="18" s="1"/>
  <c r="N860" i="18"/>
  <c r="B860" i="18" s="1"/>
  <c r="N716" i="18"/>
  <c r="B716" i="18" s="1"/>
  <c r="N855" i="18"/>
  <c r="B855" i="18" s="1"/>
  <c r="N681" i="18"/>
  <c r="B681" i="18" s="1"/>
  <c r="N651" i="18"/>
  <c r="B651" i="18" s="1"/>
  <c r="N1292" i="18"/>
  <c r="B1292" i="18" s="1"/>
  <c r="N863" i="18"/>
  <c r="B863" i="18" s="1"/>
  <c r="N1309" i="18"/>
  <c r="B1309" i="18" s="1"/>
  <c r="N1354" i="18"/>
  <c r="B1354" i="18" s="1"/>
  <c r="N891" i="18"/>
  <c r="B891" i="18" s="1"/>
  <c r="N876" i="18"/>
  <c r="B876" i="18" s="1"/>
  <c r="N525" i="18"/>
  <c r="B525" i="18" s="1"/>
  <c r="N605" i="18"/>
  <c r="B605" i="18" s="1"/>
  <c r="N146" i="18"/>
  <c r="B146" i="18" s="1"/>
  <c r="N932" i="18"/>
  <c r="B932" i="18" s="1"/>
  <c r="N1183" i="18"/>
  <c r="B1183" i="18" s="1"/>
  <c r="N642" i="18"/>
  <c r="B642" i="18" s="1"/>
  <c r="N142" i="18"/>
  <c r="B142" i="18" s="1"/>
  <c r="N896" i="18"/>
  <c r="B896" i="18" s="1"/>
  <c r="N934" i="18"/>
  <c r="B934" i="18" s="1"/>
  <c r="N895" i="18"/>
  <c r="B895" i="18" s="1"/>
  <c r="N112" i="18"/>
  <c r="B112" i="18" s="1"/>
  <c r="N1162" i="18"/>
  <c r="B1162" i="18" s="1"/>
  <c r="N652" i="18"/>
  <c r="B652" i="18" s="1"/>
  <c r="N702" i="18"/>
  <c r="B702" i="18" s="1"/>
  <c r="N938" i="18"/>
  <c r="B938" i="18" s="1"/>
  <c r="N1205" i="18"/>
  <c r="B1205" i="18" s="1"/>
  <c r="N415" i="18"/>
  <c r="B415" i="18" s="1"/>
  <c r="N610" i="18"/>
  <c r="B610" i="18" s="1"/>
  <c r="N1160" i="18"/>
  <c r="B1160" i="18" s="1"/>
  <c r="N836" i="18"/>
  <c r="B836" i="18" s="1"/>
  <c r="N649" i="18"/>
  <c r="B649" i="18" s="1"/>
  <c r="N435" i="18"/>
  <c r="B435" i="18" s="1"/>
  <c r="N256" i="18"/>
  <c r="B256" i="18" s="1"/>
  <c r="N921" i="18"/>
  <c r="B921" i="18" s="1"/>
  <c r="N1214" i="18"/>
  <c r="B1214" i="18" s="1"/>
  <c r="N772" i="18"/>
  <c r="B772" i="18" s="1"/>
  <c r="N660" i="18"/>
  <c r="B660" i="18" s="1"/>
  <c r="N1303" i="18"/>
  <c r="B1303" i="18" s="1"/>
  <c r="N1041" i="18"/>
  <c r="B1041" i="18" s="1"/>
  <c r="N1089" i="18"/>
  <c r="B1089" i="18" s="1"/>
  <c r="N1150" i="18"/>
  <c r="B1150" i="18" s="1"/>
  <c r="N67" i="18"/>
  <c r="B67" i="18" s="1"/>
  <c r="N1335" i="18"/>
  <c r="B1335" i="18" s="1"/>
  <c r="N1049" i="18"/>
  <c r="B1049" i="18" s="1"/>
  <c r="N849" i="18"/>
  <c r="B849" i="18" s="1"/>
  <c r="N1216" i="18"/>
  <c r="B1216" i="18" s="1"/>
  <c r="N754" i="18"/>
  <c r="B754" i="18" s="1"/>
  <c r="N1200" i="18"/>
  <c r="B1200" i="18" s="1"/>
  <c r="N1213" i="18"/>
  <c r="B1213" i="18" s="1"/>
  <c r="N422" i="18"/>
  <c r="B422" i="18" s="1"/>
  <c r="N869" i="18"/>
  <c r="B869" i="18" s="1"/>
  <c r="N410" i="18"/>
  <c r="B410" i="18" s="1"/>
  <c r="N1142" i="18"/>
  <c r="B1142" i="18" s="1"/>
  <c r="N1249" i="18"/>
  <c r="B1249" i="18" s="1"/>
  <c r="N215" i="18"/>
  <c r="B215" i="18" s="1"/>
  <c r="N903" i="18"/>
  <c r="B903" i="18" s="1"/>
  <c r="N1211" i="18"/>
  <c r="B1211" i="18" s="1"/>
  <c r="N1306" i="18"/>
  <c r="B1306" i="18" s="1"/>
  <c r="N720" i="18"/>
  <c r="B720" i="18" s="1"/>
  <c r="N1242" i="18"/>
  <c r="B1242" i="18" s="1"/>
  <c r="N1347" i="18"/>
  <c r="B1347" i="18" s="1"/>
  <c r="N1345" i="18"/>
  <c r="B1345" i="18" s="1"/>
  <c r="N685" i="18"/>
  <c r="B685" i="18" s="1"/>
  <c r="N239" i="18"/>
  <c r="B239" i="18" s="1"/>
  <c r="N935" i="18"/>
  <c r="B935" i="18" s="1"/>
  <c r="N277" i="18"/>
  <c r="B277" i="18" s="1"/>
  <c r="N1274" i="18"/>
  <c r="B1274" i="18" s="1"/>
  <c r="N1134" i="18"/>
  <c r="B1134" i="18" s="1"/>
  <c r="N502" i="18"/>
  <c r="B502" i="18" s="1"/>
  <c r="N1294" i="18"/>
  <c r="B1294" i="18" s="1"/>
  <c r="N867" i="18"/>
  <c r="B867" i="18" s="1"/>
  <c r="N1235" i="18"/>
  <c r="B1235" i="18" s="1"/>
  <c r="N553" i="18"/>
  <c r="B553" i="18" s="1"/>
  <c r="N187" i="18"/>
  <c r="B187" i="18" s="1"/>
  <c r="N444" i="18"/>
  <c r="B444" i="18" s="1"/>
  <c r="N1182" i="18"/>
  <c r="B1182" i="18" s="1"/>
  <c r="N611" i="18"/>
  <c r="B611" i="18" s="1"/>
  <c r="N1314" i="18"/>
  <c r="B1314" i="18" s="1"/>
  <c r="N131" i="18"/>
  <c r="B131" i="18" s="1"/>
  <c r="N882" i="18"/>
  <c r="B882" i="18" s="1"/>
  <c r="N1312" i="18"/>
  <c r="B1312" i="18" s="1"/>
  <c r="N148" i="18"/>
  <c r="B148" i="18" s="1"/>
  <c r="N1238" i="18"/>
  <c r="B1238" i="18" s="1"/>
  <c r="N901" i="18"/>
  <c r="B901" i="18" s="1"/>
  <c r="N417" i="18"/>
  <c r="B417" i="18" s="1"/>
  <c r="N459" i="18"/>
  <c r="B459" i="18" s="1"/>
  <c r="N261" i="18"/>
  <c r="B261" i="18" s="1"/>
  <c r="N429" i="18"/>
  <c r="B429" i="18" s="1"/>
  <c r="N613" i="18"/>
  <c r="B613" i="18" s="1"/>
  <c r="N766" i="18"/>
  <c r="B766" i="18" s="1"/>
  <c r="N710" i="18"/>
  <c r="B710" i="18" s="1"/>
  <c r="N585" i="18"/>
  <c r="B585" i="18" s="1"/>
  <c r="N11" i="18"/>
  <c r="B11" i="18" s="1"/>
  <c r="N175" i="18"/>
  <c r="B175" i="18" s="1"/>
  <c r="N189" i="18"/>
  <c r="B189" i="18" s="1"/>
  <c r="N838" i="18"/>
  <c r="B838" i="18" s="1"/>
  <c r="N581" i="18"/>
  <c r="B581" i="18" s="1"/>
  <c r="N771" i="18"/>
  <c r="B771" i="18" s="1"/>
  <c r="N1349" i="18"/>
  <c r="B1349" i="18" s="1"/>
  <c r="N925" i="18"/>
  <c r="B925" i="18" s="1"/>
  <c r="N834" i="18"/>
  <c r="B834" i="18" s="1"/>
  <c r="N8" i="18"/>
  <c r="B8" i="18" s="1"/>
  <c r="N1163" i="18"/>
  <c r="B1163" i="18" s="1"/>
  <c r="N1164" i="18"/>
  <c r="B1164" i="18" s="1"/>
  <c r="N594" i="18"/>
  <c r="B594" i="18" s="1"/>
  <c r="N1356" i="18"/>
  <c r="B1356" i="18" s="1"/>
  <c r="N741" i="18"/>
  <c r="B741" i="18" s="1"/>
  <c r="N1208" i="18"/>
  <c r="B1208" i="18" s="1"/>
  <c r="N1165" i="18"/>
  <c r="B1165" i="18" s="1"/>
  <c r="N853" i="18"/>
  <c r="B853" i="18" s="1"/>
  <c r="N298" i="18"/>
  <c r="B298" i="18" s="1"/>
  <c r="N295" i="18"/>
  <c r="B295" i="18" s="1"/>
  <c r="N884" i="18"/>
  <c r="B884" i="18" s="1"/>
  <c r="N193" i="18"/>
  <c r="B193" i="18" s="1"/>
  <c r="N765" i="18"/>
  <c r="B765" i="18" s="1"/>
  <c r="N1246" i="18"/>
  <c r="B1246" i="18" s="1"/>
  <c r="N491" i="16"/>
  <c r="B491" i="16" s="1"/>
  <c r="N248" i="14"/>
  <c r="N516" i="14"/>
  <c r="N517" i="14"/>
  <c r="B517" i="14" s="1"/>
  <c r="N521" i="14"/>
  <c r="B521" i="14" s="1"/>
  <c r="N515" i="14"/>
  <c r="B515" i="14" s="1"/>
  <c r="N514" i="14"/>
  <c r="B514" i="14" s="1"/>
  <c r="N235" i="16"/>
  <c r="N596" i="16"/>
  <c r="N513" i="14"/>
  <c r="B513" i="14" s="1"/>
  <c r="N362" i="16"/>
  <c r="N546" i="16"/>
  <c r="N20" i="14"/>
  <c r="N457" i="14"/>
  <c r="N507" i="17"/>
  <c r="B507" i="17" s="1"/>
  <c r="N503" i="17"/>
  <c r="B503" i="17" s="1"/>
  <c r="N502" i="17"/>
  <c r="B502" i="17" s="1"/>
  <c r="N501" i="17"/>
  <c r="B501" i="17" s="1"/>
  <c r="N500" i="17"/>
  <c r="B500" i="17" s="1"/>
  <c r="N499" i="17"/>
  <c r="B499" i="17" s="1"/>
  <c r="N498" i="17"/>
  <c r="B498" i="17" s="1"/>
  <c r="N491" i="17"/>
  <c r="B491" i="17" s="1"/>
  <c r="N490" i="17"/>
  <c r="B490" i="17" s="1"/>
  <c r="N488" i="17"/>
  <c r="B488" i="17" s="1"/>
  <c r="N483" i="17"/>
  <c r="B483" i="17" s="1"/>
  <c r="N482" i="17"/>
  <c r="B482" i="17" s="1"/>
  <c r="N467" i="17"/>
  <c r="B467" i="17" s="1"/>
  <c r="N463" i="17"/>
  <c r="B463" i="17" s="1"/>
  <c r="N457" i="17"/>
  <c r="B457" i="17" s="1"/>
  <c r="N455" i="17"/>
  <c r="B455" i="17" s="1"/>
  <c r="N449" i="17"/>
  <c r="B449" i="17" s="1"/>
  <c r="N439" i="17"/>
  <c r="B439" i="17" s="1"/>
  <c r="N426" i="17"/>
  <c r="B426" i="17" s="1"/>
  <c r="N419" i="17"/>
  <c r="B419" i="17" s="1"/>
  <c r="N413" i="17"/>
  <c r="N512" i="17"/>
  <c r="B512" i="17" s="1"/>
  <c r="N511" i="17"/>
  <c r="B511" i="17" s="1"/>
  <c r="N506" i="17"/>
  <c r="B506" i="17" s="1"/>
  <c r="N505" i="17"/>
  <c r="B505" i="17" s="1"/>
  <c r="N504" i="17"/>
  <c r="B504" i="17" s="1"/>
  <c r="N497" i="17"/>
  <c r="B497" i="17" s="1"/>
  <c r="N484" i="17"/>
  <c r="B484" i="17" s="1"/>
  <c r="N469" i="17"/>
  <c r="B469" i="17" s="1"/>
  <c r="N468" i="17"/>
  <c r="B468" i="17" s="1"/>
  <c r="N464" i="17"/>
  <c r="B464" i="17" s="1"/>
  <c r="N460" i="17"/>
  <c r="B460" i="17" s="1"/>
  <c r="N452" i="17"/>
  <c r="B452" i="17" s="1"/>
  <c r="N450" i="17"/>
  <c r="B450" i="17" s="1"/>
  <c r="N446" i="17"/>
  <c r="B446" i="17" s="1"/>
  <c r="N440" i="17"/>
  <c r="B440" i="17" s="1"/>
  <c r="N435" i="17"/>
  <c r="B435" i="17" s="1"/>
  <c r="N427" i="17"/>
  <c r="B427" i="17" s="1"/>
  <c r="N420" i="17"/>
  <c r="B420" i="17" s="1"/>
  <c r="N412" i="17"/>
  <c r="B412" i="17" s="1"/>
  <c r="N410" i="17"/>
  <c r="B410" i="17" s="1"/>
  <c r="N396" i="17"/>
  <c r="B396" i="17" s="1"/>
  <c r="N513" i="17"/>
  <c r="B513" i="17" s="1"/>
  <c r="N510" i="17"/>
  <c r="B510" i="17" s="1"/>
  <c r="N496" i="17"/>
  <c r="B496" i="17" s="1"/>
  <c r="N485" i="17"/>
  <c r="B485" i="17" s="1"/>
  <c r="N479" i="17"/>
  <c r="B479" i="17" s="1"/>
  <c r="N478" i="17"/>
  <c r="B478" i="17" s="1"/>
  <c r="N477" i="17"/>
  <c r="B477" i="17" s="1"/>
  <c r="N473" i="17"/>
  <c r="B473" i="17" s="1"/>
  <c r="N471" i="17"/>
  <c r="B471" i="17" s="1"/>
  <c r="N470" i="17"/>
  <c r="B470" i="17" s="1"/>
  <c r="N465" i="17"/>
  <c r="B465" i="17" s="1"/>
  <c r="N461" i="17"/>
  <c r="B461" i="17" s="1"/>
  <c r="N459" i="17"/>
  <c r="B459" i="17" s="1"/>
  <c r="N451" i="17"/>
  <c r="B451" i="17" s="1"/>
  <c r="N447" i="17"/>
  <c r="B447" i="17" s="1"/>
  <c r="N445" i="17"/>
  <c r="B445" i="17" s="1"/>
  <c r="N436" i="17"/>
  <c r="B436" i="17" s="1"/>
  <c r="N432" i="17"/>
  <c r="N421" i="17"/>
  <c r="B421" i="17" s="1"/>
  <c r="N462" i="17"/>
  <c r="B462" i="17" s="1"/>
  <c r="N448" i="17"/>
  <c r="B448" i="17" s="1"/>
  <c r="N438" i="17"/>
  <c r="N418" i="17"/>
  <c r="N392" i="17"/>
  <c r="B392" i="17" s="1"/>
  <c r="N388" i="17"/>
  <c r="B388" i="17" s="1"/>
  <c r="N384" i="17"/>
  <c r="B384" i="17" s="1"/>
  <c r="N374" i="17"/>
  <c r="B374" i="17" s="1"/>
  <c r="N342" i="17"/>
  <c r="B342" i="17" s="1"/>
  <c r="N330" i="17"/>
  <c r="B330" i="17" s="1"/>
  <c r="N317" i="17"/>
  <c r="B317" i="17" s="1"/>
  <c r="N304" i="17"/>
  <c r="B304" i="17" s="1"/>
  <c r="N228" i="17"/>
  <c r="N191" i="17"/>
  <c r="B191" i="17" s="1"/>
  <c r="N509" i="17"/>
  <c r="B509" i="17" s="1"/>
  <c r="N508" i="17"/>
  <c r="B508" i="17" s="1"/>
  <c r="N466" i="17"/>
  <c r="B466" i="17" s="1"/>
  <c r="N399" i="17"/>
  <c r="B399" i="17" s="1"/>
  <c r="N393" i="17"/>
  <c r="B393" i="17" s="1"/>
  <c r="N389" i="17"/>
  <c r="B389" i="17" s="1"/>
  <c r="N385" i="17"/>
  <c r="B385" i="17" s="1"/>
  <c r="N354" i="17"/>
  <c r="B354" i="17" s="1"/>
  <c r="N346" i="17"/>
  <c r="B346" i="17" s="1"/>
  <c r="N341" i="17"/>
  <c r="B341" i="17" s="1"/>
  <c r="N329" i="17"/>
  <c r="B329" i="17" s="1"/>
  <c r="N313" i="17"/>
  <c r="B313" i="17" s="1"/>
  <c r="N312" i="17"/>
  <c r="B312" i="17" s="1"/>
  <c r="N303" i="17"/>
  <c r="N302" i="17"/>
  <c r="B302" i="17" s="1"/>
  <c r="N301" i="17"/>
  <c r="B301" i="17" s="1"/>
  <c r="N300" i="17"/>
  <c r="B300" i="17" s="1"/>
  <c r="N257" i="17"/>
  <c r="B257" i="17" s="1"/>
  <c r="N481" i="17"/>
  <c r="B481" i="17" s="1"/>
  <c r="N480" i="17"/>
  <c r="B480" i="17" s="1"/>
  <c r="N475" i="17"/>
  <c r="B475" i="17" s="1"/>
  <c r="N458" i="17"/>
  <c r="B458" i="17" s="1"/>
  <c r="N397" i="17"/>
  <c r="B397" i="17" s="1"/>
  <c r="N394" i="17"/>
  <c r="B394" i="17" s="1"/>
  <c r="N390" i="17"/>
  <c r="B390" i="17" s="1"/>
  <c r="N386" i="17"/>
  <c r="B386" i="17" s="1"/>
  <c r="N382" i="17"/>
  <c r="B382" i="17" s="1"/>
  <c r="N380" i="17"/>
  <c r="B380" i="17" s="1"/>
  <c r="N372" i="17"/>
  <c r="B372" i="17" s="1"/>
  <c r="N349" i="17"/>
  <c r="B349" i="17" s="1"/>
  <c r="N345" i="17"/>
  <c r="B345" i="17" s="1"/>
  <c r="N344" i="17"/>
  <c r="B344" i="17" s="1"/>
  <c r="N340" i="17"/>
  <c r="B340" i="17" s="1"/>
  <c r="N310" i="17"/>
  <c r="B310" i="17" s="1"/>
  <c r="N309" i="17"/>
  <c r="B309" i="17" s="1"/>
  <c r="N251" i="17"/>
  <c r="B251" i="17" s="1"/>
  <c r="N186" i="17"/>
  <c r="B186" i="17" s="1"/>
  <c r="N181" i="17"/>
  <c r="B181" i="17" s="1"/>
  <c r="N178" i="17"/>
  <c r="B178" i="17" s="1"/>
  <c r="N398" i="17"/>
  <c r="B398" i="17" s="1"/>
  <c r="N395" i="17"/>
  <c r="B395" i="17" s="1"/>
  <c r="N391" i="17"/>
  <c r="B391" i="17" s="1"/>
  <c r="N387" i="17"/>
  <c r="B387" i="17" s="1"/>
  <c r="N383" i="17"/>
  <c r="B383" i="17" s="1"/>
  <c r="N359" i="17"/>
  <c r="B359" i="17" s="1"/>
  <c r="N343" i="17"/>
  <c r="B343" i="17" s="1"/>
  <c r="N331" i="17"/>
  <c r="B331" i="17" s="1"/>
  <c r="N322" i="17"/>
  <c r="B322" i="17" s="1"/>
  <c r="N307" i="17"/>
  <c r="N180" i="17"/>
  <c r="B180" i="17" s="1"/>
  <c r="N172" i="17"/>
  <c r="B172" i="17" s="1"/>
  <c r="N168" i="17"/>
  <c r="B168" i="17" s="1"/>
  <c r="N164" i="17"/>
  <c r="B164" i="17" s="1"/>
  <c r="N158" i="17"/>
  <c r="N148" i="17"/>
  <c r="B148" i="17" s="1"/>
  <c r="N139" i="17"/>
  <c r="B139" i="17" s="1"/>
  <c r="N130" i="17"/>
  <c r="B130" i="17" s="1"/>
  <c r="N120" i="17"/>
  <c r="B120" i="17" s="1"/>
  <c r="N98" i="17"/>
  <c r="B98" i="17" s="1"/>
  <c r="N87" i="17"/>
  <c r="B87" i="17" s="1"/>
  <c r="N80" i="17"/>
  <c r="B80" i="17" s="1"/>
  <c r="N75" i="17"/>
  <c r="B75" i="17" s="1"/>
  <c r="N73" i="17"/>
  <c r="B73" i="17" s="1"/>
  <c r="N68" i="17"/>
  <c r="B68" i="17" s="1"/>
  <c r="N66" i="17"/>
  <c r="B66" i="17" s="1"/>
  <c r="N201" i="17"/>
  <c r="B201" i="17" s="1"/>
  <c r="N184" i="17"/>
  <c r="B184" i="17" s="1"/>
  <c r="N179" i="17"/>
  <c r="B179" i="17" s="1"/>
  <c r="N174" i="17"/>
  <c r="B174" i="17" s="1"/>
  <c r="N170" i="17"/>
  <c r="B170" i="17" s="1"/>
  <c r="N167" i="17"/>
  <c r="B167" i="17" s="1"/>
  <c r="N101" i="17"/>
  <c r="B101" i="17" s="1"/>
  <c r="N94" i="17"/>
  <c r="B94" i="17" s="1"/>
  <c r="N85" i="17"/>
  <c r="B85" i="17" s="1"/>
  <c r="N83" i="17"/>
  <c r="B83" i="17" s="1"/>
  <c r="N79" i="17"/>
  <c r="B79" i="17" s="1"/>
  <c r="N72" i="17"/>
  <c r="B72" i="17" s="1"/>
  <c r="N69" i="17"/>
  <c r="B69" i="17" s="1"/>
  <c r="N64" i="17"/>
  <c r="B64" i="17" s="1"/>
  <c r="N62" i="17"/>
  <c r="B62" i="17" s="1"/>
  <c r="N60" i="17"/>
  <c r="B60" i="17" s="1"/>
  <c r="N35" i="17"/>
  <c r="B35" i="17" s="1"/>
  <c r="N17" i="17"/>
  <c r="B17" i="17" s="1"/>
  <c r="N104" i="17"/>
  <c r="B104" i="17" s="1"/>
  <c r="N77" i="17"/>
  <c r="B77" i="17" s="1"/>
  <c r="N63" i="17"/>
  <c r="B63" i="17" s="1"/>
  <c r="N61" i="17"/>
  <c r="B61" i="17" s="1"/>
  <c r="N204" i="17"/>
  <c r="N185" i="17"/>
  <c r="B185" i="17" s="1"/>
  <c r="N166" i="17"/>
  <c r="B166" i="17" s="1"/>
  <c r="N145" i="17"/>
  <c r="B145" i="17" s="1"/>
  <c r="N115" i="17"/>
  <c r="N88" i="17"/>
  <c r="B88" i="17" s="1"/>
  <c r="N82" i="17"/>
  <c r="B82" i="17" s="1"/>
  <c r="N78" i="17"/>
  <c r="B78" i="17" s="1"/>
  <c r="N71" i="17"/>
  <c r="N67" i="17"/>
  <c r="B67" i="17" s="1"/>
  <c r="N65" i="17"/>
  <c r="B65" i="17" s="1"/>
  <c r="N58" i="17"/>
  <c r="B58" i="17" s="1"/>
  <c r="N132" i="17"/>
  <c r="B132" i="17" s="1"/>
  <c r="N93" i="17"/>
  <c r="B93" i="17" s="1"/>
  <c r="N86" i="17"/>
  <c r="B86" i="17" s="1"/>
  <c r="N182" i="17"/>
  <c r="B182" i="17" s="1"/>
  <c r="N175" i="17"/>
  <c r="B175" i="17" s="1"/>
  <c r="N165" i="17"/>
  <c r="N163" i="17"/>
  <c r="B163" i="17" s="1"/>
  <c r="N155" i="17"/>
  <c r="B155" i="17" s="1"/>
  <c r="N124" i="17"/>
  <c r="B124" i="17" s="1"/>
  <c r="N81" i="17"/>
  <c r="B81" i="17" s="1"/>
  <c r="N70" i="17"/>
  <c r="B70" i="17" s="1"/>
  <c r="N12" i="17"/>
  <c r="B12" i="17" s="1"/>
  <c r="N59" i="17"/>
  <c r="B59" i="17" s="1"/>
  <c r="N361" i="16"/>
  <c r="N148" i="14"/>
  <c r="N322" i="14"/>
  <c r="N312" i="14"/>
  <c r="N238" i="16"/>
  <c r="N93" i="14"/>
  <c r="N104" i="14"/>
  <c r="N162" i="16"/>
  <c r="N591" i="16"/>
  <c r="N342" i="14"/>
  <c r="B342" i="14" s="1"/>
  <c r="N340" i="14"/>
  <c r="B340" i="14" s="1"/>
  <c r="N369" i="16"/>
  <c r="N371" i="16"/>
  <c r="N367" i="16"/>
  <c r="N341" i="14"/>
  <c r="N348" i="14"/>
  <c r="N191" i="14"/>
  <c r="N251" i="14"/>
  <c r="N204" i="14"/>
  <c r="N12" i="14"/>
  <c r="N647" i="16"/>
  <c r="N224" i="16"/>
  <c r="N50" i="16"/>
  <c r="N11" i="16"/>
  <c r="N15" i="16"/>
  <c r="N40" i="16"/>
  <c r="N45" i="16"/>
  <c r="N49" i="16"/>
  <c r="N61" i="16"/>
  <c r="N52" i="16"/>
  <c r="N71" i="16"/>
  <c r="N75" i="16"/>
  <c r="N119" i="16"/>
  <c r="N139" i="16"/>
  <c r="N163" i="16"/>
  <c r="N167" i="16"/>
  <c r="N171" i="16"/>
  <c r="B171" i="16" s="1"/>
  <c r="N203" i="16"/>
  <c r="N215" i="16"/>
  <c r="N253" i="16"/>
  <c r="N263" i="16"/>
  <c r="N267" i="16"/>
  <c r="N271" i="16"/>
  <c r="N275" i="16"/>
  <c r="B275" i="16" s="1"/>
  <c r="N279" i="16"/>
  <c r="B279" i="16" s="1"/>
  <c r="N336" i="16"/>
  <c r="N340" i="16"/>
  <c r="N348" i="16"/>
  <c r="N357" i="16"/>
  <c r="N438" i="16"/>
  <c r="N442" i="16"/>
  <c r="N446" i="16"/>
  <c r="N455" i="16"/>
  <c r="N459" i="16"/>
  <c r="N463" i="16"/>
  <c r="N467" i="16"/>
  <c r="N478" i="16"/>
  <c r="N494" i="16"/>
  <c r="N498" i="16"/>
  <c r="B498" i="16" s="1"/>
  <c r="N502" i="16"/>
  <c r="N506" i="16"/>
  <c r="N542" i="16"/>
  <c r="N550" i="16"/>
  <c r="N594" i="16"/>
  <c r="N605" i="16"/>
  <c r="N609" i="16"/>
  <c r="N613" i="16"/>
  <c r="B613" i="16" s="1"/>
  <c r="N592" i="16"/>
  <c r="N4" i="16"/>
  <c r="N16" i="16"/>
  <c r="N24" i="16"/>
  <c r="N36" i="16"/>
  <c r="N41" i="16"/>
  <c r="N46" i="16"/>
  <c r="N65" i="16"/>
  <c r="N72" i="16"/>
  <c r="N76" i="16"/>
  <c r="N92" i="16"/>
  <c r="N142" i="16"/>
  <c r="N164" i="16"/>
  <c r="N168" i="16"/>
  <c r="N172" i="16"/>
  <c r="N204" i="16"/>
  <c r="N208" i="16"/>
  <c r="N212" i="16"/>
  <c r="N216" i="16"/>
  <c r="N220" i="16"/>
  <c r="N236" i="16"/>
  <c r="N252" i="16"/>
  <c r="B252" i="16" s="1"/>
  <c r="N254" i="16"/>
  <c r="N264" i="16"/>
  <c r="N268" i="16"/>
  <c r="N272" i="16"/>
  <c r="N276" i="16"/>
  <c r="B276" i="16" s="1"/>
  <c r="N280" i="16"/>
  <c r="B280" i="16" s="1"/>
  <c r="N345" i="16"/>
  <c r="N349" i="16"/>
  <c r="N435" i="16"/>
  <c r="N447" i="16"/>
  <c r="N456" i="16"/>
  <c r="N460" i="16"/>
  <c r="B460" i="16" s="1"/>
  <c r="N464" i="16"/>
  <c r="B464" i="16" s="1"/>
  <c r="N468" i="16"/>
  <c r="B468" i="16" s="1"/>
  <c r="N487" i="16"/>
  <c r="N495" i="16"/>
  <c r="B495" i="16" s="1"/>
  <c r="N499" i="16"/>
  <c r="N503" i="16"/>
  <c r="B503" i="16" s="1"/>
  <c r="N523" i="16"/>
  <c r="N531" i="16"/>
  <c r="B531" i="16" s="1"/>
  <c r="N535" i="16"/>
  <c r="N543" i="16"/>
  <c r="N504" i="14"/>
  <c r="B504" i="14" s="1"/>
  <c r="N5" i="16"/>
  <c r="N29" i="16"/>
  <c r="N33" i="16"/>
  <c r="B33" i="16" s="1"/>
  <c r="N37" i="16"/>
  <c r="N42" i="16"/>
  <c r="N58" i="16"/>
  <c r="B58" i="16" s="1"/>
  <c r="N63" i="16"/>
  <c r="B63" i="16" s="1"/>
  <c r="N66" i="16"/>
  <c r="N69" i="16"/>
  <c r="N73" i="16"/>
  <c r="N77" i="16"/>
  <c r="N109" i="16"/>
  <c r="N117" i="16"/>
  <c r="N121" i="16"/>
  <c r="N125" i="16"/>
  <c r="N149" i="16"/>
  <c r="N157" i="16"/>
  <c r="N161" i="16"/>
  <c r="N165" i="16"/>
  <c r="N169" i="16"/>
  <c r="N205" i="16"/>
  <c r="N213" i="16"/>
  <c r="B213" i="16" s="1"/>
  <c r="N225" i="16"/>
  <c r="N249" i="16"/>
  <c r="N258" i="16"/>
  <c r="N265" i="16"/>
  <c r="N269" i="16"/>
  <c r="N273" i="16"/>
  <c r="N277" i="16"/>
  <c r="B277" i="16" s="1"/>
  <c r="N322" i="16"/>
  <c r="N334" i="16"/>
  <c r="N342" i="16"/>
  <c r="N354" i="16"/>
  <c r="N408" i="16"/>
  <c r="N428" i="16"/>
  <c r="B428" i="16" s="1"/>
  <c r="N453" i="16"/>
  <c r="B453" i="16" s="1"/>
  <c r="N461" i="16"/>
  <c r="B461" i="16" s="1"/>
  <c r="N465" i="16"/>
  <c r="B465" i="16" s="1"/>
  <c r="N469" i="16"/>
  <c r="N476" i="16"/>
  <c r="N488" i="16"/>
  <c r="B488" i="16" s="1"/>
  <c r="N492" i="16"/>
  <c r="B492" i="16" s="1"/>
  <c r="N496" i="16"/>
  <c r="N500" i="16"/>
  <c r="N504" i="16"/>
  <c r="B504" i="16" s="1"/>
  <c r="N532" i="16"/>
  <c r="B122" i="16" s="1"/>
  <c r="N356" i="16"/>
  <c r="N10" i="16"/>
  <c r="N14" i="16"/>
  <c r="N30" i="16"/>
  <c r="N39" i="16"/>
  <c r="N67" i="16"/>
  <c r="N70" i="16"/>
  <c r="B70" i="16" s="1"/>
  <c r="N74" i="16"/>
  <c r="N110" i="16"/>
  <c r="N134" i="16"/>
  <c r="B134" i="16" s="1"/>
  <c r="N138" i="16"/>
  <c r="N150" i="16"/>
  <c r="N154" i="16"/>
  <c r="N158" i="16"/>
  <c r="N166" i="16"/>
  <c r="N170" i="16"/>
  <c r="N174" i="16"/>
  <c r="N194" i="16"/>
  <c r="N214" i="16"/>
  <c r="N226" i="16"/>
  <c r="N242" i="16"/>
  <c r="N227" i="16"/>
  <c r="N259" i="16"/>
  <c r="N266" i="16"/>
  <c r="N270" i="16"/>
  <c r="N274" i="16"/>
  <c r="N278" i="16"/>
  <c r="B278" i="16" s="1"/>
  <c r="N351" i="16"/>
  <c r="N413" i="16"/>
  <c r="B413" i="16" s="1"/>
  <c r="N437" i="16"/>
  <c r="N454" i="16"/>
  <c r="B454" i="16" s="1"/>
  <c r="N458" i="16"/>
  <c r="B458" i="16" s="1"/>
  <c r="N462" i="16"/>
  <c r="N466" i="16"/>
  <c r="B466" i="16" s="1"/>
  <c r="N470" i="16"/>
  <c r="N474" i="16"/>
  <c r="N485" i="16"/>
  <c r="N489" i="16"/>
  <c r="B489" i="16" s="1"/>
  <c r="N493" i="16"/>
  <c r="N497" i="16"/>
  <c r="B497" i="16" s="1"/>
  <c r="N501" i="16"/>
  <c r="N505" i="16"/>
  <c r="B505" i="16" s="1"/>
  <c r="N521" i="16"/>
  <c r="N545" i="16"/>
  <c r="N553" i="16"/>
  <c r="N585" i="16"/>
  <c r="N590" i="16"/>
  <c r="N589" i="16"/>
  <c r="N608" i="16"/>
  <c r="N616" i="16"/>
  <c r="B616" i="16" s="1"/>
  <c r="N620" i="16"/>
  <c r="B620" i="16" s="1"/>
  <c r="N628" i="16"/>
  <c r="N632" i="16"/>
  <c r="N640" i="16"/>
  <c r="N644" i="16"/>
  <c r="N652" i="16"/>
  <c r="B652" i="16" s="1"/>
  <c r="N656" i="16"/>
  <c r="B656" i="16" s="1"/>
  <c r="N660" i="16"/>
  <c r="N664" i="16"/>
  <c r="N668" i="16"/>
  <c r="N680" i="16"/>
  <c r="N684" i="16"/>
  <c r="N2" i="16"/>
  <c r="B2" i="16" s="1"/>
  <c r="N586" i="16"/>
  <c r="N595" i="16"/>
  <c r="N625" i="16"/>
  <c r="N544" i="16"/>
  <c r="N551" i="16"/>
  <c r="N568" i="16"/>
  <c r="N611" i="16"/>
  <c r="B611" i="16" s="1"/>
  <c r="N622" i="16"/>
  <c r="B622" i="16" s="1"/>
  <c r="N634" i="16"/>
  <c r="N639" i="16"/>
  <c r="B639" i="16" s="1"/>
  <c r="N645" i="16"/>
  <c r="N649" i="16"/>
  <c r="N654" i="16"/>
  <c r="B654" i="16" s="1"/>
  <c r="N659" i="16"/>
  <c r="N665" i="16"/>
  <c r="N670" i="16"/>
  <c r="N681" i="16"/>
  <c r="N686" i="16"/>
  <c r="N663" i="16"/>
  <c r="N606" i="16"/>
  <c r="B606" i="16" s="1"/>
  <c r="N623" i="16"/>
  <c r="B623" i="16" s="1"/>
  <c r="N630" i="16"/>
  <c r="N635" i="16"/>
  <c r="N646" i="16"/>
  <c r="N650" i="16"/>
  <c r="B650" i="16" s="1"/>
  <c r="N655" i="16"/>
  <c r="B655" i="16" s="1"/>
  <c r="N661" i="16"/>
  <c r="N666" i="16"/>
  <c r="N671" i="16"/>
  <c r="N682" i="16"/>
  <c r="N687" i="16"/>
  <c r="N637" i="16"/>
  <c r="N642" i="16"/>
  <c r="B642" i="16" s="1"/>
  <c r="N662" i="16"/>
  <c r="N683" i="16"/>
  <c r="N610" i="16"/>
  <c r="N653" i="16"/>
  <c r="N669" i="16"/>
  <c r="N614" i="16"/>
  <c r="N631" i="16"/>
  <c r="N651" i="16"/>
  <c r="B651" i="16" s="1"/>
  <c r="N657" i="16"/>
  <c r="N667" i="16"/>
  <c r="N615" i="16"/>
  <c r="N638" i="16"/>
  <c r="B638" i="16" s="1"/>
  <c r="N658" i="16"/>
  <c r="N685" i="16"/>
  <c r="N354" i="14"/>
  <c r="B354" i="14" s="1"/>
  <c r="N303" i="14"/>
  <c r="B303" i="14" s="1"/>
  <c r="N35" i="14"/>
  <c r="B35" i="14" s="1"/>
  <c r="N64" i="14"/>
  <c r="B64" i="14" s="1"/>
  <c r="N68" i="14"/>
  <c r="B68" i="14" s="1"/>
  <c r="N72" i="14"/>
  <c r="B72" i="14" s="1"/>
  <c r="N80" i="14"/>
  <c r="N88" i="14"/>
  <c r="B88" i="14" s="1"/>
  <c r="N120" i="14"/>
  <c r="N124" i="14"/>
  <c r="B124" i="14" s="1"/>
  <c r="N132" i="14"/>
  <c r="B132" i="14" s="1"/>
  <c r="N172" i="14"/>
  <c r="B172" i="14" s="1"/>
  <c r="N180" i="14"/>
  <c r="N184" i="14"/>
  <c r="B184" i="14" s="1"/>
  <c r="N228" i="14"/>
  <c r="N300" i="14"/>
  <c r="N304" i="14"/>
  <c r="B304" i="14" s="1"/>
  <c r="N394" i="14"/>
  <c r="B394" i="14" s="1"/>
  <c r="N426" i="14"/>
  <c r="B426" i="14" s="1"/>
  <c r="N446" i="14"/>
  <c r="B446" i="14" s="1"/>
  <c r="N450" i="14"/>
  <c r="B450" i="14" s="1"/>
  <c r="N482" i="14"/>
  <c r="B482" i="14" s="1"/>
  <c r="N490" i="14"/>
  <c r="B490" i="14" s="1"/>
  <c r="N65" i="14"/>
  <c r="B65" i="14" s="1"/>
  <c r="N69" i="14"/>
  <c r="B69" i="14" s="1"/>
  <c r="N73" i="14"/>
  <c r="B73" i="14" s="1"/>
  <c r="N77" i="14"/>
  <c r="B77" i="14" s="1"/>
  <c r="N81" i="14"/>
  <c r="N85" i="14"/>
  <c r="B85" i="14" s="1"/>
  <c r="N101" i="14"/>
  <c r="B101" i="14" s="1"/>
  <c r="N145" i="14"/>
  <c r="B145" i="14" s="1"/>
  <c r="N181" i="14"/>
  <c r="N185" i="14"/>
  <c r="B185" i="14" s="1"/>
  <c r="N201" i="14"/>
  <c r="B201" i="14" s="1"/>
  <c r="N257" i="14"/>
  <c r="B257" i="14" s="1"/>
  <c r="N301" i="14"/>
  <c r="B301" i="14" s="1"/>
  <c r="N309" i="14"/>
  <c r="N313" i="14"/>
  <c r="N317" i="14"/>
  <c r="N329" i="14"/>
  <c r="B329" i="14" s="1"/>
  <c r="N343" i="14"/>
  <c r="N383" i="14"/>
  <c r="B383" i="14" s="1"/>
  <c r="N387" i="14"/>
  <c r="B387" i="14" s="1"/>
  <c r="N391" i="14"/>
  <c r="B391" i="14" s="1"/>
  <c r="N395" i="14"/>
  <c r="B395" i="14" s="1"/>
  <c r="N399" i="14"/>
  <c r="B399" i="14" s="1"/>
  <c r="N419" i="14"/>
  <c r="B419" i="14" s="1"/>
  <c r="N427" i="14"/>
  <c r="B427" i="14" s="1"/>
  <c r="N435" i="14"/>
  <c r="B435" i="14" s="1"/>
  <c r="N439" i="14"/>
  <c r="B439" i="14" s="1"/>
  <c r="N447" i="14"/>
  <c r="B447" i="14" s="1"/>
  <c r="N451" i="14"/>
  <c r="B451" i="14" s="1"/>
  <c r="N455" i="14"/>
  <c r="B455" i="14" s="1"/>
  <c r="N459" i="14"/>
  <c r="N463" i="14"/>
  <c r="B463" i="14" s="1"/>
  <c r="N467" i="14"/>
  <c r="B467" i="14" s="1"/>
  <c r="N471" i="14"/>
  <c r="N475" i="14"/>
  <c r="B475" i="14" s="1"/>
  <c r="N479" i="14"/>
  <c r="B479" i="14" s="1"/>
  <c r="N483" i="14"/>
  <c r="B483" i="14" s="1"/>
  <c r="N491" i="14"/>
  <c r="B491" i="14" s="1"/>
  <c r="N499" i="14"/>
  <c r="N505" i="14"/>
  <c r="B505" i="14" s="1"/>
  <c r="N509" i="14"/>
  <c r="B509" i="14" s="1"/>
  <c r="N503" i="14"/>
  <c r="B503" i="14" s="1"/>
  <c r="N17" i="14"/>
  <c r="B17" i="14" s="1"/>
  <c r="N62" i="14"/>
  <c r="B62" i="14" s="1"/>
  <c r="N66" i="14"/>
  <c r="B66" i="14" s="1"/>
  <c r="N70" i="14"/>
  <c r="B70" i="14" s="1"/>
  <c r="N78" i="14"/>
  <c r="N82" i="14"/>
  <c r="N86" i="14"/>
  <c r="B86" i="14" s="1"/>
  <c r="N94" i="14"/>
  <c r="B94" i="14" s="1"/>
  <c r="N98" i="14"/>
  <c r="B98" i="14" s="1"/>
  <c r="N130" i="14"/>
  <c r="B130" i="14" s="1"/>
  <c r="N158" i="14"/>
  <c r="N170" i="14"/>
  <c r="B170" i="14" s="1"/>
  <c r="N174" i="14"/>
  <c r="N178" i="14"/>
  <c r="B178" i="14" s="1"/>
  <c r="N182" i="14"/>
  <c r="N186" i="14"/>
  <c r="B186" i="14" s="1"/>
  <c r="N302" i="14"/>
  <c r="N310" i="14"/>
  <c r="N330" i="14"/>
  <c r="N384" i="14"/>
  <c r="B384" i="14" s="1"/>
  <c r="N388" i="14"/>
  <c r="B388" i="14" s="1"/>
  <c r="N392" i="14"/>
  <c r="B392" i="14" s="1"/>
  <c r="N396" i="14"/>
  <c r="B396" i="14" s="1"/>
  <c r="N412" i="14"/>
  <c r="B412" i="14" s="1"/>
  <c r="N420" i="14"/>
  <c r="B420" i="14" s="1"/>
  <c r="N432" i="14"/>
  <c r="N440" i="14"/>
  <c r="B440" i="14" s="1"/>
  <c r="N448" i="14"/>
  <c r="B448" i="14" s="1"/>
  <c r="N452" i="14"/>
  <c r="N460" i="14"/>
  <c r="N464" i="14"/>
  <c r="B464" i="14" s="1"/>
  <c r="N468" i="14"/>
  <c r="B468" i="14" s="1"/>
  <c r="N480" i="14"/>
  <c r="B480" i="14" s="1"/>
  <c r="N484" i="14"/>
  <c r="B484" i="14" s="1"/>
  <c r="N488" i="14"/>
  <c r="B488" i="14" s="1"/>
  <c r="N496" i="14"/>
  <c r="N500" i="14"/>
  <c r="N506" i="14"/>
  <c r="B506" i="14" s="1"/>
  <c r="N510" i="14"/>
  <c r="B510" i="14" s="1"/>
  <c r="N386" i="14"/>
  <c r="B386" i="14" s="1"/>
  <c r="N398" i="14"/>
  <c r="B398" i="14" s="1"/>
  <c r="N410" i="14"/>
  <c r="N458" i="14"/>
  <c r="B458" i="14" s="1"/>
  <c r="N462" i="14"/>
  <c r="B462" i="14" s="1"/>
  <c r="N466" i="14"/>
  <c r="B466" i="14" s="1"/>
  <c r="N470" i="14"/>
  <c r="B470" i="14" s="1"/>
  <c r="N478" i="14"/>
  <c r="B478" i="14" s="1"/>
  <c r="N498" i="14"/>
  <c r="N512" i="14"/>
  <c r="B512" i="14" s="1"/>
  <c r="N63" i="14"/>
  <c r="B63" i="14" s="1"/>
  <c r="N67" i="14"/>
  <c r="B67" i="14" s="1"/>
  <c r="N71" i="14"/>
  <c r="N75" i="14"/>
  <c r="N79" i="14"/>
  <c r="B79" i="14" s="1"/>
  <c r="N83" i="14"/>
  <c r="N87" i="14"/>
  <c r="B87" i="14" s="1"/>
  <c r="N115" i="14"/>
  <c r="N155" i="14"/>
  <c r="B155" i="14" s="1"/>
  <c r="N163" i="14"/>
  <c r="B163" i="14" s="1"/>
  <c r="N175" i="14"/>
  <c r="B175" i="14" s="1"/>
  <c r="N179" i="14"/>
  <c r="N307" i="14"/>
  <c r="N331" i="14"/>
  <c r="N381" i="14"/>
  <c r="B381" i="14" s="1"/>
  <c r="N385" i="14"/>
  <c r="B385" i="14" s="1"/>
  <c r="N389" i="14"/>
  <c r="B389" i="14" s="1"/>
  <c r="N393" i="14"/>
  <c r="B393" i="14" s="1"/>
  <c r="N397" i="14"/>
  <c r="B397" i="14" s="1"/>
  <c r="N413" i="14"/>
  <c r="N421" i="14"/>
  <c r="B421" i="14" s="1"/>
  <c r="N445" i="14"/>
  <c r="B445" i="14" s="1"/>
  <c r="N449" i="14"/>
  <c r="B449" i="14" s="1"/>
  <c r="N461" i="14"/>
  <c r="B461" i="14" s="1"/>
  <c r="N465" i="14"/>
  <c r="B465" i="14" s="1"/>
  <c r="N469" i="14"/>
  <c r="N473" i="14"/>
  <c r="B473" i="14" s="1"/>
  <c r="N477" i="14"/>
  <c r="B477" i="14" s="1"/>
  <c r="N481" i="14"/>
  <c r="B481" i="14" s="1"/>
  <c r="N485" i="14"/>
  <c r="B485" i="14" s="1"/>
  <c r="N497" i="14"/>
  <c r="B497" i="14" s="1"/>
  <c r="N501" i="14"/>
  <c r="B501" i="14" s="1"/>
  <c r="N507" i="14"/>
  <c r="B507" i="14" s="1"/>
  <c r="N511" i="14"/>
  <c r="B511" i="14" s="1"/>
  <c r="N374" i="14"/>
  <c r="B374" i="14" s="1"/>
  <c r="N382" i="14"/>
  <c r="B382" i="14" s="1"/>
  <c r="N390" i="14"/>
  <c r="B390" i="14" s="1"/>
  <c r="N418" i="14"/>
  <c r="N502" i="14"/>
  <c r="B502" i="14" s="1"/>
  <c r="N508" i="14"/>
  <c r="B440" i="16"/>
  <c r="N301" i="8"/>
  <c r="N288" i="8"/>
  <c r="B298" i="14"/>
  <c r="B306" i="14"/>
  <c r="B138" i="14"/>
  <c r="N728" i="10"/>
  <c r="N490" i="10"/>
  <c r="N576" i="10"/>
  <c r="N551" i="10"/>
  <c r="N659" i="10"/>
  <c r="N356" i="10"/>
  <c r="N360" i="10"/>
  <c r="N637" i="10"/>
  <c r="N662" i="10"/>
  <c r="N1132" i="10"/>
  <c r="N622" i="10"/>
  <c r="N557" i="10"/>
  <c r="N1058" i="10"/>
  <c r="N1060" i="10"/>
  <c r="N135" i="10"/>
  <c r="N1032" i="10"/>
  <c r="N741" i="10"/>
  <c r="N742" i="10"/>
  <c r="N739" i="10"/>
  <c r="N1107" i="10"/>
  <c r="N740" i="10"/>
  <c r="N354" i="10"/>
  <c r="N737" i="10"/>
  <c r="N133" i="10"/>
  <c r="N1207" i="10"/>
  <c r="N1208" i="10"/>
  <c r="N1209" i="10"/>
  <c r="N1206" i="10"/>
  <c r="N1212" i="10"/>
  <c r="N1210" i="10"/>
  <c r="N1211" i="10"/>
  <c r="N8" i="8"/>
  <c r="N32" i="8"/>
  <c r="N36" i="8"/>
  <c r="N40" i="8"/>
  <c r="N56" i="8"/>
  <c r="N84" i="8"/>
  <c r="N88" i="8"/>
  <c r="N92" i="8"/>
  <c r="N96" i="8"/>
  <c r="N100" i="8"/>
  <c r="N132" i="8"/>
  <c r="N136" i="8"/>
  <c r="N140" i="8"/>
  <c r="N144" i="8"/>
  <c r="N148" i="8"/>
  <c r="N200" i="8"/>
  <c r="N204" i="8"/>
  <c r="N208" i="8"/>
  <c r="N232" i="8"/>
  <c r="N276" i="8"/>
  <c r="N280" i="8"/>
  <c r="N316" i="8"/>
  <c r="N320" i="8"/>
  <c r="N340" i="8"/>
  <c r="N344" i="8"/>
  <c r="N348" i="8"/>
  <c r="N3" i="8"/>
  <c r="N203" i="8"/>
  <c r="N207" i="8"/>
  <c r="N211" i="8"/>
  <c r="N275" i="8"/>
  <c r="N279" i="8"/>
  <c r="N339" i="8"/>
  <c r="N343" i="8"/>
  <c r="N351" i="8"/>
  <c r="N29" i="8"/>
  <c r="N33" i="8"/>
  <c r="N37" i="8"/>
  <c r="N41" i="8"/>
  <c r="N45" i="8"/>
  <c r="N73" i="8"/>
  <c r="N81" i="8"/>
  <c r="N85" i="8"/>
  <c r="N89" i="8"/>
  <c r="N93" i="8"/>
  <c r="N97" i="8"/>
  <c r="N101" i="8"/>
  <c r="N133" i="8"/>
  <c r="N137" i="8"/>
  <c r="N141" i="8"/>
  <c r="N145" i="8"/>
  <c r="N149" i="8"/>
  <c r="N165" i="8"/>
  <c r="N201" i="8"/>
  <c r="N205" i="8"/>
  <c r="N209" i="8"/>
  <c r="N277" i="8"/>
  <c r="N281" i="8"/>
  <c r="N285" i="8"/>
  <c r="N337" i="8"/>
  <c r="N341" i="8"/>
  <c r="N345" i="8"/>
  <c r="N349" i="8"/>
  <c r="N338" i="8"/>
  <c r="N342" i="8"/>
  <c r="N350" i="8"/>
  <c r="N11" i="8"/>
  <c r="N31" i="8"/>
  <c r="N35" i="8"/>
  <c r="N39" i="8"/>
  <c r="N47" i="8"/>
  <c r="N83" i="8"/>
  <c r="N87" i="8"/>
  <c r="N91" i="8"/>
  <c r="N95" i="8"/>
  <c r="N99" i="8"/>
  <c r="N131" i="8"/>
  <c r="N135" i="8"/>
  <c r="N139" i="8"/>
  <c r="N143" i="8"/>
  <c r="N147" i="8"/>
  <c r="N151" i="8"/>
  <c r="N347" i="8"/>
  <c r="N30" i="8"/>
  <c r="N34" i="8"/>
  <c r="N38" i="8"/>
  <c r="N82" i="8"/>
  <c r="N86" i="8"/>
  <c r="N90" i="8"/>
  <c r="N94" i="8"/>
  <c r="N98" i="8"/>
  <c r="N134" i="8"/>
  <c r="N138" i="8"/>
  <c r="N142" i="8"/>
  <c r="N146" i="8"/>
  <c r="N150" i="8"/>
  <c r="N162" i="8"/>
  <c r="N202" i="8"/>
  <c r="N206" i="8"/>
  <c r="N210" i="8"/>
  <c r="N274" i="8"/>
  <c r="N278" i="8"/>
  <c r="N310" i="8"/>
  <c r="N322" i="8"/>
  <c r="N346" i="8"/>
  <c r="N311" i="8"/>
  <c r="N735" i="10"/>
  <c r="N1106" i="10"/>
  <c r="N904" i="10"/>
  <c r="N350" i="10"/>
  <c r="N979" i="10"/>
  <c r="N348" i="10"/>
  <c r="N729" i="10"/>
  <c r="N978" i="10"/>
  <c r="N347" i="10"/>
  <c r="N724" i="10"/>
  <c r="N344" i="10"/>
  <c r="N126" i="10"/>
  <c r="N339" i="10"/>
  <c r="N977" i="10"/>
  <c r="N1158" i="10"/>
  <c r="N1202" i="10"/>
  <c r="N976" i="10"/>
  <c r="N1201" i="10"/>
  <c r="N726" i="10"/>
  <c r="N720" i="10"/>
  <c r="N695" i="10"/>
  <c r="N113" i="10"/>
  <c r="N972" i="10"/>
  <c r="N112" i="10"/>
  <c r="N1104" i="10"/>
  <c r="N698" i="10"/>
  <c r="N316" i="10"/>
  <c r="N1198" i="10"/>
  <c r="N1197" i="10"/>
  <c r="N963" i="10"/>
  <c r="N684" i="10"/>
  <c r="N668" i="10"/>
  <c r="N1157" i="10"/>
  <c r="N667" i="10"/>
  <c r="N959" i="10"/>
  <c r="N663" i="10"/>
  <c r="N134" i="10"/>
  <c r="N647" i="10"/>
  <c r="N107" i="10"/>
  <c r="N105" i="10"/>
  <c r="N106" i="10"/>
  <c r="D1204" i="11"/>
  <c r="N78" i="8" s="1"/>
  <c r="D1203" i="11"/>
  <c r="N79" i="8" s="1"/>
  <c r="D1202" i="11"/>
  <c r="N359" i="18" s="1"/>
  <c r="B359" i="18" s="1"/>
  <c r="B169" i="16" l="1"/>
  <c r="B456" i="16"/>
  <c r="B167" i="16"/>
  <c r="B696" i="16"/>
  <c r="B165" i="16"/>
  <c r="B447" i="16"/>
  <c r="B204" i="16"/>
  <c r="B628" i="16"/>
  <c r="B408" i="16"/>
  <c r="B435" i="16"/>
  <c r="B172" i="16"/>
  <c r="B438" i="16"/>
  <c r="B139" i="16"/>
  <c r="B736" i="16"/>
  <c r="B5" i="16"/>
  <c r="B168" i="16"/>
  <c r="B605" i="16"/>
  <c r="B688" i="16"/>
  <c r="B10" i="16"/>
  <c r="B149" i="16"/>
  <c r="B75" i="16"/>
  <c r="B704" i="16"/>
  <c r="B462" i="16"/>
  <c r="B306" i="16"/>
  <c r="B543" i="16"/>
  <c r="B142" i="16"/>
  <c r="B340" i="16"/>
  <c r="B86" i="16"/>
  <c r="B698" i="16"/>
  <c r="B170" i="16"/>
  <c r="B322" i="16"/>
  <c r="B535" i="16"/>
  <c r="B92" i="16"/>
  <c r="B542" i="16"/>
  <c r="B690" i="16"/>
  <c r="B701" i="16"/>
  <c r="B653" i="16"/>
  <c r="B166" i="16"/>
  <c r="B272" i="16"/>
  <c r="B76" i="16"/>
  <c r="B506" i="16"/>
  <c r="B689" i="16"/>
  <c r="B158" i="16"/>
  <c r="B273" i="16"/>
  <c r="B268" i="16"/>
  <c r="B731" i="16"/>
  <c r="B269" i="16"/>
  <c r="B77" i="16"/>
  <c r="B65" i="16"/>
  <c r="B271" i="16"/>
  <c r="B73" i="16"/>
  <c r="B267" i="16"/>
  <c r="B258" i="16"/>
  <c r="B69" i="16"/>
  <c r="B263" i="16"/>
  <c r="B721" i="16"/>
  <c r="B455" i="16"/>
  <c r="B274" i="16"/>
  <c r="B735" i="16"/>
  <c r="B728" i="16"/>
  <c r="B270" i="16"/>
  <c r="B225" i="16"/>
  <c r="B220" i="16"/>
  <c r="B463" i="16"/>
  <c r="B733" i="16"/>
  <c r="B459" i="16"/>
  <c r="B739" i="16"/>
  <c r="B608" i="16"/>
  <c r="B356" i="16"/>
  <c r="B614" i="16"/>
  <c r="B499" i="14"/>
  <c r="B496" i="14"/>
  <c r="B471" i="14"/>
  <c r="B469" i="14"/>
  <c r="B516" i="14"/>
  <c r="N365" i="18"/>
  <c r="B365" i="18" s="1"/>
  <c r="N140" i="16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85" i="12"/>
  <c r="E68" i="12"/>
  <c r="E86" i="12"/>
  <c r="E59" i="12"/>
  <c r="E73" i="12"/>
  <c r="E87" i="12"/>
  <c r="E75" i="12"/>
  <c r="E77" i="12"/>
  <c r="E61" i="12"/>
  <c r="E74" i="12"/>
  <c r="E62" i="12"/>
  <c r="E69" i="12"/>
  <c r="E70" i="12"/>
  <c r="E83" i="12"/>
  <c r="E71" i="12"/>
  <c r="E88" i="12"/>
  <c r="E64" i="12"/>
  <c r="E76" i="12"/>
  <c r="E89" i="12"/>
  <c r="E82" i="12"/>
  <c r="E90" i="12"/>
  <c r="E66" i="12"/>
  <c r="E72" i="12"/>
  <c r="E60" i="12"/>
  <c r="E67" i="12"/>
  <c r="E91" i="12"/>
  <c r="E78" i="12"/>
  <c r="E63" i="12"/>
  <c r="E80" i="12"/>
  <c r="E65" i="12"/>
  <c r="E79" i="12"/>
  <c r="E8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21" i="12"/>
  <c r="E122" i="12"/>
  <c r="E110" i="12"/>
  <c r="E128" i="12"/>
  <c r="E111" i="12"/>
  <c r="E113" i="12"/>
  <c r="E125" i="12"/>
  <c r="E123" i="12"/>
  <c r="E124" i="12"/>
  <c r="E114" i="12"/>
  <c r="E115" i="12"/>
  <c r="E116" i="12"/>
  <c r="E117" i="12"/>
  <c r="E133" i="12"/>
  <c r="E127" i="12"/>
  <c r="E129" i="12"/>
  <c r="E119" i="12"/>
  <c r="E109" i="12"/>
  <c r="E112" i="12"/>
  <c r="E120" i="12"/>
  <c r="E131" i="12"/>
  <c r="E118" i="12"/>
  <c r="E130" i="12"/>
  <c r="E132" i="12"/>
  <c r="E134" i="12"/>
  <c r="E135" i="12"/>
  <c r="E136" i="12"/>
  <c r="E137" i="12"/>
  <c r="E138" i="12"/>
  <c r="E139" i="12"/>
  <c r="E140" i="12"/>
  <c r="E40" i="12"/>
  <c r="D1201" i="11"/>
  <c r="D1200" i="11"/>
  <c r="D1199" i="11"/>
  <c r="N303" i="16" l="1"/>
  <c r="N323" i="18"/>
  <c r="B323" i="18" s="1"/>
  <c r="E38" i="12"/>
  <c r="E20" i="12"/>
  <c r="E26" i="12"/>
  <c r="E45" i="12"/>
  <c r="E29" i="12"/>
  <c r="E39" i="12"/>
  <c r="E44" i="12"/>
  <c r="E32" i="12"/>
  <c r="E28" i="12"/>
  <c r="E27" i="12"/>
  <c r="E43" i="12"/>
  <c r="E25" i="12"/>
  <c r="E24" i="12"/>
  <c r="E31" i="12"/>
  <c r="E126" i="12"/>
  <c r="E37" i="12"/>
  <c r="E42" i="12"/>
  <c r="E41" i="12"/>
  <c r="E36" i="12"/>
  <c r="E35" i="12"/>
  <c r="E34" i="12"/>
  <c r="E23" i="12"/>
  <c r="E33" i="12"/>
  <c r="E22" i="12"/>
  <c r="E30" i="12"/>
  <c r="E21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O616" i="10" l="1"/>
  <c r="C295" i="10"/>
  <c r="D295" i="10"/>
  <c r="E295" i="10"/>
  <c r="O295" i="10"/>
  <c r="O606" i="10"/>
  <c r="C1080" i="10"/>
  <c r="D1080" i="10"/>
  <c r="E1080" i="10"/>
  <c r="O1080" i="10"/>
  <c r="Q1080" i="10"/>
  <c r="G1080" i="10" l="1"/>
  <c r="G295" i="10"/>
  <c r="G589" i="10"/>
  <c r="O589" i="10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7" i="10"/>
  <c r="O69" i="10"/>
  <c r="O70" i="10"/>
  <c r="O72" i="10"/>
  <c r="O73" i="10"/>
  <c r="O74" i="10"/>
  <c r="O75" i="10"/>
  <c r="O76" i="10"/>
  <c r="O77" i="10"/>
  <c r="O78" i="10"/>
  <c r="O79" i="10"/>
  <c r="O80" i="10"/>
  <c r="O81" i="10"/>
  <c r="O120" i="10"/>
  <c r="O85" i="10"/>
  <c r="O104" i="10"/>
  <c r="O90" i="10"/>
  <c r="O93" i="10"/>
  <c r="O91" i="10"/>
  <c r="O92" i="10"/>
  <c r="O101" i="10"/>
  <c r="O137" i="10"/>
  <c r="O102" i="10"/>
  <c r="O103" i="10"/>
  <c r="O138" i="10"/>
  <c r="O139" i="10"/>
  <c r="O140" i="10"/>
  <c r="O141" i="10"/>
  <c r="O142" i="10"/>
  <c r="O108" i="10"/>
  <c r="O143" i="10"/>
  <c r="O124" i="10"/>
  <c r="O144" i="10"/>
  <c r="O145" i="10"/>
  <c r="O99" i="10"/>
  <c r="O121" i="10"/>
  <c r="O146" i="10"/>
  <c r="O86" i="10"/>
  <c r="O94" i="10"/>
  <c r="O147" i="10"/>
  <c r="O100" i="10"/>
  <c r="O119" i="10"/>
  <c r="O148" i="10"/>
  <c r="O149" i="10"/>
  <c r="O150" i="10"/>
  <c r="O87" i="10"/>
  <c r="O132" i="10"/>
  <c r="O88" i="10"/>
  <c r="O83" i="10"/>
  <c r="O111" i="10"/>
  <c r="O89" i="10"/>
  <c r="O151" i="10"/>
  <c r="O122" i="10"/>
  <c r="O71" i="10"/>
  <c r="O95" i="10"/>
  <c r="O96" i="10"/>
  <c r="O152" i="10"/>
  <c r="O98" i="10"/>
  <c r="O97" i="10"/>
  <c r="O153" i="10"/>
  <c r="O154" i="10"/>
  <c r="O155" i="10"/>
  <c r="O84" i="10"/>
  <c r="O114" i="10"/>
  <c r="O82" i="10"/>
  <c r="O128" i="10"/>
  <c r="O263" i="10"/>
  <c r="O311" i="10"/>
  <c r="O118" i="10"/>
  <c r="O338" i="10"/>
  <c r="O156" i="10"/>
  <c r="O157" i="10"/>
  <c r="O158" i="10"/>
  <c r="O116" i="10"/>
  <c r="O159" i="10"/>
  <c r="O160" i="10"/>
  <c r="O161" i="10"/>
  <c r="O162" i="10"/>
  <c r="O163" i="10"/>
  <c r="O164" i="10"/>
  <c r="O165" i="10"/>
  <c r="O166" i="10"/>
  <c r="O167" i="10"/>
  <c r="O136" i="10"/>
  <c r="O169" i="10"/>
  <c r="O170" i="10"/>
  <c r="O171" i="10"/>
  <c r="O173" i="10"/>
  <c r="O174" i="10"/>
  <c r="O175" i="10"/>
  <c r="O176" i="10"/>
  <c r="O177" i="10"/>
  <c r="O178" i="10"/>
  <c r="O179" i="10"/>
  <c r="O180" i="10"/>
  <c r="O181" i="10"/>
  <c r="O182" i="10"/>
  <c r="O183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5" i="10"/>
  <c r="O256" i="10"/>
  <c r="O257" i="10"/>
  <c r="O258" i="10"/>
  <c r="O259" i="10"/>
  <c r="O260" i="10"/>
  <c r="O261" i="10"/>
  <c r="O264" i="10"/>
  <c r="O265" i="10"/>
  <c r="O266" i="10"/>
  <c r="O267" i="10"/>
  <c r="O268" i="10"/>
  <c r="O269" i="10"/>
  <c r="O270" i="10"/>
  <c r="O130" i="10"/>
  <c r="O272" i="10"/>
  <c r="O273" i="10"/>
  <c r="O274" i="10"/>
  <c r="O275" i="10"/>
  <c r="O172" i="10"/>
  <c r="O285" i="10"/>
  <c r="O280" i="10"/>
  <c r="O276" i="10"/>
  <c r="O289" i="10"/>
  <c r="O297" i="10"/>
  <c r="O300" i="10"/>
  <c r="O294" i="10"/>
  <c r="O336" i="10"/>
  <c r="O332" i="10"/>
  <c r="O337" i="10"/>
  <c r="O362" i="10"/>
  <c r="O363" i="10"/>
  <c r="O278" i="10"/>
  <c r="O281" i="10"/>
  <c r="O314" i="10"/>
  <c r="O364" i="10"/>
  <c r="O365" i="10"/>
  <c r="O366" i="10"/>
  <c r="O282" i="10"/>
  <c r="O283" i="10"/>
  <c r="O367" i="10"/>
  <c r="O117" i="10"/>
  <c r="O317" i="10"/>
  <c r="O368" i="10"/>
  <c r="O326" i="10"/>
  <c r="O369" i="10"/>
  <c r="O370" i="10"/>
  <c r="O292" i="10"/>
  <c r="O327" i="10"/>
  <c r="O307" i="10"/>
  <c r="O371" i="10"/>
  <c r="O284" i="10"/>
  <c r="O372" i="10"/>
  <c r="O373" i="10"/>
  <c r="O351" i="10"/>
  <c r="O374" i="10"/>
  <c r="O322" i="10"/>
  <c r="O359" i="10"/>
  <c r="O324" i="10"/>
  <c r="O331" i="10"/>
  <c r="O301" i="10"/>
  <c r="O305" i="10"/>
  <c r="O358" i="10"/>
  <c r="O375" i="10"/>
  <c r="O376" i="10"/>
  <c r="O377" i="10"/>
  <c r="O378" i="10"/>
  <c r="O309" i="10"/>
  <c r="O379" i="10"/>
  <c r="O286" i="10"/>
  <c r="O287" i="10"/>
  <c r="O380" i="10"/>
  <c r="O293" i="10"/>
  <c r="O333" i="10"/>
  <c r="O310" i="10"/>
  <c r="O320" i="10"/>
  <c r="O321" i="10"/>
  <c r="O303" i="10"/>
  <c r="O315" i="10"/>
  <c r="O381" i="10"/>
  <c r="O382" i="10"/>
  <c r="O383" i="10"/>
  <c r="O184" i="10"/>
  <c r="O296" i="10"/>
  <c r="O384" i="10"/>
  <c r="O288" i="10"/>
  <c r="O343" i="10"/>
  <c r="O385" i="10"/>
  <c r="O386" i="10"/>
  <c r="O279" i="10"/>
  <c r="O387" i="10"/>
  <c r="O388" i="10"/>
  <c r="O318" i="10"/>
  <c r="O335" i="10"/>
  <c r="O290" i="10"/>
  <c r="O129" i="10"/>
  <c r="O389" i="10"/>
  <c r="O390" i="10"/>
  <c r="O313" i="10"/>
  <c r="O391" i="10"/>
  <c r="O392" i="10"/>
  <c r="O341" i="10"/>
  <c r="O323" i="10"/>
  <c r="O304" i="10"/>
  <c r="O393" i="10"/>
  <c r="O747" i="10"/>
  <c r="O394" i="10"/>
  <c r="O395" i="10"/>
  <c r="O484" i="10"/>
  <c r="O592" i="10"/>
  <c r="O613" i="10"/>
  <c r="O596" i="10"/>
  <c r="O416" i="10"/>
  <c r="O459" i="10"/>
  <c r="O641" i="10"/>
  <c r="O396" i="10"/>
  <c r="O397" i="10"/>
  <c r="O398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7" i="10"/>
  <c r="O418" i="10"/>
  <c r="O419" i="10"/>
  <c r="O420" i="10"/>
  <c r="O421" i="10"/>
  <c r="O422" i="10"/>
  <c r="O424" i="10"/>
  <c r="O425" i="10"/>
  <c r="O426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236" i="10"/>
  <c r="O449" i="10"/>
  <c r="O450" i="10"/>
  <c r="O451" i="10"/>
  <c r="O452" i="10"/>
  <c r="O453" i="10"/>
  <c r="O454" i="10"/>
  <c r="O455" i="10"/>
  <c r="O456" i="10"/>
  <c r="O457" i="10"/>
  <c r="O458" i="10"/>
  <c r="O460" i="10"/>
  <c r="O461" i="10"/>
  <c r="O462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5" i="10"/>
  <c r="O486" i="10"/>
  <c r="O487" i="10"/>
  <c r="O488" i="10"/>
  <c r="O489" i="10"/>
  <c r="O491" i="10"/>
  <c r="O262" i="10"/>
  <c r="O352" i="10"/>
  <c r="O355" i="10"/>
  <c r="O495" i="10"/>
  <c r="O496" i="10"/>
  <c r="O497" i="10"/>
  <c r="O498" i="10"/>
  <c r="O499" i="10"/>
  <c r="O500" i="10"/>
  <c r="O501" i="10"/>
  <c r="O504" i="10"/>
  <c r="O505" i="10"/>
  <c r="O506" i="10"/>
  <c r="O507" i="10"/>
  <c r="O508" i="10"/>
  <c r="O509" i="10"/>
  <c r="O510" i="10"/>
  <c r="O511" i="10"/>
  <c r="O512" i="10"/>
  <c r="O513" i="10"/>
  <c r="O357" i="10"/>
  <c r="O514" i="10"/>
  <c r="O515" i="10"/>
  <c r="O516" i="10"/>
  <c r="O517" i="10"/>
  <c r="O518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2" i="10"/>
  <c r="O553" i="10"/>
  <c r="O554" i="10"/>
  <c r="O555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3" i="10"/>
  <c r="O574" i="10"/>
  <c r="O577" i="10"/>
  <c r="O578" i="10"/>
  <c r="O581" i="10"/>
  <c r="O582" i="10"/>
  <c r="O583" i="10"/>
  <c r="O584" i="10"/>
  <c r="O585" i="10"/>
  <c r="O586" i="10"/>
  <c r="O587" i="10"/>
  <c r="O590" i="10"/>
  <c r="O591" i="10"/>
  <c r="O748" i="10"/>
  <c r="O708" i="10"/>
  <c r="O749" i="10"/>
  <c r="O723" i="10"/>
  <c r="O593" i="10"/>
  <c r="O651" i="10"/>
  <c r="O750" i="10"/>
  <c r="O682" i="10"/>
  <c r="O605" i="10"/>
  <c r="O751" i="10"/>
  <c r="O595" i="10"/>
  <c r="O427" i="10"/>
  <c r="O707" i="10"/>
  <c r="O607" i="10"/>
  <c r="O752" i="10"/>
  <c r="O594" i="10"/>
  <c r="O743" i="10"/>
  <c r="O597" i="10"/>
  <c r="O753" i="10"/>
  <c r="O672" i="10"/>
  <c r="O638" i="10"/>
  <c r="O692" i="10"/>
  <c r="O609" i="10"/>
  <c r="O754" i="10"/>
  <c r="O610" i="10"/>
  <c r="O673" i="10"/>
  <c r="O598" i="10"/>
  <c r="O611" i="10"/>
  <c r="O612" i="10"/>
  <c r="O755" i="10"/>
  <c r="O756" i="10"/>
  <c r="O757" i="10"/>
  <c r="O658" i="10"/>
  <c r="O709" i="10"/>
  <c r="O700" i="10"/>
  <c r="O636" i="10"/>
  <c r="O599" i="10"/>
  <c r="O345" i="10"/>
  <c r="O600" i="10"/>
  <c r="O648" i="10"/>
  <c r="O710" i="10"/>
  <c r="O731" i="10"/>
  <c r="O758" i="10"/>
  <c r="O711" i="10"/>
  <c r="O328" i="10"/>
  <c r="O712" i="10"/>
  <c r="O759" i="10"/>
  <c r="O312" i="10"/>
  <c r="O704" i="10"/>
  <c r="O760" i="10"/>
  <c r="O601" i="10"/>
  <c r="O761" i="10"/>
  <c r="O762" i="10"/>
  <c r="O649" i="10"/>
  <c r="O763" i="10"/>
  <c r="O615" i="10"/>
  <c r="O669" i="10"/>
  <c r="O588" i="10"/>
  <c r="O650" i="10"/>
  <c r="O764" i="10"/>
  <c r="O765" i="10"/>
  <c r="O766" i="10"/>
  <c r="O767" i="10"/>
  <c r="O768" i="10"/>
  <c r="O769" i="10"/>
  <c r="O646" i="10"/>
  <c r="O770" i="10"/>
  <c r="O771" i="10"/>
  <c r="O639" i="10"/>
  <c r="O772" i="10"/>
  <c r="O705" i="10"/>
  <c r="O617" i="10"/>
  <c r="O677" i="10"/>
  <c r="O773" i="10"/>
  <c r="O353" i="10"/>
  <c r="O774" i="10"/>
  <c r="O670" i="10"/>
  <c r="O661" i="10"/>
  <c r="O399" i="10"/>
  <c r="O619" i="10"/>
  <c r="O713" i="10"/>
  <c r="O775" i="10"/>
  <c r="O346" i="10"/>
  <c r="O620" i="10"/>
  <c r="O776" i="10"/>
  <c r="O777" i="10"/>
  <c r="O778" i="10"/>
  <c r="O680" i="10"/>
  <c r="O779" i="10"/>
  <c r="O780" i="10"/>
  <c r="O781" i="10"/>
  <c r="O782" i="10"/>
  <c r="O334" i="10"/>
  <c r="O715" i="10"/>
  <c r="O664" i="10"/>
  <c r="O783" i="10"/>
  <c r="O706" i="10"/>
  <c r="O701" i="10"/>
  <c r="O621" i="10"/>
  <c r="O688" i="10"/>
  <c r="O655" i="10"/>
  <c r="O656" i="10"/>
  <c r="O681" i="10"/>
  <c r="O575" i="10"/>
  <c r="O784" i="10"/>
  <c r="O623" i="10"/>
  <c r="O463" i="10"/>
  <c r="O785" i="10"/>
  <c r="O624" i="10"/>
  <c r="O786" i="10"/>
  <c r="O787" i="10"/>
  <c r="O702" i="10"/>
  <c r="O788" i="10"/>
  <c r="O789" i="10"/>
  <c r="O790" i="10"/>
  <c r="O602" i="10"/>
  <c r="O657" i="10"/>
  <c r="O791" i="10"/>
  <c r="O694" i="10"/>
  <c r="O625" i="10"/>
  <c r="O703" i="10"/>
  <c r="O738" i="10"/>
  <c r="O792" i="10"/>
  <c r="O665" i="10"/>
  <c r="O721" i="10"/>
  <c r="O603" i="10"/>
  <c r="O722" i="10"/>
  <c r="O793" i="10"/>
  <c r="O626" i="10"/>
  <c r="O652" i="10"/>
  <c r="O642" i="10"/>
  <c r="O794" i="10"/>
  <c r="O795" i="10"/>
  <c r="O796" i="10"/>
  <c r="O797" i="10"/>
  <c r="O627" i="10"/>
  <c r="O699" i="10"/>
  <c r="O628" i="10"/>
  <c r="O686" i="10"/>
  <c r="O629" i="10"/>
  <c r="O798" i="10"/>
  <c r="O653" i="10"/>
  <c r="O799" i="10"/>
  <c r="O630" i="10"/>
  <c r="O654" i="10"/>
  <c r="O800" i="10"/>
  <c r="O666" i="10"/>
  <c r="O631" i="10"/>
  <c r="O801" i="10"/>
  <c r="O717" i="10"/>
  <c r="O802" i="10"/>
  <c r="O803" i="10"/>
  <c r="O718" i="10"/>
  <c r="O687" i="10"/>
  <c r="O744" i="10"/>
  <c r="O804" i="10"/>
  <c r="O640" i="10"/>
  <c r="O632" i="10"/>
  <c r="O805" i="10"/>
  <c r="O643" i="10"/>
  <c r="O806" i="10"/>
  <c r="O633" i="10"/>
  <c r="O689" i="10"/>
  <c r="O807" i="10"/>
  <c r="O690" i="10"/>
  <c r="O733" i="10"/>
  <c r="O808" i="10"/>
  <c r="O634" i="10"/>
  <c r="O608" i="10"/>
  <c r="O809" i="10"/>
  <c r="O810" i="10"/>
  <c r="O811" i="10"/>
  <c r="O674" i="10"/>
  <c r="O812" i="10"/>
  <c r="O675" i="10"/>
  <c r="O813" i="10"/>
  <c r="O604" i="10"/>
  <c r="O814" i="10"/>
  <c r="O815" i="10"/>
  <c r="O725" i="10"/>
  <c r="O816" i="10"/>
  <c r="O697" i="10"/>
  <c r="O817" i="10"/>
  <c r="O818" i="10"/>
  <c r="O732" i="10"/>
  <c r="O819" i="10"/>
  <c r="O645" i="10"/>
  <c r="O820" i="10"/>
  <c r="O683" i="10"/>
  <c r="O685" i="10"/>
  <c r="O716" i="10"/>
  <c r="O821" i="10"/>
  <c r="O822" i="10"/>
  <c r="O823" i="10"/>
  <c r="O824" i="10"/>
  <c r="O719" i="10"/>
  <c r="O825" i="10"/>
  <c r="O826" i="10"/>
  <c r="O943" i="10"/>
  <c r="O973" i="10"/>
  <c r="O945" i="10"/>
  <c r="O423" i="10"/>
  <c r="O939" i="10"/>
  <c r="O953" i="10"/>
  <c r="O827" i="10"/>
  <c r="O828" i="10"/>
  <c r="O671" i="10"/>
  <c r="O947" i="10"/>
  <c r="O952" i="10"/>
  <c r="O580" i="10"/>
  <c r="O957" i="10"/>
  <c r="O829" i="10"/>
  <c r="O830" i="10"/>
  <c r="O832" i="10"/>
  <c r="O833" i="10"/>
  <c r="O834" i="10"/>
  <c r="O835" i="10"/>
  <c r="O837" i="10"/>
  <c r="O838" i="10"/>
  <c r="O839" i="10"/>
  <c r="O843" i="10"/>
  <c r="O844" i="10"/>
  <c r="O845" i="10"/>
  <c r="O846" i="10"/>
  <c r="O847" i="10"/>
  <c r="O848" i="10"/>
  <c r="O849" i="10"/>
  <c r="O850" i="10"/>
  <c r="O851" i="10"/>
  <c r="O852" i="10"/>
  <c r="O853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73" i="10"/>
  <c r="O875" i="10"/>
  <c r="O876" i="10"/>
  <c r="O878" i="10"/>
  <c r="O879" i="10"/>
  <c r="O881" i="10"/>
  <c r="O883" i="10"/>
  <c r="O884" i="10"/>
  <c r="O885" i="10"/>
  <c r="O886" i="10"/>
  <c r="O888" i="10"/>
  <c r="O889" i="10"/>
  <c r="O891" i="10"/>
  <c r="O892" i="10"/>
  <c r="O893" i="10"/>
  <c r="O894" i="10"/>
  <c r="O896" i="10"/>
  <c r="O897" i="10"/>
  <c r="O898" i="10"/>
  <c r="O899" i="10"/>
  <c r="O901" i="10"/>
  <c r="O902" i="10"/>
  <c r="O903" i="10"/>
  <c r="O734" i="10"/>
  <c r="O736" i="10"/>
  <c r="O906" i="10"/>
  <c r="O907" i="10"/>
  <c r="O908" i="10"/>
  <c r="O909" i="10"/>
  <c r="O910" i="10"/>
  <c r="O912" i="10"/>
  <c r="O913" i="10"/>
  <c r="O914" i="10"/>
  <c r="O915" i="10"/>
  <c r="O917" i="10"/>
  <c r="O918" i="10"/>
  <c r="O919" i="10"/>
  <c r="O920" i="10"/>
  <c r="O921" i="10"/>
  <c r="O922" i="10"/>
  <c r="O923" i="10"/>
  <c r="O924" i="10"/>
  <c r="O925" i="10"/>
  <c r="O926" i="10"/>
  <c r="O928" i="10"/>
  <c r="O929" i="10"/>
  <c r="O930" i="10"/>
  <c r="O931" i="10"/>
  <c r="O932" i="10"/>
  <c r="O933" i="10"/>
  <c r="O934" i="10"/>
  <c r="O935" i="10"/>
  <c r="O936" i="10"/>
  <c r="O937" i="10"/>
  <c r="O938" i="10"/>
  <c r="O940" i="10"/>
  <c r="O941" i="10"/>
  <c r="O942" i="10"/>
  <c r="O983" i="10"/>
  <c r="O951" i="10"/>
  <c r="O964" i="10"/>
  <c r="O984" i="10"/>
  <c r="O986" i="10"/>
  <c r="O988" i="10"/>
  <c r="O948" i="10"/>
  <c r="O971" i="10"/>
  <c r="O989" i="10"/>
  <c r="O991" i="10"/>
  <c r="O970" i="10"/>
  <c r="O949" i="10"/>
  <c r="O995" i="10"/>
  <c r="O950" i="10"/>
  <c r="O996" i="10"/>
  <c r="O997" i="10"/>
  <c r="O982" i="10"/>
  <c r="O981" i="10"/>
  <c r="O999" i="10"/>
  <c r="O1000" i="10"/>
  <c r="O961" i="10"/>
  <c r="O965" i="10"/>
  <c r="O854" i="10"/>
  <c r="O966" i="10"/>
  <c r="O1001" i="10"/>
  <c r="O946" i="10"/>
  <c r="O985" i="10"/>
  <c r="O987" i="10"/>
  <c r="O969" i="10"/>
  <c r="O992" i="10"/>
  <c r="O993" i="10"/>
  <c r="O994" i="10"/>
  <c r="O975" i="10"/>
  <c r="O998" i="10"/>
  <c r="O974" i="10"/>
  <c r="O831" i="10"/>
  <c r="O836" i="10"/>
  <c r="O840" i="10"/>
  <c r="O841" i="10"/>
  <c r="O842" i="10"/>
  <c r="O855" i="10"/>
  <c r="O868" i="10"/>
  <c r="O869" i="10"/>
  <c r="O870" i="10"/>
  <c r="O874" i="10"/>
  <c r="O877" i="10"/>
  <c r="O880" i="10"/>
  <c r="O882" i="10"/>
  <c r="O887" i="10"/>
  <c r="O890" i="10"/>
  <c r="O895" i="10"/>
  <c r="O900" i="10"/>
  <c r="O911" i="10"/>
  <c r="O927" i="10"/>
  <c r="O955" i="10"/>
  <c r="O1003" i="10"/>
  <c r="O990" i="10"/>
  <c r="O967" i="10"/>
  <c r="O1002" i="10"/>
  <c r="O968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O1034" i="10"/>
  <c r="O1020" i="10"/>
  <c r="O1022" i="10"/>
  <c r="O1018" i="10"/>
  <c r="O1019" i="10"/>
  <c r="O1035" i="10"/>
  <c r="O1030" i="10"/>
  <c r="O1028" i="10"/>
  <c r="O1017" i="10"/>
  <c r="O1036" i="10"/>
  <c r="O679" i="10"/>
  <c r="O1037" i="10"/>
  <c r="O1038" i="10"/>
  <c r="O1039" i="10"/>
  <c r="O1023" i="10"/>
  <c r="O1040" i="10"/>
  <c r="O1021" i="10"/>
  <c r="O1025" i="10"/>
  <c r="O1026" i="10"/>
  <c r="O1027" i="10"/>
  <c r="O1041" i="10"/>
  <c r="O1042" i="10"/>
  <c r="O1031" i="10"/>
  <c r="O635" i="10"/>
  <c r="O1043" i="10"/>
  <c r="O1044" i="10"/>
  <c r="O1024" i="10"/>
  <c r="O1029" i="10"/>
  <c r="O1045" i="10"/>
  <c r="O1046" i="10"/>
  <c r="O1047" i="10"/>
  <c r="O1048" i="10"/>
  <c r="O1049" i="10"/>
  <c r="O1050" i="10"/>
  <c r="O1051" i="10"/>
  <c r="O1054" i="10"/>
  <c r="O1055" i="10"/>
  <c r="O1056" i="10"/>
  <c r="O1057" i="10"/>
  <c r="O1059" i="10"/>
  <c r="O1061" i="10"/>
  <c r="O1062" i="10"/>
  <c r="O1063" i="10"/>
  <c r="O1065" i="10"/>
  <c r="O1066" i="10"/>
  <c r="O1067" i="10"/>
  <c r="O1068" i="10"/>
  <c r="O1069" i="10"/>
  <c r="O1070" i="10"/>
  <c r="O1071" i="10"/>
  <c r="O1073" i="10"/>
  <c r="O1128" i="10"/>
  <c r="O1129" i="10"/>
  <c r="O1094" i="10"/>
  <c r="O1131" i="10"/>
  <c r="O1083" i="10"/>
  <c r="O1072" i="10"/>
  <c r="O1078" i="10"/>
  <c r="O1092" i="10"/>
  <c r="O1074" i="10"/>
  <c r="O1133" i="10"/>
  <c r="O1079" i="10"/>
  <c r="O1086" i="10"/>
  <c r="O1134" i="10"/>
  <c r="O1075" i="10"/>
  <c r="O1089" i="10"/>
  <c r="O1135" i="10"/>
  <c r="O1077" i="10"/>
  <c r="O1171" i="10"/>
  <c r="O1082" i="10"/>
  <c r="O1172" i="10"/>
  <c r="O1118" i="10"/>
  <c r="O1168" i="10"/>
  <c r="O1119" i="10"/>
  <c r="O1064" i="10"/>
  <c r="O1173" i="10"/>
  <c r="O1159" i="10"/>
  <c r="O1147" i="10"/>
  <c r="O1179" i="10"/>
  <c r="O1111" i="10"/>
  <c r="O1084" i="10"/>
  <c r="O1088" i="10"/>
  <c r="O1174" i="10"/>
  <c r="O1097" i="10"/>
  <c r="O1113" i="10"/>
  <c r="O1164" i="10"/>
  <c r="O1116" i="10"/>
  <c r="O1166" i="10"/>
  <c r="O1120" i="10"/>
  <c r="O1110" i="10"/>
  <c r="O1121" i="10"/>
  <c r="O1102" i="10"/>
  <c r="O1098" i="10"/>
  <c r="O1114" i="10"/>
  <c r="O1175" i="10"/>
  <c r="O1145" i="10"/>
  <c r="O1112" i="10"/>
  <c r="O1176" i="10"/>
  <c r="O1122" i="10"/>
  <c r="O1101" i="10"/>
  <c r="O1155" i="10"/>
  <c r="O1169" i="10"/>
  <c r="O1127" i="10"/>
  <c r="O1148" i="10"/>
  <c r="O1144" i="10"/>
  <c r="O1149" i="10"/>
  <c r="O1170" i="10"/>
  <c r="O1156" i="10"/>
  <c r="O1081" i="10"/>
  <c r="O1177" i="10"/>
  <c r="O1095" i="10"/>
  <c r="O1136" i="10"/>
  <c r="O1117" i="10"/>
  <c r="O1105" i="10"/>
  <c r="O1137" i="10"/>
  <c r="O1138" i="10"/>
  <c r="O1123" i="10"/>
  <c r="O1139" i="10"/>
  <c r="O1152" i="10"/>
  <c r="O1150" i="10"/>
  <c r="O1146" i="10"/>
  <c r="O1090" i="10"/>
  <c r="O1099" i="10"/>
  <c r="O1130" i="10"/>
  <c r="O1124" i="10"/>
  <c r="O1076" i="10"/>
  <c r="O1100" i="10"/>
  <c r="O1115" i="10"/>
  <c r="O1125" i="10"/>
  <c r="O1108" i="10"/>
  <c r="O1154" i="10"/>
  <c r="O1087" i="10"/>
  <c r="O1091" i="10"/>
  <c r="O1140" i="10"/>
  <c r="O1141" i="10"/>
  <c r="O1142" i="10"/>
  <c r="O1163" i="10"/>
  <c r="O1165" i="10"/>
  <c r="O1126" i="10"/>
  <c r="O1167" i="10"/>
  <c r="O1143" i="10"/>
  <c r="O1085" i="10"/>
  <c r="O1178" i="10"/>
  <c r="O1151" i="10"/>
  <c r="O298" i="10"/>
  <c r="O1180" i="10"/>
  <c r="O644" i="10"/>
  <c r="O1181" i="10"/>
  <c r="O1182" i="10"/>
  <c r="O962" i="10"/>
  <c r="O1183" i="10"/>
  <c r="O960" i="10"/>
  <c r="O308" i="10"/>
  <c r="O109" i="10"/>
  <c r="O299" i="10"/>
  <c r="O1184" i="10"/>
  <c r="O1093" i="10"/>
  <c r="O1052" i="10"/>
  <c r="O1185" i="10"/>
  <c r="O110" i="10"/>
  <c r="O1186" i="10"/>
  <c r="O115" i="10"/>
  <c r="O678" i="10"/>
  <c r="O660" i="10"/>
  <c r="O1187" i="10"/>
  <c r="O676" i="10"/>
  <c r="O1188" i="10"/>
  <c r="O325" i="10"/>
  <c r="O1189" i="10"/>
  <c r="O1190" i="10"/>
  <c r="O1191" i="10"/>
  <c r="O66" i="10"/>
  <c r="O1192" i="10"/>
  <c r="O1193" i="10"/>
  <c r="O916" i="10"/>
  <c r="O691" i="10"/>
  <c r="O319" i="10"/>
  <c r="O68" i="10"/>
  <c r="O349" i="10"/>
  <c r="O1194" i="10"/>
  <c r="O1195" i="10"/>
  <c r="O1196" i="10"/>
  <c r="O2" i="10"/>
  <c r="D1078" i="11"/>
  <c r="D1079" i="11"/>
  <c r="N355" i="18" s="1"/>
  <c r="B355" i="18" s="1"/>
  <c r="D1080" i="11"/>
  <c r="N409" i="18" s="1"/>
  <c r="B409" i="18" s="1"/>
  <c r="D1081" i="11"/>
  <c r="D1082" i="11"/>
  <c r="D1083" i="11"/>
  <c r="D1084" i="11"/>
  <c r="D1085" i="11"/>
  <c r="D1086" i="11"/>
  <c r="D1087" i="11"/>
  <c r="D1088" i="11"/>
  <c r="N747" i="18" s="1"/>
  <c r="B747" i="18" s="1"/>
  <c r="D1089" i="11"/>
  <c r="D1090" i="11"/>
  <c r="D1091" i="11"/>
  <c r="N647" i="18" s="1"/>
  <c r="B647" i="18" s="1"/>
  <c r="D1092" i="11"/>
  <c r="N793" i="18" s="1"/>
  <c r="B793" i="18" s="1"/>
  <c r="D1093" i="11"/>
  <c r="D1094" i="11"/>
  <c r="D1095" i="11"/>
  <c r="D1096" i="11"/>
  <c r="N737" i="18" s="1"/>
  <c r="B737" i="18" s="1"/>
  <c r="D1097" i="11"/>
  <c r="N396" i="18" s="1"/>
  <c r="B396" i="18" s="1"/>
  <c r="D1098" i="11"/>
  <c r="D1099" i="11"/>
  <c r="D1100" i="11"/>
  <c r="N37" i="18" s="1"/>
  <c r="B37" i="18" s="1"/>
  <c r="D1101" i="11"/>
  <c r="N107" i="18" s="1"/>
  <c r="B107" i="18" s="1"/>
  <c r="D1102" i="11"/>
  <c r="N806" i="18" s="1"/>
  <c r="B806" i="18" s="1"/>
  <c r="D1103" i="11"/>
  <c r="N706" i="16" s="1"/>
  <c r="D1104" i="11"/>
  <c r="D1107" i="11"/>
  <c r="D1108" i="11"/>
  <c r="N907" i="18" s="1"/>
  <c r="B907" i="18" s="1"/>
  <c r="D1109" i="11"/>
  <c r="D1111" i="11"/>
  <c r="D1112" i="11"/>
  <c r="D1113" i="11"/>
  <c r="D1114" i="11"/>
  <c r="D1115" i="11"/>
  <c r="N755" i="18" s="1"/>
  <c r="B755" i="18" s="1"/>
  <c r="D1116" i="11"/>
  <c r="N805" i="18" s="1"/>
  <c r="B805" i="18" s="1"/>
  <c r="D1117" i="11"/>
  <c r="N762" i="18" s="1"/>
  <c r="B762" i="18" s="1"/>
  <c r="D1118" i="11"/>
  <c r="D1119" i="11"/>
  <c r="D1120" i="11"/>
  <c r="D1121" i="11"/>
  <c r="N100" i="18" s="1"/>
  <c r="B100" i="18" s="1"/>
  <c r="D1122" i="11"/>
  <c r="N837" i="18" s="1"/>
  <c r="B837" i="18" s="1"/>
  <c r="D1123" i="11"/>
  <c r="D1124" i="11"/>
  <c r="N729" i="18" s="1"/>
  <c r="B729" i="18" s="1"/>
  <c r="D1125" i="11"/>
  <c r="N757" i="18" s="1"/>
  <c r="B757" i="18" s="1"/>
  <c r="D1126" i="11"/>
  <c r="D1127" i="11"/>
  <c r="D1128" i="11"/>
  <c r="D1129" i="11"/>
  <c r="D1130" i="11"/>
  <c r="N39" i="18" s="1"/>
  <c r="B39" i="18" s="1"/>
  <c r="D1131" i="11"/>
  <c r="D1132" i="11"/>
  <c r="N628" i="18" s="1"/>
  <c r="B628" i="18" s="1"/>
  <c r="D1133" i="11"/>
  <c r="N820" i="18" s="1"/>
  <c r="B820" i="18" s="1"/>
  <c r="D1134" i="11"/>
  <c r="N1111" i="18" s="1"/>
  <c r="B1111" i="18" s="1"/>
  <c r="D1135" i="11"/>
  <c r="N326" i="18" s="1"/>
  <c r="B326" i="18" s="1"/>
  <c r="D1136" i="11"/>
  <c r="N419" i="18" s="1"/>
  <c r="B419" i="18" s="1"/>
  <c r="D1137" i="11"/>
  <c r="N1092" i="18" s="1"/>
  <c r="B1092" i="18" s="1"/>
  <c r="D1138" i="11"/>
  <c r="N414" i="18" s="1"/>
  <c r="B414" i="18" s="1"/>
  <c r="D1139" i="11"/>
  <c r="D1140" i="11"/>
  <c r="D1141" i="11"/>
  <c r="N280" i="18" s="1"/>
  <c r="B280" i="18" s="1"/>
  <c r="D1142" i="11"/>
  <c r="N616" i="18" s="1"/>
  <c r="B616" i="18" s="1"/>
  <c r="D1143" i="11"/>
  <c r="D1144" i="11"/>
  <c r="N235" i="18" s="1"/>
  <c r="B235" i="18" s="1"/>
  <c r="D1145" i="11"/>
  <c r="D1146" i="11"/>
  <c r="N278" i="18" s="1"/>
  <c r="B278" i="18" s="1"/>
  <c r="D1147" i="11"/>
  <c r="N281" i="18" s="1"/>
  <c r="B281" i="18" s="1"/>
  <c r="D1148" i="11"/>
  <c r="N1251" i="18" s="1"/>
  <c r="B1251" i="18" s="1"/>
  <c r="D1149" i="11"/>
  <c r="D1150" i="11"/>
  <c r="N792" i="18" s="1"/>
  <c r="B792" i="18" s="1"/>
  <c r="D1151" i="11"/>
  <c r="D1152" i="11"/>
  <c r="N776" i="18" s="1"/>
  <c r="B776" i="18" s="1"/>
  <c r="D1153" i="11"/>
  <c r="N376" i="18" s="1"/>
  <c r="B376" i="18" s="1"/>
  <c r="D1154" i="11"/>
  <c r="D1155" i="11"/>
  <c r="D1156" i="11"/>
  <c r="D1157" i="11"/>
  <c r="D1158" i="11"/>
  <c r="N763" i="18" s="1"/>
  <c r="B763" i="18" s="1"/>
  <c r="D1159" i="11"/>
  <c r="N899" i="18" s="1"/>
  <c r="B899" i="18" s="1"/>
  <c r="D1160" i="11"/>
  <c r="N576" i="18" s="1"/>
  <c r="B576" i="18" s="1"/>
  <c r="D1161" i="11"/>
  <c r="D1162" i="11"/>
  <c r="D1164" i="11"/>
  <c r="D1165" i="11"/>
  <c r="D1166" i="11"/>
  <c r="D1167" i="11"/>
  <c r="D1168" i="11"/>
  <c r="D1169" i="11"/>
  <c r="D1170" i="11"/>
  <c r="N570" i="18" s="1"/>
  <c r="B570" i="18" s="1"/>
  <c r="D1171" i="11"/>
  <c r="N737" i="16" s="1"/>
  <c r="B737" i="16" s="1"/>
  <c r="D1172" i="11"/>
  <c r="D1173" i="11"/>
  <c r="N1248" i="18" s="1"/>
  <c r="B1248" i="18" s="1"/>
  <c r="D1174" i="11"/>
  <c r="D1175" i="11"/>
  <c r="D1176" i="11"/>
  <c r="N406" i="18" s="1"/>
  <c r="B406" i="18" s="1"/>
  <c r="D1177" i="11"/>
  <c r="D1179" i="11"/>
  <c r="N1190" i="18" s="1"/>
  <c r="B1190" i="18" s="1"/>
  <c r="D1180" i="11"/>
  <c r="N1241" i="18" s="1"/>
  <c r="B1241" i="18" s="1"/>
  <c r="D1181" i="11"/>
  <c r="N387" i="18" s="1"/>
  <c r="B387" i="18" s="1"/>
  <c r="D1182" i="11"/>
  <c r="D1183" i="11"/>
  <c r="D1184" i="11"/>
  <c r="B498" i="14"/>
  <c r="D1185" i="11"/>
  <c r="D1187" i="11"/>
  <c r="D1188" i="11"/>
  <c r="N933" i="18" s="1"/>
  <c r="B933" i="18" s="1"/>
  <c r="D1189" i="11"/>
  <c r="N1108" i="18" s="1"/>
  <c r="B1108" i="18" s="1"/>
  <c r="D1190" i="11"/>
  <c r="D1191" i="11"/>
  <c r="D1193" i="11"/>
  <c r="N779" i="18" s="1"/>
  <c r="B779" i="18" s="1"/>
  <c r="D1194" i="11"/>
  <c r="D1196" i="11"/>
  <c r="D1197" i="11"/>
  <c r="D1198" i="11"/>
  <c r="C1078" i="10"/>
  <c r="D1078" i="10"/>
  <c r="E1078" i="10"/>
  <c r="Q1078" i="10"/>
  <c r="C603" i="10"/>
  <c r="D603" i="10"/>
  <c r="E603" i="10"/>
  <c r="C722" i="10"/>
  <c r="D722" i="10"/>
  <c r="E722" i="10"/>
  <c r="C414" i="10"/>
  <c r="D414" i="10"/>
  <c r="E414" i="10"/>
  <c r="C89" i="10"/>
  <c r="D89" i="10"/>
  <c r="E89" i="10"/>
  <c r="C507" i="10"/>
  <c r="D507" i="10"/>
  <c r="E507" i="10"/>
  <c r="C118" i="10"/>
  <c r="D118" i="10"/>
  <c r="E118" i="10"/>
  <c r="C793" i="10"/>
  <c r="D793" i="10"/>
  <c r="E793" i="10"/>
  <c r="C165" i="10"/>
  <c r="D165" i="10"/>
  <c r="E165" i="10"/>
  <c r="C873" i="10"/>
  <c r="D873" i="10"/>
  <c r="E873" i="10"/>
  <c r="C626" i="10"/>
  <c r="D626" i="10"/>
  <c r="E626" i="10"/>
  <c r="C23" i="10"/>
  <c r="D23" i="10"/>
  <c r="E23" i="10"/>
  <c r="C558" i="10"/>
  <c r="D558" i="10"/>
  <c r="E558" i="10"/>
  <c r="C1150" i="10"/>
  <c r="D1150" i="10"/>
  <c r="E1150" i="10"/>
  <c r="Q1150" i="10"/>
  <c r="C293" i="10"/>
  <c r="D293" i="10"/>
  <c r="E293" i="10"/>
  <c r="C1075" i="10"/>
  <c r="D1075" i="10"/>
  <c r="E1075" i="10"/>
  <c r="Q1075" i="10"/>
  <c r="C652" i="10"/>
  <c r="D652" i="10"/>
  <c r="E652" i="10"/>
  <c r="C1146" i="10"/>
  <c r="D1146" i="10"/>
  <c r="E1146" i="10"/>
  <c r="Q1146" i="10"/>
  <c r="C333" i="10"/>
  <c r="D333" i="10"/>
  <c r="E333" i="10"/>
  <c r="C1090" i="10"/>
  <c r="D1090" i="10"/>
  <c r="E1090" i="10"/>
  <c r="Q1090" i="10"/>
  <c r="C191" i="10"/>
  <c r="D191" i="10"/>
  <c r="E191" i="10"/>
  <c r="C258" i="10"/>
  <c r="D258" i="10"/>
  <c r="E258" i="10"/>
  <c r="C642" i="10"/>
  <c r="D642" i="10"/>
  <c r="E642" i="10"/>
  <c r="C48" i="10"/>
  <c r="D48" i="10"/>
  <c r="E48" i="10"/>
  <c r="C874" i="10"/>
  <c r="D874" i="10"/>
  <c r="E874" i="10"/>
  <c r="C55" i="10"/>
  <c r="D55" i="10"/>
  <c r="E55" i="10"/>
  <c r="C794" i="10"/>
  <c r="D794" i="10"/>
  <c r="E794" i="10"/>
  <c r="C837" i="10"/>
  <c r="D837" i="10"/>
  <c r="E837" i="10"/>
  <c r="C1099" i="10"/>
  <c r="D1099" i="10"/>
  <c r="E1099" i="10"/>
  <c r="Q1099" i="10"/>
  <c r="C795" i="10"/>
  <c r="D795" i="10"/>
  <c r="E795" i="10"/>
  <c r="C1130" i="10"/>
  <c r="D1130" i="10"/>
  <c r="E1130" i="10"/>
  <c r="Q1130" i="10"/>
  <c r="C166" i="10"/>
  <c r="D166" i="10"/>
  <c r="E166" i="10"/>
  <c r="C151" i="10"/>
  <c r="D151" i="10"/>
  <c r="E151" i="10"/>
  <c r="C122" i="10"/>
  <c r="D122" i="10"/>
  <c r="E122" i="10"/>
  <c r="C941" i="10"/>
  <c r="D941" i="10"/>
  <c r="E941" i="10"/>
  <c r="C253" i="10"/>
  <c r="D253" i="10"/>
  <c r="E253" i="10"/>
  <c r="C796" i="10"/>
  <c r="D796" i="10"/>
  <c r="E796" i="10"/>
  <c r="C310" i="10"/>
  <c r="D310" i="10"/>
  <c r="E310" i="10"/>
  <c r="C797" i="10"/>
  <c r="D797" i="10"/>
  <c r="E797" i="10"/>
  <c r="C627" i="10"/>
  <c r="D627" i="10"/>
  <c r="E627" i="10"/>
  <c r="C699" i="10"/>
  <c r="D699" i="10"/>
  <c r="E699" i="10"/>
  <c r="C53" i="10"/>
  <c r="D53" i="10"/>
  <c r="E53" i="10"/>
  <c r="C289" i="10"/>
  <c r="D289" i="10"/>
  <c r="E289" i="10"/>
  <c r="C8" i="10"/>
  <c r="D8" i="10"/>
  <c r="E8" i="10"/>
  <c r="C918" i="10"/>
  <c r="D918" i="10"/>
  <c r="E918" i="10"/>
  <c r="C320" i="10"/>
  <c r="D320" i="10"/>
  <c r="E320" i="10"/>
  <c r="C225" i="10"/>
  <c r="D225" i="10"/>
  <c r="E225" i="10"/>
  <c r="C628" i="10"/>
  <c r="D628" i="10"/>
  <c r="E628" i="10"/>
  <c r="C686" i="10"/>
  <c r="D686" i="10"/>
  <c r="E686" i="10"/>
  <c r="C247" i="10"/>
  <c r="D247" i="10"/>
  <c r="E247" i="10"/>
  <c r="C1124" i="10"/>
  <c r="D1124" i="10"/>
  <c r="E1124" i="10"/>
  <c r="Q1124" i="10"/>
  <c r="C1076" i="10"/>
  <c r="D1076" i="10"/>
  <c r="E1076" i="10"/>
  <c r="Q1076" i="10"/>
  <c r="C321" i="10"/>
  <c r="D321" i="10"/>
  <c r="E321" i="10"/>
  <c r="C961" i="10"/>
  <c r="D961" i="10"/>
  <c r="E961" i="10"/>
  <c r="C9" i="10"/>
  <c r="D9" i="10"/>
  <c r="E9" i="10"/>
  <c r="C481" i="10"/>
  <c r="D481" i="10"/>
  <c r="E481" i="10"/>
  <c r="C233" i="10"/>
  <c r="D233" i="10"/>
  <c r="E233" i="10"/>
  <c r="C538" i="10"/>
  <c r="D538" i="10"/>
  <c r="E538" i="10"/>
  <c r="C827" i="10"/>
  <c r="D827" i="10"/>
  <c r="E827" i="10"/>
  <c r="C750" i="10"/>
  <c r="D750" i="10"/>
  <c r="E750" i="10"/>
  <c r="C1100" i="10"/>
  <c r="D1100" i="10"/>
  <c r="E1100" i="10"/>
  <c r="Q1100" i="10"/>
  <c r="C415" i="10"/>
  <c r="D415" i="10"/>
  <c r="E415" i="10"/>
  <c r="C435" i="10"/>
  <c r="D435" i="10"/>
  <c r="E435" i="10"/>
  <c r="C1115" i="10"/>
  <c r="D1115" i="10"/>
  <c r="E1115" i="10"/>
  <c r="Q1115" i="10"/>
  <c r="C629" i="10"/>
  <c r="D629" i="10"/>
  <c r="E629" i="10"/>
  <c r="C798" i="10"/>
  <c r="D798" i="10"/>
  <c r="E798" i="10"/>
  <c r="C467" i="10"/>
  <c r="D467" i="10"/>
  <c r="E467" i="10"/>
  <c r="C303" i="10"/>
  <c r="D303" i="10"/>
  <c r="E303" i="10"/>
  <c r="C653" i="10"/>
  <c r="D653" i="10"/>
  <c r="E653" i="10"/>
  <c r="C315" i="10"/>
  <c r="D315" i="10"/>
  <c r="E315" i="10"/>
  <c r="C194" i="10"/>
  <c r="D194" i="10"/>
  <c r="E194" i="10"/>
  <c r="C536" i="10"/>
  <c r="D536" i="10"/>
  <c r="E536" i="10"/>
  <c r="C472" i="10"/>
  <c r="D472" i="10"/>
  <c r="E472" i="10"/>
  <c r="C1055" i="10"/>
  <c r="D1055" i="10"/>
  <c r="E1055" i="10"/>
  <c r="Q1055" i="10"/>
  <c r="C424" i="10"/>
  <c r="D424" i="10"/>
  <c r="E424" i="10"/>
  <c r="C447" i="10"/>
  <c r="D447" i="10"/>
  <c r="E447" i="10"/>
  <c r="C417" i="10"/>
  <c r="D417" i="10"/>
  <c r="E417" i="10"/>
  <c r="C945" i="10"/>
  <c r="D945" i="10"/>
  <c r="E945" i="10"/>
  <c r="C1071" i="10"/>
  <c r="D1071" i="10"/>
  <c r="E1071" i="10"/>
  <c r="Q1071" i="10"/>
  <c r="C1125" i="10"/>
  <c r="D1125" i="10"/>
  <c r="E1125" i="10"/>
  <c r="Q1125" i="10"/>
  <c r="C468" i="10"/>
  <c r="D468" i="10"/>
  <c r="E468" i="10"/>
  <c r="C799" i="10"/>
  <c r="D799" i="10"/>
  <c r="E799" i="10"/>
  <c r="C381" i="10"/>
  <c r="D381" i="10"/>
  <c r="E381" i="10"/>
  <c r="C630" i="10"/>
  <c r="D630" i="10"/>
  <c r="E630" i="10"/>
  <c r="C581" i="10"/>
  <c r="D581" i="10"/>
  <c r="E581" i="10"/>
  <c r="C1108" i="10"/>
  <c r="D1108" i="10"/>
  <c r="E1108" i="10"/>
  <c r="Q1108" i="10"/>
  <c r="C382" i="10"/>
  <c r="D382" i="10"/>
  <c r="E382" i="10"/>
  <c r="C654" i="10"/>
  <c r="D654" i="10"/>
  <c r="E654" i="10"/>
  <c r="C195" i="10"/>
  <c r="D195" i="10"/>
  <c r="E195" i="10"/>
  <c r="C907" i="10"/>
  <c r="D907" i="10"/>
  <c r="E907" i="10"/>
  <c r="C383" i="10"/>
  <c r="D383" i="10"/>
  <c r="E383" i="10"/>
  <c r="C1014" i="10"/>
  <c r="D1014" i="10"/>
  <c r="E1014" i="10"/>
  <c r="Q1014" i="10"/>
  <c r="C1154" i="10"/>
  <c r="D1154" i="10"/>
  <c r="E1154" i="10"/>
  <c r="Q1154" i="10"/>
  <c r="C965" i="10"/>
  <c r="D965" i="10"/>
  <c r="E965" i="10"/>
  <c r="C81" i="10"/>
  <c r="D81" i="10"/>
  <c r="E81" i="10"/>
  <c r="C429" i="10"/>
  <c r="D429" i="10"/>
  <c r="E429" i="10"/>
  <c r="C90" i="10"/>
  <c r="D90" i="10"/>
  <c r="E90" i="10"/>
  <c r="C1040" i="10"/>
  <c r="D1040" i="10"/>
  <c r="E1040" i="10"/>
  <c r="Q1040" i="10"/>
  <c r="C189" i="10"/>
  <c r="D189" i="10"/>
  <c r="E189" i="10"/>
  <c r="C517" i="10"/>
  <c r="D517" i="10"/>
  <c r="E517" i="10"/>
  <c r="C897" i="10"/>
  <c r="D897" i="10"/>
  <c r="E897" i="10"/>
  <c r="C973" i="10"/>
  <c r="D973" i="10"/>
  <c r="E973" i="10"/>
  <c r="C237" i="10"/>
  <c r="D237" i="10"/>
  <c r="E237" i="10"/>
  <c r="C1021" i="10"/>
  <c r="D1021" i="10"/>
  <c r="E1021" i="10"/>
  <c r="Q1021" i="10"/>
  <c r="C548" i="10"/>
  <c r="D548" i="10"/>
  <c r="E548" i="10"/>
  <c r="C852" i="10"/>
  <c r="D852" i="10"/>
  <c r="E852" i="10"/>
  <c r="C800" i="10"/>
  <c r="D800" i="10"/>
  <c r="E800" i="10"/>
  <c r="C311" i="10"/>
  <c r="D311" i="10"/>
  <c r="E311" i="10"/>
  <c r="C666" i="10"/>
  <c r="D666" i="10"/>
  <c r="E666" i="10"/>
  <c r="C207" i="10"/>
  <c r="D207" i="10"/>
  <c r="E207" i="10"/>
  <c r="C184" i="10"/>
  <c r="D184" i="10"/>
  <c r="E184" i="10"/>
  <c r="C1087" i="10"/>
  <c r="D1087" i="10"/>
  <c r="E1087" i="10"/>
  <c r="Q1087" i="10"/>
  <c r="C844" i="10"/>
  <c r="D844" i="10"/>
  <c r="E844" i="10"/>
  <c r="C537" i="10"/>
  <c r="D537" i="10"/>
  <c r="E537" i="10"/>
  <c r="C953" i="10"/>
  <c r="D953" i="10"/>
  <c r="E953" i="10"/>
  <c r="C561" i="10"/>
  <c r="D561" i="10"/>
  <c r="E561" i="10"/>
  <c r="C337" i="10"/>
  <c r="D337" i="10"/>
  <c r="E337" i="10"/>
  <c r="C167" i="10"/>
  <c r="D167" i="10"/>
  <c r="E167" i="10"/>
  <c r="C868" i="10"/>
  <c r="D868" i="10"/>
  <c r="E868" i="10"/>
  <c r="C1025" i="10"/>
  <c r="D1025" i="10"/>
  <c r="E1025" i="10"/>
  <c r="Q1025" i="10"/>
  <c r="C469" i="10"/>
  <c r="D469" i="10"/>
  <c r="E469" i="10"/>
  <c r="C854" i="10"/>
  <c r="D854" i="10"/>
  <c r="E854" i="10"/>
  <c r="C1091" i="10"/>
  <c r="D1091" i="10"/>
  <c r="E1091" i="10"/>
  <c r="Q1091" i="10"/>
  <c r="C180" i="10"/>
  <c r="D180" i="10"/>
  <c r="E180" i="10"/>
  <c r="C248" i="10"/>
  <c r="D248" i="10"/>
  <c r="E248" i="10"/>
  <c r="C71" i="10"/>
  <c r="D71" i="10"/>
  <c r="E71" i="10"/>
  <c r="C513" i="10"/>
  <c r="D513" i="10"/>
  <c r="E513" i="10"/>
  <c r="C838" i="10"/>
  <c r="D838" i="10"/>
  <c r="E838" i="10"/>
  <c r="C834" i="10"/>
  <c r="D834" i="10"/>
  <c r="E834" i="10"/>
  <c r="C93" i="10"/>
  <c r="D93" i="10"/>
  <c r="E93" i="10"/>
  <c r="C63" i="10"/>
  <c r="D63" i="10"/>
  <c r="E63" i="10"/>
  <c r="C67" i="10"/>
  <c r="D67" i="10"/>
  <c r="E67" i="10"/>
  <c r="C1140" i="10"/>
  <c r="D1140" i="10"/>
  <c r="E1140" i="10"/>
  <c r="Q1140" i="10"/>
  <c r="C514" i="10"/>
  <c r="D514" i="10"/>
  <c r="E514" i="10"/>
  <c r="C272" i="10"/>
  <c r="D272" i="10"/>
  <c r="E272" i="10"/>
  <c r="C877" i="10"/>
  <c r="D877" i="10"/>
  <c r="E877" i="10"/>
  <c r="C296" i="10"/>
  <c r="D296" i="10"/>
  <c r="E296" i="10"/>
  <c r="C95" i="10"/>
  <c r="D95" i="10"/>
  <c r="E95" i="10"/>
  <c r="C96" i="10"/>
  <c r="D96" i="10"/>
  <c r="E96" i="10"/>
  <c r="C530" i="10"/>
  <c r="D530" i="10"/>
  <c r="E530" i="10"/>
  <c r="C631" i="10"/>
  <c r="D631" i="10"/>
  <c r="E631" i="10"/>
  <c r="C185" i="10"/>
  <c r="D185" i="10"/>
  <c r="E185" i="10"/>
  <c r="C940" i="10"/>
  <c r="D940" i="10"/>
  <c r="E940" i="10"/>
  <c r="C434" i="10"/>
  <c r="D434" i="10"/>
  <c r="E434" i="10"/>
  <c r="C1129" i="10"/>
  <c r="D1129" i="10"/>
  <c r="E1129" i="10"/>
  <c r="Q1129" i="10"/>
  <c r="C433" i="10"/>
  <c r="D433" i="10"/>
  <c r="E433" i="10"/>
  <c r="C1141" i="10"/>
  <c r="D1141" i="10"/>
  <c r="E1141" i="10"/>
  <c r="Q1141" i="10"/>
  <c r="C883" i="10"/>
  <c r="D883" i="10"/>
  <c r="E883" i="10"/>
  <c r="C136" i="10"/>
  <c r="D136" i="10"/>
  <c r="E136" i="10"/>
  <c r="C78" i="10"/>
  <c r="D78" i="10"/>
  <c r="E78" i="10"/>
  <c r="C431" i="10"/>
  <c r="D431" i="10"/>
  <c r="E431" i="10"/>
  <c r="C384" i="10"/>
  <c r="D384" i="10"/>
  <c r="E384" i="10"/>
  <c r="C966" i="10"/>
  <c r="D966" i="10"/>
  <c r="E966" i="10"/>
  <c r="C179" i="10"/>
  <c r="D179" i="10"/>
  <c r="E179" i="10"/>
  <c r="C201" i="10"/>
  <c r="D201" i="10"/>
  <c r="E201" i="10"/>
  <c r="C801" i="10"/>
  <c r="D801" i="10"/>
  <c r="E801" i="10"/>
  <c r="C573" i="10"/>
  <c r="D573" i="10"/>
  <c r="E573" i="10"/>
  <c r="C1001" i="10"/>
  <c r="D1001" i="10"/>
  <c r="E1001" i="10"/>
  <c r="C288" i="10"/>
  <c r="D288" i="10"/>
  <c r="E288" i="10"/>
  <c r="C717" i="10"/>
  <c r="D717" i="10"/>
  <c r="E717" i="10"/>
  <c r="C255" i="10"/>
  <c r="D255" i="10"/>
  <c r="E255" i="10"/>
  <c r="C482" i="10"/>
  <c r="D482" i="10"/>
  <c r="E482" i="10"/>
  <c r="C802" i="10"/>
  <c r="D802" i="10"/>
  <c r="E802" i="10"/>
  <c r="C803" i="10"/>
  <c r="D803" i="10"/>
  <c r="E803" i="10"/>
  <c r="C531" i="10"/>
  <c r="D531" i="10"/>
  <c r="E531" i="10"/>
  <c r="C718" i="10"/>
  <c r="D718" i="10"/>
  <c r="E718" i="10"/>
  <c r="C202" i="10"/>
  <c r="D202" i="10"/>
  <c r="E202" i="10"/>
  <c r="C152" i="10"/>
  <c r="D152" i="10"/>
  <c r="E152" i="10"/>
  <c r="C687" i="10"/>
  <c r="D687" i="10"/>
  <c r="E687" i="10"/>
  <c r="C851" i="10"/>
  <c r="D851" i="10"/>
  <c r="E851" i="10"/>
  <c r="C257" i="10"/>
  <c r="D257" i="10"/>
  <c r="E257" i="10"/>
  <c r="C532" i="10"/>
  <c r="D532" i="10"/>
  <c r="E532" i="10"/>
  <c r="C1128" i="10"/>
  <c r="D1128" i="10"/>
  <c r="E1128" i="10"/>
  <c r="Q1128" i="10"/>
  <c r="C10" i="10"/>
  <c r="D10" i="10"/>
  <c r="E10" i="10"/>
  <c r="C744" i="10"/>
  <c r="D744" i="10"/>
  <c r="E744" i="10"/>
  <c r="C343" i="10"/>
  <c r="D343" i="10"/>
  <c r="E343" i="10"/>
  <c r="C98" i="10"/>
  <c r="D98" i="10"/>
  <c r="E98" i="10"/>
  <c r="C892" i="10"/>
  <c r="D892" i="10"/>
  <c r="E892" i="10"/>
  <c r="C91" i="10"/>
  <c r="D91" i="10"/>
  <c r="E91" i="10"/>
  <c r="C479" i="10"/>
  <c r="D479" i="10"/>
  <c r="E479" i="10"/>
  <c r="C475" i="10"/>
  <c r="D475" i="10"/>
  <c r="E475" i="10"/>
  <c r="C1092" i="10"/>
  <c r="D1092" i="10"/>
  <c r="E1092" i="10"/>
  <c r="Q1092" i="10"/>
  <c r="C385" i="10"/>
  <c r="D385" i="10"/>
  <c r="E385" i="10"/>
  <c r="C1007" i="10"/>
  <c r="D1007" i="10"/>
  <c r="E1007" i="10"/>
  <c r="Q1007" i="10"/>
  <c r="C957" i="10"/>
  <c r="D957" i="10"/>
  <c r="E957" i="10"/>
  <c r="C804" i="10"/>
  <c r="D804" i="10"/>
  <c r="E804" i="10"/>
  <c r="C839" i="10"/>
  <c r="D839" i="10"/>
  <c r="E839" i="10"/>
  <c r="C1142" i="10"/>
  <c r="D1142" i="10"/>
  <c r="E1142" i="10"/>
  <c r="Q1142" i="10"/>
  <c r="C533" i="10"/>
  <c r="D533" i="10"/>
  <c r="E533" i="10"/>
  <c r="C640" i="10"/>
  <c r="D640" i="10"/>
  <c r="E640" i="10"/>
  <c r="C534" i="10"/>
  <c r="D534" i="10"/>
  <c r="E534" i="10"/>
  <c r="C297" i="10"/>
  <c r="D297" i="10"/>
  <c r="E297" i="10"/>
  <c r="C92" i="10"/>
  <c r="D92" i="10"/>
  <c r="E92" i="10"/>
  <c r="C386" i="10"/>
  <c r="D386" i="10"/>
  <c r="E386" i="10"/>
  <c r="C1063" i="10"/>
  <c r="D1063" i="10"/>
  <c r="E1063" i="10"/>
  <c r="Q1063" i="10"/>
  <c r="C1004" i="10"/>
  <c r="D1004" i="10"/>
  <c r="E1004" i="10"/>
  <c r="Q1004" i="10"/>
  <c r="C169" i="10"/>
  <c r="D169" i="10"/>
  <c r="E169" i="10"/>
  <c r="C243" i="10"/>
  <c r="D243" i="10"/>
  <c r="E243" i="10"/>
  <c r="C186" i="10"/>
  <c r="D186" i="10"/>
  <c r="E186" i="10"/>
  <c r="C903" i="10"/>
  <c r="D903" i="10"/>
  <c r="E903" i="10"/>
  <c r="C449" i="10"/>
  <c r="D449" i="10"/>
  <c r="E449" i="10"/>
  <c r="C279" i="10"/>
  <c r="D279" i="10"/>
  <c r="E279" i="10"/>
  <c r="C1003" i="10"/>
  <c r="D1003" i="10"/>
  <c r="E1003" i="10"/>
  <c r="C922" i="10"/>
  <c r="D922" i="10"/>
  <c r="E922" i="10"/>
  <c r="C224" i="10"/>
  <c r="D224" i="10"/>
  <c r="E224" i="10"/>
  <c r="C387" i="10"/>
  <c r="D387" i="10"/>
  <c r="E387" i="10"/>
  <c r="C863" i="10"/>
  <c r="D863" i="10"/>
  <c r="E863" i="10"/>
  <c r="C64" i="10"/>
  <c r="D64" i="10"/>
  <c r="E64" i="10"/>
  <c r="C388" i="10"/>
  <c r="D388" i="10"/>
  <c r="E388" i="10"/>
  <c r="C632" i="10"/>
  <c r="D632" i="10"/>
  <c r="E632" i="10"/>
  <c r="C261" i="10"/>
  <c r="D261" i="10"/>
  <c r="E261" i="10"/>
  <c r="C805" i="10"/>
  <c r="D805" i="10"/>
  <c r="E805" i="10"/>
  <c r="C1163" i="10"/>
  <c r="D1163" i="10"/>
  <c r="E1163" i="10"/>
  <c r="Q1163" i="10"/>
  <c r="C643" i="10"/>
  <c r="D643" i="10"/>
  <c r="E643" i="10"/>
  <c r="C806" i="10"/>
  <c r="D806" i="10"/>
  <c r="E806" i="10"/>
  <c r="C318" i="10"/>
  <c r="D318" i="10"/>
  <c r="E318" i="10"/>
  <c r="C335" i="10"/>
  <c r="D335" i="10"/>
  <c r="E335" i="10"/>
  <c r="C221" i="10"/>
  <c r="D221" i="10"/>
  <c r="E221" i="10"/>
  <c r="C290" i="10"/>
  <c r="D290" i="10"/>
  <c r="E290" i="10"/>
  <c r="C129" i="10"/>
  <c r="D129" i="10"/>
  <c r="E129" i="10"/>
  <c r="C70" i="10"/>
  <c r="D70" i="10"/>
  <c r="E70" i="10"/>
  <c r="C843" i="10"/>
  <c r="D843" i="10"/>
  <c r="E843" i="10"/>
  <c r="C43" i="10"/>
  <c r="D43" i="10"/>
  <c r="E43" i="10"/>
  <c r="C1026" i="10"/>
  <c r="D1026" i="10"/>
  <c r="E1026" i="10"/>
  <c r="Q1026" i="10"/>
  <c r="C865" i="10"/>
  <c r="D865" i="10"/>
  <c r="E865" i="10"/>
  <c r="C1046" i="10"/>
  <c r="D1046" i="10"/>
  <c r="E1046" i="10"/>
  <c r="Q1046" i="10"/>
  <c r="C1008" i="10"/>
  <c r="D1008" i="10"/>
  <c r="E1008" i="10"/>
  <c r="Q1008" i="10"/>
  <c r="C476" i="10"/>
  <c r="D476" i="10"/>
  <c r="E476" i="10"/>
  <c r="C477" i="10"/>
  <c r="D477" i="10"/>
  <c r="E477" i="10"/>
  <c r="C723" i="10"/>
  <c r="D723" i="10"/>
  <c r="E723" i="10"/>
  <c r="C585" i="10"/>
  <c r="D585" i="10"/>
  <c r="E585" i="10"/>
  <c r="C231" i="10"/>
  <c r="D231" i="10"/>
  <c r="E231" i="10"/>
  <c r="C633" i="10"/>
  <c r="D633" i="10"/>
  <c r="E633" i="10"/>
  <c r="C689" i="10"/>
  <c r="D689" i="10"/>
  <c r="E689" i="10"/>
  <c r="C807" i="10"/>
  <c r="D807" i="10"/>
  <c r="E807" i="10"/>
  <c r="C690" i="10"/>
  <c r="D690" i="10"/>
  <c r="E690" i="10"/>
  <c r="C842" i="10"/>
  <c r="D842" i="10"/>
  <c r="E842" i="10"/>
  <c r="C389" i="10"/>
  <c r="D389" i="10"/>
  <c r="E389" i="10"/>
  <c r="C196" i="10"/>
  <c r="D196" i="10"/>
  <c r="E196" i="10"/>
  <c r="C875" i="10"/>
  <c r="D875" i="10"/>
  <c r="E875" i="10"/>
  <c r="C1131" i="10"/>
  <c r="D1131" i="10"/>
  <c r="E1131" i="10"/>
  <c r="Q1131" i="10"/>
  <c r="C733" i="10"/>
  <c r="D733" i="10"/>
  <c r="E733" i="10"/>
  <c r="C808" i="10"/>
  <c r="D808" i="10"/>
  <c r="E808" i="10"/>
  <c r="C864" i="10"/>
  <c r="D864" i="10"/>
  <c r="E864" i="10"/>
  <c r="C500" i="10"/>
  <c r="D500" i="10"/>
  <c r="E500" i="10"/>
  <c r="C97" i="10"/>
  <c r="D97" i="10"/>
  <c r="E97" i="10"/>
  <c r="C926" i="10"/>
  <c r="D926" i="10"/>
  <c r="E926" i="10"/>
  <c r="C734" i="10"/>
  <c r="D734" i="10"/>
  <c r="E734" i="10"/>
  <c r="C153" i="10"/>
  <c r="D153" i="10"/>
  <c r="E153" i="10"/>
  <c r="C1165" i="10"/>
  <c r="D1165" i="10"/>
  <c r="E1165" i="10"/>
  <c r="Q1165" i="10"/>
  <c r="C876" i="10"/>
  <c r="D876" i="10"/>
  <c r="E876" i="10"/>
  <c r="C390" i="10"/>
  <c r="D390" i="10"/>
  <c r="E390" i="10"/>
  <c r="C1126" i="10"/>
  <c r="D1126" i="10"/>
  <c r="E1126" i="10"/>
  <c r="Q1126" i="10"/>
  <c r="C634" i="10"/>
  <c r="D634" i="10"/>
  <c r="E634" i="10"/>
  <c r="C154" i="10"/>
  <c r="D154" i="10"/>
  <c r="E154" i="10"/>
  <c r="C155" i="10"/>
  <c r="D155" i="10"/>
  <c r="E155" i="10"/>
  <c r="C748" i="10"/>
  <c r="D748" i="10"/>
  <c r="E748" i="10"/>
  <c r="C446" i="10"/>
  <c r="D446" i="10"/>
  <c r="E446" i="10"/>
  <c r="C313" i="10"/>
  <c r="D313" i="10"/>
  <c r="E313" i="10"/>
  <c r="C206" i="10"/>
  <c r="D206" i="10"/>
  <c r="E206" i="10"/>
  <c r="C25" i="10"/>
  <c r="D25" i="10"/>
  <c r="E25" i="10"/>
  <c r="C946" i="10"/>
  <c r="D946" i="10"/>
  <c r="E946" i="10"/>
  <c r="C608" i="10"/>
  <c r="D608" i="10"/>
  <c r="E608" i="10"/>
  <c r="C38" i="10"/>
  <c r="D38" i="10"/>
  <c r="E38" i="10"/>
  <c r="C441" i="10"/>
  <c r="D441" i="10"/>
  <c r="E441" i="10"/>
  <c r="C1167" i="10"/>
  <c r="D1167" i="10"/>
  <c r="E1167" i="10"/>
  <c r="Q1167" i="10"/>
  <c r="C985" i="10"/>
  <c r="D985" i="10"/>
  <c r="E985" i="10"/>
  <c r="C809" i="10"/>
  <c r="D809" i="10"/>
  <c r="E809" i="10"/>
  <c r="C987" i="10"/>
  <c r="D987" i="10"/>
  <c r="E987" i="10"/>
  <c r="C810" i="10"/>
  <c r="D810" i="10"/>
  <c r="E810" i="10"/>
  <c r="C930" i="10"/>
  <c r="D930" i="10"/>
  <c r="E930" i="10"/>
  <c r="C1067" i="10"/>
  <c r="D1067" i="10"/>
  <c r="E1067" i="10"/>
  <c r="Q1067" i="10"/>
  <c r="C928" i="10"/>
  <c r="D928" i="10"/>
  <c r="E928" i="10"/>
  <c r="C811" i="10"/>
  <c r="D811" i="10"/>
  <c r="E811" i="10"/>
  <c r="C927" i="10"/>
  <c r="D927" i="10"/>
  <c r="E927" i="10"/>
  <c r="C969" i="10"/>
  <c r="D969" i="10"/>
  <c r="E969" i="10"/>
  <c r="C674" i="10"/>
  <c r="D674" i="10"/>
  <c r="E674" i="10"/>
  <c r="C84" i="10"/>
  <c r="D84" i="10"/>
  <c r="E84" i="10"/>
  <c r="C27" i="10"/>
  <c r="D27" i="10"/>
  <c r="E27" i="10"/>
  <c r="C1143" i="10"/>
  <c r="D1143" i="10"/>
  <c r="E1143" i="10"/>
  <c r="Q1143" i="10"/>
  <c r="C990" i="10"/>
  <c r="D990" i="10"/>
  <c r="E990" i="10"/>
  <c r="C812" i="10"/>
  <c r="D812" i="10"/>
  <c r="E812" i="10"/>
  <c r="C1027" i="10"/>
  <c r="D1027" i="10"/>
  <c r="E1027" i="10"/>
  <c r="Q1027" i="10"/>
  <c r="C1041" i="10"/>
  <c r="D1041" i="10"/>
  <c r="E1041" i="10"/>
  <c r="Q1041" i="10"/>
  <c r="C114" i="10"/>
  <c r="D114" i="10"/>
  <c r="E114" i="10"/>
  <c r="C675" i="10"/>
  <c r="D675" i="10"/>
  <c r="E675" i="10"/>
  <c r="C391" i="10"/>
  <c r="D391" i="10"/>
  <c r="E391" i="10"/>
  <c r="C1042" i="10"/>
  <c r="D1042" i="10"/>
  <c r="E1042" i="10"/>
  <c r="Q1042" i="10"/>
  <c r="C813" i="10"/>
  <c r="D813" i="10"/>
  <c r="E813" i="10"/>
  <c r="C442" i="10"/>
  <c r="D442" i="10"/>
  <c r="E442" i="10"/>
  <c r="C604" i="10"/>
  <c r="D604" i="10"/>
  <c r="E604" i="10"/>
  <c r="C814" i="10"/>
  <c r="D814" i="10"/>
  <c r="E814" i="10"/>
  <c r="C860" i="10"/>
  <c r="D860" i="10"/>
  <c r="E860" i="10"/>
  <c r="C444" i="10"/>
  <c r="D444" i="10"/>
  <c r="E444" i="10"/>
  <c r="C392" i="10"/>
  <c r="D392" i="10"/>
  <c r="E392" i="10"/>
  <c r="C992" i="10"/>
  <c r="D992" i="10"/>
  <c r="E992" i="10"/>
  <c r="C815" i="10"/>
  <c r="D815" i="10"/>
  <c r="E815" i="10"/>
  <c r="C341" i="10"/>
  <c r="D341" i="10"/>
  <c r="E341" i="10"/>
  <c r="C29" i="10"/>
  <c r="D29" i="10"/>
  <c r="E29" i="10"/>
  <c r="C1031" i="10"/>
  <c r="D1031" i="10"/>
  <c r="E1031" i="10"/>
  <c r="Q1031" i="10"/>
  <c r="C725" i="10"/>
  <c r="D725" i="10"/>
  <c r="E725" i="10"/>
  <c r="C816" i="10"/>
  <c r="D816" i="10"/>
  <c r="E816" i="10"/>
  <c r="C131" i="10"/>
  <c r="D131" i="10"/>
  <c r="E131" i="10"/>
  <c r="C993" i="10"/>
  <c r="D993" i="10"/>
  <c r="E993" i="10"/>
  <c r="C934" i="10"/>
  <c r="D934" i="10"/>
  <c r="E934" i="10"/>
  <c r="C440" i="10"/>
  <c r="D440" i="10"/>
  <c r="E440" i="10"/>
  <c r="C445" i="10"/>
  <c r="D445" i="10"/>
  <c r="E445" i="10"/>
  <c r="C697" i="10"/>
  <c r="D697" i="10"/>
  <c r="E697" i="10"/>
  <c r="C635" i="10"/>
  <c r="D635" i="10"/>
  <c r="E635" i="10"/>
  <c r="C73" i="10"/>
  <c r="D73" i="10"/>
  <c r="E73" i="10"/>
  <c r="C1043" i="10"/>
  <c r="D1043" i="10"/>
  <c r="E1043" i="10"/>
  <c r="Q1043" i="10"/>
  <c r="C817" i="10"/>
  <c r="D817" i="10"/>
  <c r="E817" i="10"/>
  <c r="C818" i="10"/>
  <c r="D818" i="10"/>
  <c r="E818" i="10"/>
  <c r="C1044" i="10"/>
  <c r="D1044" i="10"/>
  <c r="E1044" i="10"/>
  <c r="Q1044" i="10"/>
  <c r="C994" i="10"/>
  <c r="D994" i="10"/>
  <c r="E994" i="10"/>
  <c r="C975" i="10"/>
  <c r="D975" i="10"/>
  <c r="E975" i="10"/>
  <c r="C929" i="10"/>
  <c r="D929" i="10"/>
  <c r="E929" i="10"/>
  <c r="C917" i="10"/>
  <c r="D917" i="10"/>
  <c r="E917" i="10"/>
  <c r="C323" i="10"/>
  <c r="D323" i="10"/>
  <c r="E323" i="10"/>
  <c r="C82" i="10"/>
  <c r="D82" i="10"/>
  <c r="E82" i="10"/>
  <c r="C841" i="10"/>
  <c r="D841" i="10"/>
  <c r="E841" i="10"/>
  <c r="C915" i="10"/>
  <c r="D915" i="10"/>
  <c r="E915" i="10"/>
  <c r="C1085" i="10"/>
  <c r="D1085" i="10"/>
  <c r="E1085" i="10"/>
  <c r="Q1085" i="10"/>
  <c r="C924" i="10"/>
  <c r="D924" i="10"/>
  <c r="E924" i="10"/>
  <c r="C1070" i="10"/>
  <c r="D1070" i="10"/>
  <c r="E1070" i="10"/>
  <c r="Q1070" i="10"/>
  <c r="C1010" i="10"/>
  <c r="D1010" i="10"/>
  <c r="E1010" i="10"/>
  <c r="Q1010" i="10"/>
  <c r="C732" i="10"/>
  <c r="D732" i="10"/>
  <c r="E732" i="10"/>
  <c r="C964" i="10"/>
  <c r="D964" i="10"/>
  <c r="E964" i="10"/>
  <c r="C935" i="10"/>
  <c r="D935" i="10"/>
  <c r="E935" i="10"/>
  <c r="C886" i="10"/>
  <c r="D886" i="10"/>
  <c r="E886" i="10"/>
  <c r="C819" i="10"/>
  <c r="D819" i="10"/>
  <c r="E819" i="10"/>
  <c r="C568" i="10"/>
  <c r="D568" i="10"/>
  <c r="E568" i="10"/>
  <c r="C1024" i="10"/>
  <c r="D1024" i="10"/>
  <c r="E1024" i="10"/>
  <c r="Q1024" i="10"/>
  <c r="C232" i="10"/>
  <c r="D232" i="10"/>
  <c r="E232" i="10"/>
  <c r="C645" i="10"/>
  <c r="D645" i="10"/>
  <c r="E645" i="10"/>
  <c r="C820" i="10"/>
  <c r="D820" i="10"/>
  <c r="E820" i="10"/>
  <c r="C683" i="10"/>
  <c r="D683" i="10"/>
  <c r="E683" i="10"/>
  <c r="C685" i="10"/>
  <c r="D685" i="10"/>
  <c r="E685" i="10"/>
  <c r="C998" i="10"/>
  <c r="D998" i="10"/>
  <c r="E998" i="10"/>
  <c r="C716" i="10"/>
  <c r="D716" i="10"/>
  <c r="E716" i="10"/>
  <c r="C821" i="10"/>
  <c r="D821" i="10"/>
  <c r="E821" i="10"/>
  <c r="C952" i="10"/>
  <c r="D952" i="10"/>
  <c r="E952" i="10"/>
  <c r="C1016" i="10"/>
  <c r="D1016" i="10"/>
  <c r="E1016" i="10"/>
  <c r="Q1016" i="10"/>
  <c r="C1029" i="10"/>
  <c r="D1029" i="10"/>
  <c r="E1029" i="10"/>
  <c r="Q1029" i="10"/>
  <c r="C967" i="10"/>
  <c r="D967" i="10"/>
  <c r="E967" i="10"/>
  <c r="C933" i="10"/>
  <c r="D933" i="10"/>
  <c r="E933" i="10"/>
  <c r="C188" i="10"/>
  <c r="D188" i="10"/>
  <c r="E188" i="10"/>
  <c r="C26" i="10"/>
  <c r="D26" i="10"/>
  <c r="E26" i="10"/>
  <c r="C304" i="10"/>
  <c r="D304" i="10"/>
  <c r="E304" i="10"/>
  <c r="C574" i="10"/>
  <c r="D574" i="10"/>
  <c r="E574" i="10"/>
  <c r="C936" i="10"/>
  <c r="D936" i="10"/>
  <c r="E936" i="10"/>
  <c r="C822" i="10"/>
  <c r="D822" i="10"/>
  <c r="E822" i="10"/>
  <c r="C1178" i="10"/>
  <c r="D1178" i="10"/>
  <c r="E1178" i="10"/>
  <c r="Q1178" i="10"/>
  <c r="C823" i="10"/>
  <c r="D823" i="10"/>
  <c r="E823" i="10"/>
  <c r="C509" i="10"/>
  <c r="D509" i="10"/>
  <c r="E509" i="10"/>
  <c r="C1162" i="10"/>
  <c r="D1162" i="10"/>
  <c r="E1162" i="10"/>
  <c r="Q1162" i="10"/>
  <c r="C974" i="10"/>
  <c r="D974" i="10"/>
  <c r="E974" i="10"/>
  <c r="C1151" i="10"/>
  <c r="D1151" i="10"/>
  <c r="E1151" i="10"/>
  <c r="Q1151" i="10"/>
  <c r="C884" i="10"/>
  <c r="D884" i="10"/>
  <c r="E884" i="10"/>
  <c r="C824" i="10"/>
  <c r="D824" i="10"/>
  <c r="E824" i="10"/>
  <c r="C931" i="10"/>
  <c r="D931" i="10"/>
  <c r="E931" i="10"/>
  <c r="C1002" i="10"/>
  <c r="D1002" i="10"/>
  <c r="E1002" i="10"/>
  <c r="C584" i="10"/>
  <c r="D584" i="10"/>
  <c r="E584" i="10"/>
  <c r="C443" i="10"/>
  <c r="D443" i="10"/>
  <c r="E443" i="10"/>
  <c r="C719" i="10"/>
  <c r="D719" i="10"/>
  <c r="E719" i="10"/>
  <c r="C968" i="10"/>
  <c r="D968" i="10"/>
  <c r="E968" i="10"/>
  <c r="C825" i="10"/>
  <c r="D825" i="10"/>
  <c r="E825" i="10"/>
  <c r="C1045" i="10"/>
  <c r="D1045" i="10"/>
  <c r="E1045" i="10"/>
  <c r="Q1045" i="10"/>
  <c r="C1054" i="10"/>
  <c r="D1054" i="10"/>
  <c r="E1054" i="10"/>
  <c r="Q1054" i="10"/>
  <c r="C826" i="10"/>
  <c r="D826" i="10"/>
  <c r="E826" i="10"/>
  <c r="C894" i="10"/>
  <c r="D894" i="10"/>
  <c r="E894" i="10"/>
  <c r="C1034" i="10"/>
  <c r="D1034" i="10"/>
  <c r="E1034" i="10"/>
  <c r="Q1034" i="10"/>
  <c r="C937" i="10"/>
  <c r="D937" i="10"/>
  <c r="E937" i="10"/>
  <c r="C298" i="10"/>
  <c r="D298" i="10"/>
  <c r="E298" i="10"/>
  <c r="C1180" i="10"/>
  <c r="D1180" i="10"/>
  <c r="E1180" i="10"/>
  <c r="Q1180" i="10"/>
  <c r="C644" i="10"/>
  <c r="D644" i="10"/>
  <c r="E644" i="10"/>
  <c r="C1181" i="10"/>
  <c r="D1181" i="10"/>
  <c r="E1181" i="10"/>
  <c r="Q1181" i="10"/>
  <c r="C1182" i="10"/>
  <c r="D1182" i="10"/>
  <c r="E1182" i="10"/>
  <c r="Q1182" i="10"/>
  <c r="P1183" i="10"/>
  <c r="Q1183" i="10"/>
  <c r="R960" i="10"/>
  <c r="Q1184" i="10"/>
  <c r="P1093" i="10"/>
  <c r="Q1093" i="10"/>
  <c r="Q1052" i="10"/>
  <c r="R1185" i="10"/>
  <c r="Q1185" i="10"/>
  <c r="Q1186" i="10"/>
  <c r="R115" i="10"/>
  <c r="R678" i="10"/>
  <c r="N660" i="10"/>
  <c r="Q1187" i="10"/>
  <c r="R1188" i="10"/>
  <c r="Q1188" i="10"/>
  <c r="P325" i="10"/>
  <c r="Q1189" i="10"/>
  <c r="R1190" i="10"/>
  <c r="Q1190" i="10"/>
  <c r="N1191" i="10"/>
  <c r="Q1191" i="10"/>
  <c r="Q1192" i="10"/>
  <c r="R1193" i="10"/>
  <c r="Q1193" i="10"/>
  <c r="P691" i="10"/>
  <c r="N349" i="10"/>
  <c r="Q1194" i="10"/>
  <c r="R1195" i="10"/>
  <c r="Q1195" i="10"/>
  <c r="R1196" i="10"/>
  <c r="Q1196" i="10"/>
  <c r="B494" i="16" l="1"/>
  <c r="N717" i="18"/>
  <c r="B717" i="18" s="1"/>
  <c r="N371" i="18"/>
  <c r="B371" i="18" s="1"/>
  <c r="N1223" i="18"/>
  <c r="B1223" i="18" s="1"/>
  <c r="N372" i="14"/>
  <c r="N761" i="18"/>
  <c r="B761" i="18" s="1"/>
  <c r="N136" i="16"/>
  <c r="N721" i="18"/>
  <c r="B721" i="18" s="1"/>
  <c r="N99" i="18"/>
  <c r="B99" i="18" s="1"/>
  <c r="N353" i="16"/>
  <c r="B644" i="16" s="1"/>
  <c r="N636" i="18"/>
  <c r="B636" i="18" s="1"/>
  <c r="N633" i="16"/>
  <c r="N1226" i="18"/>
  <c r="B1226" i="18" s="1"/>
  <c r="N1160" i="10"/>
  <c r="N1340" i="18"/>
  <c r="B1340" i="18" s="1"/>
  <c r="N641" i="16"/>
  <c r="N1239" i="18"/>
  <c r="B1239" i="18" s="1"/>
  <c r="N1104" i="18"/>
  <c r="B1104" i="18" s="1"/>
  <c r="N971" i="18"/>
  <c r="B971" i="18" s="1"/>
  <c r="N980" i="18"/>
  <c r="B980" i="18" s="1"/>
  <c r="N515" i="18"/>
  <c r="B515" i="18" s="1"/>
  <c r="N1001" i="18"/>
  <c r="B1001" i="18" s="1"/>
  <c r="N1116" i="18"/>
  <c r="B1116" i="18" s="1"/>
  <c r="N1098" i="18"/>
  <c r="B1098" i="18" s="1"/>
  <c r="N1200" i="10"/>
  <c r="N1297" i="18"/>
  <c r="B1297" i="18" s="1"/>
  <c r="N733" i="18"/>
  <c r="B733" i="18" s="1"/>
  <c r="N385" i="18"/>
  <c r="B385" i="18" s="1"/>
  <c r="N777" i="18"/>
  <c r="B777" i="18" s="1"/>
  <c r="N1221" i="18"/>
  <c r="B1221" i="18" s="1"/>
  <c r="N799" i="18"/>
  <c r="B799" i="18" s="1"/>
  <c r="N1017" i="18"/>
  <c r="B1017" i="18" s="1"/>
  <c r="N643" i="16"/>
  <c r="N1228" i="18"/>
  <c r="B1228" i="18" s="1"/>
  <c r="N703" i="18"/>
  <c r="B703" i="18" s="1"/>
  <c r="N1337" i="18"/>
  <c r="B1337" i="18" s="1"/>
  <c r="N358" i="16"/>
  <c r="B358" i="16" s="1"/>
  <c r="N173" i="18"/>
  <c r="B173" i="18" s="1"/>
  <c r="N629" i="16"/>
  <c r="N1250" i="18"/>
  <c r="B1250" i="18" s="1"/>
  <c r="N518" i="14"/>
  <c r="B518" i="14" s="1"/>
  <c r="N1329" i="18"/>
  <c r="B1329" i="18" s="1"/>
  <c r="N725" i="18"/>
  <c r="B725" i="18" s="1"/>
  <c r="N229" i="16"/>
  <c r="N1135" i="18"/>
  <c r="B1135" i="18" s="1"/>
  <c r="N129" i="18"/>
  <c r="B129" i="18" s="1"/>
  <c r="N581" i="16"/>
  <c r="N783" i="18"/>
  <c r="B783" i="18" s="1"/>
  <c r="N394" i="18"/>
  <c r="B394" i="18" s="1"/>
  <c r="N1194" i="18"/>
  <c r="B1194" i="18" s="1"/>
  <c r="N738" i="18"/>
  <c r="B738" i="18" s="1"/>
  <c r="N1322" i="18"/>
  <c r="B1322" i="18" s="1"/>
  <c r="N1269" i="18"/>
  <c r="B1269" i="18" s="1"/>
  <c r="G1054" i="10"/>
  <c r="G931" i="10"/>
  <c r="N1178" i="10"/>
  <c r="G1024" i="10"/>
  <c r="G841" i="10"/>
  <c r="G635" i="10"/>
  <c r="G725" i="10"/>
  <c r="G1034" i="10"/>
  <c r="N1045" i="10"/>
  <c r="G443" i="10"/>
  <c r="G26" i="10"/>
  <c r="G1029" i="10"/>
  <c r="G716" i="10"/>
  <c r="G820" i="10"/>
  <c r="G568" i="10"/>
  <c r="G964" i="10"/>
  <c r="G924" i="10"/>
  <c r="G82" i="10"/>
  <c r="G975" i="10"/>
  <c r="G697" i="10"/>
  <c r="G993" i="10"/>
  <c r="N1031" i="10"/>
  <c r="G992" i="10"/>
  <c r="G814" i="10"/>
  <c r="R1042" i="10"/>
  <c r="G1041" i="10"/>
  <c r="G1143" i="10"/>
  <c r="G969" i="10"/>
  <c r="G1067" i="10"/>
  <c r="G206" i="10"/>
  <c r="G155" i="10"/>
  <c r="G734" i="10"/>
  <c r="G864" i="10"/>
  <c r="G875" i="10"/>
  <c r="G690" i="10"/>
  <c r="G231" i="10"/>
  <c r="G476" i="10"/>
  <c r="G129" i="10"/>
  <c r="G318" i="10"/>
  <c r="G64" i="10"/>
  <c r="G922" i="10"/>
  <c r="G903" i="10"/>
  <c r="G1004" i="10"/>
  <c r="G297" i="10"/>
  <c r="G1142" i="10"/>
  <c r="G1007" i="10"/>
  <c r="G479" i="10"/>
  <c r="G532" i="10"/>
  <c r="G803" i="10"/>
  <c r="G384" i="10"/>
  <c r="G883" i="10"/>
  <c r="G434" i="10"/>
  <c r="G530" i="10"/>
  <c r="G877" i="10"/>
  <c r="G838" i="10"/>
  <c r="G180" i="10"/>
  <c r="R1025" i="10"/>
  <c r="G561" i="10"/>
  <c r="G311" i="10"/>
  <c r="P1021" i="10"/>
  <c r="G517" i="10"/>
  <c r="G429" i="10"/>
  <c r="G1014" i="10"/>
  <c r="G654" i="10"/>
  <c r="G630" i="10"/>
  <c r="G447" i="10"/>
  <c r="G536" i="10"/>
  <c r="G1115" i="10"/>
  <c r="G750" i="10"/>
  <c r="G481" i="10"/>
  <c r="G8" i="10"/>
  <c r="G253" i="10"/>
  <c r="G166" i="10"/>
  <c r="G837" i="10"/>
  <c r="G48" i="10"/>
  <c r="G1090" i="10"/>
  <c r="G1075" i="10"/>
  <c r="G23" i="10"/>
  <c r="G414" i="10"/>
  <c r="G937" i="10"/>
  <c r="G967" i="10"/>
  <c r="G1070" i="10"/>
  <c r="G114" i="10"/>
  <c r="R1180" i="10"/>
  <c r="G894" i="10"/>
  <c r="G584" i="10"/>
  <c r="G884" i="10"/>
  <c r="G509" i="10"/>
  <c r="G936" i="10"/>
  <c r="G188" i="10"/>
  <c r="G1016" i="10"/>
  <c r="N998" i="10"/>
  <c r="G645" i="10"/>
  <c r="R819" i="10"/>
  <c r="G1085" i="10"/>
  <c r="G323" i="10"/>
  <c r="G994" i="10"/>
  <c r="G1043" i="10"/>
  <c r="G445" i="10"/>
  <c r="G131" i="10"/>
  <c r="G29" i="10"/>
  <c r="G392" i="10"/>
  <c r="G604" i="10"/>
  <c r="G27" i="10"/>
  <c r="G927" i="10"/>
  <c r="G930" i="10"/>
  <c r="N985" i="10"/>
  <c r="P608" i="10"/>
  <c r="G154" i="10"/>
  <c r="G876" i="10"/>
  <c r="G926" i="10"/>
  <c r="G808" i="10"/>
  <c r="G196" i="10"/>
  <c r="G807" i="10"/>
  <c r="G585" i="10"/>
  <c r="G1008" i="10"/>
  <c r="G43" i="10"/>
  <c r="G290" i="10"/>
  <c r="N806" i="10"/>
  <c r="G261" i="10"/>
  <c r="G863" i="10"/>
  <c r="G1003" i="10"/>
  <c r="G186" i="10"/>
  <c r="G1063" i="10"/>
  <c r="G534" i="10"/>
  <c r="G839" i="10"/>
  <c r="G385" i="10"/>
  <c r="G91" i="10"/>
  <c r="G257" i="10"/>
  <c r="G202" i="10"/>
  <c r="N288" i="10"/>
  <c r="G201" i="10"/>
  <c r="G431" i="10"/>
  <c r="G940" i="10"/>
  <c r="G272" i="10"/>
  <c r="G63" i="10"/>
  <c r="G513" i="10"/>
  <c r="G953" i="10"/>
  <c r="G184" i="10"/>
  <c r="G237" i="10"/>
  <c r="G189" i="10"/>
  <c r="G81" i="10"/>
  <c r="G383" i="10"/>
  <c r="G382" i="10"/>
  <c r="G381" i="10"/>
  <c r="G1071" i="10"/>
  <c r="G424" i="10"/>
  <c r="G194" i="10"/>
  <c r="G467" i="10"/>
  <c r="G435" i="10"/>
  <c r="G827" i="10"/>
  <c r="G9" i="10"/>
  <c r="N1124" i="10"/>
  <c r="G225" i="10"/>
  <c r="G289" i="10"/>
  <c r="G941" i="10"/>
  <c r="G1130" i="10"/>
  <c r="N794" i="10"/>
  <c r="G642" i="10"/>
  <c r="G333" i="10"/>
  <c r="R293" i="10"/>
  <c r="G626" i="10"/>
  <c r="G118" i="10"/>
  <c r="R1182" i="10"/>
  <c r="R298" i="10"/>
  <c r="G826" i="10"/>
  <c r="G968" i="10"/>
  <c r="G1002" i="10"/>
  <c r="G1151" i="10"/>
  <c r="G823" i="10"/>
  <c r="G574" i="10"/>
  <c r="G933" i="10"/>
  <c r="G952" i="10"/>
  <c r="G685" i="10"/>
  <c r="G232" i="10"/>
  <c r="G886" i="10"/>
  <c r="G1010" i="10"/>
  <c r="G915" i="10"/>
  <c r="G917" i="10"/>
  <c r="N1044" i="10"/>
  <c r="G73" i="10"/>
  <c r="G440" i="10"/>
  <c r="G816" i="10"/>
  <c r="G341" i="10"/>
  <c r="G444" i="10"/>
  <c r="G442" i="10"/>
  <c r="G812" i="10"/>
  <c r="G84" i="10"/>
  <c r="G811" i="10"/>
  <c r="G810" i="10"/>
  <c r="G1167" i="10"/>
  <c r="G946" i="10"/>
  <c r="G446" i="10"/>
  <c r="G634" i="10"/>
  <c r="G1165" i="10"/>
  <c r="G97" i="10"/>
  <c r="G733" i="10"/>
  <c r="G389" i="10"/>
  <c r="G689" i="10"/>
  <c r="G723" i="10"/>
  <c r="G1046" i="10"/>
  <c r="G843" i="10"/>
  <c r="G221" i="10"/>
  <c r="G632" i="10"/>
  <c r="G387" i="10"/>
  <c r="G243" i="10"/>
  <c r="G640" i="10"/>
  <c r="G804" i="10"/>
  <c r="G1092" i="10"/>
  <c r="G892" i="10"/>
  <c r="G10" i="10"/>
  <c r="G851" i="10"/>
  <c r="G718" i="10"/>
  <c r="G482" i="10"/>
  <c r="N1001" i="10"/>
  <c r="G179" i="10"/>
  <c r="G78" i="10"/>
  <c r="G433" i="10"/>
  <c r="G185" i="10"/>
  <c r="G514" i="10"/>
  <c r="G93" i="10"/>
  <c r="N71" i="10"/>
  <c r="G854" i="10"/>
  <c r="G167" i="10"/>
  <c r="G537" i="10"/>
  <c r="G207" i="10"/>
  <c r="G852" i="10"/>
  <c r="G973" i="10"/>
  <c r="G1040" i="10"/>
  <c r="R965" i="10"/>
  <c r="G907" i="10"/>
  <c r="R1108" i="10"/>
  <c r="G799" i="10"/>
  <c r="G945" i="10"/>
  <c r="G1055" i="10"/>
  <c r="G315" i="10"/>
  <c r="G798" i="10"/>
  <c r="G415" i="10"/>
  <c r="G538" i="10"/>
  <c r="G247" i="10"/>
  <c r="G53" i="10"/>
  <c r="G795" i="10"/>
  <c r="G55" i="10"/>
  <c r="G258" i="10"/>
  <c r="N1150" i="10"/>
  <c r="G873" i="10"/>
  <c r="G507" i="10"/>
  <c r="G603" i="10"/>
  <c r="G719" i="10"/>
  <c r="G304" i="10"/>
  <c r="G935" i="10"/>
  <c r="G929" i="10"/>
  <c r="G818" i="10"/>
  <c r="G934" i="10"/>
  <c r="G815" i="10"/>
  <c r="G860" i="10"/>
  <c r="G674" i="10"/>
  <c r="G928" i="10"/>
  <c r="G987" i="10"/>
  <c r="G441" i="10"/>
  <c r="G1126" i="10"/>
  <c r="G153" i="10"/>
  <c r="G500" i="10"/>
  <c r="G1131" i="10"/>
  <c r="G842" i="10"/>
  <c r="G633" i="10"/>
  <c r="G477" i="10"/>
  <c r="G865" i="10"/>
  <c r="G70" i="10"/>
  <c r="G335" i="10"/>
  <c r="G1163" i="10"/>
  <c r="G388" i="10"/>
  <c r="G224" i="10"/>
  <c r="G449" i="10"/>
  <c r="G169" i="10"/>
  <c r="G92" i="10"/>
  <c r="G533" i="10"/>
  <c r="G957" i="10"/>
  <c r="G475" i="10"/>
  <c r="G98" i="10"/>
  <c r="G1128" i="10"/>
  <c r="G531" i="10"/>
  <c r="G573" i="10"/>
  <c r="N966" i="10"/>
  <c r="G136" i="10"/>
  <c r="G1129" i="10"/>
  <c r="G631" i="10"/>
  <c r="G1140" i="10"/>
  <c r="G834" i="10"/>
  <c r="G248" i="10"/>
  <c r="G469" i="10"/>
  <c r="G844" i="10"/>
  <c r="G548" i="10"/>
  <c r="G90" i="10"/>
  <c r="G195" i="10"/>
  <c r="G581" i="10"/>
  <c r="G468" i="10"/>
  <c r="G417" i="10"/>
  <c r="R653" i="10"/>
  <c r="P629" i="10"/>
  <c r="G1100" i="10"/>
  <c r="G233" i="10"/>
  <c r="G686" i="10"/>
  <c r="G918" i="10"/>
  <c r="G699" i="10"/>
  <c r="G796" i="10"/>
  <c r="R1099" i="10"/>
  <c r="G874" i="10"/>
  <c r="G191" i="10"/>
  <c r="G558" i="10"/>
  <c r="G165" i="10"/>
  <c r="G89" i="10"/>
  <c r="G1078" i="10"/>
  <c r="N1026" i="10"/>
  <c r="N1076" i="10"/>
  <c r="N487" i="17"/>
  <c r="B487" i="17" s="1"/>
  <c r="N487" i="14"/>
  <c r="N250" i="16"/>
  <c r="B250" i="16" s="1"/>
  <c r="N444" i="14"/>
  <c r="B444" i="14" s="1"/>
  <c r="N444" i="17"/>
  <c r="B444" i="17" s="1"/>
  <c r="N112" i="16"/>
  <c r="N56" i="16"/>
  <c r="N54" i="17"/>
  <c r="B54" i="17" s="1"/>
  <c r="N328" i="16"/>
  <c r="B328" i="16" s="1"/>
  <c r="N54" i="14"/>
  <c r="B54" i="14" s="1"/>
  <c r="B46" i="16"/>
  <c r="N55" i="16"/>
  <c r="N247" i="16"/>
  <c r="N369" i="17"/>
  <c r="B369" i="17" s="1"/>
  <c r="N369" i="14"/>
  <c r="N430" i="14"/>
  <c r="B430" i="14" s="1"/>
  <c r="N430" i="17"/>
  <c r="B430" i="17" s="1"/>
  <c r="N248" i="16"/>
  <c r="N370" i="17"/>
  <c r="B370" i="17" s="1"/>
  <c r="N366" i="17"/>
  <c r="B366" i="17" s="1"/>
  <c r="N364" i="16"/>
  <c r="N584" i="16"/>
  <c r="B584" i="16" s="1"/>
  <c r="N365" i="17"/>
  <c r="B365" i="17" s="1"/>
  <c r="N350" i="17"/>
  <c r="B350" i="17" s="1"/>
  <c r="N604" i="16"/>
  <c r="B589" i="16" s="1"/>
  <c r="N337" i="14"/>
  <c r="N337" i="17"/>
  <c r="B337" i="17" s="1"/>
  <c r="N381" i="17"/>
  <c r="B381" i="17" s="1"/>
  <c r="N326" i="14"/>
  <c r="N326" i="17"/>
  <c r="B326" i="17" s="1"/>
  <c r="N39" i="14"/>
  <c r="B39" i="14" s="1"/>
  <c r="N39" i="17"/>
  <c r="B39" i="17" s="1"/>
  <c r="N316" i="17"/>
  <c r="B316" i="17" s="1"/>
  <c r="N316" i="14"/>
  <c r="B316" i="14" s="1"/>
  <c r="N237" i="16"/>
  <c r="N52" i="14"/>
  <c r="B52" i="14" s="1"/>
  <c r="N52" i="17"/>
  <c r="B52" i="17" s="1"/>
  <c r="B500" i="14"/>
  <c r="B460" i="14"/>
  <c r="N1184" i="10"/>
  <c r="N336" i="8"/>
  <c r="N307" i="8"/>
  <c r="B80" i="14"/>
  <c r="N198" i="8"/>
  <c r="B236" i="16"/>
  <c r="R626" i="10"/>
  <c r="R1178" i="10"/>
  <c r="G1162" i="10"/>
  <c r="P1162" i="10"/>
  <c r="G255" i="10"/>
  <c r="R998" i="10"/>
  <c r="R318" i="10"/>
  <c r="R804" i="10"/>
  <c r="G321" i="10"/>
  <c r="R321" i="10"/>
  <c r="G320" i="10"/>
  <c r="R320" i="10"/>
  <c r="G337" i="10"/>
  <c r="R968" i="10"/>
  <c r="R82" i="10"/>
  <c r="N1141" i="10"/>
  <c r="N717" i="10"/>
  <c r="N961" i="10"/>
  <c r="N1146" i="10"/>
  <c r="R155" i="10"/>
  <c r="R732" i="10"/>
  <c r="R697" i="10"/>
  <c r="R1142" i="10"/>
  <c r="R1044" i="10"/>
  <c r="N1027" i="10"/>
  <c r="G1027" i="10"/>
  <c r="N990" i="10"/>
  <c r="G990" i="10"/>
  <c r="N802" i="10"/>
  <c r="G802" i="10"/>
  <c r="N96" i="10"/>
  <c r="G96" i="10"/>
  <c r="N296" i="10"/>
  <c r="G296" i="10"/>
  <c r="P666" i="10"/>
  <c r="G666" i="10"/>
  <c r="N800" i="10"/>
  <c r="G800" i="10"/>
  <c r="G472" i="10"/>
  <c r="N303" i="10"/>
  <c r="G303" i="10"/>
  <c r="G1195" i="10"/>
  <c r="G691" i="10"/>
  <c r="G1191" i="10"/>
  <c r="G1188" i="10"/>
  <c r="G110" i="10"/>
  <c r="G299" i="10"/>
  <c r="G1183" i="10"/>
  <c r="G644" i="10"/>
  <c r="G1178" i="10"/>
  <c r="G1124" i="10"/>
  <c r="G1045" i="10"/>
  <c r="G1026" i="10"/>
  <c r="G966" i="10"/>
  <c r="G961" i="10"/>
  <c r="G868" i="10"/>
  <c r="G732" i="10"/>
  <c r="G653" i="10"/>
  <c r="G794" i="10"/>
  <c r="G748" i="10"/>
  <c r="G71" i="10"/>
  <c r="N824" i="10"/>
  <c r="G824" i="10"/>
  <c r="N813" i="10"/>
  <c r="G813" i="10"/>
  <c r="G38" i="10"/>
  <c r="P313" i="10"/>
  <c r="G313" i="10"/>
  <c r="P343" i="10"/>
  <c r="G343" i="10"/>
  <c r="N744" i="10"/>
  <c r="G744" i="10"/>
  <c r="N628" i="10"/>
  <c r="G628" i="10"/>
  <c r="R627" i="10"/>
  <c r="G627" i="10"/>
  <c r="N797" i="10"/>
  <c r="G797" i="10"/>
  <c r="N310" i="10"/>
  <c r="G310" i="10"/>
  <c r="P122" i="10"/>
  <c r="G122" i="10"/>
  <c r="N151" i="10"/>
  <c r="G151" i="10"/>
  <c r="N652" i="10"/>
  <c r="G652" i="10"/>
  <c r="G349" i="10"/>
  <c r="G916" i="10"/>
  <c r="G1190" i="10"/>
  <c r="G1187" i="10"/>
  <c r="G1185" i="10"/>
  <c r="G308" i="10"/>
  <c r="G962" i="10"/>
  <c r="G1180" i="10"/>
  <c r="G1099" i="10"/>
  <c r="G1031" i="10"/>
  <c r="G1025" i="10"/>
  <c r="G822" i="10"/>
  <c r="G806" i="10"/>
  <c r="G717" i="10"/>
  <c r="G629" i="10"/>
  <c r="G1052" i="10"/>
  <c r="G109" i="10"/>
  <c r="N391" i="10"/>
  <c r="G391" i="10"/>
  <c r="N675" i="10"/>
  <c r="G675" i="10"/>
  <c r="N809" i="10"/>
  <c r="G809" i="10"/>
  <c r="G25" i="10"/>
  <c r="N687" i="10"/>
  <c r="G687" i="10"/>
  <c r="R152" i="10"/>
  <c r="G152" i="10"/>
  <c r="N801" i="10"/>
  <c r="G801" i="10"/>
  <c r="N95" i="10"/>
  <c r="G95" i="10"/>
  <c r="G1194" i="10"/>
  <c r="G1192" i="10"/>
  <c r="N821" i="10"/>
  <c r="G821" i="10"/>
  <c r="N390" i="10"/>
  <c r="G390" i="10"/>
  <c r="P683" i="10"/>
  <c r="G683" i="10"/>
  <c r="N817" i="10"/>
  <c r="G817" i="10"/>
  <c r="N643" i="10"/>
  <c r="G643" i="10"/>
  <c r="N805" i="10"/>
  <c r="G805" i="10"/>
  <c r="N279" i="10"/>
  <c r="G279" i="10"/>
  <c r="N386" i="10"/>
  <c r="G386" i="10"/>
  <c r="R793" i="10"/>
  <c r="G793" i="10"/>
  <c r="N722" i="10"/>
  <c r="G722" i="10"/>
  <c r="G68" i="10"/>
  <c r="G1193" i="10"/>
  <c r="G325" i="10"/>
  <c r="G660" i="10"/>
  <c r="G1093" i="10"/>
  <c r="G1182" i="10"/>
  <c r="G1150" i="10"/>
  <c r="G1042" i="10"/>
  <c r="G1021" i="10"/>
  <c r="G965" i="10"/>
  <c r="G998" i="10"/>
  <c r="G608" i="10"/>
  <c r="G288" i="10"/>
  <c r="R974" i="10"/>
  <c r="G974" i="10"/>
  <c r="R67" i="10"/>
  <c r="G67" i="10"/>
  <c r="N960" i="10"/>
  <c r="G960" i="10"/>
  <c r="G1189" i="10"/>
  <c r="N676" i="10"/>
  <c r="G676" i="10"/>
  <c r="N298" i="10"/>
  <c r="G298" i="10"/>
  <c r="N115" i="10"/>
  <c r="G115" i="10"/>
  <c r="N825" i="10"/>
  <c r="G825" i="10"/>
  <c r="G819" i="10"/>
  <c r="G1196" i="10"/>
  <c r="G66" i="10"/>
  <c r="G678" i="10"/>
  <c r="G1186" i="10"/>
  <c r="G1184" i="10"/>
  <c r="G1181" i="10"/>
  <c r="G1044" i="10"/>
  <c r="G1001" i="10"/>
  <c r="G985" i="10"/>
  <c r="G897" i="10"/>
  <c r="G293" i="10"/>
  <c r="G1091" i="10"/>
  <c r="N1087" i="10"/>
  <c r="G1087" i="10"/>
  <c r="N1154" i="10"/>
  <c r="G1154" i="10"/>
  <c r="N1125" i="10"/>
  <c r="G1125" i="10"/>
  <c r="G1141" i="10"/>
  <c r="G1108" i="10"/>
  <c r="G1146" i="10"/>
  <c r="G1076" i="10"/>
  <c r="R744" i="10"/>
  <c r="R1045" i="10"/>
  <c r="N634" i="10"/>
  <c r="N690" i="10"/>
  <c r="R1031" i="10"/>
  <c r="P1185" i="10"/>
  <c r="P1193" i="10"/>
  <c r="P1196" i="10"/>
  <c r="P1188" i="10"/>
  <c r="P653" i="10"/>
  <c r="N691" i="10"/>
  <c r="N1093" i="10"/>
  <c r="N1183" i="10"/>
  <c r="R824" i="10"/>
  <c r="P1190" i="10"/>
  <c r="P678" i="10"/>
  <c r="P319" i="10"/>
  <c r="P1184" i="10"/>
  <c r="P1182" i="10"/>
  <c r="P1180" i="10"/>
  <c r="N1196" i="10"/>
  <c r="P1040" i="10"/>
  <c r="P798" i="10"/>
  <c r="P1099" i="10"/>
  <c r="N1195" i="10"/>
  <c r="N319" i="10"/>
  <c r="N1193" i="10"/>
  <c r="N1190" i="10"/>
  <c r="N1188" i="10"/>
  <c r="N678" i="10"/>
  <c r="N1185" i="10"/>
  <c r="N1182" i="10"/>
  <c r="N1180" i="10"/>
  <c r="P1195" i="10"/>
  <c r="P985" i="10"/>
  <c r="R323" i="10"/>
  <c r="R818" i="10"/>
  <c r="N818" i="10"/>
  <c r="P1043" i="10"/>
  <c r="P635" i="10"/>
  <c r="R341" i="10"/>
  <c r="P992" i="10"/>
  <c r="N992" i="10"/>
  <c r="R392" i="10"/>
  <c r="P811" i="10"/>
  <c r="P810" i="10"/>
  <c r="R987" i="10"/>
  <c r="N987" i="10"/>
  <c r="P154" i="10"/>
  <c r="R1126" i="10"/>
  <c r="N1126" i="10"/>
  <c r="R632" i="10"/>
  <c r="R387" i="10"/>
  <c r="P387" i="10"/>
  <c r="P640" i="10"/>
  <c r="N640" i="10"/>
  <c r="P184" i="10"/>
  <c r="R304" i="10"/>
  <c r="P967" i="10"/>
  <c r="N967" i="10"/>
  <c r="P716" i="10"/>
  <c r="P341" i="10"/>
  <c r="R809" i="10"/>
  <c r="P808" i="10"/>
  <c r="P733" i="10"/>
  <c r="P389" i="10"/>
  <c r="N389" i="10"/>
  <c r="P807" i="10"/>
  <c r="P689" i="10"/>
  <c r="N689" i="10"/>
  <c r="P633" i="10"/>
  <c r="N633" i="10"/>
  <c r="P129" i="10"/>
  <c r="N129" i="10"/>
  <c r="R290" i="10"/>
  <c r="P335" i="10"/>
  <c r="P632" i="10"/>
  <c r="R685" i="10"/>
  <c r="P993" i="10"/>
  <c r="N993" i="10"/>
  <c r="R131" i="10"/>
  <c r="P816" i="10"/>
  <c r="P725" i="10"/>
  <c r="N725" i="10"/>
  <c r="R604" i="10"/>
  <c r="N604" i="10"/>
  <c r="R384" i="10"/>
  <c r="N384" i="10"/>
  <c r="P1140" i="10"/>
  <c r="R584" i="10"/>
  <c r="P1002" i="10"/>
  <c r="N1002" i="10"/>
  <c r="R826" i="10"/>
  <c r="N826" i="10"/>
  <c r="R1151" i="10"/>
  <c r="R683" i="10"/>
  <c r="P820" i="10"/>
  <c r="N820" i="10"/>
  <c r="R645" i="10"/>
  <c r="P1024" i="10"/>
  <c r="N1024" i="10"/>
  <c r="P994" i="10"/>
  <c r="N994" i="10"/>
  <c r="R114" i="10"/>
  <c r="P1041" i="10"/>
  <c r="P812" i="10"/>
  <c r="N812" i="10"/>
  <c r="R1143" i="10"/>
  <c r="N1143" i="10"/>
  <c r="P84" i="10"/>
  <c r="P969" i="10"/>
  <c r="P809" i="10"/>
  <c r="N804" i="10"/>
  <c r="P804" i="10"/>
  <c r="R385" i="10"/>
  <c r="R686" i="10"/>
  <c r="R699" i="10"/>
  <c r="N699" i="10"/>
  <c r="R796" i="10"/>
  <c r="R383" i="10"/>
  <c r="N383" i="10"/>
  <c r="P654" i="10"/>
  <c r="P382" i="10"/>
  <c r="N382" i="10"/>
  <c r="P686" i="10"/>
  <c r="R122" i="10"/>
  <c r="R795" i="10"/>
  <c r="P1146" i="10"/>
  <c r="N313" i="10"/>
  <c r="P315" i="10"/>
  <c r="N315" i="10"/>
  <c r="R629" i="10"/>
  <c r="N629" i="10"/>
  <c r="R1115" i="10"/>
  <c r="P1100" i="10"/>
  <c r="R642" i="10"/>
  <c r="N642" i="10"/>
  <c r="R333" i="10"/>
  <c r="P293" i="10"/>
  <c r="N793" i="10"/>
  <c r="N321" i="10"/>
  <c r="R1146" i="10"/>
  <c r="R89" i="10"/>
  <c r="P383" i="10"/>
  <c r="P381" i="10"/>
  <c r="P151" i="10"/>
  <c r="P652" i="10"/>
  <c r="P818" i="10"/>
  <c r="R985" i="10"/>
  <c r="P153" i="10"/>
  <c r="P1025" i="10"/>
  <c r="P1076" i="10"/>
  <c r="P627" i="10"/>
  <c r="P795" i="10"/>
  <c r="P1108" i="10"/>
  <c r="P793" i="10"/>
  <c r="R151" i="10"/>
  <c r="P388" i="10"/>
  <c r="P385" i="10"/>
  <c r="P1087" i="10"/>
  <c r="P965" i="10"/>
  <c r="P321" i="10"/>
  <c r="P1150" i="10"/>
  <c r="P685" i="10"/>
  <c r="P392" i="10"/>
  <c r="P1126" i="10"/>
  <c r="P718" i="10"/>
  <c r="P384" i="10"/>
  <c r="R1087" i="10"/>
  <c r="R815" i="10"/>
  <c r="P604" i="10"/>
  <c r="P1143" i="10"/>
  <c r="R386" i="10"/>
  <c r="R1124" i="10"/>
  <c r="P1151" i="10"/>
  <c r="P968" i="10"/>
  <c r="P89" i="10"/>
  <c r="P1045" i="10"/>
  <c r="P974" i="10"/>
  <c r="P815" i="10"/>
  <c r="P114" i="10"/>
  <c r="P1026" i="10"/>
  <c r="P386" i="10"/>
  <c r="R1040" i="10"/>
  <c r="R1076" i="10"/>
  <c r="P1124" i="10"/>
  <c r="P320" i="10"/>
  <c r="P699" i="10"/>
  <c r="P796" i="10"/>
  <c r="P626" i="10"/>
  <c r="R388" i="10"/>
  <c r="R718" i="10"/>
  <c r="R184" i="10"/>
  <c r="R381" i="10"/>
  <c r="R652" i="10"/>
  <c r="R1150" i="10"/>
  <c r="P826" i="10"/>
  <c r="R822" i="10"/>
  <c r="R1029" i="10"/>
  <c r="P1029" i="10"/>
  <c r="P998" i="10"/>
  <c r="P819" i="10"/>
  <c r="R391" i="10"/>
  <c r="P391" i="10"/>
  <c r="R990" i="10"/>
  <c r="R1167" i="10"/>
  <c r="P1167" i="10"/>
  <c r="R633" i="10"/>
  <c r="R806" i="10"/>
  <c r="P806" i="10"/>
  <c r="R279" i="10"/>
  <c r="R1091" i="10"/>
  <c r="P1091" i="10"/>
  <c r="R675" i="10"/>
  <c r="R634" i="10"/>
  <c r="P634" i="10"/>
  <c r="R805" i="10"/>
  <c r="R687" i="10"/>
  <c r="P687" i="10"/>
  <c r="R717" i="10"/>
  <c r="R288" i="10"/>
  <c r="P288" i="10"/>
  <c r="P96" i="10"/>
  <c r="R96" i="10"/>
  <c r="R817" i="10"/>
  <c r="P814" i="10"/>
  <c r="R814" i="10"/>
  <c r="P675" i="10"/>
  <c r="R1027" i="10"/>
  <c r="P1027" i="10"/>
  <c r="P990" i="10"/>
  <c r="P690" i="10"/>
  <c r="R690" i="10"/>
  <c r="P805" i="10"/>
  <c r="P279" i="10"/>
  <c r="P717" i="10"/>
  <c r="P1141" i="10"/>
  <c r="R1141" i="10"/>
  <c r="P822" i="10"/>
  <c r="P645" i="10"/>
  <c r="P817" i="10"/>
  <c r="R725" i="10"/>
  <c r="P813" i="10"/>
  <c r="R813" i="10"/>
  <c r="R969" i="10"/>
  <c r="R1165" i="10"/>
  <c r="P1165" i="10"/>
  <c r="R335" i="10"/>
  <c r="R640" i="10"/>
  <c r="R666" i="10"/>
  <c r="P722" i="10"/>
  <c r="P1115" i="10"/>
  <c r="P797" i="10"/>
  <c r="P642" i="10"/>
  <c r="P333" i="10"/>
  <c r="R994" i="10"/>
  <c r="R660" i="10"/>
  <c r="P660" i="10"/>
  <c r="R719" i="10"/>
  <c r="R967" i="10"/>
  <c r="R716" i="10"/>
  <c r="R1191" i="10"/>
  <c r="P1191" i="10"/>
  <c r="R1184" i="10"/>
  <c r="P719" i="10"/>
  <c r="R1024" i="10"/>
  <c r="P318" i="10"/>
  <c r="P1003" i="10"/>
  <c r="P1001" i="10"/>
  <c r="R801" i="10"/>
  <c r="R630" i="10"/>
  <c r="P630" i="10"/>
  <c r="R961" i="10"/>
  <c r="R628" i="10"/>
  <c r="R310" i="10"/>
  <c r="P310" i="10"/>
  <c r="R1130" i="10"/>
  <c r="P1130" i="10"/>
  <c r="R603" i="10"/>
  <c r="P603" i="10"/>
  <c r="R674" i="10"/>
  <c r="P674" i="10"/>
  <c r="P155" i="10"/>
  <c r="P390" i="10"/>
  <c r="R97" i="10"/>
  <c r="P97" i="10"/>
  <c r="R389" i="10"/>
  <c r="P290" i="10"/>
  <c r="P1142" i="10"/>
  <c r="R98" i="10"/>
  <c r="P98" i="10"/>
  <c r="P744" i="10"/>
  <c r="P801" i="10"/>
  <c r="R1021" i="10"/>
  <c r="R315" i="10"/>
  <c r="R798" i="10"/>
  <c r="P961" i="10"/>
  <c r="P628" i="10"/>
  <c r="P304" i="10"/>
  <c r="P323" i="10"/>
  <c r="P131" i="10"/>
  <c r="P987" i="10"/>
  <c r="R153" i="10"/>
  <c r="R1026" i="10"/>
  <c r="R1003" i="10"/>
  <c r="R1001" i="10"/>
  <c r="R382" i="10"/>
  <c r="R794" i="10"/>
  <c r="P794" i="10"/>
  <c r="R946" i="10"/>
  <c r="P946" i="10"/>
  <c r="R390" i="10"/>
  <c r="R733" i="10"/>
  <c r="R689" i="10"/>
  <c r="R129" i="10"/>
  <c r="R643" i="10"/>
  <c r="P643" i="10"/>
  <c r="R803" i="10"/>
  <c r="P803" i="10"/>
  <c r="R966" i="10"/>
  <c r="P966" i="10"/>
  <c r="R272" i="10"/>
  <c r="R1090" i="10"/>
  <c r="P1090" i="10"/>
  <c r="R797" i="10"/>
  <c r="R722" i="10"/>
  <c r="R691" i="10"/>
  <c r="R1183" i="10"/>
  <c r="R825" i="10"/>
  <c r="R821" i="10"/>
  <c r="P821" i="10"/>
  <c r="R1194" i="10"/>
  <c r="R349" i="10"/>
  <c r="P349" i="10"/>
  <c r="R676" i="10"/>
  <c r="P298" i="10"/>
  <c r="P825" i="10"/>
  <c r="P115" i="10"/>
  <c r="P960" i="10"/>
  <c r="P1194" i="10"/>
  <c r="R325" i="10"/>
  <c r="P676" i="10"/>
  <c r="R1093" i="10"/>
  <c r="R823" i="10"/>
  <c r="P823" i="10"/>
  <c r="R1085" i="10"/>
  <c r="P1085" i="10"/>
  <c r="R1162" i="10"/>
  <c r="R820" i="10"/>
  <c r="R975" i="10"/>
  <c r="P975" i="10"/>
  <c r="R1002" i="10"/>
  <c r="P732" i="10"/>
  <c r="P82" i="10"/>
  <c r="R1043" i="10"/>
  <c r="R1041" i="10"/>
  <c r="R1163" i="10"/>
  <c r="P1163" i="10"/>
  <c r="P824" i="10"/>
  <c r="P1178" i="10"/>
  <c r="R816" i="10"/>
  <c r="R635" i="10"/>
  <c r="R992" i="10"/>
  <c r="R812" i="10"/>
  <c r="R1046" i="10"/>
  <c r="P1046" i="10"/>
  <c r="R993" i="10"/>
  <c r="R237" i="10"/>
  <c r="R631" i="10"/>
  <c r="P631" i="10"/>
  <c r="R802" i="10"/>
  <c r="R799" i="10"/>
  <c r="P799" i="10"/>
  <c r="P1044" i="10"/>
  <c r="P697" i="10"/>
  <c r="P1031" i="10"/>
  <c r="P1042" i="10"/>
  <c r="R84" i="10"/>
  <c r="R811" i="10"/>
  <c r="R810" i="10"/>
  <c r="R608" i="10"/>
  <c r="R313" i="10"/>
  <c r="R154" i="10"/>
  <c r="R808" i="10"/>
  <c r="R807" i="10"/>
  <c r="R343" i="10"/>
  <c r="P802" i="10"/>
  <c r="R95" i="10"/>
  <c r="P95" i="10"/>
  <c r="R1140" i="10"/>
  <c r="P71" i="10"/>
  <c r="R71" i="10"/>
  <c r="R800" i="10"/>
  <c r="P800" i="10"/>
  <c r="R1125" i="10"/>
  <c r="P1125" i="10"/>
  <c r="P152" i="10"/>
  <c r="R296" i="10"/>
  <c r="P296" i="10"/>
  <c r="R854" i="10"/>
  <c r="P854" i="10"/>
  <c r="R1154" i="10"/>
  <c r="P1154" i="10"/>
  <c r="R654" i="10"/>
  <c r="R303" i="10"/>
  <c r="R1100" i="10"/>
  <c r="P303" i="10"/>
  <c r="D74" i="11"/>
  <c r="N638" i="18" s="1"/>
  <c r="B638" i="18" s="1"/>
  <c r="B633" i="16" l="1"/>
  <c r="B4" i="16"/>
  <c r="B703" i="16"/>
  <c r="B237" i="16"/>
  <c r="B592" i="16"/>
  <c r="B643" i="16"/>
  <c r="B74" i="16"/>
  <c r="B641" i="16"/>
  <c r="B72" i="16"/>
  <c r="B487" i="14"/>
  <c r="D1044" i="11"/>
  <c r="N885" i="18" s="1"/>
  <c r="B885" i="18" s="1"/>
  <c r="D1045" i="11"/>
  <c r="N351" i="18" s="1"/>
  <c r="B351" i="18" s="1"/>
  <c r="D1046" i="11"/>
  <c r="D1047" i="11"/>
  <c r="D1048" i="11"/>
  <c r="N89" i="10" s="1"/>
  <c r="D1049" i="11"/>
  <c r="N141" i="18" s="1"/>
  <c r="B141" i="18" s="1"/>
  <c r="D1050" i="11"/>
  <c r="D1051" i="11"/>
  <c r="D1052" i="11"/>
  <c r="N804" i="18" s="1"/>
  <c r="B804" i="18" s="1"/>
  <c r="D1053" i="11"/>
  <c r="N795" i="18" s="1"/>
  <c r="B795" i="18" s="1"/>
  <c r="D1054" i="11"/>
  <c r="D1055" i="11"/>
  <c r="N1333" i="18" s="1"/>
  <c r="B1333" i="18" s="1"/>
  <c r="D1056" i="11"/>
  <c r="D1057" i="11"/>
  <c r="D1058" i="11"/>
  <c r="N276" i="18" s="1"/>
  <c r="B276" i="18" s="1"/>
  <c r="D1060" i="11"/>
  <c r="D1061" i="11"/>
  <c r="N360" i="18" s="1"/>
  <c r="B360" i="18" s="1"/>
  <c r="D1062" i="11"/>
  <c r="D1063" i="11"/>
  <c r="D1064" i="11"/>
  <c r="D1065" i="11"/>
  <c r="N395" i="18" s="1"/>
  <c r="B395" i="18" s="1"/>
  <c r="D1066" i="11"/>
  <c r="N667" i="18" s="1"/>
  <c r="B667" i="18" s="1"/>
  <c r="D1067" i="11"/>
  <c r="N1069" i="18" s="1"/>
  <c r="B1069" i="18" s="1"/>
  <c r="D1068" i="11"/>
  <c r="N833" i="18" s="1"/>
  <c r="B833" i="18" s="1"/>
  <c r="D1069" i="11"/>
  <c r="D1070" i="11"/>
  <c r="D1071" i="11"/>
  <c r="N1204" i="18" s="1"/>
  <c r="B1204" i="18" s="1"/>
  <c r="D1072" i="11"/>
  <c r="D1073" i="11"/>
  <c r="D1074" i="11"/>
  <c r="N374" i="18" s="1"/>
  <c r="B374" i="18" s="1"/>
  <c r="D1075" i="11"/>
  <c r="D1076" i="11"/>
  <c r="D1077" i="11"/>
  <c r="D1043" i="11"/>
  <c r="N1151" i="18" s="1"/>
  <c r="B1151" i="18" s="1"/>
  <c r="D1042" i="11"/>
  <c r="D1041" i="11"/>
  <c r="D1040" i="11"/>
  <c r="N781" i="18" s="1"/>
  <c r="B781" i="18" s="1"/>
  <c r="D1039" i="11"/>
  <c r="D1038" i="11"/>
  <c r="D1037" i="11"/>
  <c r="D1036" i="11"/>
  <c r="D1035" i="11"/>
  <c r="N813" i="18" s="1"/>
  <c r="B813" i="18" s="1"/>
  <c r="D1034" i="11"/>
  <c r="D1033" i="11"/>
  <c r="D1032" i="11"/>
  <c r="D1031" i="11"/>
  <c r="D1030" i="11"/>
  <c r="D1029" i="11"/>
  <c r="N851" i="18" s="1"/>
  <c r="B851" i="18" s="1"/>
  <c r="D1028" i="11"/>
  <c r="D1027" i="11"/>
  <c r="D1026" i="11"/>
  <c r="D1025" i="11"/>
  <c r="D1024" i="11"/>
  <c r="D1023" i="11"/>
  <c r="N890" i="18" s="1"/>
  <c r="B890" i="18" s="1"/>
  <c r="D1022" i="11"/>
  <c r="N543" i="18" s="1"/>
  <c r="B543" i="18" s="1"/>
  <c r="D1021" i="11"/>
  <c r="N1037" i="18" s="1"/>
  <c r="B1037" i="18" s="1"/>
  <c r="D1020" i="11"/>
  <c r="N807" i="10" s="1"/>
  <c r="D1019" i="11"/>
  <c r="D1018" i="11"/>
  <c r="N796" i="10" s="1"/>
  <c r="D1017" i="11"/>
  <c r="N917" i="18" s="1"/>
  <c r="B917" i="18" s="1"/>
  <c r="D1016" i="11"/>
  <c r="N752" i="18" s="1"/>
  <c r="B752" i="18" s="1"/>
  <c r="D1015" i="11"/>
  <c r="N750" i="18" s="1"/>
  <c r="B750" i="18" s="1"/>
  <c r="D1014" i="11"/>
  <c r="N814" i="18" s="1"/>
  <c r="B814" i="18" s="1"/>
  <c r="D1013" i="11"/>
  <c r="N450" i="18" s="1"/>
  <c r="B450" i="18" s="1"/>
  <c r="D1012" i="11"/>
  <c r="D1011" i="11"/>
  <c r="N95" i="18" s="1"/>
  <c r="B95" i="18" s="1"/>
  <c r="D1010" i="11"/>
  <c r="N1122" i="18" s="1"/>
  <c r="B1122" i="18" s="1"/>
  <c r="D1009" i="11"/>
  <c r="D1008" i="11"/>
  <c r="N1003" i="10" s="1"/>
  <c r="D1007" i="11"/>
  <c r="D1006" i="11"/>
  <c r="D1005" i="11"/>
  <c r="N1277" i="18" s="1"/>
  <c r="B1277" i="18" s="1"/>
  <c r="N603" i="10"/>
  <c r="D1003" i="11"/>
  <c r="D1002" i="11"/>
  <c r="N1195" i="18" s="1"/>
  <c r="B1195" i="18" s="1"/>
  <c r="D1001" i="11"/>
  <c r="N951" i="18" s="1"/>
  <c r="B951" i="18" s="1"/>
  <c r="D1000" i="11"/>
  <c r="N759" i="18" s="1"/>
  <c r="B759" i="18" s="1"/>
  <c r="D999" i="11"/>
  <c r="N1291" i="18" s="1"/>
  <c r="B1291" i="18" s="1"/>
  <c r="D998" i="11"/>
  <c r="N317" i="8" s="1"/>
  <c r="D997" i="11"/>
  <c r="N910" i="18" s="1"/>
  <c r="B910" i="18" s="1"/>
  <c r="D996" i="11"/>
  <c r="N152" i="10" s="1"/>
  <c r="D995" i="11"/>
  <c r="D994" i="11"/>
  <c r="N705" i="16" s="1"/>
  <c r="D993" i="11"/>
  <c r="D992" i="11"/>
  <c r="D990" i="11"/>
  <c r="N419" i="16" s="1"/>
  <c r="B367" i="16" s="1"/>
  <c r="N808" i="10"/>
  <c r="D989" i="11"/>
  <c r="N87" i="18" s="1"/>
  <c r="B87" i="18" s="1"/>
  <c r="D988" i="11"/>
  <c r="D987" i="11"/>
  <c r="D986" i="11"/>
  <c r="D985" i="11"/>
  <c r="D984" i="11"/>
  <c r="D983" i="11"/>
  <c r="D982" i="11"/>
  <c r="D981" i="11"/>
  <c r="N519" i="16" s="1"/>
  <c r="B724" i="16" s="1"/>
  <c r="D979" i="11"/>
  <c r="D978" i="11"/>
  <c r="D977" i="11"/>
  <c r="D976" i="11"/>
  <c r="D975" i="11"/>
  <c r="N645" i="10" s="1"/>
  <c r="D974" i="11"/>
  <c r="D973" i="11"/>
  <c r="D972" i="11"/>
  <c r="N26" i="16" s="1"/>
  <c r="D971" i="11"/>
  <c r="N815" i="10"/>
  <c r="D969" i="11"/>
  <c r="D968" i="11"/>
  <c r="D967" i="11"/>
  <c r="N388" i="10" s="1"/>
  <c r="D966" i="11"/>
  <c r="D965" i="11"/>
  <c r="N707" i="18" s="1"/>
  <c r="B707" i="18" s="1"/>
  <c r="D964" i="11"/>
  <c r="D963" i="11"/>
  <c r="D961" i="11"/>
  <c r="N198" i="16" s="1"/>
  <c r="D960" i="11"/>
  <c r="N400" i="18" s="1"/>
  <c r="B400" i="18" s="1"/>
  <c r="N1096" i="10"/>
  <c r="D958" i="11"/>
  <c r="N713" i="16" s="1"/>
  <c r="D957" i="11"/>
  <c r="N708" i="16" s="1"/>
  <c r="D956" i="11"/>
  <c r="N578" i="16" s="1"/>
  <c r="D955" i="11"/>
  <c r="D954" i="11"/>
  <c r="D953" i="11"/>
  <c r="D952" i="11"/>
  <c r="N200" i="16" s="1"/>
  <c r="D951" i="11"/>
  <c r="D950" i="11"/>
  <c r="N1231" i="18" s="1"/>
  <c r="B1231" i="18" s="1"/>
  <c r="D949" i="11"/>
  <c r="N401" i="18" s="1"/>
  <c r="B401" i="18" s="1"/>
  <c r="D946" i="11"/>
  <c r="N861" i="18" s="1"/>
  <c r="B861" i="18" s="1"/>
  <c r="D945" i="11"/>
  <c r="D944" i="11"/>
  <c r="D941" i="11"/>
  <c r="D940" i="11"/>
  <c r="D939" i="11"/>
  <c r="D938" i="11"/>
  <c r="N939" i="18" s="1"/>
  <c r="B939" i="18" s="1"/>
  <c r="D937" i="11"/>
  <c r="D936" i="11"/>
  <c r="D935" i="11"/>
  <c r="D934" i="11"/>
  <c r="N1166" i="18" s="1"/>
  <c r="B1166" i="18" s="1"/>
  <c r="D933" i="11"/>
  <c r="N500" i="10" s="1"/>
  <c r="D932" i="11"/>
  <c r="D931" i="11"/>
  <c r="D930" i="11"/>
  <c r="N279" i="18" s="1"/>
  <c r="B279" i="18" s="1"/>
  <c r="D929" i="11"/>
  <c r="D928" i="11"/>
  <c r="N840" i="18" s="1"/>
  <c r="B840" i="18" s="1"/>
  <c r="D927" i="11"/>
  <c r="D926" i="11"/>
  <c r="D925" i="11"/>
  <c r="D924" i="11"/>
  <c r="D923" i="11"/>
  <c r="D922" i="11"/>
  <c r="N333" i="18" s="1"/>
  <c r="B333" i="18" s="1"/>
  <c r="D921" i="11"/>
  <c r="N842" i="10" s="1"/>
  <c r="D920" i="11"/>
  <c r="N1054" i="10" s="1"/>
  <c r="D919" i="11"/>
  <c r="D918" i="11"/>
  <c r="D917" i="11"/>
  <c r="N823" i="18" s="1"/>
  <c r="B823" i="18" s="1"/>
  <c r="D916" i="11"/>
  <c r="N557" i="18" s="1"/>
  <c r="B557" i="18" s="1"/>
  <c r="D915" i="11"/>
  <c r="N556" i="18" s="1"/>
  <c r="B556" i="18" s="1"/>
  <c r="D914" i="11"/>
  <c r="D912" i="11"/>
  <c r="D911" i="11"/>
  <c r="D910" i="11"/>
  <c r="D909" i="11"/>
  <c r="N982" i="18" s="1"/>
  <c r="B982" i="18" s="1"/>
  <c r="D908" i="11"/>
  <c r="D907" i="11"/>
  <c r="D906" i="11"/>
  <c r="D905" i="11"/>
  <c r="D904" i="11"/>
  <c r="D903" i="11"/>
  <c r="N1118" i="18" s="1"/>
  <c r="B1118" i="18" s="1"/>
  <c r="D902" i="11"/>
  <c r="D901" i="11"/>
  <c r="N387" i="10" s="1"/>
  <c r="D900" i="11"/>
  <c r="D899" i="11"/>
  <c r="D898" i="11"/>
  <c r="D897" i="11"/>
  <c r="D896" i="11"/>
  <c r="N233" i="18" s="1"/>
  <c r="B233" i="18" s="1"/>
  <c r="D895" i="11"/>
  <c r="N305" i="18" s="1"/>
  <c r="B305" i="18" s="1"/>
  <c r="D894" i="11"/>
  <c r="D893" i="11"/>
  <c r="D892" i="11"/>
  <c r="N598" i="18" s="1"/>
  <c r="B598" i="18" s="1"/>
  <c r="D891" i="11"/>
  <c r="D890" i="11"/>
  <c r="D889" i="11"/>
  <c r="D888" i="11"/>
  <c r="D887" i="11"/>
  <c r="N126" i="18" s="1"/>
  <c r="B126" i="18" s="1"/>
  <c r="D886" i="11"/>
  <c r="D885" i="11"/>
  <c r="D884" i="11"/>
  <c r="N1007" i="10" s="1"/>
  <c r="D883" i="11"/>
  <c r="N385" i="10" s="1"/>
  <c r="D882" i="11"/>
  <c r="D881" i="11"/>
  <c r="D880" i="11"/>
  <c r="D879" i="11"/>
  <c r="D878" i="11"/>
  <c r="D877" i="11"/>
  <c r="N892" i="10" s="1"/>
  <c r="D876" i="11"/>
  <c r="N822" i="18" s="1"/>
  <c r="B822" i="18" s="1"/>
  <c r="D875" i="11"/>
  <c r="N400" i="16" s="1"/>
  <c r="D874" i="11"/>
  <c r="D873" i="11"/>
  <c r="D872" i="11"/>
  <c r="D871" i="11"/>
  <c r="N1232" i="18" s="1"/>
  <c r="B1232" i="18" s="1"/>
  <c r="D870" i="11"/>
  <c r="N395" i="16" s="1"/>
  <c r="B729" i="16" s="1"/>
  <c r="D869" i="11"/>
  <c r="D868" i="11"/>
  <c r="D867" i="11"/>
  <c r="D866" i="11"/>
  <c r="N69" i="18" s="1"/>
  <c r="B69" i="18" s="1"/>
  <c r="D865" i="11"/>
  <c r="N255" i="18" s="1"/>
  <c r="B255" i="18" s="1"/>
  <c r="D864" i="11"/>
  <c r="D863" i="11"/>
  <c r="N803" i="10" s="1"/>
  <c r="D862" i="11"/>
  <c r="N404" i="16" s="1"/>
  <c r="D861" i="11"/>
  <c r="D860" i="11"/>
  <c r="D859" i="11"/>
  <c r="N318" i="18" s="1"/>
  <c r="B318" i="18" s="1"/>
  <c r="D858" i="11"/>
  <c r="D857" i="11"/>
  <c r="N178" i="16" s="1"/>
  <c r="D856" i="11"/>
  <c r="D855" i="11"/>
  <c r="D854" i="11"/>
  <c r="D853" i="11"/>
  <c r="D852" i="11"/>
  <c r="D851" i="11"/>
  <c r="D850" i="11"/>
  <c r="D849" i="11"/>
  <c r="D848" i="11"/>
  <c r="N284" i="16" s="1"/>
  <c r="B487" i="16" s="1"/>
  <c r="D847" i="11"/>
  <c r="N691" i="16" s="1"/>
  <c r="D846" i="11"/>
  <c r="N884" i="10" s="1"/>
  <c r="D845" i="11"/>
  <c r="D844" i="11"/>
  <c r="D843" i="11"/>
  <c r="N928" i="18" s="1"/>
  <c r="B928" i="18" s="1"/>
  <c r="D842" i="11"/>
  <c r="D841" i="11"/>
  <c r="D840" i="11"/>
  <c r="D839" i="11"/>
  <c r="D838" i="11"/>
  <c r="D837" i="11"/>
  <c r="D836" i="11"/>
  <c r="D835" i="11"/>
  <c r="N67" i="10" s="1"/>
  <c r="D834" i="11"/>
  <c r="D833" i="11"/>
  <c r="N93" i="10" s="1"/>
  <c r="D832" i="11"/>
  <c r="D831" i="11"/>
  <c r="D830" i="11"/>
  <c r="N973" i="18" s="1"/>
  <c r="B973" i="18" s="1"/>
  <c r="D829" i="11"/>
  <c r="D828" i="11"/>
  <c r="D827" i="11"/>
  <c r="D826" i="11"/>
  <c r="D825" i="11"/>
  <c r="D824" i="11"/>
  <c r="D823" i="11"/>
  <c r="N753" i="18" s="1"/>
  <c r="B753" i="18" s="1"/>
  <c r="D822" i="11"/>
  <c r="D821" i="11"/>
  <c r="N1151" i="10" s="1"/>
  <c r="D820" i="11"/>
  <c r="N1125" i="18" s="1"/>
  <c r="B1125" i="18" s="1"/>
  <c r="D819" i="11"/>
  <c r="N192" i="18" s="1"/>
  <c r="B192" i="18" s="1"/>
  <c r="D818" i="11"/>
  <c r="N380" i="14" s="1"/>
  <c r="B380" i="14" s="1"/>
  <c r="D817" i="11"/>
  <c r="N868" i="10"/>
  <c r="D815" i="11"/>
  <c r="D814" i="11"/>
  <c r="D813" i="11"/>
  <c r="D812" i="11"/>
  <c r="D811" i="11"/>
  <c r="D810" i="11"/>
  <c r="D809" i="11"/>
  <c r="D808" i="11"/>
  <c r="N1162" i="10" s="1"/>
  <c r="D807" i="11"/>
  <c r="D806" i="11"/>
  <c r="D805" i="11"/>
  <c r="D804" i="11"/>
  <c r="N313" i="18" s="1"/>
  <c r="B313" i="18" s="1"/>
  <c r="D803" i="11"/>
  <c r="N383" i="18" s="1"/>
  <c r="B383" i="18" s="1"/>
  <c r="D802" i="11"/>
  <c r="D801" i="11"/>
  <c r="N113" i="8" s="1"/>
  <c r="D800" i="11"/>
  <c r="D799" i="11"/>
  <c r="D798" i="11"/>
  <c r="D797" i="11"/>
  <c r="D796" i="11"/>
  <c r="D794" i="11"/>
  <c r="D793" i="11"/>
  <c r="N1124" i="18" s="1"/>
  <c r="B1124" i="18" s="1"/>
  <c r="D792" i="11"/>
  <c r="N1043" i="18" s="1"/>
  <c r="B1043" i="18" s="1"/>
  <c r="D791" i="11"/>
  <c r="N603" i="18" s="1"/>
  <c r="B603" i="18" s="1"/>
  <c r="D790" i="11"/>
  <c r="D789" i="11"/>
  <c r="N1176" i="18" s="1"/>
  <c r="B1176" i="18" s="1"/>
  <c r="D788" i="11"/>
  <c r="N102" i="18" s="1"/>
  <c r="B102" i="18" s="1"/>
  <c r="D787" i="11"/>
  <c r="N429" i="10" s="1"/>
  <c r="D786" i="11"/>
  <c r="D785" i="11"/>
  <c r="N923" i="18" s="1"/>
  <c r="B923" i="18" s="1"/>
  <c r="D784" i="11"/>
  <c r="D783" i="11"/>
  <c r="D782" i="11"/>
  <c r="D781" i="11"/>
  <c r="D780" i="11"/>
  <c r="D779" i="11"/>
  <c r="D777" i="11"/>
  <c r="D776" i="11"/>
  <c r="N463" i="18" s="1"/>
  <c r="B463" i="18" s="1"/>
  <c r="D775" i="11"/>
  <c r="N377" i="18" s="1"/>
  <c r="B377" i="18" s="1"/>
  <c r="D774" i="11"/>
  <c r="D773" i="11"/>
  <c r="D772" i="11"/>
  <c r="D771" i="11"/>
  <c r="D770" i="11"/>
  <c r="N181" i="16" s="1"/>
  <c r="D769" i="11"/>
  <c r="D768" i="11"/>
  <c r="D767" i="11"/>
  <c r="D766" i="11"/>
  <c r="N1071" i="10" s="1"/>
  <c r="D765" i="11"/>
  <c r="D764" i="11"/>
  <c r="D763" i="11"/>
  <c r="N490" i="18" s="1"/>
  <c r="B490" i="18" s="1"/>
  <c r="D762" i="11"/>
  <c r="D761" i="11"/>
  <c r="N666" i="18" s="1"/>
  <c r="B666" i="18" s="1"/>
  <c r="D760" i="11"/>
  <c r="D759" i="11"/>
  <c r="D758" i="11"/>
  <c r="D757" i="11"/>
  <c r="D756" i="11"/>
  <c r="D755" i="11"/>
  <c r="D754" i="11"/>
  <c r="N34" i="16" s="1"/>
  <c r="D753" i="11"/>
  <c r="N547" i="18" s="1"/>
  <c r="B547" i="18" s="1"/>
  <c r="D752" i="11"/>
  <c r="D751" i="11"/>
  <c r="D750" i="11"/>
  <c r="D748" i="11"/>
  <c r="N324" i="8" s="1"/>
  <c r="D747" i="11"/>
  <c r="D746" i="11"/>
  <c r="N316" i="16" s="1"/>
  <c r="D745" i="11"/>
  <c r="D744" i="11"/>
  <c r="N512" i="18" s="1"/>
  <c r="B512" i="18" s="1"/>
  <c r="D743" i="11"/>
  <c r="N750" i="10"/>
  <c r="D741" i="11"/>
  <c r="D740" i="11"/>
  <c r="D739" i="11"/>
  <c r="D738" i="11"/>
  <c r="D737" i="11"/>
  <c r="D736" i="11"/>
  <c r="D735" i="11"/>
  <c r="N522" i="16" s="1"/>
  <c r="B740" i="16" s="1"/>
  <c r="D734" i="11"/>
  <c r="D733" i="11"/>
  <c r="N10" i="18" s="1"/>
  <c r="B10" i="18" s="1"/>
  <c r="D732" i="11"/>
  <c r="N1094" i="18" s="1"/>
  <c r="B1094" i="18" s="1"/>
  <c r="D731" i="11"/>
  <c r="D730" i="11"/>
  <c r="D729" i="11"/>
  <c r="D728" i="11"/>
  <c r="D727" i="11"/>
  <c r="N285" i="18" s="1"/>
  <c r="B285" i="18" s="1"/>
  <c r="D726" i="11"/>
  <c r="N945" i="18" s="1"/>
  <c r="B945" i="18" s="1"/>
  <c r="D725" i="11"/>
  <c r="D724" i="11"/>
  <c r="D723" i="11"/>
  <c r="D722" i="11"/>
  <c r="D721" i="11"/>
  <c r="D720" i="11"/>
  <c r="D719" i="11"/>
  <c r="D718" i="11"/>
  <c r="D717" i="11"/>
  <c r="D716" i="11"/>
  <c r="D715" i="11"/>
  <c r="N134" i="18" s="1"/>
  <c r="B134" i="18" s="1"/>
  <c r="D714" i="11"/>
  <c r="N389" i="16" s="1"/>
  <c r="B625" i="16" s="1"/>
  <c r="D713" i="11"/>
  <c r="D712" i="11"/>
  <c r="N1101" i="18" s="1"/>
  <c r="B1101" i="18" s="1"/>
  <c r="D711" i="11"/>
  <c r="D710" i="11"/>
  <c r="D709" i="11"/>
  <c r="N361" i="10" s="1"/>
  <c r="D708" i="11"/>
  <c r="D707" i="11"/>
  <c r="D706" i="11"/>
  <c r="N52" i="18" s="1"/>
  <c r="B52" i="18" s="1"/>
  <c r="D705" i="11"/>
  <c r="D704" i="11"/>
  <c r="N244" i="18" s="1"/>
  <c r="B244" i="18" s="1"/>
  <c r="D703" i="11"/>
  <c r="D702" i="11"/>
  <c r="D701" i="11"/>
  <c r="N916" i="18" s="1"/>
  <c r="B916" i="18" s="1"/>
  <c r="D700" i="11"/>
  <c r="D699" i="11"/>
  <c r="D698" i="11"/>
  <c r="N730" i="18" s="1"/>
  <c r="B730" i="18" s="1"/>
  <c r="D697" i="11"/>
  <c r="D696" i="11"/>
  <c r="D695" i="11"/>
  <c r="N130" i="18" s="1"/>
  <c r="B130" i="18" s="1"/>
  <c r="D693" i="11"/>
  <c r="N507" i="10" s="1"/>
  <c r="D692" i="11"/>
  <c r="N486" i="18" s="1"/>
  <c r="B486" i="18" s="1"/>
  <c r="D691" i="11"/>
  <c r="D690" i="11"/>
  <c r="N457" i="18" s="1"/>
  <c r="B457" i="18" s="1"/>
  <c r="D688" i="11"/>
  <c r="N196" i="16" s="1"/>
  <c r="D687" i="11"/>
  <c r="D686" i="11"/>
  <c r="D685" i="11"/>
  <c r="N456" i="18" s="1"/>
  <c r="B456" i="18" s="1"/>
  <c r="D684" i="11"/>
  <c r="D683" i="11"/>
  <c r="D682" i="11"/>
  <c r="D681" i="11"/>
  <c r="N28" i="18" s="1"/>
  <c r="B28" i="18" s="1"/>
  <c r="D680" i="11"/>
  <c r="N78" i="18" s="1"/>
  <c r="B78" i="18" s="1"/>
  <c r="D679" i="11"/>
  <c r="D678" i="11"/>
  <c r="D677" i="11"/>
  <c r="N165" i="18" s="1"/>
  <c r="B165" i="18" s="1"/>
  <c r="D676" i="11"/>
  <c r="N271" i="18" s="1"/>
  <c r="B271" i="18" s="1"/>
  <c r="D675" i="11"/>
  <c r="N388" i="16" s="1"/>
  <c r="B615" i="16" s="1"/>
  <c r="D674" i="11"/>
  <c r="D673" i="11"/>
  <c r="N819" i="18" s="1"/>
  <c r="B819" i="18" s="1"/>
  <c r="D672" i="11"/>
  <c r="D671" i="11"/>
  <c r="D670" i="11"/>
  <c r="D669" i="11"/>
  <c r="N428" i="18" s="1"/>
  <c r="B428" i="18" s="1"/>
  <c r="D668" i="11"/>
  <c r="N1270" i="18" s="1"/>
  <c r="B1270" i="18" s="1"/>
  <c r="D667" i="11"/>
  <c r="D666" i="11"/>
  <c r="D665" i="11"/>
  <c r="N1130" i="18" s="1"/>
  <c r="B1130" i="18" s="1"/>
  <c r="D664" i="11"/>
  <c r="N797" i="18" s="1"/>
  <c r="B797" i="18" s="1"/>
  <c r="D663" i="11"/>
  <c r="D662" i="11"/>
  <c r="N1252" i="18" s="1"/>
  <c r="B1252" i="18" s="1"/>
  <c r="D661" i="11"/>
  <c r="N913" i="18" s="1"/>
  <c r="B913" i="18" s="1"/>
  <c r="D660" i="11"/>
  <c r="N788" i="18" s="1"/>
  <c r="B788" i="18" s="1"/>
  <c r="D659" i="11"/>
  <c r="N1084" i="18" s="1"/>
  <c r="B1084" i="18" s="1"/>
  <c r="D658" i="11"/>
  <c r="D657" i="11"/>
  <c r="N1054" i="18" s="1"/>
  <c r="B1054" i="18" s="1"/>
  <c r="D656" i="11"/>
  <c r="N329" i="16" s="1"/>
  <c r="D655" i="11"/>
  <c r="D654" i="11"/>
  <c r="D653" i="11"/>
  <c r="D652" i="11"/>
  <c r="N282" i="18" s="1"/>
  <c r="B282" i="18" s="1"/>
  <c r="D651" i="11"/>
  <c r="D650" i="11"/>
  <c r="D649" i="11"/>
  <c r="D648" i="11"/>
  <c r="N114" i="18" s="1"/>
  <c r="B114" i="18" s="1"/>
  <c r="D647" i="11"/>
  <c r="D646" i="11"/>
  <c r="N622" i="18" s="1"/>
  <c r="B622" i="18" s="1"/>
  <c r="D645" i="11"/>
  <c r="D644" i="11"/>
  <c r="N485" i="18" s="1"/>
  <c r="B485" i="18" s="1"/>
  <c r="D643" i="11"/>
  <c r="N339" i="18" s="1"/>
  <c r="B339" i="18" s="1"/>
  <c r="D642" i="11"/>
  <c r="N65" i="18" s="1"/>
  <c r="B65" i="18" s="1"/>
  <c r="D641" i="11"/>
  <c r="N302" i="18" s="1"/>
  <c r="B302" i="18" s="1"/>
  <c r="D640" i="11"/>
  <c r="D635" i="11"/>
  <c r="N1074" i="18" s="1"/>
  <c r="B1074" i="18" s="1"/>
  <c r="D634" i="11"/>
  <c r="N382" i="18" s="1"/>
  <c r="B382" i="18" s="1"/>
  <c r="D633" i="11"/>
  <c r="N546" i="18" s="1"/>
  <c r="B546" i="18" s="1"/>
  <c r="D632" i="11"/>
  <c r="N669" i="18" s="1"/>
  <c r="B669" i="18" s="1"/>
  <c r="D631" i="11"/>
  <c r="N455" i="18" s="1"/>
  <c r="B455" i="18" s="1"/>
  <c r="D629" i="11"/>
  <c r="N484" i="18" s="1"/>
  <c r="B484" i="18" s="1"/>
  <c r="D628" i="11"/>
  <c r="N49" i="18" s="1"/>
  <c r="B49" i="18" s="1"/>
  <c r="D627" i="11"/>
  <c r="D626" i="11"/>
  <c r="N394" i="16" s="1"/>
  <c r="B725" i="16" s="1"/>
  <c r="D625" i="11"/>
  <c r="D624" i="11"/>
  <c r="N671" i="18" s="1"/>
  <c r="B671" i="18" s="1"/>
  <c r="D623" i="11"/>
  <c r="D622" i="11"/>
  <c r="D621" i="11"/>
  <c r="D620" i="11"/>
  <c r="N4" i="8" s="1"/>
  <c r="D619" i="11"/>
  <c r="N1025" i="18" s="1"/>
  <c r="B1025" i="18" s="1"/>
  <c r="D618" i="11"/>
  <c r="D617" i="11"/>
  <c r="D616" i="11"/>
  <c r="N943" i="18" s="1"/>
  <c r="B943" i="18" s="1"/>
  <c r="D615" i="11"/>
  <c r="D614" i="11"/>
  <c r="N483" i="18" s="1"/>
  <c r="B483" i="18" s="1"/>
  <c r="D613" i="11"/>
  <c r="N41" i="18" s="1"/>
  <c r="B41" i="18" s="1"/>
  <c r="D612" i="11"/>
  <c r="N218" i="18" s="1"/>
  <c r="B218" i="18" s="1"/>
  <c r="D611" i="11"/>
  <c r="D610" i="11"/>
  <c r="D609" i="11"/>
  <c r="D608" i="11"/>
  <c r="D607" i="11"/>
  <c r="D606" i="11"/>
  <c r="N601" i="18" s="1"/>
  <c r="B601" i="18" s="1"/>
  <c r="D605" i="11"/>
  <c r="D604" i="11"/>
  <c r="D603" i="11"/>
  <c r="N177" i="16" s="1"/>
  <c r="D601" i="11"/>
  <c r="N35" i="16" s="1"/>
  <c r="D600" i="11"/>
  <c r="D599" i="11"/>
  <c r="D598" i="11"/>
  <c r="D597" i="11"/>
  <c r="N187" i="16" s="1"/>
  <c r="D596" i="11"/>
  <c r="N441" i="18" s="1"/>
  <c r="B441" i="18" s="1"/>
  <c r="N577" i="16"/>
  <c r="D594" i="11"/>
  <c r="N64" i="18" s="1"/>
  <c r="B64" i="18" s="1"/>
  <c r="D593" i="11"/>
  <c r="N63" i="18" s="1"/>
  <c r="B63" i="18" s="1"/>
  <c r="D592" i="11"/>
  <c r="N454" i="18" s="1"/>
  <c r="B454" i="18" s="1"/>
  <c r="D591" i="11"/>
  <c r="N826" i="18" s="1"/>
  <c r="B826" i="18" s="1"/>
  <c r="D590" i="11"/>
  <c r="D589" i="11"/>
  <c r="N1006" i="18" s="1"/>
  <c r="B1006" i="18" s="1"/>
  <c r="D588" i="11"/>
  <c r="N453" i="18" s="1"/>
  <c r="B453" i="18" s="1"/>
  <c r="D587" i="11"/>
  <c r="N596" i="18" s="1"/>
  <c r="B596" i="18" s="1"/>
  <c r="D586" i="11"/>
  <c r="D585" i="11"/>
  <c r="N493" i="18" s="1"/>
  <c r="B493" i="18" s="1"/>
  <c r="D584" i="11"/>
  <c r="D583" i="11"/>
  <c r="D582" i="11"/>
  <c r="D581" i="11"/>
  <c r="N426" i="18" s="1"/>
  <c r="B426" i="18" s="1"/>
  <c r="D580" i="11"/>
  <c r="N1210" i="18"/>
  <c r="B1210" i="18" s="1"/>
  <c r="D578" i="11"/>
  <c r="N1039" i="18" s="1"/>
  <c r="B1039" i="18" s="1"/>
  <c r="D577" i="11"/>
  <c r="D576" i="11"/>
  <c r="N1254" i="18" s="1"/>
  <c r="B1254" i="18" s="1"/>
  <c r="D575" i="11"/>
  <c r="D574" i="11"/>
  <c r="N431" i="18" s="1"/>
  <c r="B431" i="18" s="1"/>
  <c r="D573" i="11"/>
  <c r="N451" i="18" s="1"/>
  <c r="B451" i="18" s="1"/>
  <c r="D572" i="11"/>
  <c r="D571" i="11"/>
  <c r="N1028" i="18" s="1"/>
  <c r="B1028" i="18" s="1"/>
  <c r="D570" i="11"/>
  <c r="N664" i="18" s="1"/>
  <c r="B664" i="18" s="1"/>
  <c r="D569" i="11"/>
  <c r="N1044" i="18" s="1"/>
  <c r="B1044" i="18" s="1"/>
  <c r="D568" i="11"/>
  <c r="N216" i="18" s="1"/>
  <c r="B216" i="18" s="1"/>
  <c r="D567" i="11"/>
  <c r="N975" i="18" s="1"/>
  <c r="B975" i="18" s="1"/>
  <c r="D566" i="11"/>
  <c r="N154" i="18" s="1"/>
  <c r="B154" i="18" s="1"/>
  <c r="D565" i="11"/>
  <c r="N243" i="18" s="1"/>
  <c r="B243" i="18" s="1"/>
  <c r="D564" i="11"/>
  <c r="D563" i="11"/>
  <c r="N260" i="18" s="1"/>
  <c r="B260" i="18" s="1"/>
  <c r="D562" i="11"/>
  <c r="N62" i="18" s="1"/>
  <c r="B62" i="18" s="1"/>
  <c r="D561" i="11"/>
  <c r="N1138" i="18" s="1"/>
  <c r="B1138" i="18" s="1"/>
  <c r="D560" i="11"/>
  <c r="N646" i="18" s="1"/>
  <c r="B646" i="18" s="1"/>
  <c r="D559" i="11"/>
  <c r="N301" i="18" s="1"/>
  <c r="B301" i="18" s="1"/>
  <c r="D558" i="11"/>
  <c r="D557" i="11"/>
  <c r="D556" i="11"/>
  <c r="D555" i="11"/>
  <c r="D554" i="11"/>
  <c r="D553" i="11"/>
  <c r="N172" i="18" s="1"/>
  <c r="B172" i="18" s="1"/>
  <c r="D552" i="11"/>
  <c r="D551" i="11"/>
  <c r="D550" i="11"/>
  <c r="N98" i="16" s="1"/>
  <c r="D549" i="11"/>
  <c r="D548" i="11"/>
  <c r="N1209" i="18" s="1"/>
  <c r="B1209" i="18" s="1"/>
  <c r="D547" i="11"/>
  <c r="D546" i="11"/>
  <c r="D545" i="11"/>
  <c r="N361" i="18" s="1"/>
  <c r="B361" i="18" s="1"/>
  <c r="D544" i="11"/>
  <c r="D543" i="11"/>
  <c r="D542" i="11"/>
  <c r="D541" i="11"/>
  <c r="N275" i="18" s="1"/>
  <c r="B275" i="18" s="1"/>
  <c r="D540" i="11"/>
  <c r="D539" i="11"/>
  <c r="N536" i="18" s="1"/>
  <c r="B536" i="18" s="1"/>
  <c r="D538" i="11"/>
  <c r="N906" i="18" s="1"/>
  <c r="B906" i="18" s="1"/>
  <c r="D537" i="11"/>
  <c r="N989" i="18" s="1"/>
  <c r="B989" i="18" s="1"/>
  <c r="D536" i="11"/>
  <c r="N140" i="18" s="1"/>
  <c r="B140" i="18" s="1"/>
  <c r="D535" i="11"/>
  <c r="N621" i="18" s="1"/>
  <c r="B621" i="18" s="1"/>
  <c r="D534" i="11"/>
  <c r="D533" i="11"/>
  <c r="D532" i="11"/>
  <c r="N648" i="18" s="1"/>
  <c r="B648" i="18" s="1"/>
  <c r="D531" i="11"/>
  <c r="D530" i="11"/>
  <c r="D529" i="11"/>
  <c r="D528" i="11"/>
  <c r="N115" i="8" s="1"/>
  <c r="D527" i="11"/>
  <c r="N857" i="18" s="1"/>
  <c r="B857" i="18" s="1"/>
  <c r="D526" i="11"/>
  <c r="N841" i="10" s="1"/>
  <c r="N105" i="18"/>
  <c r="B105" i="18" s="1"/>
  <c r="D524" i="11"/>
  <c r="N206" i="18" s="1"/>
  <c r="B206" i="18" s="1"/>
  <c r="D523" i="11"/>
  <c r="D522" i="11"/>
  <c r="N96" i="16" s="1"/>
  <c r="D521" i="11"/>
  <c r="D519" i="11"/>
  <c r="N516" i="16" s="1"/>
  <c r="B718" i="16" s="1"/>
  <c r="D518" i="11"/>
  <c r="N369" i="18" s="1"/>
  <c r="B369" i="18" s="1"/>
  <c r="D517" i="11"/>
  <c r="N842" i="18" s="1"/>
  <c r="B842" i="18" s="1"/>
  <c r="D516" i="11"/>
  <c r="N1073" i="18" s="1"/>
  <c r="B1073" i="18" s="1"/>
  <c r="D515" i="11"/>
  <c r="D514" i="11"/>
  <c r="D513" i="11"/>
  <c r="D512" i="11"/>
  <c r="D511" i="11"/>
  <c r="D510" i="11"/>
  <c r="D509" i="11"/>
  <c r="N786" i="18" s="1"/>
  <c r="B786" i="18" s="1"/>
  <c r="D508" i="11"/>
  <c r="D507" i="11"/>
  <c r="N810" i="18" s="1"/>
  <c r="B810" i="18" s="1"/>
  <c r="D506" i="11"/>
  <c r="D505" i="11"/>
  <c r="D504" i="11"/>
  <c r="N284" i="18" s="1"/>
  <c r="B284" i="18" s="1"/>
  <c r="D503" i="11"/>
  <c r="D502" i="11"/>
  <c r="N328" i="18" s="1"/>
  <c r="B328" i="18" s="1"/>
  <c r="D501" i="11"/>
  <c r="N137" i="18" s="1"/>
  <c r="B137" i="18" s="1"/>
  <c r="D500" i="11"/>
  <c r="N40" i="18" s="1"/>
  <c r="B40" i="18" s="1"/>
  <c r="D499" i="11"/>
  <c r="D498" i="11"/>
  <c r="N680" i="18" s="1"/>
  <c r="B680" i="18" s="1"/>
  <c r="D497" i="11"/>
  <c r="N137" i="16" s="1"/>
  <c r="D496" i="11"/>
  <c r="D495" i="11"/>
  <c r="D494" i="11"/>
  <c r="N397" i="18" s="1"/>
  <c r="B397" i="18" s="1"/>
  <c r="D493" i="11"/>
  <c r="D492" i="11"/>
  <c r="D491" i="11"/>
  <c r="N290" i="18" s="1"/>
  <c r="B290" i="18" s="1"/>
  <c r="D490" i="11"/>
  <c r="N329" i="18" s="1"/>
  <c r="B329" i="18" s="1"/>
  <c r="D489" i="11"/>
  <c r="N104" i="16" s="1"/>
  <c r="N422" i="16"/>
  <c r="D487" i="11"/>
  <c r="N379" i="18" s="1"/>
  <c r="B379" i="18" s="1"/>
  <c r="D486" i="11"/>
  <c r="N539" i="18" s="1"/>
  <c r="B539" i="18" s="1"/>
  <c r="D485" i="11"/>
  <c r="D484" i="11"/>
  <c r="D483" i="11"/>
  <c r="D482" i="11"/>
  <c r="D481" i="11"/>
  <c r="D480" i="11"/>
  <c r="D479" i="11"/>
  <c r="D478" i="11"/>
  <c r="N1057" i="18" s="1"/>
  <c r="B1057" i="18" s="1"/>
  <c r="D477" i="11"/>
  <c r="D476" i="11"/>
  <c r="D475" i="11"/>
  <c r="D474" i="11"/>
  <c r="N1358" i="18" s="1"/>
  <c r="B1358" i="18" s="1"/>
  <c r="D473" i="11"/>
  <c r="D472" i="11"/>
  <c r="D471" i="11"/>
  <c r="N1058" i="18" s="1"/>
  <c r="B1058" i="18" s="1"/>
  <c r="D470" i="11"/>
  <c r="D469" i="11"/>
  <c r="N425" i="16" s="1"/>
  <c r="D468" i="11"/>
  <c r="D467" i="11"/>
  <c r="D466" i="11"/>
  <c r="D465" i="11"/>
  <c r="N1045" i="18" s="1"/>
  <c r="B1045" i="18" s="1"/>
  <c r="D464" i="11"/>
  <c r="D463" i="11"/>
  <c r="N289" i="18" s="1"/>
  <c r="B289" i="18" s="1"/>
  <c r="D462" i="11"/>
  <c r="N1137" i="18" s="1"/>
  <c r="B1137" i="18" s="1"/>
  <c r="D461" i="11"/>
  <c r="N1275" i="18" s="1"/>
  <c r="B1275" i="18" s="1"/>
  <c r="D460" i="11"/>
  <c r="D459" i="11"/>
  <c r="N1157" i="18" s="1"/>
  <c r="B1157" i="18" s="1"/>
  <c r="D458" i="11"/>
  <c r="N341" i="18" s="1"/>
  <c r="B341" i="18" s="1"/>
  <c r="D457" i="11"/>
  <c r="N898" i="18" s="1"/>
  <c r="B898" i="18" s="1"/>
  <c r="D456" i="11"/>
  <c r="N608" i="18" s="1"/>
  <c r="B608" i="18" s="1"/>
  <c r="D455" i="11"/>
  <c r="N897" i="18" s="1"/>
  <c r="B897" i="18" s="1"/>
  <c r="D454" i="11"/>
  <c r="N176" i="18" s="1"/>
  <c r="B176" i="18" s="1"/>
  <c r="D453" i="11"/>
  <c r="D452" i="11"/>
  <c r="N1170" i="18" s="1"/>
  <c r="B1170" i="18" s="1"/>
  <c r="D451" i="11"/>
  <c r="N988" i="18" s="1"/>
  <c r="B988" i="18" s="1"/>
  <c r="D450" i="11"/>
  <c r="N565" i="16" s="1"/>
  <c r="D449" i="11"/>
  <c r="D447" i="11"/>
  <c r="D446" i="11"/>
  <c r="D445" i="11"/>
  <c r="D444" i="11"/>
  <c r="D443" i="11"/>
  <c r="N1030" i="18" s="1"/>
  <c r="B1030" i="18" s="1"/>
  <c r="D442" i="11"/>
  <c r="D441" i="11"/>
  <c r="D440" i="11"/>
  <c r="D438" i="11"/>
  <c r="N770" i="18" s="1"/>
  <c r="B770" i="18" s="1"/>
  <c r="D437" i="11"/>
  <c r="D436" i="11"/>
  <c r="D435" i="11"/>
  <c r="N756" i="18" s="1"/>
  <c r="B756" i="18" s="1"/>
  <c r="D432" i="11"/>
  <c r="N1052" i="18" s="1"/>
  <c r="B1052" i="18" s="1"/>
  <c r="D431" i="11"/>
  <c r="N832" i="18" s="1"/>
  <c r="B832" i="18" s="1"/>
  <c r="D430" i="11"/>
  <c r="D429" i="11"/>
  <c r="N127" i="16" s="1"/>
  <c r="D428" i="11"/>
  <c r="N986" i="18" s="1"/>
  <c r="B986" i="18" s="1"/>
  <c r="D427" i="11"/>
  <c r="D426" i="11"/>
  <c r="N1192" i="10" s="1"/>
  <c r="D425" i="11"/>
  <c r="N1189" i="18" s="1"/>
  <c r="B1189" i="18" s="1"/>
  <c r="D424" i="11"/>
  <c r="D423" i="11"/>
  <c r="N303" i="18" s="1"/>
  <c r="B303" i="18" s="1"/>
  <c r="D422" i="11"/>
  <c r="D421" i="11"/>
  <c r="D420" i="11"/>
  <c r="N1121" i="18" s="1"/>
  <c r="B1121" i="18" s="1"/>
  <c r="D419" i="11"/>
  <c r="D418" i="11"/>
  <c r="N544" i="18" s="1"/>
  <c r="B544" i="18" s="1"/>
  <c r="D417" i="11"/>
  <c r="D416" i="11"/>
  <c r="D415" i="11"/>
  <c r="D414" i="11"/>
  <c r="N481" i="18" s="1"/>
  <c r="B481" i="18" s="1"/>
  <c r="D413" i="11"/>
  <c r="N645" i="18" s="1"/>
  <c r="B645" i="18" s="1"/>
  <c r="D412" i="11"/>
  <c r="D411" i="11"/>
  <c r="D410" i="11"/>
  <c r="D409" i="11"/>
  <c r="N693" i="18" s="1"/>
  <c r="B693" i="18" s="1"/>
  <c r="D408" i="11"/>
  <c r="N84" i="18" s="1"/>
  <c r="B84" i="18" s="1"/>
  <c r="D407" i="11"/>
  <c r="N335" i="18" s="1"/>
  <c r="B335" i="18" s="1"/>
  <c r="D406" i="11"/>
  <c r="D405" i="11"/>
  <c r="N358" i="18" s="1"/>
  <c r="B358" i="18" s="1"/>
  <c r="D404" i="11"/>
  <c r="N582" i="18" s="1"/>
  <c r="B582" i="18" s="1"/>
  <c r="D403" i="11"/>
  <c r="D402" i="11"/>
  <c r="D401" i="11"/>
  <c r="N38" i="18" s="1"/>
  <c r="B38" i="18" s="1"/>
  <c r="D400" i="11"/>
  <c r="N1106" i="18" s="1"/>
  <c r="B1106" i="18" s="1"/>
  <c r="N440" i="10"/>
  <c r="D398" i="11"/>
  <c r="N1253" i="18" s="1"/>
  <c r="B1253" i="18" s="1"/>
  <c r="D397" i="11"/>
  <c r="D396" i="11"/>
  <c r="D394" i="11"/>
  <c r="D393" i="11"/>
  <c r="D392" i="11"/>
  <c r="D391" i="11"/>
  <c r="D390" i="11"/>
  <c r="N194" i="18" s="1"/>
  <c r="B194" i="18" s="1"/>
  <c r="D389" i="11"/>
  <c r="N559" i="16" s="1"/>
  <c r="D388" i="11"/>
  <c r="D387" i="11"/>
  <c r="D386" i="11"/>
  <c r="N398" i="18" s="1"/>
  <c r="B398" i="18" s="1"/>
  <c r="D385" i="11"/>
  <c r="D384" i="11"/>
  <c r="D383" i="11"/>
  <c r="N10" i="8" s="1"/>
  <c r="D382" i="11"/>
  <c r="N576" i="16" s="1"/>
  <c r="D381" i="11"/>
  <c r="D380" i="11"/>
  <c r="N743" i="18" s="1"/>
  <c r="B743" i="18" s="1"/>
  <c r="D379" i="11"/>
  <c r="D378" i="11"/>
  <c r="N424" i="16" s="1"/>
  <c r="D377" i="11"/>
  <c r="D376" i="11"/>
  <c r="D375" i="11"/>
  <c r="D374" i="11"/>
  <c r="D373" i="11"/>
  <c r="D372" i="11"/>
  <c r="D371" i="11"/>
  <c r="D370" i="11"/>
  <c r="D369" i="11"/>
  <c r="D368" i="11"/>
  <c r="N1063" i="18" s="1"/>
  <c r="B1063" i="18" s="1"/>
  <c r="D367" i="11"/>
  <c r="D366" i="11"/>
  <c r="D365" i="11"/>
  <c r="D364" i="11"/>
  <c r="N656" i="18" s="1"/>
  <c r="B656" i="18" s="1"/>
  <c r="D363" i="11"/>
  <c r="D362" i="11"/>
  <c r="N655" i="18" s="1"/>
  <c r="B655" i="18" s="1"/>
  <c r="D361" i="11"/>
  <c r="D360" i="11"/>
  <c r="D359" i="11"/>
  <c r="D358" i="11"/>
  <c r="N887" i="18" s="1"/>
  <c r="B887" i="18" s="1"/>
  <c r="D357" i="11"/>
  <c r="N407" i="18" s="1"/>
  <c r="B407" i="18" s="1"/>
  <c r="D355" i="11"/>
  <c r="N480" i="18" s="1"/>
  <c r="B480" i="18" s="1"/>
  <c r="D354" i="11"/>
  <c r="N479" i="18" s="1"/>
  <c r="B479" i="18" s="1"/>
  <c r="D353" i="11"/>
  <c r="N1042" i="18" s="1"/>
  <c r="B1042" i="18" s="1"/>
  <c r="D352" i="11"/>
  <c r="N953" i="18" s="1"/>
  <c r="B953" i="18" s="1"/>
  <c r="D351" i="11"/>
  <c r="N530" i="16" s="1"/>
  <c r="D350" i="11"/>
  <c r="D349" i="11"/>
  <c r="D348" i="11"/>
  <c r="D347" i="11"/>
  <c r="D346" i="11"/>
  <c r="N695" i="18" s="1"/>
  <c r="B695" i="18" s="1"/>
  <c r="D345" i="11"/>
  <c r="N252" i="18" s="1"/>
  <c r="B252" i="18" s="1"/>
  <c r="D344" i="11"/>
  <c r="D343" i="11"/>
  <c r="D342" i="11"/>
  <c r="D341" i="11"/>
  <c r="D340" i="11"/>
  <c r="N246" i="18" s="1"/>
  <c r="B246" i="18" s="1"/>
  <c r="D339" i="11"/>
  <c r="N160" i="18" s="1"/>
  <c r="B160" i="18" s="1"/>
  <c r="D338" i="11"/>
  <c r="D337" i="11"/>
  <c r="D336" i="11"/>
  <c r="D335" i="11"/>
  <c r="N270" i="18" s="1"/>
  <c r="B270" i="18" s="1"/>
  <c r="D334" i="11"/>
  <c r="D333" i="11"/>
  <c r="N587" i="18" s="1"/>
  <c r="B587" i="18" s="1"/>
  <c r="D332" i="11"/>
  <c r="N696" i="18" s="1"/>
  <c r="B696" i="18" s="1"/>
  <c r="D331" i="11"/>
  <c r="N1193" i="18" s="1"/>
  <c r="B1193" i="18" s="1"/>
  <c r="D330" i="11"/>
  <c r="N476" i="18" s="1"/>
  <c r="B476" i="18" s="1"/>
  <c r="D329" i="11"/>
  <c r="D328" i="11"/>
  <c r="N970" i="18" s="1"/>
  <c r="B970" i="18" s="1"/>
  <c r="D327" i="11"/>
  <c r="N722" i="18" s="1"/>
  <c r="B722" i="18" s="1"/>
  <c r="D326" i="11"/>
  <c r="D325" i="11"/>
  <c r="N201" i="18" s="1"/>
  <c r="B201" i="18" s="1"/>
  <c r="D324" i="11"/>
  <c r="N33" i="18" s="1"/>
  <c r="B33" i="18" s="1"/>
  <c r="D323" i="11"/>
  <c r="D322" i="11"/>
  <c r="D321" i="11"/>
  <c r="D320" i="11"/>
  <c r="N267" i="18" s="1"/>
  <c r="B267" i="18" s="1"/>
  <c r="D319" i="11"/>
  <c r="N475" i="18" s="1"/>
  <c r="B475" i="18" s="1"/>
  <c r="D318" i="11"/>
  <c r="N987" i="18" s="1"/>
  <c r="B987" i="18" s="1"/>
  <c r="D317" i="11"/>
  <c r="D316" i="11"/>
  <c r="N522" i="18" s="1"/>
  <c r="B522" i="18" s="1"/>
  <c r="D315" i="11"/>
  <c r="D314" i="11"/>
  <c r="N94" i="18" s="1"/>
  <c r="B94" i="18" s="1"/>
  <c r="D313" i="11"/>
  <c r="D312" i="11"/>
  <c r="D311" i="11"/>
  <c r="N626" i="16" s="1"/>
  <c r="D310" i="11"/>
  <c r="N619" i="18" s="1"/>
  <c r="B619" i="18" s="1"/>
  <c r="D309" i="11"/>
  <c r="N35" i="18" s="1"/>
  <c r="B35" i="18" s="1"/>
  <c r="D308" i="11"/>
  <c r="N474" i="18" s="1"/>
  <c r="B474" i="18" s="1"/>
  <c r="D307" i="11"/>
  <c r="D306" i="11"/>
  <c r="N641" i="18" s="1"/>
  <c r="B641" i="18" s="1"/>
  <c r="D305" i="11"/>
  <c r="N380" i="18" s="1"/>
  <c r="B380" i="18" s="1"/>
  <c r="D303" i="11"/>
  <c r="D302" i="11"/>
  <c r="N643" i="18" s="1"/>
  <c r="B643" i="18" s="1"/>
  <c r="D301" i="11"/>
  <c r="D300" i="11"/>
  <c r="D299" i="11"/>
  <c r="N288" i="18" s="1"/>
  <c r="B288" i="18" s="1"/>
  <c r="D298" i="11"/>
  <c r="N985" i="18" s="1"/>
  <c r="B985" i="18" s="1"/>
  <c r="D297" i="11"/>
  <c r="D296" i="11"/>
  <c r="D295" i="11"/>
  <c r="N286" i="18" s="1"/>
  <c r="B286" i="18" s="1"/>
  <c r="D293" i="11"/>
  <c r="D292" i="11"/>
  <c r="N883" i="18" s="1"/>
  <c r="B883" i="18" s="1"/>
  <c r="D291" i="11"/>
  <c r="D290" i="11"/>
  <c r="N227" i="18" s="1"/>
  <c r="B227" i="18" s="1"/>
  <c r="D289" i="11"/>
  <c r="N91" i="16" s="1"/>
  <c r="D288" i="11"/>
  <c r="D287" i="11"/>
  <c r="D286" i="11"/>
  <c r="D285" i="11"/>
  <c r="D284" i="11"/>
  <c r="D283" i="11"/>
  <c r="N566" i="18" s="1"/>
  <c r="B566" i="18" s="1"/>
  <c r="D282" i="11"/>
  <c r="D281" i="11"/>
  <c r="N176" i="16" s="1"/>
  <c r="D280" i="11"/>
  <c r="N629" i="18" s="1"/>
  <c r="B629" i="18" s="1"/>
  <c r="D279" i="11"/>
  <c r="N1261" i="18" s="1"/>
  <c r="B1261" i="18" s="1"/>
  <c r="D278" i="11"/>
  <c r="N527" i="16" s="1"/>
  <c r="B30" i="16" s="1"/>
  <c r="D277" i="11"/>
  <c r="N19" i="18" s="1"/>
  <c r="B19" i="18" s="1"/>
  <c r="D276" i="11"/>
  <c r="D275" i="11"/>
  <c r="N287" i="18" s="1"/>
  <c r="B287" i="18" s="1"/>
  <c r="D274" i="11"/>
  <c r="D273" i="11"/>
  <c r="N386" i="18" s="1"/>
  <c r="B386" i="18" s="1"/>
  <c r="D272" i="11"/>
  <c r="N998" i="18" s="1"/>
  <c r="B998" i="18" s="1"/>
  <c r="D271" i="11"/>
  <c r="D270" i="11"/>
  <c r="D269" i="11"/>
  <c r="D268" i="11"/>
  <c r="D267" i="11"/>
  <c r="D266" i="11"/>
  <c r="D265" i="11"/>
  <c r="D264" i="11"/>
  <c r="D263" i="11"/>
  <c r="N1056" i="18" s="1"/>
  <c r="B1056" i="18" s="1"/>
  <c r="D262" i="11"/>
  <c r="N423" i="18" s="1"/>
  <c r="B423" i="18" s="1"/>
  <c r="D261" i="11"/>
  <c r="D260" i="11"/>
  <c r="N319" i="18" s="1"/>
  <c r="B319" i="18" s="1"/>
  <c r="D259" i="11"/>
  <c r="N940" i="18" s="1"/>
  <c r="B940" i="18" s="1"/>
  <c r="D258" i="11"/>
  <c r="D257" i="11"/>
  <c r="D256" i="11"/>
  <c r="D255" i="11"/>
  <c r="D254" i="11"/>
  <c r="D253" i="11"/>
  <c r="D252" i="11"/>
  <c r="D251" i="11"/>
  <c r="N1179" i="18" s="1"/>
  <c r="B1179" i="18" s="1"/>
  <c r="D250" i="11"/>
  <c r="D249" i="11"/>
  <c r="D247" i="11"/>
  <c r="N1237" i="18" s="1"/>
  <c r="B1237" i="18" s="1"/>
  <c r="D246" i="11"/>
  <c r="D245" i="11"/>
  <c r="N1032" i="18" s="1"/>
  <c r="B1032" i="18" s="1"/>
  <c r="D244" i="11"/>
  <c r="N472" i="18" s="1"/>
  <c r="B472" i="18" s="1"/>
  <c r="D243" i="11"/>
  <c r="D242" i="11"/>
  <c r="D241" i="11"/>
  <c r="N672" i="18" s="1"/>
  <c r="B672" i="18" s="1"/>
  <c r="D240" i="11"/>
  <c r="N1081" i="18" s="1"/>
  <c r="B1081" i="18" s="1"/>
  <c r="D239" i="11"/>
  <c r="D238" i="11"/>
  <c r="N53" i="18" s="1"/>
  <c r="B53" i="18" s="1"/>
  <c r="D237" i="11"/>
  <c r="N1071" i="18" s="1"/>
  <c r="B1071" i="18" s="1"/>
  <c r="D236" i="11"/>
  <c r="D235" i="11"/>
  <c r="N879" i="18" s="1"/>
  <c r="B879" i="18" s="1"/>
  <c r="D234" i="11"/>
  <c r="D233" i="11"/>
  <c r="D232" i="11"/>
  <c r="D231" i="11"/>
  <c r="N1023" i="18" s="1"/>
  <c r="B1023" i="18" s="1"/>
  <c r="D230" i="11"/>
  <c r="N507" i="16" s="1"/>
  <c r="D229" i="11"/>
  <c r="D228" i="11"/>
  <c r="N391" i="16" s="1"/>
  <c r="D227" i="11"/>
  <c r="D226" i="11"/>
  <c r="D225" i="11"/>
  <c r="D224" i="11"/>
  <c r="D223" i="11"/>
  <c r="D222" i="11"/>
  <c r="N195" i="18" s="1"/>
  <c r="B195" i="18" s="1"/>
  <c r="D221" i="11"/>
  <c r="D220" i="11"/>
  <c r="N334" i="18" s="1"/>
  <c r="B334" i="18" s="1"/>
  <c r="D219" i="11"/>
  <c r="D218" i="11"/>
  <c r="N27" i="16" s="1"/>
  <c r="B125" i="16" s="1"/>
  <c r="D217" i="11"/>
  <c r="D216" i="11"/>
  <c r="N1152" i="18" s="1"/>
  <c r="B1152" i="18" s="1"/>
  <c r="D215" i="11"/>
  <c r="N603" i="16" s="1"/>
  <c r="D214" i="11"/>
  <c r="N21" i="16" s="1"/>
  <c r="D213" i="11"/>
  <c r="D212" i="11"/>
  <c r="N878" i="18" s="1"/>
  <c r="B878" i="18" s="1"/>
  <c r="D211" i="11"/>
  <c r="N1035" i="18" s="1"/>
  <c r="B1035" i="18" s="1"/>
  <c r="D210" i="11"/>
  <c r="D209" i="11"/>
  <c r="N1061" i="18" s="1"/>
  <c r="B1061" i="18" s="1"/>
  <c r="D208" i="11"/>
  <c r="N257" i="18" s="1"/>
  <c r="B257" i="18" s="1"/>
  <c r="D207" i="11"/>
  <c r="N1093" i="18" s="1"/>
  <c r="B1093" i="18" s="1"/>
  <c r="D206" i="11"/>
  <c r="D205" i="11"/>
  <c r="D204" i="11"/>
  <c r="D203" i="11"/>
  <c r="D202" i="11"/>
  <c r="D201" i="11"/>
  <c r="D200" i="11"/>
  <c r="D199" i="11"/>
  <c r="N639" i="18" s="1"/>
  <c r="B639" i="18" s="1"/>
  <c r="D198" i="11"/>
  <c r="D197" i="11"/>
  <c r="D196" i="11"/>
  <c r="D195" i="11"/>
  <c r="D194" i="11"/>
  <c r="D193" i="11"/>
  <c r="D192" i="11"/>
  <c r="N181" i="18" s="1"/>
  <c r="B181" i="18" s="1"/>
  <c r="D191" i="11"/>
  <c r="D190" i="11"/>
  <c r="N1105" i="18" s="1"/>
  <c r="B1105" i="18" s="1"/>
  <c r="D189" i="11"/>
  <c r="D188" i="11"/>
  <c r="D187" i="11"/>
  <c r="D186" i="11"/>
  <c r="N654" i="18" s="1"/>
  <c r="B654" i="18" s="1"/>
  <c r="D185" i="11"/>
  <c r="D184" i="11"/>
  <c r="D183" i="11"/>
  <c r="D182" i="11"/>
  <c r="D181" i="11"/>
  <c r="D180" i="11"/>
  <c r="D179" i="11"/>
  <c r="D178" i="11"/>
  <c r="D177" i="11"/>
  <c r="D176" i="11"/>
  <c r="N488" i="18" s="1"/>
  <c r="B488" i="18" s="1"/>
  <c r="D175" i="11"/>
  <c r="N1103" i="18" s="1"/>
  <c r="B1103" i="18" s="1"/>
  <c r="D174" i="11"/>
  <c r="D173" i="11"/>
  <c r="D172" i="11"/>
  <c r="D171" i="11"/>
  <c r="N296" i="18" s="1"/>
  <c r="B296" i="18" s="1"/>
  <c r="D170" i="11"/>
  <c r="D169" i="11"/>
  <c r="N93" i="18" s="1"/>
  <c r="B93" i="18" s="1"/>
  <c r="D168" i="11"/>
  <c r="N1268" i="18" s="1"/>
  <c r="B1268" i="18" s="1"/>
  <c r="D167" i="11"/>
  <c r="N1175" i="18" s="1"/>
  <c r="B1175" i="18" s="1"/>
  <c r="D166" i="11"/>
  <c r="N259" i="18" s="1"/>
  <c r="B259" i="18" s="1"/>
  <c r="D165" i="11"/>
  <c r="D164" i="11"/>
  <c r="D163" i="11"/>
  <c r="D162" i="11"/>
  <c r="N640" i="18" s="1"/>
  <c r="B640" i="18" s="1"/>
  <c r="D161" i="11"/>
  <c r="D160" i="11"/>
  <c r="D159" i="11"/>
  <c r="D157" i="11"/>
  <c r="N402" i="18" s="1"/>
  <c r="B402" i="18" s="1"/>
  <c r="D156" i="11"/>
  <c r="D155" i="11"/>
  <c r="D154" i="11"/>
  <c r="D153" i="11"/>
  <c r="D152" i="11"/>
  <c r="N569" i="16" s="1"/>
  <c r="D151" i="11"/>
  <c r="N872" i="18" s="1"/>
  <c r="B872" i="18" s="1"/>
  <c r="D150" i="11"/>
  <c r="D149" i="11"/>
  <c r="N744" i="18" s="1"/>
  <c r="B744" i="18" s="1"/>
  <c r="D148" i="11"/>
  <c r="D147" i="11"/>
  <c r="N9" i="8" s="1"/>
  <c r="D146" i="11"/>
  <c r="D145" i="11"/>
  <c r="D144" i="11"/>
  <c r="D143" i="11"/>
  <c r="D142" i="11"/>
  <c r="D141" i="11"/>
  <c r="N700" i="18" s="1"/>
  <c r="B700" i="18" s="1"/>
  <c r="D140" i="11"/>
  <c r="D139" i="11"/>
  <c r="D138" i="11"/>
  <c r="D137" i="11"/>
  <c r="N693" i="16" s="1"/>
  <c r="D136" i="11"/>
  <c r="D135" i="11"/>
  <c r="D134" i="11"/>
  <c r="D133" i="11"/>
  <c r="D132" i="11"/>
  <c r="D131" i="11"/>
  <c r="D130" i="11"/>
  <c r="D129" i="11"/>
  <c r="D128" i="11"/>
  <c r="D127" i="11"/>
  <c r="N570" i="16" s="1"/>
  <c r="D126" i="11"/>
  <c r="N70" i="18" s="1"/>
  <c r="B70" i="18" s="1"/>
  <c r="D125" i="11"/>
  <c r="N1097" i="18" s="1"/>
  <c r="B1097" i="18" s="1"/>
  <c r="D124" i="11"/>
  <c r="N405" i="16" s="1"/>
  <c r="D123" i="11"/>
  <c r="D122" i="11"/>
  <c r="D121" i="11"/>
  <c r="D120" i="11"/>
  <c r="N856" i="18" s="1"/>
  <c r="B856" i="18" s="1"/>
  <c r="D119" i="11"/>
  <c r="N57" i="18" s="1"/>
  <c r="B57" i="18" s="1"/>
  <c r="D118" i="11"/>
  <c r="D117" i="11"/>
  <c r="N327" i="16" s="1"/>
  <c r="D116" i="11"/>
  <c r="N712" i="16" s="1"/>
  <c r="D115" i="11"/>
  <c r="D114" i="11"/>
  <c r="N4" i="18" s="1"/>
  <c r="B4" i="18" s="1"/>
  <c r="D113" i="11"/>
  <c r="N810" i="10" s="1"/>
  <c r="D112" i="11"/>
  <c r="N413" i="18" s="1"/>
  <c r="B413" i="18" s="1"/>
  <c r="D111" i="11"/>
  <c r="N196" i="18" s="1"/>
  <c r="B196" i="18" s="1"/>
  <c r="D110" i="11"/>
  <c r="N13" i="16" s="1"/>
  <c r="D109" i="11"/>
  <c r="D108" i="11"/>
  <c r="D107" i="11"/>
  <c r="D106" i="11"/>
  <c r="N313" i="16" s="1"/>
  <c r="D105" i="11"/>
  <c r="N188" i="18" s="1"/>
  <c r="B188" i="18" s="1"/>
  <c r="D104" i="11"/>
  <c r="D102" i="11"/>
  <c r="D101" i="11"/>
  <c r="N97" i="16" s="1"/>
  <c r="D100" i="11"/>
  <c r="D99" i="11"/>
  <c r="D98" i="11"/>
  <c r="N307" i="18" s="1"/>
  <c r="B307" i="18" s="1"/>
  <c r="D97" i="11"/>
  <c r="N1285" i="18" s="1"/>
  <c r="B1285" i="18" s="1"/>
  <c r="D96" i="11"/>
  <c r="D95" i="11"/>
  <c r="D94" i="11"/>
  <c r="D93" i="11"/>
  <c r="D91" i="11"/>
  <c r="D90" i="11"/>
  <c r="N1284" i="18" s="1"/>
  <c r="B1284" i="18" s="1"/>
  <c r="D89" i="11"/>
  <c r="N618" i="18" s="1"/>
  <c r="B618" i="18" s="1"/>
  <c r="D88" i="11"/>
  <c r="D87" i="11"/>
  <c r="D86" i="11"/>
  <c r="D85" i="11"/>
  <c r="D84" i="11"/>
  <c r="N617" i="18" s="1"/>
  <c r="B617" i="18" s="1"/>
  <c r="D83" i="11"/>
  <c r="D82" i="11"/>
  <c r="N1005" i="18" s="1"/>
  <c r="B1005" i="18" s="1"/>
  <c r="D81" i="11"/>
  <c r="N515" i="16" s="1"/>
  <c r="B717" i="16" s="1"/>
  <c r="D80" i="11"/>
  <c r="N346" i="18" s="1"/>
  <c r="B346" i="18" s="1"/>
  <c r="D79" i="11"/>
  <c r="N221" i="18" s="1"/>
  <c r="B221" i="18" s="1"/>
  <c r="D78" i="11"/>
  <c r="D77" i="11"/>
  <c r="N695" i="16" s="1"/>
  <c r="B695" i="16" s="1"/>
  <c r="D76" i="11"/>
  <c r="D75" i="11"/>
  <c r="D73" i="11"/>
  <c r="N520" i="18" s="1"/>
  <c r="B520" i="18" s="1"/>
  <c r="D72" i="11"/>
  <c r="N20" i="18" s="1"/>
  <c r="B20" i="18" s="1"/>
  <c r="D71" i="11"/>
  <c r="D70" i="11"/>
  <c r="D69" i="11"/>
  <c r="N443" i="18" s="1"/>
  <c r="B443" i="18" s="1"/>
  <c r="D68" i="11"/>
  <c r="D67" i="11"/>
  <c r="D66" i="11"/>
  <c r="N44" i="18" s="1"/>
  <c r="B44" i="18" s="1"/>
  <c r="D65" i="11"/>
  <c r="N663" i="18" s="1"/>
  <c r="B663" i="18" s="1"/>
  <c r="D64" i="11"/>
  <c r="N348" i="18" s="1"/>
  <c r="B348" i="18" s="1"/>
  <c r="D63" i="11"/>
  <c r="D62" i="11"/>
  <c r="D61" i="11"/>
  <c r="D60" i="11"/>
  <c r="D59" i="11"/>
  <c r="D58" i="11"/>
  <c r="D57" i="11"/>
  <c r="N45" i="18" s="1"/>
  <c r="B45" i="18" s="1"/>
  <c r="D56" i="11"/>
  <c r="N421" i="18" s="1"/>
  <c r="B421" i="18" s="1"/>
  <c r="D55" i="11"/>
  <c r="N220" i="18" s="1"/>
  <c r="B220" i="18" s="1"/>
  <c r="D54" i="11"/>
  <c r="N180" i="18" s="1"/>
  <c r="B180" i="18" s="1"/>
  <c r="D53" i="11"/>
  <c r="D52" i="11"/>
  <c r="D51" i="11"/>
  <c r="N968" i="18" s="1"/>
  <c r="B968" i="18" s="1"/>
  <c r="D50" i="11"/>
  <c r="D49" i="11"/>
  <c r="D48" i="11"/>
  <c r="D47" i="11"/>
  <c r="D46" i="11"/>
  <c r="D45" i="11"/>
  <c r="D44" i="11"/>
  <c r="N962" i="10" s="1"/>
  <c r="D43" i="11"/>
  <c r="N266" i="18" s="1"/>
  <c r="B266" i="18" s="1"/>
  <c r="D42" i="11"/>
  <c r="N1260" i="18" s="1"/>
  <c r="B1260" i="18" s="1"/>
  <c r="D41" i="11"/>
  <c r="D40" i="11"/>
  <c r="N592" i="18" s="1"/>
  <c r="B592" i="18" s="1"/>
  <c r="D39" i="11"/>
  <c r="D38" i="11"/>
  <c r="N812" i="18" s="1"/>
  <c r="D37" i="11"/>
  <c r="N123" i="18" s="1"/>
  <c r="B123" i="18" s="1"/>
  <c r="D36" i="11"/>
  <c r="D35" i="11"/>
  <c r="N206" i="10" s="1"/>
  <c r="D34" i="11"/>
  <c r="D33" i="11"/>
  <c r="N36" i="18" s="1"/>
  <c r="B36" i="18" s="1"/>
  <c r="D32" i="11"/>
  <c r="D31" i="11"/>
  <c r="D30" i="11"/>
  <c r="D29" i="11"/>
  <c r="D28" i="11"/>
  <c r="D27" i="11"/>
  <c r="D26" i="11"/>
  <c r="N699" i="18" s="1"/>
  <c r="B699" i="18" s="1"/>
  <c r="D25" i="11"/>
  <c r="N615" i="18" s="1"/>
  <c r="B615" i="18" s="1"/>
  <c r="D24" i="11"/>
  <c r="N1022" i="18" s="1"/>
  <c r="B1022" i="18" s="1"/>
  <c r="D23" i="11"/>
  <c r="N338" i="18" s="1"/>
  <c r="B338" i="18" s="1"/>
  <c r="D22" i="11"/>
  <c r="D21" i="11"/>
  <c r="N1266" i="18" s="1"/>
  <c r="B1266" i="18" s="1"/>
  <c r="D20" i="11"/>
  <c r="D19" i="11"/>
  <c r="D18" i="11"/>
  <c r="D17" i="11"/>
  <c r="N556" i="16" s="1"/>
  <c r="D16" i="11"/>
  <c r="N150" i="18" s="1"/>
  <c r="B150" i="18" s="1"/>
  <c r="D15" i="11"/>
  <c r="D14" i="11"/>
  <c r="D13" i="11"/>
  <c r="N491" i="18" s="1"/>
  <c r="B491" i="18" s="1"/>
  <c r="D12" i="11"/>
  <c r="D11" i="11"/>
  <c r="D10" i="11"/>
  <c r="D9" i="11"/>
  <c r="N138" i="18" s="1"/>
  <c r="B138" i="18" s="1"/>
  <c r="D8" i="11"/>
  <c r="N325" i="18" s="1"/>
  <c r="B325" i="18" s="1"/>
  <c r="D7" i="11"/>
  <c r="N222" i="18" s="1"/>
  <c r="B222" i="18" s="1"/>
  <c r="D6" i="11"/>
  <c r="N967" i="18" s="1"/>
  <c r="B967" i="18" s="1"/>
  <c r="D5" i="11"/>
  <c r="D4" i="11"/>
  <c r="N436" i="14" s="1"/>
  <c r="B436" i="14" s="1"/>
  <c r="B691" i="16" l="1"/>
  <c r="B467" i="16"/>
  <c r="B496" i="16"/>
  <c r="B713" i="16"/>
  <c r="B501" i="16"/>
  <c r="B712" i="16"/>
  <c r="B500" i="16"/>
  <c r="B705" i="16"/>
  <c r="B493" i="16"/>
  <c r="B127" i="16"/>
  <c r="B532" i="16"/>
  <c r="N425" i="18"/>
  <c r="B425" i="18" s="1"/>
  <c r="N627" i="16"/>
  <c r="B699" i="16" s="1"/>
  <c r="N1258" i="18"/>
  <c r="B1258" i="18" s="1"/>
  <c r="N183" i="18"/>
  <c r="B183" i="18" s="1"/>
  <c r="N294" i="16"/>
  <c r="N1324" i="18"/>
  <c r="B1324" i="18" s="1"/>
  <c r="N714" i="16"/>
  <c r="N675" i="18"/>
  <c r="B675" i="18" s="1"/>
  <c r="N290" i="16"/>
  <c r="N739" i="18"/>
  <c r="B739" i="18" s="1"/>
  <c r="N1207" i="18"/>
  <c r="B1207" i="18" s="1"/>
  <c r="N1299" i="18"/>
  <c r="B1299" i="18" s="1"/>
  <c r="N711" i="16"/>
  <c r="B499" i="16" s="1"/>
  <c r="N589" i="10"/>
  <c r="N697" i="18"/>
  <c r="B697" i="18" s="1"/>
  <c r="N492" i="18"/>
  <c r="B492" i="18" s="1"/>
  <c r="N457" i="16"/>
  <c r="B457" i="16" s="1"/>
  <c r="N104" i="18"/>
  <c r="B104" i="18" s="1"/>
  <c r="N43" i="16"/>
  <c r="B43" i="16" s="1"/>
  <c r="N815" i="18"/>
  <c r="B815" i="18" s="1"/>
  <c r="N325" i="16"/>
  <c r="N195" i="16"/>
  <c r="N958" i="18"/>
  <c r="B958" i="18" s="1"/>
  <c r="N155" i="10"/>
  <c r="N185" i="18"/>
  <c r="B185" i="18" s="1"/>
  <c r="N218" i="16"/>
  <c r="B35" i="16" s="1"/>
  <c r="N199" i="16"/>
  <c r="N668" i="18"/>
  <c r="B668" i="18" s="1"/>
  <c r="N320" i="10"/>
  <c r="N312" i="18"/>
  <c r="B312" i="18" s="1"/>
  <c r="N443" i="16"/>
  <c r="N954" i="18"/>
  <c r="B954" i="18" s="1"/>
  <c r="N398" i="16"/>
  <c r="N464" i="18"/>
  <c r="B464" i="18" s="1"/>
  <c r="N100" i="16"/>
  <c r="N948" i="18"/>
  <c r="B948" i="18" s="1"/>
  <c r="N165" i="10"/>
  <c r="N210" i="18"/>
  <c r="B210" i="18" s="1"/>
  <c r="N183" i="16"/>
  <c r="B183" i="16" s="1"/>
  <c r="N873" i="10"/>
  <c r="N1015" i="18"/>
  <c r="B1015" i="18" s="1"/>
  <c r="N113" i="16"/>
  <c r="B113" i="16" s="1"/>
  <c r="N96" i="18"/>
  <c r="B96" i="18" s="1"/>
  <c r="N204" i="18"/>
  <c r="B204" i="18" s="1"/>
  <c r="N1053" i="10"/>
  <c r="N1227" i="18"/>
  <c r="B1227" i="18" s="1"/>
  <c r="N258" i="18"/>
  <c r="B258" i="18" s="1"/>
  <c r="N121" i="18"/>
  <c r="B121" i="18" s="1"/>
  <c r="N1042" i="10"/>
  <c r="N1203" i="18"/>
  <c r="B1203" i="18" s="1"/>
  <c r="N299" i="10"/>
  <c r="N373" i="18"/>
  <c r="B373" i="18" s="1"/>
  <c r="N90" i="18"/>
  <c r="B90" i="18" s="1"/>
  <c r="N513" i="16"/>
  <c r="N1085" i="18"/>
  <c r="B1085" i="18" s="1"/>
  <c r="N449" i="10"/>
  <c r="N238" i="18"/>
  <c r="B238" i="18" s="1"/>
  <c r="N1204" i="10"/>
  <c r="N870" i="18"/>
  <c r="B870" i="18" s="1"/>
  <c r="N530" i="18"/>
  <c r="B530" i="18" s="1"/>
  <c r="N864" i="10"/>
  <c r="N1002" i="18"/>
  <c r="B1002" i="18" s="1"/>
  <c r="N500" i="18"/>
  <c r="B500" i="18" s="1"/>
  <c r="N1059" i="18"/>
  <c r="B1059" i="18" s="1"/>
  <c r="N918" i="10"/>
  <c r="N1066" i="18"/>
  <c r="B1066" i="18" s="1"/>
  <c r="N224" i="10"/>
  <c r="N283" i="18"/>
  <c r="B283" i="18" s="1"/>
  <c r="N514" i="18"/>
  <c r="B514" i="18" s="1"/>
  <c r="N123" i="16"/>
  <c r="B123" i="16" s="1"/>
  <c r="N306" i="18"/>
  <c r="B306" i="18" s="1"/>
  <c r="N537" i="16"/>
  <c r="N974" i="18"/>
  <c r="B974" i="18" s="1"/>
  <c r="N285" i="16"/>
  <c r="B285" i="16" s="1"/>
  <c r="N79" i="18"/>
  <c r="B79" i="18" s="1"/>
  <c r="N207" i="10"/>
  <c r="N262" i="18"/>
  <c r="B262" i="18" s="1"/>
  <c r="N78" i="10"/>
  <c r="N92" i="18"/>
  <c r="B92" i="18" s="1"/>
  <c r="N532" i="10"/>
  <c r="N625" i="18"/>
  <c r="B625" i="18" s="1"/>
  <c r="N484" i="16"/>
  <c r="N1109" i="18"/>
  <c r="B1109" i="18" s="1"/>
  <c r="N451" i="16"/>
  <c r="B451" i="16" s="1"/>
  <c r="N585" i="10"/>
  <c r="N1145" i="18"/>
  <c r="B1145" i="18" s="1"/>
  <c r="N534" i="18"/>
  <c r="B534" i="18" s="1"/>
  <c r="N726" i="18"/>
  <c r="B726" i="18" s="1"/>
  <c r="N1060" i="18"/>
  <c r="B1060" i="18" s="1"/>
  <c r="N286" i="16"/>
  <c r="N609" i="18"/>
  <c r="B609" i="18" s="1"/>
  <c r="N185" i="16"/>
  <c r="B185" i="16" s="1"/>
  <c r="N458" i="18"/>
  <c r="B458" i="18" s="1"/>
  <c r="N469" i="10"/>
  <c r="N550" i="18"/>
  <c r="B550" i="18" s="1"/>
  <c r="N1173" i="18"/>
  <c r="B1173" i="18" s="1"/>
  <c r="N525" i="16"/>
  <c r="B525" i="16" s="1"/>
  <c r="N1161" i="18"/>
  <c r="B1161" i="18" s="1"/>
  <c r="N436" i="16"/>
  <c r="B436" i="16" s="1"/>
  <c r="N354" i="18"/>
  <c r="B354" i="18" s="1"/>
  <c r="N981" i="18"/>
  <c r="B981" i="18" s="1"/>
  <c r="B812" i="18"/>
  <c r="N296" i="16"/>
  <c r="N3" i="18"/>
  <c r="B3" i="18" s="1"/>
  <c r="N129" i="16"/>
  <c r="B129" i="16" s="1"/>
  <c r="N349" i="18"/>
  <c r="B349" i="18" s="1"/>
  <c r="N1339" i="18"/>
  <c r="B1339" i="18" s="1"/>
  <c r="N22" i="18"/>
  <c r="B22" i="18" s="1"/>
  <c r="N644" i="10"/>
  <c r="N748" i="18"/>
  <c r="B748" i="18" s="1"/>
  <c r="N71" i="18"/>
  <c r="B71" i="18" s="1"/>
  <c r="N352" i="18"/>
  <c r="B352" i="18" s="1"/>
  <c r="N569" i="18"/>
  <c r="B569" i="18" s="1"/>
  <c r="N311" i="18"/>
  <c r="B311" i="18" s="1"/>
  <c r="N13" i="18"/>
  <c r="B13" i="18" s="1"/>
  <c r="N578" i="18"/>
  <c r="B578" i="18" s="1"/>
  <c r="N293" i="16"/>
  <c r="N1065" i="18"/>
  <c r="B1065" i="18" s="1"/>
  <c r="N311" i="16"/>
  <c r="N171" i="18"/>
  <c r="B171" i="18" s="1"/>
  <c r="N289" i="16"/>
  <c r="B289" i="16" s="1"/>
  <c r="N905" i="18"/>
  <c r="B905" i="18" s="1"/>
  <c r="N15" i="18"/>
  <c r="B15" i="18" s="1"/>
  <c r="N355" i="16"/>
  <c r="N976" i="18"/>
  <c r="B976" i="18" s="1"/>
  <c r="N1055" i="10"/>
  <c r="N274" i="18"/>
  <c r="B274" i="18" s="1"/>
  <c r="N324" i="16"/>
  <c r="B324" i="16" s="1"/>
  <c r="N690" i="18"/>
  <c r="B690" i="18" s="1"/>
  <c r="N1091" i="10"/>
  <c r="N1272" i="18"/>
  <c r="B1272" i="18" s="1"/>
  <c r="N530" i="10"/>
  <c r="N623" i="18"/>
  <c r="B623" i="18" s="1"/>
  <c r="N201" i="10"/>
  <c r="N372" i="18"/>
  <c r="B372" i="18" s="1"/>
  <c r="N12" i="18"/>
  <c r="B12" i="18" s="1"/>
  <c r="N533" i="10"/>
  <c r="N626" i="18"/>
  <c r="B626" i="18" s="1"/>
  <c r="N74" i="18"/>
  <c r="B74" i="18" s="1"/>
  <c r="N153" i="10"/>
  <c r="N179" i="18"/>
  <c r="B179" i="18" s="1"/>
  <c r="N1326" i="18"/>
  <c r="B1326" i="18" s="1"/>
  <c r="N320" i="16"/>
  <c r="N232" i="18"/>
  <c r="B232" i="18" s="1"/>
  <c r="N686" i="10"/>
  <c r="N789" i="18"/>
  <c r="B789" i="18" s="1"/>
  <c r="N47" i="18"/>
  <c r="B47" i="18" s="1"/>
  <c r="N886" i="10"/>
  <c r="N1031" i="18"/>
  <c r="B1031" i="18" s="1"/>
  <c r="N9" i="18"/>
  <c r="B9" i="18" s="1"/>
  <c r="N91" i="10"/>
  <c r="N103" i="18"/>
  <c r="B103" i="18" s="1"/>
  <c r="N213" i="18"/>
  <c r="B213" i="18" s="1"/>
  <c r="N43" i="10"/>
  <c r="N48" i="18"/>
  <c r="B48" i="18" s="1"/>
  <c r="N1100" i="10"/>
  <c r="N1102" i="18"/>
  <c r="B1102" i="18" s="1"/>
  <c r="N122" i="18"/>
  <c r="B122" i="18" s="1"/>
  <c r="N811" i="10"/>
  <c r="N871" i="18"/>
  <c r="B871" i="18" s="1"/>
  <c r="N533" i="18"/>
  <c r="B533" i="18" s="1"/>
  <c r="N82" i="18"/>
  <c r="B82" i="18" s="1"/>
  <c r="N264" i="18"/>
  <c r="B264" i="18" s="1"/>
  <c r="N333" i="16"/>
  <c r="B333" i="16" s="1"/>
  <c r="N315" i="18"/>
  <c r="B315" i="18" s="1"/>
  <c r="N212" i="18"/>
  <c r="B212" i="18" s="1"/>
  <c r="N1100" i="18"/>
  <c r="B1100" i="18" s="1"/>
  <c r="N547" i="16"/>
  <c r="B581" i="16" s="1"/>
  <c r="N399" i="18"/>
  <c r="B399" i="18" s="1"/>
  <c r="N1033" i="18"/>
  <c r="B1033" i="18" s="1"/>
  <c r="N80" i="16"/>
  <c r="N190" i="18"/>
  <c r="B190" i="18" s="1"/>
  <c r="N1177" i="18"/>
  <c r="B1177" i="18" s="1"/>
  <c r="N433" i="16"/>
  <c r="N494" i="18"/>
  <c r="B494" i="18" s="1"/>
  <c r="N203" i="18"/>
  <c r="B203" i="18" s="1"/>
  <c r="N115" i="18"/>
  <c r="B115" i="18" s="1"/>
  <c r="N851" i="10"/>
  <c r="N990" i="18"/>
  <c r="B990" i="18" s="1"/>
  <c r="N922" i="10"/>
  <c r="N1070" i="18"/>
  <c r="B1070" i="18" s="1"/>
  <c r="N975" i="10"/>
  <c r="N1126" i="18"/>
  <c r="B1126" i="18" s="1"/>
  <c r="N449" i="16"/>
  <c r="N200" i="18"/>
  <c r="B200" i="18" s="1"/>
  <c r="N31" i="18"/>
  <c r="B31" i="18" s="1"/>
  <c r="N205" i="18"/>
  <c r="B205" i="18" s="1"/>
  <c r="N992" i="18"/>
  <c r="B992" i="18" s="1"/>
  <c r="N371" i="14"/>
  <c r="B371" i="14" s="1"/>
  <c r="N1186" i="10"/>
  <c r="N184" i="18"/>
  <c r="B184" i="18" s="1"/>
  <c r="N257" i="10"/>
  <c r="N320" i="18"/>
  <c r="B320" i="18" s="1"/>
  <c r="N612" i="18"/>
  <c r="B612" i="18" s="1"/>
  <c r="N1008" i="18"/>
  <c r="B1008" i="18" s="1"/>
  <c r="N874" i="10"/>
  <c r="N1016" i="18"/>
  <c r="B1016" i="18" s="1"/>
  <c r="N74" i="8"/>
  <c r="N21" i="18"/>
  <c r="B21" i="18" s="1"/>
  <c r="N143" i="16"/>
  <c r="B143" i="16" s="1"/>
  <c r="N532" i="18"/>
  <c r="B532" i="18" s="1"/>
  <c r="N366" i="14"/>
  <c r="B366" i="14" s="1"/>
  <c r="N54" i="18"/>
  <c r="B54" i="18" s="1"/>
  <c r="N915" i="10"/>
  <c r="N1062" i="18"/>
  <c r="B1062" i="18" s="1"/>
  <c r="N511" i="16"/>
  <c r="N1064" i="18"/>
  <c r="B1064" i="18" s="1"/>
  <c r="N472" i="10"/>
  <c r="N552" i="18"/>
  <c r="B552" i="18" s="1"/>
  <c r="N624" i="16"/>
  <c r="N1280" i="18"/>
  <c r="B1280" i="18" s="1"/>
  <c r="N241" i="18"/>
  <c r="B241" i="18" s="1"/>
  <c r="N184" i="10"/>
  <c r="N230" i="18"/>
  <c r="B230" i="18" s="1"/>
  <c r="N877" i="10"/>
  <c r="N1020" i="18"/>
  <c r="B1020" i="18" s="1"/>
  <c r="N179" i="10"/>
  <c r="N225" i="18"/>
  <c r="B225" i="18" s="1"/>
  <c r="N1276" i="18"/>
  <c r="B1276" i="18" s="1"/>
  <c r="N337" i="16"/>
  <c r="N294" i="18"/>
  <c r="B294" i="18" s="1"/>
  <c r="N972" i="18"/>
  <c r="B972" i="18" s="1"/>
  <c r="N198" i="18"/>
  <c r="B198" i="18" s="1"/>
  <c r="N85" i="16"/>
  <c r="N56" i="18"/>
  <c r="B56" i="18" s="1"/>
  <c r="N51" i="18"/>
  <c r="B51" i="18" s="1"/>
  <c r="N424" i="18"/>
  <c r="B424" i="18" s="1"/>
  <c r="N1168" i="18"/>
  <c r="B1168" i="18" s="1"/>
  <c r="N535" i="18"/>
  <c r="B535" i="18" s="1"/>
  <c r="N370" i="14"/>
  <c r="B370" i="14" s="1"/>
  <c r="N701" i="18"/>
  <c r="B701" i="18" s="1"/>
  <c r="N310" i="16"/>
  <c r="N211" i="18"/>
  <c r="B211" i="18" s="1"/>
  <c r="N93" i="16"/>
  <c r="B369" i="16" s="1"/>
  <c r="N1076" i="18"/>
  <c r="B1076" i="18" s="1"/>
  <c r="N351" i="14"/>
  <c r="B351" i="14" s="1"/>
  <c r="N424" i="10"/>
  <c r="N497" i="18"/>
  <c r="B497" i="18" s="1"/>
  <c r="N508" i="16"/>
  <c r="N983" i="18"/>
  <c r="B983" i="18" s="1"/>
  <c r="N180" i="10"/>
  <c r="N226" i="18"/>
  <c r="B226" i="18" s="1"/>
  <c r="N631" i="10"/>
  <c r="N735" i="18"/>
  <c r="B735" i="18" s="1"/>
  <c r="N584" i="10"/>
  <c r="N694" i="18"/>
  <c r="B694" i="18" s="1"/>
  <c r="N534" i="10"/>
  <c r="N627" i="18"/>
  <c r="B627" i="18" s="1"/>
  <c r="N727" i="10"/>
  <c r="N1014" i="18"/>
  <c r="B1014" i="18" s="1"/>
  <c r="N110" i="18"/>
  <c r="B110" i="18" s="1"/>
  <c r="N281" i="16"/>
  <c r="B281" i="16" s="1"/>
  <c r="N61" i="18"/>
  <c r="B61" i="18" s="1"/>
  <c r="N20" i="16"/>
  <c r="B20" i="16" s="1"/>
  <c r="N468" i="18"/>
  <c r="B468" i="18" s="1"/>
  <c r="N301" i="16"/>
  <c r="B301" i="16" s="1"/>
  <c r="N445" i="18"/>
  <c r="B445" i="18" s="1"/>
  <c r="N98" i="18"/>
  <c r="B98" i="18" s="1"/>
  <c r="N432" i="16"/>
  <c r="N589" i="18"/>
  <c r="B589" i="18" s="1"/>
  <c r="N558" i="10"/>
  <c r="N662" i="18"/>
  <c r="B662" i="18" s="1"/>
  <c r="N219" i="16"/>
  <c r="B219" i="16" s="1"/>
  <c r="N29" i="18"/>
  <c r="B29" i="18" s="1"/>
  <c r="N217" i="18"/>
  <c r="B217" i="18" s="1"/>
  <c r="N187" i="17"/>
  <c r="B187" i="17" s="1"/>
  <c r="N467" i="18"/>
  <c r="B467" i="18" s="1"/>
  <c r="N169" i="14"/>
  <c r="B169" i="14" s="1"/>
  <c r="N223" i="18"/>
  <c r="B223" i="18" s="1"/>
  <c r="N59" i="14"/>
  <c r="B59" i="14" s="1"/>
  <c r="N94" i="16"/>
  <c r="N366" i="18"/>
  <c r="B366" i="18" s="1"/>
  <c r="N30" i="18"/>
  <c r="B30" i="18" s="1"/>
  <c r="N151" i="18"/>
  <c r="B151" i="18" s="1"/>
  <c r="N728" i="18"/>
  <c r="B728" i="18" s="1"/>
  <c r="N903" i="10"/>
  <c r="N1050" i="18"/>
  <c r="B1050" i="18" s="1"/>
  <c r="N504" i="18"/>
  <c r="B504" i="18" s="1"/>
  <c r="N823" i="10"/>
  <c r="N924" i="18"/>
  <c r="B924" i="18" s="1"/>
  <c r="N1027" i="18"/>
  <c r="B1027" i="18" s="1"/>
  <c r="N393" i="18"/>
  <c r="B393" i="18" s="1"/>
  <c r="N1271" i="18"/>
  <c r="B1271" i="18" s="1"/>
  <c r="N308" i="16"/>
  <c r="N236" i="18"/>
  <c r="B236" i="18" s="1"/>
  <c r="N423" i="16"/>
  <c r="B423" i="16" s="1"/>
  <c r="N689" i="18"/>
  <c r="B689" i="18" s="1"/>
  <c r="N22" i="16"/>
  <c r="N723" i="18"/>
  <c r="B723" i="18" s="1"/>
  <c r="N110" i="10"/>
  <c r="N427" i="18"/>
  <c r="B427" i="18" s="1"/>
  <c r="N91" i="18"/>
  <c r="B91" i="18" s="1"/>
  <c r="N90" i="16"/>
  <c r="N715" i="18"/>
  <c r="B715" i="18" s="1"/>
  <c r="N19" i="16"/>
  <c r="B19" i="16" s="1"/>
  <c r="N687" i="18"/>
  <c r="B687" i="18" s="1"/>
  <c r="N397" i="16"/>
  <c r="N449" i="18"/>
  <c r="B449" i="18" s="1"/>
  <c r="N207" i="16"/>
  <c r="N644" i="18"/>
  <c r="B644" i="18" s="1"/>
  <c r="N128" i="18"/>
  <c r="B128" i="18" s="1"/>
  <c r="N60" i="14"/>
  <c r="B60" i="14" s="1"/>
  <c r="N108" i="16"/>
  <c r="B108" i="16" s="1"/>
  <c r="N922" i="18"/>
  <c r="B922" i="18" s="1"/>
  <c r="N2" i="18"/>
  <c r="B2" i="18" s="1"/>
  <c r="N18" i="18"/>
  <c r="B18" i="18" s="1"/>
  <c r="N179" i="16"/>
  <c r="N292" i="18"/>
  <c r="B292" i="18" s="1"/>
  <c r="N630" i="10"/>
  <c r="N170" i="18"/>
  <c r="B170" i="18" s="1"/>
  <c r="N734" i="10"/>
  <c r="N830" i="18"/>
  <c r="B830" i="18" s="1"/>
  <c r="N873" i="18"/>
  <c r="B873" i="18" s="1"/>
  <c r="N475" i="16"/>
  <c r="B475" i="16" s="1"/>
  <c r="N1240" i="18"/>
  <c r="B1240" i="18" s="1"/>
  <c r="N438" i="14"/>
  <c r="B438" i="14" s="1"/>
  <c r="N197" i="18"/>
  <c r="B197" i="18" s="1"/>
  <c r="N736" i="18"/>
  <c r="B736" i="18" s="1"/>
  <c r="N359" i="14"/>
  <c r="B359" i="14" s="1"/>
  <c r="N79" i="16"/>
  <c r="B79" i="16" s="1"/>
  <c r="N116" i="18"/>
  <c r="B116" i="18" s="1"/>
  <c r="N298" i="16"/>
  <c r="N969" i="18"/>
  <c r="B969" i="18" s="1"/>
  <c r="N269" i="18"/>
  <c r="B269" i="18" s="1"/>
  <c r="N189" i="16"/>
  <c r="N767" i="18"/>
  <c r="B767" i="18" s="1"/>
  <c r="N545" i="18"/>
  <c r="B545" i="18" s="1"/>
  <c r="N979" i="18"/>
  <c r="B979" i="18" s="1"/>
  <c r="N304" i="16"/>
  <c r="B304" i="16" s="1"/>
  <c r="N577" i="18"/>
  <c r="B577" i="18" s="1"/>
  <c r="N247" i="10"/>
  <c r="N309" i="18"/>
  <c r="B309" i="18" s="1"/>
  <c r="N537" i="10"/>
  <c r="N632" i="18"/>
  <c r="B632" i="18" s="1"/>
  <c r="N248" i="10"/>
  <c r="N310" i="18"/>
  <c r="B310" i="18" s="1"/>
  <c r="N185" i="10"/>
  <c r="N231" i="18"/>
  <c r="B231" i="18" s="1"/>
  <c r="N573" i="10"/>
  <c r="N682" i="18"/>
  <c r="B682" i="18" s="1"/>
  <c r="N319" i="16"/>
  <c r="B319" i="16" s="1"/>
  <c r="N521" i="18"/>
  <c r="B521" i="18" s="1"/>
  <c r="N77" i="18"/>
  <c r="B77" i="18" s="1"/>
  <c r="N261" i="10"/>
  <c r="N324" i="18"/>
  <c r="B324" i="18" s="1"/>
  <c r="N196" i="10"/>
  <c r="N249" i="18"/>
  <c r="B249" i="18" s="1"/>
  <c r="N718" i="18"/>
  <c r="B718" i="18" s="1"/>
  <c r="N3" i="16"/>
  <c r="B3" i="16" s="1"/>
  <c r="N706" i="18"/>
  <c r="B706" i="18" s="1"/>
  <c r="N406" i="16"/>
  <c r="B406" i="16" s="1"/>
  <c r="N554" i="18"/>
  <c r="B554" i="18" s="1"/>
  <c r="N330" i="18"/>
  <c r="B330" i="18" s="1"/>
  <c r="N654" i="10"/>
  <c r="N760" i="18"/>
  <c r="B760" i="18" s="1"/>
  <c r="N282" i="16"/>
  <c r="N470" i="18"/>
  <c r="B470" i="18" s="1"/>
  <c r="N865" i="10"/>
  <c r="N1004" i="18"/>
  <c r="B1004" i="18" s="1"/>
  <c r="N135" i="18"/>
  <c r="B135" i="18" s="1"/>
  <c r="N73" i="10"/>
  <c r="N85" i="18"/>
  <c r="B85" i="18" s="1"/>
  <c r="N403" i="16"/>
  <c r="B40" i="16" s="1"/>
  <c r="N314" i="18"/>
  <c r="B314" i="18" s="1"/>
  <c r="N1189" i="10"/>
  <c r="N1029" i="18"/>
  <c r="B1029" i="18" s="1"/>
  <c r="N1014" i="10"/>
  <c r="N1181" i="18"/>
  <c r="B1181" i="18" s="1"/>
  <c r="N531" i="10"/>
  <c r="N624" i="18"/>
  <c r="B624" i="18" s="1"/>
  <c r="N479" i="10"/>
  <c r="N559" i="18"/>
  <c r="B559" i="18" s="1"/>
  <c r="N816" i="10"/>
  <c r="N888" i="18"/>
  <c r="B888" i="18" s="1"/>
  <c r="N407" i="16"/>
  <c r="N719" i="18"/>
  <c r="B719" i="18" s="1"/>
  <c r="N929" i="10"/>
  <c r="N1078" i="18"/>
  <c r="B1078" i="18" s="1"/>
  <c r="N362" i="18"/>
  <c r="B362" i="18" s="1"/>
  <c r="N475" i="10"/>
  <c r="N555" i="18"/>
  <c r="B555" i="18" s="1"/>
  <c r="N563" i="16"/>
  <c r="B563" i="16" s="1"/>
  <c r="N1174" i="18"/>
  <c r="B1174" i="18" s="1"/>
  <c r="N1048" i="18"/>
  <c r="B1048" i="18" s="1"/>
  <c r="N352" i="16"/>
  <c r="N673" i="18"/>
  <c r="B673" i="18" s="1"/>
  <c r="N272" i="18"/>
  <c r="B272" i="18" s="1"/>
  <c r="N167" i="14"/>
  <c r="B167" i="14" s="1"/>
  <c r="N541" i="18"/>
  <c r="B541" i="18" s="1"/>
  <c r="N317" i="18"/>
  <c r="B317" i="18" s="1"/>
  <c r="N600" i="16"/>
  <c r="N1185" i="18"/>
  <c r="B1185" i="18" s="1"/>
  <c r="N87" i="16"/>
  <c r="B87" i="16" s="1"/>
  <c r="N572" i="10"/>
  <c r="N678" i="18"/>
  <c r="B678" i="18" s="1"/>
  <c r="N1009" i="18"/>
  <c r="B1009" i="18" s="1"/>
  <c r="N26" i="18"/>
  <c r="B26" i="18" s="1"/>
  <c r="N247" i="14"/>
  <c r="B247" i="14" s="1"/>
  <c r="N875" i="18"/>
  <c r="B875" i="18" s="1"/>
  <c r="N827" i="18"/>
  <c r="B827" i="18" s="1"/>
  <c r="N38" i="16"/>
  <c r="N242" i="18"/>
  <c r="B242" i="18" s="1"/>
  <c r="N304" i="18"/>
  <c r="B304" i="18" s="1"/>
  <c r="N88" i="18"/>
  <c r="B88" i="18" s="1"/>
  <c r="N558" i="16"/>
  <c r="N911" i="18"/>
  <c r="B911" i="18" s="1"/>
  <c r="N194" i="10"/>
  <c r="N247" i="18"/>
  <c r="B247" i="18" s="1"/>
  <c r="N571" i="16"/>
  <c r="N817" i="18"/>
  <c r="B817" i="18" s="1"/>
  <c r="N153" i="18"/>
  <c r="B153" i="18" s="1"/>
  <c r="N399" i="16"/>
  <c r="B342" i="16" s="1"/>
  <c r="N447" i="18"/>
  <c r="B447" i="18" s="1"/>
  <c r="N436" i="18"/>
  <c r="B436" i="18" s="1"/>
  <c r="N14" i="18"/>
  <c r="B14" i="18" s="1"/>
  <c r="N186" i="16"/>
  <c r="B186" i="16" s="1"/>
  <c r="N516" i="18"/>
  <c r="B516" i="18" s="1"/>
  <c r="N393" i="16"/>
  <c r="B723" i="16" s="1"/>
  <c r="N1133" i="18"/>
  <c r="B1133" i="18" s="1"/>
  <c r="N1047" i="18"/>
  <c r="B1047" i="18" s="1"/>
  <c r="N135" i="16"/>
  <c r="N416" i="18"/>
  <c r="B416" i="18" s="1"/>
  <c r="N426" i="16"/>
  <c r="B426" i="16" s="1"/>
  <c r="N1055" i="18"/>
  <c r="B1055" i="18" s="1"/>
  <c r="N524" i="16"/>
  <c r="N984" i="18"/>
  <c r="B984" i="18" s="1"/>
  <c r="N997" i="18"/>
  <c r="B997" i="18" s="1"/>
  <c r="N335" i="16"/>
  <c r="B335" i="16" s="1"/>
  <c r="N892" i="18"/>
  <c r="B892" i="18" s="1"/>
  <c r="N132" i="18"/>
  <c r="B132" i="18" s="1"/>
  <c r="N228" i="18"/>
  <c r="B228" i="18" s="1"/>
  <c r="N168" i="14"/>
  <c r="B168" i="14" s="1"/>
  <c r="N417" i="16"/>
  <c r="N1000" i="18"/>
  <c r="B1000" i="18" s="1"/>
  <c r="N50" i="18"/>
  <c r="B50" i="18" s="1"/>
  <c r="N1203" i="10"/>
  <c r="N169" i="18"/>
  <c r="B169" i="18" s="1"/>
  <c r="N914" i="18"/>
  <c r="B914" i="18" s="1"/>
  <c r="N450" i="16"/>
  <c r="B450" i="16" s="1"/>
  <c r="N106" i="16"/>
  <c r="B106" i="16" s="1"/>
  <c r="N191" i="18"/>
  <c r="B191" i="18" s="1"/>
  <c r="N107" i="16"/>
  <c r="B107" i="16" s="1"/>
  <c r="N839" i="18"/>
  <c r="B839" i="18" s="1"/>
  <c r="N526" i="18"/>
  <c r="B526" i="18" s="1"/>
  <c r="N195" i="10"/>
  <c r="N248" i="18"/>
  <c r="B248" i="18" s="1"/>
  <c r="N255" i="16"/>
  <c r="N390" i="18"/>
  <c r="B390" i="18" s="1"/>
  <c r="N256" i="16"/>
  <c r="N1019" i="18"/>
  <c r="B1019" i="18" s="1"/>
  <c r="N145" i="18"/>
  <c r="B145" i="18" s="1"/>
  <c r="N784" i="18"/>
  <c r="B784" i="18" s="1"/>
  <c r="N70" i="10"/>
  <c r="N80" i="18"/>
  <c r="B80" i="18" s="1"/>
  <c r="N98" i="10"/>
  <c r="N111" i="18"/>
  <c r="B111" i="18" s="1"/>
  <c r="N1036" i="18"/>
  <c r="B1036" i="18" s="1"/>
  <c r="N416" i="16"/>
  <c r="B248" i="16" s="1"/>
  <c r="N591" i="18"/>
  <c r="B591" i="18" s="1"/>
  <c r="N1086" i="18"/>
  <c r="B1086" i="18" s="1"/>
  <c r="N1148" i="18"/>
  <c r="B1148" i="18" s="1"/>
  <c r="N466" i="18"/>
  <c r="B466" i="18" s="1"/>
  <c r="N452" i="16"/>
  <c r="N273" i="18"/>
  <c r="B273" i="18" s="1"/>
  <c r="N1053" i="18"/>
  <c r="B1053" i="18" s="1"/>
  <c r="N1021" i="18"/>
  <c r="B1021" i="18" s="1"/>
  <c r="N375" i="16"/>
  <c r="B375" i="16" s="1"/>
  <c r="N343" i="18"/>
  <c r="B343" i="18" s="1"/>
  <c r="N991" i="18"/>
  <c r="B991" i="18" s="1"/>
  <c r="N34" i="18"/>
  <c r="B34" i="18" s="1"/>
  <c r="N1132" i="18"/>
  <c r="B1132" i="18" s="1"/>
  <c r="N89" i="18"/>
  <c r="B89" i="18" s="1"/>
  <c r="N612" i="16"/>
  <c r="N1263" i="18"/>
  <c r="B1263" i="18" s="1"/>
  <c r="N295" i="10"/>
  <c r="N368" i="18"/>
  <c r="B368" i="18" s="1"/>
  <c r="N529" i="16"/>
  <c r="B529" i="16" s="1"/>
  <c r="N999" i="18"/>
  <c r="B999" i="18" s="1"/>
  <c r="N16" i="18"/>
  <c r="B16" i="18" s="1"/>
  <c r="N1007" i="18"/>
  <c r="B1007" i="18" s="1"/>
  <c r="N254" i="18"/>
  <c r="B254" i="18" s="1"/>
  <c r="N481" i="10"/>
  <c r="N561" i="18"/>
  <c r="B561" i="18" s="1"/>
  <c r="N23" i="16"/>
  <c r="N548" i="18"/>
  <c r="B548" i="18" s="1"/>
  <c r="N894" i="10"/>
  <c r="N1040" i="18"/>
  <c r="B1040" i="18" s="1"/>
  <c r="N927" i="10"/>
  <c r="N1075" i="18"/>
  <c r="B1075" i="18" s="1"/>
  <c r="N191" i="16"/>
  <c r="N23" i="18"/>
  <c r="B23" i="18" s="1"/>
  <c r="N292" i="16"/>
  <c r="N571" i="18"/>
  <c r="B571" i="18" s="1"/>
  <c r="N350" i="16"/>
  <c r="B350" i="16" s="1"/>
  <c r="N166" i="18"/>
  <c r="B166" i="18" s="1"/>
  <c r="N233" i="10"/>
  <c r="N293" i="18"/>
  <c r="B293" i="18" s="1"/>
  <c r="N621" i="16"/>
  <c r="B621" i="16" s="1"/>
  <c r="N1278" i="18"/>
  <c r="B1278" i="18" s="1"/>
  <c r="N677" i="18"/>
  <c r="B677" i="18" s="1"/>
  <c r="N86" i="18"/>
  <c r="B86" i="18" s="1"/>
  <c r="N934" i="10"/>
  <c r="N1083" i="18"/>
  <c r="B1083" i="18" s="1"/>
  <c r="N514" i="10"/>
  <c r="N600" i="18"/>
  <c r="B600" i="18" s="1"/>
  <c r="N136" i="10"/>
  <c r="N144" i="18"/>
  <c r="B144" i="18" s="1"/>
  <c r="N718" i="10"/>
  <c r="N821" i="18"/>
  <c r="B821" i="18" s="1"/>
  <c r="N1099" i="18"/>
  <c r="B1099" i="18" s="1"/>
  <c r="N1067" i="18"/>
  <c r="B1067" i="18" s="1"/>
  <c r="N345" i="14"/>
  <c r="B345" i="14" s="1"/>
  <c r="N180" i="16"/>
  <c r="N5" i="18"/>
  <c r="B5" i="18" s="1"/>
  <c r="N6" i="18"/>
  <c r="B6" i="18" s="1"/>
  <c r="N924" i="10"/>
  <c r="N1072" i="18"/>
  <c r="B1072" i="18" s="1"/>
  <c r="N99" i="16"/>
  <c r="B99" i="16" s="1"/>
  <c r="N634" i="18"/>
  <c r="B634" i="18" s="1"/>
  <c r="N499" i="18"/>
  <c r="B499" i="18" s="1"/>
  <c r="N1264" i="18"/>
  <c r="B1264" i="18" s="1"/>
  <c r="N1078" i="10"/>
  <c r="N1265" i="18"/>
  <c r="B1265" i="18" s="1"/>
  <c r="N60" i="18"/>
  <c r="B60" i="18" s="1"/>
  <c r="N536" i="10"/>
  <c r="N630" i="18"/>
  <c r="B630" i="18" s="1"/>
  <c r="N128" i="16"/>
  <c r="N588" i="18"/>
  <c r="B588" i="18" s="1"/>
  <c r="N272" i="10"/>
  <c r="N342" i="18"/>
  <c r="B342" i="18" s="1"/>
  <c r="N431" i="10"/>
  <c r="N505" i="18"/>
  <c r="B505" i="18" s="1"/>
  <c r="N350" i="18"/>
  <c r="B350" i="18" s="1"/>
  <c r="N130" i="16"/>
  <c r="N24" i="18"/>
  <c r="B24" i="18" s="1"/>
  <c r="N344" i="18"/>
  <c r="B344" i="18" s="1"/>
  <c r="N202" i="18"/>
  <c r="B202" i="18" s="1"/>
  <c r="N336" i="18"/>
  <c r="B336" i="18" s="1"/>
  <c r="N61" i="14"/>
  <c r="B61" i="14" s="1"/>
  <c r="N1187" i="10"/>
  <c r="N604" i="18"/>
  <c r="B604" i="18" s="1"/>
  <c r="N572" i="16"/>
  <c r="B181" i="16" s="1"/>
  <c r="N1180" i="18"/>
  <c r="B1180" i="18" s="1"/>
  <c r="N1010" i="18"/>
  <c r="B1010" i="18" s="1"/>
  <c r="N124" i="16"/>
  <c r="N59" i="18"/>
  <c r="B59" i="18" s="1"/>
  <c r="N503" i="18"/>
  <c r="B503" i="18" s="1"/>
  <c r="N114" i="16"/>
  <c r="N473" i="18"/>
  <c r="B473" i="18" s="1"/>
  <c r="N208" i="18"/>
  <c r="B208" i="18" s="1"/>
  <c r="N620" i="18"/>
  <c r="B620" i="18" s="1"/>
  <c r="N352" i="14"/>
  <c r="B352" i="14" s="1"/>
  <c r="N996" i="18"/>
  <c r="B996" i="18" s="1"/>
  <c r="N7" i="18"/>
  <c r="B7" i="18" s="1"/>
  <c r="N365" i="14"/>
  <c r="B365" i="14" s="1"/>
  <c r="N1080" i="10"/>
  <c r="N1267" i="18"/>
  <c r="B1267" i="18" s="1"/>
  <c r="N83" i="16"/>
  <c r="B83" i="16" s="1"/>
  <c r="N432" i="18"/>
  <c r="B432" i="18" s="1"/>
  <c r="N1225" i="18"/>
  <c r="B1225" i="18" s="1"/>
  <c r="N68" i="10"/>
  <c r="N237" i="10"/>
  <c r="N299" i="18"/>
  <c r="B299" i="18" s="1"/>
  <c r="N561" i="10"/>
  <c r="N665" i="18"/>
  <c r="B665" i="18" s="1"/>
  <c r="N307" i="16"/>
  <c r="B307" i="16" s="1"/>
  <c r="N593" i="18"/>
  <c r="B593" i="18" s="1"/>
  <c r="N601" i="16"/>
  <c r="B601" i="16" s="1"/>
  <c r="N1090" i="18"/>
  <c r="B1090" i="18" s="1"/>
  <c r="N931" i="10"/>
  <c r="N1080" i="18"/>
  <c r="B1080" i="18" s="1"/>
  <c r="N335" i="10"/>
  <c r="N147" i="18"/>
  <c r="B147" i="18" s="1"/>
  <c r="N1018" i="18"/>
  <c r="B1018" i="18" s="1"/>
  <c r="N937" i="10"/>
  <c r="N1087" i="18"/>
  <c r="B1087" i="18" s="1"/>
  <c r="N627" i="10"/>
  <c r="N731" i="18"/>
  <c r="B731" i="18" s="1"/>
  <c r="N290" i="10"/>
  <c r="N363" i="18"/>
  <c r="B363" i="18" s="1"/>
  <c r="N1096" i="18"/>
  <c r="B1096" i="18" s="1"/>
  <c r="N563" i="18"/>
  <c r="B563" i="18" s="1"/>
  <c r="N288" i="16"/>
  <c r="B288" i="16" s="1"/>
  <c r="N209" i="18"/>
  <c r="B209" i="18" s="1"/>
  <c r="N941" i="10"/>
  <c r="N1091" i="18"/>
  <c r="B1091" i="18" s="1"/>
  <c r="N190" i="16"/>
  <c r="N1082" i="18"/>
  <c r="B1082" i="18" s="1"/>
  <c r="N291" i="16"/>
  <c r="B291" i="16" s="1"/>
  <c r="N97" i="18"/>
  <c r="B97" i="18" s="1"/>
  <c r="N300" i="18"/>
  <c r="B300" i="18" s="1"/>
  <c r="N692" i="18"/>
  <c r="B692" i="18" s="1"/>
  <c r="N564" i="18"/>
  <c r="B564" i="18" s="1"/>
  <c r="N541" i="16"/>
  <c r="N526" i="16"/>
  <c r="B526" i="16" s="1"/>
  <c r="N1038" i="18"/>
  <c r="B1038" i="18" s="1"/>
  <c r="N965" i="10"/>
  <c r="N1115" i="18"/>
  <c r="B1115" i="18" s="1"/>
  <c r="N574" i="16"/>
  <c r="B226" i="16" s="1"/>
  <c r="N1192" i="18"/>
  <c r="B1192" i="18" s="1"/>
  <c r="N529" i="18"/>
  <c r="B529" i="18" s="1"/>
  <c r="N540" i="18"/>
  <c r="B540" i="18" s="1"/>
  <c r="N1219" i="18"/>
  <c r="B1219" i="18" s="1"/>
  <c r="N63" i="10"/>
  <c r="N73" i="18"/>
  <c r="B73" i="18" s="1"/>
  <c r="N1092" i="10"/>
  <c r="N1273" i="18"/>
  <c r="B1273" i="18" s="1"/>
  <c r="N697" i="10"/>
  <c r="N801" i="18"/>
  <c r="B801" i="18" s="1"/>
  <c r="N81" i="10"/>
  <c r="N219" i="18"/>
  <c r="B219" i="18" s="1"/>
  <c r="N498" i="18"/>
  <c r="B498" i="18" s="1"/>
  <c r="N930" i="10"/>
  <c r="N1079" i="18"/>
  <c r="B1079" i="18" s="1"/>
  <c r="N928" i="10"/>
  <c r="N1077" i="18"/>
  <c r="B1077" i="18" s="1"/>
  <c r="N342" i="10"/>
  <c r="N408" i="18"/>
  <c r="B408" i="18" s="1"/>
  <c r="N593" i="16"/>
  <c r="B593" i="16" s="1"/>
  <c r="N1196" i="18"/>
  <c r="B1196" i="18" s="1"/>
  <c r="N434" i="18"/>
  <c r="B434" i="18" s="1"/>
  <c r="N287" i="16"/>
  <c r="N32" i="18"/>
  <c r="B32" i="18" s="1"/>
  <c r="N211" i="16"/>
  <c r="B211" i="16" s="1"/>
  <c r="N978" i="18"/>
  <c r="B978" i="18" s="1"/>
  <c r="N863" i="10"/>
  <c r="N1144" i="18"/>
  <c r="B1144" i="18" s="1"/>
  <c r="N231" i="10"/>
  <c r="N291" i="18"/>
  <c r="B291" i="18" s="1"/>
  <c r="N418" i="16"/>
  <c r="N818" i="18"/>
  <c r="B818" i="18" s="1"/>
  <c r="N791" i="18"/>
  <c r="B791" i="18" s="1"/>
  <c r="N1068" i="18"/>
  <c r="B1068" i="18" s="1"/>
  <c r="N72" i="18"/>
  <c r="B72" i="18" s="1"/>
  <c r="N1088" i="18"/>
  <c r="B1088" i="18" s="1"/>
  <c r="N111" i="16"/>
  <c r="B111" i="16" s="1"/>
  <c r="N708" i="18"/>
  <c r="B708" i="18" s="1"/>
  <c r="N433" i="18"/>
  <c r="B433" i="18" s="1"/>
  <c r="N166" i="14"/>
  <c r="B166" i="14" s="1"/>
  <c r="N510" i="16"/>
  <c r="N478" i="18"/>
  <c r="B478" i="18" s="1"/>
  <c r="N705" i="18"/>
  <c r="B705" i="18" s="1"/>
  <c r="N1187" i="18"/>
  <c r="B1187" i="18" s="1"/>
  <c r="N734" i="18"/>
  <c r="B734" i="18" s="1"/>
  <c r="N46" i="18"/>
  <c r="B46" i="18" s="1"/>
  <c r="N778" i="18"/>
  <c r="B778" i="18" s="1"/>
  <c r="N377" i="16"/>
  <c r="N224" i="18"/>
  <c r="B224" i="18" s="1"/>
  <c r="N120" i="16"/>
  <c r="N877" i="18"/>
  <c r="B877" i="18" s="1"/>
  <c r="N222" i="16"/>
  <c r="N229" i="18"/>
  <c r="B229" i="18" s="1"/>
  <c r="N573" i="16"/>
  <c r="N1172" i="18"/>
  <c r="B1172" i="18" s="1"/>
  <c r="N1034" i="18"/>
  <c r="B1034" i="18" s="1"/>
  <c r="N268" i="18"/>
  <c r="B268" i="18" s="1"/>
  <c r="N139" i="18"/>
  <c r="B139" i="18" s="1"/>
  <c r="N430" i="16"/>
  <c r="N800" i="18"/>
  <c r="B800" i="18" s="1"/>
  <c r="N133" i="16"/>
  <c r="N523" i="18"/>
  <c r="B523" i="18" s="1"/>
  <c r="N1262" i="18"/>
  <c r="B1262" i="18" s="1"/>
  <c r="N418" i="18"/>
  <c r="B418" i="18" s="1"/>
  <c r="N346" i="14"/>
  <c r="B346" i="14" s="1"/>
  <c r="N1139" i="18"/>
  <c r="B1139" i="18" s="1"/>
  <c r="N657" i="18"/>
  <c r="B657" i="18" s="1"/>
  <c r="N375" i="14"/>
  <c r="B375" i="14" s="1"/>
  <c r="N23" i="10"/>
  <c r="N25" i="18"/>
  <c r="B25" i="18" s="1"/>
  <c r="N188" i="10"/>
  <c r="N237" i="18"/>
  <c r="B237" i="18" s="1"/>
  <c r="N561" i="16"/>
  <c r="N381" i="18"/>
  <c r="B381" i="18" s="1"/>
  <c r="N683" i="18"/>
  <c r="B683" i="18" s="1"/>
  <c r="N321" i="18"/>
  <c r="B321" i="18" s="1"/>
  <c r="N337" i="10"/>
  <c r="N76" i="18"/>
  <c r="B76" i="18" s="1"/>
  <c r="N838" i="10"/>
  <c r="N977" i="18"/>
  <c r="B977" i="18" s="1"/>
  <c r="N434" i="10"/>
  <c r="N508" i="18"/>
  <c r="B508" i="18" s="1"/>
  <c r="N482" i="10"/>
  <c r="N562" i="18"/>
  <c r="B562" i="18" s="1"/>
  <c r="N1167" i="18"/>
  <c r="B1167" i="18" s="1"/>
  <c r="N1217" i="18"/>
  <c r="B1217" i="18" s="1"/>
  <c r="N862" i="18"/>
  <c r="B862" i="18" s="1"/>
  <c r="N165" i="14"/>
  <c r="B165" i="14" s="1"/>
  <c r="N1011" i="18"/>
  <c r="B1011" i="18" s="1"/>
  <c r="N993" i="18"/>
  <c r="B993" i="18" s="1"/>
  <c r="N231" i="16"/>
  <c r="B231" i="16" s="1"/>
  <c r="N330" i="16"/>
  <c r="N381" i="16"/>
  <c r="N46" i="17"/>
  <c r="B46" i="17" s="1"/>
  <c r="N46" i="14"/>
  <c r="B46" i="14" s="1"/>
  <c r="N7" i="16"/>
  <c r="N68" i="16"/>
  <c r="B68" i="16" s="1"/>
  <c r="N246" i="17"/>
  <c r="B246" i="17" s="1"/>
  <c r="N246" i="14"/>
  <c r="B246" i="14" s="1"/>
  <c r="N211" i="17"/>
  <c r="B211" i="17" s="1"/>
  <c r="N211" i="14"/>
  <c r="B211" i="14" s="1"/>
  <c r="N275" i="17"/>
  <c r="B275" i="17" s="1"/>
  <c r="N275" i="14"/>
  <c r="B275" i="14" s="1"/>
  <c r="N353" i="17"/>
  <c r="B353" i="17" s="1"/>
  <c r="N347" i="14"/>
  <c r="B347" i="14" s="1"/>
  <c r="N493" i="17"/>
  <c r="B493" i="17" s="1"/>
  <c r="N493" i="14"/>
  <c r="B493" i="14" s="1"/>
  <c r="N278" i="17"/>
  <c r="B278" i="17" s="1"/>
  <c r="N278" i="14"/>
  <c r="B278" i="14" s="1"/>
  <c r="N249" i="17"/>
  <c r="B249" i="17" s="1"/>
  <c r="N295" i="16"/>
  <c r="N249" i="14"/>
  <c r="B249" i="14" s="1"/>
  <c r="N423" i="17"/>
  <c r="B423" i="17" s="1"/>
  <c r="N423" i="14"/>
  <c r="B423" i="14" s="1"/>
  <c r="N132" i="16"/>
  <c r="N235" i="17"/>
  <c r="B235" i="17" s="1"/>
  <c r="N235" i="14"/>
  <c r="B235" i="14" s="1"/>
  <c r="N22" i="17"/>
  <c r="B22" i="17" s="1"/>
  <c r="N315" i="16"/>
  <c r="N22" i="14"/>
  <c r="B22" i="14" s="1"/>
  <c r="N147" i="16"/>
  <c r="B147" i="16" s="1"/>
  <c r="N147" i="17"/>
  <c r="B147" i="17" s="1"/>
  <c r="N147" i="14"/>
  <c r="B147" i="14" s="1"/>
  <c r="N140" i="17"/>
  <c r="B140" i="17" s="1"/>
  <c r="N12" i="16"/>
  <c r="N140" i="14"/>
  <c r="B140" i="14" s="1"/>
  <c r="N417" i="17"/>
  <c r="N411" i="17"/>
  <c r="B411" i="17" s="1"/>
  <c r="N557" i="16"/>
  <c r="N417" i="14"/>
  <c r="N411" i="14"/>
  <c r="B411" i="14" s="1"/>
  <c r="N259" i="17"/>
  <c r="N259" i="14"/>
  <c r="N36" i="17"/>
  <c r="B36" i="17" s="1"/>
  <c r="N101" i="16"/>
  <c r="B101" i="16" s="1"/>
  <c r="N36" i="14"/>
  <c r="B36" i="14" s="1"/>
  <c r="N289" i="10"/>
  <c r="N579" i="16"/>
  <c r="B579" i="16" s="1"/>
  <c r="N122" i="17"/>
  <c r="N122" i="14"/>
  <c r="N286" i="17"/>
  <c r="B286" i="17" s="1"/>
  <c r="N286" i="14"/>
  <c r="B286" i="14" s="1"/>
  <c r="N114" i="17"/>
  <c r="B114" i="17" s="1"/>
  <c r="N114" i="14"/>
  <c r="B114" i="14" s="1"/>
  <c r="N495" i="17"/>
  <c r="B495" i="17" s="1"/>
  <c r="N495" i="14"/>
  <c r="B495" i="14" s="1"/>
  <c r="N454" i="17"/>
  <c r="B454" i="17" s="1"/>
  <c r="N454" i="14"/>
  <c r="B454" i="14" s="1"/>
  <c r="N217" i="17"/>
  <c r="B217" i="17" s="1"/>
  <c r="N217" i="14"/>
  <c r="B217" i="14" s="1"/>
  <c r="N234" i="17"/>
  <c r="B234" i="17" s="1"/>
  <c r="N234" i="14"/>
  <c r="B234" i="14" s="1"/>
  <c r="N19" i="17"/>
  <c r="B19" i="17" s="1"/>
  <c r="N188" i="16"/>
  <c r="N19" i="14"/>
  <c r="B19" i="14" s="1"/>
  <c r="N197" i="17"/>
  <c r="B197" i="17" s="1"/>
  <c r="N197" i="14"/>
  <c r="B197" i="14" s="1"/>
  <c r="N247" i="17"/>
  <c r="B247" i="17" s="1"/>
  <c r="N402" i="16"/>
  <c r="N336" i="17"/>
  <c r="B336" i="17" s="1"/>
  <c r="N241" i="16"/>
  <c r="B241" i="16" s="1"/>
  <c r="N336" i="14"/>
  <c r="B336" i="14" s="1"/>
  <c r="N282" i="17"/>
  <c r="B282" i="17" s="1"/>
  <c r="N282" i="14"/>
  <c r="B282" i="14" s="1"/>
  <c r="N360" i="17"/>
  <c r="B360" i="17" s="1"/>
  <c r="N360" i="14"/>
  <c r="B360" i="14" s="1"/>
  <c r="N92" i="17"/>
  <c r="B92" i="17" s="1"/>
  <c r="N95" i="16"/>
  <c r="B95" i="16" s="1"/>
  <c r="N92" i="14"/>
  <c r="B92" i="14" s="1"/>
  <c r="N115" i="16"/>
  <c r="B115" i="16" s="1"/>
  <c r="N127" i="17"/>
  <c r="B127" i="17" s="1"/>
  <c r="N127" i="14"/>
  <c r="B127" i="14" s="1"/>
  <c r="N137" i="17"/>
  <c r="B137" i="17" s="1"/>
  <c r="N509" i="16"/>
  <c r="B629" i="16" s="1"/>
  <c r="N137" i="14"/>
  <c r="B137" i="14" s="1"/>
  <c r="N401" i="17"/>
  <c r="B401" i="17" s="1"/>
  <c r="N564" i="16"/>
  <c r="N401" i="14"/>
  <c r="B401" i="14" s="1"/>
  <c r="N171" i="17"/>
  <c r="B171" i="17" s="1"/>
  <c r="N392" i="16"/>
  <c r="N171" i="14"/>
  <c r="B171" i="14" s="1"/>
  <c r="N190" i="17"/>
  <c r="B190" i="17" s="1"/>
  <c r="N190" i="14"/>
  <c r="B190" i="14" s="1"/>
  <c r="N284" i="17"/>
  <c r="B284" i="17" s="1"/>
  <c r="N284" i="14"/>
  <c r="B284" i="14" s="1"/>
  <c r="N320" i="17"/>
  <c r="B320" i="17" s="1"/>
  <c r="N375" i="17"/>
  <c r="B375" i="17" s="1"/>
  <c r="N373" i="16"/>
  <c r="B373" i="16" s="1"/>
  <c r="N320" i="14"/>
  <c r="B320" i="14" s="1"/>
  <c r="N25" i="17"/>
  <c r="B25" i="17" s="1"/>
  <c r="N25" i="14"/>
  <c r="B25" i="14" s="1"/>
  <c r="N273" i="17"/>
  <c r="B273" i="17" s="1"/>
  <c r="N376" i="16"/>
  <c r="B376" i="16" s="1"/>
  <c r="N273" i="14"/>
  <c r="B273" i="14" s="1"/>
  <c r="N325" i="17"/>
  <c r="B325" i="17" s="1"/>
  <c r="N261" i="16"/>
  <c r="B261" i="16" s="1"/>
  <c r="N325" i="14"/>
  <c r="B325" i="14" s="1"/>
  <c r="N379" i="17"/>
  <c r="B379" i="17" s="1"/>
  <c r="N415" i="16"/>
  <c r="B247" i="16" s="1"/>
  <c r="N379" i="14"/>
  <c r="B379" i="14" s="1"/>
  <c r="N289" i="17"/>
  <c r="B289" i="17" s="1"/>
  <c r="N289" i="14"/>
  <c r="B289" i="14" s="1"/>
  <c r="N209" i="17"/>
  <c r="B209" i="17" s="1"/>
  <c r="N64" i="16"/>
  <c r="N209" i="14"/>
  <c r="B209" i="14" s="1"/>
  <c r="N433" i="17"/>
  <c r="N433" i="14"/>
  <c r="N653" i="10"/>
  <c r="N346" i="16"/>
  <c r="B346" i="16" s="1"/>
  <c r="N95" i="17"/>
  <c r="B95" i="17" s="1"/>
  <c r="N95" i="14"/>
  <c r="B95" i="14" s="1"/>
  <c r="N360" i="16"/>
  <c r="B360" i="16" s="1"/>
  <c r="N352" i="17"/>
  <c r="B352" i="17" s="1"/>
  <c r="N396" i="16"/>
  <c r="B396" i="16" s="1"/>
  <c r="N353" i="14"/>
  <c r="B353" i="14" s="1"/>
  <c r="N279" i="17"/>
  <c r="B279" i="17" s="1"/>
  <c r="N25" i="16"/>
  <c r="N279" i="14"/>
  <c r="B279" i="14" s="1"/>
  <c r="N206" i="17"/>
  <c r="B206" i="17" s="1"/>
  <c r="N520" i="16"/>
  <c r="N206" i="14"/>
  <c r="B206" i="14" s="1"/>
  <c r="N252" i="17"/>
  <c r="B252" i="17" s="1"/>
  <c r="N587" i="16"/>
  <c r="N252" i="14"/>
  <c r="B252" i="14" s="1"/>
  <c r="N261" i="17"/>
  <c r="B261" i="17" s="1"/>
  <c r="N514" i="16"/>
  <c r="N261" i="14"/>
  <c r="B261" i="14" s="1"/>
  <c r="N215" i="17"/>
  <c r="B215" i="17" s="1"/>
  <c r="N215" i="14"/>
  <c r="B215" i="14" s="1"/>
  <c r="N371" i="17"/>
  <c r="B371" i="17" s="1"/>
  <c r="N339" i="17"/>
  <c r="B339" i="17" s="1"/>
  <c r="N339" i="14"/>
  <c r="B339" i="14" s="1"/>
  <c r="N34" i="17"/>
  <c r="B34" i="17" s="1"/>
  <c r="N34" i="14"/>
  <c r="B34" i="14" s="1"/>
  <c r="N48" i="17"/>
  <c r="B48" i="17" s="1"/>
  <c r="N89" i="16"/>
  <c r="N48" i="14"/>
  <c r="B48" i="14" s="1"/>
  <c r="N203" i="17"/>
  <c r="B203" i="17" s="1"/>
  <c r="N379" i="16"/>
  <c r="N203" i="14"/>
  <c r="B203" i="14" s="1"/>
  <c r="N276" i="17"/>
  <c r="B276" i="17" s="1"/>
  <c r="N276" i="14"/>
  <c r="B276" i="14" s="1"/>
  <c r="N376" i="17"/>
  <c r="B376" i="17" s="1"/>
  <c r="N251" i="16"/>
  <c r="B251" i="16" s="1"/>
  <c r="N376" i="14"/>
  <c r="B376" i="14" s="1"/>
  <c r="B20" i="14"/>
  <c r="N20" i="17"/>
  <c r="B20" i="17" s="1"/>
  <c r="N139" i="14"/>
  <c r="B139" i="14" s="1"/>
  <c r="N214" i="17"/>
  <c r="B214" i="17" s="1"/>
  <c r="N214" i="14"/>
  <c r="B214" i="14" s="1"/>
  <c r="B476" i="16"/>
  <c r="N439" i="16"/>
  <c r="B439" i="16" s="1"/>
  <c r="N32" i="17"/>
  <c r="B32" i="17" s="1"/>
  <c r="N385" i="16"/>
  <c r="N32" i="14"/>
  <c r="B32" i="14" s="1"/>
  <c r="N169" i="17"/>
  <c r="B169" i="17" s="1"/>
  <c r="N175" i="16"/>
  <c r="N164" i="14"/>
  <c r="B164" i="14" s="1"/>
  <c r="B348" i="14"/>
  <c r="N368" i="17"/>
  <c r="B368" i="17" s="1"/>
  <c r="N548" i="16"/>
  <c r="B548" i="16" s="1"/>
  <c r="N368" i="14"/>
  <c r="B368" i="14" s="1"/>
  <c r="N365" i="16"/>
  <c r="B365" i="16" s="1"/>
  <c r="N176" i="17"/>
  <c r="B176" i="17" s="1"/>
  <c r="N176" i="14"/>
  <c r="B176" i="14" s="1"/>
  <c r="N153" i="17"/>
  <c r="B153" i="17" s="1"/>
  <c r="N153" i="14"/>
  <c r="B153" i="14" s="1"/>
  <c r="N218" i="17"/>
  <c r="B218" i="17" s="1"/>
  <c r="N534" i="16"/>
  <c r="N218" i="14"/>
  <c r="B218" i="14" s="1"/>
  <c r="N210" i="17"/>
  <c r="B210" i="17" s="1"/>
  <c r="N210" i="14"/>
  <c r="B210" i="14" s="1"/>
  <c r="N408" i="17"/>
  <c r="B408" i="17" s="1"/>
  <c r="N305" i="17"/>
  <c r="B305" i="17" s="1"/>
  <c r="N408" i="14"/>
  <c r="B408" i="14" s="1"/>
  <c r="N305" i="14"/>
  <c r="B305" i="14" s="1"/>
  <c r="N76" i="17"/>
  <c r="B76" i="17" s="1"/>
  <c r="N76" i="14"/>
  <c r="B76" i="14" s="1"/>
  <c r="N434" i="17"/>
  <c r="B434" i="17" s="1"/>
  <c r="N434" i="14"/>
  <c r="B434" i="14" s="1"/>
  <c r="N188" i="17"/>
  <c r="B188" i="17" s="1"/>
  <c r="N517" i="16"/>
  <c r="N188" i="14"/>
  <c r="B188" i="14" s="1"/>
  <c r="N1161" i="10"/>
  <c r="N281" i="17"/>
  <c r="B281" i="17" s="1"/>
  <c r="N281" i="14"/>
  <c r="B281" i="14" s="1"/>
  <c r="N216" i="17"/>
  <c r="B216" i="17" s="1"/>
  <c r="N216" i="14"/>
  <c r="B216" i="14" s="1"/>
  <c r="N193" i="17"/>
  <c r="B193" i="17" s="1"/>
  <c r="N193" i="14"/>
  <c r="B193" i="14" s="1"/>
  <c r="N366" i="16"/>
  <c r="B366" i="16" s="1"/>
  <c r="N265" i="17"/>
  <c r="B265" i="17" s="1"/>
  <c r="N265" i="14"/>
  <c r="B265" i="14" s="1"/>
  <c r="N287" i="17"/>
  <c r="B287" i="17" s="1"/>
  <c r="N287" i="14"/>
  <c r="B287" i="14" s="1"/>
  <c r="N343" i="16"/>
  <c r="N194" i="17"/>
  <c r="B194" i="17" s="1"/>
  <c r="N194" i="14"/>
  <c r="B194" i="14" s="1"/>
  <c r="N283" i="17"/>
  <c r="B283" i="17" s="1"/>
  <c r="N105" i="16"/>
  <c r="N283" i="14"/>
  <c r="B283" i="14" s="1"/>
  <c r="N260" i="16"/>
  <c r="B260" i="16" s="1"/>
  <c r="N223" i="16"/>
  <c r="B223" i="16" s="1"/>
  <c r="N323" i="17"/>
  <c r="B323" i="17" s="1"/>
  <c r="N155" i="16"/>
  <c r="B155" i="16" s="1"/>
  <c r="N323" i="14"/>
  <c r="B323" i="14" s="1"/>
  <c r="N128" i="17"/>
  <c r="B128" i="17" s="1"/>
  <c r="N317" i="16"/>
  <c r="B317" i="16" s="1"/>
  <c r="N128" i="14"/>
  <c r="B128" i="14" s="1"/>
  <c r="N16" i="17"/>
  <c r="B16" i="17" s="1"/>
  <c r="N82" i="16"/>
  <c r="B82" i="16" s="1"/>
  <c r="N16" i="14"/>
  <c r="B16" i="14" s="1"/>
  <c r="N202" i="17"/>
  <c r="B202" i="17" s="1"/>
  <c r="N583" i="16"/>
  <c r="B583" i="16" s="1"/>
  <c r="N202" i="14"/>
  <c r="B202" i="14" s="1"/>
  <c r="N492" i="17"/>
  <c r="N492" i="14"/>
  <c r="N41" i="17"/>
  <c r="B41" i="17" s="1"/>
  <c r="N105" i="17"/>
  <c r="B105" i="17" s="1"/>
  <c r="N41" i="14"/>
  <c r="B41" i="14" s="1"/>
  <c r="N105" i="14"/>
  <c r="B105" i="14" s="1"/>
  <c r="N250" i="17"/>
  <c r="B250" i="17" s="1"/>
  <c r="N250" i="14"/>
  <c r="B250" i="14" s="1"/>
  <c r="N240" i="17"/>
  <c r="B240" i="17" s="1"/>
  <c r="N588" i="16"/>
  <c r="B588" i="16" s="1"/>
  <c r="N240" i="14"/>
  <c r="B240" i="14" s="1"/>
  <c r="N437" i="17"/>
  <c r="B437" i="17" s="1"/>
  <c r="N437" i="14"/>
  <c r="B437" i="14" s="1"/>
  <c r="N103" i="17"/>
  <c r="B103" i="17" s="1"/>
  <c r="N197" i="16"/>
  <c r="N103" i="14"/>
  <c r="B103" i="14" s="1"/>
  <c r="B546" i="16"/>
  <c r="N540" i="16"/>
  <c r="N40" i="17"/>
  <c r="B40" i="17" s="1"/>
  <c r="N338" i="16"/>
  <c r="N40" i="14"/>
  <c r="B40" i="14" s="1"/>
  <c r="N308" i="17"/>
  <c r="B308" i="17" s="1"/>
  <c r="N308" i="14"/>
  <c r="B308" i="14" s="1"/>
  <c r="N443" i="17"/>
  <c r="B443" i="17" s="1"/>
  <c r="N619" i="16"/>
  <c r="B619" i="16" s="1"/>
  <c r="N443" i="14"/>
  <c r="B443" i="14" s="1"/>
  <c r="N173" i="17"/>
  <c r="B173" i="17" s="1"/>
  <c r="N480" i="16"/>
  <c r="B480" i="16" s="1"/>
  <c r="N173" i="14"/>
  <c r="B173" i="14" s="1"/>
  <c r="N23" i="17"/>
  <c r="B23" i="17" s="1"/>
  <c r="N23" i="14"/>
  <c r="B23" i="14" s="1"/>
  <c r="N241" i="17"/>
  <c r="B241" i="17" s="1"/>
  <c r="N386" i="16"/>
  <c r="B590" i="16" s="1"/>
  <c r="N241" i="14"/>
  <c r="B241" i="14" s="1"/>
  <c r="N272" i="17"/>
  <c r="B272" i="17" s="1"/>
  <c r="N272" i="14"/>
  <c r="B272" i="14" s="1"/>
  <c r="N177" i="17"/>
  <c r="B177" i="17" s="1"/>
  <c r="N177" i="14"/>
  <c r="B177" i="14" s="1"/>
  <c r="N404" i="17"/>
  <c r="B404" i="17" s="1"/>
  <c r="N580" i="16"/>
  <c r="B580" i="16" s="1"/>
  <c r="N404" i="14"/>
  <c r="B404" i="14" s="1"/>
  <c r="N219" i="17"/>
  <c r="B219" i="17" s="1"/>
  <c r="N219" i="14"/>
  <c r="B219" i="14" s="1"/>
  <c r="N453" i="17"/>
  <c r="N617" i="16"/>
  <c r="N453" i="14"/>
  <c r="N332" i="17"/>
  <c r="B332" i="17" s="1"/>
  <c r="N332" i="14"/>
  <c r="B332" i="14" s="1"/>
  <c r="N474" i="17"/>
  <c r="B474" i="17" s="1"/>
  <c r="N474" i="14"/>
  <c r="B474" i="14" s="1"/>
  <c r="N383" i="16"/>
  <c r="N100" i="17"/>
  <c r="B100" i="17" s="1"/>
  <c r="N100" i="14"/>
  <c r="B100" i="14" s="1"/>
  <c r="N238" i="17"/>
  <c r="B238" i="17" s="1"/>
  <c r="N238" i="14"/>
  <c r="B238" i="14" s="1"/>
  <c r="N142" i="17"/>
  <c r="B142" i="17" s="1"/>
  <c r="N473" i="16"/>
  <c r="N142" i="14"/>
  <c r="B142" i="14" s="1"/>
  <c r="N355" i="17"/>
  <c r="B355" i="17" s="1"/>
  <c r="N355" i="14"/>
  <c r="B355" i="14" s="1"/>
  <c r="N445" i="16"/>
  <c r="B445" i="16" s="1"/>
  <c r="N221" i="17"/>
  <c r="B221" i="17" s="1"/>
  <c r="N384" i="16"/>
  <c r="B384" i="16" s="1"/>
  <c r="N221" i="14"/>
  <c r="B221" i="14" s="1"/>
  <c r="N319" i="17"/>
  <c r="B319" i="17" s="1"/>
  <c r="N102" i="16"/>
  <c r="B102" i="16" s="1"/>
  <c r="N319" i="14"/>
  <c r="B319" i="14" s="1"/>
  <c r="N162" i="17"/>
  <c r="N44" i="16"/>
  <c r="N162" i="14"/>
  <c r="N341" i="16"/>
  <c r="N33" i="17"/>
  <c r="B33" i="17" s="1"/>
  <c r="N33" i="14"/>
  <c r="B33" i="14" s="1"/>
  <c r="N363" i="17"/>
  <c r="B363" i="17" s="1"/>
  <c r="N59" i="16"/>
  <c r="B59" i="16" s="1"/>
  <c r="N363" i="14"/>
  <c r="B363" i="14" s="1"/>
  <c r="N45" i="17"/>
  <c r="N45" i="14"/>
  <c r="N10" i="17"/>
  <c r="B10" i="17" s="1"/>
  <c r="N201" i="16"/>
  <c r="B201" i="16" s="1"/>
  <c r="N10" i="14"/>
  <c r="B10" i="14" s="1"/>
  <c r="N127" i="10"/>
  <c r="N56" i="17"/>
  <c r="B56" i="17" s="1"/>
  <c r="N56" i="14"/>
  <c r="B56" i="14" s="1"/>
  <c r="N274" i="17"/>
  <c r="B274" i="17" s="1"/>
  <c r="N274" i="14"/>
  <c r="B274" i="14" s="1"/>
  <c r="N149" i="17"/>
  <c r="B149" i="17" s="1"/>
  <c r="N173" i="16"/>
  <c r="N149" i="14"/>
  <c r="B149" i="14" s="1"/>
  <c r="N434" i="16"/>
  <c r="B434" i="16" s="1"/>
  <c r="N422" i="17"/>
  <c r="B422" i="17" s="1"/>
  <c r="N422" i="14"/>
  <c r="B422" i="14" s="1"/>
  <c r="B485" i="16"/>
  <c r="N444" i="16"/>
  <c r="B444" i="16" s="1"/>
  <c r="N333" i="17"/>
  <c r="B333" i="17" s="1"/>
  <c r="N409" i="16"/>
  <c r="B409" i="16" s="1"/>
  <c r="N333" i="14"/>
  <c r="B333" i="14" s="1"/>
  <c r="N302" i="10"/>
  <c r="N192" i="16"/>
  <c r="N146" i="17"/>
  <c r="B146" i="17" s="1"/>
  <c r="N146" i="14"/>
  <c r="B146" i="14" s="1"/>
  <c r="N348" i="17"/>
  <c r="B348" i="17" s="1"/>
  <c r="N566" i="16"/>
  <c r="B566" i="16" s="1"/>
  <c r="N350" i="14"/>
  <c r="B350" i="14" s="1"/>
  <c r="N43" i="17"/>
  <c r="B43" i="17" s="1"/>
  <c r="N43" i="14"/>
  <c r="B43" i="14" s="1"/>
  <c r="N13" i="17"/>
  <c r="B13" i="17" s="1"/>
  <c r="N312" i="16"/>
  <c r="N13" i="14"/>
  <c r="B13" i="14" s="1"/>
  <c r="N335" i="17"/>
  <c r="B335" i="17" s="1"/>
  <c r="N335" i="14"/>
  <c r="B335" i="14" s="1"/>
  <c r="B313" i="14"/>
  <c r="N351" i="17"/>
  <c r="B351" i="17" s="1"/>
  <c r="N344" i="14"/>
  <c r="B344" i="14" s="1"/>
  <c r="N318" i="17"/>
  <c r="B318" i="17" s="1"/>
  <c r="N318" i="14"/>
  <c r="B318" i="14" s="1"/>
  <c r="N192" i="17"/>
  <c r="B192" i="17" s="1"/>
  <c r="N192" i="14"/>
  <c r="B192" i="14" s="1"/>
  <c r="N356" i="17"/>
  <c r="B356" i="17" s="1"/>
  <c r="N378" i="16"/>
  <c r="N356" i="14"/>
  <c r="B356" i="14" s="1"/>
  <c r="N91" i="17"/>
  <c r="B91" i="17" s="1"/>
  <c r="N314" i="16"/>
  <c r="B314" i="16" s="1"/>
  <c r="N91" i="14"/>
  <c r="B91" i="14" s="1"/>
  <c r="B410" i="14"/>
  <c r="N414" i="17"/>
  <c r="N414" i="14"/>
  <c r="N230" i="16"/>
  <c r="B230" i="16" s="1"/>
  <c r="N6" i="16"/>
  <c r="N295" i="17"/>
  <c r="B295" i="17" s="1"/>
  <c r="N295" i="14"/>
  <c r="B295" i="14" s="1"/>
  <c r="N151" i="17"/>
  <c r="B151" i="17" s="1"/>
  <c r="N477" i="16"/>
  <c r="N151" i="14"/>
  <c r="B151" i="14" s="1"/>
  <c r="N268" i="17"/>
  <c r="B268" i="17" s="1"/>
  <c r="N103" i="16"/>
  <c r="N268" i="14"/>
  <c r="B268" i="14" s="1"/>
  <c r="N364" i="17"/>
  <c r="B364" i="17" s="1"/>
  <c r="N479" i="16"/>
  <c r="N364" i="14"/>
  <c r="B364" i="14" s="1"/>
  <c r="N26" i="17"/>
  <c r="B26" i="17" s="1"/>
  <c r="N148" i="16"/>
  <c r="N26" i="14"/>
  <c r="B26" i="14" s="1"/>
  <c r="N4" i="17"/>
  <c r="B4" i="17" s="1"/>
  <c r="N4" i="14"/>
  <c r="B4" i="14" s="1"/>
  <c r="N240" i="16"/>
  <c r="N107" i="17"/>
  <c r="B107" i="17" s="1"/>
  <c r="N414" i="16"/>
  <c r="B242" i="16" s="1"/>
  <c r="N107" i="14"/>
  <c r="B107" i="14" s="1"/>
  <c r="N110" i="17"/>
  <c r="B110" i="17" s="1"/>
  <c r="N110" i="14"/>
  <c r="B110" i="14" s="1"/>
  <c r="N156" i="16"/>
  <c r="B156" i="16" s="1"/>
  <c r="N258" i="17"/>
  <c r="B258" i="17" s="1"/>
  <c r="N151" i="16"/>
  <c r="N258" i="14"/>
  <c r="B258" i="14" s="1"/>
  <c r="N9" i="17"/>
  <c r="B9" i="17" s="1"/>
  <c r="N9" i="14"/>
  <c r="B9" i="14" s="1"/>
  <c r="N116" i="17"/>
  <c r="B116" i="17" s="1"/>
  <c r="N299" i="16"/>
  <c r="B299" i="16" s="1"/>
  <c r="N116" i="14"/>
  <c r="B116" i="14" s="1"/>
  <c r="N9" i="16"/>
  <c r="B9" i="16" s="1"/>
  <c r="N299" i="17"/>
  <c r="B299" i="17" s="1"/>
  <c r="N299" i="14"/>
  <c r="B299" i="14" s="1"/>
  <c r="N400" i="17"/>
  <c r="B400" i="17" s="1"/>
  <c r="N560" i="16"/>
  <c r="N400" i="14"/>
  <c r="B400" i="14" s="1"/>
  <c r="N223" i="17"/>
  <c r="N223" i="14"/>
  <c r="N129" i="17"/>
  <c r="B129" i="17" s="1"/>
  <c r="N129" i="14"/>
  <c r="B129" i="14" s="1"/>
  <c r="N441" i="17"/>
  <c r="B441" i="17" s="1"/>
  <c r="N441" i="14"/>
  <c r="B441" i="14" s="1"/>
  <c r="N357" i="17"/>
  <c r="B357" i="17" s="1"/>
  <c r="N141" i="16"/>
  <c r="N357" i="14"/>
  <c r="B357" i="14" s="1"/>
  <c r="N96" i="17"/>
  <c r="B96" i="17" s="1"/>
  <c r="N96" i="14"/>
  <c r="B96" i="14" s="1"/>
  <c r="N112" i="17"/>
  <c r="B112" i="17" s="1"/>
  <c r="N297" i="16"/>
  <c r="B297" i="16" s="1"/>
  <c r="N112" i="14"/>
  <c r="B112" i="14" s="1"/>
  <c r="N266" i="17"/>
  <c r="B266" i="17" s="1"/>
  <c r="N266" i="14"/>
  <c r="B266" i="14" s="1"/>
  <c r="N208" i="17"/>
  <c r="B208" i="17" s="1"/>
  <c r="N208" i="14"/>
  <c r="B208" i="14" s="1"/>
  <c r="N367" i="17"/>
  <c r="B367" i="17" s="1"/>
  <c r="N367" i="14"/>
  <c r="B367" i="14" s="1"/>
  <c r="N118" i="17"/>
  <c r="B118" i="17" s="1"/>
  <c r="N84" i="16"/>
  <c r="N118" i="14"/>
  <c r="B118" i="14" s="1"/>
  <c r="N575" i="16"/>
  <c r="N152" i="17"/>
  <c r="N152" i="14"/>
  <c r="N368" i="16"/>
  <c r="N15" i="17"/>
  <c r="B15" i="17" s="1"/>
  <c r="N15" i="14"/>
  <c r="B15" i="14" s="1"/>
  <c r="N271" i="17"/>
  <c r="B271" i="17" s="1"/>
  <c r="N271" i="14"/>
  <c r="B271" i="14" s="1"/>
  <c r="N118" i="10"/>
  <c r="N228" i="16"/>
  <c r="B228" i="16" s="1"/>
  <c r="N136" i="17"/>
  <c r="B136" i="17" s="1"/>
  <c r="N193" i="16"/>
  <c r="B193" i="16" s="1"/>
  <c r="N136" i="14"/>
  <c r="B136" i="14" s="1"/>
  <c r="N84" i="17"/>
  <c r="B84" i="17" s="1"/>
  <c r="N387" i="16"/>
  <c r="N84" i="14"/>
  <c r="B84" i="14" s="1"/>
  <c r="N378" i="17"/>
  <c r="B378" i="17" s="1"/>
  <c r="N378" i="14"/>
  <c r="B378" i="14" s="1"/>
  <c r="N28" i="16"/>
  <c r="B28" i="16" s="1"/>
  <c r="B182" i="14"/>
  <c r="N154" i="17"/>
  <c r="B154" i="17" s="1"/>
  <c r="N154" i="14"/>
  <c r="B154" i="14" s="1"/>
  <c r="N489" i="17"/>
  <c r="B489" i="17" s="1"/>
  <c r="N489" i="14"/>
  <c r="B489" i="14" s="1"/>
  <c r="N150" i="17"/>
  <c r="B150" i="17" s="1"/>
  <c r="N78" i="16"/>
  <c r="B78" i="16" s="1"/>
  <c r="N150" i="14"/>
  <c r="B150" i="14" s="1"/>
  <c r="N1067" i="10"/>
  <c r="N32" i="16"/>
  <c r="B32" i="16" s="1"/>
  <c r="N30" i="17"/>
  <c r="B30" i="17" s="1"/>
  <c r="N401" i="16"/>
  <c r="N30" i="14"/>
  <c r="B30" i="14" s="1"/>
  <c r="N230" i="17"/>
  <c r="N230" i="14"/>
  <c r="N119" i="17"/>
  <c r="B119" i="17" s="1"/>
  <c r="N119" i="14"/>
  <c r="B119" i="14" s="1"/>
  <c r="N294" i="17"/>
  <c r="B294" i="17" s="1"/>
  <c r="N536" i="16"/>
  <c r="B536" i="16" s="1"/>
  <c r="N294" i="14"/>
  <c r="B294" i="14" s="1"/>
  <c r="N234" i="16"/>
  <c r="N280" i="17"/>
  <c r="B280" i="17" s="1"/>
  <c r="N280" i="14"/>
  <c r="B280" i="14" s="1"/>
  <c r="N229" i="17"/>
  <c r="B229" i="17" s="1"/>
  <c r="N51" i="16"/>
  <c r="B264" i="16" s="1"/>
  <c r="N229" i="14"/>
  <c r="B229" i="14" s="1"/>
  <c r="N267" i="17"/>
  <c r="B267" i="17" s="1"/>
  <c r="N267" i="14"/>
  <c r="B267" i="14" s="1"/>
  <c r="B357" i="16"/>
  <c r="N347" i="16"/>
  <c r="B347" i="16" s="1"/>
  <c r="N416" i="17"/>
  <c r="N602" i="16"/>
  <c r="B602" i="16" s="1"/>
  <c r="N416" i="14"/>
  <c r="N5" i="17"/>
  <c r="B5" i="17" s="1"/>
  <c r="N372" i="16"/>
  <c r="N5" i="14"/>
  <c r="B5" i="14" s="1"/>
  <c r="N89" i="17"/>
  <c r="B89" i="17" s="1"/>
  <c r="N412" i="16"/>
  <c r="N89" i="14"/>
  <c r="B89" i="14" s="1"/>
  <c r="N324" i="17"/>
  <c r="B324" i="17" s="1"/>
  <c r="N324" i="14"/>
  <c r="B324" i="14" s="1"/>
  <c r="N456" i="17"/>
  <c r="B456" i="17" s="1"/>
  <c r="N456" i="14"/>
  <c r="B456" i="14" s="1"/>
  <c r="N236" i="17"/>
  <c r="B236" i="17" s="1"/>
  <c r="N441" i="16"/>
  <c r="B441" i="16" s="1"/>
  <c r="N471" i="16"/>
  <c r="N236" i="14"/>
  <c r="B236" i="14" s="1"/>
  <c r="N143" i="17"/>
  <c r="B143" i="17" s="1"/>
  <c r="N160" i="16"/>
  <c r="N143" i="14"/>
  <c r="B143" i="14" s="1"/>
  <c r="N17" i="16"/>
  <c r="N213" i="17"/>
  <c r="B213" i="17" s="1"/>
  <c r="N483" i="16"/>
  <c r="B483" i="16" s="1"/>
  <c r="N213" i="14"/>
  <c r="B213" i="14" s="1"/>
  <c r="N37" i="17"/>
  <c r="B37" i="17" s="1"/>
  <c r="N31" i="16"/>
  <c r="N37" i="14"/>
  <c r="B37" i="14" s="1"/>
  <c r="N405" i="17"/>
  <c r="N567" i="16"/>
  <c r="B516" i="16" s="1"/>
  <c r="N405" i="14"/>
  <c r="N494" i="17"/>
  <c r="B494" i="17" s="1"/>
  <c r="N494" i="14"/>
  <c r="B494" i="14" s="1"/>
  <c r="N47" i="17"/>
  <c r="B47" i="17" s="1"/>
  <c r="N380" i="16"/>
  <c r="N47" i="14"/>
  <c r="B47" i="14" s="1"/>
  <c r="N277" i="17"/>
  <c r="B277" i="17" s="1"/>
  <c r="N202" i="16"/>
  <c r="N277" i="14"/>
  <c r="B277" i="14" s="1"/>
  <c r="N183" i="17"/>
  <c r="B183" i="17" s="1"/>
  <c r="N116" i="16"/>
  <c r="N183" i="14"/>
  <c r="B183" i="14" s="1"/>
  <c r="N244" i="17"/>
  <c r="B244" i="17" s="1"/>
  <c r="N244" i="14"/>
  <c r="B244" i="14" s="1"/>
  <c r="N311" i="17"/>
  <c r="B311" i="17" s="1"/>
  <c r="N321" i="16"/>
  <c r="B321" i="16" s="1"/>
  <c r="N311" i="14"/>
  <c r="B311" i="14" s="1"/>
  <c r="N262" i="17"/>
  <c r="B262" i="17" s="1"/>
  <c r="N344" i="16"/>
  <c r="N262" i="14"/>
  <c r="B262" i="14" s="1"/>
  <c r="N144" i="16"/>
  <c r="N160" i="17"/>
  <c r="N326" i="16"/>
  <c r="B326" i="16" s="1"/>
  <c r="N160" i="14"/>
  <c r="N448" i="16"/>
  <c r="B448" i="16" s="1"/>
  <c r="N409" i="17"/>
  <c r="B409" i="17" s="1"/>
  <c r="N409" i="14"/>
  <c r="B409" i="14" s="1"/>
  <c r="N599" i="16"/>
  <c r="N297" i="17"/>
  <c r="B297" i="17" s="1"/>
  <c r="N297" i="14"/>
  <c r="B297" i="14" s="1"/>
  <c r="N232" i="17"/>
  <c r="B232" i="17" s="1"/>
  <c r="N232" i="14"/>
  <c r="B232" i="14" s="1"/>
  <c r="N121" i="17"/>
  <c r="B121" i="17" s="1"/>
  <c r="N305" i="16"/>
  <c r="B305" i="16" s="1"/>
  <c r="N121" i="14"/>
  <c r="B121" i="14" s="1"/>
  <c r="N328" i="17"/>
  <c r="B328" i="17" s="1"/>
  <c r="N328" i="14"/>
  <c r="B328" i="14" s="1"/>
  <c r="N406" i="17"/>
  <c r="N406" i="14"/>
  <c r="N431" i="17"/>
  <c r="B431" i="17" s="1"/>
  <c r="N431" i="14"/>
  <c r="B431" i="14" s="1"/>
  <c r="N209" i="16"/>
  <c r="B209" i="16" s="1"/>
  <c r="N18" i="17"/>
  <c r="B18" i="17" s="1"/>
  <c r="N18" i="14"/>
  <c r="B18" i="14" s="1"/>
  <c r="N31" i="17"/>
  <c r="B31" i="17" s="1"/>
  <c r="N31" i="14"/>
  <c r="B31" i="14" s="1"/>
  <c r="N159" i="16"/>
  <c r="B159" i="16" s="1"/>
  <c r="N196" i="17"/>
  <c r="B196" i="17" s="1"/>
  <c r="N331" i="16"/>
  <c r="B331" i="16" s="1"/>
  <c r="N196" i="14"/>
  <c r="B196" i="14" s="1"/>
  <c r="N156" i="17"/>
  <c r="N156" i="14"/>
  <c r="N125" i="17"/>
  <c r="B125" i="17" s="1"/>
  <c r="N125" i="14"/>
  <c r="B125" i="14" s="1"/>
  <c r="N198" i="17"/>
  <c r="B198" i="17" s="1"/>
  <c r="N300" i="16"/>
  <c r="B300" i="16" s="1"/>
  <c r="N198" i="14"/>
  <c r="B198" i="14" s="1"/>
  <c r="N403" i="17"/>
  <c r="B403" i="17" s="1"/>
  <c r="N582" i="16"/>
  <c r="B336" i="16" s="1"/>
  <c r="N403" i="14"/>
  <c r="B403" i="14" s="1"/>
  <c r="N263" i="17"/>
  <c r="B263" i="17" s="1"/>
  <c r="N552" i="16"/>
  <c r="N263" i="14"/>
  <c r="B263" i="14" s="1"/>
  <c r="N189" i="17"/>
  <c r="B189" i="17" s="1"/>
  <c r="N189" i="14"/>
  <c r="B189" i="14" s="1"/>
  <c r="N425" i="17"/>
  <c r="B425" i="17" s="1"/>
  <c r="N425" i="14"/>
  <c r="B425" i="14" s="1"/>
  <c r="N141" i="17"/>
  <c r="B141" i="17" s="1"/>
  <c r="N141" i="14"/>
  <c r="B141" i="14" s="1"/>
  <c r="N47" i="16"/>
  <c r="B47" i="16" s="1"/>
  <c r="N361" i="17"/>
  <c r="B361" i="17" s="1"/>
  <c r="N411" i="16"/>
  <c r="N361" i="14"/>
  <c r="B361" i="14" s="1"/>
  <c r="N347" i="17"/>
  <c r="B347" i="17" s="1"/>
  <c r="N349" i="14"/>
  <c r="B349" i="14" s="1"/>
  <c r="N113" i="17"/>
  <c r="B113" i="17" s="1"/>
  <c r="N512" i="16"/>
  <c r="N113" i="14"/>
  <c r="B113" i="14" s="1"/>
  <c r="N296" i="17"/>
  <c r="B296" i="17" s="1"/>
  <c r="N296" i="14"/>
  <c r="B296" i="14" s="1"/>
  <c r="N362" i="17"/>
  <c r="B362" i="17" s="1"/>
  <c r="N431" i="16"/>
  <c r="N362" i="14"/>
  <c r="B362" i="14" s="1"/>
  <c r="N57" i="17"/>
  <c r="B57" i="17" s="1"/>
  <c r="N18" i="16"/>
  <c r="B18" i="16" s="1"/>
  <c r="N57" i="14"/>
  <c r="B57" i="14" s="1"/>
  <c r="N338" i="17"/>
  <c r="B338" i="17" s="1"/>
  <c r="N533" i="16"/>
  <c r="N338" i="14"/>
  <c r="B338" i="14" s="1"/>
  <c r="N429" i="17"/>
  <c r="B429" i="17" s="1"/>
  <c r="N429" i="14"/>
  <c r="B429" i="14" s="1"/>
  <c r="N636" i="16"/>
  <c r="N224" i="17"/>
  <c r="B224" i="17" s="1"/>
  <c r="N232" i="16"/>
  <c r="B232" i="16" s="1"/>
  <c r="N224" i="14"/>
  <c r="B224" i="14" s="1"/>
  <c r="N44" i="17"/>
  <c r="B44" i="17" s="1"/>
  <c r="N44" i="14"/>
  <c r="B44" i="14" s="1"/>
  <c r="N254" i="17"/>
  <c r="B254" i="17" s="1"/>
  <c r="N254" i="14"/>
  <c r="B254" i="14" s="1"/>
  <c r="N339" i="16"/>
  <c r="B339" i="16" s="1"/>
  <c r="N199" i="17"/>
  <c r="B199" i="17" s="1"/>
  <c r="N481" i="16"/>
  <c r="B481" i="16" s="1"/>
  <c r="N199" i="14"/>
  <c r="B199" i="14" s="1"/>
  <c r="N210" i="16"/>
  <c r="B210" i="16" s="1"/>
  <c r="N327" i="17"/>
  <c r="B327" i="17" s="1"/>
  <c r="N221" i="16"/>
  <c r="B221" i="16" s="1"/>
  <c r="N262" i="16"/>
  <c r="B262" i="16" s="1"/>
  <c r="N327" i="14"/>
  <c r="B327" i="14" s="1"/>
  <c r="N315" i="17"/>
  <c r="B315" i="17" s="1"/>
  <c r="N62" i="16"/>
  <c r="B62" i="16" s="1"/>
  <c r="N315" i="14"/>
  <c r="B315" i="14" s="1"/>
  <c r="N291" i="17"/>
  <c r="B291" i="17" s="1"/>
  <c r="N486" i="16"/>
  <c r="B486" i="16" s="1"/>
  <c r="N291" i="14"/>
  <c r="B291" i="14" s="1"/>
  <c r="N7" i="17"/>
  <c r="B7" i="17" s="1"/>
  <c r="N184" i="16"/>
  <c r="B184" i="16" s="1"/>
  <c r="N7" i="14"/>
  <c r="B7" i="14" s="1"/>
  <c r="N131" i="17"/>
  <c r="B131" i="17" s="1"/>
  <c r="N131" i="14"/>
  <c r="B131" i="14" s="1"/>
  <c r="N486" i="17"/>
  <c r="B486" i="17" s="1"/>
  <c r="N486" i="14"/>
  <c r="B486" i="14" s="1"/>
  <c r="N246" i="16"/>
  <c r="B246" i="16" s="1"/>
  <c r="N135" i="17"/>
  <c r="B135" i="17" s="1"/>
  <c r="N243" i="16"/>
  <c r="B243" i="16" s="1"/>
  <c r="N135" i="14"/>
  <c r="B135" i="14" s="1"/>
  <c r="N292" i="17"/>
  <c r="B292" i="17" s="1"/>
  <c r="N292" i="14"/>
  <c r="B292" i="14" s="1"/>
  <c r="N53" i="16"/>
  <c r="N21" i="17"/>
  <c r="B21" i="17" s="1"/>
  <c r="N21" i="14"/>
  <c r="B21" i="14" s="1"/>
  <c r="N97" i="17"/>
  <c r="B97" i="17" s="1"/>
  <c r="N97" i="14"/>
  <c r="B97" i="14" s="1"/>
  <c r="N239" i="17"/>
  <c r="B239" i="17" s="1"/>
  <c r="N427" i="16"/>
  <c r="N239" i="14"/>
  <c r="B239" i="14" s="1"/>
  <c r="N200" i="17"/>
  <c r="B200" i="17" s="1"/>
  <c r="N518" i="16"/>
  <c r="B720" i="16" s="1"/>
  <c r="N200" i="14"/>
  <c r="B200" i="14" s="1"/>
  <c r="B238" i="16"/>
  <c r="N239" i="16"/>
  <c r="N407" i="17"/>
  <c r="B407" i="17" s="1"/>
  <c r="N407" i="14"/>
  <c r="B407" i="14" s="1"/>
  <c r="N245" i="17"/>
  <c r="B245" i="17" s="1"/>
  <c r="N245" i="14"/>
  <c r="B245" i="14" s="1"/>
  <c r="N42" i="17"/>
  <c r="B42" i="17" s="1"/>
  <c r="N42" i="14"/>
  <c r="B42" i="14" s="1"/>
  <c r="N293" i="17"/>
  <c r="B293" i="17" s="1"/>
  <c r="N472" i="16"/>
  <c r="B472" i="16" s="1"/>
  <c r="N293" i="14"/>
  <c r="B293" i="14" s="1"/>
  <c r="N260" i="17"/>
  <c r="B260" i="17" s="1"/>
  <c r="N260" i="14"/>
  <c r="B260" i="14" s="1"/>
  <c r="N11" i="17"/>
  <c r="B11" i="17" s="1"/>
  <c r="N182" i="16"/>
  <c r="N11" i="14"/>
  <c r="B11" i="14" s="1"/>
  <c r="N159" i="17"/>
  <c r="N159" i="14"/>
  <c r="N231" i="17"/>
  <c r="B231" i="17" s="1"/>
  <c r="N231" i="14"/>
  <c r="B231" i="14" s="1"/>
  <c r="N242" i="17"/>
  <c r="B242" i="17" s="1"/>
  <c r="N242" i="14"/>
  <c r="B242" i="14" s="1"/>
  <c r="N233" i="17"/>
  <c r="B233" i="17" s="1"/>
  <c r="N145" i="16"/>
  <c r="N233" i="14"/>
  <c r="B233" i="14" s="1"/>
  <c r="N205" i="17"/>
  <c r="B205" i="17" s="1"/>
  <c r="N302" i="16"/>
  <c r="B302" i="16" s="1"/>
  <c r="N205" i="14"/>
  <c r="B205" i="14" s="1"/>
  <c r="N126" i="17"/>
  <c r="B126" i="17" s="1"/>
  <c r="N283" i="16"/>
  <c r="N126" i="14"/>
  <c r="B126" i="14" s="1"/>
  <c r="N8" i="16"/>
  <c r="B8" i="16" s="1"/>
  <c r="N334" i="17"/>
  <c r="B334" i="17" s="1"/>
  <c r="N334" i="14"/>
  <c r="B334" i="14" s="1"/>
  <c r="N819" i="10"/>
  <c r="N220" i="17"/>
  <c r="B220" i="17" s="1"/>
  <c r="N429" i="16"/>
  <c r="B429" i="16" s="1"/>
  <c r="N220" i="14"/>
  <c r="B220" i="14" s="1"/>
  <c r="N206" i="16"/>
  <c r="B206" i="16" s="1"/>
  <c r="N373" i="17"/>
  <c r="B373" i="17" s="1"/>
  <c r="N373" i="14"/>
  <c r="B373" i="14" s="1"/>
  <c r="N122" i="10"/>
  <c r="N131" i="16"/>
  <c r="N161" i="17"/>
  <c r="N233" i="16"/>
  <c r="B233" i="16" s="1"/>
  <c r="N161" i="14"/>
  <c r="N415" i="17"/>
  <c r="N415" i="14"/>
  <c r="N227" i="17"/>
  <c r="B227" i="17" s="1"/>
  <c r="N244" i="16"/>
  <c r="N227" i="14"/>
  <c r="B227" i="14" s="1"/>
  <c r="N428" i="17"/>
  <c r="B428" i="17" s="1"/>
  <c r="N648" i="16"/>
  <c r="N428" i="14"/>
  <c r="B428" i="14" s="1"/>
  <c r="N225" i="17"/>
  <c r="B225" i="17" s="1"/>
  <c r="N225" i="14"/>
  <c r="B225" i="14" s="1"/>
  <c r="N314" i="17"/>
  <c r="B314" i="17" s="1"/>
  <c r="N323" i="16"/>
  <c r="B323" i="16" s="1"/>
  <c r="N314" i="14"/>
  <c r="B314" i="14" s="1"/>
  <c r="N60" i="16"/>
  <c r="N58" i="14"/>
  <c r="B58" i="14" s="1"/>
  <c r="N424" i="17"/>
  <c r="N424" i="14"/>
  <c r="N442" i="17"/>
  <c r="B442" i="17" s="1"/>
  <c r="N607" i="16"/>
  <c r="B637" i="16" s="1"/>
  <c r="N442" i="14"/>
  <c r="B442" i="14" s="1"/>
  <c r="N476" i="17"/>
  <c r="B476" i="17" s="1"/>
  <c r="N476" i="14"/>
  <c r="B476" i="14" s="1"/>
  <c r="N117" i="17"/>
  <c r="B117" i="17" s="1"/>
  <c r="N117" i="14"/>
  <c r="B117" i="14" s="1"/>
  <c r="N222" i="17"/>
  <c r="B222" i="17" s="1"/>
  <c r="N222" i="14"/>
  <c r="B222" i="14" s="1"/>
  <c r="N111" i="17"/>
  <c r="B111" i="17" s="1"/>
  <c r="N111" i="14"/>
  <c r="B111" i="14" s="1"/>
  <c r="N6" i="17"/>
  <c r="B6" i="17" s="1"/>
  <c r="N6" i="14"/>
  <c r="B6" i="14" s="1"/>
  <c r="N370" i="16"/>
  <c r="B150" i="16" s="1"/>
  <c r="N490" i="16"/>
  <c r="B490" i="16" s="1"/>
  <c r="N255" i="17"/>
  <c r="B255" i="17" s="1"/>
  <c r="N562" i="16"/>
  <c r="B562" i="16" s="1"/>
  <c r="N255" i="14"/>
  <c r="B255" i="14" s="1"/>
  <c r="B148" i="14"/>
  <c r="N2" i="17"/>
  <c r="B2" i="17" s="1"/>
  <c r="N152" i="16"/>
  <c r="N2" i="14"/>
  <c r="B2" i="14" s="1"/>
  <c r="N237" i="17"/>
  <c r="B237" i="17" s="1"/>
  <c r="N549" i="16"/>
  <c r="N237" i="14"/>
  <c r="B237" i="14" s="1"/>
  <c r="N28" i="17"/>
  <c r="B28" i="17" s="1"/>
  <c r="N153" i="16"/>
  <c r="N28" i="14"/>
  <c r="B28" i="14" s="1"/>
  <c r="N226" i="17"/>
  <c r="B226" i="17" s="1"/>
  <c r="N226" i="14"/>
  <c r="B226" i="14" s="1"/>
  <c r="N288" i="17"/>
  <c r="B288" i="17" s="1"/>
  <c r="N288" i="14"/>
  <c r="B288" i="14" s="1"/>
  <c r="N24" i="17"/>
  <c r="B24" i="17" s="1"/>
  <c r="N555" i="16"/>
  <c r="N24" i="14"/>
  <c r="B24" i="14" s="1"/>
  <c r="N256" i="17"/>
  <c r="B256" i="17" s="1"/>
  <c r="N538" i="16"/>
  <c r="N256" i="14"/>
  <c r="B256" i="14" s="1"/>
  <c r="B345" i="16"/>
  <c r="N363" i="16"/>
  <c r="B363" i="16" s="1"/>
  <c r="B45" i="16"/>
  <c r="N54" i="16"/>
  <c r="B54" i="16" s="1"/>
  <c r="N48" i="16"/>
  <c r="B140" i="16" s="1"/>
  <c r="N74" i="17"/>
  <c r="B74" i="17" s="1"/>
  <c r="N421" i="16"/>
  <c r="N74" i="14"/>
  <c r="B74" i="14" s="1"/>
  <c r="N8" i="17"/>
  <c r="B8" i="17" s="1"/>
  <c r="N382" i="16"/>
  <c r="N8" i="14"/>
  <c r="B8" i="14" s="1"/>
  <c r="N402" i="17"/>
  <c r="B402" i="17" s="1"/>
  <c r="N597" i="16"/>
  <c r="B597" i="16" s="1"/>
  <c r="N402" i="14"/>
  <c r="B402" i="14" s="1"/>
  <c r="N157" i="17"/>
  <c r="B157" i="17" s="1"/>
  <c r="N157" i="14"/>
  <c r="B157" i="14" s="1"/>
  <c r="N14" i="17"/>
  <c r="B14" i="17" s="1"/>
  <c r="N14" i="14"/>
  <c r="B14" i="14" s="1"/>
  <c r="N264" i="17"/>
  <c r="B264" i="17" s="1"/>
  <c r="N264" i="14"/>
  <c r="B264" i="14" s="1"/>
  <c r="N358" i="17"/>
  <c r="B358" i="17" s="1"/>
  <c r="N554" i="16"/>
  <c r="B110" i="16" s="1"/>
  <c r="N358" i="14"/>
  <c r="B358" i="14" s="1"/>
  <c r="N144" i="17"/>
  <c r="B144" i="17" s="1"/>
  <c r="N53" i="17"/>
  <c r="N144" i="14"/>
  <c r="B144" i="14" s="1"/>
  <c r="N53" i="14"/>
  <c r="N123" i="17"/>
  <c r="B123" i="17" s="1"/>
  <c r="N309" i="16"/>
  <c r="B309" i="16" s="1"/>
  <c r="N123" i="14"/>
  <c r="B123" i="14" s="1"/>
  <c r="N133" i="17"/>
  <c r="B133" i="17" s="1"/>
  <c r="N133" i="14"/>
  <c r="B133" i="14" s="1"/>
  <c r="N27" i="17"/>
  <c r="B27" i="17" s="1"/>
  <c r="N332" i="16"/>
  <c r="B332" i="16" s="1"/>
  <c r="N27" i="14"/>
  <c r="B27" i="14" s="1"/>
  <c r="N207" i="17"/>
  <c r="B207" i="17" s="1"/>
  <c r="N207" i="14"/>
  <c r="B207" i="14" s="1"/>
  <c r="N99" i="17"/>
  <c r="B99" i="17" s="1"/>
  <c r="N57" i="16"/>
  <c r="B57" i="16" s="1"/>
  <c r="N99" i="14"/>
  <c r="B99" i="14" s="1"/>
  <c r="N3" i="17"/>
  <c r="B3" i="17" s="1"/>
  <c r="N3" i="14"/>
  <c r="B3" i="14" s="1"/>
  <c r="N359" i="16"/>
  <c r="N29" i="17"/>
  <c r="B29" i="17" s="1"/>
  <c r="N410" i="16"/>
  <c r="B410" i="16" s="1"/>
  <c r="N29" i="14"/>
  <c r="B29" i="14" s="1"/>
  <c r="N118" i="16"/>
  <c r="B118" i="16" s="1"/>
  <c r="N51" i="17"/>
  <c r="B51" i="17" s="1"/>
  <c r="N374" i="16"/>
  <c r="N51" i="14"/>
  <c r="B51" i="14" s="1"/>
  <c r="N106" i="17"/>
  <c r="B106" i="17" s="1"/>
  <c r="N106" i="14"/>
  <c r="B106" i="14" s="1"/>
  <c r="N269" i="17"/>
  <c r="B269" i="17" s="1"/>
  <c r="N269" i="14"/>
  <c r="B269" i="14" s="1"/>
  <c r="N321" i="17"/>
  <c r="B321" i="17" s="1"/>
  <c r="N245" i="16"/>
  <c r="B245" i="16" s="1"/>
  <c r="N321" i="14"/>
  <c r="B321" i="14" s="1"/>
  <c r="N38" i="17"/>
  <c r="B38" i="17" s="1"/>
  <c r="N38" i="14"/>
  <c r="B38" i="14" s="1"/>
  <c r="N55" i="17"/>
  <c r="B55" i="17" s="1"/>
  <c r="N88" i="16"/>
  <c r="B88" i="16" s="1"/>
  <c r="N55" i="14"/>
  <c r="B55" i="14" s="1"/>
  <c r="N90" i="17"/>
  <c r="B90" i="17" s="1"/>
  <c r="N390" i="16"/>
  <c r="N90" i="14"/>
  <c r="B90" i="14" s="1"/>
  <c r="N253" i="17"/>
  <c r="B253" i="17" s="1"/>
  <c r="N253" i="14"/>
  <c r="B253" i="14" s="1"/>
  <c r="N212" i="17"/>
  <c r="B212" i="17" s="1"/>
  <c r="N528" i="16"/>
  <c r="B528" i="16" s="1"/>
  <c r="N212" i="14"/>
  <c r="B212" i="14" s="1"/>
  <c r="N108" i="17"/>
  <c r="B108" i="17" s="1"/>
  <c r="N318" i="16"/>
  <c r="B318" i="16" s="1"/>
  <c r="N108" i="14"/>
  <c r="B108" i="14" s="1"/>
  <c r="N377" i="17"/>
  <c r="B377" i="17" s="1"/>
  <c r="N482" i="16"/>
  <c r="N377" i="14"/>
  <c r="B377" i="14" s="1"/>
  <c r="N134" i="17"/>
  <c r="B134" i="17" s="1"/>
  <c r="N134" i="14"/>
  <c r="B134" i="14" s="1"/>
  <c r="N472" i="17"/>
  <c r="B472" i="17" s="1"/>
  <c r="N472" i="14"/>
  <c r="B472" i="14" s="1"/>
  <c r="N285" i="17"/>
  <c r="B285" i="17" s="1"/>
  <c r="N285" i="14"/>
  <c r="B285" i="14" s="1"/>
  <c r="N290" i="17"/>
  <c r="B290" i="17" s="1"/>
  <c r="N290" i="14"/>
  <c r="B290" i="14" s="1"/>
  <c r="N109" i="17"/>
  <c r="B109" i="17" s="1"/>
  <c r="N420" i="16"/>
  <c r="B420" i="16" s="1"/>
  <c r="N109" i="14"/>
  <c r="B109" i="14" s="1"/>
  <c r="N102" i="17"/>
  <c r="B102" i="17" s="1"/>
  <c r="N102" i="14"/>
  <c r="B102" i="14" s="1"/>
  <c r="N270" i="17"/>
  <c r="B270" i="17" s="1"/>
  <c r="N270" i="14"/>
  <c r="B270" i="14" s="1"/>
  <c r="N217" i="16"/>
  <c r="B217" i="16" s="1"/>
  <c r="N195" i="17"/>
  <c r="B195" i="17" s="1"/>
  <c r="N195" i="14"/>
  <c r="B195" i="14" s="1"/>
  <c r="N187" i="14"/>
  <c r="B187" i="14" s="1"/>
  <c r="B312" i="14"/>
  <c r="B341" i="14"/>
  <c r="B349" i="16"/>
  <c r="N5" i="8"/>
  <c r="N839" i="10"/>
  <c r="N799" i="10"/>
  <c r="B331" i="14"/>
  <c r="B317" i="14"/>
  <c r="B326" i="14"/>
  <c r="B459" i="14"/>
  <c r="N340" i="10"/>
  <c r="B75" i="14"/>
  <c r="B120" i="14"/>
  <c r="N189" i="8"/>
  <c r="B337" i="14"/>
  <c r="B81" i="14"/>
  <c r="B327" i="16"/>
  <c r="N197" i="8"/>
  <c r="N51" i="8"/>
  <c r="N445" i="10"/>
  <c r="B162" i="16"/>
  <c r="N7" i="8"/>
  <c r="N308" i="8"/>
  <c r="N245" i="8"/>
  <c r="N220" i="8"/>
  <c r="B49" i="16"/>
  <c r="N321" i="8"/>
  <c r="N61" i="8"/>
  <c r="B313" i="16"/>
  <c r="N183" i="8"/>
  <c r="N13" i="8"/>
  <c r="B348" i="16"/>
  <c r="N814" i="10"/>
  <c r="N64" i="8"/>
  <c r="N269" i="8"/>
  <c r="N255" i="8"/>
  <c r="B530" i="16"/>
  <c r="N237" i="8"/>
  <c r="N29" i="10"/>
  <c r="N158" i="8"/>
  <c r="N334" i="8"/>
  <c r="N59" i="8"/>
  <c r="B565" i="16"/>
  <c r="N291" i="8"/>
  <c r="N173" i="8"/>
  <c r="N716" i="10"/>
  <c r="B372" i="14"/>
  <c r="N65" i="8"/>
  <c r="N187" i="8"/>
  <c r="N154" i="10"/>
  <c r="N152" i="8"/>
  <c r="N969" i="10"/>
  <c r="N674" i="10"/>
  <c r="N251" i="8"/>
  <c r="N27" i="10"/>
  <c r="N234" i="8"/>
  <c r="N956" i="10"/>
  <c r="N263" i="8"/>
  <c r="N247" i="8"/>
  <c r="N126" i="8"/>
  <c r="N261" i="8"/>
  <c r="N254" i="8"/>
  <c r="N1070" i="10"/>
  <c r="N1010" i="10"/>
  <c r="N290" i="8"/>
  <c r="N935" i="10"/>
  <c r="N258" i="8"/>
  <c r="B452" i="14"/>
  <c r="N174" i="8"/>
  <c r="N216" i="8"/>
  <c r="N568" i="10"/>
  <c r="N121" i="8"/>
  <c r="N232" i="10"/>
  <c r="N108" i="8"/>
  <c r="N519" i="10"/>
  <c r="N157" i="8"/>
  <c r="N236" i="8"/>
  <c r="N683" i="10"/>
  <c r="N1153" i="10"/>
  <c r="N159" i="8"/>
  <c r="N606" i="10"/>
  <c r="N192" i="8"/>
  <c r="N191" i="10"/>
  <c r="B371" i="16"/>
  <c r="N55" i="10"/>
  <c r="N952" i="10"/>
  <c r="N8" i="10"/>
  <c r="N538" i="10"/>
  <c r="N114" i="8"/>
  <c r="N435" i="10"/>
  <c r="N15" i="8"/>
  <c r="B300" i="14"/>
  <c r="N467" i="10"/>
  <c r="B61" i="16"/>
  <c r="N327" i="8"/>
  <c r="N26" i="10"/>
  <c r="N53" i="8"/>
  <c r="N468" i="10"/>
  <c r="N23" i="8"/>
  <c r="N936" i="10"/>
  <c r="N822" i="10"/>
  <c r="N1040" i="10"/>
  <c r="N306" i="8"/>
  <c r="N973" i="10"/>
  <c r="N548" i="10"/>
  <c r="N119" i="8"/>
  <c r="N509" i="10"/>
  <c r="B163" i="16"/>
  <c r="N6" i="8"/>
  <c r="B181" i="14"/>
  <c r="N239" i="8"/>
  <c r="N834" i="10"/>
  <c r="N883" i="10"/>
  <c r="B404" i="16"/>
  <c r="N228" i="8"/>
  <c r="B395" i="16"/>
  <c r="N219" i="8"/>
  <c r="N696" i="10"/>
  <c r="N297" i="10"/>
  <c r="N169" i="10"/>
  <c r="N1008" i="10"/>
  <c r="N289" i="8"/>
  <c r="B52" i="16"/>
  <c r="N332" i="8"/>
  <c r="N1131" i="10"/>
  <c r="N221" i="10"/>
  <c r="B369" i="14"/>
  <c r="B302" i="14"/>
  <c r="N309" i="8"/>
  <c r="N333" i="10"/>
  <c r="N1130" i="10"/>
  <c r="B508" i="14"/>
  <c r="N1142" i="10"/>
  <c r="B198" i="16"/>
  <c r="N127" i="8"/>
  <c r="N1140" i="10"/>
  <c r="N343" i="10"/>
  <c r="N190" i="8"/>
  <c r="N193" i="8"/>
  <c r="N77" i="8"/>
  <c r="N632" i="10"/>
  <c r="N608" i="10"/>
  <c r="N54" i="8"/>
  <c r="N225" i="8"/>
  <c r="N38" i="10"/>
  <c r="N117" i="8"/>
  <c r="N167" i="8"/>
  <c r="N19" i="8"/>
  <c r="N182" i="8"/>
  <c r="N298" i="8"/>
  <c r="N203" i="10"/>
  <c r="N166" i="8"/>
  <c r="N262" i="8"/>
  <c r="N168" i="8"/>
  <c r="N215" i="8"/>
  <c r="N250" i="8"/>
  <c r="N302" i="8"/>
  <c r="N329" i="8"/>
  <c r="N179" i="8"/>
  <c r="N616" i="10"/>
  <c r="N296" i="8"/>
  <c r="N118" i="8"/>
  <c r="B50" i="16"/>
  <c r="N323" i="8"/>
  <c r="N271" i="8"/>
  <c r="B577" i="16"/>
  <c r="N303" i="8"/>
  <c r="N156" i="8"/>
  <c r="B174" i="14"/>
  <c r="N166" i="10"/>
  <c r="N180" i="8"/>
  <c r="N748" i="10"/>
  <c r="N20" i="8"/>
  <c r="N1167" i="10"/>
  <c r="B515" i="16"/>
  <c r="N260" i="8"/>
  <c r="N293" i="8"/>
  <c r="N42" i="8"/>
  <c r="B351" i="16"/>
  <c r="B93" i="14"/>
  <c r="N109" i="8"/>
  <c r="N49" i="8"/>
  <c r="B21" i="16"/>
  <c r="N21" i="8"/>
  <c r="B27" i="16"/>
  <c r="N27" i="8"/>
  <c r="N114" i="10"/>
  <c r="N231" i="8"/>
  <c r="B507" i="16"/>
  <c r="N252" i="8"/>
  <c r="N25" i="8"/>
  <c r="N442" i="10"/>
  <c r="B527" i="16"/>
  <c r="N272" i="8"/>
  <c r="N980" i="10"/>
  <c r="N444" i="10"/>
  <c r="N66" i="8"/>
  <c r="N265" i="8"/>
  <c r="B56" i="16"/>
  <c r="B251" i="14"/>
  <c r="B12" i="14"/>
  <c r="N16" i="8"/>
  <c r="N128" i="8"/>
  <c r="N22" i="8"/>
  <c r="N153" i="8"/>
  <c r="N1043" i="10"/>
  <c r="B556" i="16"/>
  <c r="N282" i="8"/>
  <c r="N446" i="10"/>
  <c r="N109" i="10"/>
  <c r="B78" i="14"/>
  <c r="N946" i="10"/>
  <c r="N441" i="10"/>
  <c r="N171" i="8"/>
  <c r="N217" i="8"/>
  <c r="N229" i="8"/>
  <c r="B569" i="16"/>
  <c r="N295" i="8"/>
  <c r="B322" i="14"/>
  <c r="N230" i="8"/>
  <c r="N1041" i="10"/>
  <c r="N305" i="8"/>
  <c r="N184" i="8"/>
  <c r="B224" i="16"/>
  <c r="N76" i="8"/>
  <c r="N1205" i="10"/>
  <c r="N299" i="8"/>
  <c r="N326" i="8"/>
  <c r="N392" i="10"/>
  <c r="N161" i="8"/>
  <c r="N314" i="8"/>
  <c r="B104" i="14"/>
  <c r="B330" i="14"/>
  <c r="N235" i="8"/>
  <c r="N341" i="10"/>
  <c r="N80" i="8"/>
  <c r="N221" i="8"/>
  <c r="N315" i="8"/>
  <c r="B559" i="16"/>
  <c r="N257" i="8"/>
  <c r="N246" i="8"/>
  <c r="N259" i="8"/>
  <c r="N241" i="8"/>
  <c r="N52" i="8"/>
  <c r="N130" i="8"/>
  <c r="B187" i="16"/>
  <c r="N116" i="8"/>
  <c r="N14" i="8"/>
  <c r="N214" i="8"/>
  <c r="B394" i="16"/>
  <c r="N218" i="8"/>
  <c r="N175" i="8"/>
  <c r="B388" i="16"/>
  <c r="N212" i="8"/>
  <c r="N70" i="8"/>
  <c r="N163" i="8"/>
  <c r="N414" i="10"/>
  <c r="N273" i="8"/>
  <c r="N258" i="10"/>
  <c r="N123" i="8"/>
  <c r="N1016" i="10"/>
  <c r="N253" i="10"/>
  <c r="N916" i="10"/>
  <c r="N256" i="8"/>
  <c r="N745" i="10"/>
  <c r="N71" i="8"/>
  <c r="N9" i="10"/>
  <c r="N188" i="8"/>
  <c r="N827" i="10"/>
  <c r="N270" i="8"/>
  <c r="N1115" i="10"/>
  <c r="N318" i="8"/>
  <c r="N447" i="10"/>
  <c r="B229" i="16"/>
  <c r="N1103" i="10"/>
  <c r="N328" i="8"/>
  <c r="N1108" i="10"/>
  <c r="N331" i="8"/>
  <c r="N907" i="10"/>
  <c r="N189" i="10"/>
  <c r="B179" i="14"/>
  <c r="N102" i="8"/>
  <c r="N311" i="10"/>
  <c r="N953" i="10"/>
  <c r="N268" i="8"/>
  <c r="N226" i="8"/>
  <c r="N167" i="10"/>
  <c r="B362" i="16"/>
  <c r="B164" i="16"/>
  <c r="B82" i="14"/>
  <c r="N24" i="8"/>
  <c r="N854" i="10"/>
  <c r="N195" i="8"/>
  <c r="N1194" i="10"/>
  <c r="B161" i="16"/>
  <c r="N1129" i="10"/>
  <c r="N255" i="10"/>
  <c r="N1128" i="10"/>
  <c r="N224" i="8"/>
  <c r="N92" i="10"/>
  <c r="N28" i="8"/>
  <c r="B28" i="8" s="1"/>
  <c r="N243" i="10"/>
  <c r="N968" i="10"/>
  <c r="N233" i="8"/>
  <c r="N318" i="10"/>
  <c r="N476" i="10"/>
  <c r="N733" i="10"/>
  <c r="N124" i="8"/>
  <c r="N926" i="10"/>
  <c r="N1034" i="10"/>
  <c r="N297" i="8"/>
  <c r="N1090" i="10"/>
  <c r="N1163" i="10"/>
  <c r="N714" i="10"/>
  <c r="B595" i="16"/>
  <c r="B419" i="16"/>
  <c r="N243" i="8"/>
  <c r="N1165" i="10"/>
  <c r="N82" i="10"/>
  <c r="N75" i="8"/>
  <c r="N111" i="8"/>
  <c r="N120" i="8"/>
  <c r="N43" i="8"/>
  <c r="N240" i="8"/>
  <c r="N169" i="8"/>
  <c r="N860" i="10"/>
  <c r="B457" i="14"/>
  <c r="N28" i="10"/>
  <c r="N67" i="8"/>
  <c r="B478" i="16"/>
  <c r="N1033" i="10"/>
  <c r="N292" i="8"/>
  <c r="B425" i="16"/>
  <c r="N249" i="8"/>
  <c r="N917" i="10"/>
  <c r="N164" i="8"/>
  <c r="B104" i="16"/>
  <c r="N68" i="8"/>
  <c r="N104" i="8"/>
  <c r="N18" i="8"/>
  <c r="N181" i="8"/>
  <c r="B96" i="16"/>
  <c r="N60" i="8"/>
  <c r="N160" i="8"/>
  <c r="N12" i="8"/>
  <c r="N1085" i="10"/>
  <c r="N330" i="8"/>
  <c r="B343" i="14"/>
  <c r="B98" i="16"/>
  <c r="N62" i="8"/>
  <c r="N286" i="8"/>
  <c r="B647" i="16"/>
  <c r="B177" i="16"/>
  <c r="N106" i="8"/>
  <c r="N284" i="8"/>
  <c r="N238" i="8"/>
  <c r="B329" i="16"/>
  <c r="N199" i="8"/>
  <c r="N685" i="10"/>
  <c r="N227" i="8"/>
  <c r="B196" i="16"/>
  <c r="N125" i="8"/>
  <c r="N626" i="10"/>
  <c r="N293" i="10"/>
  <c r="N58" i="8"/>
  <c r="N48" i="10"/>
  <c r="N837" i="10"/>
  <c r="B389" i="16"/>
  <c r="N213" i="8"/>
  <c r="N53" i="10"/>
  <c r="N112" i="8"/>
  <c r="B316" i="16"/>
  <c r="N186" i="8"/>
  <c r="N417" i="10"/>
  <c r="N381" i="10"/>
  <c r="N110" i="8"/>
  <c r="N581" i="10"/>
  <c r="N194" i="8"/>
  <c r="N556" i="10"/>
  <c r="N517" i="10"/>
  <c r="N852" i="10"/>
  <c r="N666" i="10"/>
  <c r="B180" i="14"/>
  <c r="N974" i="10"/>
  <c r="N513" i="10"/>
  <c r="N177" i="8"/>
  <c r="N940" i="10"/>
  <c r="B594" i="16"/>
  <c r="N433" i="10"/>
  <c r="B284" i="16"/>
  <c r="N155" i="8"/>
  <c r="N10" i="10"/>
  <c r="N719" i="10"/>
  <c r="N1063" i="10"/>
  <c r="B309" i="14"/>
  <c r="N186" i="10"/>
  <c r="N191" i="8"/>
  <c r="N64" i="10"/>
  <c r="N170" i="8"/>
  <c r="N477" i="10"/>
  <c r="N244" i="8"/>
  <c r="N746" i="10"/>
  <c r="N876" i="10"/>
  <c r="N242" i="8"/>
  <c r="B26" i="16"/>
  <c r="N26" i="8"/>
  <c r="N97" i="10"/>
  <c r="B83" i="14"/>
  <c r="N196" i="8"/>
  <c r="N84" i="10"/>
  <c r="N103" i="8"/>
  <c r="N172" i="8"/>
  <c r="N223" i="8"/>
  <c r="B353" i="16"/>
  <c r="B424" i="16"/>
  <c r="N248" i="8"/>
  <c r="N131" i="10"/>
  <c r="N185" i="8"/>
  <c r="N105" i="8"/>
  <c r="B176" i="16"/>
  <c r="N55" i="8"/>
  <c r="N178" i="8"/>
  <c r="B55" i="16"/>
  <c r="B310" i="14"/>
  <c r="N313" i="8"/>
  <c r="N1052" i="10"/>
  <c r="B626" i="16"/>
  <c r="N333" i="8"/>
  <c r="N325" i="10"/>
  <c r="N69" i="8"/>
  <c r="N154" i="8"/>
  <c r="N312" i="8"/>
  <c r="N732" i="10"/>
  <c r="N48" i="8"/>
  <c r="N964" i="10"/>
  <c r="N283" i="8"/>
  <c r="N66" i="10"/>
  <c r="N44" i="8"/>
  <c r="N1075" i="10"/>
  <c r="N319" i="8"/>
  <c r="N1029" i="10"/>
  <c r="B568" i="16"/>
  <c r="N294" i="8"/>
  <c r="N225" i="10"/>
  <c r="N122" i="8"/>
  <c r="N933" i="10"/>
  <c r="B522" i="16"/>
  <c r="N267" i="8"/>
  <c r="N415" i="10"/>
  <c r="N57" i="8"/>
  <c r="N945" i="10"/>
  <c r="N287" i="8"/>
  <c r="N72" i="8"/>
  <c r="N304" i="10"/>
  <c r="N574" i="10"/>
  <c r="B191" i="14"/>
  <c r="N90" i="10"/>
  <c r="N46" i="8"/>
  <c r="N897" i="10"/>
  <c r="N266" i="8"/>
  <c r="N844" i="10"/>
  <c r="N253" i="8"/>
  <c r="N1025" i="10"/>
  <c r="N300" i="8"/>
  <c r="B178" i="16"/>
  <c r="N107" i="8"/>
  <c r="N202" i="10"/>
  <c r="N957" i="10"/>
  <c r="N1004" i="10"/>
  <c r="N843" i="10"/>
  <c r="N1046" i="10"/>
  <c r="B618" i="16"/>
  <c r="N325" i="8"/>
  <c r="N723" i="10"/>
  <c r="N17" i="8"/>
  <c r="N875" i="10"/>
  <c r="B200" i="16"/>
  <c r="N129" i="8"/>
  <c r="N1021" i="10"/>
  <c r="N304" i="8"/>
  <c r="N635" i="10"/>
  <c r="B67" i="16"/>
  <c r="N335" i="8"/>
  <c r="B519" i="16"/>
  <c r="N264" i="8"/>
  <c r="N323" i="10"/>
  <c r="N222" i="8"/>
  <c r="N795" i="10"/>
  <c r="N1099" i="10"/>
  <c r="N63" i="8"/>
  <c r="N798" i="10"/>
  <c r="N176" i="8"/>
  <c r="N25" i="10"/>
  <c r="N1199" i="10"/>
  <c r="N125" i="10"/>
  <c r="N308" i="10"/>
  <c r="N1181" i="10"/>
  <c r="D1093" i="1"/>
  <c r="D1092" i="1"/>
  <c r="D1091" i="1"/>
  <c r="D1090" i="1"/>
  <c r="D1089" i="1"/>
  <c r="B627" i="16" l="1"/>
  <c r="B617" i="16"/>
  <c r="B710" i="16"/>
  <c r="B549" i="16"/>
  <c r="B215" i="16"/>
  <c r="B387" i="16"/>
  <c r="B591" i="16"/>
  <c r="B128" i="16"/>
  <c r="B255" i="16"/>
  <c r="B640" i="16"/>
  <c r="B94" i="16"/>
  <c r="B508" i="16"/>
  <c r="B596" i="16"/>
  <c r="B510" i="16"/>
  <c r="B630" i="16"/>
  <c r="B13" i="16"/>
  <c r="B648" i="16"/>
  <c r="B157" i="16"/>
  <c r="B151" i="16"/>
  <c r="B707" i="16"/>
  <c r="B573" i="16"/>
  <c r="B208" i="16"/>
  <c r="B343" i="16"/>
  <c r="B138" i="16"/>
  <c r="B22" i="16"/>
  <c r="B29" i="16"/>
  <c r="B433" i="16"/>
  <c r="B235" i="16"/>
  <c r="B538" i="16"/>
  <c r="B212" i="16"/>
  <c r="B152" i="16"/>
  <c r="B726" i="16"/>
  <c r="B473" i="16"/>
  <c r="B392" i="16"/>
  <c r="B658" i="16"/>
  <c r="B292" i="16"/>
  <c r="B117" i="16"/>
  <c r="B337" i="16"/>
  <c r="B694" i="16"/>
  <c r="B132" i="16"/>
  <c r="B37" i="16"/>
  <c r="B222" i="16"/>
  <c r="B121" i="16"/>
  <c r="B190" i="16"/>
  <c r="B437" i="16"/>
  <c r="B207" i="16"/>
  <c r="B80" i="16"/>
  <c r="B199" i="16"/>
  <c r="B660" i="16"/>
  <c r="B405" i="16"/>
  <c r="B636" i="16"/>
  <c r="B15" i="16"/>
  <c r="B599" i="16"/>
  <c r="B341" i="16"/>
  <c r="B514" i="16"/>
  <c r="B716" i="16"/>
  <c r="B146" i="16"/>
  <c r="B191" i="16"/>
  <c r="B286" i="16"/>
  <c r="B585" i="16"/>
  <c r="B97" i="16"/>
  <c r="B227" i="16"/>
  <c r="B116" i="16"/>
  <c r="B564" i="16"/>
  <c r="B257" i="16"/>
  <c r="B557" i="16"/>
  <c r="B120" i="16"/>
  <c r="B524" i="16"/>
  <c r="B397" i="16"/>
  <c r="B234" i="16"/>
  <c r="B560" i="16"/>
  <c r="B214" i="16"/>
  <c r="B477" i="16"/>
  <c r="B44" i="16"/>
  <c r="B310" i="16"/>
  <c r="B449" i="16"/>
  <c r="B537" i="16"/>
  <c r="B194" i="16"/>
  <c r="B290" i="16"/>
  <c r="B382" i="16"/>
  <c r="B338" i="16"/>
  <c r="B706" i="16"/>
  <c r="B379" i="16"/>
  <c r="B587" i="16"/>
  <c r="B41" i="16"/>
  <c r="B402" i="16"/>
  <c r="B645" i="16"/>
  <c r="B7" i="16"/>
  <c r="B545" i="16"/>
  <c r="B600" i="16"/>
  <c r="B442" i="16"/>
  <c r="B407" i="16"/>
  <c r="B296" i="16"/>
  <c r="B561" i="16"/>
  <c r="B216" i="16"/>
  <c r="B287" i="16"/>
  <c r="B700" i="16"/>
  <c r="B103" i="16"/>
  <c r="B266" i="16"/>
  <c r="B482" i="16"/>
  <c r="B16" i="16"/>
  <c r="B533" i="16"/>
  <c r="B136" i="16"/>
  <c r="B411" i="16"/>
  <c r="B202" i="16"/>
  <c r="B119" i="16"/>
  <c r="B372" i="16"/>
  <c r="B361" i="16"/>
  <c r="B192" i="16"/>
  <c r="B383" i="16"/>
  <c r="B385" i="16"/>
  <c r="B446" i="16"/>
  <c r="B295" i="16"/>
  <c r="B354" i="16"/>
  <c r="B130" i="16"/>
  <c r="B730" i="16"/>
  <c r="B513" i="16"/>
  <c r="B715" i="16"/>
  <c r="B195" i="16"/>
  <c r="B714" i="16"/>
  <c r="B502" i="16"/>
  <c r="B708" i="16"/>
  <c r="B145" i="16"/>
  <c r="B610" i="16"/>
  <c r="B91" i="16"/>
  <c r="B578" i="16"/>
  <c r="B646" i="16"/>
  <c r="B540" i="16"/>
  <c r="B254" i="16"/>
  <c r="B534" i="16"/>
  <c r="B12" i="16"/>
  <c r="B135" i="16"/>
  <c r="B112" i="16"/>
  <c r="B558" i="16"/>
  <c r="B702" i="16"/>
  <c r="B189" i="16"/>
  <c r="B90" i="16"/>
  <c r="B293" i="16"/>
  <c r="B259" i="16"/>
  <c r="B137" i="16"/>
  <c r="B34" i="16"/>
  <c r="B479" i="16"/>
  <c r="B709" i="16"/>
  <c r="B511" i="16"/>
  <c r="B631" i="16"/>
  <c r="B421" i="16"/>
  <c r="B60" i="16"/>
  <c r="B427" i="16"/>
  <c r="B160" i="16"/>
  <c r="B692" i="16"/>
  <c r="B368" i="16"/>
  <c r="B6" i="16"/>
  <c r="B544" i="16"/>
  <c r="B105" i="16"/>
  <c r="B520" i="16"/>
  <c r="B738" i="16"/>
  <c r="B64" i="16"/>
  <c r="B381" i="16"/>
  <c r="B133" i="16"/>
  <c r="B42" i="16"/>
  <c r="B23" i="16"/>
  <c r="B36" i="16"/>
  <c r="B325" i="16"/>
  <c r="B294" i="16"/>
  <c r="B512" i="16"/>
  <c r="B632" i="16"/>
  <c r="B131" i="16"/>
  <c r="B24" i="16"/>
  <c r="B144" i="16"/>
  <c r="B609" i="16"/>
  <c r="B380" i="16"/>
  <c r="B330" i="16"/>
  <c r="B179" i="16"/>
  <c r="B100" i="16"/>
  <c r="B693" i="16"/>
  <c r="B153" i="16"/>
  <c r="B727" i="16"/>
  <c r="B197" i="16"/>
  <c r="B517" i="16"/>
  <c r="B719" i="16"/>
  <c r="B541" i="16"/>
  <c r="B624" i="16"/>
  <c r="B697" i="16"/>
  <c r="B484" i="16"/>
  <c r="B205" i="16"/>
  <c r="B53" i="16"/>
  <c r="B203" i="16"/>
  <c r="B31" i="16"/>
  <c r="B154" i="16"/>
  <c r="B575" i="16"/>
  <c r="B334" i="16"/>
  <c r="B148" i="16"/>
  <c r="B25" i="16"/>
  <c r="B124" i="16"/>
  <c r="B180" i="16"/>
  <c r="B249" i="16"/>
  <c r="B256" i="16"/>
  <c r="B722" i="16"/>
  <c r="B398" i="16"/>
  <c r="B265" i="16"/>
  <c r="B38" i="16"/>
  <c r="B344" i="16"/>
  <c r="B93" i="16"/>
  <c r="B188" i="16"/>
  <c r="B607" i="16"/>
  <c r="B582" i="16"/>
  <c r="B175" i="16"/>
  <c r="B612" i="16"/>
  <c r="B84" i="16"/>
  <c r="B390" i="16"/>
  <c r="B403" i="16"/>
  <c r="B359" i="16"/>
  <c r="B315" i="16"/>
  <c r="B452" i="16"/>
  <c r="B572" i="16"/>
  <c r="B182" i="16"/>
  <c r="B518" i="16"/>
  <c r="B574" i="16"/>
  <c r="B311" i="16"/>
  <c r="B298" i="16"/>
  <c r="B173" i="16"/>
  <c r="B283" i="16"/>
  <c r="B17" i="16"/>
  <c r="B509" i="16"/>
  <c r="B85" i="16"/>
  <c r="B401" i="16"/>
  <c r="B312" i="16"/>
  <c r="B89" i="16"/>
  <c r="B114" i="16"/>
  <c r="B282" i="16"/>
  <c r="B393" i="16"/>
  <c r="B141" i="16"/>
  <c r="B51" i="16"/>
  <c r="B48" i="16"/>
  <c r="E176" i="10"/>
  <c r="E262" i="10"/>
  <c r="E128" i="10"/>
  <c r="E605" i="10"/>
  <c r="E266" i="10"/>
  <c r="E751" i="10"/>
  <c r="E1020" i="10"/>
  <c r="E595" i="10"/>
  <c r="E1171" i="10"/>
  <c r="E418" i="10"/>
  <c r="E1082" i="10"/>
  <c r="E1022" i="10"/>
  <c r="E31" i="10"/>
  <c r="E37" i="10"/>
  <c r="E138" i="10"/>
  <c r="E1018" i="10"/>
  <c r="E427" i="10"/>
  <c r="E437" i="10"/>
  <c r="E707" i="10"/>
  <c r="E1172" i="10"/>
  <c r="E432" i="10"/>
  <c r="E1079" i="10"/>
  <c r="E520" i="10"/>
  <c r="E607" i="10"/>
  <c r="E752" i="10"/>
  <c r="E278" i="10"/>
  <c r="E879" i="10"/>
  <c r="E522" i="10"/>
  <c r="E590" i="10"/>
  <c r="E594" i="10"/>
  <c r="E139" i="10"/>
  <c r="E140" i="10"/>
  <c r="E141" i="10"/>
  <c r="E984" i="10"/>
  <c r="E470" i="10"/>
  <c r="E33" i="10"/>
  <c r="E280" i="10"/>
  <c r="E458" i="10"/>
  <c r="E708" i="10"/>
  <c r="E423" i="10"/>
  <c r="E512" i="10"/>
  <c r="E1056" i="10"/>
  <c r="E281" i="10"/>
  <c r="E1072" i="10"/>
  <c r="E69" i="10"/>
  <c r="E209" i="10"/>
  <c r="E59" i="10"/>
  <c r="E888" i="10"/>
  <c r="E829" i="10"/>
  <c r="E920" i="10"/>
  <c r="E743" i="10"/>
  <c r="E142" i="10"/>
  <c r="E174" i="10"/>
  <c r="E39" i="10"/>
  <c r="E40" i="10"/>
  <c r="E439" i="10"/>
  <c r="E314" i="10"/>
  <c r="E550" i="10"/>
  <c r="E559" i="10"/>
  <c r="E170" i="10"/>
  <c r="E1118" i="10"/>
  <c r="E364" i="10"/>
  <c r="E2" i="10"/>
  <c r="E236" i="10"/>
  <c r="E597" i="10"/>
  <c r="E1019" i="10"/>
  <c r="E18" i="10"/>
  <c r="E540" i="10"/>
  <c r="E753" i="10"/>
  <c r="E365" i="10"/>
  <c r="E366" i="10"/>
  <c r="E251" i="10"/>
  <c r="E175" i="10"/>
  <c r="E1050" i="10"/>
  <c r="E672" i="10"/>
  <c r="E282" i="10"/>
  <c r="E1168" i="10"/>
  <c r="E866" i="10"/>
  <c r="E913" i="10"/>
  <c r="E523" i="10"/>
  <c r="E198" i="10"/>
  <c r="E638" i="10"/>
  <c r="E197" i="10"/>
  <c r="E276" i="10"/>
  <c r="E833" i="10"/>
  <c r="E524" i="10"/>
  <c r="E692" i="10"/>
  <c r="E1119" i="10"/>
  <c r="E41" i="10"/>
  <c r="E921" i="10"/>
  <c r="E947" i="10"/>
  <c r="E396" i="10"/>
  <c r="E1064" i="10"/>
  <c r="E1134" i="10"/>
  <c r="E245" i="10"/>
  <c r="E587" i="10"/>
  <c r="E609" i="10"/>
  <c r="E578" i="10"/>
  <c r="E541" i="10"/>
  <c r="E562" i="10"/>
  <c r="E62" i="10"/>
  <c r="E754" i="10"/>
  <c r="E450" i="10"/>
  <c r="E610" i="10"/>
  <c r="E986" i="10"/>
  <c r="E156" i="10"/>
  <c r="E283" i="10"/>
  <c r="E673" i="10"/>
  <c r="E352" i="10"/>
  <c r="E988" i="10"/>
  <c r="E3" i="10"/>
  <c r="E52" i="10"/>
  <c r="E367" i="10"/>
  <c r="E869" i="10"/>
  <c r="E948" i="10"/>
  <c r="E60" i="10"/>
  <c r="E955" i="10"/>
  <c r="E216" i="10"/>
  <c r="E300" i="10"/>
  <c r="E117" i="10"/>
  <c r="E598" i="10"/>
  <c r="E611" i="10"/>
  <c r="E902" i="10"/>
  <c r="E317" i="10"/>
  <c r="E16" i="10"/>
  <c r="E1173" i="10"/>
  <c r="E938" i="10"/>
  <c r="E1159" i="10"/>
  <c r="E1047" i="10"/>
  <c r="E157" i="10"/>
  <c r="E368" i="10"/>
  <c r="E1147" i="10"/>
  <c r="E397" i="10"/>
  <c r="E488" i="10"/>
  <c r="E612" i="10"/>
  <c r="E971" i="10"/>
  <c r="E755" i="10"/>
  <c r="E641" i="10"/>
  <c r="E326" i="10"/>
  <c r="E20" i="10"/>
  <c r="E1179" i="10"/>
  <c r="E756" i="10"/>
  <c r="E757" i="10"/>
  <c r="E901" i="10"/>
  <c r="E235" i="10"/>
  <c r="E891" i="10"/>
  <c r="E542" i="10"/>
  <c r="E658" i="10"/>
  <c r="E709" i="10"/>
  <c r="E421" i="10"/>
  <c r="E989" i="10"/>
  <c r="E205" i="10"/>
  <c r="E1009" i="10"/>
  <c r="E393" i="10"/>
  <c r="E747" i="10"/>
  <c r="E1083" i="10"/>
  <c r="E79" i="10"/>
  <c r="E234" i="10"/>
  <c r="E1066" i="10"/>
  <c r="E700" i="10"/>
  <c r="E870" i="10"/>
  <c r="E178" i="10"/>
  <c r="E983" i="10"/>
  <c r="E416" i="10"/>
  <c r="E878" i="10"/>
  <c r="E1111" i="10"/>
  <c r="E1084" i="10"/>
  <c r="E108" i="10"/>
  <c r="E451" i="10"/>
  <c r="E452" i="10"/>
  <c r="E1088" i="10"/>
  <c r="E919" i="10"/>
  <c r="E636" i="10"/>
  <c r="E599" i="10"/>
  <c r="E192" i="10"/>
  <c r="E345" i="10"/>
  <c r="E552" i="10"/>
  <c r="E398" i="10"/>
  <c r="E355" i="10"/>
  <c r="E1174" i="10"/>
  <c r="E474" i="10"/>
  <c r="E137" i="10"/>
  <c r="E369" i="10"/>
  <c r="E220" i="10"/>
  <c r="E570" i="10"/>
  <c r="E1035" i="10"/>
  <c r="E895" i="10"/>
  <c r="E1097" i="10"/>
  <c r="E21" i="10"/>
  <c r="E1113" i="10"/>
  <c r="E4" i="10"/>
  <c r="E1030" i="10"/>
  <c r="E400" i="10"/>
  <c r="E51" i="10"/>
  <c r="E600" i="10"/>
  <c r="E855" i="10"/>
  <c r="E158" i="10"/>
  <c r="E943" i="10"/>
  <c r="E648" i="10"/>
  <c r="E569" i="10"/>
  <c r="E890" i="10"/>
  <c r="E394" i="10"/>
  <c r="E1164" i="10"/>
  <c r="E710" i="10"/>
  <c r="E731" i="10"/>
  <c r="E422" i="10"/>
  <c r="E143" i="10"/>
  <c r="E758" i="10"/>
  <c r="E124" i="10"/>
  <c r="E711" i="10"/>
  <c r="E328" i="10"/>
  <c r="E613" i="10"/>
  <c r="E460" i="10"/>
  <c r="E712" i="10"/>
  <c r="E759" i="10"/>
  <c r="E495" i="10"/>
  <c r="E880" i="10"/>
  <c r="E370" i="10"/>
  <c r="E312" i="10"/>
  <c r="E857" i="10"/>
  <c r="E61" i="10"/>
  <c r="E292" i="10"/>
  <c r="E395" i="10"/>
  <c r="E909" i="10"/>
  <c r="E923" i="10"/>
  <c r="E49" i="10"/>
  <c r="E1068" i="10"/>
  <c r="E932" i="10"/>
  <c r="E567" i="10"/>
  <c r="E260" i="10"/>
  <c r="E76" i="10"/>
  <c r="E401" i="10"/>
  <c r="E704" i="10"/>
  <c r="E887" i="10"/>
  <c r="E327" i="10"/>
  <c r="E144" i="10"/>
  <c r="E1012" i="10"/>
  <c r="E103" i="10"/>
  <c r="E145" i="10"/>
  <c r="E496" i="10"/>
  <c r="E99" i="10"/>
  <c r="E54" i="10"/>
  <c r="E183" i="10"/>
  <c r="E307" i="10"/>
  <c r="E1116" i="10"/>
  <c r="E1166" i="10"/>
  <c r="E760" i="10"/>
  <c r="E991" i="10"/>
  <c r="E256" i="10"/>
  <c r="E121" i="10"/>
  <c r="E1089" i="10"/>
  <c r="E65" i="10"/>
  <c r="E910" i="10"/>
  <c r="E371" i="10"/>
  <c r="E47" i="10"/>
  <c r="E830" i="10"/>
  <c r="E845" i="10"/>
  <c r="E430" i="10"/>
  <c r="E856" i="10"/>
  <c r="E601" i="10"/>
  <c r="E34" i="10"/>
  <c r="E227" i="10"/>
  <c r="E1135" i="10"/>
  <c r="E17" i="10"/>
  <c r="E1073" i="10"/>
  <c r="E1120" i="10"/>
  <c r="E761" i="10"/>
  <c r="E535" i="10"/>
  <c r="E284" i="10"/>
  <c r="E762" i="10"/>
  <c r="E1110" i="10"/>
  <c r="E649" i="10"/>
  <c r="E1059" i="10"/>
  <c r="E486" i="10"/>
  <c r="E338" i="10"/>
  <c r="E859" i="10"/>
  <c r="E146" i="10"/>
  <c r="E372" i="10"/>
  <c r="E889" i="10"/>
  <c r="E1121" i="10"/>
  <c r="E539" i="10"/>
  <c r="E181" i="10"/>
  <c r="E763" i="10"/>
  <c r="E1102" i="10"/>
  <c r="E1028" i="10"/>
  <c r="E187" i="10"/>
  <c r="E1098" i="10"/>
  <c r="E1114" i="10"/>
  <c r="E226" i="10"/>
  <c r="E116" i="10"/>
  <c r="E19" i="10"/>
  <c r="E846" i="10"/>
  <c r="E228" i="10"/>
  <c r="E275" i="10"/>
  <c r="E615" i="10"/>
  <c r="E1048" i="10"/>
  <c r="E402" i="10"/>
  <c r="E1175" i="10"/>
  <c r="E669" i="10"/>
  <c r="E543" i="10"/>
  <c r="E403" i="10"/>
  <c r="E32" i="10"/>
  <c r="E525" i="10"/>
  <c r="E425" i="10"/>
  <c r="E5" i="10"/>
  <c r="E77" i="10"/>
  <c r="E516" i="10"/>
  <c r="E848" i="10"/>
  <c r="E404" i="10"/>
  <c r="E210" i="10"/>
  <c r="E211" i="10"/>
  <c r="E85" i="10"/>
  <c r="E238" i="10"/>
  <c r="E30" i="10"/>
  <c r="E159" i="10"/>
  <c r="E861" i="10"/>
  <c r="E831" i="10"/>
  <c r="E405" i="10"/>
  <c r="E832" i="10"/>
  <c r="E588" i="10"/>
  <c r="E508" i="10"/>
  <c r="E212" i="10"/>
  <c r="E213" i="10"/>
  <c r="E650" i="10"/>
  <c r="E1057" i="10"/>
  <c r="E1049" i="10"/>
  <c r="E483" i="10"/>
  <c r="E193" i="10"/>
  <c r="E484" i="10"/>
  <c r="E764" i="10"/>
  <c r="E160" i="10"/>
  <c r="E571" i="10"/>
  <c r="E199" i="10"/>
  <c r="E1145" i="10"/>
  <c r="E586" i="10"/>
  <c r="E406" i="10"/>
  <c r="E489" i="10"/>
  <c r="E765" i="10"/>
  <c r="E896" i="10"/>
  <c r="E407" i="10"/>
  <c r="E766" i="10"/>
  <c r="E408" i="10"/>
  <c r="E506" i="10"/>
  <c r="E767" i="10"/>
  <c r="E14" i="10"/>
  <c r="E580" i="10"/>
  <c r="E651" i="10"/>
  <c r="E553" i="10"/>
  <c r="E1112" i="10"/>
  <c r="E768" i="10"/>
  <c r="E554" i="10"/>
  <c r="E769" i="10"/>
  <c r="E1176" i="10"/>
  <c r="E250" i="10"/>
  <c r="E1122" i="10"/>
  <c r="E219" i="10"/>
  <c r="E646" i="10"/>
  <c r="E497" i="10"/>
  <c r="E526" i="10"/>
  <c r="E582" i="10"/>
  <c r="E1017" i="10"/>
  <c r="E942" i="10"/>
  <c r="E504" i="10"/>
  <c r="E487" i="10"/>
  <c r="E770" i="10"/>
  <c r="E419" i="10"/>
  <c r="E771" i="10"/>
  <c r="E639" i="10"/>
  <c r="E336" i="10"/>
  <c r="E269" i="10"/>
  <c r="E511" i="10"/>
  <c r="E772" i="10"/>
  <c r="E705" i="10"/>
  <c r="E900" i="10"/>
  <c r="E564" i="10"/>
  <c r="E217" i="10"/>
  <c r="E1101" i="10"/>
  <c r="E617" i="10"/>
  <c r="E244" i="10"/>
  <c r="E373" i="10"/>
  <c r="E677" i="10"/>
  <c r="E914" i="10"/>
  <c r="E44" i="10"/>
  <c r="E773" i="10"/>
  <c r="E1155" i="10"/>
  <c r="E351" i="10"/>
  <c r="E1169" i="10"/>
  <c r="E1127" i="10"/>
  <c r="E461" i="10"/>
  <c r="E35" i="10"/>
  <c r="E858" i="10"/>
  <c r="E505" i="10"/>
  <c r="E285" i="10"/>
  <c r="E462" i="10"/>
  <c r="E774" i="10"/>
  <c r="E374" i="10"/>
  <c r="E521" i="10"/>
  <c r="E1061" i="10"/>
  <c r="E1062" i="10"/>
  <c r="E670" i="10"/>
  <c r="E409" i="10"/>
  <c r="E661" i="10"/>
  <c r="E464" i="10"/>
  <c r="E1148" i="10"/>
  <c r="E1074" i="10"/>
  <c r="E970" i="10"/>
  <c r="E399" i="10"/>
  <c r="E241" i="10"/>
  <c r="E549" i="10"/>
  <c r="E835" i="10"/>
  <c r="E619" i="10"/>
  <c r="E713" i="10"/>
  <c r="E847" i="10"/>
  <c r="E86" i="10"/>
  <c r="E775" i="10"/>
  <c r="E736" i="10"/>
  <c r="E906" i="10"/>
  <c r="E1065" i="10"/>
  <c r="E322" i="10"/>
  <c r="E357" i="10"/>
  <c r="E346" i="10"/>
  <c r="E911" i="10"/>
  <c r="E200" i="10"/>
  <c r="E885" i="10"/>
  <c r="E620" i="10"/>
  <c r="E1077" i="10"/>
  <c r="E270" i="10"/>
  <c r="E498" i="10"/>
  <c r="E776" i="10"/>
  <c r="E849" i="10"/>
  <c r="E1006" i="10"/>
  <c r="E6" i="10"/>
  <c r="E363" i="10"/>
  <c r="E777" i="10"/>
  <c r="E518" i="10"/>
  <c r="E104" i="10"/>
  <c r="E778" i="10"/>
  <c r="E1094" i="10"/>
  <c r="E94" i="10"/>
  <c r="E671" i="10"/>
  <c r="E229" i="10"/>
  <c r="E453" i="10"/>
  <c r="E899" i="10"/>
  <c r="E465" i="10"/>
  <c r="E120" i="10"/>
  <c r="E828" i="10"/>
  <c r="E912" i="10"/>
  <c r="E454" i="10"/>
  <c r="E436" i="10"/>
  <c r="E1144" i="10"/>
  <c r="E1036" i="10"/>
  <c r="E949" i="10"/>
  <c r="E872" i="10"/>
  <c r="E473" i="10"/>
  <c r="E480" i="10"/>
  <c r="E50" i="10"/>
  <c r="E1005" i="10"/>
  <c r="E840" i="10"/>
  <c r="E679" i="10"/>
  <c r="E182" i="10"/>
  <c r="E1149" i="10"/>
  <c r="E459" i="10"/>
  <c r="E11" i="10"/>
  <c r="E147" i="10"/>
  <c r="E264" i="10"/>
  <c r="E680" i="10"/>
  <c r="E230" i="10"/>
  <c r="E273" i="10"/>
  <c r="E161" i="10"/>
  <c r="E779" i="10"/>
  <c r="E359" i="10"/>
  <c r="E1170" i="10"/>
  <c r="E100" i="10"/>
  <c r="E1051" i="10"/>
  <c r="E274" i="10"/>
  <c r="E36" i="10"/>
  <c r="E294" i="10"/>
  <c r="E263" i="10"/>
  <c r="E995" i="10"/>
  <c r="E177" i="10"/>
  <c r="E332" i="10"/>
  <c r="E1156" i="10"/>
  <c r="E1037" i="10"/>
  <c r="E780" i="10"/>
  <c r="E426" i="10"/>
  <c r="E781" i="10"/>
  <c r="E1038" i="10"/>
  <c r="E782" i="10"/>
  <c r="E334" i="10"/>
  <c r="E715" i="10"/>
  <c r="E1081" i="10"/>
  <c r="E259" i="10"/>
  <c r="E950" i="10"/>
  <c r="E939" i="10"/>
  <c r="E1177" i="10"/>
  <c r="E1011" i="10"/>
  <c r="E664" i="10"/>
  <c r="E324" i="10"/>
  <c r="E478" i="10"/>
  <c r="E783" i="10"/>
  <c r="E72" i="10"/>
  <c r="E410" i="10"/>
  <c r="E706" i="10"/>
  <c r="E331" i="10"/>
  <c r="E162" i="10"/>
  <c r="E74" i="10"/>
  <c r="E701" i="10"/>
  <c r="E577" i="10"/>
  <c r="E455" i="10"/>
  <c r="E621" i="10"/>
  <c r="E996" i="10"/>
  <c r="E547" i="10"/>
  <c r="E862" i="10"/>
  <c r="E456" i="10"/>
  <c r="E527" i="10"/>
  <c r="E130" i="10"/>
  <c r="E850" i="10"/>
  <c r="E301" i="10"/>
  <c r="E457" i="10"/>
  <c r="E305" i="10"/>
  <c r="E218" i="10"/>
  <c r="E853" i="10"/>
  <c r="E12" i="10"/>
  <c r="E13" i="10"/>
  <c r="E592" i="10"/>
  <c r="E46" i="10"/>
  <c r="E688" i="10"/>
  <c r="E655" i="10"/>
  <c r="E656" i="10"/>
  <c r="E42" i="10"/>
  <c r="E265" i="10"/>
  <c r="E951" i="10"/>
  <c r="E1069" i="10"/>
  <c r="E242" i="10"/>
  <c r="E239" i="10"/>
  <c r="E546" i="10"/>
  <c r="E528" i="10"/>
  <c r="E681" i="10"/>
  <c r="E563" i="10"/>
  <c r="E56" i="10"/>
  <c r="E358" i="10"/>
  <c r="E190" i="10"/>
  <c r="E836" i="10"/>
  <c r="E171" i="10"/>
  <c r="E1095" i="10"/>
  <c r="E898" i="10"/>
  <c r="E560" i="10"/>
  <c r="E375" i="10"/>
  <c r="E119" i="10"/>
  <c r="E575" i="10"/>
  <c r="E1133" i="10"/>
  <c r="E893" i="10"/>
  <c r="E1015" i="10"/>
  <c r="E784" i="10"/>
  <c r="E148" i="10"/>
  <c r="E1136" i="10"/>
  <c r="E15" i="10"/>
  <c r="E268" i="10"/>
  <c r="E420" i="10"/>
  <c r="E1117" i="10"/>
  <c r="E1039" i="10"/>
  <c r="E204" i="10"/>
  <c r="E749" i="10"/>
  <c r="E623" i="10"/>
  <c r="E80" i="10"/>
  <c r="E867" i="10"/>
  <c r="E376" i="10"/>
  <c r="E682" i="10"/>
  <c r="E1105" i="10"/>
  <c r="E428" i="10"/>
  <c r="E149" i="10"/>
  <c r="E377" i="10"/>
  <c r="E57" i="10"/>
  <c r="E58" i="10"/>
  <c r="E1013" i="10"/>
  <c r="E378" i="10"/>
  <c r="E463" i="10"/>
  <c r="E1137" i="10"/>
  <c r="E150" i="10"/>
  <c r="E785" i="10"/>
  <c r="E624" i="10"/>
  <c r="E309" i="10"/>
  <c r="E997" i="10"/>
  <c r="E515" i="10"/>
  <c r="E249" i="10"/>
  <c r="E786" i="10"/>
  <c r="E787" i="10"/>
  <c r="E438" i="10"/>
  <c r="E881" i="10"/>
  <c r="E173" i="10"/>
  <c r="E362" i="10"/>
  <c r="E411" i="10"/>
  <c r="E87" i="10"/>
  <c r="E702" i="10"/>
  <c r="E788" i="10"/>
  <c r="E7" i="10"/>
  <c r="E208" i="10"/>
  <c r="E882" i="10"/>
  <c r="E267" i="10"/>
  <c r="E544" i="10"/>
  <c r="E789" i="10"/>
  <c r="E566" i="10"/>
  <c r="E790" i="10"/>
  <c r="E45" i="10"/>
  <c r="E412" i="10"/>
  <c r="E379" i="10"/>
  <c r="E1138" i="10"/>
  <c r="E565" i="10"/>
  <c r="E466" i="10"/>
  <c r="E501" i="10"/>
  <c r="E925" i="10"/>
  <c r="E485" i="10"/>
  <c r="E240" i="10"/>
  <c r="E1123" i="10"/>
  <c r="E163" i="10"/>
  <c r="E982" i="10"/>
  <c r="E413" i="10"/>
  <c r="E602" i="10"/>
  <c r="E529" i="10"/>
  <c r="E132" i="10"/>
  <c r="E555" i="10"/>
  <c r="E88" i="10"/>
  <c r="E24" i="10"/>
  <c r="E286" i="10"/>
  <c r="E223" i="10"/>
  <c r="E101" i="10"/>
  <c r="E499" i="10"/>
  <c r="E657" i="10"/>
  <c r="E102" i="10"/>
  <c r="E471" i="10"/>
  <c r="E908" i="10"/>
  <c r="E591" i="10"/>
  <c r="E791" i="10"/>
  <c r="E694" i="10"/>
  <c r="E981" i="10"/>
  <c r="E164" i="10"/>
  <c r="E545" i="10"/>
  <c r="E1086" i="10"/>
  <c r="E1023" i="10"/>
  <c r="E75" i="10"/>
  <c r="E625" i="10"/>
  <c r="E1139" i="10"/>
  <c r="E1152" i="10"/>
  <c r="E214" i="10"/>
  <c r="E246" i="10"/>
  <c r="E999" i="10"/>
  <c r="E222" i="10"/>
  <c r="E703" i="10"/>
  <c r="E738" i="10"/>
  <c r="E83" i="10"/>
  <c r="E510" i="10"/>
  <c r="E252" i="10"/>
  <c r="E215" i="10"/>
  <c r="E491" i="10"/>
  <c r="E287" i="10"/>
  <c r="E1000" i="10"/>
  <c r="E792" i="10"/>
  <c r="E380" i="10"/>
  <c r="E665" i="10"/>
  <c r="E111" i="10"/>
  <c r="E721" i="10"/>
  <c r="E22" i="10"/>
  <c r="C176" i="10"/>
  <c r="D176" i="10"/>
  <c r="C262" i="10"/>
  <c r="D262" i="10"/>
  <c r="C128" i="10"/>
  <c r="D128" i="10"/>
  <c r="C605" i="10"/>
  <c r="D605" i="10"/>
  <c r="C266" i="10"/>
  <c r="D266" i="10"/>
  <c r="C751" i="10"/>
  <c r="D751" i="10"/>
  <c r="C1020" i="10"/>
  <c r="D1020" i="10"/>
  <c r="Q1020" i="10"/>
  <c r="C595" i="10"/>
  <c r="D595" i="10"/>
  <c r="C1171" i="10"/>
  <c r="D1171" i="10"/>
  <c r="Q1171" i="10"/>
  <c r="C418" i="10"/>
  <c r="D418" i="10"/>
  <c r="C1082" i="10"/>
  <c r="D1082" i="10"/>
  <c r="Q1082" i="10"/>
  <c r="C1022" i="10"/>
  <c r="D1022" i="10"/>
  <c r="Q1022" i="10"/>
  <c r="C31" i="10"/>
  <c r="D31" i="10"/>
  <c r="C37" i="10"/>
  <c r="D37" i="10"/>
  <c r="C138" i="10"/>
  <c r="D138" i="10"/>
  <c r="C1018" i="10"/>
  <c r="D1018" i="10"/>
  <c r="Q1018" i="10"/>
  <c r="C427" i="10"/>
  <c r="D427" i="10"/>
  <c r="C437" i="10"/>
  <c r="D437" i="10"/>
  <c r="C707" i="10"/>
  <c r="D707" i="10"/>
  <c r="C1172" i="10"/>
  <c r="D1172" i="10"/>
  <c r="Q1172" i="10"/>
  <c r="C432" i="10"/>
  <c r="D432" i="10"/>
  <c r="C1079" i="10"/>
  <c r="D1079" i="10"/>
  <c r="Q1079" i="10"/>
  <c r="C520" i="10"/>
  <c r="D520" i="10"/>
  <c r="C607" i="10"/>
  <c r="D607" i="10"/>
  <c r="C752" i="10"/>
  <c r="D752" i="10"/>
  <c r="C278" i="10"/>
  <c r="D278" i="10"/>
  <c r="C879" i="10"/>
  <c r="D879" i="10"/>
  <c r="C522" i="10"/>
  <c r="D522" i="10"/>
  <c r="C590" i="10"/>
  <c r="D590" i="10"/>
  <c r="C594" i="10"/>
  <c r="D594" i="10"/>
  <c r="C139" i="10"/>
  <c r="D139" i="10"/>
  <c r="C140" i="10"/>
  <c r="D140" i="10"/>
  <c r="C141" i="10"/>
  <c r="D141" i="10"/>
  <c r="C984" i="10"/>
  <c r="D984" i="10"/>
  <c r="C470" i="10"/>
  <c r="D470" i="10"/>
  <c r="C33" i="10"/>
  <c r="D33" i="10"/>
  <c r="C280" i="10"/>
  <c r="D280" i="10"/>
  <c r="C458" i="10"/>
  <c r="D458" i="10"/>
  <c r="C708" i="10"/>
  <c r="D708" i="10"/>
  <c r="C423" i="10"/>
  <c r="D423" i="10"/>
  <c r="C512" i="10"/>
  <c r="D512" i="10"/>
  <c r="C1056" i="10"/>
  <c r="D1056" i="10"/>
  <c r="Q1056" i="10"/>
  <c r="C281" i="10"/>
  <c r="D281" i="10"/>
  <c r="C1072" i="10"/>
  <c r="D1072" i="10"/>
  <c r="Q1072" i="10"/>
  <c r="D69" i="10"/>
  <c r="C209" i="10"/>
  <c r="D209" i="10"/>
  <c r="C59" i="10"/>
  <c r="D59" i="10"/>
  <c r="C888" i="10"/>
  <c r="D888" i="10"/>
  <c r="C829" i="10"/>
  <c r="D829" i="10"/>
  <c r="C920" i="10"/>
  <c r="D920" i="10"/>
  <c r="C743" i="10"/>
  <c r="D743" i="10"/>
  <c r="C142" i="10"/>
  <c r="D142" i="10"/>
  <c r="C174" i="10"/>
  <c r="D174" i="10"/>
  <c r="C39" i="10"/>
  <c r="D39" i="10"/>
  <c r="C40" i="10"/>
  <c r="D40" i="10"/>
  <c r="C439" i="10"/>
  <c r="D439" i="10"/>
  <c r="C314" i="10"/>
  <c r="D314" i="10"/>
  <c r="C550" i="10"/>
  <c r="D550" i="10"/>
  <c r="C559" i="10"/>
  <c r="D559" i="10"/>
  <c r="C170" i="10"/>
  <c r="D170" i="10"/>
  <c r="C1118" i="10"/>
  <c r="D1118" i="10"/>
  <c r="Q1118" i="10"/>
  <c r="C364" i="10"/>
  <c r="D364" i="10"/>
  <c r="C2" i="10"/>
  <c r="D2" i="10"/>
  <c r="C236" i="10"/>
  <c r="D236" i="10"/>
  <c r="C597" i="10"/>
  <c r="D597" i="10"/>
  <c r="C1019" i="10"/>
  <c r="D1019" i="10"/>
  <c r="Q1019" i="10"/>
  <c r="C18" i="10"/>
  <c r="D18" i="10"/>
  <c r="C540" i="10"/>
  <c r="D540" i="10"/>
  <c r="C753" i="10"/>
  <c r="D753" i="10"/>
  <c r="C365" i="10"/>
  <c r="D365" i="10"/>
  <c r="C366" i="10"/>
  <c r="D366" i="10"/>
  <c r="C251" i="10"/>
  <c r="D251" i="10"/>
  <c r="C175" i="10"/>
  <c r="D175" i="10"/>
  <c r="C1050" i="10"/>
  <c r="D1050" i="10"/>
  <c r="Q1050" i="10"/>
  <c r="C672" i="10"/>
  <c r="D672" i="10"/>
  <c r="C282" i="10"/>
  <c r="D282" i="10"/>
  <c r="C1168" i="10"/>
  <c r="D1168" i="10"/>
  <c r="Q1168" i="10"/>
  <c r="C866" i="10"/>
  <c r="D866" i="10"/>
  <c r="C913" i="10"/>
  <c r="D913" i="10"/>
  <c r="C523" i="10"/>
  <c r="D523" i="10"/>
  <c r="C198" i="10"/>
  <c r="D198" i="10"/>
  <c r="C638" i="10"/>
  <c r="D638" i="10"/>
  <c r="C197" i="10"/>
  <c r="D197" i="10"/>
  <c r="C276" i="10"/>
  <c r="D276" i="10"/>
  <c r="C833" i="10"/>
  <c r="D833" i="10"/>
  <c r="C524" i="10"/>
  <c r="D524" i="10"/>
  <c r="C692" i="10"/>
  <c r="D692" i="10"/>
  <c r="C1119" i="10"/>
  <c r="D1119" i="10"/>
  <c r="Q1119" i="10"/>
  <c r="C41" i="10"/>
  <c r="D41" i="10"/>
  <c r="C921" i="10"/>
  <c r="D921" i="10"/>
  <c r="C947" i="10"/>
  <c r="D947" i="10"/>
  <c r="C396" i="10"/>
  <c r="D396" i="10"/>
  <c r="C1064" i="10"/>
  <c r="D1064" i="10"/>
  <c r="Q1064" i="10"/>
  <c r="C1134" i="10"/>
  <c r="D1134" i="10"/>
  <c r="Q1134" i="10"/>
  <c r="C245" i="10"/>
  <c r="D245" i="10"/>
  <c r="C587" i="10"/>
  <c r="D587" i="10"/>
  <c r="C609" i="10"/>
  <c r="D609" i="10"/>
  <c r="C578" i="10"/>
  <c r="D578" i="10"/>
  <c r="C541" i="10"/>
  <c r="D541" i="10"/>
  <c r="C562" i="10"/>
  <c r="D562" i="10"/>
  <c r="C62" i="10"/>
  <c r="D62" i="10"/>
  <c r="C754" i="10"/>
  <c r="D754" i="10"/>
  <c r="C450" i="10"/>
  <c r="D450" i="10"/>
  <c r="C610" i="10"/>
  <c r="D610" i="10"/>
  <c r="C986" i="10"/>
  <c r="D986" i="10"/>
  <c r="C156" i="10"/>
  <c r="D156" i="10"/>
  <c r="C283" i="10"/>
  <c r="D283" i="10"/>
  <c r="C673" i="10"/>
  <c r="D673" i="10"/>
  <c r="C352" i="10"/>
  <c r="D352" i="10"/>
  <c r="C988" i="10"/>
  <c r="D988" i="10"/>
  <c r="C3" i="10"/>
  <c r="D3" i="10"/>
  <c r="C52" i="10"/>
  <c r="D52" i="10"/>
  <c r="C367" i="10"/>
  <c r="D367" i="10"/>
  <c r="C869" i="10"/>
  <c r="D869" i="10"/>
  <c r="C948" i="10"/>
  <c r="D948" i="10"/>
  <c r="C60" i="10"/>
  <c r="D60" i="10"/>
  <c r="C955" i="10"/>
  <c r="D955" i="10"/>
  <c r="C216" i="10"/>
  <c r="D216" i="10"/>
  <c r="C300" i="10"/>
  <c r="D300" i="10"/>
  <c r="C117" i="10"/>
  <c r="D117" i="10"/>
  <c r="C598" i="10"/>
  <c r="D598" i="10"/>
  <c r="C611" i="10"/>
  <c r="D611" i="10"/>
  <c r="C902" i="10"/>
  <c r="D902" i="10"/>
  <c r="C317" i="10"/>
  <c r="D317" i="10"/>
  <c r="C16" i="10"/>
  <c r="D16" i="10"/>
  <c r="C1173" i="10"/>
  <c r="D1173" i="10"/>
  <c r="Q1173" i="10"/>
  <c r="C938" i="10"/>
  <c r="D938" i="10"/>
  <c r="C1159" i="10"/>
  <c r="D1159" i="10"/>
  <c r="Q1159" i="10"/>
  <c r="C1047" i="10"/>
  <c r="D1047" i="10"/>
  <c r="Q1047" i="10"/>
  <c r="C157" i="10"/>
  <c r="D157" i="10"/>
  <c r="C368" i="10"/>
  <c r="D368" i="10"/>
  <c r="C1147" i="10"/>
  <c r="D1147" i="10"/>
  <c r="Q1147" i="10"/>
  <c r="C397" i="10"/>
  <c r="D397" i="10"/>
  <c r="C488" i="10"/>
  <c r="D488" i="10"/>
  <c r="C612" i="10"/>
  <c r="D612" i="10"/>
  <c r="C971" i="10"/>
  <c r="D971" i="10"/>
  <c r="C755" i="10"/>
  <c r="D755" i="10"/>
  <c r="C641" i="10"/>
  <c r="D641" i="10"/>
  <c r="C326" i="10"/>
  <c r="D326" i="10"/>
  <c r="C20" i="10"/>
  <c r="D20" i="10"/>
  <c r="C1179" i="10"/>
  <c r="D1179" i="10"/>
  <c r="Q1179" i="10"/>
  <c r="C756" i="10"/>
  <c r="D756" i="10"/>
  <c r="C757" i="10"/>
  <c r="D757" i="10"/>
  <c r="C901" i="10"/>
  <c r="D901" i="10"/>
  <c r="C235" i="10"/>
  <c r="D235" i="10"/>
  <c r="C891" i="10"/>
  <c r="D891" i="10"/>
  <c r="C542" i="10"/>
  <c r="D542" i="10"/>
  <c r="C658" i="10"/>
  <c r="D658" i="10"/>
  <c r="C709" i="10"/>
  <c r="D709" i="10"/>
  <c r="C421" i="10"/>
  <c r="D421" i="10"/>
  <c r="C989" i="10"/>
  <c r="D989" i="10"/>
  <c r="C205" i="10"/>
  <c r="D205" i="10"/>
  <c r="C1009" i="10"/>
  <c r="D1009" i="10"/>
  <c r="Q1009" i="10"/>
  <c r="C393" i="10"/>
  <c r="D393" i="10"/>
  <c r="C747" i="10"/>
  <c r="D747" i="10"/>
  <c r="C1083" i="10"/>
  <c r="D1083" i="10"/>
  <c r="Q1083" i="10"/>
  <c r="C79" i="10"/>
  <c r="D79" i="10"/>
  <c r="C234" i="10"/>
  <c r="D234" i="10"/>
  <c r="C1066" i="10"/>
  <c r="D1066" i="10"/>
  <c r="Q1066" i="10"/>
  <c r="C700" i="10"/>
  <c r="D700" i="10"/>
  <c r="C870" i="10"/>
  <c r="D870" i="10"/>
  <c r="C178" i="10"/>
  <c r="D178" i="10"/>
  <c r="C983" i="10"/>
  <c r="D983" i="10"/>
  <c r="C416" i="10"/>
  <c r="D416" i="10"/>
  <c r="C878" i="10"/>
  <c r="D878" i="10"/>
  <c r="C1111" i="10"/>
  <c r="D1111" i="10"/>
  <c r="Q1111" i="10"/>
  <c r="C1084" i="10"/>
  <c r="D1084" i="10"/>
  <c r="Q1084" i="10"/>
  <c r="C108" i="10"/>
  <c r="D108" i="10"/>
  <c r="C451" i="10"/>
  <c r="D451" i="10"/>
  <c r="C452" i="10"/>
  <c r="D452" i="10"/>
  <c r="C1088" i="10"/>
  <c r="D1088" i="10"/>
  <c r="Q1088" i="10"/>
  <c r="C919" i="10"/>
  <c r="D919" i="10"/>
  <c r="C636" i="10"/>
  <c r="D636" i="10"/>
  <c r="C599" i="10"/>
  <c r="D599" i="10"/>
  <c r="C192" i="10"/>
  <c r="D192" i="10"/>
  <c r="C345" i="10"/>
  <c r="D345" i="10"/>
  <c r="C552" i="10"/>
  <c r="D552" i="10"/>
  <c r="C398" i="10"/>
  <c r="D398" i="10"/>
  <c r="C355" i="10"/>
  <c r="D355" i="10"/>
  <c r="C1174" i="10"/>
  <c r="D1174" i="10"/>
  <c r="Q1174" i="10"/>
  <c r="C474" i="10"/>
  <c r="D474" i="10"/>
  <c r="C137" i="10"/>
  <c r="D137" i="10"/>
  <c r="C369" i="10"/>
  <c r="D369" i="10"/>
  <c r="C220" i="10"/>
  <c r="D220" i="10"/>
  <c r="C570" i="10"/>
  <c r="D570" i="10"/>
  <c r="C1035" i="10"/>
  <c r="D1035" i="10"/>
  <c r="Q1035" i="10"/>
  <c r="C895" i="10"/>
  <c r="D895" i="10"/>
  <c r="C1097" i="10"/>
  <c r="D1097" i="10"/>
  <c r="Q1097" i="10"/>
  <c r="C21" i="10"/>
  <c r="D21" i="10"/>
  <c r="C1113" i="10"/>
  <c r="D1113" i="10"/>
  <c r="Q1113" i="10"/>
  <c r="C4" i="10"/>
  <c r="D4" i="10"/>
  <c r="C1030" i="10"/>
  <c r="D1030" i="10"/>
  <c r="Q1030" i="10"/>
  <c r="C400" i="10"/>
  <c r="D400" i="10"/>
  <c r="C51" i="10"/>
  <c r="D51" i="10"/>
  <c r="C600" i="10"/>
  <c r="D600" i="10"/>
  <c r="C855" i="10"/>
  <c r="D855" i="10"/>
  <c r="C158" i="10"/>
  <c r="D158" i="10"/>
  <c r="C943" i="10"/>
  <c r="D943" i="10"/>
  <c r="C648" i="10"/>
  <c r="D648" i="10"/>
  <c r="C569" i="10"/>
  <c r="D569" i="10"/>
  <c r="C890" i="10"/>
  <c r="D890" i="10"/>
  <c r="C394" i="10"/>
  <c r="D394" i="10"/>
  <c r="C1164" i="10"/>
  <c r="D1164" i="10"/>
  <c r="Q1164" i="10"/>
  <c r="C710" i="10"/>
  <c r="D710" i="10"/>
  <c r="C731" i="10"/>
  <c r="D731" i="10"/>
  <c r="C422" i="10"/>
  <c r="D422" i="10"/>
  <c r="C143" i="10"/>
  <c r="D143" i="10"/>
  <c r="C758" i="10"/>
  <c r="D758" i="10"/>
  <c r="C124" i="10"/>
  <c r="D124" i="10"/>
  <c r="C711" i="10"/>
  <c r="D711" i="10"/>
  <c r="C328" i="10"/>
  <c r="D328" i="10"/>
  <c r="C613" i="10"/>
  <c r="D613" i="10"/>
  <c r="C460" i="10"/>
  <c r="D460" i="10"/>
  <c r="C712" i="10"/>
  <c r="D712" i="10"/>
  <c r="C759" i="10"/>
  <c r="D759" i="10"/>
  <c r="C495" i="10"/>
  <c r="D495" i="10"/>
  <c r="C880" i="10"/>
  <c r="D880" i="10"/>
  <c r="C370" i="10"/>
  <c r="D370" i="10"/>
  <c r="C312" i="10"/>
  <c r="D312" i="10"/>
  <c r="C857" i="10"/>
  <c r="D857" i="10"/>
  <c r="C61" i="10"/>
  <c r="D61" i="10"/>
  <c r="C292" i="10"/>
  <c r="D292" i="10"/>
  <c r="C395" i="10"/>
  <c r="D395" i="10"/>
  <c r="C909" i="10"/>
  <c r="D909" i="10"/>
  <c r="C923" i="10"/>
  <c r="D923" i="10"/>
  <c r="C49" i="10"/>
  <c r="D49" i="10"/>
  <c r="C1068" i="10"/>
  <c r="D1068" i="10"/>
  <c r="Q1068" i="10"/>
  <c r="C932" i="10"/>
  <c r="D932" i="10"/>
  <c r="C567" i="10"/>
  <c r="D567" i="10"/>
  <c r="C260" i="10"/>
  <c r="D260" i="10"/>
  <c r="C76" i="10"/>
  <c r="D76" i="10"/>
  <c r="C401" i="10"/>
  <c r="D401" i="10"/>
  <c r="C704" i="10"/>
  <c r="D704" i="10"/>
  <c r="C887" i="10"/>
  <c r="D887" i="10"/>
  <c r="C327" i="10"/>
  <c r="D327" i="10"/>
  <c r="C144" i="10"/>
  <c r="D144" i="10"/>
  <c r="C1012" i="10"/>
  <c r="D1012" i="10"/>
  <c r="Q1012" i="10"/>
  <c r="C103" i="10"/>
  <c r="D103" i="10"/>
  <c r="C145" i="10"/>
  <c r="D145" i="10"/>
  <c r="C496" i="10"/>
  <c r="D496" i="10"/>
  <c r="C99" i="10"/>
  <c r="D99" i="10"/>
  <c r="C54" i="10"/>
  <c r="D54" i="10"/>
  <c r="C183" i="10"/>
  <c r="D183" i="10"/>
  <c r="C307" i="10"/>
  <c r="D307" i="10"/>
  <c r="C1116" i="10"/>
  <c r="D1116" i="10"/>
  <c r="Q1116" i="10"/>
  <c r="C1166" i="10"/>
  <c r="D1166" i="10"/>
  <c r="Q1166" i="10"/>
  <c r="C760" i="10"/>
  <c r="D760" i="10"/>
  <c r="C991" i="10"/>
  <c r="D991" i="10"/>
  <c r="C256" i="10"/>
  <c r="D256" i="10"/>
  <c r="C121" i="10"/>
  <c r="D121" i="10"/>
  <c r="C1089" i="10"/>
  <c r="D1089" i="10"/>
  <c r="Q1089" i="10"/>
  <c r="C65" i="10"/>
  <c r="D65" i="10"/>
  <c r="C910" i="10"/>
  <c r="D910" i="10"/>
  <c r="C371" i="10"/>
  <c r="D371" i="10"/>
  <c r="C47" i="10"/>
  <c r="D47" i="10"/>
  <c r="C830" i="10"/>
  <c r="D830" i="10"/>
  <c r="C845" i="10"/>
  <c r="D845" i="10"/>
  <c r="C430" i="10"/>
  <c r="D430" i="10"/>
  <c r="C856" i="10"/>
  <c r="D856" i="10"/>
  <c r="C601" i="10"/>
  <c r="D601" i="10"/>
  <c r="C34" i="10"/>
  <c r="D34" i="10"/>
  <c r="C227" i="10"/>
  <c r="D227" i="10"/>
  <c r="C1135" i="10"/>
  <c r="D1135" i="10"/>
  <c r="Q1135" i="10"/>
  <c r="C17" i="10"/>
  <c r="D17" i="10"/>
  <c r="C1073" i="10"/>
  <c r="D1073" i="10"/>
  <c r="Q1073" i="10"/>
  <c r="C1120" i="10"/>
  <c r="D1120" i="10"/>
  <c r="Q1120" i="10"/>
  <c r="C761" i="10"/>
  <c r="D761" i="10"/>
  <c r="C535" i="10"/>
  <c r="D535" i="10"/>
  <c r="C284" i="10"/>
  <c r="D284" i="10"/>
  <c r="C762" i="10"/>
  <c r="D762" i="10"/>
  <c r="C1110" i="10"/>
  <c r="D1110" i="10"/>
  <c r="Q1110" i="10"/>
  <c r="C649" i="10"/>
  <c r="D649" i="10"/>
  <c r="C1059" i="10"/>
  <c r="D1059" i="10"/>
  <c r="Q1059" i="10"/>
  <c r="C486" i="10"/>
  <c r="D486" i="10"/>
  <c r="C338" i="10"/>
  <c r="D338" i="10"/>
  <c r="C859" i="10"/>
  <c r="D859" i="10"/>
  <c r="C146" i="10"/>
  <c r="D146" i="10"/>
  <c r="C372" i="10"/>
  <c r="D372" i="10"/>
  <c r="C889" i="10"/>
  <c r="D889" i="10"/>
  <c r="C1121" i="10"/>
  <c r="D1121" i="10"/>
  <c r="Q1121" i="10"/>
  <c r="C539" i="10"/>
  <c r="D539" i="10"/>
  <c r="C181" i="10"/>
  <c r="D181" i="10"/>
  <c r="C763" i="10"/>
  <c r="D763" i="10"/>
  <c r="C1102" i="10"/>
  <c r="D1102" i="10"/>
  <c r="Q1102" i="10"/>
  <c r="C1028" i="10"/>
  <c r="D1028" i="10"/>
  <c r="Q1028" i="10"/>
  <c r="C187" i="10"/>
  <c r="D187" i="10"/>
  <c r="C1098" i="10"/>
  <c r="D1098" i="10"/>
  <c r="Q1098" i="10"/>
  <c r="C1114" i="10"/>
  <c r="D1114" i="10"/>
  <c r="Q1114" i="10"/>
  <c r="C226" i="10"/>
  <c r="D226" i="10"/>
  <c r="C116" i="10"/>
  <c r="D116" i="10"/>
  <c r="C19" i="10"/>
  <c r="D19" i="10"/>
  <c r="C846" i="10"/>
  <c r="D846" i="10"/>
  <c r="C228" i="10"/>
  <c r="D228" i="10"/>
  <c r="C275" i="10"/>
  <c r="D275" i="10"/>
  <c r="C615" i="10"/>
  <c r="D615" i="10"/>
  <c r="C1048" i="10"/>
  <c r="D1048" i="10"/>
  <c r="Q1048" i="10"/>
  <c r="C402" i="10"/>
  <c r="D402" i="10"/>
  <c r="C1175" i="10"/>
  <c r="D1175" i="10"/>
  <c r="Q1175" i="10"/>
  <c r="C669" i="10"/>
  <c r="D669" i="10"/>
  <c r="C543" i="10"/>
  <c r="D543" i="10"/>
  <c r="C403" i="10"/>
  <c r="D403" i="10"/>
  <c r="C32" i="10"/>
  <c r="D32" i="10"/>
  <c r="C525" i="10"/>
  <c r="D525" i="10"/>
  <c r="C425" i="10"/>
  <c r="D425" i="10"/>
  <c r="C5" i="10"/>
  <c r="D5" i="10"/>
  <c r="C77" i="10"/>
  <c r="D77" i="10"/>
  <c r="C516" i="10"/>
  <c r="D516" i="10"/>
  <c r="C848" i="10"/>
  <c r="D848" i="10"/>
  <c r="C404" i="10"/>
  <c r="D404" i="10"/>
  <c r="C210" i="10"/>
  <c r="D210" i="10"/>
  <c r="C211" i="10"/>
  <c r="D211" i="10"/>
  <c r="C85" i="10"/>
  <c r="D85" i="10"/>
  <c r="C238" i="10"/>
  <c r="D238" i="10"/>
  <c r="C30" i="10"/>
  <c r="D30" i="10"/>
  <c r="C159" i="10"/>
  <c r="D159" i="10"/>
  <c r="C861" i="10"/>
  <c r="D861" i="10"/>
  <c r="C831" i="10"/>
  <c r="D831" i="10"/>
  <c r="C405" i="10"/>
  <c r="D405" i="10"/>
  <c r="C832" i="10"/>
  <c r="D832" i="10"/>
  <c r="C588" i="10"/>
  <c r="D588" i="10"/>
  <c r="C508" i="10"/>
  <c r="D508" i="10"/>
  <c r="C212" i="10"/>
  <c r="D212" i="10"/>
  <c r="C213" i="10"/>
  <c r="D213" i="10"/>
  <c r="C650" i="10"/>
  <c r="D650" i="10"/>
  <c r="C1057" i="10"/>
  <c r="D1057" i="10"/>
  <c r="Q1057" i="10"/>
  <c r="C1049" i="10"/>
  <c r="D1049" i="10"/>
  <c r="Q1049" i="10"/>
  <c r="C483" i="10"/>
  <c r="D483" i="10"/>
  <c r="C193" i="10"/>
  <c r="D193" i="10"/>
  <c r="C484" i="10"/>
  <c r="D484" i="10"/>
  <c r="C764" i="10"/>
  <c r="D764" i="10"/>
  <c r="C160" i="10"/>
  <c r="D160" i="10"/>
  <c r="C571" i="10"/>
  <c r="D571" i="10"/>
  <c r="C199" i="10"/>
  <c r="D199" i="10"/>
  <c r="C1145" i="10"/>
  <c r="D1145" i="10"/>
  <c r="Q1145" i="10"/>
  <c r="C586" i="10"/>
  <c r="D586" i="10"/>
  <c r="C406" i="10"/>
  <c r="D406" i="10"/>
  <c r="C489" i="10"/>
  <c r="D489" i="10"/>
  <c r="C765" i="10"/>
  <c r="D765" i="10"/>
  <c r="C896" i="10"/>
  <c r="D896" i="10"/>
  <c r="C407" i="10"/>
  <c r="D407" i="10"/>
  <c r="C766" i="10"/>
  <c r="D766" i="10"/>
  <c r="C408" i="10"/>
  <c r="D408" i="10"/>
  <c r="C506" i="10"/>
  <c r="D506" i="10"/>
  <c r="C767" i="10"/>
  <c r="D767" i="10"/>
  <c r="C14" i="10"/>
  <c r="D14" i="10"/>
  <c r="C580" i="10"/>
  <c r="D580" i="10"/>
  <c r="C651" i="10"/>
  <c r="D651" i="10"/>
  <c r="C553" i="10"/>
  <c r="D553" i="10"/>
  <c r="C1112" i="10"/>
  <c r="D1112" i="10"/>
  <c r="Q1112" i="10"/>
  <c r="C768" i="10"/>
  <c r="D768" i="10"/>
  <c r="C554" i="10"/>
  <c r="D554" i="10"/>
  <c r="C769" i="10"/>
  <c r="D769" i="10"/>
  <c r="C1176" i="10"/>
  <c r="D1176" i="10"/>
  <c r="Q1176" i="10"/>
  <c r="C250" i="10"/>
  <c r="D250" i="10"/>
  <c r="C1122" i="10"/>
  <c r="D1122" i="10"/>
  <c r="Q1122" i="10"/>
  <c r="C219" i="10"/>
  <c r="D219" i="10"/>
  <c r="C646" i="10"/>
  <c r="D646" i="10"/>
  <c r="C497" i="10"/>
  <c r="D497" i="10"/>
  <c r="C526" i="10"/>
  <c r="D526" i="10"/>
  <c r="C582" i="10"/>
  <c r="D582" i="10"/>
  <c r="C1017" i="10"/>
  <c r="D1017" i="10"/>
  <c r="Q1017" i="10"/>
  <c r="C942" i="10"/>
  <c r="D942" i="10"/>
  <c r="C504" i="10"/>
  <c r="D504" i="10"/>
  <c r="C487" i="10"/>
  <c r="D487" i="10"/>
  <c r="C770" i="10"/>
  <c r="D770" i="10"/>
  <c r="C419" i="10"/>
  <c r="D419" i="10"/>
  <c r="C771" i="10"/>
  <c r="D771" i="10"/>
  <c r="C639" i="10"/>
  <c r="D639" i="10"/>
  <c r="C336" i="10"/>
  <c r="D336" i="10"/>
  <c r="C269" i="10"/>
  <c r="D269" i="10"/>
  <c r="C511" i="10"/>
  <c r="D511" i="10"/>
  <c r="C772" i="10"/>
  <c r="D772" i="10"/>
  <c r="C705" i="10"/>
  <c r="D705" i="10"/>
  <c r="C900" i="10"/>
  <c r="D900" i="10"/>
  <c r="C564" i="10"/>
  <c r="D564" i="10"/>
  <c r="C217" i="10"/>
  <c r="D217" i="10"/>
  <c r="C1101" i="10"/>
  <c r="D1101" i="10"/>
  <c r="Q1101" i="10"/>
  <c r="C617" i="10"/>
  <c r="D617" i="10"/>
  <c r="C244" i="10"/>
  <c r="D244" i="10"/>
  <c r="C373" i="10"/>
  <c r="D373" i="10"/>
  <c r="C677" i="10"/>
  <c r="D677" i="10"/>
  <c r="C914" i="10"/>
  <c r="D914" i="10"/>
  <c r="C44" i="10"/>
  <c r="D44" i="10"/>
  <c r="C773" i="10"/>
  <c r="D773" i="10"/>
  <c r="C1155" i="10"/>
  <c r="D1155" i="10"/>
  <c r="Q1155" i="10"/>
  <c r="C351" i="10"/>
  <c r="D351" i="10"/>
  <c r="C1169" i="10"/>
  <c r="D1169" i="10"/>
  <c r="Q1169" i="10"/>
  <c r="C1127" i="10"/>
  <c r="D1127" i="10"/>
  <c r="Q1127" i="10"/>
  <c r="C353" i="10"/>
  <c r="C461" i="10"/>
  <c r="D461" i="10"/>
  <c r="C35" i="10"/>
  <c r="D35" i="10"/>
  <c r="C858" i="10"/>
  <c r="D858" i="10"/>
  <c r="C505" i="10"/>
  <c r="D505" i="10"/>
  <c r="C285" i="10"/>
  <c r="D285" i="10"/>
  <c r="C462" i="10"/>
  <c r="D462" i="10"/>
  <c r="C774" i="10"/>
  <c r="D774" i="10"/>
  <c r="C374" i="10"/>
  <c r="D374" i="10"/>
  <c r="C521" i="10"/>
  <c r="D521" i="10"/>
  <c r="C1061" i="10"/>
  <c r="D1061" i="10"/>
  <c r="Q1061" i="10"/>
  <c r="C1062" i="10"/>
  <c r="D1062" i="10"/>
  <c r="Q1062" i="10"/>
  <c r="C670" i="10"/>
  <c r="D670" i="10"/>
  <c r="C409" i="10"/>
  <c r="D409" i="10"/>
  <c r="C661" i="10"/>
  <c r="D661" i="10"/>
  <c r="C464" i="10"/>
  <c r="D464" i="10"/>
  <c r="C1148" i="10"/>
  <c r="D1148" i="10"/>
  <c r="Q1148" i="10"/>
  <c r="C1074" i="10"/>
  <c r="D1074" i="10"/>
  <c r="Q1074" i="10"/>
  <c r="C970" i="10"/>
  <c r="D970" i="10"/>
  <c r="C399" i="10"/>
  <c r="D399" i="10"/>
  <c r="C241" i="10"/>
  <c r="D241" i="10"/>
  <c r="C549" i="10"/>
  <c r="D549" i="10"/>
  <c r="C835" i="10"/>
  <c r="D835" i="10"/>
  <c r="C619" i="10"/>
  <c r="D619" i="10"/>
  <c r="C713" i="10"/>
  <c r="D713" i="10"/>
  <c r="C847" i="10"/>
  <c r="D847" i="10"/>
  <c r="C86" i="10"/>
  <c r="D86" i="10"/>
  <c r="C775" i="10"/>
  <c r="D775" i="10"/>
  <c r="C736" i="10"/>
  <c r="D736" i="10"/>
  <c r="C906" i="10"/>
  <c r="D906" i="10"/>
  <c r="C1065" i="10"/>
  <c r="D1065" i="10"/>
  <c r="Q1065" i="10"/>
  <c r="C322" i="10"/>
  <c r="D322" i="10"/>
  <c r="C357" i="10"/>
  <c r="D357" i="10"/>
  <c r="C346" i="10"/>
  <c r="D346" i="10"/>
  <c r="C911" i="10"/>
  <c r="D911" i="10"/>
  <c r="C200" i="10"/>
  <c r="D200" i="10"/>
  <c r="C885" i="10"/>
  <c r="D885" i="10"/>
  <c r="C620" i="10"/>
  <c r="D620" i="10"/>
  <c r="C1077" i="10"/>
  <c r="D1077" i="10"/>
  <c r="Q1077" i="10"/>
  <c r="C270" i="10"/>
  <c r="D270" i="10"/>
  <c r="C498" i="10"/>
  <c r="D498" i="10"/>
  <c r="C776" i="10"/>
  <c r="D776" i="10"/>
  <c r="C849" i="10"/>
  <c r="D849" i="10"/>
  <c r="C1006" i="10"/>
  <c r="D1006" i="10"/>
  <c r="Q1006" i="10"/>
  <c r="C6" i="10"/>
  <c r="D6" i="10"/>
  <c r="C363" i="10"/>
  <c r="D363" i="10"/>
  <c r="C777" i="10"/>
  <c r="D777" i="10"/>
  <c r="C518" i="10"/>
  <c r="D518" i="10"/>
  <c r="C104" i="10"/>
  <c r="D104" i="10"/>
  <c r="C778" i="10"/>
  <c r="D778" i="10"/>
  <c r="C1094" i="10"/>
  <c r="D1094" i="10"/>
  <c r="Q1094" i="10"/>
  <c r="C94" i="10"/>
  <c r="D94" i="10"/>
  <c r="C671" i="10"/>
  <c r="D671" i="10"/>
  <c r="C229" i="10"/>
  <c r="D229" i="10"/>
  <c r="C453" i="10"/>
  <c r="D453" i="10"/>
  <c r="C899" i="10"/>
  <c r="D899" i="10"/>
  <c r="C465" i="10"/>
  <c r="D465" i="10"/>
  <c r="C120" i="10"/>
  <c r="D120" i="10"/>
  <c r="C828" i="10"/>
  <c r="D828" i="10"/>
  <c r="C912" i="10"/>
  <c r="D912" i="10"/>
  <c r="C454" i="10"/>
  <c r="D454" i="10"/>
  <c r="C436" i="10"/>
  <c r="D436" i="10"/>
  <c r="C1144" i="10"/>
  <c r="D1144" i="10"/>
  <c r="Q1144" i="10"/>
  <c r="C1036" i="10"/>
  <c r="D1036" i="10"/>
  <c r="Q1036" i="10"/>
  <c r="C949" i="10"/>
  <c r="D949" i="10"/>
  <c r="C872" i="10"/>
  <c r="D872" i="10"/>
  <c r="C473" i="10"/>
  <c r="D473" i="10"/>
  <c r="C480" i="10"/>
  <c r="D480" i="10"/>
  <c r="C50" i="10"/>
  <c r="D50" i="10"/>
  <c r="C1005" i="10"/>
  <c r="D1005" i="10"/>
  <c r="Q1005" i="10"/>
  <c r="C840" i="10"/>
  <c r="D840" i="10"/>
  <c r="C679" i="10"/>
  <c r="D679" i="10"/>
  <c r="C182" i="10"/>
  <c r="D182" i="10"/>
  <c r="C1149" i="10"/>
  <c r="D1149" i="10"/>
  <c r="Q1149" i="10"/>
  <c r="C459" i="10"/>
  <c r="D459" i="10"/>
  <c r="C11" i="10"/>
  <c r="D11" i="10"/>
  <c r="C147" i="10"/>
  <c r="D147" i="10"/>
  <c r="C264" i="10"/>
  <c r="D264" i="10"/>
  <c r="C680" i="10"/>
  <c r="D680" i="10"/>
  <c r="C230" i="10"/>
  <c r="D230" i="10"/>
  <c r="C273" i="10"/>
  <c r="D273" i="10"/>
  <c r="C161" i="10"/>
  <c r="D161" i="10"/>
  <c r="C779" i="10"/>
  <c r="D779" i="10"/>
  <c r="C359" i="10"/>
  <c r="D359" i="10"/>
  <c r="C1170" i="10"/>
  <c r="D1170" i="10"/>
  <c r="Q1170" i="10"/>
  <c r="C100" i="10"/>
  <c r="D100" i="10"/>
  <c r="C1051" i="10"/>
  <c r="D1051" i="10"/>
  <c r="Q1051" i="10"/>
  <c r="C274" i="10"/>
  <c r="D274" i="10"/>
  <c r="C36" i="10"/>
  <c r="D36" i="10"/>
  <c r="C294" i="10"/>
  <c r="D294" i="10"/>
  <c r="C263" i="10"/>
  <c r="D263" i="10"/>
  <c r="C995" i="10"/>
  <c r="D995" i="10"/>
  <c r="C177" i="10"/>
  <c r="D177" i="10"/>
  <c r="C332" i="10"/>
  <c r="D332" i="10"/>
  <c r="C1156" i="10"/>
  <c r="D1156" i="10"/>
  <c r="Q1156" i="10"/>
  <c r="C1037" i="10"/>
  <c r="D1037" i="10"/>
  <c r="Q1037" i="10"/>
  <c r="C780" i="10"/>
  <c r="D780" i="10"/>
  <c r="C426" i="10"/>
  <c r="D426" i="10"/>
  <c r="C781" i="10"/>
  <c r="D781" i="10"/>
  <c r="C1038" i="10"/>
  <c r="D1038" i="10"/>
  <c r="Q1038" i="10"/>
  <c r="C782" i="10"/>
  <c r="D782" i="10"/>
  <c r="C334" i="10"/>
  <c r="D334" i="10"/>
  <c r="C715" i="10"/>
  <c r="D715" i="10"/>
  <c r="C1081" i="10"/>
  <c r="D1081" i="10"/>
  <c r="Q1081" i="10"/>
  <c r="C259" i="10"/>
  <c r="D259" i="10"/>
  <c r="C950" i="10"/>
  <c r="D950" i="10"/>
  <c r="C939" i="10"/>
  <c r="D939" i="10"/>
  <c r="C1177" i="10"/>
  <c r="D1177" i="10"/>
  <c r="Q1177" i="10"/>
  <c r="C1011" i="10"/>
  <c r="D1011" i="10"/>
  <c r="Q1011" i="10"/>
  <c r="C664" i="10"/>
  <c r="D664" i="10"/>
  <c r="C324" i="10"/>
  <c r="D324" i="10"/>
  <c r="C478" i="10"/>
  <c r="D478" i="10"/>
  <c r="C783" i="10"/>
  <c r="D783" i="10"/>
  <c r="C72" i="10"/>
  <c r="D72" i="10"/>
  <c r="C410" i="10"/>
  <c r="D410" i="10"/>
  <c r="C706" i="10"/>
  <c r="D706" i="10"/>
  <c r="C331" i="10"/>
  <c r="D331" i="10"/>
  <c r="C162" i="10"/>
  <c r="D162" i="10"/>
  <c r="C74" i="10"/>
  <c r="D74" i="10"/>
  <c r="C701" i="10"/>
  <c r="D701" i="10"/>
  <c r="C577" i="10"/>
  <c r="D577" i="10"/>
  <c r="C455" i="10"/>
  <c r="D455" i="10"/>
  <c r="C621" i="10"/>
  <c r="D621" i="10"/>
  <c r="C996" i="10"/>
  <c r="D996" i="10"/>
  <c r="C547" i="10"/>
  <c r="D547" i="10"/>
  <c r="C862" i="10"/>
  <c r="D862" i="10"/>
  <c r="C456" i="10"/>
  <c r="D456" i="10"/>
  <c r="C527" i="10"/>
  <c r="D527" i="10"/>
  <c r="C130" i="10"/>
  <c r="D130" i="10"/>
  <c r="C850" i="10"/>
  <c r="D850" i="10"/>
  <c r="C301" i="10"/>
  <c r="D301" i="10"/>
  <c r="C457" i="10"/>
  <c r="D457" i="10"/>
  <c r="C305" i="10"/>
  <c r="D305" i="10"/>
  <c r="C218" i="10"/>
  <c r="D218" i="10"/>
  <c r="C853" i="10"/>
  <c r="D853" i="10"/>
  <c r="C12" i="10"/>
  <c r="D12" i="10"/>
  <c r="C13" i="10"/>
  <c r="D13" i="10"/>
  <c r="C592" i="10"/>
  <c r="D592" i="10"/>
  <c r="C46" i="10"/>
  <c r="D46" i="10"/>
  <c r="C688" i="10"/>
  <c r="D688" i="10"/>
  <c r="C655" i="10"/>
  <c r="D655" i="10"/>
  <c r="C656" i="10"/>
  <c r="D656" i="10"/>
  <c r="C42" i="10"/>
  <c r="D42" i="10"/>
  <c r="C265" i="10"/>
  <c r="D265" i="10"/>
  <c r="C951" i="10"/>
  <c r="D951" i="10"/>
  <c r="C1069" i="10"/>
  <c r="D1069" i="10"/>
  <c r="Q1069" i="10"/>
  <c r="C242" i="10"/>
  <c r="D242" i="10"/>
  <c r="C239" i="10"/>
  <c r="D239" i="10"/>
  <c r="C546" i="10"/>
  <c r="D546" i="10"/>
  <c r="C528" i="10"/>
  <c r="D528" i="10"/>
  <c r="C681" i="10"/>
  <c r="D681" i="10"/>
  <c r="C563" i="10"/>
  <c r="D563" i="10"/>
  <c r="C56" i="10"/>
  <c r="D56" i="10"/>
  <c r="C358" i="10"/>
  <c r="D358" i="10"/>
  <c r="C190" i="10"/>
  <c r="D190" i="10"/>
  <c r="C836" i="10"/>
  <c r="D836" i="10"/>
  <c r="C171" i="10"/>
  <c r="D171" i="10"/>
  <c r="C1095" i="10"/>
  <c r="D1095" i="10"/>
  <c r="Q1095" i="10"/>
  <c r="C898" i="10"/>
  <c r="D898" i="10"/>
  <c r="C560" i="10"/>
  <c r="D560" i="10"/>
  <c r="C375" i="10"/>
  <c r="D375" i="10"/>
  <c r="C119" i="10"/>
  <c r="D119" i="10"/>
  <c r="C575" i="10"/>
  <c r="D575" i="10"/>
  <c r="C1133" i="10"/>
  <c r="D1133" i="10"/>
  <c r="Q1133" i="10"/>
  <c r="C893" i="10"/>
  <c r="D893" i="10"/>
  <c r="C1015" i="10"/>
  <c r="D1015" i="10"/>
  <c r="Q1015" i="10"/>
  <c r="C784" i="10"/>
  <c r="D784" i="10"/>
  <c r="C148" i="10"/>
  <c r="D148" i="10"/>
  <c r="C1136" i="10"/>
  <c r="D1136" i="10"/>
  <c r="Q1136" i="10"/>
  <c r="C15" i="10"/>
  <c r="D15" i="10"/>
  <c r="C268" i="10"/>
  <c r="D268" i="10"/>
  <c r="C420" i="10"/>
  <c r="D420" i="10"/>
  <c r="C1117" i="10"/>
  <c r="D1117" i="10"/>
  <c r="Q1117" i="10"/>
  <c r="C1039" i="10"/>
  <c r="D1039" i="10"/>
  <c r="Q1039" i="10"/>
  <c r="C204" i="10"/>
  <c r="D204" i="10"/>
  <c r="C749" i="10"/>
  <c r="D749" i="10"/>
  <c r="C623" i="10"/>
  <c r="D623" i="10"/>
  <c r="C80" i="10"/>
  <c r="D80" i="10"/>
  <c r="C867" i="10"/>
  <c r="D867" i="10"/>
  <c r="C376" i="10"/>
  <c r="D376" i="10"/>
  <c r="C682" i="10"/>
  <c r="D682" i="10"/>
  <c r="C1105" i="10"/>
  <c r="D1105" i="10"/>
  <c r="Q1105" i="10"/>
  <c r="C428" i="10"/>
  <c r="D428" i="10"/>
  <c r="C149" i="10"/>
  <c r="D149" i="10"/>
  <c r="C377" i="10"/>
  <c r="D377" i="10"/>
  <c r="C57" i="10"/>
  <c r="D57" i="10"/>
  <c r="C58" i="10"/>
  <c r="D58" i="10"/>
  <c r="C1013" i="10"/>
  <c r="D1013" i="10"/>
  <c r="Q1013" i="10"/>
  <c r="C378" i="10"/>
  <c r="D378" i="10"/>
  <c r="C463" i="10"/>
  <c r="D463" i="10"/>
  <c r="C1137" i="10"/>
  <c r="D1137" i="10"/>
  <c r="Q1137" i="10"/>
  <c r="C150" i="10"/>
  <c r="D150" i="10"/>
  <c r="C785" i="10"/>
  <c r="D785" i="10"/>
  <c r="C624" i="10"/>
  <c r="D624" i="10"/>
  <c r="C309" i="10"/>
  <c r="D309" i="10"/>
  <c r="C997" i="10"/>
  <c r="D997" i="10"/>
  <c r="C515" i="10"/>
  <c r="D515" i="10"/>
  <c r="C249" i="10"/>
  <c r="D249" i="10"/>
  <c r="C786" i="10"/>
  <c r="D786" i="10"/>
  <c r="C787" i="10"/>
  <c r="D787" i="10"/>
  <c r="C438" i="10"/>
  <c r="D438" i="10"/>
  <c r="C881" i="10"/>
  <c r="D881" i="10"/>
  <c r="C173" i="10"/>
  <c r="D173" i="10"/>
  <c r="C362" i="10"/>
  <c r="D362" i="10"/>
  <c r="C411" i="10"/>
  <c r="D411" i="10"/>
  <c r="C87" i="10"/>
  <c r="D87" i="10"/>
  <c r="C702" i="10"/>
  <c r="D702" i="10"/>
  <c r="C788" i="10"/>
  <c r="D788" i="10"/>
  <c r="C7" i="10"/>
  <c r="D7" i="10"/>
  <c r="C208" i="10"/>
  <c r="D208" i="10"/>
  <c r="C882" i="10"/>
  <c r="D882" i="10"/>
  <c r="C267" i="10"/>
  <c r="D267" i="10"/>
  <c r="C544" i="10"/>
  <c r="D544" i="10"/>
  <c r="C789" i="10"/>
  <c r="D789" i="10"/>
  <c r="C566" i="10"/>
  <c r="D566" i="10"/>
  <c r="C790" i="10"/>
  <c r="D790" i="10"/>
  <c r="C45" i="10"/>
  <c r="D45" i="10"/>
  <c r="C412" i="10"/>
  <c r="D412" i="10"/>
  <c r="C379" i="10"/>
  <c r="D379" i="10"/>
  <c r="C1138" i="10"/>
  <c r="D1138" i="10"/>
  <c r="Q1138" i="10"/>
  <c r="C565" i="10"/>
  <c r="D565" i="10"/>
  <c r="C466" i="10"/>
  <c r="D466" i="10"/>
  <c r="C501" i="10"/>
  <c r="D501" i="10"/>
  <c r="C925" i="10"/>
  <c r="D925" i="10"/>
  <c r="C485" i="10"/>
  <c r="D485" i="10"/>
  <c r="C240" i="10"/>
  <c r="D240" i="10"/>
  <c r="C1123" i="10"/>
  <c r="D1123" i="10"/>
  <c r="Q1123" i="10"/>
  <c r="C163" i="10"/>
  <c r="D163" i="10"/>
  <c r="C982" i="10"/>
  <c r="D982" i="10"/>
  <c r="C413" i="10"/>
  <c r="D413" i="10"/>
  <c r="C602" i="10"/>
  <c r="D602" i="10"/>
  <c r="C529" i="10"/>
  <c r="D529" i="10"/>
  <c r="C132" i="10"/>
  <c r="D132" i="10"/>
  <c r="C555" i="10"/>
  <c r="D555" i="10"/>
  <c r="C88" i="10"/>
  <c r="D88" i="10"/>
  <c r="C24" i="10"/>
  <c r="D24" i="10"/>
  <c r="C286" i="10"/>
  <c r="D286" i="10"/>
  <c r="C223" i="10"/>
  <c r="D223" i="10"/>
  <c r="C101" i="10"/>
  <c r="D101" i="10"/>
  <c r="C499" i="10"/>
  <c r="D499" i="10"/>
  <c r="C657" i="10"/>
  <c r="D657" i="10"/>
  <c r="C102" i="10"/>
  <c r="D102" i="10"/>
  <c r="C471" i="10"/>
  <c r="D471" i="10"/>
  <c r="C908" i="10"/>
  <c r="D908" i="10"/>
  <c r="C591" i="10"/>
  <c r="D591" i="10"/>
  <c r="C791" i="10"/>
  <c r="D791" i="10"/>
  <c r="C694" i="10"/>
  <c r="D694" i="10"/>
  <c r="C981" i="10"/>
  <c r="D981" i="10"/>
  <c r="C164" i="10"/>
  <c r="D164" i="10"/>
  <c r="C545" i="10"/>
  <c r="D545" i="10"/>
  <c r="C1086" i="10"/>
  <c r="D1086" i="10"/>
  <c r="Q1086" i="10"/>
  <c r="C1023" i="10"/>
  <c r="D1023" i="10"/>
  <c r="Q1023" i="10"/>
  <c r="C75" i="10"/>
  <c r="D75" i="10"/>
  <c r="C625" i="10"/>
  <c r="D625" i="10"/>
  <c r="C1139" i="10"/>
  <c r="D1139" i="10"/>
  <c r="Q1139" i="10"/>
  <c r="C1152" i="10"/>
  <c r="D1152" i="10"/>
  <c r="Q1152" i="10"/>
  <c r="C214" i="10"/>
  <c r="D214" i="10"/>
  <c r="C246" i="10"/>
  <c r="D246" i="10"/>
  <c r="C999" i="10"/>
  <c r="D999" i="10"/>
  <c r="C222" i="10"/>
  <c r="D222" i="10"/>
  <c r="C703" i="10"/>
  <c r="D703" i="10"/>
  <c r="C738" i="10"/>
  <c r="D738" i="10"/>
  <c r="C83" i="10"/>
  <c r="D83" i="10"/>
  <c r="C510" i="10"/>
  <c r="D510" i="10"/>
  <c r="C252" i="10"/>
  <c r="D252" i="10"/>
  <c r="C215" i="10"/>
  <c r="D215" i="10"/>
  <c r="C491" i="10"/>
  <c r="D491" i="10"/>
  <c r="C287" i="10"/>
  <c r="D287" i="10"/>
  <c r="C1000" i="10"/>
  <c r="D1000" i="10"/>
  <c r="C792" i="10"/>
  <c r="D792" i="10"/>
  <c r="C380" i="10"/>
  <c r="D380" i="10"/>
  <c r="C665" i="10"/>
  <c r="D665" i="10"/>
  <c r="C111" i="10"/>
  <c r="D111" i="10"/>
  <c r="C721" i="10"/>
  <c r="D721" i="10"/>
  <c r="D22" i="10"/>
  <c r="C22" i="10"/>
  <c r="P831" i="18" l="1"/>
  <c r="O831" i="18" s="1"/>
  <c r="R831" i="18"/>
  <c r="P1114" i="18"/>
  <c r="O1114" i="18" s="1"/>
  <c r="R1114" i="18"/>
  <c r="P1290" i="18"/>
  <c r="O1290" i="18" s="1"/>
  <c r="R1290" i="18"/>
  <c r="P1259" i="18"/>
  <c r="R1259" i="18"/>
  <c r="P405" i="18"/>
  <c r="O405" i="18" s="1"/>
  <c r="R405" i="18"/>
  <c r="R1128" i="18"/>
  <c r="P1128" i="18"/>
  <c r="P199" i="18"/>
  <c r="R199" i="18"/>
  <c r="P162" i="18"/>
  <c r="R162" i="18"/>
  <c r="R1112" i="18"/>
  <c r="P1112" i="18"/>
  <c r="R1123" i="18"/>
  <c r="P1123" i="18"/>
  <c r="A1123" i="18" s="1"/>
  <c r="O1123" i="18" s="1"/>
  <c r="R1427" i="18"/>
  <c r="A1427" i="18" s="1"/>
  <c r="O1427" i="18" s="1"/>
  <c r="P1437" i="18"/>
  <c r="R1443" i="18"/>
  <c r="A1443" i="18" s="1"/>
  <c r="O1443" i="18" s="1"/>
  <c r="P1453" i="18"/>
  <c r="R1459" i="18"/>
  <c r="A1459" i="18" s="1"/>
  <c r="O1459" i="18" s="1"/>
  <c r="P1434" i="18"/>
  <c r="R1440" i="18"/>
  <c r="A1440" i="18" s="1"/>
  <c r="O1440" i="18" s="1"/>
  <c r="P1450" i="18"/>
  <c r="R1456" i="18"/>
  <c r="A1456" i="18" s="1"/>
  <c r="O1456" i="18" s="1"/>
  <c r="P1466" i="18"/>
  <c r="P1431" i="18"/>
  <c r="R1437" i="18"/>
  <c r="A1437" i="18" s="1"/>
  <c r="O1437" i="18" s="1"/>
  <c r="P1447" i="18"/>
  <c r="R1453" i="18"/>
  <c r="A1453" i="18" s="1"/>
  <c r="O1453" i="18" s="1"/>
  <c r="P1463" i="18"/>
  <c r="P1428" i="18"/>
  <c r="R1434" i="18"/>
  <c r="A1434" i="18" s="1"/>
  <c r="O1434" i="18" s="1"/>
  <c r="P1444" i="18"/>
  <c r="R1450" i="18"/>
  <c r="A1450" i="18" s="1"/>
  <c r="O1450" i="18" s="1"/>
  <c r="P1460" i="18"/>
  <c r="R1466" i="18"/>
  <c r="A1466" i="18" s="1"/>
  <c r="O1466" i="18" s="1"/>
  <c r="R1431" i="18"/>
  <c r="A1431" i="18" s="1"/>
  <c r="O1431" i="18" s="1"/>
  <c r="P1441" i="18"/>
  <c r="R1447" i="18"/>
  <c r="A1447" i="18" s="1"/>
  <c r="O1447" i="18" s="1"/>
  <c r="P1457" i="18"/>
  <c r="R1463" i="18"/>
  <c r="A1463" i="18" s="1"/>
  <c r="O1463" i="18" s="1"/>
  <c r="R1428" i="18"/>
  <c r="A1428" i="18" s="1"/>
  <c r="O1428" i="18" s="1"/>
  <c r="P1438" i="18"/>
  <c r="R1444" i="18"/>
  <c r="A1444" i="18" s="1"/>
  <c r="O1444" i="18" s="1"/>
  <c r="P1454" i="18"/>
  <c r="R1460" i="18"/>
  <c r="A1460" i="18" s="1"/>
  <c r="O1460" i="18" s="1"/>
  <c r="P1435" i="18"/>
  <c r="R1441" i="18"/>
  <c r="A1441" i="18" s="1"/>
  <c r="O1441" i="18" s="1"/>
  <c r="P1451" i="18"/>
  <c r="R1457" i="18"/>
  <c r="A1457" i="18" s="1"/>
  <c r="O1457" i="18" s="1"/>
  <c r="P1467" i="18"/>
  <c r="P1432" i="18"/>
  <c r="R1438" i="18"/>
  <c r="A1438" i="18" s="1"/>
  <c r="O1438" i="18" s="1"/>
  <c r="P1448" i="18"/>
  <c r="R1454" i="18"/>
  <c r="A1454" i="18" s="1"/>
  <c r="O1454" i="18" s="1"/>
  <c r="P1464" i="18"/>
  <c r="P1429" i="18"/>
  <c r="R1435" i="18"/>
  <c r="A1435" i="18" s="1"/>
  <c r="O1435" i="18" s="1"/>
  <c r="P1445" i="18"/>
  <c r="R1451" i="18"/>
  <c r="A1451" i="18" s="1"/>
  <c r="O1451" i="18" s="1"/>
  <c r="P1461" i="18"/>
  <c r="R1467" i="18"/>
  <c r="A1467" i="18" s="1"/>
  <c r="O1467" i="18" s="1"/>
  <c r="P1426" i="18"/>
  <c r="R1432" i="18"/>
  <c r="A1432" i="18" s="1"/>
  <c r="O1432" i="18" s="1"/>
  <c r="P1442" i="18"/>
  <c r="R1448" i="18"/>
  <c r="A1448" i="18" s="1"/>
  <c r="O1448" i="18" s="1"/>
  <c r="P1458" i="18"/>
  <c r="R1464" i="18"/>
  <c r="A1464" i="18" s="1"/>
  <c r="O1464" i="18" s="1"/>
  <c r="R1429" i="18"/>
  <c r="A1429" i="18" s="1"/>
  <c r="O1429" i="18" s="1"/>
  <c r="P1439" i="18"/>
  <c r="R1445" i="18"/>
  <c r="A1445" i="18" s="1"/>
  <c r="O1445" i="18" s="1"/>
  <c r="P1455" i="18"/>
  <c r="R1461" i="18"/>
  <c r="A1461" i="18" s="1"/>
  <c r="O1461" i="18" s="1"/>
  <c r="R1426" i="18"/>
  <c r="A1426" i="18" s="1"/>
  <c r="O1426" i="18" s="1"/>
  <c r="P1436" i="18"/>
  <c r="R1442" i="18"/>
  <c r="A1442" i="18" s="1"/>
  <c r="O1442" i="18" s="1"/>
  <c r="P1452" i="18"/>
  <c r="R1458" i="18"/>
  <c r="A1458" i="18" s="1"/>
  <c r="O1458" i="18" s="1"/>
  <c r="P1433" i="18"/>
  <c r="R1439" i="18"/>
  <c r="A1439" i="18" s="1"/>
  <c r="O1439" i="18" s="1"/>
  <c r="P1449" i="18"/>
  <c r="R1455" i="18"/>
  <c r="A1455" i="18" s="1"/>
  <c r="O1455" i="18" s="1"/>
  <c r="P1465" i="18"/>
  <c r="R1452" i="18"/>
  <c r="A1452" i="18" s="1"/>
  <c r="O1452" i="18" s="1"/>
  <c r="P1462" i="18"/>
  <c r="P1430" i="18"/>
  <c r="R1436" i="18"/>
  <c r="A1436" i="18" s="1"/>
  <c r="O1436" i="18" s="1"/>
  <c r="P1446" i="18"/>
  <c r="P1427" i="18"/>
  <c r="R1433" i="18"/>
  <c r="A1433" i="18" s="1"/>
  <c r="O1433" i="18" s="1"/>
  <c r="P1443" i="18"/>
  <c r="R1449" i="18"/>
  <c r="A1449" i="18" s="1"/>
  <c r="O1449" i="18" s="1"/>
  <c r="P1459" i="18"/>
  <c r="R1465" i="18"/>
  <c r="A1465" i="18" s="1"/>
  <c r="O1465" i="18" s="1"/>
  <c r="R1430" i="18"/>
  <c r="A1430" i="18" s="1"/>
  <c r="O1430" i="18" s="1"/>
  <c r="P1440" i="18"/>
  <c r="R1446" i="18"/>
  <c r="A1446" i="18" s="1"/>
  <c r="O1446" i="18" s="1"/>
  <c r="P1456" i="18"/>
  <c r="R1462" i="18"/>
  <c r="A1462" i="18" s="1"/>
  <c r="O1462" i="18" s="1"/>
  <c r="R1333" i="18"/>
  <c r="P1333" i="18"/>
  <c r="A1333" i="18" s="1"/>
  <c r="O1333" i="18" s="1"/>
  <c r="R339" i="18"/>
  <c r="P339" i="18"/>
  <c r="O339" i="18" s="1"/>
  <c r="R743" i="18"/>
  <c r="P743" i="18"/>
  <c r="A743" i="18" s="1"/>
  <c r="O743" i="18" s="1"/>
  <c r="R1107" i="18"/>
  <c r="J716" i="16"/>
  <c r="J693" i="16"/>
  <c r="J711" i="16"/>
  <c r="J706" i="16"/>
  <c r="J731" i="16"/>
  <c r="J701" i="16"/>
  <c r="J726" i="16"/>
  <c r="J709" i="16"/>
  <c r="J704" i="16"/>
  <c r="J717" i="16"/>
  <c r="J691" i="16"/>
  <c r="J729" i="16"/>
  <c r="J707" i="16"/>
  <c r="J699" i="16"/>
  <c r="J689" i="16"/>
  <c r="J727" i="16"/>
  <c r="J715" i="16"/>
  <c r="J730" i="16"/>
  <c r="J713" i="16"/>
  <c r="J708" i="16"/>
  <c r="J703" i="16"/>
  <c r="P1107" i="18"/>
  <c r="O1107" i="18" s="1"/>
  <c r="R704" i="18"/>
  <c r="P101" i="18"/>
  <c r="R101" i="18"/>
  <c r="P704" i="18"/>
  <c r="O704" i="18" s="1"/>
  <c r="P717" i="18"/>
  <c r="R717" i="18"/>
  <c r="P149" i="18"/>
  <c r="R1331" i="18"/>
  <c r="O1331" i="18" s="1"/>
  <c r="P724" i="18"/>
  <c r="R959" i="18"/>
  <c r="A959" i="18" s="1"/>
  <c r="O959" i="18" s="1"/>
  <c r="R367" i="18"/>
  <c r="O367" i="18" s="1"/>
  <c r="P1323" i="18"/>
  <c r="R1207" i="18"/>
  <c r="A1207" i="18" s="1"/>
  <c r="O1207" i="18" s="1"/>
  <c r="P160" i="18"/>
  <c r="P749" i="18"/>
  <c r="P960" i="18"/>
  <c r="R960" i="18"/>
  <c r="A960" i="18" s="1"/>
  <c r="O960" i="18" s="1"/>
  <c r="P959" i="18"/>
  <c r="R214" i="18"/>
  <c r="O214" i="18" s="1"/>
  <c r="R462" i="18"/>
  <c r="A462" i="18" s="1"/>
  <c r="O462" i="18" s="1"/>
  <c r="P462" i="18"/>
  <c r="R858" i="18"/>
  <c r="A858" i="18" s="1"/>
  <c r="O858" i="18" s="1"/>
  <c r="R732" i="18"/>
  <c r="O732" i="18" s="1"/>
  <c r="P461" i="18"/>
  <c r="P732" i="18"/>
  <c r="R461" i="18"/>
  <c r="A461" i="18" s="1"/>
  <c r="O461" i="18" s="1"/>
  <c r="P1321" i="18"/>
  <c r="P376" i="18"/>
  <c r="R149" i="18"/>
  <c r="O149" i="18" s="1"/>
  <c r="P214" i="18"/>
  <c r="P159" i="18"/>
  <c r="R160" i="18"/>
  <c r="O160" i="18" s="1"/>
  <c r="P857" i="18"/>
  <c r="R159" i="18"/>
  <c r="O159" i="18" s="1"/>
  <c r="P858" i="18"/>
  <c r="P1207" i="18"/>
  <c r="R332" i="18"/>
  <c r="R786" i="18"/>
  <c r="O786" i="18" s="1"/>
  <c r="R857" i="18"/>
  <c r="A857" i="18" s="1"/>
  <c r="O857" i="18" s="1"/>
  <c r="R749" i="18"/>
  <c r="O749" i="18" s="1"/>
  <c r="P1331" i="18"/>
  <c r="R1323" i="18"/>
  <c r="O1323" i="18" s="1"/>
  <c r="R693" i="18"/>
  <c r="P332" i="18"/>
  <c r="P786" i="18"/>
  <c r="P367" i="18"/>
  <c r="R376" i="18"/>
  <c r="O376" i="18" s="1"/>
  <c r="R724" i="18"/>
  <c r="O724" i="18" s="1"/>
  <c r="P693" i="18"/>
  <c r="R1321" i="18"/>
  <c r="O1321" i="18" s="1"/>
  <c r="R66" i="18"/>
  <c r="R798" i="18"/>
  <c r="R697" i="18"/>
  <c r="P66" i="18"/>
  <c r="P798" i="18"/>
  <c r="A798" i="18" s="1"/>
  <c r="O798" i="18" s="1"/>
  <c r="P697" i="18"/>
  <c r="A697" i="18" s="1"/>
  <c r="O697" i="18" s="1"/>
  <c r="R1342" i="18"/>
  <c r="R1318" i="18"/>
  <c r="P1342" i="18"/>
  <c r="O1342" i="18" s="1"/>
  <c r="P1318" i="18"/>
  <c r="O1318" i="18" s="1"/>
  <c r="R1245" i="18"/>
  <c r="R125" i="18"/>
  <c r="R1244" i="18"/>
  <c r="R123" i="18"/>
  <c r="R824" i="18"/>
  <c r="P123" i="18"/>
  <c r="R751" i="18"/>
  <c r="R674" i="18"/>
  <c r="R670" i="18"/>
  <c r="R120" i="18"/>
  <c r="R117" i="18"/>
  <c r="P117" i="18"/>
  <c r="R118" i="18"/>
  <c r="P118" i="18"/>
  <c r="P670" i="18"/>
  <c r="O670" i="18" s="1"/>
  <c r="P1245" i="18"/>
  <c r="O1245" i="18" s="1"/>
  <c r="P1244" i="18"/>
  <c r="P125" i="18"/>
  <c r="P120" i="18"/>
  <c r="P824" i="18"/>
  <c r="P751" i="18"/>
  <c r="O751" i="18" s="1"/>
  <c r="P674" i="18"/>
  <c r="O674" i="18" s="1"/>
  <c r="R1131" i="18"/>
  <c r="R841" i="18"/>
  <c r="R420" i="18"/>
  <c r="R156" i="18"/>
  <c r="P156" i="18"/>
  <c r="R155" i="18"/>
  <c r="P1131" i="18"/>
  <c r="O1131" i="18" s="1"/>
  <c r="P420" i="18"/>
  <c r="P841" i="18"/>
  <c r="O841" i="18" s="1"/>
  <c r="P155" i="18"/>
  <c r="R637" i="18"/>
  <c r="R265" i="18"/>
  <c r="P637" i="18"/>
  <c r="P265" i="18"/>
  <c r="R958" i="18"/>
  <c r="A958" i="18" s="1"/>
  <c r="O958" i="18" s="1"/>
  <c r="P1136" i="18"/>
  <c r="R326" i="18"/>
  <c r="O326" i="18" s="1"/>
  <c r="P1282" i="18"/>
  <c r="R1202" i="18"/>
  <c r="A1202" i="18" s="1"/>
  <c r="O1202" i="18" s="1"/>
  <c r="P950" i="18"/>
  <c r="P1094" i="18"/>
  <c r="P947" i="18"/>
  <c r="R323" i="18"/>
  <c r="O323" i="18" s="1"/>
  <c r="R955" i="18"/>
  <c r="A955" i="18" s="1"/>
  <c r="O955" i="18" s="1"/>
  <c r="R965" i="18"/>
  <c r="A965" i="18" s="1"/>
  <c r="O965" i="18" s="1"/>
  <c r="R260" i="18"/>
  <c r="O260" i="18" s="1"/>
  <c r="P1202" i="18"/>
  <c r="R957" i="18"/>
  <c r="A957" i="18" s="1"/>
  <c r="O957" i="18" s="1"/>
  <c r="R956" i="18"/>
  <c r="A956" i="18" s="1"/>
  <c r="O956" i="18" s="1"/>
  <c r="P375" i="18"/>
  <c r="P829" i="18"/>
  <c r="R194" i="18"/>
  <c r="A194" i="18" s="1"/>
  <c r="O194" i="18" s="1"/>
  <c r="R952" i="18"/>
  <c r="A952" i="18" s="1"/>
  <c r="O952" i="18" s="1"/>
  <c r="P174" i="18"/>
  <c r="R829" i="18"/>
  <c r="O829" i="18" s="1"/>
  <c r="R759" i="18"/>
  <c r="O759" i="18" s="1"/>
  <c r="R740" i="18"/>
  <c r="O740" i="18" s="1"/>
  <c r="P1198" i="18"/>
  <c r="R42" i="18"/>
  <c r="O42" i="18" s="1"/>
  <c r="P965" i="18"/>
  <c r="R669" i="18"/>
  <c r="O669" i="18" s="1"/>
  <c r="R951" i="18"/>
  <c r="A951" i="18" s="1"/>
  <c r="O951" i="18" s="1"/>
  <c r="P740" i="18"/>
  <c r="R58" i="18"/>
  <c r="R81" i="18"/>
  <c r="O81" i="18" s="1"/>
  <c r="P464" i="18"/>
  <c r="P859" i="18"/>
  <c r="R1094" i="18"/>
  <c r="O1094" i="18" s="1"/>
  <c r="R68" i="18"/>
  <c r="O68" i="18" s="1"/>
  <c r="R668" i="18"/>
  <c r="O668" i="18" s="1"/>
  <c r="P948" i="18"/>
  <c r="P323" i="18"/>
  <c r="P957" i="18"/>
  <c r="P331" i="18"/>
  <c r="P42" i="18"/>
  <c r="P326" i="18"/>
  <c r="R1281" i="18"/>
  <c r="A1281" i="18" s="1"/>
  <c r="O1281" i="18" s="1"/>
  <c r="P68" i="18"/>
  <c r="R949" i="18"/>
  <c r="A949" i="18" s="1"/>
  <c r="O949" i="18" s="1"/>
  <c r="P69" i="18"/>
  <c r="P668" i="18"/>
  <c r="R69" i="18"/>
  <c r="O69" i="18" s="1"/>
  <c r="R375" i="18"/>
  <c r="O375" i="18" s="1"/>
  <c r="R1198" i="18"/>
  <c r="P75" i="18"/>
  <c r="P1281" i="18"/>
  <c r="P955" i="18"/>
  <c r="R1282" i="18"/>
  <c r="A1282" i="18" s="1"/>
  <c r="O1282" i="18" s="1"/>
  <c r="P759" i="18"/>
  <c r="P949" i="18"/>
  <c r="P952" i="18"/>
  <c r="R331" i="18"/>
  <c r="O331" i="18" s="1"/>
  <c r="R75" i="18"/>
  <c r="O75" i="18" s="1"/>
  <c r="P81" i="18"/>
  <c r="P669" i="18"/>
  <c r="P465" i="18"/>
  <c r="R948" i="18"/>
  <c r="A948" i="18" s="1"/>
  <c r="O948" i="18" s="1"/>
  <c r="P1247" i="18"/>
  <c r="R174" i="18"/>
  <c r="A174" i="18" s="1"/>
  <c r="O174" i="18" s="1"/>
  <c r="R465" i="18"/>
  <c r="A465" i="18" s="1"/>
  <c r="O465" i="18" s="1"/>
  <c r="P954" i="18"/>
  <c r="R464" i="18"/>
  <c r="A464" i="18" s="1"/>
  <c r="O464" i="18" s="1"/>
  <c r="P958" i="18"/>
  <c r="P951" i="18"/>
  <c r="R1247" i="18"/>
  <c r="O1247" i="18" s="1"/>
  <c r="P956" i="18"/>
  <c r="R1136" i="18"/>
  <c r="R953" i="18"/>
  <c r="A953" i="18" s="1"/>
  <c r="O953" i="18" s="1"/>
  <c r="P58" i="18"/>
  <c r="P260" i="18"/>
  <c r="P686" i="18"/>
  <c r="P210" i="18"/>
  <c r="R954" i="18"/>
  <c r="A954" i="18" s="1"/>
  <c r="O954" i="18" s="1"/>
  <c r="R686" i="18"/>
  <c r="O686" i="18" s="1"/>
  <c r="P194" i="18"/>
  <c r="R210" i="18"/>
  <c r="R950" i="18"/>
  <c r="A950" i="18" s="1"/>
  <c r="O950" i="18" s="1"/>
  <c r="P953" i="18"/>
  <c r="R859" i="18"/>
  <c r="A859" i="18" s="1"/>
  <c r="O859" i="18" s="1"/>
  <c r="R947" i="18"/>
  <c r="A947" i="18" s="1"/>
  <c r="O947" i="18" s="1"/>
  <c r="P1166" i="18"/>
  <c r="P943" i="18"/>
  <c r="R1028" i="18"/>
  <c r="O1028" i="18" s="1"/>
  <c r="R94" i="18"/>
  <c r="O94" i="18" s="1"/>
  <c r="R1197" i="18"/>
  <c r="O1197" i="18" s="1"/>
  <c r="R840" i="18"/>
  <c r="O840" i="18" s="1"/>
  <c r="R942" i="18"/>
  <c r="A942" i="18" s="1"/>
  <c r="O942" i="18" s="1"/>
  <c r="R945" i="18"/>
  <c r="A945" i="18" s="1"/>
  <c r="O945" i="18" s="1"/>
  <c r="R941" i="18"/>
  <c r="A941" i="18" s="1"/>
  <c r="O941" i="18" s="1"/>
  <c r="R377" i="18"/>
  <c r="O377" i="18" s="1"/>
  <c r="P1209" i="18"/>
  <c r="P1028" i="18"/>
  <c r="R195" i="18"/>
  <c r="A195" i="18" s="1"/>
  <c r="O195" i="18" s="1"/>
  <c r="P940" i="18"/>
  <c r="P840" i="18"/>
  <c r="P680" i="18"/>
  <c r="P825" i="18"/>
  <c r="R946" i="18"/>
  <c r="A946" i="18" s="1"/>
  <c r="O946" i="18" s="1"/>
  <c r="R944" i="18"/>
  <c r="A944" i="18" s="1"/>
  <c r="O944" i="18" s="1"/>
  <c r="P431" i="18"/>
  <c r="R943" i="18"/>
  <c r="A943" i="18" s="1"/>
  <c r="O943" i="18" s="1"/>
  <c r="P94" i="18"/>
  <c r="P195" i="18"/>
  <c r="R1209" i="18"/>
  <c r="A1209" i="18" s="1"/>
  <c r="O1209" i="18" s="1"/>
  <c r="P403" i="18"/>
  <c r="P377" i="18"/>
  <c r="P945" i="18"/>
  <c r="P942" i="18"/>
  <c r="R940" i="18"/>
  <c r="P441" i="18"/>
  <c r="R680" i="18"/>
  <c r="O680" i="18" s="1"/>
  <c r="R1166" i="18"/>
  <c r="A1166" i="18" s="1"/>
  <c r="O1166" i="18" s="1"/>
  <c r="P941" i="18"/>
  <c r="R41" i="18"/>
  <c r="O41" i="18" s="1"/>
  <c r="R431" i="18"/>
  <c r="O431" i="18" s="1"/>
  <c r="P944" i="18"/>
  <c r="P1197" i="18"/>
  <c r="R825" i="18"/>
  <c r="O825" i="18" s="1"/>
  <c r="P41" i="18"/>
  <c r="P946" i="18"/>
  <c r="R403" i="18"/>
  <c r="O403" i="18" s="1"/>
  <c r="R441" i="18"/>
  <c r="A441" i="18" s="1"/>
  <c r="O441" i="18" s="1"/>
  <c r="R1230" i="18"/>
  <c r="R1026" i="18"/>
  <c r="R1024" i="18"/>
  <c r="R1129" i="18"/>
  <c r="R1113" i="18"/>
  <c r="R1105" i="18"/>
  <c r="P1113" i="18"/>
  <c r="O1113" i="18" s="1"/>
  <c r="P1129" i="18"/>
  <c r="O1129" i="18" s="1"/>
  <c r="P1105" i="18"/>
  <c r="O1105" i="18" s="1"/>
  <c r="P1230" i="18"/>
  <c r="O1230" i="18" s="1"/>
  <c r="P1024" i="18"/>
  <c r="O1024" i="18" s="1"/>
  <c r="P1026" i="18"/>
  <c r="O1026" i="18" s="1"/>
  <c r="P538" i="18"/>
  <c r="P251" i="18"/>
  <c r="O251" i="18" s="1"/>
  <c r="R411" i="18"/>
  <c r="R538" i="18"/>
  <c r="P722" i="18"/>
  <c r="O722" i="18" s="1"/>
  <c r="R119" i="18"/>
  <c r="R124" i="18"/>
  <c r="R722" i="18"/>
  <c r="R106" i="18"/>
  <c r="R87" i="18"/>
  <c r="P106" i="18"/>
  <c r="R78" i="18"/>
  <c r="R472" i="18"/>
  <c r="P78" i="18"/>
  <c r="P472" i="18"/>
  <c r="A472" i="18" s="1"/>
  <c r="O472" i="18" s="1"/>
  <c r="P124" i="18"/>
  <c r="P87" i="18"/>
  <c r="P253" i="18"/>
  <c r="O253" i="18" s="1"/>
  <c r="P411" i="18"/>
  <c r="O411" i="18" s="1"/>
  <c r="P119" i="18"/>
  <c r="R774" i="18"/>
  <c r="O774" i="18" s="1"/>
  <c r="R463" i="18"/>
  <c r="A463" i="18" s="1"/>
  <c r="O463" i="18" s="1"/>
  <c r="R995" i="18"/>
  <c r="O995" i="18" s="1"/>
  <c r="R1368" i="18"/>
  <c r="A1368" i="18" s="1"/>
  <c r="O1368" i="18" s="1"/>
  <c r="R1384" i="18"/>
  <c r="A1384" i="18" s="1"/>
  <c r="O1384" i="18" s="1"/>
  <c r="R1400" i="18"/>
  <c r="A1400" i="18" s="1"/>
  <c r="O1400" i="18" s="1"/>
  <c r="R1416" i="18"/>
  <c r="A1416" i="18" s="1"/>
  <c r="O1416" i="18" s="1"/>
  <c r="R780" i="18"/>
  <c r="O780" i="18" s="1"/>
  <c r="R357" i="18"/>
  <c r="O357" i="18" s="1"/>
  <c r="R1362" i="18"/>
  <c r="A1362" i="18" s="1"/>
  <c r="O1362" i="18" s="1"/>
  <c r="R1369" i="18"/>
  <c r="A1369" i="18" s="1"/>
  <c r="O1369" i="18" s="1"/>
  <c r="R1385" i="18"/>
  <c r="A1385" i="18" s="1"/>
  <c r="O1385" i="18" s="1"/>
  <c r="R1401" i="18"/>
  <c r="A1401" i="18" s="1"/>
  <c r="O1401" i="18" s="1"/>
  <c r="R1417" i="18"/>
  <c r="A1417" i="18" s="1"/>
  <c r="O1417" i="18" s="1"/>
  <c r="R785" i="18"/>
  <c r="O785" i="18" s="1"/>
  <c r="R1357" i="18"/>
  <c r="O1357" i="18" s="1"/>
  <c r="R270" i="18"/>
  <c r="O270" i="18" s="1"/>
  <c r="R440" i="18"/>
  <c r="O440" i="18" s="1"/>
  <c r="R374" i="18"/>
  <c r="O374" i="18" s="1"/>
  <c r="R1258" i="18"/>
  <c r="O1258" i="18" s="1"/>
  <c r="R1361" i="18"/>
  <c r="A1361" i="18" s="1"/>
  <c r="O1361" i="18" s="1"/>
  <c r="R378" i="18"/>
  <c r="O378" i="18" s="1"/>
  <c r="R1374" i="18"/>
  <c r="A1374" i="18" s="1"/>
  <c r="O1374" i="18" s="1"/>
  <c r="R1390" i="18"/>
  <c r="A1390" i="18" s="1"/>
  <c r="O1390" i="18" s="1"/>
  <c r="R1406" i="18"/>
  <c r="A1406" i="18" s="1"/>
  <c r="O1406" i="18" s="1"/>
  <c r="R1422" i="18"/>
  <c r="A1422" i="18" s="1"/>
  <c r="O1422" i="18" s="1"/>
  <c r="R364" i="18"/>
  <c r="O364" i="18" s="1"/>
  <c r="R794" i="18"/>
  <c r="O794" i="18" s="1"/>
  <c r="R961" i="18"/>
  <c r="A961" i="18" s="1"/>
  <c r="O961" i="18" s="1"/>
  <c r="R773" i="18"/>
  <c r="O773" i="18" s="1"/>
  <c r="R775" i="18"/>
  <c r="O775" i="18" s="1"/>
  <c r="R962" i="18"/>
  <c r="A962" i="18" s="1"/>
  <c r="O962" i="18" s="1"/>
  <c r="R782" i="18"/>
  <c r="O782" i="18" s="1"/>
  <c r="R712" i="18"/>
  <c r="O712" i="18" s="1"/>
  <c r="R826" i="18"/>
  <c r="O826" i="18" s="1"/>
  <c r="R356" i="18"/>
  <c r="O356" i="18" s="1"/>
  <c r="R1367" i="18"/>
  <c r="A1367" i="18" s="1"/>
  <c r="O1367" i="18" s="1"/>
  <c r="R1383" i="18"/>
  <c r="A1383" i="18" s="1"/>
  <c r="O1383" i="18" s="1"/>
  <c r="R1399" i="18"/>
  <c r="A1399" i="18" s="1"/>
  <c r="O1399" i="18" s="1"/>
  <c r="R1415" i="18"/>
  <c r="A1415" i="18" s="1"/>
  <c r="O1415" i="18" s="1"/>
  <c r="R1332" i="18"/>
  <c r="O1332" i="18" s="1"/>
  <c r="R1341" i="18"/>
  <c r="O1341" i="18" s="1"/>
  <c r="R1377" i="18"/>
  <c r="A1377" i="18" s="1"/>
  <c r="O1377" i="18" s="1"/>
  <c r="R1397" i="18"/>
  <c r="A1397" i="18" s="1"/>
  <c r="O1397" i="18" s="1"/>
  <c r="R1420" i="18"/>
  <c r="A1420" i="18" s="1"/>
  <c r="O1420" i="18" s="1"/>
  <c r="P826" i="18"/>
  <c r="P356" i="18"/>
  <c r="P1367" i="18"/>
  <c r="P1383" i="18"/>
  <c r="P1399" i="18"/>
  <c r="P1415" i="18"/>
  <c r="R854" i="18"/>
  <c r="O854" i="18" s="1"/>
  <c r="R758" i="18"/>
  <c r="O758" i="18" s="1"/>
  <c r="R1378" i="18"/>
  <c r="A1378" i="18" s="1"/>
  <c r="O1378" i="18" s="1"/>
  <c r="R1398" i="18"/>
  <c r="A1398" i="18" s="1"/>
  <c r="O1398" i="18" s="1"/>
  <c r="R1421" i="18"/>
  <c r="A1421" i="18" s="1"/>
  <c r="O1421" i="18" s="1"/>
  <c r="P774" i="18"/>
  <c r="P463" i="18"/>
  <c r="P995" i="18"/>
  <c r="P1368" i="18"/>
  <c r="P1384" i="18"/>
  <c r="P1400" i="18"/>
  <c r="P1416" i="18"/>
  <c r="R384" i="18"/>
  <c r="O384" i="18" s="1"/>
  <c r="R1379" i="18"/>
  <c r="A1379" i="18" s="1"/>
  <c r="O1379" i="18" s="1"/>
  <c r="R1402" i="18"/>
  <c r="A1402" i="18" s="1"/>
  <c r="O1402" i="18" s="1"/>
  <c r="R1423" i="18"/>
  <c r="A1423" i="18" s="1"/>
  <c r="O1423" i="18" s="1"/>
  <c r="P780" i="18"/>
  <c r="P357" i="18"/>
  <c r="P1362" i="18"/>
  <c r="P1369" i="18"/>
  <c r="P1385" i="18"/>
  <c r="P1401" i="18"/>
  <c r="P1417" i="18"/>
  <c r="R1334" i="18"/>
  <c r="O1334" i="18" s="1"/>
  <c r="R404" i="18"/>
  <c r="O404" i="18" s="1"/>
  <c r="R1380" i="18"/>
  <c r="A1380" i="18" s="1"/>
  <c r="O1380" i="18" s="1"/>
  <c r="R1403" i="18"/>
  <c r="A1403" i="18" s="1"/>
  <c r="O1403" i="18" s="1"/>
  <c r="R1424" i="18"/>
  <c r="A1424" i="18" s="1"/>
  <c r="O1424" i="18" s="1"/>
  <c r="R1257" i="18"/>
  <c r="O1257" i="18" s="1"/>
  <c r="R1372" i="18"/>
  <c r="A1372" i="18" s="1"/>
  <c r="O1372" i="18" s="1"/>
  <c r="R1404" i="18"/>
  <c r="A1404" i="18" s="1"/>
  <c r="O1404" i="18" s="1"/>
  <c r="R141" i="18"/>
  <c r="O141" i="18" s="1"/>
  <c r="R1373" i="18"/>
  <c r="A1373" i="18" s="1"/>
  <c r="O1373" i="18" s="1"/>
  <c r="R1405" i="18"/>
  <c r="A1405" i="18" s="1"/>
  <c r="O1405" i="18" s="1"/>
  <c r="P270" i="18"/>
  <c r="P1255" i="18"/>
  <c r="P1108" i="18"/>
  <c r="P1371" i="18"/>
  <c r="P1390" i="18"/>
  <c r="P1409" i="18"/>
  <c r="R580" i="18"/>
  <c r="O580" i="18" s="1"/>
  <c r="R1375" i="18"/>
  <c r="A1375" i="18" s="1"/>
  <c r="O1375" i="18" s="1"/>
  <c r="R1407" i="18"/>
  <c r="A1407" i="18" s="1"/>
  <c r="O1407" i="18" s="1"/>
  <c r="P440" i="18"/>
  <c r="P1256" i="18"/>
  <c r="P439" i="18"/>
  <c r="P1372" i="18"/>
  <c r="P1391" i="18"/>
  <c r="P1410" i="18"/>
  <c r="R850" i="18"/>
  <c r="O850" i="18" s="1"/>
  <c r="R844" i="18"/>
  <c r="O844" i="18" s="1"/>
  <c r="R1376" i="18"/>
  <c r="A1376" i="18" s="1"/>
  <c r="O1376" i="18" s="1"/>
  <c r="R1408" i="18"/>
  <c r="A1408" i="18" s="1"/>
  <c r="O1408" i="18" s="1"/>
  <c r="P374" i="18"/>
  <c r="P1332" i="18"/>
  <c r="P1338" i="18"/>
  <c r="P1373" i="18"/>
  <c r="P1392" i="18"/>
  <c r="P1411" i="18"/>
  <c r="R1359" i="18"/>
  <c r="A1359" i="18" s="1"/>
  <c r="O1359" i="18" s="1"/>
  <c r="R1381" i="18"/>
  <c r="A1381" i="18" s="1"/>
  <c r="O1381" i="18" s="1"/>
  <c r="R1409" i="18"/>
  <c r="A1409" i="18" s="1"/>
  <c r="O1409" i="18" s="1"/>
  <c r="P364" i="18"/>
  <c r="P507" i="18"/>
  <c r="P1374" i="18"/>
  <c r="P1393" i="18"/>
  <c r="P1412" i="18"/>
  <c r="R1360" i="18"/>
  <c r="A1360" i="18" s="1"/>
  <c r="O1360" i="18" s="1"/>
  <c r="R1382" i="18"/>
  <c r="A1382" i="18" s="1"/>
  <c r="O1382" i="18" s="1"/>
  <c r="R1410" i="18"/>
  <c r="A1410" i="18" s="1"/>
  <c r="O1410" i="18" s="1"/>
  <c r="P794" i="18"/>
  <c r="P854" i="18"/>
  <c r="P1341" i="18"/>
  <c r="P1375" i="18"/>
  <c r="P1394" i="18"/>
  <c r="P1413" i="18"/>
  <c r="R161" i="18"/>
  <c r="O161" i="18" s="1"/>
  <c r="R1338" i="18"/>
  <c r="O1338" i="18" s="1"/>
  <c r="R1386" i="18"/>
  <c r="A1386" i="18" s="1"/>
  <c r="O1386" i="18" s="1"/>
  <c r="R1411" i="18"/>
  <c r="A1411" i="18" s="1"/>
  <c r="O1411" i="18" s="1"/>
  <c r="P961" i="18"/>
  <c r="P1334" i="18"/>
  <c r="P758" i="18"/>
  <c r="P1376" i="18"/>
  <c r="P1395" i="18"/>
  <c r="P1414" i="18"/>
  <c r="R437" i="18"/>
  <c r="O437" i="18" s="1"/>
  <c r="R507" i="18"/>
  <c r="O507" i="18" s="1"/>
  <c r="R1387" i="18"/>
  <c r="A1387" i="18" s="1"/>
  <c r="O1387" i="18" s="1"/>
  <c r="R1412" i="18"/>
  <c r="A1412" i="18" s="1"/>
  <c r="O1412" i="18" s="1"/>
  <c r="P773" i="18"/>
  <c r="P1257" i="18"/>
  <c r="P378" i="18"/>
  <c r="P1377" i="18"/>
  <c r="P1396" i="18"/>
  <c r="P1418" i="18"/>
  <c r="R709" i="18"/>
  <c r="O709" i="18" s="1"/>
  <c r="R389" i="18"/>
  <c r="O389" i="18" s="1"/>
  <c r="R1388" i="18"/>
  <c r="A1388" i="18" s="1"/>
  <c r="O1388" i="18" s="1"/>
  <c r="R1413" i="18"/>
  <c r="A1413" i="18" s="1"/>
  <c r="O1413" i="18" s="1"/>
  <c r="P775" i="18"/>
  <c r="P141" i="18"/>
  <c r="P384" i="18"/>
  <c r="P1378" i="18"/>
  <c r="P1397" i="18"/>
  <c r="P1419" i="18"/>
  <c r="R1108" i="18"/>
  <c r="O1108" i="18" s="1"/>
  <c r="R1392" i="18"/>
  <c r="A1392" i="18" s="1"/>
  <c r="O1392" i="18" s="1"/>
  <c r="P1031" i="18"/>
  <c r="A1031" i="18" s="1"/>
  <c r="P1359" i="18"/>
  <c r="P847" i="18"/>
  <c r="P1403" i="18"/>
  <c r="P612" i="18"/>
  <c r="A612" i="18" s="1"/>
  <c r="P1201" i="18"/>
  <c r="A1201" i="18" s="1"/>
  <c r="P1421" i="18"/>
  <c r="R439" i="18"/>
  <c r="O439" i="18" s="1"/>
  <c r="R1393" i="18"/>
  <c r="A1393" i="18" s="1"/>
  <c r="O1393" i="18" s="1"/>
  <c r="P549" i="18"/>
  <c r="P1008" i="18"/>
  <c r="P1064" i="18"/>
  <c r="A1064" i="18" s="1"/>
  <c r="P1276" i="18"/>
  <c r="A1276" i="18" s="1"/>
  <c r="P1360" i="18"/>
  <c r="P1363" i="18"/>
  <c r="P1404" i="18"/>
  <c r="P274" i="18"/>
  <c r="P814" i="18"/>
  <c r="A814" i="18" s="1"/>
  <c r="P551" i="18"/>
  <c r="P1240" i="18"/>
  <c r="P1159" i="18"/>
  <c r="A1159" i="18" s="1"/>
  <c r="R1394" i="18"/>
  <c r="A1394" i="18" s="1"/>
  <c r="O1394" i="18" s="1"/>
  <c r="P846" i="18"/>
  <c r="P988" i="18"/>
  <c r="A988" i="18" s="1"/>
  <c r="P1319" i="18"/>
  <c r="P1361" i="18"/>
  <c r="P1364" i="18"/>
  <c r="P1405" i="18"/>
  <c r="R1363" i="18"/>
  <c r="A1363" i="18" s="1"/>
  <c r="O1363" i="18" s="1"/>
  <c r="P455" i="18"/>
  <c r="A455" i="18" s="1"/>
  <c r="P523" i="18"/>
  <c r="A523" i="18" s="1"/>
  <c r="P790" i="18"/>
  <c r="A790" i="18" s="1"/>
  <c r="P912" i="18"/>
  <c r="A912" i="18" s="1"/>
  <c r="P481" i="18"/>
  <c r="A481" i="18" s="1"/>
  <c r="P997" i="18"/>
  <c r="A997" i="18" s="1"/>
  <c r="P1203" i="18"/>
  <c r="A1203" i="18" s="1"/>
  <c r="P1279" i="18"/>
  <c r="A1279" i="18" s="1"/>
  <c r="P843" i="18"/>
  <c r="P1422" i="18"/>
  <c r="R1395" i="18"/>
  <c r="A1395" i="18" s="1"/>
  <c r="O1395" i="18" s="1"/>
  <c r="P661" i="18"/>
  <c r="P861" i="18"/>
  <c r="A861" i="18" s="1"/>
  <c r="P925" i="18"/>
  <c r="A925" i="18" s="1"/>
  <c r="P1084" i="18"/>
  <c r="P161" i="18"/>
  <c r="P1365" i="18"/>
  <c r="P1406" i="18"/>
  <c r="R847" i="18"/>
  <c r="O847" i="18" s="1"/>
  <c r="P609" i="18"/>
  <c r="A609" i="18" s="1"/>
  <c r="P782" i="18"/>
  <c r="R1425" i="18"/>
  <c r="A1425" i="18" s="1"/>
  <c r="O1425" i="18" s="1"/>
  <c r="P239" i="18"/>
  <c r="P894" i="18"/>
  <c r="A894" i="18" s="1"/>
  <c r="P767" i="18"/>
  <c r="P705" i="18"/>
  <c r="P712" i="18"/>
  <c r="P1381" i="18"/>
  <c r="R807" i="18"/>
  <c r="O807" i="18" s="1"/>
  <c r="R1396" i="18"/>
  <c r="A1396" i="18" s="1"/>
  <c r="O1396" i="18" s="1"/>
  <c r="P448" i="18"/>
  <c r="A448" i="18" s="1"/>
  <c r="P223" i="18"/>
  <c r="A223" i="18" s="1"/>
  <c r="P271" i="18"/>
  <c r="A271" i="18" s="1"/>
  <c r="P386" i="18"/>
  <c r="P862" i="18"/>
  <c r="A862" i="18" s="1"/>
  <c r="P719" i="18"/>
  <c r="A719" i="18" s="1"/>
  <c r="P1109" i="18"/>
  <c r="A1109" i="18" s="1"/>
  <c r="P1029" i="18"/>
  <c r="P437" i="18"/>
  <c r="P1366" i="18"/>
  <c r="P1407" i="18"/>
  <c r="R1418" i="18"/>
  <c r="A1418" i="18" s="1"/>
  <c r="O1418" i="18" s="1"/>
  <c r="P620" i="18"/>
  <c r="A620" i="18" s="1"/>
  <c r="P509" i="18"/>
  <c r="P807" i="18"/>
  <c r="P1379" i="18"/>
  <c r="R843" i="18"/>
  <c r="O843" i="18" s="1"/>
  <c r="R1414" i="18"/>
  <c r="A1414" i="18" s="1"/>
  <c r="O1414" i="18" s="1"/>
  <c r="P592" i="18"/>
  <c r="A592" i="18" s="1"/>
  <c r="P971" i="18"/>
  <c r="P1261" i="18"/>
  <c r="A1261" i="18" s="1"/>
  <c r="P1357" i="18"/>
  <c r="P709" i="18"/>
  <c r="P1370" i="18"/>
  <c r="P1408" i="18"/>
  <c r="R438" i="18"/>
  <c r="O438" i="18" s="1"/>
  <c r="P1055" i="18"/>
  <c r="A1055" i="18" s="1"/>
  <c r="P1266" i="18"/>
  <c r="A1266" i="18" s="1"/>
  <c r="P962" i="18"/>
  <c r="P1420" i="18"/>
  <c r="R1419" i="18"/>
  <c r="A1419" i="18" s="1"/>
  <c r="O1419" i="18" s="1"/>
  <c r="P746" i="18"/>
  <c r="P821" i="18"/>
  <c r="A821" i="18" s="1"/>
  <c r="P471" i="18"/>
  <c r="P967" i="18"/>
  <c r="P1380" i="18"/>
  <c r="R964" i="18"/>
  <c r="A964" i="18" s="1"/>
  <c r="O964" i="18" s="1"/>
  <c r="R1370" i="18"/>
  <c r="A1370" i="18" s="1"/>
  <c r="O1370" i="18" s="1"/>
  <c r="P150" i="18"/>
  <c r="P436" i="18"/>
  <c r="P673" i="18"/>
  <c r="A673" i="18" s="1"/>
  <c r="P937" i="18"/>
  <c r="A937" i="18" s="1"/>
  <c r="P993" i="18"/>
  <c r="P1232" i="18"/>
  <c r="P1320" i="18"/>
  <c r="P1358" i="18"/>
  <c r="P1388" i="18"/>
  <c r="R1365" i="18"/>
  <c r="A1365" i="18" s="1"/>
  <c r="O1365" i="18" s="1"/>
  <c r="P318" i="18"/>
  <c r="A318" i="18" s="1"/>
  <c r="P763" i="18"/>
  <c r="A763" i="18" s="1"/>
  <c r="P893" i="18"/>
  <c r="A893" i="18" s="1"/>
  <c r="P1171" i="18"/>
  <c r="P404" i="18"/>
  <c r="R1391" i="18"/>
  <c r="A1391" i="18" s="1"/>
  <c r="O1391" i="18" s="1"/>
  <c r="P817" i="18"/>
  <c r="A817" i="18" s="1"/>
  <c r="P504" i="18"/>
  <c r="P1048" i="18"/>
  <c r="A1048" i="18" s="1"/>
  <c r="P1229" i="18"/>
  <c r="P1387" i="18"/>
  <c r="R649" i="18"/>
  <c r="O649" i="18" s="1"/>
  <c r="R113" i="18"/>
  <c r="O113" i="18" s="1"/>
  <c r="P614" i="18"/>
  <c r="P500" i="18"/>
  <c r="A500" i="18" s="1"/>
  <c r="P694" i="18"/>
  <c r="A694" i="18" s="1"/>
  <c r="P1022" i="18"/>
  <c r="A1022" i="18" s="1"/>
  <c r="P963" i="18"/>
  <c r="P1402" i="18"/>
  <c r="P496" i="18"/>
  <c r="P534" i="18"/>
  <c r="P434" i="18"/>
  <c r="P1069" i="18"/>
  <c r="A1069" i="18" s="1"/>
  <c r="P1160" i="18"/>
  <c r="A1160" i="18" s="1"/>
  <c r="P1348" i="18"/>
  <c r="A1348" i="18" s="1"/>
  <c r="P964" i="18"/>
  <c r="P1423" i="18"/>
  <c r="P285" i="18"/>
  <c r="A285" i="18" s="1"/>
  <c r="P938" i="18"/>
  <c r="A938" i="18" s="1"/>
  <c r="P1074" i="18"/>
  <c r="A1074" i="18" s="1"/>
  <c r="P1125" i="18"/>
  <c r="A1125" i="18" s="1"/>
  <c r="P1258" i="18"/>
  <c r="P1424" i="18"/>
  <c r="P442" i="18"/>
  <c r="A442" i="18" s="1"/>
  <c r="P317" i="18"/>
  <c r="P558" i="18"/>
  <c r="P1104" i="18"/>
  <c r="P1306" i="18"/>
  <c r="P580" i="18"/>
  <c r="P1425" i="18"/>
  <c r="R963" i="18"/>
  <c r="A963" i="18" s="1"/>
  <c r="O963" i="18" s="1"/>
  <c r="P351" i="18"/>
  <c r="P823" i="18"/>
  <c r="A823" i="18" s="1"/>
  <c r="P986" i="18"/>
  <c r="A986" i="18" s="1"/>
  <c r="P1035" i="18"/>
  <c r="A1035" i="18" s="1"/>
  <c r="P850" i="18"/>
  <c r="P649" i="18"/>
  <c r="R1358" i="18"/>
  <c r="P818" i="18"/>
  <c r="A818" i="18" s="1"/>
  <c r="P1075" i="18"/>
  <c r="A1075" i="18" s="1"/>
  <c r="P1324" i="18"/>
  <c r="A1324" i="18" s="1"/>
  <c r="P438" i="18"/>
  <c r="P1165" i="18"/>
  <c r="R1255" i="18"/>
  <c r="O1255" i="18" s="1"/>
  <c r="P294" i="18"/>
  <c r="A294" i="18" s="1"/>
  <c r="P698" i="18"/>
  <c r="P1042" i="18"/>
  <c r="A1042" i="18" s="1"/>
  <c r="P1326" i="18"/>
  <c r="A1326" i="18" s="1"/>
  <c r="P1305" i="18"/>
  <c r="R638" i="18"/>
  <c r="O638" i="18" s="1"/>
  <c r="P555" i="18"/>
  <c r="A555" i="18" s="1"/>
  <c r="P1251" i="18"/>
  <c r="P844" i="18"/>
  <c r="P1196" i="18"/>
  <c r="A1196" i="18" s="1"/>
  <c r="P905" i="18"/>
  <c r="A905" i="18" s="1"/>
  <c r="P338" i="18"/>
  <c r="P1386" i="18"/>
  <c r="P261" i="18"/>
  <c r="P1167" i="18"/>
  <c r="A1167" i="18" s="1"/>
  <c r="P419" i="18"/>
  <c r="A419" i="18" s="1"/>
  <c r="P1215" i="18"/>
  <c r="A1215" i="18" s="1"/>
  <c r="P828" i="18"/>
  <c r="P658" i="18"/>
  <c r="A658" i="18" s="1"/>
  <c r="P232" i="18"/>
  <c r="P1027" i="18"/>
  <c r="A1027" i="18" s="1"/>
  <c r="P1268" i="18"/>
  <c r="A1268" i="18" s="1"/>
  <c r="P734" i="18"/>
  <c r="P211" i="18"/>
  <c r="A211" i="18" s="1"/>
  <c r="P602" i="18"/>
  <c r="P1030" i="18"/>
  <c r="A1030" i="18" s="1"/>
  <c r="P1224" i="18"/>
  <c r="P1382" i="18"/>
  <c r="R1256" i="18"/>
  <c r="O1256" i="18" s="1"/>
  <c r="P1389" i="18"/>
  <c r="P1398" i="18"/>
  <c r="R1389" i="18"/>
  <c r="A1389" i="18" s="1"/>
  <c r="O1389" i="18" s="1"/>
  <c r="P601" i="18"/>
  <c r="A601" i="18" s="1"/>
  <c r="P283" i="18"/>
  <c r="A283" i="18" s="1"/>
  <c r="P1045" i="18"/>
  <c r="A1045" i="18" s="1"/>
  <c r="P687" i="18"/>
  <c r="A687" i="18" s="1"/>
  <c r="P870" i="18"/>
  <c r="A870" i="18" s="1"/>
  <c r="P497" i="18"/>
  <c r="A497" i="18" s="1"/>
  <c r="P583" i="18"/>
  <c r="P389" i="18"/>
  <c r="P801" i="18"/>
  <c r="A801" i="18" s="1"/>
  <c r="P316" i="18"/>
  <c r="A316" i="18" s="1"/>
  <c r="P382" i="18"/>
  <c r="P1124" i="18"/>
  <c r="A1124" i="18" s="1"/>
  <c r="P1249" i="18"/>
  <c r="P833" i="18"/>
  <c r="A833" i="18" s="1"/>
  <c r="P501" i="18"/>
  <c r="P168" i="18"/>
  <c r="P1213" i="18"/>
  <c r="A1213" i="18" s="1"/>
  <c r="R1364" i="18"/>
  <c r="A1364" i="18" s="1"/>
  <c r="O1364" i="18" s="1"/>
  <c r="P914" i="18"/>
  <c r="A914" i="18" s="1"/>
  <c r="R1366" i="18"/>
  <c r="A1366" i="18" s="1"/>
  <c r="O1366" i="18" s="1"/>
  <c r="P1139" i="18"/>
  <c r="R1371" i="18"/>
  <c r="A1371" i="18" s="1"/>
  <c r="O1371" i="18" s="1"/>
  <c r="P1241" i="18"/>
  <c r="P1272" i="18"/>
  <c r="A1272" i="18" s="1"/>
  <c r="P911" i="18"/>
  <c r="A911" i="18" s="1"/>
  <c r="P622" i="18"/>
  <c r="A622" i="18" s="1"/>
  <c r="P1033" i="18"/>
  <c r="A1033" i="18" s="1"/>
  <c r="P785" i="18"/>
  <c r="P1216" i="18"/>
  <c r="A1216" i="18" s="1"/>
  <c r="P913" i="18"/>
  <c r="A913" i="18" s="1"/>
  <c r="P1254" i="18"/>
  <c r="P228" i="18"/>
  <c r="A228" i="18" s="1"/>
  <c r="P600" i="18"/>
  <c r="A600" i="18" s="1"/>
  <c r="P969" i="18"/>
  <c r="A969" i="18" s="1"/>
  <c r="R666" i="18"/>
  <c r="R396" i="18"/>
  <c r="P1057" i="18"/>
  <c r="P1349" i="18"/>
  <c r="A1349" i="18" s="1"/>
  <c r="P851" i="18"/>
  <c r="R1014" i="18"/>
  <c r="R727" i="18"/>
  <c r="R621" i="18"/>
  <c r="P1221" i="18"/>
  <c r="P659" i="18"/>
  <c r="R1218" i="18"/>
  <c r="R1206" i="18"/>
  <c r="P44" i="18"/>
  <c r="P1193" i="18"/>
  <c r="R447" i="18"/>
  <c r="R908" i="18"/>
  <c r="P206" i="18"/>
  <c r="A206" i="18" s="1"/>
  <c r="P655" i="18"/>
  <c r="A655" i="18" s="1"/>
  <c r="R216" i="18"/>
  <c r="P275" i="18"/>
  <c r="A275" i="18" s="1"/>
  <c r="P1019" i="18"/>
  <c r="R827" i="18"/>
  <c r="P556" i="18"/>
  <c r="A556" i="18" s="1"/>
  <c r="P999" i="18"/>
  <c r="A999" i="18" s="1"/>
  <c r="P998" i="18"/>
  <c r="A998" i="18" s="1"/>
  <c r="R586" i="18"/>
  <c r="P397" i="18"/>
  <c r="A397" i="18" s="1"/>
  <c r="R1076" i="18"/>
  <c r="P1116" i="18"/>
  <c r="A1116" i="18" s="1"/>
  <c r="P761" i="18"/>
  <c r="A761" i="18" s="1"/>
  <c r="R325" i="18"/>
  <c r="P642" i="18"/>
  <c r="R1164" i="18"/>
  <c r="A1164" i="18" s="1"/>
  <c r="O1164" i="18" s="1"/>
  <c r="R987" i="18"/>
  <c r="R422" i="18"/>
  <c r="R779" i="18"/>
  <c r="P585" i="18"/>
  <c r="R569" i="18"/>
  <c r="R884" i="18"/>
  <c r="R207" i="18"/>
  <c r="R1040" i="18"/>
  <c r="R636" i="18"/>
  <c r="R232" i="18"/>
  <c r="R343" i="18"/>
  <c r="R1277" i="18"/>
  <c r="P219" i="18"/>
  <c r="P662" i="18"/>
  <c r="A662" i="18" s="1"/>
  <c r="R678" i="18"/>
  <c r="P876" i="18"/>
  <c r="A876" i="18" s="1"/>
  <c r="R556" i="18"/>
  <c r="P839" i="18"/>
  <c r="A839" i="18" s="1"/>
  <c r="P1299" i="18"/>
  <c r="A1299" i="18" s="1"/>
  <c r="R752" i="18"/>
  <c r="R543" i="18"/>
  <c r="R202" i="18"/>
  <c r="R997" i="18"/>
  <c r="P1021" i="18"/>
  <c r="A1021" i="18" s="1"/>
  <c r="P1059" i="18"/>
  <c r="A1059" i="18" s="1"/>
  <c r="P1078" i="18"/>
  <c r="A1078" i="18" s="1"/>
  <c r="R1027" i="18"/>
  <c r="R1203" i="18"/>
  <c r="P933" i="18"/>
  <c r="A933" i="18" s="1"/>
  <c r="P309" i="18"/>
  <c r="A309" i="18" s="1"/>
  <c r="R860" i="18"/>
  <c r="R1192" i="18"/>
  <c r="P1137" i="18"/>
  <c r="R478" i="18"/>
  <c r="P700" i="18"/>
  <c r="P968" i="18"/>
  <c r="A968" i="18" s="1"/>
  <c r="R1163" i="18"/>
  <c r="A1163" i="18" s="1"/>
  <c r="O1163" i="18" s="1"/>
  <c r="R337" i="18"/>
  <c r="P1288" i="18"/>
  <c r="A1288" i="18" s="1"/>
  <c r="P341" i="18"/>
  <c r="P373" i="18"/>
  <c r="A373" i="18" s="1"/>
  <c r="R1000" i="18"/>
  <c r="P920" i="18"/>
  <c r="A920" i="18" s="1"/>
  <c r="P855" i="18"/>
  <c r="R258" i="18"/>
  <c r="P1278" i="18"/>
  <c r="A1278" i="18" s="1"/>
  <c r="R1293" i="18"/>
  <c r="P258" i="18"/>
  <c r="A258" i="18" s="1"/>
  <c r="R738" i="18"/>
  <c r="R1312" i="18"/>
  <c r="P365" i="18"/>
  <c r="A365" i="18" s="1"/>
  <c r="R289" i="18"/>
  <c r="P1182" i="18"/>
  <c r="R560" i="18"/>
  <c r="P381" i="18"/>
  <c r="P1044" i="18"/>
  <c r="A1044" i="18" s="1"/>
  <c r="R676" i="18"/>
  <c r="R886" i="18"/>
  <c r="P903" i="18"/>
  <c r="A903" i="18" s="1"/>
  <c r="R1355" i="18"/>
  <c r="A1355" i="18" s="1"/>
  <c r="O1355" i="18" s="1"/>
  <c r="P401" i="18"/>
  <c r="A401" i="18" s="1"/>
  <c r="R566" i="18"/>
  <c r="R406" i="18"/>
  <c r="R449" i="18"/>
  <c r="P575" i="18"/>
  <c r="R400" i="18"/>
  <c r="R626" i="18"/>
  <c r="R873" i="18"/>
  <c r="P974" i="18"/>
  <c r="A974" i="18" s="1"/>
  <c r="R605" i="18"/>
  <c r="P1141" i="18"/>
  <c r="P1102" i="18"/>
  <c r="P519" i="18"/>
  <c r="A519" i="18" s="1"/>
  <c r="R594" i="18"/>
  <c r="P544" i="18"/>
  <c r="A544" i="18" s="1"/>
  <c r="R735" i="18"/>
  <c r="R989" i="18"/>
  <c r="P290" i="18"/>
  <c r="A290" i="18" s="1"/>
  <c r="R499" i="18"/>
  <c r="P425" i="18"/>
  <c r="P756" i="18"/>
  <c r="P645" i="18"/>
  <c r="P346" i="18"/>
  <c r="R991" i="18"/>
  <c r="P314" i="18"/>
  <c r="A314" i="18" s="1"/>
  <c r="R1294" i="18"/>
  <c r="P269" i="18"/>
  <c r="A269" i="18" s="1"/>
  <c r="R1283" i="18"/>
  <c r="R1053" i="18"/>
  <c r="P1302" i="18"/>
  <c r="P1314" i="18"/>
  <c r="R778" i="18"/>
  <c r="R978" i="18"/>
  <c r="R1214" i="18"/>
  <c r="R845" i="18"/>
  <c r="R802" i="18"/>
  <c r="P692" i="18"/>
  <c r="A692" i="18" s="1"/>
  <c r="P1195" i="18"/>
  <c r="A1195" i="18" s="1"/>
  <c r="P27" i="18"/>
  <c r="P696" i="18"/>
  <c r="A696" i="18" s="1"/>
  <c r="R768" i="18"/>
  <c r="R1010" i="18"/>
  <c r="R261" i="18"/>
  <c r="R1080" i="18"/>
  <c r="R342" i="18"/>
  <c r="R1316" i="18"/>
  <c r="P793" i="18"/>
  <c r="A793" i="18" s="1"/>
  <c r="R559" i="18"/>
  <c r="R285" i="18"/>
  <c r="R456" i="18"/>
  <c r="R767" i="18"/>
  <c r="P1015" i="18"/>
  <c r="R1088" i="18"/>
  <c r="R896" i="18"/>
  <c r="P868" i="18"/>
  <c r="A868" i="18" s="1"/>
  <c r="R302" i="18"/>
  <c r="P1003" i="18"/>
  <c r="R703" i="18"/>
  <c r="R523" i="18"/>
  <c r="P1293" i="18"/>
  <c r="P353" i="18"/>
  <c r="P250" i="18"/>
  <c r="P738" i="18"/>
  <c r="A738" i="18" s="1"/>
  <c r="R572" i="18"/>
  <c r="P1312" i="18"/>
  <c r="R444" i="18"/>
  <c r="P289" i="18"/>
  <c r="A289" i="18" s="1"/>
  <c r="R1339" i="18"/>
  <c r="P560" i="18"/>
  <c r="R233" i="18"/>
  <c r="R484" i="18"/>
  <c r="R535" i="18"/>
  <c r="P676" i="18"/>
  <c r="P886" i="18"/>
  <c r="A886" i="18" s="1"/>
  <c r="R1219" i="18"/>
  <c r="R927" i="18"/>
  <c r="R606" i="18"/>
  <c r="P1355" i="18"/>
  <c r="R1352" i="18"/>
  <c r="P566" i="18"/>
  <c r="A566" i="18" s="1"/>
  <c r="R647" i="18"/>
  <c r="R1100" i="18"/>
  <c r="P406" i="18"/>
  <c r="A406" i="18" s="1"/>
  <c r="P449" i="18"/>
  <c r="A449" i="18" s="1"/>
  <c r="R243" i="18"/>
  <c r="P400" i="18"/>
  <c r="A400" i="18" s="1"/>
  <c r="P626" i="18"/>
  <c r="A626" i="18" s="1"/>
  <c r="P873" i="18"/>
  <c r="A873" i="18" s="1"/>
  <c r="P605" i="18"/>
  <c r="P171" i="18"/>
  <c r="R220" i="18"/>
  <c r="P594" i="18"/>
  <c r="P735" i="18"/>
  <c r="A735" i="18" s="1"/>
  <c r="P989" i="18"/>
  <c r="A989" i="18" s="1"/>
  <c r="R533" i="18"/>
  <c r="R468" i="18"/>
  <c r="P499" i="18"/>
  <c r="R415" i="18"/>
  <c r="R445" i="18"/>
  <c r="R541" i="18"/>
  <c r="R695" i="18"/>
  <c r="R616" i="18"/>
  <c r="R1119" i="18"/>
  <c r="R1062" i="18"/>
  <c r="R934" i="18"/>
  <c r="R281" i="18"/>
  <c r="P991" i="18"/>
  <c r="A991" i="18" s="1"/>
  <c r="R1149" i="18"/>
  <c r="R728" i="18"/>
  <c r="P1294" i="18"/>
  <c r="P354" i="18"/>
  <c r="A354" i="18" s="1"/>
  <c r="P1283" i="18"/>
  <c r="A1283" i="18" s="1"/>
  <c r="R796" i="18"/>
  <c r="P1053" i="18"/>
  <c r="A1053" i="18" s="1"/>
  <c r="R608" i="18"/>
  <c r="P778" i="18"/>
  <c r="A778" i="18" s="1"/>
  <c r="P978" i="18"/>
  <c r="A978" i="18" s="1"/>
  <c r="P1214" i="18"/>
  <c r="A1214" i="18" s="1"/>
  <c r="P845" i="18"/>
  <c r="R359" i="18"/>
  <c r="P802" i="18"/>
  <c r="A802" i="18" s="1"/>
  <c r="R750" i="18"/>
  <c r="R853" i="18"/>
  <c r="R1298" i="18"/>
  <c r="P768" i="18"/>
  <c r="A768" i="18" s="1"/>
  <c r="R1104" i="18"/>
  <c r="P342" i="18"/>
  <c r="A342" i="18" s="1"/>
  <c r="R986" i="18"/>
  <c r="P1316" i="18"/>
  <c r="P559" i="18"/>
  <c r="A559" i="18" s="1"/>
  <c r="R1291" i="18"/>
  <c r="R665" i="18"/>
  <c r="R252" i="18"/>
  <c r="P1088" i="18"/>
  <c r="A1088" i="18" s="1"/>
  <c r="P896" i="18"/>
  <c r="A896" i="18" s="1"/>
  <c r="P113" i="18"/>
  <c r="R1337" i="18"/>
  <c r="R490" i="18"/>
  <c r="P302" i="18"/>
  <c r="A302" i="18" s="1"/>
  <c r="P1327" i="18"/>
  <c r="A1327" i="18" s="1"/>
  <c r="P703" i="18"/>
  <c r="A703" i="18" s="1"/>
  <c r="R350" i="18"/>
  <c r="R1046" i="18"/>
  <c r="R1167" i="18"/>
  <c r="R1141" i="18"/>
  <c r="R316" i="18"/>
  <c r="P721" i="18"/>
  <c r="R301" i="18"/>
  <c r="P1212" i="18"/>
  <c r="A1212" i="18" s="1"/>
  <c r="P213" i="18"/>
  <c r="A213" i="18" s="1"/>
  <c r="P681" i="18"/>
  <c r="P769" i="18"/>
  <c r="A769" i="18" s="1"/>
  <c r="R259" i="18"/>
  <c r="P1087" i="18"/>
  <c r="A1087" i="18" s="1"/>
  <c r="R632" i="18"/>
  <c r="R458" i="18"/>
  <c r="R607" i="18"/>
  <c r="P901" i="18"/>
  <c r="A901" i="18" s="1"/>
  <c r="P572" i="18"/>
  <c r="P444" i="18"/>
  <c r="A444" i="18" s="1"/>
  <c r="P1339" i="18"/>
  <c r="A1339" i="18" s="1"/>
  <c r="R1150" i="18"/>
  <c r="R574" i="18"/>
  <c r="P484" i="18"/>
  <c r="A484" i="18" s="1"/>
  <c r="R1138" i="18"/>
  <c r="P535" i="18"/>
  <c r="A535" i="18" s="1"/>
  <c r="P1219" i="18"/>
  <c r="P927" i="18"/>
  <c r="A927" i="18" s="1"/>
  <c r="P606" i="18"/>
  <c r="P1352" i="18"/>
  <c r="A1352" i="18" s="1"/>
  <c r="P647" i="18"/>
  <c r="P1100" i="18"/>
  <c r="A1100" i="18" s="1"/>
  <c r="R1025" i="18"/>
  <c r="P243" i="18"/>
  <c r="A243" i="18" s="1"/>
  <c r="R702" i="18"/>
  <c r="R520" i="18"/>
  <c r="P233" i="18"/>
  <c r="A233" i="18" s="1"/>
  <c r="R783" i="18"/>
  <c r="P220" i="18"/>
  <c r="A220" i="18" s="1"/>
  <c r="R1307" i="18"/>
  <c r="R1156" i="18"/>
  <c r="P533" i="18"/>
  <c r="A533" i="18" s="1"/>
  <c r="P468" i="18"/>
  <c r="P415" i="18"/>
  <c r="A415" i="18" s="1"/>
  <c r="P445" i="18"/>
  <c r="A445" i="18" s="1"/>
  <c r="P541" i="18"/>
  <c r="R1158" i="18"/>
  <c r="R832" i="18"/>
  <c r="P335" i="18"/>
  <c r="P695" i="18"/>
  <c r="A695" i="18" s="1"/>
  <c r="P616" i="18"/>
  <c r="P1119" i="18"/>
  <c r="R1001" i="18"/>
  <c r="P1062" i="18"/>
  <c r="A1062" i="18" s="1"/>
  <c r="P934" i="18"/>
  <c r="A934" i="18" s="1"/>
  <c r="P281" i="18"/>
  <c r="P1149" i="18"/>
  <c r="R833" i="18"/>
  <c r="P728" i="18"/>
  <c r="A728" i="18" s="1"/>
  <c r="R720" i="18"/>
  <c r="R354" i="18"/>
  <c r="R625" i="18"/>
  <c r="R547" i="18"/>
  <c r="R1300" i="18"/>
  <c r="P608" i="18"/>
  <c r="A608" i="18" s="1"/>
  <c r="R1077" i="18"/>
  <c r="P359" i="18"/>
  <c r="A359" i="18" s="1"/>
  <c r="R579" i="18"/>
  <c r="P503" i="18"/>
  <c r="A503" i="18" s="1"/>
  <c r="R1228" i="18"/>
  <c r="R532" i="18"/>
  <c r="R1036" i="18"/>
  <c r="P418" i="18"/>
  <c r="A418" i="18" s="1"/>
  <c r="R1133" i="18"/>
  <c r="P1150" i="18"/>
  <c r="A1150" i="18" s="1"/>
  <c r="P574" i="18"/>
  <c r="R562" i="18"/>
  <c r="P1138" i="18"/>
  <c r="R322" i="18"/>
  <c r="R1144" i="18"/>
  <c r="R1122" i="18"/>
  <c r="R1118" i="18"/>
  <c r="R554" i="18"/>
  <c r="R660" i="18"/>
  <c r="R205" i="18"/>
  <c r="R238" i="18"/>
  <c r="P1025" i="18"/>
  <c r="A1025" i="18" s="1"/>
  <c r="P412" i="18"/>
  <c r="A412" i="18" s="1"/>
  <c r="R630" i="18"/>
  <c r="P702" i="18"/>
  <c r="A702" i="18" s="1"/>
  <c r="P520" i="18"/>
  <c r="A520" i="18" s="1"/>
  <c r="R639" i="18"/>
  <c r="P783" i="18"/>
  <c r="A783" i="18" s="1"/>
  <c r="R63" i="18"/>
  <c r="P1307" i="18"/>
  <c r="R352" i="18"/>
  <c r="P1156" i="18"/>
  <c r="A1156" i="18" s="1"/>
  <c r="R486" i="18"/>
  <c r="R805" i="18"/>
  <c r="R1350" i="18"/>
  <c r="P671" i="18"/>
  <c r="A671" i="18" s="1"/>
  <c r="R1081" i="18"/>
  <c r="P1158" i="18"/>
  <c r="A1158" i="18" s="1"/>
  <c r="P832" i="18"/>
  <c r="A832" i="18" s="1"/>
  <c r="R335" i="18"/>
  <c r="P1001" i="18"/>
  <c r="R257" i="18"/>
  <c r="O257" i="18" s="1"/>
  <c r="R1043" i="18"/>
  <c r="R1313" i="18"/>
  <c r="P720" i="18"/>
  <c r="R812" i="18"/>
  <c r="R565" i="18"/>
  <c r="P625" i="18"/>
  <c r="A625" i="18" s="1"/>
  <c r="R248" i="18"/>
  <c r="P547" i="18"/>
  <c r="A547" i="18" s="1"/>
  <c r="P1300" i="18"/>
  <c r="P1077" i="18"/>
  <c r="A1077" i="18" s="1"/>
  <c r="R555" i="18"/>
  <c r="R1089" i="18"/>
  <c r="R589" i="18"/>
  <c r="R1246" i="18"/>
  <c r="R885" i="18"/>
  <c r="R877" i="18"/>
  <c r="P970" i="18"/>
  <c r="A970" i="18" s="1"/>
  <c r="R875" i="18"/>
  <c r="R280" i="18"/>
  <c r="P588" i="18"/>
  <c r="A588" i="18" s="1"/>
  <c r="R497" i="18"/>
  <c r="R1007" i="18"/>
  <c r="R872" i="18"/>
  <c r="P1145" i="18"/>
  <c r="R1232" i="18"/>
  <c r="P1301" i="18"/>
  <c r="P358" i="18"/>
  <c r="A358" i="18" s="1"/>
  <c r="R604" i="18"/>
  <c r="R1160" i="18"/>
  <c r="P866" i="18"/>
  <c r="A866" i="18" s="1"/>
  <c r="R1212" i="18"/>
  <c r="P803" i="18"/>
  <c r="R981" i="18"/>
  <c r="R698" i="18"/>
  <c r="R527" i="18"/>
  <c r="P508" i="18"/>
  <c r="A508" i="18" s="1"/>
  <c r="P182" i="18"/>
  <c r="P170" i="18"/>
  <c r="P762" i="18"/>
  <c r="A762" i="18" s="1"/>
  <c r="P1144" i="18"/>
  <c r="P1175" i="18"/>
  <c r="A1175" i="18" s="1"/>
  <c r="R545" i="18"/>
  <c r="P1242" i="18"/>
  <c r="P1036" i="18"/>
  <c r="A1036" i="18" s="1"/>
  <c r="P205" i="18"/>
  <c r="A205" i="18" s="1"/>
  <c r="R215" i="18"/>
  <c r="R1106" i="18"/>
  <c r="P217" i="18"/>
  <c r="A217" i="18" s="1"/>
  <c r="P305" i="18"/>
  <c r="A305" i="18" s="1"/>
  <c r="R761" i="18"/>
  <c r="R578" i="18"/>
  <c r="P293" i="18"/>
  <c r="A293" i="18" s="1"/>
  <c r="P879" i="18"/>
  <c r="A879" i="18" s="1"/>
  <c r="R685" i="18"/>
  <c r="P1093" i="18"/>
  <c r="A1093" i="18" s="1"/>
  <c r="P1180" i="18"/>
  <c r="P542" i="18"/>
  <c r="R1017" i="18"/>
  <c r="R1225" i="18"/>
  <c r="P1263" i="18"/>
  <c r="A1263" i="18" s="1"/>
  <c r="R1111" i="18"/>
  <c r="P286" i="18"/>
  <c r="A286" i="18" s="1"/>
  <c r="R300" i="18"/>
  <c r="P652" i="18"/>
  <c r="R1059" i="18"/>
  <c r="P451" i="18"/>
  <c r="R1018" i="18"/>
  <c r="R315" i="18"/>
  <c r="P973" i="18"/>
  <c r="A973" i="18" s="1"/>
  <c r="R247" i="18"/>
  <c r="R1296" i="18"/>
  <c r="R1015" i="18"/>
  <c r="P604" i="18"/>
  <c r="P906" i="18"/>
  <c r="A906" i="18" s="1"/>
  <c r="R967" i="18"/>
  <c r="R821" i="18"/>
  <c r="R393" i="18"/>
  <c r="P361" i="18"/>
  <c r="P1155" i="18"/>
  <c r="A1155" i="18" s="1"/>
  <c r="P528" i="18"/>
  <c r="R1320" i="18"/>
  <c r="P975" i="18"/>
  <c r="A975" i="18" s="1"/>
  <c r="P536" i="18"/>
  <c r="A536" i="18" s="1"/>
  <c r="R513" i="18"/>
  <c r="R576" i="18"/>
  <c r="P242" i="18"/>
  <c r="R385" i="18"/>
  <c r="R212" i="18"/>
  <c r="P517" i="18"/>
  <c r="R1052" i="18"/>
  <c r="P582" i="18"/>
  <c r="A582" i="18" s="1"/>
  <c r="P677" i="18"/>
  <c r="A677" i="18" s="1"/>
  <c r="R467" i="18"/>
  <c r="P837" i="18"/>
  <c r="A837" i="18" s="1"/>
  <c r="P838" i="18"/>
  <c r="R1083" i="18"/>
  <c r="P249" i="18"/>
  <c r="A249" i="18" s="1"/>
  <c r="P383" i="18"/>
  <c r="A383" i="18" s="1"/>
  <c r="P527" i="18"/>
  <c r="P532" i="18"/>
  <c r="A532" i="18" s="1"/>
  <c r="R432" i="18"/>
  <c r="R595" i="18"/>
  <c r="R600" i="18"/>
  <c r="P836" i="18"/>
  <c r="A836" i="18" s="1"/>
  <c r="P432" i="18"/>
  <c r="P1237" i="18"/>
  <c r="R470" i="18"/>
  <c r="P1072" i="18"/>
  <c r="A1072" i="18" s="1"/>
  <c r="R381" i="18"/>
  <c r="R992" i="18"/>
  <c r="R457" i="18"/>
  <c r="R1238" i="18"/>
  <c r="R974" i="18"/>
  <c r="P1118" i="18"/>
  <c r="A1118" i="18" s="1"/>
  <c r="R553" i="18"/>
  <c r="P502" i="18"/>
  <c r="R1148" i="18"/>
  <c r="P1120" i="18"/>
  <c r="R412" i="18"/>
  <c r="P966" i="18"/>
  <c r="A966" i="18" s="1"/>
  <c r="R654" i="18"/>
  <c r="R1041" i="18"/>
  <c r="P878" i="18"/>
  <c r="A878" i="18" s="1"/>
  <c r="P715" i="18"/>
  <c r="A715" i="18" s="1"/>
  <c r="P1243" i="18"/>
  <c r="P6" i="18"/>
  <c r="P272" i="18"/>
  <c r="P1335" i="18"/>
  <c r="P1311" i="18"/>
  <c r="R834" i="18"/>
  <c r="P1147" i="18"/>
  <c r="P380" i="18"/>
  <c r="A380" i="18" s="1"/>
  <c r="R771" i="18"/>
  <c r="R346" i="18"/>
  <c r="R1356" i="18"/>
  <c r="A1356" i="18" s="1"/>
  <c r="O1356" i="18" s="1"/>
  <c r="R1194" i="18"/>
  <c r="R1273" i="18"/>
  <c r="R428" i="18"/>
  <c r="R596" i="18"/>
  <c r="P1063" i="18"/>
  <c r="P204" i="18"/>
  <c r="P932" i="18"/>
  <c r="A932" i="18" s="1"/>
  <c r="P921" i="18"/>
  <c r="A921" i="18" s="1"/>
  <c r="R662" i="18"/>
  <c r="R1170" i="18"/>
  <c r="R333" i="18"/>
  <c r="R839" i="18"/>
  <c r="P1199" i="18"/>
  <c r="A1199" i="18" s="1"/>
  <c r="P809" i="18"/>
  <c r="A809" i="18" s="1"/>
  <c r="R1195" i="18"/>
  <c r="P1169" i="18"/>
  <c r="P530" i="18"/>
  <c r="A530" i="18" s="1"/>
  <c r="R459" i="18"/>
  <c r="R1161" i="18"/>
  <c r="R635" i="18"/>
  <c r="R512" i="18"/>
  <c r="R1035" i="18"/>
  <c r="R294" i="18"/>
  <c r="R1189" i="18"/>
  <c r="P337" i="18"/>
  <c r="R506" i="18"/>
  <c r="P929" i="18"/>
  <c r="A929" i="18" s="1"/>
  <c r="R551" i="18"/>
  <c r="R820" i="18"/>
  <c r="R730" i="18"/>
  <c r="R454" i="18"/>
  <c r="R419" i="18"/>
  <c r="R648" i="18"/>
  <c r="R1265" i="18"/>
  <c r="P287" i="18"/>
  <c r="A287" i="18" s="1"/>
  <c r="R434" i="18"/>
  <c r="P458" i="18"/>
  <c r="A458" i="18" s="1"/>
  <c r="R558" i="18"/>
  <c r="R308" i="18"/>
  <c r="R619" i="18"/>
  <c r="R1184" i="18"/>
  <c r="P485" i="18"/>
  <c r="R792" i="18"/>
  <c r="R651" i="18"/>
  <c r="P747" i="18"/>
  <c r="A747" i="18" s="1"/>
  <c r="R344" i="18"/>
  <c r="P327" i="18"/>
  <c r="R548" i="18"/>
  <c r="P898" i="18"/>
  <c r="A898" i="18" s="1"/>
  <c r="R675" i="18"/>
  <c r="P296" i="18"/>
  <c r="A296" i="18" s="1"/>
  <c r="P595" i="18"/>
  <c r="P167" i="18"/>
  <c r="P737" i="18"/>
  <c r="A737" i="18" s="1"/>
  <c r="P470" i="18"/>
  <c r="A470" i="18" s="1"/>
  <c r="R930" i="18"/>
  <c r="P992" i="18"/>
  <c r="A992" i="18" s="1"/>
  <c r="P457" i="18"/>
  <c r="A457" i="18" s="1"/>
  <c r="P1238" i="18"/>
  <c r="P553" i="18"/>
  <c r="P922" i="18"/>
  <c r="A922" i="18" s="1"/>
  <c r="P1148" i="18"/>
  <c r="P216" i="18"/>
  <c r="A216" i="18" s="1"/>
  <c r="R628" i="18"/>
  <c r="R1329" i="18"/>
  <c r="P853" i="18"/>
  <c r="P654" i="18"/>
  <c r="A654" i="18" s="1"/>
  <c r="P1041" i="18"/>
  <c r="P805" i="18"/>
  <c r="A805" i="18" s="1"/>
  <c r="P1164" i="18"/>
  <c r="P1184" i="18"/>
  <c r="P834" i="18"/>
  <c r="A834" i="18" s="1"/>
  <c r="R585" i="18"/>
  <c r="P771" i="18"/>
  <c r="P1356" i="18"/>
  <c r="P1194" i="18"/>
  <c r="A1194" i="18" s="1"/>
  <c r="P1273" i="18"/>
  <c r="A1273" i="18" s="1"/>
  <c r="P428" i="18"/>
  <c r="P596" i="18"/>
  <c r="P565" i="18"/>
  <c r="R1314" i="18"/>
  <c r="P1170" i="18"/>
  <c r="A1170" i="18" s="1"/>
  <c r="R742" i="18"/>
  <c r="P13" i="18"/>
  <c r="R475" i="18"/>
  <c r="R1022" i="18"/>
  <c r="P1010" i="18"/>
  <c r="A1010" i="18" s="1"/>
  <c r="R793" i="18"/>
  <c r="P299" i="18"/>
  <c r="A299" i="18" s="1"/>
  <c r="R918" i="18"/>
  <c r="P635" i="18"/>
  <c r="R561" i="18"/>
  <c r="R1137" i="18"/>
  <c r="P252" i="18"/>
  <c r="A252" i="18" s="1"/>
  <c r="R235" i="18"/>
  <c r="O235" i="18" s="1"/>
  <c r="P1189" i="18"/>
  <c r="P490" i="18"/>
  <c r="A490" i="18" s="1"/>
  <c r="R795" i="18"/>
  <c r="P245" i="18"/>
  <c r="R813" i="18"/>
  <c r="P820" i="18"/>
  <c r="A820" i="18" s="1"/>
  <c r="P730" i="18"/>
  <c r="A730" i="18" s="1"/>
  <c r="P648" i="18"/>
  <c r="A648" i="18" s="1"/>
  <c r="R904" i="18"/>
  <c r="R924" i="18"/>
  <c r="P1265" i="18"/>
  <c r="A1265" i="18" s="1"/>
  <c r="R353" i="18"/>
  <c r="R1087" i="18"/>
  <c r="P632" i="18"/>
  <c r="A632" i="18" s="1"/>
  <c r="P308" i="18"/>
  <c r="P619" i="18"/>
  <c r="A619" i="18" s="1"/>
  <c r="R814" i="18"/>
  <c r="P197" i="18"/>
  <c r="A197" i="18" s="1"/>
  <c r="R167" i="18"/>
  <c r="P295" i="18"/>
  <c r="R1235" i="18"/>
  <c r="R365" i="18"/>
  <c r="P930" i="18"/>
  <c r="A930" i="18" s="1"/>
  <c r="P322" i="18"/>
  <c r="P1206" i="18"/>
  <c r="A1206" i="18" s="1"/>
  <c r="R279" i="18"/>
  <c r="R701" i="18"/>
  <c r="R1090" i="18"/>
  <c r="P628" i="18"/>
  <c r="P1329" i="18"/>
  <c r="A1329" i="18" s="1"/>
  <c r="R488" i="18"/>
  <c r="P586" i="18"/>
  <c r="R430" i="18"/>
  <c r="R593" i="18"/>
  <c r="R1116" i="18"/>
  <c r="R429" i="18"/>
  <c r="R254" i="18"/>
  <c r="P1146" i="18"/>
  <c r="R138" i="18"/>
  <c r="R725" i="18"/>
  <c r="R414" i="18"/>
  <c r="R298" i="18"/>
  <c r="P207" i="18"/>
  <c r="R443" i="18"/>
  <c r="R741" i="18"/>
  <c r="O741" i="18" s="1"/>
  <c r="R633" i="18"/>
  <c r="R1130" i="18"/>
  <c r="R563" i="18"/>
  <c r="R295" i="18"/>
  <c r="R1142" i="18"/>
  <c r="R368" i="18"/>
  <c r="R291" i="18"/>
  <c r="P417" i="18"/>
  <c r="A417" i="18" s="1"/>
  <c r="P877" i="18"/>
  <c r="A877" i="18" s="1"/>
  <c r="R345" i="18"/>
  <c r="P475" i="18"/>
  <c r="A475" i="18" s="1"/>
  <c r="R1021" i="18"/>
  <c r="R1227" i="18"/>
  <c r="R299" i="18"/>
  <c r="P561" i="18"/>
  <c r="A561" i="18" s="1"/>
  <c r="R402" i="18"/>
  <c r="P153" i="18"/>
  <c r="P235" i="18"/>
  <c r="P1337" i="18"/>
  <c r="A1337" i="18" s="1"/>
  <c r="R567" i="18"/>
  <c r="P795" i="18"/>
  <c r="A795" i="18" s="1"/>
  <c r="R801" i="18"/>
  <c r="P813" i="18"/>
  <c r="A813" i="18" s="1"/>
  <c r="R998" i="18"/>
  <c r="R493" i="18"/>
  <c r="R799" i="18"/>
  <c r="P904" i="18"/>
  <c r="A904" i="18" s="1"/>
  <c r="P924" i="18"/>
  <c r="A924" i="18" s="1"/>
  <c r="R455" i="18"/>
  <c r="R503" i="18"/>
  <c r="P259" i="18"/>
  <c r="A259" i="18" s="1"/>
  <c r="R501" i="18"/>
  <c r="R303" i="18"/>
  <c r="R629" i="18"/>
  <c r="P1228" i="18"/>
  <c r="R1354" i="18"/>
  <c r="P1235" i="18"/>
  <c r="R891" i="18"/>
  <c r="R366" i="18"/>
  <c r="P621" i="18"/>
  <c r="A621" i="18" s="1"/>
  <c r="R1236" i="18"/>
  <c r="R1223" i="18"/>
  <c r="R881" i="18"/>
  <c r="P279" i="18"/>
  <c r="R887" i="18"/>
  <c r="P447" i="18"/>
  <c r="A447" i="18" s="1"/>
  <c r="P701" i="18"/>
  <c r="A701" i="18" s="1"/>
  <c r="R1353" i="18"/>
  <c r="P1090" i="18"/>
  <c r="A1090" i="18" s="1"/>
  <c r="P488" i="18"/>
  <c r="A488" i="18" s="1"/>
  <c r="R926" i="18"/>
  <c r="P430" i="18"/>
  <c r="P593" i="18"/>
  <c r="A593" i="18" s="1"/>
  <c r="P369" i="18"/>
  <c r="P429" i="18"/>
  <c r="P254" i="18"/>
  <c r="A254" i="18" s="1"/>
  <c r="P881" i="18"/>
  <c r="A881" i="18" s="1"/>
  <c r="P653" i="18"/>
  <c r="A653" i="18" s="1"/>
  <c r="R1023" i="18"/>
  <c r="P725" i="18"/>
  <c r="A725" i="18" s="1"/>
  <c r="P414" i="18"/>
  <c r="A414" i="18" s="1"/>
  <c r="P298" i="18"/>
  <c r="P741" i="18"/>
  <c r="R871" i="18"/>
  <c r="P633" i="18"/>
  <c r="R1295" i="18"/>
  <c r="P563" i="18"/>
  <c r="A563" i="18" s="1"/>
  <c r="R739" i="18"/>
  <c r="P1142" i="18"/>
  <c r="P368" i="18"/>
  <c r="A368" i="18" s="1"/>
  <c r="R1309" i="18"/>
  <c r="P291" i="18"/>
  <c r="A291" i="18" s="1"/>
  <c r="P1089" i="18"/>
  <c r="R1190" i="18"/>
  <c r="R417" i="18"/>
  <c r="R692" i="18"/>
  <c r="R1135" i="18"/>
  <c r="P345" i="18"/>
  <c r="R522" i="18"/>
  <c r="P1227" i="18"/>
  <c r="A1227" i="18" s="1"/>
  <c r="R1145" i="18"/>
  <c r="R917" i="18"/>
  <c r="R753" i="18"/>
  <c r="R474" i="18"/>
  <c r="P402" i="18"/>
  <c r="A402" i="18" s="1"/>
  <c r="R153" i="18"/>
  <c r="R868" i="18"/>
  <c r="R524" i="18"/>
  <c r="P567" i="18"/>
  <c r="R452" i="18"/>
  <c r="R328" i="18"/>
  <c r="P372" i="18"/>
  <c r="A372" i="18" s="1"/>
  <c r="R584" i="18"/>
  <c r="P493" i="18"/>
  <c r="A493" i="18" s="1"/>
  <c r="P799" i="18"/>
  <c r="A799" i="18" s="1"/>
  <c r="R1279" i="18"/>
  <c r="R769" i="18"/>
  <c r="R939" i="18"/>
  <c r="R230" i="18"/>
  <c r="P303" i="18"/>
  <c r="A303" i="18" s="1"/>
  <c r="R1253" i="18"/>
  <c r="R641" i="18"/>
  <c r="R1061" i="18"/>
  <c r="P895" i="18"/>
  <c r="A895" i="18" s="1"/>
  <c r="R1152" i="18"/>
  <c r="P1304" i="18"/>
  <c r="R1005" i="18"/>
  <c r="P360" i="18"/>
  <c r="A360" i="18" s="1"/>
  <c r="R1229" i="18"/>
  <c r="R1315" i="18"/>
  <c r="R311" i="18"/>
  <c r="P546" i="18"/>
  <c r="A546" i="18" s="1"/>
  <c r="R851" i="18"/>
  <c r="P1303" i="18"/>
  <c r="P277" i="18"/>
  <c r="P388" i="18"/>
  <c r="R483" i="18"/>
  <c r="P983" i="18"/>
  <c r="A983" i="18" s="1"/>
  <c r="R815" i="18"/>
  <c r="R321" i="18"/>
  <c r="P554" i="18"/>
  <c r="A554" i="18" s="1"/>
  <c r="R1254" i="18"/>
  <c r="P1325" i="18"/>
  <c r="P888" i="18"/>
  <c r="A888" i="18" s="1"/>
  <c r="P1132" i="18"/>
  <c r="P568" i="18"/>
  <c r="R874" i="18"/>
  <c r="R198" i="18"/>
  <c r="P863" i="18"/>
  <c r="A863" i="18" s="1"/>
  <c r="P1043" i="18"/>
  <c r="A1043" i="18" s="1"/>
  <c r="R976" i="18"/>
  <c r="P1231" i="18"/>
  <c r="A1231" i="18" s="1"/>
  <c r="R1091" i="18"/>
  <c r="P752" i="18"/>
  <c r="A752" i="18" s="1"/>
  <c r="R710" i="18"/>
  <c r="P443" i="18"/>
  <c r="A443" i="18" s="1"/>
  <c r="R972" i="18"/>
  <c r="R588" i="18"/>
  <c r="R856" i="18"/>
  <c r="R1326" i="18"/>
  <c r="P713" i="18"/>
  <c r="R748" i="18"/>
  <c r="R990" i="18"/>
  <c r="R646" i="18"/>
  <c r="P1013" i="18"/>
  <c r="R931" i="18"/>
  <c r="P726" i="18"/>
  <c r="A726" i="18" s="1"/>
  <c r="R287" i="18"/>
  <c r="R1151" i="18"/>
  <c r="R387" i="18"/>
  <c r="R643" i="18"/>
  <c r="R837" i="18"/>
  <c r="R1146" i="18"/>
  <c r="P1152" i="18"/>
  <c r="A1152" i="18" s="1"/>
  <c r="P755" i="18"/>
  <c r="A755" i="18" s="1"/>
  <c r="P521" i="18"/>
  <c r="A521" i="18" s="1"/>
  <c r="R327" i="18"/>
  <c r="P716" i="18"/>
  <c r="P1101" i="18"/>
  <c r="A1101" i="18" s="1"/>
  <c r="R624" i="18"/>
  <c r="R653" i="18"/>
  <c r="R1240" i="18"/>
  <c r="R1289" i="18"/>
  <c r="P234" i="18"/>
  <c r="R480" i="18"/>
  <c r="R1096" i="18"/>
  <c r="R1266" i="18"/>
  <c r="P923" i="18"/>
  <c r="A923" i="18" s="1"/>
  <c r="R319" i="18"/>
  <c r="P1153" i="18"/>
  <c r="A1153" i="18" s="1"/>
  <c r="P800" i="18"/>
  <c r="R453" i="18"/>
  <c r="P1330" i="18"/>
  <c r="P1103" i="18"/>
  <c r="P14" i="18"/>
  <c r="P51" i="18"/>
  <c r="P186" i="18"/>
  <c r="P126" i="18"/>
  <c r="R65" i="18"/>
  <c r="R108" i="18"/>
  <c r="R165" i="18"/>
  <c r="P128" i="18"/>
  <c r="P40" i="18"/>
  <c r="P57" i="18"/>
  <c r="P4" i="18"/>
  <c r="P422" i="18"/>
  <c r="R89" i="18"/>
  <c r="O89" i="18" s="1"/>
  <c r="R6" i="18"/>
  <c r="R427" i="18"/>
  <c r="R425" i="18"/>
  <c r="P18" i="18"/>
  <c r="R19" i="18"/>
  <c r="R133" i="18"/>
  <c r="P976" i="18"/>
  <c r="A976" i="18" s="1"/>
  <c r="R911" i="18"/>
  <c r="R1063" i="18"/>
  <c r="P812" i="18"/>
  <c r="A812" i="18" s="1"/>
  <c r="R1346" i="18"/>
  <c r="P1091" i="18"/>
  <c r="A1091" i="18" s="1"/>
  <c r="P710" i="18"/>
  <c r="P1135" i="18"/>
  <c r="P1130" i="18"/>
  <c r="A1130" i="18" s="1"/>
  <c r="R736" i="18"/>
  <c r="P972" i="18"/>
  <c r="A972" i="18" s="1"/>
  <c r="R894" i="18"/>
  <c r="P856" i="18"/>
  <c r="P315" i="18"/>
  <c r="A315" i="18" s="1"/>
  <c r="P1192" i="18"/>
  <c r="A1192" i="18" s="1"/>
  <c r="R734" i="18"/>
  <c r="R937" i="18"/>
  <c r="P990" i="18"/>
  <c r="A990" i="18" s="1"/>
  <c r="R583" i="18"/>
  <c r="P981" i="18"/>
  <c r="R1186" i="18"/>
  <c r="P646" i="18"/>
  <c r="A646" i="18" s="1"/>
  <c r="P240" i="18"/>
  <c r="R505" i="18"/>
  <c r="R609" i="18"/>
  <c r="R975" i="18"/>
  <c r="R1038" i="18"/>
  <c r="P748" i="18"/>
  <c r="A748" i="18" s="1"/>
  <c r="P931" i="18"/>
  <c r="A931" i="18" s="1"/>
  <c r="P1151" i="18"/>
  <c r="A1151" i="18" s="1"/>
  <c r="R310" i="18"/>
  <c r="P387" i="18"/>
  <c r="A387" i="18" s="1"/>
  <c r="R1060" i="18"/>
  <c r="P643" i="18"/>
  <c r="R408" i="18"/>
  <c r="P292" i="18"/>
  <c r="A292" i="18" s="1"/>
  <c r="P1222" i="18"/>
  <c r="P624" i="18"/>
  <c r="A624" i="18" s="1"/>
  <c r="R916" i="18"/>
  <c r="P311" i="18"/>
  <c r="A311" i="18" s="1"/>
  <c r="R227" i="18"/>
  <c r="R409" i="18"/>
  <c r="R338" i="18"/>
  <c r="P1289" i="18"/>
  <c r="A1289" i="18" s="1"/>
  <c r="R1270" i="18"/>
  <c r="R781" i="18"/>
  <c r="R564" i="18"/>
  <c r="R1159" i="18"/>
  <c r="R1003" i="18"/>
  <c r="P1011" i="18"/>
  <c r="R1008" i="18"/>
  <c r="P319" i="18"/>
  <c r="A319" i="18" s="1"/>
  <c r="R776" i="18"/>
  <c r="P208" i="18"/>
  <c r="R711" i="18"/>
  <c r="R1171" i="18"/>
  <c r="P209" i="18"/>
  <c r="A209" i="18" s="1"/>
  <c r="R755" i="18"/>
  <c r="R1260" i="18"/>
  <c r="P1012" i="18"/>
  <c r="P610" i="18"/>
  <c r="R433" i="18"/>
  <c r="R277" i="18"/>
  <c r="R1349" i="18"/>
  <c r="R1115" i="18"/>
  <c r="R835" i="18"/>
  <c r="R634" i="18"/>
  <c r="P815" i="18"/>
  <c r="A815" i="18" s="1"/>
  <c r="P321" i="18"/>
  <c r="P1353" i="18"/>
  <c r="A1353" i="18" s="1"/>
  <c r="P630" i="18"/>
  <c r="A630" i="18" s="1"/>
  <c r="R966" i="18"/>
  <c r="R707" i="18"/>
  <c r="R855" i="18"/>
  <c r="P379" i="18"/>
  <c r="P352" i="18"/>
  <c r="R1099" i="18"/>
  <c r="P899" i="18"/>
  <c r="A899" i="18" s="1"/>
  <c r="P874" i="18"/>
  <c r="A874" i="18" s="1"/>
  <c r="R410" i="18"/>
  <c r="P198" i="18"/>
  <c r="R819" i="18"/>
  <c r="P433" i="18"/>
  <c r="R1182" i="18"/>
  <c r="P1115" i="18"/>
  <c r="A1115" i="18" s="1"/>
  <c r="P562" i="18"/>
  <c r="A562" i="18" s="1"/>
  <c r="P835" i="18"/>
  <c r="A835" i="18" s="1"/>
  <c r="P634" i="18"/>
  <c r="R1175" i="18"/>
  <c r="P1122" i="18"/>
  <c r="A1122" i="18" s="1"/>
  <c r="R529" i="18"/>
  <c r="P908" i="18"/>
  <c r="A908" i="18" s="1"/>
  <c r="P218" i="18"/>
  <c r="A218" i="18" s="1"/>
  <c r="R330" i="18"/>
  <c r="P707" i="18"/>
  <c r="A707" i="18" s="1"/>
  <c r="R892" i="18"/>
  <c r="P489" i="18"/>
  <c r="P1099" i="18"/>
  <c r="R1272" i="18"/>
  <c r="R1335" i="18"/>
  <c r="P410" i="18"/>
  <c r="A410" i="18" s="1"/>
  <c r="R1147" i="18"/>
  <c r="P884" i="18"/>
  <c r="A884" i="18" s="1"/>
  <c r="P871" i="18"/>
  <c r="A871" i="18" s="1"/>
  <c r="R515" i="18"/>
  <c r="P1346" i="18"/>
  <c r="A1346" i="18" s="1"/>
  <c r="P248" i="18"/>
  <c r="A248" i="18" s="1"/>
  <c r="R1263" i="18"/>
  <c r="R511" i="18"/>
  <c r="R1344" i="18"/>
  <c r="P631" i="18"/>
  <c r="P736" i="18"/>
  <c r="P522" i="18"/>
  <c r="A522" i="18" s="1"/>
  <c r="R933" i="18"/>
  <c r="R479" i="18"/>
  <c r="R1275" i="18"/>
  <c r="P1186" i="18"/>
  <c r="P505" i="18"/>
  <c r="A505" i="18" s="1"/>
  <c r="P1038" i="18"/>
  <c r="P623" i="18"/>
  <c r="A623" i="18" s="1"/>
  <c r="P576" i="18"/>
  <c r="P310" i="18"/>
  <c r="A310" i="18" s="1"/>
  <c r="P1060" i="18"/>
  <c r="A1060" i="18" s="1"/>
  <c r="R935" i="18"/>
  <c r="R1075" i="18"/>
  <c r="P1168" i="18"/>
  <c r="A1168" i="18" s="1"/>
  <c r="R1154" i="18"/>
  <c r="R1351" i="18"/>
  <c r="R1009" i="18"/>
  <c r="P452" i="18"/>
  <c r="A452" i="18" s="1"/>
  <c r="P548" i="18"/>
  <c r="A548" i="18" s="1"/>
  <c r="R656" i="18"/>
  <c r="P227" i="18"/>
  <c r="A227" i="18" s="1"/>
  <c r="P409" i="18"/>
  <c r="A409" i="18" s="1"/>
  <c r="R436" i="18"/>
  <c r="P1280" i="18"/>
  <c r="A1280" i="18" s="1"/>
  <c r="P1270" i="18"/>
  <c r="A1270" i="18" s="1"/>
  <c r="P781" i="18"/>
  <c r="A781" i="18" s="1"/>
  <c r="R347" i="18"/>
  <c r="R476" i="18"/>
  <c r="R1284" i="18"/>
  <c r="R658" i="18"/>
  <c r="P268" i="18"/>
  <c r="A268" i="18" s="1"/>
  <c r="R719" i="18"/>
  <c r="P1297" i="18"/>
  <c r="R209" i="18"/>
  <c r="R450" i="18"/>
  <c r="P1260" i="18"/>
  <c r="A1260" i="18" s="1"/>
  <c r="P982" i="18"/>
  <c r="A982" i="18" s="1"/>
  <c r="P919" i="18"/>
  <c r="A919" i="18" s="1"/>
  <c r="R30" i="18"/>
  <c r="P424" i="18"/>
  <c r="P71" i="18"/>
  <c r="P173" i="18"/>
  <c r="R92" i="18"/>
  <c r="R20" i="18"/>
  <c r="R8" i="18"/>
  <c r="P148" i="18"/>
  <c r="P191" i="18"/>
  <c r="P54" i="18"/>
  <c r="P131" i="18"/>
  <c r="P188" i="18"/>
  <c r="P90" i="18"/>
  <c r="R424" i="18"/>
  <c r="O424" i="18" s="1"/>
  <c r="R35" i="18"/>
  <c r="R51" i="18"/>
  <c r="R79" i="18"/>
  <c r="O79" i="18" s="1"/>
  <c r="P79" i="18"/>
  <c r="R109" i="18"/>
  <c r="O109" i="18" s="1"/>
  <c r="P226" i="18"/>
  <c r="A226" i="18" s="1"/>
  <c r="R256" i="18"/>
  <c r="R222" i="18"/>
  <c r="R1180" i="18"/>
  <c r="P1295" i="18"/>
  <c r="R382" i="18"/>
  <c r="P885" i="18"/>
  <c r="A885" i="18" s="1"/>
  <c r="R500" i="18"/>
  <c r="P1018" i="18"/>
  <c r="A1018" i="18" s="1"/>
  <c r="P744" i="18"/>
  <c r="A744" i="18" s="1"/>
  <c r="R477" i="18"/>
  <c r="P909" i="18"/>
  <c r="A909" i="18" s="1"/>
  <c r="P691" i="18"/>
  <c r="P1252" i="18"/>
  <c r="R1002" i="18"/>
  <c r="R861" i="18"/>
  <c r="P1004" i="18"/>
  <c r="A1004" i="18" s="1"/>
  <c r="P154" i="18"/>
  <c r="P165" i="18"/>
  <c r="R144" i="18"/>
  <c r="P16" i="18"/>
  <c r="R102" i="18"/>
  <c r="P629" i="18"/>
  <c r="A629" i="18" s="1"/>
  <c r="R407" i="18"/>
  <c r="R1085" i="18"/>
  <c r="P1133" i="18"/>
  <c r="R170" i="18"/>
  <c r="R1210" i="18"/>
  <c r="R706" i="18"/>
  <c r="R525" i="18"/>
  <c r="P529" i="18"/>
  <c r="A529" i="18" s="1"/>
  <c r="R552" i="18"/>
  <c r="R218" i="18"/>
  <c r="P330" i="18"/>
  <c r="A330" i="18" s="1"/>
  <c r="P1106" i="18"/>
  <c r="P344" i="18"/>
  <c r="A344" i="18" s="1"/>
  <c r="P892" i="18"/>
  <c r="A892" i="18" s="1"/>
  <c r="P627" i="18"/>
  <c r="A627" i="18" s="1"/>
  <c r="R715" i="18"/>
  <c r="P486" i="18"/>
  <c r="A486" i="18" s="1"/>
  <c r="R1037" i="18"/>
  <c r="R640" i="18"/>
  <c r="R777" i="18"/>
  <c r="R913" i="18"/>
  <c r="P515" i="18"/>
  <c r="R370" i="18"/>
  <c r="R91" i="18"/>
  <c r="P1309" i="18"/>
  <c r="P511" i="18"/>
  <c r="R657" i="18"/>
  <c r="R809" i="18"/>
  <c r="P1344" i="18"/>
  <c r="A1344" i="18" s="1"/>
  <c r="R1143" i="18"/>
  <c r="R816" i="18"/>
  <c r="P665" i="18"/>
  <c r="A665" i="18" s="1"/>
  <c r="R979" i="18"/>
  <c r="P479" i="18"/>
  <c r="A479" i="18" s="1"/>
  <c r="R968" i="18"/>
  <c r="R1216" i="18"/>
  <c r="P1275" i="18"/>
  <c r="A1275" i="18" s="1"/>
  <c r="R980" i="18"/>
  <c r="R361" i="18"/>
  <c r="R1268" i="18"/>
  <c r="R324" i="18"/>
  <c r="R1140" i="18"/>
  <c r="P328" i="18"/>
  <c r="A328" i="18" s="1"/>
  <c r="R682" i="18"/>
  <c r="R278" i="18"/>
  <c r="R817" i="18"/>
  <c r="R517" i="18"/>
  <c r="P334" i="18"/>
  <c r="P467" i="18"/>
  <c r="A467" i="18" s="1"/>
  <c r="R895" i="18"/>
  <c r="P935" i="18"/>
  <c r="A935" i="18" s="1"/>
  <c r="P753" i="18"/>
  <c r="P1154" i="18"/>
  <c r="A1154" i="18" s="1"/>
  <c r="P1351" i="18"/>
  <c r="A1351" i="18" s="1"/>
  <c r="R241" i="18"/>
  <c r="P1315" i="18"/>
  <c r="P656" i="18"/>
  <c r="A656" i="18" s="1"/>
  <c r="R514" i="18"/>
  <c r="P1269" i="18"/>
  <c r="A1269" i="18" s="1"/>
  <c r="R208" i="18"/>
  <c r="R1327" i="18"/>
  <c r="P1284" i="18"/>
  <c r="A1284" i="18" s="1"/>
  <c r="R852" i="18"/>
  <c r="R1179" i="18"/>
  <c r="R1126" i="18"/>
  <c r="R1304" i="18"/>
  <c r="R661" i="18"/>
  <c r="P450" i="18"/>
  <c r="A450" i="18" s="1"/>
  <c r="R236" i="18"/>
  <c r="P564" i="18"/>
  <c r="A564" i="18" s="1"/>
  <c r="P347" i="18"/>
  <c r="P62" i="18"/>
  <c r="P146" i="18"/>
  <c r="P109" i="18"/>
  <c r="P80" i="18"/>
  <c r="P37" i="18"/>
  <c r="R190" i="18"/>
  <c r="R152" i="18"/>
  <c r="R50" i="18"/>
  <c r="P59" i="18"/>
  <c r="P65" i="18"/>
  <c r="P190" i="18"/>
  <c r="P25" i="18"/>
  <c r="P60" i="18"/>
  <c r="R72" i="18"/>
  <c r="R48" i="18"/>
  <c r="R192" i="18"/>
  <c r="R39" i="18"/>
  <c r="P67" i="18"/>
  <c r="R1117" i="18"/>
  <c r="P613" i="18"/>
  <c r="R1044" i="18"/>
  <c r="P1218" i="18"/>
  <c r="P611" i="18"/>
  <c r="R401" i="18"/>
  <c r="R907" i="18"/>
  <c r="P1183" i="18"/>
  <c r="R760" i="18"/>
  <c r="P684" i="18"/>
  <c r="P766" i="18"/>
  <c r="A766" i="18" s="1"/>
  <c r="R1199" i="18"/>
  <c r="R970" i="18"/>
  <c r="R318" i="18"/>
  <c r="R683" i="18"/>
  <c r="R336" i="18"/>
  <c r="R1070" i="18"/>
  <c r="R229" i="18"/>
  <c r="P617" i="18"/>
  <c r="A617" i="18" s="1"/>
  <c r="P102" i="18"/>
  <c r="R55" i="18"/>
  <c r="P52" i="18"/>
  <c r="P132" i="18"/>
  <c r="P407" i="18"/>
  <c r="A407" i="18" s="1"/>
  <c r="R969" i="18"/>
  <c r="P396" i="18"/>
  <c r="A396" i="18" s="1"/>
  <c r="P1085" i="18"/>
  <c r="A1085" i="18" s="1"/>
  <c r="P1210" i="18"/>
  <c r="A1210" i="18" s="1"/>
  <c r="R810" i="18"/>
  <c r="R659" i="18"/>
  <c r="P706" i="18"/>
  <c r="A706" i="18" s="1"/>
  <c r="P525" i="18"/>
  <c r="P349" i="18"/>
  <c r="A349" i="18" s="1"/>
  <c r="P552" i="18"/>
  <c r="A552" i="18" s="1"/>
  <c r="R320" i="18"/>
  <c r="P540" i="18"/>
  <c r="A540" i="18" s="1"/>
  <c r="R1110" i="18"/>
  <c r="P284" i="18"/>
  <c r="R293" i="18"/>
  <c r="P1037" i="18"/>
  <c r="P640" i="18"/>
  <c r="A640" i="18" s="1"/>
  <c r="R756" i="18"/>
  <c r="P777" i="18"/>
  <c r="A777" i="18" s="1"/>
  <c r="P636" i="18"/>
  <c r="R789" i="18"/>
  <c r="P370" i="18"/>
  <c r="P1225" i="18"/>
  <c r="R269" i="18"/>
  <c r="P91" i="18"/>
  <c r="R867" i="18"/>
  <c r="R690" i="18"/>
  <c r="R655" i="18"/>
  <c r="R1082" i="18"/>
  <c r="P657" i="18"/>
  <c r="A657" i="18" s="1"/>
  <c r="P11" i="18"/>
  <c r="R696" i="18"/>
  <c r="R652" i="18"/>
  <c r="P1143" i="18"/>
  <c r="P1007" i="18"/>
  <c r="P816" i="18"/>
  <c r="P917" i="18"/>
  <c r="A917" i="18" s="1"/>
  <c r="P979" i="18"/>
  <c r="A979" i="18" s="1"/>
  <c r="P1080" i="18"/>
  <c r="A1080" i="18" s="1"/>
  <c r="P524" i="18"/>
  <c r="P980" i="18"/>
  <c r="R928" i="18"/>
  <c r="P1000" i="18"/>
  <c r="A1000" i="18" s="1"/>
  <c r="P324" i="18"/>
  <c r="A324" i="18" s="1"/>
  <c r="R1239" i="18"/>
  <c r="P1140" i="18"/>
  <c r="R842" i="18"/>
  <c r="R466" i="18"/>
  <c r="P682" i="18"/>
  <c r="A682" i="18" s="1"/>
  <c r="P278" i="18"/>
  <c r="R550" i="18"/>
  <c r="R679" i="18"/>
  <c r="R1042" i="18"/>
  <c r="R334" i="18"/>
  <c r="R1079" i="18"/>
  <c r="P584" i="18"/>
  <c r="A584" i="18" s="1"/>
  <c r="R893" i="18"/>
  <c r="P241" i="18"/>
  <c r="A241" i="18" s="1"/>
  <c r="R1034" i="18"/>
  <c r="R1067" i="18"/>
  <c r="R1345" i="18"/>
  <c r="P1052" i="18"/>
  <c r="A1052" i="18" s="1"/>
  <c r="R914" i="18"/>
  <c r="R1220" i="18"/>
  <c r="R870" i="18"/>
  <c r="P201" i="18"/>
  <c r="A201" i="18" s="1"/>
  <c r="R1343" i="18"/>
  <c r="R650" i="18"/>
  <c r="P852" i="18"/>
  <c r="R317" i="18"/>
  <c r="P1126" i="18"/>
  <c r="A1126" i="18" s="1"/>
  <c r="P776" i="18"/>
  <c r="A776" i="18" s="1"/>
  <c r="R1084" i="18"/>
  <c r="P236" i="18"/>
  <c r="A236" i="18" s="1"/>
  <c r="R705" i="18"/>
  <c r="P689" i="18"/>
  <c r="A689" i="18" s="1"/>
  <c r="P362" i="18"/>
  <c r="A362" i="18" s="1"/>
  <c r="R32" i="18"/>
  <c r="P88" i="18"/>
  <c r="P127" i="18"/>
  <c r="P26" i="18"/>
  <c r="P61" i="18"/>
  <c r="R116" i="18"/>
  <c r="R40" i="18"/>
  <c r="R193" i="18"/>
  <c r="P104" i="18"/>
  <c r="P112" i="18"/>
  <c r="P116" i="18"/>
  <c r="P164" i="18"/>
  <c r="P187" i="18"/>
  <c r="R137" i="18"/>
  <c r="R127" i="18"/>
  <c r="R136" i="18"/>
  <c r="O136" i="18" s="1"/>
  <c r="R64" i="18"/>
  <c r="P19" i="18"/>
  <c r="R262" i="18"/>
  <c r="P890" i="18"/>
  <c r="A890" i="18" s="1"/>
  <c r="R314" i="18"/>
  <c r="R808" i="18"/>
  <c r="P819" i="18"/>
  <c r="A819" i="18" s="1"/>
  <c r="R166" i="18"/>
  <c r="P454" i="18"/>
  <c r="A454" i="18" s="1"/>
  <c r="P526" i="18"/>
  <c r="A526" i="18" s="1"/>
  <c r="R889" i="18"/>
  <c r="P849" i="18"/>
  <c r="R1031" i="18"/>
  <c r="R763" i="18"/>
  <c r="P723" i="18"/>
  <c r="A723" i="18" s="1"/>
  <c r="R745" i="18"/>
  <c r="P714" i="18"/>
  <c r="R173" i="18"/>
  <c r="P103" i="18"/>
  <c r="P133" i="18"/>
  <c r="R176" i="18"/>
  <c r="R226" i="18"/>
  <c r="R613" i="18"/>
  <c r="R225" i="18"/>
  <c r="P810" i="18"/>
  <c r="P483" i="18"/>
  <c r="A483" i="18" s="1"/>
  <c r="R611" i="18"/>
  <c r="P1046" i="18"/>
  <c r="R1183" i="18"/>
  <c r="R275" i="18"/>
  <c r="P320" i="18"/>
  <c r="A320" i="18" s="1"/>
  <c r="P1050" i="18"/>
  <c r="A1050" i="18" s="1"/>
  <c r="P1110" i="18"/>
  <c r="A1110" i="18" s="1"/>
  <c r="R519" i="18"/>
  <c r="R684" i="18"/>
  <c r="R284" i="18"/>
  <c r="R272" i="18"/>
  <c r="P222" i="18"/>
  <c r="A222" i="18" s="1"/>
  <c r="R890" i="18"/>
  <c r="R766" i="18"/>
  <c r="P257" i="18"/>
  <c r="P789" i="18"/>
  <c r="A789" i="18" s="1"/>
  <c r="P867" i="18"/>
  <c r="A867" i="18" s="1"/>
  <c r="P690" i="18"/>
  <c r="A690" i="18" s="1"/>
  <c r="P1098" i="18"/>
  <c r="A1098" i="18" s="1"/>
  <c r="P1082" i="18"/>
  <c r="R1299" i="18"/>
  <c r="P750" i="18"/>
  <c r="A750" i="18" s="1"/>
  <c r="R530" i="18"/>
  <c r="P1161" i="18"/>
  <c r="A1161" i="18" s="1"/>
  <c r="R1306" i="18"/>
  <c r="P478" i="18"/>
  <c r="A478" i="18" s="1"/>
  <c r="R744" i="18"/>
  <c r="P247" i="18"/>
  <c r="A247" i="18" s="1"/>
  <c r="R341" i="18"/>
  <c r="P928" i="18"/>
  <c r="A928" i="18" s="1"/>
  <c r="R909" i="18"/>
  <c r="P842" i="18"/>
  <c r="P466" i="18"/>
  <c r="A466" i="18" s="1"/>
  <c r="R880" i="18"/>
  <c r="P550" i="18"/>
  <c r="A550" i="18" s="1"/>
  <c r="P679" i="18"/>
  <c r="R691" i="18"/>
  <c r="R197" i="18"/>
  <c r="R1252" i="18"/>
  <c r="R534" i="18"/>
  <c r="P1079" i="18"/>
  <c r="A1079" i="18" s="1"/>
  <c r="P875" i="18"/>
  <c r="A875" i="18" s="1"/>
  <c r="R747" i="18"/>
  <c r="R1177" i="18"/>
  <c r="R379" i="18"/>
  <c r="R526" i="18"/>
  <c r="R568" i="18"/>
  <c r="R371" i="18"/>
  <c r="P1034" i="18"/>
  <c r="A1034" i="18" s="1"/>
  <c r="P1067" i="18"/>
  <c r="A1067" i="18" s="1"/>
  <c r="P1345" i="18"/>
  <c r="A1345" i="18" s="1"/>
  <c r="R150" i="18"/>
  <c r="P916" i="18"/>
  <c r="A916" i="18" s="1"/>
  <c r="R849" i="18"/>
  <c r="R201" i="18"/>
  <c r="R1103" i="18"/>
  <c r="R617" i="18"/>
  <c r="P1343" i="18"/>
  <c r="A1343" i="18" s="1"/>
  <c r="P650" i="18"/>
  <c r="R1032" i="18"/>
  <c r="P864" i="18"/>
  <c r="A864" i="18" s="1"/>
  <c r="R1124" i="18"/>
  <c r="R1185" i="18"/>
  <c r="R723" i="18"/>
  <c r="P883" i="18"/>
  <c r="A883" i="18" s="1"/>
  <c r="P1179" i="18"/>
  <c r="A1179" i="18" s="1"/>
  <c r="P5" i="18"/>
  <c r="R184" i="18"/>
  <c r="P72" i="18"/>
  <c r="P23" i="18"/>
  <c r="P107" i="18"/>
  <c r="R178" i="18"/>
  <c r="R2" i="18"/>
  <c r="R57" i="18"/>
  <c r="R140" i="18"/>
  <c r="P86" i="18"/>
  <c r="P77" i="18"/>
  <c r="P122" i="18"/>
  <c r="P130" i="18"/>
  <c r="P83" i="18"/>
  <c r="R45" i="18"/>
  <c r="R421" i="18"/>
  <c r="R71" i="18"/>
  <c r="P48" i="18"/>
  <c r="R598" i="18"/>
  <c r="P685" i="18"/>
  <c r="A685" i="18" s="1"/>
  <c r="R1162" i="18"/>
  <c r="A1162" i="18" s="1"/>
  <c r="O1162" i="18" s="1"/>
  <c r="R754" i="18"/>
  <c r="R1121" i="18"/>
  <c r="P1296" i="18"/>
  <c r="P480" i="18"/>
  <c r="A480" i="18" s="1"/>
  <c r="R502" i="18"/>
  <c r="P880" i="18"/>
  <c r="A880" i="18" s="1"/>
  <c r="R811" i="18"/>
  <c r="P1239" i="18"/>
  <c r="P408" i="18"/>
  <c r="A408" i="18" s="1"/>
  <c r="P1177" i="18"/>
  <c r="A1177" i="18" s="1"/>
  <c r="R1201" i="18"/>
  <c r="R460" i="18"/>
  <c r="P371" i="18"/>
  <c r="A371" i="18" s="1"/>
  <c r="P514" i="18"/>
  <c r="A514" i="18" s="1"/>
  <c r="R1336" i="18"/>
  <c r="R1033" i="18"/>
  <c r="R1012" i="18"/>
  <c r="R614" i="18"/>
  <c r="P570" i="18"/>
  <c r="R426" i="18"/>
  <c r="R49" i="18"/>
  <c r="R157" i="18"/>
  <c r="P49" i="18"/>
  <c r="R148" i="18"/>
  <c r="P598" i="18"/>
  <c r="R1237" i="18"/>
  <c r="R1072" i="18"/>
  <c r="R1178" i="18"/>
  <c r="R1242" i="18"/>
  <c r="R435" i="18"/>
  <c r="R788" i="18"/>
  <c r="R627" i="18"/>
  <c r="P708" i="18"/>
  <c r="A708" i="18" s="1"/>
  <c r="R1322" i="18"/>
  <c r="R93" i="18"/>
  <c r="P1134" i="18"/>
  <c r="P237" i="18"/>
  <c r="A237" i="18" s="1"/>
  <c r="R822" i="18"/>
  <c r="R1054" i="18"/>
  <c r="R602" i="18"/>
  <c r="R1302" i="18"/>
  <c r="R1098" i="18"/>
  <c r="P589" i="18"/>
  <c r="A589" i="18" s="1"/>
  <c r="P1246" i="18"/>
  <c r="R1233" i="18"/>
  <c r="R313" i="18"/>
  <c r="R996" i="18"/>
  <c r="R922" i="18"/>
  <c r="P336" i="18"/>
  <c r="A336" i="18" s="1"/>
  <c r="R1095" i="18"/>
  <c r="R489" i="18"/>
  <c r="R721" i="18"/>
  <c r="R351" i="18"/>
  <c r="R504" i="18"/>
  <c r="P1047" i="18"/>
  <c r="A1047" i="18" s="1"/>
  <c r="P977" i="18"/>
  <c r="A977" i="18" s="1"/>
  <c r="P1185" i="18"/>
  <c r="R1222" i="18"/>
  <c r="R757" i="18"/>
  <c r="R482" i="18"/>
  <c r="P273" i="18"/>
  <c r="A273" i="18" s="1"/>
  <c r="R271" i="18"/>
  <c r="R985" i="18"/>
  <c r="R276" i="18"/>
  <c r="R699" i="18"/>
  <c r="R386" i="18"/>
  <c r="P392" i="18"/>
  <c r="R982" i="18"/>
  <c r="R312" i="18"/>
  <c r="R496" i="18"/>
  <c r="P469" i="18"/>
  <c r="P985" i="18"/>
  <c r="A985" i="18" s="1"/>
  <c r="P138" i="18"/>
  <c r="R31" i="18"/>
  <c r="R12" i="18"/>
  <c r="P12" i="18"/>
  <c r="P28" i="18"/>
  <c r="R177" i="18"/>
  <c r="R84" i="18"/>
  <c r="O84" i="18" s="1"/>
  <c r="R34" i="18"/>
  <c r="P33" i="18"/>
  <c r="R9" i="18"/>
  <c r="R182" i="18"/>
  <c r="O182" i="18" s="1"/>
  <c r="P185" i="18"/>
  <c r="P599" i="18"/>
  <c r="P760" i="18"/>
  <c r="A760" i="18" s="1"/>
  <c r="R622" i="18"/>
  <c r="R1231" i="18"/>
  <c r="P603" i="18"/>
  <c r="A603" i="18" s="1"/>
  <c r="R797" i="18"/>
  <c r="R718" i="18"/>
  <c r="P918" i="18"/>
  <c r="A918" i="18" s="1"/>
  <c r="P477" i="18"/>
  <c r="R213" i="18"/>
  <c r="R1071" i="18"/>
  <c r="R1262" i="18"/>
  <c r="R1049" i="18"/>
  <c r="R1069" i="18"/>
  <c r="R883" i="18"/>
  <c r="R570" i="18"/>
  <c r="R1056" i="18"/>
  <c r="R509" i="18"/>
  <c r="O509" i="18" s="1"/>
  <c r="P1032" i="18"/>
  <c r="A1032" i="18" s="1"/>
  <c r="P111" i="18"/>
  <c r="R56" i="18"/>
  <c r="P99" i="18"/>
  <c r="P180" i="18"/>
  <c r="R1287" i="18"/>
  <c r="R340" i="18"/>
  <c r="P512" i="18"/>
  <c r="A512" i="18" s="1"/>
  <c r="R508" i="18"/>
  <c r="P666" i="18"/>
  <c r="R1127" i="18"/>
  <c r="P1178" i="18"/>
  <c r="R667" i="18"/>
  <c r="P545" i="18"/>
  <c r="A545" i="18" s="1"/>
  <c r="P215" i="18"/>
  <c r="P435" i="18"/>
  <c r="P788" i="18"/>
  <c r="A788" i="18" s="1"/>
  <c r="P1322" i="18"/>
  <c r="A1322" i="18" s="1"/>
  <c r="R494" i="18"/>
  <c r="R1132" i="18"/>
  <c r="P1081" i="18"/>
  <c r="A1081" i="18" s="1"/>
  <c r="R645" i="18"/>
  <c r="R348" i="18"/>
  <c r="P822" i="18"/>
  <c r="A822" i="18" s="1"/>
  <c r="P1054" i="18"/>
  <c r="A1054" i="18" s="1"/>
  <c r="R492" i="18"/>
  <c r="R1205" i="18"/>
  <c r="P754" i="18"/>
  <c r="P1233" i="18"/>
  <c r="P313" i="18"/>
  <c r="P996" i="18"/>
  <c r="A996" i="18" s="1"/>
  <c r="R866" i="18"/>
  <c r="P1095" i="18"/>
  <c r="P385" i="18"/>
  <c r="A385" i="18" s="1"/>
  <c r="R274" i="18"/>
  <c r="R677" i="18"/>
  <c r="P811" i="18"/>
  <c r="P1016" i="18"/>
  <c r="A1016" i="18" s="1"/>
  <c r="R912" i="18"/>
  <c r="R1086" i="18"/>
  <c r="P757" i="18"/>
  <c r="A757" i="18" s="1"/>
  <c r="P482" i="18"/>
  <c r="R862" i="18"/>
  <c r="P276" i="18"/>
  <c r="P1096" i="18"/>
  <c r="A1096" i="18" s="1"/>
  <c r="P184" i="18"/>
  <c r="R14" i="18"/>
  <c r="R105" i="18"/>
  <c r="P105" i="18"/>
  <c r="P24" i="18"/>
  <c r="R121" i="18"/>
  <c r="R10" i="18"/>
  <c r="R132" i="18"/>
  <c r="R67" i="18"/>
  <c r="R110" i="18"/>
  <c r="O110" i="18" s="1"/>
  <c r="R1221" i="18"/>
  <c r="R1208" i="18"/>
  <c r="R1193" i="18"/>
  <c r="P926" i="18"/>
  <c r="A926" i="18" s="1"/>
  <c r="R1200" i="18"/>
  <c r="P1291" i="18"/>
  <c r="A1291" i="18" s="1"/>
  <c r="R1305" i="18"/>
  <c r="O1305" i="18" s="1"/>
  <c r="R581" i="18"/>
  <c r="P416" i="18"/>
  <c r="A416" i="18" s="1"/>
  <c r="R442" i="18"/>
  <c r="P1051" i="18"/>
  <c r="A1051" i="18" s="1"/>
  <c r="P181" i="18"/>
  <c r="P46" i="18"/>
  <c r="R537" i="18"/>
  <c r="R200" i="18"/>
  <c r="O200" i="18" s="1"/>
  <c r="R1234" i="18"/>
  <c r="R171" i="18"/>
  <c r="P1071" i="18"/>
  <c r="A1071" i="18" s="1"/>
  <c r="R977" i="18"/>
  <c r="P1127" i="18"/>
  <c r="R329" i="18"/>
  <c r="P667" i="18"/>
  <c r="A667" i="18" s="1"/>
  <c r="R217" i="18"/>
  <c r="R804" i="18"/>
  <c r="P494" i="18"/>
  <c r="A494" i="18" s="1"/>
  <c r="R1196" i="18"/>
  <c r="P348" i="18"/>
  <c r="R1066" i="18"/>
  <c r="R282" i="18"/>
  <c r="P492" i="18"/>
  <c r="A492" i="18" s="1"/>
  <c r="P678" i="18"/>
  <c r="A678" i="18" s="1"/>
  <c r="P1205" i="18"/>
  <c r="A1205" i="18" s="1"/>
  <c r="R1213" i="18"/>
  <c r="R644" i="18"/>
  <c r="R929" i="18"/>
  <c r="R772" i="18"/>
  <c r="P1070" i="18"/>
  <c r="A1070" i="18" s="1"/>
  <c r="R664" i="18"/>
  <c r="R726" i="18"/>
  <c r="R1308" i="18"/>
  <c r="P900" i="18"/>
  <c r="A900" i="18" s="1"/>
  <c r="P597" i="18"/>
  <c r="R716" i="18"/>
  <c r="P1086" i="18"/>
  <c r="R587" i="18"/>
  <c r="R590" i="18"/>
  <c r="R1226" i="18"/>
  <c r="R1204" i="18"/>
  <c r="R610" i="18"/>
  <c r="R902" i="18"/>
  <c r="R984" i="18"/>
  <c r="R1153" i="18"/>
  <c r="R746" i="18"/>
  <c r="R597" i="18"/>
  <c r="R620" i="18"/>
  <c r="P476" i="18"/>
  <c r="A476" i="18" s="1"/>
  <c r="P183" i="18"/>
  <c r="R80" i="18"/>
  <c r="R129" i="18"/>
  <c r="P22" i="18"/>
  <c r="R54" i="18"/>
  <c r="R43" i="18"/>
  <c r="R187" i="18"/>
  <c r="R146" i="18"/>
  <c r="O146" i="18" s="1"/>
  <c r="P177" i="18"/>
  <c r="R111" i="18"/>
  <c r="O111" i="18" s="1"/>
  <c r="R423" i="18"/>
  <c r="O423" i="18" s="1"/>
  <c r="R994" i="18"/>
  <c r="P36" i="18"/>
  <c r="P1208" i="18"/>
  <c r="A1208" i="18" s="1"/>
  <c r="P994" i="18"/>
  <c r="P1023" i="18"/>
  <c r="A1023" i="18" s="1"/>
  <c r="R863" i="18"/>
  <c r="R1176" i="18"/>
  <c r="P797" i="18"/>
  <c r="A797" i="18" s="1"/>
  <c r="R1169" i="18"/>
  <c r="P718" i="18"/>
  <c r="A718" i="18" s="1"/>
  <c r="P329" i="18"/>
  <c r="A329" i="18" s="1"/>
  <c r="P887" i="18"/>
  <c r="A887" i="18" s="1"/>
  <c r="R1019" i="18"/>
  <c r="P607" i="18"/>
  <c r="P804" i="18"/>
  <c r="A804" i="18" s="1"/>
  <c r="P262" i="18"/>
  <c r="A262" i="18" s="1"/>
  <c r="R806" i="18"/>
  <c r="R879" i="18"/>
  <c r="R1068" i="18"/>
  <c r="P1066" i="18"/>
  <c r="A1066" i="18" s="1"/>
  <c r="P282" i="18"/>
  <c r="A282" i="18" s="1"/>
  <c r="R932" i="18"/>
  <c r="R733" i="18"/>
  <c r="P1190" i="18"/>
  <c r="A1190" i="18" s="1"/>
  <c r="P202" i="18"/>
  <c r="P860" i="18"/>
  <c r="A860" i="18" s="1"/>
  <c r="R713" i="18"/>
  <c r="R363" i="18"/>
  <c r="P644" i="18"/>
  <c r="P772" i="18"/>
  <c r="P664" i="18"/>
  <c r="A664" i="18" s="1"/>
  <c r="R888" i="18"/>
  <c r="P229" i="18"/>
  <c r="A229" i="18" s="1"/>
  <c r="P1308" i="18"/>
  <c r="P459" i="18"/>
  <c r="A459" i="18" s="1"/>
  <c r="R264" i="18"/>
  <c r="R865" i="18"/>
  <c r="P587" i="18"/>
  <c r="A587" i="18" s="1"/>
  <c r="P675" i="18"/>
  <c r="A675" i="18" s="1"/>
  <c r="P590" i="18"/>
  <c r="P1226" i="18"/>
  <c r="P1204" i="18"/>
  <c r="A1204" i="18" s="1"/>
  <c r="R846" i="18"/>
  <c r="R268" i="18"/>
  <c r="R1097" i="18"/>
  <c r="P984" i="18"/>
  <c r="A984" i="18" s="1"/>
  <c r="R1297" i="18"/>
  <c r="R1109" i="18"/>
  <c r="P246" i="18"/>
  <c r="A246" i="18" s="1"/>
  <c r="P745" i="18"/>
  <c r="R22" i="18"/>
  <c r="P39" i="18"/>
  <c r="R26" i="18"/>
  <c r="R112" i="18"/>
  <c r="P96" i="18"/>
  <c r="R11" i="18"/>
  <c r="O11" i="18" s="1"/>
  <c r="P7" i="18"/>
  <c r="R130" i="18"/>
  <c r="P95" i="18"/>
  <c r="P56" i="18"/>
  <c r="R95" i="18"/>
  <c r="O95" i="18" s="1"/>
  <c r="R53" i="18"/>
  <c r="O53" i="18" s="1"/>
  <c r="P47" i="18"/>
  <c r="R36" i="18"/>
  <c r="O36" i="18" s="1"/>
  <c r="P1117" i="18"/>
  <c r="A1117" i="18" s="1"/>
  <c r="P343" i="18"/>
  <c r="P456" i="18"/>
  <c r="A456" i="18" s="1"/>
  <c r="P147" i="18"/>
  <c r="P350" i="18"/>
  <c r="R1039" i="18"/>
  <c r="R1292" i="18"/>
  <c r="R573" i="18"/>
  <c r="R1016" i="18"/>
  <c r="R549" i="18"/>
  <c r="R28" i="18"/>
  <c r="P55" i="18"/>
  <c r="R83" i="18"/>
  <c r="P255" i="18"/>
  <c r="A255" i="18" s="1"/>
  <c r="R139" i="18"/>
  <c r="R1303" i="18"/>
  <c r="R599" i="18"/>
  <c r="P1014" i="18"/>
  <c r="R903" i="18"/>
  <c r="P238" i="18"/>
  <c r="P1076" i="18"/>
  <c r="P806" i="18"/>
  <c r="A806" i="18" s="1"/>
  <c r="P325" i="18"/>
  <c r="A325" i="18" s="1"/>
  <c r="R1030" i="18"/>
  <c r="R836" i="18"/>
  <c r="P1068" i="18"/>
  <c r="A1068" i="18" s="1"/>
  <c r="P808" i="18"/>
  <c r="P733" i="18"/>
  <c r="A733" i="18" s="1"/>
  <c r="R603" i="18"/>
  <c r="P1298" i="18"/>
  <c r="R451" i="18"/>
  <c r="P872" i="18"/>
  <c r="A872" i="18" s="1"/>
  <c r="R906" i="18"/>
  <c r="P363" i="18"/>
  <c r="A363" i="18" s="1"/>
  <c r="P1310" i="18"/>
  <c r="R1050" i="18"/>
  <c r="R168" i="18"/>
  <c r="R1073" i="18"/>
  <c r="P939" i="18"/>
  <c r="A939" i="18" s="1"/>
  <c r="P641" i="18"/>
  <c r="A641" i="18" s="1"/>
  <c r="P1083" i="18"/>
  <c r="A1083" i="18" s="1"/>
  <c r="P651" i="18"/>
  <c r="P865" i="18"/>
  <c r="A865" i="18" s="1"/>
  <c r="R1280" i="18"/>
  <c r="R416" i="18"/>
  <c r="R1051" i="18"/>
  <c r="R784" i="18"/>
  <c r="R169" i="18"/>
  <c r="R246" i="18"/>
  <c r="P1188" i="18"/>
  <c r="R59" i="18"/>
  <c r="P64" i="18"/>
  <c r="R181" i="18"/>
  <c r="P21" i="18"/>
  <c r="R99" i="18"/>
  <c r="P157" i="18"/>
  <c r="R16" i="18"/>
  <c r="P175" i="18"/>
  <c r="P76" i="18"/>
  <c r="P45" i="18"/>
  <c r="R1057" i="18"/>
  <c r="P1200" i="18"/>
  <c r="A1200" i="18" s="1"/>
  <c r="R1093" i="18"/>
  <c r="R1191" i="18"/>
  <c r="R228" i="18"/>
  <c r="R185" i="18"/>
  <c r="R418" i="18"/>
  <c r="P513" i="18"/>
  <c r="P571" i="18"/>
  <c r="A571" i="18" s="1"/>
  <c r="R708" i="18"/>
  <c r="R369" i="18"/>
  <c r="P1350" i="18"/>
  <c r="A1350" i="18" s="1"/>
  <c r="P569" i="18"/>
  <c r="A569" i="18" s="1"/>
  <c r="P189" i="18"/>
  <c r="P739" i="18"/>
  <c r="A739" i="18" s="1"/>
  <c r="P1111" i="18"/>
  <c r="A1111" i="18" s="1"/>
  <c r="R803" i="18"/>
  <c r="R358" i="18"/>
  <c r="R1288" i="18"/>
  <c r="R577" i="18"/>
  <c r="R1058" i="18"/>
  <c r="P230" i="18"/>
  <c r="A230" i="18" s="1"/>
  <c r="P1002" i="18"/>
  <c r="A1002" i="18" s="1"/>
  <c r="R765" i="18"/>
  <c r="R1215" i="18"/>
  <c r="P699" i="18"/>
  <c r="A699" i="18" s="1"/>
  <c r="R23" i="18"/>
  <c r="R97" i="18"/>
  <c r="P50" i="18"/>
  <c r="R188" i="18"/>
  <c r="R60" i="18"/>
  <c r="P93" i="18"/>
  <c r="R143" i="18"/>
  <c r="R255" i="18"/>
  <c r="P1223" i="18"/>
  <c r="R575" i="18"/>
  <c r="R539" i="18"/>
  <c r="R1004" i="18"/>
  <c r="R98" i="18"/>
  <c r="P231" i="18"/>
  <c r="A231" i="18" s="1"/>
  <c r="P987" i="18"/>
  <c r="A987" i="18" s="1"/>
  <c r="P1162" i="18"/>
  <c r="R1249" i="18"/>
  <c r="R288" i="18"/>
  <c r="P355" i="18"/>
  <c r="A355" i="18" s="1"/>
  <c r="P20" i="18"/>
  <c r="R1074" i="18"/>
  <c r="P266" i="18"/>
  <c r="P136" i="18"/>
  <c r="R4" i="18"/>
  <c r="R13" i="18"/>
  <c r="O13" i="18" s="1"/>
  <c r="P660" i="18"/>
  <c r="P225" i="18"/>
  <c r="A225" i="18" s="1"/>
  <c r="R1139" i="18"/>
  <c r="P473" i="18"/>
  <c r="A473" i="18" s="1"/>
  <c r="P1336" i="18"/>
  <c r="R971" i="18"/>
  <c r="R882" i="18"/>
  <c r="R286" i="18"/>
  <c r="R973" i="18"/>
  <c r="P1248" i="18"/>
  <c r="O242" i="18"/>
  <c r="R1047" i="18"/>
  <c r="P264" i="18"/>
  <c r="A264" i="18" s="1"/>
  <c r="P256" i="18"/>
  <c r="R1274" i="18"/>
  <c r="R1251" i="18"/>
  <c r="P200" i="18"/>
  <c r="R1310" i="18"/>
  <c r="P683" i="18"/>
  <c r="A683" i="18" s="1"/>
  <c r="R920" i="18"/>
  <c r="P577" i="18"/>
  <c r="P1058" i="18"/>
  <c r="A1058" i="18" s="1"/>
  <c r="R395" i="18"/>
  <c r="P1049" i="18"/>
  <c r="R360" i="18"/>
  <c r="P390" i="18"/>
  <c r="A390" i="18" s="1"/>
  <c r="R899" i="18"/>
  <c r="P765" i="18"/>
  <c r="A765" i="18" s="1"/>
  <c r="R601" i="18"/>
  <c r="R694" i="18"/>
  <c r="R1029" i="18"/>
  <c r="R510" i="18"/>
  <c r="P398" i="18"/>
  <c r="A398" i="18" s="1"/>
  <c r="P510" i="18"/>
  <c r="R96" i="18"/>
  <c r="R107" i="18"/>
  <c r="P74" i="18"/>
  <c r="R25" i="18"/>
  <c r="R3" i="18"/>
  <c r="P163" i="18"/>
  <c r="R86" i="18"/>
  <c r="O86" i="18" s="1"/>
  <c r="P110" i="18"/>
  <c r="P891" i="18"/>
  <c r="A891" i="18" s="1"/>
  <c r="P1009" i="18"/>
  <c r="P827" i="18"/>
  <c r="A827" i="18" s="1"/>
  <c r="P639" i="18"/>
  <c r="P1274" i="18"/>
  <c r="A1274" i="18" s="1"/>
  <c r="R869" i="18"/>
  <c r="R876" i="18"/>
  <c r="R631" i="18"/>
  <c r="R309" i="18"/>
  <c r="P1163" i="18"/>
  <c r="R383" i="18"/>
  <c r="R249" i="18"/>
  <c r="R390" i="18"/>
  <c r="R518" i="18"/>
  <c r="R1125" i="18"/>
  <c r="R1261" i="18"/>
  <c r="P573" i="18"/>
  <c r="R398" i="18"/>
  <c r="P902" i="18"/>
  <c r="A902" i="18" s="1"/>
  <c r="R21" i="18"/>
  <c r="P134" i="18"/>
  <c r="P423" i="18"/>
  <c r="R164" i="18"/>
  <c r="P29" i="18"/>
  <c r="R76" i="18"/>
  <c r="O76" i="18" s="1"/>
  <c r="R297" i="18"/>
  <c r="P426" i="18"/>
  <c r="P145" i="18"/>
  <c r="P1271" i="18"/>
  <c r="A1271" i="18" s="1"/>
  <c r="R90" i="18"/>
  <c r="R591" i="18"/>
  <c r="R1102" i="18"/>
  <c r="P393" i="18"/>
  <c r="P460" i="18"/>
  <c r="A460" i="18" s="1"/>
  <c r="P193" i="18"/>
  <c r="P1317" i="18"/>
  <c r="R1250" i="18"/>
  <c r="R223" i="18"/>
  <c r="R481" i="18"/>
  <c r="R823" i="18"/>
  <c r="R147" i="18"/>
  <c r="P9" i="18"/>
  <c r="R1020" i="18"/>
  <c r="P1172" i="18"/>
  <c r="R46" i="18"/>
  <c r="P1250" i="18"/>
  <c r="P764" i="18"/>
  <c r="A764" i="18" s="1"/>
  <c r="P1181" i="18"/>
  <c r="A1181" i="18" s="1"/>
  <c r="R15" i="18"/>
  <c r="R546" i="18"/>
  <c r="R397" i="18"/>
  <c r="P672" i="18"/>
  <c r="A672" i="18" s="1"/>
  <c r="R70" i="18"/>
  <c r="P288" i="18"/>
  <c r="A288" i="18" s="1"/>
  <c r="R830" i="18"/>
  <c r="R1101" i="18"/>
  <c r="P267" i="18"/>
  <c r="A267" i="18" s="1"/>
  <c r="P1292" i="18"/>
  <c r="P176" i="18"/>
  <c r="P85" i="18"/>
  <c r="R1045" i="18"/>
  <c r="R521" i="18"/>
  <c r="R1048" i="18"/>
  <c r="P421" i="18"/>
  <c r="P10" i="18"/>
  <c r="P1287" i="18"/>
  <c r="A1287" i="18" s="1"/>
  <c r="P1236" i="18"/>
  <c r="R1325" i="18"/>
  <c r="R1286" i="18"/>
  <c r="R1134" i="18"/>
  <c r="R203" i="18"/>
  <c r="R306" i="18"/>
  <c r="P869" i="18"/>
  <c r="A869" i="18" s="1"/>
  <c r="P543" i="18"/>
  <c r="R1187" i="18"/>
  <c r="R1174" i="18"/>
  <c r="R263" i="18"/>
  <c r="R901" i="18"/>
  <c r="R1264" i="18"/>
  <c r="R905" i="18"/>
  <c r="P518" i="18"/>
  <c r="R898" i="18"/>
  <c r="R618" i="18"/>
  <c r="R910" i="18"/>
  <c r="R714" i="18"/>
  <c r="R864" i="18"/>
  <c r="R925" i="18"/>
  <c r="R1064" i="18"/>
  <c r="P394" i="18"/>
  <c r="A394" i="18" s="1"/>
  <c r="R729" i="18"/>
  <c r="P784" i="18"/>
  <c r="A784" i="18" s="1"/>
  <c r="R104" i="18"/>
  <c r="P98" i="18"/>
  <c r="P108" i="18"/>
  <c r="R175" i="18"/>
  <c r="R33" i="18"/>
  <c r="P100" i="18"/>
  <c r="P70" i="18"/>
  <c r="R304" i="18"/>
  <c r="R1267" i="18"/>
  <c r="P2" i="18"/>
  <c r="R671" i="18"/>
  <c r="R305" i="18"/>
  <c r="P742" i="18"/>
  <c r="R936" i="18"/>
  <c r="R818" i="18"/>
  <c r="R446" i="18"/>
  <c r="R485" i="18"/>
  <c r="O485" i="18" s="1"/>
  <c r="P244" i="18"/>
  <c r="A244" i="18" s="1"/>
  <c r="P395" i="18"/>
  <c r="A395" i="18" s="1"/>
  <c r="R88" i="18"/>
  <c r="O88" i="18" s="1"/>
  <c r="R183" i="18"/>
  <c r="P579" i="18"/>
  <c r="P304" i="18"/>
  <c r="A304" i="18" s="1"/>
  <c r="P1267" i="18"/>
  <c r="A1267" i="18" s="1"/>
  <c r="P907" i="18"/>
  <c r="A907" i="18" s="1"/>
  <c r="R1120" i="18"/>
  <c r="R1243" i="18"/>
  <c r="R1278" i="18"/>
  <c r="R542" i="18"/>
  <c r="R380" i="18"/>
  <c r="R737" i="18"/>
  <c r="P1313" i="18"/>
  <c r="P936" i="18"/>
  <c r="A936" i="18" s="1"/>
  <c r="P474" i="18"/>
  <c r="A474" i="18" s="1"/>
  <c r="P506" i="18"/>
  <c r="P498" i="18"/>
  <c r="A498" i="18" s="1"/>
  <c r="P495" i="18"/>
  <c r="R196" i="18"/>
  <c r="R487" i="18"/>
  <c r="R1269" i="18"/>
  <c r="P140" i="18"/>
  <c r="P333" i="18"/>
  <c r="R1285" i="18"/>
  <c r="R612" i="18"/>
  <c r="R787" i="18"/>
  <c r="P196" i="18"/>
  <c r="A196" i="18" s="1"/>
  <c r="P1005" i="18"/>
  <c r="A1005" i="18" s="1"/>
  <c r="P487" i="18"/>
  <c r="R224" i="18"/>
  <c r="R615" i="18"/>
  <c r="R988" i="18"/>
  <c r="P32" i="18"/>
  <c r="R38" i="18"/>
  <c r="R52" i="18"/>
  <c r="R5" i="18"/>
  <c r="R762" i="18"/>
  <c r="R1092" i="18"/>
  <c r="R1172" i="18"/>
  <c r="P1173" i="18"/>
  <c r="R897" i="18"/>
  <c r="R544" i="18"/>
  <c r="R557" i="18"/>
  <c r="R219" i="18"/>
  <c r="P1285" i="18"/>
  <c r="A1285" i="18" s="1"/>
  <c r="R516" i="18"/>
  <c r="R1324" i="18"/>
  <c r="P301" i="18"/>
  <c r="A301" i="18" s="1"/>
  <c r="P787" i="18"/>
  <c r="R1168" i="18"/>
  <c r="P581" i="18"/>
  <c r="P224" i="18"/>
  <c r="A224" i="18" s="1"/>
  <c r="P615" i="18"/>
  <c r="A615" i="18" s="1"/>
  <c r="R82" i="18"/>
  <c r="R29" i="18"/>
  <c r="R231" i="18"/>
  <c r="P1234" i="18"/>
  <c r="R663" i="18"/>
  <c r="P1073" i="18"/>
  <c r="R491" i="18"/>
  <c r="R791" i="18"/>
  <c r="P1220" i="18"/>
  <c r="R189" i="18"/>
  <c r="P427" i="18"/>
  <c r="P166" i="18"/>
  <c r="R151" i="18"/>
  <c r="R582" i="18"/>
  <c r="P791" i="18"/>
  <c r="A791" i="18" s="1"/>
  <c r="R296" i="18"/>
  <c r="R1188" i="18"/>
  <c r="P38" i="18"/>
  <c r="P142" i="18"/>
  <c r="R1157" i="18"/>
  <c r="P1017" i="18"/>
  <c r="P151" i="18"/>
  <c r="P17" i="18"/>
  <c r="R154" i="18"/>
  <c r="R44" i="18"/>
  <c r="O44" i="18" s="1"/>
  <c r="P1157" i="18"/>
  <c r="A1157" i="18" s="1"/>
  <c r="R642" i="18"/>
  <c r="P638" i="18"/>
  <c r="P830" i="18"/>
  <c r="A830" i="18" s="1"/>
  <c r="R1248" i="18"/>
  <c r="R1224" i="18"/>
  <c r="R273" i="18"/>
  <c r="R800" i="18"/>
  <c r="R47" i="18"/>
  <c r="R828" i="18"/>
  <c r="R388" i="18"/>
  <c r="R221" i="18"/>
  <c r="P1286" i="18"/>
  <c r="R290" i="18"/>
  <c r="P779" i="18"/>
  <c r="A779" i="18" s="1"/>
  <c r="R1328" i="18"/>
  <c r="P203" i="18"/>
  <c r="A203" i="18" s="1"/>
  <c r="P306" i="18"/>
  <c r="A306" i="18" s="1"/>
  <c r="R731" i="18"/>
  <c r="P280" i="18"/>
  <c r="P1187" i="18"/>
  <c r="A1187" i="18" s="1"/>
  <c r="P1174" i="18"/>
  <c r="A1174" i="18" s="1"/>
  <c r="O1174" i="18" s="1"/>
  <c r="R938" i="18"/>
  <c r="P263" i="18"/>
  <c r="R531" i="18"/>
  <c r="R1155" i="18"/>
  <c r="R623" i="18"/>
  <c r="P1264" i="18"/>
  <c r="A1264" i="18" s="1"/>
  <c r="R1347" i="18"/>
  <c r="R1165" i="18"/>
  <c r="A1165" i="18" s="1"/>
  <c r="O1165" i="18" s="1"/>
  <c r="P792" i="18"/>
  <c r="A792" i="18" s="1"/>
  <c r="R688" i="18"/>
  <c r="R790" i="18"/>
  <c r="R7" i="18"/>
  <c r="P618" i="18"/>
  <c r="A618" i="18" s="1"/>
  <c r="P516" i="18"/>
  <c r="A516" i="18" s="1"/>
  <c r="R394" i="18"/>
  <c r="P729" i="18"/>
  <c r="A729" i="18" s="1"/>
  <c r="P169" i="18"/>
  <c r="R191" i="18"/>
  <c r="R145" i="18"/>
  <c r="P143" i="18"/>
  <c r="P82" i="18"/>
  <c r="R172" i="18"/>
  <c r="P135" i="18"/>
  <c r="P34" i="18"/>
  <c r="P43" i="18"/>
  <c r="P578" i="18"/>
  <c r="A578" i="18" s="1"/>
  <c r="R211" i="18"/>
  <c r="P1217" i="18"/>
  <c r="P910" i="18"/>
  <c r="A910" i="18" s="1"/>
  <c r="R37" i="18"/>
  <c r="P297" i="18"/>
  <c r="R1330" i="18"/>
  <c r="R673" i="18"/>
  <c r="P63" i="18"/>
  <c r="P84" i="18"/>
  <c r="R186" i="18"/>
  <c r="P1176" i="18"/>
  <c r="R1317" i="18"/>
  <c r="P139" i="18"/>
  <c r="P312" i="18"/>
  <c r="R128" i="18"/>
  <c r="P144" i="18"/>
  <c r="R1181" i="18"/>
  <c r="R413" i="18"/>
  <c r="R1348" i="18"/>
  <c r="P179" i="18"/>
  <c r="P8" i="18"/>
  <c r="R134" i="18"/>
  <c r="P300" i="18"/>
  <c r="A300" i="18" s="1"/>
  <c r="R540" i="18"/>
  <c r="R448" i="18"/>
  <c r="R672" i="18"/>
  <c r="P152" i="18"/>
  <c r="P1020" i="18"/>
  <c r="A1020" i="18" s="1"/>
  <c r="P663" i="18"/>
  <c r="A663" i="18" s="1"/>
  <c r="R267" i="18"/>
  <c r="P539" i="18"/>
  <c r="A539" i="18" s="1"/>
  <c r="R103" i="18"/>
  <c r="R24" i="18"/>
  <c r="R473" i="18"/>
  <c r="R528" i="18"/>
  <c r="O528" i="18" s="1"/>
  <c r="P1061" i="18"/>
  <c r="P212" i="18"/>
  <c r="A212" i="18" s="1"/>
  <c r="R266" i="18"/>
  <c r="R391" i="18"/>
  <c r="P453" i="18"/>
  <c r="A453" i="18" s="1"/>
  <c r="P1056" i="18"/>
  <c r="A1056" i="18" s="1"/>
  <c r="R74" i="18"/>
  <c r="R921" i="18"/>
  <c r="P340" i="18"/>
  <c r="R1340" i="18"/>
  <c r="R536" i="18"/>
  <c r="P1253" i="18"/>
  <c r="R1211" i="18"/>
  <c r="R915" i="18"/>
  <c r="R983" i="18"/>
  <c r="P537" i="18"/>
  <c r="P221" i="18"/>
  <c r="A221" i="18" s="1"/>
  <c r="P1328" i="18"/>
  <c r="P35" i="18"/>
  <c r="P1277" i="18"/>
  <c r="A1277" i="18" s="1"/>
  <c r="R204" i="18"/>
  <c r="R1217" i="18"/>
  <c r="P731" i="18"/>
  <c r="A731" i="18" s="1"/>
  <c r="P796" i="18"/>
  <c r="R1078" i="18"/>
  <c r="R1301" i="18"/>
  <c r="R700" i="18"/>
  <c r="P531" i="18"/>
  <c r="R900" i="18"/>
  <c r="R471" i="18"/>
  <c r="P446" i="18"/>
  <c r="A446" i="18" s="1"/>
  <c r="P1347" i="18"/>
  <c r="A1347" i="18" s="1"/>
  <c r="R838" i="18"/>
  <c r="O838" i="18" s="1"/>
  <c r="P711" i="18"/>
  <c r="P1039" i="18"/>
  <c r="A1039" i="18" s="1"/>
  <c r="P688" i="18"/>
  <c r="A688" i="18" s="1"/>
  <c r="R244" i="18"/>
  <c r="P770" i="18"/>
  <c r="R1006" i="18"/>
  <c r="P889" i="18"/>
  <c r="A889" i="18" s="1"/>
  <c r="R993" i="18"/>
  <c r="R399" i="18"/>
  <c r="R923" i="18"/>
  <c r="R764" i="18"/>
  <c r="R1013" i="18"/>
  <c r="R292" i="18"/>
  <c r="R362" i="18"/>
  <c r="R77" i="18"/>
  <c r="O77" i="18" s="1"/>
  <c r="P31" i="18"/>
  <c r="P137" i="18"/>
  <c r="P129" i="18"/>
  <c r="R18" i="18"/>
  <c r="P178" i="18"/>
  <c r="P172" i="18"/>
  <c r="R180" i="18"/>
  <c r="R1271" i="18"/>
  <c r="R687" i="18"/>
  <c r="P1121" i="18"/>
  <c r="A1121" i="18" s="1"/>
  <c r="R498" i="18"/>
  <c r="R681" i="18"/>
  <c r="R495" i="18"/>
  <c r="P399" i="18"/>
  <c r="P1006" i="18"/>
  <c r="A1006" i="18" s="1"/>
  <c r="R919" i="18"/>
  <c r="R27" i="18"/>
  <c r="R114" i="18"/>
  <c r="P121" i="18"/>
  <c r="P1262" i="18"/>
  <c r="A1262" i="18" s="1"/>
  <c r="R1276" i="18"/>
  <c r="P307" i="18"/>
  <c r="A307" i="18" s="1"/>
  <c r="P30" i="18"/>
  <c r="R61" i="18"/>
  <c r="P115" i="18"/>
  <c r="P1354" i="18"/>
  <c r="A1354" i="18" s="1"/>
  <c r="R1173" i="18"/>
  <c r="P591" i="18"/>
  <c r="R1065" i="18"/>
  <c r="P73" i="18"/>
  <c r="P1092" i="18"/>
  <c r="P897" i="18"/>
  <c r="A897" i="18" s="1"/>
  <c r="P557" i="18"/>
  <c r="A557" i="18" s="1"/>
  <c r="P413" i="18"/>
  <c r="A413" i="18" s="1"/>
  <c r="P192" i="18"/>
  <c r="R100" i="18"/>
  <c r="P1191" i="18"/>
  <c r="A1191" i="18" s="1"/>
  <c r="R373" i="18"/>
  <c r="R1311" i="18"/>
  <c r="P491" i="18"/>
  <c r="A491" i="18" s="1"/>
  <c r="R1241" i="18"/>
  <c r="P97" i="18"/>
  <c r="R85" i="18"/>
  <c r="R206" i="18"/>
  <c r="R878" i="18"/>
  <c r="R237" i="18"/>
  <c r="R349" i="18"/>
  <c r="R283" i="18"/>
  <c r="R689" i="18"/>
  <c r="R355" i="18"/>
  <c r="P3" i="18"/>
  <c r="P727" i="18"/>
  <c r="R1055" i="18"/>
  <c r="R73" i="18"/>
  <c r="P15" i="18"/>
  <c r="P391" i="18"/>
  <c r="P1065" i="18"/>
  <c r="A1065" i="18" s="1"/>
  <c r="R179" i="18"/>
  <c r="P366" i="18"/>
  <c r="A366" i="18" s="1"/>
  <c r="R469" i="18"/>
  <c r="R135" i="18"/>
  <c r="R115" i="18"/>
  <c r="P915" i="18"/>
  <c r="A915" i="18" s="1"/>
  <c r="R1011" i="18"/>
  <c r="R62" i="18"/>
  <c r="P89" i="18"/>
  <c r="R131" i="18"/>
  <c r="R592" i="18"/>
  <c r="R122" i="18"/>
  <c r="P1340" i="18"/>
  <c r="A1340" i="18" s="1"/>
  <c r="R770" i="18"/>
  <c r="R17" i="18"/>
  <c r="O17" i="18" s="1"/>
  <c r="R392" i="18"/>
  <c r="R571" i="18"/>
  <c r="P1211" i="18"/>
  <c r="A1211" i="18" s="1"/>
  <c r="P53" i="18"/>
  <c r="P114" i="18"/>
  <c r="R126" i="18"/>
  <c r="P1040" i="18"/>
  <c r="A1040" i="18" s="1"/>
  <c r="P92" i="18"/>
  <c r="R372" i="18"/>
  <c r="R1319" i="18"/>
  <c r="R163" i="18"/>
  <c r="R142" i="18"/>
  <c r="P1097" i="18"/>
  <c r="A1097" i="18" s="1"/>
  <c r="P882" i="18"/>
  <c r="A882" i="18" s="1"/>
  <c r="R307" i="18"/>
  <c r="R999" i="18"/>
  <c r="R331" i="10"/>
  <c r="R328" i="10"/>
  <c r="R327" i="10"/>
  <c r="R326" i="10"/>
  <c r="J235" i="16"/>
  <c r="J596" i="16"/>
  <c r="J508" i="17"/>
  <c r="J492" i="17"/>
  <c r="J480" i="17"/>
  <c r="J474" i="17"/>
  <c r="J472" i="17"/>
  <c r="J466" i="17"/>
  <c r="J462" i="17"/>
  <c r="J458" i="17"/>
  <c r="J448" i="17"/>
  <c r="J444" i="17"/>
  <c r="J438" i="17"/>
  <c r="J430" i="17"/>
  <c r="J425" i="17"/>
  <c r="J423" i="17"/>
  <c r="J418" i="17"/>
  <c r="J414" i="17"/>
  <c r="J408" i="17"/>
  <c r="J507" i="17"/>
  <c r="J498" i="17"/>
  <c r="J494" i="17"/>
  <c r="J490" i="17"/>
  <c r="J488" i="17"/>
  <c r="J482" i="17"/>
  <c r="J467" i="17"/>
  <c r="J463" i="17"/>
  <c r="J457" i="17"/>
  <c r="J455" i="17"/>
  <c r="J453" i="17"/>
  <c r="J449" i="17"/>
  <c r="J443" i="17"/>
  <c r="J441" i="17"/>
  <c r="J439" i="17"/>
  <c r="J431" i="17"/>
  <c r="J426" i="17"/>
  <c r="J422" i="17"/>
  <c r="J419" i="17"/>
  <c r="J417" i="17"/>
  <c r="J413" i="17"/>
  <c r="J411" i="17"/>
  <c r="J409" i="17"/>
  <c r="J399" i="17"/>
  <c r="J512" i="17"/>
  <c r="J511" i="17"/>
  <c r="J497" i="17"/>
  <c r="J489" i="17"/>
  <c r="J487" i="17"/>
  <c r="J484" i="17"/>
  <c r="J468" i="17"/>
  <c r="J464" i="17"/>
  <c r="J460" i="17"/>
  <c r="J456" i="17"/>
  <c r="J454" i="17"/>
  <c r="J452" i="17"/>
  <c r="J450" i="17"/>
  <c r="J446" i="17"/>
  <c r="J442" i="17"/>
  <c r="J440" i="17"/>
  <c r="J427" i="17"/>
  <c r="J420" i="17"/>
  <c r="J416" i="17"/>
  <c r="J412" i="17"/>
  <c r="J410" i="17"/>
  <c r="J406" i="17"/>
  <c r="J403" i="17"/>
  <c r="J401" i="17"/>
  <c r="J398" i="17"/>
  <c r="J395" i="17"/>
  <c r="J391" i="17"/>
  <c r="J387" i="17"/>
  <c r="J383" i="17"/>
  <c r="J381" i="17"/>
  <c r="J377" i="17"/>
  <c r="J371" i="17"/>
  <c r="J368" i="17"/>
  <c r="J363" i="17"/>
  <c r="J359" i="17"/>
  <c r="J356" i="17"/>
  <c r="J352" i="17"/>
  <c r="J348" i="17"/>
  <c r="J343" i="17"/>
  <c r="J339" i="17"/>
  <c r="J335" i="17"/>
  <c r="J331" i="17"/>
  <c r="J326" i="17"/>
  <c r="J322" i="17"/>
  <c r="J318" i="17"/>
  <c r="J306" i="17"/>
  <c r="J287" i="17"/>
  <c r="J281" i="17"/>
  <c r="J275" i="17"/>
  <c r="J272" i="17"/>
  <c r="J270" i="17"/>
  <c r="J266" i="17"/>
  <c r="J262" i="17"/>
  <c r="J252" i="17"/>
  <c r="J250" i="17"/>
  <c r="J240" i="17"/>
  <c r="J234" i="17"/>
  <c r="J221" i="17"/>
  <c r="J219" i="17"/>
  <c r="J208" i="17"/>
  <c r="J204" i="17"/>
  <c r="J201" i="17"/>
  <c r="J196" i="17"/>
  <c r="J193" i="17"/>
  <c r="J510" i="17"/>
  <c r="J496" i="17"/>
  <c r="J470" i="17"/>
  <c r="J415" i="17"/>
  <c r="J407" i="17"/>
  <c r="J405" i="17"/>
  <c r="J400" i="17"/>
  <c r="J396" i="17"/>
  <c r="J392" i="17"/>
  <c r="J388" i="17"/>
  <c r="J384" i="17"/>
  <c r="J378" i="17"/>
  <c r="J374" i="17"/>
  <c r="J362" i="17"/>
  <c r="J358" i="17"/>
  <c r="J355" i="17"/>
  <c r="J351" i="17"/>
  <c r="J347" i="17"/>
  <c r="J342" i="17"/>
  <c r="J338" i="17"/>
  <c r="J334" i="17"/>
  <c r="J330" i="17"/>
  <c r="J325" i="17"/>
  <c r="J321" i="17"/>
  <c r="J316" i="17"/>
  <c r="J297" i="17"/>
  <c r="J291" i="17"/>
  <c r="J288" i="17"/>
  <c r="J282" i="17"/>
  <c r="J276" i="17"/>
  <c r="J273" i="17"/>
  <c r="J267" i="17"/>
  <c r="J263" i="17"/>
  <c r="J259" i="17"/>
  <c r="J248" i="17"/>
  <c r="J485" i="17"/>
  <c r="J461" i="17"/>
  <c r="J459" i="17"/>
  <c r="J447" i="17"/>
  <c r="J445" i="17"/>
  <c r="J436" i="17"/>
  <c r="J393" i="17"/>
  <c r="J389" i="17"/>
  <c r="J385" i="17"/>
  <c r="J379" i="17"/>
  <c r="J375" i="17"/>
  <c r="J373" i="17"/>
  <c r="J370" i="17"/>
  <c r="J367" i="17"/>
  <c r="J361" i="17"/>
  <c r="J357" i="17"/>
  <c r="J354" i="17"/>
  <c r="J350" i="17"/>
  <c r="J346" i="17"/>
  <c r="J341" i="17"/>
  <c r="J337" i="17"/>
  <c r="J333" i="17"/>
  <c r="J328" i="17"/>
  <c r="J324" i="17"/>
  <c r="J320" i="17"/>
  <c r="J311" i="17"/>
  <c r="J300" i="17"/>
  <c r="J294" i="17"/>
  <c r="J292" i="17"/>
  <c r="J289" i="17"/>
  <c r="J283" i="17"/>
  <c r="J279" i="17"/>
  <c r="J277" i="17"/>
  <c r="J268" i="17"/>
  <c r="J264" i="17"/>
  <c r="J260" i="17"/>
  <c r="J253" i="17"/>
  <c r="J245" i="17"/>
  <c r="J241" i="17"/>
  <c r="J236" i="17"/>
  <c r="J230" i="17"/>
  <c r="J227" i="17"/>
  <c r="J218" i="17"/>
  <c r="J215" i="17"/>
  <c r="J210" i="17"/>
  <c r="J207" i="17"/>
  <c r="J197" i="17"/>
  <c r="J194" i="17"/>
  <c r="J190" i="17"/>
  <c r="J182" i="17"/>
  <c r="J179" i="17"/>
  <c r="J465" i="17"/>
  <c r="J451" i="17"/>
  <c r="J432" i="17"/>
  <c r="J421" i="17"/>
  <c r="J397" i="17"/>
  <c r="J394" i="17"/>
  <c r="J390" i="17"/>
  <c r="J386" i="17"/>
  <c r="J382" i="17"/>
  <c r="J380" i="17"/>
  <c r="J376" i="17"/>
  <c r="J372" i="17"/>
  <c r="J369" i="17"/>
  <c r="J365" i="17"/>
  <c r="J360" i="17"/>
  <c r="J353" i="17"/>
  <c r="J349" i="17"/>
  <c r="J344" i="17"/>
  <c r="J340" i="17"/>
  <c r="J336" i="17"/>
  <c r="J332" i="17"/>
  <c r="J327" i="17"/>
  <c r="J323" i="17"/>
  <c r="J319" i="17"/>
  <c r="J308" i="17"/>
  <c r="J299" i="17"/>
  <c r="J293" i="17"/>
  <c r="J290" i="17"/>
  <c r="J280" i="17"/>
  <c r="J274" i="17"/>
  <c r="J265" i="17"/>
  <c r="J242" i="17"/>
  <c r="J238" i="17"/>
  <c r="J233" i="17"/>
  <c r="J231" i="17"/>
  <c r="J228" i="17"/>
  <c r="J205" i="17"/>
  <c r="J200" i="17"/>
  <c r="J198" i="17"/>
  <c r="J189" i="17"/>
  <c r="J175" i="17"/>
  <c r="J171" i="17"/>
  <c r="J165" i="17"/>
  <c r="J163" i="17"/>
  <c r="J159" i="17"/>
  <c r="J149" i="17"/>
  <c r="J135" i="17"/>
  <c r="J132" i="17"/>
  <c r="J128" i="17"/>
  <c r="J126" i="17"/>
  <c r="J124" i="17"/>
  <c r="J113" i="17"/>
  <c r="J111" i="17"/>
  <c r="J109" i="17"/>
  <c r="J104" i="17"/>
  <c r="J102" i="17"/>
  <c r="J99" i="17"/>
  <c r="J97" i="17"/>
  <c r="J93" i="17"/>
  <c r="J90" i="17"/>
  <c r="J86" i="17"/>
  <c r="J84" i="17"/>
  <c r="J81" i="17"/>
  <c r="J77" i="17"/>
  <c r="J70" i="17"/>
  <c r="J25" i="17"/>
  <c r="J22" i="17"/>
  <c r="J12" i="17"/>
  <c r="J9" i="17"/>
  <c r="J5" i="17"/>
  <c r="J2" i="17"/>
  <c r="J261" i="17"/>
  <c r="J246" i="17"/>
  <c r="J226" i="17"/>
  <c r="J224" i="17"/>
  <c r="J213" i="17"/>
  <c r="J211" i="17"/>
  <c r="J191" i="17"/>
  <c r="J186" i="17"/>
  <c r="J183" i="17"/>
  <c r="J180" i="17"/>
  <c r="J178" i="17"/>
  <c r="J176" i="17"/>
  <c r="J172" i="17"/>
  <c r="J168" i="17"/>
  <c r="J164" i="17"/>
  <c r="J162" i="17"/>
  <c r="J158" i="17"/>
  <c r="J152" i="17"/>
  <c r="J148" i="17"/>
  <c r="J144" i="17"/>
  <c r="J139" i="17"/>
  <c r="J130" i="17"/>
  <c r="J120" i="17"/>
  <c r="J118" i="17"/>
  <c r="J116" i="17"/>
  <c r="J114" i="17"/>
  <c r="J107" i="17"/>
  <c r="J105" i="17"/>
  <c r="J103" i="17"/>
  <c r="J98" i="17"/>
  <c r="J92" i="17"/>
  <c r="J87" i="17"/>
  <c r="J80" i="17"/>
  <c r="J75" i="17"/>
  <c r="J73" i="17"/>
  <c r="J68" i="17"/>
  <c r="J66" i="17"/>
  <c r="J59" i="17"/>
  <c r="J57" i="17"/>
  <c r="J53" i="17"/>
  <c r="J48" i="17"/>
  <c r="J43" i="17"/>
  <c r="J39" i="17"/>
  <c r="J16" i="17"/>
  <c r="J14" i="17"/>
  <c r="J10" i="17"/>
  <c r="J7" i="17"/>
  <c r="J26" i="17"/>
  <c r="J21" i="17"/>
  <c r="J11" i="17"/>
  <c r="J142" i="17"/>
  <c r="J115" i="17"/>
  <c r="J108" i="17"/>
  <c r="J51" i="17"/>
  <c r="J45" i="17"/>
  <c r="J19" i="17"/>
  <c r="J61" i="17"/>
  <c r="J49" i="17"/>
  <c r="J40" i="17"/>
  <c r="J256" i="17"/>
  <c r="J254" i="17"/>
  <c r="J249" i="17"/>
  <c r="J237" i="17"/>
  <c r="J209" i="17"/>
  <c r="J206" i="17"/>
  <c r="J195" i="17"/>
  <c r="J184" i="17"/>
  <c r="J174" i="17"/>
  <c r="J170" i="17"/>
  <c r="J167" i="17"/>
  <c r="J161" i="17"/>
  <c r="J157" i="17"/>
  <c r="J151" i="17"/>
  <c r="J146" i="17"/>
  <c r="J143" i="17"/>
  <c r="J134" i="17"/>
  <c r="J127" i="17"/>
  <c r="J122" i="17"/>
  <c r="J119" i="17"/>
  <c r="J117" i="17"/>
  <c r="J112" i="17"/>
  <c r="J110" i="17"/>
  <c r="J101" i="17"/>
  <c r="J94" i="17"/>
  <c r="J85" i="17"/>
  <c r="J83" i="17"/>
  <c r="J79" i="17"/>
  <c r="J76" i="17"/>
  <c r="J74" i="17"/>
  <c r="J72" i="17"/>
  <c r="J69" i="17"/>
  <c r="J64" i="17"/>
  <c r="J62" i="17"/>
  <c r="J60" i="17"/>
  <c r="J56" i="17"/>
  <c r="J52" i="17"/>
  <c r="J47" i="17"/>
  <c r="J42" i="17"/>
  <c r="J38" i="17"/>
  <c r="J35" i="17"/>
  <c r="J33" i="17"/>
  <c r="J24" i="17"/>
  <c r="J8" i="17"/>
  <c r="J131" i="17"/>
  <c r="J129" i="17"/>
  <c r="J106" i="17"/>
  <c r="J88" i="17"/>
  <c r="J55" i="17"/>
  <c r="J37" i="17"/>
  <c r="J28" i="17"/>
  <c r="J20" i="17"/>
  <c r="J269" i="17"/>
  <c r="J258" i="17"/>
  <c r="J251" i="17"/>
  <c r="J235" i="17"/>
  <c r="J214" i="17"/>
  <c r="J203" i="17"/>
  <c r="J187" i="17"/>
  <c r="J185" i="17"/>
  <c r="J181" i="17"/>
  <c r="J177" i="17"/>
  <c r="J173" i="17"/>
  <c r="J169" i="17"/>
  <c r="J166" i="17"/>
  <c r="J160" i="17"/>
  <c r="J156" i="17"/>
  <c r="J150" i="17"/>
  <c r="J123" i="17"/>
  <c r="J100" i="17"/>
  <c r="J96" i="17"/>
  <c r="J82" i="17"/>
  <c r="J78" i="17"/>
  <c r="J71" i="17"/>
  <c r="J67" i="17"/>
  <c r="J65" i="17"/>
  <c r="J58" i="17"/>
  <c r="J30" i="17"/>
  <c r="J17" i="17"/>
  <c r="J15" i="17"/>
  <c r="J3" i="17"/>
  <c r="J63" i="17"/>
  <c r="J54" i="17"/>
  <c r="J44" i="17"/>
  <c r="J34" i="17"/>
  <c r="J32" i="17"/>
  <c r="J361" i="16"/>
  <c r="J511" i="14"/>
  <c r="J512" i="14"/>
  <c r="J340" i="14"/>
  <c r="J591" i="16"/>
  <c r="J342" i="14"/>
  <c r="J358" i="16"/>
  <c r="J356" i="16"/>
  <c r="J592" i="16"/>
  <c r="J508" i="14"/>
  <c r="J510" i="14"/>
  <c r="J507" i="14"/>
  <c r="J3" i="16"/>
  <c r="J7" i="16"/>
  <c r="J15" i="16"/>
  <c r="J19" i="16"/>
  <c r="J23" i="16"/>
  <c r="J27" i="16"/>
  <c r="J31" i="16"/>
  <c r="J35" i="16"/>
  <c r="J40" i="16"/>
  <c r="J45" i="16"/>
  <c r="J49" i="16"/>
  <c r="J56" i="16"/>
  <c r="J51" i="16"/>
  <c r="J61" i="16"/>
  <c r="J52" i="16"/>
  <c r="J68" i="16"/>
  <c r="J71" i="16"/>
  <c r="J75" i="16"/>
  <c r="J79" i="16"/>
  <c r="J83" i="16"/>
  <c r="J91" i="16"/>
  <c r="J95" i="16"/>
  <c r="J99" i="16"/>
  <c r="J103" i="16"/>
  <c r="J107" i="16"/>
  <c r="J111" i="16"/>
  <c r="J119" i="16"/>
  <c r="J123" i="16"/>
  <c r="J127" i="16"/>
  <c r="J131" i="16"/>
  <c r="J135" i="16"/>
  <c r="J139" i="16"/>
  <c r="J141" i="16"/>
  <c r="J147" i="16"/>
  <c r="J151" i="16"/>
  <c r="J155" i="16"/>
  <c r="J159" i="16"/>
  <c r="J163" i="16"/>
  <c r="J167" i="16"/>
  <c r="J171" i="16"/>
  <c r="J175" i="16"/>
  <c r="J183" i="16"/>
  <c r="J187" i="16"/>
  <c r="J191" i="16"/>
  <c r="J195" i="16"/>
  <c r="J199" i="16"/>
  <c r="J203" i="16"/>
  <c r="J215" i="16"/>
  <c r="J219" i="16"/>
  <c r="J223" i="16"/>
  <c r="J239" i="16"/>
  <c r="J230" i="16"/>
  <c r="J246" i="16"/>
  <c r="J228" i="16"/>
  <c r="J251" i="16"/>
  <c r="J253" i="16"/>
  <c r="J257" i="16"/>
  <c r="J260" i="16"/>
  <c r="J263" i="16"/>
  <c r="J267" i="16"/>
  <c r="J271" i="16"/>
  <c r="J275" i="16"/>
  <c r="J279" i="16"/>
  <c r="J283" i="16"/>
  <c r="J287" i="16"/>
  <c r="J291" i="16"/>
  <c r="J295" i="16"/>
  <c r="J299" i="16"/>
  <c r="J304" i="16"/>
  <c r="J308" i="16"/>
  <c r="J312" i="16"/>
  <c r="J316" i="16"/>
  <c r="J4" i="16"/>
  <c r="J20" i="16"/>
  <c r="J24" i="16"/>
  <c r="J28" i="16"/>
  <c r="J32" i="16"/>
  <c r="J36" i="16"/>
  <c r="J41" i="16"/>
  <c r="J46" i="16"/>
  <c r="J53" i="16"/>
  <c r="J57" i="16"/>
  <c r="J50" i="16"/>
  <c r="J62" i="16"/>
  <c r="J65" i="16"/>
  <c r="J43" i="16"/>
  <c r="J72" i="16"/>
  <c r="J76" i="16"/>
  <c r="J84" i="16"/>
  <c r="J92" i="16"/>
  <c r="J96" i="16"/>
  <c r="J100" i="16"/>
  <c r="J104" i="16"/>
  <c r="J108" i="16"/>
  <c r="J112" i="16"/>
  <c r="J116" i="16"/>
  <c r="J120" i="16"/>
  <c r="J124" i="16"/>
  <c r="J128" i="16"/>
  <c r="J132" i="16"/>
  <c r="J136" i="16"/>
  <c r="J142" i="16"/>
  <c r="J143" i="16"/>
  <c r="J148" i="16"/>
  <c r="J152" i="16"/>
  <c r="J156" i="16"/>
  <c r="J160" i="16"/>
  <c r="J164" i="16"/>
  <c r="J168" i="16"/>
  <c r="J172" i="16"/>
  <c r="J176" i="16"/>
  <c r="J180" i="16"/>
  <c r="J184" i="16"/>
  <c r="J188" i="16"/>
  <c r="J192" i="16"/>
  <c r="J196" i="16"/>
  <c r="J200" i="16"/>
  <c r="J212" i="16"/>
  <c r="J216" i="16"/>
  <c r="J220" i="16"/>
  <c r="J224" i="16"/>
  <c r="J236" i="16"/>
  <c r="J240" i="16"/>
  <c r="J243" i="16"/>
  <c r="J247" i="16"/>
  <c r="J232" i="16"/>
  <c r="J252" i="16"/>
  <c r="J254" i="16"/>
  <c r="J234" i="16"/>
  <c r="J261" i="16"/>
  <c r="J264" i="16"/>
  <c r="J268" i="16"/>
  <c r="J272" i="16"/>
  <c r="J276" i="16"/>
  <c r="J280" i="16"/>
  <c r="J284" i="16"/>
  <c r="J292" i="16"/>
  <c r="J296" i="16"/>
  <c r="J300" i="16"/>
  <c r="J305" i="16"/>
  <c r="J309" i="16"/>
  <c r="J313" i="16"/>
  <c r="J317" i="16"/>
  <c r="J321" i="16"/>
  <c r="J325" i="16"/>
  <c r="J337" i="16"/>
  <c r="J341" i="16"/>
  <c r="J5" i="16"/>
  <c r="J13" i="16"/>
  <c r="J21" i="16"/>
  <c r="J25" i="16"/>
  <c r="J29" i="16"/>
  <c r="J33" i="16"/>
  <c r="J37" i="16"/>
  <c r="J42" i="16"/>
  <c r="J47" i="16"/>
  <c r="J54" i="16"/>
  <c r="J58" i="16"/>
  <c r="J59" i="16"/>
  <c r="J63" i="16"/>
  <c r="J66" i="16"/>
  <c r="J69" i="16"/>
  <c r="J73" i="16"/>
  <c r="J77" i="16"/>
  <c r="J81" i="16"/>
  <c r="J85" i="16"/>
  <c r="J89" i="16"/>
  <c r="J97" i="16"/>
  <c r="J101" i="16"/>
  <c r="J105" i="16"/>
  <c r="J109" i="16"/>
  <c r="J113" i="16"/>
  <c r="J121" i="16"/>
  <c r="J125" i="16"/>
  <c r="J129" i="16"/>
  <c r="J133" i="16"/>
  <c r="J137" i="16"/>
  <c r="J144" i="16"/>
  <c r="J145" i="16"/>
  <c r="J149" i="16"/>
  <c r="J153" i="16"/>
  <c r="J157" i="16"/>
  <c r="J161" i="16"/>
  <c r="J165" i="16"/>
  <c r="J169" i="16"/>
  <c r="J177" i="16"/>
  <c r="J181" i="16"/>
  <c r="J189" i="16"/>
  <c r="J193" i="16"/>
  <c r="J197" i="16"/>
  <c r="J201" i="16"/>
  <c r="J213" i="16"/>
  <c r="J217" i="16"/>
  <c r="J221" i="16"/>
  <c r="J225" i="16"/>
  <c r="J237" i="16"/>
  <c r="J241" i="16"/>
  <c r="J244" i="16"/>
  <c r="J248" i="16"/>
  <c r="J249" i="16"/>
  <c r="J229" i="16"/>
  <c r="J255" i="16"/>
  <c r="J258" i="16"/>
  <c r="J262" i="16"/>
  <c r="J265" i="16"/>
  <c r="J269" i="16"/>
  <c r="J273" i="16"/>
  <c r="J277" i="16"/>
  <c r="J281" i="16"/>
  <c r="J289" i="16"/>
  <c r="J293" i="16"/>
  <c r="J297" i="16"/>
  <c r="J301" i="16"/>
  <c r="J306" i="16"/>
  <c r="J310" i="16"/>
  <c r="J314" i="16"/>
  <c r="J318" i="16"/>
  <c r="J322" i="16"/>
  <c r="J326" i="16"/>
  <c r="J330" i="16"/>
  <c r="J334" i="16"/>
  <c r="J338" i="16"/>
  <c r="J344" i="16"/>
  <c r="J22" i="16"/>
  <c r="J39" i="16"/>
  <c r="J38" i="16"/>
  <c r="J70" i="16"/>
  <c r="J86" i="16"/>
  <c r="J102" i="16"/>
  <c r="J118" i="16"/>
  <c r="J134" i="16"/>
  <c r="J150" i="16"/>
  <c r="J166" i="16"/>
  <c r="J182" i="16"/>
  <c r="J198" i="16"/>
  <c r="J214" i="16"/>
  <c r="J238" i="16"/>
  <c r="J250" i="16"/>
  <c r="J231" i="16"/>
  <c r="J278" i="16"/>
  <c r="J294" i="16"/>
  <c r="J311" i="16"/>
  <c r="J323" i="16"/>
  <c r="J331" i="16"/>
  <c r="J339" i="16"/>
  <c r="J347" i="16"/>
  <c r="J351" i="16"/>
  <c r="J355" i="16"/>
  <c r="J360" i="16"/>
  <c r="J366" i="16"/>
  <c r="J370" i="16"/>
  <c r="J375" i="16"/>
  <c r="J362" i="16"/>
  <c r="J382" i="16"/>
  <c r="J385" i="16"/>
  <c r="J319" i="16"/>
  <c r="J391" i="16"/>
  <c r="J395" i="16"/>
  <c r="J399" i="16"/>
  <c r="J407" i="16"/>
  <c r="J411" i="16"/>
  <c r="J415" i="16"/>
  <c r="J419" i="16"/>
  <c r="J423" i="16"/>
  <c r="J427" i="16"/>
  <c r="J431" i="16"/>
  <c r="J435" i="16"/>
  <c r="J439" i="16"/>
  <c r="J443" i="16"/>
  <c r="J447" i="16"/>
  <c r="J451" i="16"/>
  <c r="J456" i="16"/>
  <c r="J460" i="16"/>
  <c r="J464" i="16"/>
  <c r="J468" i="16"/>
  <c r="J472" i="16"/>
  <c r="J475" i="16"/>
  <c r="J479" i="16"/>
  <c r="J483" i="16"/>
  <c r="J487" i="16"/>
  <c r="J491" i="16"/>
  <c r="J495" i="16"/>
  <c r="J499" i="16"/>
  <c r="J503" i="16"/>
  <c r="J507" i="16"/>
  <c r="J511" i="16"/>
  <c r="J519" i="16"/>
  <c r="J523" i="16"/>
  <c r="J531" i="16"/>
  <c r="J539" i="16"/>
  <c r="J543" i="16"/>
  <c r="J547" i="16"/>
  <c r="J551" i="16"/>
  <c r="J555" i="16"/>
  <c r="J559" i="16"/>
  <c r="J567" i="16"/>
  <c r="J571" i="16"/>
  <c r="J579" i="16"/>
  <c r="J10" i="16"/>
  <c r="J26" i="16"/>
  <c r="J44" i="16"/>
  <c r="J60" i="16"/>
  <c r="J74" i="16"/>
  <c r="J90" i="16"/>
  <c r="J122" i="16"/>
  <c r="J138" i="16"/>
  <c r="J154" i="16"/>
  <c r="J170" i="16"/>
  <c r="J186" i="16"/>
  <c r="J202" i="16"/>
  <c r="J218" i="16"/>
  <c r="J242" i="16"/>
  <c r="J233" i="16"/>
  <c r="J266" i="16"/>
  <c r="J298" i="16"/>
  <c r="J315" i="16"/>
  <c r="J324" i="16"/>
  <c r="J332" i="16"/>
  <c r="J340" i="16"/>
  <c r="J348" i="16"/>
  <c r="J352" i="16"/>
  <c r="J363" i="16"/>
  <c r="J367" i="16"/>
  <c r="J371" i="16"/>
  <c r="J376" i="16"/>
  <c r="J379" i="16"/>
  <c r="J383" i="16"/>
  <c r="J372" i="16"/>
  <c r="J392" i="16"/>
  <c r="J396" i="16"/>
  <c r="J404" i="16"/>
  <c r="J408" i="16"/>
  <c r="J412" i="16"/>
  <c r="J416" i="16"/>
  <c r="J420" i="16"/>
  <c r="J424" i="16"/>
  <c r="J428" i="16"/>
  <c r="J436" i="16"/>
  <c r="J440" i="16"/>
  <c r="J444" i="16"/>
  <c r="J448" i="16"/>
  <c r="J453" i="16"/>
  <c r="J457" i="16"/>
  <c r="J461" i="16"/>
  <c r="J465" i="16"/>
  <c r="J469" i="16"/>
  <c r="J473" i="16"/>
  <c r="J476" i="16"/>
  <c r="J480" i="16"/>
  <c r="J484" i="16"/>
  <c r="J488" i="16"/>
  <c r="J492" i="16"/>
  <c r="J496" i="16"/>
  <c r="J500" i="16"/>
  <c r="J504" i="16"/>
  <c r="J508" i="16"/>
  <c r="J512" i="16"/>
  <c r="J520" i="16"/>
  <c r="J524" i="16"/>
  <c r="J536" i="16"/>
  <c r="J540" i="16"/>
  <c r="J544" i="16"/>
  <c r="J548" i="16"/>
  <c r="J552" i="16"/>
  <c r="J556" i="16"/>
  <c r="J560" i="16"/>
  <c r="J564" i="16"/>
  <c r="J568" i="16"/>
  <c r="J572" i="16"/>
  <c r="J576" i="16"/>
  <c r="J580" i="16"/>
  <c r="J584" i="16"/>
  <c r="J590" i="16"/>
  <c r="J599" i="16"/>
  <c r="J589" i="16"/>
  <c r="J14" i="16"/>
  <c r="J30" i="16"/>
  <c r="J48" i="16"/>
  <c r="J64" i="16"/>
  <c r="J78" i="16"/>
  <c r="J94" i="16"/>
  <c r="J110" i="16"/>
  <c r="J126" i="16"/>
  <c r="J140" i="16"/>
  <c r="J158" i="16"/>
  <c r="J174" i="16"/>
  <c r="J190" i="16"/>
  <c r="J206" i="16"/>
  <c r="J222" i="16"/>
  <c r="J245" i="16"/>
  <c r="J256" i="16"/>
  <c r="J270" i="16"/>
  <c r="J286" i="16"/>
  <c r="J302" i="16"/>
  <c r="J327" i="16"/>
  <c r="J345" i="16"/>
  <c r="J349" i="16"/>
  <c r="J353" i="16"/>
  <c r="J357" i="16"/>
  <c r="J364" i="16"/>
  <c r="J368" i="16"/>
  <c r="J373" i="16"/>
  <c r="J377" i="16"/>
  <c r="J380" i="16"/>
  <c r="J384" i="16"/>
  <c r="J386" i="16"/>
  <c r="J389" i="16"/>
  <c r="J397" i="16"/>
  <c r="J405" i="16"/>
  <c r="J409" i="16"/>
  <c r="J413" i="16"/>
  <c r="J417" i="16"/>
  <c r="J421" i="16"/>
  <c r="J425" i="16"/>
  <c r="J429" i="16"/>
  <c r="J437" i="16"/>
  <c r="J441" i="16"/>
  <c r="J445" i="16"/>
  <c r="J449" i="16"/>
  <c r="J454" i="16"/>
  <c r="J458" i="16"/>
  <c r="J462" i="16"/>
  <c r="J466" i="16"/>
  <c r="J470" i="16"/>
  <c r="J474" i="16"/>
  <c r="J477" i="16"/>
  <c r="J481" i="16"/>
  <c r="J485" i="16"/>
  <c r="J489" i="16"/>
  <c r="J493" i="16"/>
  <c r="J497" i="16"/>
  <c r="J501" i="16"/>
  <c r="J505" i="16"/>
  <c r="J513" i="16"/>
  <c r="J521" i="16"/>
  <c r="J529" i="16"/>
  <c r="J533" i="16"/>
  <c r="J537" i="16"/>
  <c r="J541" i="16"/>
  <c r="J545" i="16"/>
  <c r="J549" i="16"/>
  <c r="J553" i="16"/>
  <c r="J557" i="16"/>
  <c r="J561" i="16"/>
  <c r="J565" i="16"/>
  <c r="J569" i="16"/>
  <c r="J573" i="16"/>
  <c r="J577" i="16"/>
  <c r="J581" i="16"/>
  <c r="J585" i="16"/>
  <c r="J597" i="16"/>
  <c r="J594" i="16"/>
  <c r="J18" i="16"/>
  <c r="J82" i="16"/>
  <c r="J146" i="16"/>
  <c r="J274" i="16"/>
  <c r="J328" i="16"/>
  <c r="J354" i="16"/>
  <c r="J374" i="16"/>
  <c r="J387" i="16"/>
  <c r="J418" i="16"/>
  <c r="J450" i="16"/>
  <c r="J467" i="16"/>
  <c r="J482" i="16"/>
  <c r="J498" i="16"/>
  <c r="J514" i="16"/>
  <c r="J530" i="16"/>
  <c r="J546" i="16"/>
  <c r="J562" i="16"/>
  <c r="J578" i="16"/>
  <c r="J588" i="16"/>
  <c r="J601" i="16"/>
  <c r="J603" i="16"/>
  <c r="J607" i="16"/>
  <c r="J611" i="16"/>
  <c r="J615" i="16"/>
  <c r="J619" i="16"/>
  <c r="J623" i="16"/>
  <c r="J627" i="16"/>
  <c r="J635" i="16"/>
  <c r="J639" i="16"/>
  <c r="J643" i="16"/>
  <c r="J647" i="16"/>
  <c r="J651" i="16"/>
  <c r="J655" i="16"/>
  <c r="J659" i="16"/>
  <c r="J663" i="16"/>
  <c r="J667" i="16"/>
  <c r="J671" i="16"/>
  <c r="J675" i="16"/>
  <c r="J679" i="16"/>
  <c r="J683" i="16"/>
  <c r="J687" i="16"/>
  <c r="J194" i="16"/>
  <c r="J398" i="16"/>
  <c r="J446" i="16"/>
  <c r="J600" i="16"/>
  <c r="J610" i="16"/>
  <c r="J622" i="16"/>
  <c r="J634" i="16"/>
  <c r="J646" i="16"/>
  <c r="J658" i="16"/>
  <c r="J674" i="16"/>
  <c r="J686" i="16"/>
  <c r="J34" i="16"/>
  <c r="J162" i="16"/>
  <c r="J226" i="16"/>
  <c r="J290" i="16"/>
  <c r="J359" i="16"/>
  <c r="J378" i="16"/>
  <c r="J390" i="16"/>
  <c r="J406" i="16"/>
  <c r="J422" i="16"/>
  <c r="J438" i="16"/>
  <c r="J455" i="16"/>
  <c r="J471" i="16"/>
  <c r="J486" i="16"/>
  <c r="J502" i="16"/>
  <c r="J518" i="16"/>
  <c r="J534" i="16"/>
  <c r="J550" i="16"/>
  <c r="J566" i="16"/>
  <c r="J582" i="16"/>
  <c r="J593" i="16"/>
  <c r="J587" i="16"/>
  <c r="J604" i="16"/>
  <c r="J608" i="16"/>
  <c r="J612" i="16"/>
  <c r="J616" i="16"/>
  <c r="J620" i="16"/>
  <c r="J628" i="16"/>
  <c r="J632" i="16"/>
  <c r="J636" i="16"/>
  <c r="J640" i="16"/>
  <c r="J644" i="16"/>
  <c r="J648" i="16"/>
  <c r="J652" i="16"/>
  <c r="J656" i="16"/>
  <c r="J660" i="16"/>
  <c r="J664" i="16"/>
  <c r="J668" i="16"/>
  <c r="J672" i="16"/>
  <c r="J676" i="16"/>
  <c r="J680" i="16"/>
  <c r="J684" i="16"/>
  <c r="J2" i="16"/>
  <c r="J130" i="16"/>
  <c r="J259" i="16"/>
  <c r="J350" i="16"/>
  <c r="J303" i="16"/>
  <c r="J478" i="16"/>
  <c r="J526" i="16"/>
  <c r="J606" i="16"/>
  <c r="J618" i="16"/>
  <c r="J630" i="16"/>
  <c r="J638" i="16"/>
  <c r="J654" i="16"/>
  <c r="J666" i="16"/>
  <c r="J678" i="16"/>
  <c r="J55" i="16"/>
  <c r="J114" i="16"/>
  <c r="J178" i="16"/>
  <c r="J227" i="16"/>
  <c r="J307" i="16"/>
  <c r="J346" i="16"/>
  <c r="J365" i="16"/>
  <c r="J381" i="16"/>
  <c r="J394" i="16"/>
  <c r="J410" i="16"/>
  <c r="J426" i="16"/>
  <c r="J442" i="16"/>
  <c r="J459" i="16"/>
  <c r="J452" i="16"/>
  <c r="J490" i="16"/>
  <c r="J506" i="16"/>
  <c r="J522" i="16"/>
  <c r="J538" i="16"/>
  <c r="J554" i="16"/>
  <c r="J570" i="16"/>
  <c r="J583" i="16"/>
  <c r="J598" i="16"/>
  <c r="J595" i="16"/>
  <c r="J605" i="16"/>
  <c r="J609" i="16"/>
  <c r="J613" i="16"/>
  <c r="J617" i="16"/>
  <c r="J625" i="16"/>
  <c r="J629" i="16"/>
  <c r="J633" i="16"/>
  <c r="J637" i="16"/>
  <c r="J641" i="16"/>
  <c r="J645" i="16"/>
  <c r="J649" i="16"/>
  <c r="J653" i="16"/>
  <c r="J657" i="16"/>
  <c r="J661" i="16"/>
  <c r="J665" i="16"/>
  <c r="J669" i="16"/>
  <c r="J673" i="16"/>
  <c r="J677" i="16"/>
  <c r="J681" i="16"/>
  <c r="J685" i="16"/>
  <c r="J67" i="16"/>
  <c r="J320" i="16"/>
  <c r="J369" i="16"/>
  <c r="J463" i="16"/>
  <c r="J494" i="16"/>
  <c r="J542" i="16"/>
  <c r="J586" i="16"/>
  <c r="J602" i="16"/>
  <c r="J614" i="16"/>
  <c r="J626" i="16"/>
  <c r="J642" i="16"/>
  <c r="J650" i="16"/>
  <c r="J670" i="16"/>
  <c r="J682" i="16"/>
  <c r="J3" i="14"/>
  <c r="J7" i="14"/>
  <c r="J11" i="14"/>
  <c r="J15" i="14"/>
  <c r="J19" i="14"/>
  <c r="J35" i="14"/>
  <c r="J39" i="14"/>
  <c r="J43" i="14"/>
  <c r="J47" i="14"/>
  <c r="J52" i="14"/>
  <c r="J56" i="14"/>
  <c r="J60" i="14"/>
  <c r="J64" i="14"/>
  <c r="J68" i="14"/>
  <c r="J72" i="14"/>
  <c r="J76" i="14"/>
  <c r="J80" i="14"/>
  <c r="J84" i="14"/>
  <c r="J88" i="14"/>
  <c r="J92" i="14"/>
  <c r="J96" i="14"/>
  <c r="J100" i="14"/>
  <c r="J104" i="14"/>
  <c r="J108" i="14"/>
  <c r="J112" i="14"/>
  <c r="J116" i="14"/>
  <c r="J120" i="14"/>
  <c r="J124" i="14"/>
  <c r="J128" i="14"/>
  <c r="J132" i="14"/>
  <c r="J144" i="14"/>
  <c r="J148" i="14"/>
  <c r="J152" i="14"/>
  <c r="J156" i="14"/>
  <c r="J160" i="14"/>
  <c r="J165" i="14"/>
  <c r="J169" i="14"/>
  <c r="J172" i="14"/>
  <c r="J176" i="14"/>
  <c r="J180" i="14"/>
  <c r="J184" i="14"/>
  <c r="J196" i="14"/>
  <c r="J200" i="14"/>
  <c r="J204" i="14"/>
  <c r="J208" i="14"/>
  <c r="J224" i="14"/>
  <c r="J228" i="14"/>
  <c r="J236" i="14"/>
  <c r="J240" i="14"/>
  <c r="J248" i="14"/>
  <c r="J252" i="14"/>
  <c r="J256" i="14"/>
  <c r="J260" i="14"/>
  <c r="J264" i="14"/>
  <c r="J268" i="14"/>
  <c r="J272" i="14"/>
  <c r="J276" i="14"/>
  <c r="J280" i="14"/>
  <c r="J288" i="14"/>
  <c r="J292" i="14"/>
  <c r="J300" i="14"/>
  <c r="J308" i="14"/>
  <c r="J316" i="14"/>
  <c r="J320" i="14"/>
  <c r="J324" i="14"/>
  <c r="J328" i="14"/>
  <c r="J332" i="14"/>
  <c r="J336" i="14"/>
  <c r="J341" i="14"/>
  <c r="J8" i="14"/>
  <c r="J12" i="14"/>
  <c r="J16" i="14"/>
  <c r="J20" i="14"/>
  <c r="J24" i="14"/>
  <c r="J28" i="14"/>
  <c r="J32" i="14"/>
  <c r="J40" i="14"/>
  <c r="J44" i="14"/>
  <c r="J48" i="14"/>
  <c r="J53" i="14"/>
  <c r="J57" i="14"/>
  <c r="J61" i="14"/>
  <c r="J65" i="14"/>
  <c r="J69" i="14"/>
  <c r="J73" i="14"/>
  <c r="J77" i="14"/>
  <c r="J81" i="14"/>
  <c r="J85" i="14"/>
  <c r="J93" i="14"/>
  <c r="J97" i="14"/>
  <c r="J101" i="14"/>
  <c r="J105" i="14"/>
  <c r="J109" i="14"/>
  <c r="J113" i="14"/>
  <c r="J117" i="14"/>
  <c r="J129" i="14"/>
  <c r="J149" i="14"/>
  <c r="J157" i="14"/>
  <c r="J161" i="14"/>
  <c r="J166" i="14"/>
  <c r="J164" i="14"/>
  <c r="J173" i="14"/>
  <c r="J177" i="14"/>
  <c r="J181" i="14"/>
  <c r="J185" i="14"/>
  <c r="J189" i="14"/>
  <c r="J193" i="14"/>
  <c r="J197" i="14"/>
  <c r="J201" i="14"/>
  <c r="J205" i="14"/>
  <c r="J209" i="14"/>
  <c r="J213" i="14"/>
  <c r="J221" i="14"/>
  <c r="J233" i="14"/>
  <c r="J237" i="14"/>
  <c r="J241" i="14"/>
  <c r="J245" i="14"/>
  <c r="J249" i="14"/>
  <c r="J253" i="14"/>
  <c r="J261" i="14"/>
  <c r="J265" i="14"/>
  <c r="J269" i="14"/>
  <c r="J273" i="14"/>
  <c r="J277" i="14"/>
  <c r="J281" i="14"/>
  <c r="J289" i="14"/>
  <c r="J293" i="14"/>
  <c r="J297" i="14"/>
  <c r="J321" i="14"/>
  <c r="J325" i="14"/>
  <c r="J333" i="14"/>
  <c r="J337" i="14"/>
  <c r="J343" i="14"/>
  <c r="J5" i="14"/>
  <c r="J10" i="14"/>
  <c r="J14" i="14"/>
  <c r="J22" i="14"/>
  <c r="J26" i="14"/>
  <c r="J30" i="14"/>
  <c r="J34" i="14"/>
  <c r="J38" i="14"/>
  <c r="J42" i="14"/>
  <c r="J51" i="14"/>
  <c r="J55" i="14"/>
  <c r="J59" i="14"/>
  <c r="J63" i="14"/>
  <c r="J67" i="14"/>
  <c r="J71" i="14"/>
  <c r="J75" i="14"/>
  <c r="J79" i="14"/>
  <c r="J83" i="14"/>
  <c r="J87" i="14"/>
  <c r="J99" i="14"/>
  <c r="J103" i="14"/>
  <c r="J107" i="14"/>
  <c r="J111" i="14"/>
  <c r="J115" i="14"/>
  <c r="J119" i="14"/>
  <c r="J123" i="14"/>
  <c r="J127" i="14"/>
  <c r="J131" i="14"/>
  <c r="J135" i="14"/>
  <c r="J139" i="14"/>
  <c r="J143" i="14"/>
  <c r="J151" i="14"/>
  <c r="J159" i="14"/>
  <c r="J163" i="14"/>
  <c r="J168" i="14"/>
  <c r="J171" i="14"/>
  <c r="J175" i="14"/>
  <c r="J179" i="14"/>
  <c r="J183" i="14"/>
  <c r="J187" i="14"/>
  <c r="J191" i="14"/>
  <c r="J195" i="14"/>
  <c r="J203" i="14"/>
  <c r="J207" i="14"/>
  <c r="J211" i="14"/>
  <c r="J215" i="14"/>
  <c r="J219" i="14"/>
  <c r="J227" i="14"/>
  <c r="J231" i="14"/>
  <c r="J235" i="14"/>
  <c r="J251" i="14"/>
  <c r="J259" i="14"/>
  <c r="J263" i="14"/>
  <c r="J267" i="14"/>
  <c r="J275" i="14"/>
  <c r="J279" i="14"/>
  <c r="J283" i="14"/>
  <c r="J287" i="14"/>
  <c r="J291" i="14"/>
  <c r="J299" i="14"/>
  <c r="J311" i="14"/>
  <c r="J319" i="14"/>
  <c r="J323" i="14"/>
  <c r="J327" i="14"/>
  <c r="J331" i="14"/>
  <c r="J9" i="14"/>
  <c r="J25" i="14"/>
  <c r="J58" i="14"/>
  <c r="J74" i="14"/>
  <c r="J90" i="14"/>
  <c r="J106" i="14"/>
  <c r="J122" i="14"/>
  <c r="J170" i="14"/>
  <c r="J186" i="14"/>
  <c r="J218" i="14"/>
  <c r="J234" i="14"/>
  <c r="J250" i="14"/>
  <c r="J266" i="14"/>
  <c r="J282" i="14"/>
  <c r="J330" i="14"/>
  <c r="J339" i="14"/>
  <c r="J349" i="14"/>
  <c r="J344" i="14"/>
  <c r="J355" i="14"/>
  <c r="J359" i="14"/>
  <c r="J363" i="14"/>
  <c r="J367" i="14"/>
  <c r="J371" i="14"/>
  <c r="J375" i="14"/>
  <c r="J379" i="14"/>
  <c r="J383" i="14"/>
  <c r="J387" i="14"/>
  <c r="J391" i="14"/>
  <c r="J395" i="14"/>
  <c r="J399" i="14"/>
  <c r="J403" i="14"/>
  <c r="J407" i="14"/>
  <c r="J411" i="14"/>
  <c r="J415" i="14"/>
  <c r="J419" i="14"/>
  <c r="J423" i="14"/>
  <c r="J427" i="14"/>
  <c r="J431" i="14"/>
  <c r="J439" i="14"/>
  <c r="J443" i="14"/>
  <c r="J447" i="14"/>
  <c r="J451" i="14"/>
  <c r="J455" i="14"/>
  <c r="J459" i="14"/>
  <c r="J463" i="14"/>
  <c r="J467" i="14"/>
  <c r="J487" i="14"/>
  <c r="J37" i="14"/>
  <c r="J86" i="14"/>
  <c r="J118" i="14"/>
  <c r="J167" i="14"/>
  <c r="J230" i="14"/>
  <c r="J262" i="14"/>
  <c r="J294" i="14"/>
  <c r="J338" i="14"/>
  <c r="J354" i="14"/>
  <c r="J362" i="14"/>
  <c r="J374" i="14"/>
  <c r="J386" i="14"/>
  <c r="J398" i="14"/>
  <c r="J406" i="14"/>
  <c r="J418" i="14"/>
  <c r="J430" i="14"/>
  <c r="J442" i="14"/>
  <c r="J454" i="14"/>
  <c r="J462" i="14"/>
  <c r="J474" i="14"/>
  <c r="J45" i="14"/>
  <c r="J62" i="14"/>
  <c r="J78" i="14"/>
  <c r="J94" i="14"/>
  <c r="J110" i="14"/>
  <c r="J126" i="14"/>
  <c r="J142" i="14"/>
  <c r="J158" i="14"/>
  <c r="J174" i="14"/>
  <c r="J190" i="14"/>
  <c r="J206" i="14"/>
  <c r="J238" i="14"/>
  <c r="J254" i="14"/>
  <c r="J270" i="14"/>
  <c r="J318" i="14"/>
  <c r="J334" i="14"/>
  <c r="J345" i="14"/>
  <c r="J350" i="14"/>
  <c r="J353" i="14"/>
  <c r="J356" i="14"/>
  <c r="J360" i="14"/>
  <c r="J368" i="14"/>
  <c r="J372" i="14"/>
  <c r="J376" i="14"/>
  <c r="J380" i="14"/>
  <c r="J384" i="14"/>
  <c r="J388" i="14"/>
  <c r="J392" i="14"/>
  <c r="J396" i="14"/>
  <c r="J400" i="14"/>
  <c r="J408" i="14"/>
  <c r="J412" i="14"/>
  <c r="J416" i="14"/>
  <c r="J420" i="14"/>
  <c r="J432" i="14"/>
  <c r="J436" i="14"/>
  <c r="J440" i="14"/>
  <c r="J444" i="14"/>
  <c r="J448" i="14"/>
  <c r="J452" i="14"/>
  <c r="J456" i="14"/>
  <c r="J460" i="14"/>
  <c r="J464" i="14"/>
  <c r="J468" i="14"/>
  <c r="J472" i="14"/>
  <c r="J480" i="14"/>
  <c r="J484" i="14"/>
  <c r="J488" i="14"/>
  <c r="J492" i="14"/>
  <c r="J496" i="14"/>
  <c r="J54" i="14"/>
  <c r="J70" i="14"/>
  <c r="J134" i="14"/>
  <c r="J182" i="14"/>
  <c r="J214" i="14"/>
  <c r="J246" i="14"/>
  <c r="J348" i="14"/>
  <c r="J358" i="14"/>
  <c r="J370" i="14"/>
  <c r="J378" i="14"/>
  <c r="J390" i="14"/>
  <c r="J414" i="14"/>
  <c r="J422" i="14"/>
  <c r="J446" i="14"/>
  <c r="J458" i="14"/>
  <c r="J470" i="14"/>
  <c r="J490" i="14"/>
  <c r="J498" i="14"/>
  <c r="J17" i="14"/>
  <c r="J33" i="14"/>
  <c r="J49" i="14"/>
  <c r="J66" i="14"/>
  <c r="J82" i="14"/>
  <c r="J98" i="14"/>
  <c r="J114" i="14"/>
  <c r="J130" i="14"/>
  <c r="J146" i="14"/>
  <c r="J162" i="14"/>
  <c r="J178" i="14"/>
  <c r="J194" i="14"/>
  <c r="J210" i="14"/>
  <c r="J226" i="14"/>
  <c r="J242" i="14"/>
  <c r="J258" i="14"/>
  <c r="J274" i="14"/>
  <c r="J290" i="14"/>
  <c r="J306" i="14"/>
  <c r="J322" i="14"/>
  <c r="J335" i="14"/>
  <c r="J351" i="14"/>
  <c r="J347" i="14"/>
  <c r="J357" i="14"/>
  <c r="J361" i="14"/>
  <c r="J365" i="14"/>
  <c r="J369" i="14"/>
  <c r="J373" i="14"/>
  <c r="J377" i="14"/>
  <c r="J381" i="14"/>
  <c r="J385" i="14"/>
  <c r="J389" i="14"/>
  <c r="J393" i="14"/>
  <c r="J397" i="14"/>
  <c r="J401" i="14"/>
  <c r="J405" i="14"/>
  <c r="J409" i="14"/>
  <c r="J413" i="14"/>
  <c r="J417" i="14"/>
  <c r="J421" i="14"/>
  <c r="J425" i="14"/>
  <c r="J441" i="14"/>
  <c r="J445" i="14"/>
  <c r="J449" i="14"/>
  <c r="J453" i="14"/>
  <c r="J457" i="14"/>
  <c r="J461" i="14"/>
  <c r="J465" i="14"/>
  <c r="J485" i="14"/>
  <c r="J489" i="14"/>
  <c r="J497" i="14"/>
  <c r="J2" i="14"/>
  <c r="J21" i="14"/>
  <c r="J102" i="14"/>
  <c r="J150" i="14"/>
  <c r="J198" i="14"/>
  <c r="J326" i="14"/>
  <c r="J352" i="14"/>
  <c r="J382" i="14"/>
  <c r="J394" i="14"/>
  <c r="J410" i="14"/>
  <c r="J426" i="14"/>
  <c r="J438" i="14"/>
  <c r="J450" i="14"/>
  <c r="J466" i="14"/>
  <c r="J482" i="14"/>
  <c r="J494" i="14"/>
  <c r="N380" i="10"/>
  <c r="G380" i="10"/>
  <c r="N491" i="10"/>
  <c r="G491" i="10"/>
  <c r="N510" i="10"/>
  <c r="G510" i="10"/>
  <c r="N665" i="10"/>
  <c r="G665" i="10"/>
  <c r="N287" i="10"/>
  <c r="G287" i="10"/>
  <c r="N252" i="10"/>
  <c r="G252" i="10"/>
  <c r="N703" i="10"/>
  <c r="G703" i="10"/>
  <c r="N88" i="10"/>
  <c r="G88" i="10"/>
  <c r="N602" i="10"/>
  <c r="G602" i="10"/>
  <c r="N702" i="10"/>
  <c r="G702" i="10"/>
  <c r="N515" i="10"/>
  <c r="G515" i="10"/>
  <c r="N785" i="10"/>
  <c r="G785" i="10"/>
  <c r="N378" i="10"/>
  <c r="G378" i="10"/>
  <c r="N22" i="10"/>
  <c r="G22" i="10"/>
  <c r="N111" i="10"/>
  <c r="G111" i="10"/>
  <c r="N1000" i="10"/>
  <c r="G1000" i="10"/>
  <c r="N215" i="10"/>
  <c r="G215" i="10"/>
  <c r="N738" i="10"/>
  <c r="G738" i="10"/>
  <c r="N246" i="10"/>
  <c r="G246" i="10"/>
  <c r="N694" i="10"/>
  <c r="G694" i="10"/>
  <c r="N471" i="10"/>
  <c r="G471" i="10"/>
  <c r="N101" i="10"/>
  <c r="G101" i="10"/>
  <c r="N529" i="10"/>
  <c r="G529" i="10"/>
  <c r="N163" i="10"/>
  <c r="G163" i="10"/>
  <c r="N501" i="10"/>
  <c r="G501" i="10"/>
  <c r="N790" i="10"/>
  <c r="G790" i="10"/>
  <c r="N267" i="10"/>
  <c r="G267" i="10"/>
  <c r="N788" i="10"/>
  <c r="G788" i="10"/>
  <c r="N249" i="10"/>
  <c r="G249" i="10"/>
  <c r="N624" i="10"/>
  <c r="G624" i="10"/>
  <c r="N463" i="10"/>
  <c r="G463" i="10"/>
  <c r="N428" i="10"/>
  <c r="G428" i="10"/>
  <c r="N376" i="10"/>
  <c r="G376" i="10"/>
  <c r="N749" i="10"/>
  <c r="G749" i="10"/>
  <c r="N15" i="10"/>
  <c r="G15" i="10"/>
  <c r="N1015" i="10"/>
  <c r="G1015" i="10"/>
  <c r="N119" i="10"/>
  <c r="G119" i="10"/>
  <c r="N190" i="10"/>
  <c r="G190" i="10"/>
  <c r="N681" i="10"/>
  <c r="G681" i="10"/>
  <c r="N242" i="10"/>
  <c r="G242" i="10"/>
  <c r="N42" i="10"/>
  <c r="G42" i="10"/>
  <c r="N46" i="10"/>
  <c r="G46" i="10"/>
  <c r="N853" i="10"/>
  <c r="G853" i="10"/>
  <c r="N301" i="10"/>
  <c r="G301" i="10"/>
  <c r="N456" i="10"/>
  <c r="G456" i="10"/>
  <c r="N996" i="10"/>
  <c r="G996" i="10"/>
  <c r="N701" i="10"/>
  <c r="G701" i="10"/>
  <c r="N706" i="10"/>
  <c r="G706" i="10"/>
  <c r="N478" i="10"/>
  <c r="G478" i="10"/>
  <c r="N1038" i="10"/>
  <c r="G1038" i="10"/>
  <c r="N1037" i="10"/>
  <c r="G1037" i="10"/>
  <c r="N995" i="10"/>
  <c r="G995" i="10"/>
  <c r="N274" i="10"/>
  <c r="G274" i="10"/>
  <c r="N359" i="10"/>
  <c r="G359" i="10"/>
  <c r="N230" i="10"/>
  <c r="G230" i="10"/>
  <c r="N11" i="10"/>
  <c r="G11" i="10"/>
  <c r="N182" i="10"/>
  <c r="G182" i="10"/>
  <c r="N50" i="10"/>
  <c r="G50" i="10"/>
  <c r="N1036" i="10"/>
  <c r="G1036" i="10"/>
  <c r="N912" i="10"/>
  <c r="G912" i="10"/>
  <c r="N899" i="10"/>
  <c r="G899" i="10"/>
  <c r="N94" i="10"/>
  <c r="G94" i="10"/>
  <c r="N778" i="10"/>
  <c r="G778" i="10"/>
  <c r="N777" i="10"/>
  <c r="G777" i="10"/>
  <c r="N849" i="10"/>
  <c r="G849" i="10"/>
  <c r="N885" i="10"/>
  <c r="G885" i="10"/>
  <c r="N357" i="10"/>
  <c r="G357" i="10"/>
  <c r="N736" i="10"/>
  <c r="G736" i="10"/>
  <c r="N713" i="10"/>
  <c r="G713" i="10"/>
  <c r="N241" i="10"/>
  <c r="G241" i="10"/>
  <c r="N970" i="10"/>
  <c r="G970" i="10"/>
  <c r="N661" i="10"/>
  <c r="G661" i="10"/>
  <c r="N374" i="10"/>
  <c r="G374" i="10"/>
  <c r="N505" i="10"/>
  <c r="G505" i="10"/>
  <c r="N351" i="10"/>
  <c r="G351" i="10"/>
  <c r="N44" i="10"/>
  <c r="G44" i="10"/>
  <c r="N244" i="10"/>
  <c r="G244" i="10"/>
  <c r="N705" i="10"/>
  <c r="G705" i="10"/>
  <c r="N269" i="10"/>
  <c r="G269" i="10"/>
  <c r="N419" i="10"/>
  <c r="G419" i="10"/>
  <c r="N942" i="10"/>
  <c r="G942" i="10"/>
  <c r="N497" i="10"/>
  <c r="G497" i="10"/>
  <c r="N554" i="10"/>
  <c r="G554" i="10"/>
  <c r="N651" i="10"/>
  <c r="G651" i="10"/>
  <c r="N506" i="10"/>
  <c r="G506" i="10"/>
  <c r="N766" i="10"/>
  <c r="G766" i="10"/>
  <c r="N489" i="10"/>
  <c r="G489" i="10"/>
  <c r="N764" i="10"/>
  <c r="G764" i="10"/>
  <c r="N212" i="10"/>
  <c r="G212" i="10"/>
  <c r="N405" i="10"/>
  <c r="G405" i="10"/>
  <c r="N30" i="10"/>
  <c r="G30" i="10"/>
  <c r="N210" i="10"/>
  <c r="G210" i="10"/>
  <c r="N77" i="10"/>
  <c r="G77" i="10"/>
  <c r="N32" i="10"/>
  <c r="G32" i="10"/>
  <c r="N275" i="10"/>
  <c r="G275" i="10"/>
  <c r="N116" i="10"/>
  <c r="G116" i="10"/>
  <c r="N763" i="10"/>
  <c r="G763" i="10"/>
  <c r="N889" i="10"/>
  <c r="G889" i="10"/>
  <c r="N338" i="10"/>
  <c r="G338" i="10"/>
  <c r="N535" i="10"/>
  <c r="G535" i="10"/>
  <c r="N34" i="10"/>
  <c r="G34" i="10"/>
  <c r="N371" i="10"/>
  <c r="G371" i="10"/>
  <c r="N121" i="10"/>
  <c r="G121" i="10"/>
  <c r="N54" i="10"/>
  <c r="G54" i="10"/>
  <c r="N103" i="10"/>
  <c r="G103" i="10"/>
  <c r="N887" i="10"/>
  <c r="G887" i="10"/>
  <c r="N260" i="10"/>
  <c r="G260" i="10"/>
  <c r="N49" i="10"/>
  <c r="G49" i="10"/>
  <c r="N292" i="10"/>
  <c r="G292" i="10"/>
  <c r="N370" i="10"/>
  <c r="G370" i="10"/>
  <c r="N712" i="10"/>
  <c r="G712" i="10"/>
  <c r="N328" i="10"/>
  <c r="G328" i="10"/>
  <c r="N758" i="10"/>
  <c r="G758" i="10"/>
  <c r="N731" i="10"/>
  <c r="G731" i="10"/>
  <c r="N890" i="10"/>
  <c r="G890" i="10"/>
  <c r="N51" i="10"/>
  <c r="G51" i="10"/>
  <c r="N400" i="10"/>
  <c r="G400" i="10"/>
  <c r="N21" i="10"/>
  <c r="G21" i="10"/>
  <c r="N570" i="10"/>
  <c r="G570" i="10"/>
  <c r="N474" i="10"/>
  <c r="G474" i="10"/>
  <c r="N552" i="10"/>
  <c r="G552" i="10"/>
  <c r="N636" i="10"/>
  <c r="G636" i="10"/>
  <c r="N451" i="10"/>
  <c r="G451" i="10"/>
  <c r="N878" i="10"/>
  <c r="G878" i="10"/>
  <c r="N870" i="10"/>
  <c r="G870" i="10"/>
  <c r="N393" i="10"/>
  <c r="G393" i="10"/>
  <c r="N421" i="10"/>
  <c r="G421" i="10"/>
  <c r="N891" i="10"/>
  <c r="G891" i="10"/>
  <c r="N756" i="10"/>
  <c r="G756" i="10"/>
  <c r="N641" i="10"/>
  <c r="G641" i="10"/>
  <c r="N368" i="10"/>
  <c r="G368" i="10"/>
  <c r="N938" i="10"/>
  <c r="G938" i="10"/>
  <c r="N902" i="10"/>
  <c r="G902" i="10"/>
  <c r="N300" i="10"/>
  <c r="G300" i="10"/>
  <c r="N948" i="10"/>
  <c r="G948" i="10"/>
  <c r="N352" i="10"/>
  <c r="G352" i="10"/>
  <c r="N986" i="10"/>
  <c r="G986" i="10"/>
  <c r="N62" i="10"/>
  <c r="G62" i="10"/>
  <c r="N541" i="10"/>
  <c r="G541" i="10"/>
  <c r="N245" i="10"/>
  <c r="G245" i="10"/>
  <c r="N396" i="10"/>
  <c r="G396" i="10"/>
  <c r="N276" i="10"/>
  <c r="G276" i="10"/>
  <c r="N523" i="10"/>
  <c r="G523" i="10"/>
  <c r="N282" i="10"/>
  <c r="G282" i="10"/>
  <c r="N251" i="10"/>
  <c r="G251" i="10"/>
  <c r="N540" i="10"/>
  <c r="G540" i="10"/>
  <c r="N597" i="10"/>
  <c r="G597" i="10"/>
  <c r="N40" i="10"/>
  <c r="G40" i="10"/>
  <c r="N743" i="10"/>
  <c r="G743" i="10"/>
  <c r="N888" i="10"/>
  <c r="G888" i="10"/>
  <c r="N423" i="10"/>
  <c r="G423" i="10"/>
  <c r="N33" i="10"/>
  <c r="G33" i="10"/>
  <c r="N141" i="10"/>
  <c r="G141" i="10"/>
  <c r="N590" i="10"/>
  <c r="G590" i="10"/>
  <c r="N752" i="10"/>
  <c r="G752" i="10"/>
  <c r="N437" i="10"/>
  <c r="G437" i="10"/>
  <c r="N37" i="10"/>
  <c r="G37" i="10"/>
  <c r="N418" i="10"/>
  <c r="G418" i="10"/>
  <c r="N214" i="10"/>
  <c r="G214" i="10"/>
  <c r="N625" i="10"/>
  <c r="G625" i="10"/>
  <c r="N545" i="10"/>
  <c r="G545" i="10"/>
  <c r="N791" i="10"/>
  <c r="G791" i="10"/>
  <c r="N102" i="10"/>
  <c r="G102" i="10"/>
  <c r="N223" i="10"/>
  <c r="G223" i="10"/>
  <c r="N438" i="10"/>
  <c r="G438" i="10"/>
  <c r="N721" i="10"/>
  <c r="G721" i="10"/>
  <c r="N792" i="10"/>
  <c r="G792" i="10"/>
  <c r="N83" i="10"/>
  <c r="G83" i="10"/>
  <c r="N999" i="10"/>
  <c r="G999" i="10"/>
  <c r="N1023" i="10"/>
  <c r="G1023" i="10"/>
  <c r="N981" i="10"/>
  <c r="G981" i="10"/>
  <c r="N908" i="10"/>
  <c r="G908" i="10"/>
  <c r="N499" i="10"/>
  <c r="G499" i="10"/>
  <c r="N24" i="10"/>
  <c r="G24" i="10"/>
  <c r="N132" i="10"/>
  <c r="G132" i="10"/>
  <c r="N982" i="10"/>
  <c r="G982" i="10"/>
  <c r="N240" i="10"/>
  <c r="G240" i="10"/>
  <c r="N925" i="10"/>
  <c r="G925" i="10"/>
  <c r="N45" i="10"/>
  <c r="G45" i="10"/>
  <c r="N544" i="10"/>
  <c r="G544" i="10"/>
  <c r="N7" i="10"/>
  <c r="G7" i="10"/>
  <c r="N411" i="10"/>
  <c r="G411" i="10"/>
  <c r="N881" i="10"/>
  <c r="G881" i="10"/>
  <c r="N786" i="10"/>
  <c r="G786" i="10"/>
  <c r="N309" i="10"/>
  <c r="G309" i="10"/>
  <c r="N58" i="10"/>
  <c r="G58" i="10"/>
  <c r="N149" i="10"/>
  <c r="G149" i="10"/>
  <c r="N682" i="10"/>
  <c r="G682" i="10"/>
  <c r="N623" i="10"/>
  <c r="G623" i="10"/>
  <c r="N268" i="10"/>
  <c r="G268" i="10"/>
  <c r="N784" i="10"/>
  <c r="G784" i="10"/>
  <c r="N575" i="10"/>
  <c r="G575" i="10"/>
  <c r="N898" i="10"/>
  <c r="G898" i="10"/>
  <c r="N593" i="10"/>
  <c r="N563" i="10"/>
  <c r="G563" i="10"/>
  <c r="N239" i="10"/>
  <c r="G239" i="10"/>
  <c r="N265" i="10"/>
  <c r="G265" i="10"/>
  <c r="N688" i="10"/>
  <c r="G688" i="10"/>
  <c r="N12" i="10"/>
  <c r="G12" i="10"/>
  <c r="N457" i="10"/>
  <c r="G457" i="10"/>
  <c r="N527" i="10"/>
  <c r="G527" i="10"/>
  <c r="N547" i="10"/>
  <c r="G547" i="10"/>
  <c r="N577" i="10"/>
  <c r="G577" i="10"/>
  <c r="N331" i="10"/>
  <c r="G331" i="10"/>
  <c r="N783" i="10"/>
  <c r="G783" i="10"/>
  <c r="N1011" i="10"/>
  <c r="G1011" i="10"/>
  <c r="N259" i="10"/>
  <c r="G259" i="10"/>
  <c r="N782" i="10"/>
  <c r="G782" i="10"/>
  <c r="N780" i="10"/>
  <c r="G780" i="10"/>
  <c r="N177" i="10"/>
  <c r="G177" i="10"/>
  <c r="N36" i="10"/>
  <c r="G36" i="10"/>
  <c r="N273" i="10"/>
  <c r="G273" i="10"/>
  <c r="N147" i="10"/>
  <c r="G147" i="10"/>
  <c r="N1005" i="10"/>
  <c r="G1005" i="10"/>
  <c r="N949" i="10"/>
  <c r="G949" i="10"/>
  <c r="N454" i="10"/>
  <c r="G454" i="10"/>
  <c r="N465" i="10"/>
  <c r="G465" i="10"/>
  <c r="N671" i="10"/>
  <c r="G671" i="10"/>
  <c r="N518" i="10"/>
  <c r="G518" i="10"/>
  <c r="N1006" i="10"/>
  <c r="G1006" i="10"/>
  <c r="N270" i="10"/>
  <c r="G270" i="10"/>
  <c r="N346" i="10"/>
  <c r="G346" i="10"/>
  <c r="N906" i="10"/>
  <c r="G906" i="10"/>
  <c r="N847" i="10"/>
  <c r="G847" i="10"/>
  <c r="N549" i="10"/>
  <c r="G549" i="10"/>
  <c r="N399" i="10"/>
  <c r="G399" i="10"/>
  <c r="N464" i="10"/>
  <c r="G464" i="10"/>
  <c r="N521" i="10"/>
  <c r="G521" i="10"/>
  <c r="N285" i="10"/>
  <c r="G285" i="10"/>
  <c r="N461" i="10"/>
  <c r="G461" i="10"/>
  <c r="N373" i="10"/>
  <c r="G373" i="10"/>
  <c r="N900" i="10"/>
  <c r="G900" i="10"/>
  <c r="N511" i="10"/>
  <c r="G511" i="10"/>
  <c r="N771" i="10"/>
  <c r="G771" i="10"/>
  <c r="N504" i="10"/>
  <c r="G504" i="10"/>
  <c r="N526" i="10"/>
  <c r="G526" i="10"/>
  <c r="N219" i="10"/>
  <c r="G219" i="10"/>
  <c r="N769" i="10"/>
  <c r="G769" i="10"/>
  <c r="N553" i="10"/>
  <c r="G553" i="10"/>
  <c r="N767" i="10"/>
  <c r="G767" i="10"/>
  <c r="N765" i="10"/>
  <c r="G765" i="10"/>
  <c r="N160" i="10"/>
  <c r="G160" i="10"/>
  <c r="N483" i="10"/>
  <c r="G483" i="10"/>
  <c r="N213" i="10"/>
  <c r="G213" i="10"/>
  <c r="N832" i="10"/>
  <c r="G832" i="10"/>
  <c r="N159" i="10"/>
  <c r="G159" i="10"/>
  <c r="N211" i="10"/>
  <c r="G211" i="10"/>
  <c r="N516" i="10"/>
  <c r="G516" i="10"/>
  <c r="N525" i="10"/>
  <c r="G525" i="10"/>
  <c r="N669" i="10"/>
  <c r="G669" i="10"/>
  <c r="N615" i="10"/>
  <c r="G615" i="10"/>
  <c r="N19" i="10"/>
  <c r="G19" i="10"/>
  <c r="N859" i="10"/>
  <c r="G859" i="10"/>
  <c r="N649" i="10"/>
  <c r="G649" i="10"/>
  <c r="N284" i="10"/>
  <c r="G284" i="10"/>
  <c r="N227" i="10"/>
  <c r="G227" i="10"/>
  <c r="N430" i="10"/>
  <c r="G430" i="10"/>
  <c r="N47" i="10"/>
  <c r="G47" i="10"/>
  <c r="N760" i="10"/>
  <c r="G760" i="10"/>
  <c r="N183" i="10"/>
  <c r="G183" i="10"/>
  <c r="N145" i="10"/>
  <c r="G145" i="10"/>
  <c r="N327" i="10"/>
  <c r="G327" i="10"/>
  <c r="N76" i="10"/>
  <c r="G76" i="10"/>
  <c r="N395" i="10"/>
  <c r="G395" i="10"/>
  <c r="N312" i="10"/>
  <c r="G312" i="10"/>
  <c r="N759" i="10"/>
  <c r="G759" i="10"/>
  <c r="N172" i="10"/>
  <c r="G172" i="10"/>
  <c r="N124" i="10"/>
  <c r="G124" i="10"/>
  <c r="N394" i="10"/>
  <c r="G394" i="10"/>
  <c r="N943" i="10"/>
  <c r="G943" i="10"/>
  <c r="N600" i="10"/>
  <c r="G600" i="10"/>
  <c r="N1035" i="10"/>
  <c r="G1035" i="10"/>
  <c r="N137" i="10"/>
  <c r="G137" i="10"/>
  <c r="N398" i="10"/>
  <c r="G398" i="10"/>
  <c r="N599" i="10"/>
  <c r="G599" i="10"/>
  <c r="N452" i="10"/>
  <c r="G452" i="10"/>
  <c r="N178" i="10"/>
  <c r="G178" i="10"/>
  <c r="N234" i="10"/>
  <c r="G234" i="10"/>
  <c r="N747" i="10"/>
  <c r="G747" i="10"/>
  <c r="N989" i="10"/>
  <c r="G989" i="10"/>
  <c r="N542" i="10"/>
  <c r="G542" i="10"/>
  <c r="N757" i="10"/>
  <c r="G757" i="10"/>
  <c r="N326" i="10"/>
  <c r="G326" i="10"/>
  <c r="N612" i="10"/>
  <c r="G612" i="10"/>
  <c r="N488" i="10"/>
  <c r="G488" i="10"/>
  <c r="N317" i="10"/>
  <c r="G317" i="10"/>
  <c r="N117" i="10"/>
  <c r="G117" i="10"/>
  <c r="N60" i="10"/>
  <c r="G60" i="10"/>
  <c r="N52" i="10"/>
  <c r="G52" i="10"/>
  <c r="N988" i="10"/>
  <c r="G988" i="10"/>
  <c r="N156" i="10"/>
  <c r="G156" i="10"/>
  <c r="N754" i="10"/>
  <c r="G754" i="10"/>
  <c r="N562" i="10"/>
  <c r="G562" i="10"/>
  <c r="N587" i="10"/>
  <c r="G587" i="10"/>
  <c r="N41" i="10"/>
  <c r="G41" i="10"/>
  <c r="N833" i="10"/>
  <c r="G833" i="10"/>
  <c r="N198" i="10"/>
  <c r="G198" i="10"/>
  <c r="N175" i="10"/>
  <c r="G175" i="10"/>
  <c r="N753" i="10"/>
  <c r="G753" i="10"/>
  <c r="N1019" i="10"/>
  <c r="G1019" i="10"/>
  <c r="N364" i="10"/>
  <c r="G364" i="10"/>
  <c r="N550" i="10"/>
  <c r="G550" i="10"/>
  <c r="N439" i="10"/>
  <c r="G439" i="10"/>
  <c r="N142" i="10"/>
  <c r="G142" i="10"/>
  <c r="N829" i="10"/>
  <c r="G829" i="10"/>
  <c r="N69" i="10"/>
  <c r="G69" i="10"/>
  <c r="N512" i="10"/>
  <c r="G512" i="10"/>
  <c r="N280" i="10"/>
  <c r="G280" i="10"/>
  <c r="N984" i="10"/>
  <c r="G984" i="10"/>
  <c r="N594" i="10"/>
  <c r="G594" i="10"/>
  <c r="N278" i="10"/>
  <c r="G278" i="10"/>
  <c r="N707" i="10"/>
  <c r="G707" i="10"/>
  <c r="N138" i="10"/>
  <c r="G138" i="10"/>
  <c r="N1020" i="10"/>
  <c r="G1020" i="10"/>
  <c r="N605" i="10"/>
  <c r="G605" i="10"/>
  <c r="N176" i="10"/>
  <c r="G176" i="10"/>
  <c r="N75" i="10"/>
  <c r="G75" i="10"/>
  <c r="N164" i="10"/>
  <c r="G164" i="10"/>
  <c r="N591" i="10"/>
  <c r="G591" i="10"/>
  <c r="N657" i="10"/>
  <c r="G657" i="10"/>
  <c r="N286" i="10"/>
  <c r="G286" i="10"/>
  <c r="N555" i="10"/>
  <c r="G555" i="10"/>
  <c r="N413" i="10"/>
  <c r="G413" i="10"/>
  <c r="N565" i="10"/>
  <c r="G565" i="10"/>
  <c r="N412" i="10"/>
  <c r="G412" i="10"/>
  <c r="N789" i="10"/>
  <c r="G789" i="10"/>
  <c r="N208" i="10"/>
  <c r="G208" i="10"/>
  <c r="N87" i="10"/>
  <c r="G87" i="10"/>
  <c r="N173" i="10"/>
  <c r="G173" i="10"/>
  <c r="N787" i="10"/>
  <c r="G787" i="10"/>
  <c r="N997" i="10"/>
  <c r="G997" i="10"/>
  <c r="N150" i="10"/>
  <c r="G150" i="10"/>
  <c r="N1013" i="10"/>
  <c r="G1013" i="10"/>
  <c r="N377" i="10"/>
  <c r="G377" i="10"/>
  <c r="N80" i="10"/>
  <c r="G80" i="10"/>
  <c r="N1039" i="10"/>
  <c r="G1039" i="10"/>
  <c r="N420" i="10"/>
  <c r="G420" i="10"/>
  <c r="N148" i="10"/>
  <c r="G148" i="10"/>
  <c r="N560" i="10"/>
  <c r="G560" i="10"/>
  <c r="N836" i="10"/>
  <c r="G836" i="10"/>
  <c r="N56" i="10"/>
  <c r="G56" i="10"/>
  <c r="N546" i="10"/>
  <c r="G546" i="10"/>
  <c r="N951" i="10"/>
  <c r="G951" i="10"/>
  <c r="N655" i="10"/>
  <c r="G655" i="10"/>
  <c r="N13" i="10"/>
  <c r="G13" i="10"/>
  <c r="N305" i="10"/>
  <c r="G305" i="10"/>
  <c r="N130" i="10"/>
  <c r="G130" i="10"/>
  <c r="N862" i="10"/>
  <c r="G862" i="10"/>
  <c r="N455" i="10"/>
  <c r="G455" i="10"/>
  <c r="N162" i="10"/>
  <c r="G162" i="10"/>
  <c r="N72" i="10"/>
  <c r="G72" i="10"/>
  <c r="N664" i="10"/>
  <c r="G664" i="10"/>
  <c r="N950" i="10"/>
  <c r="G950" i="10"/>
  <c r="N334" i="10"/>
  <c r="G334" i="10"/>
  <c r="N426" i="10"/>
  <c r="G426" i="10"/>
  <c r="N332" i="10"/>
  <c r="G332" i="10"/>
  <c r="N294" i="10"/>
  <c r="G294" i="10"/>
  <c r="N100" i="10"/>
  <c r="G100" i="10"/>
  <c r="N161" i="10"/>
  <c r="G161" i="10"/>
  <c r="N264" i="10"/>
  <c r="G264" i="10"/>
  <c r="N840" i="10"/>
  <c r="G840" i="10"/>
  <c r="N872" i="10"/>
  <c r="G872" i="10"/>
  <c r="N436" i="10"/>
  <c r="G436" i="10"/>
  <c r="N120" i="10"/>
  <c r="G120" i="10"/>
  <c r="N229" i="10"/>
  <c r="G229" i="10"/>
  <c r="N6" i="10"/>
  <c r="G6" i="10"/>
  <c r="N498" i="10"/>
  <c r="G498" i="10"/>
  <c r="N911" i="10"/>
  <c r="G911" i="10"/>
  <c r="N86" i="10"/>
  <c r="G86" i="10"/>
  <c r="N835" i="10"/>
  <c r="G835" i="10"/>
  <c r="N670" i="10"/>
  <c r="G670" i="10"/>
  <c r="N462" i="10"/>
  <c r="G462" i="10"/>
  <c r="N35" i="10"/>
  <c r="G35" i="10"/>
  <c r="N773" i="10"/>
  <c r="G773" i="10"/>
  <c r="N677" i="10"/>
  <c r="G677" i="10"/>
  <c r="N564" i="10"/>
  <c r="G564" i="10"/>
  <c r="N583" i="10"/>
  <c r="G583" i="10"/>
  <c r="N639" i="10"/>
  <c r="G639" i="10"/>
  <c r="N487" i="10"/>
  <c r="G487" i="10"/>
  <c r="N582" i="10"/>
  <c r="G582" i="10"/>
  <c r="N14" i="10"/>
  <c r="G14" i="10"/>
  <c r="N896" i="10"/>
  <c r="G896" i="10"/>
  <c r="N586" i="10"/>
  <c r="G586" i="10"/>
  <c r="N571" i="10"/>
  <c r="G571" i="10"/>
  <c r="N193" i="10"/>
  <c r="G193" i="10"/>
  <c r="N650" i="10"/>
  <c r="G650" i="10"/>
  <c r="N588" i="10"/>
  <c r="G588" i="10"/>
  <c r="N861" i="10"/>
  <c r="G861" i="10"/>
  <c r="N85" i="10"/>
  <c r="G85" i="10"/>
  <c r="N848" i="10"/>
  <c r="G848" i="10"/>
  <c r="N425" i="10"/>
  <c r="G425" i="10"/>
  <c r="N543" i="10"/>
  <c r="G543" i="10"/>
  <c r="N846" i="10"/>
  <c r="G846" i="10"/>
  <c r="N1028" i="10"/>
  <c r="G1028" i="10"/>
  <c r="N539" i="10"/>
  <c r="G539" i="10"/>
  <c r="N146" i="10"/>
  <c r="G146" i="10"/>
  <c r="N856" i="10"/>
  <c r="G856" i="10"/>
  <c r="N830" i="10"/>
  <c r="G830" i="10"/>
  <c r="N65" i="10"/>
  <c r="G65" i="10"/>
  <c r="N991" i="10"/>
  <c r="G991" i="10"/>
  <c r="N307" i="10"/>
  <c r="G307" i="10"/>
  <c r="N496" i="10"/>
  <c r="G496" i="10"/>
  <c r="N144" i="10"/>
  <c r="G144" i="10"/>
  <c r="N401" i="10"/>
  <c r="G401" i="10"/>
  <c r="N932" i="10"/>
  <c r="G932" i="10"/>
  <c r="N909" i="10"/>
  <c r="G909" i="10"/>
  <c r="N857" i="10"/>
  <c r="G857" i="10"/>
  <c r="N495" i="10"/>
  <c r="G495" i="10"/>
  <c r="N613" i="10"/>
  <c r="G613" i="10"/>
  <c r="N422" i="10"/>
  <c r="G422" i="10"/>
  <c r="N648" i="10"/>
  <c r="G648" i="10"/>
  <c r="N855" i="10"/>
  <c r="G855" i="10"/>
  <c r="N4" i="10"/>
  <c r="G4" i="10"/>
  <c r="N895" i="10"/>
  <c r="G895" i="10"/>
  <c r="N369" i="10"/>
  <c r="G369" i="10"/>
  <c r="N355" i="10"/>
  <c r="G355" i="10"/>
  <c r="N192" i="10"/>
  <c r="G192" i="10"/>
  <c r="N983" i="10"/>
  <c r="G983" i="10"/>
  <c r="N205" i="10"/>
  <c r="G205" i="10"/>
  <c r="N658" i="10"/>
  <c r="G658" i="10"/>
  <c r="N901" i="10"/>
  <c r="G901" i="10"/>
  <c r="N20" i="10"/>
  <c r="G20" i="10"/>
  <c r="N971" i="10"/>
  <c r="G971" i="10"/>
  <c r="N16" i="10"/>
  <c r="G16" i="10"/>
  <c r="N598" i="10"/>
  <c r="G598" i="10"/>
  <c r="N955" i="10"/>
  <c r="G955" i="10"/>
  <c r="N367" i="10"/>
  <c r="G367" i="10"/>
  <c r="N3" i="10"/>
  <c r="G3" i="10"/>
  <c r="N283" i="10"/>
  <c r="G283" i="10"/>
  <c r="N450" i="10"/>
  <c r="G450" i="10"/>
  <c r="N609" i="10"/>
  <c r="G609" i="10"/>
  <c r="N921" i="10"/>
  <c r="G921" i="10"/>
  <c r="N524" i="10"/>
  <c r="G524" i="10"/>
  <c r="N638" i="10"/>
  <c r="G638" i="10"/>
  <c r="N866" i="10"/>
  <c r="G866" i="10"/>
  <c r="N365" i="10"/>
  <c r="G365" i="10"/>
  <c r="N18" i="10"/>
  <c r="G18" i="10"/>
  <c r="N2" i="10"/>
  <c r="G2" i="10"/>
  <c r="N559" i="10"/>
  <c r="G559" i="10"/>
  <c r="N314" i="10"/>
  <c r="G314" i="10"/>
  <c r="N174" i="10"/>
  <c r="G174" i="10"/>
  <c r="N920" i="10"/>
  <c r="G920" i="10"/>
  <c r="N209" i="10"/>
  <c r="G209" i="10"/>
  <c r="N458" i="10"/>
  <c r="G458" i="10"/>
  <c r="N470" i="10"/>
  <c r="G470" i="10"/>
  <c r="N139" i="10"/>
  <c r="G139" i="10"/>
  <c r="N879" i="10"/>
  <c r="G879" i="10"/>
  <c r="N520" i="10"/>
  <c r="G520" i="10"/>
  <c r="N1018" i="10"/>
  <c r="G1018" i="10"/>
  <c r="N1022" i="10"/>
  <c r="G1022" i="10"/>
  <c r="N595" i="10"/>
  <c r="G595" i="10"/>
  <c r="N266" i="10"/>
  <c r="G266" i="10"/>
  <c r="N262" i="10"/>
  <c r="G262" i="10"/>
  <c r="N222" i="10"/>
  <c r="G222" i="10"/>
  <c r="N485" i="10"/>
  <c r="G485" i="10"/>
  <c r="N466" i="10"/>
  <c r="G466" i="10"/>
  <c r="N379" i="10"/>
  <c r="G379" i="10"/>
  <c r="N566" i="10"/>
  <c r="G566" i="10"/>
  <c r="N882" i="10"/>
  <c r="G882" i="10"/>
  <c r="N362" i="10"/>
  <c r="G362" i="10"/>
  <c r="N57" i="10"/>
  <c r="G57" i="10"/>
  <c r="N867" i="10"/>
  <c r="G867" i="10"/>
  <c r="N204" i="10"/>
  <c r="G204" i="10"/>
  <c r="N893" i="10"/>
  <c r="G893" i="10"/>
  <c r="N375" i="10"/>
  <c r="G375" i="10"/>
  <c r="N171" i="10"/>
  <c r="G171" i="10"/>
  <c r="N358" i="10"/>
  <c r="G358" i="10"/>
  <c r="N528" i="10"/>
  <c r="G528" i="10"/>
  <c r="N656" i="10"/>
  <c r="G656" i="10"/>
  <c r="N592" i="10"/>
  <c r="G592" i="10"/>
  <c r="N218" i="10"/>
  <c r="G218" i="10"/>
  <c r="N850" i="10"/>
  <c r="G850" i="10"/>
  <c r="N621" i="10"/>
  <c r="G621" i="10"/>
  <c r="N74" i="10"/>
  <c r="G74" i="10"/>
  <c r="N410" i="10"/>
  <c r="G410" i="10"/>
  <c r="N324" i="10"/>
  <c r="G324" i="10"/>
  <c r="N939" i="10"/>
  <c r="G939" i="10"/>
  <c r="N715" i="10"/>
  <c r="G715" i="10"/>
  <c r="N781" i="10"/>
  <c r="G781" i="10"/>
  <c r="N263" i="10"/>
  <c r="G263" i="10"/>
  <c r="N779" i="10"/>
  <c r="G779" i="10"/>
  <c r="N680" i="10"/>
  <c r="G680" i="10"/>
  <c r="N459" i="10"/>
  <c r="G459" i="10"/>
  <c r="N679" i="10"/>
  <c r="G679" i="10"/>
  <c r="N480" i="10"/>
  <c r="G480" i="10"/>
  <c r="N473" i="10"/>
  <c r="G473" i="10"/>
  <c r="N828" i="10"/>
  <c r="G828" i="10"/>
  <c r="N453" i="10"/>
  <c r="G453" i="10"/>
  <c r="N104" i="10"/>
  <c r="G104" i="10"/>
  <c r="N363" i="10"/>
  <c r="G363" i="10"/>
  <c r="N776" i="10"/>
  <c r="G776" i="10"/>
  <c r="N620" i="10"/>
  <c r="G620" i="10"/>
  <c r="N200" i="10"/>
  <c r="G200" i="10"/>
  <c r="N322" i="10"/>
  <c r="G322" i="10"/>
  <c r="N775" i="10"/>
  <c r="G775" i="10"/>
  <c r="N619" i="10"/>
  <c r="G619" i="10"/>
  <c r="N409" i="10"/>
  <c r="G409" i="10"/>
  <c r="N774" i="10"/>
  <c r="G774" i="10"/>
  <c r="N858" i="10"/>
  <c r="G858" i="10"/>
  <c r="N353" i="10"/>
  <c r="G353" i="10"/>
  <c r="N914" i="10"/>
  <c r="G914" i="10"/>
  <c r="N617" i="10"/>
  <c r="G617" i="10"/>
  <c r="N217" i="10"/>
  <c r="G217" i="10"/>
  <c r="N772" i="10"/>
  <c r="G772" i="10"/>
  <c r="N336" i="10"/>
  <c r="G336" i="10"/>
  <c r="N770" i="10"/>
  <c r="G770" i="10"/>
  <c r="N1017" i="10"/>
  <c r="G1017" i="10"/>
  <c r="N646" i="10"/>
  <c r="G646" i="10"/>
  <c r="N250" i="10"/>
  <c r="G250" i="10"/>
  <c r="N768" i="10"/>
  <c r="G768" i="10"/>
  <c r="N580" i="10"/>
  <c r="G580" i="10"/>
  <c r="N408" i="10"/>
  <c r="G408" i="10"/>
  <c r="N407" i="10"/>
  <c r="G407" i="10"/>
  <c r="N406" i="10"/>
  <c r="G406" i="10"/>
  <c r="N199" i="10"/>
  <c r="G199" i="10"/>
  <c r="N484" i="10"/>
  <c r="G484" i="10"/>
  <c r="N508" i="10"/>
  <c r="G508" i="10"/>
  <c r="N831" i="10"/>
  <c r="G831" i="10"/>
  <c r="N238" i="10"/>
  <c r="G238" i="10"/>
  <c r="N404" i="10"/>
  <c r="G404" i="10"/>
  <c r="N5" i="10"/>
  <c r="G5" i="10"/>
  <c r="N403" i="10"/>
  <c r="G403" i="10"/>
  <c r="N402" i="10"/>
  <c r="G402" i="10"/>
  <c r="N228" i="10"/>
  <c r="G228" i="10"/>
  <c r="N226" i="10"/>
  <c r="G226" i="10"/>
  <c r="N187" i="10"/>
  <c r="G187" i="10"/>
  <c r="N181" i="10"/>
  <c r="G181" i="10"/>
  <c r="N372" i="10"/>
  <c r="G372" i="10"/>
  <c r="N486" i="10"/>
  <c r="G486" i="10"/>
  <c r="N762" i="10"/>
  <c r="G762" i="10"/>
  <c r="N761" i="10"/>
  <c r="G761" i="10"/>
  <c r="N17" i="10"/>
  <c r="G17" i="10"/>
  <c r="N601" i="10"/>
  <c r="G601" i="10"/>
  <c r="N845" i="10"/>
  <c r="G845" i="10"/>
  <c r="N910" i="10"/>
  <c r="G910" i="10"/>
  <c r="N256" i="10"/>
  <c r="G256" i="10"/>
  <c r="N99" i="10"/>
  <c r="G99" i="10"/>
  <c r="N1012" i="10"/>
  <c r="G1012" i="10"/>
  <c r="N704" i="10"/>
  <c r="G704" i="10"/>
  <c r="N567" i="10"/>
  <c r="G567" i="10"/>
  <c r="N923" i="10"/>
  <c r="G923" i="10"/>
  <c r="N61" i="10"/>
  <c r="G61" i="10"/>
  <c r="N880" i="10"/>
  <c r="G880" i="10"/>
  <c r="N460" i="10"/>
  <c r="G460" i="10"/>
  <c r="N711" i="10"/>
  <c r="G711" i="10"/>
  <c r="N143" i="10"/>
  <c r="G143" i="10"/>
  <c r="N710" i="10"/>
  <c r="G710" i="10"/>
  <c r="N569" i="10"/>
  <c r="G569" i="10"/>
  <c r="N158" i="10"/>
  <c r="G158" i="10"/>
  <c r="N1030" i="10"/>
  <c r="G1030" i="10"/>
  <c r="N220" i="10"/>
  <c r="G220" i="10"/>
  <c r="N345" i="10"/>
  <c r="G345" i="10"/>
  <c r="N919" i="10"/>
  <c r="G919" i="10"/>
  <c r="N108" i="10"/>
  <c r="G108" i="10"/>
  <c r="N416" i="10"/>
  <c r="G416" i="10"/>
  <c r="N700" i="10"/>
  <c r="G700" i="10"/>
  <c r="N79" i="10"/>
  <c r="G79" i="10"/>
  <c r="N1009" i="10"/>
  <c r="G1009" i="10"/>
  <c r="N709" i="10"/>
  <c r="G709" i="10"/>
  <c r="N235" i="10"/>
  <c r="G235" i="10"/>
  <c r="N755" i="10"/>
  <c r="G755" i="10"/>
  <c r="N397" i="10"/>
  <c r="G397" i="10"/>
  <c r="N157" i="10"/>
  <c r="G157" i="10"/>
  <c r="N611" i="10"/>
  <c r="G611" i="10"/>
  <c r="N216" i="10"/>
  <c r="G216" i="10"/>
  <c r="N869" i="10"/>
  <c r="G869" i="10"/>
  <c r="N673" i="10"/>
  <c r="G673" i="10"/>
  <c r="N610" i="10"/>
  <c r="G610" i="10"/>
  <c r="N578" i="10"/>
  <c r="G578" i="10"/>
  <c r="N947" i="10"/>
  <c r="G947" i="10"/>
  <c r="N692" i="10"/>
  <c r="G692" i="10"/>
  <c r="N197" i="10"/>
  <c r="G197" i="10"/>
  <c r="N913" i="10"/>
  <c r="G913" i="10"/>
  <c r="N672" i="10"/>
  <c r="G672" i="10"/>
  <c r="N366" i="10"/>
  <c r="G366" i="10"/>
  <c r="N236" i="10"/>
  <c r="G236" i="10"/>
  <c r="N170" i="10"/>
  <c r="G170" i="10"/>
  <c r="N39" i="10"/>
  <c r="G39" i="10"/>
  <c r="N59" i="10"/>
  <c r="G59" i="10"/>
  <c r="N281" i="10"/>
  <c r="G281" i="10"/>
  <c r="N708" i="10"/>
  <c r="G708" i="10"/>
  <c r="N596" i="10"/>
  <c r="G596" i="10"/>
  <c r="N140" i="10"/>
  <c r="G140" i="10"/>
  <c r="N522" i="10"/>
  <c r="G522" i="10"/>
  <c r="N607" i="10"/>
  <c r="G607" i="10"/>
  <c r="N432" i="10"/>
  <c r="G432" i="10"/>
  <c r="N427" i="10"/>
  <c r="G427" i="10"/>
  <c r="N31" i="10"/>
  <c r="G31" i="10"/>
  <c r="N751" i="10"/>
  <c r="G751" i="10"/>
  <c r="N128" i="10"/>
  <c r="G128" i="10"/>
  <c r="N1139" i="10"/>
  <c r="G1139" i="10"/>
  <c r="N1086" i="10"/>
  <c r="G1086" i="10"/>
  <c r="N1138" i="10"/>
  <c r="G1138" i="10"/>
  <c r="N1095" i="10"/>
  <c r="G1095" i="10"/>
  <c r="N1177" i="10"/>
  <c r="G1177" i="10"/>
  <c r="N1081" i="10"/>
  <c r="G1081" i="10"/>
  <c r="N1077" i="10"/>
  <c r="G1077" i="10"/>
  <c r="N1122" i="10"/>
  <c r="G1122" i="10"/>
  <c r="N1145" i="10"/>
  <c r="G1145" i="10"/>
  <c r="N1049" i="10"/>
  <c r="G1049" i="10"/>
  <c r="N1175" i="10"/>
  <c r="G1175" i="10"/>
  <c r="N1098" i="10"/>
  <c r="G1098" i="10"/>
  <c r="N1110" i="10"/>
  <c r="G1110" i="10"/>
  <c r="N1073" i="10"/>
  <c r="G1073" i="10"/>
  <c r="N1166" i="10"/>
  <c r="G1166" i="10"/>
  <c r="N1119" i="10"/>
  <c r="G1119" i="10"/>
  <c r="N1118" i="10"/>
  <c r="G1118" i="10"/>
  <c r="N1072" i="10"/>
  <c r="G1072" i="10"/>
  <c r="N1152" i="10"/>
  <c r="G1152" i="10"/>
  <c r="N1137" i="10"/>
  <c r="G1137" i="10"/>
  <c r="N1117" i="10"/>
  <c r="G1117" i="10"/>
  <c r="N1170" i="10"/>
  <c r="G1170" i="10"/>
  <c r="N1149" i="10"/>
  <c r="G1149" i="10"/>
  <c r="N1094" i="10"/>
  <c r="G1094" i="10"/>
  <c r="N1169" i="10"/>
  <c r="G1169" i="10"/>
  <c r="N1102" i="10"/>
  <c r="G1102" i="10"/>
  <c r="N1121" i="10"/>
  <c r="G1121" i="10"/>
  <c r="N1089" i="10"/>
  <c r="G1089" i="10"/>
  <c r="N1068" i="10"/>
  <c r="G1068" i="10"/>
  <c r="N1113" i="10"/>
  <c r="G1113" i="10"/>
  <c r="N1111" i="10"/>
  <c r="G1111" i="10"/>
  <c r="N1159" i="10"/>
  <c r="G1159" i="10"/>
  <c r="N1064" i="10"/>
  <c r="G1064" i="10"/>
  <c r="N1168" i="10"/>
  <c r="G1168" i="10"/>
  <c r="N1079" i="10"/>
  <c r="G1079" i="10"/>
  <c r="N1082" i="10"/>
  <c r="G1082" i="10"/>
  <c r="N1123" i="10"/>
  <c r="G1123" i="10"/>
  <c r="N1105" i="10"/>
  <c r="G1105" i="10"/>
  <c r="N1133" i="10"/>
  <c r="G1133" i="10"/>
  <c r="N1065" i="10"/>
  <c r="G1065" i="10"/>
  <c r="N1148" i="10"/>
  <c r="G1148" i="10"/>
  <c r="N1061" i="10"/>
  <c r="G1061" i="10"/>
  <c r="N1127" i="10"/>
  <c r="G1127" i="10"/>
  <c r="N1101" i="10"/>
  <c r="G1101" i="10"/>
  <c r="N1176" i="10"/>
  <c r="G1176" i="10"/>
  <c r="N1112" i="10"/>
  <c r="G1112" i="10"/>
  <c r="N1048" i="10"/>
  <c r="G1048" i="10"/>
  <c r="N1114" i="10"/>
  <c r="G1114" i="10"/>
  <c r="N1059" i="10"/>
  <c r="G1059" i="10"/>
  <c r="N1120" i="10"/>
  <c r="G1120" i="10"/>
  <c r="N1135" i="10"/>
  <c r="G1135" i="10"/>
  <c r="N1164" i="10"/>
  <c r="G1164" i="10"/>
  <c r="N1088" i="10"/>
  <c r="G1088" i="10"/>
  <c r="N1084" i="10"/>
  <c r="G1084" i="10"/>
  <c r="N1066" i="10"/>
  <c r="G1066" i="10"/>
  <c r="N1083" i="10"/>
  <c r="G1083" i="10"/>
  <c r="N1147" i="10"/>
  <c r="G1147" i="10"/>
  <c r="N1047" i="10"/>
  <c r="G1047" i="10"/>
  <c r="N1134" i="10"/>
  <c r="G1134" i="10"/>
  <c r="N1050" i="10"/>
  <c r="G1050" i="10"/>
  <c r="N1056" i="10"/>
  <c r="G1056" i="10"/>
  <c r="N1172" i="10"/>
  <c r="G1172" i="10"/>
  <c r="N1136" i="10"/>
  <c r="G1136" i="10"/>
  <c r="N1069" i="10"/>
  <c r="G1069" i="10"/>
  <c r="N1156" i="10"/>
  <c r="G1156" i="10"/>
  <c r="N1051" i="10"/>
  <c r="G1051" i="10"/>
  <c r="N1144" i="10"/>
  <c r="G1144" i="10"/>
  <c r="N1074" i="10"/>
  <c r="G1074" i="10"/>
  <c r="N1062" i="10"/>
  <c r="G1062" i="10"/>
  <c r="N1155" i="10"/>
  <c r="G1155" i="10"/>
  <c r="N1057" i="10"/>
  <c r="G1057" i="10"/>
  <c r="N1116" i="10"/>
  <c r="G1116" i="10"/>
  <c r="N1097" i="10"/>
  <c r="G1097" i="10"/>
  <c r="N1174" i="10"/>
  <c r="G1174" i="10"/>
  <c r="N1179" i="10"/>
  <c r="G1179" i="10"/>
  <c r="N1173" i="10"/>
  <c r="G1173" i="10"/>
  <c r="N1171" i="10"/>
  <c r="G1171" i="10"/>
  <c r="R75" i="10"/>
  <c r="R657" i="10"/>
  <c r="P657" i="10"/>
  <c r="R787" i="10"/>
  <c r="P787" i="10"/>
  <c r="P664" i="10"/>
  <c r="P950" i="10"/>
  <c r="R334" i="10"/>
  <c r="P334" i="10"/>
  <c r="P111" i="10"/>
  <c r="R111" i="10"/>
  <c r="R1000" i="10"/>
  <c r="P1000" i="10"/>
  <c r="R738" i="10"/>
  <c r="P738" i="10"/>
  <c r="R1139" i="10"/>
  <c r="P1139" i="10"/>
  <c r="R694" i="10"/>
  <c r="P694" i="10"/>
  <c r="R101" i="10"/>
  <c r="R1138" i="10"/>
  <c r="P1138" i="10"/>
  <c r="P790" i="10"/>
  <c r="R790" i="10"/>
  <c r="P788" i="10"/>
  <c r="R788" i="10"/>
  <c r="P624" i="10"/>
  <c r="R624" i="10"/>
  <c r="R463" i="10"/>
  <c r="P463" i="10"/>
  <c r="P376" i="10"/>
  <c r="R376" i="10"/>
  <c r="R119" i="10"/>
  <c r="P119" i="10"/>
  <c r="R1095" i="10"/>
  <c r="P1095" i="10"/>
  <c r="R681" i="10"/>
  <c r="P681" i="10"/>
  <c r="R301" i="10"/>
  <c r="P301" i="10"/>
  <c r="P996" i="10"/>
  <c r="R701" i="10"/>
  <c r="P701" i="10"/>
  <c r="P706" i="10"/>
  <c r="P1177" i="10"/>
  <c r="R1081" i="10"/>
  <c r="P1081" i="10"/>
  <c r="R1038" i="10"/>
  <c r="P1038" i="10"/>
  <c r="R1037" i="10"/>
  <c r="P1037" i="10"/>
  <c r="P995" i="10"/>
  <c r="P359" i="10"/>
  <c r="P1036" i="10"/>
  <c r="P94" i="10"/>
  <c r="P778" i="10"/>
  <c r="P777" i="10"/>
  <c r="P713" i="10"/>
  <c r="R970" i="10"/>
  <c r="P970" i="10"/>
  <c r="P661" i="10"/>
  <c r="R374" i="10"/>
  <c r="P374" i="10"/>
  <c r="P351" i="10"/>
  <c r="R705" i="10"/>
  <c r="P705" i="10"/>
  <c r="P1122" i="10"/>
  <c r="P766" i="10"/>
  <c r="P1145" i="10"/>
  <c r="R764" i="10"/>
  <c r="P764" i="10"/>
  <c r="P1175" i="10"/>
  <c r="P1098" i="10"/>
  <c r="R763" i="10"/>
  <c r="P763" i="10"/>
  <c r="R1110" i="10"/>
  <c r="P1110" i="10"/>
  <c r="P371" i="10"/>
  <c r="R121" i="10"/>
  <c r="P121" i="10"/>
  <c r="P1166" i="10"/>
  <c r="P292" i="10"/>
  <c r="P370" i="10"/>
  <c r="R712" i="10"/>
  <c r="P712" i="10"/>
  <c r="P328" i="10"/>
  <c r="R758" i="10"/>
  <c r="P758" i="10"/>
  <c r="P731" i="10"/>
  <c r="P636" i="10"/>
  <c r="P756" i="10"/>
  <c r="P368" i="10"/>
  <c r="R948" i="10"/>
  <c r="P948" i="10"/>
  <c r="P986" i="10"/>
  <c r="R1064" i="10"/>
  <c r="P1064" i="10"/>
  <c r="P1168" i="10"/>
  <c r="P753" i="10"/>
  <c r="R1019" i="10"/>
  <c r="P1019" i="10"/>
  <c r="P364" i="10"/>
  <c r="R142" i="10"/>
  <c r="P142" i="10"/>
  <c r="R984" i="10"/>
  <c r="P984" i="10"/>
  <c r="P594" i="10"/>
  <c r="R278" i="10"/>
  <c r="P278" i="10"/>
  <c r="R707" i="10"/>
  <c r="P707" i="10"/>
  <c r="P138" i="10"/>
  <c r="R1082" i="10"/>
  <c r="P1082" i="10"/>
  <c r="R1020" i="10"/>
  <c r="P1020" i="10"/>
  <c r="R605" i="10"/>
  <c r="P605" i="10"/>
  <c r="R380" i="10"/>
  <c r="P380" i="10"/>
  <c r="R1123" i="10"/>
  <c r="P1123" i="10"/>
  <c r="R789" i="10"/>
  <c r="P789" i="10"/>
  <c r="R87" i="10"/>
  <c r="P87" i="10"/>
  <c r="R997" i="10"/>
  <c r="P997" i="10"/>
  <c r="R150" i="10"/>
  <c r="P150" i="10"/>
  <c r="R655" i="10"/>
  <c r="P655" i="10"/>
  <c r="R721" i="10"/>
  <c r="P721" i="10"/>
  <c r="R792" i="10"/>
  <c r="P792" i="10"/>
  <c r="R83" i="10"/>
  <c r="P83" i="10"/>
  <c r="R999" i="10"/>
  <c r="P999" i="10"/>
  <c r="R1152" i="10"/>
  <c r="P1152" i="10"/>
  <c r="R1023" i="10"/>
  <c r="P1023" i="10"/>
  <c r="R981" i="10"/>
  <c r="P981" i="10"/>
  <c r="R132" i="10"/>
  <c r="P132" i="10"/>
  <c r="R982" i="10"/>
  <c r="P982" i="10"/>
  <c r="R786" i="10"/>
  <c r="P786" i="10"/>
  <c r="R309" i="10"/>
  <c r="P309" i="10"/>
  <c r="R1137" i="10"/>
  <c r="P1137" i="10"/>
  <c r="R149" i="10"/>
  <c r="P149" i="10"/>
  <c r="R623" i="10"/>
  <c r="P623" i="10"/>
  <c r="R1117" i="10"/>
  <c r="P1117" i="10"/>
  <c r="R268" i="10"/>
  <c r="R784" i="10"/>
  <c r="P784" i="10"/>
  <c r="R575" i="10"/>
  <c r="P575" i="10"/>
  <c r="P593" i="10"/>
  <c r="R688" i="10"/>
  <c r="P688" i="10"/>
  <c r="P331" i="10"/>
  <c r="P783" i="10"/>
  <c r="R782" i="10"/>
  <c r="P782" i="10"/>
  <c r="P780" i="10"/>
  <c r="P1170" i="10"/>
  <c r="P147" i="10"/>
  <c r="R1149" i="10"/>
  <c r="P1149" i="10"/>
  <c r="R949" i="10"/>
  <c r="P949" i="10"/>
  <c r="R270" i="10"/>
  <c r="R346" i="10"/>
  <c r="P346" i="10"/>
  <c r="R399" i="10"/>
  <c r="P399" i="10"/>
  <c r="P1169" i="10"/>
  <c r="R373" i="10"/>
  <c r="P373" i="10"/>
  <c r="R771" i="10"/>
  <c r="P771" i="10"/>
  <c r="R769" i="10"/>
  <c r="P769" i="10"/>
  <c r="P767" i="10"/>
  <c r="P765" i="10"/>
  <c r="R669" i="10"/>
  <c r="P669" i="10"/>
  <c r="R615" i="10"/>
  <c r="P615" i="10"/>
  <c r="R1102" i="10"/>
  <c r="P1102" i="10"/>
  <c r="R1121" i="10"/>
  <c r="P1121" i="10"/>
  <c r="R649" i="10"/>
  <c r="P649" i="10"/>
  <c r="P284" i="10"/>
  <c r="P760" i="10"/>
  <c r="R145" i="10"/>
  <c r="P145" i="10"/>
  <c r="P327" i="10"/>
  <c r="P312" i="10"/>
  <c r="R759" i="10"/>
  <c r="P759" i="10"/>
  <c r="P124" i="10"/>
  <c r="R600" i="10"/>
  <c r="P600" i="10"/>
  <c r="P1113" i="10"/>
  <c r="R1035" i="10"/>
  <c r="P1035" i="10"/>
  <c r="P599" i="10"/>
  <c r="P1111" i="10"/>
  <c r="P989" i="10"/>
  <c r="R757" i="10"/>
  <c r="P757" i="10"/>
  <c r="P326" i="10"/>
  <c r="R612" i="10"/>
  <c r="P612" i="10"/>
  <c r="P1159" i="10"/>
  <c r="P317" i="10"/>
  <c r="R117" i="10"/>
  <c r="P117" i="10"/>
  <c r="P988" i="10"/>
  <c r="P754" i="10"/>
  <c r="R609" i="10"/>
  <c r="P609" i="10"/>
  <c r="P638" i="10"/>
  <c r="R365" i="10"/>
  <c r="P365" i="10"/>
  <c r="R314" i="10"/>
  <c r="P314" i="10"/>
  <c r="R139" i="10"/>
  <c r="P139" i="10"/>
  <c r="P1172" i="10"/>
  <c r="P1018" i="10"/>
  <c r="P1022" i="10"/>
  <c r="P595" i="10"/>
  <c r="P86" i="10"/>
  <c r="R86" i="10"/>
  <c r="P1148" i="10"/>
  <c r="P670" i="10"/>
  <c r="R1127" i="10"/>
  <c r="P1127" i="10"/>
  <c r="P773" i="10"/>
  <c r="P677" i="10"/>
  <c r="P1101" i="10"/>
  <c r="P639" i="10"/>
  <c r="R639" i="10"/>
  <c r="P1176" i="10"/>
  <c r="P1112" i="10"/>
  <c r="R650" i="10"/>
  <c r="P650" i="10"/>
  <c r="R588" i="10"/>
  <c r="P588" i="10"/>
  <c r="P1114" i="10"/>
  <c r="R1028" i="10"/>
  <c r="P1028" i="10"/>
  <c r="P146" i="10"/>
  <c r="R1120" i="10"/>
  <c r="P1120" i="10"/>
  <c r="P991" i="10"/>
  <c r="P307" i="10"/>
  <c r="P144" i="10"/>
  <c r="P1164" i="10"/>
  <c r="R648" i="10"/>
  <c r="P648" i="10"/>
  <c r="P369" i="10"/>
  <c r="P1088" i="10"/>
  <c r="P1084" i="10"/>
  <c r="P658" i="10"/>
  <c r="P971" i="10"/>
  <c r="P1147" i="10"/>
  <c r="R598" i="10"/>
  <c r="P598" i="10"/>
  <c r="R955" i="10"/>
  <c r="P955" i="10"/>
  <c r="R367" i="10"/>
  <c r="P367" i="10"/>
  <c r="P283" i="10"/>
  <c r="P692" i="10"/>
  <c r="R672" i="10"/>
  <c r="P672" i="10"/>
  <c r="R366" i="10"/>
  <c r="P366" i="10"/>
  <c r="P281" i="10"/>
  <c r="R140" i="10"/>
  <c r="P140" i="10"/>
  <c r="P607" i="10"/>
  <c r="P427" i="10"/>
  <c r="R1171" i="10"/>
  <c r="P1171" i="10"/>
  <c r="R751" i="10"/>
  <c r="P751" i="10"/>
  <c r="R286" i="10"/>
  <c r="P286" i="10"/>
  <c r="R377" i="10"/>
  <c r="P377" i="10"/>
  <c r="R1105" i="10"/>
  <c r="P1105" i="10"/>
  <c r="R1039" i="10"/>
  <c r="P1039" i="10"/>
  <c r="R148" i="10"/>
  <c r="P148" i="10"/>
  <c r="R305" i="10"/>
  <c r="P305" i="10"/>
  <c r="R130" i="10"/>
  <c r="P100" i="10"/>
  <c r="P665" i="10"/>
  <c r="R665" i="10"/>
  <c r="P287" i="10"/>
  <c r="R287" i="10"/>
  <c r="P703" i="10"/>
  <c r="R703" i="10"/>
  <c r="P625" i="10"/>
  <c r="R625" i="10"/>
  <c r="P791" i="10"/>
  <c r="R791" i="10"/>
  <c r="P88" i="10"/>
  <c r="R88" i="10"/>
  <c r="P602" i="10"/>
  <c r="R602" i="10"/>
  <c r="P379" i="10"/>
  <c r="R379" i="10"/>
  <c r="P702" i="10"/>
  <c r="R702" i="10"/>
  <c r="P785" i="10"/>
  <c r="R785" i="10"/>
  <c r="P378" i="10"/>
  <c r="R378" i="10"/>
  <c r="P1136" i="10"/>
  <c r="R1136" i="10"/>
  <c r="P375" i="10"/>
  <c r="R375" i="10"/>
  <c r="P358" i="10"/>
  <c r="R358" i="10"/>
  <c r="P656" i="10"/>
  <c r="R656" i="10"/>
  <c r="R592" i="10"/>
  <c r="P621" i="10"/>
  <c r="P324" i="10"/>
  <c r="P715" i="10"/>
  <c r="R781" i="10"/>
  <c r="P781" i="10"/>
  <c r="P1156" i="10"/>
  <c r="R779" i="10"/>
  <c r="P779" i="10"/>
  <c r="P680" i="10"/>
  <c r="P679" i="10"/>
  <c r="P1144" i="10"/>
  <c r="R776" i="10"/>
  <c r="P776" i="10"/>
  <c r="P620" i="10"/>
  <c r="R322" i="10"/>
  <c r="P322" i="10"/>
  <c r="P775" i="10"/>
  <c r="P619" i="10"/>
  <c r="P774" i="10"/>
  <c r="R858" i="10"/>
  <c r="R353" i="10"/>
  <c r="P353" i="10"/>
  <c r="P1155" i="10"/>
  <c r="P617" i="10"/>
  <c r="R772" i="10"/>
  <c r="P772" i="10"/>
  <c r="R770" i="10"/>
  <c r="P770" i="10"/>
  <c r="R1017" i="10"/>
  <c r="P1017" i="10"/>
  <c r="R646" i="10"/>
  <c r="P646" i="10"/>
  <c r="R768" i="10"/>
  <c r="P768" i="10"/>
  <c r="P372" i="10"/>
  <c r="P762" i="10"/>
  <c r="P761" i="10"/>
  <c r="P601" i="10"/>
  <c r="R1116" i="10"/>
  <c r="P1116" i="10"/>
  <c r="P99" i="10"/>
  <c r="R704" i="10"/>
  <c r="P704" i="10"/>
  <c r="P711" i="10"/>
  <c r="P143" i="10"/>
  <c r="R710" i="10"/>
  <c r="P710" i="10"/>
  <c r="R1030" i="10"/>
  <c r="P1030" i="10"/>
  <c r="P1097" i="10"/>
  <c r="P1174" i="10"/>
  <c r="P345" i="10"/>
  <c r="P108" i="10"/>
  <c r="R700" i="10"/>
  <c r="P700" i="10"/>
  <c r="P709" i="10"/>
  <c r="P1179" i="10"/>
  <c r="R755" i="10"/>
  <c r="P755" i="10"/>
  <c r="R1173" i="10"/>
  <c r="P1173" i="10"/>
  <c r="P611" i="10"/>
  <c r="R673" i="10"/>
  <c r="P673" i="10"/>
  <c r="P610" i="10"/>
  <c r="R1119" i="10"/>
  <c r="P1119" i="10"/>
  <c r="P282" i="10"/>
  <c r="P597" i="10"/>
  <c r="P1118" i="10"/>
  <c r="P743" i="10"/>
  <c r="P141" i="10"/>
  <c r="P752" i="10"/>
  <c r="D1088" i="1"/>
  <c r="D1087" i="1"/>
  <c r="D1086" i="1"/>
  <c r="D1085" i="1"/>
  <c r="D1084" i="1"/>
  <c r="D1083" i="1"/>
  <c r="D1082" i="1"/>
  <c r="D1081" i="1"/>
  <c r="D1080" i="1"/>
  <c r="A1358" i="18" l="1"/>
  <c r="O1358" i="18" s="1"/>
  <c r="O58" i="18"/>
  <c r="O1109" i="18"/>
  <c r="O929" i="18"/>
  <c r="O1216" i="18"/>
  <c r="O677" i="18"/>
  <c r="O700" i="18"/>
  <c r="O588" i="18"/>
  <c r="A940" i="18"/>
  <c r="O940" i="18" s="1"/>
  <c r="O1201" i="18"/>
  <c r="O1031" i="18"/>
  <c r="O612" i="18"/>
  <c r="O846" i="18"/>
  <c r="O549" i="18"/>
  <c r="O1078" i="18"/>
  <c r="O546" i="18"/>
  <c r="O197" i="18"/>
  <c r="O1074" i="18"/>
  <c r="O211" i="18"/>
  <c r="O620" i="18"/>
  <c r="O255" i="18"/>
  <c r="O150" i="18"/>
  <c r="O598" i="18"/>
  <c r="O790" i="18"/>
  <c r="O228" i="18"/>
  <c r="O912" i="18"/>
  <c r="O217" i="18"/>
  <c r="O645" i="18"/>
  <c r="O500" i="18"/>
  <c r="O878" i="18"/>
  <c r="O171" i="18"/>
  <c r="O519" i="18"/>
  <c r="O1306" i="18"/>
  <c r="O397" i="18"/>
  <c r="O601" i="18"/>
  <c r="O1057" i="18"/>
  <c r="O801" i="18"/>
  <c r="O1022" i="18"/>
  <c r="O309" i="18"/>
  <c r="O833" i="18"/>
  <c r="O763" i="18"/>
  <c r="O803" i="18"/>
  <c r="O698" i="18"/>
  <c r="O1159" i="18"/>
  <c r="O1065" i="18"/>
  <c r="O206" i="18"/>
  <c r="O360" i="18"/>
  <c r="O687" i="18"/>
  <c r="O852" i="18"/>
  <c r="O246" i="18"/>
  <c r="O1242" i="18"/>
  <c r="O560" i="18"/>
  <c r="O997" i="18"/>
  <c r="O1279" i="18"/>
  <c r="O642" i="18"/>
  <c r="O988" i="18"/>
  <c r="O196" i="18"/>
  <c r="O1098" i="18"/>
  <c r="O363" i="18"/>
  <c r="O1239" i="18"/>
  <c r="O1082" i="18"/>
  <c r="O715" i="18"/>
  <c r="O413" i="18"/>
  <c r="O268" i="18"/>
  <c r="O1013" i="18"/>
  <c r="O900" i="18"/>
  <c r="O1181" i="18"/>
  <c r="O905" i="18"/>
  <c r="O398" i="18"/>
  <c r="O713" i="18"/>
  <c r="O482" i="18"/>
  <c r="O694" i="18"/>
  <c r="O1019" i="18"/>
  <c r="O530" i="18"/>
  <c r="O1280" i="18"/>
  <c r="O1226" i="18"/>
  <c r="O1233" i="18"/>
  <c r="O745" i="18"/>
  <c r="O1345" i="18"/>
  <c r="O1115" i="18"/>
  <c r="O365" i="18"/>
  <c r="O899" i="18"/>
  <c r="O1180" i="18"/>
  <c r="O901" i="18"/>
  <c r="O267" i="18"/>
  <c r="O290" i="18"/>
  <c r="O1045" i="18"/>
  <c r="O313" i="18"/>
  <c r="O681" i="18"/>
  <c r="O603" i="18"/>
  <c r="O469" i="18"/>
  <c r="O764" i="18"/>
  <c r="O231" i="18"/>
  <c r="O213" i="18"/>
  <c r="O1003" i="18"/>
  <c r="O1324" i="18"/>
  <c r="O340" i="18"/>
  <c r="O308" i="18"/>
  <c r="O655" i="18"/>
  <c r="O1188" i="18"/>
  <c r="O979" i="18"/>
  <c r="O688" i="18"/>
  <c r="O1173" i="18"/>
  <c r="O291" i="18"/>
  <c r="O294" i="18"/>
  <c r="O992" i="18"/>
  <c r="O261" i="18"/>
  <c r="O1311" i="18"/>
  <c r="O498" i="18"/>
  <c r="O416" i="18"/>
  <c r="O1097" i="18"/>
  <c r="O435" i="18"/>
  <c r="O1336" i="18"/>
  <c r="O1179" i="18"/>
  <c r="O209" i="18"/>
  <c r="O933" i="18"/>
  <c r="O1091" i="18"/>
  <c r="O619" i="18"/>
  <c r="O457" i="18"/>
  <c r="O937" i="18"/>
  <c r="O1289" i="18"/>
  <c r="O1264" i="18"/>
  <c r="O1299" i="18"/>
  <c r="O517" i="18"/>
  <c r="O1349" i="18"/>
  <c r="O536" i="18"/>
  <c r="O275" i="18"/>
  <c r="O537" i="18"/>
  <c r="O1222" i="18"/>
  <c r="O923" i="18"/>
  <c r="O1125" i="18"/>
  <c r="O271" i="18"/>
  <c r="O911" i="18"/>
  <c r="O263" i="18"/>
  <c r="O973" i="18"/>
  <c r="O809" i="18"/>
  <c r="O623" i="18"/>
  <c r="O1119" i="18"/>
  <c r="O590" i="18"/>
  <c r="O816" i="18"/>
  <c r="O410" i="18"/>
  <c r="O734" i="18"/>
  <c r="O475" i="18"/>
  <c r="O1047" i="18"/>
  <c r="O1301" i="18"/>
  <c r="O817" i="18"/>
  <c r="O434" i="18"/>
  <c r="O691" i="18"/>
  <c r="O571" i="18"/>
  <c r="O1340" i="18"/>
  <c r="O615" i="18"/>
  <c r="O587" i="18"/>
  <c r="O1132" i="18"/>
  <c r="O1143" i="18"/>
  <c r="O1154" i="18"/>
  <c r="O310" i="18"/>
  <c r="O653" i="18"/>
  <c r="O821" i="18"/>
  <c r="O1169" i="18"/>
  <c r="O495" i="18"/>
  <c r="O1211" i="18"/>
  <c r="O1204" i="18"/>
  <c r="O1234" i="18"/>
  <c r="O348" i="18"/>
  <c r="O849" i="18"/>
  <c r="O819" i="18"/>
  <c r="O1063" i="18"/>
  <c r="O287" i="18"/>
  <c r="O1106" i="18"/>
  <c r="O1212" i="18"/>
  <c r="O359" i="18"/>
  <c r="O1062" i="18"/>
  <c r="O586" i="18"/>
  <c r="O1009" i="18"/>
  <c r="O215" i="18"/>
  <c r="O335" i="18"/>
  <c r="O1294" i="18"/>
  <c r="O484" i="18"/>
  <c r="O1232" i="18"/>
  <c r="O1156" i="18"/>
  <c r="O282" i="18"/>
  <c r="O690" i="18"/>
  <c r="O564" i="18"/>
  <c r="O302" i="18"/>
  <c r="O1312" i="18"/>
  <c r="O1252" i="18"/>
  <c r="O401" i="18"/>
  <c r="O835" i="18"/>
  <c r="O474" i="18"/>
  <c r="O891" i="18"/>
  <c r="O1246" i="18"/>
  <c r="O630" i="18"/>
  <c r="O703" i="18"/>
  <c r="O1351" i="18"/>
  <c r="O892" i="18"/>
  <c r="O931" i="18"/>
  <c r="O768" i="18"/>
  <c r="O1089" i="18"/>
  <c r="O1307" i="18"/>
  <c r="O658" i="18"/>
  <c r="O392" i="18"/>
  <c r="O1328" i="18"/>
  <c r="O993" i="18"/>
  <c r="O407" i="18"/>
  <c r="O483" i="18"/>
  <c r="O1253" i="18"/>
  <c r="O254" i="18"/>
  <c r="O1189" i="18"/>
  <c r="O300" i="18"/>
  <c r="O885" i="18"/>
  <c r="O1133" i="18"/>
  <c r="O245" i="18"/>
  <c r="O636" i="18"/>
  <c r="O1040" i="18"/>
  <c r="O230" i="18"/>
  <c r="O589" i="18"/>
  <c r="O1138" i="18"/>
  <c r="O207" i="18"/>
  <c r="O621" i="18"/>
  <c r="O757" i="18"/>
  <c r="O1178" i="18"/>
  <c r="O939" i="18"/>
  <c r="O917" i="18"/>
  <c r="O926" i="18"/>
  <c r="O567" i="18"/>
  <c r="O252" i="18"/>
  <c r="O695" i="18"/>
  <c r="O233" i="18"/>
  <c r="O202" i="18"/>
  <c r="O884" i="18"/>
  <c r="O727" i="18"/>
  <c r="O516" i="18"/>
  <c r="O928" i="18"/>
  <c r="O307" i="18"/>
  <c r="O1271" i="18"/>
  <c r="O716" i="18"/>
  <c r="O880" i="18"/>
  <c r="O511" i="18"/>
  <c r="O428" i="18"/>
  <c r="O1017" i="18"/>
  <c r="O545" i="18"/>
  <c r="O1150" i="18"/>
  <c r="O608" i="18"/>
  <c r="O652" i="18"/>
  <c r="O1055" i="18"/>
  <c r="O380" i="18"/>
  <c r="O1229" i="18"/>
  <c r="O502" i="18"/>
  <c r="O1310" i="18"/>
  <c r="O1325" i="18"/>
  <c r="O616" i="18"/>
  <c r="O1353" i="18"/>
  <c r="O1314" i="18"/>
  <c r="O168" i="18"/>
  <c r="O1193" i="18"/>
  <c r="O1348" i="18"/>
  <c r="O1319" i="18"/>
  <c r="O1292" i="18"/>
  <c r="O311" i="18"/>
  <c r="O871" i="18"/>
  <c r="O1039" i="18"/>
  <c r="O1015" i="18"/>
  <c r="O544" i="18"/>
  <c r="O249" i="18"/>
  <c r="O1215" i="18"/>
  <c r="O504" i="18"/>
  <c r="O791" i="18"/>
  <c r="O783" i="18"/>
  <c r="O336" i="18"/>
  <c r="O383" i="18"/>
  <c r="O1302" i="18"/>
  <c r="O682" i="18"/>
  <c r="O224" i="18"/>
  <c r="O673" i="18"/>
  <c r="O1330" i="18"/>
  <c r="O640" i="18"/>
  <c r="O1029" i="18"/>
  <c r="O1283" i="18"/>
  <c r="O1235" i="18"/>
  <c r="O1284" i="18"/>
  <c r="O1243" i="18"/>
  <c r="O1227" i="18"/>
  <c r="O1287" i="18"/>
  <c r="O1237" i="18"/>
  <c r="O1224" i="18"/>
  <c r="O1236" i="18"/>
  <c r="O1288" i="18"/>
  <c r="O1220" i="18"/>
  <c r="O1250" i="18"/>
  <c r="O1218" i="18"/>
  <c r="O1241" i="18"/>
  <c r="O1183" i="18"/>
  <c r="O415" i="18"/>
  <c r="O600" i="18"/>
  <c r="O1199" i="18"/>
  <c r="O158" i="18"/>
  <c r="O1304" i="18"/>
  <c r="O770" i="18"/>
  <c r="O1317" i="18"/>
  <c r="O529" i="18"/>
  <c r="O327" i="18"/>
  <c r="O1315" i="18"/>
  <c r="O239" i="18"/>
  <c r="O501" i="18"/>
  <c r="O1354" i="18"/>
  <c r="O909" i="18"/>
  <c r="O855" i="18"/>
  <c r="O755" i="18"/>
  <c r="O975" i="18"/>
  <c r="O986" i="18"/>
  <c r="O903" i="18"/>
  <c r="O1254" i="18"/>
  <c r="O913" i="18"/>
  <c r="O895" i="18"/>
  <c r="O1308" i="18"/>
  <c r="O1296" i="18"/>
  <c r="O1344" i="18"/>
  <c r="O1352" i="18"/>
  <c r="O1293" i="18"/>
  <c r="O1343" i="18"/>
  <c r="O1300" i="18"/>
  <c r="O1298" i="18"/>
  <c r="O1295" i="18"/>
  <c r="O1303" i="18"/>
  <c r="O1313" i="18"/>
  <c r="O1316" i="18"/>
  <c r="O1240" i="18"/>
  <c r="O1297" i="18"/>
  <c r="O1335" i="18"/>
  <c r="O1346" i="18"/>
  <c r="O1320" i="18"/>
  <c r="O1286" i="18"/>
  <c r="O1238" i="18"/>
  <c r="O705" i="18"/>
  <c r="O1120" i="18"/>
  <c r="O599" i="18"/>
  <c r="O1153" i="18"/>
  <c r="O747" i="18"/>
  <c r="O661" i="18"/>
  <c r="O1210" i="18"/>
  <c r="O839" i="18"/>
  <c r="O553" i="18"/>
  <c r="O1276" i="18"/>
  <c r="O767" i="18"/>
  <c r="O864" i="18"/>
  <c r="O1139" i="18"/>
  <c r="O876" i="18"/>
  <c r="O575" i="18"/>
  <c r="O888" i="18"/>
  <c r="O614" i="18"/>
  <c r="O969" i="18"/>
  <c r="O170" i="18"/>
  <c r="O1266" i="18"/>
  <c r="O800" i="18"/>
  <c r="O823" i="18"/>
  <c r="O879" i="18"/>
  <c r="O1248" i="18"/>
  <c r="O1208" i="18"/>
  <c r="O922" i="18"/>
  <c r="O754" i="18"/>
  <c r="O262" i="18"/>
  <c r="O868" i="18"/>
  <c r="O493" i="18"/>
  <c r="O886" i="18"/>
  <c r="O1206" i="18"/>
  <c r="O818" i="18"/>
  <c r="O861" i="18"/>
  <c r="O1134" i="18"/>
  <c r="O471" i="18"/>
  <c r="O473" i="18"/>
  <c r="O898" i="18"/>
  <c r="O1213" i="18"/>
  <c r="O508" i="18"/>
  <c r="O914" i="18"/>
  <c r="O1272" i="18"/>
  <c r="O1008" i="18"/>
  <c r="O1185" i="18"/>
  <c r="O1102" i="18"/>
  <c r="O1167" i="18"/>
  <c r="O1214" i="18"/>
  <c r="O1171" i="18"/>
  <c r="O1172" i="18"/>
  <c r="O1200" i="18"/>
  <c r="O1205" i="18"/>
  <c r="O1186" i="18"/>
  <c r="O1203" i="18"/>
  <c r="O1182" i="18"/>
  <c r="O1196" i="18"/>
  <c r="O1168" i="18"/>
  <c r="O1184" i="18"/>
  <c r="O494" i="18"/>
  <c r="O1145" i="18"/>
  <c r="O555" i="18"/>
  <c r="O1014" i="18"/>
  <c r="O1157" i="18"/>
  <c r="O971" i="18"/>
  <c r="O568" i="18"/>
  <c r="O970" i="18"/>
  <c r="O227" i="18"/>
  <c r="O299" i="18"/>
  <c r="O966" i="18"/>
  <c r="O497" i="18"/>
  <c r="O1073" i="18"/>
  <c r="O1004" i="18"/>
  <c r="O806" i="18"/>
  <c r="O1095" i="18"/>
  <c r="O756" i="18"/>
  <c r="O606" i="18"/>
  <c r="O1049" i="18"/>
  <c r="O1012" i="18"/>
  <c r="O1001" i="18"/>
  <c r="O1038" i="18"/>
  <c r="O1056" i="18"/>
  <c r="O736" i="18"/>
  <c r="O1007" i="18"/>
  <c r="O1046" i="18"/>
  <c r="O1032" i="18"/>
  <c r="O980" i="18"/>
  <c r="A1104" i="18"/>
  <c r="O1104" i="18" s="1"/>
  <c r="O994" i="18"/>
  <c r="A1127" i="18"/>
  <c r="O1127" i="18" s="1"/>
  <c r="O1152" i="18"/>
  <c r="O1158" i="18"/>
  <c r="A1099" i="18"/>
  <c r="O1099" i="18" s="1"/>
  <c r="O967" i="18"/>
  <c r="O1030" i="18"/>
  <c r="O1041" i="18"/>
  <c r="O1011" i="18"/>
  <c r="O1096" i="18"/>
  <c r="O1061" i="18"/>
  <c r="O981" i="18"/>
  <c r="O1076" i="18"/>
  <c r="O1084" i="18"/>
  <c r="O1086" i="18"/>
  <c r="O521" i="18"/>
  <c r="O797" i="18"/>
  <c r="O867" i="18"/>
  <c r="O278" i="18"/>
  <c r="O781" i="18"/>
  <c r="O624" i="18"/>
  <c r="O646" i="18"/>
  <c r="O851" i="18"/>
  <c r="O742" i="18"/>
  <c r="O635" i="18"/>
  <c r="O596" i="18"/>
  <c r="O574" i="18"/>
  <c r="O208" i="18"/>
  <c r="O221" i="18"/>
  <c r="O219" i="18"/>
  <c r="O446" i="18"/>
  <c r="O222" i="18"/>
  <c r="O476" i="18"/>
  <c r="O935" i="18"/>
  <c r="O459" i="18"/>
  <c r="O660" i="18"/>
  <c r="O445" i="18"/>
  <c r="O288" i="18"/>
  <c r="O1075" i="18"/>
  <c r="O894" i="18"/>
  <c r="O828" i="18"/>
  <c r="O443" i="18"/>
  <c r="O1137" i="18"/>
  <c r="O305" i="18"/>
  <c r="O920" i="18"/>
  <c r="O650" i="18"/>
  <c r="O701" i="18"/>
  <c r="O1148" i="18"/>
  <c r="O576" i="18"/>
  <c r="O938" i="18"/>
  <c r="O436" i="18"/>
  <c r="O353" i="18"/>
  <c r="O513" i="18"/>
  <c r="O283" i="18"/>
  <c r="O762" i="18"/>
  <c r="O577" i="18"/>
  <c r="O699" i="18"/>
  <c r="O870" i="18"/>
  <c r="O777" i="18"/>
  <c r="O924" i="18"/>
  <c r="O761" i="18"/>
  <c r="O625" i="18"/>
  <c r="O869" i="18"/>
  <c r="O656" i="18"/>
  <c r="O793" i="18"/>
  <c r="O292" i="18"/>
  <c r="O915" i="18"/>
  <c r="O731" i="18"/>
  <c r="O487" i="18"/>
  <c r="O610" i="18"/>
  <c r="O788" i="18"/>
  <c r="O201" i="18"/>
  <c r="O534" i="18"/>
  <c r="O842" i="18"/>
  <c r="O907" i="18"/>
  <c r="O634" i="18"/>
  <c r="O583" i="18"/>
  <c r="O480" i="18"/>
  <c r="O641" i="18"/>
  <c r="O662" i="18"/>
  <c r="O769" i="18"/>
  <c r="O470" i="18"/>
  <c r="O532" i="18"/>
  <c r="O665" i="18"/>
  <c r="O541" i="18"/>
  <c r="O873" i="18"/>
  <c r="O543" i="18"/>
  <c r="O569" i="18"/>
  <c r="O827" i="18"/>
  <c r="O479" i="18"/>
  <c r="O429" i="18"/>
  <c r="O491" i="18"/>
  <c r="O896" i="18"/>
  <c r="O518" i="18"/>
  <c r="O723" i="18"/>
  <c r="O611" i="18"/>
  <c r="O874" i="18"/>
  <c r="O488" i="18"/>
  <c r="O779" i="18"/>
  <c r="O663" i="18"/>
  <c r="O557" i="18"/>
  <c r="O737" i="18"/>
  <c r="O729" i="18"/>
  <c r="O882" i="18"/>
  <c r="O708" i="18"/>
  <c r="O932" i="18"/>
  <c r="O863" i="18"/>
  <c r="O866" i="18"/>
  <c r="O622" i="18"/>
  <c r="O683" i="18"/>
  <c r="O514" i="18"/>
  <c r="O1140" i="18"/>
  <c r="O347" i="18"/>
  <c r="O633" i="18"/>
  <c r="O628" i="18"/>
  <c r="O648" i="18"/>
  <c r="O805" i="18"/>
  <c r="O554" i="18"/>
  <c r="O579" i="18"/>
  <c r="O520" i="18"/>
  <c r="O1141" i="18"/>
  <c r="O796" i="18"/>
  <c r="O802" i="18"/>
  <c r="O738" i="18"/>
  <c r="O478" i="18"/>
  <c r="O930" i="18"/>
  <c r="O393" i="18"/>
  <c r="O512" i="18"/>
  <c r="O430" i="18"/>
  <c r="O317" i="18"/>
  <c r="O659" i="18"/>
  <c r="O552" i="18"/>
  <c r="O584" i="18"/>
  <c r="O548" i="18"/>
  <c r="O872" i="18"/>
  <c r="O486" i="18"/>
  <c r="O702" i="18"/>
  <c r="O647" i="18"/>
  <c r="O845" i="18"/>
  <c r="O535" i="18"/>
  <c r="O467" i="18"/>
  <c r="O573" i="18"/>
  <c r="O893" i="18"/>
  <c r="O752" i="18"/>
  <c r="O889" i="18"/>
  <c r="O748" i="18"/>
  <c r="O654" i="18"/>
  <c r="O388" i="18"/>
  <c r="O581" i="18"/>
  <c r="O592" i="18"/>
  <c r="O531" i="18"/>
  <c r="O897" i="18"/>
  <c r="O542" i="18"/>
  <c r="O765" i="18"/>
  <c r="O726" i="18"/>
  <c r="O526" i="18"/>
  <c r="O766" i="18"/>
  <c r="O789" i="18"/>
  <c r="O810" i="18"/>
  <c r="O515" i="18"/>
  <c r="O707" i="18"/>
  <c r="O609" i="18"/>
  <c r="O1135" i="18"/>
  <c r="O887" i="18"/>
  <c r="O503" i="18"/>
  <c r="O595" i="18"/>
  <c r="O685" i="18"/>
  <c r="O468" i="18"/>
  <c r="O572" i="18"/>
  <c r="O499" i="18"/>
  <c r="O666" i="18"/>
  <c r="O382" i="18"/>
  <c r="O921" i="18"/>
  <c r="O629" i="18"/>
  <c r="O733" i="18"/>
  <c r="O657" i="18"/>
  <c r="O522" i="18"/>
  <c r="O675" i="18"/>
  <c r="O672" i="18"/>
  <c r="O787" i="18"/>
  <c r="O865" i="18"/>
  <c r="O804" i="18"/>
  <c r="O496" i="18"/>
  <c r="O822" i="18"/>
  <c r="O391" i="18"/>
  <c r="O540" i="18"/>
  <c r="O925" i="18"/>
  <c r="O597" i="18"/>
  <c r="O664" i="18"/>
  <c r="O570" i="18"/>
  <c r="O721" i="18"/>
  <c r="O890" i="18"/>
  <c r="O613" i="18"/>
  <c r="O679" i="18"/>
  <c r="O361" i="18"/>
  <c r="O525" i="18"/>
  <c r="O505" i="18"/>
  <c r="O856" i="18"/>
  <c r="O692" i="18"/>
  <c r="O561" i="18"/>
  <c r="O730" i="18"/>
  <c r="O771" i="18"/>
  <c r="O432" i="18"/>
  <c r="O565" i="18"/>
  <c r="O352" i="18"/>
  <c r="O1144" i="18"/>
  <c r="O350" i="18"/>
  <c r="O533" i="18"/>
  <c r="O860" i="18"/>
  <c r="O678" i="18"/>
  <c r="O908" i="18"/>
  <c r="O719" i="18"/>
  <c r="O813" i="18"/>
  <c r="O399" i="18"/>
  <c r="O1142" i="18"/>
  <c r="O591" i="18"/>
  <c r="O563" i="18"/>
  <c r="O626" i="18"/>
  <c r="O602" i="18"/>
  <c r="O814" i="18"/>
  <c r="O936" i="18"/>
  <c r="O811" i="18"/>
  <c r="O671" i="18"/>
  <c r="O830" i="18"/>
  <c r="O746" i="18"/>
  <c r="O667" i="18"/>
  <c r="O883" i="18"/>
  <c r="O489" i="18"/>
  <c r="O808" i="18"/>
  <c r="O550" i="18"/>
  <c r="O711" i="18"/>
  <c r="O916" i="18"/>
  <c r="O1146" i="18"/>
  <c r="O881" i="18"/>
  <c r="O820" i="18"/>
  <c r="O812" i="18"/>
  <c r="O322" i="18"/>
  <c r="O832" i="18"/>
  <c r="O607" i="18"/>
  <c r="O728" i="18"/>
  <c r="O559" i="18"/>
  <c r="O778" i="18"/>
  <c r="O386" i="18"/>
  <c r="O744" i="18"/>
  <c r="O837" i="18"/>
  <c r="O918" i="18"/>
  <c r="O651" i="18"/>
  <c r="O551" i="18"/>
  <c r="O578" i="18"/>
  <c r="O527" i="18"/>
  <c r="O547" i="18"/>
  <c r="O1149" i="18"/>
  <c r="O735" i="18"/>
  <c r="O739" i="18"/>
  <c r="O558" i="18"/>
  <c r="O593" i="18"/>
  <c r="O337" i="18"/>
  <c r="O795" i="18"/>
  <c r="O689" i="18"/>
  <c r="O481" i="18"/>
  <c r="O906" i="18"/>
  <c r="O919" i="18"/>
  <c r="O910" i="18"/>
  <c r="O492" i="18"/>
  <c r="O617" i="18"/>
  <c r="O760" i="18"/>
  <c r="O776" i="18"/>
  <c r="O643" i="18"/>
  <c r="O321" i="18"/>
  <c r="O524" i="18"/>
  <c r="O799" i="18"/>
  <c r="O725" i="18"/>
  <c r="O792" i="18"/>
  <c r="O834" i="18"/>
  <c r="O875" i="18"/>
  <c r="O562" i="18"/>
  <c r="O632" i="18"/>
  <c r="O853" i="18"/>
  <c r="O927" i="18"/>
  <c r="O605" i="18"/>
  <c r="O718" i="18"/>
  <c r="O433" i="18"/>
  <c r="O714" i="18"/>
  <c r="O631" i="18"/>
  <c r="O539" i="18"/>
  <c r="O772" i="18"/>
  <c r="O862" i="18"/>
  <c r="O582" i="18"/>
  <c r="O618" i="18"/>
  <c r="O510" i="18"/>
  <c r="O784" i="18"/>
  <c r="O902" i="18"/>
  <c r="O644" i="18"/>
  <c r="O627" i="18"/>
  <c r="O684" i="18"/>
  <c r="O466" i="18"/>
  <c r="O696" i="18"/>
  <c r="O477" i="18"/>
  <c r="O710" i="18"/>
  <c r="O815" i="18"/>
  <c r="O904" i="18"/>
  <c r="O585" i="18"/>
  <c r="O506" i="18"/>
  <c r="O639" i="18"/>
  <c r="O490" i="18"/>
  <c r="O750" i="18"/>
  <c r="O523" i="18"/>
  <c r="O594" i="18"/>
  <c r="O877" i="18"/>
  <c r="O720" i="18"/>
  <c r="O934" i="18"/>
  <c r="O676" i="18"/>
  <c r="O999" i="18"/>
  <c r="O1072" i="18"/>
  <c r="O229" i="18"/>
  <c r="O330" i="18"/>
  <c r="O238" i="18"/>
  <c r="O243" i="18"/>
  <c r="O289" i="18"/>
  <c r="O212" i="18"/>
  <c r="O216" i="18"/>
  <c r="O1020" i="18"/>
  <c r="O26" i="18"/>
  <c r="O409" i="18"/>
  <c r="O453" i="18"/>
  <c r="O419" i="18"/>
  <c r="O250" i="18"/>
  <c r="O396" i="18"/>
  <c r="O297" i="18"/>
  <c r="O225" i="18"/>
  <c r="O1175" i="18"/>
  <c r="O1090" i="18"/>
  <c r="O1195" i="18"/>
  <c r="O247" i="18"/>
  <c r="O1077" i="18"/>
  <c r="O456" i="18"/>
  <c r="O1192" i="18"/>
  <c r="O131" i="18"/>
  <c r="O1101" i="18"/>
  <c r="O1068" i="18"/>
  <c r="O1025" i="18"/>
  <c r="O978" i="18"/>
  <c r="O1177" i="18"/>
  <c r="O319" i="18"/>
  <c r="O1023" i="18"/>
  <c r="O1326" i="18"/>
  <c r="O1092" i="18"/>
  <c r="O1322" i="18"/>
  <c r="O1190" i="18"/>
  <c r="O1223" i="18"/>
  <c r="O1267" i="18"/>
  <c r="O984" i="18"/>
  <c r="O977" i="18"/>
  <c r="O1121" i="18"/>
  <c r="O1263" i="18"/>
  <c r="O1269" i="18"/>
  <c r="O1251" i="18"/>
  <c r="O968" i="18"/>
  <c r="O1170" i="18"/>
  <c r="O974" i="18"/>
  <c r="O1043" i="18"/>
  <c r="O1053" i="18"/>
  <c r="O1051" i="18"/>
  <c r="O320" i="18"/>
  <c r="O369" i="18"/>
  <c r="O442" i="18"/>
  <c r="O373" i="18"/>
  <c r="O395" i="18"/>
  <c r="O371" i="18"/>
  <c r="O338" i="18"/>
  <c r="O402" i="18"/>
  <c r="O244" i="18"/>
  <c r="O318" i="18"/>
  <c r="O449" i="18"/>
  <c r="O448" i="18"/>
  <c r="O91" i="18"/>
  <c r="O454" i="18"/>
  <c r="O236" i="18"/>
  <c r="O455" i="18"/>
  <c r="O266" i="18"/>
  <c r="O417" i="18"/>
  <c r="O279" i="18"/>
  <c r="O315" i="18"/>
  <c r="O325" i="18"/>
  <c r="O447" i="18"/>
  <c r="A351" i="18"/>
  <c r="O351" i="18" s="1"/>
  <c r="O372" i="18"/>
  <c r="O273" i="18"/>
  <c r="O296" i="18"/>
  <c r="O272" i="18"/>
  <c r="O314" i="18"/>
  <c r="O414" i="18"/>
  <c r="O280" i="18"/>
  <c r="O458" i="18"/>
  <c r="O258" i="18"/>
  <c r="O368" i="18"/>
  <c r="O286" i="18"/>
  <c r="O269" i="18"/>
  <c r="O169" i="18"/>
  <c r="O284" i="18"/>
  <c r="O333" i="18"/>
  <c r="A451" i="18"/>
  <c r="O451" i="18" s="1"/>
  <c r="O277" i="18"/>
  <c r="O167" i="18"/>
  <c r="O301" i="18"/>
  <c r="O205" i="18"/>
  <c r="O316" i="18"/>
  <c r="O400" i="18"/>
  <c r="O256" i="18"/>
  <c r="O204" i="18"/>
  <c r="O324" i="18"/>
  <c r="O412" i="18"/>
  <c r="O312" i="18"/>
  <c r="O166" i="18"/>
  <c r="O406" i="18"/>
  <c r="O203" i="18"/>
  <c r="O379" i="18"/>
  <c r="O370" i="18"/>
  <c r="O328" i="18"/>
  <c r="O344" i="18"/>
  <c r="O285" i="18"/>
  <c r="O355" i="18"/>
  <c r="O329" i="18"/>
  <c r="O298" i="18"/>
  <c r="O394" i="18"/>
  <c r="O234" i="18"/>
  <c r="O349" i="18"/>
  <c r="O362" i="18"/>
  <c r="O304" i="18"/>
  <c r="O139" i="18"/>
  <c r="O276" i="18"/>
  <c r="O387" i="18"/>
  <c r="O345" i="18"/>
  <c r="O354" i="18"/>
  <c r="O281" i="18"/>
  <c r="O220" i="18"/>
  <c r="O342" i="18"/>
  <c r="O343" i="18"/>
  <c r="O460" i="18"/>
  <c r="O274" i="18"/>
  <c r="O295" i="18"/>
  <c r="O198" i="18"/>
  <c r="O303" i="18"/>
  <c r="O390" i="18"/>
  <c r="O218" i="18"/>
  <c r="O444" i="18"/>
  <c r="O334" i="18"/>
  <c r="O385" i="18"/>
  <c r="O248" i="18"/>
  <c r="O306" i="18"/>
  <c r="O264" i="18"/>
  <c r="O346" i="18"/>
  <c r="O418" i="18"/>
  <c r="O341" i="18"/>
  <c r="O241" i="18"/>
  <c r="O226" i="18"/>
  <c r="O452" i="18"/>
  <c r="O223" i="18"/>
  <c r="O237" i="18"/>
  <c r="O151" i="18"/>
  <c r="O358" i="18"/>
  <c r="O293" i="18"/>
  <c r="O450" i="18"/>
  <c r="O408" i="18"/>
  <c r="O153" i="18"/>
  <c r="O366" i="18"/>
  <c r="O259" i="18"/>
  <c r="O240" i="18"/>
  <c r="O232" i="18"/>
  <c r="O1067" i="18"/>
  <c r="O976" i="18"/>
  <c r="O753" i="18"/>
  <c r="O1116" i="18"/>
  <c r="O1035" i="18"/>
  <c r="O381" i="18"/>
  <c r="O1111" i="18"/>
  <c r="O1160" i="18"/>
  <c r="O1036" i="18"/>
  <c r="O1048" i="18"/>
  <c r="O1034" i="18"/>
  <c r="O1044" i="18"/>
  <c r="O1327" i="18"/>
  <c r="O604" i="18"/>
  <c r="O991" i="18"/>
  <c r="O556" i="18"/>
  <c r="O1110" i="18"/>
  <c r="O1010" i="18"/>
  <c r="O1261" i="18"/>
  <c r="O1016" i="18"/>
  <c r="O1066" i="18"/>
  <c r="O1225" i="18"/>
  <c r="O1081" i="18"/>
  <c r="O1347" i="18"/>
  <c r="O1070" i="18"/>
  <c r="O1117" i="18"/>
  <c r="O1270" i="18"/>
  <c r="O990" i="18"/>
  <c r="O1161" i="18"/>
  <c r="O1052" i="18"/>
  <c r="O1228" i="18"/>
  <c r="O1291" i="18"/>
  <c r="O1006" i="18"/>
  <c r="O1187" i="18"/>
  <c r="O1249" i="18"/>
  <c r="O1176" i="18"/>
  <c r="O1231" i="18"/>
  <c r="O1103" i="18"/>
  <c r="O1130" i="18"/>
  <c r="O1329" i="18"/>
  <c r="O1265" i="18"/>
  <c r="O1273" i="18"/>
  <c r="O1350" i="18"/>
  <c r="O1339" i="18"/>
  <c r="O1088" i="18"/>
  <c r="O1217" i="18"/>
  <c r="O1054" i="18"/>
  <c r="O1079" i="18"/>
  <c r="O706" i="18"/>
  <c r="O1060" i="18"/>
  <c r="O1260" i="18"/>
  <c r="O1194" i="18"/>
  <c r="O1100" i="18"/>
  <c r="O1155" i="18"/>
  <c r="O1124" i="18"/>
  <c r="O987" i="18"/>
  <c r="O1064" i="18"/>
  <c r="O1050" i="18"/>
  <c r="O1042" i="18"/>
  <c r="O1268" i="18"/>
  <c r="O1122" i="18"/>
  <c r="O1285" i="18"/>
  <c r="O1278" i="18"/>
  <c r="O982" i="18"/>
  <c r="O1002" i="18"/>
  <c r="O1005" i="18"/>
  <c r="O1087" i="18"/>
  <c r="O989" i="18"/>
  <c r="O1058" i="18"/>
  <c r="O972" i="18"/>
  <c r="O1021" i="18"/>
  <c r="O1018" i="18"/>
  <c r="O1191" i="18"/>
  <c r="O1118" i="18"/>
  <c r="O1277" i="18"/>
  <c r="O1093" i="18"/>
  <c r="O1262" i="18"/>
  <c r="O1275" i="18"/>
  <c r="O1059" i="18"/>
  <c r="O1219" i="18"/>
  <c r="O1027" i="18"/>
  <c r="O1069" i="18"/>
  <c r="O1274" i="18"/>
  <c r="O1221" i="18"/>
  <c r="O1071" i="18"/>
  <c r="O985" i="18"/>
  <c r="O996" i="18"/>
  <c r="O1033" i="18"/>
  <c r="O1126" i="18"/>
  <c r="O1037" i="18"/>
  <c r="O1085" i="18"/>
  <c r="O1151" i="18"/>
  <c r="O983" i="18"/>
  <c r="O1309" i="18"/>
  <c r="O998" i="18"/>
  <c r="O1083" i="18"/>
  <c r="O1337" i="18"/>
  <c r="O1080" i="18"/>
  <c r="O1000" i="18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O14" i="8" l="1"/>
  <c r="O356" i="8" l="1"/>
  <c r="O357" i="8"/>
  <c r="O358" i="8"/>
  <c r="O359" i="8"/>
  <c r="B356" i="8" l="1"/>
  <c r="D983" i="1" l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B355" i="8" l="1"/>
  <c r="D982" i="1" l="1"/>
  <c r="D981" i="1"/>
  <c r="D980" i="1"/>
  <c r="D979" i="1"/>
  <c r="D978" i="1"/>
  <c r="D963" i="1" l="1"/>
  <c r="D964" i="1"/>
  <c r="D965" i="1"/>
  <c r="D966" i="1"/>
  <c r="D967" i="1"/>
  <c r="D968" i="1"/>
  <c r="D969" i="1"/>
  <c r="D970" i="1"/>
  <c r="D971" i="1"/>
  <c r="D973" i="1"/>
  <c r="D974" i="1"/>
  <c r="D975" i="1"/>
  <c r="D976" i="1"/>
  <c r="D977" i="1"/>
  <c r="B352" i="8" l="1"/>
  <c r="B353" i="8"/>
  <c r="B354" i="8"/>
  <c r="D954" i="1" l="1"/>
  <c r="D955" i="1"/>
  <c r="D956" i="1"/>
  <c r="D957" i="1"/>
  <c r="D958" i="1"/>
  <c r="D959" i="1"/>
  <c r="D960" i="1"/>
  <c r="D961" i="1"/>
  <c r="D962" i="1"/>
  <c r="B348" i="8"/>
  <c r="B349" i="8"/>
  <c r="B350" i="8"/>
  <c r="B351" i="8"/>
  <c r="P352" i="8"/>
  <c r="P353" i="8"/>
  <c r="P354" i="8"/>
  <c r="P355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9" i="9"/>
  <c r="G20" i="9"/>
  <c r="G21" i="9"/>
  <c r="G22" i="9"/>
  <c r="G23" i="9"/>
  <c r="G24" i="9"/>
  <c r="G25" i="9"/>
  <c r="G26" i="9"/>
  <c r="G27" i="9"/>
  <c r="G28" i="9"/>
  <c r="G29" i="9"/>
  <c r="G30" i="9"/>
  <c r="G32" i="9"/>
  <c r="G33" i="9"/>
  <c r="G34" i="9"/>
  <c r="G35" i="9"/>
  <c r="G36" i="9"/>
  <c r="G37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3" i="9"/>
  <c r="D932" i="1" l="1"/>
  <c r="D933" i="1"/>
  <c r="D934" i="1"/>
  <c r="D935" i="1"/>
  <c r="D936" i="1"/>
  <c r="D938" i="1"/>
  <c r="D939" i="1"/>
  <c r="D940" i="1"/>
  <c r="D941" i="1"/>
  <c r="D942" i="1"/>
  <c r="D943" i="1"/>
  <c r="D945" i="1"/>
  <c r="D946" i="1"/>
  <c r="D947" i="1"/>
  <c r="D948" i="1"/>
  <c r="D949" i="1"/>
  <c r="D950" i="1"/>
  <c r="D951" i="1"/>
  <c r="D782" i="1"/>
  <c r="D27" i="1"/>
  <c r="D109" i="1"/>
  <c r="D143" i="1"/>
  <c r="D232" i="1"/>
  <c r="D294" i="1"/>
  <c r="D414" i="1"/>
  <c r="D417" i="1"/>
  <c r="D495" i="1"/>
  <c r="D581" i="1"/>
  <c r="D600" i="1"/>
  <c r="D635" i="1"/>
  <c r="D827" i="1"/>
  <c r="D828" i="1"/>
  <c r="D250" i="1"/>
  <c r="D496" i="1"/>
  <c r="D953" i="1"/>
  <c r="D762" i="1"/>
  <c r="D323" i="1"/>
  <c r="D731" i="1"/>
  <c r="D609" i="1"/>
  <c r="D384" i="1"/>
  <c r="D557" i="1"/>
  <c r="D537" i="1"/>
  <c r="D113" i="1"/>
  <c r="D759" i="1"/>
  <c r="D187" i="1"/>
  <c r="D213" i="1"/>
  <c r="D523" i="1"/>
  <c r="D23" i="1"/>
  <c r="D77" i="1"/>
  <c r="D164" i="1"/>
  <c r="D804" i="1"/>
  <c r="D310" i="1"/>
  <c r="D608" i="1"/>
  <c r="D826" i="1"/>
  <c r="D61" i="1"/>
  <c r="D338" i="1"/>
  <c r="D37" i="1"/>
  <c r="D682" i="1"/>
  <c r="D651" i="1"/>
  <c r="D4" i="1"/>
  <c r="D358" i="1"/>
  <c r="D437" i="1"/>
  <c r="D476" i="1"/>
  <c r="D937" i="1"/>
  <c r="B331" i="8" l="1"/>
  <c r="E136" i="8"/>
  <c r="E137" i="8"/>
  <c r="P101" i="8"/>
  <c r="O101" i="8"/>
  <c r="B101" i="8"/>
  <c r="E101" i="8"/>
  <c r="P100" i="8"/>
  <c r="O100" i="8"/>
  <c r="B100" i="8"/>
  <c r="E100" i="8"/>
  <c r="P99" i="8"/>
  <c r="O99" i="8"/>
  <c r="B99" i="8"/>
  <c r="E99" i="8"/>
  <c r="P98" i="8"/>
  <c r="O98" i="8"/>
  <c r="B98" i="8"/>
  <c r="E98" i="8"/>
  <c r="P97" i="8"/>
  <c r="O97" i="8"/>
  <c r="B97" i="8"/>
  <c r="E97" i="8"/>
  <c r="P96" i="8"/>
  <c r="O96" i="8"/>
  <c r="B96" i="8"/>
  <c r="E96" i="8"/>
  <c r="P95" i="8"/>
  <c r="O95" i="8"/>
  <c r="B95" i="8"/>
  <c r="E95" i="8"/>
  <c r="P94" i="8"/>
  <c r="O94" i="8"/>
  <c r="B94" i="8"/>
  <c r="E94" i="8"/>
  <c r="P93" i="8"/>
  <c r="O93" i="8"/>
  <c r="B93" i="8"/>
  <c r="E93" i="8"/>
  <c r="P92" i="8"/>
  <c r="O92" i="8"/>
  <c r="B92" i="8"/>
  <c r="E92" i="8"/>
  <c r="P91" i="8"/>
  <c r="O91" i="8"/>
  <c r="B91" i="8"/>
  <c r="E91" i="8"/>
  <c r="P90" i="8"/>
  <c r="O90" i="8"/>
  <c r="B90" i="8"/>
  <c r="E90" i="8"/>
  <c r="P89" i="8"/>
  <c r="O89" i="8"/>
  <c r="B89" i="8"/>
  <c r="E89" i="8"/>
  <c r="P88" i="8"/>
  <c r="O88" i="8"/>
  <c r="B88" i="8"/>
  <c r="E88" i="8"/>
  <c r="P87" i="8"/>
  <c r="O87" i="8"/>
  <c r="B87" i="8"/>
  <c r="E87" i="8"/>
  <c r="P86" i="8"/>
  <c r="O86" i="8"/>
  <c r="B86" i="8"/>
  <c r="E86" i="8"/>
  <c r="P85" i="8"/>
  <c r="O85" i="8"/>
  <c r="B85" i="8"/>
  <c r="E85" i="8"/>
  <c r="P84" i="8"/>
  <c r="O84" i="8"/>
  <c r="B84" i="8"/>
  <c r="E84" i="8"/>
  <c r="P83" i="8"/>
  <c r="O83" i="8"/>
  <c r="B83" i="8"/>
  <c r="E83" i="8"/>
  <c r="P82" i="8"/>
  <c r="O82" i="8"/>
  <c r="B82" i="8"/>
  <c r="E82" i="8"/>
  <c r="P81" i="8"/>
  <c r="O81" i="8"/>
  <c r="B81" i="8"/>
  <c r="E81" i="8"/>
  <c r="P80" i="8"/>
  <c r="O80" i="8"/>
  <c r="B80" i="8"/>
  <c r="E80" i="8"/>
  <c r="P79" i="8"/>
  <c r="O79" i="8"/>
  <c r="B79" i="8"/>
  <c r="E79" i="8"/>
  <c r="P78" i="8"/>
  <c r="O78" i="8"/>
  <c r="B78" i="8"/>
  <c r="E78" i="8"/>
  <c r="P77" i="8"/>
  <c r="O77" i="8"/>
  <c r="B77" i="8"/>
  <c r="E77" i="8"/>
  <c r="P76" i="8"/>
  <c r="O76" i="8"/>
  <c r="B76" i="8"/>
  <c r="E76" i="8"/>
  <c r="P75" i="8"/>
  <c r="O75" i="8"/>
  <c r="E75" i="8"/>
  <c r="P74" i="8"/>
  <c r="O74" i="8"/>
  <c r="E74" i="8"/>
  <c r="P73" i="8"/>
  <c r="O73" i="8"/>
  <c r="E73" i="8"/>
  <c r="P72" i="8"/>
  <c r="O72" i="8"/>
  <c r="E72" i="8"/>
  <c r="P71" i="8"/>
  <c r="O71" i="8"/>
  <c r="E71" i="8"/>
  <c r="P70" i="8"/>
  <c r="O70" i="8"/>
  <c r="E70" i="8"/>
  <c r="P69" i="8"/>
  <c r="O69" i="8"/>
  <c r="E69" i="8"/>
  <c r="P68" i="8"/>
  <c r="O68" i="8"/>
  <c r="B68" i="8"/>
  <c r="E68" i="8"/>
  <c r="P67" i="8"/>
  <c r="O67" i="8"/>
  <c r="E67" i="8"/>
  <c r="P66" i="8"/>
  <c r="O66" i="8"/>
  <c r="E66" i="8"/>
  <c r="P65" i="8"/>
  <c r="O65" i="8"/>
  <c r="E65" i="8"/>
  <c r="P64" i="8"/>
  <c r="O64" i="8"/>
  <c r="E64" i="8"/>
  <c r="P63" i="8"/>
  <c r="O63" i="8"/>
  <c r="E63" i="8"/>
  <c r="P62" i="8"/>
  <c r="O62" i="8"/>
  <c r="B62" i="8"/>
  <c r="E62" i="8"/>
  <c r="P351" i="8"/>
  <c r="E351" i="8"/>
  <c r="P350" i="8"/>
  <c r="E350" i="8"/>
  <c r="P349" i="8"/>
  <c r="E349" i="8"/>
  <c r="P348" i="8"/>
  <c r="E348" i="8"/>
  <c r="P347" i="8"/>
  <c r="B347" i="8"/>
  <c r="E347" i="8"/>
  <c r="P346" i="8"/>
  <c r="B346" i="8"/>
  <c r="E346" i="8"/>
  <c r="P345" i="8"/>
  <c r="B345" i="8"/>
  <c r="E345" i="8"/>
  <c r="P344" i="8"/>
  <c r="B344" i="8"/>
  <c r="E344" i="8"/>
  <c r="P343" i="8"/>
  <c r="B343" i="8"/>
  <c r="E343" i="8"/>
  <c r="P342" i="8"/>
  <c r="B342" i="8"/>
  <c r="E342" i="8"/>
  <c r="P341" i="8"/>
  <c r="B341" i="8"/>
  <c r="E341" i="8"/>
  <c r="P340" i="8"/>
  <c r="B340" i="8"/>
  <c r="E340" i="8"/>
  <c r="P339" i="8"/>
  <c r="B339" i="8"/>
  <c r="E339" i="8"/>
  <c r="P338" i="8"/>
  <c r="B338" i="8"/>
  <c r="E338" i="8"/>
  <c r="P337" i="8"/>
  <c r="B337" i="8"/>
  <c r="E337" i="8"/>
  <c r="P336" i="8"/>
  <c r="O336" i="8"/>
  <c r="B336" i="8"/>
  <c r="E336" i="8"/>
  <c r="P335" i="8"/>
  <c r="O335" i="8"/>
  <c r="E335" i="8"/>
  <c r="P334" i="8"/>
  <c r="O334" i="8"/>
  <c r="E334" i="8"/>
  <c r="P333" i="8"/>
  <c r="O333" i="8"/>
  <c r="E333" i="8"/>
  <c r="P332" i="8"/>
  <c r="O332" i="8"/>
  <c r="B332" i="8"/>
  <c r="E332" i="8"/>
  <c r="P331" i="8"/>
  <c r="O331" i="8"/>
  <c r="E331" i="8"/>
  <c r="P330" i="8"/>
  <c r="O330" i="8"/>
  <c r="E330" i="8"/>
  <c r="P329" i="8"/>
  <c r="O329" i="8"/>
  <c r="E329" i="8"/>
  <c r="P328" i="8"/>
  <c r="O328" i="8"/>
  <c r="E328" i="8"/>
  <c r="P327" i="8"/>
  <c r="O327" i="8"/>
  <c r="E327" i="8"/>
  <c r="P326" i="8"/>
  <c r="O326" i="8"/>
  <c r="E326" i="8"/>
  <c r="P325" i="8"/>
  <c r="O325" i="8"/>
  <c r="E325" i="8"/>
  <c r="P324" i="8"/>
  <c r="O324" i="8"/>
  <c r="E324" i="8"/>
  <c r="P323" i="8"/>
  <c r="O323" i="8"/>
  <c r="E323" i="8"/>
  <c r="P322" i="8"/>
  <c r="O322" i="8"/>
  <c r="B322" i="8"/>
  <c r="E322" i="8"/>
  <c r="P321" i="8"/>
  <c r="O321" i="8"/>
  <c r="P320" i="8"/>
  <c r="O320" i="8"/>
  <c r="B320" i="8"/>
  <c r="E320" i="8"/>
  <c r="P319" i="8"/>
  <c r="O319" i="8"/>
  <c r="E319" i="8"/>
  <c r="P318" i="8"/>
  <c r="O318" i="8"/>
  <c r="B318" i="8"/>
  <c r="E318" i="8"/>
  <c r="P317" i="8"/>
  <c r="O317" i="8"/>
  <c r="B317" i="8"/>
  <c r="E317" i="8"/>
  <c r="P316" i="8"/>
  <c r="O316" i="8"/>
  <c r="B316" i="8"/>
  <c r="E316" i="8"/>
  <c r="P315" i="8"/>
  <c r="O315" i="8"/>
  <c r="E315" i="8"/>
  <c r="P314" i="8"/>
  <c r="O314" i="8"/>
  <c r="E314" i="8"/>
  <c r="P313" i="8"/>
  <c r="O313" i="8"/>
  <c r="E313" i="8"/>
  <c r="P312" i="8"/>
  <c r="O312" i="8"/>
  <c r="E312" i="8"/>
  <c r="P311" i="8"/>
  <c r="O311" i="8"/>
  <c r="B311" i="8"/>
  <c r="E311" i="8"/>
  <c r="P310" i="8"/>
  <c r="O310" i="8"/>
  <c r="B310" i="8"/>
  <c r="E310" i="8"/>
  <c r="P309" i="8"/>
  <c r="O309" i="8"/>
  <c r="B309" i="8"/>
  <c r="E309" i="8"/>
  <c r="P308" i="8"/>
  <c r="O308" i="8"/>
  <c r="B308" i="8"/>
  <c r="E308" i="8"/>
  <c r="P307" i="8"/>
  <c r="O307" i="8"/>
  <c r="B307" i="8"/>
  <c r="E307" i="8"/>
  <c r="P306" i="8"/>
  <c r="O306" i="8"/>
  <c r="E306" i="8"/>
  <c r="P305" i="8"/>
  <c r="O305" i="8"/>
  <c r="E305" i="8"/>
  <c r="P304" i="8"/>
  <c r="O304" i="8"/>
  <c r="B304" i="8"/>
  <c r="E304" i="8"/>
  <c r="P303" i="8"/>
  <c r="O303" i="8"/>
  <c r="E303" i="8"/>
  <c r="P302" i="8"/>
  <c r="O302" i="8"/>
  <c r="E302" i="8"/>
  <c r="P301" i="8"/>
  <c r="O301" i="8"/>
  <c r="E301" i="8"/>
  <c r="P300" i="8"/>
  <c r="O300" i="8"/>
  <c r="B300" i="8"/>
  <c r="E300" i="8"/>
  <c r="P299" i="8"/>
  <c r="O299" i="8"/>
  <c r="E299" i="8"/>
  <c r="P298" i="8"/>
  <c r="O298" i="8"/>
  <c r="E298" i="8"/>
  <c r="P297" i="8"/>
  <c r="O297" i="8"/>
  <c r="B297" i="8"/>
  <c r="E297" i="8"/>
  <c r="P296" i="8"/>
  <c r="O296" i="8"/>
  <c r="E296" i="8"/>
  <c r="P295" i="8"/>
  <c r="O295" i="8"/>
  <c r="E295" i="8"/>
  <c r="P294" i="8"/>
  <c r="O294" i="8"/>
  <c r="B294" i="8"/>
  <c r="E294" i="8"/>
  <c r="P293" i="8"/>
  <c r="O293" i="8"/>
  <c r="E293" i="8"/>
  <c r="P292" i="8"/>
  <c r="O292" i="8"/>
  <c r="E292" i="8"/>
  <c r="P291" i="8"/>
  <c r="O291" i="8"/>
  <c r="E291" i="8"/>
  <c r="P290" i="8"/>
  <c r="O290" i="8"/>
  <c r="E290" i="8"/>
  <c r="P289" i="8"/>
  <c r="O289" i="8"/>
  <c r="E289" i="8"/>
  <c r="P288" i="8"/>
  <c r="O288" i="8"/>
  <c r="E288" i="8"/>
  <c r="P287" i="8"/>
  <c r="O287" i="8"/>
  <c r="E287" i="8"/>
  <c r="P286" i="8"/>
  <c r="O286" i="8"/>
  <c r="E286" i="8"/>
  <c r="P285" i="8"/>
  <c r="O285" i="8"/>
  <c r="B285" i="8"/>
  <c r="E285" i="8"/>
  <c r="P284" i="8"/>
  <c r="O284" i="8"/>
  <c r="E284" i="8"/>
  <c r="P283" i="8"/>
  <c r="O283" i="8"/>
  <c r="E283" i="8"/>
  <c r="P282" i="8"/>
  <c r="O282" i="8"/>
  <c r="E282" i="8"/>
  <c r="P281" i="8"/>
  <c r="O281" i="8"/>
  <c r="B281" i="8"/>
  <c r="E281" i="8"/>
  <c r="P280" i="8"/>
  <c r="O280" i="8"/>
  <c r="B280" i="8"/>
  <c r="E280" i="8"/>
  <c r="P279" i="8"/>
  <c r="O279" i="8"/>
  <c r="B279" i="8"/>
  <c r="E279" i="8"/>
  <c r="P278" i="8"/>
  <c r="O278" i="8"/>
  <c r="B278" i="8"/>
  <c r="E278" i="8"/>
  <c r="P277" i="8"/>
  <c r="O277" i="8"/>
  <c r="B277" i="8"/>
  <c r="E277" i="8"/>
  <c r="P276" i="8"/>
  <c r="O276" i="8"/>
  <c r="B276" i="8"/>
  <c r="E276" i="8"/>
  <c r="P275" i="8"/>
  <c r="O275" i="8"/>
  <c r="B275" i="8"/>
  <c r="E275" i="8"/>
  <c r="P274" i="8"/>
  <c r="O274" i="8"/>
  <c r="B274" i="8"/>
  <c r="E274" i="8"/>
  <c r="P273" i="8"/>
  <c r="O273" i="8"/>
  <c r="E273" i="8"/>
  <c r="P272" i="8"/>
  <c r="O272" i="8"/>
  <c r="E272" i="8"/>
  <c r="P271" i="8"/>
  <c r="O271" i="8"/>
  <c r="E271" i="8"/>
  <c r="P270" i="8"/>
  <c r="O270" i="8"/>
  <c r="E270" i="8"/>
  <c r="P269" i="8"/>
  <c r="O269" i="8"/>
  <c r="E269" i="8"/>
  <c r="P268" i="8"/>
  <c r="O268" i="8"/>
  <c r="E268" i="8"/>
  <c r="P267" i="8"/>
  <c r="O267" i="8"/>
  <c r="E267" i="8"/>
  <c r="P266" i="8"/>
  <c r="O266" i="8"/>
  <c r="E266" i="8"/>
  <c r="P265" i="8"/>
  <c r="O265" i="8"/>
  <c r="E265" i="8"/>
  <c r="P264" i="8"/>
  <c r="O264" i="8"/>
  <c r="B264" i="8"/>
  <c r="E264" i="8"/>
  <c r="P263" i="8"/>
  <c r="O263" i="8"/>
  <c r="E263" i="8"/>
  <c r="P262" i="8"/>
  <c r="O262" i="8"/>
  <c r="E262" i="8"/>
  <c r="P261" i="8"/>
  <c r="O261" i="8"/>
  <c r="E261" i="8"/>
  <c r="P260" i="8"/>
  <c r="O260" i="8"/>
  <c r="E260" i="8"/>
  <c r="P259" i="8"/>
  <c r="O259" i="8"/>
  <c r="E259" i="8"/>
  <c r="P258" i="8"/>
  <c r="O258" i="8"/>
  <c r="E258" i="8"/>
  <c r="P257" i="8"/>
  <c r="O257" i="8"/>
  <c r="E257" i="8"/>
  <c r="P256" i="8"/>
  <c r="O256" i="8"/>
  <c r="E256" i="8"/>
  <c r="P255" i="8"/>
  <c r="O255" i="8"/>
  <c r="E255" i="8"/>
  <c r="P254" i="8"/>
  <c r="O254" i="8"/>
  <c r="E254" i="8"/>
  <c r="P253" i="8"/>
  <c r="O253" i="8"/>
  <c r="E253" i="8"/>
  <c r="P252" i="8"/>
  <c r="O252" i="8"/>
  <c r="E252" i="8"/>
  <c r="P251" i="8"/>
  <c r="B251" i="8"/>
  <c r="P250" i="8"/>
  <c r="O250" i="8"/>
  <c r="P249" i="8"/>
  <c r="O249" i="8"/>
  <c r="B249" i="8"/>
  <c r="P248" i="8"/>
  <c r="O248" i="8"/>
  <c r="B248" i="8"/>
  <c r="P247" i="8"/>
  <c r="O247" i="8"/>
  <c r="P246" i="8"/>
  <c r="O246" i="8"/>
  <c r="B246" i="8"/>
  <c r="E246" i="8"/>
  <c r="P245" i="8"/>
  <c r="O245" i="8"/>
  <c r="B245" i="8"/>
  <c r="P244" i="8"/>
  <c r="O244" i="8"/>
  <c r="B244" i="8"/>
  <c r="E244" i="8"/>
  <c r="P243" i="8"/>
  <c r="O243" i="8"/>
  <c r="B243" i="8"/>
  <c r="E243" i="8"/>
  <c r="P242" i="8"/>
  <c r="O242" i="8"/>
  <c r="P241" i="8"/>
  <c r="O241" i="8"/>
  <c r="P240" i="8"/>
  <c r="O240" i="8"/>
  <c r="P239" i="8"/>
  <c r="O239" i="8"/>
  <c r="P238" i="8"/>
  <c r="O238" i="8"/>
  <c r="P237" i="8"/>
  <c r="O237" i="8"/>
  <c r="E237" i="8"/>
  <c r="P235" i="8"/>
  <c r="O235" i="8"/>
  <c r="E235" i="8"/>
  <c r="P234" i="8"/>
  <c r="O234" i="8"/>
  <c r="E234" i="8"/>
  <c r="P233" i="8"/>
  <c r="O233" i="8"/>
  <c r="E233" i="8"/>
  <c r="P232" i="8"/>
  <c r="O232" i="8"/>
  <c r="E232" i="8"/>
  <c r="P231" i="8"/>
  <c r="O231" i="8"/>
  <c r="E231" i="8"/>
  <c r="P230" i="8"/>
  <c r="O230" i="8"/>
  <c r="E230" i="8"/>
  <c r="P229" i="8"/>
  <c r="O229" i="8"/>
  <c r="E229" i="8"/>
  <c r="P228" i="8"/>
  <c r="O228" i="8"/>
  <c r="E228" i="8"/>
  <c r="P227" i="8"/>
  <c r="O227" i="8"/>
  <c r="E227" i="8"/>
  <c r="O226" i="8"/>
  <c r="E226" i="8"/>
  <c r="P225" i="8"/>
  <c r="O225" i="8"/>
  <c r="E225" i="8"/>
  <c r="P224" i="8"/>
  <c r="O224" i="8"/>
  <c r="E224" i="8"/>
  <c r="P223" i="8"/>
  <c r="O223" i="8"/>
  <c r="E223" i="8"/>
  <c r="P222" i="8"/>
  <c r="O222" i="8"/>
  <c r="B222" i="8"/>
  <c r="E222" i="8"/>
  <c r="P221" i="8"/>
  <c r="O221" i="8"/>
  <c r="E221" i="8"/>
  <c r="P220" i="8"/>
  <c r="O220" i="8"/>
  <c r="E220" i="8"/>
  <c r="P219" i="8"/>
  <c r="O219" i="8"/>
  <c r="E219" i="8"/>
  <c r="P218" i="8"/>
  <c r="O218" i="8"/>
  <c r="E218" i="8"/>
  <c r="P217" i="8"/>
  <c r="O217" i="8"/>
  <c r="E217" i="8"/>
  <c r="P216" i="8"/>
  <c r="O216" i="8"/>
  <c r="E216" i="8"/>
  <c r="P215" i="8"/>
  <c r="O215" i="8"/>
  <c r="E215" i="8"/>
  <c r="P214" i="8"/>
  <c r="O214" i="8"/>
  <c r="E214" i="8"/>
  <c r="P213" i="8"/>
  <c r="O213" i="8"/>
  <c r="E213" i="8"/>
  <c r="P212" i="8"/>
  <c r="O212" i="8"/>
  <c r="E212" i="8"/>
  <c r="P211" i="8"/>
  <c r="O211" i="8"/>
  <c r="B211" i="8"/>
  <c r="E211" i="8"/>
  <c r="P210" i="8"/>
  <c r="O210" i="8"/>
  <c r="B210" i="8"/>
  <c r="E210" i="8"/>
  <c r="P209" i="8"/>
  <c r="O209" i="8"/>
  <c r="B209" i="8"/>
  <c r="E209" i="8"/>
  <c r="P208" i="8"/>
  <c r="O208" i="8"/>
  <c r="B208" i="8"/>
  <c r="E208" i="8"/>
  <c r="P207" i="8"/>
  <c r="O207" i="8"/>
  <c r="B207" i="8"/>
  <c r="E207" i="8"/>
  <c r="P206" i="8"/>
  <c r="O206" i="8"/>
  <c r="B206" i="8"/>
  <c r="E206" i="8"/>
  <c r="P205" i="8"/>
  <c r="O205" i="8"/>
  <c r="B205" i="8"/>
  <c r="E205" i="8"/>
  <c r="P204" i="8"/>
  <c r="O204" i="8"/>
  <c r="B204" i="8"/>
  <c r="E204" i="8"/>
  <c r="P203" i="8"/>
  <c r="O203" i="8"/>
  <c r="B203" i="8"/>
  <c r="E203" i="8"/>
  <c r="P202" i="8"/>
  <c r="O202" i="8"/>
  <c r="B202" i="8"/>
  <c r="E202" i="8"/>
  <c r="P201" i="8"/>
  <c r="O201" i="8"/>
  <c r="B201" i="8"/>
  <c r="E201" i="8"/>
  <c r="P200" i="8"/>
  <c r="O200" i="8"/>
  <c r="B200" i="8"/>
  <c r="E200" i="8"/>
  <c r="P199" i="8"/>
  <c r="O199" i="8"/>
  <c r="B199" i="8"/>
  <c r="E199" i="8"/>
  <c r="P198" i="8"/>
  <c r="O198" i="8"/>
  <c r="B198" i="8"/>
  <c r="E198" i="8"/>
  <c r="P197" i="8"/>
  <c r="O197" i="8"/>
  <c r="B197" i="8"/>
  <c r="E197" i="8"/>
  <c r="P196" i="8"/>
  <c r="O196" i="8"/>
  <c r="B196" i="8"/>
  <c r="E196" i="8"/>
  <c r="P195" i="8"/>
  <c r="O195" i="8"/>
  <c r="E195" i="8"/>
  <c r="P194" i="8"/>
  <c r="O194" i="8"/>
  <c r="E194" i="8"/>
  <c r="P193" i="8"/>
  <c r="O193" i="8"/>
  <c r="B193" i="8"/>
  <c r="E193" i="8"/>
  <c r="P192" i="8"/>
  <c r="O192" i="8"/>
  <c r="E192" i="8"/>
  <c r="P191" i="8"/>
  <c r="O191" i="8"/>
  <c r="E191" i="8"/>
  <c r="P190" i="8"/>
  <c r="O190" i="8"/>
  <c r="E190" i="8"/>
  <c r="P186" i="8"/>
  <c r="O186" i="8"/>
  <c r="E186" i="8"/>
  <c r="P188" i="8"/>
  <c r="O188" i="8"/>
  <c r="E188" i="8"/>
  <c r="P187" i="8"/>
  <c r="O187" i="8"/>
  <c r="E187" i="8"/>
  <c r="P185" i="8"/>
  <c r="O185" i="8"/>
  <c r="E185" i="8"/>
  <c r="P189" i="8"/>
  <c r="O189" i="8"/>
  <c r="E189" i="8"/>
  <c r="P184" i="8"/>
  <c r="O184" i="8"/>
  <c r="E184" i="8"/>
  <c r="P183" i="8"/>
  <c r="O183" i="8"/>
  <c r="B183" i="8"/>
  <c r="E183" i="8"/>
  <c r="P182" i="8"/>
  <c r="O182" i="8"/>
  <c r="E182" i="8"/>
  <c r="P181" i="8"/>
  <c r="O181" i="8"/>
  <c r="E181" i="8"/>
  <c r="P180" i="8"/>
  <c r="O180" i="8"/>
  <c r="E180" i="8"/>
  <c r="P179" i="8"/>
  <c r="O179" i="8"/>
  <c r="E179" i="8"/>
  <c r="P178" i="8"/>
  <c r="O178" i="8"/>
  <c r="E178" i="8"/>
  <c r="P177" i="8"/>
  <c r="O177" i="8"/>
  <c r="E177" i="8"/>
  <c r="P176" i="8"/>
  <c r="O176" i="8"/>
  <c r="E176" i="8"/>
  <c r="P175" i="8"/>
  <c r="O175" i="8"/>
  <c r="E175" i="8"/>
  <c r="P174" i="8"/>
  <c r="O174" i="8"/>
  <c r="E174" i="8"/>
  <c r="P173" i="8"/>
  <c r="O173" i="8"/>
  <c r="E173" i="8"/>
  <c r="P172" i="8"/>
  <c r="O172" i="8"/>
  <c r="E172" i="8"/>
  <c r="P171" i="8"/>
  <c r="O171" i="8"/>
  <c r="E171" i="8"/>
  <c r="P170" i="8"/>
  <c r="O170" i="8"/>
  <c r="E170" i="8"/>
  <c r="O169" i="8"/>
  <c r="E169" i="8"/>
  <c r="P168" i="8"/>
  <c r="O168" i="8"/>
  <c r="E168" i="8"/>
  <c r="P167" i="8"/>
  <c r="O167" i="8"/>
  <c r="E167" i="8"/>
  <c r="P166" i="8"/>
  <c r="O166" i="8"/>
  <c r="E166" i="8"/>
  <c r="P165" i="8"/>
  <c r="O165" i="8"/>
  <c r="B165" i="8"/>
  <c r="E165" i="8"/>
  <c r="P164" i="8"/>
  <c r="O164" i="8"/>
  <c r="E164" i="8"/>
  <c r="P163" i="8"/>
  <c r="O163" i="8"/>
  <c r="E163" i="8"/>
  <c r="P162" i="8"/>
  <c r="O162" i="8"/>
  <c r="E162" i="8"/>
  <c r="P161" i="8"/>
  <c r="O161" i="8"/>
  <c r="E161" i="8"/>
  <c r="P160" i="8"/>
  <c r="O160" i="8"/>
  <c r="B160" i="8"/>
  <c r="E160" i="8"/>
  <c r="P159" i="8"/>
  <c r="O159" i="8"/>
  <c r="E159" i="8"/>
  <c r="P158" i="8"/>
  <c r="O158" i="8"/>
  <c r="E158" i="8"/>
  <c r="P157" i="8"/>
  <c r="O157" i="8"/>
  <c r="E157" i="8"/>
  <c r="P156" i="8"/>
  <c r="O156" i="8"/>
  <c r="E156" i="8"/>
  <c r="P155" i="8"/>
  <c r="O155" i="8"/>
  <c r="E155" i="8"/>
  <c r="P154" i="8"/>
  <c r="O154" i="8"/>
  <c r="E154" i="8"/>
  <c r="P153" i="8"/>
  <c r="O153" i="8"/>
  <c r="E153" i="8"/>
  <c r="P152" i="8"/>
  <c r="O152" i="8"/>
  <c r="E152" i="8"/>
  <c r="P151" i="8"/>
  <c r="O151" i="8"/>
  <c r="B151" i="8"/>
  <c r="E151" i="8"/>
  <c r="P150" i="8"/>
  <c r="O150" i="8"/>
  <c r="B150" i="8"/>
  <c r="E150" i="8"/>
  <c r="P149" i="8"/>
  <c r="O149" i="8"/>
  <c r="B149" i="8"/>
  <c r="E149" i="8"/>
  <c r="P148" i="8"/>
  <c r="O148" i="8"/>
  <c r="B148" i="8"/>
  <c r="E148" i="8"/>
  <c r="P147" i="8"/>
  <c r="O147" i="8"/>
  <c r="B147" i="8"/>
  <c r="E147" i="8"/>
  <c r="P146" i="8"/>
  <c r="O146" i="8"/>
  <c r="B146" i="8"/>
  <c r="E146" i="8"/>
  <c r="P145" i="8"/>
  <c r="O145" i="8"/>
  <c r="B145" i="8"/>
  <c r="E145" i="8"/>
  <c r="P144" i="8"/>
  <c r="O144" i="8"/>
  <c r="B144" i="8"/>
  <c r="E144" i="8"/>
  <c r="P143" i="8"/>
  <c r="O143" i="8"/>
  <c r="B143" i="8"/>
  <c r="E143" i="8"/>
  <c r="P142" i="8"/>
  <c r="O142" i="8"/>
  <c r="B142" i="8"/>
  <c r="E142" i="8"/>
  <c r="P141" i="8"/>
  <c r="O141" i="8"/>
  <c r="B141" i="8"/>
  <c r="E141" i="8"/>
  <c r="P140" i="8"/>
  <c r="O140" i="8"/>
  <c r="B140" i="8"/>
  <c r="E140" i="8"/>
  <c r="P139" i="8"/>
  <c r="O139" i="8"/>
  <c r="B139" i="8"/>
  <c r="E139" i="8"/>
  <c r="P138" i="8"/>
  <c r="O138" i="8"/>
  <c r="B138" i="8"/>
  <c r="E138" i="8"/>
  <c r="O137" i="8"/>
  <c r="B137" i="8"/>
  <c r="O136" i="8"/>
  <c r="B136" i="8"/>
  <c r="P135" i="8"/>
  <c r="O135" i="8"/>
  <c r="B135" i="8"/>
  <c r="E135" i="8"/>
  <c r="P134" i="8"/>
  <c r="O134" i="8"/>
  <c r="B134" i="8"/>
  <c r="E134" i="8"/>
  <c r="P133" i="8"/>
  <c r="O133" i="8"/>
  <c r="B133" i="8"/>
  <c r="E133" i="8"/>
  <c r="P132" i="8"/>
  <c r="O132" i="8"/>
  <c r="B132" i="8"/>
  <c r="E132" i="8"/>
  <c r="P131" i="8"/>
  <c r="O131" i="8"/>
  <c r="B131" i="8"/>
  <c r="E131" i="8"/>
  <c r="P130" i="8"/>
  <c r="O130" i="8"/>
  <c r="B130" i="8"/>
  <c r="E130" i="8"/>
  <c r="P129" i="8"/>
  <c r="O129" i="8"/>
  <c r="B129" i="8"/>
  <c r="E129" i="8"/>
  <c r="P128" i="8"/>
  <c r="O128" i="8"/>
  <c r="E128" i="8"/>
  <c r="P127" i="8"/>
  <c r="O127" i="8"/>
  <c r="B127" i="8"/>
  <c r="E127" i="8"/>
  <c r="O126" i="8"/>
  <c r="E126" i="8"/>
  <c r="P125" i="8"/>
  <c r="O125" i="8"/>
  <c r="E125" i="8"/>
  <c r="P124" i="8"/>
  <c r="O124" i="8"/>
  <c r="B124" i="8"/>
  <c r="E124" i="8"/>
  <c r="P123" i="8"/>
  <c r="O123" i="8"/>
  <c r="E123" i="8"/>
  <c r="P122" i="8"/>
  <c r="O122" i="8"/>
  <c r="E122" i="8"/>
  <c r="P121" i="8"/>
  <c r="O121" i="8"/>
  <c r="E121" i="8"/>
  <c r="P120" i="8"/>
  <c r="O120" i="8"/>
  <c r="E120" i="8"/>
  <c r="P119" i="8"/>
  <c r="O119" i="8"/>
  <c r="E119" i="8"/>
  <c r="P118" i="8"/>
  <c r="O118" i="8"/>
  <c r="E118" i="8"/>
  <c r="P117" i="8"/>
  <c r="O117" i="8"/>
  <c r="E117" i="8"/>
  <c r="P116" i="8"/>
  <c r="O116" i="8"/>
  <c r="E116" i="8"/>
  <c r="P115" i="8"/>
  <c r="O115" i="8"/>
  <c r="E115" i="8"/>
  <c r="P114" i="8"/>
  <c r="O114" i="8"/>
  <c r="E114" i="8"/>
  <c r="P113" i="8"/>
  <c r="O113" i="8"/>
  <c r="E113" i="8"/>
  <c r="P112" i="8"/>
  <c r="O112" i="8"/>
  <c r="E112" i="8"/>
  <c r="P111" i="8"/>
  <c r="O111" i="8"/>
  <c r="E111" i="8"/>
  <c r="P110" i="8"/>
  <c r="O110" i="8"/>
  <c r="E110" i="8"/>
  <c r="P109" i="8"/>
  <c r="O109" i="8"/>
  <c r="E109" i="8"/>
  <c r="P108" i="8"/>
  <c r="O108" i="8"/>
  <c r="E108" i="8"/>
  <c r="P107" i="8"/>
  <c r="O107" i="8"/>
  <c r="E107" i="8"/>
  <c r="P106" i="8"/>
  <c r="O106" i="8"/>
  <c r="E106" i="8"/>
  <c r="P105" i="8"/>
  <c r="O105" i="8"/>
  <c r="E105" i="8"/>
  <c r="P104" i="8"/>
  <c r="O104" i="8"/>
  <c r="E104" i="8"/>
  <c r="P103" i="8"/>
  <c r="O103" i="8"/>
  <c r="B103" i="8"/>
  <c r="E103" i="8"/>
  <c r="P102" i="8"/>
  <c r="O102" i="8"/>
  <c r="E102" i="8"/>
  <c r="P61" i="8"/>
  <c r="O61" i="8"/>
  <c r="E61" i="8"/>
  <c r="P60" i="8"/>
  <c r="O60" i="8"/>
  <c r="E60" i="8"/>
  <c r="P59" i="8"/>
  <c r="O59" i="8"/>
  <c r="E59" i="8"/>
  <c r="P58" i="8"/>
  <c r="O58" i="8"/>
  <c r="E58" i="8"/>
  <c r="P57" i="8"/>
  <c r="O57" i="8"/>
  <c r="E57" i="8"/>
  <c r="P56" i="8"/>
  <c r="O56" i="8"/>
  <c r="B56" i="8"/>
  <c r="E56" i="8"/>
  <c r="P55" i="8"/>
  <c r="O55" i="8"/>
  <c r="B55" i="8"/>
  <c r="E55" i="8"/>
  <c r="P54" i="8"/>
  <c r="O54" i="8"/>
  <c r="E54" i="8"/>
  <c r="P53" i="8"/>
  <c r="O53" i="8"/>
  <c r="E53" i="8"/>
  <c r="P52" i="8"/>
  <c r="O52" i="8"/>
  <c r="E52" i="8"/>
  <c r="P51" i="8"/>
  <c r="O51" i="8"/>
  <c r="E51" i="8"/>
  <c r="P50" i="8"/>
  <c r="O50" i="8"/>
  <c r="B50" i="8"/>
  <c r="E50" i="8"/>
  <c r="P49" i="8"/>
  <c r="O49" i="8"/>
  <c r="E49" i="8"/>
  <c r="P48" i="8"/>
  <c r="O48" i="8"/>
  <c r="B48" i="8"/>
  <c r="E48" i="8"/>
  <c r="P47" i="8"/>
  <c r="O47" i="8"/>
  <c r="B47" i="8"/>
  <c r="E47" i="8"/>
  <c r="P46" i="8"/>
  <c r="O46" i="8"/>
  <c r="E46" i="8"/>
  <c r="P45" i="8"/>
  <c r="O45" i="8"/>
  <c r="B45" i="8"/>
  <c r="E45" i="8"/>
  <c r="P44" i="8"/>
  <c r="O44" i="8"/>
  <c r="E44" i="8"/>
  <c r="P43" i="8"/>
  <c r="O43" i="8"/>
  <c r="E43" i="8"/>
  <c r="P42" i="8"/>
  <c r="O42" i="8"/>
  <c r="E42" i="8"/>
  <c r="P41" i="8"/>
  <c r="O41" i="8"/>
  <c r="B41" i="8"/>
  <c r="E41" i="8"/>
  <c r="P40" i="8"/>
  <c r="O40" i="8"/>
  <c r="B40" i="8"/>
  <c r="E40" i="8"/>
  <c r="P39" i="8"/>
  <c r="O39" i="8"/>
  <c r="B39" i="8"/>
  <c r="E39" i="8"/>
  <c r="P38" i="8"/>
  <c r="O38" i="8"/>
  <c r="B38" i="8"/>
  <c r="E38" i="8"/>
  <c r="P37" i="8"/>
  <c r="O37" i="8"/>
  <c r="B37" i="8"/>
  <c r="E37" i="8"/>
  <c r="P36" i="8"/>
  <c r="O36" i="8"/>
  <c r="B36" i="8"/>
  <c r="E36" i="8"/>
  <c r="P35" i="8"/>
  <c r="O35" i="8"/>
  <c r="B35" i="8"/>
  <c r="E35" i="8"/>
  <c r="P34" i="8"/>
  <c r="O34" i="8"/>
  <c r="B34" i="8"/>
  <c r="E34" i="8"/>
  <c r="P33" i="8"/>
  <c r="O33" i="8"/>
  <c r="B33" i="8"/>
  <c r="E33" i="8"/>
  <c r="P32" i="8"/>
  <c r="O32" i="8"/>
  <c r="B32" i="8"/>
  <c r="E32" i="8"/>
  <c r="P31" i="8"/>
  <c r="O31" i="8"/>
  <c r="B31" i="8"/>
  <c r="E31" i="8"/>
  <c r="P30" i="8"/>
  <c r="O30" i="8"/>
  <c r="B30" i="8"/>
  <c r="E30" i="8"/>
  <c r="P29" i="8"/>
  <c r="O29" i="8"/>
  <c r="B29" i="8"/>
  <c r="E29" i="8"/>
  <c r="P28" i="8"/>
  <c r="O28" i="8"/>
  <c r="E28" i="8"/>
  <c r="P26" i="8"/>
  <c r="O26" i="8"/>
  <c r="B26" i="8"/>
  <c r="E26" i="8"/>
  <c r="P24" i="8"/>
  <c r="O24" i="8"/>
  <c r="B24" i="8"/>
  <c r="E24" i="8"/>
  <c r="P25" i="8"/>
  <c r="O25" i="8"/>
  <c r="B25" i="8"/>
  <c r="E25" i="8"/>
  <c r="P27" i="8"/>
  <c r="O27" i="8"/>
  <c r="E27" i="8"/>
  <c r="P23" i="8"/>
  <c r="O23" i="8"/>
  <c r="E23" i="8"/>
  <c r="P22" i="8"/>
  <c r="O22" i="8"/>
  <c r="E22" i="8"/>
  <c r="P21" i="8"/>
  <c r="O21" i="8"/>
  <c r="E21" i="8"/>
  <c r="P20" i="8"/>
  <c r="O20" i="8"/>
  <c r="E20" i="8"/>
  <c r="P19" i="8"/>
  <c r="O19" i="8"/>
  <c r="E19" i="8"/>
  <c r="P18" i="8"/>
  <c r="O18" i="8"/>
  <c r="E18" i="8"/>
  <c r="P17" i="8"/>
  <c r="O17" i="8"/>
  <c r="E17" i="8"/>
  <c r="P16" i="8"/>
  <c r="O16" i="8"/>
  <c r="E16" i="8"/>
  <c r="P15" i="8"/>
  <c r="O15" i="8"/>
  <c r="E15" i="8"/>
  <c r="P13" i="8"/>
  <c r="O13" i="8"/>
  <c r="B13" i="8"/>
  <c r="E13" i="8"/>
  <c r="P12" i="8"/>
  <c r="O12" i="8"/>
  <c r="E12" i="8"/>
  <c r="P11" i="8"/>
  <c r="O11" i="8"/>
  <c r="B11" i="8"/>
  <c r="E11" i="8"/>
  <c r="P10" i="8"/>
  <c r="O10" i="8"/>
  <c r="E10" i="8"/>
  <c r="P9" i="8"/>
  <c r="O9" i="8"/>
  <c r="E9" i="8"/>
  <c r="P8" i="8"/>
  <c r="O8" i="8"/>
  <c r="B8" i="8"/>
  <c r="E8" i="8"/>
  <c r="P7" i="8"/>
  <c r="O7" i="8"/>
  <c r="E7" i="8"/>
  <c r="P6" i="8"/>
  <c r="O6" i="8"/>
  <c r="E6" i="8"/>
  <c r="P5" i="8"/>
  <c r="O5" i="8"/>
  <c r="E5" i="8"/>
  <c r="P4" i="8"/>
  <c r="O4" i="8"/>
  <c r="E4" i="8"/>
  <c r="P3" i="8"/>
  <c r="O3" i="8"/>
  <c r="E3" i="8"/>
  <c r="P2" i="8"/>
  <c r="O2" i="8"/>
  <c r="E2" i="8"/>
  <c r="O301" i="7" l="1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00" i="7"/>
  <c r="N6" i="7"/>
  <c r="B6" i="7" s="1"/>
  <c r="N7" i="7"/>
  <c r="B7" i="7" s="1"/>
  <c r="N37" i="7"/>
  <c r="B37" i="7" s="1"/>
  <c r="N38" i="7"/>
  <c r="B38" i="7" s="1"/>
  <c r="N39" i="7"/>
  <c r="B39" i="7" s="1"/>
  <c r="N40" i="7"/>
  <c r="B40" i="7" s="1"/>
  <c r="N41" i="7"/>
  <c r="B41" i="7" s="1"/>
  <c r="N42" i="7"/>
  <c r="B42" i="7" s="1"/>
  <c r="N43" i="7"/>
  <c r="B43" i="7" s="1"/>
  <c r="N44" i="7"/>
  <c r="B44" i="7" s="1"/>
  <c r="N45" i="7"/>
  <c r="B45" i="7" s="1"/>
  <c r="N46" i="7"/>
  <c r="B46" i="7" s="1"/>
  <c r="N47" i="7"/>
  <c r="B47" i="7" s="1"/>
  <c r="N48" i="7"/>
  <c r="B48" i="7" s="1"/>
  <c r="N49" i="7"/>
  <c r="B49" i="7" s="1"/>
  <c r="N50" i="7"/>
  <c r="B50" i="7" s="1"/>
  <c r="N51" i="7"/>
  <c r="B51" i="7" s="1"/>
  <c r="N52" i="7"/>
  <c r="B52" i="7" s="1"/>
  <c r="N53" i="7"/>
  <c r="B53" i="7" s="1"/>
  <c r="N54" i="7"/>
  <c r="B54" i="7" s="1"/>
  <c r="N55" i="7"/>
  <c r="B55" i="7" s="1"/>
  <c r="N56" i="7"/>
  <c r="B56" i="7" s="1"/>
  <c r="N57" i="7"/>
  <c r="B57" i="7" s="1"/>
  <c r="N58" i="7"/>
  <c r="B58" i="7" s="1"/>
  <c r="N59" i="7"/>
  <c r="B59" i="7" s="1"/>
  <c r="N60" i="7"/>
  <c r="B60" i="7" s="1"/>
  <c r="N61" i="7"/>
  <c r="B61" i="7" s="1"/>
  <c r="N62" i="7"/>
  <c r="B62" i="7" s="1"/>
  <c r="N63" i="7"/>
  <c r="B63" i="7" s="1"/>
  <c r="N64" i="7"/>
  <c r="B64" i="7" s="1"/>
  <c r="N65" i="7"/>
  <c r="B65" i="7" s="1"/>
  <c r="N66" i="7"/>
  <c r="B66" i="7" s="1"/>
  <c r="N67" i="7"/>
  <c r="B67" i="7" s="1"/>
  <c r="N68" i="7"/>
  <c r="B68" i="7" s="1"/>
  <c r="N69" i="7"/>
  <c r="B69" i="7" s="1"/>
  <c r="B95" i="7"/>
  <c r="N99" i="7"/>
  <c r="B99" i="7" s="1"/>
  <c r="N110" i="7"/>
  <c r="B110" i="7" s="1"/>
  <c r="N111" i="7"/>
  <c r="B111" i="7" s="1"/>
  <c r="N112" i="7"/>
  <c r="B112" i="7" s="1"/>
  <c r="N114" i="7"/>
  <c r="B114" i="7" s="1"/>
  <c r="N115" i="7"/>
  <c r="B115" i="7" s="1"/>
  <c r="N116" i="7"/>
  <c r="B116" i="7" s="1"/>
  <c r="N117" i="7"/>
  <c r="B117" i="7" s="1"/>
  <c r="N118" i="7"/>
  <c r="B118" i="7" s="1"/>
  <c r="N119" i="7"/>
  <c r="B119" i="7" s="1"/>
  <c r="N120" i="7"/>
  <c r="B120" i="7" s="1"/>
  <c r="N121" i="7"/>
  <c r="B121" i="7" s="1"/>
  <c r="N122" i="7"/>
  <c r="B122" i="7" s="1"/>
  <c r="N123" i="7"/>
  <c r="B123" i="7" s="1"/>
  <c r="N124" i="7"/>
  <c r="B124" i="7" s="1"/>
  <c r="N125" i="7"/>
  <c r="B125" i="7" s="1"/>
  <c r="N126" i="7"/>
  <c r="B126" i="7" s="1"/>
  <c r="N127" i="7"/>
  <c r="B127" i="7" s="1"/>
  <c r="N128" i="7"/>
  <c r="B128" i="7" s="1"/>
  <c r="N129" i="7"/>
  <c r="B129" i="7" s="1"/>
  <c r="N130" i="7"/>
  <c r="B130" i="7" s="1"/>
  <c r="N131" i="7"/>
  <c r="B131" i="7" s="1"/>
  <c r="N132" i="7"/>
  <c r="B132" i="7" s="1"/>
  <c r="N133" i="7"/>
  <c r="B133" i="7" s="1"/>
  <c r="N134" i="7"/>
  <c r="B134" i="7" s="1"/>
  <c r="N135" i="7"/>
  <c r="B135" i="7" s="1"/>
  <c r="N136" i="7"/>
  <c r="B136" i="7" s="1"/>
  <c r="N137" i="7"/>
  <c r="B137" i="7" s="1"/>
  <c r="N138" i="7"/>
  <c r="B138" i="7" s="1"/>
  <c r="N139" i="7"/>
  <c r="B139" i="7" s="1"/>
  <c r="N172" i="7"/>
  <c r="B172" i="7" s="1"/>
  <c r="N178" i="7"/>
  <c r="B178" i="7" s="1"/>
  <c r="N179" i="7"/>
  <c r="B179" i="7" s="1"/>
  <c r="N181" i="7"/>
  <c r="N183" i="7"/>
  <c r="N196" i="7"/>
  <c r="B196" i="7" s="1"/>
  <c r="N204" i="7"/>
  <c r="B204" i="7" s="1"/>
  <c r="N210" i="7"/>
  <c r="B210" i="7" s="1"/>
  <c r="N223" i="7"/>
  <c r="B223" i="7" s="1"/>
  <c r="N225" i="7"/>
  <c r="B225" i="7" s="1"/>
  <c r="N229" i="7"/>
  <c r="B229" i="7" s="1"/>
  <c r="N232" i="7"/>
  <c r="B232" i="7" s="1"/>
  <c r="N239" i="7"/>
  <c r="B239" i="7" s="1"/>
  <c r="N241" i="7"/>
  <c r="B241" i="7" s="1"/>
  <c r="N244" i="7"/>
  <c r="B244" i="7" s="1"/>
  <c r="N246" i="7"/>
  <c r="B246" i="7" s="1"/>
  <c r="N247" i="7"/>
  <c r="B247" i="7" s="1"/>
  <c r="N248" i="7"/>
  <c r="B248" i="7" s="1"/>
  <c r="N249" i="7"/>
  <c r="B249" i="7" s="1"/>
  <c r="N250" i="7"/>
  <c r="B250" i="7" s="1"/>
  <c r="N251" i="7"/>
  <c r="B251" i="7" s="1"/>
  <c r="N252" i="7"/>
  <c r="B252" i="7" s="1"/>
  <c r="N253" i="7"/>
  <c r="B253" i="7" s="1"/>
  <c r="N254" i="7"/>
  <c r="B254" i="7" s="1"/>
  <c r="N255" i="7"/>
  <c r="B255" i="7" s="1"/>
  <c r="N256" i="7"/>
  <c r="B256" i="7" s="1"/>
  <c r="N257" i="7"/>
  <c r="B257" i="7" s="1"/>
  <c r="N258" i="7"/>
  <c r="B258" i="7" s="1"/>
  <c r="N259" i="7"/>
  <c r="B259" i="7" s="1"/>
  <c r="N261" i="7"/>
  <c r="B261" i="7" s="1"/>
  <c r="N262" i="7"/>
  <c r="B262" i="7" s="1"/>
  <c r="N265" i="7"/>
  <c r="N268" i="7"/>
  <c r="B268" i="7" s="1"/>
  <c r="N269" i="7"/>
  <c r="B269" i="7" s="1"/>
  <c r="N271" i="7"/>
  <c r="B271" i="7" s="1"/>
  <c r="N287" i="7"/>
  <c r="B287" i="7" s="1"/>
  <c r="N291" i="7"/>
  <c r="B291" i="7" s="1"/>
  <c r="N292" i="7"/>
  <c r="B292" i="7" s="1"/>
  <c r="N293" i="7"/>
  <c r="B293" i="7" s="1"/>
  <c r="N294" i="7"/>
  <c r="B294" i="7" s="1"/>
  <c r="N295" i="7"/>
  <c r="B295" i="7" s="1"/>
  <c r="N296" i="7"/>
  <c r="B296" i="7" s="1"/>
  <c r="N297" i="7"/>
  <c r="B297" i="7" s="1"/>
  <c r="N298" i="7"/>
  <c r="B298" i="7" s="1"/>
  <c r="N299" i="7"/>
  <c r="B299" i="7" s="1"/>
  <c r="N306" i="7"/>
  <c r="B306" i="7" s="1"/>
  <c r="N314" i="7"/>
  <c r="B314" i="7" s="1"/>
  <c r="N323" i="7"/>
  <c r="N325" i="7"/>
  <c r="B325" i="7" s="1"/>
  <c r="N326" i="7"/>
  <c r="B326" i="7" s="1"/>
  <c r="E185" i="7"/>
  <c r="N752" i="2" l="1"/>
  <c r="D252" i="1"/>
  <c r="M751" i="2" s="1"/>
  <c r="D280" i="1"/>
  <c r="M750" i="2" s="1"/>
  <c r="D296" i="1"/>
  <c r="M724" i="2" s="1"/>
  <c r="D774" i="1"/>
  <c r="D461" i="1"/>
  <c r="D555" i="1"/>
  <c r="M721" i="2" s="1"/>
  <c r="D792" i="1"/>
  <c r="M667" i="2" s="1"/>
  <c r="D579" i="1"/>
  <c r="B283" i="8" s="1"/>
  <c r="D379" i="1"/>
  <c r="M92" i="2"/>
  <c r="M98" i="2"/>
  <c r="M116" i="2"/>
  <c r="M123" i="2"/>
  <c r="M166" i="2"/>
  <c r="M177" i="2"/>
  <c r="M195" i="2"/>
  <c r="M232" i="2"/>
  <c r="M239" i="2"/>
  <c r="M240" i="2"/>
  <c r="M243" i="2"/>
  <c r="M246" i="2"/>
  <c r="M248" i="2"/>
  <c r="M249" i="2"/>
  <c r="M259" i="2"/>
  <c r="M307" i="2"/>
  <c r="M345" i="2"/>
  <c r="M388" i="2"/>
  <c r="M399" i="2"/>
  <c r="M406" i="2"/>
  <c r="M455" i="2"/>
  <c r="M492" i="2"/>
  <c r="M495" i="2"/>
  <c r="M500" i="2"/>
  <c r="M503" i="2"/>
  <c r="M517" i="2"/>
  <c r="M615" i="2"/>
  <c r="M632" i="2"/>
  <c r="M648" i="2"/>
  <c r="M652" i="2"/>
  <c r="M658" i="2"/>
  <c r="M662" i="2"/>
  <c r="M708" i="2"/>
  <c r="M728" i="2"/>
  <c r="M755" i="2"/>
  <c r="M761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D790" i="1"/>
  <c r="N208" i="7" s="1"/>
  <c r="B208" i="7" s="1"/>
  <c r="D580" i="1"/>
  <c r="D667" i="1"/>
  <c r="M643" i="2" s="1"/>
  <c r="D399" i="1"/>
  <c r="M642" i="2" s="1"/>
  <c r="D743" i="1"/>
  <c r="D869" i="1"/>
  <c r="M639" i="2" s="1"/>
  <c r="D121" i="1"/>
  <c r="M638" i="2" s="1"/>
  <c r="D481" i="1"/>
  <c r="M637" i="2" s="1"/>
  <c r="D137" i="1"/>
  <c r="M636" i="2" s="1"/>
  <c r="D151" i="1"/>
  <c r="M635" i="2" s="1"/>
  <c r="D484" i="1"/>
  <c r="M516" i="2" s="1"/>
  <c r="D101" i="1"/>
  <c r="M514" i="2" s="1"/>
  <c r="D333" i="1"/>
  <c r="D928" i="1"/>
  <c r="D582" i="1"/>
  <c r="D392" i="1"/>
  <c r="M510" i="2" s="1"/>
  <c r="D894" i="1"/>
  <c r="D783" i="1"/>
  <c r="D366" i="1"/>
  <c r="D251" i="1"/>
  <c r="M505" i="2" s="1"/>
  <c r="D104" i="1"/>
  <c r="D534" i="1"/>
  <c r="M502" i="2" s="1"/>
  <c r="D721" i="1"/>
  <c r="D720" i="1"/>
  <c r="D552" i="1"/>
  <c r="M499" i="2" s="1"/>
  <c r="D789" i="1"/>
  <c r="D867" i="1"/>
  <c r="M497" i="2" s="1"/>
  <c r="D631" i="1"/>
  <c r="M496" i="2" s="1"/>
  <c r="D545" i="1"/>
  <c r="B330" i="8" s="1"/>
  <c r="D710" i="1"/>
  <c r="D467" i="1"/>
  <c r="M494" i="2" s="1"/>
  <c r="D350" i="1"/>
  <c r="M493" i="2" s="1"/>
  <c r="D198" i="1"/>
  <c r="D214" i="1"/>
  <c r="M490" i="2" s="1"/>
  <c r="D613" i="1"/>
  <c r="D245" i="1"/>
  <c r="D632" i="1"/>
  <c r="D821" i="1"/>
  <c r="N388" i="2"/>
  <c r="M512" i="2" l="1"/>
  <c r="M480" i="2"/>
  <c r="B58" i="8"/>
  <c r="M487" i="2"/>
  <c r="M508" i="2"/>
  <c r="M722" i="2"/>
  <c r="M723" i="2"/>
  <c r="M506" i="2"/>
  <c r="B247" i="8"/>
  <c r="M507" i="2"/>
  <c r="B194" i="8"/>
  <c r="M515" i="2"/>
  <c r="N235" i="7"/>
  <c r="B235" i="7" s="1"/>
  <c r="M488" i="2"/>
  <c r="B179" i="8"/>
  <c r="N104" i="7"/>
  <c r="B104" i="7" s="1"/>
  <c r="M452" i="2"/>
  <c r="B61" i="8"/>
  <c r="M670" i="2"/>
  <c r="N266" i="7"/>
  <c r="M489" i="2"/>
  <c r="B121" i="8"/>
  <c r="M501" i="2"/>
  <c r="N189" i="7"/>
  <c r="B189" i="7" s="1"/>
  <c r="M641" i="2"/>
  <c r="B267" i="8"/>
  <c r="M645" i="2"/>
  <c r="B288" i="8"/>
  <c r="M644" i="2"/>
  <c r="B258" i="8"/>
  <c r="M491" i="2"/>
  <c r="N74" i="7"/>
  <c r="B74" i="7" s="1"/>
  <c r="M498" i="2"/>
  <c r="N144" i="7"/>
  <c r="B144" i="7" s="1"/>
  <c r="D519" i="1"/>
  <c r="D224" i="1"/>
  <c r="D386" i="1"/>
  <c r="B168" i="8" l="1"/>
  <c r="N93" i="7"/>
  <c r="B93" i="7" s="1"/>
  <c r="D72" i="1"/>
  <c r="D13" i="1"/>
  <c r="M293" i="2" s="1"/>
  <c r="D191" i="1"/>
  <c r="D97" i="1"/>
  <c r="D306" i="1"/>
  <c r="D696" i="1"/>
  <c r="D628" i="1"/>
  <c r="D268" i="1"/>
  <c r="M253" i="2" s="1"/>
  <c r="D760" i="1"/>
  <c r="M252" i="2" s="1"/>
  <c r="D678" i="1"/>
  <c r="M251" i="2" s="1"/>
  <c r="D62" i="1"/>
  <c r="M250" i="2" s="1"/>
  <c r="D55" i="1"/>
  <c r="D798" i="1"/>
  <c r="D497" i="1"/>
  <c r="D758" i="1"/>
  <c r="M244" i="2" s="1"/>
  <c r="D915" i="1"/>
  <c r="D246" i="1"/>
  <c r="M241" i="2" s="1"/>
  <c r="M247" i="2" l="1"/>
  <c r="M265" i="2"/>
  <c r="M332" i="2"/>
  <c r="M242" i="2"/>
  <c r="M268" i="2"/>
  <c r="M270" i="2"/>
  <c r="N264" i="7"/>
  <c r="B264" i="7" s="1"/>
  <c r="B306" i="8"/>
  <c r="M257" i="2"/>
  <c r="B125" i="8"/>
  <c r="B225" i="8"/>
  <c r="N30" i="7"/>
  <c r="B30" i="7" s="1"/>
  <c r="M255" i="2"/>
  <c r="B4" i="8"/>
  <c r="M193" i="2"/>
  <c r="D247" i="1"/>
  <c r="D677" i="1"/>
  <c r="D860" i="1"/>
  <c r="M95" i="2" s="1"/>
  <c r="N95" i="2"/>
  <c r="N96" i="2"/>
  <c r="N97" i="2"/>
  <c r="N98" i="2"/>
  <c r="N99" i="2"/>
  <c r="D429" i="1"/>
  <c r="M94" i="2" s="1"/>
  <c r="D415" i="1"/>
  <c r="M93" i="2" s="1"/>
  <c r="D6" i="1"/>
  <c r="M520" i="2" s="1"/>
  <c r="D7" i="1"/>
  <c r="D8" i="1"/>
  <c r="D9" i="1"/>
  <c r="D10" i="1"/>
  <c r="D11" i="1"/>
  <c r="N263" i="7" s="1"/>
  <c r="B263" i="7" s="1"/>
  <c r="D12" i="1"/>
  <c r="B152" i="8" s="1"/>
  <c r="D14" i="1"/>
  <c r="M21" i="2" s="1"/>
  <c r="D15" i="1"/>
  <c r="M38" i="2" s="1"/>
  <c r="D16" i="1"/>
  <c r="M46" i="2" s="1"/>
  <c r="D17" i="1"/>
  <c r="B282" i="8" s="1"/>
  <c r="D18" i="1"/>
  <c r="D19" i="1"/>
  <c r="M316" i="2" s="1"/>
  <c r="D20" i="1"/>
  <c r="M309" i="2" s="1"/>
  <c r="D21" i="1"/>
  <c r="M742" i="2" s="1"/>
  <c r="D22" i="1"/>
  <c r="D24" i="1"/>
  <c r="D25" i="1"/>
  <c r="M427" i="2" s="1"/>
  <c r="D26" i="1"/>
  <c r="M518" i="2" s="1"/>
  <c r="D28" i="1"/>
  <c r="D29" i="1"/>
  <c r="D30" i="1"/>
  <c r="D31" i="1"/>
  <c r="D32" i="1"/>
  <c r="M170" i="2" s="1"/>
  <c r="D33" i="1"/>
  <c r="D34" i="1"/>
  <c r="M380" i="2" s="1"/>
  <c r="D35" i="1"/>
  <c r="M174" i="2" s="1"/>
  <c r="D36" i="1"/>
  <c r="D38" i="1"/>
  <c r="M685" i="2" s="1"/>
  <c r="D39" i="1"/>
  <c r="D40" i="1"/>
  <c r="D41" i="1"/>
  <c r="D42" i="1"/>
  <c r="D43" i="1"/>
  <c r="D44" i="1"/>
  <c r="D45" i="1"/>
  <c r="M594" i="2" s="1"/>
  <c r="D46" i="1"/>
  <c r="M70" i="2" s="1"/>
  <c r="D47" i="1"/>
  <c r="D48" i="1"/>
  <c r="D49" i="1"/>
  <c r="M32" i="2" s="1"/>
  <c r="D50" i="1"/>
  <c r="N199" i="7" s="1"/>
  <c r="B199" i="7" s="1"/>
  <c r="D51" i="1"/>
  <c r="B54" i="8" s="1"/>
  <c r="D52" i="1"/>
  <c r="D53" i="1"/>
  <c r="M2" i="2" s="1"/>
  <c r="D54" i="1"/>
  <c r="D56" i="1"/>
  <c r="D57" i="1"/>
  <c r="M48" i="2" s="1"/>
  <c r="D58" i="1"/>
  <c r="M49" i="2" s="1"/>
  <c r="D59" i="1"/>
  <c r="D60" i="1"/>
  <c r="D63" i="1"/>
  <c r="M537" i="2" s="1"/>
  <c r="D64" i="1"/>
  <c r="D65" i="1"/>
  <c r="D66" i="1"/>
  <c r="D67" i="1"/>
  <c r="B117" i="8" s="1"/>
  <c r="D68" i="1"/>
  <c r="M125" i="2" s="1"/>
  <c r="D69" i="1"/>
  <c r="D70" i="1"/>
  <c r="D71" i="1"/>
  <c r="D73" i="1"/>
  <c r="M24" i="2" s="1"/>
  <c r="D74" i="1"/>
  <c r="B171" i="8" s="1"/>
  <c r="D75" i="1"/>
  <c r="D76" i="1"/>
  <c r="M416" i="2" s="1"/>
  <c r="D78" i="1"/>
  <c r="D79" i="1"/>
  <c r="M227" i="2" s="1"/>
  <c r="D80" i="1"/>
  <c r="D81" i="1"/>
  <c r="D82" i="1"/>
  <c r="B260" i="8" s="1"/>
  <c r="D83" i="1"/>
  <c r="D84" i="1"/>
  <c r="M618" i="2" s="1"/>
  <c r="D85" i="1"/>
  <c r="D86" i="1"/>
  <c r="M164" i="2" s="1"/>
  <c r="D87" i="1"/>
  <c r="D88" i="1"/>
  <c r="D89" i="1"/>
  <c r="D90" i="1"/>
  <c r="D91" i="1"/>
  <c r="D92" i="1"/>
  <c r="M426" i="2" s="1"/>
  <c r="D94" i="1"/>
  <c r="M50" i="2" s="1"/>
  <c r="M628" i="2"/>
  <c r="D96" i="1"/>
  <c r="M472" i="2" s="1"/>
  <c r="D98" i="1"/>
  <c r="M709" i="2" s="1"/>
  <c r="D99" i="1"/>
  <c r="D100" i="1"/>
  <c r="D103" i="1"/>
  <c r="D105" i="1"/>
  <c r="D107" i="1"/>
  <c r="D108" i="1"/>
  <c r="B182" i="8" s="1"/>
  <c r="D110" i="1"/>
  <c r="M334" i="2" s="1"/>
  <c r="D111" i="1"/>
  <c r="D112" i="1"/>
  <c r="D114" i="1"/>
  <c r="M105" i="2" s="1"/>
  <c r="D115" i="1"/>
  <c r="D116" i="1"/>
  <c r="D117" i="1"/>
  <c r="D118" i="1"/>
  <c r="D119" i="1"/>
  <c r="D120" i="1"/>
  <c r="D122" i="1"/>
  <c r="D123" i="1"/>
  <c r="M718" i="2" s="1"/>
  <c r="D124" i="1"/>
  <c r="D125" i="1"/>
  <c r="M175" i="2" s="1"/>
  <c r="D126" i="1"/>
  <c r="D127" i="1"/>
  <c r="D128" i="1"/>
  <c r="M757" i="2" s="1"/>
  <c r="D129" i="1"/>
  <c r="D130" i="1"/>
  <c r="B293" i="8" s="1"/>
  <c r="D131" i="1"/>
  <c r="M187" i="2" s="1"/>
  <c r="D132" i="1"/>
  <c r="M486" i="2" s="1"/>
  <c r="D133" i="1"/>
  <c r="D134" i="1"/>
  <c r="D135" i="1"/>
  <c r="M299" i="2" s="1"/>
  <c r="D136" i="1"/>
  <c r="M418" i="2" s="1"/>
  <c r="D138" i="1"/>
  <c r="D139" i="1"/>
  <c r="D140" i="1"/>
  <c r="D141" i="1"/>
  <c r="D142" i="1"/>
  <c r="D144" i="1"/>
  <c r="D145" i="1"/>
  <c r="N78" i="7" s="1"/>
  <c r="B78" i="7" s="1"/>
  <c r="D146" i="1"/>
  <c r="D147" i="1"/>
  <c r="D148" i="1"/>
  <c r="D149" i="1"/>
  <c r="D150" i="1"/>
  <c r="B9" i="8" s="1"/>
  <c r="D152" i="1"/>
  <c r="M228" i="2" s="1"/>
  <c r="D153" i="1"/>
  <c r="M86" i="2" s="1"/>
  <c r="D154" i="1"/>
  <c r="N209" i="7" s="1"/>
  <c r="B209" i="7" s="1"/>
  <c r="D155" i="1"/>
  <c r="B295" i="8" s="1"/>
  <c r="D156" i="1"/>
  <c r="M26" i="2" s="1"/>
  <c r="D157" i="1"/>
  <c r="D158" i="1"/>
  <c r="M347" i="2" s="1"/>
  <c r="D159" i="1"/>
  <c r="D160" i="1"/>
  <c r="D161" i="1"/>
  <c r="M474" i="2" s="1"/>
  <c r="D162" i="1"/>
  <c r="N192" i="7" s="1"/>
  <c r="B192" i="7" s="1"/>
  <c r="D163" i="1"/>
  <c r="D165" i="1"/>
  <c r="D166" i="1"/>
  <c r="D167" i="1"/>
  <c r="N170" i="7" s="1"/>
  <c r="B170" i="7" s="1"/>
  <c r="D168" i="1"/>
  <c r="M296" i="2" s="1"/>
  <c r="D175" i="1"/>
  <c r="M72" i="2" s="1"/>
  <c r="D169" i="1"/>
  <c r="D170" i="1"/>
  <c r="D171" i="1"/>
  <c r="D172" i="1"/>
  <c r="M103" i="2" s="1"/>
  <c r="D173" i="1"/>
  <c r="D174" i="1"/>
  <c r="D176" i="1"/>
  <c r="D177" i="1"/>
  <c r="D178" i="1"/>
  <c r="M136" i="2" s="1"/>
  <c r="D179" i="1"/>
  <c r="D180" i="1"/>
  <c r="D181" i="1"/>
  <c r="M578" i="2" s="1"/>
  <c r="D182" i="1"/>
  <c r="D183" i="1"/>
  <c r="D184" i="1"/>
  <c r="D185" i="1"/>
  <c r="D186" i="1"/>
  <c r="D188" i="1"/>
  <c r="D189" i="1"/>
  <c r="D190" i="1"/>
  <c r="M468" i="2" s="1"/>
  <c r="D192" i="1"/>
  <c r="D193" i="1"/>
  <c r="M450" i="2" s="1"/>
  <c r="D194" i="1"/>
  <c r="D195" i="1"/>
  <c r="D196" i="1"/>
  <c r="D197" i="1"/>
  <c r="D199" i="1"/>
  <c r="D200" i="1"/>
  <c r="D201" i="1"/>
  <c r="D202" i="1"/>
  <c r="D203" i="1"/>
  <c r="M381" i="2" s="1"/>
  <c r="D204" i="1"/>
  <c r="D205" i="1"/>
  <c r="D206" i="1"/>
  <c r="D207" i="1"/>
  <c r="D208" i="1"/>
  <c r="D209" i="1"/>
  <c r="M428" i="2" s="1"/>
  <c r="D210" i="1"/>
  <c r="D211" i="1"/>
  <c r="D212" i="1"/>
  <c r="D215" i="1"/>
  <c r="M592" i="2" s="1"/>
  <c r="D216" i="1"/>
  <c r="D217" i="1"/>
  <c r="M337" i="2" s="1"/>
  <c r="D218" i="1"/>
  <c r="D219" i="1"/>
  <c r="B305" i="8" s="1"/>
  <c r="D220" i="1"/>
  <c r="D221" i="1"/>
  <c r="M476" i="2" s="1"/>
  <c r="D222" i="1"/>
  <c r="B27" i="8" s="1"/>
  <c r="D223" i="1"/>
  <c r="D225" i="1"/>
  <c r="D944" i="1"/>
  <c r="N155" i="7" s="1"/>
  <c r="B155" i="7" s="1"/>
  <c r="D226" i="1"/>
  <c r="N8" i="7" s="1"/>
  <c r="B8" i="7" s="1"/>
  <c r="D227" i="1"/>
  <c r="D228" i="1"/>
  <c r="M567" i="2" s="1"/>
  <c r="D229" i="1"/>
  <c r="D230" i="1"/>
  <c r="D231" i="1"/>
  <c r="D233" i="1"/>
  <c r="B329" i="8" s="1"/>
  <c r="D234" i="1"/>
  <c r="D235" i="1"/>
  <c r="D236" i="1"/>
  <c r="M551" i="2" s="1"/>
  <c r="D237" i="1"/>
  <c r="M77" i="2" s="1"/>
  <c r="D238" i="1"/>
  <c r="M465" i="2" s="1"/>
  <c r="D239" i="1"/>
  <c r="D240" i="1"/>
  <c r="D241" i="1"/>
  <c r="D242" i="1"/>
  <c r="M58" i="2" s="1"/>
  <c r="D243" i="1"/>
  <c r="D244" i="1"/>
  <c r="D248" i="1"/>
  <c r="D249" i="1"/>
  <c r="D253" i="1"/>
  <c r="D254" i="1"/>
  <c r="D255" i="1"/>
  <c r="M665" i="2" s="1"/>
  <c r="D256" i="1"/>
  <c r="D257" i="1"/>
  <c r="D258" i="1"/>
  <c r="D259" i="1"/>
  <c r="D260" i="1"/>
  <c r="D261" i="1"/>
  <c r="D262" i="1"/>
  <c r="D263" i="1"/>
  <c r="N149" i="7" s="1"/>
  <c r="B149" i="7" s="1"/>
  <c r="D264" i="1"/>
  <c r="D265" i="1"/>
  <c r="D266" i="1"/>
  <c r="M82" i="2" s="1"/>
  <c r="D267" i="1"/>
  <c r="M614" i="2" s="1"/>
  <c r="D269" i="1"/>
  <c r="B64" i="8" s="1"/>
  <c r="D270" i="1"/>
  <c r="D271" i="1"/>
  <c r="D272" i="1"/>
  <c r="D273" i="1"/>
  <c r="D274" i="1"/>
  <c r="D275" i="1"/>
  <c r="D276" i="1"/>
  <c r="D277" i="1"/>
  <c r="D278" i="1"/>
  <c r="D279" i="1"/>
  <c r="D281" i="1"/>
  <c r="M23" i="2" s="1"/>
  <c r="D282" i="1"/>
  <c r="B272" i="8" s="1"/>
  <c r="D283" i="1"/>
  <c r="D284" i="1"/>
  <c r="M568" i="2"/>
  <c r="D286" i="1"/>
  <c r="D287" i="1"/>
  <c r="D288" i="1"/>
  <c r="D289" i="1"/>
  <c r="D290" i="1"/>
  <c r="D291" i="1"/>
  <c r="D292" i="1"/>
  <c r="D293" i="1"/>
  <c r="D295" i="1"/>
  <c r="D298" i="1"/>
  <c r="M414" i="2" s="1"/>
  <c r="D299" i="1"/>
  <c r="B178" i="8" s="1"/>
  <c r="D300" i="1"/>
  <c r="D301" i="1"/>
  <c r="M200" i="2" s="1"/>
  <c r="D302" i="1"/>
  <c r="D304" i="1"/>
  <c r="D303" i="1"/>
  <c r="D305" i="1"/>
  <c r="D307" i="1"/>
  <c r="M66" i="2" s="1"/>
  <c r="D308" i="1"/>
  <c r="D309" i="1"/>
  <c r="D311" i="1"/>
  <c r="M171" i="2" s="1"/>
  <c r="D312" i="1"/>
  <c r="D313" i="1"/>
  <c r="D314" i="1"/>
  <c r="D315" i="1"/>
  <c r="M39" i="2" s="1"/>
  <c r="D316" i="1"/>
  <c r="D317" i="1"/>
  <c r="B333" i="8" s="1"/>
  <c r="D318" i="1"/>
  <c r="M301" i="2" s="1"/>
  <c r="D319" i="1"/>
  <c r="D320" i="1"/>
  <c r="D321" i="1"/>
  <c r="D322" i="1"/>
  <c r="D324" i="1"/>
  <c r="M542" i="2" s="1"/>
  <c r="D325" i="1"/>
  <c r="M277" i="2" s="1"/>
  <c r="D326" i="1"/>
  <c r="D327" i="1"/>
  <c r="D328" i="1"/>
  <c r="D329" i="1"/>
  <c r="D330" i="1"/>
  <c r="M37" i="2" s="1"/>
  <c r="D331" i="1"/>
  <c r="D332" i="1"/>
  <c r="D334" i="1"/>
  <c r="D335" i="1"/>
  <c r="B161" i="8" s="1"/>
  <c r="D336" i="1"/>
  <c r="D337" i="1"/>
  <c r="N193" i="7" s="1"/>
  <c r="B193" i="7" s="1"/>
  <c r="D339" i="1"/>
  <c r="D340" i="1"/>
  <c r="D341" i="1"/>
  <c r="D342" i="1"/>
  <c r="D343" i="1"/>
  <c r="D344" i="1"/>
  <c r="D345" i="1"/>
  <c r="M60" i="2" s="1"/>
  <c r="D346" i="1"/>
  <c r="D347" i="1"/>
  <c r="D348" i="1"/>
  <c r="M279" i="2" s="1"/>
  <c r="D349" i="1"/>
  <c r="M112" i="2" s="1"/>
  <c r="D351" i="1"/>
  <c r="M165" i="2" s="1"/>
  <c r="D352" i="1"/>
  <c r="D353" i="1"/>
  <c r="D354" i="1"/>
  <c r="M379" i="2" s="1"/>
  <c r="D355" i="1"/>
  <c r="M113" i="2" s="1"/>
  <c r="D356" i="1"/>
  <c r="M668" i="2" s="1"/>
  <c r="D357" i="1"/>
  <c r="B237" i="8" s="1"/>
  <c r="D359" i="1"/>
  <c r="D360" i="1"/>
  <c r="D361" i="1"/>
  <c r="D362" i="1"/>
  <c r="M396" i="2" s="1"/>
  <c r="D363" i="1"/>
  <c r="D364" i="1"/>
  <c r="D365" i="1"/>
  <c r="D367" i="1"/>
  <c r="N113" i="7" s="1"/>
  <c r="B113" i="7" s="1"/>
  <c r="D368" i="1"/>
  <c r="D369" i="1"/>
  <c r="D370" i="1"/>
  <c r="M470" i="2" s="1"/>
  <c r="D371" i="1"/>
  <c r="D372" i="1"/>
  <c r="D373" i="1"/>
  <c r="M747" i="2" s="1"/>
  <c r="D374" i="1"/>
  <c r="D375" i="1"/>
  <c r="D376" i="1"/>
  <c r="B189" i="8" s="1"/>
  <c r="D377" i="1"/>
  <c r="B334" i="8" s="1"/>
  <c r="D378" i="1"/>
  <c r="M509" i="2" s="1"/>
  <c r="D380" i="1"/>
  <c r="D382" i="1"/>
  <c r="D381" i="1"/>
  <c r="D383" i="1"/>
  <c r="B221" i="8" s="1"/>
  <c r="D385" i="1"/>
  <c r="D387" i="1"/>
  <c r="D388" i="1"/>
  <c r="D389" i="1"/>
  <c r="B10" i="8" s="1"/>
  <c r="D390" i="1"/>
  <c r="D391" i="1"/>
  <c r="D393" i="1"/>
  <c r="D394" i="1"/>
  <c r="D396" i="1"/>
  <c r="D395" i="1"/>
  <c r="D397" i="1"/>
  <c r="M188" i="2" s="1"/>
  <c r="D398" i="1"/>
  <c r="D400" i="1"/>
  <c r="M126" i="2"/>
  <c r="D402" i="1"/>
  <c r="M619" i="2" s="1"/>
  <c r="D403" i="1"/>
  <c r="D405" i="1"/>
  <c r="D406" i="1"/>
  <c r="M321" i="2" s="1"/>
  <c r="D407" i="1"/>
  <c r="D408" i="1"/>
  <c r="D409" i="1"/>
  <c r="N94" i="7" s="1"/>
  <c r="B94" i="7" s="1"/>
  <c r="D410" i="1"/>
  <c r="D411" i="1"/>
  <c r="D412" i="1"/>
  <c r="D413" i="1"/>
  <c r="D416" i="1"/>
  <c r="M563" i="2" s="1"/>
  <c r="D418" i="1"/>
  <c r="M424" i="2" s="1"/>
  <c r="D419" i="1"/>
  <c r="M702" i="2" s="1"/>
  <c r="D420" i="1"/>
  <c r="M703" i="2" s="1"/>
  <c r="D421" i="1"/>
  <c r="D422" i="1"/>
  <c r="D423" i="1"/>
  <c r="D424" i="1"/>
  <c r="M317" i="2" s="1"/>
  <c r="D425" i="1"/>
  <c r="D426" i="1"/>
  <c r="M739" i="2" s="1"/>
  <c r="D427" i="1"/>
  <c r="D428" i="1"/>
  <c r="B153" i="8" s="1"/>
  <c r="D430" i="1"/>
  <c r="M217" i="2" s="1"/>
  <c r="D431" i="1"/>
  <c r="M463" i="2" s="1"/>
  <c r="D432" i="1"/>
  <c r="N205" i="7" s="1"/>
  <c r="B205" i="7" s="1"/>
  <c r="D433" i="1"/>
  <c r="M441" i="2" s="1"/>
  <c r="D434" i="1"/>
  <c r="M527" i="2" s="1"/>
  <c r="D435" i="1"/>
  <c r="D436" i="1"/>
  <c r="D438" i="1"/>
  <c r="D439" i="1"/>
  <c r="D440" i="1"/>
  <c r="D441" i="1"/>
  <c r="M706" i="2" s="1"/>
  <c r="D442" i="1"/>
  <c r="M425" i="2" s="1"/>
  <c r="D443" i="1"/>
  <c r="D444" i="1"/>
  <c r="D445" i="1"/>
  <c r="M686" i="2" s="1"/>
  <c r="M684" i="2"/>
  <c r="D447" i="1"/>
  <c r="M745" i="2" s="1"/>
  <c r="D448" i="1"/>
  <c r="D449" i="1"/>
  <c r="M167" i="2" s="1"/>
  <c r="D450" i="1"/>
  <c r="M587" i="2" s="1"/>
  <c r="D451" i="1"/>
  <c r="D452" i="1"/>
  <c r="D453" i="1"/>
  <c r="D454" i="1"/>
  <c r="M473" i="2" s="1"/>
  <c r="D456" i="1"/>
  <c r="D457" i="1"/>
  <c r="B291" i="8" s="1"/>
  <c r="D458" i="1"/>
  <c r="M543" i="2" s="1"/>
  <c r="D459" i="1"/>
  <c r="M656" i="2" s="1"/>
  <c r="D460" i="1"/>
  <c r="D462" i="1"/>
  <c r="D463" i="1"/>
  <c r="D464" i="1"/>
  <c r="D465" i="1"/>
  <c r="M155" i="2" s="1"/>
  <c r="D466" i="1"/>
  <c r="M758" i="2" s="1"/>
  <c r="D468" i="1"/>
  <c r="D469" i="1"/>
  <c r="M467" i="2" s="1"/>
  <c r="D470" i="1"/>
  <c r="D471" i="1"/>
  <c r="M338" i="2" s="1"/>
  <c r="D472" i="1"/>
  <c r="D473" i="1"/>
  <c r="M43" i="2" s="1"/>
  <c r="D474" i="1"/>
  <c r="D475" i="1"/>
  <c r="D477" i="1"/>
  <c r="D478" i="1"/>
  <c r="M617" i="2" s="1"/>
  <c r="D479" i="1"/>
  <c r="M339" i="2" s="1"/>
  <c r="D480" i="1"/>
  <c r="M315" i="2" s="1"/>
  <c r="D482" i="1"/>
  <c r="D483" i="1"/>
  <c r="D485" i="1"/>
  <c r="D486" i="1"/>
  <c r="D487" i="1"/>
  <c r="D488" i="1"/>
  <c r="D489" i="1"/>
  <c r="D490" i="1"/>
  <c r="D491" i="1"/>
  <c r="D492" i="1"/>
  <c r="D493" i="1"/>
  <c r="D494" i="1"/>
  <c r="M15" i="2" s="1"/>
  <c r="D498" i="1"/>
  <c r="D499" i="1"/>
  <c r="D500" i="1"/>
  <c r="D501" i="1"/>
  <c r="D502" i="1"/>
  <c r="M677" i="2" s="1"/>
  <c r="D503" i="1"/>
  <c r="D504" i="1"/>
  <c r="M30" i="2" s="1"/>
  <c r="D505" i="1"/>
  <c r="M417" i="2" s="1"/>
  <c r="D506" i="1"/>
  <c r="M754" i="2" s="1"/>
  <c r="D507" i="1"/>
  <c r="D508" i="1"/>
  <c r="D509" i="1"/>
  <c r="D510" i="1"/>
  <c r="D511" i="1"/>
  <c r="M152" i="2" s="1"/>
  <c r="D512" i="1"/>
  <c r="D513" i="1"/>
  <c r="D514" i="1"/>
  <c r="D515" i="1"/>
  <c r="D516" i="1"/>
  <c r="D517" i="1"/>
  <c r="D518" i="1"/>
  <c r="D520" i="1"/>
  <c r="D521" i="1"/>
  <c r="D522" i="1"/>
  <c r="D524" i="1"/>
  <c r="D525" i="1"/>
  <c r="D526" i="1"/>
  <c r="B261" i="8" s="1"/>
  <c r="M571" i="2"/>
  <c r="D528" i="1"/>
  <c r="D529" i="1"/>
  <c r="B60" i="8" s="1"/>
  <c r="D530" i="1"/>
  <c r="D531" i="1"/>
  <c r="N108" i="7" s="1"/>
  <c r="B108" i="7" s="1"/>
  <c r="D532" i="1"/>
  <c r="M97" i="2" s="1"/>
  <c r="D533" i="1"/>
  <c r="M533" i="2" s="1"/>
  <c r="D535" i="1"/>
  <c r="B115" i="8" s="1"/>
  <c r="D536" i="1"/>
  <c r="M621" i="2" s="1"/>
  <c r="D538" i="1"/>
  <c r="M340" i="2" s="1"/>
  <c r="D539" i="1"/>
  <c r="M461" i="2" s="1"/>
  <c r="D540" i="1"/>
  <c r="D541" i="1"/>
  <c r="D542" i="1"/>
  <c r="D543" i="1"/>
  <c r="M260" i="2" s="1"/>
  <c r="D544" i="1"/>
  <c r="D546" i="1"/>
  <c r="M342" i="2" s="1"/>
  <c r="D547" i="1"/>
  <c r="D548" i="1"/>
  <c r="D549" i="1"/>
  <c r="D550" i="1"/>
  <c r="M631" i="2" s="1"/>
  <c r="D551" i="1"/>
  <c r="D553" i="1"/>
  <c r="D554" i="1"/>
  <c r="D556" i="1"/>
  <c r="M55" i="2" s="1"/>
  <c r="D558" i="1"/>
  <c r="M481" i="2" s="1"/>
  <c r="D559" i="1"/>
  <c r="M51" i="2" s="1"/>
  <c r="D560" i="1"/>
  <c r="B52" i="8" s="1"/>
  <c r="D561" i="1"/>
  <c r="D562" i="1"/>
  <c r="D563" i="1"/>
  <c r="D564" i="1"/>
  <c r="M71" i="2" s="1"/>
  <c r="D565" i="1"/>
  <c r="M218" i="2" s="1"/>
  <c r="D566" i="1"/>
  <c r="D567" i="1"/>
  <c r="M459" i="2" s="1"/>
  <c r="D568" i="1"/>
  <c r="M483" i="2"/>
  <c r="D571" i="1"/>
  <c r="D572" i="1"/>
  <c r="M606" i="2" s="1"/>
  <c r="D573" i="1"/>
  <c r="M156" i="2" s="1"/>
  <c r="D574" i="1"/>
  <c r="D575" i="1"/>
  <c r="M528" i="2" s="1"/>
  <c r="D576" i="1"/>
  <c r="M127" i="2" s="1"/>
  <c r="D577" i="1"/>
  <c r="D578" i="1"/>
  <c r="D583" i="1"/>
  <c r="M84" i="2" s="1"/>
  <c r="D584" i="1"/>
  <c r="D585" i="1"/>
  <c r="M705" i="2" s="1"/>
  <c r="D586" i="1"/>
  <c r="D587" i="1"/>
  <c r="D588" i="1"/>
  <c r="B174" i="8" s="1"/>
  <c r="D589" i="1"/>
  <c r="D590" i="1"/>
  <c r="D591" i="1"/>
  <c r="D592" i="1"/>
  <c r="M588" i="2" s="1"/>
  <c r="D593" i="1"/>
  <c r="M295" i="2" s="1"/>
  <c r="D594" i="1"/>
  <c r="D595" i="1"/>
  <c r="D598" i="1"/>
  <c r="D596" i="1"/>
  <c r="D601" i="1"/>
  <c r="D597" i="1"/>
  <c r="M562" i="2" s="1"/>
  <c r="D599" i="1"/>
  <c r="D602" i="1"/>
  <c r="D603" i="1"/>
  <c r="D604" i="1"/>
  <c r="N5" i="7" s="1"/>
  <c r="B5" i="7" s="1"/>
  <c r="D605" i="1"/>
  <c r="B116" i="8" s="1"/>
  <c r="D606" i="1"/>
  <c r="D607" i="1"/>
  <c r="D610" i="1"/>
  <c r="M622" i="2" s="1"/>
  <c r="D611" i="1"/>
  <c r="B106" i="8" s="1"/>
  <c r="D612" i="1"/>
  <c r="D614" i="1"/>
  <c r="D570" i="1"/>
  <c r="D615" i="1"/>
  <c r="D616" i="1"/>
  <c r="D617" i="1"/>
  <c r="D618" i="1"/>
  <c r="M318" i="2" s="1"/>
  <c r="D619" i="1"/>
  <c r="D620" i="1"/>
  <c r="M130" i="2" s="1"/>
  <c r="D621" i="1"/>
  <c r="M714" i="2" s="1"/>
  <c r="D622" i="1"/>
  <c r="D623" i="1"/>
  <c r="M688" i="2" s="1"/>
  <c r="D624" i="1"/>
  <c r="D625" i="1"/>
  <c r="D626" i="1"/>
  <c r="D627" i="1"/>
  <c r="D629" i="1"/>
  <c r="D630" i="1"/>
  <c r="M76" i="2" s="1"/>
  <c r="D633" i="1"/>
  <c r="D634" i="1"/>
  <c r="B218" i="8" s="1"/>
  <c r="D636" i="1"/>
  <c r="D637" i="1"/>
  <c r="M231" i="2"/>
  <c r="D639" i="1"/>
  <c r="D640" i="1"/>
  <c r="D641" i="1"/>
  <c r="D642" i="1"/>
  <c r="D643" i="1"/>
  <c r="D644" i="1"/>
  <c r="D645" i="1"/>
  <c r="B44" i="8" s="1"/>
  <c r="D646" i="1"/>
  <c r="N143" i="7" s="1"/>
  <c r="B143" i="7" s="1"/>
  <c r="D647" i="1"/>
  <c r="M741" i="2" s="1"/>
  <c r="D648" i="1"/>
  <c r="M78" i="2" s="1"/>
  <c r="D649" i="1"/>
  <c r="M216" i="2" s="1"/>
  <c r="D650" i="1"/>
  <c r="D652" i="1"/>
  <c r="D653" i="1"/>
  <c r="M704" i="2" s="1"/>
  <c r="D654" i="1"/>
  <c r="D655" i="1"/>
  <c r="M83" i="2" s="1"/>
  <c r="D656" i="1"/>
  <c r="M712" i="2" s="1"/>
  <c r="D657" i="1"/>
  <c r="M471" i="2" s="1"/>
  <c r="D658" i="1"/>
  <c r="D659" i="1"/>
  <c r="M31" i="2" s="1"/>
  <c r="D660" i="1"/>
  <c r="M196" i="2" s="1"/>
  <c r="D661" i="1"/>
  <c r="M264" i="2" s="1"/>
  <c r="D662" i="1"/>
  <c r="D663" i="1"/>
  <c r="M344" i="2" s="1"/>
  <c r="D664" i="1"/>
  <c r="D665" i="1"/>
  <c r="M612" i="2" s="1"/>
  <c r="D666" i="1"/>
  <c r="N194" i="7" s="1"/>
  <c r="B194" i="7" s="1"/>
  <c r="D668" i="1"/>
  <c r="D669" i="1"/>
  <c r="D670" i="1"/>
  <c r="D671" i="1"/>
  <c r="N154" i="7" s="1"/>
  <c r="B154" i="7" s="1"/>
  <c r="D672" i="1"/>
  <c r="D673" i="1"/>
  <c r="D674" i="1"/>
  <c r="D675" i="1"/>
  <c r="D676" i="1"/>
  <c r="D679" i="1"/>
  <c r="M423" i="2" s="1"/>
  <c r="D680" i="1"/>
  <c r="D681" i="1"/>
  <c r="D683" i="1"/>
  <c r="B212" i="8" s="1"/>
  <c r="D684" i="1"/>
  <c r="D685" i="1"/>
  <c r="M222" i="2" s="1"/>
  <c r="D686" i="1"/>
  <c r="D687" i="1"/>
  <c r="B70" i="8" s="1"/>
  <c r="D688" i="1"/>
  <c r="M87" i="2" s="1"/>
  <c r="D689" i="1"/>
  <c r="D690" i="1"/>
  <c r="D691" i="1"/>
  <c r="M327" i="2" s="1"/>
  <c r="D692" i="1"/>
  <c r="D693" i="1"/>
  <c r="D694" i="1"/>
  <c r="D695" i="1"/>
  <c r="D697" i="1"/>
  <c r="D698" i="1"/>
  <c r="D699" i="1"/>
  <c r="D700" i="1"/>
  <c r="D701" i="1"/>
  <c r="M398" i="2" s="1"/>
  <c r="D702" i="1"/>
  <c r="M397" i="2" s="1"/>
  <c r="D703" i="1"/>
  <c r="D704" i="1"/>
  <c r="D705" i="1"/>
  <c r="D706" i="1"/>
  <c r="D707" i="1"/>
  <c r="M29" i="2" s="1"/>
  <c r="D709" i="1"/>
  <c r="B273" i="8" s="1"/>
  <c r="D708" i="1"/>
  <c r="D711" i="1"/>
  <c r="D712" i="1"/>
  <c r="M157" i="2" s="1"/>
  <c r="D713" i="1"/>
  <c r="D714" i="1"/>
  <c r="D715" i="1"/>
  <c r="D716" i="1"/>
  <c r="M65" i="2" s="1"/>
  <c r="D717" i="1"/>
  <c r="D718" i="1"/>
  <c r="M529" i="2" s="1"/>
  <c r="D719" i="1"/>
  <c r="D722" i="1"/>
  <c r="B213" i="8" s="1"/>
  <c r="D723" i="1"/>
  <c r="D724" i="1"/>
  <c r="D725" i="1"/>
  <c r="D726" i="1"/>
  <c r="D727" i="1"/>
  <c r="D728" i="1"/>
  <c r="D729" i="1"/>
  <c r="M45" i="2" s="1"/>
  <c r="D730" i="1"/>
  <c r="D732" i="1"/>
  <c r="D733" i="1"/>
  <c r="D734" i="1"/>
  <c r="D735" i="1"/>
  <c r="N35" i="7" s="1"/>
  <c r="B35" i="7" s="1"/>
  <c r="D736" i="1"/>
  <c r="M223" i="2" s="1"/>
  <c r="D737" i="1"/>
  <c r="D738" i="1"/>
  <c r="M198" i="2" s="1"/>
  <c r="D739" i="1"/>
  <c r="M729" i="2" s="1"/>
  <c r="D740" i="1"/>
  <c r="M574" i="2" s="1"/>
  <c r="D741" i="1"/>
  <c r="D742" i="1"/>
  <c r="M586" i="2" s="1"/>
  <c r="D744" i="1"/>
  <c r="D745" i="1"/>
  <c r="D746" i="1"/>
  <c r="B112" i="8" s="1"/>
  <c r="D747" i="1"/>
  <c r="D748" i="1"/>
  <c r="D749" i="1"/>
  <c r="D750" i="1"/>
  <c r="D751" i="1"/>
  <c r="D752" i="1"/>
  <c r="D753" i="1"/>
  <c r="D754" i="1"/>
  <c r="B186" i="8" s="1"/>
  <c r="D755" i="1"/>
  <c r="M150" i="2" s="1"/>
  <c r="D756" i="1"/>
  <c r="D757" i="1"/>
  <c r="D761" i="1"/>
  <c r="D763" i="1"/>
  <c r="D764" i="1"/>
  <c r="M689" i="2" s="1"/>
  <c r="D765" i="1"/>
  <c r="D766" i="1"/>
  <c r="M361" i="2" s="1"/>
  <c r="D767" i="1"/>
  <c r="M690" i="2" s="1"/>
  <c r="D768" i="1"/>
  <c r="D769" i="1"/>
  <c r="D770" i="1"/>
  <c r="D771" i="1"/>
  <c r="N82" i="7" s="1"/>
  <c r="B82" i="7" s="1"/>
  <c r="D772" i="1"/>
  <c r="D773" i="1"/>
  <c r="D775" i="1"/>
  <c r="D776" i="1"/>
  <c r="D777" i="1"/>
  <c r="D778" i="1"/>
  <c r="D779" i="1"/>
  <c r="D780" i="1"/>
  <c r="B72" i="8" s="1"/>
  <c r="D781" i="1"/>
  <c r="D784" i="1"/>
  <c r="D785" i="1"/>
  <c r="M20" i="2" s="1"/>
  <c r="D786" i="1"/>
  <c r="D787" i="1"/>
  <c r="D788" i="1"/>
  <c r="M407" i="2" s="1"/>
  <c r="D791" i="1"/>
  <c r="D793" i="1"/>
  <c r="D794" i="1"/>
  <c r="D795" i="1"/>
  <c r="M104" i="2" s="1"/>
  <c r="D796" i="1"/>
  <c r="D797" i="1"/>
  <c r="D799" i="1"/>
  <c r="D800" i="1"/>
  <c r="D801" i="1"/>
  <c r="D802" i="1"/>
  <c r="D803" i="1"/>
  <c r="D805" i="1"/>
  <c r="D806" i="1"/>
  <c r="D807" i="1"/>
  <c r="D808" i="1"/>
  <c r="M678" i="2" s="1"/>
  <c r="D809" i="1"/>
  <c r="D810" i="1"/>
  <c r="B113" i="8" s="1"/>
  <c r="D811" i="1"/>
  <c r="D812" i="1"/>
  <c r="D813" i="1"/>
  <c r="D814" i="1"/>
  <c r="M176" i="2" s="1"/>
  <c r="D815" i="1"/>
  <c r="D816" i="1"/>
  <c r="M142" i="2" s="1"/>
  <c r="D817" i="1"/>
  <c r="D818" i="1"/>
  <c r="D819" i="1"/>
  <c r="D820" i="1"/>
  <c r="D822" i="1"/>
  <c r="D823" i="1"/>
  <c r="M13" i="2" s="1"/>
  <c r="D824" i="1"/>
  <c r="D825" i="1"/>
  <c r="D829" i="1"/>
  <c r="N171" i="7" s="1"/>
  <c r="B171" i="7" s="1"/>
  <c r="D830" i="1"/>
  <c r="D831" i="1"/>
  <c r="D832" i="1"/>
  <c r="D833" i="1"/>
  <c r="D834" i="1"/>
  <c r="M138" i="2" s="1"/>
  <c r="D835" i="1"/>
  <c r="M224" i="2" s="1"/>
  <c r="D836" i="1"/>
  <c r="D838" i="1"/>
  <c r="M530" i="2" s="1"/>
  <c r="D839" i="1"/>
  <c r="D840" i="1"/>
  <c r="M676" i="2" s="1"/>
  <c r="D841" i="1"/>
  <c r="M313" i="2" s="1"/>
  <c r="D842" i="1"/>
  <c r="D843" i="1"/>
  <c r="D844" i="1"/>
  <c r="M85" i="2" s="1"/>
  <c r="D845" i="1"/>
  <c r="D846" i="1"/>
  <c r="M538" i="2" s="1"/>
  <c r="D837" i="1"/>
  <c r="D847" i="1"/>
  <c r="M261" i="2" s="1"/>
  <c r="D848" i="1"/>
  <c r="D849" i="1"/>
  <c r="D850" i="1"/>
  <c r="D851" i="1"/>
  <c r="M143" i="2" s="1"/>
  <c r="D852" i="1"/>
  <c r="D853" i="1"/>
  <c r="D854" i="1"/>
  <c r="D855" i="1"/>
  <c r="M585" i="2" s="1"/>
  <c r="D856" i="1"/>
  <c r="D857" i="1"/>
  <c r="D858" i="1"/>
  <c r="M687" i="2" s="1"/>
  <c r="D859" i="1"/>
  <c r="D861" i="1"/>
  <c r="M122" i="2" s="1"/>
  <c r="D862" i="1"/>
  <c r="M101" i="2" s="1"/>
  <c r="D863" i="1"/>
  <c r="D864" i="1"/>
  <c r="D865" i="1"/>
  <c r="M168" i="2" s="1"/>
  <c r="D866" i="1"/>
  <c r="D868" i="1"/>
  <c r="D870" i="1"/>
  <c r="D871" i="1"/>
  <c r="B228" i="8" s="1"/>
  <c r="D872" i="1"/>
  <c r="D873" i="1"/>
  <c r="D874" i="1"/>
  <c r="N103" i="7" s="1"/>
  <c r="D875" i="1"/>
  <c r="M74" i="2" s="1"/>
  <c r="D876" i="1"/>
  <c r="D877" i="1"/>
  <c r="M235" i="2" s="1"/>
  <c r="D878" i="1"/>
  <c r="D879" i="1"/>
  <c r="B219" i="8" s="1"/>
  <c r="D880" i="1"/>
  <c r="N313" i="7" s="1"/>
  <c r="B313" i="7" s="1"/>
  <c r="D881" i="1"/>
  <c r="D882" i="1"/>
  <c r="M511" i="2" s="1"/>
  <c r="D883" i="1"/>
  <c r="M324" i="2" s="1"/>
  <c r="D884" i="1"/>
  <c r="D885" i="1"/>
  <c r="D886" i="1"/>
  <c r="D887" i="1"/>
  <c r="D888" i="1"/>
  <c r="D889" i="1"/>
  <c r="M368" i="2" s="1"/>
  <c r="D890" i="1"/>
  <c r="D891" i="1"/>
  <c r="D892" i="1"/>
  <c r="D893" i="1"/>
  <c r="D895" i="1"/>
  <c r="M531" i="2" s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B233" i="8" s="1"/>
  <c r="D913" i="1"/>
  <c r="D914" i="1"/>
  <c r="D916" i="1"/>
  <c r="D917" i="1"/>
  <c r="M89" i="2"/>
  <c r="D919" i="1"/>
  <c r="D920" i="1"/>
  <c r="M52" i="2" s="1"/>
  <c r="D922" i="1"/>
  <c r="M373" i="2" s="1"/>
  <c r="D921" i="1"/>
  <c r="M560" i="2" s="1"/>
  <c r="D923" i="1"/>
  <c r="D924" i="1"/>
  <c r="D925" i="1"/>
  <c r="D926" i="1"/>
  <c r="D927" i="1"/>
  <c r="D929" i="1"/>
  <c r="D930" i="1"/>
  <c r="M683" i="2" s="1"/>
  <c r="D931" i="1"/>
  <c r="M162" i="2"/>
  <c r="M575" i="2"/>
  <c r="M319" i="2"/>
  <c r="M597" i="2"/>
  <c r="M558" i="2"/>
  <c r="M392" i="2"/>
  <c r="M634" i="2"/>
  <c r="M608" i="2"/>
  <c r="M576" i="2"/>
  <c r="M646" i="2"/>
  <c r="N86" i="7"/>
  <c r="B86" i="7" s="1"/>
  <c r="D5" i="1"/>
  <c r="M28" i="2" s="1"/>
  <c r="M308" i="2" l="1"/>
  <c r="M311" i="2"/>
  <c r="M80" i="2"/>
  <c r="B110" i="8"/>
  <c r="M331" i="2"/>
  <c r="M57" i="2"/>
  <c r="M477" i="2"/>
  <c r="M572" i="2"/>
  <c r="M185" i="2"/>
  <c r="M360" i="2"/>
  <c r="M582" i="2"/>
  <c r="M581" i="2"/>
  <c r="M304" i="2"/>
  <c r="M717" i="2"/>
  <c r="N214" i="7"/>
  <c r="B214" i="7" s="1"/>
  <c r="M44" i="2"/>
  <c r="M263" i="2"/>
  <c r="M262" i="2"/>
  <c r="N322" i="7"/>
  <c r="B322" i="7" s="1"/>
  <c r="M362" i="2"/>
  <c r="B292" i="8"/>
  <c r="M351" i="2"/>
  <c r="M696" i="2"/>
  <c r="M377" i="2"/>
  <c r="M190" i="2"/>
  <c r="M184" i="2"/>
  <c r="M110" i="2"/>
  <c r="M182" i="2"/>
  <c r="M139" i="2"/>
  <c r="M553" i="2"/>
  <c r="M234" i="2"/>
  <c r="M589" i="2"/>
  <c r="M266" i="2"/>
  <c r="M549" i="2"/>
  <c r="M158" i="2"/>
  <c r="N213" i="7"/>
  <c r="B213" i="7" s="1"/>
  <c r="M713" i="2"/>
  <c r="M593" i="2"/>
  <c r="M604" i="2"/>
  <c r="M565" i="2"/>
  <c r="M384" i="2"/>
  <c r="M504" i="2"/>
  <c r="M163" i="2"/>
  <c r="M735" i="2"/>
  <c r="M40" i="2"/>
  <c r="M579" i="2"/>
  <c r="M738" i="2"/>
  <c r="M209" i="2"/>
  <c r="N320" i="7"/>
  <c r="B320" i="7" s="1"/>
  <c r="M583" i="2"/>
  <c r="M607" i="2"/>
  <c r="M653" i="2"/>
  <c r="M440" i="2"/>
  <c r="M659" i="2"/>
  <c r="M437" i="2"/>
  <c r="M305" i="2"/>
  <c r="M611" i="2"/>
  <c r="M715" i="2"/>
  <c r="M650" i="2"/>
  <c r="M534" i="2"/>
  <c r="M197" i="2"/>
  <c r="N280" i="7"/>
  <c r="M439" i="2"/>
  <c r="M545" i="2"/>
  <c r="M649" i="2"/>
  <c r="M436" i="2"/>
  <c r="M208" i="2"/>
  <c r="M698" i="2"/>
  <c r="M213" i="2"/>
  <c r="M443" i="2"/>
  <c r="B176" i="8"/>
  <c r="N279" i="7"/>
  <c r="B279" i="7" s="1"/>
  <c r="M207" i="2"/>
  <c r="M410" i="2"/>
  <c r="M374" i="2"/>
  <c r="M744" i="2"/>
  <c r="N207" i="7"/>
  <c r="B207" i="7" s="1"/>
  <c r="M393" i="2"/>
  <c r="B214" i="8"/>
  <c r="M67" i="2"/>
  <c r="N212" i="7"/>
  <c r="M215" i="2"/>
  <c r="M16" i="2"/>
  <c r="M433" i="2"/>
  <c r="M367" i="2"/>
  <c r="M204" i="2"/>
  <c r="M140" i="2"/>
  <c r="M570" i="2"/>
  <c r="B173" i="8"/>
  <c r="M602" i="2"/>
  <c r="M732" i="2"/>
  <c r="B118" i="8"/>
  <c r="M350" i="2"/>
  <c r="M42" i="2"/>
  <c r="M220" i="2"/>
  <c r="B16" i="8"/>
  <c r="M294" i="2"/>
  <c r="M432" i="2"/>
  <c r="M226" i="2"/>
  <c r="M372" i="2"/>
  <c r="M183" i="2"/>
  <c r="M181" i="2"/>
  <c r="B313" i="8"/>
  <c r="M540" i="2"/>
  <c r="M100" i="2"/>
  <c r="M141" i="2"/>
  <c r="M630" i="2"/>
  <c r="N202" i="7"/>
  <c r="B202" i="7" s="1"/>
  <c r="M192" i="2"/>
  <c r="B75" i="8"/>
  <c r="M378" i="2"/>
  <c r="M221" i="2"/>
  <c r="M430" i="2"/>
  <c r="M694" i="2"/>
  <c r="M346" i="2"/>
  <c r="M422" i="2"/>
  <c r="M693" i="2"/>
  <c r="M96" i="2"/>
  <c r="M564" i="2"/>
  <c r="M300" i="2"/>
  <c r="M370" i="2"/>
  <c r="M625" i="2"/>
  <c r="M63" i="2"/>
  <c r="M90" i="2"/>
  <c r="M737" i="2"/>
  <c r="M457" i="2"/>
  <c r="M391" i="2"/>
  <c r="M435" i="2"/>
  <c r="M354" i="2"/>
  <c r="M9" i="2"/>
  <c r="M412" i="2"/>
  <c r="M596" i="2"/>
  <c r="M479" i="2"/>
  <c r="M700" i="2"/>
  <c r="M664" i="2"/>
  <c r="M697" i="2"/>
  <c r="M532" i="2"/>
  <c r="M144" i="2"/>
  <c r="N176" i="7"/>
  <c r="M616" i="2"/>
  <c r="M541" i="2"/>
  <c r="M395" i="2"/>
  <c r="M349" i="2"/>
  <c r="M18" i="2"/>
  <c r="N218" i="7"/>
  <c r="B218" i="7" s="1"/>
  <c r="M111" i="2"/>
  <c r="B314" i="8"/>
  <c r="M400" i="2"/>
  <c r="M431" i="2"/>
  <c r="M454" i="2"/>
  <c r="M109" i="2"/>
  <c r="M591" i="2"/>
  <c r="M376" i="2"/>
  <c r="M201" i="2"/>
  <c r="M56" i="2"/>
  <c r="M64" i="2"/>
  <c r="M348" i="2"/>
  <c r="M273" i="2"/>
  <c r="M385" i="2"/>
  <c r="M626" i="2"/>
  <c r="M107" i="2"/>
  <c r="M605" i="2"/>
  <c r="M62" i="2"/>
  <c r="B298" i="8"/>
  <c r="M746" i="2"/>
  <c r="M525" i="2"/>
  <c r="M429" i="2"/>
  <c r="M590" i="2"/>
  <c r="M180" i="2"/>
  <c r="M404" i="2"/>
  <c r="M146" i="2"/>
  <c r="M383" i="2"/>
  <c r="M99" i="2"/>
  <c r="M629" i="2"/>
  <c r="M577" i="2"/>
  <c r="M411" i="2"/>
  <c r="M205" i="2"/>
  <c r="M557" i="2"/>
  <c r="M333" i="2"/>
  <c r="M364" i="2"/>
  <c r="M595" i="2"/>
  <c r="M438" i="2"/>
  <c r="M371" i="2"/>
  <c r="M137" i="2"/>
  <c r="M358" i="2"/>
  <c r="M445" i="2"/>
  <c r="M161" i="2"/>
  <c r="M444" i="2"/>
  <c r="M160" i="2"/>
  <c r="M230" i="2"/>
  <c r="M573" i="2"/>
  <c r="B319" i="8"/>
  <c r="M194" i="2"/>
  <c r="M375" i="2"/>
  <c r="M456" i="2"/>
  <c r="M19" i="2"/>
  <c r="M601" i="2"/>
  <c r="M434" i="2"/>
  <c r="M128" i="2"/>
  <c r="M547" i="2"/>
  <c r="M544" i="2"/>
  <c r="M135" i="2"/>
  <c r="M191" i="2"/>
  <c r="M654" i="2"/>
  <c r="M353" i="2"/>
  <c r="M203" i="2"/>
  <c r="M7" i="2"/>
  <c r="B67" i="8"/>
  <c r="M408" i="2"/>
  <c r="M352" i="2"/>
  <c r="M283" i="2"/>
  <c r="M603" i="2"/>
  <c r="B59" i="8"/>
  <c r="M159" i="2"/>
  <c r="M695" i="2"/>
  <c r="M148" i="2"/>
  <c r="M202" i="2"/>
  <c r="M699" i="2"/>
  <c r="M41" i="2"/>
  <c r="M306" i="2"/>
  <c r="M749" i="2"/>
  <c r="B184" i="8"/>
  <c r="M580" i="2"/>
  <c r="M566" i="2"/>
  <c r="B217" i="8"/>
  <c r="M482" i="2"/>
  <c r="M409" i="2"/>
  <c r="M451" i="2"/>
  <c r="M88" i="2"/>
  <c r="B326" i="8"/>
  <c r="B3" i="8"/>
  <c r="N324" i="7"/>
  <c r="B324" i="7" s="1"/>
  <c r="N328" i="7"/>
  <c r="B328" i="7" s="1"/>
  <c r="N329" i="7"/>
  <c r="B329" i="7" s="1"/>
  <c r="N327" i="7"/>
  <c r="B327" i="7" s="1"/>
  <c r="M298" i="2"/>
  <c r="M359" i="2"/>
  <c r="M548" i="2"/>
  <c r="B195" i="8"/>
  <c r="M484" i="2"/>
  <c r="B128" i="8"/>
  <c r="M647" i="2"/>
  <c r="N245" i="7"/>
  <c r="B245" i="7" s="1"/>
  <c r="M613" i="2"/>
  <c r="B250" i="8"/>
  <c r="M402" i="2"/>
  <c r="B192" i="8"/>
  <c r="M25" i="2"/>
  <c r="B74" i="8"/>
  <c r="M219" i="2"/>
  <c r="N243" i="7"/>
  <c r="B243" i="7" s="1"/>
  <c r="M584" i="2"/>
  <c r="N242" i="7"/>
  <c r="B242" i="7" s="1"/>
  <c r="M469" i="2"/>
  <c r="N240" i="7"/>
  <c r="B240" i="7" s="1"/>
  <c r="M12" i="2"/>
  <c r="N34" i="7"/>
  <c r="B34" i="7" s="1"/>
  <c r="M53" i="2"/>
  <c r="N33" i="7"/>
  <c r="B33" i="7" s="1"/>
  <c r="B65" i="8"/>
  <c r="N36" i="7"/>
  <c r="B36" i="7" s="1"/>
  <c r="M145" i="2"/>
  <c r="B191" i="8"/>
  <c r="M151" i="2"/>
  <c r="N238" i="7"/>
  <c r="B238" i="7" s="1"/>
  <c r="M186" i="2"/>
  <c r="N237" i="7"/>
  <c r="B237" i="7" s="1"/>
  <c r="M666" i="2"/>
  <c r="B303" i="8"/>
  <c r="M8" i="2"/>
  <c r="N107" i="7"/>
  <c r="B107" i="7" s="1"/>
  <c r="B69" i="8"/>
  <c r="N236" i="7"/>
  <c r="B236" i="7" s="1"/>
  <c r="N83" i="7"/>
  <c r="B83" i="7" s="1"/>
  <c r="B126" i="8"/>
  <c r="M442" i="2"/>
  <c r="N234" i="7"/>
  <c r="B234" i="7" s="1"/>
  <c r="M79" i="2"/>
  <c r="N106" i="7"/>
  <c r="B106" i="7" s="1"/>
  <c r="B187" i="8"/>
  <c r="N109" i="7"/>
  <c r="B109" i="7" s="1"/>
  <c r="M285" i="2"/>
  <c r="B271" i="8"/>
  <c r="M556" i="2"/>
  <c r="B18" i="8"/>
  <c r="N182" i="7"/>
  <c r="B182" i="7" s="1"/>
  <c r="M35" i="2"/>
  <c r="N32" i="7"/>
  <c r="B32" i="7" s="1"/>
  <c r="M387" i="2"/>
  <c r="N233" i="7"/>
  <c r="B233" i="7" s="1"/>
  <c r="N89" i="7"/>
  <c r="B89" i="7" s="1"/>
  <c r="B188" i="8"/>
  <c r="M475" i="2"/>
  <c r="B71" i="8"/>
  <c r="M325" i="2"/>
  <c r="B66" i="8"/>
  <c r="M336" i="2"/>
  <c r="N231" i="7"/>
  <c r="B231" i="7" s="1"/>
  <c r="M561" i="2"/>
  <c r="N228" i="7"/>
  <c r="B228" i="7" s="1"/>
  <c r="N309" i="7"/>
  <c r="B328" i="8"/>
  <c r="N22" i="7"/>
  <c r="B22" i="7" s="1"/>
  <c r="B185" i="8"/>
  <c r="M335" i="2"/>
  <c r="N230" i="7"/>
  <c r="B230" i="7" s="1"/>
  <c r="M236" i="2"/>
  <c r="N31" i="7"/>
  <c r="B31" i="7" s="1"/>
  <c r="M356" i="2"/>
  <c r="B23" i="8"/>
  <c r="M762" i="2"/>
  <c r="B22" i="8"/>
  <c r="M34" i="2"/>
  <c r="B234" i="8"/>
  <c r="N29" i="7"/>
  <c r="B29" i="7" s="1"/>
  <c r="M120" i="2"/>
  <c r="B180" i="8"/>
  <c r="M390" i="2"/>
  <c r="N221" i="7"/>
  <c r="B221" i="7" s="1"/>
  <c r="M610" i="2"/>
  <c r="N220" i="7"/>
  <c r="B220" i="7" s="1"/>
  <c r="M453" i="2"/>
  <c r="N217" i="7"/>
  <c r="B217" i="7" s="1"/>
  <c r="M320" i="2"/>
  <c r="N216" i="7"/>
  <c r="B216" i="7" s="1"/>
  <c r="M355" i="2"/>
  <c r="N226" i="7"/>
  <c r="B226" i="7" s="1"/>
  <c r="M519" i="2"/>
  <c r="N224" i="7"/>
  <c r="B224" i="7" s="1"/>
  <c r="M238" i="2"/>
  <c r="B181" i="8"/>
  <c r="M609" i="2"/>
  <c r="N219" i="7"/>
  <c r="B219" i="7" s="1"/>
  <c r="M599" i="2"/>
  <c r="B235" i="8"/>
  <c r="M627" i="2"/>
  <c r="N215" i="7"/>
  <c r="B215" i="7" s="1"/>
  <c r="M446" i="2"/>
  <c r="B270" i="8"/>
  <c r="M289" i="2"/>
  <c r="N227" i="7"/>
  <c r="B227" i="7" s="1"/>
  <c r="M91" i="2"/>
  <c r="N105" i="7"/>
  <c r="B105" i="7" s="1"/>
  <c r="M420" i="2"/>
  <c r="N222" i="7"/>
  <c r="B222" i="7" s="1"/>
  <c r="M199" i="2"/>
  <c r="B122" i="8"/>
  <c r="M389" i="2"/>
  <c r="B232" i="8"/>
  <c r="M282" i="2"/>
  <c r="N27" i="7"/>
  <c r="B27" i="7" s="1"/>
  <c r="M550" i="2"/>
  <c r="B299" i="8"/>
  <c r="M460" i="2"/>
  <c r="N200" i="7"/>
  <c r="B200" i="7" s="1"/>
  <c r="M124" i="2"/>
  <c r="N28" i="7"/>
  <c r="B28" i="7" s="1"/>
  <c r="M447" i="2"/>
  <c r="B63" i="8"/>
  <c r="M485" i="2"/>
  <c r="N177" i="7"/>
  <c r="B177" i="7" s="1"/>
  <c r="N174" i="7"/>
  <c r="B174" i="7" s="1"/>
  <c r="N173" i="7"/>
  <c r="B173" i="7" s="1"/>
  <c r="M129" i="2"/>
  <c r="B231" i="8"/>
  <c r="M297" i="2"/>
  <c r="B21" i="8"/>
  <c r="B321" i="8"/>
  <c r="N201" i="7"/>
  <c r="B201" i="7" s="1"/>
  <c r="M27" i="2"/>
  <c r="B120" i="8"/>
  <c r="M363" i="2"/>
  <c r="B230" i="8"/>
  <c r="M211" i="2"/>
  <c r="N100" i="7"/>
  <c r="B100" i="7" s="1"/>
  <c r="M133" i="2"/>
  <c r="N98" i="7"/>
  <c r="B98" i="7" s="1"/>
  <c r="M132" i="2"/>
  <c r="N191" i="7"/>
  <c r="B191" i="7" s="1"/>
  <c r="M535" i="2"/>
  <c r="N180" i="7"/>
  <c r="B180" i="7" s="1"/>
  <c r="M405" i="2"/>
  <c r="B177" i="8"/>
  <c r="M633" i="2"/>
  <c r="N206" i="7"/>
  <c r="B206" i="7" s="1"/>
  <c r="B175" i="8"/>
  <c r="N102" i="7"/>
  <c r="B102" i="7" s="1"/>
  <c r="M17" i="2"/>
  <c r="N26" i="7"/>
  <c r="B26" i="7" s="1"/>
  <c r="B325" i="8"/>
  <c r="M539" i="2"/>
  <c r="B269" i="8"/>
  <c r="M328" i="2"/>
  <c r="N198" i="7"/>
  <c r="B198" i="7" s="1"/>
  <c r="B154" i="8"/>
  <c r="M546" i="2"/>
  <c r="N197" i="7"/>
  <c r="B197" i="7" s="1"/>
  <c r="M415" i="2"/>
  <c r="N211" i="7"/>
  <c r="B211" i="7" s="1"/>
  <c r="M237" i="2"/>
  <c r="B123" i="8"/>
  <c r="M669" i="2"/>
  <c r="B301" i="8"/>
  <c r="M59" i="2"/>
  <c r="N101" i="7"/>
  <c r="B101" i="7" s="1"/>
  <c r="M413" i="2"/>
  <c r="N203" i="7"/>
  <c r="B203" i="7" s="1"/>
  <c r="M449" i="2"/>
  <c r="B172" i="8"/>
  <c r="M554" i="2"/>
  <c r="N195" i="7"/>
  <c r="B195" i="7" s="1"/>
  <c r="M655" i="2"/>
  <c r="N267" i="7"/>
  <c r="B267" i="7" s="1"/>
  <c r="M559" i="2"/>
  <c r="B229" i="8"/>
  <c r="M680" i="2"/>
  <c r="B20" i="8"/>
  <c r="N318" i="7"/>
  <c r="B318" i="7" s="1"/>
  <c r="M766" i="2"/>
  <c r="N169" i="7"/>
  <c r="B169" i="7" s="1"/>
  <c r="M323" i="2"/>
  <c r="N175" i="7"/>
  <c r="B175" i="7" s="1"/>
  <c r="M3" i="2"/>
  <c r="B167" i="8"/>
  <c r="M462" i="2"/>
  <c r="B119" i="8"/>
  <c r="M284" i="2"/>
  <c r="N166" i="7"/>
  <c r="B166" i="7" s="1"/>
  <c r="M290" i="2"/>
  <c r="B57" i="8"/>
  <c r="N315" i="7"/>
  <c r="B315" i="7" s="1"/>
  <c r="N316" i="7"/>
  <c r="B316" i="7" s="1"/>
  <c r="M6" i="2"/>
  <c r="N24" i="7"/>
  <c r="B24" i="7" s="1"/>
  <c r="M75" i="2"/>
  <c r="N21" i="7"/>
  <c r="B21" i="7" s="1"/>
  <c r="M478" i="2"/>
  <c r="N164" i="7"/>
  <c r="B164" i="7" s="1"/>
  <c r="M10" i="2"/>
  <c r="N25" i="7"/>
  <c r="B25" i="7" s="1"/>
  <c r="M229" i="2"/>
  <c r="B227" i="8"/>
  <c r="M189" i="2"/>
  <c r="N168" i="7"/>
  <c r="B168" i="7" s="1"/>
  <c r="M276" i="2"/>
  <c r="N87" i="7"/>
  <c r="B87" i="7" s="1"/>
  <c r="M598" i="2"/>
  <c r="N167" i="7"/>
  <c r="B167" i="7" s="1"/>
  <c r="N311" i="7"/>
  <c r="B311" i="7" s="1"/>
  <c r="M153" i="2"/>
  <c r="N20" i="7"/>
  <c r="B20" i="7" s="1"/>
  <c r="M81" i="2"/>
  <c r="B170" i="8"/>
  <c r="N97" i="7"/>
  <c r="B97" i="7" s="1"/>
  <c r="M763" i="2"/>
  <c r="B327" i="8"/>
  <c r="M131" i="2"/>
  <c r="N165" i="7"/>
  <c r="B165" i="7" s="1"/>
  <c r="M117" i="2"/>
  <c r="N23" i="7"/>
  <c r="B23" i="7" s="1"/>
  <c r="M522" i="2"/>
  <c r="B169" i="8"/>
  <c r="M365" i="2"/>
  <c r="N162" i="7"/>
  <c r="B162" i="7" s="1"/>
  <c r="M357" i="2"/>
  <c r="B226" i="8"/>
  <c r="B268" i="8"/>
  <c r="M154" i="2"/>
  <c r="B102" i="8"/>
  <c r="M291" i="2"/>
  <c r="B287" i="8"/>
  <c r="M681" i="2"/>
  <c r="B324" i="8"/>
  <c r="M314" i="2"/>
  <c r="B15" i="8"/>
  <c r="M448" i="2"/>
  <c r="B114" i="8"/>
  <c r="M206" i="2"/>
  <c r="B108" i="8"/>
  <c r="M657" i="2"/>
  <c r="B286" i="8"/>
  <c r="M341" i="2"/>
  <c r="B12" i="8"/>
  <c r="M523" i="2"/>
  <c r="B265" i="8"/>
  <c r="N159" i="7"/>
  <c r="B159" i="7" s="1"/>
  <c r="M640" i="2"/>
  <c r="N184" i="7"/>
  <c r="B184" i="7" s="1"/>
  <c r="N84" i="7"/>
  <c r="B84" i="7" s="1"/>
  <c r="M47" i="2"/>
  <c r="N19" i="7"/>
  <c r="B19" i="7" s="1"/>
  <c r="M521" i="2"/>
  <c r="B220" i="8"/>
  <c r="M660" i="2"/>
  <c r="B289" i="8"/>
  <c r="M401" i="2"/>
  <c r="B6" i="8"/>
  <c r="M179" i="2"/>
  <c r="B46" i="8"/>
  <c r="N16" i="7"/>
  <c r="B16" i="7" s="1"/>
  <c r="M118" i="2"/>
  <c r="B159" i="8"/>
  <c r="M225" i="2"/>
  <c r="B156" i="8"/>
  <c r="M102" i="2"/>
  <c r="B216" i="8"/>
  <c r="M312" i="2"/>
  <c r="N161" i="7"/>
  <c r="B161" i="7" s="1"/>
  <c r="M114" i="2"/>
  <c r="B104" i="8"/>
  <c r="M326" i="2"/>
  <c r="B7" i="8"/>
  <c r="M36" i="2"/>
  <c r="B158" i="8"/>
  <c r="M281" i="2"/>
  <c r="N186" i="7"/>
  <c r="B186" i="7" s="1"/>
  <c r="M524" i="2"/>
  <c r="B296" i="8"/>
  <c r="M555" i="2"/>
  <c r="B223" i="8"/>
  <c r="M22" i="2"/>
  <c r="B42" i="8"/>
  <c r="B17" i="8"/>
  <c r="N163" i="7"/>
  <c r="B163" i="7" s="1"/>
  <c r="M233" i="2"/>
  <c r="N18" i="7"/>
  <c r="B18" i="7" s="1"/>
  <c r="M526" i="2"/>
  <c r="N190" i="7"/>
  <c r="B190" i="7" s="1"/>
  <c r="M536" i="2"/>
  <c r="B253" i="8"/>
  <c r="M600" i="2"/>
  <c r="B266" i="8"/>
  <c r="M623" i="2"/>
  <c r="B256" i="8"/>
  <c r="M620" i="2"/>
  <c r="B284" i="8"/>
  <c r="M663" i="2"/>
  <c r="B290" i="8"/>
  <c r="B323" i="8"/>
  <c r="B19" i="8"/>
  <c r="M302" i="2"/>
  <c r="B259" i="8"/>
  <c r="M624" i="2"/>
  <c r="B164" i="8"/>
  <c r="M552" i="2"/>
  <c r="B257" i="8"/>
  <c r="B315" i="8"/>
  <c r="N289" i="7"/>
  <c r="B289" i="7" s="1"/>
  <c r="M275" i="2"/>
  <c r="B5" i="8"/>
  <c r="M330" i="2"/>
  <c r="B105" i="8"/>
  <c r="M419" i="2"/>
  <c r="B43" i="8"/>
  <c r="M386" i="2"/>
  <c r="B252" i="8"/>
  <c r="N153" i="7"/>
  <c r="B153" i="7" s="1"/>
  <c r="B263" i="8"/>
  <c r="M254" i="2"/>
  <c r="N157" i="7"/>
  <c r="B157" i="7" s="1"/>
  <c r="M760" i="2"/>
  <c r="B107" i="8"/>
  <c r="M310" i="2"/>
  <c r="B155" i="8"/>
  <c r="M33" i="2"/>
  <c r="B53" i="8"/>
  <c r="M382" i="2"/>
  <c r="B163" i="8"/>
  <c r="M421" i="2"/>
  <c r="B157" i="8"/>
  <c r="M286" i="2"/>
  <c r="N185" i="7"/>
  <c r="B185" i="7" s="1"/>
  <c r="M720" i="2"/>
  <c r="B312" i="8"/>
  <c r="B254" i="8"/>
  <c r="N17" i="7"/>
  <c r="B17" i="7" s="1"/>
  <c r="M458" i="2"/>
  <c r="N158" i="7"/>
  <c r="B158" i="7" s="1"/>
  <c r="M651" i="2"/>
  <c r="N188" i="7"/>
  <c r="B188" i="7" s="1"/>
  <c r="M280" i="2"/>
  <c r="B255" i="8"/>
  <c r="M149" i="2"/>
  <c r="B111" i="8"/>
  <c r="M274" i="2"/>
  <c r="B51" i="8"/>
  <c r="N141" i="7"/>
  <c r="B141" i="7" s="1"/>
  <c r="B262" i="8"/>
  <c r="M765" i="2"/>
  <c r="B166" i="8"/>
  <c r="M61" i="2"/>
  <c r="B49" i="8"/>
  <c r="M5" i="2"/>
  <c r="B109" i="8"/>
  <c r="M466" i="2"/>
  <c r="N160" i="7"/>
  <c r="B160" i="7" s="1"/>
  <c r="M303" i="2"/>
  <c r="N187" i="7"/>
  <c r="B187" i="7" s="1"/>
  <c r="M730" i="2"/>
  <c r="N303" i="7"/>
  <c r="B303" i="7" s="1"/>
  <c r="M716" i="2"/>
  <c r="N272" i="7"/>
  <c r="M366" i="2"/>
  <c r="N156" i="7"/>
  <c r="B156" i="7" s="1"/>
  <c r="M707" i="2"/>
  <c r="N286" i="7"/>
  <c r="M727" i="2"/>
  <c r="N312" i="7"/>
  <c r="B312" i="7" s="1"/>
  <c r="M731" i="2"/>
  <c r="N308" i="7"/>
  <c r="B308" i="7" s="1"/>
  <c r="M119" i="2"/>
  <c r="N79" i="7"/>
  <c r="B79" i="7" s="1"/>
  <c r="M178" i="2"/>
  <c r="N71" i="7"/>
  <c r="B71" i="7" s="1"/>
  <c r="M691" i="2"/>
  <c r="N270" i="7"/>
  <c r="B270" i="7" s="1"/>
  <c r="M753" i="2"/>
  <c r="N307" i="7"/>
  <c r="B307" i="7" s="1"/>
  <c r="M258" i="2"/>
  <c r="N12" i="7"/>
  <c r="B12" i="7" s="1"/>
  <c r="M710" i="2"/>
  <c r="N282" i="7"/>
  <c r="B282" i="7" s="1"/>
  <c r="M679" i="2"/>
  <c r="N288" i="7"/>
  <c r="B288" i="7" s="1"/>
  <c r="M672" i="2"/>
  <c r="N284" i="7"/>
  <c r="B284" i="7" s="1"/>
  <c r="M661" i="2"/>
  <c r="N260" i="7"/>
  <c r="B260" i="7" s="1"/>
  <c r="M759" i="2"/>
  <c r="N75" i="7"/>
  <c r="B75" i="7" s="1"/>
  <c r="M322" i="2"/>
  <c r="N151" i="7"/>
  <c r="B151" i="7" s="1"/>
  <c r="M287" i="2"/>
  <c r="N70" i="7"/>
  <c r="B70" i="7" s="1"/>
  <c r="M68" i="2"/>
  <c r="N10" i="7"/>
  <c r="B10" i="7" s="1"/>
  <c r="M172" i="2"/>
  <c r="N76" i="7"/>
  <c r="B76" i="7" s="1"/>
  <c r="M115" i="2"/>
  <c r="N85" i="7"/>
  <c r="B85" i="7" s="1"/>
  <c r="M711" i="2"/>
  <c r="N277" i="7"/>
  <c r="B277" i="7" s="1"/>
  <c r="M673" i="2"/>
  <c r="N275" i="7"/>
  <c r="B275" i="7" s="1"/>
  <c r="M214" i="2"/>
  <c r="N152" i="7"/>
  <c r="B152" i="7" s="1"/>
  <c r="M682" i="2"/>
  <c r="N281" i="7"/>
  <c r="M271" i="2"/>
  <c r="N11" i="7"/>
  <c r="B11" i="7" s="1"/>
  <c r="M173" i="2"/>
  <c r="N150" i="7"/>
  <c r="B150" i="7" s="1"/>
  <c r="M269" i="2"/>
  <c r="N140" i="7"/>
  <c r="B140" i="7" s="1"/>
  <c r="M736" i="2"/>
  <c r="N304" i="7"/>
  <c r="B304" i="7" s="1"/>
  <c r="M4" i="2"/>
  <c r="N3" i="7"/>
  <c r="M464" i="2"/>
  <c r="N96" i="7"/>
  <c r="N285" i="7"/>
  <c r="B285" i="7" s="1"/>
  <c r="M292" i="2"/>
  <c r="N81" i="7"/>
  <c r="B81" i="7" s="1"/>
  <c r="M748" i="2"/>
  <c r="N302" i="7"/>
  <c r="B302" i="7" s="1"/>
  <c r="M743" i="2"/>
  <c r="N317" i="7"/>
  <c r="B317" i="7" s="1"/>
  <c r="M54" i="2"/>
  <c r="N15" i="7"/>
  <c r="B15" i="7" s="1"/>
  <c r="M69" i="2"/>
  <c r="N4" i="7"/>
  <c r="B4" i="7" s="1"/>
  <c r="M674" i="2"/>
  <c r="N276" i="7"/>
  <c r="B276" i="7" s="1"/>
  <c r="M369" i="2"/>
  <c r="N147" i="7"/>
  <c r="B147" i="7" s="1"/>
  <c r="M394" i="2"/>
  <c r="N73" i="7"/>
  <c r="B73" i="7" s="1"/>
  <c r="M725" i="2"/>
  <c r="N305" i="7"/>
  <c r="B305" i="7" s="1"/>
  <c r="M719" i="2"/>
  <c r="N273" i="7"/>
  <c r="B273" i="7" s="1"/>
  <c r="M764" i="2"/>
  <c r="N72" i="7"/>
  <c r="B72" i="7" s="1"/>
  <c r="M108" i="2"/>
  <c r="N77" i="7"/>
  <c r="B77" i="7" s="1"/>
  <c r="M106" i="2"/>
  <c r="N145" i="7"/>
  <c r="B145" i="7" s="1"/>
  <c r="M675" i="2"/>
  <c r="N274" i="7"/>
  <c r="B274" i="7" s="1"/>
  <c r="M169" i="2"/>
  <c r="N91" i="7"/>
  <c r="B91" i="7" s="1"/>
  <c r="M121" i="2"/>
  <c r="N13" i="7"/>
  <c r="B13" i="7" s="1"/>
  <c r="M733" i="2"/>
  <c r="N301" i="7"/>
  <c r="B301" i="7" s="1"/>
  <c r="M692" i="2"/>
  <c r="N290" i="7"/>
  <c r="B290" i="7" s="1"/>
  <c r="M752" i="2"/>
  <c r="N319" i="7"/>
  <c r="B319" i="7" s="1"/>
  <c r="M14" i="2"/>
  <c r="N9" i="7"/>
  <c r="B9" i="7" s="1"/>
  <c r="M329" i="2"/>
  <c r="N90" i="7"/>
  <c r="B90" i="7" s="1"/>
  <c r="M11" i="2"/>
  <c r="N92" i="7"/>
  <c r="B92" i="7" s="1"/>
  <c r="M288" i="2"/>
  <c r="N88" i="7"/>
  <c r="B88" i="7" s="1"/>
  <c r="M740" i="2"/>
  <c r="N310" i="7"/>
  <c r="M726" i="2"/>
  <c r="N321" i="7"/>
  <c r="B321" i="7" s="1"/>
  <c r="M701" i="2"/>
  <c r="N278" i="7"/>
  <c r="B278" i="7" s="1"/>
  <c r="M403" i="2"/>
  <c r="N148" i="7"/>
  <c r="B148" i="7" s="1"/>
  <c r="M278" i="2"/>
  <c r="N146" i="7"/>
  <c r="B146" i="7" s="1"/>
  <c r="M272" i="2"/>
  <c r="N142" i="7"/>
  <c r="B142" i="7" s="1"/>
  <c r="M734" i="2"/>
  <c r="N300" i="7"/>
  <c r="M671" i="2"/>
  <c r="N283" i="7"/>
  <c r="B283" i="7" s="1"/>
  <c r="M73" i="2"/>
  <c r="N14" i="7"/>
  <c r="B14" i="7" s="1"/>
  <c r="M134" i="2"/>
  <c r="N80" i="7"/>
  <c r="B80" i="7" s="1"/>
  <c r="M513" i="2"/>
  <c r="M756" i="2"/>
  <c r="M147" i="2"/>
  <c r="M212" i="2"/>
  <c r="M256" i="2"/>
  <c r="M343" i="2"/>
  <c r="M245" i="2"/>
  <c r="M210" i="2"/>
  <c r="P724" i="2"/>
  <c r="O724" i="2"/>
  <c r="N724" i="2"/>
  <c r="G724" i="2"/>
  <c r="E724" i="2"/>
  <c r="P329" i="7" l="1"/>
  <c r="E329" i="7"/>
  <c r="P328" i="7"/>
  <c r="E328" i="7"/>
  <c r="P327" i="7"/>
  <c r="E327" i="7"/>
  <c r="P326" i="7"/>
  <c r="E326" i="7"/>
  <c r="P325" i="7"/>
  <c r="E325" i="7"/>
  <c r="P324" i="7"/>
  <c r="P323" i="7"/>
  <c r="E323" i="7"/>
  <c r="P322" i="7"/>
  <c r="E322" i="7"/>
  <c r="P321" i="7"/>
  <c r="E321" i="7"/>
  <c r="P320" i="7"/>
  <c r="E320" i="7"/>
  <c r="P319" i="7"/>
  <c r="E319" i="7"/>
  <c r="P318" i="7"/>
  <c r="E318" i="7"/>
  <c r="P317" i="7"/>
  <c r="E317" i="7"/>
  <c r="P316" i="7"/>
  <c r="E316" i="7"/>
  <c r="P315" i="7"/>
  <c r="E315" i="7"/>
  <c r="P314" i="7"/>
  <c r="E314" i="7"/>
  <c r="P313" i="7"/>
  <c r="E313" i="7"/>
  <c r="P312" i="7"/>
  <c r="E312" i="7"/>
  <c r="P311" i="7"/>
  <c r="E311" i="7"/>
  <c r="P310" i="7"/>
  <c r="E310" i="7"/>
  <c r="P309" i="7"/>
  <c r="E309" i="7"/>
  <c r="P308" i="7"/>
  <c r="E308" i="7"/>
  <c r="P307" i="7"/>
  <c r="E307" i="7"/>
  <c r="P306" i="7"/>
  <c r="E306" i="7"/>
  <c r="P305" i="7"/>
  <c r="E305" i="7"/>
  <c r="P304" i="7"/>
  <c r="E304" i="7"/>
  <c r="P303" i="7"/>
  <c r="E303" i="7"/>
  <c r="P302" i="7"/>
  <c r="E302" i="7"/>
  <c r="P301" i="7"/>
  <c r="E301" i="7"/>
  <c r="P300" i="7"/>
  <c r="E300" i="7"/>
  <c r="P299" i="7"/>
  <c r="O299" i="7"/>
  <c r="E299" i="7"/>
  <c r="P298" i="7"/>
  <c r="O298" i="7"/>
  <c r="E298" i="7"/>
  <c r="P297" i="7"/>
  <c r="O297" i="7"/>
  <c r="E297" i="7"/>
  <c r="P296" i="7"/>
  <c r="O296" i="7"/>
  <c r="E296" i="7"/>
  <c r="P295" i="7"/>
  <c r="O295" i="7"/>
  <c r="E295" i="7"/>
  <c r="P294" i="7"/>
  <c r="O294" i="7"/>
  <c r="E294" i="7"/>
  <c r="P293" i="7"/>
  <c r="O293" i="7"/>
  <c r="E293" i="7"/>
  <c r="P292" i="7"/>
  <c r="O292" i="7"/>
  <c r="E292" i="7"/>
  <c r="P291" i="7"/>
  <c r="O291" i="7"/>
  <c r="E291" i="7"/>
  <c r="P290" i="7"/>
  <c r="O290" i="7"/>
  <c r="E290" i="7"/>
  <c r="P289" i="7"/>
  <c r="O289" i="7"/>
  <c r="E289" i="7"/>
  <c r="P288" i="7"/>
  <c r="O288" i="7"/>
  <c r="E288" i="7"/>
  <c r="P287" i="7"/>
  <c r="O287" i="7"/>
  <c r="E287" i="7"/>
  <c r="P286" i="7"/>
  <c r="O286" i="7"/>
  <c r="E286" i="7"/>
  <c r="P285" i="7"/>
  <c r="O285" i="7"/>
  <c r="E285" i="7"/>
  <c r="P284" i="7"/>
  <c r="O284" i="7"/>
  <c r="E284" i="7"/>
  <c r="P283" i="7"/>
  <c r="O283" i="7"/>
  <c r="E283" i="7"/>
  <c r="P282" i="7"/>
  <c r="O282" i="7"/>
  <c r="E282" i="7"/>
  <c r="P281" i="7"/>
  <c r="O281" i="7"/>
  <c r="E281" i="7"/>
  <c r="P280" i="7"/>
  <c r="O280" i="7"/>
  <c r="E280" i="7"/>
  <c r="P279" i="7"/>
  <c r="O279" i="7"/>
  <c r="E279" i="7"/>
  <c r="P278" i="7"/>
  <c r="O278" i="7"/>
  <c r="E278" i="7"/>
  <c r="P277" i="7"/>
  <c r="O277" i="7"/>
  <c r="E277" i="7"/>
  <c r="P276" i="7"/>
  <c r="O276" i="7"/>
  <c r="P275" i="7"/>
  <c r="O275" i="7"/>
  <c r="E275" i="7"/>
  <c r="P274" i="7"/>
  <c r="O274" i="7"/>
  <c r="E274" i="7"/>
  <c r="P273" i="7"/>
  <c r="O273" i="7"/>
  <c r="E273" i="7"/>
  <c r="P272" i="7"/>
  <c r="O272" i="7"/>
  <c r="E272" i="7"/>
  <c r="P271" i="7"/>
  <c r="O271" i="7"/>
  <c r="E271" i="7"/>
  <c r="P270" i="7"/>
  <c r="O270" i="7"/>
  <c r="E270" i="7"/>
  <c r="P269" i="7"/>
  <c r="O269" i="7"/>
  <c r="E269" i="7"/>
  <c r="P268" i="7"/>
  <c r="O268" i="7"/>
  <c r="E268" i="7"/>
  <c r="P267" i="7"/>
  <c r="O267" i="7"/>
  <c r="E267" i="7"/>
  <c r="P266" i="7"/>
  <c r="O266" i="7"/>
  <c r="P265" i="7"/>
  <c r="O265" i="7"/>
  <c r="E265" i="7"/>
  <c r="P264" i="7"/>
  <c r="O264" i="7"/>
  <c r="E264" i="7"/>
  <c r="P263" i="7"/>
  <c r="O263" i="7"/>
  <c r="E263" i="7"/>
  <c r="P262" i="7"/>
  <c r="O262" i="7"/>
  <c r="E262" i="7"/>
  <c r="P261" i="7"/>
  <c r="O261" i="7"/>
  <c r="E261" i="7"/>
  <c r="P260" i="7"/>
  <c r="O260" i="7"/>
  <c r="E260" i="7"/>
  <c r="P259" i="7"/>
  <c r="O259" i="7"/>
  <c r="E259" i="7"/>
  <c r="P258" i="7"/>
  <c r="O258" i="7"/>
  <c r="E258" i="7"/>
  <c r="P257" i="7"/>
  <c r="O257" i="7"/>
  <c r="E257" i="7"/>
  <c r="P256" i="7"/>
  <c r="O256" i="7"/>
  <c r="E256" i="7"/>
  <c r="P255" i="7"/>
  <c r="O255" i="7"/>
  <c r="E255" i="7"/>
  <c r="P254" i="7"/>
  <c r="O254" i="7"/>
  <c r="E254" i="7"/>
  <c r="P253" i="7"/>
  <c r="O253" i="7"/>
  <c r="E253" i="7"/>
  <c r="P252" i="7"/>
  <c r="O252" i="7"/>
  <c r="E252" i="7"/>
  <c r="P251" i="7"/>
  <c r="O251" i="7"/>
  <c r="E251" i="7"/>
  <c r="P250" i="7"/>
  <c r="O250" i="7"/>
  <c r="E250" i="7"/>
  <c r="P249" i="7"/>
  <c r="O249" i="7"/>
  <c r="E249" i="7"/>
  <c r="P248" i="7"/>
  <c r="O248" i="7"/>
  <c r="E248" i="7"/>
  <c r="P247" i="7"/>
  <c r="O247" i="7"/>
  <c r="E247" i="7"/>
  <c r="P246" i="7"/>
  <c r="O246" i="7"/>
  <c r="E246" i="7"/>
  <c r="P245" i="7"/>
  <c r="O245" i="7"/>
  <c r="E245" i="7"/>
  <c r="P244" i="7"/>
  <c r="O244" i="7"/>
  <c r="E244" i="7"/>
  <c r="P243" i="7"/>
  <c r="O243" i="7"/>
  <c r="E243" i="7"/>
  <c r="P242" i="7"/>
  <c r="O242" i="7"/>
  <c r="E242" i="7"/>
  <c r="P241" i="7"/>
  <c r="O241" i="7"/>
  <c r="E241" i="7"/>
  <c r="P240" i="7"/>
  <c r="O240" i="7"/>
  <c r="E240" i="7"/>
  <c r="P239" i="7"/>
  <c r="O239" i="7"/>
  <c r="E239" i="7"/>
  <c r="P238" i="7"/>
  <c r="O238" i="7"/>
  <c r="E238" i="7"/>
  <c r="P237" i="7"/>
  <c r="O237" i="7"/>
  <c r="E237" i="7"/>
  <c r="P236" i="7"/>
  <c r="O236" i="7"/>
  <c r="E236" i="7"/>
  <c r="P235" i="7"/>
  <c r="O235" i="7"/>
  <c r="E235" i="7"/>
  <c r="P234" i="7"/>
  <c r="O234" i="7"/>
  <c r="E234" i="7"/>
  <c r="P233" i="7"/>
  <c r="O233" i="7"/>
  <c r="E233" i="7"/>
  <c r="P232" i="7"/>
  <c r="O232" i="7"/>
  <c r="E232" i="7"/>
  <c r="P231" i="7"/>
  <c r="O231" i="7"/>
  <c r="E231" i="7"/>
  <c r="P230" i="7"/>
  <c r="O230" i="7"/>
  <c r="E230" i="7"/>
  <c r="P229" i="7"/>
  <c r="O229" i="7"/>
  <c r="E229" i="7"/>
  <c r="P228" i="7"/>
  <c r="O228" i="7"/>
  <c r="E228" i="7"/>
  <c r="P227" i="7"/>
  <c r="O227" i="7"/>
  <c r="E227" i="7"/>
  <c r="P226" i="7"/>
  <c r="O226" i="7"/>
  <c r="E226" i="7"/>
  <c r="P225" i="7"/>
  <c r="O225" i="7"/>
  <c r="E225" i="7"/>
  <c r="P224" i="7"/>
  <c r="O224" i="7"/>
  <c r="E224" i="7"/>
  <c r="P223" i="7"/>
  <c r="O223" i="7"/>
  <c r="E223" i="7"/>
  <c r="P222" i="7"/>
  <c r="O222" i="7"/>
  <c r="E222" i="7"/>
  <c r="P221" i="7"/>
  <c r="O221" i="7"/>
  <c r="E221" i="7"/>
  <c r="P220" i="7"/>
  <c r="O220" i="7"/>
  <c r="E220" i="7"/>
  <c r="P219" i="7"/>
  <c r="O219" i="7"/>
  <c r="E219" i="7"/>
  <c r="P218" i="7"/>
  <c r="O218" i="7"/>
  <c r="E218" i="7"/>
  <c r="P217" i="7"/>
  <c r="O217" i="7"/>
  <c r="E217" i="7"/>
  <c r="P216" i="7"/>
  <c r="O216" i="7"/>
  <c r="E216" i="7"/>
  <c r="P215" i="7"/>
  <c r="O215" i="7"/>
  <c r="E215" i="7"/>
  <c r="P214" i="7"/>
  <c r="O214" i="7"/>
  <c r="E214" i="7"/>
  <c r="P213" i="7"/>
  <c r="O213" i="7"/>
  <c r="E213" i="7"/>
  <c r="P212" i="7"/>
  <c r="O212" i="7"/>
  <c r="E212" i="7"/>
  <c r="P211" i="7"/>
  <c r="O211" i="7"/>
  <c r="E211" i="7"/>
  <c r="P210" i="7"/>
  <c r="O210" i="7"/>
  <c r="E210" i="7"/>
  <c r="P209" i="7"/>
  <c r="O209" i="7"/>
  <c r="E209" i="7"/>
  <c r="P208" i="7"/>
  <c r="O208" i="7"/>
  <c r="E208" i="7"/>
  <c r="P207" i="7"/>
  <c r="O207" i="7"/>
  <c r="E207" i="7"/>
  <c r="P206" i="7"/>
  <c r="O206" i="7"/>
  <c r="E206" i="7"/>
  <c r="P205" i="7"/>
  <c r="O205" i="7"/>
  <c r="E205" i="7"/>
  <c r="P204" i="7"/>
  <c r="O204" i="7"/>
  <c r="E204" i="7"/>
  <c r="P203" i="7"/>
  <c r="O203" i="7"/>
  <c r="E203" i="7"/>
  <c r="P202" i="7"/>
  <c r="O202" i="7"/>
  <c r="E202" i="7"/>
  <c r="P201" i="7"/>
  <c r="O201" i="7"/>
  <c r="E201" i="7"/>
  <c r="P200" i="7"/>
  <c r="O200" i="7"/>
  <c r="E200" i="7"/>
  <c r="P199" i="7"/>
  <c r="O199" i="7"/>
  <c r="E199" i="7"/>
  <c r="P198" i="7"/>
  <c r="O198" i="7"/>
  <c r="E198" i="7"/>
  <c r="P197" i="7"/>
  <c r="O197" i="7"/>
  <c r="E197" i="7"/>
  <c r="P196" i="7"/>
  <c r="O196" i="7"/>
  <c r="E196" i="7"/>
  <c r="P195" i="7"/>
  <c r="O195" i="7"/>
  <c r="E195" i="7"/>
  <c r="P194" i="7"/>
  <c r="O194" i="7"/>
  <c r="E194" i="7"/>
  <c r="P193" i="7"/>
  <c r="O193" i="7"/>
  <c r="E193" i="7"/>
  <c r="P192" i="7"/>
  <c r="O192" i="7"/>
  <c r="E192" i="7"/>
  <c r="P191" i="7"/>
  <c r="O191" i="7"/>
  <c r="E191" i="7"/>
  <c r="P190" i="7"/>
  <c r="O190" i="7"/>
  <c r="E190" i="7"/>
  <c r="P189" i="7"/>
  <c r="O189" i="7"/>
  <c r="E189" i="7"/>
  <c r="P188" i="7"/>
  <c r="O188" i="7"/>
  <c r="E188" i="7"/>
  <c r="P187" i="7"/>
  <c r="O187" i="7"/>
  <c r="E187" i="7"/>
  <c r="P186" i="7"/>
  <c r="O186" i="7"/>
  <c r="E186" i="7"/>
  <c r="O185" i="7"/>
  <c r="P184" i="7"/>
  <c r="O184" i="7"/>
  <c r="E184" i="7"/>
  <c r="P183" i="7"/>
  <c r="O183" i="7"/>
  <c r="E183" i="7"/>
  <c r="P182" i="7"/>
  <c r="O182" i="7"/>
  <c r="E182" i="7"/>
  <c r="P181" i="7"/>
  <c r="O181" i="7"/>
  <c r="E181" i="7"/>
  <c r="P180" i="7"/>
  <c r="O180" i="7"/>
  <c r="E180" i="7"/>
  <c r="P179" i="7"/>
  <c r="O179" i="7"/>
  <c r="E179" i="7"/>
  <c r="P178" i="7"/>
  <c r="O178" i="7"/>
  <c r="E178" i="7"/>
  <c r="P177" i="7"/>
  <c r="O177" i="7"/>
  <c r="E177" i="7"/>
  <c r="P176" i="7"/>
  <c r="O176" i="7"/>
  <c r="E176" i="7"/>
  <c r="P175" i="7"/>
  <c r="O175" i="7"/>
  <c r="E175" i="7"/>
  <c r="P174" i="7"/>
  <c r="O174" i="7"/>
  <c r="E174" i="7"/>
  <c r="P173" i="7"/>
  <c r="O173" i="7"/>
  <c r="E173" i="7"/>
  <c r="P172" i="7"/>
  <c r="O172" i="7"/>
  <c r="E172" i="7"/>
  <c r="P171" i="7"/>
  <c r="O171" i="7"/>
  <c r="E171" i="7"/>
  <c r="P170" i="7"/>
  <c r="O170" i="7"/>
  <c r="E170" i="7"/>
  <c r="P169" i="7"/>
  <c r="O169" i="7"/>
  <c r="E169" i="7"/>
  <c r="P168" i="7"/>
  <c r="O168" i="7"/>
  <c r="E168" i="7"/>
  <c r="P167" i="7"/>
  <c r="O167" i="7"/>
  <c r="E167" i="7"/>
  <c r="P166" i="7"/>
  <c r="O166" i="7"/>
  <c r="E166" i="7"/>
  <c r="P165" i="7"/>
  <c r="O165" i="7"/>
  <c r="E165" i="7"/>
  <c r="P164" i="7"/>
  <c r="O164" i="7"/>
  <c r="E164" i="7"/>
  <c r="P163" i="7"/>
  <c r="O163" i="7"/>
  <c r="E163" i="7"/>
  <c r="P162" i="7"/>
  <c r="O162" i="7"/>
  <c r="E162" i="7"/>
  <c r="P161" i="7"/>
  <c r="O161" i="7"/>
  <c r="E161" i="7"/>
  <c r="P160" i="7"/>
  <c r="O160" i="7"/>
  <c r="E160" i="7"/>
  <c r="P159" i="7"/>
  <c r="O159" i="7"/>
  <c r="E159" i="7"/>
  <c r="P158" i="7"/>
  <c r="O158" i="7"/>
  <c r="E158" i="7"/>
  <c r="P157" i="7"/>
  <c r="O157" i="7"/>
  <c r="E157" i="7"/>
  <c r="P156" i="7"/>
  <c r="O156" i="7"/>
  <c r="E156" i="7"/>
  <c r="P155" i="7"/>
  <c r="O155" i="7"/>
  <c r="E155" i="7"/>
  <c r="P154" i="7"/>
  <c r="O154" i="7"/>
  <c r="E154" i="7"/>
  <c r="P153" i="7"/>
  <c r="O153" i="7"/>
  <c r="E153" i="7"/>
  <c r="P152" i="7"/>
  <c r="O152" i="7"/>
  <c r="E152" i="7"/>
  <c r="P151" i="7"/>
  <c r="O151" i="7"/>
  <c r="E151" i="7"/>
  <c r="P150" i="7"/>
  <c r="O150" i="7"/>
  <c r="E150" i="7"/>
  <c r="P149" i="7"/>
  <c r="O149" i="7"/>
  <c r="E149" i="7"/>
  <c r="P148" i="7"/>
  <c r="O148" i="7"/>
  <c r="E148" i="7"/>
  <c r="P147" i="7"/>
  <c r="O147" i="7"/>
  <c r="E147" i="7"/>
  <c r="P146" i="7"/>
  <c r="O146" i="7"/>
  <c r="E146" i="7"/>
  <c r="P145" i="7"/>
  <c r="O145" i="7"/>
  <c r="E145" i="7"/>
  <c r="P144" i="7"/>
  <c r="O144" i="7"/>
  <c r="E144" i="7"/>
  <c r="P143" i="7"/>
  <c r="O143" i="7"/>
  <c r="E143" i="7"/>
  <c r="P142" i="7"/>
  <c r="O142" i="7"/>
  <c r="E142" i="7"/>
  <c r="P141" i="7"/>
  <c r="O141" i="7"/>
  <c r="E141" i="7"/>
  <c r="P140" i="7"/>
  <c r="O140" i="7"/>
  <c r="E140" i="7"/>
  <c r="P139" i="7"/>
  <c r="O139" i="7"/>
  <c r="E139" i="7"/>
  <c r="P138" i="7"/>
  <c r="O138" i="7"/>
  <c r="E138" i="7"/>
  <c r="P137" i="7"/>
  <c r="O137" i="7"/>
  <c r="E137" i="7"/>
  <c r="P136" i="7"/>
  <c r="O136" i="7"/>
  <c r="E136" i="7"/>
  <c r="P135" i="7"/>
  <c r="O135" i="7"/>
  <c r="E135" i="7"/>
  <c r="P134" i="7"/>
  <c r="O134" i="7"/>
  <c r="E134" i="7"/>
  <c r="P133" i="7"/>
  <c r="O133" i="7"/>
  <c r="E133" i="7"/>
  <c r="P132" i="7"/>
  <c r="O132" i="7"/>
  <c r="E132" i="7"/>
  <c r="P131" i="7"/>
  <c r="O131" i="7"/>
  <c r="E131" i="7"/>
  <c r="P130" i="7"/>
  <c r="O130" i="7"/>
  <c r="E130" i="7"/>
  <c r="P129" i="7"/>
  <c r="O129" i="7"/>
  <c r="E129" i="7"/>
  <c r="O128" i="7"/>
  <c r="E128" i="7"/>
  <c r="P127" i="7"/>
  <c r="O127" i="7"/>
  <c r="E127" i="7"/>
  <c r="P126" i="7"/>
  <c r="O126" i="7"/>
  <c r="E126" i="7"/>
  <c r="P125" i="7"/>
  <c r="O125" i="7"/>
  <c r="E125" i="7"/>
  <c r="P124" i="7"/>
  <c r="O124" i="7"/>
  <c r="E124" i="7"/>
  <c r="P123" i="7"/>
  <c r="O123" i="7"/>
  <c r="E123" i="7"/>
  <c r="P122" i="7"/>
  <c r="O122" i="7"/>
  <c r="E122" i="7"/>
  <c r="P121" i="7"/>
  <c r="O121" i="7"/>
  <c r="E121" i="7"/>
  <c r="P120" i="7"/>
  <c r="O120" i="7"/>
  <c r="E120" i="7"/>
  <c r="P119" i="7"/>
  <c r="O119" i="7"/>
  <c r="E119" i="7"/>
  <c r="P118" i="7"/>
  <c r="O118" i="7"/>
  <c r="E118" i="7"/>
  <c r="P117" i="7"/>
  <c r="O117" i="7"/>
  <c r="E117" i="7"/>
  <c r="P116" i="7"/>
  <c r="O116" i="7"/>
  <c r="E116" i="7"/>
  <c r="P115" i="7"/>
  <c r="O115" i="7"/>
  <c r="E115" i="7"/>
  <c r="P114" i="7"/>
  <c r="O114" i="7"/>
  <c r="E114" i="7"/>
  <c r="P113" i="7"/>
  <c r="O113" i="7"/>
  <c r="E113" i="7"/>
  <c r="P112" i="7"/>
  <c r="O112" i="7"/>
  <c r="E112" i="7"/>
  <c r="P111" i="7"/>
  <c r="O111" i="7"/>
  <c r="E111" i="7"/>
  <c r="P110" i="7"/>
  <c r="O110" i="7"/>
  <c r="E110" i="7"/>
  <c r="P109" i="7"/>
  <c r="O109" i="7"/>
  <c r="E109" i="7"/>
  <c r="P108" i="7"/>
  <c r="O108" i="7"/>
  <c r="E108" i="7"/>
  <c r="P107" i="7"/>
  <c r="O107" i="7"/>
  <c r="E107" i="7"/>
  <c r="P106" i="7"/>
  <c r="O106" i="7"/>
  <c r="E106" i="7"/>
  <c r="P105" i="7"/>
  <c r="O105" i="7"/>
  <c r="E105" i="7"/>
  <c r="P104" i="7"/>
  <c r="O104" i="7"/>
  <c r="E104" i="7"/>
  <c r="P103" i="7"/>
  <c r="O103" i="7"/>
  <c r="E103" i="7"/>
  <c r="P102" i="7"/>
  <c r="O102" i="7"/>
  <c r="E102" i="7"/>
  <c r="P101" i="7"/>
  <c r="O101" i="7"/>
  <c r="E101" i="7"/>
  <c r="P100" i="7"/>
  <c r="O100" i="7"/>
  <c r="E100" i="7"/>
  <c r="P99" i="7"/>
  <c r="O99" i="7"/>
  <c r="E99" i="7"/>
  <c r="P98" i="7"/>
  <c r="O98" i="7"/>
  <c r="E98" i="7"/>
  <c r="P97" i="7"/>
  <c r="O97" i="7"/>
  <c r="E97" i="7"/>
  <c r="O96" i="7"/>
  <c r="O95" i="7"/>
  <c r="P94" i="7"/>
  <c r="O94" i="7"/>
  <c r="E94" i="7"/>
  <c r="P93" i="7"/>
  <c r="O93" i="7"/>
  <c r="E93" i="7"/>
  <c r="P92" i="7"/>
  <c r="O92" i="7"/>
  <c r="E92" i="7"/>
  <c r="P91" i="7"/>
  <c r="O91" i="7"/>
  <c r="E91" i="7"/>
  <c r="P90" i="7"/>
  <c r="O90" i="7"/>
  <c r="E90" i="7"/>
  <c r="P89" i="7"/>
  <c r="O89" i="7"/>
  <c r="E89" i="7"/>
  <c r="P88" i="7"/>
  <c r="O88" i="7"/>
  <c r="E88" i="7"/>
  <c r="P87" i="7"/>
  <c r="O87" i="7"/>
  <c r="E87" i="7"/>
  <c r="P86" i="7"/>
  <c r="O86" i="7"/>
  <c r="E86" i="7"/>
  <c r="O85" i="7"/>
  <c r="E85" i="7"/>
  <c r="P84" i="7"/>
  <c r="O84" i="7"/>
  <c r="E84" i="7"/>
  <c r="P83" i="7"/>
  <c r="O83" i="7"/>
  <c r="E83" i="7"/>
  <c r="P82" i="7"/>
  <c r="O82" i="7"/>
  <c r="E82" i="7"/>
  <c r="P81" i="7"/>
  <c r="O81" i="7"/>
  <c r="E81" i="7"/>
  <c r="P80" i="7"/>
  <c r="O80" i="7"/>
  <c r="E80" i="7"/>
  <c r="P79" i="7"/>
  <c r="O79" i="7"/>
  <c r="E79" i="7"/>
  <c r="P78" i="7"/>
  <c r="O78" i="7"/>
  <c r="E78" i="7"/>
  <c r="P77" i="7"/>
  <c r="O77" i="7"/>
  <c r="E77" i="7"/>
  <c r="P76" i="7"/>
  <c r="O76" i="7"/>
  <c r="E76" i="7"/>
  <c r="P75" i="7"/>
  <c r="O75" i="7"/>
  <c r="E75" i="7"/>
  <c r="P74" i="7"/>
  <c r="O74" i="7"/>
  <c r="E74" i="7"/>
  <c r="P73" i="7"/>
  <c r="O73" i="7"/>
  <c r="E73" i="7"/>
  <c r="P72" i="7"/>
  <c r="O72" i="7"/>
  <c r="E72" i="7"/>
  <c r="P71" i="7"/>
  <c r="O71" i="7"/>
  <c r="E71" i="7"/>
  <c r="P70" i="7"/>
  <c r="O70" i="7"/>
  <c r="E70" i="7"/>
  <c r="P69" i="7"/>
  <c r="O69" i="7"/>
  <c r="E69" i="7"/>
  <c r="P68" i="7"/>
  <c r="O68" i="7"/>
  <c r="E68" i="7"/>
  <c r="P67" i="7"/>
  <c r="O67" i="7"/>
  <c r="E67" i="7"/>
  <c r="P66" i="7"/>
  <c r="O66" i="7"/>
  <c r="E66" i="7"/>
  <c r="P65" i="7"/>
  <c r="O65" i="7"/>
  <c r="E65" i="7"/>
  <c r="P64" i="7"/>
  <c r="O64" i="7"/>
  <c r="E64" i="7"/>
  <c r="P63" i="7"/>
  <c r="O63" i="7"/>
  <c r="E63" i="7"/>
  <c r="P62" i="7"/>
  <c r="O62" i="7"/>
  <c r="E62" i="7"/>
  <c r="P61" i="7"/>
  <c r="O61" i="7"/>
  <c r="E61" i="7"/>
  <c r="P60" i="7"/>
  <c r="O60" i="7"/>
  <c r="E60" i="7"/>
  <c r="P59" i="7"/>
  <c r="O59" i="7"/>
  <c r="E59" i="7"/>
  <c r="P58" i="7"/>
  <c r="O58" i="7"/>
  <c r="E58" i="7"/>
  <c r="P57" i="7"/>
  <c r="O57" i="7"/>
  <c r="E57" i="7"/>
  <c r="P56" i="7"/>
  <c r="O56" i="7"/>
  <c r="E56" i="7"/>
  <c r="P55" i="7"/>
  <c r="O55" i="7"/>
  <c r="E55" i="7"/>
  <c r="P54" i="7"/>
  <c r="O54" i="7"/>
  <c r="E54" i="7"/>
  <c r="P53" i="7"/>
  <c r="O53" i="7"/>
  <c r="E53" i="7"/>
  <c r="P52" i="7"/>
  <c r="O52" i="7"/>
  <c r="E52" i="7"/>
  <c r="P51" i="7"/>
  <c r="O51" i="7"/>
  <c r="E51" i="7"/>
  <c r="P50" i="7"/>
  <c r="O50" i="7"/>
  <c r="E50" i="7"/>
  <c r="P49" i="7"/>
  <c r="O49" i="7"/>
  <c r="E49" i="7"/>
  <c r="P48" i="7"/>
  <c r="O48" i="7"/>
  <c r="E48" i="7"/>
  <c r="P47" i="7"/>
  <c r="O47" i="7"/>
  <c r="E47" i="7"/>
  <c r="P46" i="7"/>
  <c r="O46" i="7"/>
  <c r="E46" i="7"/>
  <c r="P45" i="7"/>
  <c r="O45" i="7"/>
  <c r="E45" i="7"/>
  <c r="P44" i="7"/>
  <c r="O44" i="7"/>
  <c r="E44" i="7"/>
  <c r="P43" i="7"/>
  <c r="O43" i="7"/>
  <c r="E43" i="7"/>
  <c r="P42" i="7"/>
  <c r="O42" i="7"/>
  <c r="E42" i="7"/>
  <c r="P41" i="7"/>
  <c r="O41" i="7"/>
  <c r="E41" i="7"/>
  <c r="P40" i="7"/>
  <c r="O40" i="7"/>
  <c r="E40" i="7"/>
  <c r="P39" i="7"/>
  <c r="O39" i="7"/>
  <c r="E39" i="7"/>
  <c r="P38" i="7"/>
  <c r="O38" i="7"/>
  <c r="E38" i="7"/>
  <c r="P37" i="7"/>
  <c r="O37" i="7"/>
  <c r="E37" i="7"/>
  <c r="P36" i="7"/>
  <c r="O36" i="7"/>
  <c r="E36" i="7"/>
  <c r="P35" i="7"/>
  <c r="O35" i="7"/>
  <c r="E35" i="7"/>
  <c r="P34" i="7"/>
  <c r="O34" i="7"/>
  <c r="E34" i="7"/>
  <c r="P33" i="7"/>
  <c r="O33" i="7"/>
  <c r="E33" i="7"/>
  <c r="P32" i="7"/>
  <c r="O32" i="7"/>
  <c r="E32" i="7"/>
  <c r="P31" i="7"/>
  <c r="O31" i="7"/>
  <c r="E31" i="7"/>
  <c r="P30" i="7"/>
  <c r="O30" i="7"/>
  <c r="E30" i="7"/>
  <c r="P29" i="7"/>
  <c r="O29" i="7"/>
  <c r="E29" i="7"/>
  <c r="P28" i="7"/>
  <c r="O28" i="7"/>
  <c r="E28" i="7"/>
  <c r="P27" i="7"/>
  <c r="O27" i="7"/>
  <c r="E27" i="7"/>
  <c r="P26" i="7"/>
  <c r="O26" i="7"/>
  <c r="E26" i="7"/>
  <c r="P25" i="7"/>
  <c r="O25" i="7"/>
  <c r="E25" i="7"/>
  <c r="P24" i="7"/>
  <c r="O24" i="7"/>
  <c r="E24" i="7"/>
  <c r="P23" i="7"/>
  <c r="O23" i="7"/>
  <c r="E23" i="7"/>
  <c r="P22" i="7"/>
  <c r="O22" i="7"/>
  <c r="E22" i="7"/>
  <c r="P21" i="7"/>
  <c r="O21" i="7"/>
  <c r="E21" i="7"/>
  <c r="P20" i="7"/>
  <c r="O20" i="7"/>
  <c r="E20" i="7"/>
  <c r="P19" i="7"/>
  <c r="O19" i="7"/>
  <c r="E19" i="7"/>
  <c r="P18" i="7"/>
  <c r="O18" i="7"/>
  <c r="E18" i="7"/>
  <c r="P17" i="7"/>
  <c r="O17" i="7"/>
  <c r="E17" i="7"/>
  <c r="P16" i="7"/>
  <c r="O16" i="7"/>
  <c r="E16" i="7"/>
  <c r="P15" i="7"/>
  <c r="O15" i="7"/>
  <c r="E15" i="7"/>
  <c r="P14" i="7"/>
  <c r="O14" i="7"/>
  <c r="E14" i="7"/>
  <c r="P13" i="7"/>
  <c r="O13" i="7"/>
  <c r="E13" i="7"/>
  <c r="P12" i="7"/>
  <c r="O12" i="7"/>
  <c r="E12" i="7"/>
  <c r="P11" i="7"/>
  <c r="O11" i="7"/>
  <c r="E11" i="7"/>
  <c r="P10" i="7"/>
  <c r="O10" i="7"/>
  <c r="E10" i="7"/>
  <c r="P9" i="7"/>
  <c r="O9" i="7"/>
  <c r="E9" i="7"/>
  <c r="P8" i="7"/>
  <c r="O8" i="7"/>
  <c r="E8" i="7"/>
  <c r="P7" i="7"/>
  <c r="O7" i="7"/>
  <c r="E7" i="7"/>
  <c r="P6" i="7"/>
  <c r="O6" i="7"/>
  <c r="E6" i="7"/>
  <c r="P5" i="7"/>
  <c r="O5" i="7"/>
  <c r="E5" i="7"/>
  <c r="P4" i="7"/>
  <c r="O4" i="7"/>
  <c r="E4" i="7"/>
  <c r="P3" i="7"/>
  <c r="O3" i="7"/>
  <c r="E3" i="7"/>
  <c r="P2" i="7"/>
  <c r="O2" i="7"/>
  <c r="E2" i="7"/>
  <c r="P104" i="2" l="1"/>
  <c r="O104" i="2"/>
  <c r="P81" i="10" s="1"/>
  <c r="N104" i="2"/>
  <c r="G104" i="2"/>
  <c r="E104" i="2"/>
  <c r="P103" i="2"/>
  <c r="O103" i="2"/>
  <c r="P79" i="10" s="1"/>
  <c r="N103" i="2"/>
  <c r="G103" i="2"/>
  <c r="E103" i="2"/>
  <c r="P102" i="2"/>
  <c r="O102" i="2"/>
  <c r="P80" i="10" s="1"/>
  <c r="N102" i="2"/>
  <c r="G102" i="2"/>
  <c r="E102" i="2"/>
  <c r="R80" i="10" l="1"/>
  <c r="R81" i="10"/>
  <c r="P585" i="2"/>
  <c r="R884" i="10" s="1"/>
  <c r="O585" i="2"/>
  <c r="P884" i="10" s="1"/>
  <c r="N585" i="2"/>
  <c r="G585" i="2"/>
  <c r="E585" i="2"/>
  <c r="P651" i="2"/>
  <c r="O651" i="2"/>
  <c r="P942" i="10" s="1"/>
  <c r="N651" i="2"/>
  <c r="G651" i="2"/>
  <c r="E651" i="2"/>
  <c r="P649" i="2"/>
  <c r="P650" i="2"/>
  <c r="P652" i="2"/>
  <c r="N650" i="2"/>
  <c r="O650" i="2"/>
  <c r="P941" i="10" s="1"/>
  <c r="N652" i="2"/>
  <c r="O652" i="2"/>
  <c r="G650" i="2"/>
  <c r="G652" i="2"/>
  <c r="E650" i="2"/>
  <c r="E652" i="2"/>
  <c r="R940" i="10" l="1"/>
  <c r="R941" i="10"/>
  <c r="R731" i="10"/>
  <c r="R942" i="10"/>
  <c r="E101" i="2"/>
  <c r="E100" i="2"/>
  <c r="P101" i="2"/>
  <c r="O101" i="2"/>
  <c r="P78" i="10" s="1"/>
  <c r="N101" i="2"/>
  <c r="G101" i="2"/>
  <c r="P100" i="2"/>
  <c r="O100" i="2"/>
  <c r="P338" i="10" s="1"/>
  <c r="N100" i="2"/>
  <c r="G100" i="2"/>
  <c r="R78" i="10" l="1"/>
  <c r="P99" i="2"/>
  <c r="O99" i="2"/>
  <c r="P76" i="10" s="1"/>
  <c r="G99" i="2"/>
  <c r="E99" i="2"/>
  <c r="P98" i="2"/>
  <c r="O98" i="2"/>
  <c r="G98" i="2"/>
  <c r="E98" i="2"/>
  <c r="P723" i="2" l="1"/>
  <c r="R1071" i="10" s="1"/>
  <c r="O723" i="2"/>
  <c r="P1071" i="10" s="1"/>
  <c r="N723" i="2"/>
  <c r="G723" i="2"/>
  <c r="E723" i="2"/>
  <c r="N259" i="2"/>
  <c r="O259" i="2"/>
  <c r="P270" i="10" s="1"/>
  <c r="N260" i="2"/>
  <c r="O260" i="2"/>
  <c r="P130" i="10" s="1"/>
  <c r="N261" i="2"/>
  <c r="O261" i="2"/>
  <c r="P272" i="10" s="1"/>
  <c r="N262" i="2"/>
  <c r="O262" i="2"/>
  <c r="P273" i="10" s="1"/>
  <c r="N263" i="2"/>
  <c r="O263" i="2"/>
  <c r="P274" i="10" s="1"/>
  <c r="N264" i="2"/>
  <c r="O264" i="2"/>
  <c r="P101" i="10" s="1"/>
  <c r="N265" i="2"/>
  <c r="O265" i="2"/>
  <c r="P275" i="10" s="1"/>
  <c r="N266" i="2"/>
  <c r="O266" i="2"/>
  <c r="G259" i="2"/>
  <c r="G260" i="2"/>
  <c r="G261" i="2"/>
  <c r="G262" i="2"/>
  <c r="G263" i="2"/>
  <c r="G264" i="2"/>
  <c r="G265" i="2"/>
  <c r="G266" i="2"/>
  <c r="E259" i="2"/>
  <c r="E260" i="2"/>
  <c r="E261" i="2"/>
  <c r="E262" i="2"/>
  <c r="E263" i="2"/>
  <c r="E264" i="2"/>
  <c r="E265" i="2"/>
  <c r="E266" i="2"/>
  <c r="P519" i="2"/>
  <c r="O519" i="2"/>
  <c r="P591" i="10" s="1"/>
  <c r="N519" i="2"/>
  <c r="G519" i="2"/>
  <c r="E519" i="2"/>
  <c r="P518" i="2"/>
  <c r="O518" i="2"/>
  <c r="P590" i="10" s="1"/>
  <c r="N518" i="2"/>
  <c r="G518" i="2"/>
  <c r="E518" i="2"/>
  <c r="P517" i="2"/>
  <c r="O517" i="2"/>
  <c r="N517" i="2"/>
  <c r="G517" i="2"/>
  <c r="E517" i="2"/>
  <c r="P515" i="2"/>
  <c r="O515" i="2"/>
  <c r="P616" i="10" s="1"/>
  <c r="N515" i="2"/>
  <c r="G515" i="2"/>
  <c r="E515" i="2"/>
  <c r="P514" i="2"/>
  <c r="O514" i="2"/>
  <c r="P587" i="10" s="1"/>
  <c r="N514" i="2"/>
  <c r="G514" i="2"/>
  <c r="E514" i="2"/>
  <c r="P513" i="2"/>
  <c r="O513" i="2"/>
  <c r="P586" i="10" s="1"/>
  <c r="N513" i="2"/>
  <c r="G513" i="2"/>
  <c r="E513" i="2"/>
  <c r="E516" i="2"/>
  <c r="G516" i="2"/>
  <c r="N516" i="2"/>
  <c r="O516" i="2"/>
  <c r="P589" i="10" s="1"/>
  <c r="P516" i="2"/>
  <c r="R589" i="10" s="1"/>
  <c r="R590" i="10" l="1"/>
  <c r="R591" i="10"/>
  <c r="P512" i="2"/>
  <c r="O512" i="2"/>
  <c r="P585" i="10" s="1"/>
  <c r="N512" i="2"/>
  <c r="G512" i="2"/>
  <c r="E512" i="2"/>
  <c r="R585" i="10" l="1"/>
  <c r="G752" i="2"/>
  <c r="G753" i="2"/>
  <c r="E752" i="2"/>
  <c r="G506" i="2"/>
  <c r="G507" i="2"/>
  <c r="G508" i="2"/>
  <c r="G509" i="2"/>
  <c r="G510" i="2"/>
  <c r="G511" i="2"/>
  <c r="E506" i="2"/>
  <c r="E507" i="2"/>
  <c r="E508" i="2"/>
  <c r="E509" i="2"/>
  <c r="E510" i="2"/>
  <c r="E511" i="2"/>
  <c r="N511" i="2"/>
  <c r="O511" i="2"/>
  <c r="P584" i="10" s="1"/>
  <c r="N505" i="2" l="1"/>
  <c r="O505" i="2"/>
  <c r="P579" i="10" s="1"/>
  <c r="P505" i="2"/>
  <c r="N506" i="2"/>
  <c r="O506" i="2"/>
  <c r="P580" i="10" s="1"/>
  <c r="P506" i="2"/>
  <c r="N507" i="2"/>
  <c r="O507" i="2"/>
  <c r="P581" i="10" s="1"/>
  <c r="P507" i="2"/>
  <c r="N508" i="2"/>
  <c r="O508" i="2"/>
  <c r="P957" i="10" s="1"/>
  <c r="P508" i="2"/>
  <c r="R957" i="10" s="1"/>
  <c r="N509" i="2"/>
  <c r="O509" i="2"/>
  <c r="P582" i="10" s="1"/>
  <c r="P509" i="2"/>
  <c r="N510" i="2"/>
  <c r="O510" i="2"/>
  <c r="P583" i="10" s="1"/>
  <c r="P510" i="2"/>
  <c r="R581" i="10" l="1"/>
  <c r="R579" i="10"/>
  <c r="R583" i="10"/>
  <c r="R329" i="10"/>
  <c r="P753" i="2"/>
  <c r="N753" i="2"/>
  <c r="E753" i="2"/>
  <c r="O753" i="2"/>
  <c r="P1077" i="10" s="1"/>
  <c r="R1077" i="10" l="1"/>
  <c r="N257" i="2"/>
  <c r="O257" i="2"/>
  <c r="P257" i="2"/>
  <c r="N722" i="2"/>
  <c r="O722" i="2"/>
  <c r="P363" i="10" s="1"/>
  <c r="P722" i="2"/>
  <c r="G722" i="2"/>
  <c r="E722" i="2"/>
  <c r="D256" i="2"/>
  <c r="D21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R363" i="10" l="1"/>
  <c r="R307" i="10"/>
  <c r="N751" i="2"/>
  <c r="O751" i="2"/>
  <c r="P1161" i="10" s="1"/>
  <c r="P751" i="2"/>
  <c r="G751" i="2"/>
  <c r="E750" i="2"/>
  <c r="E751" i="2"/>
  <c r="P268" i="2"/>
  <c r="O268" i="2"/>
  <c r="P396" i="10" s="1"/>
  <c r="N268" i="2"/>
  <c r="G268" i="2"/>
  <c r="E268" i="2"/>
  <c r="R396" i="10" l="1"/>
  <c r="N670" i="2"/>
  <c r="O670" i="2"/>
  <c r="P1016" i="10" s="1"/>
  <c r="P670" i="2"/>
  <c r="R1016" i="10" s="1"/>
  <c r="G670" i="2"/>
  <c r="E670" i="2"/>
  <c r="N504" i="2"/>
  <c r="O504" i="2"/>
  <c r="P578" i="10" s="1"/>
  <c r="P504" i="2"/>
  <c r="G504" i="2"/>
  <c r="G505" i="2"/>
  <c r="E500" i="2"/>
  <c r="E501" i="2"/>
  <c r="E502" i="2"/>
  <c r="E503" i="2"/>
  <c r="E504" i="2"/>
  <c r="E505" i="2"/>
  <c r="N250" i="2"/>
  <c r="O250" i="2"/>
  <c r="P250" i="2"/>
  <c r="N251" i="2"/>
  <c r="O251" i="2"/>
  <c r="P251" i="2"/>
  <c r="N252" i="2"/>
  <c r="O252" i="2"/>
  <c r="P252" i="2"/>
  <c r="N253" i="2"/>
  <c r="O253" i="2"/>
  <c r="P253" i="2"/>
  <c r="N254" i="2"/>
  <c r="O254" i="2"/>
  <c r="P266" i="10" s="1"/>
  <c r="P254" i="2"/>
  <c r="N255" i="2"/>
  <c r="O255" i="2"/>
  <c r="P267" i="10" s="1"/>
  <c r="P255" i="2"/>
  <c r="R267" i="10" s="1"/>
  <c r="E250" i="2"/>
  <c r="G250" i="2"/>
  <c r="E251" i="2"/>
  <c r="G251" i="2"/>
  <c r="E252" i="2"/>
  <c r="G252" i="2"/>
  <c r="E253" i="2"/>
  <c r="G253" i="2"/>
  <c r="E254" i="2"/>
  <c r="G254" i="2"/>
  <c r="E255" i="2"/>
  <c r="G255" i="2"/>
  <c r="R578" i="10" l="1"/>
  <c r="N750" i="2"/>
  <c r="O750" i="2"/>
  <c r="P1135" i="10" s="1"/>
  <c r="P750" i="2"/>
  <c r="G750" i="2"/>
  <c r="N720" i="2"/>
  <c r="O720" i="2"/>
  <c r="P1069" i="10" s="1"/>
  <c r="P720" i="2"/>
  <c r="N721" i="2"/>
  <c r="O721" i="2"/>
  <c r="P1070" i="10" s="1"/>
  <c r="P721" i="2"/>
  <c r="R1070" i="10" s="1"/>
  <c r="G720" i="2"/>
  <c r="G721" i="2"/>
  <c r="E720" i="2"/>
  <c r="E721" i="2"/>
  <c r="O96" i="2"/>
  <c r="P75" i="10" s="1"/>
  <c r="O95" i="2"/>
  <c r="N500" i="2"/>
  <c r="O500" i="2"/>
  <c r="P500" i="2"/>
  <c r="N501" i="2"/>
  <c r="O501" i="2"/>
  <c r="P952" i="10" s="1"/>
  <c r="P501" i="2"/>
  <c r="N502" i="2"/>
  <c r="O502" i="2"/>
  <c r="P577" i="10" s="1"/>
  <c r="P502" i="2"/>
  <c r="N503" i="2"/>
  <c r="O503" i="2"/>
  <c r="P503" i="2"/>
  <c r="G497" i="2"/>
  <c r="G498" i="2"/>
  <c r="G499" i="2"/>
  <c r="G500" i="2"/>
  <c r="G501" i="2"/>
  <c r="G502" i="2"/>
  <c r="G503" i="2"/>
  <c r="N248" i="2"/>
  <c r="O248" i="2"/>
  <c r="P265" i="10" s="1"/>
  <c r="P248" i="2"/>
  <c r="N249" i="2"/>
  <c r="O249" i="2"/>
  <c r="P249" i="2"/>
  <c r="G248" i="2"/>
  <c r="G249" i="2"/>
  <c r="E248" i="2"/>
  <c r="E249" i="2"/>
  <c r="R952" i="10" l="1"/>
  <c r="R1069" i="10"/>
  <c r="R265" i="10"/>
  <c r="N641" i="2"/>
  <c r="O641" i="2"/>
  <c r="P933" i="10" s="1"/>
  <c r="P641" i="2"/>
  <c r="R933" i="10" s="1"/>
  <c r="N642" i="2"/>
  <c r="O642" i="2"/>
  <c r="P934" i="10" s="1"/>
  <c r="P642" i="2"/>
  <c r="N643" i="2"/>
  <c r="O643" i="2"/>
  <c r="P643" i="2"/>
  <c r="N644" i="2"/>
  <c r="O644" i="2"/>
  <c r="P935" i="10" s="1"/>
  <c r="P644" i="2"/>
  <c r="N645" i="2"/>
  <c r="O645" i="2"/>
  <c r="P936" i="10" s="1"/>
  <c r="P645" i="2"/>
  <c r="R936" i="10" s="1"/>
  <c r="N646" i="2"/>
  <c r="O646" i="2"/>
  <c r="P937" i="10" s="1"/>
  <c r="P646" i="2"/>
  <c r="N647" i="2"/>
  <c r="O647" i="2"/>
  <c r="P938" i="10" s="1"/>
  <c r="P647" i="2"/>
  <c r="R364" i="10" s="1"/>
  <c r="N648" i="2"/>
  <c r="O648" i="2"/>
  <c r="P648" i="2"/>
  <c r="G641" i="2"/>
  <c r="G642" i="2"/>
  <c r="G643" i="2"/>
  <c r="G644" i="2"/>
  <c r="G645" i="2"/>
  <c r="G646" i="2"/>
  <c r="G647" i="2"/>
  <c r="G648" i="2"/>
  <c r="E641" i="2"/>
  <c r="E642" i="2"/>
  <c r="E643" i="2"/>
  <c r="E644" i="2"/>
  <c r="E645" i="2"/>
  <c r="E646" i="2"/>
  <c r="E647" i="2"/>
  <c r="E648" i="2"/>
  <c r="R935" i="10" l="1"/>
  <c r="R934" i="10"/>
  <c r="R937" i="10"/>
  <c r="N497" i="2"/>
  <c r="O497" i="2"/>
  <c r="P573" i="10" s="1"/>
  <c r="P497" i="2"/>
  <c r="N498" i="2"/>
  <c r="O498" i="2"/>
  <c r="P574" i="10" s="1"/>
  <c r="P498" i="2"/>
  <c r="N499" i="2"/>
  <c r="O499" i="2"/>
  <c r="P499" i="2"/>
  <c r="E497" i="2"/>
  <c r="E498" i="2"/>
  <c r="E499" i="2"/>
  <c r="G92" i="2"/>
  <c r="G93" i="2"/>
  <c r="G94" i="2"/>
  <c r="N92" i="2"/>
  <c r="O92" i="2"/>
  <c r="P92" i="2"/>
  <c r="N93" i="2"/>
  <c r="O93" i="2"/>
  <c r="P93" i="2"/>
  <c r="N94" i="2"/>
  <c r="O94" i="2"/>
  <c r="P73" i="10" s="1"/>
  <c r="P94" i="2"/>
  <c r="E92" i="2"/>
  <c r="E93" i="2"/>
  <c r="E94" i="2"/>
  <c r="R73" i="10" l="1"/>
  <c r="R574" i="10"/>
  <c r="R573" i="10"/>
  <c r="P719" i="2"/>
  <c r="R1068" i="10" s="1"/>
  <c r="O719" i="2"/>
  <c r="P1068" i="10" s="1"/>
  <c r="N719" i="2"/>
  <c r="G719" i="2"/>
  <c r="E719" i="2"/>
  <c r="N633" i="2"/>
  <c r="O633" i="2"/>
  <c r="P925" i="10" s="1"/>
  <c r="P633" i="2"/>
  <c r="N634" i="2"/>
  <c r="O634" i="2"/>
  <c r="P926" i="10" s="1"/>
  <c r="P634" i="2"/>
  <c r="N635" i="2"/>
  <c r="O635" i="2"/>
  <c r="P927" i="10" s="1"/>
  <c r="P635" i="2"/>
  <c r="N636" i="2"/>
  <c r="O636" i="2"/>
  <c r="P928" i="10" s="1"/>
  <c r="P636" i="2"/>
  <c r="R928" i="10" s="1"/>
  <c r="N637" i="2"/>
  <c r="O637" i="2"/>
  <c r="P929" i="10" s="1"/>
  <c r="P637" i="2"/>
  <c r="N638" i="2"/>
  <c r="O638" i="2"/>
  <c r="P930" i="10" s="1"/>
  <c r="P638" i="2"/>
  <c r="N639" i="2"/>
  <c r="O639" i="2"/>
  <c r="P931" i="10" s="1"/>
  <c r="P639" i="2"/>
  <c r="N640" i="2"/>
  <c r="O640" i="2"/>
  <c r="P932" i="10" s="1"/>
  <c r="P640" i="2"/>
  <c r="G633" i="2"/>
  <c r="G634" i="2"/>
  <c r="G635" i="2"/>
  <c r="G636" i="2"/>
  <c r="G637" i="2"/>
  <c r="G638" i="2"/>
  <c r="G639" i="2"/>
  <c r="G640" i="2"/>
  <c r="E633" i="2"/>
  <c r="E634" i="2"/>
  <c r="E635" i="2"/>
  <c r="E636" i="2"/>
  <c r="E637" i="2"/>
  <c r="E638" i="2"/>
  <c r="E639" i="2"/>
  <c r="E640" i="2"/>
  <c r="N486" i="2"/>
  <c r="O486" i="2"/>
  <c r="P300" i="10" s="1"/>
  <c r="P486" i="2"/>
  <c r="R300" i="10" s="1"/>
  <c r="N487" i="2"/>
  <c r="O487" i="2"/>
  <c r="P566" i="10" s="1"/>
  <c r="P487" i="2"/>
  <c r="N488" i="2"/>
  <c r="O488" i="2"/>
  <c r="P567" i="10" s="1"/>
  <c r="P488" i="2"/>
  <c r="N489" i="2"/>
  <c r="O489" i="2"/>
  <c r="P568" i="10" s="1"/>
  <c r="P489" i="2"/>
  <c r="N490" i="2"/>
  <c r="O490" i="2"/>
  <c r="P569" i="10" s="1"/>
  <c r="P490" i="2"/>
  <c r="N491" i="2"/>
  <c r="O491" i="2"/>
  <c r="P570" i="10" s="1"/>
  <c r="P491" i="2"/>
  <c r="N492" i="2"/>
  <c r="O492" i="2"/>
  <c r="P492" i="2"/>
  <c r="N493" i="2"/>
  <c r="O493" i="2"/>
  <c r="P571" i="10" s="1"/>
  <c r="P493" i="2"/>
  <c r="N494" i="2"/>
  <c r="O494" i="2"/>
  <c r="P572" i="10" s="1"/>
  <c r="P494" i="2"/>
  <c r="N495" i="2"/>
  <c r="O495" i="2"/>
  <c r="P495" i="2"/>
  <c r="N496" i="2"/>
  <c r="O496" i="2"/>
  <c r="P496" i="2"/>
  <c r="G486" i="2"/>
  <c r="G487" i="2"/>
  <c r="G488" i="2"/>
  <c r="G489" i="2"/>
  <c r="G490" i="2"/>
  <c r="G491" i="2"/>
  <c r="G492" i="2"/>
  <c r="G493" i="2"/>
  <c r="G494" i="2"/>
  <c r="G495" i="2"/>
  <c r="G496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N238" i="2"/>
  <c r="O238" i="2"/>
  <c r="P259" i="10" s="1"/>
  <c r="P238" i="2"/>
  <c r="N239" i="2"/>
  <c r="O239" i="2"/>
  <c r="P239" i="2"/>
  <c r="N240" i="2"/>
  <c r="O240" i="2"/>
  <c r="P240" i="2"/>
  <c r="N241" i="2"/>
  <c r="O241" i="2"/>
  <c r="P260" i="10" s="1"/>
  <c r="P241" i="2"/>
  <c r="R260" i="10" s="1"/>
  <c r="N242" i="2"/>
  <c r="O242" i="2"/>
  <c r="P261" i="10" s="1"/>
  <c r="P242" i="2"/>
  <c r="N243" i="2"/>
  <c r="O243" i="2"/>
  <c r="P243" i="2"/>
  <c r="N244" i="2"/>
  <c r="O244" i="2"/>
  <c r="P244" i="2"/>
  <c r="N245" i="2"/>
  <c r="O245" i="2"/>
  <c r="P245" i="2"/>
  <c r="N246" i="2"/>
  <c r="O246" i="2"/>
  <c r="P246" i="2"/>
  <c r="N247" i="2"/>
  <c r="O247" i="2"/>
  <c r="P264" i="10" s="1"/>
  <c r="P247" i="2"/>
  <c r="G238" i="2"/>
  <c r="G239" i="2"/>
  <c r="G240" i="2"/>
  <c r="G241" i="2"/>
  <c r="G242" i="2"/>
  <c r="G243" i="2"/>
  <c r="G244" i="2"/>
  <c r="G245" i="2"/>
  <c r="G246" i="2"/>
  <c r="G247" i="2"/>
  <c r="E238" i="2"/>
  <c r="E239" i="2"/>
  <c r="E240" i="2"/>
  <c r="E241" i="2"/>
  <c r="E242" i="2"/>
  <c r="E243" i="2"/>
  <c r="E244" i="2"/>
  <c r="E245" i="2"/>
  <c r="E246" i="2"/>
  <c r="E247" i="2"/>
  <c r="P90" i="2"/>
  <c r="P91" i="2"/>
  <c r="O91" i="2"/>
  <c r="P72" i="10" s="1"/>
  <c r="N90" i="2"/>
  <c r="N91" i="2"/>
  <c r="G90" i="2"/>
  <c r="G91" i="2"/>
  <c r="E91" i="2"/>
  <c r="E90" i="2"/>
  <c r="O90" i="2"/>
  <c r="P118" i="10" s="1"/>
  <c r="R72" i="10" l="1"/>
  <c r="R568" i="10"/>
  <c r="R930" i="10"/>
  <c r="R571" i="10"/>
  <c r="R1098" i="10"/>
  <c r="R261" i="10"/>
  <c r="R929" i="10"/>
  <c r="R927" i="10"/>
  <c r="R932" i="10"/>
  <c r="R931" i="10"/>
  <c r="R118" i="10"/>
  <c r="R621" i="10"/>
  <c r="R926" i="10"/>
  <c r="R767" i="10"/>
  <c r="R925" i="10"/>
  <c r="R761" i="10"/>
  <c r="R264" i="10"/>
  <c r="R566" i="10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2" i="4"/>
  <c r="N773" i="4" l="1"/>
  <c r="O773" i="4"/>
  <c r="N774" i="4"/>
  <c r="O774" i="4"/>
  <c r="N775" i="4"/>
  <c r="O775" i="4"/>
  <c r="N776" i="4"/>
  <c r="O776" i="4"/>
  <c r="N777" i="4"/>
  <c r="O777" i="4"/>
  <c r="N778" i="4"/>
  <c r="O778" i="4"/>
  <c r="N779" i="4"/>
  <c r="O779" i="4"/>
  <c r="N780" i="4"/>
  <c r="O780" i="4"/>
  <c r="N781" i="4"/>
  <c r="O781" i="4"/>
  <c r="N782" i="4"/>
  <c r="O782" i="4"/>
  <c r="N738" i="4"/>
  <c r="O738" i="4"/>
  <c r="N739" i="4"/>
  <c r="O739" i="4"/>
  <c r="N740" i="4"/>
  <c r="O740" i="4"/>
  <c r="N741" i="4"/>
  <c r="O741" i="4"/>
  <c r="N742" i="4"/>
  <c r="O742" i="4"/>
  <c r="N743" i="4"/>
  <c r="O743" i="4"/>
  <c r="N744" i="4"/>
  <c r="O744" i="4"/>
  <c r="N745" i="4"/>
  <c r="O745" i="4"/>
  <c r="N746" i="4"/>
  <c r="O746" i="4"/>
  <c r="N747" i="4"/>
  <c r="O747" i="4"/>
  <c r="N681" i="4"/>
  <c r="O681" i="4"/>
  <c r="N682" i="4"/>
  <c r="O682" i="4"/>
  <c r="N683" i="4"/>
  <c r="O683" i="4"/>
  <c r="N684" i="4"/>
  <c r="O684" i="4"/>
  <c r="N685" i="4"/>
  <c r="O685" i="4"/>
  <c r="N686" i="4"/>
  <c r="O686" i="4"/>
  <c r="N687" i="4"/>
  <c r="O687" i="4"/>
  <c r="N688" i="4"/>
  <c r="O688" i="4"/>
  <c r="N689" i="4"/>
  <c r="O689" i="4"/>
  <c r="N643" i="4"/>
  <c r="O643" i="4"/>
  <c r="N644" i="4"/>
  <c r="O644" i="4"/>
  <c r="N645" i="4"/>
  <c r="O645" i="4"/>
  <c r="N646" i="4"/>
  <c r="O646" i="4"/>
  <c r="N647" i="4"/>
  <c r="O647" i="4"/>
  <c r="N648" i="4"/>
  <c r="O648" i="4"/>
  <c r="N649" i="4"/>
  <c r="O649" i="4"/>
  <c r="N650" i="4"/>
  <c r="O650" i="4"/>
  <c r="N651" i="4"/>
  <c r="O651" i="4"/>
  <c r="N652" i="4"/>
  <c r="O652" i="4"/>
  <c r="N653" i="4"/>
  <c r="O653" i="4"/>
  <c r="N654" i="4"/>
  <c r="O654" i="4"/>
  <c r="N655" i="4"/>
  <c r="O655" i="4"/>
  <c r="N656" i="4"/>
  <c r="O656" i="4"/>
  <c r="N657" i="4"/>
  <c r="O657" i="4"/>
  <c r="N658" i="4"/>
  <c r="O658" i="4"/>
  <c r="N659" i="4"/>
  <c r="O659" i="4"/>
  <c r="N660" i="4"/>
  <c r="O660" i="4"/>
  <c r="N661" i="4"/>
  <c r="O661" i="4"/>
  <c r="N662" i="4"/>
  <c r="O662" i="4"/>
  <c r="N663" i="4"/>
  <c r="O663" i="4"/>
  <c r="N501" i="4"/>
  <c r="O501" i="4"/>
  <c r="N502" i="4"/>
  <c r="O502" i="4"/>
  <c r="N503" i="4"/>
  <c r="O503" i="4"/>
  <c r="N504" i="4"/>
  <c r="O504" i="4"/>
  <c r="N505" i="4"/>
  <c r="O505" i="4"/>
  <c r="N506" i="4"/>
  <c r="O506" i="4"/>
  <c r="N507" i="4"/>
  <c r="O507" i="4"/>
  <c r="N508" i="4"/>
  <c r="O508" i="4"/>
  <c r="N509" i="4"/>
  <c r="O509" i="4"/>
  <c r="N510" i="4"/>
  <c r="O510" i="4"/>
  <c r="N511" i="4"/>
  <c r="O511" i="4"/>
  <c r="N512" i="4"/>
  <c r="O512" i="4"/>
  <c r="N513" i="4"/>
  <c r="O513" i="4"/>
  <c r="N514" i="4"/>
  <c r="O514" i="4"/>
  <c r="N515" i="4"/>
  <c r="O515" i="4"/>
  <c r="N516" i="4"/>
  <c r="O516" i="4"/>
  <c r="N517" i="4"/>
  <c r="O517" i="4"/>
  <c r="N518" i="4"/>
  <c r="O518" i="4"/>
  <c r="N519" i="4"/>
  <c r="O519" i="4"/>
  <c r="N520" i="4"/>
  <c r="O520" i="4"/>
  <c r="N521" i="4"/>
  <c r="O521" i="4"/>
  <c r="N522" i="4"/>
  <c r="O522" i="4"/>
  <c r="N523" i="4"/>
  <c r="O523" i="4"/>
  <c r="N524" i="4"/>
  <c r="O524" i="4"/>
  <c r="N525" i="4"/>
  <c r="O525" i="4"/>
  <c r="N526" i="4"/>
  <c r="O526" i="4"/>
  <c r="N527" i="4"/>
  <c r="O527" i="4"/>
  <c r="N528" i="4"/>
  <c r="O528" i="4"/>
  <c r="N529" i="4"/>
  <c r="O529" i="4"/>
  <c r="N253" i="4"/>
  <c r="O253" i="4"/>
  <c r="N254" i="4"/>
  <c r="O254" i="4"/>
  <c r="N255" i="4"/>
  <c r="O255" i="4"/>
  <c r="N256" i="4"/>
  <c r="O256" i="4"/>
  <c r="N257" i="4"/>
  <c r="O257" i="4"/>
  <c r="N258" i="4"/>
  <c r="O258" i="4"/>
  <c r="N259" i="4"/>
  <c r="O259" i="4"/>
  <c r="N260" i="4"/>
  <c r="O260" i="4"/>
  <c r="N261" i="4"/>
  <c r="O261" i="4"/>
  <c r="N262" i="4"/>
  <c r="O262" i="4"/>
  <c r="N263" i="4"/>
  <c r="O263" i="4"/>
  <c r="N264" i="4"/>
  <c r="O264" i="4"/>
  <c r="N265" i="4"/>
  <c r="O265" i="4"/>
  <c r="N266" i="4"/>
  <c r="O266" i="4"/>
  <c r="N267" i="4"/>
  <c r="O267" i="4"/>
  <c r="N268" i="4"/>
  <c r="O268" i="4"/>
  <c r="N269" i="4"/>
  <c r="O269" i="4"/>
  <c r="N270" i="4"/>
  <c r="O270" i="4"/>
  <c r="N271" i="4"/>
  <c r="O271" i="4"/>
  <c r="N272" i="4"/>
  <c r="O272" i="4"/>
  <c r="N273" i="4"/>
  <c r="O273" i="4"/>
  <c r="N274" i="4"/>
  <c r="O274" i="4"/>
  <c r="N275" i="4"/>
  <c r="O275" i="4"/>
  <c r="N276" i="4"/>
  <c r="O276" i="4"/>
  <c r="N277" i="4"/>
  <c r="O277" i="4"/>
  <c r="N278" i="4"/>
  <c r="O278" i="4"/>
  <c r="N279" i="4"/>
  <c r="O27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O835" i="4"/>
  <c r="N835" i="4"/>
  <c r="O834" i="4"/>
  <c r="N834" i="4"/>
  <c r="O833" i="4"/>
  <c r="N833" i="4"/>
  <c r="O832" i="4"/>
  <c r="N832" i="4"/>
  <c r="O831" i="4"/>
  <c r="N831" i="4"/>
  <c r="O830" i="4"/>
  <c r="N830" i="4"/>
  <c r="O829" i="4"/>
  <c r="N829" i="4"/>
  <c r="O828" i="4"/>
  <c r="N828" i="4"/>
  <c r="O827" i="4"/>
  <c r="N827" i="4"/>
  <c r="O826" i="4"/>
  <c r="N826" i="4"/>
  <c r="O825" i="4"/>
  <c r="N825" i="4"/>
  <c r="O824" i="4"/>
  <c r="N824" i="4"/>
  <c r="O823" i="4"/>
  <c r="N823" i="4"/>
  <c r="O822" i="4"/>
  <c r="N822" i="4"/>
  <c r="O821" i="4"/>
  <c r="N821" i="4"/>
  <c r="O820" i="4"/>
  <c r="N820" i="4"/>
  <c r="O819" i="4"/>
  <c r="N819" i="4"/>
  <c r="O818" i="4"/>
  <c r="N818" i="4"/>
  <c r="O817" i="4"/>
  <c r="N817" i="4"/>
  <c r="O816" i="4"/>
  <c r="N816" i="4"/>
  <c r="O815" i="4"/>
  <c r="N815" i="4"/>
  <c r="O814" i="4"/>
  <c r="N814" i="4"/>
  <c r="O813" i="4"/>
  <c r="N813" i="4"/>
  <c r="O812" i="4"/>
  <c r="N812" i="4"/>
  <c r="O811" i="4"/>
  <c r="N811" i="4"/>
  <c r="O810" i="4"/>
  <c r="N810" i="4"/>
  <c r="O809" i="4"/>
  <c r="N809" i="4"/>
  <c r="O808" i="4"/>
  <c r="N808" i="4"/>
  <c r="O807" i="4"/>
  <c r="N807" i="4"/>
  <c r="O806" i="4"/>
  <c r="N806" i="4"/>
  <c r="O805" i="4"/>
  <c r="N805" i="4"/>
  <c r="O804" i="4"/>
  <c r="N804" i="4"/>
  <c r="O803" i="4"/>
  <c r="N803" i="4"/>
  <c r="O802" i="4"/>
  <c r="N802" i="4"/>
  <c r="O801" i="4"/>
  <c r="N801" i="4"/>
  <c r="O800" i="4"/>
  <c r="N800" i="4"/>
  <c r="O799" i="4"/>
  <c r="N799" i="4"/>
  <c r="O798" i="4"/>
  <c r="N798" i="4"/>
  <c r="O797" i="4"/>
  <c r="N797" i="4"/>
  <c r="O796" i="4"/>
  <c r="N796" i="4"/>
  <c r="O795" i="4"/>
  <c r="N795" i="4"/>
  <c r="O794" i="4"/>
  <c r="N794" i="4"/>
  <c r="O793" i="4"/>
  <c r="N793" i="4"/>
  <c r="O543" i="4"/>
  <c r="N543" i="4"/>
  <c r="O792" i="4"/>
  <c r="N792" i="4"/>
  <c r="O791" i="4"/>
  <c r="N791" i="4"/>
  <c r="O790" i="4"/>
  <c r="N790" i="4"/>
  <c r="O789" i="4"/>
  <c r="N789" i="4"/>
  <c r="O788" i="4"/>
  <c r="N788" i="4"/>
  <c r="O787" i="4"/>
  <c r="N787" i="4"/>
  <c r="O786" i="4"/>
  <c r="N786" i="4"/>
  <c r="O785" i="4"/>
  <c r="N785" i="4"/>
  <c r="O784" i="4"/>
  <c r="N784" i="4"/>
  <c r="O783" i="4"/>
  <c r="N783" i="4"/>
  <c r="O772" i="4"/>
  <c r="N772" i="4"/>
  <c r="O771" i="4"/>
  <c r="N771" i="4"/>
  <c r="O770" i="4"/>
  <c r="N770" i="4"/>
  <c r="O769" i="4"/>
  <c r="N769" i="4"/>
  <c r="O768" i="4"/>
  <c r="N768" i="4"/>
  <c r="O767" i="4"/>
  <c r="N767" i="4"/>
  <c r="O766" i="4"/>
  <c r="N766" i="4"/>
  <c r="O765" i="4"/>
  <c r="N765" i="4"/>
  <c r="O764" i="4"/>
  <c r="N764" i="4"/>
  <c r="O763" i="4"/>
  <c r="N763" i="4"/>
  <c r="O762" i="4"/>
  <c r="N762" i="4"/>
  <c r="O761" i="4"/>
  <c r="N761" i="4"/>
  <c r="O760" i="4"/>
  <c r="N760" i="4"/>
  <c r="O759" i="4"/>
  <c r="N759" i="4"/>
  <c r="O758" i="4"/>
  <c r="N758" i="4"/>
  <c r="O757" i="4"/>
  <c r="N757" i="4"/>
  <c r="O756" i="4"/>
  <c r="N756" i="4"/>
  <c r="O755" i="4"/>
  <c r="N755" i="4"/>
  <c r="D755" i="4"/>
  <c r="O754" i="4"/>
  <c r="N754" i="4"/>
  <c r="D754" i="4"/>
  <c r="O753" i="4"/>
  <c r="N753" i="4"/>
  <c r="O752" i="4"/>
  <c r="N752" i="4"/>
  <c r="O751" i="4"/>
  <c r="N751" i="4"/>
  <c r="O750" i="4"/>
  <c r="N750" i="4"/>
  <c r="O749" i="4"/>
  <c r="N749" i="4"/>
  <c r="O748" i="4"/>
  <c r="N748" i="4"/>
  <c r="O737" i="4"/>
  <c r="N737" i="4"/>
  <c r="O736" i="4"/>
  <c r="N736" i="4"/>
  <c r="O735" i="4"/>
  <c r="N735" i="4"/>
  <c r="O734" i="4"/>
  <c r="N734" i="4"/>
  <c r="O733" i="4"/>
  <c r="N733" i="4"/>
  <c r="O732" i="4"/>
  <c r="N732" i="4"/>
  <c r="O731" i="4"/>
  <c r="N731" i="4"/>
  <c r="O730" i="4"/>
  <c r="N730" i="4"/>
  <c r="O729" i="4"/>
  <c r="N729" i="4"/>
  <c r="O728" i="4"/>
  <c r="N728" i="4"/>
  <c r="O727" i="4"/>
  <c r="N727" i="4"/>
  <c r="O726" i="4"/>
  <c r="N726" i="4"/>
  <c r="O725" i="4"/>
  <c r="N725" i="4"/>
  <c r="O724" i="4"/>
  <c r="N724" i="4"/>
  <c r="O723" i="4"/>
  <c r="N723" i="4"/>
  <c r="O722" i="4"/>
  <c r="N722" i="4"/>
  <c r="O721" i="4"/>
  <c r="N721" i="4"/>
  <c r="O720" i="4"/>
  <c r="N720" i="4"/>
  <c r="O719" i="4"/>
  <c r="N719" i="4"/>
  <c r="O718" i="4"/>
  <c r="N718" i="4"/>
  <c r="O717" i="4"/>
  <c r="N717" i="4"/>
  <c r="O716" i="4"/>
  <c r="N716" i="4"/>
  <c r="O715" i="4"/>
  <c r="N715" i="4"/>
  <c r="O714" i="4"/>
  <c r="N714" i="4"/>
  <c r="O713" i="4"/>
  <c r="N713" i="4"/>
  <c r="O712" i="4"/>
  <c r="N712" i="4"/>
  <c r="O711" i="4"/>
  <c r="N711" i="4"/>
  <c r="O710" i="4"/>
  <c r="N710" i="4"/>
  <c r="O709" i="4"/>
  <c r="N709" i="4"/>
  <c r="O708" i="4"/>
  <c r="N708" i="4"/>
  <c r="D708" i="4"/>
  <c r="O707" i="4"/>
  <c r="N707" i="4"/>
  <c r="D707" i="4"/>
  <c r="O706" i="4"/>
  <c r="N706" i="4"/>
  <c r="D706" i="4"/>
  <c r="O705" i="4"/>
  <c r="N705" i="4"/>
  <c r="D705" i="4"/>
  <c r="O704" i="4"/>
  <c r="N704" i="4"/>
  <c r="D704" i="4"/>
  <c r="O703" i="4"/>
  <c r="N703" i="4"/>
  <c r="D703" i="4"/>
  <c r="O702" i="4"/>
  <c r="N702" i="4"/>
  <c r="O701" i="4"/>
  <c r="N701" i="4"/>
  <c r="O700" i="4"/>
  <c r="N700" i="4"/>
  <c r="O699" i="4"/>
  <c r="N699" i="4"/>
  <c r="O698" i="4"/>
  <c r="N698" i="4"/>
  <c r="O697" i="4"/>
  <c r="N697" i="4"/>
  <c r="O696" i="4"/>
  <c r="N696" i="4"/>
  <c r="O695" i="4"/>
  <c r="N695" i="4"/>
  <c r="O694" i="4"/>
  <c r="N694" i="4"/>
  <c r="O693" i="4"/>
  <c r="N693" i="4"/>
  <c r="O692" i="4"/>
  <c r="N692" i="4"/>
  <c r="O691" i="4"/>
  <c r="N691" i="4"/>
  <c r="O690" i="4"/>
  <c r="N690" i="4"/>
  <c r="O680" i="4"/>
  <c r="N680" i="4"/>
  <c r="O679" i="4"/>
  <c r="N679" i="4"/>
  <c r="O678" i="4"/>
  <c r="N678" i="4"/>
  <c r="O677" i="4"/>
  <c r="N677" i="4"/>
  <c r="O676" i="4"/>
  <c r="N676" i="4"/>
  <c r="O675" i="4"/>
  <c r="N675" i="4"/>
  <c r="O674" i="4"/>
  <c r="N674" i="4"/>
  <c r="O673" i="4"/>
  <c r="N673" i="4"/>
  <c r="O672" i="4"/>
  <c r="N672" i="4"/>
  <c r="O671" i="4"/>
  <c r="N671" i="4"/>
  <c r="O670" i="4"/>
  <c r="N670" i="4"/>
  <c r="D670" i="4"/>
  <c r="O669" i="4"/>
  <c r="N669" i="4"/>
  <c r="D669" i="4"/>
  <c r="O668" i="4"/>
  <c r="N668" i="4"/>
  <c r="O667" i="4"/>
  <c r="N667" i="4"/>
  <c r="O666" i="4"/>
  <c r="N666" i="4"/>
  <c r="O665" i="4"/>
  <c r="N665" i="4"/>
  <c r="O664" i="4"/>
  <c r="N664" i="4"/>
  <c r="O642" i="4"/>
  <c r="N642" i="4"/>
  <c r="O641" i="4"/>
  <c r="N641" i="4"/>
  <c r="O640" i="4"/>
  <c r="N640" i="4"/>
  <c r="O639" i="4"/>
  <c r="N639" i="4"/>
  <c r="O638" i="4"/>
  <c r="N638" i="4"/>
  <c r="O637" i="4"/>
  <c r="N637" i="4"/>
  <c r="O636" i="4"/>
  <c r="N636" i="4"/>
  <c r="O635" i="4"/>
  <c r="N635" i="4"/>
  <c r="O634" i="4"/>
  <c r="N634" i="4"/>
  <c r="O633" i="4"/>
  <c r="N633" i="4"/>
  <c r="O632" i="4"/>
  <c r="N632" i="4"/>
  <c r="O631" i="4"/>
  <c r="N631" i="4"/>
  <c r="O630" i="4"/>
  <c r="N630" i="4"/>
  <c r="O629" i="4"/>
  <c r="N629" i="4"/>
  <c r="O628" i="4"/>
  <c r="N628" i="4"/>
  <c r="O627" i="4"/>
  <c r="N627" i="4"/>
  <c r="O626" i="4"/>
  <c r="N626" i="4"/>
  <c r="O625" i="4"/>
  <c r="N625" i="4"/>
  <c r="O624" i="4"/>
  <c r="N624" i="4"/>
  <c r="O623" i="4"/>
  <c r="N623" i="4"/>
  <c r="O622" i="4"/>
  <c r="N622" i="4"/>
  <c r="O621" i="4"/>
  <c r="N621" i="4"/>
  <c r="O620" i="4"/>
  <c r="N620" i="4"/>
  <c r="O619" i="4"/>
  <c r="N619" i="4"/>
  <c r="O618" i="4"/>
  <c r="N618" i="4"/>
  <c r="O617" i="4"/>
  <c r="N617" i="4"/>
  <c r="O616" i="4"/>
  <c r="N616" i="4"/>
  <c r="O615" i="4"/>
  <c r="N615" i="4"/>
  <c r="O614" i="4"/>
  <c r="N614" i="4"/>
  <c r="O613" i="4"/>
  <c r="N613" i="4"/>
  <c r="O612" i="4"/>
  <c r="N612" i="4"/>
  <c r="O611" i="4"/>
  <c r="N611" i="4"/>
  <c r="O610" i="4"/>
  <c r="N610" i="4"/>
  <c r="O609" i="4"/>
  <c r="N609" i="4"/>
  <c r="O608" i="4"/>
  <c r="N608" i="4"/>
  <c r="O607" i="4"/>
  <c r="N607" i="4"/>
  <c r="O606" i="4"/>
  <c r="N606" i="4"/>
  <c r="O605" i="4"/>
  <c r="N605" i="4"/>
  <c r="O604" i="4"/>
  <c r="N604" i="4"/>
  <c r="O603" i="4"/>
  <c r="N603" i="4"/>
  <c r="O602" i="4"/>
  <c r="N602" i="4"/>
  <c r="O601" i="4"/>
  <c r="N601" i="4"/>
  <c r="O600" i="4"/>
  <c r="N600" i="4"/>
  <c r="O599" i="4"/>
  <c r="N599" i="4"/>
  <c r="O598" i="4"/>
  <c r="N598" i="4"/>
  <c r="O597" i="4"/>
  <c r="N597" i="4"/>
  <c r="O596" i="4"/>
  <c r="N596" i="4"/>
  <c r="O595" i="4"/>
  <c r="N595" i="4"/>
  <c r="O594" i="4"/>
  <c r="N594" i="4"/>
  <c r="O593" i="4"/>
  <c r="N593" i="4"/>
  <c r="O592" i="4"/>
  <c r="N592" i="4"/>
  <c r="O591" i="4"/>
  <c r="N591" i="4"/>
  <c r="O590" i="4"/>
  <c r="N590" i="4"/>
  <c r="O589" i="4"/>
  <c r="N589" i="4"/>
  <c r="O588" i="4"/>
  <c r="N588" i="4"/>
  <c r="O587" i="4"/>
  <c r="N587" i="4"/>
  <c r="O586" i="4"/>
  <c r="N586" i="4"/>
  <c r="O585" i="4"/>
  <c r="N585" i="4"/>
  <c r="O584" i="4"/>
  <c r="N584" i="4"/>
  <c r="O583" i="4"/>
  <c r="N583" i="4"/>
  <c r="O582" i="4"/>
  <c r="N582" i="4"/>
  <c r="O581" i="4"/>
  <c r="N581" i="4"/>
  <c r="O580" i="4"/>
  <c r="N580" i="4"/>
  <c r="O579" i="4"/>
  <c r="N579" i="4"/>
  <c r="O578" i="4"/>
  <c r="N578" i="4"/>
  <c r="O577" i="4"/>
  <c r="N577" i="4"/>
  <c r="O576" i="4"/>
  <c r="N576" i="4"/>
  <c r="O575" i="4"/>
  <c r="N575" i="4"/>
  <c r="O574" i="4"/>
  <c r="N574" i="4"/>
  <c r="O573" i="4"/>
  <c r="N573" i="4"/>
  <c r="O572" i="4"/>
  <c r="N572" i="4"/>
  <c r="O571" i="4"/>
  <c r="N571" i="4"/>
  <c r="D571" i="4"/>
  <c r="O570" i="4"/>
  <c r="N570" i="4"/>
  <c r="D570" i="4"/>
  <c r="O569" i="4"/>
  <c r="N569" i="4"/>
  <c r="O568" i="4"/>
  <c r="N568" i="4"/>
  <c r="D568" i="4"/>
  <c r="O567" i="4"/>
  <c r="N567" i="4"/>
  <c r="D567" i="4"/>
  <c r="O566" i="4"/>
  <c r="N566" i="4"/>
  <c r="D566" i="4"/>
  <c r="O565" i="4"/>
  <c r="N565" i="4"/>
  <c r="O564" i="4"/>
  <c r="N564" i="4"/>
  <c r="O563" i="4"/>
  <c r="N563" i="4"/>
  <c r="O562" i="4"/>
  <c r="N562" i="4"/>
  <c r="D562" i="4"/>
  <c r="O561" i="4"/>
  <c r="N561" i="4"/>
  <c r="D561" i="4"/>
  <c r="O560" i="4"/>
  <c r="N560" i="4"/>
  <c r="D560" i="4"/>
  <c r="O559" i="4"/>
  <c r="N559" i="4"/>
  <c r="D559" i="4"/>
  <c r="O558" i="4"/>
  <c r="N558" i="4"/>
  <c r="D558" i="4"/>
  <c r="O557" i="4"/>
  <c r="N557" i="4"/>
  <c r="O556" i="4"/>
  <c r="N556" i="4"/>
  <c r="O555" i="4"/>
  <c r="N555" i="4"/>
  <c r="O554" i="4"/>
  <c r="N554" i="4"/>
  <c r="O553" i="4"/>
  <c r="N553" i="4"/>
  <c r="O552" i="4"/>
  <c r="N552" i="4"/>
  <c r="O551" i="4"/>
  <c r="N551" i="4"/>
  <c r="O550" i="4"/>
  <c r="N550" i="4"/>
  <c r="O549" i="4"/>
  <c r="N549" i="4"/>
  <c r="O548" i="4"/>
  <c r="N548" i="4"/>
  <c r="O547" i="4"/>
  <c r="N547" i="4"/>
  <c r="O546" i="4"/>
  <c r="N546" i="4"/>
  <c r="O545" i="4"/>
  <c r="N545" i="4"/>
  <c r="O544" i="4"/>
  <c r="N544" i="4"/>
  <c r="O542" i="4"/>
  <c r="N542" i="4"/>
  <c r="O541" i="4"/>
  <c r="N541" i="4"/>
  <c r="O540" i="4"/>
  <c r="N540" i="4"/>
  <c r="O539" i="4"/>
  <c r="N539" i="4"/>
  <c r="O538" i="4"/>
  <c r="N538" i="4"/>
  <c r="O537" i="4"/>
  <c r="N537" i="4"/>
  <c r="O536" i="4"/>
  <c r="N536" i="4"/>
  <c r="O535" i="4"/>
  <c r="N535" i="4"/>
  <c r="O534" i="4"/>
  <c r="N534" i="4"/>
  <c r="O533" i="4"/>
  <c r="N533" i="4"/>
  <c r="O532" i="4"/>
  <c r="N532" i="4"/>
  <c r="O531" i="4"/>
  <c r="N531" i="4"/>
  <c r="O530" i="4"/>
  <c r="N530" i="4"/>
  <c r="O500" i="4"/>
  <c r="N500" i="4"/>
  <c r="O499" i="4"/>
  <c r="N499" i="4"/>
  <c r="O498" i="4"/>
  <c r="N498" i="4"/>
  <c r="O497" i="4"/>
  <c r="N497" i="4"/>
  <c r="O496" i="4"/>
  <c r="N496" i="4"/>
  <c r="O495" i="4"/>
  <c r="N495" i="4"/>
  <c r="O494" i="4"/>
  <c r="N494" i="4"/>
  <c r="O493" i="4"/>
  <c r="N493" i="4"/>
  <c r="O492" i="4"/>
  <c r="N492" i="4"/>
  <c r="O491" i="4"/>
  <c r="N491" i="4"/>
  <c r="O490" i="4"/>
  <c r="N490" i="4"/>
  <c r="O489" i="4"/>
  <c r="N489" i="4"/>
  <c r="O488" i="4"/>
  <c r="N488" i="4"/>
  <c r="O487" i="4"/>
  <c r="N487" i="4"/>
  <c r="O486" i="4"/>
  <c r="N486" i="4"/>
  <c r="O485" i="4"/>
  <c r="N485" i="4"/>
  <c r="O484" i="4"/>
  <c r="N484" i="4"/>
  <c r="O483" i="4"/>
  <c r="N483" i="4"/>
  <c r="O482" i="4"/>
  <c r="N482" i="4"/>
  <c r="O481" i="4"/>
  <c r="N481" i="4"/>
  <c r="O480" i="4"/>
  <c r="N480" i="4"/>
  <c r="O479" i="4"/>
  <c r="N479" i="4"/>
  <c r="O478" i="4"/>
  <c r="N478" i="4"/>
  <c r="O477" i="4"/>
  <c r="N477" i="4"/>
  <c r="O476" i="4"/>
  <c r="N476" i="4"/>
  <c r="O475" i="4"/>
  <c r="N475" i="4"/>
  <c r="O474" i="4"/>
  <c r="N474" i="4"/>
  <c r="O473" i="4"/>
  <c r="N473" i="4"/>
  <c r="O472" i="4"/>
  <c r="N472" i="4"/>
  <c r="O471" i="4"/>
  <c r="N471" i="4"/>
  <c r="O470" i="4"/>
  <c r="N470" i="4"/>
  <c r="O469" i="4"/>
  <c r="N469" i="4"/>
  <c r="O468" i="4"/>
  <c r="N468" i="4"/>
  <c r="O467" i="4"/>
  <c r="N467" i="4"/>
  <c r="O466" i="4"/>
  <c r="N466" i="4"/>
  <c r="O465" i="4"/>
  <c r="N465" i="4"/>
  <c r="O464" i="4"/>
  <c r="N464" i="4"/>
  <c r="O463" i="4"/>
  <c r="N463" i="4"/>
  <c r="O462" i="4"/>
  <c r="N462" i="4"/>
  <c r="O461" i="4"/>
  <c r="N461" i="4"/>
  <c r="O460" i="4"/>
  <c r="N460" i="4"/>
  <c r="O459" i="4"/>
  <c r="N459" i="4"/>
  <c r="O458" i="4"/>
  <c r="N458" i="4"/>
  <c r="O457" i="4"/>
  <c r="N457" i="4"/>
  <c r="O456" i="4"/>
  <c r="N456" i="4"/>
  <c r="O455" i="4"/>
  <c r="N455" i="4"/>
  <c r="O454" i="4"/>
  <c r="N454" i="4"/>
  <c r="O453" i="4"/>
  <c r="N453" i="4"/>
  <c r="O452" i="4"/>
  <c r="N452" i="4"/>
  <c r="O451" i="4"/>
  <c r="N451" i="4"/>
  <c r="O450" i="4"/>
  <c r="N450" i="4"/>
  <c r="O449" i="4"/>
  <c r="N449" i="4"/>
  <c r="O448" i="4"/>
  <c r="N448" i="4"/>
  <c r="O447" i="4"/>
  <c r="N447" i="4"/>
  <c r="O446" i="4"/>
  <c r="N446" i="4"/>
  <c r="O445" i="4"/>
  <c r="N445" i="4"/>
  <c r="O444" i="4"/>
  <c r="N444" i="4"/>
  <c r="O443" i="4"/>
  <c r="N443" i="4"/>
  <c r="O442" i="4"/>
  <c r="N442" i="4"/>
  <c r="O441" i="4"/>
  <c r="N441" i="4"/>
  <c r="O440" i="4"/>
  <c r="N440" i="4"/>
  <c r="O439" i="4"/>
  <c r="N439" i="4"/>
  <c r="O438" i="4"/>
  <c r="N438" i="4"/>
  <c r="O437" i="4"/>
  <c r="N437" i="4"/>
  <c r="O436" i="4"/>
  <c r="N436" i="4"/>
  <c r="O435" i="4"/>
  <c r="N435" i="4"/>
  <c r="O434" i="4"/>
  <c r="N434" i="4"/>
  <c r="O433" i="4"/>
  <c r="N433" i="4"/>
  <c r="O432" i="4"/>
  <c r="N432" i="4"/>
  <c r="O431" i="4"/>
  <c r="N431" i="4"/>
  <c r="O430" i="4"/>
  <c r="N430" i="4"/>
  <c r="O429" i="4"/>
  <c r="N429" i="4"/>
  <c r="O428" i="4"/>
  <c r="N428" i="4"/>
  <c r="O427" i="4"/>
  <c r="N427" i="4"/>
  <c r="O426" i="4"/>
  <c r="N426" i="4"/>
  <c r="O425" i="4"/>
  <c r="N425" i="4"/>
  <c r="O424" i="4"/>
  <c r="N424" i="4"/>
  <c r="O423" i="4"/>
  <c r="N423" i="4"/>
  <c r="O422" i="4"/>
  <c r="N422" i="4"/>
  <c r="O421" i="4"/>
  <c r="N421" i="4"/>
  <c r="O420" i="4"/>
  <c r="N420" i="4"/>
  <c r="O419" i="4"/>
  <c r="N419" i="4"/>
  <c r="O418" i="4"/>
  <c r="N418" i="4"/>
  <c r="O417" i="4"/>
  <c r="N417" i="4"/>
  <c r="O416" i="4"/>
  <c r="N416" i="4"/>
  <c r="O415" i="4"/>
  <c r="N415" i="4"/>
  <c r="O414" i="4"/>
  <c r="N414" i="4"/>
  <c r="O413" i="4"/>
  <c r="N413" i="4"/>
  <c r="O412" i="4"/>
  <c r="N412" i="4"/>
  <c r="O411" i="4"/>
  <c r="N411" i="4"/>
  <c r="O410" i="4"/>
  <c r="N410" i="4"/>
  <c r="O409" i="4"/>
  <c r="N409" i="4"/>
  <c r="O408" i="4"/>
  <c r="N408" i="4"/>
  <c r="O407" i="4"/>
  <c r="N407" i="4"/>
  <c r="O406" i="4"/>
  <c r="N406" i="4"/>
  <c r="O405" i="4"/>
  <c r="N405" i="4"/>
  <c r="O404" i="4"/>
  <c r="N404" i="4"/>
  <c r="O403" i="4"/>
  <c r="N403" i="4"/>
  <c r="O402" i="4"/>
  <c r="N402" i="4"/>
  <c r="O401" i="4"/>
  <c r="N401" i="4"/>
  <c r="O400" i="4"/>
  <c r="N400" i="4"/>
  <c r="O399" i="4"/>
  <c r="N399" i="4"/>
  <c r="O398" i="4"/>
  <c r="N398" i="4"/>
  <c r="O397" i="4"/>
  <c r="N397" i="4"/>
  <c r="O396" i="4"/>
  <c r="N396" i="4"/>
  <c r="O395" i="4"/>
  <c r="N395" i="4"/>
  <c r="O394" i="4"/>
  <c r="N394" i="4"/>
  <c r="O393" i="4"/>
  <c r="N393" i="4"/>
  <c r="O392" i="4"/>
  <c r="N392" i="4"/>
  <c r="O391" i="4"/>
  <c r="N391" i="4"/>
  <c r="O390" i="4"/>
  <c r="N390" i="4"/>
  <c r="O389" i="4"/>
  <c r="N389" i="4"/>
  <c r="O388" i="4"/>
  <c r="N388" i="4"/>
  <c r="O387" i="4"/>
  <c r="N387" i="4"/>
  <c r="O386" i="4"/>
  <c r="N386" i="4"/>
  <c r="O385" i="4"/>
  <c r="N385" i="4"/>
  <c r="O384" i="4"/>
  <c r="N384" i="4"/>
  <c r="O383" i="4"/>
  <c r="N383" i="4"/>
  <c r="O382" i="4"/>
  <c r="N382" i="4"/>
  <c r="D382" i="4"/>
  <c r="O381" i="4"/>
  <c r="N381" i="4"/>
  <c r="O380" i="4"/>
  <c r="N380" i="4"/>
  <c r="O379" i="4"/>
  <c r="N379" i="4"/>
  <c r="O378" i="4"/>
  <c r="N378" i="4"/>
  <c r="O377" i="4"/>
  <c r="N377" i="4"/>
  <c r="O376" i="4"/>
  <c r="N376" i="4"/>
  <c r="O375" i="4"/>
  <c r="N375" i="4"/>
  <c r="O374" i="4"/>
  <c r="N374" i="4"/>
  <c r="O373" i="4"/>
  <c r="N373" i="4"/>
  <c r="O372" i="4"/>
  <c r="N372" i="4"/>
  <c r="D372" i="4"/>
  <c r="O371" i="4"/>
  <c r="N371" i="4"/>
  <c r="D371" i="4"/>
  <c r="O370" i="4"/>
  <c r="N370" i="4"/>
  <c r="D370" i="4"/>
  <c r="O369" i="4"/>
  <c r="N369" i="4"/>
  <c r="D369" i="4"/>
  <c r="O368" i="4"/>
  <c r="N368" i="4"/>
  <c r="D368" i="4"/>
  <c r="O367" i="4"/>
  <c r="N367" i="4"/>
  <c r="D367" i="4"/>
  <c r="O366" i="4"/>
  <c r="N366" i="4"/>
  <c r="D366" i="4"/>
  <c r="O365" i="4"/>
  <c r="N365" i="4"/>
  <c r="D365" i="4"/>
  <c r="O364" i="4"/>
  <c r="N364" i="4"/>
  <c r="D364" i="4"/>
  <c r="O363" i="4"/>
  <c r="N363" i="4"/>
  <c r="D363" i="4"/>
  <c r="O362" i="4"/>
  <c r="N362" i="4"/>
  <c r="D362" i="4"/>
  <c r="O361" i="4"/>
  <c r="N361" i="4"/>
  <c r="D361" i="4"/>
  <c r="O360" i="4"/>
  <c r="N360" i="4"/>
  <c r="D360" i="4"/>
  <c r="O359" i="4"/>
  <c r="N359" i="4"/>
  <c r="D359" i="4"/>
  <c r="O358" i="4"/>
  <c r="N358" i="4"/>
  <c r="D358" i="4"/>
  <c r="O357" i="4"/>
  <c r="N357" i="4"/>
  <c r="D357" i="4"/>
  <c r="O356" i="4"/>
  <c r="N356" i="4"/>
  <c r="D356" i="4"/>
  <c r="O355" i="4"/>
  <c r="N355" i="4"/>
  <c r="D355" i="4"/>
  <c r="O354" i="4"/>
  <c r="N354" i="4"/>
  <c r="D354" i="4"/>
  <c r="O353" i="4"/>
  <c r="N353" i="4"/>
  <c r="D353" i="4"/>
  <c r="O352" i="4"/>
  <c r="N352" i="4"/>
  <c r="D352" i="4"/>
  <c r="O351" i="4"/>
  <c r="N351" i="4"/>
  <c r="D351" i="4"/>
  <c r="O350" i="4"/>
  <c r="N350" i="4"/>
  <c r="D350" i="4"/>
  <c r="O349" i="4"/>
  <c r="N349" i="4"/>
  <c r="D349" i="4"/>
  <c r="O348" i="4"/>
  <c r="N348" i="4"/>
  <c r="D348" i="4"/>
  <c r="O347" i="4"/>
  <c r="N347" i="4"/>
  <c r="D347" i="4"/>
  <c r="O346" i="4"/>
  <c r="N346" i="4"/>
  <c r="D346" i="4"/>
  <c r="O345" i="4"/>
  <c r="N345" i="4"/>
  <c r="D345" i="4"/>
  <c r="O344" i="4"/>
  <c r="N344" i="4"/>
  <c r="D344" i="4"/>
  <c r="O343" i="4"/>
  <c r="N343" i="4"/>
  <c r="O342" i="4"/>
  <c r="N342" i="4"/>
  <c r="O341" i="4"/>
  <c r="N341" i="4"/>
  <c r="O340" i="4"/>
  <c r="N340" i="4"/>
  <c r="O339" i="4"/>
  <c r="N339" i="4"/>
  <c r="O338" i="4"/>
  <c r="N338" i="4"/>
  <c r="O337" i="4"/>
  <c r="N337" i="4"/>
  <c r="O336" i="4"/>
  <c r="N336" i="4"/>
  <c r="O335" i="4"/>
  <c r="N335" i="4"/>
  <c r="O334" i="4"/>
  <c r="N334" i="4"/>
  <c r="O333" i="4"/>
  <c r="N333" i="4"/>
  <c r="D333" i="4"/>
  <c r="O332" i="4"/>
  <c r="N332" i="4"/>
  <c r="D332" i="4"/>
  <c r="O331" i="4"/>
  <c r="N331" i="4"/>
  <c r="D331" i="4"/>
  <c r="O330" i="4"/>
  <c r="N330" i="4"/>
  <c r="D330" i="4"/>
  <c r="O329" i="4"/>
  <c r="N329" i="4"/>
  <c r="D329" i="4"/>
  <c r="O328" i="4"/>
  <c r="N328" i="4"/>
  <c r="D328" i="4"/>
  <c r="O327" i="4"/>
  <c r="N327" i="4"/>
  <c r="D327" i="4"/>
  <c r="O326" i="4"/>
  <c r="N326" i="4"/>
  <c r="O325" i="4"/>
  <c r="N325" i="4"/>
  <c r="O324" i="4"/>
  <c r="N324" i="4"/>
  <c r="O323" i="4"/>
  <c r="N323" i="4"/>
  <c r="O322" i="4"/>
  <c r="N322" i="4"/>
  <c r="O321" i="4"/>
  <c r="N321" i="4"/>
  <c r="O320" i="4"/>
  <c r="N320" i="4"/>
  <c r="O319" i="4"/>
  <c r="N319" i="4"/>
  <c r="O318" i="4"/>
  <c r="N318" i="4"/>
  <c r="O317" i="4"/>
  <c r="N317" i="4"/>
  <c r="O316" i="4"/>
  <c r="N316" i="4"/>
  <c r="O315" i="4"/>
  <c r="N315" i="4"/>
  <c r="O314" i="4"/>
  <c r="N314" i="4"/>
  <c r="O313" i="4"/>
  <c r="N313" i="4"/>
  <c r="O312" i="4"/>
  <c r="N312" i="4"/>
  <c r="O311" i="4"/>
  <c r="N311" i="4"/>
  <c r="O310" i="4"/>
  <c r="N310" i="4"/>
  <c r="O309" i="4"/>
  <c r="N309" i="4"/>
  <c r="O308" i="4"/>
  <c r="N308" i="4"/>
  <c r="O307" i="4"/>
  <c r="N307" i="4"/>
  <c r="O306" i="4"/>
  <c r="N306" i="4"/>
  <c r="O305" i="4"/>
  <c r="N305" i="4"/>
  <c r="O304" i="4"/>
  <c r="N304" i="4"/>
  <c r="O303" i="4"/>
  <c r="N303" i="4"/>
  <c r="O302" i="4"/>
  <c r="N302" i="4"/>
  <c r="O301" i="4"/>
  <c r="N301" i="4"/>
  <c r="O300" i="4"/>
  <c r="N300" i="4"/>
  <c r="O299" i="4"/>
  <c r="N299" i="4"/>
  <c r="O298" i="4"/>
  <c r="N298" i="4"/>
  <c r="O297" i="4"/>
  <c r="N297" i="4"/>
  <c r="O296" i="4"/>
  <c r="N296" i="4"/>
  <c r="O295" i="4"/>
  <c r="N295" i="4"/>
  <c r="O294" i="4"/>
  <c r="N294" i="4"/>
  <c r="O293" i="4"/>
  <c r="N293" i="4"/>
  <c r="O292" i="4"/>
  <c r="N292" i="4"/>
  <c r="O291" i="4"/>
  <c r="N291" i="4"/>
  <c r="O290" i="4"/>
  <c r="N290" i="4"/>
  <c r="O289" i="4"/>
  <c r="N289" i="4"/>
  <c r="O288" i="4"/>
  <c r="N288" i="4"/>
  <c r="O287" i="4"/>
  <c r="N287" i="4"/>
  <c r="O286" i="4"/>
  <c r="N286" i="4"/>
  <c r="O285" i="4"/>
  <c r="N285" i="4"/>
  <c r="O284" i="4"/>
  <c r="N284" i="4"/>
  <c r="O283" i="4"/>
  <c r="N283" i="4"/>
  <c r="O282" i="4"/>
  <c r="N282" i="4"/>
  <c r="O281" i="4"/>
  <c r="N281" i="4"/>
  <c r="O280" i="4"/>
  <c r="N280" i="4"/>
  <c r="O252" i="4"/>
  <c r="N252" i="4"/>
  <c r="O251" i="4"/>
  <c r="N251" i="4"/>
  <c r="O250" i="4"/>
  <c r="N250" i="4"/>
  <c r="O249" i="4"/>
  <c r="N249" i="4"/>
  <c r="O248" i="4"/>
  <c r="N248" i="4"/>
  <c r="O247" i="4"/>
  <c r="N247" i="4"/>
  <c r="O246" i="4"/>
  <c r="N246" i="4"/>
  <c r="O245" i="4"/>
  <c r="N245" i="4"/>
  <c r="O244" i="4"/>
  <c r="N244" i="4"/>
  <c r="O243" i="4"/>
  <c r="N243" i="4"/>
  <c r="O242" i="4"/>
  <c r="N242" i="4"/>
  <c r="O241" i="4"/>
  <c r="N241" i="4"/>
  <c r="O240" i="4"/>
  <c r="N240" i="4"/>
  <c r="O239" i="4"/>
  <c r="N239" i="4"/>
  <c r="O238" i="4"/>
  <c r="N238" i="4"/>
  <c r="O237" i="4"/>
  <c r="N237" i="4"/>
  <c r="O236" i="4"/>
  <c r="N236" i="4"/>
  <c r="O235" i="4"/>
  <c r="N235" i="4"/>
  <c r="O234" i="4"/>
  <c r="N234" i="4"/>
  <c r="O233" i="4"/>
  <c r="N233" i="4"/>
  <c r="O232" i="4"/>
  <c r="N232" i="4"/>
  <c r="O231" i="4"/>
  <c r="N231" i="4"/>
  <c r="O230" i="4"/>
  <c r="N230" i="4"/>
  <c r="O229" i="4"/>
  <c r="N229" i="4"/>
  <c r="O228" i="4"/>
  <c r="N228" i="4"/>
  <c r="D228" i="4"/>
  <c r="O227" i="4"/>
  <c r="N227" i="4"/>
  <c r="O226" i="4"/>
  <c r="N226" i="4"/>
  <c r="O225" i="4"/>
  <c r="N225" i="4"/>
  <c r="O224" i="4"/>
  <c r="N224" i="4"/>
  <c r="O223" i="4"/>
  <c r="N223" i="4"/>
  <c r="O222" i="4"/>
  <c r="N222" i="4"/>
  <c r="O221" i="4"/>
  <c r="N221" i="4"/>
  <c r="O220" i="4"/>
  <c r="N220" i="4"/>
  <c r="O219" i="4"/>
  <c r="N219" i="4"/>
  <c r="O218" i="4"/>
  <c r="N218" i="4"/>
  <c r="O217" i="4"/>
  <c r="N217" i="4"/>
  <c r="O216" i="4"/>
  <c r="N216" i="4"/>
  <c r="O215" i="4"/>
  <c r="N215" i="4"/>
  <c r="O214" i="4"/>
  <c r="N214" i="4"/>
  <c r="O213" i="4"/>
  <c r="N213" i="4"/>
  <c r="O212" i="4"/>
  <c r="N212" i="4"/>
  <c r="O211" i="4"/>
  <c r="N211" i="4"/>
  <c r="O210" i="4"/>
  <c r="N210" i="4"/>
  <c r="O209" i="4"/>
  <c r="N209" i="4"/>
  <c r="O208" i="4"/>
  <c r="N208" i="4"/>
  <c r="O207" i="4"/>
  <c r="N207" i="4"/>
  <c r="O206" i="4"/>
  <c r="N206" i="4"/>
  <c r="O205" i="4"/>
  <c r="N205" i="4"/>
  <c r="O204" i="4"/>
  <c r="N204" i="4"/>
  <c r="O203" i="4"/>
  <c r="N203" i="4"/>
  <c r="O202" i="4"/>
  <c r="N202" i="4"/>
  <c r="O201" i="4"/>
  <c r="N201" i="4"/>
  <c r="O200" i="4"/>
  <c r="N200" i="4"/>
  <c r="O199" i="4"/>
  <c r="N199" i="4"/>
  <c r="O198" i="4"/>
  <c r="N198" i="4"/>
  <c r="O197" i="4"/>
  <c r="N197" i="4"/>
  <c r="O196" i="4"/>
  <c r="N196" i="4"/>
  <c r="O195" i="4"/>
  <c r="N195" i="4"/>
  <c r="O194" i="4"/>
  <c r="N194" i="4"/>
  <c r="O193" i="4"/>
  <c r="N193" i="4"/>
  <c r="O192" i="4"/>
  <c r="N192" i="4"/>
  <c r="O191" i="4"/>
  <c r="N191" i="4"/>
  <c r="O190" i="4"/>
  <c r="N190" i="4"/>
  <c r="O189" i="4"/>
  <c r="N189" i="4"/>
  <c r="O188" i="4"/>
  <c r="N188" i="4"/>
  <c r="O187" i="4"/>
  <c r="N187" i="4"/>
  <c r="O186" i="4"/>
  <c r="N186" i="4"/>
  <c r="O185" i="4"/>
  <c r="N185" i="4"/>
  <c r="O184" i="4"/>
  <c r="N184" i="4"/>
  <c r="O183" i="4"/>
  <c r="N183" i="4"/>
  <c r="O182" i="4"/>
  <c r="N182" i="4"/>
  <c r="O181" i="4"/>
  <c r="N181" i="4"/>
  <c r="O180" i="4"/>
  <c r="N180" i="4"/>
  <c r="O179" i="4"/>
  <c r="N179" i="4"/>
  <c r="O178" i="4"/>
  <c r="N178" i="4"/>
  <c r="O177" i="4"/>
  <c r="N177" i="4"/>
  <c r="D177" i="4"/>
  <c r="O176" i="4"/>
  <c r="N176" i="4"/>
  <c r="D176" i="4"/>
  <c r="O175" i="4"/>
  <c r="N175" i="4"/>
  <c r="D175" i="4"/>
  <c r="O174" i="4"/>
  <c r="N174" i="4"/>
  <c r="D174" i="4"/>
  <c r="O173" i="4"/>
  <c r="N173" i="4"/>
  <c r="D173" i="4"/>
  <c r="O172" i="4"/>
  <c r="N172" i="4"/>
  <c r="D172" i="4"/>
  <c r="O171" i="4"/>
  <c r="N171" i="4"/>
  <c r="D171" i="4"/>
  <c r="O170" i="4"/>
  <c r="N170" i="4"/>
  <c r="D170" i="4"/>
  <c r="O169" i="4"/>
  <c r="N169" i="4"/>
  <c r="D169" i="4"/>
  <c r="O168" i="4"/>
  <c r="N168" i="4"/>
  <c r="D168" i="4"/>
  <c r="O167" i="4"/>
  <c r="N167" i="4"/>
  <c r="D167" i="4"/>
  <c r="O166" i="4"/>
  <c r="N166" i="4"/>
  <c r="D166" i="4"/>
  <c r="O165" i="4"/>
  <c r="N165" i="4"/>
  <c r="O164" i="4"/>
  <c r="N164" i="4"/>
  <c r="O163" i="4"/>
  <c r="N163" i="4"/>
  <c r="O162" i="4"/>
  <c r="N162" i="4"/>
  <c r="O161" i="4"/>
  <c r="N161" i="4"/>
  <c r="O160" i="4"/>
  <c r="N160" i="4"/>
  <c r="O159" i="4"/>
  <c r="N159" i="4"/>
  <c r="O158" i="4"/>
  <c r="N158" i="4"/>
  <c r="O157" i="4"/>
  <c r="N157" i="4"/>
  <c r="O156" i="4"/>
  <c r="N156" i="4"/>
  <c r="O155" i="4"/>
  <c r="N155" i="4"/>
  <c r="O154" i="4"/>
  <c r="N154" i="4"/>
  <c r="O153" i="4"/>
  <c r="N153" i="4"/>
  <c r="O152" i="4"/>
  <c r="N152" i="4"/>
  <c r="O151" i="4"/>
  <c r="N151" i="4"/>
  <c r="O150" i="4"/>
  <c r="N150" i="4"/>
  <c r="O149" i="4"/>
  <c r="N149" i="4"/>
  <c r="O148" i="4"/>
  <c r="N148" i="4"/>
  <c r="O147" i="4"/>
  <c r="N147" i="4"/>
  <c r="O146" i="4"/>
  <c r="N146" i="4"/>
  <c r="O145" i="4"/>
  <c r="N145" i="4"/>
  <c r="O144" i="4"/>
  <c r="N144" i="4"/>
  <c r="O143" i="4"/>
  <c r="N143" i="4"/>
  <c r="O142" i="4"/>
  <c r="N142" i="4"/>
  <c r="O141" i="4"/>
  <c r="N141" i="4"/>
  <c r="O140" i="4"/>
  <c r="N140" i="4"/>
  <c r="O139" i="4"/>
  <c r="N139" i="4"/>
  <c r="O138" i="4"/>
  <c r="N138" i="4"/>
  <c r="O137" i="4"/>
  <c r="N137" i="4"/>
  <c r="O136" i="4"/>
  <c r="N136" i="4"/>
  <c r="O135" i="4"/>
  <c r="N135" i="4"/>
  <c r="O134" i="4"/>
  <c r="N134" i="4"/>
  <c r="O133" i="4"/>
  <c r="N133" i="4"/>
  <c r="O132" i="4"/>
  <c r="N132" i="4"/>
  <c r="O131" i="4"/>
  <c r="N131" i="4"/>
  <c r="O130" i="4"/>
  <c r="N130" i="4"/>
  <c r="O129" i="4"/>
  <c r="N129" i="4"/>
  <c r="O128" i="4"/>
  <c r="N128" i="4"/>
  <c r="O127" i="4"/>
  <c r="N127" i="4"/>
  <c r="O126" i="4"/>
  <c r="N126" i="4"/>
  <c r="O125" i="4"/>
  <c r="N125" i="4"/>
  <c r="O124" i="4"/>
  <c r="N124" i="4"/>
  <c r="O123" i="4"/>
  <c r="N123" i="4"/>
  <c r="O122" i="4"/>
  <c r="N122" i="4"/>
  <c r="O121" i="4"/>
  <c r="N121" i="4"/>
  <c r="O120" i="4"/>
  <c r="N120" i="4"/>
  <c r="O89" i="4"/>
  <c r="N89" i="4"/>
  <c r="O88" i="4"/>
  <c r="N88" i="4"/>
  <c r="O87" i="4"/>
  <c r="N87" i="4"/>
  <c r="O86" i="4"/>
  <c r="N86" i="4"/>
  <c r="O85" i="4"/>
  <c r="N85" i="4"/>
  <c r="O84" i="4"/>
  <c r="N84" i="4"/>
  <c r="O83" i="4"/>
  <c r="N83" i="4"/>
  <c r="O82" i="4"/>
  <c r="N82" i="4"/>
  <c r="O81" i="4"/>
  <c r="N81" i="4"/>
  <c r="O80" i="4"/>
  <c r="N80" i="4"/>
  <c r="O79" i="4"/>
  <c r="N79" i="4"/>
  <c r="O78" i="4"/>
  <c r="N78" i="4"/>
  <c r="O77" i="4"/>
  <c r="N77" i="4"/>
  <c r="O76" i="4"/>
  <c r="N76" i="4"/>
  <c r="O75" i="4"/>
  <c r="N75" i="4"/>
  <c r="O74" i="4"/>
  <c r="N74" i="4"/>
  <c r="O73" i="4"/>
  <c r="N73" i="4"/>
  <c r="O72" i="4"/>
  <c r="N72" i="4"/>
  <c r="O71" i="4"/>
  <c r="N71" i="4"/>
  <c r="O70" i="4"/>
  <c r="N70" i="4"/>
  <c r="O69" i="4"/>
  <c r="N69" i="4"/>
  <c r="O68" i="4"/>
  <c r="N68" i="4"/>
  <c r="O67" i="4"/>
  <c r="N67" i="4"/>
  <c r="O66" i="4"/>
  <c r="N66" i="4"/>
  <c r="O65" i="4"/>
  <c r="N65" i="4"/>
  <c r="O64" i="4"/>
  <c r="N64" i="4"/>
  <c r="O63" i="4"/>
  <c r="N63" i="4"/>
  <c r="O62" i="4"/>
  <c r="N62" i="4"/>
  <c r="O61" i="4"/>
  <c r="N61" i="4"/>
  <c r="O60" i="4"/>
  <c r="N60" i="4"/>
  <c r="O59" i="4"/>
  <c r="N59" i="4"/>
  <c r="O58" i="4"/>
  <c r="N58" i="4"/>
  <c r="O57" i="4"/>
  <c r="N57" i="4"/>
  <c r="O56" i="4"/>
  <c r="N56" i="4"/>
  <c r="O55" i="4"/>
  <c r="N55" i="4"/>
  <c r="O54" i="4"/>
  <c r="N54" i="4"/>
  <c r="O53" i="4"/>
  <c r="N53" i="4"/>
  <c r="O52" i="4"/>
  <c r="N52" i="4"/>
  <c r="O51" i="4"/>
  <c r="N51" i="4"/>
  <c r="O50" i="4"/>
  <c r="N50" i="4"/>
  <c r="O49" i="4"/>
  <c r="N49" i="4"/>
  <c r="O48" i="4"/>
  <c r="N48" i="4"/>
  <c r="O47" i="4"/>
  <c r="N47" i="4"/>
  <c r="O46" i="4"/>
  <c r="N46" i="4"/>
  <c r="O45" i="4"/>
  <c r="N45" i="4"/>
  <c r="D45" i="4"/>
  <c r="O44" i="4"/>
  <c r="N44" i="4"/>
  <c r="D44" i="4"/>
  <c r="O43" i="4"/>
  <c r="N43" i="4"/>
  <c r="D43" i="4"/>
  <c r="O42" i="4"/>
  <c r="N42" i="4"/>
  <c r="D42" i="4"/>
  <c r="O41" i="4"/>
  <c r="N41" i="4"/>
  <c r="D41" i="4"/>
  <c r="O40" i="4"/>
  <c r="N40" i="4"/>
  <c r="D40" i="4"/>
  <c r="O39" i="4"/>
  <c r="N39" i="4"/>
  <c r="D39" i="4"/>
  <c r="O38" i="4"/>
  <c r="N38" i="4"/>
  <c r="D38" i="4"/>
  <c r="O37" i="4"/>
  <c r="N37" i="4"/>
  <c r="D37" i="4"/>
  <c r="O36" i="4"/>
  <c r="N36" i="4"/>
  <c r="O35" i="4"/>
  <c r="N35" i="4"/>
  <c r="O34" i="4"/>
  <c r="N34" i="4"/>
  <c r="O33" i="4"/>
  <c r="N33" i="4"/>
  <c r="O32" i="4"/>
  <c r="N32" i="4"/>
  <c r="O31" i="4"/>
  <c r="N31" i="4"/>
  <c r="O30" i="4"/>
  <c r="N30" i="4"/>
  <c r="O29" i="4"/>
  <c r="N29" i="4"/>
  <c r="O28" i="4"/>
  <c r="N28" i="4"/>
  <c r="O27" i="4"/>
  <c r="N27" i="4"/>
  <c r="O26" i="4"/>
  <c r="N26" i="4"/>
  <c r="O25" i="4"/>
  <c r="N25" i="4"/>
  <c r="O24" i="4"/>
  <c r="N24" i="4"/>
  <c r="O23" i="4"/>
  <c r="N23" i="4"/>
  <c r="O22" i="4"/>
  <c r="N22" i="4"/>
  <c r="O21" i="4"/>
  <c r="N21" i="4"/>
  <c r="O20" i="4"/>
  <c r="N20" i="4"/>
  <c r="O19" i="4"/>
  <c r="N19" i="4"/>
  <c r="O18" i="4"/>
  <c r="N18" i="4"/>
  <c r="O17" i="4"/>
  <c r="N17" i="4"/>
  <c r="O16" i="4"/>
  <c r="N16" i="4"/>
  <c r="O15" i="4"/>
  <c r="N15" i="4"/>
  <c r="O14" i="4"/>
  <c r="N14" i="4"/>
  <c r="O13" i="4"/>
  <c r="N13" i="4"/>
  <c r="O12" i="4"/>
  <c r="N12" i="4"/>
  <c r="O11" i="4"/>
  <c r="N11" i="4"/>
  <c r="O10" i="4"/>
  <c r="N10" i="4"/>
  <c r="O9" i="4"/>
  <c r="N9" i="4"/>
  <c r="O8" i="4"/>
  <c r="N8" i="4"/>
  <c r="O7" i="4"/>
  <c r="N7" i="4"/>
  <c r="O6" i="4"/>
  <c r="N6" i="4"/>
  <c r="O5" i="4"/>
  <c r="N5" i="4"/>
  <c r="O4" i="4"/>
  <c r="N4" i="4"/>
  <c r="O3" i="4"/>
  <c r="N3" i="4"/>
  <c r="O2" i="4"/>
  <c r="N2" i="4"/>
  <c r="E235" i="2" l="1"/>
  <c r="G235" i="2"/>
  <c r="N235" i="2"/>
  <c r="O235" i="2"/>
  <c r="P257" i="10" s="1"/>
  <c r="P235" i="2"/>
  <c r="E236" i="2"/>
  <c r="G236" i="2"/>
  <c r="N236" i="2"/>
  <c r="O236" i="2"/>
  <c r="P92" i="10" s="1"/>
  <c r="P236" i="2"/>
  <c r="R92" i="10" s="1"/>
  <c r="E629" i="2"/>
  <c r="G629" i="2"/>
  <c r="N629" i="2"/>
  <c r="O629" i="2"/>
  <c r="P922" i="10" s="1"/>
  <c r="P629" i="2"/>
  <c r="G485" i="2"/>
  <c r="N485" i="2"/>
  <c r="O485" i="2"/>
  <c r="P565" i="10" s="1"/>
  <c r="P485" i="2"/>
  <c r="R565" i="10" s="1"/>
  <c r="E484" i="2"/>
  <c r="G484" i="2"/>
  <c r="N484" i="2"/>
  <c r="O484" i="2"/>
  <c r="P564" i="10" s="1"/>
  <c r="P484" i="2"/>
  <c r="R564" i="10" s="1"/>
  <c r="E630" i="2"/>
  <c r="G630" i="2"/>
  <c r="N630" i="2"/>
  <c r="O630" i="2"/>
  <c r="P923" i="10" s="1"/>
  <c r="P630" i="2"/>
  <c r="E718" i="2"/>
  <c r="G718" i="2"/>
  <c r="N718" i="2"/>
  <c r="O718" i="2"/>
  <c r="P1067" i="10" s="1"/>
  <c r="P718" i="2"/>
  <c r="E631" i="2"/>
  <c r="G631" i="2"/>
  <c r="N631" i="2"/>
  <c r="O631" i="2"/>
  <c r="P924" i="10" s="1"/>
  <c r="P631" i="2"/>
  <c r="E237" i="2"/>
  <c r="G237" i="2"/>
  <c r="N237" i="2"/>
  <c r="O237" i="2"/>
  <c r="P258" i="10" s="1"/>
  <c r="P237" i="2"/>
  <c r="E764" i="2"/>
  <c r="G764" i="2"/>
  <c r="N764" i="2"/>
  <c r="O764" i="2"/>
  <c r="P395" i="10" s="1"/>
  <c r="P764" i="2"/>
  <c r="E765" i="2"/>
  <c r="G765" i="2"/>
  <c r="N765" i="2"/>
  <c r="O765" i="2"/>
  <c r="P394" i="10" s="1"/>
  <c r="P765" i="2"/>
  <c r="E766" i="2"/>
  <c r="G766" i="2"/>
  <c r="N766" i="2"/>
  <c r="O766" i="2"/>
  <c r="P766" i="2"/>
  <c r="E767" i="2"/>
  <c r="G767" i="2"/>
  <c r="N767" i="2"/>
  <c r="O767" i="2"/>
  <c r="P767" i="2"/>
  <c r="E768" i="2"/>
  <c r="G768" i="2"/>
  <c r="N768" i="2"/>
  <c r="O768" i="2"/>
  <c r="P768" i="2"/>
  <c r="E769" i="2"/>
  <c r="G769" i="2"/>
  <c r="N769" i="2"/>
  <c r="O769" i="2"/>
  <c r="P769" i="2"/>
  <c r="E770" i="2"/>
  <c r="G770" i="2"/>
  <c r="N770" i="2"/>
  <c r="O770" i="2"/>
  <c r="P770" i="2"/>
  <c r="E771" i="2"/>
  <c r="G771" i="2"/>
  <c r="N771" i="2"/>
  <c r="O771" i="2"/>
  <c r="P771" i="2"/>
  <c r="E772" i="2"/>
  <c r="G772" i="2"/>
  <c r="N772" i="2"/>
  <c r="O772" i="2"/>
  <c r="P772" i="2"/>
  <c r="E773" i="2"/>
  <c r="G773" i="2"/>
  <c r="N773" i="2"/>
  <c r="O773" i="2"/>
  <c r="P773" i="2"/>
  <c r="E774" i="2"/>
  <c r="G774" i="2"/>
  <c r="N774" i="2"/>
  <c r="O774" i="2"/>
  <c r="P774" i="2"/>
  <c r="E775" i="2"/>
  <c r="G775" i="2"/>
  <c r="N775" i="2"/>
  <c r="O775" i="2"/>
  <c r="P775" i="2"/>
  <c r="E776" i="2"/>
  <c r="G776" i="2"/>
  <c r="N776" i="2"/>
  <c r="O776" i="2"/>
  <c r="P776" i="2"/>
  <c r="E777" i="2"/>
  <c r="G777" i="2"/>
  <c r="N777" i="2"/>
  <c r="O777" i="2"/>
  <c r="P777" i="2"/>
  <c r="E778" i="2"/>
  <c r="G778" i="2"/>
  <c r="N778" i="2"/>
  <c r="O778" i="2"/>
  <c r="P778" i="2"/>
  <c r="E779" i="2"/>
  <c r="G779" i="2"/>
  <c r="N779" i="2"/>
  <c r="O779" i="2"/>
  <c r="P779" i="2"/>
  <c r="E780" i="2"/>
  <c r="G780" i="2"/>
  <c r="N780" i="2"/>
  <c r="O780" i="2"/>
  <c r="P780" i="2"/>
  <c r="E781" i="2"/>
  <c r="G781" i="2"/>
  <c r="N781" i="2"/>
  <c r="O781" i="2"/>
  <c r="P781" i="2"/>
  <c r="E782" i="2"/>
  <c r="G782" i="2"/>
  <c r="N782" i="2"/>
  <c r="O782" i="2"/>
  <c r="P782" i="2"/>
  <c r="E783" i="2"/>
  <c r="G783" i="2"/>
  <c r="N783" i="2"/>
  <c r="O783" i="2"/>
  <c r="P783" i="2"/>
  <c r="E784" i="2"/>
  <c r="G784" i="2"/>
  <c r="N784" i="2"/>
  <c r="O784" i="2"/>
  <c r="P784" i="2"/>
  <c r="E785" i="2"/>
  <c r="G785" i="2"/>
  <c r="N785" i="2"/>
  <c r="O785" i="2"/>
  <c r="P785" i="2"/>
  <c r="E786" i="2"/>
  <c r="G786" i="2"/>
  <c r="N786" i="2"/>
  <c r="O786" i="2"/>
  <c r="P786" i="2"/>
  <c r="E787" i="2"/>
  <c r="G787" i="2"/>
  <c r="N787" i="2"/>
  <c r="O787" i="2"/>
  <c r="P787" i="2"/>
  <c r="E788" i="2"/>
  <c r="G788" i="2"/>
  <c r="N788" i="2"/>
  <c r="O788" i="2"/>
  <c r="P788" i="2"/>
  <c r="E789" i="2"/>
  <c r="G789" i="2"/>
  <c r="N789" i="2"/>
  <c r="O789" i="2"/>
  <c r="P789" i="2"/>
  <c r="E790" i="2"/>
  <c r="G790" i="2"/>
  <c r="N790" i="2"/>
  <c r="O790" i="2"/>
  <c r="P790" i="2"/>
  <c r="E791" i="2"/>
  <c r="G791" i="2"/>
  <c r="N791" i="2"/>
  <c r="O791" i="2"/>
  <c r="P791" i="2"/>
  <c r="E792" i="2"/>
  <c r="G792" i="2"/>
  <c r="N792" i="2"/>
  <c r="O792" i="2"/>
  <c r="P792" i="2"/>
  <c r="E793" i="2"/>
  <c r="G793" i="2"/>
  <c r="N793" i="2"/>
  <c r="O793" i="2"/>
  <c r="P793" i="2"/>
  <c r="E794" i="2"/>
  <c r="G794" i="2"/>
  <c r="N794" i="2"/>
  <c r="O794" i="2"/>
  <c r="P794" i="2"/>
  <c r="E795" i="2"/>
  <c r="G795" i="2"/>
  <c r="N795" i="2"/>
  <c r="O795" i="2"/>
  <c r="P795" i="2"/>
  <c r="E796" i="2"/>
  <c r="G796" i="2"/>
  <c r="N796" i="2"/>
  <c r="O796" i="2"/>
  <c r="P796" i="2"/>
  <c r="E797" i="2"/>
  <c r="G797" i="2"/>
  <c r="N797" i="2"/>
  <c r="O797" i="2"/>
  <c r="P797" i="2"/>
  <c r="E798" i="2"/>
  <c r="G798" i="2"/>
  <c r="N798" i="2"/>
  <c r="O798" i="2"/>
  <c r="P798" i="2"/>
  <c r="E799" i="2"/>
  <c r="G799" i="2"/>
  <c r="N799" i="2"/>
  <c r="O799" i="2"/>
  <c r="P799" i="2"/>
  <c r="E800" i="2"/>
  <c r="G800" i="2"/>
  <c r="N800" i="2"/>
  <c r="O800" i="2"/>
  <c r="P800" i="2"/>
  <c r="E801" i="2"/>
  <c r="G801" i="2"/>
  <c r="N801" i="2"/>
  <c r="O801" i="2"/>
  <c r="P801" i="2"/>
  <c r="E802" i="2"/>
  <c r="G802" i="2"/>
  <c r="N802" i="2"/>
  <c r="O802" i="2"/>
  <c r="P802" i="2"/>
  <c r="E803" i="2"/>
  <c r="G803" i="2"/>
  <c r="N803" i="2"/>
  <c r="O803" i="2"/>
  <c r="P803" i="2"/>
  <c r="E804" i="2"/>
  <c r="G804" i="2"/>
  <c r="N804" i="2"/>
  <c r="O804" i="2"/>
  <c r="P804" i="2"/>
  <c r="E805" i="2"/>
  <c r="G805" i="2"/>
  <c r="N805" i="2"/>
  <c r="O805" i="2"/>
  <c r="P805" i="2"/>
  <c r="E806" i="2"/>
  <c r="G806" i="2"/>
  <c r="N806" i="2"/>
  <c r="O806" i="2"/>
  <c r="P806" i="2"/>
  <c r="N89" i="2"/>
  <c r="O89" i="2"/>
  <c r="P70" i="10" s="1"/>
  <c r="P89" i="2"/>
  <c r="G89" i="2"/>
  <c r="E89" i="2"/>
  <c r="R924" i="10" l="1"/>
  <c r="R257" i="10"/>
  <c r="R1067" i="10"/>
  <c r="R773" i="10"/>
  <c r="R258" i="10"/>
  <c r="R995" i="10"/>
  <c r="R922" i="10"/>
  <c r="R259" i="10"/>
  <c r="R70" i="10"/>
  <c r="R938" i="10"/>
  <c r="R395" i="10"/>
  <c r="R1159" i="10"/>
  <c r="R923" i="10"/>
  <c r="P467" i="2"/>
  <c r="P708" i="2"/>
  <c r="P468" i="2"/>
  <c r="P615" i="2"/>
  <c r="N467" i="2"/>
  <c r="N708" i="2"/>
  <c r="N468" i="2"/>
  <c r="G467" i="2"/>
  <c r="G708" i="2"/>
  <c r="G468" i="2"/>
  <c r="G615" i="2"/>
  <c r="G709" i="2"/>
  <c r="E467" i="2"/>
  <c r="E708" i="2"/>
  <c r="E468" i="2"/>
  <c r="E615" i="2"/>
  <c r="R671" i="10" l="1"/>
  <c r="G738" i="2"/>
  <c r="E192" i="2"/>
  <c r="G192" i="2"/>
  <c r="N192" i="2"/>
  <c r="O192" i="2"/>
  <c r="P220" i="10" s="1"/>
  <c r="P192" i="2"/>
  <c r="E393" i="2"/>
  <c r="G393" i="2"/>
  <c r="N393" i="2"/>
  <c r="O393" i="2"/>
  <c r="P501" i="10" s="1"/>
  <c r="P393" i="2"/>
  <c r="E474" i="2"/>
  <c r="G474" i="2"/>
  <c r="N474" i="2"/>
  <c r="O474" i="2"/>
  <c r="P474" i="2"/>
  <c r="E446" i="2"/>
  <c r="G446" i="2"/>
  <c r="N446" i="2"/>
  <c r="O446" i="2"/>
  <c r="P827" i="10" s="1"/>
  <c r="P446" i="2"/>
  <c r="E447" i="2"/>
  <c r="G447" i="2"/>
  <c r="N447" i="2"/>
  <c r="O447" i="2"/>
  <c r="P447" i="2"/>
  <c r="E448" i="2"/>
  <c r="G448" i="2"/>
  <c r="N448" i="2"/>
  <c r="O448" i="2"/>
  <c r="P538" i="10" s="1"/>
  <c r="P448" i="2"/>
  <c r="E449" i="2"/>
  <c r="G449" i="2"/>
  <c r="N449" i="2"/>
  <c r="O449" i="2"/>
  <c r="P539" i="10" s="1"/>
  <c r="P449" i="2"/>
  <c r="E450" i="2"/>
  <c r="G450" i="2"/>
  <c r="N450" i="2"/>
  <c r="O450" i="2"/>
  <c r="P450" i="2"/>
  <c r="E608" i="2"/>
  <c r="G608" i="2"/>
  <c r="N608" i="2"/>
  <c r="O608" i="2"/>
  <c r="P734" i="10" s="1"/>
  <c r="P608" i="2"/>
  <c r="E609" i="2"/>
  <c r="G609" i="2"/>
  <c r="N609" i="2"/>
  <c r="O609" i="2"/>
  <c r="P736" i="10" s="1"/>
  <c r="P609" i="2"/>
  <c r="E451" i="2"/>
  <c r="G451" i="2"/>
  <c r="N451" i="2"/>
  <c r="O451" i="2"/>
  <c r="P540" i="10" s="1"/>
  <c r="P451" i="2"/>
  <c r="R141" i="10" s="1"/>
  <c r="E452" i="2"/>
  <c r="G452" i="2"/>
  <c r="N452" i="2"/>
  <c r="O452" i="2"/>
  <c r="P541" i="10" s="1"/>
  <c r="P452" i="2"/>
  <c r="E453" i="2"/>
  <c r="G453" i="2"/>
  <c r="N453" i="2"/>
  <c r="O453" i="2"/>
  <c r="P542" i="10" s="1"/>
  <c r="P453" i="2"/>
  <c r="E454" i="2"/>
  <c r="G454" i="2"/>
  <c r="N454" i="2"/>
  <c r="O454" i="2"/>
  <c r="P543" i="10" s="1"/>
  <c r="P454" i="2"/>
  <c r="E455" i="2"/>
  <c r="G455" i="2"/>
  <c r="N455" i="2"/>
  <c r="O455" i="2"/>
  <c r="P455" i="2"/>
  <c r="E664" i="2"/>
  <c r="G664" i="2"/>
  <c r="N664" i="2"/>
  <c r="O664" i="2"/>
  <c r="P1011" i="10" s="1"/>
  <c r="P664" i="2"/>
  <c r="R1114" i="10" s="1"/>
  <c r="E456" i="2"/>
  <c r="G456" i="2"/>
  <c r="N456" i="2"/>
  <c r="O456" i="2"/>
  <c r="P544" i="10" s="1"/>
  <c r="P456" i="2"/>
  <c r="E457" i="2"/>
  <c r="G457" i="2"/>
  <c r="N457" i="2"/>
  <c r="O457" i="2"/>
  <c r="P545" i="10" s="1"/>
  <c r="P457" i="2"/>
  <c r="E744" i="2"/>
  <c r="G744" i="2"/>
  <c r="N744" i="2"/>
  <c r="O744" i="2"/>
  <c r="P1086" i="10" s="1"/>
  <c r="P744" i="2"/>
  <c r="E610" i="2"/>
  <c r="G610" i="2"/>
  <c r="N610" i="2"/>
  <c r="O610" i="2"/>
  <c r="P906" i="10" s="1"/>
  <c r="P610" i="2"/>
  <c r="E81" i="2"/>
  <c r="G81" i="2"/>
  <c r="N81" i="2"/>
  <c r="O81" i="2"/>
  <c r="P64" i="10" s="1"/>
  <c r="P81" i="2"/>
  <c r="E212" i="2"/>
  <c r="G212" i="2"/>
  <c r="N212" i="2"/>
  <c r="O212" i="2"/>
  <c r="P212" i="2"/>
  <c r="E704" i="2"/>
  <c r="G704" i="2"/>
  <c r="N704" i="2"/>
  <c r="O704" i="2"/>
  <c r="P704" i="2"/>
  <c r="E745" i="2"/>
  <c r="G745" i="2"/>
  <c r="N745" i="2"/>
  <c r="O745" i="2"/>
  <c r="P1053" i="10" s="1"/>
  <c r="P745" i="2"/>
  <c r="E460" i="2"/>
  <c r="G460" i="2"/>
  <c r="N460" i="2"/>
  <c r="O460" i="2"/>
  <c r="P460" i="2"/>
  <c r="E665" i="2"/>
  <c r="G665" i="2"/>
  <c r="N665" i="2"/>
  <c r="O665" i="2"/>
  <c r="P1012" i="10" s="1"/>
  <c r="P665" i="2"/>
  <c r="E461" i="2"/>
  <c r="G461" i="2"/>
  <c r="N461" i="2"/>
  <c r="O461" i="2"/>
  <c r="P547" i="10" s="1"/>
  <c r="P461" i="2"/>
  <c r="E611" i="2"/>
  <c r="G611" i="2"/>
  <c r="N611" i="2"/>
  <c r="O611" i="2"/>
  <c r="P907" i="10" s="1"/>
  <c r="P611" i="2"/>
  <c r="E705" i="2"/>
  <c r="G705" i="2"/>
  <c r="N705" i="2"/>
  <c r="O705" i="2"/>
  <c r="P705" i="2"/>
  <c r="E216" i="2"/>
  <c r="G216" i="2"/>
  <c r="N216" i="2"/>
  <c r="O216" i="2"/>
  <c r="P240" i="10" s="1"/>
  <c r="P216" i="2"/>
  <c r="E706" i="2"/>
  <c r="G706" i="2"/>
  <c r="N706" i="2"/>
  <c r="O706" i="2"/>
  <c r="P706" i="2"/>
  <c r="E462" i="2"/>
  <c r="G462" i="2"/>
  <c r="N462" i="2"/>
  <c r="O462" i="2"/>
  <c r="P548" i="10" s="1"/>
  <c r="P462" i="2"/>
  <c r="E463" i="2"/>
  <c r="G463" i="2"/>
  <c r="N463" i="2"/>
  <c r="O463" i="2"/>
  <c r="P549" i="10" s="1"/>
  <c r="P463" i="2"/>
  <c r="E217" i="2"/>
  <c r="G217" i="2"/>
  <c r="N217" i="2"/>
  <c r="O217" i="2"/>
  <c r="P241" i="10" s="1"/>
  <c r="P217" i="2"/>
  <c r="E762" i="2"/>
  <c r="G762" i="2"/>
  <c r="N762" i="2"/>
  <c r="O762" i="2"/>
  <c r="P762" i="2"/>
  <c r="E763" i="2"/>
  <c r="G763" i="2"/>
  <c r="N763" i="2"/>
  <c r="O763" i="2"/>
  <c r="P763" i="2"/>
  <c r="E464" i="2"/>
  <c r="G464" i="2"/>
  <c r="N464" i="2"/>
  <c r="O464" i="2"/>
  <c r="P297" i="10" s="1"/>
  <c r="P464" i="2"/>
  <c r="E465" i="2"/>
  <c r="G465" i="2"/>
  <c r="N465" i="2"/>
  <c r="O465" i="2"/>
  <c r="P465" i="2"/>
  <c r="E612" i="2"/>
  <c r="G612" i="2"/>
  <c r="N612" i="2"/>
  <c r="O612" i="2"/>
  <c r="P908" i="10" s="1"/>
  <c r="P612" i="2"/>
  <c r="E82" i="2"/>
  <c r="G82" i="2"/>
  <c r="N82" i="2"/>
  <c r="O82" i="2"/>
  <c r="P65" i="10" s="1"/>
  <c r="P82" i="2"/>
  <c r="E613" i="2"/>
  <c r="G613" i="2"/>
  <c r="N613" i="2"/>
  <c r="O613" i="2"/>
  <c r="P909" i="10" s="1"/>
  <c r="P613" i="2"/>
  <c r="E218" i="2"/>
  <c r="G218" i="2"/>
  <c r="N218" i="2"/>
  <c r="O218" i="2"/>
  <c r="P242" i="10" s="1"/>
  <c r="P218" i="2"/>
  <c r="R242" i="10" s="1"/>
  <c r="E666" i="2"/>
  <c r="G666" i="2"/>
  <c r="N666" i="2"/>
  <c r="O666" i="2"/>
  <c r="P1013" i="10" s="1"/>
  <c r="P666" i="2"/>
  <c r="R1013" i="10" s="1"/>
  <c r="E83" i="2"/>
  <c r="G83" i="2"/>
  <c r="N83" i="2"/>
  <c r="O83" i="2"/>
  <c r="P1203" i="10" s="1"/>
  <c r="P83" i="2"/>
  <c r="E84" i="2"/>
  <c r="G84" i="2"/>
  <c r="N84" i="2"/>
  <c r="O84" i="2"/>
  <c r="P66" i="10" s="1"/>
  <c r="P84" i="2"/>
  <c r="E614" i="2"/>
  <c r="G614" i="2"/>
  <c r="N614" i="2"/>
  <c r="O614" i="2"/>
  <c r="P910" i="10" s="1"/>
  <c r="P614" i="2"/>
  <c r="E667" i="2"/>
  <c r="G667" i="2"/>
  <c r="N667" i="2"/>
  <c r="O667" i="2"/>
  <c r="P1014" i="10" s="1"/>
  <c r="P667" i="2"/>
  <c r="E707" i="2"/>
  <c r="G707" i="2"/>
  <c r="N707" i="2"/>
  <c r="O707" i="2"/>
  <c r="P1063" i="10" s="1"/>
  <c r="P707" i="2"/>
  <c r="E466" i="2"/>
  <c r="G466" i="2"/>
  <c r="N466" i="2"/>
  <c r="O466" i="2"/>
  <c r="P550" i="10" s="1"/>
  <c r="P466" i="2"/>
  <c r="E219" i="2"/>
  <c r="G219" i="2"/>
  <c r="N219" i="2"/>
  <c r="O219" i="2"/>
  <c r="P243" i="10" s="1"/>
  <c r="P219" i="2"/>
  <c r="E220" i="2"/>
  <c r="G220" i="2"/>
  <c r="N220" i="2"/>
  <c r="O220" i="2"/>
  <c r="P244" i="10" s="1"/>
  <c r="P220" i="2"/>
  <c r="O467" i="2"/>
  <c r="P671" i="10" s="1"/>
  <c r="O708" i="2"/>
  <c r="O468" i="2"/>
  <c r="P552" i="10" s="1"/>
  <c r="N615" i="2"/>
  <c r="O615" i="2"/>
  <c r="E709" i="2"/>
  <c r="N709" i="2"/>
  <c r="O709" i="2"/>
  <c r="P709" i="2"/>
  <c r="E746" i="2"/>
  <c r="G746" i="2"/>
  <c r="N746" i="2"/>
  <c r="O746" i="2"/>
  <c r="P1134" i="10" s="1"/>
  <c r="P746" i="2"/>
  <c r="E221" i="2"/>
  <c r="G221" i="2"/>
  <c r="N221" i="2"/>
  <c r="O221" i="2"/>
  <c r="P245" i="10" s="1"/>
  <c r="P221" i="2"/>
  <c r="E710" i="2"/>
  <c r="G710" i="2"/>
  <c r="N710" i="2"/>
  <c r="O710" i="2"/>
  <c r="P651" i="10" s="1"/>
  <c r="P710" i="2"/>
  <c r="E469" i="2"/>
  <c r="G469" i="2"/>
  <c r="N469" i="2"/>
  <c r="O469" i="2"/>
  <c r="P553" i="10" s="1"/>
  <c r="P469" i="2"/>
  <c r="E470" i="2"/>
  <c r="G470" i="2"/>
  <c r="N470" i="2"/>
  <c r="O470" i="2"/>
  <c r="P554" i="10" s="1"/>
  <c r="P470" i="2"/>
  <c r="E747" i="2"/>
  <c r="G747" i="2"/>
  <c r="N747" i="2"/>
  <c r="O747" i="2"/>
  <c r="P747" i="2"/>
  <c r="E711" i="2"/>
  <c r="G711" i="2"/>
  <c r="N711" i="2"/>
  <c r="O711" i="2"/>
  <c r="P1065" i="10" s="1"/>
  <c r="P711" i="2"/>
  <c r="R1065" i="10" s="1"/>
  <c r="E712" i="2"/>
  <c r="G712" i="2"/>
  <c r="N712" i="2"/>
  <c r="O712" i="2"/>
  <c r="P712" i="2"/>
  <c r="E471" i="2"/>
  <c r="G471" i="2"/>
  <c r="N471" i="2"/>
  <c r="O471" i="2"/>
  <c r="P555" i="10" s="1"/>
  <c r="P471" i="2"/>
  <c r="E222" i="2"/>
  <c r="G222" i="2"/>
  <c r="N222" i="2"/>
  <c r="O222" i="2"/>
  <c r="P246" i="10" s="1"/>
  <c r="P222" i="2"/>
  <c r="E223" i="2"/>
  <c r="G223" i="2"/>
  <c r="N223" i="2"/>
  <c r="O223" i="2"/>
  <c r="P247" i="10" s="1"/>
  <c r="P223" i="2"/>
  <c r="E713" i="2"/>
  <c r="G713" i="2"/>
  <c r="N713" i="2"/>
  <c r="O713" i="2"/>
  <c r="P1066" i="10" s="1"/>
  <c r="P713" i="2"/>
  <c r="E758" i="2"/>
  <c r="G758" i="2"/>
  <c r="N758" i="2"/>
  <c r="O758" i="2"/>
  <c r="P758" i="2"/>
  <c r="E616" i="2"/>
  <c r="G616" i="2"/>
  <c r="N616" i="2"/>
  <c r="O616" i="2"/>
  <c r="P911" i="10" s="1"/>
  <c r="P616" i="2"/>
  <c r="E617" i="2"/>
  <c r="G617" i="2"/>
  <c r="N617" i="2"/>
  <c r="O617" i="2"/>
  <c r="P912" i="10" s="1"/>
  <c r="P617" i="2"/>
  <c r="E472" i="2"/>
  <c r="G472" i="2"/>
  <c r="N472" i="2"/>
  <c r="O472" i="2"/>
  <c r="P947" i="10" s="1"/>
  <c r="P472" i="2"/>
  <c r="E473" i="2"/>
  <c r="G473" i="2"/>
  <c r="N473" i="2"/>
  <c r="O473" i="2"/>
  <c r="P473" i="2"/>
  <c r="E618" i="2"/>
  <c r="G618" i="2"/>
  <c r="N618" i="2"/>
  <c r="O618" i="2"/>
  <c r="P913" i="10" s="1"/>
  <c r="P618" i="2"/>
  <c r="E668" i="2"/>
  <c r="G668" i="2"/>
  <c r="N668" i="2"/>
  <c r="O668" i="2"/>
  <c r="P668" i="2"/>
  <c r="E669" i="2"/>
  <c r="G669" i="2"/>
  <c r="N669" i="2"/>
  <c r="O669" i="2"/>
  <c r="P1015" i="10" s="1"/>
  <c r="P669" i="2"/>
  <c r="R1015" i="10" s="1"/>
  <c r="E748" i="2"/>
  <c r="G748" i="2"/>
  <c r="N748" i="2"/>
  <c r="O748" i="2"/>
  <c r="P1075" i="10" s="1"/>
  <c r="P748" i="2"/>
  <c r="E138" i="2"/>
  <c r="G138" i="2"/>
  <c r="N138" i="2"/>
  <c r="O138" i="2"/>
  <c r="P180" i="10" s="1"/>
  <c r="P138" i="2"/>
  <c r="E224" i="2"/>
  <c r="G224" i="2"/>
  <c r="N224" i="2"/>
  <c r="O224" i="2"/>
  <c r="P248" i="10" s="1"/>
  <c r="P224" i="2"/>
  <c r="E619" i="2"/>
  <c r="G619" i="2"/>
  <c r="N619" i="2"/>
  <c r="O619" i="2"/>
  <c r="P914" i="10" s="1"/>
  <c r="P619" i="2"/>
  <c r="E225" i="2"/>
  <c r="G225" i="2"/>
  <c r="N225" i="2"/>
  <c r="O225" i="2"/>
  <c r="P249" i="10" s="1"/>
  <c r="P225" i="2"/>
  <c r="E475" i="2"/>
  <c r="G475" i="2"/>
  <c r="N475" i="2"/>
  <c r="O475" i="2"/>
  <c r="P745" i="10" s="1"/>
  <c r="P475" i="2"/>
  <c r="E476" i="2"/>
  <c r="G476" i="2"/>
  <c r="N476" i="2"/>
  <c r="O476" i="2"/>
  <c r="P644" i="10" s="1"/>
  <c r="P476" i="2"/>
  <c r="E477" i="2"/>
  <c r="G477" i="2"/>
  <c r="N477" i="2"/>
  <c r="O477" i="2"/>
  <c r="P558" i="10" s="1"/>
  <c r="P477" i="2"/>
  <c r="E226" i="2"/>
  <c r="G226" i="2"/>
  <c r="N226" i="2"/>
  <c r="O226" i="2"/>
  <c r="P250" i="10" s="1"/>
  <c r="P226" i="2"/>
  <c r="E620" i="2"/>
  <c r="G620" i="2"/>
  <c r="N620" i="2"/>
  <c r="O620" i="2"/>
  <c r="P620" i="2"/>
  <c r="E227" i="2"/>
  <c r="G227" i="2"/>
  <c r="N227" i="2"/>
  <c r="O227" i="2"/>
  <c r="P251" i="10" s="1"/>
  <c r="P227" i="2"/>
  <c r="R251" i="10" s="1"/>
  <c r="E621" i="2"/>
  <c r="G621" i="2"/>
  <c r="N621" i="2"/>
  <c r="O621" i="2"/>
  <c r="P915" i="10" s="1"/>
  <c r="P621" i="2"/>
  <c r="E478" i="2"/>
  <c r="G478" i="2"/>
  <c r="N478" i="2"/>
  <c r="O478" i="2"/>
  <c r="P559" i="10" s="1"/>
  <c r="P478" i="2"/>
  <c r="E479" i="2"/>
  <c r="G479" i="2"/>
  <c r="N479" i="2"/>
  <c r="O479" i="2"/>
  <c r="P560" i="10" s="1"/>
  <c r="P479" i="2"/>
  <c r="E228" i="2"/>
  <c r="G228" i="2"/>
  <c r="N228" i="2"/>
  <c r="O228" i="2"/>
  <c r="P641" i="10" s="1"/>
  <c r="P228" i="2"/>
  <c r="E86" i="2"/>
  <c r="G86" i="2"/>
  <c r="N86" i="2"/>
  <c r="O86" i="2"/>
  <c r="P342" i="10" s="1"/>
  <c r="P86" i="2"/>
  <c r="E87" i="2"/>
  <c r="G87" i="2"/>
  <c r="N87" i="2"/>
  <c r="O87" i="2"/>
  <c r="P68" i="10" s="1"/>
  <c r="P87" i="2"/>
  <c r="E229" i="2"/>
  <c r="G229" i="2"/>
  <c r="N229" i="2"/>
  <c r="O229" i="2"/>
  <c r="P252" i="10" s="1"/>
  <c r="P229" i="2"/>
  <c r="E714" i="2"/>
  <c r="G714" i="2"/>
  <c r="N714" i="2"/>
  <c r="O714" i="2"/>
  <c r="P362" i="10" s="1"/>
  <c r="P714" i="2"/>
  <c r="R362" i="10" s="1"/>
  <c r="E230" i="2"/>
  <c r="G230" i="2"/>
  <c r="N230" i="2"/>
  <c r="O230" i="2"/>
  <c r="P253" i="10" s="1"/>
  <c r="P230" i="2"/>
  <c r="E622" i="2"/>
  <c r="G622" i="2"/>
  <c r="N622" i="2"/>
  <c r="O622" i="2"/>
  <c r="P622" i="2"/>
  <c r="E623" i="2"/>
  <c r="G623" i="2"/>
  <c r="N623" i="2"/>
  <c r="O623" i="2"/>
  <c r="P916" i="10" s="1"/>
  <c r="P623" i="2"/>
  <c r="E231" i="2"/>
  <c r="G231" i="2"/>
  <c r="N231" i="2"/>
  <c r="O231" i="2"/>
  <c r="P231" i="2"/>
  <c r="E480" i="2"/>
  <c r="G480" i="2"/>
  <c r="N480" i="2"/>
  <c r="O480" i="2"/>
  <c r="P561" i="10" s="1"/>
  <c r="P480" i="2"/>
  <c r="R561" i="10" s="1"/>
  <c r="E717" i="2"/>
  <c r="G717" i="2"/>
  <c r="N717" i="2"/>
  <c r="O717" i="2"/>
  <c r="P682" i="10" s="1"/>
  <c r="P717" i="2"/>
  <c r="E481" i="2"/>
  <c r="G481" i="2"/>
  <c r="N481" i="2"/>
  <c r="O481" i="2"/>
  <c r="P481" i="2"/>
  <c r="E232" i="2"/>
  <c r="G232" i="2"/>
  <c r="N232" i="2"/>
  <c r="O232" i="2"/>
  <c r="P232" i="2"/>
  <c r="E715" i="2"/>
  <c r="G715" i="2"/>
  <c r="N715" i="2"/>
  <c r="O715" i="2"/>
  <c r="P750" i="10" s="1"/>
  <c r="P715" i="2"/>
  <c r="E716" i="2"/>
  <c r="G716" i="2"/>
  <c r="N716" i="2"/>
  <c r="O716" i="2"/>
  <c r="P1034" i="10" s="1"/>
  <c r="P716" i="2"/>
  <c r="R1034" i="10" s="1"/>
  <c r="E624" i="2"/>
  <c r="G624" i="2"/>
  <c r="N624" i="2"/>
  <c r="O624" i="2"/>
  <c r="P917" i="10" s="1"/>
  <c r="P624" i="2"/>
  <c r="E625" i="2"/>
  <c r="G625" i="2"/>
  <c r="N625" i="2"/>
  <c r="O625" i="2"/>
  <c r="P918" i="10" s="1"/>
  <c r="P625" i="2"/>
  <c r="E626" i="2"/>
  <c r="G626" i="2"/>
  <c r="N626" i="2"/>
  <c r="O626" i="2"/>
  <c r="P919" i="10" s="1"/>
  <c r="P626" i="2"/>
  <c r="E233" i="2"/>
  <c r="G233" i="2"/>
  <c r="N233" i="2"/>
  <c r="O233" i="2"/>
  <c r="P255" i="10" s="1"/>
  <c r="P233" i="2"/>
  <c r="E482" i="2"/>
  <c r="G482" i="2"/>
  <c r="N482" i="2"/>
  <c r="O482" i="2"/>
  <c r="P562" i="10" s="1"/>
  <c r="P482" i="2"/>
  <c r="E234" i="2"/>
  <c r="G234" i="2"/>
  <c r="N234" i="2"/>
  <c r="O234" i="2"/>
  <c r="P256" i="10" s="1"/>
  <c r="P234" i="2"/>
  <c r="E749" i="2"/>
  <c r="G749" i="2"/>
  <c r="N749" i="2"/>
  <c r="O749" i="2"/>
  <c r="P1089" i="10" s="1"/>
  <c r="P749" i="2"/>
  <c r="E88" i="2"/>
  <c r="G88" i="2"/>
  <c r="N88" i="2"/>
  <c r="O88" i="2"/>
  <c r="P69" i="10" s="1"/>
  <c r="P88" i="2"/>
  <c r="E627" i="2"/>
  <c r="G627" i="2"/>
  <c r="N627" i="2"/>
  <c r="O627" i="2"/>
  <c r="P920" i="10" s="1"/>
  <c r="P627" i="2"/>
  <c r="E483" i="2"/>
  <c r="G483" i="2"/>
  <c r="N483" i="2"/>
  <c r="O483" i="2"/>
  <c r="P563" i="10" s="1"/>
  <c r="P483" i="2"/>
  <c r="E628" i="2"/>
  <c r="G628" i="2"/>
  <c r="N628" i="2"/>
  <c r="O628" i="2"/>
  <c r="P921" i="10" s="1"/>
  <c r="P628" i="2"/>
  <c r="E632" i="2"/>
  <c r="G632" i="2"/>
  <c r="N632" i="2"/>
  <c r="O632" i="2"/>
  <c r="P632" i="2"/>
  <c r="E197" i="2"/>
  <c r="G197" i="2"/>
  <c r="N197" i="2"/>
  <c r="O197" i="2"/>
  <c r="P224" i="10" s="1"/>
  <c r="P197" i="2"/>
  <c r="E700" i="2"/>
  <c r="G700" i="2"/>
  <c r="N700" i="2"/>
  <c r="O700" i="2"/>
  <c r="P125" i="10" s="1"/>
  <c r="P700" i="2"/>
  <c r="E592" i="2"/>
  <c r="G592" i="2"/>
  <c r="N592" i="2"/>
  <c r="O592" i="2"/>
  <c r="P890" i="10" s="1"/>
  <c r="P592" i="2"/>
  <c r="E68" i="2"/>
  <c r="G68" i="2"/>
  <c r="N68" i="2"/>
  <c r="O68" i="2"/>
  <c r="P57" i="10" s="1"/>
  <c r="P68" i="2"/>
  <c r="E69" i="2"/>
  <c r="G69" i="2"/>
  <c r="N69" i="2"/>
  <c r="O69" i="2"/>
  <c r="P58" i="10" s="1"/>
  <c r="P69" i="2"/>
  <c r="E70" i="2"/>
  <c r="G70" i="2"/>
  <c r="N70" i="2"/>
  <c r="O70" i="2"/>
  <c r="P109" i="10" s="1"/>
  <c r="P70" i="2"/>
  <c r="E593" i="2"/>
  <c r="G593" i="2"/>
  <c r="N593" i="2"/>
  <c r="O593" i="2"/>
  <c r="P891" i="10" s="1"/>
  <c r="P593" i="2"/>
  <c r="E71" i="2"/>
  <c r="G71" i="2"/>
  <c r="N71" i="2"/>
  <c r="O71" i="2"/>
  <c r="P71" i="2"/>
  <c r="E407" i="2"/>
  <c r="G407" i="2"/>
  <c r="N407" i="2"/>
  <c r="O407" i="2"/>
  <c r="P556" i="10" s="1"/>
  <c r="P407" i="2"/>
  <c r="E408" i="2"/>
  <c r="G408" i="2"/>
  <c r="N408" i="2"/>
  <c r="O408" i="2"/>
  <c r="P357" i="10" s="1"/>
  <c r="P408" i="2"/>
  <c r="E72" i="2"/>
  <c r="G72" i="2"/>
  <c r="N72" i="2"/>
  <c r="O72" i="2"/>
  <c r="P72" i="2"/>
  <c r="E73" i="2"/>
  <c r="G73" i="2"/>
  <c r="N73" i="2"/>
  <c r="O73" i="2"/>
  <c r="P59" i="10" s="1"/>
  <c r="P73" i="2"/>
  <c r="E409" i="2"/>
  <c r="G409" i="2"/>
  <c r="N409" i="2"/>
  <c r="O409" i="2"/>
  <c r="P276" i="10" s="1"/>
  <c r="P409" i="2"/>
  <c r="E410" i="2"/>
  <c r="G410" i="2"/>
  <c r="N410" i="2"/>
  <c r="O410" i="2"/>
  <c r="P289" i="10" s="1"/>
  <c r="P410" i="2"/>
  <c r="E594" i="2"/>
  <c r="G594" i="2"/>
  <c r="N594" i="2"/>
  <c r="O594" i="2"/>
  <c r="P962" i="10" s="1"/>
  <c r="P594" i="2"/>
  <c r="R962" i="10" s="1"/>
  <c r="E411" i="2"/>
  <c r="G411" i="2"/>
  <c r="N411" i="2"/>
  <c r="O411" i="2"/>
  <c r="P514" i="10" s="1"/>
  <c r="P411" i="2"/>
  <c r="E412" i="2"/>
  <c r="G412" i="2"/>
  <c r="N412" i="2"/>
  <c r="O412" i="2"/>
  <c r="P515" i="10" s="1"/>
  <c r="P412" i="2"/>
  <c r="E595" i="2"/>
  <c r="G595" i="2"/>
  <c r="N595" i="2"/>
  <c r="O595" i="2"/>
  <c r="P892" i="10" s="1"/>
  <c r="P595" i="2"/>
  <c r="R892" i="10" s="1"/>
  <c r="E596" i="2"/>
  <c r="G596" i="2"/>
  <c r="N596" i="2"/>
  <c r="O596" i="2"/>
  <c r="P893" i="10" s="1"/>
  <c r="P596" i="2"/>
  <c r="E413" i="2"/>
  <c r="G413" i="2"/>
  <c r="N413" i="2"/>
  <c r="O413" i="2"/>
  <c r="P516" i="10" s="1"/>
  <c r="P413" i="2"/>
  <c r="E597" i="2"/>
  <c r="G597" i="2"/>
  <c r="N597" i="2"/>
  <c r="O597" i="2"/>
  <c r="P894" i="10" s="1"/>
  <c r="P597" i="2"/>
  <c r="E598" i="2"/>
  <c r="G598" i="2"/>
  <c r="N598" i="2"/>
  <c r="O598" i="2"/>
  <c r="P895" i="10" s="1"/>
  <c r="P598" i="2"/>
  <c r="R754" i="10" s="1"/>
  <c r="E599" i="2"/>
  <c r="G599" i="2"/>
  <c r="N599" i="2"/>
  <c r="O599" i="2"/>
  <c r="P896" i="10" s="1"/>
  <c r="P599" i="2"/>
  <c r="E600" i="2"/>
  <c r="G600" i="2"/>
  <c r="N600" i="2"/>
  <c r="O600" i="2"/>
  <c r="P897" i="10" s="1"/>
  <c r="P600" i="2"/>
  <c r="E601" i="2"/>
  <c r="G601" i="2"/>
  <c r="N601" i="2"/>
  <c r="O601" i="2"/>
  <c r="P898" i="10" s="1"/>
  <c r="P601" i="2"/>
  <c r="E602" i="2"/>
  <c r="G602" i="2"/>
  <c r="N602" i="2"/>
  <c r="O602" i="2"/>
  <c r="P899" i="10" s="1"/>
  <c r="P602" i="2"/>
  <c r="E414" i="2"/>
  <c r="G414" i="2"/>
  <c r="N414" i="2"/>
  <c r="O414" i="2"/>
  <c r="P414" i="2"/>
  <c r="E415" i="2"/>
  <c r="G415" i="2"/>
  <c r="N415" i="2"/>
  <c r="O415" i="2"/>
  <c r="P517" i="10" s="1"/>
  <c r="P415" i="2"/>
  <c r="E416" i="2"/>
  <c r="G416" i="2"/>
  <c r="N416" i="2"/>
  <c r="O416" i="2"/>
  <c r="P1187" i="10" s="1"/>
  <c r="P416" i="2"/>
  <c r="E417" i="2"/>
  <c r="G417" i="2"/>
  <c r="N417" i="2"/>
  <c r="O417" i="2"/>
  <c r="P417" i="2"/>
  <c r="E418" i="2"/>
  <c r="G418" i="2"/>
  <c r="N418" i="2"/>
  <c r="O418" i="2"/>
  <c r="P418" i="2"/>
  <c r="E740" i="2"/>
  <c r="G740" i="2"/>
  <c r="N740" i="2"/>
  <c r="O740" i="2"/>
  <c r="P1133" i="10" s="1"/>
  <c r="P740" i="2"/>
  <c r="E419" i="2"/>
  <c r="G419" i="2"/>
  <c r="N419" i="2"/>
  <c r="O419" i="2"/>
  <c r="P103" i="10" s="1"/>
  <c r="P419" i="2"/>
  <c r="E420" i="2"/>
  <c r="G420" i="2"/>
  <c r="N420" i="2"/>
  <c r="O420" i="2"/>
  <c r="P518" i="10" s="1"/>
  <c r="P420" i="2"/>
  <c r="E701" i="2"/>
  <c r="G701" i="2"/>
  <c r="N701" i="2"/>
  <c r="O701" i="2"/>
  <c r="P1033" i="10" s="1"/>
  <c r="P701" i="2"/>
  <c r="E741" i="2"/>
  <c r="G741" i="2"/>
  <c r="N741" i="2"/>
  <c r="O741" i="2"/>
  <c r="P741" i="2"/>
  <c r="E198" i="2"/>
  <c r="G198" i="2"/>
  <c r="N198" i="2"/>
  <c r="O198" i="2"/>
  <c r="P198" i="2"/>
  <c r="E199" i="2"/>
  <c r="G199" i="2"/>
  <c r="N199" i="2"/>
  <c r="O199" i="2"/>
  <c r="P225" i="10" s="1"/>
  <c r="P199" i="2"/>
  <c r="E603" i="2"/>
  <c r="G603" i="2"/>
  <c r="N603" i="2"/>
  <c r="O603" i="2"/>
  <c r="P900" i="10" s="1"/>
  <c r="P603" i="2"/>
  <c r="E421" i="2"/>
  <c r="G421" i="2"/>
  <c r="N421" i="2"/>
  <c r="O421" i="2"/>
  <c r="P519" i="10" s="1"/>
  <c r="P421" i="2"/>
  <c r="E422" i="2"/>
  <c r="G422" i="2"/>
  <c r="N422" i="2"/>
  <c r="O422" i="2"/>
  <c r="P520" i="10" s="1"/>
  <c r="P422" i="2"/>
  <c r="E742" i="2"/>
  <c r="G742" i="2"/>
  <c r="N742" i="2"/>
  <c r="O742" i="2"/>
  <c r="P1079" i="10" s="1"/>
  <c r="P742" i="2"/>
  <c r="E200" i="2"/>
  <c r="G200" i="2"/>
  <c r="N200" i="2"/>
  <c r="O200" i="2"/>
  <c r="P226" i="10" s="1"/>
  <c r="P200" i="2"/>
  <c r="E423" i="2"/>
  <c r="G423" i="2"/>
  <c r="N423" i="2"/>
  <c r="O423" i="2"/>
  <c r="P423" i="2"/>
  <c r="E743" i="2"/>
  <c r="G743" i="2"/>
  <c r="N743" i="2"/>
  <c r="O743" i="2"/>
  <c r="P743" i="2"/>
  <c r="E424" i="2"/>
  <c r="G424" i="2"/>
  <c r="N424" i="2"/>
  <c r="O424" i="2"/>
  <c r="P521" i="10" s="1"/>
  <c r="P424" i="2"/>
  <c r="E702" i="2"/>
  <c r="G702" i="2"/>
  <c r="N702" i="2"/>
  <c r="O702" i="2"/>
  <c r="P1061" i="10" s="1"/>
  <c r="P702" i="2"/>
  <c r="E703" i="2"/>
  <c r="G703" i="2"/>
  <c r="N703" i="2"/>
  <c r="O703" i="2"/>
  <c r="P1062" i="10" s="1"/>
  <c r="P703" i="2"/>
  <c r="E425" i="2"/>
  <c r="G425" i="2"/>
  <c r="N425" i="2"/>
  <c r="O425" i="2"/>
  <c r="P425" i="2"/>
  <c r="E426" i="2"/>
  <c r="G426" i="2"/>
  <c r="N426" i="2"/>
  <c r="O426" i="2"/>
  <c r="P426" i="2"/>
  <c r="E427" i="2"/>
  <c r="G427" i="2"/>
  <c r="N427" i="2"/>
  <c r="O427" i="2"/>
  <c r="P522" i="10" s="1"/>
  <c r="P427" i="2"/>
  <c r="E428" i="2"/>
  <c r="G428" i="2"/>
  <c r="N428" i="2"/>
  <c r="O428" i="2"/>
  <c r="P428" i="2"/>
  <c r="E429" i="2"/>
  <c r="G429" i="2"/>
  <c r="N429" i="2"/>
  <c r="O429" i="2"/>
  <c r="P523" i="10" s="1"/>
  <c r="P429" i="2"/>
  <c r="E430" i="2"/>
  <c r="G430" i="2"/>
  <c r="N430" i="2"/>
  <c r="O430" i="2"/>
  <c r="P524" i="10" s="1"/>
  <c r="P430" i="2"/>
  <c r="E604" i="2"/>
  <c r="G604" i="2"/>
  <c r="N604" i="2"/>
  <c r="O604" i="2"/>
  <c r="P901" i="10" s="1"/>
  <c r="P604" i="2"/>
  <c r="E201" i="2"/>
  <c r="G201" i="2"/>
  <c r="N201" i="2"/>
  <c r="O201" i="2"/>
  <c r="P227" i="10" s="1"/>
  <c r="P201" i="2"/>
  <c r="E202" i="2"/>
  <c r="G202" i="2"/>
  <c r="N202" i="2"/>
  <c r="O202" i="2"/>
  <c r="P228" i="10" s="1"/>
  <c r="P202" i="2"/>
  <c r="E431" i="2"/>
  <c r="G431" i="2"/>
  <c r="N431" i="2"/>
  <c r="O431" i="2"/>
  <c r="P525" i="10" s="1"/>
  <c r="P431" i="2"/>
  <c r="E432" i="2"/>
  <c r="G432" i="2"/>
  <c r="N432" i="2"/>
  <c r="O432" i="2"/>
  <c r="P526" i="10" s="1"/>
  <c r="P432" i="2"/>
  <c r="E203" i="2"/>
  <c r="G203" i="2"/>
  <c r="N203" i="2"/>
  <c r="O203" i="2"/>
  <c r="P229" i="10" s="1"/>
  <c r="P203" i="2"/>
  <c r="E204" i="2"/>
  <c r="G204" i="2"/>
  <c r="N204" i="2"/>
  <c r="O204" i="2"/>
  <c r="P230" i="10" s="1"/>
  <c r="P204" i="2"/>
  <c r="E433" i="2"/>
  <c r="G433" i="2"/>
  <c r="N433" i="2"/>
  <c r="O433" i="2"/>
  <c r="P527" i="10" s="1"/>
  <c r="P433" i="2"/>
  <c r="E434" i="2"/>
  <c r="G434" i="2"/>
  <c r="N434" i="2"/>
  <c r="O434" i="2"/>
  <c r="P528" i="10" s="1"/>
  <c r="P434" i="2"/>
  <c r="E435" i="2"/>
  <c r="G435" i="2"/>
  <c r="N435" i="2"/>
  <c r="O435" i="2"/>
  <c r="P529" i="10" s="1"/>
  <c r="P435" i="2"/>
  <c r="E436" i="2"/>
  <c r="G436" i="2"/>
  <c r="N436" i="2"/>
  <c r="O436" i="2"/>
  <c r="P530" i="10" s="1"/>
  <c r="P436" i="2"/>
  <c r="E437" i="2"/>
  <c r="G437" i="2"/>
  <c r="N437" i="2"/>
  <c r="O437" i="2"/>
  <c r="P531" i="10" s="1"/>
  <c r="P437" i="2"/>
  <c r="E74" i="2"/>
  <c r="G74" i="2"/>
  <c r="N74" i="2"/>
  <c r="O74" i="2"/>
  <c r="P74" i="2"/>
  <c r="E438" i="2"/>
  <c r="G438" i="2"/>
  <c r="N438" i="2"/>
  <c r="O438" i="2"/>
  <c r="P532" i="10" s="1"/>
  <c r="P438" i="2"/>
  <c r="E439" i="2"/>
  <c r="G439" i="2"/>
  <c r="N439" i="2"/>
  <c r="O439" i="2"/>
  <c r="P533" i="10" s="1"/>
  <c r="P439" i="2"/>
  <c r="E440" i="2"/>
  <c r="G440" i="2"/>
  <c r="N440" i="2"/>
  <c r="O440" i="2"/>
  <c r="P534" i="10" s="1"/>
  <c r="P440" i="2"/>
  <c r="E205" i="2"/>
  <c r="G205" i="2"/>
  <c r="N205" i="2"/>
  <c r="O205" i="2"/>
  <c r="P231" i="10" s="1"/>
  <c r="P205" i="2"/>
  <c r="E75" i="2"/>
  <c r="G75" i="2"/>
  <c r="N75" i="2"/>
  <c r="O75" i="2"/>
  <c r="P60" i="10" s="1"/>
  <c r="P75" i="2"/>
  <c r="E76" i="2"/>
  <c r="G76" i="2"/>
  <c r="N76" i="2"/>
  <c r="O76" i="2"/>
  <c r="P110" i="10" s="1"/>
  <c r="P76" i="2"/>
  <c r="E605" i="2"/>
  <c r="G605" i="2"/>
  <c r="N605" i="2"/>
  <c r="O605" i="2"/>
  <c r="P902" i="10" s="1"/>
  <c r="P605" i="2"/>
  <c r="E441" i="2"/>
  <c r="G441" i="2"/>
  <c r="N441" i="2"/>
  <c r="O441" i="2"/>
  <c r="P1192" i="10" s="1"/>
  <c r="P441" i="2"/>
  <c r="R1192" i="10" s="1"/>
  <c r="E77" i="2"/>
  <c r="G77" i="2"/>
  <c r="N77" i="2"/>
  <c r="O77" i="2"/>
  <c r="P61" i="10" s="1"/>
  <c r="P77" i="2"/>
  <c r="E78" i="2"/>
  <c r="G78" i="2"/>
  <c r="N78" i="2"/>
  <c r="O78" i="2"/>
  <c r="P1186" i="10" s="1"/>
  <c r="P78" i="2"/>
  <c r="E206" i="2"/>
  <c r="G206" i="2"/>
  <c r="N206" i="2"/>
  <c r="O206" i="2"/>
  <c r="P232" i="10" s="1"/>
  <c r="P206" i="2"/>
  <c r="E663" i="2"/>
  <c r="G663" i="2"/>
  <c r="N663" i="2"/>
  <c r="O663" i="2"/>
  <c r="P1010" i="10" s="1"/>
  <c r="P663" i="2"/>
  <c r="E404" i="2"/>
  <c r="G404" i="2"/>
  <c r="N404" i="2"/>
  <c r="O404" i="2"/>
  <c r="P512" i="10" s="1"/>
  <c r="P404" i="2"/>
  <c r="E79" i="2"/>
  <c r="G79" i="2"/>
  <c r="N79" i="2"/>
  <c r="O79" i="2"/>
  <c r="P62" i="10" s="1"/>
  <c r="P79" i="2"/>
  <c r="E442" i="2"/>
  <c r="G442" i="2"/>
  <c r="N442" i="2"/>
  <c r="O442" i="2"/>
  <c r="P535" i="10" s="1"/>
  <c r="P442" i="2"/>
  <c r="E207" i="2"/>
  <c r="G207" i="2"/>
  <c r="N207" i="2"/>
  <c r="O207" i="2"/>
  <c r="P233" i="10" s="1"/>
  <c r="P207" i="2"/>
  <c r="E443" i="2"/>
  <c r="G443" i="2"/>
  <c r="N443" i="2"/>
  <c r="O443" i="2"/>
  <c r="P536" i="10" s="1"/>
  <c r="P443" i="2"/>
  <c r="E444" i="2"/>
  <c r="G444" i="2"/>
  <c r="N444" i="2"/>
  <c r="O444" i="2"/>
  <c r="P295" i="10" s="1"/>
  <c r="P444" i="2"/>
  <c r="E445" i="2"/>
  <c r="G445" i="2"/>
  <c r="N445" i="2"/>
  <c r="O445" i="2"/>
  <c r="P537" i="10" s="1"/>
  <c r="P445" i="2"/>
  <c r="R537" i="10" s="1"/>
  <c r="E208" i="2"/>
  <c r="G208" i="2"/>
  <c r="N208" i="2"/>
  <c r="O208" i="2"/>
  <c r="P93" i="10" s="1"/>
  <c r="P208" i="2"/>
  <c r="R93" i="10" s="1"/>
  <c r="E80" i="2"/>
  <c r="G80" i="2"/>
  <c r="N80" i="2"/>
  <c r="O80" i="2"/>
  <c r="P63" i="10" s="1"/>
  <c r="P80" i="2"/>
  <c r="E209" i="2"/>
  <c r="G209" i="2"/>
  <c r="N209" i="2"/>
  <c r="O209" i="2"/>
  <c r="P91" i="10" s="1"/>
  <c r="P209" i="2"/>
  <c r="E210" i="2"/>
  <c r="G210" i="2"/>
  <c r="N210" i="2"/>
  <c r="O210" i="2"/>
  <c r="P234" i="10" s="1"/>
  <c r="P210" i="2"/>
  <c r="E606" i="2"/>
  <c r="G606" i="2"/>
  <c r="N606" i="2"/>
  <c r="O606" i="2"/>
  <c r="P606" i="2"/>
  <c r="E607" i="2"/>
  <c r="G607" i="2"/>
  <c r="N607" i="2"/>
  <c r="O607" i="2"/>
  <c r="P903" i="10" s="1"/>
  <c r="P607" i="2"/>
  <c r="E211" i="2"/>
  <c r="G211" i="2"/>
  <c r="N211" i="2"/>
  <c r="O211" i="2"/>
  <c r="P235" i="10" s="1"/>
  <c r="P211" i="2"/>
  <c r="R521" i="10" l="1"/>
  <c r="R345" i="10"/>
  <c r="R57" i="10"/>
  <c r="R282" i="10"/>
  <c r="R553" i="10"/>
  <c r="R1203" i="10"/>
  <c r="R907" i="10"/>
  <c r="R232" i="10"/>
  <c r="R536" i="10"/>
  <c r="R65" i="10"/>
  <c r="R248" i="10"/>
  <c r="R1014" i="10"/>
  <c r="R1186" i="10"/>
  <c r="R1187" i="10"/>
  <c r="R607" i="10"/>
  <c r="R916" i="10"/>
  <c r="R745" i="10"/>
  <c r="R246" i="10"/>
  <c r="R243" i="10"/>
  <c r="R241" i="10"/>
  <c r="R1062" i="10"/>
  <c r="R514" i="10"/>
  <c r="R297" i="10"/>
  <c r="R1033" i="10"/>
  <c r="R890" i="10"/>
  <c r="R915" i="10"/>
  <c r="R427" i="10"/>
  <c r="R225" i="10"/>
  <c r="R109" i="10"/>
  <c r="R651" i="10"/>
  <c r="R547" i="10"/>
  <c r="R108" i="10"/>
  <c r="R266" i="10"/>
  <c r="R180" i="10"/>
  <c r="R240" i="10"/>
  <c r="R517" i="10"/>
  <c r="R59" i="10"/>
  <c r="R249" i="10"/>
  <c r="R555" i="10"/>
  <c r="R550" i="10"/>
  <c r="R1061" i="10"/>
  <c r="R281" i="10"/>
  <c r="R692" i="10"/>
  <c r="R827" i="10"/>
  <c r="R1010" i="10"/>
  <c r="R531" i="10"/>
  <c r="R1166" i="10"/>
  <c r="R912" i="10"/>
  <c r="R908" i="10"/>
  <c r="R233" i="10"/>
  <c r="R110" i="10"/>
  <c r="R295" i="10"/>
  <c r="R894" i="10"/>
  <c r="R58" i="10"/>
  <c r="R917" i="10"/>
  <c r="R913" i="10"/>
  <c r="R1012" i="10"/>
  <c r="R76" i="10"/>
  <c r="R658" i="10"/>
  <c r="R519" i="10"/>
  <c r="R897" i="10"/>
  <c r="R68" i="10"/>
  <c r="R1075" i="10"/>
  <c r="R66" i="10"/>
  <c r="R903" i="10"/>
  <c r="R1164" i="10"/>
  <c r="R226" i="10"/>
  <c r="R253" i="10"/>
  <c r="R914" i="10"/>
  <c r="R548" i="10"/>
  <c r="R534" i="10"/>
  <c r="R91" i="10"/>
  <c r="R289" i="10"/>
  <c r="R247" i="10"/>
  <c r="R224" i="10"/>
  <c r="R538" i="10"/>
  <c r="R1089" i="10"/>
  <c r="R125" i="10"/>
  <c r="R644" i="10"/>
  <c r="R641" i="10"/>
  <c r="R774" i="10"/>
  <c r="R918" i="10"/>
  <c r="R775" i="10"/>
  <c r="R273" i="10"/>
  <c r="R533" i="10"/>
  <c r="R828" i="10"/>
  <c r="R530" i="10"/>
  <c r="R899" i="10"/>
  <c r="R63" i="10"/>
  <c r="R679" i="10"/>
  <c r="R532" i="10"/>
  <c r="R255" i="10"/>
  <c r="R1156" i="10"/>
  <c r="R64" i="10"/>
  <c r="R996" i="10"/>
  <c r="R734" i="10"/>
  <c r="R783" i="10"/>
  <c r="R231" i="10"/>
  <c r="R661" i="10"/>
  <c r="R750" i="10"/>
  <c r="R677" i="10"/>
  <c r="R558" i="10"/>
  <c r="R359" i="10"/>
  <c r="R1063" i="10"/>
  <c r="R524" i="10"/>
  <c r="R234" i="10"/>
  <c r="R989" i="10"/>
  <c r="R535" i="10"/>
  <c r="R228" i="10"/>
  <c r="R527" i="10"/>
  <c r="R599" i="10"/>
  <c r="R525" i="10"/>
  <c r="R512" i="10"/>
  <c r="R357" i="10"/>
  <c r="R593" i="10"/>
  <c r="R563" i="10"/>
  <c r="R971" i="10"/>
  <c r="R256" i="10"/>
  <c r="R244" i="10"/>
  <c r="R582" i="10"/>
  <c r="R1086" i="10"/>
  <c r="R743" i="10"/>
  <c r="R62" i="10"/>
  <c r="R284" i="10"/>
  <c r="R230" i="10"/>
  <c r="R523" i="10"/>
  <c r="R1147" i="10"/>
  <c r="R103" i="10"/>
  <c r="R898" i="10"/>
  <c r="R515" i="10"/>
  <c r="R562" i="10"/>
  <c r="R269" i="10"/>
  <c r="R252" i="10"/>
  <c r="R560" i="10"/>
  <c r="R144" i="10"/>
  <c r="R911" i="10"/>
  <c r="R245" i="10"/>
  <c r="R526" i="10"/>
  <c r="R545" i="10"/>
  <c r="R636" i="10"/>
  <c r="R543" i="10"/>
  <c r="R501" i="10"/>
  <c r="R1176" i="10"/>
  <c r="R529" i="10"/>
  <c r="R1133" i="10"/>
  <c r="R69" i="10"/>
  <c r="R682" i="10"/>
  <c r="R522" i="10"/>
  <c r="R250" i="10"/>
  <c r="R766" i="10"/>
  <c r="R544" i="10"/>
  <c r="R516" i="10"/>
  <c r="R528" i="10"/>
  <c r="R760" i="10"/>
  <c r="R893" i="10"/>
  <c r="R1168" i="10"/>
  <c r="R891" i="10"/>
  <c r="R1134" i="10"/>
  <c r="R919" i="10"/>
  <c r="R906" i="10"/>
  <c r="R920" i="10"/>
  <c r="P67" i="2"/>
  <c r="O67" i="2"/>
  <c r="P56" i="10" s="1"/>
  <c r="N67" i="2"/>
  <c r="G67" i="2"/>
  <c r="E67" i="2"/>
  <c r="P191" i="2"/>
  <c r="O191" i="2"/>
  <c r="P459" i="10" s="1"/>
  <c r="N191" i="2"/>
  <c r="G191" i="2"/>
  <c r="E191" i="2"/>
  <c r="P590" i="2"/>
  <c r="O590" i="2"/>
  <c r="P888" i="10" s="1"/>
  <c r="N590" i="2"/>
  <c r="G590" i="2"/>
  <c r="E590" i="2"/>
  <c r="P589" i="2"/>
  <c r="O589" i="2"/>
  <c r="P887" i="10" s="1"/>
  <c r="N589" i="2"/>
  <c r="G589" i="2"/>
  <c r="E589" i="2"/>
  <c r="P406" i="2"/>
  <c r="O406" i="2"/>
  <c r="N406" i="2"/>
  <c r="G406" i="2"/>
  <c r="E406" i="2"/>
  <c r="P65" i="2"/>
  <c r="O65" i="2"/>
  <c r="P55" i="10" s="1"/>
  <c r="N65" i="2"/>
  <c r="G65" i="2"/>
  <c r="E65" i="2"/>
  <c r="P190" i="2"/>
  <c r="R569" i="10" s="1"/>
  <c r="O190" i="2"/>
  <c r="P219" i="10" s="1"/>
  <c r="N190" i="2"/>
  <c r="G190" i="2"/>
  <c r="E190" i="2"/>
  <c r="O258" i="2"/>
  <c r="P269" i="10" s="1"/>
  <c r="N258" i="2"/>
  <c r="G258" i="2"/>
  <c r="E258" i="2"/>
  <c r="P403" i="2"/>
  <c r="R711" i="10" s="1"/>
  <c r="O403" i="2"/>
  <c r="P511" i="10" s="1"/>
  <c r="N403" i="2"/>
  <c r="G403" i="2"/>
  <c r="E403" i="2"/>
  <c r="P189" i="2"/>
  <c r="O189" i="2"/>
  <c r="P218" i="10" s="1"/>
  <c r="N189" i="2"/>
  <c r="G189" i="2"/>
  <c r="E189" i="2"/>
  <c r="P196" i="2"/>
  <c r="O196" i="2"/>
  <c r="P223" i="10" s="1"/>
  <c r="N196" i="2"/>
  <c r="G196" i="2"/>
  <c r="E196" i="2"/>
  <c r="P188" i="2"/>
  <c r="O188" i="2"/>
  <c r="P217" i="10" s="1"/>
  <c r="N188" i="2"/>
  <c r="G188" i="2"/>
  <c r="E188" i="2"/>
  <c r="P195" i="2"/>
  <c r="O195" i="2"/>
  <c r="N195" i="2"/>
  <c r="G195" i="2"/>
  <c r="E195" i="2"/>
  <c r="P66" i="2"/>
  <c r="O66" i="2"/>
  <c r="N66" i="2"/>
  <c r="G66" i="2"/>
  <c r="E66" i="2"/>
  <c r="P187" i="2"/>
  <c r="O187" i="2"/>
  <c r="P216" i="10" s="1"/>
  <c r="N187" i="2"/>
  <c r="G187" i="2"/>
  <c r="E187" i="2"/>
  <c r="P402" i="2"/>
  <c r="O402" i="2"/>
  <c r="P510" i="10" s="1"/>
  <c r="N402" i="2"/>
  <c r="G402" i="2"/>
  <c r="E402" i="2"/>
  <c r="P194" i="2"/>
  <c r="O194" i="2"/>
  <c r="P222" i="10" s="1"/>
  <c r="N194" i="2"/>
  <c r="G194" i="2"/>
  <c r="E194" i="2"/>
  <c r="P401" i="2"/>
  <c r="O401" i="2"/>
  <c r="P509" i="10" s="1"/>
  <c r="N401" i="2"/>
  <c r="G401" i="2"/>
  <c r="E401" i="2"/>
  <c r="P193" i="2"/>
  <c r="O193" i="2"/>
  <c r="P221" i="10" s="1"/>
  <c r="N193" i="2"/>
  <c r="G193" i="2"/>
  <c r="E193" i="2"/>
  <c r="P405" i="2"/>
  <c r="O405" i="2"/>
  <c r="P513" i="10" s="1"/>
  <c r="N405" i="2"/>
  <c r="G405" i="2"/>
  <c r="E405" i="2"/>
  <c r="P186" i="2"/>
  <c r="O186" i="2"/>
  <c r="P215" i="10" s="1"/>
  <c r="N186" i="2"/>
  <c r="G186" i="2"/>
  <c r="E186" i="2"/>
  <c r="P185" i="2"/>
  <c r="O185" i="2"/>
  <c r="P214" i="10" s="1"/>
  <c r="N185" i="2"/>
  <c r="G185" i="2"/>
  <c r="E185" i="2"/>
  <c r="P184" i="2"/>
  <c r="R570" i="10" s="1"/>
  <c r="O184" i="2"/>
  <c r="P213" i="10" s="1"/>
  <c r="N184" i="2"/>
  <c r="G184" i="2"/>
  <c r="E184" i="2"/>
  <c r="P183" i="2"/>
  <c r="O183" i="2"/>
  <c r="P212" i="10" s="1"/>
  <c r="N183" i="2"/>
  <c r="G183" i="2"/>
  <c r="E183" i="2"/>
  <c r="P400" i="2"/>
  <c r="O400" i="2"/>
  <c r="P508" i="10" s="1"/>
  <c r="N400" i="2"/>
  <c r="G400" i="2"/>
  <c r="E400" i="2"/>
  <c r="P182" i="2"/>
  <c r="O182" i="2"/>
  <c r="P211" i="10" s="1"/>
  <c r="N182" i="2"/>
  <c r="G182" i="2"/>
  <c r="E182" i="2"/>
  <c r="P181" i="2"/>
  <c r="O181" i="2"/>
  <c r="P210" i="10" s="1"/>
  <c r="N181" i="2"/>
  <c r="G181" i="2"/>
  <c r="E181" i="2"/>
  <c r="P64" i="2"/>
  <c r="O64" i="2"/>
  <c r="P54" i="10" s="1"/>
  <c r="N64" i="2"/>
  <c r="G64" i="2"/>
  <c r="E64" i="2"/>
  <c r="P588" i="2"/>
  <c r="O588" i="2"/>
  <c r="P886" i="10" s="1"/>
  <c r="N588" i="2"/>
  <c r="G588" i="2"/>
  <c r="E588" i="2"/>
  <c r="P399" i="2"/>
  <c r="O399" i="2"/>
  <c r="N399" i="2"/>
  <c r="G399" i="2"/>
  <c r="E399" i="2"/>
  <c r="P180" i="2"/>
  <c r="O180" i="2"/>
  <c r="P209" i="10" s="1"/>
  <c r="N180" i="2"/>
  <c r="G180" i="2"/>
  <c r="E180" i="2"/>
  <c r="P587" i="2"/>
  <c r="O587" i="2"/>
  <c r="P885" i="10" s="1"/>
  <c r="N587" i="2"/>
  <c r="G587" i="2"/>
  <c r="E587" i="2"/>
  <c r="P179" i="2"/>
  <c r="O179" i="2"/>
  <c r="P90" i="10" s="1"/>
  <c r="N179" i="2"/>
  <c r="G179" i="2"/>
  <c r="E179" i="2"/>
  <c r="P398" i="2"/>
  <c r="R507" i="10" s="1"/>
  <c r="O398" i="2"/>
  <c r="P507" i="10" s="1"/>
  <c r="N398" i="2"/>
  <c r="G398" i="2"/>
  <c r="E398" i="2"/>
  <c r="P739" i="2"/>
  <c r="R1074" i="10" s="1"/>
  <c r="O739" i="2"/>
  <c r="P1074" i="10" s="1"/>
  <c r="N739" i="2"/>
  <c r="G739" i="2"/>
  <c r="E739" i="2"/>
  <c r="P586" i="2"/>
  <c r="O586" i="2"/>
  <c r="P1189" i="10" s="1"/>
  <c r="N586" i="2"/>
  <c r="G586" i="2"/>
  <c r="E586" i="2"/>
  <c r="P397" i="2"/>
  <c r="O397" i="2"/>
  <c r="P502" i="10" s="1"/>
  <c r="N397" i="2"/>
  <c r="G397" i="2"/>
  <c r="E397" i="2"/>
  <c r="P584" i="2"/>
  <c r="O584" i="2"/>
  <c r="P883" i="10" s="1"/>
  <c r="N584" i="2"/>
  <c r="G584" i="2"/>
  <c r="E584" i="2"/>
  <c r="P396" i="2"/>
  <c r="R506" i="10" s="1"/>
  <c r="O396" i="2"/>
  <c r="P506" i="10" s="1"/>
  <c r="N396" i="2"/>
  <c r="G396" i="2"/>
  <c r="E396" i="2"/>
  <c r="P591" i="2"/>
  <c r="O591" i="2"/>
  <c r="P889" i="10" s="1"/>
  <c r="N591" i="2"/>
  <c r="G591" i="2"/>
  <c r="E591" i="2"/>
  <c r="P459" i="2"/>
  <c r="O459" i="2"/>
  <c r="P546" i="10" s="1"/>
  <c r="N459" i="2"/>
  <c r="G459" i="2"/>
  <c r="E459" i="2"/>
  <c r="P583" i="2"/>
  <c r="O583" i="2"/>
  <c r="P727" i="10" s="1"/>
  <c r="N583" i="2"/>
  <c r="G583" i="2"/>
  <c r="E583" i="2"/>
  <c r="P395" i="2"/>
  <c r="O395" i="2"/>
  <c r="P505" i="10" s="1"/>
  <c r="N395" i="2"/>
  <c r="G395" i="2"/>
  <c r="E395" i="2"/>
  <c r="P63" i="2"/>
  <c r="O63" i="2"/>
  <c r="P53" i="10" s="1"/>
  <c r="N63" i="2"/>
  <c r="G63" i="2"/>
  <c r="E63" i="2"/>
  <c r="P756" i="2"/>
  <c r="O756" i="2"/>
  <c r="N756" i="2"/>
  <c r="G756" i="2"/>
  <c r="E756" i="2"/>
  <c r="P394" i="2"/>
  <c r="O394" i="2"/>
  <c r="P504" i="10" s="1"/>
  <c r="N394" i="2"/>
  <c r="G394" i="2"/>
  <c r="E394" i="2"/>
  <c r="P662" i="2"/>
  <c r="O662" i="2"/>
  <c r="N662" i="2"/>
  <c r="G662" i="2"/>
  <c r="E662" i="2"/>
  <c r="P755" i="2"/>
  <c r="O755" i="2"/>
  <c r="N755" i="2"/>
  <c r="G755" i="2"/>
  <c r="E755" i="2"/>
  <c r="P392" i="2"/>
  <c r="R500" i="10" s="1"/>
  <c r="O392" i="2"/>
  <c r="P500" i="10" s="1"/>
  <c r="N392" i="2"/>
  <c r="G392" i="2"/>
  <c r="E392" i="2"/>
  <c r="P582" i="2"/>
  <c r="O582" i="2"/>
  <c r="P882" i="10" s="1"/>
  <c r="N582" i="2"/>
  <c r="G582" i="2"/>
  <c r="E582" i="2"/>
  <c r="P391" i="2"/>
  <c r="O391" i="2"/>
  <c r="P499" i="10" s="1"/>
  <c r="N391" i="2"/>
  <c r="G391" i="2"/>
  <c r="E391" i="2"/>
  <c r="P581" i="2"/>
  <c r="O581" i="2"/>
  <c r="P881" i="10" s="1"/>
  <c r="N581" i="2"/>
  <c r="G581" i="2"/>
  <c r="E581" i="2"/>
  <c r="P178" i="2"/>
  <c r="O178" i="2"/>
  <c r="P208" i="10" s="1"/>
  <c r="N178" i="2"/>
  <c r="G178" i="2"/>
  <c r="E178" i="2"/>
  <c r="P580" i="2"/>
  <c r="O580" i="2"/>
  <c r="P880" i="10" s="1"/>
  <c r="N580" i="2"/>
  <c r="G580" i="2"/>
  <c r="E580" i="2"/>
  <c r="P215" i="2"/>
  <c r="O215" i="2"/>
  <c r="P239" i="10" s="1"/>
  <c r="N215" i="2"/>
  <c r="G215" i="2"/>
  <c r="E215" i="2"/>
  <c r="P390" i="2"/>
  <c r="O390" i="2"/>
  <c r="P498" i="10" s="1"/>
  <c r="N390" i="2"/>
  <c r="G390" i="2"/>
  <c r="E390" i="2"/>
  <c r="P389" i="2"/>
  <c r="O389" i="2"/>
  <c r="P497" i="10" s="1"/>
  <c r="N389" i="2"/>
  <c r="G389" i="2"/>
  <c r="E389" i="2"/>
  <c r="P214" i="2"/>
  <c r="O214" i="2"/>
  <c r="P238" i="10" s="1"/>
  <c r="N214" i="2"/>
  <c r="G214" i="2"/>
  <c r="E214" i="2"/>
  <c r="P388" i="2"/>
  <c r="O388" i="2"/>
  <c r="G388" i="2"/>
  <c r="E388" i="2"/>
  <c r="P387" i="2"/>
  <c r="O387" i="2"/>
  <c r="P496" i="10" s="1"/>
  <c r="N387" i="2"/>
  <c r="G387" i="2"/>
  <c r="E387" i="2"/>
  <c r="P579" i="2"/>
  <c r="O579" i="2"/>
  <c r="P879" i="10" s="1"/>
  <c r="N579" i="2"/>
  <c r="G579" i="2"/>
  <c r="E579" i="2"/>
  <c r="P386" i="2"/>
  <c r="O386" i="2"/>
  <c r="P495" i="10" s="1"/>
  <c r="N386" i="2"/>
  <c r="G386" i="2"/>
  <c r="E386" i="2"/>
  <c r="P385" i="2"/>
  <c r="O385" i="2"/>
  <c r="P355" i="10" s="1"/>
  <c r="N385" i="2"/>
  <c r="G385" i="2"/>
  <c r="E385" i="2"/>
  <c r="P62" i="2"/>
  <c r="O62" i="2"/>
  <c r="P52" i="10" s="1"/>
  <c r="N62" i="2"/>
  <c r="G62" i="2"/>
  <c r="E62" i="2"/>
  <c r="P384" i="2"/>
  <c r="O384" i="2"/>
  <c r="P352" i="10" s="1"/>
  <c r="N384" i="2"/>
  <c r="G384" i="2"/>
  <c r="E384" i="2"/>
  <c r="P578" i="2"/>
  <c r="O578" i="2"/>
  <c r="P878" i="10" s="1"/>
  <c r="N578" i="2"/>
  <c r="G578" i="2"/>
  <c r="E578" i="2"/>
  <c r="P383" i="2"/>
  <c r="O383" i="2"/>
  <c r="P262" i="10" s="1"/>
  <c r="N383" i="2"/>
  <c r="G383" i="2"/>
  <c r="E383" i="2"/>
  <c r="P61" i="2"/>
  <c r="O61" i="2"/>
  <c r="P51" i="10" s="1"/>
  <c r="N61" i="2"/>
  <c r="G61" i="2"/>
  <c r="E61" i="2"/>
  <c r="P382" i="2"/>
  <c r="O382" i="2"/>
  <c r="P491" i="10" s="1"/>
  <c r="N382" i="2"/>
  <c r="G382" i="2"/>
  <c r="E382" i="2"/>
  <c r="P381" i="2"/>
  <c r="O381" i="2"/>
  <c r="N381" i="2"/>
  <c r="G381" i="2"/>
  <c r="E381" i="2"/>
  <c r="P380" i="2"/>
  <c r="O380" i="2"/>
  <c r="P280" i="10" s="1"/>
  <c r="N380" i="2"/>
  <c r="G380" i="2"/>
  <c r="E380" i="2"/>
  <c r="P177" i="2"/>
  <c r="O177" i="2"/>
  <c r="N177" i="2"/>
  <c r="G177" i="2"/>
  <c r="E177" i="2"/>
  <c r="P379" i="2"/>
  <c r="O379" i="2"/>
  <c r="P489" i="10" s="1"/>
  <c r="N379" i="2"/>
  <c r="G379" i="2"/>
  <c r="E379" i="2"/>
  <c r="P176" i="2"/>
  <c r="O176" i="2"/>
  <c r="P207" i="10" s="1"/>
  <c r="N176" i="2"/>
  <c r="G176" i="2"/>
  <c r="E176" i="2"/>
  <c r="P738" i="2"/>
  <c r="O738" i="2"/>
  <c r="P1092" i="10" s="1"/>
  <c r="N738" i="2"/>
  <c r="E738" i="2"/>
  <c r="P378" i="2"/>
  <c r="O378" i="2"/>
  <c r="P488" i="10" s="1"/>
  <c r="N378" i="2"/>
  <c r="G378" i="2"/>
  <c r="E378" i="2"/>
  <c r="P377" i="2"/>
  <c r="O377" i="2"/>
  <c r="P487" i="10" s="1"/>
  <c r="N377" i="2"/>
  <c r="G377" i="2"/>
  <c r="E377" i="2"/>
  <c r="P376" i="2"/>
  <c r="O376" i="2"/>
  <c r="P486" i="10" s="1"/>
  <c r="N376" i="2"/>
  <c r="G376" i="2"/>
  <c r="E376" i="2"/>
  <c r="P699" i="2"/>
  <c r="O699" i="2"/>
  <c r="P1059" i="10" s="1"/>
  <c r="N699" i="2"/>
  <c r="G699" i="2"/>
  <c r="E699" i="2"/>
  <c r="P375" i="2"/>
  <c r="O375" i="2"/>
  <c r="P485" i="10" s="1"/>
  <c r="N375" i="2"/>
  <c r="G375" i="2"/>
  <c r="E375" i="2"/>
  <c r="P60" i="2"/>
  <c r="O60" i="2"/>
  <c r="N60" i="2"/>
  <c r="G60" i="2"/>
  <c r="E60" i="2"/>
  <c r="P374" i="2"/>
  <c r="R361" i="10" s="1"/>
  <c r="O374" i="2"/>
  <c r="P361" i="10" s="1"/>
  <c r="N374" i="2"/>
  <c r="G374" i="2"/>
  <c r="E374" i="2"/>
  <c r="P698" i="2"/>
  <c r="R337" i="10" s="1"/>
  <c r="O698" i="2"/>
  <c r="P337" i="10" s="1"/>
  <c r="N698" i="2"/>
  <c r="G698" i="2"/>
  <c r="E698" i="2"/>
  <c r="P737" i="2"/>
  <c r="O737" i="2"/>
  <c r="P1078" i="10" s="1"/>
  <c r="N737" i="2"/>
  <c r="G737" i="2"/>
  <c r="E737" i="2"/>
  <c r="P697" i="2"/>
  <c r="O697" i="2"/>
  <c r="P332" i="10" s="1"/>
  <c r="N697" i="2"/>
  <c r="G697" i="2"/>
  <c r="E697" i="2"/>
  <c r="P59" i="2"/>
  <c r="O59" i="2"/>
  <c r="P50" i="10" s="1"/>
  <c r="N59" i="2"/>
  <c r="G59" i="2"/>
  <c r="E59" i="2"/>
  <c r="P696" i="2"/>
  <c r="O696" i="2"/>
  <c r="P336" i="10" s="1"/>
  <c r="N696" i="2"/>
  <c r="G696" i="2"/>
  <c r="E696" i="2"/>
  <c r="P372" i="2"/>
  <c r="O372" i="2"/>
  <c r="P483" i="10" s="1"/>
  <c r="N372" i="2"/>
  <c r="G372" i="2"/>
  <c r="E372" i="2"/>
  <c r="P695" i="2"/>
  <c r="O695" i="2"/>
  <c r="P1057" i="10" s="1"/>
  <c r="N695" i="2"/>
  <c r="G695" i="2"/>
  <c r="E695" i="2"/>
  <c r="P58" i="2"/>
  <c r="O58" i="2"/>
  <c r="P49" i="10" s="1"/>
  <c r="N58" i="2"/>
  <c r="G58" i="2"/>
  <c r="E58" i="2"/>
  <c r="P736" i="2"/>
  <c r="O736" i="2"/>
  <c r="N736" i="2"/>
  <c r="G736" i="2"/>
  <c r="E736" i="2"/>
  <c r="P175" i="2"/>
  <c r="O175" i="2"/>
  <c r="N175" i="2"/>
  <c r="G175" i="2"/>
  <c r="E175" i="2"/>
  <c r="P735" i="2"/>
  <c r="O735" i="2"/>
  <c r="P1072" i="10" s="1"/>
  <c r="N735" i="2"/>
  <c r="G735" i="2"/>
  <c r="E735" i="2"/>
  <c r="P694" i="2"/>
  <c r="O694" i="2"/>
  <c r="P1056" i="10" s="1"/>
  <c r="N694" i="2"/>
  <c r="G694" i="2"/>
  <c r="E694" i="2"/>
  <c r="P693" i="2"/>
  <c r="O693" i="2"/>
  <c r="P128" i="10" s="1"/>
  <c r="N693" i="2"/>
  <c r="G693" i="2"/>
  <c r="E693" i="2"/>
  <c r="P174" i="2"/>
  <c r="R206" i="10" s="1"/>
  <c r="O174" i="2"/>
  <c r="P206" i="10" s="1"/>
  <c r="N174" i="2"/>
  <c r="G174" i="2"/>
  <c r="E174" i="2"/>
  <c r="P370" i="2"/>
  <c r="O370" i="2"/>
  <c r="P481" i="10" s="1"/>
  <c r="N370" i="2"/>
  <c r="G370" i="2"/>
  <c r="E370" i="2"/>
  <c r="P369" i="2"/>
  <c r="O369" i="2"/>
  <c r="P480" i="10" s="1"/>
  <c r="N369" i="2"/>
  <c r="G369" i="2"/>
  <c r="E369" i="2"/>
  <c r="R895" i="10" l="1"/>
  <c r="R491" i="10"/>
  <c r="R99" i="10"/>
  <c r="R220" i="10"/>
  <c r="R223" i="10"/>
  <c r="R368" i="10"/>
  <c r="R1189" i="10"/>
  <c r="R727" i="10"/>
  <c r="R218" i="10"/>
  <c r="R280" i="10"/>
  <c r="R1174" i="10"/>
  <c r="R207" i="10"/>
  <c r="R886" i="10"/>
  <c r="R885" i="10"/>
  <c r="R1079" i="10"/>
  <c r="R55" i="10"/>
  <c r="R883" i="10"/>
  <c r="R546" i="10"/>
  <c r="R369" i="10"/>
  <c r="R53" i="10"/>
  <c r="R489" i="10"/>
  <c r="R216" i="10"/>
  <c r="R601" i="10"/>
  <c r="R509" i="10"/>
  <c r="R541" i="10"/>
  <c r="R502" i="10"/>
  <c r="R124" i="10"/>
  <c r="R336" i="10"/>
  <c r="R372" i="10"/>
  <c r="R332" i="10"/>
  <c r="P747" i="10"/>
  <c r="P393" i="10"/>
  <c r="R900" i="10"/>
  <c r="R1078" i="10"/>
  <c r="R1169" i="10"/>
  <c r="R229" i="10"/>
  <c r="R513" i="10"/>
  <c r="R670" i="10"/>
  <c r="R481" i="10"/>
  <c r="R715" i="10"/>
  <c r="R221" i="10"/>
  <c r="R147" i="10"/>
  <c r="R1092" i="10"/>
  <c r="R780" i="10"/>
  <c r="R620" i="10"/>
  <c r="R90" i="10"/>
  <c r="R483" i="10"/>
  <c r="R580" i="10"/>
  <c r="R485" i="10"/>
  <c r="R753" i="10"/>
  <c r="R488" i="10"/>
  <c r="R262" i="10"/>
  <c r="R317" i="10"/>
  <c r="R880" i="10"/>
  <c r="R882" i="10"/>
  <c r="R504" i="10"/>
  <c r="R487" i="10"/>
  <c r="R214" i="10"/>
  <c r="R56" i="10"/>
  <c r="R1057" i="10"/>
  <c r="R888" i="10"/>
  <c r="R238" i="10"/>
  <c r="R896" i="10"/>
  <c r="R208" i="10"/>
  <c r="R511" i="10"/>
  <c r="R215" i="10"/>
  <c r="R222" i="10"/>
  <c r="R211" i="10"/>
  <c r="R79" i="10"/>
  <c r="R1059" i="10"/>
  <c r="R902" i="10"/>
  <c r="R495" i="10"/>
  <c r="R394" i="10"/>
  <c r="R497" i="10"/>
  <c r="R486" i="10"/>
  <c r="R595" i="10"/>
  <c r="R879" i="10"/>
  <c r="R1145" i="10"/>
  <c r="R881" i="10"/>
  <c r="R393" i="10"/>
  <c r="R747" i="10"/>
  <c r="R889" i="10"/>
  <c r="R54" i="10"/>
  <c r="R510" i="10"/>
  <c r="R209" i="10"/>
  <c r="R128" i="10"/>
  <c r="R480" i="10"/>
  <c r="R1056" i="10"/>
  <c r="R1172" i="10"/>
  <c r="R1072" i="10"/>
  <c r="R52" i="10"/>
  <c r="R496" i="10"/>
  <c r="R77" i="10"/>
  <c r="R239" i="10"/>
  <c r="R1122" i="10"/>
  <c r="R499" i="10"/>
  <c r="R505" i="10"/>
  <c r="R552" i="10"/>
  <c r="R210" i="10"/>
  <c r="R459" i="10"/>
  <c r="R887" i="10"/>
  <c r="R50" i="10"/>
  <c r="E171" i="2"/>
  <c r="G171" i="2"/>
  <c r="N171" i="2"/>
  <c r="O171" i="2"/>
  <c r="P171" i="2"/>
  <c r="E568" i="2"/>
  <c r="G568" i="2"/>
  <c r="N568" i="2"/>
  <c r="O568" i="2"/>
  <c r="P568" i="2"/>
  <c r="E570" i="2"/>
  <c r="G570" i="2"/>
  <c r="N570" i="2"/>
  <c r="O570" i="2"/>
  <c r="P872" i="10" s="1"/>
  <c r="P570" i="2"/>
  <c r="E172" i="2"/>
  <c r="G172" i="2"/>
  <c r="N172" i="2"/>
  <c r="O172" i="2"/>
  <c r="P204" i="10" s="1"/>
  <c r="P172" i="2"/>
  <c r="E691" i="2"/>
  <c r="G691" i="2"/>
  <c r="N691" i="2"/>
  <c r="O691" i="2"/>
  <c r="P749" i="10" s="1"/>
  <c r="P691" i="2"/>
  <c r="E571" i="2"/>
  <c r="G571" i="2"/>
  <c r="N571" i="2"/>
  <c r="O571" i="2"/>
  <c r="P571" i="2"/>
  <c r="E572" i="2"/>
  <c r="G572" i="2"/>
  <c r="N572" i="2"/>
  <c r="O572" i="2"/>
  <c r="P873" i="10" s="1"/>
  <c r="P572" i="2"/>
  <c r="E573" i="2"/>
  <c r="G573" i="2"/>
  <c r="N573" i="2"/>
  <c r="O573" i="2"/>
  <c r="P874" i="10" s="1"/>
  <c r="P573" i="2"/>
  <c r="E660" i="2"/>
  <c r="G660" i="2"/>
  <c r="N660" i="2"/>
  <c r="O660" i="2"/>
  <c r="P1008" i="10" s="1"/>
  <c r="P660" i="2"/>
  <c r="E365" i="2"/>
  <c r="G365" i="2"/>
  <c r="N365" i="2"/>
  <c r="O365" i="2"/>
  <c r="P476" i="10" s="1"/>
  <c r="P365" i="2"/>
  <c r="E366" i="2"/>
  <c r="G366" i="2"/>
  <c r="N366" i="2"/>
  <c r="O366" i="2"/>
  <c r="P477" i="10" s="1"/>
  <c r="P366" i="2"/>
  <c r="E692" i="2"/>
  <c r="G692" i="2"/>
  <c r="N692" i="2"/>
  <c r="O692" i="2"/>
  <c r="P723" i="10" s="1"/>
  <c r="P692" i="2"/>
  <c r="E574" i="2"/>
  <c r="G574" i="2"/>
  <c r="N574" i="2"/>
  <c r="O574" i="2"/>
  <c r="P574" i="2"/>
  <c r="E575" i="2"/>
  <c r="G575" i="2"/>
  <c r="N575" i="2"/>
  <c r="O575" i="2"/>
  <c r="P875" i="10" s="1"/>
  <c r="P575" i="2"/>
  <c r="E46" i="2"/>
  <c r="G46" i="2"/>
  <c r="N46" i="2"/>
  <c r="O46" i="2"/>
  <c r="P37" i="10" s="1"/>
  <c r="P46" i="2"/>
  <c r="E57" i="2"/>
  <c r="G57" i="2"/>
  <c r="N57" i="2"/>
  <c r="O57" i="2"/>
  <c r="P48" i="10" s="1"/>
  <c r="P57" i="2"/>
  <c r="E367" i="2"/>
  <c r="G367" i="2"/>
  <c r="N367" i="2"/>
  <c r="O367" i="2"/>
  <c r="P478" i="10" s="1"/>
  <c r="P367" i="2"/>
  <c r="E733" i="2"/>
  <c r="G733" i="2"/>
  <c r="N733" i="2"/>
  <c r="O733" i="2"/>
  <c r="P1131" i="10" s="1"/>
  <c r="P733" i="2"/>
  <c r="E163" i="2"/>
  <c r="G163" i="2"/>
  <c r="N163" i="2"/>
  <c r="O163" i="2"/>
  <c r="P197" i="10" s="1"/>
  <c r="P163" i="2"/>
  <c r="E164" i="2"/>
  <c r="G164" i="2"/>
  <c r="N164" i="2"/>
  <c r="O164" i="2"/>
  <c r="P198" i="10" s="1"/>
  <c r="P164" i="2"/>
  <c r="E47" i="2"/>
  <c r="G47" i="2"/>
  <c r="N47" i="2"/>
  <c r="O47" i="2"/>
  <c r="P38" i="10" s="1"/>
  <c r="P47" i="2"/>
  <c r="R38" i="10" s="1"/>
  <c r="E48" i="2"/>
  <c r="G48" i="2"/>
  <c r="N48" i="2"/>
  <c r="O48" i="2"/>
  <c r="P39" i="10" s="1"/>
  <c r="P48" i="2"/>
  <c r="E49" i="2"/>
  <c r="G49" i="2"/>
  <c r="N49" i="2"/>
  <c r="O49" i="2"/>
  <c r="P40" i="10" s="1"/>
  <c r="P49" i="2"/>
  <c r="E50" i="2"/>
  <c r="G50" i="2"/>
  <c r="N50" i="2"/>
  <c r="O50" i="2"/>
  <c r="P41" i="10" s="1"/>
  <c r="P50" i="2"/>
  <c r="E166" i="2"/>
  <c r="G166" i="2"/>
  <c r="N166" i="2"/>
  <c r="O166" i="2"/>
  <c r="P166" i="2"/>
  <c r="E167" i="2"/>
  <c r="G167" i="2"/>
  <c r="N167" i="2"/>
  <c r="O167" i="2"/>
  <c r="P200" i="10" s="1"/>
  <c r="P167" i="2"/>
  <c r="E51" i="2"/>
  <c r="G51" i="2"/>
  <c r="N51" i="2"/>
  <c r="O51" i="2"/>
  <c r="P42" i="10" s="1"/>
  <c r="P51" i="2"/>
  <c r="E168" i="2"/>
  <c r="G168" i="2"/>
  <c r="N168" i="2"/>
  <c r="O168" i="2"/>
  <c r="P201" i="10" s="1"/>
  <c r="P168" i="2"/>
  <c r="E169" i="2"/>
  <c r="G169" i="2"/>
  <c r="N169" i="2"/>
  <c r="O169" i="2"/>
  <c r="P202" i="10" s="1"/>
  <c r="P169" i="2"/>
  <c r="E52" i="2"/>
  <c r="G52" i="2"/>
  <c r="N52" i="2"/>
  <c r="O52" i="2"/>
  <c r="P43" i="10" s="1"/>
  <c r="P52" i="2"/>
  <c r="R43" i="10" s="1"/>
  <c r="E757" i="2"/>
  <c r="G757" i="2"/>
  <c r="N757" i="2"/>
  <c r="O757" i="2"/>
  <c r="P757" i="2"/>
  <c r="E53" i="2"/>
  <c r="G53" i="2"/>
  <c r="N53" i="2"/>
  <c r="O53" i="2"/>
  <c r="P44" i="10" s="1"/>
  <c r="P53" i="2"/>
  <c r="R44" i="10" s="1"/>
  <c r="E54" i="2"/>
  <c r="G54" i="2"/>
  <c r="N54" i="2"/>
  <c r="O54" i="2"/>
  <c r="P45" i="10" s="1"/>
  <c r="P54" i="2"/>
  <c r="E173" i="2"/>
  <c r="G173" i="2"/>
  <c r="N173" i="2"/>
  <c r="O173" i="2"/>
  <c r="P205" i="10" s="1"/>
  <c r="P173" i="2"/>
  <c r="E661" i="2"/>
  <c r="G661" i="2"/>
  <c r="N661" i="2"/>
  <c r="O661" i="2"/>
  <c r="P1009" i="10" s="1"/>
  <c r="P661" i="2"/>
  <c r="E734" i="2"/>
  <c r="G734" i="2"/>
  <c r="N734" i="2"/>
  <c r="O734" i="2"/>
  <c r="P1083" i="10" s="1"/>
  <c r="P734" i="2"/>
  <c r="E371" i="2"/>
  <c r="G371" i="2"/>
  <c r="N371" i="2"/>
  <c r="O371" i="2"/>
  <c r="P482" i="10" s="1"/>
  <c r="P371" i="2"/>
  <c r="R202" i="10" l="1"/>
  <c r="R201" i="10"/>
  <c r="R1131" i="10"/>
  <c r="R42" i="10"/>
  <c r="R875" i="10"/>
  <c r="R40" i="10"/>
  <c r="R45" i="10"/>
  <c r="R39" i="10"/>
  <c r="P1181" i="10"/>
  <c r="P308" i="10"/>
  <c r="R1181" i="10"/>
  <c r="R308" i="10"/>
  <c r="R482" i="10"/>
  <c r="R664" i="10"/>
  <c r="R477" i="10"/>
  <c r="R617" i="10"/>
  <c r="R873" i="10"/>
  <c r="R1011" i="10"/>
  <c r="R476" i="10"/>
  <c r="R1177" i="10"/>
  <c r="R1008" i="10"/>
  <c r="R1155" i="10"/>
  <c r="R48" i="10"/>
  <c r="R324" i="10"/>
  <c r="R723" i="10"/>
  <c r="R351" i="10"/>
  <c r="R874" i="10"/>
  <c r="R198" i="10"/>
  <c r="R205" i="10"/>
  <c r="R276" i="10"/>
  <c r="R1083" i="10"/>
  <c r="R212" i="10"/>
  <c r="R204" i="10"/>
  <c r="R638" i="10"/>
  <c r="R1009" i="10"/>
  <c r="R197" i="10"/>
  <c r="R478" i="10"/>
  <c r="R213" i="10"/>
  <c r="R749" i="10"/>
  <c r="N551" i="2"/>
  <c r="O551" i="2"/>
  <c r="P857" i="10" s="1"/>
  <c r="P551" i="2"/>
  <c r="R857" i="10" s="1"/>
  <c r="N154" i="2"/>
  <c r="O154" i="2"/>
  <c r="P189" i="10" s="1"/>
  <c r="P154" i="2"/>
  <c r="N687" i="2"/>
  <c r="O687" i="2"/>
  <c r="P687" i="2"/>
  <c r="N559" i="2"/>
  <c r="O559" i="2"/>
  <c r="P559" i="2"/>
  <c r="N560" i="2"/>
  <c r="O560" i="2"/>
  <c r="P865" i="10" s="1"/>
  <c r="P560" i="2"/>
  <c r="N658" i="2"/>
  <c r="O658" i="2"/>
  <c r="P964" i="10" s="1"/>
  <c r="P658" i="2"/>
  <c r="R964" i="10" s="1"/>
  <c r="N684" i="2"/>
  <c r="O684" i="2"/>
  <c r="P684" i="2"/>
  <c r="N331" i="2"/>
  <c r="O331" i="2"/>
  <c r="P447" i="10" s="1"/>
  <c r="P331" i="2"/>
  <c r="N332" i="2"/>
  <c r="O332" i="2"/>
  <c r="P236" i="10" s="1"/>
  <c r="P332" i="2"/>
  <c r="N333" i="2"/>
  <c r="O333" i="2"/>
  <c r="P449" i="10" s="1"/>
  <c r="P333" i="2"/>
  <c r="N685" i="2"/>
  <c r="O685" i="2"/>
  <c r="P708" i="10" s="1"/>
  <c r="P685" i="2"/>
  <c r="N334" i="2"/>
  <c r="O334" i="2"/>
  <c r="P450" i="10" s="1"/>
  <c r="P334" i="2"/>
  <c r="R450" i="10" s="1"/>
  <c r="N335" i="2"/>
  <c r="O335" i="2"/>
  <c r="P451" i="10" s="1"/>
  <c r="P335" i="2"/>
  <c r="N336" i="2"/>
  <c r="O336" i="2"/>
  <c r="P452" i="10" s="1"/>
  <c r="P336" i="2"/>
  <c r="N337" i="2"/>
  <c r="O337" i="2"/>
  <c r="P337" i="2"/>
  <c r="N686" i="2"/>
  <c r="O686" i="2"/>
  <c r="P686" i="2"/>
  <c r="N155" i="2"/>
  <c r="O155" i="2"/>
  <c r="P104" i="10" s="1"/>
  <c r="P155" i="2"/>
  <c r="N338" i="2"/>
  <c r="O338" i="2"/>
  <c r="P453" i="10" s="1"/>
  <c r="P338" i="2"/>
  <c r="N339" i="2"/>
  <c r="O339" i="2"/>
  <c r="P454" i="10" s="1"/>
  <c r="P339" i="2"/>
  <c r="O97" i="2"/>
  <c r="P74" i="10" s="1"/>
  <c r="P97" i="2"/>
  <c r="N340" i="2"/>
  <c r="O340" i="2"/>
  <c r="P455" i="10" s="1"/>
  <c r="P340" i="2"/>
  <c r="N555" i="2"/>
  <c r="O555" i="2"/>
  <c r="P861" i="10" s="1"/>
  <c r="P555" i="2"/>
  <c r="N341" i="2"/>
  <c r="O341" i="2"/>
  <c r="P456" i="10" s="1"/>
  <c r="P341" i="2"/>
  <c r="N342" i="2"/>
  <c r="O342" i="2"/>
  <c r="P457" i="10" s="1"/>
  <c r="P342" i="2"/>
  <c r="N156" i="2"/>
  <c r="O156" i="2"/>
  <c r="P190" i="10" s="1"/>
  <c r="P156" i="2"/>
  <c r="N343" i="2"/>
  <c r="O343" i="2"/>
  <c r="P343" i="2"/>
  <c r="N344" i="2"/>
  <c r="O344" i="2"/>
  <c r="P102" i="10" s="1"/>
  <c r="P344" i="2"/>
  <c r="N157" i="2"/>
  <c r="O157" i="2"/>
  <c r="P191" i="10" s="1"/>
  <c r="P157" i="2"/>
  <c r="N731" i="2"/>
  <c r="O731" i="2"/>
  <c r="P1103" i="10" s="1"/>
  <c r="P731" i="2"/>
  <c r="N345" i="2"/>
  <c r="O345" i="2"/>
  <c r="P345" i="2"/>
  <c r="N556" i="2"/>
  <c r="O556" i="2"/>
  <c r="P862" i="10" s="1"/>
  <c r="P556" i="2"/>
  <c r="N40" i="2"/>
  <c r="O40" i="2"/>
  <c r="P33" i="10" s="1"/>
  <c r="P40" i="2"/>
  <c r="N346" i="2"/>
  <c r="O346" i="2"/>
  <c r="P458" i="10" s="1"/>
  <c r="P346" i="2"/>
  <c r="R138" i="10" s="1"/>
  <c r="N347" i="2"/>
  <c r="O347" i="2"/>
  <c r="P347" i="2"/>
  <c r="N158" i="2"/>
  <c r="O158" i="2"/>
  <c r="P192" i="10" s="1"/>
  <c r="P158" i="2"/>
  <c r="R587" i="10" s="1"/>
  <c r="N348" i="2"/>
  <c r="O348" i="2"/>
  <c r="P460" i="10" s="1"/>
  <c r="P348" i="2"/>
  <c r="N41" i="2"/>
  <c r="O41" i="2"/>
  <c r="P34" i="10" s="1"/>
  <c r="P41" i="2"/>
  <c r="R542" i="10" s="1"/>
  <c r="N159" i="2"/>
  <c r="O159" i="2"/>
  <c r="P193" i="10" s="1"/>
  <c r="P159" i="2"/>
  <c r="N349" i="2"/>
  <c r="O349" i="2"/>
  <c r="P461" i="10" s="1"/>
  <c r="P349" i="2"/>
  <c r="N42" i="2"/>
  <c r="O42" i="2"/>
  <c r="P35" i="10" s="1"/>
  <c r="P42" i="2"/>
  <c r="N350" i="2"/>
  <c r="O350" i="2"/>
  <c r="P285" i="10" s="1"/>
  <c r="P350" i="2"/>
  <c r="N351" i="2"/>
  <c r="O351" i="2"/>
  <c r="P462" i="10" s="1"/>
  <c r="P351" i="2"/>
  <c r="N352" i="2"/>
  <c r="O352" i="2"/>
  <c r="P464" i="10" s="1"/>
  <c r="P352" i="2"/>
  <c r="N732" i="2"/>
  <c r="O732" i="2"/>
  <c r="P1094" i="10" s="1"/>
  <c r="P732" i="2"/>
  <c r="N43" i="2"/>
  <c r="O43" i="2"/>
  <c r="P43" i="2"/>
  <c r="N353" i="2"/>
  <c r="O353" i="2"/>
  <c r="P465" i="10" s="1"/>
  <c r="P353" i="2"/>
  <c r="N44" i="2"/>
  <c r="O44" i="2"/>
  <c r="P36" i="10" s="1"/>
  <c r="P44" i="2"/>
  <c r="N688" i="2"/>
  <c r="O688" i="2"/>
  <c r="P688" i="2"/>
  <c r="N354" i="2"/>
  <c r="O354" i="2"/>
  <c r="P466" i="10" s="1"/>
  <c r="P354" i="2"/>
  <c r="N45" i="2"/>
  <c r="O45" i="2"/>
  <c r="P45" i="2"/>
  <c r="N355" i="2"/>
  <c r="O355" i="2"/>
  <c r="P467" i="10" s="1"/>
  <c r="P355" i="2"/>
  <c r="N160" i="2"/>
  <c r="O160" i="2"/>
  <c r="P194" i="10" s="1"/>
  <c r="P160" i="2"/>
  <c r="N689" i="2"/>
  <c r="O689" i="2"/>
  <c r="P689" i="2"/>
  <c r="N356" i="2"/>
  <c r="O356" i="2"/>
  <c r="P468" i="10" s="1"/>
  <c r="P356" i="2"/>
  <c r="N161" i="2"/>
  <c r="O161" i="2"/>
  <c r="P195" i="10" s="1"/>
  <c r="P161" i="2"/>
  <c r="N213" i="2"/>
  <c r="O213" i="2"/>
  <c r="P237" i="10" s="1"/>
  <c r="N357" i="2"/>
  <c r="O357" i="2"/>
  <c r="P953" i="10" s="1"/>
  <c r="P357" i="2"/>
  <c r="N358" i="2"/>
  <c r="O358" i="2"/>
  <c r="P469" i="10" s="1"/>
  <c r="P358" i="2"/>
  <c r="N659" i="2"/>
  <c r="O659" i="2"/>
  <c r="P1007" i="10" s="1"/>
  <c r="P659" i="2"/>
  <c r="N162" i="2"/>
  <c r="O162" i="2"/>
  <c r="P196" i="10" s="1"/>
  <c r="P162" i="2"/>
  <c r="N557" i="2"/>
  <c r="O557" i="2"/>
  <c r="P863" i="10" s="1"/>
  <c r="P557" i="2"/>
  <c r="N359" i="2"/>
  <c r="O359" i="2"/>
  <c r="P470" i="10" s="1"/>
  <c r="P359" i="2"/>
  <c r="R1022" i="10" s="1"/>
  <c r="N170" i="2"/>
  <c r="O170" i="2"/>
  <c r="P299" i="10" s="1"/>
  <c r="P170" i="2"/>
  <c r="N561" i="2"/>
  <c r="O561" i="2"/>
  <c r="P866" i="10" s="1"/>
  <c r="P561" i="2"/>
  <c r="N562" i="2"/>
  <c r="O562" i="2"/>
  <c r="P867" i="10" s="1"/>
  <c r="P562" i="2"/>
  <c r="N360" i="2"/>
  <c r="O360" i="2"/>
  <c r="P471" i="10" s="1"/>
  <c r="P360" i="2"/>
  <c r="N165" i="2"/>
  <c r="O165" i="2"/>
  <c r="P199" i="10" s="1"/>
  <c r="P165" i="2"/>
  <c r="N558" i="2"/>
  <c r="O558" i="2"/>
  <c r="P864" i="10" s="1"/>
  <c r="P558" i="2"/>
  <c r="N690" i="2"/>
  <c r="O690" i="2"/>
  <c r="P1055" i="10" s="1"/>
  <c r="P690" i="2"/>
  <c r="N361" i="2"/>
  <c r="O361" i="2"/>
  <c r="P472" i="10" s="1"/>
  <c r="P361" i="2"/>
  <c r="N577" i="2"/>
  <c r="O577" i="2"/>
  <c r="P877" i="10" s="1"/>
  <c r="P577" i="2"/>
  <c r="N55" i="2"/>
  <c r="O55" i="2"/>
  <c r="P46" i="10" s="1"/>
  <c r="P55" i="2"/>
  <c r="N362" i="2"/>
  <c r="O362" i="2"/>
  <c r="P473" i="10" s="1"/>
  <c r="P362" i="2"/>
  <c r="N576" i="2"/>
  <c r="O576" i="2"/>
  <c r="P876" i="10" s="1"/>
  <c r="P576" i="2"/>
  <c r="N56" i="2"/>
  <c r="O56" i="2"/>
  <c r="P47" i="10" s="1"/>
  <c r="P56" i="2"/>
  <c r="N563" i="2"/>
  <c r="O563" i="2"/>
  <c r="P563" i="2"/>
  <c r="N564" i="2"/>
  <c r="O564" i="2"/>
  <c r="P868" i="10" s="1"/>
  <c r="P564" i="2"/>
  <c r="N565" i="2"/>
  <c r="O565" i="2"/>
  <c r="P869" i="10" s="1"/>
  <c r="P565" i="2"/>
  <c r="N363" i="2"/>
  <c r="O363" i="2"/>
  <c r="P474" i="10" s="1"/>
  <c r="P363" i="2"/>
  <c r="N566" i="2"/>
  <c r="O566" i="2"/>
  <c r="P870" i="10" s="1"/>
  <c r="P566" i="2"/>
  <c r="N364" i="2"/>
  <c r="O364" i="2"/>
  <c r="P475" i="10" s="1"/>
  <c r="P364" i="2"/>
  <c r="R475" i="10" s="1"/>
  <c r="N567" i="2"/>
  <c r="O567" i="2"/>
  <c r="P567" i="2"/>
  <c r="G368" i="2"/>
  <c r="G551" i="2"/>
  <c r="G154" i="2"/>
  <c r="G687" i="2"/>
  <c r="G559" i="2"/>
  <c r="G560" i="2"/>
  <c r="G658" i="2"/>
  <c r="G684" i="2"/>
  <c r="G331" i="2"/>
  <c r="G332" i="2"/>
  <c r="G333" i="2"/>
  <c r="G685" i="2"/>
  <c r="G334" i="2"/>
  <c r="G335" i="2"/>
  <c r="G336" i="2"/>
  <c r="G337" i="2"/>
  <c r="G686" i="2"/>
  <c r="G155" i="2"/>
  <c r="G338" i="2"/>
  <c r="G339" i="2"/>
  <c r="G97" i="2"/>
  <c r="G340" i="2"/>
  <c r="G555" i="2"/>
  <c r="G341" i="2"/>
  <c r="G342" i="2"/>
  <c r="G156" i="2"/>
  <c r="G343" i="2"/>
  <c r="G344" i="2"/>
  <c r="G157" i="2"/>
  <c r="G731" i="2"/>
  <c r="G345" i="2"/>
  <c r="G556" i="2"/>
  <c r="G40" i="2"/>
  <c r="G346" i="2"/>
  <c r="G347" i="2"/>
  <c r="G158" i="2"/>
  <c r="G348" i="2"/>
  <c r="G41" i="2"/>
  <c r="G159" i="2"/>
  <c r="G349" i="2"/>
  <c r="G42" i="2"/>
  <c r="G350" i="2"/>
  <c r="G351" i="2"/>
  <c r="G352" i="2"/>
  <c r="G732" i="2"/>
  <c r="G43" i="2"/>
  <c r="G353" i="2"/>
  <c r="G44" i="2"/>
  <c r="G688" i="2"/>
  <c r="G354" i="2"/>
  <c r="G45" i="2"/>
  <c r="G355" i="2"/>
  <c r="G160" i="2"/>
  <c r="G689" i="2"/>
  <c r="G356" i="2"/>
  <c r="G161" i="2"/>
  <c r="G213" i="2"/>
  <c r="G357" i="2"/>
  <c r="G358" i="2"/>
  <c r="G659" i="2"/>
  <c r="G162" i="2"/>
  <c r="G557" i="2"/>
  <c r="G359" i="2"/>
  <c r="G170" i="2"/>
  <c r="G561" i="2"/>
  <c r="G562" i="2"/>
  <c r="G360" i="2"/>
  <c r="G165" i="2"/>
  <c r="G558" i="2"/>
  <c r="G690" i="2"/>
  <c r="G361" i="2"/>
  <c r="G577" i="2"/>
  <c r="G55" i="2"/>
  <c r="G362" i="2"/>
  <c r="G576" i="2"/>
  <c r="G56" i="2"/>
  <c r="G563" i="2"/>
  <c r="G564" i="2"/>
  <c r="G565" i="2"/>
  <c r="G363" i="2"/>
  <c r="G566" i="2"/>
  <c r="G364" i="2"/>
  <c r="G567" i="2"/>
  <c r="E368" i="2"/>
  <c r="E551" i="2"/>
  <c r="E154" i="2"/>
  <c r="D687" i="2"/>
  <c r="E687" i="2"/>
  <c r="E559" i="2"/>
  <c r="E560" i="2"/>
  <c r="D658" i="2"/>
  <c r="E658" i="2"/>
  <c r="D684" i="2"/>
  <c r="E684" i="2"/>
  <c r="E331" i="2"/>
  <c r="E332" i="2"/>
  <c r="E333" i="2"/>
  <c r="D685" i="2"/>
  <c r="E685" i="2"/>
  <c r="E334" i="2"/>
  <c r="E335" i="2"/>
  <c r="E336" i="2"/>
  <c r="E337" i="2"/>
  <c r="D686" i="2"/>
  <c r="E686" i="2"/>
  <c r="E155" i="2"/>
  <c r="E338" i="2"/>
  <c r="E339" i="2"/>
  <c r="E97" i="2"/>
  <c r="E340" i="2"/>
  <c r="E555" i="2"/>
  <c r="E341" i="2"/>
  <c r="E342" i="2"/>
  <c r="E156" i="2"/>
  <c r="E343" i="2"/>
  <c r="E344" i="2"/>
  <c r="E157" i="2"/>
  <c r="E731" i="2"/>
  <c r="E345" i="2"/>
  <c r="E556" i="2"/>
  <c r="D40" i="2"/>
  <c r="E40" i="2"/>
  <c r="E346" i="2"/>
  <c r="E347" i="2"/>
  <c r="E158" i="2"/>
  <c r="E348" i="2"/>
  <c r="D41" i="2"/>
  <c r="E41" i="2"/>
  <c r="E159" i="2"/>
  <c r="E349" i="2"/>
  <c r="D42" i="2"/>
  <c r="E42" i="2"/>
  <c r="E350" i="2"/>
  <c r="E351" i="2"/>
  <c r="E352" i="2"/>
  <c r="E732" i="2"/>
  <c r="D43" i="2"/>
  <c r="E43" i="2"/>
  <c r="E353" i="2"/>
  <c r="D44" i="2"/>
  <c r="E44" i="2"/>
  <c r="D688" i="2"/>
  <c r="E688" i="2"/>
  <c r="E354" i="2"/>
  <c r="D45" i="2"/>
  <c r="E45" i="2"/>
  <c r="E355" i="2"/>
  <c r="E160" i="2"/>
  <c r="D689" i="2"/>
  <c r="E689" i="2"/>
  <c r="E356" i="2"/>
  <c r="E161" i="2"/>
  <c r="E213" i="2"/>
  <c r="E357" i="2"/>
  <c r="E358" i="2"/>
  <c r="D659" i="2"/>
  <c r="E659" i="2"/>
  <c r="E162" i="2"/>
  <c r="E557" i="2"/>
  <c r="E359" i="2"/>
  <c r="E170" i="2"/>
  <c r="E561" i="2"/>
  <c r="E562" i="2"/>
  <c r="E360" i="2"/>
  <c r="E165" i="2"/>
  <c r="E558" i="2"/>
  <c r="E690" i="2"/>
  <c r="E361" i="2"/>
  <c r="E577" i="2"/>
  <c r="E55" i="2"/>
  <c r="E362" i="2"/>
  <c r="E576" i="2"/>
  <c r="E56" i="2"/>
  <c r="E563" i="2"/>
  <c r="E564" i="2"/>
  <c r="E565" i="2"/>
  <c r="E363" i="2"/>
  <c r="E566" i="2"/>
  <c r="E364" i="2"/>
  <c r="E567" i="2"/>
  <c r="R867" i="10" l="1"/>
  <c r="R1113" i="10"/>
  <c r="R861" i="10"/>
  <c r="R708" i="10"/>
  <c r="R472" i="10"/>
  <c r="R102" i="10"/>
  <c r="R865" i="10"/>
  <c r="R866" i="10"/>
  <c r="R455" i="10"/>
  <c r="R449" i="10"/>
  <c r="R1055" i="10"/>
  <c r="R299" i="10"/>
  <c r="R74" i="10"/>
  <c r="R594" i="10"/>
  <c r="R190" i="10"/>
  <c r="R199" i="10"/>
  <c r="R457" i="10"/>
  <c r="R451" i="10"/>
  <c r="R46" i="10"/>
  <c r="R1103" i="10"/>
  <c r="R453" i="10"/>
  <c r="R456" i="10"/>
  <c r="R877" i="10"/>
  <c r="R191" i="10"/>
  <c r="R104" i="10"/>
  <c r="R862" i="10"/>
  <c r="R876" i="10"/>
  <c r="R94" i="10"/>
  <c r="R469" i="10"/>
  <c r="R200" i="10"/>
  <c r="R195" i="10"/>
  <c r="R467" i="10"/>
  <c r="R713" i="10"/>
  <c r="R447" i="10"/>
  <c r="R680" i="10"/>
  <c r="R1007" i="10"/>
  <c r="R549" i="10"/>
  <c r="R194" i="10"/>
  <c r="R577" i="10"/>
  <c r="R864" i="10"/>
  <c r="R196" i="10"/>
  <c r="R498" i="10"/>
  <c r="R189" i="10"/>
  <c r="R868" i="10"/>
  <c r="R863" i="10"/>
  <c r="R778" i="10"/>
  <c r="R953" i="10"/>
  <c r="R736" i="10"/>
  <c r="R468" i="10"/>
  <c r="R47" i="10"/>
  <c r="R991" i="10"/>
  <c r="R1094" i="10"/>
  <c r="R312" i="10"/>
  <c r="R35" i="10"/>
  <c r="R611" i="10"/>
  <c r="R460" i="10"/>
  <c r="R37" i="10"/>
  <c r="R33" i="10"/>
  <c r="R41" i="10"/>
  <c r="R870" i="10"/>
  <c r="R466" i="10"/>
  <c r="R61" i="10"/>
  <c r="R285" i="10"/>
  <c r="R473" i="10"/>
  <c r="R910" i="10"/>
  <c r="R465" i="10"/>
  <c r="R292" i="10"/>
  <c r="R462" i="10"/>
  <c r="R559" i="10"/>
  <c r="R869" i="10"/>
  <c r="R219" i="10"/>
  <c r="R471" i="10"/>
  <c r="R338" i="10"/>
  <c r="R36" i="10"/>
  <c r="R49" i="10"/>
  <c r="R464" i="10"/>
  <c r="R370" i="10"/>
  <c r="R461" i="10"/>
  <c r="R458" i="10"/>
  <c r="O37" i="2"/>
  <c r="P30" i="10" s="1"/>
  <c r="O38" i="2"/>
  <c r="P31" i="10" s="1"/>
  <c r="O39" i="2"/>
  <c r="P32" i="10" s="1"/>
  <c r="D37" i="2"/>
  <c r="D38" i="2"/>
  <c r="D39" i="2"/>
  <c r="P547" i="2"/>
  <c r="P548" i="2"/>
  <c r="P37" i="2"/>
  <c r="P38" i="2"/>
  <c r="P151" i="2"/>
  <c r="P152" i="2"/>
  <c r="P320" i="2"/>
  <c r="P549" i="2"/>
  <c r="R352" i="10" s="1"/>
  <c r="P314" i="2"/>
  <c r="P315" i="2"/>
  <c r="P550" i="2"/>
  <c r="P153" i="2"/>
  <c r="P39" i="2"/>
  <c r="P316" i="2"/>
  <c r="P317" i="2"/>
  <c r="P318" i="2"/>
  <c r="R438" i="10" s="1"/>
  <c r="P319" i="2"/>
  <c r="P368" i="2"/>
  <c r="E548" i="2"/>
  <c r="G548" i="2"/>
  <c r="N548" i="2"/>
  <c r="O548" i="2"/>
  <c r="E37" i="2"/>
  <c r="G37" i="2"/>
  <c r="N37" i="2"/>
  <c r="E38" i="2"/>
  <c r="G38" i="2"/>
  <c r="N38" i="2"/>
  <c r="E151" i="2"/>
  <c r="G151" i="2"/>
  <c r="N151" i="2"/>
  <c r="O151" i="2"/>
  <c r="E152" i="2"/>
  <c r="G152" i="2"/>
  <c r="N152" i="2"/>
  <c r="O152" i="2"/>
  <c r="E320" i="2"/>
  <c r="G320" i="2"/>
  <c r="N320" i="2"/>
  <c r="O320" i="2"/>
  <c r="P439" i="10" s="1"/>
  <c r="E549" i="2"/>
  <c r="G549" i="2"/>
  <c r="N549" i="2"/>
  <c r="O549" i="2"/>
  <c r="P855" i="10" s="1"/>
  <c r="E314" i="2"/>
  <c r="G314" i="2"/>
  <c r="N314" i="2"/>
  <c r="O314" i="2"/>
  <c r="P435" i="10" s="1"/>
  <c r="E315" i="2"/>
  <c r="G315" i="2"/>
  <c r="N315" i="2"/>
  <c r="O315" i="2"/>
  <c r="P436" i="10" s="1"/>
  <c r="E550" i="2"/>
  <c r="G550" i="2"/>
  <c r="N550" i="2"/>
  <c r="O550" i="2"/>
  <c r="P856" i="10" s="1"/>
  <c r="E153" i="2"/>
  <c r="G153" i="2"/>
  <c r="N153" i="2"/>
  <c r="O153" i="2"/>
  <c r="E39" i="2"/>
  <c r="G39" i="2"/>
  <c r="N39" i="2"/>
  <c r="E316" i="2"/>
  <c r="G316" i="2"/>
  <c r="N316" i="2"/>
  <c r="O316" i="2"/>
  <c r="P437" i="10" s="1"/>
  <c r="E317" i="2"/>
  <c r="G317" i="2"/>
  <c r="N317" i="2"/>
  <c r="O317" i="2"/>
  <c r="E318" i="2"/>
  <c r="G318" i="2"/>
  <c r="N318" i="2"/>
  <c r="O318" i="2"/>
  <c r="P438" i="10" s="1"/>
  <c r="E319" i="2"/>
  <c r="G319" i="2"/>
  <c r="N319" i="2"/>
  <c r="O319" i="2"/>
  <c r="N368" i="2"/>
  <c r="O368" i="2"/>
  <c r="P479" i="10" s="1"/>
  <c r="R479" i="10" l="1"/>
  <c r="R437" i="10"/>
  <c r="R32" i="10"/>
  <c r="R439" i="10"/>
  <c r="R30" i="10"/>
  <c r="R1148" i="10"/>
  <c r="R435" i="10"/>
  <c r="R853" i="10"/>
  <c r="R235" i="10"/>
  <c r="R856" i="10"/>
  <c r="O680" i="2"/>
  <c r="P748" i="10" s="1"/>
  <c r="O328" i="2"/>
  <c r="P446" i="10" s="1"/>
  <c r="O32" i="2"/>
  <c r="O521" i="2"/>
  <c r="P829" i="10" s="1"/>
  <c r="O2" i="2"/>
  <c r="O3" i="2"/>
  <c r="P2" i="10" s="1"/>
  <c r="O256" i="2"/>
  <c r="P268" i="10" s="1"/>
  <c r="O761" i="2"/>
  <c r="O759" i="2"/>
  <c r="O105" i="2"/>
  <c r="P156" i="10" s="1"/>
  <c r="O4" i="2"/>
  <c r="P3" i="10" s="1"/>
  <c r="O671" i="2"/>
  <c r="P1047" i="10" s="1"/>
  <c r="O106" i="2"/>
  <c r="P157" i="10" s="1"/>
  <c r="O107" i="2"/>
  <c r="O269" i="2"/>
  <c r="P397" i="10" s="1"/>
  <c r="O270" i="2"/>
  <c r="P398" i="10" s="1"/>
  <c r="O271" i="2"/>
  <c r="P137" i="10" s="1"/>
  <c r="O5" i="2"/>
  <c r="P4" i="10" s="1"/>
  <c r="O108" i="2"/>
  <c r="P158" i="10" s="1"/>
  <c r="O272" i="2"/>
  <c r="P943" i="10" s="1"/>
  <c r="O273" i="2"/>
  <c r="P400" i="10" s="1"/>
  <c r="O274" i="2"/>
  <c r="P401" i="10" s="1"/>
  <c r="O522" i="2"/>
  <c r="P830" i="10" s="1"/>
  <c r="O553" i="2"/>
  <c r="P859" i="10" s="1"/>
  <c r="O725" i="2"/>
  <c r="P1073" i="10" s="1"/>
  <c r="O330" i="2"/>
  <c r="O109" i="2"/>
  <c r="P116" i="10" s="1"/>
  <c r="O672" i="2"/>
  <c r="P1048" i="10" s="1"/>
  <c r="O275" i="2"/>
  <c r="P402" i="10" s="1"/>
  <c r="O276" i="2"/>
  <c r="P403" i="10" s="1"/>
  <c r="O6" i="2"/>
  <c r="P5" i="10" s="1"/>
  <c r="O277" i="2"/>
  <c r="P404" i="10" s="1"/>
  <c r="O110" i="2"/>
  <c r="P159" i="10" s="1"/>
  <c r="O554" i="2"/>
  <c r="P860" i="10" s="1"/>
  <c r="O523" i="2"/>
  <c r="P831" i="10" s="1"/>
  <c r="O278" i="2"/>
  <c r="P405" i="10" s="1"/>
  <c r="O524" i="2"/>
  <c r="P832" i="10" s="1"/>
  <c r="O673" i="2"/>
  <c r="P1049" i="10" s="1"/>
  <c r="O111" i="2"/>
  <c r="P484" i="10" s="1"/>
  <c r="O279" i="2"/>
  <c r="O112" i="2"/>
  <c r="P160" i="10" s="1"/>
  <c r="O280" i="2"/>
  <c r="P406" i="10" s="1"/>
  <c r="O113" i="2"/>
  <c r="O281" i="2"/>
  <c r="P407" i="10" s="1"/>
  <c r="O282" i="2"/>
  <c r="P408" i="10" s="1"/>
  <c r="O321" i="2"/>
  <c r="P440" i="10" s="1"/>
  <c r="O283" i="2"/>
  <c r="P409" i="10" s="1"/>
  <c r="O7" i="2"/>
  <c r="P6" i="10" s="1"/>
  <c r="O458" i="2"/>
  <c r="P828" i="10" s="1"/>
  <c r="O726" i="2"/>
  <c r="P1080" i="10" s="1"/>
  <c r="O114" i="2"/>
  <c r="P161" i="10" s="1"/>
  <c r="O754" i="2"/>
  <c r="O674" i="2"/>
  <c r="P294" i="10" s="1"/>
  <c r="O8" i="2"/>
  <c r="P263" i="10" s="1"/>
  <c r="O285" i="2"/>
  <c r="P410" i="10" s="1"/>
  <c r="O115" i="2"/>
  <c r="P162" i="10" s="1"/>
  <c r="O116" i="2"/>
  <c r="O286" i="2"/>
  <c r="P411" i="10" s="1"/>
  <c r="O9" i="2"/>
  <c r="P7" i="10" s="1"/>
  <c r="O287" i="2"/>
  <c r="P412" i="10" s="1"/>
  <c r="O117" i="2"/>
  <c r="P163" i="10" s="1"/>
  <c r="O288" i="2"/>
  <c r="P413" i="10" s="1"/>
  <c r="O118" i="2"/>
  <c r="P164" i="10" s="1"/>
  <c r="O289" i="2"/>
  <c r="P414" i="10" s="1"/>
  <c r="O119" i="2"/>
  <c r="P165" i="10" s="1"/>
  <c r="O120" i="2"/>
  <c r="P166" i="10" s="1"/>
  <c r="O10" i="2"/>
  <c r="P8" i="10" s="1"/>
  <c r="O11" i="2"/>
  <c r="P9" i="10" s="1"/>
  <c r="O290" i="2"/>
  <c r="P415" i="10" s="1"/>
  <c r="O329" i="2"/>
  <c r="O681" i="2"/>
  <c r="O291" i="2"/>
  <c r="P945" i="10" s="1"/>
  <c r="O33" i="2"/>
  <c r="P26" i="10" s="1"/>
  <c r="O284" i="2"/>
  <c r="P973" i="10" s="1"/>
  <c r="O12" i="2"/>
  <c r="P311" i="10" s="1"/>
  <c r="O13" i="2"/>
  <c r="P172" i="10" s="1"/>
  <c r="O121" i="2"/>
  <c r="P167" i="10" s="1"/>
  <c r="O526" i="2"/>
  <c r="P834" i="10" s="1"/>
  <c r="O122" i="2"/>
  <c r="P136" i="10" s="1"/>
  <c r="O123" i="2"/>
  <c r="O760" i="2"/>
  <c r="O727" i="2"/>
  <c r="P1128" i="10" s="1"/>
  <c r="O14" i="2"/>
  <c r="P10" i="10" s="1"/>
  <c r="O653" i="2"/>
  <c r="P1004" i="10" s="1"/>
  <c r="O124" i="2"/>
  <c r="P169" i="10" s="1"/>
  <c r="O125" i="2"/>
  <c r="P170" i="10" s="1"/>
  <c r="O126" i="2"/>
  <c r="O527" i="2"/>
  <c r="P835" i="10" s="1"/>
  <c r="O15" i="2"/>
  <c r="P11" i="10" s="1"/>
  <c r="O528" i="2"/>
  <c r="P836" i="10" s="1"/>
  <c r="O127" i="2"/>
  <c r="P171" i="10" s="1"/>
  <c r="O529" i="2"/>
  <c r="P837" i="10" s="1"/>
  <c r="O530" i="2"/>
  <c r="P838" i="10" s="1"/>
  <c r="O531" i="2"/>
  <c r="P839" i="10" s="1"/>
  <c r="O654" i="2"/>
  <c r="P1005" i="10" s="1"/>
  <c r="O532" i="2"/>
  <c r="P840" i="10" s="1"/>
  <c r="O373" i="2"/>
  <c r="O16" i="2"/>
  <c r="P12" i="10" s="1"/>
  <c r="O17" i="2"/>
  <c r="P13" i="10" s="1"/>
  <c r="O533" i="2"/>
  <c r="P841" i="10" s="1"/>
  <c r="O128" i="2"/>
  <c r="P592" i="10" s="1"/>
  <c r="O129" i="2"/>
  <c r="P613" i="10" s="1"/>
  <c r="O18" i="2"/>
  <c r="P14" i="10" s="1"/>
  <c r="O19" i="2"/>
  <c r="P15" i="10" s="1"/>
  <c r="O655" i="2"/>
  <c r="P983" i="10" s="1"/>
  <c r="O322" i="2"/>
  <c r="P441" i="10" s="1"/>
  <c r="O323" i="2"/>
  <c r="P442" i="10" s="1"/>
  <c r="O324" i="2"/>
  <c r="O682" i="2"/>
  <c r="O292" i="2"/>
  <c r="P417" i="10" s="1"/>
  <c r="O130" i="2"/>
  <c r="P173" i="10" s="1"/>
  <c r="O325" i="2"/>
  <c r="P444" i="10" s="1"/>
  <c r="O131" i="2"/>
  <c r="O534" i="2"/>
  <c r="P842" i="10" s="1"/>
  <c r="O132" i="2"/>
  <c r="P174" i="10" s="1"/>
  <c r="O535" i="2"/>
  <c r="P843" i="10" s="1"/>
  <c r="O133" i="2"/>
  <c r="P175" i="10" s="1"/>
  <c r="O675" i="2"/>
  <c r="P1050" i="10" s="1"/>
  <c r="O134" i="2"/>
  <c r="P176" i="10" s="1"/>
  <c r="O20" i="2"/>
  <c r="O683" i="2"/>
  <c r="P1054" i="10" s="1"/>
  <c r="O293" i="2"/>
  <c r="P418" i="10" s="1"/>
  <c r="O728" i="2"/>
  <c r="O294" i="2"/>
  <c r="P419" i="10" s="1"/>
  <c r="O135" i="2"/>
  <c r="P177" i="10" s="1"/>
  <c r="O136" i="2"/>
  <c r="P178" i="10" s="1"/>
  <c r="O21" i="2"/>
  <c r="O295" i="2"/>
  <c r="P420" i="10" s="1"/>
  <c r="O137" i="2"/>
  <c r="P179" i="10" s="1"/>
  <c r="O22" i="2"/>
  <c r="P16" i="10" s="1"/>
  <c r="O23" i="2"/>
  <c r="P17" i="10" s="1"/>
  <c r="O34" i="2"/>
  <c r="P27" i="10" s="1"/>
  <c r="O85" i="2"/>
  <c r="P67" i="10" s="1"/>
  <c r="O139" i="2"/>
  <c r="P181" i="10" s="1"/>
  <c r="O140" i="2"/>
  <c r="P182" i="10" s="1"/>
  <c r="O24" i="2"/>
  <c r="P18" i="10" s="1"/>
  <c r="O25" i="2"/>
  <c r="P19" i="10" s="1"/>
  <c r="O141" i="2"/>
  <c r="P183" i="10" s="1"/>
  <c r="O142" i="2"/>
  <c r="O35" i="2"/>
  <c r="P28" i="10" s="1"/>
  <c r="O26" i="2"/>
  <c r="P20" i="10" s="1"/>
  <c r="O536" i="2"/>
  <c r="P844" i="10" s="1"/>
  <c r="O296" i="2"/>
  <c r="P421" i="10" s="1"/>
  <c r="O297" i="2"/>
  <c r="P422" i="10" s="1"/>
  <c r="O27" i="2"/>
  <c r="P21" i="10" s="1"/>
  <c r="O537" i="2"/>
  <c r="O538" i="2"/>
  <c r="O656" i="2"/>
  <c r="P1006" i="10" s="1"/>
  <c r="O298" i="2"/>
  <c r="P423" i="10" s="1"/>
  <c r="O539" i="2"/>
  <c r="P845" i="10" s="1"/>
  <c r="O299" i="2"/>
  <c r="P1204" i="10" s="1"/>
  <c r="O540" i="2"/>
  <c r="P846" i="10" s="1"/>
  <c r="O541" i="2"/>
  <c r="P847" i="10" s="1"/>
  <c r="O657" i="2"/>
  <c r="P951" i="10" s="1"/>
  <c r="O542" i="2"/>
  <c r="P848" i="10" s="1"/>
  <c r="O300" i="2"/>
  <c r="P424" i="10" s="1"/>
  <c r="O301" i="2"/>
  <c r="P425" i="10" s="1"/>
  <c r="O525" i="2"/>
  <c r="P833" i="10" s="1"/>
  <c r="O552" i="2"/>
  <c r="P858" i="10" s="1"/>
  <c r="O302" i="2"/>
  <c r="P426" i="10" s="1"/>
  <c r="O303" i="2"/>
  <c r="O143" i="2"/>
  <c r="P185" i="10" s="1"/>
  <c r="O28" i="2"/>
  <c r="P22" i="10" s="1"/>
  <c r="O304" i="2"/>
  <c r="P428" i="10" s="1"/>
  <c r="O305" i="2"/>
  <c r="P429" i="10" s="1"/>
  <c r="O543" i="2"/>
  <c r="P849" i="10" s="1"/>
  <c r="O313" i="2"/>
  <c r="O676" i="2"/>
  <c r="O29" i="2"/>
  <c r="P23" i="10" s="1"/>
  <c r="O144" i="2"/>
  <c r="P120" i="10" s="1"/>
  <c r="O145" i="2"/>
  <c r="P186" i="10" s="1"/>
  <c r="O146" i="2"/>
  <c r="P596" i="10" s="1"/>
  <c r="O544" i="2"/>
  <c r="P850" i="10" s="1"/>
  <c r="O729" i="2"/>
  <c r="O150" i="2"/>
  <c r="P188" i="10" s="1"/>
  <c r="O306" i="2"/>
  <c r="P430" i="10" s="1"/>
  <c r="O147" i="2"/>
  <c r="P416" i="10" s="1"/>
  <c r="O677" i="2"/>
  <c r="P1051" i="10" s="1"/>
  <c r="O148" i="2"/>
  <c r="P85" i="10" s="1"/>
  <c r="O678" i="2"/>
  <c r="O545" i="2"/>
  <c r="P851" i="10" s="1"/>
  <c r="O307" i="2"/>
  <c r="O327" i="2"/>
  <c r="O308" i="2"/>
  <c r="P431" i="10" s="1"/>
  <c r="O309" i="2"/>
  <c r="P432" i="10" s="1"/>
  <c r="O679" i="2"/>
  <c r="P1052" i="10" s="1"/>
  <c r="O30" i="2"/>
  <c r="O31" i="2"/>
  <c r="P24" i="10" s="1"/>
  <c r="O730" i="2"/>
  <c r="P1129" i="10" s="1"/>
  <c r="O310" i="2"/>
  <c r="P433" i="10" s="1"/>
  <c r="O311" i="2"/>
  <c r="P434" i="10" s="1"/>
  <c r="O149" i="2"/>
  <c r="P187" i="10" s="1"/>
  <c r="O326" i="2"/>
  <c r="P445" i="10" s="1"/>
  <c r="O36" i="2"/>
  <c r="P29" i="10" s="1"/>
  <c r="O546" i="2"/>
  <c r="P852" i="10" s="1"/>
  <c r="O649" i="2"/>
  <c r="P940" i="10" s="1"/>
  <c r="O312" i="2"/>
  <c r="P939" i="10" s="1"/>
  <c r="O547" i="2"/>
  <c r="P853" i="10" s="1"/>
  <c r="O520" i="2"/>
  <c r="P520" i="2"/>
  <c r="P680" i="2"/>
  <c r="P328" i="2"/>
  <c r="P32" i="2"/>
  <c r="P521" i="2"/>
  <c r="P2" i="2"/>
  <c r="P3" i="2"/>
  <c r="P761" i="2"/>
  <c r="P759" i="2"/>
  <c r="P105" i="2"/>
  <c r="P4" i="2"/>
  <c r="P671" i="2"/>
  <c r="P106" i="2"/>
  <c r="P107" i="2"/>
  <c r="P269" i="2"/>
  <c r="P270" i="2"/>
  <c r="P271" i="2"/>
  <c r="P5" i="2"/>
  <c r="P108" i="2"/>
  <c r="P272" i="2"/>
  <c r="P273" i="2"/>
  <c r="P274" i="2"/>
  <c r="P522" i="2"/>
  <c r="P553" i="2"/>
  <c r="P725" i="2"/>
  <c r="P330" i="2"/>
  <c r="P109" i="2"/>
  <c r="P672" i="2"/>
  <c r="P275" i="2"/>
  <c r="P276" i="2"/>
  <c r="P6" i="2"/>
  <c r="P277" i="2"/>
  <c r="P110" i="2"/>
  <c r="P554" i="2"/>
  <c r="P523" i="2"/>
  <c r="P278" i="2"/>
  <c r="P524" i="2"/>
  <c r="P673" i="2"/>
  <c r="P111" i="2"/>
  <c r="P279" i="2"/>
  <c r="P112" i="2"/>
  <c r="P280" i="2"/>
  <c r="P113" i="2"/>
  <c r="P281" i="2"/>
  <c r="P282" i="2"/>
  <c r="P321" i="2"/>
  <c r="P283" i="2"/>
  <c r="P7" i="2"/>
  <c r="P726" i="2"/>
  <c r="P114" i="2"/>
  <c r="P754" i="2"/>
  <c r="P674" i="2"/>
  <c r="P8" i="2"/>
  <c r="P285" i="2"/>
  <c r="P115" i="2"/>
  <c r="P116" i="2"/>
  <c r="P286" i="2"/>
  <c r="P9" i="2"/>
  <c r="P287" i="2"/>
  <c r="P117" i="2"/>
  <c r="P288" i="2"/>
  <c r="P118" i="2"/>
  <c r="P289" i="2"/>
  <c r="P119" i="2"/>
  <c r="P120" i="2"/>
  <c r="P10" i="2"/>
  <c r="R8" i="10" s="1"/>
  <c r="P11" i="2"/>
  <c r="P290" i="2"/>
  <c r="P329" i="2"/>
  <c r="P681" i="2"/>
  <c r="P291" i="2"/>
  <c r="P33" i="2"/>
  <c r="P284" i="2"/>
  <c r="P12" i="2"/>
  <c r="P13" i="2"/>
  <c r="P121" i="2"/>
  <c r="P526" i="2"/>
  <c r="P122" i="2"/>
  <c r="P123" i="2"/>
  <c r="P760" i="2"/>
  <c r="P727" i="2"/>
  <c r="P14" i="2"/>
  <c r="P653" i="2"/>
  <c r="P124" i="2"/>
  <c r="P125" i="2"/>
  <c r="P126" i="2"/>
  <c r="P527" i="2"/>
  <c r="P15" i="2"/>
  <c r="P528" i="2"/>
  <c r="P127" i="2"/>
  <c r="P529" i="2"/>
  <c r="P530" i="2"/>
  <c r="P531" i="2"/>
  <c r="P654" i="2"/>
  <c r="P532" i="2"/>
  <c r="P373" i="2"/>
  <c r="P16" i="2"/>
  <c r="P17" i="2"/>
  <c r="P533" i="2"/>
  <c r="R841" i="10" s="1"/>
  <c r="P129" i="2"/>
  <c r="P18" i="2"/>
  <c r="P19" i="2"/>
  <c r="P655" i="2"/>
  <c r="P322" i="2"/>
  <c r="P323" i="2"/>
  <c r="P324" i="2"/>
  <c r="P682" i="2"/>
  <c r="P292" i="2"/>
  <c r="P130" i="2"/>
  <c r="R173" i="10" s="1"/>
  <c r="P325" i="2"/>
  <c r="P131" i="2"/>
  <c r="P534" i="2"/>
  <c r="P132" i="2"/>
  <c r="P535" i="2"/>
  <c r="P133" i="2"/>
  <c r="P675" i="2"/>
  <c r="P134" i="2"/>
  <c r="P20" i="2"/>
  <c r="P683" i="2"/>
  <c r="R1054" i="10" s="1"/>
  <c r="P293" i="2"/>
  <c r="P728" i="2"/>
  <c r="P294" i="2"/>
  <c r="P135" i="2"/>
  <c r="P136" i="2"/>
  <c r="P21" i="2"/>
  <c r="P295" i="2"/>
  <c r="P137" i="2"/>
  <c r="P22" i="2"/>
  <c r="P23" i="2"/>
  <c r="P34" i="2"/>
  <c r="P139" i="2"/>
  <c r="P140" i="2"/>
  <c r="P24" i="2"/>
  <c r="P25" i="2"/>
  <c r="P141" i="2"/>
  <c r="P142" i="2"/>
  <c r="P35" i="2"/>
  <c r="P26" i="2"/>
  <c r="P536" i="2"/>
  <c r="R844" i="10" s="1"/>
  <c r="P296" i="2"/>
  <c r="P297" i="2"/>
  <c r="P27" i="2"/>
  <c r="P537" i="2"/>
  <c r="P538" i="2"/>
  <c r="P656" i="2"/>
  <c r="P298" i="2"/>
  <c r="P539" i="2"/>
  <c r="P299" i="2"/>
  <c r="P540" i="2"/>
  <c r="P541" i="2"/>
  <c r="P657" i="2"/>
  <c r="P542" i="2"/>
  <c r="P300" i="2"/>
  <c r="P301" i="2"/>
  <c r="P525" i="2"/>
  <c r="P302" i="2"/>
  <c r="P303" i="2"/>
  <c r="P143" i="2"/>
  <c r="P28" i="2"/>
  <c r="P304" i="2"/>
  <c r="P305" i="2"/>
  <c r="P543" i="2"/>
  <c r="P676" i="2"/>
  <c r="P29" i="2"/>
  <c r="P144" i="2"/>
  <c r="P145" i="2"/>
  <c r="P146" i="2"/>
  <c r="P544" i="2"/>
  <c r="P729" i="2"/>
  <c r="P150" i="2"/>
  <c r="P306" i="2"/>
  <c r="P147" i="2"/>
  <c r="P677" i="2"/>
  <c r="R1051" i="10" s="1"/>
  <c r="P148" i="2"/>
  <c r="P678" i="2"/>
  <c r="P545" i="2"/>
  <c r="P307" i="2"/>
  <c r="P327" i="2"/>
  <c r="P308" i="2"/>
  <c r="P309" i="2"/>
  <c r="R432" i="10" s="1"/>
  <c r="P679" i="2"/>
  <c r="R1052" i="10" s="1"/>
  <c r="P30" i="2"/>
  <c r="P31" i="2"/>
  <c r="R24" i="10" s="1"/>
  <c r="P730" i="2"/>
  <c r="P310" i="2"/>
  <c r="P311" i="2"/>
  <c r="P149" i="2"/>
  <c r="R187" i="10" s="1"/>
  <c r="P326" i="2"/>
  <c r="P36" i="2"/>
  <c r="P546" i="2"/>
  <c r="P312" i="2"/>
  <c r="G680" i="2"/>
  <c r="G328" i="2"/>
  <c r="G32" i="2"/>
  <c r="G521" i="2"/>
  <c r="G2" i="2"/>
  <c r="G3" i="2"/>
  <c r="G256" i="2"/>
  <c r="G761" i="2"/>
  <c r="G759" i="2"/>
  <c r="G105" i="2"/>
  <c r="G4" i="2"/>
  <c r="G671" i="2"/>
  <c r="G106" i="2"/>
  <c r="G107" i="2"/>
  <c r="G269" i="2"/>
  <c r="G270" i="2"/>
  <c r="G271" i="2"/>
  <c r="G5" i="2"/>
  <c r="G108" i="2"/>
  <c r="G272" i="2"/>
  <c r="G273" i="2"/>
  <c r="G274" i="2"/>
  <c r="G522" i="2"/>
  <c r="G553" i="2"/>
  <c r="G725" i="2"/>
  <c r="G330" i="2"/>
  <c r="G109" i="2"/>
  <c r="G672" i="2"/>
  <c r="G275" i="2"/>
  <c r="G276" i="2"/>
  <c r="G6" i="2"/>
  <c r="G277" i="2"/>
  <c r="G110" i="2"/>
  <c r="G554" i="2"/>
  <c r="G523" i="2"/>
  <c r="G278" i="2"/>
  <c r="G524" i="2"/>
  <c r="G673" i="2"/>
  <c r="G111" i="2"/>
  <c r="G279" i="2"/>
  <c r="G112" i="2"/>
  <c r="G280" i="2"/>
  <c r="G113" i="2"/>
  <c r="G281" i="2"/>
  <c r="G282" i="2"/>
  <c r="G321" i="2"/>
  <c r="G283" i="2"/>
  <c r="G7" i="2"/>
  <c r="G458" i="2"/>
  <c r="G726" i="2"/>
  <c r="G114" i="2"/>
  <c r="G754" i="2"/>
  <c r="G674" i="2"/>
  <c r="G8" i="2"/>
  <c r="G285" i="2"/>
  <c r="G115" i="2"/>
  <c r="G116" i="2"/>
  <c r="G286" i="2"/>
  <c r="G9" i="2"/>
  <c r="G287" i="2"/>
  <c r="G117" i="2"/>
  <c r="G288" i="2"/>
  <c r="G118" i="2"/>
  <c r="G289" i="2"/>
  <c r="G119" i="2"/>
  <c r="G120" i="2"/>
  <c r="G10" i="2"/>
  <c r="G11" i="2"/>
  <c r="G290" i="2"/>
  <c r="G329" i="2"/>
  <c r="G681" i="2"/>
  <c r="G291" i="2"/>
  <c r="G33" i="2"/>
  <c r="G284" i="2"/>
  <c r="G12" i="2"/>
  <c r="G13" i="2"/>
  <c r="G121" i="2"/>
  <c r="G526" i="2"/>
  <c r="G122" i="2"/>
  <c r="G123" i="2"/>
  <c r="G760" i="2"/>
  <c r="G727" i="2"/>
  <c r="G14" i="2"/>
  <c r="G653" i="2"/>
  <c r="G124" i="2"/>
  <c r="G125" i="2"/>
  <c r="G126" i="2"/>
  <c r="G527" i="2"/>
  <c r="G15" i="2"/>
  <c r="G528" i="2"/>
  <c r="G127" i="2"/>
  <c r="G529" i="2"/>
  <c r="G530" i="2"/>
  <c r="G531" i="2"/>
  <c r="G654" i="2"/>
  <c r="G532" i="2"/>
  <c r="G373" i="2"/>
  <c r="G16" i="2"/>
  <c r="G17" i="2"/>
  <c r="G533" i="2"/>
  <c r="G128" i="2"/>
  <c r="G129" i="2"/>
  <c r="G18" i="2"/>
  <c r="G19" i="2"/>
  <c r="G655" i="2"/>
  <c r="G322" i="2"/>
  <c r="G323" i="2"/>
  <c r="G324" i="2"/>
  <c r="G682" i="2"/>
  <c r="G292" i="2"/>
  <c r="G130" i="2"/>
  <c r="G325" i="2"/>
  <c r="G131" i="2"/>
  <c r="G534" i="2"/>
  <c r="G132" i="2"/>
  <c r="G535" i="2"/>
  <c r="G133" i="2"/>
  <c r="G675" i="2"/>
  <c r="G134" i="2"/>
  <c r="G20" i="2"/>
  <c r="G683" i="2"/>
  <c r="G293" i="2"/>
  <c r="G728" i="2"/>
  <c r="G294" i="2"/>
  <c r="G135" i="2"/>
  <c r="G136" i="2"/>
  <c r="G21" i="2"/>
  <c r="G295" i="2"/>
  <c r="G137" i="2"/>
  <c r="G22" i="2"/>
  <c r="G23" i="2"/>
  <c r="G34" i="2"/>
  <c r="G85" i="2"/>
  <c r="G139" i="2"/>
  <c r="G140" i="2"/>
  <c r="G24" i="2"/>
  <c r="G25" i="2"/>
  <c r="G141" i="2"/>
  <c r="G142" i="2"/>
  <c r="G35" i="2"/>
  <c r="G26" i="2"/>
  <c r="G536" i="2"/>
  <c r="G296" i="2"/>
  <c r="G297" i="2"/>
  <c r="G27" i="2"/>
  <c r="G537" i="2"/>
  <c r="G538" i="2"/>
  <c r="G656" i="2"/>
  <c r="G298" i="2"/>
  <c r="G539" i="2"/>
  <c r="G299" i="2"/>
  <c r="G540" i="2"/>
  <c r="G541" i="2"/>
  <c r="G657" i="2"/>
  <c r="G542" i="2"/>
  <c r="G300" i="2"/>
  <c r="G301" i="2"/>
  <c r="G525" i="2"/>
  <c r="G302" i="2"/>
  <c r="G303" i="2"/>
  <c r="G143" i="2"/>
  <c r="G28" i="2"/>
  <c r="G304" i="2"/>
  <c r="G305" i="2"/>
  <c r="G543" i="2"/>
  <c r="G676" i="2"/>
  <c r="G29" i="2"/>
  <c r="G144" i="2"/>
  <c r="G145" i="2"/>
  <c r="G146" i="2"/>
  <c r="G544" i="2"/>
  <c r="G729" i="2"/>
  <c r="G150" i="2"/>
  <c r="G306" i="2"/>
  <c r="G147" i="2"/>
  <c r="G677" i="2"/>
  <c r="G148" i="2"/>
  <c r="G678" i="2"/>
  <c r="G545" i="2"/>
  <c r="G307" i="2"/>
  <c r="G327" i="2"/>
  <c r="G308" i="2"/>
  <c r="G309" i="2"/>
  <c r="G679" i="2"/>
  <c r="G30" i="2"/>
  <c r="G31" i="2"/>
  <c r="G730" i="2"/>
  <c r="G310" i="2"/>
  <c r="G311" i="2"/>
  <c r="G149" i="2"/>
  <c r="G326" i="2"/>
  <c r="G36" i="2"/>
  <c r="G546" i="2"/>
  <c r="G649" i="2"/>
  <c r="G312" i="2"/>
  <c r="G547" i="2"/>
  <c r="G520" i="2"/>
  <c r="N547" i="2"/>
  <c r="E547" i="2"/>
  <c r="E680" i="2"/>
  <c r="E328" i="2"/>
  <c r="E32" i="2"/>
  <c r="E521" i="2"/>
  <c r="E2" i="2"/>
  <c r="E3" i="2"/>
  <c r="E256" i="2"/>
  <c r="E761" i="2"/>
  <c r="E759" i="2"/>
  <c r="E105" i="2"/>
  <c r="E4" i="2"/>
  <c r="E671" i="2"/>
  <c r="E106" i="2"/>
  <c r="E107" i="2"/>
  <c r="E269" i="2"/>
  <c r="E270" i="2"/>
  <c r="E271" i="2"/>
  <c r="E5" i="2"/>
  <c r="E108" i="2"/>
  <c r="E272" i="2"/>
  <c r="E273" i="2"/>
  <c r="E274" i="2"/>
  <c r="E522" i="2"/>
  <c r="E553" i="2"/>
  <c r="E725" i="2"/>
  <c r="E330" i="2"/>
  <c r="E109" i="2"/>
  <c r="E672" i="2"/>
  <c r="E275" i="2"/>
  <c r="E276" i="2"/>
  <c r="E6" i="2"/>
  <c r="E277" i="2"/>
  <c r="E110" i="2"/>
  <c r="E554" i="2"/>
  <c r="E523" i="2"/>
  <c r="E278" i="2"/>
  <c r="E524" i="2"/>
  <c r="E673" i="2"/>
  <c r="E111" i="2"/>
  <c r="E279" i="2"/>
  <c r="E112" i="2"/>
  <c r="E280" i="2"/>
  <c r="E113" i="2"/>
  <c r="E281" i="2"/>
  <c r="E282" i="2"/>
  <c r="E321" i="2"/>
  <c r="E283" i="2"/>
  <c r="E7" i="2"/>
  <c r="E458" i="2"/>
  <c r="E726" i="2"/>
  <c r="E114" i="2"/>
  <c r="E754" i="2"/>
  <c r="E674" i="2"/>
  <c r="E8" i="2"/>
  <c r="E285" i="2"/>
  <c r="E115" i="2"/>
  <c r="E116" i="2"/>
  <c r="E286" i="2"/>
  <c r="E9" i="2"/>
  <c r="E287" i="2"/>
  <c r="E117" i="2"/>
  <c r="E288" i="2"/>
  <c r="E118" i="2"/>
  <c r="E289" i="2"/>
  <c r="E119" i="2"/>
  <c r="E120" i="2"/>
  <c r="E10" i="2"/>
  <c r="E11" i="2"/>
  <c r="E290" i="2"/>
  <c r="E329" i="2"/>
  <c r="E681" i="2"/>
  <c r="E291" i="2"/>
  <c r="E33" i="2"/>
  <c r="E284" i="2"/>
  <c r="E12" i="2"/>
  <c r="E13" i="2"/>
  <c r="E121" i="2"/>
  <c r="E526" i="2"/>
  <c r="E122" i="2"/>
  <c r="E123" i="2"/>
  <c r="E760" i="2"/>
  <c r="E727" i="2"/>
  <c r="E14" i="2"/>
  <c r="E653" i="2"/>
  <c r="E124" i="2"/>
  <c r="E125" i="2"/>
  <c r="E126" i="2"/>
  <c r="E527" i="2"/>
  <c r="E15" i="2"/>
  <c r="E528" i="2"/>
  <c r="E127" i="2"/>
  <c r="E529" i="2"/>
  <c r="E530" i="2"/>
  <c r="E531" i="2"/>
  <c r="E654" i="2"/>
  <c r="E532" i="2"/>
  <c r="E373" i="2"/>
  <c r="E16" i="2"/>
  <c r="E17" i="2"/>
  <c r="E533" i="2"/>
  <c r="E128" i="2"/>
  <c r="E129" i="2"/>
  <c r="E18" i="2"/>
  <c r="E19" i="2"/>
  <c r="E655" i="2"/>
  <c r="E322" i="2"/>
  <c r="E323" i="2"/>
  <c r="E324" i="2"/>
  <c r="E682" i="2"/>
  <c r="E292" i="2"/>
  <c r="E130" i="2"/>
  <c r="E325" i="2"/>
  <c r="E131" i="2"/>
  <c r="E534" i="2"/>
  <c r="E132" i="2"/>
  <c r="E535" i="2"/>
  <c r="E133" i="2"/>
  <c r="E675" i="2"/>
  <c r="E134" i="2"/>
  <c r="E20" i="2"/>
  <c r="E683" i="2"/>
  <c r="E293" i="2"/>
  <c r="E728" i="2"/>
  <c r="E294" i="2"/>
  <c r="E135" i="2"/>
  <c r="E136" i="2"/>
  <c r="E21" i="2"/>
  <c r="E295" i="2"/>
  <c r="E137" i="2"/>
  <c r="E22" i="2"/>
  <c r="E23" i="2"/>
  <c r="E34" i="2"/>
  <c r="E85" i="2"/>
  <c r="E139" i="2"/>
  <c r="E140" i="2"/>
  <c r="E24" i="2"/>
  <c r="E25" i="2"/>
  <c r="E141" i="2"/>
  <c r="E142" i="2"/>
  <c r="E35" i="2"/>
  <c r="E26" i="2"/>
  <c r="E536" i="2"/>
  <c r="E296" i="2"/>
  <c r="E297" i="2"/>
  <c r="E27" i="2"/>
  <c r="E537" i="2"/>
  <c r="E538" i="2"/>
  <c r="E656" i="2"/>
  <c r="E298" i="2"/>
  <c r="E539" i="2"/>
  <c r="E299" i="2"/>
  <c r="E540" i="2"/>
  <c r="E541" i="2"/>
  <c r="E657" i="2"/>
  <c r="E542" i="2"/>
  <c r="E300" i="2"/>
  <c r="E301" i="2"/>
  <c r="E525" i="2"/>
  <c r="E302" i="2"/>
  <c r="E303" i="2"/>
  <c r="E143" i="2"/>
  <c r="E28" i="2"/>
  <c r="E304" i="2"/>
  <c r="E305" i="2"/>
  <c r="E543" i="2"/>
  <c r="E676" i="2"/>
  <c r="E29" i="2"/>
  <c r="E144" i="2"/>
  <c r="E145" i="2"/>
  <c r="E146" i="2"/>
  <c r="E544" i="2"/>
  <c r="E729" i="2"/>
  <c r="E150" i="2"/>
  <c r="E306" i="2"/>
  <c r="E147" i="2"/>
  <c r="E677" i="2"/>
  <c r="E148" i="2"/>
  <c r="E678" i="2"/>
  <c r="E545" i="2"/>
  <c r="E307" i="2"/>
  <c r="E327" i="2"/>
  <c r="E308" i="2"/>
  <c r="E309" i="2"/>
  <c r="E679" i="2"/>
  <c r="E30" i="2"/>
  <c r="E31" i="2"/>
  <c r="E730" i="2"/>
  <c r="E310" i="2"/>
  <c r="E311" i="2"/>
  <c r="E149" i="2"/>
  <c r="E326" i="2"/>
  <c r="E36" i="2"/>
  <c r="E546" i="2"/>
  <c r="E649" i="2"/>
  <c r="E312" i="2"/>
  <c r="E520" i="2"/>
  <c r="R188" i="10" l="1"/>
  <c r="R20" i="10"/>
  <c r="R171" i="10"/>
  <c r="R406" i="10"/>
  <c r="R156" i="10"/>
  <c r="R28" i="10"/>
  <c r="R442" i="10"/>
  <c r="R836" i="10"/>
  <c r="R160" i="10"/>
  <c r="R848" i="10"/>
  <c r="R418" i="10"/>
  <c r="R441" i="10"/>
  <c r="R11" i="10"/>
  <c r="R26" i="10"/>
  <c r="R835" i="10"/>
  <c r="R945" i="10"/>
  <c r="R162" i="10"/>
  <c r="R2" i="10"/>
  <c r="R410" i="10"/>
  <c r="R18" i="10"/>
  <c r="R176" i="10"/>
  <c r="R170" i="10"/>
  <c r="R263" i="10"/>
  <c r="R832" i="10"/>
  <c r="R23" i="10"/>
  <c r="R1204" i="10"/>
  <c r="R613" i="10"/>
  <c r="R415" i="10"/>
  <c r="R294" i="10"/>
  <c r="R405" i="10"/>
  <c r="R9" i="10"/>
  <c r="R446" i="10"/>
  <c r="R849" i="10"/>
  <c r="R1018" i="10"/>
  <c r="R27" i="10"/>
  <c r="R10" i="10"/>
  <c r="R860" i="10"/>
  <c r="R986" i="10"/>
  <c r="R748" i="10"/>
  <c r="R1006" i="10"/>
  <c r="R17" i="10"/>
  <c r="R1128" i="10"/>
  <c r="R166" i="10"/>
  <c r="R1080" i="10"/>
  <c r="R404" i="10"/>
  <c r="R22" i="10"/>
  <c r="R227" i="10"/>
  <c r="R185" i="10"/>
  <c r="R420" i="10"/>
  <c r="R444" i="10"/>
  <c r="R136" i="10"/>
  <c r="R164" i="10"/>
  <c r="R440" i="10"/>
  <c r="R403" i="10"/>
  <c r="R29" i="10"/>
  <c r="R839" i="10"/>
  <c r="R834" i="10"/>
  <c r="R1088" i="10"/>
  <c r="R597" i="10"/>
  <c r="R445" i="10"/>
  <c r="R421" i="10"/>
  <c r="R417" i="10"/>
  <c r="R838" i="10"/>
  <c r="R167" i="10"/>
  <c r="R452" i="10"/>
  <c r="R837" i="10"/>
  <c r="R172" i="10"/>
  <c r="R412" i="10"/>
  <c r="R3" i="10"/>
  <c r="P25" i="10"/>
  <c r="P1199" i="10"/>
  <c r="P443" i="10"/>
  <c r="P696" i="10"/>
  <c r="R25" i="10"/>
  <c r="R1199" i="10"/>
  <c r="R31" i="10"/>
  <c r="R330" i="10"/>
  <c r="R443" i="10"/>
  <c r="R696" i="10"/>
  <c r="R436" i="10"/>
  <c r="R1129" i="10"/>
  <c r="R840" i="10"/>
  <c r="R851" i="10"/>
  <c r="R706" i="10"/>
  <c r="R842" i="10"/>
  <c r="R100" i="10"/>
  <c r="R169" i="10"/>
  <c r="R1101" i="10"/>
  <c r="R165" i="10"/>
  <c r="R1036" i="10"/>
  <c r="R431" i="10"/>
  <c r="R872" i="10"/>
  <c r="R179" i="10"/>
  <c r="R1170" i="10"/>
  <c r="R1004" i="10"/>
  <c r="R217" i="10"/>
  <c r="R414" i="10"/>
  <c r="R777" i="10"/>
  <c r="R852" i="10"/>
  <c r="R454" i="10"/>
  <c r="R434" i="10"/>
  <c r="R274" i="10"/>
  <c r="R186" i="10"/>
  <c r="R950" i="10"/>
  <c r="R843" i="10"/>
  <c r="R518" i="10"/>
  <c r="R311" i="10"/>
  <c r="R1144" i="10"/>
  <c r="R433" i="10"/>
  <c r="R429" i="10"/>
  <c r="R619" i="10"/>
  <c r="R424" i="10"/>
  <c r="R6" i="10"/>
  <c r="R973" i="10"/>
  <c r="R371" i="10"/>
  <c r="R120" i="10"/>
  <c r="R1084" i="10"/>
  <c r="R846" i="10"/>
  <c r="R60" i="10"/>
  <c r="R422" i="10"/>
  <c r="R752" i="10"/>
  <c r="R174" i="10"/>
  <c r="R855" i="10"/>
  <c r="R14" i="10"/>
  <c r="R402" i="10"/>
  <c r="R12" i="10"/>
  <c r="R554" i="10"/>
  <c r="R413" i="10"/>
  <c r="R586" i="10"/>
  <c r="R411" i="10"/>
  <c r="R1073" i="10"/>
  <c r="R51" i="10"/>
  <c r="R408" i="10"/>
  <c r="R474" i="10"/>
  <c r="R159" i="10"/>
  <c r="R709" i="10"/>
  <c r="R283" i="10"/>
  <c r="R400" i="10"/>
  <c r="R520" i="10"/>
  <c r="R829" i="10"/>
  <c r="R947" i="10"/>
  <c r="R416" i="10"/>
  <c r="R275" i="10"/>
  <c r="R850" i="10"/>
  <c r="R193" i="10"/>
  <c r="R428" i="10"/>
  <c r="R539" i="10"/>
  <c r="R426" i="10"/>
  <c r="R1135" i="10"/>
  <c r="R182" i="10"/>
  <c r="R1118" i="10"/>
  <c r="R16" i="10"/>
  <c r="R596" i="10"/>
  <c r="R1050" i="10"/>
  <c r="R1112" i="10"/>
  <c r="R163" i="10"/>
  <c r="R183" i="10"/>
  <c r="R407" i="10"/>
  <c r="R1066" i="10"/>
  <c r="R859" i="10"/>
  <c r="R943" i="10"/>
  <c r="R398" i="10"/>
  <c r="R236" i="10"/>
  <c r="R1047" i="10"/>
  <c r="R939" i="10"/>
  <c r="R901" i="10"/>
  <c r="R430" i="10"/>
  <c r="R423" i="10"/>
  <c r="R833" i="10"/>
  <c r="R425" i="10"/>
  <c r="R951" i="10"/>
  <c r="R756" i="10"/>
  <c r="R845" i="10"/>
  <c r="R178" i="10"/>
  <c r="R181" i="10"/>
  <c r="R146" i="10"/>
  <c r="R177" i="10"/>
  <c r="R470" i="10"/>
  <c r="R175" i="10"/>
  <c r="R921" i="10"/>
  <c r="R983" i="10"/>
  <c r="R909" i="10"/>
  <c r="R409" i="10"/>
  <c r="R4" i="10"/>
  <c r="R484" i="10"/>
  <c r="R137" i="10"/>
  <c r="R831" i="10"/>
  <c r="R192" i="10"/>
  <c r="R5" i="10"/>
  <c r="R878" i="10"/>
  <c r="R116" i="10"/>
  <c r="R1179" i="10"/>
  <c r="R830" i="10"/>
  <c r="R988" i="10"/>
  <c r="R158" i="10"/>
  <c r="R540" i="10"/>
  <c r="R397" i="10"/>
  <c r="R355" i="10"/>
  <c r="R85" i="10"/>
  <c r="R567" i="10"/>
  <c r="R847" i="10"/>
  <c r="R610" i="10"/>
  <c r="R21" i="10"/>
  <c r="R1111" i="10"/>
  <c r="R19" i="10"/>
  <c r="R143" i="10"/>
  <c r="R419" i="10"/>
  <c r="R508" i="10"/>
  <c r="R15" i="10"/>
  <c r="R1175" i="10"/>
  <c r="R13" i="10"/>
  <c r="R34" i="10"/>
  <c r="R1005" i="10"/>
  <c r="R765" i="10"/>
  <c r="R7" i="10"/>
  <c r="R762" i="10"/>
  <c r="R161" i="10"/>
  <c r="R1097" i="10"/>
  <c r="R1049" i="10"/>
  <c r="R157" i="10"/>
  <c r="R401" i="10"/>
  <c r="R1048" i="10"/>
  <c r="N552" i="2"/>
  <c r="N302" i="2"/>
  <c r="N303" i="2"/>
  <c r="N323" i="2" l="1"/>
  <c r="N680" i="2" l="1"/>
  <c r="N328" i="2"/>
  <c r="N32" i="2"/>
  <c r="N521" i="2"/>
  <c r="N2" i="2"/>
  <c r="N3" i="2"/>
  <c r="N256" i="2"/>
  <c r="N761" i="2"/>
  <c r="N759" i="2"/>
  <c r="N105" i="2"/>
  <c r="N4" i="2"/>
  <c r="B3" i="7" s="1"/>
  <c r="N671" i="2"/>
  <c r="N106" i="2"/>
  <c r="N107" i="2"/>
  <c r="N269" i="2"/>
  <c r="N270" i="2"/>
  <c r="N271" i="2"/>
  <c r="N5" i="2"/>
  <c r="N108" i="2"/>
  <c r="N272" i="2"/>
  <c r="N273" i="2"/>
  <c r="N274" i="2"/>
  <c r="N522" i="2"/>
  <c r="N553" i="2"/>
  <c r="N725" i="2"/>
  <c r="N330" i="2"/>
  <c r="N109" i="2"/>
  <c r="N672" i="2"/>
  <c r="N275" i="2"/>
  <c r="N276" i="2"/>
  <c r="N6" i="2"/>
  <c r="N277" i="2"/>
  <c r="N110" i="2"/>
  <c r="N554" i="2"/>
  <c r="N523" i="2"/>
  <c r="N278" i="2"/>
  <c r="N524" i="2"/>
  <c r="N673" i="2"/>
  <c r="N111" i="2"/>
  <c r="N279" i="2"/>
  <c r="N112" i="2"/>
  <c r="N280" i="2"/>
  <c r="N113" i="2"/>
  <c r="N281" i="2"/>
  <c r="N282" i="2"/>
  <c r="N321" i="2"/>
  <c r="N283" i="2"/>
  <c r="N7" i="2"/>
  <c r="N458" i="2"/>
  <c r="N726" i="2"/>
  <c r="N114" i="2"/>
  <c r="N754" i="2"/>
  <c r="N674" i="2"/>
  <c r="N8" i="2"/>
  <c r="N285" i="2"/>
  <c r="N115" i="2"/>
  <c r="N116" i="2"/>
  <c r="N286" i="2"/>
  <c r="N9" i="2"/>
  <c r="N287" i="2"/>
  <c r="N117" i="2"/>
  <c r="N288" i="2"/>
  <c r="N118" i="2"/>
  <c r="N289" i="2"/>
  <c r="N119" i="2"/>
  <c r="N120" i="2"/>
  <c r="N10" i="2"/>
  <c r="N11" i="2"/>
  <c r="N290" i="2"/>
  <c r="N329" i="2"/>
  <c r="N681" i="2"/>
  <c r="N291" i="2"/>
  <c r="N33" i="2"/>
  <c r="N284" i="2"/>
  <c r="N12" i="2"/>
  <c r="N13" i="2"/>
  <c r="N121" i="2"/>
  <c r="N526" i="2"/>
  <c r="N122" i="2"/>
  <c r="N123" i="2"/>
  <c r="N760" i="2"/>
  <c r="N727" i="2"/>
  <c r="N14" i="2"/>
  <c r="N653" i="2"/>
  <c r="N124" i="2"/>
  <c r="N125" i="2"/>
  <c r="N126" i="2"/>
  <c r="N527" i="2"/>
  <c r="N15" i="2"/>
  <c r="N528" i="2"/>
  <c r="N127" i="2"/>
  <c r="N529" i="2"/>
  <c r="N530" i="2"/>
  <c r="N531" i="2"/>
  <c r="N654" i="2"/>
  <c r="N532" i="2"/>
  <c r="N373" i="2"/>
  <c r="N16" i="2"/>
  <c r="N17" i="2"/>
  <c r="N533" i="2"/>
  <c r="N128" i="2"/>
  <c r="N129" i="2"/>
  <c r="N18" i="2"/>
  <c r="N19" i="2"/>
  <c r="N655" i="2"/>
  <c r="N322" i="2"/>
  <c r="N324" i="2"/>
  <c r="N682" i="2"/>
  <c r="N292" i="2"/>
  <c r="N130" i="2"/>
  <c r="N325" i="2"/>
  <c r="N131" i="2"/>
  <c r="N534" i="2"/>
  <c r="N132" i="2"/>
  <c r="N535" i="2"/>
  <c r="N133" i="2"/>
  <c r="N675" i="2"/>
  <c r="N134" i="2"/>
  <c r="N20" i="2"/>
  <c r="N683" i="2"/>
  <c r="N293" i="2"/>
  <c r="N728" i="2"/>
  <c r="N294" i="2"/>
  <c r="N135" i="2"/>
  <c r="N136" i="2"/>
  <c r="N21" i="2"/>
  <c r="N295" i="2"/>
  <c r="N137" i="2"/>
  <c r="N22" i="2"/>
  <c r="N23" i="2"/>
  <c r="N34" i="2"/>
  <c r="N85" i="2"/>
  <c r="N139" i="2"/>
  <c r="N140" i="2"/>
  <c r="N24" i="2"/>
  <c r="N25" i="2"/>
  <c r="N141" i="2"/>
  <c r="N142" i="2"/>
  <c r="N35" i="2"/>
  <c r="N26" i="2"/>
  <c r="N536" i="2"/>
  <c r="N296" i="2"/>
  <c r="N297" i="2"/>
  <c r="N27" i="2"/>
  <c r="N537" i="2"/>
  <c r="N538" i="2"/>
  <c r="N656" i="2"/>
  <c r="N298" i="2"/>
  <c r="N539" i="2"/>
  <c r="N299" i="2"/>
  <c r="N540" i="2"/>
  <c r="N541" i="2"/>
  <c r="N657" i="2"/>
  <c r="N542" i="2"/>
  <c r="N300" i="2"/>
  <c r="N301" i="2"/>
  <c r="N525" i="2"/>
  <c r="N143" i="2"/>
  <c r="N28" i="2"/>
  <c r="N304" i="2"/>
  <c r="N305" i="2"/>
  <c r="N543" i="2"/>
  <c r="N313" i="2"/>
  <c r="N676" i="2"/>
  <c r="N29" i="2"/>
  <c r="N144" i="2"/>
  <c r="N145" i="2"/>
  <c r="N146" i="2"/>
  <c r="N544" i="2"/>
  <c r="N729" i="2"/>
  <c r="N150" i="2"/>
  <c r="N306" i="2"/>
  <c r="N147" i="2"/>
  <c r="N677" i="2"/>
  <c r="N148" i="2"/>
  <c r="N678" i="2"/>
  <c r="N545" i="2"/>
  <c r="N307" i="2"/>
  <c r="N327" i="2"/>
  <c r="N308" i="2"/>
  <c r="N309" i="2"/>
  <c r="N679" i="2"/>
  <c r="N30" i="2"/>
  <c r="N31" i="2"/>
  <c r="N730" i="2"/>
  <c r="N310" i="2"/>
  <c r="N311" i="2"/>
  <c r="N149" i="2"/>
  <c r="N326" i="2"/>
  <c r="N36" i="2"/>
  <c r="N546" i="2"/>
  <c r="N649" i="2"/>
  <c r="N312" i="2"/>
  <c r="N520" i="2"/>
  <c r="O422" i="17" l="1"/>
  <c r="O435" i="17"/>
  <c r="O443" i="17"/>
  <c r="O442" i="17"/>
  <c r="O433" i="17"/>
  <c r="O437" i="17"/>
  <c r="O428" i="17"/>
  <c r="O429" i="17"/>
  <c r="O424" i="17"/>
  <c r="S231" i="17" l="1"/>
  <c r="S50" i="17"/>
  <c r="S52" i="17"/>
  <c r="S454" i="17"/>
  <c r="S501" i="17"/>
  <c r="S443" i="17"/>
  <c r="S153" i="14"/>
  <c r="S474" i="17"/>
  <c r="S14" i="14"/>
  <c r="S128" i="17"/>
  <c r="S47" i="14"/>
  <c r="S508" i="14"/>
  <c r="S131" i="17"/>
  <c r="S428" i="14"/>
  <c r="S153" i="17"/>
  <c r="S503" i="14"/>
  <c r="S28" i="17"/>
  <c r="S163" i="17"/>
  <c r="S471" i="17"/>
  <c r="S42" i="17"/>
  <c r="S133" i="17"/>
  <c r="S418" i="17"/>
  <c r="S44" i="14"/>
  <c r="S506" i="17"/>
  <c r="S59" i="14"/>
  <c r="S116" i="14"/>
  <c r="S111" i="14"/>
  <c r="S380" i="14"/>
  <c r="S415" i="14"/>
  <c r="S494" i="14"/>
  <c r="S446" i="17"/>
  <c r="S406" i="14"/>
  <c r="S499" i="17"/>
  <c r="S51" i="17"/>
  <c r="S504" i="14"/>
  <c r="S481" i="14"/>
  <c r="S10" i="17"/>
  <c r="S504" i="17"/>
  <c r="S109" i="14"/>
  <c r="S454" i="14"/>
  <c r="S25" i="14"/>
  <c r="S20" i="17"/>
  <c r="S118" i="14"/>
  <c r="S487" i="14"/>
  <c r="S6" i="17"/>
  <c r="S9" i="17"/>
  <c r="S125" i="17"/>
  <c r="S411" i="14"/>
  <c r="S47" i="17"/>
  <c r="S144" i="17"/>
  <c r="S89" i="14"/>
  <c r="S107" i="14"/>
  <c r="S403" i="14"/>
  <c r="S122" i="14"/>
  <c r="S409" i="14"/>
  <c r="S126" i="17"/>
  <c r="S137" i="14"/>
  <c r="S27" i="17"/>
  <c r="S172" i="17"/>
  <c r="S108" i="17"/>
  <c r="S456" i="14"/>
  <c r="S145" i="14"/>
  <c r="S445" i="17"/>
  <c r="S404" i="14"/>
  <c r="S430" i="14"/>
  <c r="S171" i="14"/>
  <c r="S76" i="17"/>
  <c r="S508" i="17"/>
  <c r="S492" i="17"/>
  <c r="S502" i="17"/>
  <c r="S55" i="17"/>
  <c r="S112" i="17"/>
  <c r="S26" i="17"/>
  <c r="S46" i="17"/>
  <c r="S453" i="17"/>
  <c r="S23" i="17"/>
  <c r="S162" i="17"/>
  <c r="S161" i="14"/>
  <c r="S122" i="17"/>
  <c r="S401" i="17"/>
  <c r="S139" i="14"/>
  <c r="S478" i="14"/>
  <c r="S32" i="17"/>
  <c r="S415" i="17"/>
  <c r="S510" i="14"/>
  <c r="S100" i="14"/>
  <c r="S106" i="17"/>
  <c r="S135" i="17"/>
  <c r="S29" i="17"/>
  <c r="S521" i="14"/>
  <c r="S146" i="17"/>
  <c r="S19" i="14"/>
  <c r="S424" i="17"/>
  <c r="S417" i="14"/>
  <c r="S490" i="17"/>
  <c r="S143" i="14"/>
  <c r="S164" i="17"/>
  <c r="S45" i="14"/>
  <c r="S97" i="14"/>
  <c r="S422" i="17"/>
  <c r="S488" i="17"/>
  <c r="S479" i="17"/>
  <c r="S400" i="17"/>
  <c r="S13" i="14"/>
  <c r="S500" i="14"/>
  <c r="S39" i="14"/>
  <c r="S469" i="17"/>
  <c r="S446" i="14"/>
  <c r="S291" i="14"/>
  <c r="S2" i="17"/>
  <c r="S429" i="17"/>
  <c r="S16" i="17"/>
  <c r="S505" i="17"/>
  <c r="S473" i="17"/>
  <c r="S103" i="14"/>
  <c r="S48" i="14"/>
  <c r="S18" i="14"/>
  <c r="S471" i="14"/>
  <c r="S113" i="17"/>
  <c r="S423" i="17"/>
  <c r="S112" i="14"/>
  <c r="S175" i="17"/>
  <c r="S95" i="17"/>
  <c r="S40" i="17"/>
  <c r="S31" i="17"/>
  <c r="S435" i="17"/>
  <c r="S453" i="14"/>
  <c r="S487" i="17"/>
  <c r="S99" i="14"/>
  <c r="S511" i="14"/>
  <c r="S514" i="14"/>
  <c r="S505" i="14"/>
  <c r="S38" i="17"/>
  <c r="S165" i="14"/>
  <c r="S52" i="14"/>
  <c r="S6" i="14"/>
  <c r="S22" i="14"/>
  <c r="S418" i="14"/>
  <c r="S28" i="14"/>
  <c r="S141" i="14"/>
  <c r="S77" i="14"/>
  <c r="S410" i="14"/>
  <c r="S506" i="14"/>
  <c r="S154" i="14"/>
  <c r="S477" i="14"/>
  <c r="S96" i="17"/>
  <c r="S490" i="14"/>
  <c r="S422" i="14"/>
  <c r="S105" i="14"/>
  <c r="S136" i="17"/>
  <c r="S351" i="17"/>
  <c r="S154" i="17"/>
  <c r="S8" i="14"/>
  <c r="S11" i="17"/>
  <c r="S167" i="14"/>
  <c r="S438" i="14"/>
  <c r="S171" i="17"/>
  <c r="S430" i="17"/>
  <c r="S177" i="17"/>
  <c r="S134" i="14"/>
  <c r="S105" i="17"/>
  <c r="S11" i="14"/>
  <c r="S173" i="17"/>
  <c r="S141" i="17"/>
  <c r="S49" i="17"/>
  <c r="S109" i="17"/>
  <c r="S74" i="14"/>
  <c r="S434" i="17"/>
  <c r="S23" i="14"/>
  <c r="S513" i="17"/>
  <c r="S435" i="14"/>
  <c r="S123" i="17"/>
  <c r="S30" i="14"/>
  <c r="S21" i="14"/>
  <c r="S138" i="17"/>
  <c r="S493" i="14"/>
  <c r="S114" i="14"/>
  <c r="S344" i="14"/>
  <c r="S183" i="14"/>
  <c r="S118" i="17"/>
  <c r="S400" i="14"/>
  <c r="S121" i="14"/>
  <c r="S46" i="14"/>
  <c r="S414" i="17"/>
  <c r="S119" i="14"/>
  <c r="S10" i="14"/>
  <c r="S297" i="17"/>
  <c r="S38" i="14"/>
  <c r="S424" i="14"/>
  <c r="S405" i="17"/>
  <c r="S365" i="14"/>
  <c r="S406" i="17"/>
  <c r="S431" i="17"/>
  <c r="S183" i="17"/>
  <c r="S32" i="14"/>
  <c r="S43" i="14"/>
  <c r="S135" i="14"/>
  <c r="S36" i="17"/>
  <c r="S45" i="17"/>
  <c r="S131" i="14"/>
  <c r="S414" i="14"/>
  <c r="S173" i="14"/>
  <c r="S489" i="14"/>
  <c r="S168" i="14"/>
  <c r="S170" i="14"/>
  <c r="S250" i="17"/>
  <c r="S444" i="14"/>
  <c r="S18" i="17"/>
  <c r="S48" i="17"/>
  <c r="S84" i="17"/>
  <c r="S102" i="14"/>
  <c r="S149" i="17"/>
  <c r="S152" i="14"/>
  <c r="S404" i="17"/>
  <c r="S16" i="14"/>
  <c r="S40" i="14"/>
  <c r="S145" i="17"/>
  <c r="S102" i="17"/>
  <c r="S493" i="17"/>
  <c r="S30" i="17"/>
  <c r="S117" i="17"/>
  <c r="S49" i="14"/>
  <c r="S433" i="14"/>
  <c r="S96" i="14"/>
  <c r="S3" i="17"/>
  <c r="S501" i="14"/>
  <c r="S402" i="17"/>
  <c r="S497" i="14"/>
  <c r="S456" i="17"/>
  <c r="S496" i="14"/>
  <c r="S475" i="17"/>
  <c r="S100" i="17"/>
  <c r="S90" i="17"/>
  <c r="S160" i="17"/>
  <c r="S77" i="17"/>
  <c r="S144" i="14"/>
  <c r="S410" i="17"/>
  <c r="S437" i="14"/>
  <c r="S499" i="14"/>
  <c r="S24" i="14"/>
  <c r="S56" i="17"/>
  <c r="S158" i="14"/>
  <c r="S403" i="17"/>
  <c r="S91" i="17"/>
  <c r="S362" i="17"/>
  <c r="S29" i="14"/>
  <c r="S409" i="17"/>
  <c r="S151" i="17"/>
  <c r="S21" i="17"/>
  <c r="S164" i="14"/>
  <c r="S7" i="14"/>
  <c r="S489" i="17"/>
  <c r="S8" i="17"/>
  <c r="S156" i="17"/>
  <c r="S117" i="14"/>
  <c r="S498" i="14"/>
  <c r="S516" i="14"/>
  <c r="S476" i="17"/>
  <c r="S169" i="17"/>
  <c r="S128" i="14"/>
  <c r="S129" i="17"/>
  <c r="S7" i="17"/>
  <c r="S90" i="14"/>
  <c r="S416" i="14"/>
  <c r="S37" i="17"/>
  <c r="S423" i="14"/>
  <c r="S3" i="14"/>
  <c r="S441" i="17"/>
  <c r="S511" i="17"/>
  <c r="S443" i="14"/>
  <c r="S155" i="17"/>
  <c r="S110" i="14"/>
  <c r="S477" i="17"/>
  <c r="S416" i="17"/>
  <c r="S54" i="14"/>
  <c r="S92" i="14"/>
  <c r="S84" i="14"/>
  <c r="S133" i="14"/>
  <c r="S155" i="14"/>
  <c r="S150" i="14"/>
  <c r="S494" i="17"/>
  <c r="S150" i="17"/>
  <c r="S108" i="14"/>
  <c r="S495" i="17"/>
  <c r="S512" i="14"/>
  <c r="S159" i="14"/>
  <c r="S157" i="14"/>
  <c r="S114" i="17"/>
  <c r="S138" i="14"/>
  <c r="S483" i="14"/>
  <c r="S152" i="17"/>
  <c r="S24" i="17"/>
  <c r="S158" i="17"/>
  <c r="S61" i="14"/>
  <c r="S57" i="14"/>
  <c r="S134" i="17"/>
  <c r="S143" i="17"/>
  <c r="S15" i="14"/>
  <c r="S429" i="14"/>
  <c r="S425" i="17"/>
  <c r="S149" i="14"/>
  <c r="S442" i="17"/>
  <c r="S444" i="17"/>
  <c r="S44" i="17"/>
  <c r="S402" i="14"/>
  <c r="S106" i="14"/>
  <c r="S177" i="14"/>
  <c r="S27" i="14"/>
  <c r="S407" i="14"/>
  <c r="S137" i="17"/>
  <c r="S113" i="14"/>
  <c r="S2" i="14"/>
  <c r="S41" i="14"/>
  <c r="S407" i="17"/>
  <c r="S428" i="17"/>
  <c r="S159" i="17"/>
  <c r="S507" i="14"/>
  <c r="S54" i="17"/>
  <c r="S119" i="17"/>
  <c r="S19" i="17"/>
  <c r="S500" i="17"/>
  <c r="S5" i="14"/>
  <c r="S142" i="14"/>
  <c r="S39" i="17"/>
  <c r="S95" i="14"/>
  <c r="S121" i="17"/>
  <c r="S483" i="17"/>
  <c r="S441" i="14"/>
  <c r="S491" i="17"/>
  <c r="S41" i="17"/>
  <c r="S92" i="17"/>
  <c r="S225" i="17"/>
  <c r="S517" i="14"/>
  <c r="S34" i="17"/>
  <c r="S36" i="14"/>
  <c r="S163" i="14"/>
  <c r="S486" i="17"/>
  <c r="S33" i="14"/>
  <c r="S172" i="14"/>
  <c r="S478" i="17"/>
  <c r="S4" i="14"/>
  <c r="S14" i="17"/>
  <c r="S31" i="14"/>
  <c r="S425" i="14"/>
  <c r="S433" i="17"/>
  <c r="S442" i="14"/>
  <c r="S5" i="17"/>
  <c r="S284" i="17"/>
  <c r="S127" i="14"/>
  <c r="S473" i="14"/>
  <c r="S495" i="14"/>
  <c r="S513" i="14"/>
  <c r="S436" i="14"/>
  <c r="S475" i="14"/>
  <c r="S157" i="17"/>
  <c r="S142" i="17"/>
  <c r="S496" i="17"/>
  <c r="S161" i="17"/>
  <c r="S434" i="14"/>
  <c r="S431" i="14"/>
  <c r="S509" i="17"/>
  <c r="S57" i="17"/>
  <c r="S51" i="14"/>
  <c r="S60" i="14"/>
  <c r="S479" i="14"/>
  <c r="S510" i="17"/>
  <c r="S481" i="17"/>
  <c r="S9" i="14"/>
  <c r="S175" i="14"/>
  <c r="S127" i="17"/>
  <c r="S42" i="14"/>
  <c r="S37" i="14"/>
  <c r="S13" i="17"/>
  <c r="S140" i="14"/>
  <c r="S91" i="14"/>
  <c r="S55" i="14"/>
  <c r="S22" i="17"/>
  <c r="S147" i="17"/>
  <c r="S26" i="14"/>
  <c r="S53" i="17"/>
  <c r="S125" i="14"/>
  <c r="S111" i="17"/>
  <c r="S476" i="14"/>
  <c r="S53" i="14"/>
  <c r="S89" i="17"/>
  <c r="S4" i="17"/>
  <c r="S25" i="17"/>
  <c r="S76" i="14"/>
  <c r="S405" i="14"/>
  <c r="S515" i="14"/>
  <c r="S74" i="17"/>
  <c r="S126" i="14"/>
  <c r="S507" i="17"/>
  <c r="S162" i="14"/>
  <c r="S469" i="14"/>
  <c r="S116" i="17"/>
  <c r="S107" i="17"/>
  <c r="S176" i="14"/>
  <c r="S445" i="14"/>
  <c r="S474" i="14"/>
  <c r="S497" i="17"/>
  <c r="S140" i="17"/>
  <c r="S503" i="17"/>
  <c r="S498" i="17"/>
  <c r="S110" i="17"/>
  <c r="S486" i="14"/>
  <c r="S502" i="14"/>
  <c r="S417" i="17"/>
  <c r="S488" i="14"/>
  <c r="S97" i="17"/>
  <c r="S99" i="17"/>
  <c r="S147" i="14"/>
  <c r="S509" i="14"/>
  <c r="S33" i="17"/>
  <c r="S146" i="14"/>
  <c r="S512" i="17"/>
  <c r="S136" i="14"/>
  <c r="S491" i="14"/>
  <c r="S472" i="14"/>
  <c r="S103" i="17"/>
  <c r="S472" i="17"/>
  <c r="S34" i="14"/>
  <c r="S123" i="14"/>
  <c r="S15" i="17"/>
  <c r="S151" i="14"/>
  <c r="S43" i="17"/>
  <c r="S401" i="14"/>
  <c r="S50" i="14"/>
  <c r="S411" i="17"/>
  <c r="S492" i="14"/>
  <c r="S437" i="17"/>
  <c r="S56" i="14"/>
  <c r="S176" i="17"/>
  <c r="S166" i="14"/>
  <c r="S199" i="17"/>
  <c r="S351" i="14"/>
  <c r="S373" i="14"/>
  <c r="S357" i="14"/>
  <c r="S338" i="14"/>
  <c r="S192" i="17"/>
  <c r="S295" i="17"/>
  <c r="S285" i="17"/>
  <c r="S338" i="17"/>
  <c r="S379" i="17"/>
  <c r="S354" i="17"/>
  <c r="S208" i="14"/>
  <c r="S208" i="17"/>
  <c r="S372" i="17"/>
  <c r="S374" i="14"/>
  <c r="S202" i="17"/>
  <c r="S192" i="14"/>
  <c r="S202" i="14"/>
  <c r="S308" i="17"/>
  <c r="S268" i="17"/>
  <c r="S261" i="17"/>
  <c r="S258" i="17"/>
  <c r="S290" i="17"/>
  <c r="S247" i="14"/>
  <c r="S308" i="14"/>
  <c r="S199" i="14"/>
  <c r="S261" i="14"/>
  <c r="S268" i="14"/>
  <c r="S231" i="14"/>
  <c r="S258" i="14"/>
  <c r="S290" i="14"/>
  <c r="S247" i="17"/>
  <c r="S370" i="17"/>
  <c r="S295" i="14"/>
  <c r="S195" i="14"/>
  <c r="S326" i="14"/>
  <c r="S195" i="17"/>
  <c r="S349" i="17"/>
  <c r="S326" i="17"/>
  <c r="S354" i="14"/>
  <c r="S197" i="14"/>
  <c r="S197" i="17"/>
  <c r="S291" i="17"/>
  <c r="S285" i="14"/>
  <c r="S222" i="14"/>
  <c r="S305" i="14"/>
  <c r="S367" i="17"/>
  <c r="S370" i="14"/>
  <c r="S222" i="17"/>
  <c r="S324" i="17"/>
  <c r="S381" i="14"/>
  <c r="S380" i="17"/>
  <c r="S169" i="14"/>
  <c r="S305" i="17"/>
  <c r="S350" i="14"/>
  <c r="S310" i="17"/>
  <c r="S220" i="14"/>
  <c r="S262" i="14"/>
  <c r="S377" i="14"/>
  <c r="S377" i="17"/>
  <c r="S220" i="17"/>
  <c r="S262" i="17"/>
  <c r="S376" i="17"/>
  <c r="S313" i="17"/>
  <c r="S378" i="14"/>
  <c r="S259" i="14"/>
  <c r="S348" i="17"/>
  <c r="S315" i="14"/>
  <c r="S266" i="14"/>
  <c r="S205" i="17"/>
  <c r="S361" i="14"/>
  <c r="S374" i="17"/>
  <c r="S259" i="17"/>
  <c r="S353" i="14"/>
  <c r="S315" i="17"/>
  <c r="S313" i="14"/>
  <c r="S266" i="17"/>
  <c r="S205" i="14"/>
  <c r="S358" i="17"/>
  <c r="S376" i="14"/>
  <c r="S341" i="17"/>
  <c r="S218" i="14"/>
  <c r="S278" i="17"/>
  <c r="S341" i="14"/>
  <c r="S196" i="14"/>
  <c r="S218" i="17"/>
  <c r="S278" i="14"/>
  <c r="S196" i="17"/>
  <c r="S329" i="17"/>
  <c r="S364" i="14"/>
  <c r="S329" i="14"/>
  <c r="S361" i="17"/>
  <c r="S366" i="17"/>
  <c r="S287" i="14"/>
  <c r="S245" i="14"/>
  <c r="S408" i="14"/>
  <c r="S408" i="17"/>
  <c r="S369" i="14"/>
  <c r="S287" i="17"/>
  <c r="S245" i="17"/>
  <c r="S324" i="14"/>
  <c r="S310" i="14"/>
  <c r="S206" i="14"/>
  <c r="S216" i="17"/>
  <c r="S347" i="14"/>
  <c r="S413" i="14"/>
  <c r="S206" i="17"/>
  <c r="S353" i="17"/>
  <c r="S248" i="17"/>
  <c r="S303" i="17"/>
  <c r="S330" i="14"/>
  <c r="S120" i="17"/>
  <c r="S330" i="17"/>
  <c r="S228" i="14"/>
  <c r="S120" i="14"/>
  <c r="S339" i="14"/>
  <c r="S191" i="14"/>
  <c r="S371" i="17"/>
  <c r="S178" i="14"/>
  <c r="S71" i="14"/>
  <c r="S413" i="17"/>
  <c r="S440" i="14"/>
  <c r="S339" i="17"/>
  <c r="S187" i="17"/>
  <c r="S12" i="14"/>
  <c r="S165" i="17"/>
  <c r="S412" i="14"/>
  <c r="S233" i="17"/>
  <c r="S233" i="14"/>
  <c r="S379" i="14"/>
  <c r="S378" i="17"/>
  <c r="S178" i="17"/>
  <c r="S439" i="14"/>
  <c r="S309" i="17"/>
  <c r="S438" i="17"/>
  <c r="S71" i="17"/>
  <c r="S216" i="14"/>
  <c r="S309" i="14"/>
  <c r="S204" i="17"/>
  <c r="S12" i="17"/>
  <c r="Q352" i="17"/>
  <c r="Q218" i="14"/>
  <c r="Q333" i="17"/>
  <c r="Q220" i="17"/>
  <c r="Q194" i="17"/>
  <c r="Q270" i="14"/>
  <c r="Q113" i="17"/>
  <c r="Q280" i="14"/>
  <c r="Q307" i="17"/>
  <c r="Q311" i="17"/>
  <c r="Q313" i="17"/>
  <c r="Q279" i="17"/>
  <c r="Q356" i="17"/>
  <c r="Q231" i="14"/>
  <c r="Q194" i="14"/>
  <c r="Q195" i="14"/>
  <c r="Q409" i="17"/>
  <c r="Q127" i="17"/>
  <c r="Q153" i="17"/>
  <c r="Q362" i="14"/>
  <c r="Q415" i="14"/>
  <c r="Q218" i="17"/>
  <c r="Q281" i="17"/>
  <c r="Q100" i="14"/>
  <c r="Q400" i="17"/>
  <c r="Q291" i="14"/>
  <c r="Q108" i="17"/>
  <c r="Q375" i="17"/>
  <c r="Q233" i="14"/>
  <c r="Q146" i="17"/>
  <c r="Q190" i="17"/>
  <c r="Q300" i="14"/>
  <c r="Q371" i="14"/>
  <c r="Q147" i="17"/>
  <c r="Q200" i="14"/>
  <c r="Q111" i="17"/>
  <c r="Q236" i="17"/>
  <c r="Q135" i="14"/>
  <c r="Q269" i="14"/>
  <c r="Q368" i="17"/>
  <c r="Q231" i="17"/>
  <c r="Q117" i="14"/>
  <c r="Q97" i="14"/>
  <c r="Q149" i="17"/>
  <c r="Q353" i="14"/>
  <c r="Q308" i="17"/>
  <c r="Q145" i="14"/>
  <c r="Q208" i="14"/>
  <c r="Q404" i="14"/>
  <c r="Q171" i="17"/>
  <c r="Q291" i="17"/>
  <c r="Q411" i="14"/>
  <c r="Q112" i="14"/>
  <c r="Q345" i="14"/>
  <c r="Q227" i="14"/>
  <c r="Q162" i="17"/>
  <c r="Q327" i="17"/>
  <c r="Q202" i="14"/>
  <c r="Q210" i="14"/>
  <c r="Q342" i="17"/>
  <c r="Q158" i="17"/>
  <c r="Q292" i="17"/>
  <c r="Q118" i="17"/>
  <c r="Q199" i="14"/>
  <c r="Q247" i="17"/>
  <c r="Q286" i="17"/>
  <c r="Q351" i="14"/>
  <c r="Q363" i="14"/>
  <c r="Q77" i="17"/>
  <c r="Q159" i="14"/>
  <c r="Q125" i="17"/>
  <c r="Q147" i="14"/>
  <c r="Q283" i="14"/>
  <c r="Q187" i="17"/>
  <c r="Q249" i="17"/>
  <c r="Q205" i="14"/>
  <c r="Q246" i="14"/>
  <c r="Q254" i="14"/>
  <c r="Q304" i="14"/>
  <c r="Q339" i="17"/>
  <c r="Q293" i="14"/>
  <c r="Q238" i="17"/>
  <c r="Q315" i="17"/>
  <c r="Q340" i="14"/>
  <c r="Q221" i="17"/>
  <c r="Q332" i="17"/>
  <c r="Q219" i="17"/>
  <c r="Q161" i="17"/>
  <c r="Q91" i="17"/>
  <c r="Q273" i="17"/>
  <c r="Q352" i="14"/>
  <c r="Q90" i="14"/>
  <c r="Q309" i="17"/>
  <c r="Q164" i="14"/>
  <c r="Q134" i="17"/>
  <c r="Q344" i="14"/>
  <c r="Q279" i="14"/>
  <c r="Q333" i="14"/>
  <c r="Q214" i="14"/>
  <c r="Q303" i="14"/>
  <c r="Q225" i="17"/>
  <c r="Q209" i="17"/>
  <c r="Q314" i="17"/>
  <c r="Q137" i="14"/>
  <c r="Q232" i="17"/>
  <c r="Q253" i="14"/>
  <c r="Q416" i="14"/>
  <c r="Q145" i="17"/>
  <c r="Q158" i="14"/>
  <c r="Q271" i="14"/>
  <c r="Q183" i="14"/>
  <c r="Q138" i="17"/>
  <c r="Q196" i="17"/>
  <c r="Q305" i="17"/>
  <c r="Q350" i="17"/>
  <c r="Q150" i="17"/>
  <c r="Q326" i="14"/>
  <c r="Q213" i="17"/>
  <c r="Q349" i="14"/>
  <c r="Q117" i="17"/>
  <c r="Q264" i="17"/>
  <c r="Q364" i="17"/>
  <c r="Q377" i="17"/>
  <c r="Q366" i="17"/>
  <c r="Q227" i="17"/>
  <c r="Q239" i="17"/>
  <c r="Q315" i="14"/>
  <c r="Q243" i="14"/>
  <c r="Q409" i="14"/>
  <c r="Q403" i="14"/>
  <c r="Q321" i="17"/>
  <c r="Q316" i="17"/>
  <c r="Q187" i="14"/>
  <c r="Q157" i="14"/>
  <c r="Q237" i="17"/>
  <c r="Q359" i="17"/>
  <c r="Q213" i="14"/>
  <c r="Q295" i="17"/>
  <c r="Q258" i="17"/>
  <c r="Q236" i="14"/>
  <c r="Q300" i="17"/>
  <c r="Q325" i="14"/>
  <c r="Q414" i="14"/>
  <c r="Q173" i="17"/>
  <c r="Q89" i="17"/>
  <c r="Q154" i="14"/>
  <c r="Q262" i="14"/>
  <c r="Q103" i="17"/>
  <c r="Q367" i="17"/>
  <c r="Q255" i="14"/>
  <c r="Q217" i="14"/>
  <c r="Q289" i="14"/>
  <c r="Q144" i="17"/>
  <c r="Q256" i="14"/>
  <c r="Q334" i="14"/>
  <c r="Q245" i="14"/>
  <c r="Q206" i="14"/>
  <c r="Q197" i="17"/>
  <c r="Q405" i="17"/>
  <c r="Q407" i="14"/>
  <c r="Q418" i="17"/>
  <c r="Q183" i="17"/>
  <c r="Q275" i="14"/>
  <c r="Q360" i="17"/>
  <c r="Q342" i="14"/>
  <c r="Q246" i="17"/>
  <c r="Q364" i="14"/>
  <c r="Q297" i="17"/>
  <c r="Q141" i="17"/>
  <c r="Q259" i="17"/>
  <c r="Q18" i="17"/>
  <c r="Q304" i="17"/>
  <c r="Q131" i="14"/>
  <c r="Q118" i="14"/>
  <c r="Q274" i="14"/>
  <c r="Q367" i="14"/>
  <c r="Q20" i="17"/>
  <c r="Q220" i="14"/>
  <c r="Q143" i="17"/>
  <c r="Q359" i="14"/>
  <c r="Q360" i="14"/>
  <c r="Q263" i="14"/>
  <c r="Q324" i="17"/>
  <c r="Q361" i="14"/>
  <c r="Q341" i="17"/>
  <c r="Q287" i="17"/>
  <c r="Q146" i="14"/>
  <c r="Q137" i="17"/>
  <c r="Q249" i="14"/>
  <c r="Q296" i="17"/>
  <c r="Q373" i="17"/>
  <c r="Q410" i="14"/>
  <c r="Q401" i="14"/>
  <c r="Q229" i="14"/>
  <c r="Q131" i="17"/>
  <c r="Q363" i="17"/>
  <c r="Q188" i="14"/>
  <c r="Q189" i="14"/>
  <c r="Q177" i="14"/>
  <c r="Q310" i="17"/>
  <c r="Q418" i="14"/>
  <c r="Q232" i="14"/>
  <c r="Q200" i="17"/>
  <c r="Q234" i="17"/>
  <c r="Q143" i="14"/>
  <c r="Q166" i="14"/>
  <c r="Q140" i="14"/>
  <c r="Q210" i="17"/>
  <c r="Q414" i="17"/>
  <c r="Q310" i="14"/>
  <c r="Q350" i="14"/>
  <c r="Q365" i="14"/>
  <c r="Q330" i="17"/>
  <c r="Q343" i="14"/>
  <c r="Q197" i="14"/>
  <c r="Q190" i="14"/>
  <c r="Q108" i="14"/>
  <c r="Q121" i="14"/>
  <c r="Q334" i="17"/>
  <c r="Q355" i="17"/>
  <c r="Q203" i="14"/>
  <c r="Q270" i="17"/>
  <c r="Q109" i="14"/>
  <c r="Q245" i="17"/>
  <c r="Q346" i="14"/>
  <c r="Q281" i="14"/>
  <c r="Q119" i="17"/>
  <c r="Q338" i="17"/>
  <c r="Q161" i="14"/>
  <c r="Q285" i="17"/>
  <c r="Q319" i="17"/>
  <c r="Q172" i="17"/>
  <c r="Q240" i="14"/>
  <c r="Q337" i="17"/>
  <c r="Q408" i="17"/>
  <c r="Q196" i="14"/>
  <c r="Q241" i="14"/>
  <c r="Q307" i="14"/>
  <c r="Q288" i="17"/>
  <c r="Q159" i="17"/>
  <c r="Q18" i="14"/>
  <c r="Q238" i="14"/>
  <c r="Q247" i="14"/>
  <c r="Q302" i="14"/>
  <c r="Q348" i="17"/>
  <c r="Q292" i="14"/>
  <c r="Q149" i="14"/>
  <c r="Q109" i="17"/>
  <c r="Q192" i="17"/>
  <c r="Q256" i="17"/>
  <c r="Q332" i="14"/>
  <c r="Q324" i="14"/>
  <c r="Q355" i="14"/>
  <c r="Q277" i="17"/>
  <c r="Q410" i="17"/>
  <c r="Q328" i="14"/>
  <c r="Q411" i="17"/>
  <c r="Q226" i="14"/>
  <c r="Q255" i="17"/>
  <c r="Q215" i="14"/>
  <c r="Q96" i="14"/>
  <c r="Q269" i="17"/>
  <c r="Q212" i="14"/>
  <c r="Q372" i="17"/>
  <c r="Q379" i="17"/>
  <c r="Q259" i="14"/>
  <c r="Q198" i="17"/>
  <c r="Q217" i="17"/>
  <c r="Q290" i="14"/>
  <c r="Q107" i="14"/>
  <c r="Q224" i="17"/>
  <c r="Q177" i="17"/>
  <c r="Q335" i="17"/>
  <c r="Q235" i="14"/>
  <c r="Q402" i="14"/>
  <c r="Q167" i="14"/>
  <c r="Q188" i="17"/>
  <c r="Q407" i="17"/>
  <c r="Q99" i="17"/>
  <c r="Q408" i="14"/>
  <c r="Q358" i="14"/>
  <c r="Q400" i="14"/>
  <c r="Q320" i="14"/>
  <c r="Q199" i="17"/>
  <c r="Q122" i="14"/>
  <c r="Q294" i="14"/>
  <c r="Q126" i="14"/>
  <c r="Q126" i="17"/>
  <c r="Q373" i="14"/>
  <c r="Q111" i="14"/>
  <c r="Q176" i="17"/>
  <c r="Q250" i="17"/>
  <c r="Q317" i="17"/>
  <c r="Q97" i="17"/>
  <c r="Q329" i="17"/>
  <c r="Q328" i="17"/>
  <c r="Q133" i="17"/>
  <c r="Q417" i="14"/>
  <c r="Q274" i="17"/>
  <c r="Q152" i="17"/>
  <c r="Q211" i="14"/>
  <c r="Q164" i="17"/>
  <c r="Q252" i="14"/>
  <c r="Q223" i="17"/>
  <c r="Q151" i="17"/>
  <c r="Q320" i="17"/>
  <c r="Q144" i="14"/>
  <c r="Q229" i="17"/>
  <c r="Q226" i="17"/>
  <c r="Q206" i="17"/>
  <c r="Q168" i="14"/>
  <c r="Q284" i="17"/>
  <c r="Q260" i="17"/>
  <c r="Q267" i="14"/>
  <c r="Q415" i="17"/>
  <c r="Q254" i="17"/>
  <c r="Q416" i="17"/>
  <c r="Q289" i="17"/>
  <c r="Q406" i="17"/>
  <c r="Q142" i="17"/>
  <c r="Q235" i="17"/>
  <c r="Q221" i="14"/>
  <c r="Q192" i="14"/>
  <c r="Q139" i="14"/>
  <c r="Q280" i="17"/>
  <c r="Q175" i="17"/>
  <c r="Q358" i="17"/>
  <c r="Q95" i="14"/>
  <c r="Q96" i="17"/>
  <c r="Q242" i="14"/>
  <c r="Q224" i="14"/>
  <c r="Q207" i="17"/>
  <c r="Q233" i="17"/>
  <c r="Q125" i="14"/>
  <c r="Q157" i="17"/>
  <c r="Q380" i="14"/>
  <c r="Q277" i="14"/>
  <c r="Q366" i="14"/>
  <c r="Q298" i="17"/>
  <c r="Q381" i="14"/>
  <c r="Q123" i="14"/>
  <c r="Q53" i="17"/>
  <c r="Q271" i="17"/>
  <c r="Q370" i="17"/>
  <c r="Q212" i="17"/>
  <c r="Q402" i="17"/>
  <c r="Q122" i="17"/>
  <c r="Q90" i="17"/>
  <c r="Q325" i="17"/>
  <c r="Q163" i="14"/>
  <c r="Q317" i="14"/>
  <c r="Q282" i="14"/>
  <c r="Q215" i="17"/>
  <c r="Q114" i="17"/>
  <c r="Q113" i="14"/>
  <c r="Q102" i="14"/>
  <c r="Q282" i="17"/>
  <c r="Q311" i="14"/>
  <c r="Q142" i="14"/>
  <c r="Q354" i="17"/>
  <c r="Q176" i="14"/>
  <c r="Q265" i="17"/>
  <c r="Q401" i="17"/>
  <c r="Q116" i="17"/>
  <c r="Q337" i="14"/>
  <c r="Q343" i="17"/>
  <c r="Q252" i="17"/>
  <c r="Q295" i="14"/>
  <c r="Q240" i="17"/>
  <c r="Q237" i="14"/>
  <c r="Q265" i="14"/>
  <c r="Q162" i="14"/>
  <c r="Q84" i="17"/>
  <c r="Q285" i="14"/>
  <c r="Q211" i="17"/>
  <c r="Q262" i="17"/>
  <c r="Q175" i="14"/>
  <c r="Q133" i="14"/>
  <c r="Q242" i="17"/>
  <c r="Q121" i="17"/>
  <c r="Q195" i="17"/>
  <c r="Q301" i="17"/>
  <c r="Q374" i="14"/>
  <c r="Q381" i="17"/>
  <c r="Q203" i="17"/>
  <c r="Q314" i="14"/>
  <c r="Q260" i="14"/>
  <c r="Q152" i="14"/>
  <c r="Q171" i="14"/>
  <c r="Q244" i="14"/>
  <c r="Q136" i="17"/>
  <c r="Q89" i="14"/>
  <c r="Q241" i="17"/>
  <c r="Q275" i="17"/>
  <c r="Q378" i="14"/>
  <c r="Q327" i="14"/>
  <c r="Q296" i="14"/>
  <c r="Q266" i="17"/>
  <c r="Q336" i="17"/>
  <c r="Q134" i="14"/>
  <c r="Q301" i="14"/>
  <c r="Q326" i="17"/>
  <c r="Q318" i="14"/>
  <c r="Q369" i="14"/>
  <c r="Q110" i="14"/>
  <c r="Q299" i="17"/>
  <c r="Q261" i="14"/>
  <c r="Q216" i="17"/>
  <c r="Q348" i="14"/>
  <c r="Q339" i="14"/>
  <c r="Q382" i="14"/>
  <c r="Q273" i="14"/>
  <c r="Q214" i="17"/>
  <c r="Q266" i="14"/>
  <c r="Q267" i="17"/>
  <c r="Q329" i="14"/>
  <c r="Q103" i="14"/>
  <c r="Q319" i="14"/>
  <c r="Q371" i="17"/>
  <c r="Q379" i="14"/>
  <c r="Q95" i="17"/>
  <c r="Q268" i="17"/>
  <c r="Q331" i="14"/>
  <c r="Q244" i="17"/>
  <c r="Q272" i="17"/>
  <c r="Q357" i="17"/>
  <c r="Q205" i="17"/>
  <c r="Q323" i="14"/>
  <c r="Q261" i="17"/>
  <c r="Q347" i="14"/>
  <c r="Q102" i="17"/>
  <c r="Q403" i="17"/>
  <c r="Q258" i="14"/>
  <c r="Q340" i="17"/>
  <c r="Q374" i="17"/>
  <c r="Q106" i="17"/>
  <c r="Q313" i="14"/>
  <c r="Q306" i="17"/>
  <c r="Q376" i="17"/>
  <c r="Q287" i="14"/>
  <c r="Q128" i="17"/>
  <c r="Q306" i="14"/>
  <c r="Q309" i="14"/>
  <c r="Q150" i="14"/>
  <c r="Q110" i="17"/>
  <c r="Q223" i="14"/>
  <c r="Q356" i="14"/>
  <c r="Q170" i="14"/>
  <c r="Q331" i="17"/>
  <c r="Q347" i="17"/>
  <c r="Q406" i="14"/>
  <c r="Q92" i="14"/>
  <c r="Q128" i="14"/>
  <c r="Q173" i="14"/>
  <c r="Q123" i="17"/>
  <c r="Q382" i="17"/>
  <c r="Q293" i="17"/>
  <c r="Q330" i="14"/>
  <c r="Q91" i="14"/>
  <c r="Q278" i="14"/>
  <c r="Q263" i="17"/>
  <c r="Q172" i="14"/>
  <c r="Q321" i="14"/>
  <c r="Q361" i="17"/>
  <c r="Q302" i="17"/>
  <c r="Q154" i="17"/>
  <c r="Q299" i="14"/>
  <c r="Q380" i="17"/>
  <c r="Q417" i="17"/>
  <c r="Q193" i="17"/>
  <c r="Q216" i="14"/>
  <c r="Q193" i="14"/>
  <c r="Q92" i="17"/>
  <c r="Q138" i="14"/>
  <c r="Q377" i="14"/>
  <c r="Q288" i="14"/>
  <c r="Q107" i="17"/>
  <c r="Q153" i="14"/>
  <c r="Q336" i="14"/>
  <c r="Q268" i="14"/>
  <c r="Q257" i="14"/>
  <c r="Q230" i="17"/>
  <c r="Q127" i="14"/>
  <c r="Q276" i="17"/>
  <c r="Q378" i="17"/>
  <c r="Q278" i="17"/>
  <c r="Q369" i="17"/>
  <c r="Q189" i="17"/>
  <c r="Q318" i="17"/>
  <c r="Q264" i="14"/>
  <c r="Q365" i="17"/>
  <c r="Q341" i="14"/>
  <c r="Q222" i="17"/>
  <c r="Q234" i="14"/>
  <c r="Q140" i="17"/>
  <c r="Q276" i="14"/>
  <c r="Q106" i="14"/>
  <c r="Q208" i="17"/>
  <c r="Q119" i="14"/>
  <c r="Q376" i="14"/>
  <c r="Q239" i="14"/>
  <c r="Q222" i="14"/>
  <c r="Q198" i="14"/>
  <c r="Q294" i="17"/>
  <c r="Q141" i="14"/>
  <c r="Q354" i="14"/>
  <c r="Q169" i="17"/>
  <c r="Q84" i="14"/>
  <c r="Q349" i="17"/>
  <c r="Q163" i="17"/>
  <c r="Q243" i="17"/>
  <c r="Q135" i="17"/>
  <c r="Q114" i="14"/>
  <c r="Q165" i="14"/>
  <c r="Q370" i="14"/>
  <c r="Q219" i="14"/>
  <c r="Q77" i="14"/>
  <c r="Q283" i="17"/>
  <c r="Q136" i="14"/>
  <c r="Q257" i="17"/>
  <c r="Q272" i="14"/>
  <c r="Q298" i="14"/>
  <c r="Q286" i="14"/>
  <c r="Q99" i="14"/>
  <c r="Q335" i="14"/>
  <c r="Q316" i="14"/>
  <c r="Q116" i="14"/>
  <c r="Q362" i="17"/>
  <c r="Q372" i="14"/>
  <c r="Q207" i="14"/>
  <c r="Q338" i="14"/>
  <c r="Q100" i="17"/>
  <c r="Q253" i="17"/>
  <c r="Q308" i="14"/>
  <c r="Q323" i="17"/>
  <c r="Q404" i="17"/>
  <c r="Q353" i="17"/>
  <c r="Q112" i="17"/>
  <c r="Q230" i="14"/>
  <c r="Q202" i="17"/>
  <c r="Q155" i="17"/>
  <c r="Q305" i="14"/>
  <c r="Q357" i="14"/>
  <c r="Q151" i="14"/>
  <c r="Q375" i="14"/>
  <c r="Q405" i="14"/>
  <c r="Q368" i="14"/>
  <c r="Q351" i="17"/>
  <c r="Q209" i="14"/>
  <c r="Q290" i="17"/>
  <c r="Q155" i="14"/>
  <c r="Q120" i="17"/>
  <c r="Q32" i="17"/>
  <c r="Q37" i="17"/>
  <c r="Q248" i="17"/>
  <c r="Q32" i="14"/>
  <c r="Q37" i="14"/>
  <c r="Q204" i="14"/>
  <c r="Q303" i="17"/>
  <c r="Q27" i="14"/>
  <c r="Q178" i="17"/>
  <c r="Q27" i="17"/>
  <c r="Q413" i="14"/>
  <c r="Q178" i="14"/>
  <c r="Q19" i="14"/>
  <c r="Q7" i="14"/>
  <c r="Q71" i="17"/>
  <c r="Q19" i="17"/>
  <c r="Q7" i="17"/>
  <c r="Q248" i="14"/>
  <c r="Q204" i="17"/>
  <c r="Q120" i="14"/>
  <c r="Q12" i="17"/>
  <c r="Q413" i="17"/>
  <c r="Q12" i="14"/>
  <c r="Q76" i="17"/>
  <c r="Q46" i="17"/>
  <c r="Q76" i="14"/>
  <c r="Q46" i="14"/>
  <c r="Q165" i="17"/>
  <c r="Q71" i="14"/>
  <c r="Q388" i="14"/>
  <c r="Q396" i="17"/>
  <c r="Q184" i="14"/>
  <c r="Q179" i="14"/>
  <c r="Q69" i="14"/>
  <c r="Q312" i="14"/>
  <c r="Q79" i="17"/>
  <c r="Q85" i="14"/>
  <c r="Q70" i="17"/>
  <c r="Q115" i="17"/>
  <c r="Q57" i="17"/>
  <c r="Q47" i="14"/>
  <c r="Q130" i="17"/>
  <c r="Q156" i="14"/>
  <c r="Q86" i="14"/>
  <c r="Q419" i="14"/>
  <c r="Q70" i="14"/>
  <c r="Q58" i="14"/>
  <c r="Q390" i="17"/>
  <c r="Q63" i="14"/>
  <c r="Q87" i="17"/>
  <c r="Q395" i="17"/>
  <c r="Q57" i="14"/>
  <c r="Q47" i="17"/>
  <c r="Q181" i="14"/>
  <c r="Q62" i="14"/>
  <c r="Q385" i="14"/>
  <c r="Q251" i="17"/>
  <c r="Q68" i="17"/>
  <c r="Q104" i="14"/>
  <c r="Q60" i="17"/>
  <c r="Q88" i="17"/>
  <c r="Q383" i="17"/>
  <c r="Q384" i="14"/>
  <c r="Q399" i="14"/>
  <c r="Q58" i="17"/>
  <c r="Q387" i="17"/>
  <c r="Q312" i="17"/>
  <c r="Q185" i="14"/>
  <c r="Q420" i="14"/>
  <c r="Q72" i="14"/>
  <c r="Q166" i="17"/>
  <c r="Q82" i="14"/>
  <c r="Q180" i="14"/>
  <c r="Q29" i="17"/>
  <c r="Q129" i="14"/>
  <c r="Q61" i="17"/>
  <c r="Q93" i="17"/>
  <c r="Q182" i="14"/>
  <c r="Q391" i="17"/>
  <c r="Q419" i="17"/>
  <c r="Q124" i="17"/>
  <c r="Q80" i="14"/>
  <c r="Q322" i="17"/>
  <c r="Q181" i="17"/>
  <c r="Q78" i="17"/>
  <c r="Q344" i="17"/>
  <c r="Q185" i="17"/>
  <c r="Q79" i="14"/>
  <c r="Q148" i="14"/>
  <c r="Q82" i="17"/>
  <c r="Q63" i="17"/>
  <c r="Q398" i="17"/>
  <c r="Q386" i="14"/>
  <c r="Q168" i="17"/>
  <c r="Q64" i="17"/>
  <c r="Q67" i="14"/>
  <c r="Q104" i="17"/>
  <c r="Q421" i="17"/>
  <c r="Q98" i="14"/>
  <c r="Q85" i="17"/>
  <c r="Q69" i="17"/>
  <c r="Q17" i="14"/>
  <c r="Q390" i="14"/>
  <c r="Q87" i="14"/>
  <c r="Q60" i="14"/>
  <c r="Q39" i="17"/>
  <c r="Q28" i="17"/>
  <c r="Q98" i="17"/>
  <c r="Q394" i="17"/>
  <c r="Q35" i="14"/>
  <c r="Q65" i="14"/>
  <c r="Q174" i="17"/>
  <c r="Q391" i="14"/>
  <c r="Q124" i="14"/>
  <c r="Q346" i="17"/>
  <c r="Q186" i="17"/>
  <c r="Q392" i="14"/>
  <c r="Q39" i="14"/>
  <c r="Q28" i="14"/>
  <c r="Q74" i="17"/>
  <c r="Q250" i="14"/>
  <c r="Q393" i="14"/>
  <c r="Q72" i="17"/>
  <c r="Q64" i="14"/>
  <c r="Q167" i="17"/>
  <c r="Q393" i="17"/>
  <c r="Q81" i="17"/>
  <c r="Q148" i="17"/>
  <c r="Q399" i="17"/>
  <c r="Q101" i="17"/>
  <c r="Q74" i="14"/>
  <c r="Q40" i="17"/>
  <c r="Q345" i="17"/>
  <c r="Q228" i="17"/>
  <c r="Q160" i="14"/>
  <c r="Q169" i="14"/>
  <c r="Q81" i="14"/>
  <c r="Q397" i="14"/>
  <c r="Q388" i="17"/>
  <c r="Q383" i="14"/>
  <c r="Q59" i="17"/>
  <c r="Q132" i="17"/>
  <c r="Q38" i="17"/>
  <c r="Q38" i="14"/>
  <c r="Q31" i="17"/>
  <c r="Q40" i="14"/>
  <c r="Q389" i="17"/>
  <c r="Q387" i="14"/>
  <c r="Q130" i="14"/>
  <c r="Q86" i="17"/>
  <c r="Q191" i="17"/>
  <c r="Q182" i="17"/>
  <c r="Q75" i="17"/>
  <c r="Q78" i="14"/>
  <c r="Q284" i="14"/>
  <c r="Q398" i="14"/>
  <c r="Q93" i="14"/>
  <c r="Q80" i="17"/>
  <c r="Q75" i="14"/>
  <c r="Q251" i="14"/>
  <c r="Q396" i="14"/>
  <c r="Q392" i="17"/>
  <c r="Q420" i="17"/>
  <c r="Q191" i="14"/>
  <c r="Q384" i="17"/>
  <c r="Q184" i="17"/>
  <c r="Q35" i="17"/>
  <c r="Q73" i="14"/>
  <c r="Q73" i="17"/>
  <c r="Q65" i="17"/>
  <c r="Q397" i="17"/>
  <c r="Q201" i="14"/>
  <c r="Q62" i="17"/>
  <c r="Q68" i="14"/>
  <c r="Q67" i="17"/>
  <c r="Q394" i="14"/>
  <c r="Q31" i="14"/>
  <c r="Q228" i="14"/>
  <c r="Q101" i="14"/>
  <c r="Q66" i="14"/>
  <c r="Q395" i="14"/>
  <c r="Q170" i="17"/>
  <c r="Q179" i="17"/>
  <c r="Q139" i="17"/>
  <c r="Q201" i="17"/>
  <c r="Q83" i="17"/>
  <c r="Q88" i="14"/>
  <c r="Q94" i="17"/>
  <c r="Q132" i="14"/>
  <c r="Q186" i="14"/>
  <c r="Q20" i="14"/>
  <c r="Q412" i="14"/>
  <c r="Q174" i="14"/>
  <c r="Q297" i="14"/>
  <c r="Q83" i="14"/>
  <c r="Q322" i="14"/>
  <c r="Q66" i="17"/>
  <c r="Q17" i="17"/>
  <c r="Q421" i="14"/>
  <c r="Q180" i="17"/>
  <c r="Q389" i="14"/>
  <c r="Q94" i="14"/>
  <c r="Q385" i="17"/>
  <c r="Q225" i="14"/>
  <c r="Q115" i="14"/>
  <c r="Q412" i="17"/>
  <c r="Q386" i="17"/>
  <c r="Q29" i="14"/>
  <c r="Q26" i="17"/>
  <c r="Q55" i="14"/>
  <c r="Q26" i="14"/>
  <c r="Q55" i="17"/>
  <c r="Q9" i="14"/>
  <c r="Q129" i="17"/>
  <c r="Q53" i="14"/>
  <c r="Q9" i="17"/>
  <c r="Q156" i="17"/>
  <c r="Q43" i="17"/>
  <c r="Q59" i="14"/>
  <c r="Q43" i="14"/>
  <c r="Q521" i="14"/>
  <c r="Q517" i="14"/>
  <c r="Q513" i="17"/>
  <c r="Q509" i="17"/>
  <c r="Q516" i="14"/>
  <c r="Q498" i="14"/>
  <c r="Q498" i="17"/>
  <c r="Q509" i="14"/>
  <c r="Q477" i="14"/>
  <c r="Q477" i="17"/>
  <c r="Q491" i="14"/>
  <c r="Q513" i="14"/>
  <c r="Q496" i="17"/>
  <c r="Q511" i="14"/>
  <c r="Q496" i="14"/>
  <c r="Q511" i="17"/>
  <c r="Q491" i="17"/>
  <c r="R293" i="14"/>
  <c r="R435" i="17"/>
  <c r="R442" i="17"/>
  <c r="R406" i="17"/>
  <c r="R19" i="17"/>
  <c r="R359" i="14"/>
  <c r="R507" i="17"/>
  <c r="R232" i="17"/>
  <c r="R411" i="17"/>
  <c r="R318" i="17"/>
  <c r="R350" i="17"/>
  <c r="R298" i="17"/>
  <c r="R231" i="14"/>
  <c r="R491" i="14"/>
  <c r="R263" i="17"/>
  <c r="R326" i="17"/>
  <c r="R290" i="14"/>
  <c r="R511" i="17"/>
  <c r="R257" i="14"/>
  <c r="R232" i="14"/>
  <c r="R33" i="17"/>
  <c r="R479" i="14"/>
  <c r="R331" i="14"/>
  <c r="R337" i="17"/>
  <c r="R476" i="14"/>
  <c r="R409" i="14"/>
  <c r="R379" i="17"/>
  <c r="R407" i="17"/>
  <c r="R281" i="14"/>
  <c r="R211" i="17"/>
  <c r="R506" i="14"/>
  <c r="R188" i="14"/>
  <c r="R215" i="14"/>
  <c r="R236" i="14"/>
  <c r="R43" i="17"/>
  <c r="R369" i="14"/>
  <c r="R404" i="14"/>
  <c r="R264" i="14"/>
  <c r="R219" i="17"/>
  <c r="R247" i="17"/>
  <c r="R59" i="14"/>
  <c r="R206" i="14"/>
  <c r="R368" i="17"/>
  <c r="R317" i="14"/>
  <c r="R359" i="17"/>
  <c r="R52" i="14"/>
  <c r="R3" i="14"/>
  <c r="R431" i="17"/>
  <c r="R315" i="17"/>
  <c r="R476" i="17"/>
  <c r="R144" i="14"/>
  <c r="R218" i="17"/>
  <c r="R355" i="14"/>
  <c r="R411" i="14"/>
  <c r="R492" i="14"/>
  <c r="R471" i="17"/>
  <c r="R300" i="17"/>
  <c r="R443" i="17"/>
  <c r="R333" i="14"/>
  <c r="R246" i="14"/>
  <c r="R376" i="17"/>
  <c r="R227" i="17"/>
  <c r="R367" i="17"/>
  <c r="R255" i="14"/>
  <c r="R354" i="17"/>
  <c r="R8" i="14"/>
  <c r="R196" i="14"/>
  <c r="R38" i="17"/>
  <c r="R472" i="14"/>
  <c r="R380" i="17"/>
  <c r="R430" i="14"/>
  <c r="R337" i="14"/>
  <c r="R74" i="14"/>
  <c r="R483" i="17"/>
  <c r="R198" i="17"/>
  <c r="R373" i="17"/>
  <c r="R500" i="17"/>
  <c r="R363" i="14"/>
  <c r="R321" i="14"/>
  <c r="R219" i="14"/>
  <c r="R477" i="14"/>
  <c r="R49" i="17"/>
  <c r="R341" i="17"/>
  <c r="R317" i="17"/>
  <c r="R76" i="14"/>
  <c r="R323" i="17"/>
  <c r="R487" i="17"/>
  <c r="R368" i="14"/>
  <c r="R493" i="14"/>
  <c r="R229" i="14"/>
  <c r="R475" i="17"/>
  <c r="R46" i="17"/>
  <c r="R320" i="14"/>
  <c r="R521" i="14"/>
  <c r="R16" i="17"/>
  <c r="R431" i="14"/>
  <c r="R356" i="17"/>
  <c r="R27" i="17"/>
  <c r="R25" i="14"/>
  <c r="R199" i="17"/>
  <c r="R501" i="14"/>
  <c r="R249" i="14"/>
  <c r="R344" i="14"/>
  <c r="R253" i="14"/>
  <c r="R245" i="17"/>
  <c r="R257" i="17"/>
  <c r="R205" i="14"/>
  <c r="R346" i="14"/>
  <c r="R306" i="17"/>
  <c r="R494" i="17"/>
  <c r="R48" i="14"/>
  <c r="R50" i="17"/>
  <c r="R26" i="14"/>
  <c r="R195" i="14"/>
  <c r="R252" i="14"/>
  <c r="R274" i="14"/>
  <c r="R193" i="17"/>
  <c r="R234" i="14"/>
  <c r="R216" i="14"/>
  <c r="R21" i="14"/>
  <c r="R271" i="17"/>
  <c r="R486" i="14"/>
  <c r="R446" i="14"/>
  <c r="R498" i="14"/>
  <c r="R443" i="14"/>
  <c r="R197" i="17"/>
  <c r="R370" i="17"/>
  <c r="R54" i="14"/>
  <c r="R3" i="17"/>
  <c r="R336" i="17"/>
  <c r="R323" i="14"/>
  <c r="R292" i="14"/>
  <c r="R305" i="14"/>
  <c r="R34" i="17"/>
  <c r="R14" i="17"/>
  <c r="R188" i="17"/>
  <c r="R45" i="17"/>
  <c r="R2" i="14"/>
  <c r="R212" i="14"/>
  <c r="R379" i="14"/>
  <c r="R324" i="17"/>
  <c r="R406" i="14"/>
  <c r="R434" i="17"/>
  <c r="R486" i="17"/>
  <c r="R252" i="17"/>
  <c r="R429" i="17"/>
  <c r="R37" i="14"/>
  <c r="R472" i="17"/>
  <c r="R8" i="17"/>
  <c r="R311" i="17"/>
  <c r="R505" i="17"/>
  <c r="R501" i="17"/>
  <c r="R37" i="17"/>
  <c r="R319" i="14"/>
  <c r="R315" i="14"/>
  <c r="R36" i="14"/>
  <c r="R224" i="17"/>
  <c r="R22" i="17"/>
  <c r="R242" i="17"/>
  <c r="R47" i="17"/>
  <c r="R502" i="14"/>
  <c r="R25" i="17"/>
  <c r="R327" i="14"/>
  <c r="R369" i="17"/>
  <c r="R327" i="17"/>
  <c r="R445" i="14"/>
  <c r="R24" i="17"/>
  <c r="R194" i="14"/>
  <c r="R378" i="14"/>
  <c r="R444" i="14"/>
  <c r="R441" i="14"/>
  <c r="R266" i="17"/>
  <c r="R382" i="17"/>
  <c r="R53" i="17"/>
  <c r="R363" i="17"/>
  <c r="R76" i="17"/>
  <c r="R19" i="14"/>
  <c r="R357" i="14"/>
  <c r="R275" i="17"/>
  <c r="R304" i="17"/>
  <c r="R206" i="17"/>
  <c r="R287" i="14"/>
  <c r="R488" i="17"/>
  <c r="R478" i="14"/>
  <c r="R409" i="17"/>
  <c r="R268" i="14"/>
  <c r="R227" i="14"/>
  <c r="R33" i="14"/>
  <c r="R310" i="14"/>
  <c r="R325" i="14"/>
  <c r="R381" i="17"/>
  <c r="R474" i="14"/>
  <c r="R56" i="14"/>
  <c r="R328" i="17"/>
  <c r="R207" i="14"/>
  <c r="R513" i="17"/>
  <c r="R302" i="17"/>
  <c r="R456" i="14"/>
  <c r="R478" i="17"/>
  <c r="R296" i="14"/>
  <c r="R39" i="14"/>
  <c r="R375" i="17"/>
  <c r="R372" i="14"/>
  <c r="R48" i="17"/>
  <c r="R202" i="17"/>
  <c r="R456" i="17"/>
  <c r="R269" i="14"/>
  <c r="R301" i="17"/>
  <c r="R507" i="14"/>
  <c r="R28" i="17"/>
  <c r="R453" i="14"/>
  <c r="R342" i="14"/>
  <c r="R488" i="14"/>
  <c r="R376" i="14"/>
  <c r="R13" i="14"/>
  <c r="R469" i="17"/>
  <c r="R510" i="14"/>
  <c r="R353" i="17"/>
  <c r="R294" i="14"/>
  <c r="R236" i="17"/>
  <c r="R510" i="17"/>
  <c r="R270" i="17"/>
  <c r="R138" i="17"/>
  <c r="R268" i="17"/>
  <c r="R298" i="14"/>
  <c r="R502" i="17"/>
  <c r="R144" i="17"/>
  <c r="R46" i="14"/>
  <c r="R349" i="14"/>
  <c r="R189" i="14"/>
  <c r="R230" i="17"/>
  <c r="R321" i="17"/>
  <c r="R198" i="14"/>
  <c r="R400" i="17"/>
  <c r="R273" i="14"/>
  <c r="R52" i="17"/>
  <c r="R503" i="17"/>
  <c r="R223" i="14"/>
  <c r="R280" i="17"/>
  <c r="R277" i="17"/>
  <c r="R414" i="14"/>
  <c r="R192" i="14"/>
  <c r="R405" i="14"/>
  <c r="R197" i="14"/>
  <c r="R208" i="14"/>
  <c r="R504" i="17"/>
  <c r="R471" i="14"/>
  <c r="R255" i="17"/>
  <c r="R56" i="17"/>
  <c r="R216" i="17"/>
  <c r="R513" i="14"/>
  <c r="R422" i="17"/>
  <c r="R370" i="14"/>
  <c r="R311" i="14"/>
  <c r="R316" i="17"/>
  <c r="R283" i="17"/>
  <c r="R285" i="14"/>
  <c r="R240" i="14"/>
  <c r="R498" i="17"/>
  <c r="R285" i="17"/>
  <c r="R10" i="14"/>
  <c r="R271" i="14"/>
  <c r="R336" i="14"/>
  <c r="R220" i="14"/>
  <c r="R283" i="14"/>
  <c r="R209" i="17"/>
  <c r="R310" i="17"/>
  <c r="R438" i="14"/>
  <c r="R313" i="17"/>
  <c r="R275" i="14"/>
  <c r="R21" i="17"/>
  <c r="R358" i="14"/>
  <c r="R175" i="17"/>
  <c r="R331" i="17"/>
  <c r="R262" i="17"/>
  <c r="R253" i="17"/>
  <c r="R217" i="14"/>
  <c r="R428" i="17"/>
  <c r="R243" i="17"/>
  <c r="R349" i="17"/>
  <c r="R203" i="14"/>
  <c r="R29" i="17"/>
  <c r="R418" i="17"/>
  <c r="R15" i="17"/>
  <c r="R221" i="14"/>
  <c r="R303" i="14"/>
  <c r="R436" i="14"/>
  <c r="R489" i="17"/>
  <c r="R259" i="17"/>
  <c r="R203" i="17"/>
  <c r="R30" i="17"/>
  <c r="R492" i="17"/>
  <c r="R240" i="17"/>
  <c r="R304" i="14"/>
  <c r="R362" i="17"/>
  <c r="R338" i="14"/>
  <c r="R129" i="17"/>
  <c r="R417" i="17"/>
  <c r="R348" i="17"/>
  <c r="R190" i="17"/>
  <c r="R400" i="14"/>
  <c r="R289" i="17"/>
  <c r="R61" i="14"/>
  <c r="R335" i="14"/>
  <c r="R293" i="17"/>
  <c r="R276" i="14"/>
  <c r="R53" i="14"/>
  <c r="R6" i="14"/>
  <c r="R509" i="17"/>
  <c r="R214" i="17"/>
  <c r="R417" i="14"/>
  <c r="R495" i="14"/>
  <c r="R30" i="14"/>
  <c r="R286" i="14"/>
  <c r="R239" i="17"/>
  <c r="R345" i="14"/>
  <c r="R5" i="14"/>
  <c r="R220" i="17"/>
  <c r="R446" i="17"/>
  <c r="R223" i="17"/>
  <c r="R300" i="14"/>
  <c r="R374" i="17"/>
  <c r="R494" i="14"/>
  <c r="R241" i="17"/>
  <c r="R4" i="17"/>
  <c r="R279" i="14"/>
  <c r="R54" i="17"/>
  <c r="R499" i="14"/>
  <c r="R18" i="14"/>
  <c r="R291" i="17"/>
  <c r="R441" i="17"/>
  <c r="R509" i="14"/>
  <c r="R32" i="14"/>
  <c r="R375" i="14"/>
  <c r="R407" i="14"/>
  <c r="R410" i="17"/>
  <c r="R341" i="14"/>
  <c r="R402" i="17"/>
  <c r="R309" i="14"/>
  <c r="R248" i="14"/>
  <c r="R13" i="17"/>
  <c r="R290" i="17"/>
  <c r="R36" i="17"/>
  <c r="R28" i="14"/>
  <c r="R261" i="17"/>
  <c r="R342" i="17"/>
  <c r="R444" i="17"/>
  <c r="R307" i="14"/>
  <c r="R354" i="14"/>
  <c r="R34" i="14"/>
  <c r="R506" i="17"/>
  <c r="R233" i="14"/>
  <c r="R308" i="17"/>
  <c r="R237" i="14"/>
  <c r="R44" i="17"/>
  <c r="R231" i="17"/>
  <c r="R38" i="14"/>
  <c r="R408" i="14"/>
  <c r="R60" i="14"/>
  <c r="R514" i="14"/>
  <c r="R414" i="17"/>
  <c r="R11" i="17"/>
  <c r="R256" i="14"/>
  <c r="R416" i="14"/>
  <c r="R515" i="14"/>
  <c r="R497" i="17"/>
  <c r="R15" i="14"/>
  <c r="R433" i="17"/>
  <c r="R378" i="17"/>
  <c r="R7" i="17"/>
  <c r="R24" i="14"/>
  <c r="R314" i="17"/>
  <c r="R415" i="14"/>
  <c r="R266" i="14"/>
  <c r="R334" i="14"/>
  <c r="R196" i="17"/>
  <c r="R244" i="14"/>
  <c r="R205" i="17"/>
  <c r="R374" i="14"/>
  <c r="R22" i="14"/>
  <c r="R319" i="17"/>
  <c r="R454" i="17"/>
  <c r="R356" i="14"/>
  <c r="R270" i="14"/>
  <c r="R7" i="14"/>
  <c r="R347" i="14"/>
  <c r="R226" i="14"/>
  <c r="R437" i="17"/>
  <c r="R210" i="17"/>
  <c r="R282" i="17"/>
  <c r="R294" i="17"/>
  <c r="R214" i="14"/>
  <c r="R497" i="14"/>
  <c r="R210" i="14"/>
  <c r="R49" i="14"/>
  <c r="R516" i="14"/>
  <c r="R366" i="17"/>
  <c r="R325" i="17"/>
  <c r="R244" i="17"/>
  <c r="R234" i="17"/>
  <c r="R511" i="14"/>
  <c r="R55" i="17"/>
  <c r="R9" i="17"/>
  <c r="R199" i="14"/>
  <c r="R496" i="17"/>
  <c r="R193" i="14"/>
  <c r="R481" i="14"/>
  <c r="R254" i="14"/>
  <c r="R18" i="17"/>
  <c r="R381" i="14"/>
  <c r="R343" i="14"/>
  <c r="R215" i="17"/>
  <c r="R335" i="17"/>
  <c r="R348" i="14"/>
  <c r="R435" i="14"/>
  <c r="R202" i="14"/>
  <c r="R505" i="14"/>
  <c r="R295" i="14"/>
  <c r="R469" i="14"/>
  <c r="R326" i="14"/>
  <c r="R360" i="17"/>
  <c r="R42" i="17"/>
  <c r="R430" i="17"/>
  <c r="R367" i="14"/>
  <c r="R288" i="17"/>
  <c r="R16" i="14"/>
  <c r="R213" i="17"/>
  <c r="R479" i="17"/>
  <c r="R195" i="17"/>
  <c r="R247" i="14"/>
  <c r="R217" i="17"/>
  <c r="R156" i="17"/>
  <c r="R373" i="14"/>
  <c r="R358" i="17"/>
  <c r="R418" i="14"/>
  <c r="R496" i="14"/>
  <c r="R269" i="17"/>
  <c r="R357" i="17"/>
  <c r="R77" i="14"/>
  <c r="R47" i="14"/>
  <c r="R307" i="17"/>
  <c r="R123" i="14"/>
  <c r="R42" i="14"/>
  <c r="R241" i="14"/>
  <c r="R57" i="14"/>
  <c r="R2" i="17"/>
  <c r="R10" i="17"/>
  <c r="R483" i="14"/>
  <c r="R245" i="14"/>
  <c r="R40" i="17"/>
  <c r="R23" i="14"/>
  <c r="R26" i="17"/>
  <c r="R23" i="17"/>
  <c r="R297" i="17"/>
  <c r="R77" i="17"/>
  <c r="R267" i="17"/>
  <c r="R235" i="17"/>
  <c r="R350" i="14"/>
  <c r="R372" i="17"/>
  <c r="R273" i="17"/>
  <c r="R301" i="14"/>
  <c r="R377" i="14"/>
  <c r="R330" i="17"/>
  <c r="R14" i="14"/>
  <c r="R280" i="14"/>
  <c r="R320" i="17"/>
  <c r="R433" i="14"/>
  <c r="R405" i="17"/>
  <c r="R55" i="14"/>
  <c r="R408" i="17"/>
  <c r="R360" i="14"/>
  <c r="R423" i="14"/>
  <c r="R256" i="17"/>
  <c r="R490" i="17"/>
  <c r="R229" i="17"/>
  <c r="R39" i="17"/>
  <c r="R237" i="17"/>
  <c r="R51" i="14"/>
  <c r="R481" i="17"/>
  <c r="R308" i="14"/>
  <c r="R211" i="14"/>
  <c r="R190" i="14"/>
  <c r="R261" i="14"/>
  <c r="R43" i="14"/>
  <c r="R355" i="17"/>
  <c r="R339" i="17"/>
  <c r="R292" i="17"/>
  <c r="R351" i="17"/>
  <c r="R401" i="17"/>
  <c r="R353" i="14"/>
  <c r="R243" i="14"/>
  <c r="R32" i="17"/>
  <c r="R343" i="17"/>
  <c r="R207" i="17"/>
  <c r="R222" i="14"/>
  <c r="R265" i="17"/>
  <c r="R347" i="17"/>
  <c r="R329" i="14"/>
  <c r="R226" i="17"/>
  <c r="R246" i="17"/>
  <c r="R287" i="17"/>
  <c r="R365" i="17"/>
  <c r="R282" i="14"/>
  <c r="R288" i="14"/>
  <c r="R365" i="14"/>
  <c r="R324" i="14"/>
  <c r="R425" i="14"/>
  <c r="R333" i="17"/>
  <c r="R403" i="14"/>
  <c r="R442" i="14"/>
  <c r="R137" i="14"/>
  <c r="R473" i="17"/>
  <c r="R212" i="17"/>
  <c r="R31" i="14"/>
  <c r="R262" i="14"/>
  <c r="R445" i="17"/>
  <c r="R258" i="14"/>
  <c r="R352" i="17"/>
  <c r="R254" i="17"/>
  <c r="R249" i="17"/>
  <c r="R508" i="17"/>
  <c r="R29" i="14"/>
  <c r="R309" i="17"/>
  <c r="R50" i="14"/>
  <c r="R351" i="14"/>
  <c r="R410" i="14"/>
  <c r="R377" i="17"/>
  <c r="R338" i="17"/>
  <c r="R242" i="14"/>
  <c r="R362" i="14"/>
  <c r="R272" i="14"/>
  <c r="R364" i="14"/>
  <c r="R267" i="14"/>
  <c r="R473" i="14"/>
  <c r="R402" i="14"/>
  <c r="R474" i="17"/>
  <c r="R299" i="17"/>
  <c r="R189" i="17"/>
  <c r="R424" i="14"/>
  <c r="R141" i="14"/>
  <c r="R434" i="14"/>
  <c r="R330" i="14"/>
  <c r="R404" i="17"/>
  <c r="R291" i="14"/>
  <c r="R424" i="17"/>
  <c r="R493" i="17"/>
  <c r="R218" i="14"/>
  <c r="R44" i="14"/>
  <c r="R265" i="14"/>
  <c r="R9" i="14"/>
  <c r="R194" i="17"/>
  <c r="R313" i="14"/>
  <c r="R487" i="14"/>
  <c r="R371" i="14"/>
  <c r="R512" i="14"/>
  <c r="R51" i="17"/>
  <c r="R260" i="17"/>
  <c r="R200" i="14"/>
  <c r="R454" i="14"/>
  <c r="R224" i="14"/>
  <c r="R495" i="17"/>
  <c r="R489" i="14"/>
  <c r="R340" i="14"/>
  <c r="R281" i="17"/>
  <c r="R264" i="17"/>
  <c r="R84" i="14"/>
  <c r="R11" i="14"/>
  <c r="R366" i="14"/>
  <c r="R305" i="17"/>
  <c r="R361" i="17"/>
  <c r="R306" i="14"/>
  <c r="R279" i="17"/>
  <c r="R213" i="14"/>
  <c r="R299" i="14"/>
  <c r="R364" i="17"/>
  <c r="R314" i="14"/>
  <c r="R6" i="17"/>
  <c r="R289" i="14"/>
  <c r="R332" i="17"/>
  <c r="R239" i="14"/>
  <c r="R45" i="14"/>
  <c r="R123" i="17"/>
  <c r="R192" i="17"/>
  <c r="R278" i="14"/>
  <c r="R295" i="17"/>
  <c r="R230" i="14"/>
  <c r="R27" i="14"/>
  <c r="R453" i="17"/>
  <c r="R260" i="14"/>
  <c r="R508" i="14"/>
  <c r="R423" i="17"/>
  <c r="R286" i="17"/>
  <c r="R5" i="17"/>
  <c r="R512" i="17"/>
  <c r="R160" i="17"/>
  <c r="R274" i="17"/>
  <c r="R204" i="14"/>
  <c r="R168" i="14"/>
  <c r="R371" i="17"/>
  <c r="R222" i="17"/>
  <c r="R415" i="17"/>
  <c r="R328" i="14"/>
  <c r="R361" i="14"/>
  <c r="R340" i="17"/>
  <c r="R302" i="14"/>
  <c r="R263" i="14"/>
  <c r="R422" i="14"/>
  <c r="R334" i="17"/>
  <c r="R517" i="14"/>
  <c r="R429" i="14"/>
  <c r="R503" i="14"/>
  <c r="R175" i="14"/>
  <c r="R258" i="17"/>
  <c r="R416" i="17"/>
  <c r="R200" i="17"/>
  <c r="R4" i="14"/>
  <c r="R382" i="14"/>
  <c r="R57" i="17"/>
  <c r="R296" i="17"/>
  <c r="R74" i="17"/>
  <c r="R475" i="14"/>
  <c r="R277" i="14"/>
  <c r="R339" i="14"/>
  <c r="R504" i="14"/>
  <c r="R437" i="14"/>
  <c r="R259" i="14"/>
  <c r="R490" i="14"/>
  <c r="R209" i="14"/>
  <c r="R403" i="17"/>
  <c r="R208" i="17"/>
  <c r="R477" i="17"/>
  <c r="R428" i="14"/>
  <c r="R238" i="14"/>
  <c r="R318" i="14"/>
  <c r="R380" i="14"/>
  <c r="R40" i="14"/>
  <c r="R238" i="17"/>
  <c r="R221" i="17"/>
  <c r="R499" i="17"/>
  <c r="R491" i="17"/>
  <c r="R276" i="17"/>
  <c r="R272" i="17"/>
  <c r="R84" i="17"/>
  <c r="R31" i="17"/>
  <c r="R235" i="14"/>
  <c r="R233" i="17"/>
  <c r="R425" i="17"/>
  <c r="R278" i="17"/>
  <c r="R352" i="14"/>
  <c r="R316" i="14"/>
  <c r="R329" i="17"/>
  <c r="R332" i="14"/>
  <c r="R401" i="14"/>
  <c r="R500" i="14"/>
  <c r="R138" i="14"/>
  <c r="R137" i="17"/>
  <c r="R143" i="14"/>
  <c r="R113" i="14"/>
  <c r="R141" i="17"/>
  <c r="R114" i="17"/>
  <c r="R150" i="14"/>
  <c r="R140" i="17"/>
  <c r="R150" i="17"/>
  <c r="R127" i="14"/>
  <c r="R127" i="17"/>
  <c r="R163" i="14"/>
  <c r="R163" i="17"/>
  <c r="R187" i="17"/>
  <c r="R114" i="14"/>
  <c r="R143" i="17"/>
  <c r="R112" i="14"/>
  <c r="R112" i="17"/>
  <c r="R164" i="17"/>
  <c r="R113" i="17"/>
  <c r="R170" i="14"/>
  <c r="R140" i="14"/>
  <c r="R228" i="14"/>
  <c r="R161" i="17"/>
  <c r="R108" i="14"/>
  <c r="R110" i="14"/>
  <c r="R100" i="17"/>
  <c r="R108" i="17"/>
  <c r="R152" i="14"/>
  <c r="R152" i="17"/>
  <c r="R151" i="14"/>
  <c r="R151" i="17"/>
  <c r="R191" i="14"/>
  <c r="R439" i="14"/>
  <c r="R412" i="14"/>
  <c r="R169" i="14"/>
  <c r="R440" i="14"/>
  <c r="R122" i="14"/>
  <c r="R284" i="17"/>
  <c r="R96" i="17"/>
  <c r="R122" i="17"/>
  <c r="R167" i="14"/>
  <c r="R161" i="14"/>
  <c r="R96" i="14"/>
  <c r="R100" i="14"/>
  <c r="R110" i="17"/>
  <c r="R173" i="14"/>
  <c r="R177" i="17"/>
  <c r="R153" i="17"/>
  <c r="R177" i="14"/>
  <c r="R173" i="17"/>
  <c r="R92" i="14"/>
  <c r="R111" i="17"/>
  <c r="R92" i="17"/>
  <c r="R111" i="14"/>
  <c r="R153" i="14"/>
  <c r="R164" i="14"/>
  <c r="T53" i="17"/>
  <c r="T284" i="17"/>
  <c r="T163" i="17"/>
  <c r="T146" i="14"/>
  <c r="T215" i="14"/>
  <c r="T360" i="17"/>
  <c r="T242" i="14"/>
  <c r="T380" i="17"/>
  <c r="T346" i="14"/>
  <c r="T307" i="14"/>
  <c r="T219" i="14"/>
  <c r="T31" i="17"/>
  <c r="T491" i="14"/>
  <c r="T428" i="14"/>
  <c r="T77" i="17"/>
  <c r="T330" i="14"/>
  <c r="T272" i="14"/>
  <c r="T327" i="17"/>
  <c r="T481" i="14"/>
  <c r="T338" i="17"/>
  <c r="T16" i="14"/>
  <c r="T477" i="17"/>
  <c r="T361" i="14"/>
  <c r="T435" i="14"/>
  <c r="T153" i="14"/>
  <c r="T297" i="17"/>
  <c r="T258" i="14"/>
  <c r="T488" i="14"/>
  <c r="T10" i="14"/>
  <c r="T270" i="17"/>
  <c r="T144" i="17"/>
  <c r="T197" i="14"/>
  <c r="T52" i="17"/>
  <c r="T499" i="17"/>
  <c r="T112" i="17"/>
  <c r="T143" i="17"/>
  <c r="T489" i="14"/>
  <c r="T21" i="17"/>
  <c r="T342" i="17"/>
  <c r="T84" i="14"/>
  <c r="T126" i="14"/>
  <c r="T138" i="17"/>
  <c r="T324" i="17"/>
  <c r="T3" i="14"/>
  <c r="T122" i="17"/>
  <c r="T291" i="14"/>
  <c r="T363" i="14"/>
  <c r="T19" i="14"/>
  <c r="T108" i="14"/>
  <c r="T478" i="17"/>
  <c r="T494" i="17"/>
  <c r="T445" i="17"/>
  <c r="T231" i="17"/>
  <c r="T213" i="14"/>
  <c r="T339" i="14"/>
  <c r="T238" i="14"/>
  <c r="T290" i="14"/>
  <c r="T222" i="14"/>
  <c r="T364" i="17"/>
  <c r="T209" i="14"/>
  <c r="T84" i="17"/>
  <c r="T18" i="17"/>
  <c r="T158" i="14"/>
  <c r="T332" i="14"/>
  <c r="T490" i="17"/>
  <c r="T230" i="17"/>
  <c r="T423" i="14"/>
  <c r="T96" i="14"/>
  <c r="T243" i="17"/>
  <c r="T471" i="17"/>
  <c r="T374" i="14"/>
  <c r="T362" i="14"/>
  <c r="T106" i="14"/>
  <c r="T350" i="17"/>
  <c r="T332" i="17"/>
  <c r="T109" i="14"/>
  <c r="T295" i="17"/>
  <c r="T504" i="17"/>
  <c r="T52" i="14"/>
  <c r="T53" i="14"/>
  <c r="T229" i="17"/>
  <c r="T103" i="14"/>
  <c r="T51" i="14"/>
  <c r="T91" i="17"/>
  <c r="T128" i="14"/>
  <c r="T293" i="17"/>
  <c r="T339" i="17"/>
  <c r="T456" i="14"/>
  <c r="T491" i="17"/>
  <c r="T472" i="17"/>
  <c r="T497" i="17"/>
  <c r="T177" i="14"/>
  <c r="T172" i="17"/>
  <c r="T9" i="17"/>
  <c r="T488" i="17"/>
  <c r="T292" i="14"/>
  <c r="T473" i="14"/>
  <c r="T203" i="17"/>
  <c r="T224" i="17"/>
  <c r="T30" i="17"/>
  <c r="T267" i="17"/>
  <c r="T333" i="17"/>
  <c r="T324" i="14"/>
  <c r="T320" i="14"/>
  <c r="T212" i="14"/>
  <c r="T177" i="17"/>
  <c r="T373" i="14"/>
  <c r="T23" i="17"/>
  <c r="T217" i="17"/>
  <c r="T326" i="17"/>
  <c r="T483" i="14"/>
  <c r="T481" i="17"/>
  <c r="T302" i="14"/>
  <c r="T206" i="17"/>
  <c r="T330" i="17"/>
  <c r="T34" i="14"/>
  <c r="T60" i="14"/>
  <c r="T265" i="14"/>
  <c r="T495" i="14"/>
  <c r="T214" i="14"/>
  <c r="T18" i="14"/>
  <c r="T123" i="14"/>
  <c r="T365" i="14"/>
  <c r="T423" i="17"/>
  <c r="T275" i="17"/>
  <c r="T244" i="17"/>
  <c r="T214" i="17"/>
  <c r="T245" i="17"/>
  <c r="T23" i="14"/>
  <c r="T254" i="14"/>
  <c r="T434" i="17"/>
  <c r="T150" i="17"/>
  <c r="T195" i="14"/>
  <c r="T194" i="17"/>
  <c r="T308" i="17"/>
  <c r="T247" i="14"/>
  <c r="T247" i="17"/>
  <c r="T227" i="14"/>
  <c r="T33" i="17"/>
  <c r="T118" i="14"/>
  <c r="T138" i="14"/>
  <c r="T441" i="17"/>
  <c r="T507" i="14"/>
  <c r="T508" i="14"/>
  <c r="T15" i="17"/>
  <c r="T223" i="17"/>
  <c r="T107" i="14"/>
  <c r="T131" i="17"/>
  <c r="T11" i="17"/>
  <c r="T499" i="14"/>
  <c r="T140" i="17"/>
  <c r="T314" i="17"/>
  <c r="T218" i="17"/>
  <c r="T5" i="14"/>
  <c r="T221" i="17"/>
  <c r="T48" i="17"/>
  <c r="T293" i="14"/>
  <c r="T183" i="17"/>
  <c r="T263" i="14"/>
  <c r="T288" i="14"/>
  <c r="T269" i="14"/>
  <c r="T6" i="14"/>
  <c r="T313" i="17"/>
  <c r="T193" i="14"/>
  <c r="T133" i="14"/>
  <c r="T486" i="17"/>
  <c r="T433" i="17"/>
  <c r="T275" i="14"/>
  <c r="T242" i="17"/>
  <c r="T213" i="17"/>
  <c r="T369" i="14"/>
  <c r="T329" i="17"/>
  <c r="T304" i="14"/>
  <c r="T29" i="17"/>
  <c r="T471" i="14"/>
  <c r="T2" i="17"/>
  <c r="T325" i="17"/>
  <c r="T261" i="14"/>
  <c r="T4" i="14"/>
  <c r="T352" i="17"/>
  <c r="T56" i="17"/>
  <c r="T233" i="17"/>
  <c r="T42" i="14"/>
  <c r="T19" i="17"/>
  <c r="T453" i="17"/>
  <c r="T375" i="14"/>
  <c r="T77" i="14"/>
  <c r="T133" i="17"/>
  <c r="T478" i="14"/>
  <c r="T263" i="17"/>
  <c r="T244" i="14"/>
  <c r="T479" i="14"/>
  <c r="T307" i="17"/>
  <c r="T298" i="14"/>
  <c r="T156" i="17"/>
  <c r="T431" i="17"/>
  <c r="T154" i="17"/>
  <c r="T141" i="14"/>
  <c r="T135" i="17"/>
  <c r="T505" i="14"/>
  <c r="T287" i="17"/>
  <c r="T21" i="14"/>
  <c r="T442" i="14"/>
  <c r="T28" i="14"/>
  <c r="T276" i="14"/>
  <c r="T362" i="17"/>
  <c r="T97" i="17"/>
  <c r="T350" i="14"/>
  <c r="T373" i="17"/>
  <c r="T252" i="17"/>
  <c r="T30" i="14"/>
  <c r="T26" i="17"/>
  <c r="T296" i="14"/>
  <c r="T277" i="14"/>
  <c r="T56" i="14"/>
  <c r="T154" i="14"/>
  <c r="T310" i="17"/>
  <c r="T493" i="14"/>
  <c r="T268" i="17"/>
  <c r="T245" i="14"/>
  <c r="T509" i="14"/>
  <c r="T487" i="17"/>
  <c r="T207" i="14"/>
  <c r="T47" i="17"/>
  <c r="T469" i="14"/>
  <c r="T454" i="17"/>
  <c r="T192" i="17"/>
  <c r="T125" i="17"/>
  <c r="T314" i="14"/>
  <c r="T8" i="14"/>
  <c r="T266" i="14"/>
  <c r="T500" i="17"/>
  <c r="T430" i="17"/>
  <c r="T352" i="14"/>
  <c r="T173" i="14"/>
  <c r="T336" i="17"/>
  <c r="T111" i="17"/>
  <c r="T365" i="17"/>
  <c r="T161" i="17"/>
  <c r="T370" i="17"/>
  <c r="T329" i="14"/>
  <c r="T476" i="17"/>
  <c r="T443" i="17"/>
  <c r="T294" i="17"/>
  <c r="T381" i="17"/>
  <c r="T331" i="17"/>
  <c r="T368" i="17"/>
  <c r="T287" i="14"/>
  <c r="T308" i="14"/>
  <c r="T162" i="14"/>
  <c r="T341" i="14"/>
  <c r="T425" i="14"/>
  <c r="T22" i="17"/>
  <c r="T96" i="17"/>
  <c r="T44" i="17"/>
  <c r="T268" i="14"/>
  <c r="T40" i="14"/>
  <c r="T262" i="17"/>
  <c r="T276" i="17"/>
  <c r="T291" i="17"/>
  <c r="T216" i="14"/>
  <c r="T335" i="17"/>
  <c r="T49" i="14"/>
  <c r="T110" i="17"/>
  <c r="T280" i="14"/>
  <c r="T47" i="14"/>
  <c r="T359" i="14"/>
  <c r="T152" i="14"/>
  <c r="T229" i="14"/>
  <c r="T230" i="14"/>
  <c r="T510" i="14"/>
  <c r="T511" i="17"/>
  <c r="T202" i="14"/>
  <c r="T240" i="14"/>
  <c r="T255" i="17"/>
  <c r="T349" i="17"/>
  <c r="T137" i="17"/>
  <c r="T236" i="14"/>
  <c r="T492" i="17"/>
  <c r="T334" i="14"/>
  <c r="T435" i="17"/>
  <c r="T14" i="14"/>
  <c r="T223" i="14"/>
  <c r="T503" i="14"/>
  <c r="T328" i="14"/>
  <c r="T163" i="14"/>
  <c r="T369" i="17"/>
  <c r="T353" i="14"/>
  <c r="T39" i="14"/>
  <c r="T92" i="17"/>
  <c r="T153" i="17"/>
  <c r="T142" i="17"/>
  <c r="T108" i="17"/>
  <c r="T490" i="14"/>
  <c r="T106" i="17"/>
  <c r="T129" i="17"/>
  <c r="T443" i="14"/>
  <c r="T209" i="17"/>
  <c r="T143" i="14"/>
  <c r="T504" i="14"/>
  <c r="T359" i="17"/>
  <c r="T123" i="17"/>
  <c r="T38" i="17"/>
  <c r="T210" i="17"/>
  <c r="T278" i="14"/>
  <c r="T313" i="14"/>
  <c r="T252" i="14"/>
  <c r="T168" i="14"/>
  <c r="T405" i="17"/>
  <c r="T298" i="17"/>
  <c r="T51" i="17"/>
  <c r="T198" i="17"/>
  <c r="T139" i="14"/>
  <c r="T211" i="14"/>
  <c r="T146" i="17"/>
  <c r="T381" i="14"/>
  <c r="T363" i="17"/>
  <c r="T309" i="14"/>
  <c r="T371" i="14"/>
  <c r="T192" i="14"/>
  <c r="T112" i="14"/>
  <c r="T356" i="17"/>
  <c r="T3" i="17"/>
  <c r="T474" i="14"/>
  <c r="T256" i="14"/>
  <c r="T266" i="17"/>
  <c r="T145" i="14"/>
  <c r="T160" i="17"/>
  <c r="T454" i="14"/>
  <c r="T273" i="14"/>
  <c r="T494" i="14"/>
  <c r="T315" i="17"/>
  <c r="T239" i="17"/>
  <c r="T281" i="17"/>
  <c r="T320" i="17"/>
  <c r="T55" i="17"/>
  <c r="T282" i="17"/>
  <c r="T278" i="17"/>
  <c r="T246" i="17"/>
  <c r="T372" i="17"/>
  <c r="T43" i="17"/>
  <c r="T197" i="17"/>
  <c r="T258" i="17"/>
  <c r="T238" i="17"/>
  <c r="T232" i="17"/>
  <c r="T300" i="17"/>
  <c r="T126" i="17"/>
  <c r="T102" i="14"/>
  <c r="T240" i="17"/>
  <c r="T155" i="14"/>
  <c r="T208" i="17"/>
  <c r="T176" i="14"/>
  <c r="T269" i="17"/>
  <c r="T117" i="14"/>
  <c r="T121" i="14"/>
  <c r="T161" i="14"/>
  <c r="T13" i="17"/>
  <c r="T122" i="14"/>
  <c r="T316" i="14"/>
  <c r="T37" i="14"/>
  <c r="T515" i="14"/>
  <c r="T2" i="14"/>
  <c r="T337" i="17"/>
  <c r="T516" i="14"/>
  <c r="T380" i="14"/>
  <c r="T176" i="17"/>
  <c r="T514" i="14"/>
  <c r="T103" i="17"/>
  <c r="T172" i="14"/>
  <c r="T506" i="17"/>
  <c r="T474" i="17"/>
  <c r="T348" i="17"/>
  <c r="T165" i="14"/>
  <c r="T315" i="14"/>
  <c r="T521" i="14"/>
  <c r="T116" i="17"/>
  <c r="T183" i="14"/>
  <c r="T374" i="17"/>
  <c r="T59" i="14"/>
  <c r="T277" i="17"/>
  <c r="T22" i="14"/>
  <c r="T509" i="17"/>
  <c r="T193" i="17"/>
  <c r="T136" i="14"/>
  <c r="T273" i="17"/>
  <c r="T74" i="17"/>
  <c r="T378" i="17"/>
  <c r="T97" i="14"/>
  <c r="T42" i="17"/>
  <c r="T280" i="17"/>
  <c r="T121" i="17"/>
  <c r="T54" i="17"/>
  <c r="T100" i="14"/>
  <c r="T208" i="14"/>
  <c r="T343" i="14"/>
  <c r="T430" i="14"/>
  <c r="T296" i="17"/>
  <c r="T428" i="17"/>
  <c r="T173" i="17"/>
  <c r="T231" i="14"/>
  <c r="T354" i="17"/>
  <c r="T102" i="17"/>
  <c r="T349" i="14"/>
  <c r="T353" i="17"/>
  <c r="T151" i="14"/>
  <c r="T256" i="17"/>
  <c r="T301" i="17"/>
  <c r="T57" i="17"/>
  <c r="T32" i="17"/>
  <c r="T321" i="14"/>
  <c r="T473" i="17"/>
  <c r="T274" i="14"/>
  <c r="T341" i="17"/>
  <c r="T127" i="14"/>
  <c r="T511" i="14"/>
  <c r="T351" i="14"/>
  <c r="T188" i="17"/>
  <c r="T89" i="17"/>
  <c r="T237" i="14"/>
  <c r="T344" i="14"/>
  <c r="T91" i="14"/>
  <c r="T198" i="14"/>
  <c r="T422" i="17"/>
  <c r="T517" i="14"/>
  <c r="T43" i="14"/>
  <c r="T205" i="14"/>
  <c r="T422" i="14"/>
  <c r="T260" i="17"/>
  <c r="T253" i="17"/>
  <c r="T285" i="14"/>
  <c r="T140" i="14"/>
  <c r="T506" i="14"/>
  <c r="T355" i="17"/>
  <c r="T378" i="14"/>
  <c r="T175" i="17"/>
  <c r="T453" i="14"/>
  <c r="T264" i="14"/>
  <c r="T500" i="14"/>
  <c r="T498" i="17"/>
  <c r="T127" i="17"/>
  <c r="T445" i="14"/>
  <c r="T503" i="17"/>
  <c r="T200" i="14"/>
  <c r="T444" i="17"/>
  <c r="T479" i="17"/>
  <c r="T257" i="14"/>
  <c r="T236" i="17"/>
  <c r="T431" i="14"/>
  <c r="T437" i="17"/>
  <c r="T249" i="14"/>
  <c r="T319" i="17"/>
  <c r="T271" i="14"/>
  <c r="T318" i="17"/>
  <c r="T336" i="14"/>
  <c r="T475" i="17"/>
  <c r="T436" i="14"/>
  <c r="T492" i="14"/>
  <c r="T507" i="17"/>
  <c r="T475" i="14"/>
  <c r="T241" i="14"/>
  <c r="T99" i="14"/>
  <c r="T218" i="14"/>
  <c r="T151" i="17"/>
  <c r="T366" i="14"/>
  <c r="T267" i="14"/>
  <c r="T190" i="17"/>
  <c r="T437" i="14"/>
  <c r="T119" i="14"/>
  <c r="T39" i="17"/>
  <c r="T286" i="17"/>
  <c r="T50" i="14"/>
  <c r="T357" i="17"/>
  <c r="T246" i="14"/>
  <c r="T227" i="17"/>
  <c r="T286" i="14"/>
  <c r="T50" i="17"/>
  <c r="T234" i="14"/>
  <c r="T429" i="17"/>
  <c r="T476" i="14"/>
  <c r="T40" i="17"/>
  <c r="T512" i="14"/>
  <c r="T368" i="14"/>
  <c r="T111" i="14"/>
  <c r="T49" i="17"/>
  <c r="T205" i="17"/>
  <c r="T301" i="14"/>
  <c r="T76" i="14"/>
  <c r="T128" i="17"/>
  <c r="T33" i="14"/>
  <c r="T14" i="17"/>
  <c r="T36" i="14"/>
  <c r="T27" i="17"/>
  <c r="T28" i="17"/>
  <c r="T200" i="17"/>
  <c r="T147" i="17"/>
  <c r="T36" i="17"/>
  <c r="T338" i="14"/>
  <c r="T212" i="17"/>
  <c r="T196" i="14"/>
  <c r="T299" i="14"/>
  <c r="T220" i="17"/>
  <c r="T358" i="14"/>
  <c r="T334" i="17"/>
  <c r="T340" i="14"/>
  <c r="T144" i="14"/>
  <c r="T215" i="17"/>
  <c r="T347" i="17"/>
  <c r="T7" i="17"/>
  <c r="T257" i="17"/>
  <c r="T345" i="14"/>
  <c r="T235" i="14"/>
  <c r="T513" i="14"/>
  <c r="T210" i="14"/>
  <c r="T337" i="14"/>
  <c r="T496" i="17"/>
  <c r="T99" i="17"/>
  <c r="T502" i="17"/>
  <c r="T25" i="17"/>
  <c r="T309" i="17"/>
  <c r="T440" i="14"/>
  <c r="T377" i="17"/>
  <c r="T321" i="17"/>
  <c r="T249" i="17"/>
  <c r="T243" i="14"/>
  <c r="T486" i="14"/>
  <c r="T375" i="17"/>
  <c r="T135" i="14"/>
  <c r="T331" i="14"/>
  <c r="T16" i="17"/>
  <c r="T487" i="14"/>
  <c r="T29" i="14"/>
  <c r="T27" i="14"/>
  <c r="T55" i="14"/>
  <c r="T285" i="17"/>
  <c r="T292" i="17"/>
  <c r="T306" i="14"/>
  <c r="T105" i="14"/>
  <c r="T155" i="17"/>
  <c r="T299" i="17"/>
  <c r="T167" i="14"/>
  <c r="T202" i="17"/>
  <c r="T261" i="17"/>
  <c r="T379" i="17"/>
  <c r="T190" i="14"/>
  <c r="T110" i="14"/>
  <c r="T259" i="14"/>
  <c r="T57" i="14"/>
  <c r="T159" i="14"/>
  <c r="T343" i="17"/>
  <c r="T237" i="17"/>
  <c r="T162" i="17"/>
  <c r="T483" i="17"/>
  <c r="T107" i="17"/>
  <c r="T501" i="14"/>
  <c r="T119" i="17"/>
  <c r="T6" i="17"/>
  <c r="T131" i="14"/>
  <c r="T206" i="14"/>
  <c r="T508" i="17"/>
  <c r="T361" i="17"/>
  <c r="T25" i="14"/>
  <c r="T303" i="14"/>
  <c r="T317" i="14"/>
  <c r="T496" i="14"/>
  <c r="T54" i="14"/>
  <c r="T44" i="14"/>
  <c r="T95" i="17"/>
  <c r="T283" i="17"/>
  <c r="T136" i="17"/>
  <c r="T472" i="14"/>
  <c r="T446" i="14"/>
  <c r="T171" i="17"/>
  <c r="T425" i="17"/>
  <c r="T224" i="14"/>
  <c r="T89" i="14"/>
  <c r="T342" i="14"/>
  <c r="T306" i="17"/>
  <c r="T325" i="14"/>
  <c r="T433" i="14"/>
  <c r="T323" i="14"/>
  <c r="T142" i="14"/>
  <c r="T157" i="17"/>
  <c r="T31" i="14"/>
  <c r="T335" i="14"/>
  <c r="T510" i="17"/>
  <c r="T90" i="17"/>
  <c r="T216" i="17"/>
  <c r="T265" i="17"/>
  <c r="T358" i="17"/>
  <c r="T300" i="14"/>
  <c r="T446" i="17"/>
  <c r="T90" i="14"/>
  <c r="T444" i="14"/>
  <c r="T259" i="17"/>
  <c r="T203" i="14"/>
  <c r="T5" i="17"/>
  <c r="T164" i="14"/>
  <c r="T304" i="17"/>
  <c r="T189" i="17"/>
  <c r="T171" i="14"/>
  <c r="T235" i="17"/>
  <c r="T116" i="14"/>
  <c r="T372" i="14"/>
  <c r="T145" i="17"/>
  <c r="T225" i="17"/>
  <c r="T356" i="14"/>
  <c r="T74" i="14"/>
  <c r="T46" i="14"/>
  <c r="T232" i="14"/>
  <c r="T355" i="14"/>
  <c r="T24" i="14"/>
  <c r="T489" i="17"/>
  <c r="T370" i="14"/>
  <c r="T424" i="14"/>
  <c r="T282" i="14"/>
  <c r="T382" i="14"/>
  <c r="T371" i="17"/>
  <c r="T113" i="17"/>
  <c r="T150" i="14"/>
  <c r="T379" i="14"/>
  <c r="T11" i="14"/>
  <c r="T283" i="14"/>
  <c r="T367" i="14"/>
  <c r="T439" i="14"/>
  <c r="T20" i="17"/>
  <c r="T456" i="17"/>
  <c r="T360" i="14"/>
  <c r="T199" i="17"/>
  <c r="T302" i="17"/>
  <c r="T95" i="14"/>
  <c r="T221" i="14"/>
  <c r="T109" i="17"/>
  <c r="T288" i="17"/>
  <c r="T92" i="14"/>
  <c r="T323" i="17"/>
  <c r="T147" i="14"/>
  <c r="T26" i="14"/>
  <c r="T340" i="17"/>
  <c r="T41" i="17"/>
  <c r="T159" i="17"/>
  <c r="T441" i="14"/>
  <c r="T317" i="17"/>
  <c r="T253" i="14"/>
  <c r="T513" i="17"/>
  <c r="T281" i="14"/>
  <c r="T438" i="14"/>
  <c r="T327" i="14"/>
  <c r="T501" i="17"/>
  <c r="T169" i="17"/>
  <c r="T424" i="17"/>
  <c r="T76" i="17"/>
  <c r="T234" i="17"/>
  <c r="T333" i="14"/>
  <c r="T38" i="14"/>
  <c r="T354" i="14"/>
  <c r="T376" i="14"/>
  <c r="T319" i="14"/>
  <c r="T45" i="14"/>
  <c r="T233" i="14"/>
  <c r="T15" i="14"/>
  <c r="T45" i="17"/>
  <c r="T170" i="14"/>
  <c r="T187" i="17"/>
  <c r="T114" i="17"/>
  <c r="T366" i="17"/>
  <c r="T105" i="17"/>
  <c r="T316" i="17"/>
  <c r="T175" i="14"/>
  <c r="T164" i="17"/>
  <c r="T219" i="17"/>
  <c r="T347" i="14"/>
  <c r="T194" i="14"/>
  <c r="T195" i="17"/>
  <c r="T351" i="17"/>
  <c r="T377" i="14"/>
  <c r="T326" i="14"/>
  <c r="T493" i="17"/>
  <c r="T442" i="17"/>
  <c r="T32" i="14"/>
  <c r="T61" i="14"/>
  <c r="T48" i="14"/>
  <c r="T364" i="14"/>
  <c r="T279" i="17"/>
  <c r="T141" i="17"/>
  <c r="T134" i="14"/>
  <c r="T311" i="14"/>
  <c r="T189" i="14"/>
  <c r="T310" i="14"/>
  <c r="T166" i="14"/>
  <c r="T434" i="14"/>
  <c r="T376" i="17"/>
  <c r="T9" i="14"/>
  <c r="T294" i="14"/>
  <c r="T158" i="17"/>
  <c r="T295" i="14"/>
  <c r="T405" i="14"/>
  <c r="T137" i="14"/>
  <c r="T254" i="17"/>
  <c r="T264" i="17"/>
  <c r="T134" i="17"/>
  <c r="T196" i="17"/>
  <c r="T289" i="17"/>
  <c r="T10" i="17"/>
  <c r="T318" i="14"/>
  <c r="T290" i="17"/>
  <c r="T149" i="17"/>
  <c r="T113" i="14"/>
  <c r="T226" i="14"/>
  <c r="T7" i="14"/>
  <c r="T477" i="14"/>
  <c r="T262" i="14"/>
  <c r="T382" i="17"/>
  <c r="T152" i="17"/>
  <c r="T100" i="17"/>
  <c r="T207" i="17"/>
  <c r="T13" i="14"/>
  <c r="T348" i="14"/>
  <c r="T502" i="14"/>
  <c r="T149" i="14"/>
  <c r="T222" i="17"/>
  <c r="T114" i="14"/>
  <c r="T260" i="14"/>
  <c r="T226" i="17"/>
  <c r="T199" i="14"/>
  <c r="T217" i="14"/>
  <c r="T495" i="17"/>
  <c r="T41" i="14"/>
  <c r="T241" i="17"/>
  <c r="T270" i="14"/>
  <c r="T512" i="17"/>
  <c r="T4" i="17"/>
  <c r="T357" i="14"/>
  <c r="T24" i="17"/>
  <c r="T271" i="17"/>
  <c r="T118" i="17"/>
  <c r="T239" i="14"/>
  <c r="T125" i="14"/>
  <c r="T429" i="14"/>
  <c r="T274" i="17"/>
  <c r="T469" i="17"/>
  <c r="T37" i="17"/>
  <c r="T498" i="14"/>
  <c r="T367" i="17"/>
  <c r="T255" i="14"/>
  <c r="T188" i="14"/>
  <c r="T157" i="14"/>
  <c r="T46" i="17"/>
  <c r="T279" i="14"/>
  <c r="T34" i="17"/>
  <c r="T211" i="17"/>
  <c r="T497" i="14"/>
  <c r="T220" i="14"/>
  <c r="T250" i="17"/>
  <c r="T8" i="17"/>
  <c r="T272" i="17"/>
  <c r="T311" i="17"/>
  <c r="T505" i="17"/>
  <c r="T328" i="17"/>
  <c r="T289" i="14"/>
  <c r="T191" i="14"/>
  <c r="T117" i="17"/>
  <c r="T64" i="17"/>
  <c r="T484" i="14"/>
  <c r="T386" i="14"/>
  <c r="T184" i="17"/>
  <c r="T396" i="17"/>
  <c r="T228" i="14"/>
  <c r="T166" i="17"/>
  <c r="T460" i="17"/>
  <c r="T169" i="14"/>
  <c r="T180" i="14"/>
  <c r="T410" i="14"/>
  <c r="T248" i="14"/>
  <c r="T416" i="17"/>
  <c r="T416" i="14"/>
  <c r="T417" i="14"/>
  <c r="T411" i="14"/>
  <c r="T403" i="17"/>
  <c r="T305" i="14"/>
  <c r="T408" i="14"/>
  <c r="T403" i="14"/>
  <c r="T305" i="17"/>
  <c r="T408" i="17"/>
  <c r="T411" i="17"/>
  <c r="T204" i="14"/>
  <c r="T410" i="17"/>
  <c r="Q438" i="17"/>
  <c r="Q428" i="17"/>
  <c r="Q428" i="14"/>
  <c r="Q454" i="17"/>
  <c r="Q453" i="14"/>
  <c r="Q438" i="14"/>
  <c r="Q453" i="17"/>
  <c r="Q454" i="14"/>
  <c r="Q424" i="17"/>
  <c r="Q424" i="14"/>
  <c r="Q456" i="14"/>
  <c r="Q446" i="17"/>
  <c r="Q444" i="14"/>
  <c r="Q444" i="17"/>
  <c r="Q443" i="14"/>
  <c r="Q443" i="17"/>
  <c r="Q425" i="17"/>
  <c r="Q425" i="14"/>
  <c r="Q423" i="17"/>
  <c r="Q456" i="17"/>
  <c r="Q446" i="14"/>
  <c r="Q423" i="14"/>
  <c r="T417" i="17"/>
  <c r="T85" i="17"/>
  <c r="R119" i="17"/>
  <c r="R105" i="14"/>
  <c r="R133" i="14"/>
  <c r="R116" i="17"/>
  <c r="R145" i="14"/>
  <c r="R91" i="17"/>
  <c r="T407" i="14"/>
  <c r="S303" i="14"/>
  <c r="Q431" i="17"/>
  <c r="R146" i="14"/>
  <c r="T400" i="17"/>
  <c r="R134" i="17"/>
  <c r="R149" i="14"/>
  <c r="R162" i="14"/>
  <c r="Q422" i="14"/>
  <c r="R97" i="17"/>
  <c r="R82" i="17"/>
  <c r="R103" i="17"/>
  <c r="Q515" i="14"/>
  <c r="U303" i="14" l="1"/>
  <c r="U456" i="17"/>
  <c r="U454" i="17"/>
  <c r="U410" i="14"/>
  <c r="U400" i="17"/>
  <c r="U422" i="14"/>
  <c r="U416" i="17"/>
  <c r="U134" i="17"/>
  <c r="U428" i="14"/>
  <c r="U428" i="17"/>
  <c r="U423" i="17"/>
  <c r="U425" i="14"/>
  <c r="U425" i="17"/>
  <c r="U411" i="17"/>
  <c r="U146" i="14"/>
  <c r="U116" i="17"/>
  <c r="U515" i="14"/>
  <c r="U133" i="14"/>
  <c r="U456" i="14"/>
  <c r="U403" i="14"/>
  <c r="U407" i="14"/>
  <c r="U145" i="14"/>
  <c r="U443" i="17"/>
  <c r="U444" i="14"/>
  <c r="U103" i="17"/>
  <c r="U424" i="17"/>
  <c r="U446" i="17"/>
  <c r="U424" i="14"/>
  <c r="U97" i="17"/>
  <c r="U454" i="14"/>
  <c r="U403" i="17"/>
  <c r="U410" i="17"/>
  <c r="U443" i="14"/>
  <c r="U444" i="17"/>
  <c r="U417" i="17"/>
  <c r="U411" i="14"/>
  <c r="U453" i="17"/>
  <c r="U438" i="14"/>
  <c r="U417" i="14"/>
  <c r="U431" i="17"/>
  <c r="U91" i="17"/>
  <c r="U162" i="14"/>
  <c r="U423" i="14"/>
  <c r="U149" i="14"/>
  <c r="U446" i="14"/>
  <c r="U453" i="14"/>
  <c r="U416" i="14"/>
  <c r="R142" i="14"/>
  <c r="U142" i="14" s="1"/>
  <c r="R142" i="17"/>
  <c r="U142" i="17" s="1"/>
  <c r="S396" i="14"/>
  <c r="S482" i="17"/>
  <c r="S182" i="14"/>
  <c r="S393" i="14"/>
  <c r="S449" i="14"/>
  <c r="S78" i="17"/>
  <c r="S447" i="14"/>
  <c r="S67" i="14"/>
  <c r="S386" i="17"/>
  <c r="S451" i="17"/>
  <c r="S148" i="14"/>
  <c r="S181" i="17"/>
  <c r="S160" i="14"/>
  <c r="S384" i="14"/>
  <c r="S384" i="17"/>
  <c r="S485" i="17"/>
  <c r="S399" i="14"/>
  <c r="S470" i="17"/>
  <c r="S455" i="17"/>
  <c r="S191" i="17"/>
  <c r="S385" i="17"/>
  <c r="S201" i="14"/>
  <c r="S185" i="17"/>
  <c r="S387" i="17"/>
  <c r="S20" i="14"/>
  <c r="S101" i="17"/>
  <c r="S115" i="14"/>
  <c r="S420" i="14"/>
  <c r="S419" i="14"/>
  <c r="S78" i="14"/>
  <c r="S63" i="14"/>
  <c r="S168" i="17"/>
  <c r="S225" i="14"/>
  <c r="S75" i="17"/>
  <c r="S432" i="14"/>
  <c r="S81" i="17"/>
  <c r="S391" i="14"/>
  <c r="S166" i="17"/>
  <c r="S83" i="14"/>
  <c r="S463" i="17"/>
  <c r="S459" i="17"/>
  <c r="S394" i="14"/>
  <c r="S458" i="14"/>
  <c r="S69" i="17"/>
  <c r="S432" i="17"/>
  <c r="S72" i="14"/>
  <c r="S87" i="14"/>
  <c r="S186" i="17"/>
  <c r="S466" i="17"/>
  <c r="S451" i="14"/>
  <c r="S480" i="14"/>
  <c r="S80" i="14"/>
  <c r="S70" i="17"/>
  <c r="S421" i="17"/>
  <c r="S390" i="17"/>
  <c r="S184" i="14"/>
  <c r="S460" i="17"/>
  <c r="S392" i="17"/>
  <c r="S397" i="14"/>
  <c r="S185" i="14"/>
  <c r="S62" i="17"/>
  <c r="S346" i="17"/>
  <c r="S345" i="17"/>
  <c r="S85" i="14"/>
  <c r="S66" i="14"/>
  <c r="S448" i="14"/>
  <c r="S468" i="17"/>
  <c r="S60" i="17"/>
  <c r="S61" i="17"/>
  <c r="S452" i="14"/>
  <c r="S179" i="14"/>
  <c r="S461" i="17"/>
  <c r="S132" i="14"/>
  <c r="S180" i="14"/>
  <c r="S383" i="14"/>
  <c r="S412" i="17"/>
  <c r="S385" i="14"/>
  <c r="S17" i="17"/>
  <c r="S82" i="14"/>
  <c r="S465" i="17"/>
  <c r="S167" i="17"/>
  <c r="S65" i="17"/>
  <c r="S389" i="17"/>
  <c r="S148" i="17"/>
  <c r="S482" i="14"/>
  <c r="S88" i="17"/>
  <c r="S427" i="17"/>
  <c r="S426" i="14"/>
  <c r="S395" i="17"/>
  <c r="S398" i="17"/>
  <c r="S398" i="14"/>
  <c r="S484" i="17"/>
  <c r="S419" i="17"/>
  <c r="S124" i="14"/>
  <c r="S94" i="17"/>
  <c r="S69" i="14"/>
  <c r="S251" i="14"/>
  <c r="S459" i="14"/>
  <c r="S447" i="17"/>
  <c r="S101" i="14"/>
  <c r="S436" i="17"/>
  <c r="S449" i="17"/>
  <c r="S187" i="14"/>
  <c r="S73" i="14"/>
  <c r="S86" i="14"/>
  <c r="S64" i="17"/>
  <c r="S388" i="14"/>
  <c r="S297" i="14"/>
  <c r="S388" i="17"/>
  <c r="S467" i="17"/>
  <c r="S79" i="14"/>
  <c r="S344" i="17"/>
  <c r="S130" i="17"/>
  <c r="S466" i="14"/>
  <c r="S397" i="17"/>
  <c r="S182" i="17"/>
  <c r="S179" i="17"/>
  <c r="S426" i="17"/>
  <c r="S93" i="17"/>
  <c r="S427" i="14"/>
  <c r="S462" i="17"/>
  <c r="S83" i="17"/>
  <c r="S391" i="17"/>
  <c r="S383" i="17"/>
  <c r="S450" i="14"/>
  <c r="S62" i="14"/>
  <c r="S395" i="14"/>
  <c r="S396" i="17"/>
  <c r="S80" i="17"/>
  <c r="S75" i="14"/>
  <c r="S79" i="17"/>
  <c r="S452" i="17"/>
  <c r="S93" i="14"/>
  <c r="S87" i="17"/>
  <c r="S68" i="17"/>
  <c r="S322" i="17"/>
  <c r="S439" i="17"/>
  <c r="S399" i="17"/>
  <c r="S139" i="17"/>
  <c r="S35" i="17"/>
  <c r="S174" i="17"/>
  <c r="S104" i="17"/>
  <c r="S73" i="17"/>
  <c r="S284" i="14"/>
  <c r="S457" i="14"/>
  <c r="S421" i="14"/>
  <c r="S170" i="17"/>
  <c r="S156" i="14"/>
  <c r="S66" i="17"/>
  <c r="S186" i="14"/>
  <c r="S251" i="17"/>
  <c r="S250" i="14"/>
  <c r="S465" i="14"/>
  <c r="S201" i="17"/>
  <c r="S59" i="17"/>
  <c r="S464" i="14"/>
  <c r="S458" i="17"/>
  <c r="S468" i="14"/>
  <c r="S440" i="17"/>
  <c r="S132" i="17"/>
  <c r="S98" i="14"/>
  <c r="S394" i="17"/>
  <c r="S70" i="14"/>
  <c r="S81" i="14"/>
  <c r="S64" i="14"/>
  <c r="S88" i="14"/>
  <c r="S448" i="17"/>
  <c r="S464" i="17"/>
  <c r="S124" i="17"/>
  <c r="S129" i="14"/>
  <c r="S65" i="14"/>
  <c r="S181" i="14"/>
  <c r="S312" i="17"/>
  <c r="S72" i="17"/>
  <c r="S450" i="17"/>
  <c r="S393" i="17"/>
  <c r="S457" i="17"/>
  <c r="S58" i="17"/>
  <c r="S228" i="17"/>
  <c r="S35" i="14"/>
  <c r="S392" i="14"/>
  <c r="S420" i="17"/>
  <c r="S389" i="14"/>
  <c r="S86" i="17"/>
  <c r="S82" i="17"/>
  <c r="S484" i="14"/>
  <c r="S115" i="17"/>
  <c r="S470" i="14"/>
  <c r="S467" i="14"/>
  <c r="S461" i="14"/>
  <c r="S58" i="14"/>
  <c r="S387" i="14"/>
  <c r="S463" i="14"/>
  <c r="S98" i="17"/>
  <c r="S94" i="14"/>
  <c r="S312" i="14"/>
  <c r="S184" i="17"/>
  <c r="S480" i="17"/>
  <c r="S462" i="14"/>
  <c r="S460" i="14"/>
  <c r="S485" i="14"/>
  <c r="S104" i="14"/>
  <c r="S174" i="14"/>
  <c r="S322" i="14"/>
  <c r="S17" i="14"/>
  <c r="S390" i="14"/>
  <c r="S130" i="14"/>
  <c r="S85" i="17"/>
  <c r="S68" i="14"/>
  <c r="S386" i="14"/>
  <c r="S63" i="17"/>
  <c r="S180" i="17"/>
  <c r="S67" i="17"/>
  <c r="S455" i="14"/>
  <c r="S356" i="17"/>
  <c r="U356" i="17" s="1"/>
  <c r="S359" i="14"/>
  <c r="U359" i="14" s="1"/>
  <c r="S331" i="17"/>
  <c r="U331" i="17" s="1"/>
  <c r="S331" i="14"/>
  <c r="U331" i="14" s="1"/>
  <c r="Q14" i="17"/>
  <c r="U14" i="17" s="1"/>
  <c r="Q14" i="14"/>
  <c r="U14" i="14" s="1"/>
  <c r="Q54" i="17"/>
  <c r="U54" i="17" s="1"/>
  <c r="Q54" i="14"/>
  <c r="U54" i="14" s="1"/>
  <c r="S335" i="14"/>
  <c r="U335" i="14" s="1"/>
  <c r="S335" i="17"/>
  <c r="U335" i="17" s="1"/>
  <c r="Q34" i="14"/>
  <c r="U34" i="14" s="1"/>
  <c r="Q34" i="17"/>
  <c r="U34" i="17" s="1"/>
  <c r="T467" i="17"/>
  <c r="T17" i="17"/>
  <c r="T480" i="14"/>
  <c r="T468" i="17"/>
  <c r="T452" i="14"/>
  <c r="T180" i="17"/>
  <c r="T181" i="17"/>
  <c r="T129" i="14"/>
  <c r="T80" i="17"/>
  <c r="T391" i="14"/>
  <c r="T130" i="14"/>
  <c r="T62" i="14"/>
  <c r="T466" i="14"/>
  <c r="T344" i="17"/>
  <c r="U164" i="14"/>
  <c r="R41" i="17"/>
  <c r="U153" i="17"/>
  <c r="R167" i="17"/>
  <c r="R452" i="14"/>
  <c r="R386" i="14"/>
  <c r="R465" i="17"/>
  <c r="R322" i="17"/>
  <c r="R484" i="14"/>
  <c r="R78" i="17"/>
  <c r="R387" i="17"/>
  <c r="R98" i="14"/>
  <c r="R251" i="14"/>
  <c r="R20" i="14"/>
  <c r="U110" i="14"/>
  <c r="R322" i="14"/>
  <c r="U163" i="14"/>
  <c r="S255" i="14"/>
  <c r="U255" i="14" s="1"/>
  <c r="S255" i="17"/>
  <c r="U255" i="17" s="1"/>
  <c r="Q476" i="14"/>
  <c r="U476" i="14" s="1"/>
  <c r="Q476" i="17"/>
  <c r="U476" i="17" s="1"/>
  <c r="S237" i="17"/>
  <c r="U237" i="17" s="1"/>
  <c r="S237" i="14"/>
  <c r="U237" i="14" s="1"/>
  <c r="S366" i="14"/>
  <c r="U366" i="14" s="1"/>
  <c r="S363" i="17"/>
  <c r="U363" i="17" s="1"/>
  <c r="S350" i="17"/>
  <c r="U350" i="17" s="1"/>
  <c r="S355" i="14"/>
  <c r="U355" i="14" s="1"/>
  <c r="T393" i="14"/>
  <c r="T465" i="17"/>
  <c r="T115" i="14"/>
  <c r="T449" i="14"/>
  <c r="T390" i="17"/>
  <c r="T394" i="17"/>
  <c r="T389" i="17"/>
  <c r="T182" i="17"/>
  <c r="T73" i="14"/>
  <c r="T448" i="14"/>
  <c r="T160" i="14"/>
  <c r="T191" i="17"/>
  <c r="T186" i="17"/>
  <c r="R134" i="14"/>
  <c r="U134" i="14" s="1"/>
  <c r="R148" i="14"/>
  <c r="R182" i="14"/>
  <c r="R184" i="17"/>
  <c r="R465" i="14"/>
  <c r="R228" i="17"/>
  <c r="R182" i="17"/>
  <c r="R63" i="14"/>
  <c r="R432" i="14"/>
  <c r="R459" i="14"/>
  <c r="R66" i="17"/>
  <c r="R427" i="17"/>
  <c r="R133" i="17"/>
  <c r="U133" i="17" s="1"/>
  <c r="S200" i="14"/>
  <c r="U200" i="14" s="1"/>
  <c r="S200" i="17"/>
  <c r="U200" i="17" s="1"/>
  <c r="R389" i="14"/>
  <c r="R166" i="17"/>
  <c r="R463" i="14"/>
  <c r="R124" i="14"/>
  <c r="R386" i="17"/>
  <c r="R67" i="14"/>
  <c r="R452" i="17"/>
  <c r="R450" i="17"/>
  <c r="R461" i="17"/>
  <c r="R389" i="17"/>
  <c r="R184" i="14"/>
  <c r="R384" i="17"/>
  <c r="R86" i="17"/>
  <c r="R396" i="14"/>
  <c r="R201" i="14"/>
  <c r="R395" i="17"/>
  <c r="R75" i="14"/>
  <c r="R392" i="17"/>
  <c r="R462" i="14"/>
  <c r="R391" i="14"/>
  <c r="R35" i="14"/>
  <c r="R393" i="17"/>
  <c r="R412" i="17"/>
  <c r="R485" i="14"/>
  <c r="R115" i="14"/>
  <c r="R383" i="14"/>
  <c r="R393" i="14"/>
  <c r="R87" i="14"/>
  <c r="R432" i="17"/>
  <c r="R73" i="14"/>
  <c r="R399" i="14"/>
  <c r="R482" i="14"/>
  <c r="R468" i="14"/>
  <c r="R201" i="17"/>
  <c r="R420" i="17"/>
  <c r="R419" i="17"/>
  <c r="R485" i="17"/>
  <c r="R179" i="17"/>
  <c r="R458" i="17"/>
  <c r="R467" i="17"/>
  <c r="R104" i="17"/>
  <c r="R170" i="17"/>
  <c r="R58" i="17"/>
  <c r="R104" i="14"/>
  <c r="R392" i="14"/>
  <c r="R187" i="14"/>
  <c r="S281" i="17"/>
  <c r="U281" i="17" s="1"/>
  <c r="S281" i="14"/>
  <c r="U281" i="14" s="1"/>
  <c r="Q489" i="17"/>
  <c r="U489" i="17" s="1"/>
  <c r="Q489" i="14"/>
  <c r="U489" i="14" s="1"/>
  <c r="Q475" i="14"/>
  <c r="U475" i="14" s="1"/>
  <c r="Q475" i="17"/>
  <c r="U475" i="17" s="1"/>
  <c r="Q474" i="17"/>
  <c r="U474" i="17" s="1"/>
  <c r="Q474" i="14"/>
  <c r="U474" i="14" s="1"/>
  <c r="R128" i="17"/>
  <c r="U128" i="17" s="1"/>
  <c r="R128" i="14"/>
  <c r="U128" i="14" s="1"/>
  <c r="S212" i="14"/>
  <c r="U212" i="14" s="1"/>
  <c r="S212" i="17"/>
  <c r="U212" i="17" s="1"/>
  <c r="Q422" i="17"/>
  <c r="U422" i="17" s="1"/>
  <c r="T462" i="17"/>
  <c r="T466" i="17"/>
  <c r="T439" i="17"/>
  <c r="T86" i="17"/>
  <c r="T179" i="17"/>
  <c r="T61" i="17"/>
  <c r="T170" i="17"/>
  <c r="T392" i="17"/>
  <c r="T132" i="14"/>
  <c r="T59" i="17"/>
  <c r="T398" i="14"/>
  <c r="T72" i="17"/>
  <c r="T389" i="14"/>
  <c r="T156" i="14"/>
  <c r="T139" i="17"/>
  <c r="R105" i="17"/>
  <c r="R116" i="14"/>
  <c r="U116" i="14" s="1"/>
  <c r="R62" i="14"/>
  <c r="R94" i="14"/>
  <c r="R160" i="14"/>
  <c r="R426" i="14"/>
  <c r="R17" i="14"/>
  <c r="R181" i="14"/>
  <c r="R466" i="17"/>
  <c r="R390" i="17"/>
  <c r="R448" i="17"/>
  <c r="R464" i="14"/>
  <c r="U108" i="14"/>
  <c r="S343" i="14"/>
  <c r="U343" i="14" s="1"/>
  <c r="S343" i="17"/>
  <c r="U343" i="17" s="1"/>
  <c r="Q11" i="17"/>
  <c r="U11" i="17" s="1"/>
  <c r="Q11" i="14"/>
  <c r="U11" i="14" s="1"/>
  <c r="S242" i="17"/>
  <c r="U242" i="17" s="1"/>
  <c r="S242" i="14"/>
  <c r="U242" i="14" s="1"/>
  <c r="T470" i="17"/>
  <c r="T387" i="14"/>
  <c r="T104" i="17"/>
  <c r="T459" i="17"/>
  <c r="U177" i="17"/>
  <c r="R83" i="17"/>
  <c r="R79" i="14"/>
  <c r="R388" i="14"/>
  <c r="R145" i="17"/>
  <c r="U145" i="17" s="1"/>
  <c r="R115" i="17"/>
  <c r="R148" i="17"/>
  <c r="R468" i="17"/>
  <c r="R86" i="14"/>
  <c r="R297" i="14"/>
  <c r="R101" i="17"/>
  <c r="R397" i="17"/>
  <c r="R180" i="17"/>
  <c r="U140" i="14"/>
  <c r="S257" i="14"/>
  <c r="U257" i="14" s="1"/>
  <c r="S257" i="17"/>
  <c r="U257" i="17" s="1"/>
  <c r="S230" i="14"/>
  <c r="U230" i="14" s="1"/>
  <c r="S230" i="17"/>
  <c r="U230" i="17" s="1"/>
  <c r="S304" i="14"/>
  <c r="U304" i="14" s="1"/>
  <c r="S304" i="17"/>
  <c r="U304" i="17" s="1"/>
  <c r="S296" i="14"/>
  <c r="U296" i="14" s="1"/>
  <c r="S296" i="17"/>
  <c r="U296" i="17" s="1"/>
  <c r="T407" i="17"/>
  <c r="U407" i="17" s="1"/>
  <c r="T58" i="17"/>
  <c r="T384" i="17"/>
  <c r="T132" i="17"/>
  <c r="T104" i="14"/>
  <c r="T468" i="14"/>
  <c r="T460" i="14"/>
  <c r="T322" i="17"/>
  <c r="T482" i="14"/>
  <c r="T93" i="17"/>
  <c r="T62" i="17"/>
  <c r="T450" i="14"/>
  <c r="T455" i="17"/>
  <c r="R41" i="14"/>
  <c r="R17" i="17"/>
  <c r="R447" i="14"/>
  <c r="R185" i="17"/>
  <c r="R80" i="14"/>
  <c r="R64" i="14"/>
  <c r="R139" i="17"/>
  <c r="R225" i="14"/>
  <c r="R35" i="17"/>
  <c r="R98" i="17"/>
  <c r="R346" i="17"/>
  <c r="R284" i="14"/>
  <c r="R482" i="17"/>
  <c r="U170" i="14"/>
  <c r="S363" i="14"/>
  <c r="U363" i="14" s="1"/>
  <c r="S360" i="17"/>
  <c r="U360" i="17" s="1"/>
  <c r="Q499" i="14"/>
  <c r="U499" i="14" s="1"/>
  <c r="Q499" i="17"/>
  <c r="U499" i="17" s="1"/>
  <c r="S311" i="14"/>
  <c r="U311" i="14" s="1"/>
  <c r="S311" i="17"/>
  <c r="U311" i="17" s="1"/>
  <c r="S253" i="14"/>
  <c r="U253" i="14" s="1"/>
  <c r="S253" i="17"/>
  <c r="U253" i="17" s="1"/>
  <c r="T400" i="14"/>
  <c r="U400" i="14" s="1"/>
  <c r="T432" i="17"/>
  <c r="T388" i="14"/>
  <c r="T421" i="14"/>
  <c r="T412" i="17"/>
  <c r="T87" i="17"/>
  <c r="T397" i="14"/>
  <c r="T452" i="17"/>
  <c r="T250" i="14"/>
  <c r="T101" i="17"/>
  <c r="T399" i="14"/>
  <c r="T63" i="17"/>
  <c r="T182" i="14"/>
  <c r="T387" i="17"/>
  <c r="R149" i="17"/>
  <c r="U149" i="17" s="1"/>
  <c r="R91" i="14"/>
  <c r="U91" i="14" s="1"/>
  <c r="R383" i="17"/>
  <c r="R180" i="14"/>
  <c r="R398" i="17"/>
  <c r="R156" i="14"/>
  <c r="R449" i="14"/>
  <c r="R70" i="14"/>
  <c r="R470" i="17"/>
  <c r="R484" i="17"/>
  <c r="U113" i="17"/>
  <c r="S256" i="17"/>
  <c r="U256" i="17" s="1"/>
  <c r="S256" i="14"/>
  <c r="U256" i="14" s="1"/>
  <c r="Q486" i="17"/>
  <c r="U486" i="17" s="1"/>
  <c r="Q486" i="14"/>
  <c r="U486" i="14" s="1"/>
  <c r="T395" i="14"/>
  <c r="T467" i="14"/>
  <c r="T419" i="14"/>
  <c r="T432" i="14"/>
  <c r="T450" i="17"/>
  <c r="T75" i="17"/>
  <c r="T388" i="17"/>
  <c r="T69" i="14"/>
  <c r="T94" i="14"/>
  <c r="T201" i="17"/>
  <c r="T448" i="17"/>
  <c r="U110" i="17"/>
  <c r="R69" i="17"/>
  <c r="R68" i="17"/>
  <c r="R419" i="14"/>
  <c r="R396" i="17"/>
  <c r="R169" i="17"/>
  <c r="U169" i="17" s="1"/>
  <c r="R185" i="14"/>
  <c r="R480" i="14"/>
  <c r="R480" i="17"/>
  <c r="R461" i="14"/>
  <c r="R162" i="17"/>
  <c r="U162" i="17" s="1"/>
  <c r="U127" i="17"/>
  <c r="Q56" i="14"/>
  <c r="U56" i="14" s="1"/>
  <c r="Q56" i="17"/>
  <c r="U56" i="17" s="1"/>
  <c r="S298" i="14"/>
  <c r="U298" i="14" s="1"/>
  <c r="S298" i="17"/>
  <c r="U298" i="17" s="1"/>
  <c r="S288" i="17"/>
  <c r="U288" i="17" s="1"/>
  <c r="S288" i="14"/>
  <c r="U288" i="14" s="1"/>
  <c r="S318" i="14"/>
  <c r="U318" i="14" s="1"/>
  <c r="S318" i="17"/>
  <c r="U318" i="17" s="1"/>
  <c r="Q505" i="14"/>
  <c r="U505" i="14" s="1"/>
  <c r="Q505" i="17"/>
  <c r="U505" i="17" s="1"/>
  <c r="T482" i="17"/>
  <c r="T67" i="14"/>
  <c r="T83" i="14"/>
  <c r="T394" i="14"/>
  <c r="T461" i="14"/>
  <c r="T124" i="17"/>
  <c r="T451" i="17"/>
  <c r="T67" i="17"/>
  <c r="T184" i="14"/>
  <c r="T65" i="17"/>
  <c r="T447" i="14"/>
  <c r="U100" i="14"/>
  <c r="R394" i="14"/>
  <c r="R132" i="14"/>
  <c r="R69" i="14"/>
  <c r="R85" i="17"/>
  <c r="R81" i="14"/>
  <c r="R94" i="17"/>
  <c r="U151" i="14"/>
  <c r="R129" i="14"/>
  <c r="R462" i="17"/>
  <c r="R385" i="17"/>
  <c r="U164" i="17"/>
  <c r="S198" i="17"/>
  <c r="U198" i="17" s="1"/>
  <c r="S198" i="14"/>
  <c r="U198" i="14" s="1"/>
  <c r="Q33" i="14"/>
  <c r="U33" i="14" s="1"/>
  <c r="Q33" i="17"/>
  <c r="U33" i="17" s="1"/>
  <c r="S337" i="17"/>
  <c r="U337" i="17" s="1"/>
  <c r="S381" i="17"/>
  <c r="U381" i="17" s="1"/>
  <c r="S337" i="14"/>
  <c r="U337" i="14" s="1"/>
  <c r="Q497" i="14"/>
  <c r="U497" i="14" s="1"/>
  <c r="Q497" i="17"/>
  <c r="U497" i="17" s="1"/>
  <c r="S307" i="17"/>
  <c r="U307" i="17" s="1"/>
  <c r="S307" i="14"/>
  <c r="U307" i="14" s="1"/>
  <c r="Q24" i="17"/>
  <c r="U24" i="17" s="1"/>
  <c r="Q24" i="14"/>
  <c r="U24" i="14" s="1"/>
  <c r="S368" i="17"/>
  <c r="U368" i="17" s="1"/>
  <c r="S371" i="14"/>
  <c r="U371" i="14" s="1"/>
  <c r="Q473" i="14"/>
  <c r="U473" i="14" s="1"/>
  <c r="Q473" i="17"/>
  <c r="U473" i="17" s="1"/>
  <c r="T470" i="14"/>
  <c r="T398" i="17"/>
  <c r="T64" i="14"/>
  <c r="T148" i="17"/>
  <c r="T35" i="14"/>
  <c r="T419" i="17"/>
  <c r="T436" i="17"/>
  <c r="T81" i="17"/>
  <c r="T83" i="17"/>
  <c r="T60" i="17"/>
  <c r="T393" i="17"/>
  <c r="T58" i="14"/>
  <c r="T465" i="14"/>
  <c r="T463" i="17"/>
  <c r="U111" i="14"/>
  <c r="R344" i="17"/>
  <c r="R130" i="17"/>
  <c r="R101" i="14"/>
  <c r="R73" i="17"/>
  <c r="R457" i="14"/>
  <c r="R64" i="17"/>
  <c r="R390" i="14"/>
  <c r="R79" i="17"/>
  <c r="R345" i="17"/>
  <c r="U152" i="14"/>
  <c r="R451" i="17"/>
  <c r="R61" i="17"/>
  <c r="R398" i="14"/>
  <c r="U150" i="17"/>
  <c r="T463" i="14"/>
  <c r="T179" i="14"/>
  <c r="T94" i="17"/>
  <c r="T399" i="17"/>
  <c r="T297" i="14"/>
  <c r="T462" i="14"/>
  <c r="T312" i="17"/>
  <c r="T284" i="14"/>
  <c r="T78" i="17"/>
  <c r="T384" i="14"/>
  <c r="T148" i="14"/>
  <c r="T73" i="17"/>
  <c r="T457" i="17"/>
  <c r="T86" i="14"/>
  <c r="T426" i="14"/>
  <c r="R455" i="14"/>
  <c r="R146" i="17"/>
  <c r="U146" i="17" s="1"/>
  <c r="R463" i="17"/>
  <c r="R440" i="17"/>
  <c r="R384" i="14"/>
  <c r="U151" i="17"/>
  <c r="R70" i="17"/>
  <c r="R75" i="17"/>
  <c r="R87" i="17"/>
  <c r="R83" i="14"/>
  <c r="R439" i="17"/>
  <c r="S319" i="17"/>
  <c r="U319" i="17" s="1"/>
  <c r="S319" i="14"/>
  <c r="U319" i="14" s="1"/>
  <c r="S356" i="14"/>
  <c r="U356" i="14" s="1"/>
  <c r="S352" i="17"/>
  <c r="U352" i="17" s="1"/>
  <c r="S188" i="17"/>
  <c r="U188" i="17" s="1"/>
  <c r="S188" i="14"/>
  <c r="U188" i="14" s="1"/>
  <c r="T458" i="17"/>
  <c r="T461" i="17"/>
  <c r="T75" i="14"/>
  <c r="T383" i="17"/>
  <c r="T93" i="14"/>
  <c r="T396" i="14"/>
  <c r="T88" i="17"/>
  <c r="T485" i="14"/>
  <c r="T385" i="14"/>
  <c r="T174" i="17"/>
  <c r="T251" i="17"/>
  <c r="T70" i="17"/>
  <c r="T187" i="14"/>
  <c r="T228" i="17"/>
  <c r="U153" i="14"/>
  <c r="R251" i="17"/>
  <c r="U122" i="17"/>
  <c r="U122" i="14"/>
  <c r="R250" i="14"/>
  <c r="R399" i="17"/>
  <c r="R93" i="14"/>
  <c r="R72" i="17"/>
  <c r="R80" i="17"/>
  <c r="R181" i="17"/>
  <c r="R66" i="14"/>
  <c r="U108" i="17"/>
  <c r="R436" i="17"/>
  <c r="R62" i="17"/>
  <c r="R394" i="17"/>
  <c r="U112" i="14"/>
  <c r="S314" i="17"/>
  <c r="U314" i="17" s="1"/>
  <c r="S314" i="14"/>
  <c r="U314" i="14" s="1"/>
  <c r="S264" i="14"/>
  <c r="U264" i="14" s="1"/>
  <c r="S264" i="17"/>
  <c r="U264" i="17" s="1"/>
  <c r="T426" i="17"/>
  <c r="T167" i="17"/>
  <c r="T421" i="17"/>
  <c r="T485" i="17"/>
  <c r="T65" i="14"/>
  <c r="T427" i="17"/>
  <c r="T225" i="14"/>
  <c r="T82" i="14"/>
  <c r="T168" i="17"/>
  <c r="T420" i="14"/>
  <c r="T98" i="14"/>
  <c r="T186" i="14"/>
  <c r="T185" i="14"/>
  <c r="T130" i="17"/>
  <c r="T383" i="14"/>
  <c r="T484" i="17"/>
  <c r="T390" i="14"/>
  <c r="R97" i="14"/>
  <c r="U97" i="14" s="1"/>
  <c r="U92" i="17"/>
  <c r="U96" i="14"/>
  <c r="R387" i="14"/>
  <c r="R421" i="17"/>
  <c r="R81" i="17"/>
  <c r="R174" i="14"/>
  <c r="R385" i="14"/>
  <c r="R420" i="14"/>
  <c r="R65" i="14"/>
  <c r="R67" i="17"/>
  <c r="R448" i="14"/>
  <c r="R460" i="14"/>
  <c r="U143" i="17"/>
  <c r="S272" i="14"/>
  <c r="U272" i="14" s="1"/>
  <c r="S272" i="17"/>
  <c r="U272" i="17" s="1"/>
  <c r="S209" i="14"/>
  <c r="U209" i="14" s="1"/>
  <c r="S209" i="17"/>
  <c r="U209" i="17" s="1"/>
  <c r="S241" i="17"/>
  <c r="U241" i="17" s="1"/>
  <c r="S241" i="14"/>
  <c r="U241" i="14" s="1"/>
  <c r="Q503" i="14"/>
  <c r="U503" i="14" s="1"/>
  <c r="Q503" i="17"/>
  <c r="U503" i="17" s="1"/>
  <c r="T98" i="17"/>
  <c r="T17" i="14"/>
  <c r="T35" i="17"/>
  <c r="T392" i="14"/>
  <c r="T82" i="17"/>
  <c r="T88" i="14"/>
  <c r="T66" i="14"/>
  <c r="T458" i="14"/>
  <c r="T70" i="14"/>
  <c r="T201" i="14"/>
  <c r="T447" i="17"/>
  <c r="T185" i="17"/>
  <c r="T385" i="17"/>
  <c r="U173" i="17"/>
  <c r="U161" i="14"/>
  <c r="U96" i="17"/>
  <c r="R458" i="14"/>
  <c r="R85" i="14"/>
  <c r="R63" i="17"/>
  <c r="R124" i="17"/>
  <c r="R88" i="17"/>
  <c r="R191" i="17"/>
  <c r="R397" i="14"/>
  <c r="U152" i="17"/>
  <c r="R58" i="14"/>
  <c r="R179" i="14"/>
  <c r="R459" i="17"/>
  <c r="R119" i="14"/>
  <c r="U119" i="14" s="1"/>
  <c r="S274" i="14"/>
  <c r="U274" i="14" s="1"/>
  <c r="S274" i="17"/>
  <c r="U274" i="17" s="1"/>
  <c r="Q481" i="14"/>
  <c r="U481" i="14" s="1"/>
  <c r="Q481" i="17"/>
  <c r="U481" i="17" s="1"/>
  <c r="S244" i="14"/>
  <c r="U244" i="14" s="1"/>
  <c r="S244" i="17"/>
  <c r="U244" i="17" s="1"/>
  <c r="S267" i="14"/>
  <c r="U267" i="14" s="1"/>
  <c r="S267" i="17"/>
  <c r="U267" i="17" s="1"/>
  <c r="Q469" i="14"/>
  <c r="U469" i="14" s="1"/>
  <c r="Q469" i="17"/>
  <c r="U469" i="17" s="1"/>
  <c r="Q30" i="17"/>
  <c r="U30" i="17" s="1"/>
  <c r="Q30" i="14"/>
  <c r="U30" i="14" s="1"/>
  <c r="Q431" i="14"/>
  <c r="U431" i="14" s="1"/>
  <c r="T464" i="17"/>
  <c r="T81" i="14"/>
  <c r="T464" i="14"/>
  <c r="T68" i="14"/>
  <c r="T395" i="17"/>
  <c r="T72" i="14"/>
  <c r="T20" i="14"/>
  <c r="T322" i="14"/>
  <c r="T101" i="14"/>
  <c r="T181" i="14"/>
  <c r="T63" i="14"/>
  <c r="T79" i="17"/>
  <c r="T386" i="17"/>
  <c r="U167" i="14"/>
  <c r="U284" i="17"/>
  <c r="R467" i="14"/>
  <c r="R447" i="17"/>
  <c r="R455" i="17"/>
  <c r="R464" i="17"/>
  <c r="R466" i="14"/>
  <c r="R426" i="17"/>
  <c r="R132" i="17"/>
  <c r="R174" i="17"/>
  <c r="U100" i="17"/>
  <c r="R103" i="14"/>
  <c r="U103" i="14" s="1"/>
  <c r="R457" i="17"/>
  <c r="U114" i="14"/>
  <c r="S263" i="14"/>
  <c r="U263" i="14" s="1"/>
  <c r="S263" i="17"/>
  <c r="U263" i="17" s="1"/>
  <c r="S321" i="14"/>
  <c r="U321" i="14" s="1"/>
  <c r="S321" i="17"/>
  <c r="U321" i="17" s="1"/>
  <c r="Q479" i="17"/>
  <c r="U479" i="17" s="1"/>
  <c r="Q479" i="14"/>
  <c r="U479" i="14" s="1"/>
  <c r="Q50" i="14"/>
  <c r="U50" i="14" s="1"/>
  <c r="Q50" i="17"/>
  <c r="U50" i="17" s="1"/>
  <c r="T457" i="14"/>
  <c r="T440" i="17"/>
  <c r="T480" i="17"/>
  <c r="T455" i="14"/>
  <c r="T69" i="17"/>
  <c r="T345" i="17"/>
  <c r="T449" i="17"/>
  <c r="T397" i="17"/>
  <c r="T251" i="14"/>
  <c r="T78" i="14"/>
  <c r="T124" i="14"/>
  <c r="T459" i="14"/>
  <c r="T68" i="17"/>
  <c r="R68" i="14"/>
  <c r="R93" i="17"/>
  <c r="R395" i="14"/>
  <c r="R59" i="17"/>
  <c r="R451" i="14"/>
  <c r="R449" i="17"/>
  <c r="R82" i="14"/>
  <c r="R72" i="14"/>
  <c r="R312" i="17"/>
  <c r="R60" i="17"/>
  <c r="R460" i="17"/>
  <c r="R168" i="17"/>
  <c r="S270" i="14"/>
  <c r="U270" i="14" s="1"/>
  <c r="S270" i="17"/>
  <c r="U270" i="17" s="1"/>
  <c r="Q25" i="17"/>
  <c r="U25" i="17" s="1"/>
  <c r="Q25" i="14"/>
  <c r="U25" i="14" s="1"/>
  <c r="S289" i="17"/>
  <c r="U289" i="17" s="1"/>
  <c r="S289" i="14"/>
  <c r="U289" i="14" s="1"/>
  <c r="T412" i="14"/>
  <c r="U412" i="14" s="1"/>
  <c r="T80" i="14"/>
  <c r="T391" i="17"/>
  <c r="T451" i="14"/>
  <c r="T346" i="17"/>
  <c r="T79" i="14"/>
  <c r="T87" i="14"/>
  <c r="T420" i="17"/>
  <c r="T85" i="14"/>
  <c r="T174" i="14"/>
  <c r="T115" i="17"/>
  <c r="T312" i="14"/>
  <c r="T66" i="17"/>
  <c r="T427" i="14"/>
  <c r="U111" i="17"/>
  <c r="U177" i="14"/>
  <c r="R391" i="17"/>
  <c r="R450" i="14"/>
  <c r="R312" i="14"/>
  <c r="R470" i="14"/>
  <c r="R88" i="14"/>
  <c r="R388" i="17"/>
  <c r="R186" i="17"/>
  <c r="R78" i="14"/>
  <c r="R427" i="14"/>
  <c r="R65" i="17"/>
  <c r="R421" i="14"/>
  <c r="R186" i="14"/>
  <c r="R130" i="14"/>
  <c r="U140" i="17"/>
  <c r="U156" i="17"/>
  <c r="U39" i="14"/>
  <c r="U150" i="14"/>
  <c r="U405" i="17"/>
  <c r="U287" i="17"/>
  <c r="U329" i="14"/>
  <c r="U341" i="14"/>
  <c r="U205" i="14"/>
  <c r="U350" i="14"/>
  <c r="U222" i="14"/>
  <c r="U197" i="14"/>
  <c r="U199" i="14"/>
  <c r="U208" i="17"/>
  <c r="U513" i="14"/>
  <c r="U26" i="17"/>
  <c r="U27" i="17"/>
  <c r="U353" i="17"/>
  <c r="U216" i="17"/>
  <c r="U369" i="14"/>
  <c r="U266" i="17"/>
  <c r="U259" i="14"/>
  <c r="U354" i="14"/>
  <c r="U195" i="14"/>
  <c r="U202" i="14"/>
  <c r="U39" i="17"/>
  <c r="U141" i="14"/>
  <c r="U138" i="14"/>
  <c r="U143" i="14"/>
  <c r="U278" i="17"/>
  <c r="U313" i="14"/>
  <c r="U378" i="14"/>
  <c r="U377" i="14"/>
  <c r="U295" i="14"/>
  <c r="U92" i="14"/>
  <c r="U173" i="14"/>
  <c r="U163" i="17"/>
  <c r="U516" i="14"/>
  <c r="U29" i="17"/>
  <c r="U27" i="14"/>
  <c r="U199" i="17"/>
  <c r="U137" i="17"/>
  <c r="U218" i="14"/>
  <c r="U315" i="17"/>
  <c r="U262" i="14"/>
  <c r="U222" i="17"/>
  <c r="U326" i="17"/>
  <c r="U161" i="17"/>
  <c r="U509" i="17"/>
  <c r="U60" i="14"/>
  <c r="U408" i="17"/>
  <c r="U18" i="17"/>
  <c r="U309" i="14"/>
  <c r="U191" i="14"/>
  <c r="U206" i="14"/>
  <c r="U310" i="14"/>
  <c r="U364" i="14"/>
  <c r="U341" i="17"/>
  <c r="U353" i="14"/>
  <c r="U370" i="17"/>
  <c r="U308" i="14"/>
  <c r="U208" i="14"/>
  <c r="U513" i="17"/>
  <c r="U123" i="17"/>
  <c r="U175" i="14"/>
  <c r="U295" i="17"/>
  <c r="U329" i="17"/>
  <c r="U259" i="17"/>
  <c r="U313" i="17"/>
  <c r="U247" i="14"/>
  <c r="U192" i="14"/>
  <c r="U354" i="17"/>
  <c r="U511" i="17"/>
  <c r="U517" i="14"/>
  <c r="U9" i="17"/>
  <c r="U29" i="14"/>
  <c r="U169" i="14"/>
  <c r="U77" i="14"/>
  <c r="U192" i="17"/>
  <c r="U141" i="17"/>
  <c r="U144" i="17"/>
  <c r="U231" i="17"/>
  <c r="U291" i="14"/>
  <c r="U216" i="14"/>
  <c r="U196" i="17"/>
  <c r="U290" i="17"/>
  <c r="U202" i="17"/>
  <c r="U521" i="14"/>
  <c r="U37" i="14"/>
  <c r="U351" i="17"/>
  <c r="U408" i="14"/>
  <c r="U297" i="17"/>
  <c r="U137" i="14"/>
  <c r="U206" i="17"/>
  <c r="U324" i="14"/>
  <c r="U376" i="17"/>
  <c r="U220" i="14"/>
  <c r="U370" i="14"/>
  <c r="U374" i="14"/>
  <c r="U496" i="14"/>
  <c r="U31" i="14"/>
  <c r="U47" i="14"/>
  <c r="U338" i="14"/>
  <c r="U168" i="14"/>
  <c r="U309" i="17"/>
  <c r="U330" i="17"/>
  <c r="U245" i="14"/>
  <c r="U262" i="17"/>
  <c r="U380" i="17"/>
  <c r="U367" i="17"/>
  <c r="U349" i="17"/>
  <c r="U258" i="17"/>
  <c r="U379" i="17"/>
  <c r="U477" i="17"/>
  <c r="U43" i="14"/>
  <c r="U53" i="14"/>
  <c r="U47" i="17"/>
  <c r="U57" i="17"/>
  <c r="U32" i="14"/>
  <c r="U405" i="14"/>
  <c r="U84" i="17"/>
  <c r="U53" i="17"/>
  <c r="U175" i="17"/>
  <c r="U371" i="17"/>
  <c r="U228" i="14"/>
  <c r="U330" i="14"/>
  <c r="U374" i="17"/>
  <c r="U310" i="17"/>
  <c r="U285" i="14"/>
  <c r="U247" i="17"/>
  <c r="U261" i="17"/>
  <c r="U338" i="17"/>
  <c r="U491" i="14"/>
  <c r="U477" i="14"/>
  <c r="U57" i="14"/>
  <c r="U46" i="14"/>
  <c r="U7" i="17"/>
  <c r="U123" i="14"/>
  <c r="U77" i="17"/>
  <c r="U339" i="14"/>
  <c r="U278" i="14"/>
  <c r="U381" i="14"/>
  <c r="U195" i="17"/>
  <c r="U290" i="14"/>
  <c r="U268" i="17"/>
  <c r="U509" i="14"/>
  <c r="U59" i="14"/>
  <c r="U129" i="17"/>
  <c r="U40" i="14"/>
  <c r="U74" i="17"/>
  <c r="U76" i="14"/>
  <c r="U19" i="17"/>
  <c r="U362" i="17"/>
  <c r="U113" i="14"/>
  <c r="U365" i="14"/>
  <c r="U378" i="17"/>
  <c r="U379" i="14"/>
  <c r="U245" i="17"/>
  <c r="U218" i="17"/>
  <c r="U361" i="14"/>
  <c r="U326" i="14"/>
  <c r="U372" i="17"/>
  <c r="U112" i="17"/>
  <c r="U127" i="14"/>
  <c r="U491" i="17"/>
  <c r="U511" i="14"/>
  <c r="U9" i="14"/>
  <c r="U31" i="17"/>
  <c r="U40" i="17"/>
  <c r="U46" i="17"/>
  <c r="U357" i="14"/>
  <c r="U114" i="17"/>
  <c r="U144" i="14"/>
  <c r="U119" i="17"/>
  <c r="U351" i="14"/>
  <c r="U233" i="14"/>
  <c r="U233" i="17"/>
  <c r="U205" i="17"/>
  <c r="U291" i="17"/>
  <c r="U258" i="14"/>
  <c r="U308" i="17"/>
  <c r="U498" i="17"/>
  <c r="U55" i="17"/>
  <c r="U38" i="14"/>
  <c r="U74" i="14"/>
  <c r="U28" i="14"/>
  <c r="U76" i="17"/>
  <c r="U7" i="14"/>
  <c r="U37" i="17"/>
  <c r="U305" i="14"/>
  <c r="U305" i="17"/>
  <c r="U347" i="14"/>
  <c r="U287" i="14"/>
  <c r="U376" i="14"/>
  <c r="U266" i="14"/>
  <c r="U220" i="17"/>
  <c r="U324" i="17"/>
  <c r="U231" i="14"/>
  <c r="U496" i="17"/>
  <c r="U43" i="17"/>
  <c r="U26" i="14"/>
  <c r="U38" i="17"/>
  <c r="U28" i="17"/>
  <c r="U19" i="14"/>
  <c r="U32" i="17"/>
  <c r="U373" i="14"/>
  <c r="U18" i="14"/>
  <c r="U187" i="17"/>
  <c r="U366" i="17"/>
  <c r="U315" i="14"/>
  <c r="U377" i="17"/>
  <c r="U197" i="17"/>
  <c r="U268" i="14"/>
  <c r="U285" i="17"/>
  <c r="U498" i="14"/>
  <c r="U55" i="14"/>
  <c r="U84" i="14"/>
  <c r="U380" i="14"/>
  <c r="U138" i="17"/>
  <c r="U344" i="14"/>
  <c r="U339" i="17"/>
  <c r="U361" i="17"/>
  <c r="U196" i="14"/>
  <c r="U358" i="17"/>
  <c r="U348" i="17"/>
  <c r="U261" i="14"/>
  <c r="Q436" i="14"/>
  <c r="U436" i="14" s="1"/>
  <c r="S248" i="14"/>
  <c r="U248" i="14" s="1"/>
  <c r="S346" i="14"/>
  <c r="U346" i="14" s="1"/>
  <c r="S345" i="14"/>
  <c r="U345" i="14" s="1"/>
  <c r="S348" i="14"/>
  <c r="U348" i="14" s="1"/>
  <c r="S204" i="14"/>
  <c r="U204" i="14" s="1"/>
  <c r="Q440" i="14"/>
  <c r="U440" i="14" s="1"/>
  <c r="U93" i="14" l="1"/>
  <c r="U250" i="14"/>
  <c r="U87" i="17"/>
  <c r="U191" i="17"/>
  <c r="U385" i="14"/>
  <c r="U387" i="14"/>
  <c r="U170" i="17"/>
  <c r="U58" i="17"/>
  <c r="U63" i="14"/>
  <c r="U94" i="17"/>
  <c r="U58" i="14"/>
  <c r="U130" i="14"/>
  <c r="U156" i="14"/>
  <c r="U179" i="17"/>
  <c r="U225" i="14"/>
  <c r="U104" i="14"/>
  <c r="U66" i="17"/>
  <c r="U228" i="17"/>
  <c r="U72" i="14"/>
  <c r="U98" i="14"/>
  <c r="U322" i="14"/>
  <c r="U383" i="17"/>
  <c r="U397" i="14"/>
  <c r="U83" i="17"/>
  <c r="U17" i="14"/>
  <c r="U322" i="17"/>
  <c r="U391" i="17"/>
  <c r="U83" i="14"/>
  <c r="U251" i="17"/>
  <c r="U421" i="14"/>
  <c r="U68" i="17"/>
  <c r="Q445" i="14"/>
  <c r="U445" i="14" s="1"/>
  <c r="Q445" i="17"/>
  <c r="U445" i="17" s="1"/>
  <c r="S355" i="17"/>
  <c r="U355" i="17" s="1"/>
  <c r="S358" i="14"/>
  <c r="U358" i="14" s="1"/>
  <c r="S328" i="14"/>
  <c r="U328" i="14" s="1"/>
  <c r="S328" i="17"/>
  <c r="U328" i="17" s="1"/>
  <c r="Q483" i="17"/>
  <c r="U483" i="17" s="1"/>
  <c r="Q483" i="14"/>
  <c r="U483" i="14" s="1"/>
  <c r="Q472" i="17"/>
  <c r="U472" i="17" s="1"/>
  <c r="Q472" i="14"/>
  <c r="U472" i="14" s="1"/>
  <c r="S280" i="14"/>
  <c r="U280" i="14" s="1"/>
  <c r="S280" i="17"/>
  <c r="U280" i="17" s="1"/>
  <c r="U82" i="17"/>
  <c r="U124" i="17"/>
  <c r="U86" i="14"/>
  <c r="U395" i="17"/>
  <c r="U132" i="14"/>
  <c r="U20" i="14"/>
  <c r="U386" i="17"/>
  <c r="S194" i="17"/>
  <c r="U194" i="17" s="1"/>
  <c r="S194" i="14"/>
  <c r="U194" i="14" s="1"/>
  <c r="S375" i="14"/>
  <c r="U375" i="14" s="1"/>
  <c r="S373" i="17"/>
  <c r="U373" i="17" s="1"/>
  <c r="R102" i="14"/>
  <c r="U102" i="14" s="1"/>
  <c r="R102" i="17"/>
  <c r="U102" i="17" s="1"/>
  <c r="Q430" i="14"/>
  <c r="U430" i="14" s="1"/>
  <c r="Q430" i="17"/>
  <c r="U430" i="17" s="1"/>
  <c r="S279" i="17"/>
  <c r="U279" i="17" s="1"/>
  <c r="S279" i="14"/>
  <c r="U279" i="14" s="1"/>
  <c r="T402" i="17"/>
  <c r="U402" i="17" s="1"/>
  <c r="T402" i="14"/>
  <c r="U402" i="14" s="1"/>
  <c r="U86" i="17"/>
  <c r="U73" i="14"/>
  <c r="U184" i="14"/>
  <c r="U387" i="17"/>
  <c r="U67" i="14"/>
  <c r="R171" i="17"/>
  <c r="U171" i="17" s="1"/>
  <c r="R171" i="14"/>
  <c r="U171" i="14" s="1"/>
  <c r="U389" i="14"/>
  <c r="U93" i="17"/>
  <c r="U187" i="14"/>
  <c r="U179" i="14"/>
  <c r="U390" i="17"/>
  <c r="U185" i="17"/>
  <c r="Q500" i="14"/>
  <c r="U500" i="14" s="1"/>
  <c r="Q500" i="17"/>
  <c r="U500" i="17" s="1"/>
  <c r="Q490" i="14"/>
  <c r="U490" i="14" s="1"/>
  <c r="Q490" i="17"/>
  <c r="U490" i="17" s="1"/>
  <c r="U420" i="17"/>
  <c r="U88" i="14"/>
  <c r="U186" i="14"/>
  <c r="U88" i="17"/>
  <c r="U421" i="17"/>
  <c r="U166" i="17"/>
  <c r="U201" i="14"/>
  <c r="U78" i="17"/>
  <c r="Q23" i="14"/>
  <c r="U23" i="14" s="1"/>
  <c r="Q23" i="17"/>
  <c r="U23" i="17" s="1"/>
  <c r="Q501" i="14"/>
  <c r="U501" i="14" s="1"/>
  <c r="Q501" i="17"/>
  <c r="U501" i="17" s="1"/>
  <c r="T409" i="17"/>
  <c r="U409" i="17" s="1"/>
  <c r="T409" i="14"/>
  <c r="U409" i="14" s="1"/>
  <c r="S207" i="14"/>
  <c r="U207" i="14" s="1"/>
  <c r="S207" i="17"/>
  <c r="U207" i="17" s="1"/>
  <c r="T406" i="17"/>
  <c r="U406" i="17" s="1"/>
  <c r="T406" i="14"/>
  <c r="U406" i="14" s="1"/>
  <c r="S293" i="17"/>
  <c r="U293" i="17" s="1"/>
  <c r="S293" i="14"/>
  <c r="U293" i="14" s="1"/>
  <c r="Q471" i="17"/>
  <c r="U471" i="17" s="1"/>
  <c r="Q471" i="14"/>
  <c r="U471" i="14" s="1"/>
  <c r="Q4" i="14"/>
  <c r="U4" i="14" s="1"/>
  <c r="Q4" i="17"/>
  <c r="U4" i="17" s="1"/>
  <c r="R183" i="14"/>
  <c r="U183" i="14" s="1"/>
  <c r="R183" i="17"/>
  <c r="U183" i="17" s="1"/>
  <c r="Q36" i="14"/>
  <c r="U36" i="14" s="1"/>
  <c r="Q36" i="17"/>
  <c r="U36" i="17" s="1"/>
  <c r="U67" i="17"/>
  <c r="U184" i="17"/>
  <c r="U392" i="14"/>
  <c r="U64" i="14"/>
  <c r="U61" i="17"/>
  <c r="U70" i="17"/>
  <c r="U391" i="14"/>
  <c r="U385" i="17"/>
  <c r="S223" i="17"/>
  <c r="U223" i="17" s="1"/>
  <c r="S223" i="14"/>
  <c r="U223" i="14" s="1"/>
  <c r="S189" i="14"/>
  <c r="U189" i="14" s="1"/>
  <c r="S189" i="17"/>
  <c r="U189" i="17" s="1"/>
  <c r="S236" i="17"/>
  <c r="U236" i="17" s="1"/>
  <c r="S236" i="14"/>
  <c r="U236" i="14" s="1"/>
  <c r="R147" i="17"/>
  <c r="U147" i="17" s="1"/>
  <c r="R147" i="14"/>
  <c r="U147" i="14" s="1"/>
  <c r="Q434" i="14"/>
  <c r="U434" i="14" s="1"/>
  <c r="Q434" i="17"/>
  <c r="U434" i="17" s="1"/>
  <c r="Q51" i="14"/>
  <c r="U51" i="14" s="1"/>
  <c r="Q51" i="17"/>
  <c r="U51" i="17" s="1"/>
  <c r="S286" i="14"/>
  <c r="U286" i="14" s="1"/>
  <c r="S286" i="17"/>
  <c r="U286" i="17" s="1"/>
  <c r="Q492" i="17"/>
  <c r="U492" i="17" s="1"/>
  <c r="Q492" i="14"/>
  <c r="U492" i="14" s="1"/>
  <c r="S352" i="14"/>
  <c r="U352" i="14" s="1"/>
  <c r="S347" i="17"/>
  <c r="U347" i="17" s="1"/>
  <c r="S382" i="17"/>
  <c r="U382" i="17" s="1"/>
  <c r="S382" i="14"/>
  <c r="U382" i="14" s="1"/>
  <c r="U180" i="17"/>
  <c r="U312" i="14"/>
  <c r="U35" i="14"/>
  <c r="U81" i="14"/>
  <c r="U182" i="17"/>
  <c r="U101" i="14"/>
  <c r="U148" i="17"/>
  <c r="U60" i="17"/>
  <c r="U80" i="14"/>
  <c r="U81" i="17"/>
  <c r="U393" i="14"/>
  <c r="Q3" i="17"/>
  <c r="U3" i="17" s="1"/>
  <c r="Q3" i="14"/>
  <c r="U3" i="14" s="1"/>
  <c r="Q512" i="14"/>
  <c r="U512" i="14" s="1"/>
  <c r="Q512" i="17"/>
  <c r="U512" i="17" s="1"/>
  <c r="S357" i="17"/>
  <c r="U357" i="17" s="1"/>
  <c r="S360" i="14"/>
  <c r="U360" i="14" s="1"/>
  <c r="S246" i="14"/>
  <c r="U246" i="14" s="1"/>
  <c r="S246" i="17"/>
  <c r="U246" i="17" s="1"/>
  <c r="R117" i="14"/>
  <c r="U117" i="14" s="1"/>
  <c r="R117" i="17"/>
  <c r="U117" i="17" s="1"/>
  <c r="S238" i="14"/>
  <c r="U238" i="14" s="1"/>
  <c r="S238" i="17"/>
  <c r="U238" i="17" s="1"/>
  <c r="S265" i="17"/>
  <c r="U265" i="17" s="1"/>
  <c r="S265" i="14"/>
  <c r="U265" i="14" s="1"/>
  <c r="U63" i="17"/>
  <c r="U94" i="14"/>
  <c r="U70" i="14"/>
  <c r="U79" i="17"/>
  <c r="U397" i="17"/>
  <c r="U389" i="17"/>
  <c r="U182" i="14"/>
  <c r="S213" i="14"/>
  <c r="U213" i="14" s="1"/>
  <c r="S213" i="17"/>
  <c r="U213" i="17" s="1"/>
  <c r="S327" i="17"/>
  <c r="U327" i="17" s="1"/>
  <c r="S327" i="14"/>
  <c r="U327" i="14" s="1"/>
  <c r="Q494" i="14"/>
  <c r="U494" i="14" s="1"/>
  <c r="Q494" i="17"/>
  <c r="U494" i="17" s="1"/>
  <c r="Q480" i="14"/>
  <c r="U480" i="14" s="1"/>
  <c r="Q484" i="14"/>
  <c r="U484" i="14" s="1"/>
  <c r="Q470" i="14"/>
  <c r="U470" i="14" s="1"/>
  <c r="Q485" i="17"/>
  <c r="U485" i="17" s="1"/>
  <c r="Q480" i="17"/>
  <c r="U480" i="17" s="1"/>
  <c r="Q482" i="17"/>
  <c r="U482" i="17" s="1"/>
  <c r="Q484" i="17"/>
  <c r="U484" i="17" s="1"/>
  <c r="Q470" i="17"/>
  <c r="U470" i="17" s="1"/>
  <c r="Q482" i="14"/>
  <c r="U482" i="14" s="1"/>
  <c r="Q485" i="14"/>
  <c r="U485" i="14" s="1"/>
  <c r="S300" i="17"/>
  <c r="U300" i="17" s="1"/>
  <c r="S300" i="14"/>
  <c r="U300" i="14" s="1"/>
  <c r="Q21" i="17"/>
  <c r="U21" i="17" s="1"/>
  <c r="Q21" i="14"/>
  <c r="U21" i="14" s="1"/>
  <c r="Q49" i="14"/>
  <c r="U49" i="14" s="1"/>
  <c r="Q49" i="17"/>
  <c r="U49" i="17" s="1"/>
  <c r="U386" i="14"/>
  <c r="U98" i="17"/>
  <c r="U394" i="17"/>
  <c r="U75" i="14"/>
  <c r="U65" i="17"/>
  <c r="U75" i="17"/>
  <c r="S224" i="17"/>
  <c r="U224" i="17" s="1"/>
  <c r="S224" i="14"/>
  <c r="U224" i="14" s="1"/>
  <c r="S203" i="17"/>
  <c r="U203" i="17" s="1"/>
  <c r="S203" i="14"/>
  <c r="U203" i="14" s="1"/>
  <c r="S332" i="17"/>
  <c r="U332" i="17" s="1"/>
  <c r="S332" i="14"/>
  <c r="U332" i="14" s="1"/>
  <c r="S215" i="17"/>
  <c r="U215" i="17" s="1"/>
  <c r="S215" i="14"/>
  <c r="U215" i="14" s="1"/>
  <c r="S325" i="14"/>
  <c r="U325" i="14" s="1"/>
  <c r="S325" i="17"/>
  <c r="U325" i="17" s="1"/>
  <c r="S359" i="17"/>
  <c r="U359" i="17" s="1"/>
  <c r="S362" i="14"/>
  <c r="U362" i="14" s="1"/>
  <c r="S232" i="17"/>
  <c r="U232" i="17" s="1"/>
  <c r="S232" i="14"/>
  <c r="U232" i="14" s="1"/>
  <c r="S276" i="17"/>
  <c r="U276" i="17" s="1"/>
  <c r="S276" i="14"/>
  <c r="U276" i="14" s="1"/>
  <c r="Q22" i="14"/>
  <c r="U22" i="14" s="1"/>
  <c r="Q22" i="17"/>
  <c r="U22" i="17" s="1"/>
  <c r="U68" i="14"/>
  <c r="U80" i="17"/>
  <c r="U130" i="17"/>
  <c r="U251" i="14"/>
  <c r="U167" i="17"/>
  <c r="U66" i="14"/>
  <c r="U399" i="14"/>
  <c r="U396" i="14"/>
  <c r="Q6" i="17"/>
  <c r="U6" i="17" s="1"/>
  <c r="Q6" i="14"/>
  <c r="U6" i="14" s="1"/>
  <c r="Q429" i="17"/>
  <c r="U429" i="17" s="1"/>
  <c r="Q429" i="14"/>
  <c r="U429" i="14" s="1"/>
  <c r="R135" i="17"/>
  <c r="U135" i="17" s="1"/>
  <c r="R135" i="14"/>
  <c r="U135" i="14" s="1"/>
  <c r="Q510" i="17"/>
  <c r="U510" i="17" s="1"/>
  <c r="Q510" i="14"/>
  <c r="U510" i="14" s="1"/>
  <c r="Q441" i="17"/>
  <c r="U441" i="17" s="1"/>
  <c r="Q441" i="14"/>
  <c r="U441" i="14" s="1"/>
  <c r="S364" i="17"/>
  <c r="U364" i="17" s="1"/>
  <c r="S367" i="14"/>
  <c r="U367" i="14" s="1"/>
  <c r="U85" i="17"/>
  <c r="U393" i="17"/>
  <c r="U132" i="17"/>
  <c r="U284" i="14"/>
  <c r="U396" i="17"/>
  <c r="U344" i="17"/>
  <c r="U69" i="14"/>
  <c r="U85" i="14"/>
  <c r="U186" i="17"/>
  <c r="U168" i="17"/>
  <c r="R136" i="17"/>
  <c r="U136" i="17" s="1"/>
  <c r="R136" i="14"/>
  <c r="U136" i="14" s="1"/>
  <c r="Q478" i="14"/>
  <c r="U478" i="14" s="1"/>
  <c r="Q478" i="17"/>
  <c r="U478" i="17" s="1"/>
  <c r="T415" i="14"/>
  <c r="U415" i="14" s="1"/>
  <c r="T415" i="17"/>
  <c r="U415" i="17" s="1"/>
  <c r="U73" i="17"/>
  <c r="U395" i="14"/>
  <c r="U79" i="14"/>
  <c r="U82" i="14"/>
  <c r="U345" i="17"/>
  <c r="U87" i="14"/>
  <c r="U384" i="17"/>
  <c r="S275" i="14"/>
  <c r="U275" i="14" s="1"/>
  <c r="S275" i="17"/>
  <c r="U275" i="17" s="1"/>
  <c r="S271" i="14"/>
  <c r="U271" i="14" s="1"/>
  <c r="S271" i="17"/>
  <c r="U271" i="17" s="1"/>
  <c r="Q439" i="14"/>
  <c r="U439" i="14" s="1"/>
  <c r="U390" i="14"/>
  <c r="U72" i="17"/>
  <c r="U104" i="17"/>
  <c r="U62" i="14"/>
  <c r="U124" i="14"/>
  <c r="U17" i="17"/>
  <c r="U346" i="17"/>
  <c r="U78" i="14"/>
  <c r="U384" i="14"/>
  <c r="S240" i="17"/>
  <c r="U240" i="17" s="1"/>
  <c r="S240" i="14"/>
  <c r="U240" i="14" s="1"/>
  <c r="S340" i="17"/>
  <c r="U340" i="17" s="1"/>
  <c r="S340" i="14"/>
  <c r="U340" i="14" s="1"/>
  <c r="S302" i="17"/>
  <c r="U302" i="17" s="1"/>
  <c r="S302" i="14"/>
  <c r="U302" i="14" s="1"/>
  <c r="T404" i="17"/>
  <c r="U404" i="17" s="1"/>
  <c r="T404" i="14"/>
  <c r="U404" i="14" s="1"/>
  <c r="U312" i="17"/>
  <c r="U174" i="17"/>
  <c r="U388" i="17"/>
  <c r="U419" i="17"/>
  <c r="U62" i="17"/>
  <c r="U419" i="14"/>
  <c r="U160" i="14"/>
  <c r="Q488" i="17"/>
  <c r="U488" i="17" s="1"/>
  <c r="Q488" i="14"/>
  <c r="U488" i="14" s="1"/>
  <c r="R225" i="17"/>
  <c r="U225" i="17" s="1"/>
  <c r="R165" i="14"/>
  <c r="U165" i="14" s="1"/>
  <c r="R250" i="17"/>
  <c r="U250" i="17" s="1"/>
  <c r="R166" i="14"/>
  <c r="U166" i="14" s="1"/>
  <c r="Q508" i="17"/>
  <c r="U508" i="17" s="1"/>
  <c r="Q508" i="14"/>
  <c r="U508" i="14" s="1"/>
  <c r="S227" i="14"/>
  <c r="U227" i="14" s="1"/>
  <c r="S227" i="17"/>
  <c r="U227" i="17" s="1"/>
  <c r="S214" i="17"/>
  <c r="U214" i="17" s="1"/>
  <c r="S214" i="14"/>
  <c r="U214" i="14" s="1"/>
  <c r="Q493" i="14"/>
  <c r="U493" i="14" s="1"/>
  <c r="Q493" i="17"/>
  <c r="U493" i="17" s="1"/>
  <c r="S333" i="17"/>
  <c r="U333" i="17" s="1"/>
  <c r="S333" i="14"/>
  <c r="U333" i="14" s="1"/>
  <c r="Q495" i="17"/>
  <c r="U495" i="17" s="1"/>
  <c r="Q495" i="14"/>
  <c r="U495" i="14" s="1"/>
  <c r="R89" i="14"/>
  <c r="U89" i="14" s="1"/>
  <c r="R89" i="17"/>
  <c r="U89" i="17" s="1"/>
  <c r="Q507" i="17"/>
  <c r="U507" i="17" s="1"/>
  <c r="Q507" i="14"/>
  <c r="U507" i="14" s="1"/>
  <c r="Q52" i="14"/>
  <c r="U52" i="14" s="1"/>
  <c r="Q52" i="17"/>
  <c r="U52" i="17" s="1"/>
  <c r="Q514" i="14"/>
  <c r="U514" i="14" s="1"/>
  <c r="U181" i="14"/>
  <c r="U35" i="17"/>
  <c r="U297" i="14"/>
  <c r="U412" i="17"/>
  <c r="U185" i="14"/>
  <c r="U69" i="17"/>
  <c r="U420" i="14"/>
  <c r="U181" i="17"/>
  <c r="R121" i="17"/>
  <c r="U121" i="17" s="1"/>
  <c r="R121" i="14"/>
  <c r="U121" i="14" s="1"/>
  <c r="S217" i="17"/>
  <c r="U217" i="17" s="1"/>
  <c r="S217" i="14"/>
  <c r="U217" i="14" s="1"/>
  <c r="S283" i="17"/>
  <c r="U283" i="17" s="1"/>
  <c r="S283" i="14"/>
  <c r="U283" i="14" s="1"/>
  <c r="T418" i="14"/>
  <c r="U418" i="14" s="1"/>
  <c r="T418" i="17"/>
  <c r="U418" i="17" s="1"/>
  <c r="U174" i="14"/>
  <c r="U115" i="17"/>
  <c r="U65" i="14"/>
  <c r="U59" i="17"/>
  <c r="U139" i="17"/>
  <c r="U388" i="14"/>
  <c r="U398" i="14"/>
  <c r="U383" i="14"/>
  <c r="U115" i="14"/>
  <c r="U148" i="14"/>
  <c r="Q506" i="17"/>
  <c r="U506" i="17" s="1"/>
  <c r="Q506" i="14"/>
  <c r="U506" i="14" s="1"/>
  <c r="S334" i="14"/>
  <c r="U334" i="14" s="1"/>
  <c r="S334" i="17"/>
  <c r="U334" i="17" s="1"/>
  <c r="S239" i="14"/>
  <c r="U239" i="14" s="1"/>
  <c r="S239" i="17"/>
  <c r="U239" i="17" s="1"/>
  <c r="S273" i="17"/>
  <c r="U273" i="17" s="1"/>
  <c r="S273" i="14"/>
  <c r="U273" i="14" s="1"/>
  <c r="S226" i="17"/>
  <c r="U226" i="17" s="1"/>
  <c r="S226" i="14"/>
  <c r="U226" i="14" s="1"/>
  <c r="S349" i="14"/>
  <c r="U349" i="14" s="1"/>
  <c r="Q504" i="14"/>
  <c r="U504" i="14" s="1"/>
  <c r="Q504" i="17"/>
  <c r="U504" i="17" s="1"/>
  <c r="U129" i="14"/>
  <c r="U201" i="17"/>
  <c r="U399" i="17"/>
  <c r="U64" i="17"/>
  <c r="U398" i="17"/>
  <c r="U180" i="14"/>
  <c r="U392" i="17"/>
  <c r="U394" i="14"/>
  <c r="U101" i="17"/>
  <c r="Q433" i="14" l="1"/>
  <c r="U433" i="14" s="1"/>
  <c r="Q433" i="17"/>
  <c r="U433" i="17" s="1"/>
  <c r="R157" i="14"/>
  <c r="U157" i="14" s="1"/>
  <c r="R157" i="17"/>
  <c r="U157" i="17" s="1"/>
  <c r="S190" i="14"/>
  <c r="U190" i="14" s="1"/>
  <c r="S190" i="17"/>
  <c r="U190" i="17" s="1"/>
  <c r="Q487" i="14"/>
  <c r="U487" i="14" s="1"/>
  <c r="Q487" i="17"/>
  <c r="U487" i="17" s="1"/>
  <c r="Q16" i="17"/>
  <c r="U16" i="17" s="1"/>
  <c r="Q16" i="14"/>
  <c r="U16" i="14" s="1"/>
  <c r="Q10" i="17"/>
  <c r="U10" i="17" s="1"/>
  <c r="Q10" i="14"/>
  <c r="U10" i="14" s="1"/>
  <c r="S317" i="17"/>
  <c r="U317" i="17" s="1"/>
  <c r="S317" i="14"/>
  <c r="U317" i="14" s="1"/>
  <c r="S306" i="14"/>
  <c r="U306" i="14" s="1"/>
  <c r="S306" i="17"/>
  <c r="U306" i="17" s="1"/>
  <c r="S369" i="17"/>
  <c r="U369" i="17" s="1"/>
  <c r="S372" i="14"/>
  <c r="U372" i="14" s="1"/>
  <c r="Q13" i="17"/>
  <c r="U13" i="17" s="1"/>
  <c r="Q13" i="14"/>
  <c r="U13" i="14" s="1"/>
  <c r="Q160" i="17"/>
  <c r="U160" i="17" s="1"/>
  <c r="Q61" i="14"/>
  <c r="U61" i="14" s="1"/>
  <c r="R107" i="14"/>
  <c r="U107" i="14" s="1"/>
  <c r="R107" i="17"/>
  <c r="U107" i="17" s="1"/>
  <c r="Q437" i="14"/>
  <c r="U437" i="14" s="1"/>
  <c r="Q437" i="17"/>
  <c r="U437" i="17" s="1"/>
  <c r="R155" i="17"/>
  <c r="U155" i="17" s="1"/>
  <c r="R155" i="14"/>
  <c r="U155" i="14" s="1"/>
  <c r="Q2" i="14"/>
  <c r="U2" i="14" s="1"/>
  <c r="Q2" i="17"/>
  <c r="U2" i="17" s="1"/>
  <c r="S320" i="14"/>
  <c r="U320" i="14" s="1"/>
  <c r="S320" i="17"/>
  <c r="U320" i="17" s="1"/>
  <c r="S375" i="17"/>
  <c r="U375" i="17" s="1"/>
  <c r="R126" i="14"/>
  <c r="U126" i="14" s="1"/>
  <c r="R126" i="17"/>
  <c r="U126" i="17" s="1"/>
  <c r="S301" i="14"/>
  <c r="U301" i="14" s="1"/>
  <c r="S301" i="17"/>
  <c r="U301" i="17" s="1"/>
  <c r="S292" i="14"/>
  <c r="U292" i="14" s="1"/>
  <c r="S292" i="17"/>
  <c r="U292" i="17" s="1"/>
  <c r="S219" i="17"/>
  <c r="U219" i="17" s="1"/>
  <c r="S219" i="14"/>
  <c r="U219" i="14" s="1"/>
  <c r="Q442" i="17"/>
  <c r="U442" i="17" s="1"/>
  <c r="Q442" i="14"/>
  <c r="U442" i="14" s="1"/>
  <c r="Q435" i="14"/>
  <c r="U435" i="14" s="1"/>
  <c r="Q435" i="17"/>
  <c r="U435" i="17" s="1"/>
  <c r="Q8" i="14"/>
  <c r="U8" i="14" s="1"/>
  <c r="Q8" i="17"/>
  <c r="U8" i="17" s="1"/>
  <c r="Q5" i="14"/>
  <c r="U5" i="14" s="1"/>
  <c r="Q5" i="17"/>
  <c r="U5" i="17" s="1"/>
  <c r="S221" i="14"/>
  <c r="U221" i="14" s="1"/>
  <c r="S221" i="17"/>
  <c r="U221" i="17" s="1"/>
  <c r="T413" i="17"/>
  <c r="T12" i="14"/>
  <c r="T413" i="14"/>
  <c r="T71" i="14"/>
  <c r="T303" i="17"/>
  <c r="T120" i="17"/>
  <c r="T248" i="17"/>
  <c r="T178" i="14"/>
  <c r="T204" i="17"/>
  <c r="T120" i="14"/>
  <c r="T438" i="17"/>
  <c r="T178" i="17"/>
  <c r="T71" i="17"/>
  <c r="T165" i="17"/>
  <c r="T12" i="17"/>
  <c r="S229" i="17"/>
  <c r="U229" i="17" s="1"/>
  <c r="S229" i="14"/>
  <c r="U229" i="14" s="1"/>
  <c r="R172" i="14"/>
  <c r="U172" i="14" s="1"/>
  <c r="R172" i="17"/>
  <c r="U172" i="17" s="1"/>
  <c r="S211" i="14"/>
  <c r="U211" i="14" s="1"/>
  <c r="S211" i="17"/>
  <c r="U211" i="17" s="1"/>
  <c r="T414" i="14"/>
  <c r="U414" i="14" s="1"/>
  <c r="T414" i="17"/>
  <c r="U414" i="17" s="1"/>
  <c r="R20" i="17"/>
  <c r="U20" i="17" s="1"/>
  <c r="R139" i="14"/>
  <c r="U139" i="14" s="1"/>
  <c r="S260" i="17"/>
  <c r="U260" i="17" s="1"/>
  <c r="S260" i="14"/>
  <c r="U260" i="14" s="1"/>
  <c r="S277" i="17"/>
  <c r="U277" i="17" s="1"/>
  <c r="S277" i="14"/>
  <c r="U277" i="14" s="1"/>
  <c r="R125" i="17"/>
  <c r="U125" i="17" s="1"/>
  <c r="R125" i="14"/>
  <c r="U125" i="14" s="1"/>
  <c r="S316" i="14"/>
  <c r="U316" i="14" s="1"/>
  <c r="S316" i="17"/>
  <c r="U316" i="17" s="1"/>
  <c r="R118" i="17"/>
  <c r="U118" i="17" s="1"/>
  <c r="R118" i="14"/>
  <c r="U118" i="14" s="1"/>
  <c r="Q45" i="14"/>
  <c r="U45" i="14" s="1"/>
  <c r="Q45" i="17"/>
  <c r="U45" i="17" s="1"/>
  <c r="R90" i="17"/>
  <c r="U90" i="17" s="1"/>
  <c r="R90" i="14"/>
  <c r="U90" i="14" s="1"/>
  <c r="Q15" i="14"/>
  <c r="U15" i="14" s="1"/>
  <c r="Q15" i="17"/>
  <c r="U15" i="17" s="1"/>
  <c r="Q44" i="14"/>
  <c r="U44" i="14" s="1"/>
  <c r="Q44" i="17"/>
  <c r="U44" i="17" s="1"/>
  <c r="S299" i="14"/>
  <c r="U299" i="14" s="1"/>
  <c r="S299" i="17"/>
  <c r="U299" i="17" s="1"/>
  <c r="Q105" i="14"/>
  <c r="U105" i="14" s="1"/>
  <c r="Q105" i="17"/>
  <c r="U105" i="17" s="1"/>
  <c r="Q41" i="14"/>
  <c r="U41" i="14" s="1"/>
  <c r="Q41" i="17"/>
  <c r="U41" i="17" s="1"/>
  <c r="R158" i="17"/>
  <c r="U158" i="17" s="1"/>
  <c r="R158" i="14"/>
  <c r="U158" i="14" s="1"/>
  <c r="Q452" i="14"/>
  <c r="U452" i="14" s="1"/>
  <c r="Q459" i="17"/>
  <c r="U459" i="17" s="1"/>
  <c r="Q465" i="17"/>
  <c r="U465" i="17" s="1"/>
  <c r="Q450" i="14"/>
  <c r="U450" i="14" s="1"/>
  <c r="Q440" i="17"/>
  <c r="U440" i="17" s="1"/>
  <c r="Q457" i="17"/>
  <c r="U457" i="17" s="1"/>
  <c r="Q427" i="14"/>
  <c r="U427" i="14" s="1"/>
  <c r="Q457" i="14"/>
  <c r="U457" i="14" s="1"/>
  <c r="Q449" i="17"/>
  <c r="U449" i="17" s="1"/>
  <c r="Q455" i="17"/>
  <c r="U455" i="17" s="1"/>
  <c r="Q460" i="14"/>
  <c r="U460" i="14" s="1"/>
  <c r="Q466" i="17"/>
  <c r="U466" i="17" s="1"/>
  <c r="Q468" i="14"/>
  <c r="U468" i="14" s="1"/>
  <c r="Q467" i="17"/>
  <c r="U467" i="17" s="1"/>
  <c r="Q426" i="17"/>
  <c r="U426" i="17" s="1"/>
  <c r="Q464" i="17"/>
  <c r="U464" i="17" s="1"/>
  <c r="Q462" i="17"/>
  <c r="U462" i="17" s="1"/>
  <c r="Q451" i="14"/>
  <c r="U451" i="14" s="1"/>
  <c r="Q455" i="14"/>
  <c r="U455" i="14" s="1"/>
  <c r="Q461" i="17"/>
  <c r="U461" i="17" s="1"/>
  <c r="Q463" i="17"/>
  <c r="U463" i="17" s="1"/>
  <c r="Q468" i="17"/>
  <c r="U468" i="17" s="1"/>
  <c r="Q448" i="14"/>
  <c r="U448" i="14" s="1"/>
  <c r="Q462" i="14"/>
  <c r="U462" i="14" s="1"/>
  <c r="Q450" i="17"/>
  <c r="U450" i="17" s="1"/>
  <c r="Q449" i="14"/>
  <c r="U449" i="14" s="1"/>
  <c r="Q447" i="17"/>
  <c r="U447" i="17" s="1"/>
  <c r="Q436" i="17"/>
  <c r="U436" i="17" s="1"/>
  <c r="Q432" i="14"/>
  <c r="U432" i="14" s="1"/>
  <c r="Q427" i="17"/>
  <c r="U427" i="17" s="1"/>
  <c r="Q447" i="14"/>
  <c r="U447" i="14" s="1"/>
  <c r="Q439" i="17"/>
  <c r="U439" i="17" s="1"/>
  <c r="Q458" i="14"/>
  <c r="U458" i="14" s="1"/>
  <c r="Q432" i="17"/>
  <c r="U432" i="17" s="1"/>
  <c r="Q451" i="17"/>
  <c r="U451" i="17" s="1"/>
  <c r="Q465" i="14"/>
  <c r="U465" i="14" s="1"/>
  <c r="Q464" i="14"/>
  <c r="U464" i="14" s="1"/>
  <c r="Q448" i="17"/>
  <c r="U448" i="17" s="1"/>
  <c r="Q459" i="14"/>
  <c r="U459" i="14" s="1"/>
  <c r="Q458" i="17"/>
  <c r="U458" i="17" s="1"/>
  <c r="Q452" i="17"/>
  <c r="U452" i="17" s="1"/>
  <c r="Q460" i="17"/>
  <c r="U460" i="17" s="1"/>
  <c r="Q467" i="14"/>
  <c r="U467" i="14" s="1"/>
  <c r="Q426" i="14"/>
  <c r="U426" i="14" s="1"/>
  <c r="Q461" i="14"/>
  <c r="U461" i="14" s="1"/>
  <c r="Q463" i="14"/>
  <c r="U463" i="14" s="1"/>
  <c r="Q466" i="14"/>
  <c r="U466" i="14" s="1"/>
  <c r="R176" i="17"/>
  <c r="U176" i="17" s="1"/>
  <c r="R176" i="14"/>
  <c r="U176" i="14" s="1"/>
  <c r="R109" i="14"/>
  <c r="U109" i="14" s="1"/>
  <c r="R109" i="17"/>
  <c r="U109" i="17" s="1"/>
  <c r="S235" i="14"/>
  <c r="U235" i="14" s="1"/>
  <c r="S235" i="17"/>
  <c r="U235" i="17" s="1"/>
  <c r="S336" i="14"/>
  <c r="U336" i="14" s="1"/>
  <c r="S336" i="17"/>
  <c r="U336" i="17" s="1"/>
  <c r="S342" i="14"/>
  <c r="U342" i="14" s="1"/>
  <c r="S342" i="17"/>
  <c r="U342" i="17" s="1"/>
  <c r="R106" i="17"/>
  <c r="U106" i="17" s="1"/>
  <c r="R106" i="14"/>
  <c r="U106" i="14" s="1"/>
  <c r="Q48" i="17"/>
  <c r="U48" i="17" s="1"/>
  <c r="Q48" i="14"/>
  <c r="U48" i="14" s="1"/>
  <c r="R159" i="14"/>
  <c r="U159" i="14" s="1"/>
  <c r="R159" i="17"/>
  <c r="U159" i="17" s="1"/>
  <c r="S269" i="17"/>
  <c r="U269" i="17" s="1"/>
  <c r="S269" i="14"/>
  <c r="U269" i="14" s="1"/>
  <c r="S254" i="14"/>
  <c r="U254" i="14" s="1"/>
  <c r="S254" i="17"/>
  <c r="U254" i="17" s="1"/>
  <c r="R95" i="14"/>
  <c r="U95" i="14" s="1"/>
  <c r="R95" i="17"/>
  <c r="U95" i="17" s="1"/>
  <c r="S249" i="17"/>
  <c r="U249" i="17" s="1"/>
  <c r="S249" i="14"/>
  <c r="U249" i="14" s="1"/>
  <c r="S243" i="14"/>
  <c r="U243" i="14" s="1"/>
  <c r="S243" i="17"/>
  <c r="U243" i="17" s="1"/>
  <c r="R131" i="14"/>
  <c r="U131" i="14" s="1"/>
  <c r="R131" i="17"/>
  <c r="U131" i="17" s="1"/>
  <c r="S234" i="14"/>
  <c r="U234" i="14" s="1"/>
  <c r="S234" i="17"/>
  <c r="U234" i="17" s="1"/>
  <c r="T401" i="17"/>
  <c r="U401" i="17" s="1"/>
  <c r="T401" i="14"/>
  <c r="U401" i="14" s="1"/>
  <c r="R154" i="14"/>
  <c r="U154" i="14" s="1"/>
  <c r="R154" i="17"/>
  <c r="U154" i="17" s="1"/>
  <c r="R99" i="17"/>
  <c r="U99" i="17" s="1"/>
  <c r="R99" i="14"/>
  <c r="U99" i="14" s="1"/>
  <c r="S365" i="17"/>
  <c r="U365" i="17" s="1"/>
  <c r="S368" i="14"/>
  <c r="U368" i="14" s="1"/>
  <c r="S252" i="14"/>
  <c r="U252" i="14" s="1"/>
  <c r="S252" i="17"/>
  <c r="U252" i="17" s="1"/>
  <c r="Q502" i="14"/>
  <c r="U502" i="14" s="1"/>
  <c r="Q502" i="17"/>
  <c r="U502" i="17" s="1"/>
  <c r="S294" i="17"/>
  <c r="U294" i="17" s="1"/>
  <c r="S294" i="14"/>
  <c r="U294" i="14" s="1"/>
  <c r="R438" i="17"/>
  <c r="R71" i="17"/>
  <c r="R12" i="17"/>
  <c r="R12" i="14"/>
  <c r="U12" i="14" s="1"/>
  <c r="R413" i="17"/>
  <c r="R120" i="17"/>
  <c r="R248" i="17"/>
  <c r="R204" i="17"/>
  <c r="R303" i="17"/>
  <c r="R165" i="17"/>
  <c r="R413" i="14"/>
  <c r="U413" i="14" s="1"/>
  <c r="R71" i="14"/>
  <c r="U71" i="14" s="1"/>
  <c r="R178" i="17"/>
  <c r="R178" i="14"/>
  <c r="R120" i="14"/>
  <c r="S323" i="17"/>
  <c r="U323" i="17" s="1"/>
  <c r="S323" i="14"/>
  <c r="U323" i="14" s="1"/>
  <c r="S193" i="17"/>
  <c r="U193" i="17" s="1"/>
  <c r="S193" i="14"/>
  <c r="U193" i="14" s="1"/>
  <c r="S282" i="14"/>
  <c r="U282" i="14" s="1"/>
  <c r="S282" i="17"/>
  <c r="U282" i="17" s="1"/>
  <c r="Q42" i="17"/>
  <c r="U42" i="17" s="1"/>
  <c r="Q42" i="14"/>
  <c r="U42" i="14" s="1"/>
  <c r="S210" i="14"/>
  <c r="U210" i="14" s="1"/>
  <c r="S210" i="17"/>
  <c r="U210" i="17" s="1"/>
  <c r="U413" i="17" l="1"/>
  <c r="U120" i="14"/>
  <c r="U165" i="17"/>
  <c r="U178" i="14"/>
  <c r="U303" i="17"/>
  <c r="U12" i="17"/>
  <c r="U204" i="17"/>
  <c r="U248" i="17"/>
  <c r="U120" i="17"/>
  <c r="U178" i="17"/>
  <c r="U71" i="17"/>
  <c r="U438" i="17"/>
  <c r="Q24" i="18"/>
  <c r="Q967" i="18"/>
  <c r="Q222" i="18"/>
  <c r="Q1283" i="18"/>
  <c r="Q325" i="18"/>
  <c r="Q138" i="18"/>
  <c r="Q336" i="18"/>
  <c r="Q1187" i="18"/>
  <c r="Q442" i="18"/>
  <c r="Q971" i="18"/>
  <c r="Q491" i="18"/>
  <c r="Q200" i="18"/>
  <c r="Q590" i="18"/>
  <c r="Q1343" i="18"/>
  <c r="Q980" i="18"/>
  <c r="Q34" i="18"/>
  <c r="Q150" i="18"/>
  <c r="Q658" i="18"/>
  <c r="Q185" i="18"/>
  <c r="A185" i="18" s="1"/>
  <c r="O185" i="18" s="1"/>
  <c r="Q500" i="18"/>
  <c r="Q514" i="18"/>
  <c r="Q1266" i="18"/>
  <c r="Q981" i="18"/>
  <c r="Q239" i="18"/>
  <c r="Q338" i="18"/>
  <c r="Q610" i="18"/>
  <c r="Q351" i="18"/>
  <c r="Q1022" i="18"/>
  <c r="Q615" i="18"/>
  <c r="Q699" i="18"/>
  <c r="Q703" i="18"/>
  <c r="Q261" i="18"/>
  <c r="Q175" i="18"/>
  <c r="A175" i="18" s="1"/>
  <c r="O175" i="18" s="1"/>
  <c r="Q399" i="18"/>
  <c r="Q373" i="18"/>
  <c r="Q808" i="18"/>
  <c r="Q549" i="18"/>
  <c r="Q846" i="18"/>
  <c r="Q36" i="18"/>
  <c r="Q861" i="18"/>
  <c r="Q862" i="18"/>
  <c r="Q27" i="18"/>
  <c r="O27" i="18" s="1"/>
  <c r="Q812" i="18"/>
  <c r="Q705" i="18"/>
  <c r="Q592" i="18"/>
  <c r="Q202" i="18"/>
  <c r="Q354" i="18"/>
  <c r="Q1260" i="18"/>
  <c r="Q266" i="18"/>
  <c r="Q754" i="18"/>
  <c r="Q295" i="18"/>
  <c r="Q143" i="18"/>
  <c r="O143" i="18" s="1"/>
  <c r="Q122" i="18"/>
  <c r="Q11" i="18"/>
  <c r="Q204" i="18"/>
  <c r="Q469" i="18"/>
  <c r="Q1033" i="18"/>
  <c r="Q1344" i="18"/>
  <c r="Q863" i="18"/>
  <c r="Q1184" i="18"/>
  <c r="Q968" i="18"/>
  <c r="Q2" i="18"/>
  <c r="O2" i="18" s="1"/>
  <c r="Q1068" i="18"/>
  <c r="Q837" i="18"/>
  <c r="Q180" i="18"/>
  <c r="Q220" i="18"/>
  <c r="Q421" i="18"/>
  <c r="Q45" i="18"/>
  <c r="Q734" i="18"/>
  <c r="Q611" i="18"/>
  <c r="Q585" i="18"/>
  <c r="Q864" i="18"/>
  <c r="Q1132" i="18"/>
  <c r="Q348" i="18"/>
  <c r="Q663" i="18"/>
  <c r="Q153" i="18"/>
  <c r="Q613" i="18"/>
  <c r="Q443" i="18"/>
  <c r="Q3" i="18"/>
  <c r="Q294" i="18"/>
  <c r="Q706" i="18"/>
  <c r="Q1001" i="18"/>
  <c r="Q20" i="18"/>
  <c r="Q604" i="18"/>
  <c r="Q221" i="18"/>
  <c r="Q346" i="18"/>
  <c r="Q776" i="18"/>
  <c r="Q477" i="18"/>
  <c r="Q277" i="18"/>
  <c r="Q685" i="18"/>
  <c r="Q355" i="18"/>
  <c r="Q1005" i="18"/>
  <c r="Q1059" i="18"/>
  <c r="Q297" i="18"/>
  <c r="Q617" i="18"/>
  <c r="Q349" i="18"/>
  <c r="Q972" i="18"/>
  <c r="Q618" i="18"/>
  <c r="Q1284" i="18"/>
  <c r="Q795" i="18"/>
  <c r="Q46" i="18"/>
  <c r="Q1069" i="18"/>
  <c r="Q1096" i="18"/>
  <c r="Q466" i="18"/>
  <c r="Q1285" i="18"/>
  <c r="Q1345" i="18"/>
  <c r="Q307" i="18"/>
  <c r="Q393" i="18"/>
  <c r="Q687" i="18"/>
  <c r="Q436" i="18"/>
  <c r="Q1292" i="18"/>
  <c r="Q651" i="18"/>
  <c r="Q187" i="18"/>
  <c r="A187" i="18" s="1"/>
  <c r="O187" i="18" s="1"/>
  <c r="Q72" i="18"/>
  <c r="Q188" i="18"/>
  <c r="A188" i="18" s="1"/>
  <c r="O188" i="18" s="1"/>
  <c r="Q1133" i="18"/>
  <c r="Q1180" i="18"/>
  <c r="Q196" i="18"/>
  <c r="Q146" i="18"/>
  <c r="Q1134" i="18"/>
  <c r="Q777" i="18"/>
  <c r="Q413" i="18"/>
  <c r="Q1151" i="18"/>
  <c r="Q435" i="18"/>
  <c r="Q4" i="18"/>
  <c r="Q1330" i="18"/>
  <c r="Q57" i="18"/>
  <c r="Q280" i="18"/>
  <c r="Q1240" i="18"/>
  <c r="Q1097" i="18"/>
  <c r="Q70" i="18"/>
  <c r="Q1104" i="18"/>
  <c r="Q273" i="18"/>
  <c r="Q129" i="18"/>
  <c r="Q707" i="18"/>
  <c r="Q869" i="18"/>
  <c r="Q1048" i="18"/>
  <c r="Q870" i="18"/>
  <c r="Q702" i="18"/>
  <c r="Q18" i="18"/>
  <c r="Q1347" i="18"/>
  <c r="Q1088" i="18"/>
  <c r="Q1339" i="18"/>
  <c r="Q198" i="18"/>
  <c r="Q197" i="18"/>
  <c r="Q700" i="18"/>
  <c r="Q586" i="18"/>
  <c r="Q1251" i="18"/>
  <c r="Q467" i="18"/>
  <c r="Q718" i="18"/>
  <c r="Q1122" i="18"/>
  <c r="Q1119" i="18"/>
  <c r="Q408" i="18"/>
  <c r="Q744" i="18"/>
  <c r="Q1182" i="18"/>
  <c r="Q207" i="18"/>
  <c r="Q1308" i="18"/>
  <c r="Q22" i="18"/>
  <c r="Q873" i="18"/>
  <c r="Q771" i="18"/>
  <c r="Q1047" i="18"/>
  <c r="Q402" i="18"/>
  <c r="Q1036" i="18"/>
  <c r="Q640" i="18"/>
  <c r="Q764" i="18"/>
  <c r="Q813" i="18"/>
  <c r="Q494" i="18"/>
  <c r="Q874" i="18"/>
  <c r="Q614" i="18"/>
  <c r="Q259" i="18"/>
  <c r="Q1175" i="18"/>
  <c r="Q317" i="18"/>
  <c r="Q1268" i="18"/>
  <c r="Q93" i="18"/>
  <c r="Q296" i="18"/>
  <c r="Q276" i="18"/>
  <c r="Q804" i="18"/>
  <c r="Q1010" i="18"/>
  <c r="Q224" i="18"/>
  <c r="Q1103" i="18"/>
  <c r="Q488" i="18"/>
  <c r="Q1021" i="18"/>
  <c r="Q1269" i="18"/>
  <c r="Q121" i="18"/>
  <c r="Q529" i="18"/>
  <c r="Q530" i="18"/>
  <c r="Q1067" i="18"/>
  <c r="Q1327" i="18"/>
  <c r="Q708" i="18"/>
  <c r="Q652" i="18"/>
  <c r="Q409" i="18"/>
  <c r="Q83" i="18"/>
  <c r="O83" i="18" s="1"/>
  <c r="Q654" i="18"/>
  <c r="Q736" i="18"/>
  <c r="Q416" i="18"/>
  <c r="Q1003" i="18"/>
  <c r="Q554" i="18"/>
  <c r="Q181" i="18"/>
  <c r="Q675" i="18"/>
  <c r="Q1276" i="18"/>
  <c r="Q23" i="18"/>
  <c r="Q875" i="18"/>
  <c r="Q482" i="18"/>
  <c r="Q5" i="18"/>
  <c r="Q639" i="18"/>
  <c r="Q56" i="18"/>
  <c r="Q1188" i="18"/>
  <c r="Q347" i="18"/>
  <c r="Q1135" i="18"/>
  <c r="Q189" i="18"/>
  <c r="A189" i="18" s="1"/>
  <c r="O189" i="18" s="1"/>
  <c r="Q1348" i="18"/>
  <c r="Q234" i="18"/>
  <c r="Q877" i="18"/>
  <c r="Q1093" i="18"/>
  <c r="Q1061" i="18"/>
  <c r="Q1035" i="18"/>
  <c r="Q878" i="18"/>
  <c r="Q836" i="18"/>
  <c r="Q814" i="18"/>
  <c r="Q1015" i="18"/>
  <c r="Q827" i="18"/>
  <c r="Q766" i="18"/>
  <c r="Q811" i="18"/>
  <c r="Q748" i="18"/>
  <c r="Q8" i="18"/>
  <c r="Q616" i="18"/>
  <c r="Q334" i="18"/>
  <c r="Q434" i="18"/>
  <c r="Q444" i="18"/>
  <c r="Q135" i="18"/>
  <c r="Q719" i="18"/>
  <c r="Q540" i="18"/>
  <c r="Q815" i="18"/>
  <c r="Q779" i="18"/>
  <c r="Q1153" i="18"/>
  <c r="Q242" i="18"/>
  <c r="Q429" i="18"/>
  <c r="Q1023" i="18"/>
  <c r="Q392" i="18"/>
  <c r="Q240" i="18"/>
  <c r="Q145" i="18"/>
  <c r="Q834" i="18"/>
  <c r="Q71" i="18"/>
  <c r="Q487" i="18"/>
  <c r="Q365" i="18"/>
  <c r="Q879" i="18"/>
  <c r="Q1055" i="18"/>
  <c r="Q1071" i="18"/>
  <c r="Q53" i="18"/>
  <c r="Q1081" i="18"/>
  <c r="Q672" i="18"/>
  <c r="Q489" i="18"/>
  <c r="Q90" i="18"/>
  <c r="Q472" i="18"/>
  <c r="Q1032" i="18"/>
  <c r="Q688" i="18"/>
  <c r="Q1237" i="18"/>
  <c r="Q422" i="18"/>
  <c r="Q1179" i="18"/>
  <c r="Q116" i="18"/>
  <c r="Q182" i="18"/>
  <c r="Q112" i="18"/>
  <c r="Q59" i="18"/>
  <c r="Q229" i="18"/>
  <c r="Q591" i="18"/>
  <c r="Q1037" i="18"/>
  <c r="Q319" i="18"/>
  <c r="Q133" i="18"/>
  <c r="Q1271" i="18"/>
  <c r="Q423" i="18"/>
  <c r="Q1056" i="18"/>
  <c r="Q278" i="18"/>
  <c r="Q51" i="18"/>
  <c r="Q969" i="18"/>
  <c r="Q984" i="18"/>
  <c r="Q503" i="18"/>
  <c r="Q1172" i="18"/>
  <c r="Q594" i="18"/>
  <c r="Q386" i="18"/>
  <c r="Q287" i="18"/>
  <c r="Q1219" i="18"/>
  <c r="Q19" i="18"/>
  <c r="Q1261" i="18"/>
  <c r="Q495" i="18"/>
  <c r="Q628" i="18"/>
  <c r="Q629" i="18"/>
  <c r="Q1012" i="18"/>
  <c r="Q605" i="18"/>
  <c r="Q768" i="18"/>
  <c r="Q765" i="18"/>
  <c r="Q993" i="18"/>
  <c r="Q566" i="18"/>
  <c r="Q997" i="18"/>
  <c r="Q1034" i="18"/>
  <c r="Q714" i="18"/>
  <c r="Q445" i="18"/>
  <c r="Q1233" i="18"/>
  <c r="Q227" i="18"/>
  <c r="Q570" i="18"/>
  <c r="Q853" i="18"/>
  <c r="Q882" i="18"/>
  <c r="Q745" i="18"/>
  <c r="Q883" i="18"/>
  <c r="Q1195" i="18"/>
  <c r="Q720" i="18"/>
  <c r="Q236" i="18"/>
  <c r="Q1204" i="18"/>
  <c r="Q286" i="18"/>
  <c r="Q128" i="18"/>
  <c r="Q21" i="18"/>
  <c r="Q985" i="18"/>
  <c r="Q288" i="18"/>
  <c r="Q884" i="18"/>
  <c r="Q643" i="18"/>
  <c r="Q473" i="18"/>
  <c r="Q1349" i="18"/>
  <c r="Q298" i="18"/>
  <c r="Q446" i="18"/>
  <c r="Q1250" i="18"/>
  <c r="Q1274" i="18"/>
  <c r="Q380" i="18"/>
  <c r="Q641" i="18"/>
  <c r="Q474" i="18"/>
  <c r="Q256" i="18"/>
  <c r="Q35" i="18"/>
  <c r="Q619" i="18"/>
  <c r="Q498" i="18"/>
  <c r="Q6" i="18"/>
  <c r="Q433" i="18"/>
  <c r="Q852" i="18"/>
  <c r="Q987" i="18"/>
  <c r="Q475" i="18"/>
  <c r="Q267" i="18"/>
  <c r="Q268" i="18"/>
  <c r="Q98" i="18"/>
  <c r="Q300" i="18"/>
  <c r="Q33" i="18"/>
  <c r="Q201" i="18"/>
  <c r="Q999" i="18"/>
  <c r="Q970" i="18"/>
  <c r="Q581" i="18"/>
  <c r="Q476" i="18"/>
  <c r="Q1193" i="18"/>
  <c r="Q696" i="18"/>
  <c r="Q587" i="18"/>
  <c r="Q755" i="18"/>
  <c r="Q208" i="18"/>
  <c r="Q139" i="18"/>
  <c r="Q563" i="18"/>
  <c r="Q246" i="18"/>
  <c r="Q564" i="18"/>
  <c r="Q885" i="18"/>
  <c r="Q203" i="18"/>
  <c r="Q677" i="18"/>
  <c r="Q252" i="18"/>
  <c r="Q1329" i="18"/>
  <c r="Q695" i="18"/>
  <c r="Q691" i="18"/>
  <c r="Q478" i="18"/>
  <c r="Q1110" i="18"/>
  <c r="Q569" i="18"/>
  <c r="Q1042" i="18"/>
  <c r="Q479" i="18"/>
  <c r="Q606" i="18"/>
  <c r="Q676" i="18"/>
  <c r="Q480" i="18"/>
  <c r="Q887" i="18"/>
  <c r="Q16" i="18"/>
  <c r="Q371" i="18"/>
  <c r="Q689" i="18"/>
  <c r="Q86" i="18"/>
  <c r="Q655" i="18"/>
  <c r="Q656" i="18"/>
  <c r="Q448" i="18"/>
  <c r="Q553" i="18"/>
  <c r="Q1309" i="18"/>
  <c r="Q311" i="18"/>
  <c r="Q1319" i="18"/>
  <c r="Q750" i="18"/>
  <c r="Q1063" i="18"/>
  <c r="Q620" i="18"/>
  <c r="Q800" i="18"/>
  <c r="Q692" i="18"/>
  <c r="Q492" i="18"/>
  <c r="Q496" i="18"/>
  <c r="Q13" i="18"/>
  <c r="Q1313" i="18"/>
  <c r="Q398" i="18"/>
  <c r="Q1051" i="18"/>
  <c r="Q809" i="18"/>
  <c r="Q1294" i="18"/>
  <c r="Q17" i="18"/>
  <c r="Q889" i="18"/>
  <c r="Q710" i="18"/>
  <c r="Q1277" i="18"/>
  <c r="Q723" i="18"/>
  <c r="Q1220" i="18"/>
  <c r="Q1205" i="18"/>
  <c r="Q306" i="18"/>
  <c r="Q450" i="18"/>
  <c r="Q781" i="18"/>
  <c r="Q1246" i="18"/>
  <c r="Q1295" i="18"/>
  <c r="Q1060" i="18"/>
  <c r="Q713" i="18"/>
  <c r="Q388" i="18"/>
  <c r="Q890" i="18"/>
  <c r="Q1253" i="18"/>
  <c r="Q148" i="18"/>
  <c r="O148" i="18" s="1"/>
  <c r="Q1350" i="18"/>
  <c r="Q414" i="18"/>
  <c r="Q308" i="18"/>
  <c r="Q158" i="18"/>
  <c r="Q1106" i="18"/>
  <c r="Q38" i="18"/>
  <c r="Q136" i="18"/>
  <c r="Q996" i="18"/>
  <c r="Q1206" i="18"/>
  <c r="Q1147" i="18"/>
  <c r="A1147" i="18" s="1"/>
  <c r="O1147" i="18" s="1"/>
  <c r="Q582" i="18"/>
  <c r="Q358" i="18"/>
  <c r="Q891" i="18"/>
  <c r="Q335" i="18"/>
  <c r="Q84" i="18"/>
  <c r="Q612" i="18"/>
  <c r="Q499" i="18"/>
  <c r="Q645" i="18"/>
  <c r="Q481" i="18"/>
  <c r="Q767" i="18"/>
  <c r="Q892" i="18"/>
  <c r="Q544" i="18"/>
  <c r="Q1262" i="18"/>
  <c r="Q1121" i="18"/>
  <c r="Q127" i="18"/>
  <c r="Q542" i="18"/>
  <c r="Q679" i="18"/>
  <c r="Q164" i="18"/>
  <c r="O164" i="18" s="1"/>
  <c r="Q470" i="18"/>
  <c r="Q1328" i="18"/>
  <c r="Q303" i="18"/>
  <c r="Q1007" i="18"/>
  <c r="Q974" i="18"/>
  <c r="Q725" i="18"/>
  <c r="Q558" i="18"/>
  <c r="Q986" i="18"/>
  <c r="Q642" i="18"/>
  <c r="Q832" i="18"/>
  <c r="Q1052" i="18"/>
  <c r="Q894" i="18"/>
  <c r="Q855" i="18"/>
  <c r="Q756" i="18"/>
  <c r="Q395" i="18"/>
  <c r="Q1310" i="18"/>
  <c r="Q418" i="18"/>
  <c r="Q410" i="18"/>
  <c r="Q770" i="18"/>
  <c r="Q1227" i="18"/>
  <c r="Q254" i="18"/>
  <c r="Q1030" i="18"/>
  <c r="Q1008" i="18"/>
  <c r="Q1264" i="18"/>
  <c r="Q578" i="18"/>
  <c r="Q851" i="18"/>
  <c r="Q988" i="18"/>
  <c r="Q1242" i="18"/>
  <c r="Q1170" i="18"/>
  <c r="Q7" i="18"/>
  <c r="Q176" i="18"/>
  <c r="A176" i="18" s="1"/>
  <c r="O176" i="18" s="1"/>
  <c r="Q897" i="18"/>
  <c r="Q608" i="18"/>
  <c r="Q898" i="18"/>
  <c r="Q341" i="18"/>
  <c r="Q1157" i="18"/>
  <c r="Q678" i="18"/>
  <c r="Q899" i="18"/>
  <c r="Q1275" i="18"/>
  <c r="Q131" i="18"/>
  <c r="Q659" i="18"/>
  <c r="Q107" i="18"/>
  <c r="Q1137" i="18"/>
  <c r="Q289" i="18"/>
  <c r="Q532" i="18"/>
  <c r="Q1045" i="18"/>
  <c r="Q424" i="18"/>
  <c r="Q545" i="18"/>
  <c r="Q132" i="18"/>
  <c r="Q1311" i="18"/>
  <c r="Q1058" i="18"/>
  <c r="Q533" i="18"/>
  <c r="Q1221" i="18"/>
  <c r="Q391" i="18"/>
  <c r="Q900" i="18"/>
  <c r="Q1098" i="18"/>
  <c r="Q173" i="18"/>
  <c r="O173" i="18" s="1"/>
  <c r="Q1296" i="18"/>
  <c r="Q1057" i="18"/>
  <c r="Q54" i="18"/>
  <c r="Q1168" i="18"/>
  <c r="Q979" i="18"/>
  <c r="Q783" i="18"/>
  <c r="Q228" i="18"/>
  <c r="Q501" i="18"/>
  <c r="Q1267" i="18"/>
  <c r="Q595" i="18"/>
  <c r="Q539" i="18"/>
  <c r="Q379" i="18"/>
  <c r="Q828" i="18"/>
  <c r="Q329" i="18"/>
  <c r="Q784" i="18"/>
  <c r="Q901" i="18"/>
  <c r="Q290" i="18"/>
  <c r="Q205" i="18"/>
  <c r="Q902" i="18"/>
  <c r="Q502" i="18"/>
  <c r="Q903" i="18"/>
  <c r="Q397" i="18"/>
  <c r="Q650" i="18"/>
  <c r="Q344" i="18"/>
  <c r="Q40" i="18"/>
  <c r="Q137" i="18"/>
  <c r="O137" i="18" s="1"/>
  <c r="Q328" i="18"/>
  <c r="Q284" i="18"/>
  <c r="Q607" i="18"/>
  <c r="Q223" i="18"/>
  <c r="Q769" i="18"/>
  <c r="Q89" i="18"/>
  <c r="Q810" i="18"/>
  <c r="Q904" i="18"/>
  <c r="Q1009" i="18"/>
  <c r="Q412" i="18"/>
  <c r="Q406" i="18"/>
  <c r="Q818" i="18"/>
  <c r="Q353" i="18"/>
  <c r="Q1312" i="18"/>
  <c r="Q1173" i="18"/>
  <c r="Q171" i="18"/>
  <c r="Q698" i="18"/>
  <c r="Q1099" i="18"/>
  <c r="Q95" i="18"/>
  <c r="Q1073" i="18"/>
  <c r="Q716" i="18"/>
  <c r="Q396" i="18"/>
  <c r="Q835" i="18"/>
  <c r="Q842" i="18"/>
  <c r="Q576" i="18"/>
  <c r="Q369" i="18"/>
  <c r="Q82" i="18"/>
  <c r="Q1038" i="18"/>
  <c r="Q1046" i="18"/>
  <c r="Q400" i="18"/>
  <c r="Q206" i="18"/>
  <c r="Q105" i="18"/>
  <c r="Q1222" i="18"/>
  <c r="Q805" i="18"/>
  <c r="Q535" i="18"/>
  <c r="Q1279" i="18"/>
  <c r="Q726" i="18"/>
  <c r="Q1235" i="18"/>
  <c r="Q1092" i="18"/>
  <c r="Q648" i="18"/>
  <c r="Q1000" i="18"/>
  <c r="Q432" i="18"/>
  <c r="Q621" i="18"/>
  <c r="Q140" i="18"/>
  <c r="Q1224" i="18"/>
  <c r="Q989" i="18"/>
  <c r="Q907" i="18"/>
  <c r="Q536" i="18"/>
  <c r="Q504" i="18"/>
  <c r="Q275" i="18"/>
  <c r="Q992" i="18"/>
  <c r="Q14" i="18"/>
  <c r="Q361" i="18"/>
  <c r="Q15" i="18"/>
  <c r="Q701" i="18"/>
  <c r="Q50" i="18"/>
  <c r="Q791" i="18"/>
  <c r="Q761" i="18"/>
  <c r="Q762" i="18"/>
  <c r="Q47" i="18"/>
  <c r="Q172" i="18"/>
  <c r="O172" i="18" s="1"/>
  <c r="Q330" i="18"/>
  <c r="Q1100" i="18"/>
  <c r="Q151" i="18"/>
  <c r="Q1177" i="18"/>
  <c r="Q26" i="18"/>
  <c r="Q304" i="18"/>
  <c r="Q301" i="18"/>
  <c r="Q646" i="18"/>
  <c r="Q1325" i="18"/>
  <c r="Q908" i="18"/>
  <c r="Q909" i="18"/>
  <c r="Q1351" i="18"/>
  <c r="Q994" i="18"/>
  <c r="Q1138" i="18"/>
  <c r="Q799" i="18"/>
  <c r="Q772" i="18"/>
  <c r="Q667" i="18"/>
  <c r="Q62" i="18"/>
  <c r="Q419" i="18"/>
  <c r="Q327" i="18"/>
  <c r="Q243" i="18"/>
  <c r="Q154" i="18"/>
  <c r="Q975" i="18"/>
  <c r="Q1095" i="18"/>
  <c r="Q216" i="18"/>
  <c r="Q1044" i="18"/>
  <c r="Q664" i="18"/>
  <c r="Q451" i="18"/>
  <c r="Q215" i="18"/>
  <c r="Q1254" i="18"/>
  <c r="Q721" i="18"/>
  <c r="Q1039" i="18"/>
  <c r="Q1183" i="18"/>
  <c r="Q1210" i="18"/>
  <c r="Q577" i="18"/>
  <c r="Q452" i="18"/>
  <c r="Q1223" i="18"/>
  <c r="Q426" i="18"/>
  <c r="Q493" i="18"/>
  <c r="Q1352" i="18"/>
  <c r="Q1249" i="18"/>
  <c r="Q1211" i="18"/>
  <c r="Q567" i="18"/>
  <c r="Q258" i="18"/>
  <c r="Q596" i="18"/>
  <c r="Q453" i="18"/>
  <c r="Q1006" i="18"/>
  <c r="Q802" i="18"/>
  <c r="Q88" i="18"/>
  <c r="Q1241" i="18"/>
  <c r="Q787" i="18"/>
  <c r="Q177" i="18"/>
  <c r="A177" i="18" s="1"/>
  <c r="O177" i="18" s="1"/>
  <c r="Q454" i="18"/>
  <c r="Q63" i="18"/>
  <c r="Q1317" i="18"/>
  <c r="Q64" i="18"/>
  <c r="Q506" i="18"/>
  <c r="Q543" i="18"/>
  <c r="Q1225" i="18"/>
  <c r="Q183" i="18"/>
  <c r="Q910" i="18"/>
  <c r="Q631" i="18"/>
  <c r="Q728" i="18"/>
  <c r="Q509" i="18"/>
  <c r="Q601" i="18"/>
  <c r="Q417" i="18"/>
  <c r="Q911" i="18"/>
  <c r="Q79" i="18"/>
  <c r="Q516" i="18"/>
  <c r="Q218" i="18"/>
  <c r="Q483" i="18"/>
  <c r="Q43" i="18"/>
  <c r="O43" i="18" s="1"/>
  <c r="Q99" i="18"/>
  <c r="Q806" i="18"/>
  <c r="Q1178" i="18"/>
  <c r="Q9" i="18"/>
  <c r="Q264" i="18"/>
  <c r="Q1025" i="18"/>
  <c r="Q1287" i="18"/>
  <c r="Q1140" i="18"/>
  <c r="Q681" i="18"/>
  <c r="Q1303" i="18"/>
  <c r="Q671" i="18"/>
  <c r="Q609" i="18"/>
  <c r="Q912" i="18"/>
  <c r="Q49" i="18"/>
  <c r="Q484" i="18"/>
  <c r="Q316" i="18"/>
  <c r="Q455" i="18"/>
  <c r="Q1322" i="18"/>
  <c r="Q1212" i="18"/>
  <c r="Q546" i="18"/>
  <c r="Q382" i="18"/>
  <c r="Q1074" i="18"/>
  <c r="Q190" i="18"/>
  <c r="A190" i="18" s="1"/>
  <c r="O190" i="18" s="1"/>
  <c r="Q67" i="18"/>
  <c r="O67" i="18" s="1"/>
  <c r="Q1300" i="18"/>
  <c r="Q568" i="18"/>
  <c r="Q302" i="18"/>
  <c r="Q142" i="18"/>
  <c r="Q1314" i="18"/>
  <c r="Q65" i="18"/>
  <c r="O65" i="18" s="1"/>
  <c r="Q1011" i="18"/>
  <c r="Q1199" i="18"/>
  <c r="Q622" i="18"/>
  <c r="Q169" i="18"/>
  <c r="Q114" i="18"/>
  <c r="O114" i="18" s="1"/>
  <c r="Q657" i="18"/>
  <c r="Q100" i="18"/>
  <c r="Q597" i="18"/>
  <c r="Q1336" i="18"/>
  <c r="Q359" i="18"/>
  <c r="Q282" i="18"/>
  <c r="Q763" i="18"/>
  <c r="Q115" i="18"/>
  <c r="Q752" i="18"/>
  <c r="Q1054" i="18"/>
  <c r="Q1084" i="18"/>
  <c r="Q914" i="18"/>
  <c r="Q797" i="18"/>
  <c r="Q1130" i="18"/>
  <c r="Q209" i="18"/>
  <c r="Q1270" i="18"/>
  <c r="Q1190" i="18"/>
  <c r="Q428" i="18"/>
  <c r="Q729" i="18"/>
  <c r="Q1226" i="18"/>
  <c r="Q167" i="18"/>
  <c r="Q1228" i="18"/>
  <c r="Q163" i="18"/>
  <c r="O163" i="18" s="1"/>
  <c r="Q245" i="18"/>
  <c r="Q684" i="18"/>
  <c r="Q1315" i="18"/>
  <c r="Q271" i="18"/>
  <c r="Q742" i="18"/>
  <c r="Q165" i="18"/>
  <c r="O165" i="18" s="1"/>
  <c r="Q191" i="18"/>
  <c r="A191" i="18" s="1"/>
  <c r="O191" i="18" s="1"/>
  <c r="Q78" i="18"/>
  <c r="Q28" i="18"/>
  <c r="O28" i="18" s="1"/>
  <c r="Q833" i="18"/>
  <c r="Q510" i="18"/>
  <c r="Q96" i="18"/>
  <c r="Q589" i="18"/>
  <c r="Q314" i="18"/>
  <c r="Q915" i="18"/>
  <c r="Q456" i="18"/>
  <c r="Q272" i="18"/>
  <c r="Q571" i="18"/>
  <c r="Q1234" i="18"/>
  <c r="Q360" i="18"/>
  <c r="Q457" i="18"/>
  <c r="Q250" i="18"/>
  <c r="Q168" i="18"/>
  <c r="Q1265" i="18"/>
  <c r="Q486" i="18"/>
  <c r="Q727" i="18"/>
  <c r="Q584" i="18"/>
  <c r="Q130" i="18"/>
  <c r="Q572" i="18"/>
  <c r="Q660" i="18"/>
  <c r="Q730" i="18"/>
  <c r="Q25" i="18"/>
  <c r="Q662" i="18"/>
  <c r="Q916" i="18"/>
  <c r="Q1288" i="18"/>
  <c r="Q366" i="18"/>
  <c r="Q1263" i="18"/>
  <c r="Q757" i="18"/>
  <c r="Q1248" i="18"/>
  <c r="Q401" i="18"/>
  <c r="Q1231" i="18"/>
  <c r="Q244" i="18"/>
  <c r="Q166" i="18"/>
  <c r="Q52" i="18"/>
  <c r="Q370" i="18"/>
  <c r="Q1016" i="18"/>
  <c r="Q60" i="18"/>
  <c r="Q845" i="18"/>
  <c r="Q976" i="18"/>
  <c r="Q1185" i="18"/>
  <c r="Q917" i="18"/>
  <c r="Q1299" i="18"/>
  <c r="Q211" i="18"/>
  <c r="Q661" i="18"/>
  <c r="Q918" i="18"/>
  <c r="Q511" i="18"/>
  <c r="Q633" i="18"/>
  <c r="Q37" i="18"/>
  <c r="Q134" i="18"/>
  <c r="Q1091" i="18"/>
  <c r="Q1149" i="18"/>
  <c r="Q1171" i="18"/>
  <c r="Q315" i="18"/>
  <c r="Q731" i="18"/>
  <c r="Q343" i="18"/>
  <c r="Q362" i="18"/>
  <c r="Q1301" i="18"/>
  <c r="Q1089" i="18"/>
  <c r="Q1066" i="18"/>
  <c r="Q312" i="18"/>
  <c r="Q285" i="18"/>
  <c r="Q1214" i="18"/>
  <c r="Q789" i="18"/>
  <c r="Q919" i="18"/>
  <c r="Q309" i="18"/>
  <c r="Q839" i="18"/>
  <c r="Q515" i="18"/>
  <c r="Q394" i="18"/>
  <c r="Q803" i="18"/>
  <c r="Q1111" i="18"/>
  <c r="Q10" i="18"/>
  <c r="Q1029" i="18"/>
  <c r="Q561" i="18"/>
  <c r="Q293" i="18"/>
  <c r="Q634" i="18"/>
  <c r="Q458" i="18"/>
  <c r="Q1161" i="18"/>
  <c r="Q1102" i="18"/>
  <c r="Q1076" i="18"/>
  <c r="Q517" i="18"/>
  <c r="Q512" i="18"/>
  <c r="Q733" i="18"/>
  <c r="Q518" i="18"/>
  <c r="Q524" i="18"/>
  <c r="Q574" i="18"/>
  <c r="Q547" i="18"/>
  <c r="Q387" i="18"/>
  <c r="Q247" i="18"/>
  <c r="Q630" i="18"/>
  <c r="Q552" i="18"/>
  <c r="Q274" i="18"/>
  <c r="Q497" i="18"/>
  <c r="Q666" i="18"/>
  <c r="Q526" i="18"/>
  <c r="Q490" i="18"/>
  <c r="Q381" i="18"/>
  <c r="Q1302" i="18"/>
  <c r="Q1229" i="18"/>
  <c r="Q583" i="18"/>
  <c r="Q525" i="18"/>
  <c r="Q368" i="18"/>
  <c r="Q548" i="18"/>
  <c r="Q644" i="18"/>
  <c r="Q1278" i="18"/>
  <c r="Q921" i="18"/>
  <c r="Q653" i="18"/>
  <c r="Q922" i="18"/>
  <c r="Q170" i="18"/>
  <c r="Q690" i="18"/>
  <c r="Q1280" i="18"/>
  <c r="Q263" i="18"/>
  <c r="Q760" i="18"/>
  <c r="Q248" i="18"/>
  <c r="Q1086" i="18"/>
  <c r="Q683" i="18"/>
  <c r="Q1053" i="18"/>
  <c r="Q1181" i="18"/>
  <c r="Q1337" i="18"/>
  <c r="Q1115" i="18"/>
  <c r="Q219" i="18"/>
  <c r="Q460" i="18"/>
  <c r="Q337" i="18"/>
  <c r="Q102" i="18"/>
  <c r="Q1176" i="18"/>
  <c r="Q241" i="18"/>
  <c r="Q340" i="18"/>
  <c r="Q603" i="18"/>
  <c r="Q1043" i="18"/>
  <c r="Q1124" i="18"/>
  <c r="Q299" i="18"/>
  <c r="Q1082" i="18"/>
  <c r="Q991" i="18"/>
  <c r="Q383" i="18"/>
  <c r="Q313" i="18"/>
  <c r="Q262" i="18"/>
  <c r="Q230" i="18"/>
  <c r="Q1306" i="18"/>
  <c r="Q527" i="18"/>
  <c r="Q983" i="18"/>
  <c r="Q632" i="18"/>
  <c r="Q665" i="18"/>
  <c r="Q76" i="18"/>
  <c r="Q217" i="18"/>
  <c r="Q212" i="18"/>
  <c r="Q1192" i="18"/>
  <c r="Q192" i="18"/>
  <c r="A192" i="18" s="1"/>
  <c r="O192" i="18" s="1"/>
  <c r="Q1353" i="18"/>
  <c r="Q550" i="18"/>
  <c r="Q753" i="18"/>
  <c r="Q1272" i="18"/>
  <c r="Q226" i="18"/>
  <c r="Q310" i="18"/>
  <c r="Q635" i="18"/>
  <c r="Q926" i="18"/>
  <c r="Q593" i="18"/>
  <c r="Q977" i="18"/>
  <c r="Q973" i="18"/>
  <c r="Q927" i="18"/>
  <c r="Q1236" i="18"/>
  <c r="Q73" i="18"/>
  <c r="Q1324" i="18"/>
  <c r="Q575" i="18"/>
  <c r="Q600" i="18"/>
  <c r="Q1320" i="18"/>
  <c r="Q342" i="18"/>
  <c r="Q1020" i="18"/>
  <c r="Q55" i="18"/>
  <c r="O55" i="18" s="1"/>
  <c r="Q152" i="18"/>
  <c r="O152" i="18" s="1"/>
  <c r="Q178" i="18"/>
  <c r="A178" i="18" s="1"/>
  <c r="O178" i="18" s="1"/>
  <c r="Q108" i="18"/>
  <c r="Q109" i="18"/>
  <c r="Q623" i="18"/>
  <c r="Q513" i="18"/>
  <c r="Q735" i="18"/>
  <c r="Q231" i="18"/>
  <c r="Q1141" i="18"/>
  <c r="Q928" i="18"/>
  <c r="Q1090" i="18"/>
  <c r="Q508" i="18"/>
  <c r="Q1239" i="18"/>
  <c r="Q1027" i="18"/>
  <c r="Q144" i="18"/>
  <c r="Q92" i="18"/>
  <c r="Q505" i="18"/>
  <c r="Q1186" i="18"/>
  <c r="Q1116" i="18"/>
  <c r="Q225" i="18"/>
  <c r="Q372" i="18"/>
  <c r="Q682" i="18"/>
  <c r="Q1120" i="18"/>
  <c r="Q930" i="18"/>
  <c r="Q820" i="18"/>
  <c r="Q318" i="18"/>
  <c r="Q1243" i="18"/>
  <c r="Q562" i="18"/>
  <c r="Q528" i="18"/>
  <c r="Q931" i="18"/>
  <c r="Q1142" i="18"/>
  <c r="Q624" i="18"/>
  <c r="Q821" i="18"/>
  <c r="Q255" i="18"/>
  <c r="Q932" i="18"/>
  <c r="Q790" i="18"/>
  <c r="Q990" i="18"/>
  <c r="Q320" i="18"/>
  <c r="Q625" i="18"/>
  <c r="Q1304" i="18"/>
  <c r="Q1232" i="18"/>
  <c r="Q12" i="18"/>
  <c r="Q232" i="18"/>
  <c r="Q711" i="18"/>
  <c r="Q157" i="18"/>
  <c r="O157" i="18" s="1"/>
  <c r="Q193" i="18"/>
  <c r="A193" i="18" s="1"/>
  <c r="O193" i="18" s="1"/>
  <c r="Q111" i="18"/>
  <c r="Q103" i="18"/>
  <c r="Q559" i="18"/>
  <c r="Q555" i="18"/>
  <c r="Q1273" i="18"/>
  <c r="Q1109" i="18"/>
  <c r="Q933" i="18"/>
  <c r="Q978" i="18"/>
  <c r="Q126" i="18"/>
  <c r="O126" i="18" s="1"/>
  <c r="Q746" i="18"/>
  <c r="Q1326" i="18"/>
  <c r="Q626" i="18"/>
  <c r="Q627" i="18"/>
  <c r="Q77" i="18"/>
  <c r="Q531" i="18"/>
  <c r="Q537" i="18"/>
  <c r="Q598" i="18"/>
  <c r="Q1167" i="18"/>
  <c r="Q213" i="18"/>
  <c r="Q305" i="18"/>
  <c r="Q233" i="18"/>
  <c r="Q1050" i="18"/>
  <c r="Q1143" i="18"/>
  <c r="Q238" i="18"/>
  <c r="Q647" i="18"/>
  <c r="Q1070" i="18"/>
  <c r="Q283" i="18"/>
  <c r="Q1144" i="18"/>
  <c r="Q430" i="18"/>
  <c r="Q74" i="18"/>
  <c r="Q350" i="18"/>
  <c r="Q1354" i="18"/>
  <c r="Q1014" i="18"/>
  <c r="Q324" i="18"/>
  <c r="Q747" i="18"/>
  <c r="Q796" i="18"/>
  <c r="Q390" i="18"/>
  <c r="Q147" i="18"/>
  <c r="O147" i="18" s="1"/>
  <c r="Q599" i="18"/>
  <c r="Q602" i="18"/>
  <c r="Q104" i="18"/>
  <c r="O104" i="18" s="1"/>
  <c r="Q363" i="18"/>
  <c r="Q279" i="18"/>
  <c r="Q80" i="18"/>
  <c r="Q982" i="18"/>
  <c r="Q936" i="18"/>
  <c r="Q48" i="18"/>
  <c r="Q1017" i="18"/>
  <c r="Q1004" i="18"/>
  <c r="Q1174" i="18"/>
  <c r="Q556" i="18"/>
  <c r="Q557" i="18"/>
  <c r="Q823" i="18"/>
  <c r="Q1145" i="18"/>
  <c r="Q291" i="18"/>
  <c r="Q737" i="18"/>
  <c r="Q792" i="18"/>
  <c r="Q793" i="18"/>
  <c r="Q333" i="18"/>
  <c r="Q281" i="18"/>
  <c r="Q249" i="18"/>
  <c r="Q1018" i="18"/>
  <c r="Q1217" i="18"/>
  <c r="Q636" i="18"/>
  <c r="Q1002" i="18"/>
  <c r="Q816" i="18"/>
  <c r="Q579" i="18"/>
  <c r="Q322" i="18"/>
  <c r="Q110" i="18"/>
  <c r="Q830" i="18"/>
  <c r="Q1041" i="18"/>
  <c r="Q179" i="18"/>
  <c r="A179" i="18" s="1"/>
  <c r="O179" i="18" s="1"/>
  <c r="Q939" i="18"/>
  <c r="Q1291" i="18"/>
  <c r="Q1019" i="18"/>
  <c r="Q738" i="18"/>
  <c r="Q1087" i="18"/>
  <c r="Q61" i="18"/>
  <c r="Q468" i="18"/>
  <c r="Q1148" i="18"/>
  <c r="Q385" i="18"/>
  <c r="Q860" i="18"/>
  <c r="Q1218" i="18"/>
  <c r="Q715" i="18"/>
  <c r="Q471" i="18"/>
  <c r="Q520" i="18"/>
  <c r="Q186" i="18"/>
  <c r="A186" i="18" s="1"/>
  <c r="O186" i="18" s="1"/>
  <c r="Q865" i="18"/>
  <c r="Q866" i="18"/>
  <c r="Q1200" i="18"/>
  <c r="Q867" i="18"/>
  <c r="Q1201" i="18"/>
  <c r="Q868" i="18"/>
  <c r="Q1150" i="18"/>
  <c r="Q1346" i="18"/>
  <c r="Q1079" i="18"/>
  <c r="Q856" i="18"/>
  <c r="Q1077" i="18"/>
  <c r="Q871" i="18"/>
  <c r="Q1075" i="18"/>
  <c r="Q872" i="18"/>
  <c r="Q778" i="18"/>
  <c r="Q97" i="18"/>
  <c r="Q30" i="18"/>
  <c r="Q1316" i="18"/>
  <c r="Q876" i="18"/>
  <c r="Q1194" i="18"/>
  <c r="Q1152" i="18"/>
  <c r="Q1203" i="18"/>
  <c r="Q1293" i="18"/>
  <c r="Q352" i="18"/>
  <c r="Q880" i="18"/>
  <c r="Q39" i="18"/>
  <c r="O39" i="18" s="1"/>
  <c r="Q881" i="18"/>
  <c r="Q1307" i="18"/>
  <c r="Q998" i="18"/>
  <c r="Q522" i="18"/>
  <c r="Q1286" i="18"/>
  <c r="Q447" i="18"/>
  <c r="Q551" i="18"/>
  <c r="Q1154" i="18"/>
  <c r="Q886" i="18"/>
  <c r="Q407" i="18"/>
  <c r="Q32" i="18"/>
  <c r="Q888" i="18"/>
  <c r="Q449" i="18"/>
  <c r="Q1127" i="18"/>
  <c r="Q1155" i="18"/>
  <c r="Q1083" i="18"/>
  <c r="Q1156" i="18"/>
  <c r="Q519" i="18"/>
  <c r="Q523" i="18"/>
  <c r="Q801" i="18"/>
  <c r="Q739" i="18"/>
  <c r="Q85" i="18"/>
  <c r="Q1189" i="18"/>
  <c r="Q560" i="18"/>
  <c r="Q565" i="18"/>
  <c r="Q893" i="18"/>
  <c r="Q895" i="18"/>
  <c r="Q896" i="18"/>
  <c r="Q1208" i="18"/>
  <c r="Q31" i="18"/>
  <c r="Q1126" i="18"/>
  <c r="Q817" i="18"/>
  <c r="Q1078" i="18"/>
  <c r="Q1065" i="18"/>
  <c r="Q849" i="18"/>
  <c r="Q345" i="18"/>
  <c r="Q1062" i="18"/>
  <c r="Q905" i="18"/>
  <c r="Q906" i="18"/>
  <c r="Q1072" i="18"/>
  <c r="Q1158" i="18"/>
  <c r="Q1297" i="18"/>
  <c r="Q1340" i="18"/>
  <c r="Q1085" i="18"/>
  <c r="Q425" i="18"/>
  <c r="Q1031" i="18"/>
  <c r="Q1169" i="18"/>
  <c r="Q1139" i="18"/>
  <c r="Q673" i="18"/>
  <c r="Q1298" i="18"/>
  <c r="Q1191" i="18"/>
  <c r="Q292" i="18"/>
  <c r="Q1159" i="18"/>
  <c r="Q427" i="18"/>
  <c r="Q184" i="18"/>
  <c r="Q1049" i="18"/>
  <c r="Q1213" i="18"/>
  <c r="Q788" i="18"/>
  <c r="Q913" i="18"/>
  <c r="Q1252" i="18"/>
  <c r="Q1160" i="18"/>
  <c r="Q1335" i="18"/>
  <c r="Q819" i="18"/>
  <c r="Q1013" i="18"/>
  <c r="Q1101" i="18"/>
  <c r="Q1238" i="18"/>
  <c r="Q1196" i="18"/>
  <c r="Q1064" i="18"/>
  <c r="Q920" i="18"/>
  <c r="Q1117" i="18"/>
  <c r="Q237" i="18"/>
  <c r="Q573" i="18"/>
  <c r="Q29" i="18"/>
  <c r="Q459" i="18"/>
  <c r="Q1289" i="18"/>
  <c r="Q923" i="18"/>
  <c r="Q924" i="18"/>
  <c r="Q588" i="18"/>
  <c r="Q1125" i="18"/>
  <c r="Q925" i="18"/>
  <c r="Q929" i="18"/>
  <c r="Q1080" i="18"/>
  <c r="Q1215" i="18"/>
  <c r="Q694" i="18"/>
  <c r="Q521" i="18"/>
  <c r="Q822" i="18"/>
  <c r="Q534" i="18"/>
  <c r="Q1216" i="18"/>
  <c r="Q1118" i="18"/>
  <c r="Q934" i="18"/>
  <c r="Q935" i="18"/>
  <c r="Q937" i="18"/>
  <c r="Q415" i="18"/>
  <c r="Q1040" i="18"/>
  <c r="Q1146" i="18"/>
  <c r="Q938" i="18"/>
  <c r="Q966" i="18"/>
  <c r="Q269" i="18" l="1"/>
  <c r="U685" i="18" l="1"/>
  <c r="U885" i="18"/>
  <c r="U657" i="18"/>
  <c r="V713" i="18"/>
  <c r="U570" i="18"/>
  <c r="U956" i="18"/>
  <c r="S58" i="18"/>
  <c r="U708" i="18"/>
  <c r="W1183" i="18"/>
  <c r="S192" i="18"/>
  <c r="S10" i="18"/>
  <c r="U615" i="18"/>
  <c r="U849" i="18"/>
  <c r="U677" i="18"/>
  <c r="U84" i="18"/>
  <c r="U561" i="18"/>
  <c r="U280" i="18"/>
  <c r="U477" i="18"/>
  <c r="U442" i="18"/>
  <c r="U49" i="18"/>
  <c r="U585" i="18"/>
  <c r="U973" i="18"/>
  <c r="U182" i="18"/>
  <c r="U1358" i="18"/>
  <c r="U1159" i="18"/>
  <c r="U126" i="18"/>
  <c r="U93" i="18"/>
  <c r="U109" i="18"/>
  <c r="U1010" i="18"/>
  <c r="U1164" i="18"/>
  <c r="U1057" i="18"/>
  <c r="U1162" i="18"/>
  <c r="U1312" i="18"/>
  <c r="U1322" i="18"/>
  <c r="U147" i="18"/>
  <c r="U1285" i="18"/>
  <c r="U330" i="18"/>
  <c r="U67" i="18"/>
  <c r="U366" i="18"/>
  <c r="U226" i="18"/>
  <c r="U1009" i="18"/>
  <c r="U137" i="18"/>
  <c r="U200" i="18"/>
  <c r="U329" i="18"/>
  <c r="U140" i="18"/>
  <c r="U1254" i="18"/>
  <c r="U340" i="18"/>
  <c r="U970" i="18"/>
  <c r="U2" i="18"/>
  <c r="U1344" i="18"/>
  <c r="U1155" i="18"/>
  <c r="U248" i="18"/>
  <c r="U370" i="18"/>
  <c r="U1197" i="18"/>
  <c r="U63" i="18"/>
  <c r="U555" i="18"/>
  <c r="U1058" i="18"/>
  <c r="U38" i="18"/>
  <c r="U325" i="18"/>
  <c r="U419" i="18"/>
  <c r="U402" i="18"/>
  <c r="U1214" i="18"/>
  <c r="U116" i="18"/>
  <c r="U1268" i="18"/>
  <c r="U1261" i="18"/>
  <c r="U328" i="18"/>
  <c r="U315" i="18"/>
  <c r="U150" i="18"/>
  <c r="U1205" i="18"/>
  <c r="U1153" i="18"/>
  <c r="U1152" i="18"/>
  <c r="U29" i="18"/>
  <c r="U300" i="18"/>
  <c r="U53" i="18"/>
  <c r="U9" i="18"/>
  <c r="U1047" i="18"/>
  <c r="U1203" i="18"/>
  <c r="U1187" i="18"/>
  <c r="U165" i="18"/>
  <c r="U349" i="18"/>
  <c r="U1233" i="18"/>
  <c r="U274" i="18"/>
  <c r="U43" i="18"/>
  <c r="U387" i="18"/>
  <c r="U175" i="18"/>
  <c r="U90" i="18"/>
  <c r="U216" i="18"/>
  <c r="U1183" i="18"/>
  <c r="U1082" i="18"/>
  <c r="U146" i="18"/>
  <c r="U102" i="18"/>
  <c r="U1069" i="18"/>
  <c r="U1321" i="18"/>
  <c r="U1246" i="18"/>
  <c r="U1081" i="18"/>
  <c r="U1084" i="18"/>
  <c r="U74" i="18"/>
  <c r="U801" i="18"/>
  <c r="U482" i="18"/>
  <c r="U244" i="18"/>
  <c r="U1193" i="18"/>
  <c r="U62" i="18"/>
  <c r="U1121" i="18"/>
  <c r="U82" i="18"/>
  <c r="U1127" i="18"/>
  <c r="U1066" i="18"/>
  <c r="U127" i="18"/>
  <c r="U977" i="18"/>
  <c r="U1068" i="18"/>
  <c r="U18" i="18"/>
  <c r="U23" i="18"/>
  <c r="U46" i="18"/>
  <c r="U445" i="18"/>
  <c r="U285" i="18"/>
  <c r="U86" i="18"/>
  <c r="U1165" i="18"/>
  <c r="U57" i="18"/>
  <c r="U70" i="18"/>
  <c r="U1015" i="18"/>
  <c r="U313" i="18"/>
  <c r="U229" i="18"/>
  <c r="U338" i="18"/>
  <c r="U1355" i="18"/>
  <c r="U151" i="18"/>
  <c r="U76" i="18"/>
  <c r="U1044" i="18"/>
  <c r="U1008" i="18"/>
  <c r="U1298" i="18"/>
  <c r="U1278" i="18"/>
  <c r="U312" i="18"/>
  <c r="U220" i="18"/>
  <c r="U6" i="18"/>
  <c r="U975" i="18"/>
  <c r="U447" i="18"/>
  <c r="U1329" i="18"/>
  <c r="U22" i="18"/>
  <c r="U92" i="18"/>
  <c r="U185" i="18"/>
  <c r="U1215" i="18"/>
  <c r="U1310" i="18"/>
  <c r="U304" i="18"/>
  <c r="U8" i="18"/>
  <c r="U368" i="18"/>
  <c r="U272" i="18"/>
  <c r="U179" i="18"/>
  <c r="U1315" i="18"/>
  <c r="U262" i="18"/>
  <c r="U5" i="18"/>
  <c r="U1247" i="18"/>
  <c r="U1104" i="18"/>
  <c r="U1090" i="18"/>
  <c r="U345" i="18"/>
  <c r="U372" i="18"/>
  <c r="U233" i="18"/>
  <c r="U96" i="18"/>
  <c r="U236" i="18"/>
  <c r="U205" i="18"/>
  <c r="U1301" i="18"/>
  <c r="U400" i="18"/>
  <c r="U243" i="18"/>
  <c r="U1317" i="18"/>
  <c r="U1190" i="18"/>
  <c r="U353" i="18"/>
  <c r="U1213" i="18"/>
  <c r="U1169" i="18"/>
  <c r="U336" i="18"/>
  <c r="U1356" i="18"/>
  <c r="U1236" i="18"/>
  <c r="U1103" i="18"/>
  <c r="U152" i="18"/>
  <c r="U122" i="18"/>
  <c r="U1209" i="18"/>
  <c r="U453" i="18"/>
  <c r="U1050" i="18"/>
  <c r="U282" i="18"/>
  <c r="U1016" i="18"/>
  <c r="U354" i="18"/>
  <c r="U231" i="18"/>
  <c r="U352" i="18"/>
  <c r="U1080" i="18"/>
  <c r="U1303" i="18"/>
  <c r="U1208" i="18"/>
  <c r="U178" i="18"/>
  <c r="U34" i="18"/>
  <c r="U421" i="18"/>
  <c r="U1018" i="18"/>
  <c r="U1283" i="18"/>
  <c r="U157" i="18"/>
  <c r="U196" i="18"/>
  <c r="U247" i="18"/>
  <c r="U20" i="18"/>
  <c r="U1243" i="18"/>
  <c r="U211" i="18"/>
  <c r="U1119" i="18"/>
  <c r="U992" i="18"/>
  <c r="U1157" i="18"/>
  <c r="U1313" i="18"/>
  <c r="U273" i="18"/>
  <c r="U188" i="18"/>
  <c r="U1280" i="18"/>
  <c r="U27" i="18"/>
  <c r="U1228" i="18"/>
  <c r="U283" i="18"/>
  <c r="U19" i="18"/>
  <c r="U969" i="18"/>
  <c r="U1199" i="18"/>
  <c r="U1086" i="18"/>
  <c r="U170" i="18"/>
  <c r="U1025" i="18"/>
  <c r="U1064" i="18"/>
  <c r="U449" i="18"/>
  <c r="U75" i="18"/>
  <c r="U713" i="18"/>
  <c r="U25" i="18"/>
  <c r="U40" i="18"/>
  <c r="U460" i="18"/>
  <c r="U169" i="18"/>
  <c r="U115" i="18"/>
  <c r="U1087" i="18"/>
  <c r="U1335" i="18"/>
  <c r="U1054" i="18"/>
  <c r="U26" i="18"/>
  <c r="U993" i="18"/>
  <c r="U218" i="18"/>
  <c r="U444" i="18"/>
  <c r="U295" i="18"/>
  <c r="U217" i="18"/>
  <c r="U1092" i="18"/>
  <c r="U854" i="18"/>
  <c r="U133" i="18"/>
  <c r="U331" i="18"/>
  <c r="U363" i="18"/>
  <c r="U17" i="18"/>
  <c r="U365" i="18"/>
  <c r="U397" i="18"/>
  <c r="U376" i="18"/>
  <c r="U965" i="18"/>
  <c r="U148" i="18"/>
  <c r="U1221" i="18"/>
  <c r="U1014" i="18"/>
  <c r="U982" i="18"/>
  <c r="U1255" i="18"/>
  <c r="U223" i="18"/>
  <c r="U1140" i="18"/>
  <c r="U1089" i="18"/>
  <c r="U1276" i="18"/>
  <c r="U135" i="18"/>
  <c r="U1063" i="18"/>
  <c r="U1305" i="18"/>
  <c r="U203" i="18"/>
  <c r="U260" i="18"/>
  <c r="U14" i="18"/>
  <c r="U1271" i="18"/>
  <c r="U1258" i="18"/>
  <c r="U1079" i="18"/>
  <c r="U210" i="18"/>
  <c r="U986" i="18"/>
  <c r="U1304" i="18"/>
  <c r="U21" i="18"/>
  <c r="U373" i="18"/>
  <c r="U1242" i="18"/>
  <c r="U1161" i="18"/>
  <c r="U222" i="18"/>
  <c r="U997" i="18"/>
  <c r="U242" i="18"/>
  <c r="U1120" i="18"/>
  <c r="U355" i="18"/>
  <c r="U238" i="18"/>
  <c r="U1330" i="18"/>
  <c r="U1143" i="18"/>
  <c r="U1095" i="18"/>
  <c r="U1138" i="18"/>
  <c r="U1051" i="18"/>
  <c r="U1012" i="18"/>
  <c r="U459" i="18"/>
  <c r="U1250" i="18"/>
  <c r="U291" i="18"/>
  <c r="U139" i="18"/>
  <c r="U996" i="18"/>
  <c r="U1166" i="18"/>
  <c r="U371" i="18"/>
  <c r="U390" i="18"/>
  <c r="U427" i="18"/>
  <c r="U1323" i="18"/>
  <c r="U91" i="18"/>
  <c r="U1229" i="18"/>
  <c r="U1174" i="18"/>
  <c r="U73" i="18"/>
  <c r="U1179" i="18"/>
  <c r="U195" i="18"/>
  <c r="U1346" i="18"/>
  <c r="U1300" i="18"/>
  <c r="U214" i="18"/>
  <c r="U1334" i="18"/>
  <c r="U191" i="18"/>
  <c r="U277" i="18"/>
  <c r="U302" i="18"/>
  <c r="U1074" i="18"/>
  <c r="U1337" i="18"/>
  <c r="U1078" i="18"/>
  <c r="U428" i="18"/>
  <c r="U409" i="18"/>
  <c r="U1286" i="18"/>
  <c r="U234" i="18"/>
  <c r="U978" i="18"/>
  <c r="U1075" i="18"/>
  <c r="U369" i="18"/>
  <c r="U1252" i="18"/>
  <c r="U11" i="18"/>
  <c r="U337" i="18"/>
  <c r="U455" i="18"/>
  <c r="U1267" i="18"/>
  <c r="U1029" i="18"/>
  <c r="U999" i="18"/>
  <c r="U97" i="18"/>
  <c r="U1126" i="18"/>
  <c r="U1156" i="18"/>
  <c r="U465" i="18"/>
  <c r="U1116" i="18"/>
  <c r="U326" i="18"/>
  <c r="U983" i="18"/>
  <c r="U281" i="18"/>
  <c r="U48" i="18"/>
  <c r="U1220" i="18"/>
  <c r="U174" i="18"/>
  <c r="U31" i="18"/>
  <c r="U426" i="18"/>
  <c r="U1265" i="18"/>
  <c r="U1032" i="18"/>
  <c r="U1227" i="18"/>
  <c r="U1124" i="18"/>
  <c r="U1201" i="18"/>
  <c r="U1256" i="18"/>
  <c r="U227" i="18"/>
  <c r="U374" i="18"/>
  <c r="U1146" i="18"/>
  <c r="U161" i="18"/>
  <c r="U416" i="18"/>
  <c r="U1048" i="18"/>
  <c r="U985" i="18"/>
  <c r="U399" i="18"/>
  <c r="U341" i="18"/>
  <c r="U193" i="18"/>
  <c r="U323" i="18"/>
  <c r="U446" i="18"/>
  <c r="U1210" i="18"/>
  <c r="U1034" i="18"/>
  <c r="U1226" i="18"/>
  <c r="U1340" i="18"/>
  <c r="U709" i="18"/>
  <c r="U450" i="18"/>
  <c r="U59" i="18"/>
  <c r="U440" i="18"/>
  <c r="U1134" i="18"/>
  <c r="U1147" i="18"/>
  <c r="U16" i="18"/>
  <c r="U1130" i="18"/>
  <c r="U1045" i="18"/>
  <c r="U64" i="18"/>
  <c r="U1308" i="18"/>
  <c r="U24" i="18"/>
  <c r="U172" i="18"/>
  <c r="U65" i="18"/>
  <c r="U130" i="18"/>
  <c r="U50" i="18"/>
  <c r="U413" i="18"/>
  <c r="U1257" i="18"/>
  <c r="U1225" i="18"/>
  <c r="U278" i="18"/>
  <c r="U1046" i="18"/>
  <c r="U69" i="18"/>
  <c r="U1117" i="18"/>
  <c r="U381" i="18"/>
  <c r="U414" i="18"/>
  <c r="U204" i="18"/>
  <c r="U94" i="18"/>
  <c r="U457" i="18"/>
  <c r="U145" i="18"/>
  <c r="U143" i="18"/>
  <c r="U79" i="18"/>
  <c r="U317" i="18"/>
  <c r="U1049" i="18"/>
  <c r="U141" i="18"/>
  <c r="U303" i="18"/>
  <c r="U1180" i="18"/>
  <c r="U1118" i="18"/>
  <c r="U367" i="18"/>
  <c r="U1144" i="18"/>
  <c r="U1142" i="18"/>
  <c r="U1042" i="18"/>
  <c r="U1204" i="18"/>
  <c r="U1216" i="18"/>
  <c r="U1345" i="18"/>
  <c r="U1195" i="18"/>
  <c r="U264" i="18"/>
  <c r="U464" i="18"/>
  <c r="U225" i="18"/>
  <c r="U1106" i="18"/>
  <c r="U10" i="18"/>
  <c r="U1185" i="18"/>
  <c r="U1294" i="18"/>
  <c r="U1336" i="18"/>
  <c r="U357" i="18"/>
  <c r="U1172" i="18"/>
  <c r="U463" i="18"/>
  <c r="U228" i="18"/>
  <c r="U1352" i="18"/>
  <c r="U1062" i="18"/>
  <c r="U85" i="18"/>
  <c r="U407" i="18"/>
  <c r="U259" i="18"/>
  <c r="U318" i="18"/>
  <c r="U1160" i="18"/>
  <c r="U1353" i="18"/>
  <c r="U976" i="18"/>
  <c r="U1324" i="18"/>
  <c r="U398" i="18"/>
  <c r="U128" i="18"/>
  <c r="U1083" i="18"/>
  <c r="U335" i="18"/>
  <c r="U362" i="18"/>
  <c r="U1198" i="18"/>
  <c r="U979" i="18"/>
  <c r="U842" i="18"/>
  <c r="U423" i="18"/>
  <c r="U380" i="18"/>
  <c r="U1040" i="18"/>
  <c r="U1325" i="18"/>
  <c r="U299" i="18"/>
  <c r="U1011" i="18"/>
  <c r="U1070" i="18"/>
  <c r="U422" i="18"/>
  <c r="U395" i="18"/>
  <c r="U113" i="18"/>
  <c r="U1139" i="18"/>
  <c r="U1021" i="18"/>
  <c r="U83" i="18"/>
  <c r="U1217" i="18"/>
  <c r="U396" i="18"/>
  <c r="U1006" i="18"/>
  <c r="U252" i="18"/>
  <c r="U47" i="18"/>
  <c r="U309" i="18"/>
  <c r="U1270" i="18"/>
  <c r="U256" i="18"/>
  <c r="U60" i="18"/>
  <c r="U443" i="18"/>
  <c r="U154" i="18"/>
  <c r="U408" i="18"/>
  <c r="U1296" i="18"/>
  <c r="U1013" i="18"/>
  <c r="U68" i="18"/>
  <c r="U42" i="18"/>
  <c r="U1306" i="18"/>
  <c r="U1052" i="18"/>
  <c r="U1309" i="18"/>
  <c r="U279" i="18"/>
  <c r="U202" i="18"/>
  <c r="U80" i="18"/>
  <c r="U1264" i="18"/>
  <c r="U1281" i="18"/>
  <c r="U207" i="18"/>
  <c r="U131" i="18"/>
  <c r="U401" i="18"/>
  <c r="U1282" i="18"/>
  <c r="U1110" i="18"/>
  <c r="U972" i="18"/>
  <c r="U112" i="18"/>
  <c r="U206" i="18"/>
  <c r="U144" i="18"/>
  <c r="U192" i="18"/>
  <c r="U1206" i="18"/>
  <c r="U186" i="18"/>
  <c r="U1154" i="18"/>
  <c r="U149" i="18"/>
  <c r="U1137" i="18"/>
  <c r="U45" i="18"/>
  <c r="U134" i="18"/>
  <c r="U1001" i="18"/>
  <c r="U183" i="18"/>
  <c r="U1177" i="18"/>
  <c r="U138" i="18"/>
  <c r="U1218" i="18"/>
  <c r="U1351" i="18"/>
  <c r="U1019" i="18"/>
  <c r="U394" i="18"/>
  <c r="U1133" i="18"/>
  <c r="U1115" i="18"/>
  <c r="U347" i="18"/>
  <c r="U263" i="18"/>
  <c r="U37" i="18"/>
  <c r="U356" i="18"/>
  <c r="U98" i="18"/>
  <c r="U33" i="18"/>
  <c r="U1232" i="18"/>
  <c r="U167" i="18"/>
  <c r="U160" i="18"/>
  <c r="U132" i="18"/>
  <c r="U1262" i="18"/>
  <c r="U1145" i="18"/>
  <c r="U107" i="18"/>
  <c r="U1273" i="18"/>
  <c r="U187" i="18"/>
  <c r="U1181" i="18"/>
  <c r="U1202" i="18"/>
  <c r="U41" i="18"/>
  <c r="U590" i="18"/>
  <c r="U412" i="18"/>
  <c r="U1005" i="18"/>
  <c r="U324" i="18"/>
  <c r="U305" i="18"/>
  <c r="U1188" i="18"/>
  <c r="U816" i="18"/>
  <c r="U425" i="18"/>
  <c r="U1263" i="18"/>
  <c r="U30" i="18"/>
  <c r="U1085" i="18"/>
  <c r="U987" i="18"/>
  <c r="U290" i="18"/>
  <c r="U1136" i="18"/>
  <c r="U166" i="18"/>
  <c r="U1007" i="18"/>
  <c r="U198" i="18"/>
  <c r="U1231" i="18"/>
  <c r="U104" i="18"/>
  <c r="U988" i="18"/>
  <c r="U197" i="18"/>
  <c r="U385" i="18"/>
  <c r="U415" i="18"/>
  <c r="U458" i="18"/>
  <c r="U251" i="18"/>
  <c r="U1318" i="18"/>
  <c r="U1173" i="18"/>
  <c r="U100" i="18"/>
  <c r="U1354" i="18"/>
  <c r="U1284" i="18"/>
  <c r="U306" i="18"/>
  <c r="U1163" i="18"/>
  <c r="U289" i="18"/>
  <c r="U1235" i="18"/>
  <c r="U350" i="18"/>
  <c r="U288" i="18"/>
  <c r="U1067" i="18"/>
  <c r="U454" i="18"/>
  <c r="U284" i="18"/>
  <c r="U1307" i="18"/>
  <c r="U311" i="18"/>
  <c r="U990" i="18"/>
  <c r="U51" i="18"/>
  <c r="U173" i="18"/>
  <c r="U123" i="18"/>
  <c r="U1230" i="18"/>
  <c r="U1347" i="18"/>
  <c r="U1151" i="18"/>
  <c r="U1251" i="18"/>
  <c r="U1348" i="18"/>
  <c r="U103" i="18"/>
  <c r="U461" i="18"/>
  <c r="U980" i="18"/>
  <c r="U1288" i="18"/>
  <c r="U1331" i="18"/>
  <c r="U981" i="18"/>
  <c r="U1184" i="18"/>
  <c r="U1194" i="18"/>
  <c r="U1094" i="18"/>
  <c r="U296" i="18"/>
  <c r="U1149" i="18"/>
  <c r="U339" i="18"/>
  <c r="U1350" i="18"/>
  <c r="U1096" i="18"/>
  <c r="U1196" i="18"/>
  <c r="U1100" i="18"/>
  <c r="U293" i="18"/>
  <c r="U333" i="18"/>
  <c r="U208" i="18"/>
  <c r="U276" i="18"/>
  <c r="U120" i="18"/>
  <c r="U1361" i="18"/>
  <c r="U437" i="18"/>
  <c r="U1027" i="18"/>
  <c r="U319" i="18"/>
  <c r="U121" i="18"/>
  <c r="U1287" i="18"/>
  <c r="U1077" i="18"/>
  <c r="U406" i="18"/>
  <c r="U158" i="18"/>
  <c r="U358" i="18"/>
  <c r="U1028" i="18"/>
  <c r="U36" i="18"/>
  <c r="U327" i="18"/>
  <c r="U379" i="18"/>
  <c r="U1060" i="18"/>
  <c r="U4" i="18"/>
  <c r="U1269" i="18"/>
  <c r="U1224" i="18"/>
  <c r="U966" i="18"/>
  <c r="U1274" i="18"/>
  <c r="U342" i="18"/>
  <c r="U294" i="18"/>
  <c r="U1191" i="18"/>
  <c r="U1132" i="18"/>
  <c r="U1141" i="18"/>
  <c r="U1017" i="18"/>
  <c r="U124" i="18"/>
  <c r="U1123" i="18"/>
  <c r="U1311" i="18"/>
  <c r="U1241" i="18"/>
  <c r="U239" i="18"/>
  <c r="U1297" i="18"/>
  <c r="U989" i="18"/>
  <c r="U1326" i="18"/>
  <c r="U1291" i="18"/>
  <c r="U13" i="18"/>
  <c r="U201" i="18"/>
  <c r="U1020" i="18"/>
  <c r="U254" i="18"/>
  <c r="U377" i="18"/>
  <c r="U346" i="18"/>
  <c r="U392" i="18"/>
  <c r="U1238" i="18"/>
  <c r="U850" i="18"/>
  <c r="U61" i="18"/>
  <c r="U213" i="18"/>
  <c r="U221" i="18"/>
  <c r="U153" i="18"/>
  <c r="U292" i="18"/>
  <c r="U1248" i="18"/>
  <c r="U1295" i="18"/>
  <c r="U1135" i="18"/>
  <c r="U257" i="18"/>
  <c r="U1302" i="18"/>
  <c r="U250" i="18"/>
  <c r="U181" i="18"/>
  <c r="U39" i="18"/>
  <c r="U1240" i="18"/>
  <c r="U101" i="18"/>
  <c r="U1342" i="18"/>
  <c r="U1222" i="18"/>
  <c r="U298" i="18"/>
  <c r="U1332" i="18"/>
  <c r="U998" i="18"/>
  <c r="U1000" i="18"/>
  <c r="U32" i="18"/>
  <c r="U176" i="18"/>
  <c r="U967" i="18"/>
  <c r="U1175" i="18"/>
  <c r="U28" i="18"/>
  <c r="U963" i="18"/>
  <c r="U1349" i="18"/>
  <c r="U984" i="18"/>
  <c r="U322" i="18"/>
  <c r="U360" i="18"/>
  <c r="U240" i="18"/>
  <c r="U448" i="18"/>
  <c r="U1316" i="18"/>
  <c r="U266" i="18"/>
  <c r="U418" i="18"/>
  <c r="U215" i="18"/>
  <c r="U253" i="18"/>
  <c r="U1333" i="18"/>
  <c r="U334" i="18"/>
  <c r="U968" i="18"/>
  <c r="U232" i="18"/>
  <c r="U56" i="18"/>
  <c r="U194" i="18"/>
  <c r="U991" i="18"/>
  <c r="U212" i="18"/>
  <c r="U164" i="18"/>
  <c r="U1072" i="18"/>
  <c r="U1339" i="18"/>
  <c r="U310" i="18"/>
  <c r="U3" i="18"/>
  <c r="U106" i="18"/>
  <c r="U1059" i="18"/>
  <c r="U159" i="18"/>
  <c r="U301" i="18"/>
  <c r="U241" i="18"/>
  <c r="U129" i="18"/>
  <c r="U297" i="18"/>
  <c r="U307" i="18"/>
  <c r="U1038" i="18"/>
  <c r="U237" i="18"/>
  <c r="U209" i="18"/>
  <c r="U1319" i="18"/>
  <c r="U87" i="18"/>
  <c r="U1171" i="18"/>
  <c r="U1328" i="18"/>
  <c r="U108" i="18"/>
  <c r="U177" i="18"/>
  <c r="U1035" i="18"/>
  <c r="U117" i="18"/>
  <c r="U1024" i="18"/>
  <c r="U1192" i="18"/>
  <c r="U114" i="18"/>
  <c r="U411" i="18"/>
  <c r="U1105" i="18"/>
  <c r="U1168" i="18"/>
  <c r="U1073" i="18"/>
  <c r="U1253" i="18"/>
  <c r="U1022" i="18"/>
  <c r="U1031" i="18"/>
  <c r="U71" i="18"/>
  <c r="U351" i="18"/>
  <c r="U361" i="18"/>
  <c r="U265" i="18"/>
  <c r="U1122" i="18"/>
  <c r="U1327" i="18"/>
  <c r="U1275" i="18"/>
  <c r="U1039" i="18"/>
  <c r="U44" i="18"/>
  <c r="U190" i="18"/>
  <c r="U1219" i="18"/>
  <c r="U271" i="18"/>
  <c r="U348" i="18"/>
  <c r="U452" i="18"/>
  <c r="U1026" i="18"/>
  <c r="U1037" i="18"/>
  <c r="U1207" i="18"/>
  <c r="U994" i="18"/>
  <c r="U1244" i="18"/>
  <c r="U55" i="18"/>
  <c r="U1125" i="18"/>
  <c r="U439" i="18"/>
  <c r="U95" i="18"/>
  <c r="U1099" i="18"/>
  <c r="U1061" i="18"/>
  <c r="U105" i="18"/>
  <c r="U1189" i="18"/>
  <c r="U1289" i="18"/>
  <c r="U375" i="18"/>
  <c r="U270" i="18"/>
  <c r="U541" i="18"/>
  <c r="U1359" i="18"/>
  <c r="U81" i="18"/>
  <c r="U1109" i="18"/>
  <c r="U1237" i="18"/>
  <c r="U180" i="18"/>
  <c r="U219" i="18"/>
  <c r="U7" i="18"/>
  <c r="U974" i="18"/>
  <c r="U308" i="18"/>
  <c r="U1357" i="18"/>
  <c r="U1101" i="18"/>
  <c r="U314" i="18"/>
  <c r="U1150" i="18"/>
  <c r="U235" i="18"/>
  <c r="U1266" i="18"/>
  <c r="U417" i="18"/>
  <c r="U1293" i="18"/>
  <c r="U1272" i="18"/>
  <c r="U316" i="18"/>
  <c r="U1148" i="18"/>
  <c r="U1234" i="18"/>
  <c r="U420" i="18"/>
  <c r="U1182" i="18"/>
  <c r="U1055" i="18"/>
  <c r="U1033" i="18"/>
  <c r="U15" i="18"/>
  <c r="U456" i="18"/>
  <c r="U1053" i="18"/>
  <c r="U1223" i="18"/>
  <c r="U72" i="18"/>
  <c r="U99" i="18"/>
  <c r="U321" i="18"/>
  <c r="U1245" i="18"/>
  <c r="U1186" i="18"/>
  <c r="U344" i="18"/>
  <c r="U1249" i="18"/>
  <c r="U1212" i="18"/>
  <c r="U1088" i="18"/>
  <c r="U189" i="18"/>
  <c r="U1320" i="18"/>
  <c r="U66" i="18"/>
  <c r="U1360" i="18"/>
  <c r="U249" i="18"/>
  <c r="U224" i="18"/>
  <c r="U230" i="18"/>
  <c r="U35" i="18"/>
  <c r="U163" i="18"/>
  <c r="U971" i="18"/>
  <c r="U1158" i="18"/>
  <c r="U1343" i="18"/>
  <c r="U1091" i="18"/>
  <c r="U1167" i="18"/>
  <c r="U1170" i="18"/>
  <c r="U1314" i="18"/>
  <c r="U58" i="18"/>
  <c r="U171" i="18"/>
  <c r="U261" i="18"/>
  <c r="U245" i="18"/>
  <c r="U1111" i="18"/>
  <c r="U1003" i="18"/>
  <c r="U54" i="18"/>
  <c r="U1176" i="18"/>
  <c r="U184" i="18"/>
  <c r="U267" i="18"/>
  <c r="U1299" i="18"/>
  <c r="U1097" i="18"/>
  <c r="U1277" i="18"/>
  <c r="U1178" i="18"/>
  <c r="U1292" i="18"/>
  <c r="U77" i="18"/>
  <c r="U12" i="18"/>
  <c r="U258" i="18"/>
  <c r="U1041" i="18"/>
  <c r="U767" i="18"/>
  <c r="U287" i="18"/>
  <c r="U1131" i="18"/>
  <c r="U441" i="18"/>
  <c r="U1076" i="18"/>
  <c r="U110" i="18"/>
  <c r="U255" i="18"/>
  <c r="U332" i="18"/>
  <c r="U1200" i="18"/>
  <c r="U383" i="18"/>
  <c r="U1004" i="18"/>
  <c r="U1071" i="18"/>
  <c r="U1107" i="18"/>
  <c r="U343" i="18"/>
  <c r="U88" i="18"/>
  <c r="U1279" i="18"/>
  <c r="U1239" i="18"/>
  <c r="U1098" i="18"/>
  <c r="U1056" i="18"/>
  <c r="U136" i="18"/>
  <c r="U1129" i="18"/>
  <c r="U52" i="18"/>
  <c r="U142" i="18"/>
  <c r="U155" i="18"/>
  <c r="U125" i="18"/>
  <c r="U1043" i="18"/>
  <c r="U1113" i="18"/>
  <c r="U286" i="18"/>
  <c r="U1030" i="18"/>
  <c r="U78" i="18"/>
  <c r="U246" i="18"/>
  <c r="U424" i="18"/>
  <c r="U451" i="18"/>
  <c r="U275" i="18"/>
  <c r="U156" i="18"/>
  <c r="U1102" i="18"/>
  <c r="U1002" i="18"/>
  <c r="U1036" i="18"/>
  <c r="U1260" i="18"/>
  <c r="U269" i="18"/>
  <c r="U734" i="18"/>
  <c r="U1211" i="18"/>
  <c r="U1023" i="18"/>
  <c r="U268" i="18"/>
  <c r="U1065" i="18"/>
  <c r="U1093" i="18"/>
  <c r="U359" i="18"/>
  <c r="U320" i="18"/>
  <c r="U826" i="18"/>
  <c r="U410" i="18"/>
  <c r="U111" i="18"/>
  <c r="U118" i="18"/>
  <c r="U89" i="18"/>
  <c r="U119" i="18"/>
  <c r="U882" i="18"/>
  <c r="U784" i="18"/>
  <c r="U914" i="18"/>
  <c r="U549" i="18"/>
  <c r="U825" i="18"/>
  <c r="U659" i="18"/>
  <c r="U468" i="18"/>
  <c r="U612" i="18"/>
  <c r="U545" i="18"/>
  <c r="U168" i="18"/>
  <c r="U662" i="18"/>
  <c r="U788" i="18"/>
  <c r="U714" i="18"/>
  <c r="U433" i="18"/>
  <c r="U593" i="18"/>
  <c r="U862" i="18"/>
  <c r="U931" i="18"/>
  <c r="U946" i="18"/>
  <c r="U960" i="18"/>
  <c r="U837" i="18"/>
  <c r="U810" i="18"/>
  <c r="U583" i="18"/>
  <c r="U535" i="18"/>
  <c r="U827" i="18"/>
  <c r="U818" i="18"/>
  <c r="U762" i="18"/>
  <c r="U562" i="18"/>
  <c r="U864" i="18"/>
  <c r="U958" i="18"/>
  <c r="U872" i="18"/>
  <c r="U640" i="18"/>
  <c r="U686" i="18"/>
  <c r="U636" i="18"/>
  <c r="U886" i="18"/>
  <c r="U800" i="18"/>
  <c r="U883" i="18"/>
  <c r="U912" i="18"/>
  <c r="U917" i="18"/>
  <c r="U661" i="18"/>
  <c r="U607" i="18"/>
  <c r="U806" i="18"/>
  <c r="U584" i="18"/>
  <c r="U388" i="18"/>
  <c r="U870" i="18"/>
  <c r="U531" i="18"/>
  <c r="U526" i="18"/>
  <c r="U537" i="18"/>
  <c r="U533" i="18"/>
  <c r="U519" i="18"/>
  <c r="U689" i="18"/>
  <c r="U855" i="18"/>
  <c r="U691" i="18"/>
  <c r="U865" i="18"/>
  <c r="U467" i="18"/>
  <c r="U733" i="18"/>
  <c r="U904" i="18"/>
  <c r="U619" i="18"/>
  <c r="U795" i="18"/>
  <c r="U641" i="18"/>
  <c r="U859" i="18"/>
  <c r="U481" i="18"/>
  <c r="U617" i="18"/>
  <c r="U624" i="18"/>
  <c r="U804" i="18"/>
  <c r="U873" i="18"/>
  <c r="U906" i="18"/>
  <c r="U781" i="18"/>
  <c r="U540" i="18"/>
  <c r="U496" i="18"/>
  <c r="U789" i="18"/>
  <c r="U645" i="18"/>
  <c r="U898" i="18"/>
  <c r="U673" i="18"/>
  <c r="U833" i="18"/>
  <c r="U774" i="18"/>
  <c r="U945" i="18"/>
  <c r="U547" i="18"/>
  <c r="U716" i="18"/>
  <c r="U811" i="18"/>
  <c r="U950" i="18"/>
  <c r="U473" i="18"/>
  <c r="U869" i="18"/>
  <c r="U884" i="18"/>
  <c r="U700" i="18"/>
  <c r="U576" i="18"/>
  <c r="U521" i="18"/>
  <c r="U820" i="18"/>
  <c r="U551" i="18"/>
  <c r="U512" i="18"/>
  <c r="U698" i="18"/>
  <c r="U727" i="18"/>
  <c r="U776" i="18"/>
  <c r="U856" i="18"/>
  <c r="U609" i="18"/>
  <c r="U666" i="18"/>
  <c r="U924" i="18"/>
  <c r="U880" i="18"/>
  <c r="U472" i="18"/>
  <c r="U955" i="18"/>
  <c r="U631" i="18"/>
  <c r="U382" i="18"/>
  <c r="U925" i="18"/>
  <c r="U786" i="18"/>
  <c r="U553" i="18"/>
  <c r="U675" i="18"/>
  <c r="U391" i="18"/>
  <c r="U510" i="18"/>
  <c r="U681" i="18"/>
  <c r="U703" i="18"/>
  <c r="U742" i="18"/>
  <c r="U509" i="18"/>
  <c r="U755" i="18"/>
  <c r="U819" i="18"/>
  <c r="U735" i="18"/>
  <c r="U690" i="18"/>
  <c r="U897" i="18"/>
  <c r="U942" i="18"/>
  <c r="U927" i="18"/>
  <c r="U539" i="18"/>
  <c r="U591" i="18"/>
  <c r="U908" i="18"/>
  <c r="U874" i="18"/>
  <c r="U546" i="18"/>
  <c r="U750" i="18"/>
  <c r="U730" i="18"/>
  <c r="U900" i="18"/>
  <c r="U596" i="18"/>
  <c r="U508" i="18"/>
  <c r="U678" i="18"/>
  <c r="U793" i="18"/>
  <c r="U671" i="18"/>
  <c r="U630" i="18"/>
  <c r="U469" i="18"/>
  <c r="U739" i="18"/>
  <c r="U614" i="18"/>
  <c r="U552" i="18"/>
  <c r="U623" i="18"/>
  <c r="U743" i="18"/>
  <c r="U485" i="18"/>
  <c r="U796" i="18"/>
  <c r="U595" i="18"/>
  <c r="U403" i="18"/>
  <c r="U792" i="18"/>
  <c r="U753" i="18"/>
  <c r="U564" i="18"/>
  <c r="U934" i="18"/>
  <c r="U918" i="18"/>
  <c r="U435" i="18"/>
  <c r="U664" i="18"/>
  <c r="U522" i="18"/>
  <c r="U748" i="18"/>
  <c r="U663" i="18"/>
  <c r="U554" i="18"/>
  <c r="U768" i="18"/>
  <c r="U498" i="18"/>
  <c r="U907" i="18"/>
  <c r="U835" i="18"/>
  <c r="U668" i="18"/>
  <c r="U936" i="18"/>
  <c r="U868" i="18"/>
  <c r="U702" i="18"/>
  <c r="U877" i="18"/>
  <c r="U599" i="18"/>
  <c r="U944" i="18"/>
  <c r="U680" i="18"/>
  <c r="U853" i="18"/>
  <c r="U658" i="18"/>
  <c r="U809" i="18"/>
  <c r="U829" i="18"/>
  <c r="U688" i="18"/>
  <c r="U828" i="18"/>
  <c r="U791" i="18"/>
  <c r="U814" i="18"/>
  <c r="U957" i="18"/>
  <c r="U889" i="18"/>
  <c r="U941" i="18"/>
  <c r="U890" i="18"/>
  <c r="U746" i="18"/>
  <c r="U747" i="18"/>
  <c r="U622" i="18"/>
  <c r="U516" i="18"/>
  <c r="U879" i="18"/>
  <c r="U780" i="18"/>
  <c r="U790" i="18"/>
  <c r="U892" i="18"/>
  <c r="U893" i="18"/>
  <c r="U586" i="18"/>
  <c r="U571" i="18"/>
  <c r="U560" i="18"/>
  <c r="U386" i="18"/>
  <c r="U490" i="18"/>
  <c r="U532" i="18"/>
  <c r="U478" i="18"/>
  <c r="U943" i="18"/>
  <c r="U656" i="18"/>
  <c r="U741" i="18"/>
  <c r="U771" i="18"/>
  <c r="U672" i="18"/>
  <c r="U695" i="18"/>
  <c r="U961" i="18"/>
  <c r="U921" i="18"/>
  <c r="U745" i="18"/>
  <c r="U949" i="18"/>
  <c r="U822" i="18"/>
  <c r="U581" i="18"/>
  <c r="U565" i="18"/>
  <c r="U563" i="18"/>
  <c r="U731" i="18"/>
  <c r="U580" i="18"/>
  <c r="U475" i="18"/>
  <c r="U712" i="18"/>
  <c r="U575" i="18"/>
  <c r="U821" i="18"/>
  <c r="U838" i="18"/>
  <c r="U520" i="18"/>
  <c r="U587" i="18"/>
  <c r="U749" i="18"/>
  <c r="U840" i="18"/>
  <c r="U650" i="18"/>
  <c r="U684" i="18"/>
  <c r="U846" i="18"/>
  <c r="U525" i="18"/>
  <c r="U803" i="18"/>
  <c r="U506" i="18"/>
  <c r="U705" i="18"/>
  <c r="U548" i="18"/>
  <c r="U919" i="18"/>
  <c r="U959" i="18"/>
  <c r="U805" i="18"/>
  <c r="U964" i="18"/>
  <c r="U765" i="18"/>
  <c r="U652" i="18"/>
  <c r="U732" i="18"/>
  <c r="V128" i="18"/>
  <c r="V984" i="18"/>
  <c r="V1191" i="18"/>
  <c r="V141" i="18"/>
  <c r="V935" i="18"/>
  <c r="V959" i="18"/>
  <c r="V40" i="18"/>
  <c r="V222" i="18"/>
  <c r="V1255" i="18"/>
  <c r="V882" i="18"/>
  <c r="V401" i="18"/>
  <c r="V668" i="18"/>
  <c r="V355" i="18"/>
  <c r="V276" i="18"/>
  <c r="V375" i="18"/>
  <c r="V584" i="18"/>
  <c r="V336" i="18"/>
  <c r="V928" i="18"/>
  <c r="V387" i="18"/>
  <c r="V173" i="18"/>
  <c r="V246" i="18"/>
  <c r="V168" i="18"/>
  <c r="V149" i="18"/>
  <c r="V962" i="18"/>
  <c r="V728" i="18"/>
  <c r="V1267" i="18"/>
  <c r="V915" i="18"/>
  <c r="V903" i="18"/>
  <c r="V122" i="18"/>
  <c r="V875" i="18"/>
  <c r="V332" i="18"/>
  <c r="V1256" i="18"/>
  <c r="V228" i="18"/>
  <c r="V337" i="18"/>
  <c r="V911" i="18"/>
  <c r="V654" i="18"/>
  <c r="V240" i="18"/>
  <c r="V617" i="18"/>
  <c r="V184" i="18"/>
  <c r="V1350" i="18"/>
  <c r="V867" i="18"/>
  <c r="V41" i="18"/>
  <c r="V1294" i="18"/>
  <c r="V774" i="18"/>
  <c r="V63" i="18"/>
  <c r="V871" i="18"/>
  <c r="V540" i="18"/>
  <c r="V553" i="18"/>
  <c r="V498" i="18"/>
  <c r="V132" i="18"/>
  <c r="V663" i="18"/>
  <c r="V1330" i="18"/>
  <c r="V1355" i="18"/>
  <c r="V1227" i="18"/>
  <c r="V801" i="18"/>
  <c r="V383" i="18"/>
  <c r="V1282" i="18"/>
  <c r="V773" i="18"/>
  <c r="V290" i="18"/>
  <c r="V356" i="18"/>
  <c r="V1180" i="18"/>
  <c r="V884" i="18"/>
  <c r="V641" i="18"/>
  <c r="V1344" i="18"/>
  <c r="V1298" i="18"/>
  <c r="V720" i="18"/>
  <c r="V1356" i="18"/>
  <c r="V1179" i="18"/>
  <c r="V490" i="18"/>
  <c r="V743" i="18"/>
  <c r="V274" i="18"/>
  <c r="V708" i="18"/>
  <c r="V794" i="18"/>
  <c r="V214" i="18"/>
  <c r="V689" i="18"/>
  <c r="V711" i="18"/>
  <c r="V305" i="18"/>
  <c r="V897" i="18"/>
  <c r="V1265" i="18"/>
  <c r="V1242" i="18"/>
  <c r="V694" i="18"/>
  <c r="V388" i="18"/>
  <c r="V151" i="18"/>
  <c r="V828" i="18"/>
  <c r="V1300" i="18"/>
  <c r="V938" i="18"/>
  <c r="V888" i="18"/>
  <c r="V1351" i="18"/>
  <c r="V513" i="18"/>
  <c r="V907" i="18"/>
  <c r="V20" i="18"/>
  <c r="V647" i="18"/>
  <c r="V771" i="18"/>
  <c r="V780" i="18"/>
  <c r="V1334" i="18"/>
  <c r="V742" i="18"/>
  <c r="V223" i="18"/>
  <c r="V115" i="18"/>
  <c r="V434" i="18"/>
  <c r="V946" i="18"/>
  <c r="V374" i="18"/>
  <c r="V785" i="18"/>
  <c r="V376" i="18"/>
  <c r="V1198" i="18"/>
  <c r="V440" i="18"/>
  <c r="V542" i="18"/>
  <c r="V646" i="18"/>
  <c r="V362" i="18"/>
  <c r="V615" i="18"/>
  <c r="V208" i="18"/>
  <c r="V510" i="18"/>
  <c r="V755" i="18"/>
  <c r="V25" i="18"/>
  <c r="V394" i="18"/>
  <c r="V914" i="18"/>
  <c r="V664" i="18"/>
  <c r="V309" i="18"/>
  <c r="V754" i="18"/>
  <c r="V826" i="18"/>
  <c r="V69" i="18"/>
  <c r="V1346" i="18"/>
  <c r="V97" i="18"/>
  <c r="V448" i="18"/>
  <c r="V568" i="18"/>
  <c r="V226" i="18"/>
  <c r="V861" i="18"/>
  <c r="V923" i="18"/>
  <c r="V432" i="18"/>
  <c r="V640" i="18"/>
  <c r="V491" i="18"/>
  <c r="V294" i="18"/>
  <c r="V3" i="18"/>
  <c r="V210" i="18"/>
  <c r="V1314" i="18"/>
  <c r="V592" i="18"/>
  <c r="V460" i="18"/>
  <c r="V207" i="18"/>
  <c r="V633" i="18"/>
  <c r="V233" i="18"/>
  <c r="V227" i="18"/>
  <c r="V679" i="18"/>
  <c r="V815" i="18"/>
  <c r="V580" i="18"/>
  <c r="V950" i="18"/>
  <c r="V956" i="18"/>
  <c r="V782" i="18"/>
  <c r="V953" i="18"/>
  <c r="V723" i="18"/>
  <c r="V937" i="18"/>
  <c r="V47" i="18"/>
  <c r="V667" i="18"/>
  <c r="V1225" i="18"/>
  <c r="V1243" i="18"/>
  <c r="V522" i="18"/>
  <c r="V1246" i="18"/>
  <c r="V539" i="18"/>
  <c r="V382" i="18"/>
  <c r="V1218" i="18"/>
  <c r="V691" i="18"/>
  <c r="V686" i="18"/>
  <c r="V465" i="18"/>
  <c r="V707" i="18"/>
  <c r="V1197" i="18"/>
  <c r="V1108" i="18"/>
  <c r="V165" i="18"/>
  <c r="V104" i="18"/>
  <c r="V303" i="18"/>
  <c r="V238" i="18"/>
  <c r="V68" i="18"/>
  <c r="V621" i="18"/>
  <c r="V960" i="18"/>
  <c r="V933" i="18"/>
  <c r="V326" i="18"/>
  <c r="V463" i="18"/>
  <c r="V840" i="18"/>
  <c r="V152" i="18"/>
  <c r="V559" i="18"/>
  <c r="V466" i="18"/>
  <c r="V398" i="18"/>
  <c r="V1340" i="18"/>
  <c r="V413" i="18"/>
  <c r="V1231" i="18"/>
  <c r="V119" i="18"/>
  <c r="V1112" i="18"/>
  <c r="V1360" i="18"/>
  <c r="V1333" i="18"/>
  <c r="V1328" i="18"/>
  <c r="V676" i="18"/>
  <c r="V1268" i="18"/>
  <c r="V241" i="18"/>
  <c r="V1297" i="18"/>
  <c r="V237" i="18"/>
  <c r="V4" i="18"/>
  <c r="V941" i="18"/>
  <c r="V129" i="18"/>
  <c r="V296" i="18"/>
  <c r="V1226" i="18"/>
  <c r="V367" i="18"/>
  <c r="V573" i="18"/>
  <c r="V340" i="18"/>
  <c r="V395" i="18"/>
  <c r="V524" i="18"/>
  <c r="V817" i="18"/>
  <c r="V247" i="18"/>
  <c r="V251" i="18"/>
  <c r="V798" i="18"/>
  <c r="V1204" i="18"/>
  <c r="V319" i="18"/>
  <c r="V772" i="18"/>
  <c r="V1339" i="18"/>
  <c r="V609" i="18"/>
  <c r="V61" i="18"/>
  <c r="V1304" i="18"/>
  <c r="V32" i="18"/>
  <c r="V1291" i="18"/>
  <c r="V78" i="18"/>
  <c r="V685" i="18"/>
  <c r="V1292" i="18"/>
  <c r="V660" i="18"/>
  <c r="V1251" i="18"/>
  <c r="V282" i="18"/>
  <c r="V410" i="18"/>
  <c r="V273" i="18"/>
  <c r="V955" i="18"/>
  <c r="V1247" i="18"/>
  <c r="V372" i="18"/>
  <c r="V457" i="18"/>
  <c r="V38" i="18"/>
  <c r="V665" i="18"/>
  <c r="V1305" i="18"/>
  <c r="V164" i="18"/>
  <c r="V485" i="18"/>
  <c r="V442" i="18"/>
  <c r="V310" i="18"/>
  <c r="V153" i="18"/>
  <c r="V739" i="18"/>
  <c r="V197" i="18"/>
  <c r="V407" i="18"/>
  <c r="V757" i="18"/>
  <c r="V318" i="18"/>
  <c r="V202" i="18"/>
  <c r="V894" i="18"/>
  <c r="V666" i="18"/>
  <c r="V601" i="18"/>
  <c r="V715" i="18"/>
  <c r="V317" i="18"/>
  <c r="V684" i="18"/>
  <c r="V872" i="18"/>
  <c r="V369" i="18"/>
  <c r="V652" i="18"/>
  <c r="V198" i="18"/>
  <c r="V558" i="18"/>
  <c r="V178" i="18"/>
  <c r="V172" i="18"/>
  <c r="V645" i="18"/>
  <c r="V521" i="18"/>
  <c r="V453" i="18"/>
  <c r="V891" i="18"/>
  <c r="V775" i="18"/>
  <c r="V450" i="18"/>
  <c r="V181" i="18"/>
  <c r="V480" i="18"/>
  <c r="V349" i="18"/>
  <c r="V39" i="18"/>
  <c r="V595" i="18"/>
  <c r="V474" i="18"/>
  <c r="V157" i="18"/>
  <c r="V123" i="18"/>
  <c r="V697" i="18"/>
  <c r="V437" i="18"/>
  <c r="V554" i="18"/>
  <c r="V800" i="18"/>
  <c r="V600" i="18"/>
  <c r="V1211" i="18"/>
  <c r="V845" i="18"/>
  <c r="V1248" i="18"/>
  <c r="V1275" i="18"/>
  <c r="V213" i="18"/>
  <c r="V320" i="18"/>
  <c r="V644" i="18"/>
  <c r="V288" i="18"/>
  <c r="V159" i="18"/>
  <c r="V1352" i="18"/>
  <c r="V249" i="18"/>
  <c r="V756" i="18"/>
  <c r="V837" i="18"/>
  <c r="V1193" i="18"/>
  <c r="V1258" i="18"/>
  <c r="V220" i="18"/>
  <c r="V393" i="18"/>
  <c r="V215" i="18"/>
  <c r="V709" i="18"/>
  <c r="V323" i="18"/>
  <c r="V795" i="18"/>
  <c r="V353" i="18"/>
  <c r="V515" i="18"/>
  <c r="V1203" i="18"/>
  <c r="V120" i="18"/>
  <c r="V704" i="18"/>
  <c r="V1318" i="18"/>
  <c r="V1317" i="18"/>
  <c r="V913" i="18"/>
  <c r="V927" i="18"/>
  <c r="V730" i="18"/>
  <c r="V499" i="18"/>
  <c r="V832" i="18"/>
  <c r="V52" i="18"/>
  <c r="V1237" i="18"/>
  <c r="V546" i="18"/>
  <c r="V1239" i="18"/>
  <c r="V417" i="18"/>
  <c r="V639" i="18"/>
  <c r="V1295" i="18"/>
  <c r="V1189" i="18"/>
  <c r="V307" i="18"/>
  <c r="V860" i="18"/>
  <c r="V838" i="18"/>
  <c r="V898" i="18"/>
  <c r="V1347" i="18"/>
  <c r="V435" i="18"/>
  <c r="V284" i="18"/>
  <c r="V594" i="18"/>
  <c r="V766" i="18"/>
  <c r="V1307" i="18"/>
  <c r="V277" i="18"/>
  <c r="V1329" i="18"/>
  <c r="V425" i="18"/>
  <c r="V866" i="18"/>
  <c r="V1284" i="18"/>
  <c r="V889" i="18"/>
  <c r="V231" i="18"/>
  <c r="V74" i="18"/>
  <c r="V1322" i="18"/>
  <c r="V810" i="18"/>
  <c r="V511" i="18"/>
  <c r="V520" i="18"/>
  <c r="V887" i="18"/>
  <c r="V93" i="18"/>
  <c r="V1252" i="18"/>
  <c r="V1283" i="18"/>
  <c r="V203" i="18"/>
  <c r="V745" i="18"/>
  <c r="V929" i="18"/>
  <c r="V1323" i="18"/>
  <c r="V446" i="18"/>
  <c r="V86" i="18"/>
  <c r="V624" i="18"/>
  <c r="V390" i="18"/>
  <c r="V936" i="18"/>
  <c r="V96" i="18"/>
  <c r="V874" i="18"/>
  <c r="V1270" i="18"/>
  <c r="V952" i="18"/>
  <c r="V458" i="18"/>
  <c r="V42" i="18"/>
  <c r="V472" i="18"/>
  <c r="V738" i="18"/>
  <c r="V944" i="18"/>
  <c r="V659" i="18"/>
  <c r="V333" i="18"/>
  <c r="V101" i="18"/>
  <c r="V722" i="18"/>
  <c r="V1230" i="18"/>
  <c r="V1199" i="18"/>
  <c r="V58" i="18"/>
  <c r="V763" i="18"/>
  <c r="V171" i="18"/>
  <c r="V811" i="18"/>
  <c r="V852" i="18"/>
  <c r="V245" i="18"/>
  <c r="V343" i="18"/>
  <c r="V543" i="18"/>
  <c r="V1320" i="18"/>
  <c r="V15" i="18"/>
  <c r="V350" i="18"/>
  <c r="V454" i="18"/>
  <c r="V105" i="18"/>
  <c r="V649" i="18"/>
  <c r="V100" i="18"/>
  <c r="V1219" i="18"/>
  <c r="V1205" i="18"/>
  <c r="V134" i="18"/>
  <c r="V267" i="18"/>
  <c r="V949" i="18"/>
  <c r="V72" i="18"/>
  <c r="V136" i="18"/>
  <c r="V111" i="18"/>
  <c r="V506" i="18"/>
  <c r="V821" i="18"/>
  <c r="V295" i="18"/>
  <c r="V1185" i="18"/>
  <c r="V623" i="18"/>
  <c r="V1228" i="18"/>
  <c r="V33" i="18"/>
  <c r="V1310" i="18"/>
  <c r="V535" i="18"/>
  <c r="V427" i="18"/>
  <c r="V269" i="18"/>
  <c r="V909" i="18"/>
  <c r="V741" i="18"/>
  <c r="V591" i="18"/>
  <c r="V252" i="18"/>
  <c r="V750" i="18"/>
  <c r="V160" i="18"/>
  <c r="V1174" i="18"/>
  <c r="V57" i="18"/>
  <c r="V527" i="18"/>
  <c r="V285" i="18"/>
  <c r="V643" i="18"/>
  <c r="V690" i="18"/>
  <c r="V567" i="18"/>
  <c r="V1313" i="18"/>
  <c r="V549" i="18"/>
  <c r="V266" i="18"/>
  <c r="V770" i="18"/>
  <c r="V906" i="18"/>
  <c r="V186" i="18"/>
  <c r="V80" i="18"/>
  <c r="V76" i="18"/>
  <c r="V50" i="18"/>
  <c r="V117" i="18"/>
  <c r="V751" i="18"/>
  <c r="V1361" i="18"/>
  <c r="V651" i="18"/>
  <c r="V392" i="18"/>
  <c r="V316" i="18"/>
  <c r="V348" i="18"/>
  <c r="V261" i="18"/>
  <c r="V461" i="18"/>
  <c r="V158" i="18"/>
  <c r="V607" i="18"/>
  <c r="V176" i="18"/>
  <c r="V823" i="18"/>
  <c r="V379" i="18"/>
  <c r="V552" i="18"/>
  <c r="V870" i="18"/>
  <c r="V224" i="18"/>
  <c r="V799" i="18"/>
  <c r="V596" i="18"/>
  <c r="V402" i="18"/>
  <c r="V1208" i="18"/>
  <c r="V428" i="18"/>
  <c r="V616" i="18"/>
  <c r="V254" i="18"/>
  <c r="V948" i="18"/>
  <c r="V718" i="18"/>
  <c r="V212" i="18"/>
  <c r="V325" i="18"/>
  <c r="V262" i="18"/>
  <c r="V653" i="18"/>
  <c r="V783" i="18"/>
  <c r="V250" i="18"/>
  <c r="V1337" i="18"/>
  <c r="V1316" i="18"/>
  <c r="V259" i="18"/>
  <c r="V328" i="18"/>
  <c r="V193" i="18"/>
  <c r="V112" i="18"/>
  <c r="V385" i="18"/>
  <c r="V174" i="18"/>
  <c r="V1214" i="18"/>
  <c r="V1278" i="18"/>
  <c r="V1325" i="18"/>
  <c r="V200" i="18"/>
  <c r="V429" i="18"/>
  <c r="V1281" i="18"/>
  <c r="V1353" i="18"/>
  <c r="V564" i="18"/>
  <c r="V206" i="18"/>
  <c r="V248" i="18"/>
  <c r="V768" i="18"/>
  <c r="V192" i="18"/>
  <c r="V365" i="18"/>
  <c r="V124" i="18"/>
  <c r="V637" i="18"/>
  <c r="V1244" i="18"/>
  <c r="V531" i="18"/>
  <c r="V777" i="18"/>
  <c r="V792" i="18"/>
  <c r="V926" i="18"/>
  <c r="V1272" i="18"/>
  <c r="V487" i="18"/>
  <c r="V351" i="18"/>
  <c r="V451" i="18"/>
  <c r="V901" i="18"/>
  <c r="V700" i="18"/>
  <c r="V201" i="18"/>
  <c r="V570" i="18"/>
  <c r="V587" i="18"/>
  <c r="V1293" i="18"/>
  <c r="V680" i="18"/>
  <c r="V855" i="18"/>
  <c r="V505" i="18"/>
  <c r="V459" i="18"/>
  <c r="V10" i="18"/>
  <c r="V536" i="18"/>
  <c r="V917" i="18"/>
  <c r="V92" i="18"/>
  <c r="V1195" i="18"/>
  <c r="V444" i="18"/>
  <c r="V368" i="18"/>
  <c r="V714" i="18"/>
  <c r="V445" i="18"/>
  <c r="V313" i="18"/>
  <c r="V300" i="18"/>
  <c r="V205" i="18"/>
  <c r="V702" i="18"/>
  <c r="V692" i="18"/>
  <c r="V175" i="18"/>
  <c r="V1319" i="18"/>
  <c r="V11" i="18"/>
  <c r="V483" i="18"/>
  <c r="V2" i="18"/>
  <c r="V1202" i="18"/>
  <c r="V1201" i="18"/>
  <c r="V155" i="18"/>
  <c r="V824" i="18"/>
  <c r="V1359" i="18"/>
  <c r="V1192" i="18"/>
  <c r="V808" i="18"/>
  <c r="V518" i="18"/>
  <c r="V301" i="18"/>
  <c r="V1178" i="18"/>
  <c r="V682" i="18"/>
  <c r="V109" i="18"/>
  <c r="V35" i="18"/>
  <c r="V563" i="18"/>
  <c r="V452" i="18"/>
  <c r="V1224" i="18"/>
  <c r="V5" i="18"/>
  <c r="V864" i="18"/>
  <c r="V547" i="18"/>
  <c r="V146" i="18"/>
  <c r="V1276" i="18"/>
  <c r="V883" i="18"/>
  <c r="V829" i="18"/>
  <c r="V371" i="18"/>
  <c r="V769" i="18"/>
  <c r="V879" i="18"/>
  <c r="V1263" i="18"/>
  <c r="V642" i="18"/>
  <c r="V18" i="18"/>
  <c r="V359" i="18"/>
  <c r="V877" i="18"/>
  <c r="V1210" i="18"/>
  <c r="V456" i="18"/>
  <c r="V79" i="18"/>
  <c r="V805" i="18"/>
  <c r="V748" i="18"/>
  <c r="V242" i="18"/>
  <c r="V532" i="18"/>
  <c r="V118" i="18"/>
  <c r="V841" i="18"/>
  <c r="V1257" i="18"/>
  <c r="V1299" i="18"/>
  <c r="V235" i="18"/>
  <c r="V958" i="18"/>
  <c r="V619" i="18"/>
  <c r="V1223" i="18"/>
  <c r="V55" i="18"/>
  <c r="V761" i="18"/>
  <c r="V44" i="18"/>
  <c r="V494" i="18"/>
  <c r="V54" i="18"/>
  <c r="V851" i="18"/>
  <c r="V139" i="18"/>
  <c r="V1266" i="18"/>
  <c r="V504" i="18"/>
  <c r="V1289" i="18"/>
  <c r="V469" i="18"/>
  <c r="V189" i="18"/>
  <c r="V613" i="18"/>
  <c r="V99" i="18"/>
  <c r="V475" i="18"/>
  <c r="V610" i="18"/>
  <c r="V1220" i="18"/>
  <c r="V820" i="18"/>
  <c r="V1207" i="18"/>
  <c r="V14" i="18"/>
  <c r="V869" i="18"/>
  <c r="V497" i="18"/>
  <c r="V23" i="18"/>
  <c r="V400" i="18"/>
  <c r="V167" i="18"/>
  <c r="V593" i="18"/>
  <c r="V1183" i="18"/>
  <c r="V793" i="18"/>
  <c r="V925" i="18"/>
  <c r="V904" i="18"/>
  <c r="V661" i="18"/>
  <c r="V338" i="18"/>
  <c r="V455" i="18"/>
  <c r="V924" i="18"/>
  <c r="V1301" i="18"/>
  <c r="V253" i="18"/>
  <c r="V339" i="18"/>
  <c r="V1357" i="18"/>
  <c r="V327" i="18"/>
  <c r="V194" i="18"/>
  <c r="V230" i="18"/>
  <c r="V232" i="18"/>
  <c r="V289" i="18"/>
  <c r="V571" i="18"/>
  <c r="V298" i="18"/>
  <c r="V308" i="18"/>
  <c r="V1343" i="18"/>
  <c r="V916" i="18"/>
  <c r="V311" i="18"/>
  <c r="V556" i="18"/>
  <c r="V418" i="18"/>
  <c r="V673" i="18"/>
  <c r="V1335" i="18"/>
  <c r="V1309" i="18"/>
  <c r="V557" i="18"/>
  <c r="V304" i="18"/>
  <c r="V1274" i="18"/>
  <c r="V185" i="18"/>
  <c r="V467" i="18"/>
  <c r="V399" i="18"/>
  <c r="V921" i="18"/>
  <c r="V534" i="18"/>
  <c r="V675" i="18"/>
  <c r="V789" i="18"/>
  <c r="V329" i="18"/>
  <c r="V735" i="18"/>
  <c r="V177" i="18"/>
  <c r="V1264" i="18"/>
  <c r="V555" i="18"/>
  <c r="V225" i="18"/>
  <c r="V519" i="18"/>
  <c r="V957" i="18"/>
  <c r="V73" i="18"/>
  <c r="V537" i="18"/>
  <c r="V516" i="18"/>
  <c r="V21" i="18"/>
  <c r="V125" i="18"/>
  <c r="V674" i="18"/>
  <c r="V275" i="18"/>
  <c r="V1186" i="18"/>
  <c r="V71" i="18"/>
  <c r="V406" i="18"/>
  <c r="V814" i="18"/>
  <c r="V268" i="18"/>
  <c r="V873" i="18"/>
  <c r="V836" i="18"/>
  <c r="V166" i="18"/>
  <c r="V484" i="18"/>
  <c r="V945" i="18"/>
  <c r="V721" i="18"/>
  <c r="V409" i="18"/>
  <c r="V126" i="18"/>
  <c r="V813" i="18"/>
  <c r="V45" i="18"/>
  <c r="V190" i="18"/>
  <c r="V885" i="18"/>
  <c r="V471" i="18"/>
  <c r="V279" i="18"/>
  <c r="V352" i="18"/>
  <c r="V732" i="18"/>
  <c r="V19" i="18"/>
  <c r="V330" i="18"/>
  <c r="V408" i="18"/>
  <c r="V209" i="18"/>
  <c r="V324" i="18"/>
  <c r="V525" i="18"/>
  <c r="V1234" i="18"/>
  <c r="V130" i="18"/>
  <c r="V1286" i="18"/>
  <c r="V1296" i="18"/>
  <c r="V579" i="18"/>
  <c r="V363" i="18"/>
  <c r="V604" i="18"/>
  <c r="V357" i="18"/>
  <c r="V712" i="18"/>
  <c r="V678" i="18"/>
  <c r="V462" i="18"/>
  <c r="V478" i="18"/>
  <c r="V106" i="18"/>
  <c r="V439" i="18"/>
  <c r="V1260" i="18"/>
  <c r="V566" i="18"/>
  <c r="V964" i="18"/>
  <c r="V809" i="18"/>
  <c r="V905" i="18"/>
  <c r="V180" i="18"/>
  <c r="V631" i="18"/>
  <c r="V1176" i="18"/>
  <c r="V12" i="18"/>
  <c r="V433" i="18"/>
  <c r="V632" i="18"/>
  <c r="V788" i="18"/>
  <c r="V658" i="18"/>
  <c r="V258" i="18"/>
  <c r="V1345" i="18"/>
  <c r="V107" i="18"/>
  <c r="V890" i="18"/>
  <c r="V1321" i="18"/>
  <c r="V49" i="18"/>
  <c r="V140" i="18"/>
  <c r="V1229" i="18"/>
  <c r="V143" i="18"/>
  <c r="V260" i="18"/>
  <c r="V648" i="18"/>
  <c r="V1285" i="18"/>
  <c r="V603" i="18"/>
  <c r="V650" i="18"/>
  <c r="V562" i="18"/>
  <c r="V270" i="18"/>
  <c r="V299" i="18"/>
  <c r="V34" i="18"/>
  <c r="V114" i="18"/>
  <c r="V1041" i="18"/>
  <c r="V560" i="18"/>
  <c r="V43" i="18"/>
  <c r="V776" i="18"/>
  <c r="V1181" i="18"/>
  <c r="V468" i="18"/>
  <c r="V859" i="18"/>
  <c r="V1206" i="18"/>
  <c r="V195" i="18"/>
  <c r="V391" i="18"/>
  <c r="V538" i="18"/>
  <c r="V963" i="18"/>
  <c r="V441" i="18"/>
  <c r="V931" i="18"/>
  <c r="V113" i="18"/>
  <c r="V1209" i="18"/>
  <c r="V818" i="18"/>
  <c r="V576" i="18"/>
  <c r="V1187" i="18"/>
  <c r="V397" i="18"/>
  <c r="V17" i="18"/>
  <c r="V66" i="18"/>
  <c r="V1194" i="18"/>
  <c r="V1332" i="18"/>
  <c r="V344" i="18"/>
  <c r="V489" i="18"/>
  <c r="V695" i="18"/>
  <c r="V188" i="18"/>
  <c r="V346" i="18"/>
  <c r="V825" i="18"/>
  <c r="V244" i="18"/>
  <c r="V856" i="18"/>
  <c r="V1279" i="18"/>
  <c r="V135" i="18"/>
  <c r="V749" i="18"/>
  <c r="V605" i="18"/>
  <c r="V920" i="18"/>
  <c r="V508" i="18"/>
  <c r="V26" i="18"/>
  <c r="V449" i="18"/>
  <c r="V144" i="18"/>
  <c r="V366" i="18"/>
  <c r="V145" i="18"/>
  <c r="V161" i="18"/>
  <c r="V500" i="18"/>
  <c r="V930" i="18"/>
  <c r="V509" i="18"/>
  <c r="V411" i="18"/>
  <c r="V602" i="18"/>
  <c r="V545" i="18"/>
  <c r="V533" i="18"/>
  <c r="V517" i="18"/>
  <c r="V740" i="18"/>
  <c r="V148" i="18"/>
  <c r="V1236" i="18"/>
  <c r="V31" i="18"/>
  <c r="V717" i="18"/>
  <c r="V219" i="18"/>
  <c r="V892" i="18"/>
  <c r="V306" i="18"/>
  <c r="V760" i="18"/>
  <c r="V806" i="18"/>
  <c r="V638" i="18"/>
  <c r="V13" i="18"/>
  <c r="V89" i="18"/>
  <c r="V8" i="18"/>
  <c r="V598" i="18"/>
  <c r="V436" i="18"/>
  <c r="V82" i="18"/>
  <c r="V380" i="18"/>
  <c r="V528" i="18"/>
  <c r="V634" i="18"/>
  <c r="V922" i="18"/>
  <c r="V802" i="18"/>
  <c r="V479" i="18"/>
  <c r="V263" i="18"/>
  <c r="V804" i="18"/>
  <c r="V234" i="18"/>
  <c r="V256" i="18"/>
  <c r="V211" i="18"/>
  <c r="V858" i="18"/>
  <c r="V670" i="18"/>
  <c r="V526" i="18"/>
  <c r="V377" i="18"/>
  <c r="V1277" i="18"/>
  <c r="V503" i="18"/>
  <c r="V1269" i="18"/>
  <c r="V620" i="18"/>
  <c r="V671" i="18"/>
  <c r="V84" i="18"/>
  <c r="V635" i="18"/>
  <c r="V550" i="18"/>
  <c r="V1250" i="18"/>
  <c r="V1315" i="18"/>
  <c r="V443" i="18"/>
  <c r="V221" i="18"/>
  <c r="V622" i="18"/>
  <c r="V486" i="18"/>
  <c r="V934" i="18"/>
  <c r="V608" i="18"/>
  <c r="V1190" i="18"/>
  <c r="V421" i="18"/>
  <c r="V765" i="18"/>
  <c r="V759" i="18"/>
  <c r="V932" i="18"/>
  <c r="V131" i="18"/>
  <c r="V51" i="18"/>
  <c r="V1177" i="18"/>
  <c r="V163" i="18"/>
  <c r="V724" i="18"/>
  <c r="V611" i="18"/>
  <c r="V470" i="18"/>
  <c r="V88" i="18"/>
  <c r="V744" i="18"/>
  <c r="V28" i="18"/>
  <c r="V191" i="18"/>
  <c r="V302" i="18"/>
  <c r="V322" i="18"/>
  <c r="V876" i="18"/>
  <c r="V574" i="18"/>
  <c r="V577" i="18"/>
  <c r="V1167" i="18"/>
  <c r="V1303" i="18"/>
  <c r="V863" i="18"/>
  <c r="V803" i="18"/>
  <c r="V415" i="18"/>
  <c r="V364" i="18"/>
  <c r="V1233" i="18"/>
  <c r="V681" i="18"/>
  <c r="V87" i="18"/>
  <c r="V142" i="18"/>
  <c r="V121" i="18"/>
  <c r="V586" i="18"/>
  <c r="V297" i="18"/>
  <c r="V618" i="18"/>
  <c r="V77" i="18"/>
  <c r="V24" i="18"/>
  <c r="V575" i="18"/>
  <c r="V481" i="18"/>
  <c r="V127" i="18"/>
  <c r="V1308" i="18"/>
  <c r="V1262" i="18"/>
  <c r="V341" i="18"/>
  <c r="V696" i="18"/>
  <c r="V512" i="18"/>
  <c r="V886" i="18"/>
  <c r="V561" i="18"/>
  <c r="V628" i="18"/>
  <c r="V321" i="18"/>
  <c r="V419" i="18"/>
  <c r="V85" i="18"/>
  <c r="V900" i="18"/>
  <c r="V53" i="18"/>
  <c r="V1168" i="18"/>
  <c r="V179" i="18"/>
  <c r="V1217" i="18"/>
  <c r="V1182" i="18"/>
  <c r="V218" i="18"/>
  <c r="V265" i="18"/>
  <c r="V431" i="18"/>
  <c r="V523" i="18"/>
  <c r="V796" i="18"/>
  <c r="V424" i="18"/>
  <c r="V386" i="18"/>
  <c r="V182" i="18"/>
  <c r="V447" i="18"/>
  <c r="V786" i="18"/>
  <c r="V293" i="18"/>
  <c r="V1215" i="18"/>
  <c r="V94" i="18"/>
  <c r="V150" i="18"/>
  <c r="V790" i="18"/>
  <c r="V865" i="18"/>
  <c r="V1253" i="18"/>
  <c r="V1287" i="18"/>
  <c r="V752" i="18"/>
  <c r="V37" i="18"/>
  <c r="V943" i="18"/>
  <c r="V1196" i="18"/>
  <c r="V893" i="18"/>
  <c r="V514" i="18"/>
  <c r="V612" i="18"/>
  <c r="V312" i="18"/>
  <c r="V862" i="18"/>
  <c r="V541" i="18"/>
  <c r="V597" i="18"/>
  <c r="V103" i="18"/>
  <c r="V762" i="18"/>
  <c r="V1238" i="18"/>
  <c r="V1240" i="18"/>
  <c r="V1184" i="18"/>
  <c r="V599" i="18"/>
  <c r="V578" i="18"/>
  <c r="V361" i="18"/>
  <c r="V657" i="18"/>
  <c r="V833" i="18"/>
  <c r="V345" i="18"/>
  <c r="V430" i="18"/>
  <c r="V781" i="18"/>
  <c r="V493" i="18"/>
  <c r="V902" i="18"/>
  <c r="V895" i="18"/>
  <c r="V693" i="18"/>
  <c r="V423" i="18"/>
  <c r="V27" i="18"/>
  <c r="V797" i="18"/>
  <c r="V1306" i="18"/>
  <c r="V1326" i="18"/>
  <c r="V753" i="18"/>
  <c r="V954" i="18"/>
  <c r="V529" i="18"/>
  <c r="V912" i="18"/>
  <c r="V1147" i="18"/>
  <c r="V48" i="18"/>
  <c r="V243" i="18"/>
  <c r="V335" i="18"/>
  <c r="V464" i="18"/>
  <c r="V583" i="18"/>
  <c r="V625" i="18"/>
  <c r="V614" i="18"/>
  <c r="V420" i="18"/>
  <c r="V1241" i="18"/>
  <c r="V947" i="18"/>
  <c r="V403" i="18"/>
  <c r="V281" i="18"/>
  <c r="V60" i="18"/>
  <c r="V36" i="18"/>
  <c r="V908" i="18"/>
  <c r="V46" i="18"/>
  <c r="V373" i="18"/>
  <c r="V910" i="18"/>
  <c r="V1324" i="18"/>
  <c r="V280" i="18"/>
  <c r="V719" i="18"/>
  <c r="V169" i="18"/>
  <c r="V488" i="18"/>
  <c r="V501" i="18"/>
  <c r="V939" i="18"/>
  <c r="V29" i="18"/>
  <c r="V705" i="18"/>
  <c r="V95" i="18"/>
  <c r="V1235" i="18"/>
  <c r="V1280" i="18"/>
  <c r="V482" i="18"/>
  <c r="V422" i="18"/>
  <c r="V919" i="18"/>
  <c r="V1271" i="18"/>
  <c r="V314" i="18"/>
  <c r="V502" i="18"/>
  <c r="V581" i="18"/>
  <c r="V951" i="18"/>
  <c r="V822" i="18"/>
  <c r="V291" i="18"/>
  <c r="V834" i="18"/>
  <c r="V414" i="18"/>
  <c r="V819" i="18"/>
  <c r="V683" i="18"/>
  <c r="V342" i="18"/>
  <c r="V629" i="18"/>
  <c r="V30" i="18"/>
  <c r="V331" i="18"/>
  <c r="V283" i="18"/>
  <c r="V278" i="18"/>
  <c r="V90" i="18"/>
  <c r="V1172" i="18"/>
  <c r="V287" i="18"/>
  <c r="V729" i="18"/>
  <c r="V569" i="18"/>
  <c r="V1173" i="18"/>
  <c r="V110" i="18"/>
  <c r="V940" i="18"/>
  <c r="V672" i="18"/>
  <c r="V630" i="18"/>
  <c r="V699" i="18"/>
  <c r="V655" i="18"/>
  <c r="V827" i="18"/>
  <c r="V91" i="18"/>
  <c r="V868" i="18"/>
  <c r="V1354" i="18"/>
  <c r="V426" i="18"/>
  <c r="V170" i="18"/>
  <c r="V589" i="18"/>
  <c r="V137" i="18"/>
  <c r="V1273" i="18"/>
  <c r="V626" i="18"/>
  <c r="V216" i="18"/>
  <c r="V849" i="18"/>
  <c r="V698" i="18"/>
  <c r="V1245" i="18"/>
  <c r="V1327" i="18"/>
  <c r="V701" i="18"/>
  <c r="V1249" i="18"/>
  <c r="V255" i="18"/>
  <c r="V548" i="18"/>
  <c r="V606" i="18"/>
  <c r="V627" i="18"/>
  <c r="V1232" i="18"/>
  <c r="V347" i="18"/>
  <c r="V102" i="18"/>
  <c r="V147" i="18"/>
  <c r="V473" i="18"/>
  <c r="V544" i="18"/>
  <c r="V669" i="18"/>
  <c r="V292" i="18"/>
  <c r="V585" i="18"/>
  <c r="V942" i="18"/>
  <c r="V816" i="18"/>
  <c r="V229" i="18"/>
  <c r="V370" i="18"/>
  <c r="V565" i="18"/>
  <c r="V850" i="18"/>
  <c r="V778" i="18"/>
  <c r="V725" i="18"/>
  <c r="V495" i="18"/>
  <c r="V7" i="18"/>
  <c r="V737" i="18"/>
  <c r="V6" i="18"/>
  <c r="V116" i="18"/>
  <c r="V747" i="18"/>
  <c r="V726" i="18"/>
  <c r="V1261" i="18"/>
  <c r="V315" i="18"/>
  <c r="V878" i="18"/>
  <c r="V716" i="18"/>
  <c r="V187" i="18"/>
  <c r="V787" i="18"/>
  <c r="V764" i="18"/>
  <c r="V1169" i="18"/>
  <c r="V1342" i="18"/>
  <c r="V1200" i="18"/>
  <c r="V710" i="18"/>
  <c r="V416" i="18"/>
  <c r="V83" i="18"/>
  <c r="V412" i="18"/>
  <c r="V154" i="18"/>
  <c r="V688" i="18"/>
  <c r="V530" i="18"/>
  <c r="V59" i="18"/>
  <c r="V358" i="18"/>
  <c r="V656" i="18"/>
  <c r="V918" i="18"/>
  <c r="V662" i="18"/>
  <c r="V687" i="18"/>
  <c r="V854" i="18"/>
  <c r="V791" i="18"/>
  <c r="V1175" i="18"/>
  <c r="V1222" i="18"/>
  <c r="V1171" i="18"/>
  <c r="V812" i="18"/>
  <c r="V839" i="18"/>
  <c r="V677" i="18"/>
  <c r="V1188" i="18"/>
  <c r="V476" i="18"/>
  <c r="V334" i="18"/>
  <c r="V636" i="18"/>
  <c r="V736" i="18"/>
  <c r="V1254" i="18"/>
  <c r="V1331" i="18"/>
  <c r="V183" i="18"/>
  <c r="V1336" i="18"/>
  <c r="V835" i="18"/>
  <c r="V1312" i="18"/>
  <c r="V1170" i="18"/>
  <c r="V746" i="18"/>
  <c r="V1213" i="18"/>
  <c r="V196" i="18"/>
  <c r="V830" i="18"/>
  <c r="V81" i="18"/>
  <c r="V733" i="18"/>
  <c r="V706" i="18"/>
  <c r="V1221" i="18"/>
  <c r="V1212" i="18"/>
  <c r="V16" i="18"/>
  <c r="V271" i="18"/>
  <c r="V846" i="18"/>
  <c r="V156" i="18"/>
  <c r="V204" i="18"/>
  <c r="V857" i="18"/>
  <c r="V779" i="18"/>
  <c r="V65" i="18"/>
  <c r="V239" i="18"/>
  <c r="V727" i="18"/>
  <c r="V703" i="18"/>
  <c r="V360" i="18"/>
  <c r="V70" i="18"/>
  <c r="V572" i="18"/>
  <c r="V22" i="18"/>
  <c r="V108" i="18"/>
  <c r="V1302" i="18"/>
  <c r="V67" i="18"/>
  <c r="V784" i="18"/>
  <c r="V64" i="18"/>
  <c r="V551" i="18"/>
  <c r="V257" i="18"/>
  <c r="V133" i="18"/>
  <c r="V477" i="18"/>
  <c r="V98" i="18"/>
  <c r="V286" i="18"/>
  <c r="V1349" i="18"/>
  <c r="V272" i="18"/>
  <c r="V588" i="18"/>
  <c r="V9" i="18"/>
  <c r="V896" i="18"/>
  <c r="V354" i="18"/>
  <c r="V236" i="18"/>
  <c r="V75" i="18"/>
  <c r="V56" i="18"/>
  <c r="V961" i="18"/>
  <c r="V880" i="18"/>
  <c r="V138" i="18"/>
  <c r="V1288" i="18"/>
  <c r="V1348" i="18"/>
  <c r="V881" i="18"/>
  <c r="V731" i="18"/>
  <c r="V62" i="18"/>
  <c r="V899" i="18"/>
  <c r="V396" i="18"/>
  <c r="V217" i="18"/>
  <c r="V264" i="18"/>
  <c r="V582" i="18"/>
  <c r="V1216" i="18"/>
  <c r="V1311" i="18"/>
  <c r="V496" i="18"/>
  <c r="V492" i="18"/>
  <c r="V853" i="18"/>
  <c r="V1056" i="18"/>
  <c r="V1152" i="18"/>
  <c r="V1065" i="18"/>
  <c r="V1116" i="18"/>
  <c r="V997" i="18"/>
  <c r="V1130" i="18"/>
  <c r="V1033" i="18"/>
  <c r="V1099" i="18"/>
  <c r="V1140" i="18"/>
  <c r="V988" i="18"/>
  <c r="V1097" i="18"/>
  <c r="V1040" i="18"/>
  <c r="V977" i="18"/>
  <c r="V1106" i="18"/>
  <c r="V975" i="18"/>
  <c r="V982" i="18"/>
  <c r="V967" i="18"/>
  <c r="V1161" i="18"/>
  <c r="V1005" i="18"/>
  <c r="V978" i="18"/>
  <c r="V1079" i="18"/>
  <c r="V1090" i="18"/>
  <c r="V1085" i="18"/>
  <c r="V1077" i="18"/>
  <c r="V590" i="18"/>
  <c r="V970" i="18"/>
  <c r="V1064" i="18"/>
  <c r="V1003" i="18"/>
  <c r="V1121" i="18"/>
  <c r="V1158" i="18"/>
  <c r="V1093" i="18"/>
  <c r="V965" i="18"/>
  <c r="V1019" i="18"/>
  <c r="V1146" i="18"/>
  <c r="V1138" i="18"/>
  <c r="V1160" i="18"/>
  <c r="V1117" i="18"/>
  <c r="V1092" i="18"/>
  <c r="V1163" i="18"/>
  <c r="V1141" i="18"/>
  <c r="V1022" i="18"/>
  <c r="V1115" i="18"/>
  <c r="V979" i="18"/>
  <c r="V1162" i="18"/>
  <c r="V1025" i="18"/>
  <c r="V1166" i="18"/>
  <c r="V1120" i="18"/>
  <c r="V1063" i="18"/>
  <c r="V1151" i="18"/>
  <c r="V1132" i="18"/>
  <c r="V1021" i="18"/>
  <c r="V983" i="18"/>
  <c r="V1009" i="18"/>
  <c r="V973" i="18"/>
  <c r="V1091" i="18"/>
  <c r="V1069" i="18"/>
  <c r="V1049" i="18"/>
  <c r="V1136" i="18"/>
  <c r="V1042" i="18"/>
  <c r="V1104" i="18"/>
  <c r="V1038" i="18"/>
  <c r="V1084" i="18"/>
  <c r="V1000" i="18"/>
  <c r="V1135" i="18"/>
  <c r="V1067" i="18"/>
  <c r="V1165" i="18"/>
  <c r="V1051" i="18"/>
  <c r="V1088" i="18"/>
  <c r="V1086" i="18"/>
  <c r="V1124" i="18"/>
  <c r="V994" i="18"/>
  <c r="V1137" i="18"/>
  <c r="V1156" i="18"/>
  <c r="V1094" i="18"/>
  <c r="V1102" i="18"/>
  <c r="V1047" i="18"/>
  <c r="V1060" i="18"/>
  <c r="V993" i="18"/>
  <c r="V968" i="18"/>
  <c r="V1031" i="18"/>
  <c r="V1014" i="18"/>
  <c r="V1028" i="18"/>
  <c r="V1066" i="18"/>
  <c r="V1020" i="18"/>
  <c r="S117" i="18"/>
  <c r="W513" i="18"/>
  <c r="W662" i="18"/>
  <c r="W234" i="18"/>
  <c r="W787" i="18"/>
  <c r="W939" i="18"/>
  <c r="W519" i="18"/>
  <c r="W509" i="18"/>
  <c r="W633" i="18"/>
  <c r="W763" i="18"/>
  <c r="W79" i="18"/>
  <c r="W1344" i="18"/>
  <c r="W344" i="18"/>
  <c r="W1066" i="18"/>
  <c r="W979" i="18"/>
  <c r="W890" i="18"/>
  <c r="W647" i="18"/>
  <c r="W667" i="18"/>
  <c r="W865" i="18"/>
  <c r="W1349" i="18"/>
  <c r="W252" i="18"/>
  <c r="W1331" i="18"/>
  <c r="W692" i="18"/>
  <c r="W353" i="18"/>
  <c r="W357" i="18"/>
  <c r="W437" i="18"/>
  <c r="W832" i="18"/>
  <c r="W51" i="18"/>
  <c r="W777" i="18"/>
  <c r="W142" i="18"/>
  <c r="W452" i="18"/>
  <c r="W1300" i="18"/>
  <c r="W86" i="18"/>
  <c r="W427" i="18"/>
  <c r="W1307" i="18"/>
  <c r="W490" i="18"/>
  <c r="W111" i="18"/>
  <c r="W374" i="18"/>
  <c r="W1226" i="18"/>
  <c r="W403" i="18"/>
  <c r="W624" i="18"/>
  <c r="W569" i="18"/>
  <c r="W263" i="18"/>
  <c r="W1022" i="18"/>
  <c r="W764" i="18"/>
  <c r="W1122" i="18"/>
  <c r="W916" i="18"/>
  <c r="W54" i="18"/>
  <c r="W173" i="18"/>
  <c r="W149" i="18"/>
  <c r="W325" i="18"/>
  <c r="W1019" i="18"/>
  <c r="W915" i="18"/>
  <c r="W957" i="18"/>
  <c r="W877" i="18"/>
  <c r="W993" i="18"/>
  <c r="W677" i="18"/>
  <c r="W410" i="18"/>
  <c r="W969" i="18"/>
  <c r="W1352" i="18"/>
  <c r="W257" i="18"/>
  <c r="W460" i="18"/>
  <c r="W340" i="18"/>
  <c r="W872" i="18"/>
  <c r="W669" i="18"/>
  <c r="W935" i="18"/>
  <c r="W803" i="18"/>
  <c r="W665" i="18"/>
  <c r="W1017" i="18"/>
  <c r="W812" i="18"/>
  <c r="W63" i="18"/>
  <c r="W1227" i="18"/>
  <c r="W1081" i="18"/>
  <c r="W504" i="18"/>
  <c r="W1294" i="18"/>
  <c r="W1107" i="18"/>
  <c r="W123" i="18"/>
  <c r="W1026" i="18"/>
  <c r="W456" i="18"/>
  <c r="W1272" i="18"/>
  <c r="W701" i="18"/>
  <c r="W451" i="18"/>
  <c r="W1154" i="18"/>
  <c r="W75" i="18"/>
  <c r="W715" i="18"/>
  <c r="W1075" i="18"/>
  <c r="W512" i="18"/>
  <c r="W749" i="18"/>
  <c r="W176" i="18"/>
  <c r="W926" i="18"/>
  <c r="W193" i="18"/>
  <c r="W363" i="18"/>
  <c r="W50" i="18"/>
  <c r="W1215" i="18"/>
  <c r="W1310" i="18"/>
  <c r="W480" i="18"/>
  <c r="W940" i="18"/>
  <c r="W1095" i="18"/>
  <c r="W370" i="18"/>
  <c r="W906" i="18"/>
  <c r="W1023" i="18"/>
  <c r="W342" i="18"/>
  <c r="W849" i="18"/>
  <c r="W1251" i="18"/>
  <c r="W360" i="18"/>
  <c r="W14" i="18"/>
  <c r="W194" i="18"/>
  <c r="W327" i="18"/>
  <c r="W478" i="18"/>
  <c r="W1328" i="18"/>
  <c r="W575" i="18"/>
  <c r="W1158" i="18"/>
  <c r="W387" i="18"/>
  <c r="W783" i="18"/>
  <c r="W1001" i="18"/>
  <c r="W110" i="18"/>
  <c r="W1225" i="18"/>
  <c r="W959" i="18"/>
  <c r="W788" i="18"/>
  <c r="W274" i="18"/>
  <c r="W592" i="18"/>
  <c r="W1143" i="18"/>
  <c r="W462" i="18"/>
  <c r="W934" i="18"/>
  <c r="W816" i="18"/>
  <c r="W227" i="18"/>
  <c r="W171" i="18"/>
  <c r="W746" i="18"/>
  <c r="W806" i="18"/>
  <c r="W216" i="18"/>
  <c r="W741" i="18"/>
  <c r="W22" i="18"/>
  <c r="W242" i="18"/>
  <c r="W248" i="18"/>
  <c r="W521" i="18"/>
  <c r="W388" i="18"/>
  <c r="W835" i="18"/>
  <c r="W686" i="18"/>
  <c r="W209" i="18"/>
  <c r="W414" i="18"/>
  <c r="W757" i="18"/>
  <c r="W705" i="18"/>
  <c r="W711" i="18"/>
  <c r="W978" i="18"/>
  <c r="W854" i="18"/>
  <c r="W588" i="18"/>
  <c r="W526" i="18"/>
  <c r="W73" i="18"/>
  <c r="W888" i="18"/>
  <c r="W852" i="18"/>
  <c r="W836" i="18"/>
  <c r="W401" i="18"/>
  <c r="W481" i="18"/>
  <c r="W282" i="18"/>
  <c r="W431" i="18"/>
  <c r="W1129" i="18"/>
  <c r="W420" i="18"/>
  <c r="W561" i="18"/>
  <c r="W801" i="18"/>
  <c r="W1159" i="18"/>
  <c r="W163" i="18"/>
  <c r="W491" i="18"/>
  <c r="W1078" i="18"/>
  <c r="W895" i="18"/>
  <c r="W1102" i="18"/>
  <c r="W34" i="18"/>
  <c r="W1053" i="18"/>
  <c r="W1055" i="18"/>
  <c r="W1163" i="18"/>
  <c r="W780" i="18"/>
  <c r="W1256" i="18"/>
  <c r="W33" i="18"/>
  <c r="W55" i="18"/>
  <c r="W1336" i="18"/>
  <c r="W542" i="18"/>
  <c r="W471" i="18"/>
  <c r="W684" i="18"/>
  <c r="W951" i="18"/>
  <c r="W1118" i="18"/>
  <c r="W515" i="18"/>
  <c r="W1264" i="18"/>
  <c r="W710" i="18"/>
  <c r="W572" i="18"/>
  <c r="W827" i="18"/>
  <c r="W338" i="18"/>
  <c r="W1263" i="18"/>
  <c r="W1260" i="18"/>
  <c r="W1340" i="18"/>
  <c r="W792" i="18"/>
  <c r="W43" i="18"/>
  <c r="W245" i="18"/>
  <c r="W367" i="18"/>
  <c r="W435" i="18"/>
  <c r="W625" i="18"/>
  <c r="W1325" i="18"/>
  <c r="W97" i="18"/>
  <c r="W533" i="18"/>
  <c r="W20" i="18"/>
  <c r="W968" i="18"/>
  <c r="W700" i="18"/>
  <c r="W933" i="18"/>
  <c r="W466" i="18"/>
  <c r="W1162" i="18"/>
  <c r="W1347" i="18"/>
  <c r="W925" i="18"/>
  <c r="W553" i="18"/>
  <c r="W52" i="18"/>
  <c r="W326" i="18"/>
  <c r="W948" i="18"/>
  <c r="W742" i="18"/>
  <c r="W846" i="18"/>
  <c r="W1261" i="18"/>
  <c r="W537" i="18"/>
  <c r="W468" i="18"/>
  <c r="W652" i="18"/>
  <c r="W26" i="18"/>
  <c r="W1302" i="18"/>
  <c r="W226" i="18"/>
  <c r="W10" i="18"/>
  <c r="W902" i="18"/>
  <c r="W1150" i="18"/>
  <c r="W554" i="18"/>
  <c r="W646" i="18"/>
  <c r="W1314" i="18"/>
  <c r="W42" i="18"/>
  <c r="W373" i="18"/>
  <c r="W720" i="18"/>
  <c r="W579" i="18"/>
  <c r="W228" i="18"/>
  <c r="W823" i="18"/>
  <c r="W620" i="18"/>
  <c r="W1306" i="18"/>
  <c r="W41" i="18"/>
  <c r="W721" i="18"/>
  <c r="W212" i="18"/>
  <c r="W1018" i="18"/>
  <c r="W124" i="18"/>
  <c r="W125" i="18"/>
  <c r="W1105" i="18"/>
  <c r="W735" i="18"/>
  <c r="W794" i="18"/>
  <c r="W277" i="18"/>
  <c r="W1043" i="18"/>
  <c r="W393" i="18"/>
  <c r="W613" i="18"/>
  <c r="W707" i="18"/>
  <c r="W1296" i="18"/>
  <c r="W477" i="18"/>
  <c r="W517" i="18"/>
  <c r="W164" i="18"/>
  <c r="W285" i="18"/>
  <c r="W782" i="18"/>
  <c r="W1069" i="18"/>
  <c r="W1011" i="18"/>
  <c r="W966" i="18"/>
  <c r="W1339" i="18"/>
  <c r="W556" i="18"/>
  <c r="W1145" i="18"/>
  <c r="W911" i="18"/>
  <c r="W179" i="18"/>
  <c r="W57" i="18"/>
  <c r="W1090" i="18"/>
  <c r="W1000" i="18"/>
  <c r="W232" i="18"/>
  <c r="W600" i="18"/>
  <c r="W1004" i="18"/>
  <c r="W868" i="18"/>
  <c r="W1317" i="18"/>
  <c r="W508" i="18"/>
  <c r="W1265" i="18"/>
  <c r="W1027" i="18"/>
  <c r="W1033" i="18"/>
  <c r="W1037" i="18"/>
  <c r="W1282" i="18"/>
  <c r="W310" i="18"/>
  <c r="W570" i="18"/>
  <c r="W942" i="18"/>
  <c r="W1258" i="18"/>
  <c r="W984" i="18"/>
  <c r="W938" i="18"/>
  <c r="W434" i="18"/>
  <c r="W1311" i="18"/>
  <c r="W399" i="18"/>
  <c r="W423" i="18"/>
  <c r="W956" i="18"/>
  <c r="W114" i="18"/>
  <c r="W1218" i="18"/>
  <c r="W870" i="18"/>
  <c r="W981" i="18"/>
  <c r="W583" i="18"/>
  <c r="W869" i="18"/>
  <c r="W1051" i="18"/>
  <c r="W907" i="18"/>
  <c r="W355" i="18"/>
  <c r="W236" i="18"/>
  <c r="W1141" i="18"/>
  <c r="W778" i="18"/>
  <c r="W115" i="18"/>
  <c r="W474" i="18"/>
  <c r="W664" i="18"/>
  <c r="W459" i="18"/>
  <c r="W319" i="18"/>
  <c r="W1119" i="18"/>
  <c r="W1147" i="18"/>
  <c r="W29" i="18"/>
  <c r="W409" i="18"/>
  <c r="W390" i="18"/>
  <c r="W1275" i="18"/>
  <c r="W1072" i="18"/>
  <c r="W638" i="18"/>
  <c r="W379" i="18"/>
  <c r="W1152" i="18"/>
  <c r="W429" i="18"/>
  <c r="W682" i="18"/>
  <c r="W737" i="18"/>
  <c r="W694" i="18"/>
  <c r="W1131" i="18"/>
  <c r="W155" i="18"/>
  <c r="W704" i="18"/>
  <c r="W738" i="18"/>
  <c r="W878" i="18"/>
  <c r="W259" i="18"/>
  <c r="W1109" i="18"/>
  <c r="W654" i="18"/>
  <c r="W779" i="18"/>
  <c r="W148" i="18"/>
  <c r="W790" i="18"/>
  <c r="W482" i="18"/>
  <c r="W1157" i="18"/>
  <c r="W1293" i="18"/>
  <c r="W225" i="18"/>
  <c r="W568" i="18"/>
  <c r="W991" i="18"/>
  <c r="W745" i="18"/>
  <c r="W187" i="18"/>
  <c r="W524" i="18"/>
  <c r="W840" i="18"/>
  <c r="W1283" i="18"/>
  <c r="W246" i="18"/>
  <c r="W1068" i="18"/>
  <c r="W208" i="18"/>
  <c r="W514" i="18"/>
  <c r="W1240" i="18"/>
  <c r="W605" i="18"/>
  <c r="W430" i="18"/>
  <c r="W730" i="18"/>
  <c r="W323" i="18"/>
  <c r="W1106" i="18"/>
  <c r="W76" i="18"/>
  <c r="W917" i="18"/>
  <c r="W497" i="18"/>
  <c r="W210" i="18"/>
  <c r="W1223" i="18"/>
  <c r="W308" i="18"/>
  <c r="W861" i="18"/>
  <c r="W333" i="18"/>
  <c r="W1309" i="18"/>
  <c r="W1132" i="18"/>
  <c r="W46" i="18"/>
  <c r="W1266" i="18"/>
  <c r="W358" i="18"/>
  <c r="W122" i="18"/>
  <c r="W645" i="18"/>
  <c r="W965" i="18"/>
  <c r="W1104" i="18"/>
  <c r="W1329" i="18"/>
  <c r="W593" i="18"/>
  <c r="W37" i="18"/>
  <c r="W943" i="18"/>
  <c r="W609" i="18"/>
  <c r="W1003" i="18"/>
  <c r="W982" i="18"/>
  <c r="W347" i="18"/>
  <c r="W89" i="18"/>
  <c r="W755" i="18"/>
  <c r="W874" i="18"/>
  <c r="W1262" i="18"/>
  <c r="W1002" i="18"/>
  <c r="W551" i="18"/>
  <c r="W1233" i="18"/>
  <c r="W1108" i="18"/>
  <c r="W683" i="18"/>
  <c r="W188" i="18"/>
  <c r="W1060" i="18"/>
  <c r="W98" i="18"/>
  <c r="W204" i="18"/>
  <c r="W714" i="18"/>
  <c r="W382" i="18"/>
  <c r="W833" i="18"/>
  <c r="W416" i="18"/>
  <c r="W221" i="18"/>
  <c r="W1100" i="18"/>
  <c r="W336" i="18"/>
  <c r="W300" i="18"/>
  <c r="W998" i="18"/>
  <c r="W523" i="18"/>
  <c r="W118" i="18"/>
  <c r="W1318" i="18"/>
  <c r="W1112" i="18"/>
  <c r="W1113" i="18"/>
  <c r="W501" i="18"/>
  <c r="W985" i="18"/>
  <c r="W32" i="18"/>
  <c r="W775" i="18"/>
  <c r="W897" i="18"/>
  <c r="W974" i="18"/>
  <c r="W366" i="18"/>
  <c r="W661" i="18"/>
  <c r="W49" i="18"/>
  <c r="W439" i="18"/>
  <c r="W975" i="18"/>
  <c r="W291" i="18"/>
  <c r="W626" i="18"/>
  <c r="W1269" i="18"/>
  <c r="W894" i="18"/>
  <c r="W608" i="18"/>
  <c r="W1149" i="18"/>
  <c r="W578" i="18"/>
  <c r="W53" i="18"/>
  <c r="W220" i="18"/>
  <c r="W1237" i="18"/>
  <c r="W371" i="18"/>
  <c r="W690" i="18"/>
  <c r="W651" i="18"/>
  <c r="W762" i="18"/>
  <c r="W299" i="18"/>
  <c r="W289" i="18"/>
  <c r="W1271" i="18"/>
  <c r="W585" i="18"/>
  <c r="W1332" i="18"/>
  <c r="W354" i="18"/>
  <c r="W930" i="18"/>
  <c r="W699" i="18"/>
  <c r="W440" i="18"/>
  <c r="W596" i="18"/>
  <c r="W422" i="18"/>
  <c r="W244" i="18"/>
  <c r="W82" i="18"/>
  <c r="W1088" i="18"/>
  <c r="W879" i="18"/>
  <c r="W436" i="18"/>
  <c r="W1038" i="18"/>
  <c r="W771" i="18"/>
  <c r="W567" i="18"/>
  <c r="W924" i="18"/>
  <c r="W675" i="18"/>
  <c r="W284" i="18"/>
  <c r="W716" i="18"/>
  <c r="W337" i="18"/>
  <c r="W72" i="18"/>
  <c r="W743" i="18"/>
  <c r="W386" i="18"/>
  <c r="W113" i="18"/>
  <c r="W1220" i="18"/>
  <c r="W484" i="18"/>
  <c r="W376" i="18"/>
  <c r="W628" i="18"/>
  <c r="W396" i="18"/>
  <c r="W138" i="18"/>
  <c r="W726" i="18"/>
  <c r="W941" i="18"/>
  <c r="W853" i="18"/>
  <c r="W528" i="18"/>
  <c r="W135" i="18"/>
  <c r="W290" i="18"/>
  <c r="W698" i="18"/>
  <c r="W859" i="18"/>
  <c r="W467" i="18"/>
  <c r="W1246" i="18"/>
  <c r="W689" i="18"/>
  <c r="W634" i="18"/>
  <c r="W594" i="18"/>
  <c r="W813" i="18"/>
  <c r="W729" i="18"/>
  <c r="W1284" i="18"/>
  <c r="W986" i="18"/>
  <c r="W91" i="18"/>
  <c r="W996" i="18"/>
  <c r="W670" i="18"/>
  <c r="W1342" i="18"/>
  <c r="W1123" i="18"/>
  <c r="W339" i="18"/>
  <c r="W250" i="18"/>
  <c r="W84" i="18"/>
  <c r="W857" i="18"/>
  <c r="W1358" i="18"/>
  <c r="W1351" i="18"/>
  <c r="W761" i="18"/>
  <c r="W30" i="18"/>
  <c r="W712" i="18"/>
  <c r="W499" i="18"/>
  <c r="W1343" i="18"/>
  <c r="W1274" i="18"/>
  <c r="W1330" i="18"/>
  <c r="W157" i="18"/>
  <c r="W795" i="18"/>
  <c r="W752" i="18"/>
  <c r="W1148" i="18"/>
  <c r="W1117" i="18"/>
  <c r="W450" i="18"/>
  <c r="W639" i="18"/>
  <c r="W214" i="18"/>
  <c r="W298" i="18"/>
  <c r="W929" i="18"/>
  <c r="W1286" i="18"/>
  <c r="W262" i="18"/>
  <c r="W954" i="18"/>
  <c r="W421" i="18"/>
  <c r="W688" i="18"/>
  <c r="W1063" i="18"/>
  <c r="W1067" i="18"/>
  <c r="W1267" i="18"/>
  <c r="W681" i="18"/>
  <c r="W819" i="18"/>
  <c r="W882" i="18"/>
  <c r="W545" i="18"/>
  <c r="W908" i="18"/>
  <c r="W487" i="18"/>
  <c r="W83" i="18"/>
  <c r="W192" i="18"/>
  <c r="W167" i="18"/>
  <c r="W644" i="18"/>
  <c r="W305" i="18"/>
  <c r="W237" i="18"/>
  <c r="W612" i="18"/>
  <c r="W276" i="18"/>
  <c r="W885" i="18"/>
  <c r="W441" i="18"/>
  <c r="W582" i="18"/>
  <c r="W672" i="18"/>
  <c r="W770" i="18"/>
  <c r="W863" i="18"/>
  <c r="W1146" i="18"/>
  <c r="W251" i="18"/>
  <c r="W321" i="18"/>
  <c r="W725" i="18"/>
  <c r="W557" i="18"/>
  <c r="W287" i="18"/>
  <c r="W28" i="18"/>
  <c r="W781" i="18"/>
  <c r="W1138" i="18"/>
  <c r="W913" i="18"/>
  <c r="W952" i="18"/>
  <c r="W987" i="18"/>
  <c r="W754" i="18"/>
  <c r="W400" i="18"/>
  <c r="W1161" i="18"/>
  <c r="W1047" i="18"/>
  <c r="W271" i="18"/>
  <c r="W529" i="18"/>
  <c r="W500" i="18"/>
  <c r="W659" i="18"/>
  <c r="W303" i="18"/>
  <c r="W145" i="18"/>
  <c r="W218" i="18"/>
  <c r="W126" i="18"/>
  <c r="W69" i="18"/>
  <c r="W765" i="18"/>
  <c r="W139" i="18"/>
  <c r="W900" i="18"/>
  <c r="W267" i="18"/>
  <c r="W169" i="18"/>
  <c r="W247" i="18"/>
  <c r="W1133" i="18"/>
  <c r="W774" i="18"/>
  <c r="W301" i="18"/>
  <c r="W272" i="18"/>
  <c r="W13" i="18"/>
  <c r="W1288" i="18"/>
  <c r="W65" i="18"/>
  <c r="W1086" i="18"/>
  <c r="W560" i="18"/>
  <c r="W47" i="18"/>
  <c r="W489" i="18"/>
  <c r="W95" i="18"/>
  <c r="W884" i="18"/>
  <c r="W1007" i="18"/>
  <c r="W899" i="18"/>
  <c r="W349" i="18"/>
  <c r="W650" i="18"/>
  <c r="W767" i="18"/>
  <c r="W1235" i="18"/>
  <c r="W408" i="18"/>
  <c r="W213" i="18"/>
  <c r="W538" i="18"/>
  <c r="W1245" i="18"/>
  <c r="W842" i="18"/>
  <c r="W1289" i="18"/>
  <c r="W891" i="18"/>
  <c r="W635" i="18"/>
  <c r="W472" i="18"/>
  <c r="W77" i="18"/>
  <c r="W131" i="18"/>
  <c r="W449" i="18"/>
  <c r="W58" i="18"/>
  <c r="W64" i="18"/>
  <c r="W936" i="18"/>
  <c r="W217" i="18"/>
  <c r="W989" i="18"/>
  <c r="W932" i="18"/>
  <c r="W723" i="18"/>
  <c r="W1249" i="18"/>
  <c r="W527" i="18"/>
  <c r="W313" i="18"/>
  <c r="W1139" i="18"/>
  <c r="W511" i="18"/>
  <c r="W24" i="18"/>
  <c r="W980" i="18"/>
  <c r="W385" i="18"/>
  <c r="W855" i="18"/>
  <c r="W140" i="18"/>
  <c r="W424" i="18"/>
  <c r="W919" i="18"/>
  <c r="W294" i="18"/>
  <c r="W880" i="18"/>
  <c r="W455" i="18"/>
  <c r="W922" i="18"/>
  <c r="W563" i="18"/>
  <c r="W776" i="18"/>
  <c r="W1083" i="18"/>
  <c r="W240" i="18"/>
  <c r="W1304" i="18"/>
  <c r="W587" i="18"/>
  <c r="W292" i="18"/>
  <c r="W241" i="18"/>
  <c r="W703" i="18"/>
  <c r="W576" i="18"/>
  <c r="W535" i="18"/>
  <c r="W1279" i="18"/>
  <c r="W488" i="18"/>
  <c r="W802" i="18"/>
  <c r="W1224" i="18"/>
  <c r="W168" i="18"/>
  <c r="W1153" i="18"/>
  <c r="W641" i="18"/>
  <c r="W1357" i="18"/>
  <c r="W265" i="18"/>
  <c r="W546" i="18"/>
  <c r="W36" i="18"/>
  <c r="W40" i="18"/>
  <c r="W281" i="18"/>
  <c r="W1323" i="18"/>
  <c r="W839" i="18"/>
  <c r="W724" i="18"/>
  <c r="W750" i="18"/>
  <c r="W11" i="18"/>
  <c r="W1337" i="18"/>
  <c r="W21" i="18"/>
  <c r="W1250" i="18"/>
  <c r="W867" i="18"/>
  <c r="W483" i="18"/>
  <c r="W198" i="18"/>
  <c r="W1049" i="18"/>
  <c r="W1316" i="18"/>
  <c r="W19" i="18"/>
  <c r="W112" i="18"/>
  <c r="W820" i="18"/>
  <c r="W4" i="18"/>
  <c r="W695" i="18"/>
  <c r="W419" i="18"/>
  <c r="W516" i="18"/>
  <c r="W454" i="18"/>
  <c r="W1120" i="18"/>
  <c r="W1034" i="18"/>
  <c r="W708" i="18"/>
  <c r="W465" i="18"/>
  <c r="W732" i="18"/>
  <c r="W640" i="18"/>
  <c r="W581" i="18"/>
  <c r="W945" i="18"/>
  <c r="W898" i="18"/>
  <c r="W1005" i="18"/>
  <c r="W871" i="18"/>
  <c r="W1093" i="18"/>
  <c r="W510" i="18"/>
  <c r="W1322" i="18"/>
  <c r="W190" i="18"/>
  <c r="W970" i="18"/>
  <c r="W428" i="18"/>
  <c r="W944" i="18"/>
  <c r="W383" i="18"/>
  <c r="W1234" i="18"/>
  <c r="W411" i="18"/>
  <c r="W798" i="18"/>
  <c r="W531" i="18"/>
  <c r="W1048" i="18"/>
  <c r="W728" i="18"/>
  <c r="W127" i="18"/>
  <c r="W826" i="18"/>
  <c r="W549" i="18"/>
  <c r="W525" i="18"/>
  <c r="W748" i="18"/>
  <c r="W1222" i="18"/>
  <c r="W1298" i="18"/>
  <c r="W372" i="18"/>
  <c r="W48" i="18"/>
  <c r="W159" i="18"/>
  <c r="W994" i="18"/>
  <c r="W130" i="18"/>
  <c r="W1242" i="18"/>
  <c r="W356" i="18"/>
  <c r="W143" i="18"/>
  <c r="W269" i="18"/>
  <c r="W972" i="18"/>
  <c r="W814" i="18"/>
  <c r="W858" i="18"/>
  <c r="W731" i="18"/>
  <c r="W134" i="18"/>
  <c r="W88" i="18"/>
  <c r="W104" i="18"/>
  <c r="W398" i="18"/>
  <c r="W473" i="18"/>
  <c r="W161" i="18"/>
  <c r="W116" i="18"/>
  <c r="W838" i="18"/>
  <c r="W278" i="18"/>
  <c r="W418" i="18"/>
  <c r="W261" i="18"/>
  <c r="W264" i="18"/>
  <c r="W1281" i="18"/>
  <c r="W804" i="18"/>
  <c r="W1101" i="18"/>
  <c r="W311" i="18"/>
  <c r="W912" i="18"/>
  <c r="W381" i="18"/>
  <c r="W653" i="18"/>
  <c r="W172" i="18"/>
  <c r="W102" i="18"/>
  <c r="W760" i="18"/>
  <c r="W559" i="18"/>
  <c r="W1110" i="18"/>
  <c r="W793" i="18"/>
  <c r="W541" i="18"/>
  <c r="W117" i="18"/>
  <c r="W375" i="18"/>
  <c r="W182" i="18"/>
  <c r="W1029" i="18"/>
  <c r="W971" i="18"/>
  <c r="W1094" i="18"/>
  <c r="W709" i="18"/>
  <c r="W90" i="18"/>
  <c r="W629" i="18"/>
  <c r="W397" i="18"/>
  <c r="W910" i="18"/>
  <c r="W203" i="18"/>
  <c r="W442" i="18"/>
  <c r="W590" i="18"/>
  <c r="W573" i="18"/>
  <c r="W886" i="18"/>
  <c r="W1006" i="18"/>
  <c r="W25" i="18"/>
  <c r="W222" i="18"/>
  <c r="W445" i="18"/>
  <c r="W756" i="18"/>
  <c r="W1021" i="18"/>
  <c r="W619" i="18"/>
  <c r="W150" i="18"/>
  <c r="W1020" i="18"/>
  <c r="W550" i="18"/>
  <c r="W727" i="18"/>
  <c r="W580" i="18"/>
  <c r="W328" i="18"/>
  <c r="W1121" i="18"/>
  <c r="W1164" i="18"/>
  <c r="W492" i="18"/>
  <c r="W837" i="18"/>
  <c r="W448" i="18"/>
  <c r="W1040" i="18"/>
  <c r="W121" i="18"/>
  <c r="W574" i="18"/>
  <c r="W1305" i="18"/>
  <c r="W643" i="18"/>
  <c r="W197" i="18"/>
  <c r="W1098" i="18"/>
  <c r="W1320" i="18"/>
  <c r="W598" i="18"/>
  <c r="W1050" i="18"/>
  <c r="W96" i="18"/>
  <c r="W821" i="18"/>
  <c r="W320" i="18"/>
  <c r="W243" i="18"/>
  <c r="W107" i="18"/>
  <c r="W923" i="18"/>
  <c r="W637" i="18"/>
  <c r="W120" i="18"/>
  <c r="W180" i="18"/>
  <c r="W470" i="18"/>
  <c r="W928" i="18"/>
  <c r="W1292" i="18"/>
  <c r="W532" i="18"/>
  <c r="W791" i="18"/>
  <c r="W950" i="18"/>
  <c r="W1144" i="18"/>
  <c r="W1054" i="18"/>
  <c r="W425" i="18"/>
  <c r="W597" i="18"/>
  <c r="W133" i="18"/>
  <c r="W1062" i="18"/>
  <c r="W426" i="18"/>
  <c r="W1130" i="18"/>
  <c r="W1116" i="18"/>
  <c r="W892" i="18"/>
  <c r="W109" i="18"/>
  <c r="W1252" i="18"/>
  <c r="W1025" i="18"/>
  <c r="W622" i="18"/>
  <c r="W1030" i="18"/>
  <c r="W80" i="18"/>
  <c r="W1319" i="18"/>
  <c r="W658" i="18"/>
  <c r="W809" i="18"/>
  <c r="W548" i="18"/>
  <c r="W1085" i="18"/>
  <c r="W618" i="18"/>
  <c r="W447" i="18"/>
  <c r="W158" i="18"/>
  <c r="W295" i="18"/>
  <c r="W156" i="18"/>
  <c r="W687" i="18"/>
  <c r="W799" i="18"/>
  <c r="W830" i="18"/>
  <c r="W9" i="18"/>
  <c r="W983" i="18"/>
  <c r="W817" i="18"/>
  <c r="W81" i="18"/>
  <c r="W773" i="18"/>
  <c r="W718" i="18"/>
  <c r="W785" i="18"/>
  <c r="W181" i="18"/>
  <c r="W786" i="18"/>
  <c r="W1156" i="18"/>
  <c r="W1111" i="18"/>
  <c r="W1014" i="18"/>
  <c r="W239" i="18"/>
  <c r="W485" i="18"/>
  <c r="W70" i="18"/>
  <c r="W733" i="18"/>
  <c r="W789" i="18"/>
  <c r="W105" i="18"/>
  <c r="W31" i="18"/>
  <c r="W1270" i="18"/>
  <c r="W93" i="18"/>
  <c r="W607" i="18"/>
  <c r="W255" i="18"/>
  <c r="W815" i="18"/>
  <c r="W141" i="18"/>
  <c r="W231" i="18"/>
  <c r="W903" i="18"/>
  <c r="W1135" i="18"/>
  <c r="W674" i="18"/>
  <c r="W736" i="18"/>
  <c r="W1238" i="18"/>
  <c r="W834" i="18"/>
  <c r="W1035" i="18"/>
  <c r="W706" i="18"/>
  <c r="W893" i="18"/>
  <c r="W860" i="18"/>
  <c r="W1039" i="18"/>
  <c r="W931" i="18"/>
  <c r="W1303" i="18"/>
  <c r="W175" i="18"/>
  <c r="W85" i="18"/>
  <c r="W963" i="18"/>
  <c r="W35" i="18"/>
  <c r="W395" i="18"/>
  <c r="W1216" i="18"/>
  <c r="W753" i="18"/>
  <c r="W365" i="18"/>
  <c r="W520" i="18"/>
  <c r="W566" i="18"/>
  <c r="W631" i="18"/>
  <c r="W547" i="18"/>
  <c r="W458" i="18"/>
  <c r="W649" i="18"/>
  <c r="W543" i="18"/>
  <c r="W453" i="18"/>
  <c r="W302" i="18"/>
  <c r="W958" i="18"/>
  <c r="W322" i="18"/>
  <c r="W1103" i="18"/>
  <c r="W883" i="18"/>
  <c r="W717" i="18"/>
  <c r="W696" i="18"/>
  <c r="W734" i="18"/>
  <c r="W606" i="18"/>
  <c r="W446" i="18"/>
  <c r="W351" i="18"/>
  <c r="W380" i="18"/>
  <c r="W1070" i="18"/>
  <c r="W1134" i="18"/>
  <c r="W961" i="18"/>
  <c r="W946" i="18"/>
  <c r="W1355" i="18"/>
  <c r="W45" i="18"/>
  <c r="W964" i="18"/>
  <c r="W94" i="18"/>
  <c r="W1165" i="18"/>
  <c r="W132" i="18"/>
  <c r="W1247" i="18"/>
  <c r="W498" i="18"/>
  <c r="W810" i="18"/>
  <c r="W676" i="18"/>
  <c r="W1076" i="18"/>
  <c r="W12" i="18"/>
  <c r="W1142" i="18"/>
  <c r="W297" i="18"/>
  <c r="W927" i="18"/>
  <c r="W584" i="18"/>
  <c r="W1232" i="18"/>
  <c r="W1236" i="18"/>
  <c r="W1091" i="18"/>
  <c r="W999" i="18"/>
  <c r="W136" i="18"/>
  <c r="W1244" i="18"/>
  <c r="W493" i="18"/>
  <c r="W766" i="18"/>
  <c r="W1058" i="18"/>
  <c r="W1032" i="18"/>
  <c r="W137" i="18"/>
  <c r="W1061" i="18"/>
  <c r="W304" i="18"/>
  <c r="W796" i="18"/>
  <c r="W207" i="18"/>
  <c r="W614" i="18"/>
  <c r="W412" i="18"/>
  <c r="W862" i="18"/>
  <c r="W469" i="18"/>
  <c r="W1285" i="18"/>
  <c r="W170" i="18"/>
  <c r="W825" i="18"/>
  <c r="W391" i="18"/>
  <c r="W174" i="18"/>
  <c r="W539" i="18"/>
  <c r="W1239" i="18"/>
  <c r="W1077" i="18"/>
  <c r="W992" i="18"/>
  <c r="W494" i="18"/>
  <c r="W876" i="18"/>
  <c r="W1124" i="18"/>
  <c r="W444" i="18"/>
  <c r="W937" i="18"/>
  <c r="W506" i="18"/>
  <c r="W3" i="18"/>
  <c r="W1031" i="18"/>
  <c r="W1359" i="18"/>
  <c r="W392" i="18"/>
  <c r="W496" i="18"/>
  <c r="W224" i="18"/>
  <c r="W1301" i="18"/>
  <c r="W1015" i="18"/>
  <c r="W540" i="18"/>
  <c r="W288" i="18"/>
  <c r="W678" i="18"/>
  <c r="W1313" i="18"/>
  <c r="W564" i="18"/>
  <c r="W595" i="18"/>
  <c r="W616" i="18"/>
  <c r="W196" i="18"/>
  <c r="W744" i="18"/>
  <c r="W530" i="18"/>
  <c r="W223" i="18"/>
  <c r="W1097" i="18"/>
  <c r="W621" i="18"/>
  <c r="W346" i="18"/>
  <c r="W330" i="18"/>
  <c r="W1321" i="18"/>
  <c r="W406" i="18"/>
  <c r="W1044" i="18"/>
  <c r="W495" i="18"/>
  <c r="W1115" i="18"/>
  <c r="W186" i="18"/>
  <c r="W38" i="18"/>
  <c r="W128" i="18"/>
  <c r="W1089" i="18"/>
  <c r="W343" i="18"/>
  <c r="W307" i="18"/>
  <c r="W66" i="18"/>
  <c r="W286" i="18"/>
  <c r="W901" i="18"/>
  <c r="W1125" i="18"/>
  <c r="W147" i="18"/>
  <c r="W1059" i="18"/>
  <c r="W463" i="18"/>
  <c r="W1092" i="18"/>
  <c r="W632" i="18"/>
  <c r="W808" i="18"/>
  <c r="W254" i="18"/>
  <c r="W1229" i="18"/>
  <c r="W293" i="18"/>
  <c r="W1016" i="18"/>
  <c r="W99" i="18"/>
  <c r="W805" i="18"/>
  <c r="W108" i="18"/>
  <c r="W1353" i="18"/>
  <c r="W317" i="18"/>
  <c r="W896" i="18"/>
  <c r="W905" i="18"/>
  <c r="W751" i="18"/>
  <c r="W211" i="18"/>
  <c r="W1160" i="18"/>
  <c r="W341" i="18"/>
  <c r="W1356" i="18"/>
  <c r="W178" i="18"/>
  <c r="W1012" i="18"/>
  <c r="W362" i="18"/>
  <c r="W648" i="18"/>
  <c r="W283" i="18"/>
  <c r="W201" i="18"/>
  <c r="W866" i="18"/>
  <c r="W630" i="18"/>
  <c r="W78" i="18"/>
  <c r="W856" i="18"/>
  <c r="W324" i="18"/>
  <c r="W229" i="18"/>
  <c r="W611" i="18"/>
  <c r="W1230" i="18"/>
  <c r="W200" i="18"/>
  <c r="W152" i="18"/>
  <c r="W577" i="18"/>
  <c r="W1295" i="18"/>
  <c r="W702" i="18"/>
  <c r="W1151" i="18"/>
  <c r="W457" i="18"/>
  <c r="W1219" i="18"/>
  <c r="W601" i="18"/>
  <c r="W160" i="18"/>
  <c r="W811" i="18"/>
  <c r="W887" i="18"/>
  <c r="W1324" i="18"/>
  <c r="W1099" i="18"/>
  <c r="W464" i="18"/>
  <c r="W636" i="18"/>
  <c r="W713" i="18"/>
  <c r="W233" i="18"/>
  <c r="W56" i="18"/>
  <c r="W1361" i="18"/>
  <c r="W1253" i="18"/>
  <c r="W238" i="18"/>
  <c r="W443" i="18"/>
  <c r="W1248" i="18"/>
  <c r="W544" i="18"/>
  <c r="W1082" i="18"/>
  <c r="W671" i="18"/>
  <c r="W1231" i="18"/>
  <c r="W486" i="18"/>
  <c r="W822" i="18"/>
  <c r="W800" i="18"/>
  <c r="W1057" i="18"/>
  <c r="W279" i="18"/>
  <c r="W623" i="18"/>
  <c r="W920" i="18"/>
  <c r="W60" i="18"/>
  <c r="W329" i="18"/>
  <c r="W503" i="18"/>
  <c r="W87" i="18"/>
  <c r="W1241" i="18"/>
  <c r="W266" i="18"/>
  <c r="W663" i="18"/>
  <c r="W364" i="18"/>
  <c r="W518" i="18"/>
  <c r="W772" i="18"/>
  <c r="W205" i="18"/>
  <c r="W479" i="18"/>
  <c r="W433" i="18"/>
  <c r="W673" i="18"/>
  <c r="W988" i="18"/>
  <c r="W219" i="18"/>
  <c r="W666" i="18"/>
  <c r="W685" i="18"/>
  <c r="W202" i="18"/>
  <c r="W350" i="18"/>
  <c r="W1254" i="18"/>
  <c r="W306" i="18"/>
  <c r="W536" i="18"/>
  <c r="W119" i="18"/>
  <c r="W1312" i="18"/>
  <c r="W1052" i="18"/>
  <c r="W144" i="18"/>
  <c r="W377" i="18"/>
  <c r="W1096" i="18"/>
  <c r="W967" i="18"/>
  <c r="W335" i="18"/>
  <c r="W1084" i="18"/>
  <c r="W7" i="18"/>
  <c r="W1345" i="18"/>
  <c r="W151" i="18"/>
  <c r="W602" i="18"/>
  <c r="W747" i="18"/>
  <c r="W1036" i="18"/>
  <c r="W18" i="18"/>
  <c r="W235" i="18"/>
  <c r="W165" i="18"/>
  <c r="W1073" i="18"/>
  <c r="W1074" i="18"/>
  <c r="W841" i="18"/>
  <c r="W177" i="18"/>
  <c r="W39" i="18"/>
  <c r="W502" i="18"/>
  <c r="W359" i="18"/>
  <c r="W642" i="18"/>
  <c r="W691" i="18"/>
  <c r="W59" i="18"/>
  <c r="W953" i="18"/>
  <c r="W571" i="18"/>
  <c r="W797" i="18"/>
  <c r="W921" i="18"/>
  <c r="W850" i="18"/>
  <c r="W1126" i="18"/>
  <c r="W947" i="18"/>
  <c r="W417" i="18"/>
  <c r="W270" i="18"/>
  <c r="W851" i="18"/>
  <c r="W1221" i="18"/>
  <c r="W1042" i="18"/>
  <c r="W604" i="18"/>
  <c r="W818" i="18"/>
  <c r="W309" i="18"/>
  <c r="W1326" i="18"/>
  <c r="W191" i="18"/>
  <c r="W1360" i="18"/>
  <c r="W558" i="18"/>
  <c r="W17" i="18"/>
  <c r="W589" i="18"/>
  <c r="W153" i="18"/>
  <c r="W552" i="18"/>
  <c r="W1140" i="18"/>
  <c r="W1334" i="18"/>
  <c r="W555" i="18"/>
  <c r="W1071" i="18"/>
  <c r="W1327" i="18"/>
  <c r="W1155" i="18"/>
  <c r="W627" i="18"/>
  <c r="W824" i="18"/>
  <c r="W183" i="18"/>
  <c r="W1137" i="18"/>
  <c r="W318" i="18"/>
  <c r="W249" i="18"/>
  <c r="W312" i="18"/>
  <c r="W693" i="18"/>
  <c r="W656" i="18"/>
  <c r="W1277" i="18"/>
  <c r="W195" i="18"/>
  <c r="W476" i="18"/>
  <c r="W1127" i="18"/>
  <c r="W5" i="18"/>
  <c r="W1308" i="18"/>
  <c r="W784" i="18"/>
  <c r="W1009" i="18"/>
  <c r="W1046" i="18"/>
  <c r="W475" i="18"/>
  <c r="W1278" i="18"/>
  <c r="W27" i="18"/>
  <c r="W828" i="18"/>
  <c r="W864" i="18"/>
  <c r="W909" i="18"/>
  <c r="W331" i="18"/>
  <c r="W1315" i="18"/>
  <c r="W258" i="18"/>
  <c r="W166" i="18"/>
  <c r="W67" i="18"/>
  <c r="W875" i="18"/>
  <c r="W1045" i="18"/>
  <c r="W565" i="18"/>
  <c r="W146" i="18"/>
  <c r="W215" i="18"/>
  <c r="W402" i="18"/>
  <c r="W44" i="18"/>
  <c r="W345" i="18"/>
  <c r="W603" i="18"/>
  <c r="W591" i="18"/>
  <c r="W413" i="18"/>
  <c r="W1291" i="18"/>
  <c r="W361" i="18"/>
  <c r="W904" i="18"/>
  <c r="W15" i="18"/>
  <c r="W1335" i="18"/>
  <c r="W505" i="18"/>
  <c r="W1280" i="18"/>
  <c r="W679" i="18"/>
  <c r="W960" i="18"/>
  <c r="W1228" i="18"/>
  <c r="W914" i="18"/>
  <c r="W100" i="18"/>
  <c r="W273" i="18"/>
  <c r="W1087" i="18"/>
  <c r="W1346" i="18"/>
  <c r="W415" i="18"/>
  <c r="W8" i="18"/>
  <c r="W154" i="18"/>
  <c r="W394" i="18"/>
  <c r="W184" i="18"/>
  <c r="W1333" i="18"/>
  <c r="W740" i="18"/>
  <c r="W668" i="18"/>
  <c r="W769" i="18"/>
  <c r="W6" i="18"/>
  <c r="W315" i="18"/>
  <c r="W1243" i="18"/>
  <c r="W617" i="18"/>
  <c r="W962" i="18"/>
  <c r="W1297" i="18"/>
  <c r="W68" i="18"/>
  <c r="W334" i="18"/>
  <c r="W314" i="18"/>
  <c r="W977" i="18"/>
  <c r="W1056" i="18"/>
  <c r="W1079" i="18"/>
  <c r="W759" i="18"/>
  <c r="W348" i="18"/>
  <c r="W1268" i="18"/>
  <c r="W206" i="18"/>
  <c r="W230" i="18"/>
  <c r="W1217" i="18"/>
  <c r="W829" i="18"/>
  <c r="W615" i="18"/>
  <c r="W1080" i="18"/>
  <c r="W1348" i="18"/>
  <c r="W534" i="18"/>
  <c r="W599" i="18"/>
  <c r="W955" i="18"/>
  <c r="W1350" i="18"/>
  <c r="W722" i="18"/>
  <c r="W610" i="18"/>
  <c r="W1010" i="18"/>
  <c r="W1287" i="18"/>
  <c r="W369" i="18"/>
  <c r="W101" i="18"/>
  <c r="W316" i="18"/>
  <c r="W368" i="18"/>
  <c r="W275" i="18"/>
  <c r="W62" i="18"/>
  <c r="W253" i="18"/>
  <c r="W1028" i="18"/>
  <c r="W655" i="18"/>
  <c r="W845" i="18"/>
  <c r="W1136" i="18"/>
  <c r="W61" i="18"/>
  <c r="W697" i="18"/>
  <c r="W189" i="18"/>
  <c r="W280" i="18"/>
  <c r="W1008" i="18"/>
  <c r="W1276" i="18"/>
  <c r="W185" i="18"/>
  <c r="W990" i="18"/>
  <c r="W973" i="18"/>
  <c r="W432" i="18"/>
  <c r="W16" i="18"/>
  <c r="W719" i="18"/>
  <c r="W407" i="18"/>
  <c r="W2" i="18"/>
  <c r="W461" i="18"/>
  <c r="W873" i="18"/>
  <c r="W296" i="18"/>
  <c r="W1064" i="18"/>
  <c r="W71" i="18"/>
  <c r="W1255" i="18"/>
  <c r="W1013" i="18"/>
  <c r="W586" i="18"/>
  <c r="W1024" i="18"/>
  <c r="W129" i="18"/>
  <c r="W92" i="18"/>
  <c r="W106" i="18"/>
  <c r="W562" i="18"/>
  <c r="W23" i="18"/>
  <c r="W976" i="18"/>
  <c r="W889" i="18"/>
  <c r="W1299" i="18"/>
  <c r="W256" i="18"/>
  <c r="W1065" i="18"/>
  <c r="W997" i="18"/>
  <c r="W918" i="18"/>
  <c r="W657" i="18"/>
  <c r="W268" i="18"/>
  <c r="W332" i="18"/>
  <c r="W352" i="18"/>
  <c r="W1354" i="18"/>
  <c r="W949" i="18"/>
  <c r="W260" i="18"/>
  <c r="W1257" i="18"/>
  <c r="W74" i="18"/>
  <c r="W1273" i="18"/>
  <c r="W660" i="18"/>
  <c r="W881" i="18"/>
  <c r="W680" i="18"/>
  <c r="W522" i="18"/>
  <c r="W768" i="18"/>
  <c r="W103" i="18"/>
  <c r="W1200" i="18"/>
  <c r="W1205" i="18"/>
  <c r="W1179" i="18"/>
  <c r="W1185" i="18"/>
  <c r="W1194" i="18"/>
  <c r="W1170" i="18"/>
  <c r="W1184" i="18"/>
  <c r="W1211" i="18"/>
  <c r="W1174" i="18"/>
  <c r="W1209" i="18"/>
  <c r="S871" i="18"/>
  <c r="S768" i="18"/>
  <c r="S1064" i="18"/>
  <c r="S27" i="18"/>
  <c r="S914" i="18"/>
  <c r="S463" i="18"/>
  <c r="S576" i="18"/>
  <c r="S738" i="18"/>
  <c r="S654" i="18"/>
  <c r="S785" i="18"/>
  <c r="S923" i="18"/>
  <c r="S540" i="18"/>
  <c r="S771" i="18"/>
  <c r="S1191" i="18"/>
  <c r="S664" i="18"/>
  <c r="S426" i="18"/>
  <c r="S483" i="18"/>
  <c r="S517" i="18"/>
  <c r="S874" i="18"/>
  <c r="S1206" i="18"/>
  <c r="S712" i="18"/>
  <c r="S1124" i="18"/>
  <c r="S450" i="18"/>
  <c r="S246" i="18"/>
  <c r="S198" i="18"/>
  <c r="S440" i="18"/>
  <c r="S522" i="18"/>
  <c r="S840" i="18"/>
  <c r="S1235" i="18"/>
  <c r="S888" i="18"/>
  <c r="S491" i="18"/>
  <c r="S815" i="18"/>
  <c r="S1126" i="18"/>
  <c r="S466" i="18"/>
  <c r="S1330" i="18"/>
  <c r="S446" i="18"/>
  <c r="S1320" i="18"/>
  <c r="S1090" i="18"/>
  <c r="S234" i="18"/>
  <c r="S891" i="18"/>
  <c r="S907" i="18"/>
  <c r="S161" i="18"/>
  <c r="S374" i="18"/>
  <c r="S861" i="18"/>
  <c r="S367" i="18"/>
  <c r="S646" i="18"/>
  <c r="S1019" i="18"/>
  <c r="S278" i="18"/>
  <c r="S641" i="18"/>
  <c r="S332" i="18"/>
  <c r="S970" i="18"/>
  <c r="S1106" i="18"/>
  <c r="S1013" i="18"/>
  <c r="S667" i="18"/>
  <c r="S657" i="18"/>
  <c r="S965" i="18"/>
  <c r="S141" i="18"/>
  <c r="S859" i="18"/>
  <c r="S439" i="18"/>
  <c r="S1262" i="18"/>
  <c r="S357" i="18"/>
  <c r="S884" i="18"/>
  <c r="S453" i="18"/>
  <c r="S1154" i="18"/>
  <c r="S401" i="18"/>
  <c r="S228" i="18"/>
  <c r="S770" i="18"/>
  <c r="S364" i="18"/>
  <c r="S1015" i="18"/>
  <c r="S976" i="18"/>
  <c r="S1172" i="18"/>
  <c r="S902" i="18"/>
  <c r="S694" i="18"/>
  <c r="S1198" i="18"/>
  <c r="S773" i="18"/>
  <c r="S1142" i="18"/>
  <c r="S950" i="18"/>
  <c r="S1183" i="18"/>
  <c r="S1188" i="18"/>
  <c r="S904" i="18"/>
  <c r="S957" i="18"/>
  <c r="S740" i="18"/>
  <c r="S964" i="18"/>
  <c r="S1221" i="18"/>
  <c r="S1319" i="18"/>
  <c r="S500" i="18"/>
  <c r="S593" i="18"/>
  <c r="S716" i="18"/>
  <c r="S413" i="18"/>
  <c r="S236" i="18"/>
  <c r="S460" i="18"/>
  <c r="S952" i="18"/>
  <c r="S959" i="18"/>
  <c r="S580" i="18"/>
  <c r="S1216" i="18"/>
  <c r="S211" i="18"/>
  <c r="S960" i="18"/>
  <c r="S220" i="18"/>
  <c r="S711" i="18"/>
  <c r="S560" i="18"/>
  <c r="S432" i="18"/>
  <c r="S323" i="18"/>
  <c r="S1089" i="18"/>
  <c r="S498" i="18"/>
  <c r="S780" i="18"/>
  <c r="S1294" i="18"/>
  <c r="S488" i="18"/>
  <c r="S123" i="18"/>
  <c r="S704" i="18"/>
  <c r="S1361" i="18"/>
  <c r="S1204" i="18"/>
  <c r="S334" i="18"/>
  <c r="S1097" i="18"/>
  <c r="S1355" i="18"/>
  <c r="S306" i="18"/>
  <c r="S348" i="18"/>
  <c r="S1077" i="18"/>
  <c r="S1291" i="18"/>
  <c r="S947" i="18"/>
  <c r="S961" i="18"/>
  <c r="S882" i="18"/>
  <c r="S723" i="18"/>
  <c r="S988" i="18"/>
  <c r="S946" i="18"/>
  <c r="S1140" i="18"/>
  <c r="S362" i="18"/>
  <c r="S849" i="18"/>
  <c r="S214" i="18"/>
  <c r="S1145" i="18"/>
  <c r="S338" i="18"/>
  <c r="S1251" i="18"/>
  <c r="S1029" i="18"/>
  <c r="S1339" i="18"/>
  <c r="S1234" i="18"/>
  <c r="S647" i="18"/>
  <c r="S930" i="18"/>
  <c r="S751" i="18"/>
  <c r="S850" i="18"/>
  <c r="S1255" i="18"/>
  <c r="S777" i="18"/>
  <c r="S602" i="18"/>
  <c r="S1004" i="18"/>
  <c r="S1143" i="18"/>
  <c r="S232" i="18"/>
  <c r="S1344" i="18"/>
  <c r="S922" i="18"/>
  <c r="S489" i="18"/>
  <c r="S932" i="18"/>
  <c r="S366" i="18"/>
  <c r="S895" i="18"/>
  <c r="S270" i="18"/>
  <c r="S1118" i="18"/>
  <c r="S169" i="18"/>
  <c r="S615" i="18"/>
  <c r="S568" i="18"/>
  <c r="S170" i="18"/>
  <c r="S987" i="18"/>
  <c r="S422" i="18"/>
  <c r="S490" i="18"/>
  <c r="S383" i="18"/>
  <c r="S553" i="18"/>
  <c r="S397" i="18"/>
  <c r="S841" i="18"/>
  <c r="S1342" i="18"/>
  <c r="S1311" i="18"/>
  <c r="S1289" i="18"/>
  <c r="S892" i="18"/>
  <c r="S609" i="18"/>
  <c r="S927" i="18"/>
  <c r="S545" i="18"/>
  <c r="S1324" i="18"/>
  <c r="S343" i="18"/>
  <c r="S1096" i="18"/>
  <c r="S1256" i="18"/>
  <c r="S953" i="18"/>
  <c r="S1127" i="18"/>
  <c r="S1229" i="18"/>
  <c r="S764" i="18"/>
  <c r="S1270" i="18"/>
  <c r="S708" i="18"/>
  <c r="S524" i="18"/>
  <c r="S1252" i="18"/>
  <c r="S713" i="18"/>
  <c r="S805" i="18"/>
  <c r="S1193" i="18"/>
  <c r="S1356" i="18"/>
  <c r="S854" i="18"/>
  <c r="S335" i="18"/>
  <c r="S739" i="18"/>
  <c r="S474" i="18"/>
  <c r="S339" i="18"/>
  <c r="S674" i="18"/>
  <c r="S1105" i="18"/>
  <c r="S1258" i="18"/>
  <c r="S727" i="18"/>
  <c r="S948" i="18"/>
  <c r="S499" i="18"/>
  <c r="S1053" i="18"/>
  <c r="S808" i="18"/>
  <c r="S1326" i="18"/>
  <c r="S543" i="18"/>
  <c r="S223" i="18"/>
  <c r="S248" i="18"/>
  <c r="S434" i="18"/>
  <c r="S652" i="18"/>
  <c r="S510" i="18"/>
  <c r="S787" i="18"/>
  <c r="S514" i="18"/>
  <c r="S321" i="18"/>
  <c r="S1107" i="18"/>
  <c r="S1360" i="18"/>
  <c r="S1149" i="18"/>
  <c r="S1186" i="18"/>
  <c r="S239" i="18"/>
  <c r="S695" i="18"/>
  <c r="S1237" i="18"/>
  <c r="S941" i="18"/>
  <c r="S809" i="18"/>
  <c r="S1222" i="18"/>
  <c r="S1175" i="18"/>
  <c r="S1109" i="18"/>
  <c r="S451" i="18"/>
  <c r="S454" i="18"/>
  <c r="S685" i="18"/>
  <c r="S852" i="18"/>
  <c r="S1238" i="18"/>
  <c r="S762" i="18"/>
  <c r="S452" i="18"/>
  <c r="S1176" i="18"/>
  <c r="S1170" i="18"/>
  <c r="S1335" i="18"/>
  <c r="S550" i="18"/>
  <c r="S1057" i="18"/>
  <c r="S834" i="18"/>
  <c r="S272" i="18"/>
  <c r="S757" i="18"/>
  <c r="S1261" i="18"/>
  <c r="S1337" i="18"/>
  <c r="S598" i="18"/>
  <c r="S1104" i="18"/>
  <c r="S285" i="18"/>
  <c r="S535" i="18"/>
  <c r="S1321" i="18"/>
  <c r="S741" i="18"/>
  <c r="S315" i="18"/>
  <c r="S381" i="18"/>
  <c r="S371" i="18"/>
  <c r="S304" i="18"/>
  <c r="S648" i="18"/>
  <c r="S752" i="18"/>
  <c r="S775" i="18"/>
  <c r="S1014" i="18"/>
  <c r="S1119" i="18"/>
  <c r="S702" i="18"/>
  <c r="S532" i="18"/>
  <c r="S720" i="18"/>
  <c r="S567" i="18"/>
  <c r="S1243" i="18"/>
  <c r="S294" i="18"/>
  <c r="S420" i="18"/>
  <c r="S1024" i="18"/>
  <c r="S1239" i="18"/>
  <c r="S597" i="18"/>
  <c r="S1095" i="18"/>
  <c r="S998" i="18"/>
  <c r="S441" i="18"/>
  <c r="S1340" i="18"/>
  <c r="S546" i="18"/>
  <c r="S853" i="18"/>
  <c r="S1328" i="18"/>
  <c r="S873" i="18"/>
  <c r="S1000" i="18"/>
  <c r="S502" i="18"/>
  <c r="S799" i="18"/>
  <c r="S386" i="18"/>
  <c r="S377" i="18"/>
  <c r="S1275" i="18"/>
  <c r="S314" i="18"/>
  <c r="S962" i="18"/>
  <c r="S974" i="18"/>
  <c r="S889" i="18"/>
  <c r="S954" i="18"/>
  <c r="S627" i="18"/>
  <c r="S578" i="18"/>
  <c r="S402" i="18"/>
  <c r="S295" i="18"/>
  <c r="S351" i="18"/>
  <c r="S639" i="18"/>
  <c r="S769" i="18"/>
  <c r="S574" i="18"/>
  <c r="S352" i="18"/>
  <c r="S1078" i="18"/>
  <c r="S662" i="18"/>
  <c r="S658" i="18"/>
  <c r="S1166" i="18"/>
  <c r="S264" i="18"/>
  <c r="S1271" i="18"/>
  <c r="S1153" i="18"/>
  <c r="S868" i="18"/>
  <c r="S456" i="18"/>
  <c r="S1079" i="18"/>
  <c r="S1336" i="18"/>
  <c r="S754" i="18"/>
  <c r="S1283" i="18"/>
  <c r="S804" i="18"/>
  <c r="S994" i="18"/>
  <c r="S774" i="18"/>
  <c r="S1218" i="18"/>
  <c r="S326" i="18"/>
  <c r="S936" i="18"/>
  <c r="S992" i="18"/>
  <c r="S226" i="18"/>
  <c r="S750" i="18"/>
  <c r="S818" i="18"/>
  <c r="S595" i="18"/>
  <c r="S1160" i="18"/>
  <c r="S398" i="18"/>
  <c r="S1318" i="18"/>
  <c r="S1155" i="18"/>
  <c r="S651" i="18"/>
  <c r="S566" i="18"/>
  <c r="S518" i="18"/>
  <c r="S533" i="18"/>
  <c r="S1059" i="18"/>
  <c r="S1065" i="18"/>
  <c r="S571" i="18"/>
  <c r="S1061" i="18"/>
  <c r="S1031" i="18"/>
  <c r="S1292" i="18"/>
  <c r="S1056" i="18"/>
  <c r="S470" i="18"/>
  <c r="S1055" i="18"/>
  <c r="S224" i="18"/>
  <c r="S737" i="18"/>
  <c r="S1282" i="18"/>
  <c r="S350" i="18"/>
  <c r="S606" i="18"/>
  <c r="S594" i="18"/>
  <c r="S975" i="18"/>
  <c r="S839" i="18"/>
  <c r="S1250" i="18"/>
  <c r="S325" i="18"/>
  <c r="S945" i="18"/>
  <c r="S837" i="18"/>
  <c r="S916" i="18"/>
  <c r="S467" i="18"/>
  <c r="S986" i="18"/>
  <c r="S218" i="18"/>
  <c r="S1273" i="18"/>
  <c r="S492" i="18"/>
  <c r="S883" i="18"/>
  <c r="S634" i="18"/>
  <c r="S887" i="18"/>
  <c r="S877" i="18"/>
  <c r="S1146" i="18"/>
  <c r="S630" i="18"/>
  <c r="S168" i="18"/>
  <c r="S276" i="18"/>
  <c r="S380" i="18"/>
  <c r="S1052" i="18"/>
  <c r="S365" i="18"/>
  <c r="S919" i="18"/>
  <c r="S603" i="18"/>
  <c r="S455" i="18"/>
  <c r="S817" i="18"/>
  <c r="S759" i="18"/>
  <c r="S1092" i="18"/>
  <c r="S251" i="18"/>
  <c r="S1113" i="18"/>
  <c r="S1242" i="18"/>
  <c r="S1332" i="18"/>
  <c r="S327" i="18"/>
  <c r="S1287" i="18"/>
  <c r="S286" i="18"/>
  <c r="S814" i="18"/>
  <c r="S693" i="18"/>
  <c r="S1196" i="18"/>
  <c r="S913" i="18"/>
  <c r="S1327" i="18"/>
  <c r="S435" i="18"/>
  <c r="S1200" i="18"/>
  <c r="S1293" i="18"/>
  <c r="S703" i="18"/>
  <c r="S494" i="18"/>
  <c r="S973" i="18"/>
  <c r="S851" i="18"/>
  <c r="S1050" i="18"/>
  <c r="S864" i="18"/>
  <c r="S1101" i="18"/>
  <c r="S418" i="18"/>
  <c r="S918" i="18"/>
  <c r="S827" i="18"/>
  <c r="S620" i="18"/>
  <c r="S575" i="18"/>
  <c r="S1020" i="18"/>
  <c r="S204" i="18"/>
  <c r="S605" i="18"/>
  <c r="S203" i="18"/>
  <c r="S1322" i="18"/>
  <c r="S1213" i="18"/>
  <c r="S423" i="18"/>
  <c r="S789" i="18"/>
  <c r="S675" i="18"/>
  <c r="S822" i="18"/>
  <c r="S442" i="18"/>
  <c r="S505" i="18"/>
  <c r="S477" i="18"/>
  <c r="S1210" i="18"/>
  <c r="S715" i="18"/>
  <c r="S360" i="18"/>
  <c r="S629" i="18"/>
  <c r="S1177" i="18"/>
  <c r="S1233" i="18"/>
  <c r="S290" i="18"/>
  <c r="S542" i="18"/>
  <c r="S686" i="18"/>
  <c r="S215" i="18"/>
  <c r="S1197" i="18"/>
  <c r="S317" i="18"/>
  <c r="S513" i="18"/>
  <c r="S956" i="18"/>
  <c r="S1226" i="18"/>
  <c r="S465" i="18"/>
  <c r="S411" i="18"/>
  <c r="S1230" i="18"/>
  <c r="S665" i="18"/>
  <c r="S501" i="18"/>
  <c r="S275" i="18"/>
  <c r="S301" i="18"/>
  <c r="S792" i="18"/>
  <c r="S980" i="18"/>
  <c r="S1163" i="18"/>
  <c r="S1192" i="18"/>
  <c r="S1182" i="18"/>
  <c r="S1272" i="18"/>
  <c r="S308" i="18"/>
  <c r="S212" i="18"/>
  <c r="S403" i="18"/>
  <c r="S767" i="18"/>
  <c r="S1241" i="18"/>
  <c r="S761" i="18"/>
  <c r="S1302" i="18"/>
  <c r="S1266" i="18"/>
  <c r="S971" i="18"/>
  <c r="S779" i="18"/>
  <c r="S1217" i="18"/>
  <c r="S944" i="18"/>
  <c r="S557" i="18"/>
  <c r="S281" i="18"/>
  <c r="S221" i="18"/>
  <c r="S1067" i="18"/>
  <c r="S846" i="18"/>
  <c r="S819" i="18"/>
  <c r="S719" i="18"/>
  <c r="S791" i="18"/>
  <c r="S706" i="18"/>
  <c r="S486" i="18"/>
  <c r="S996" i="18"/>
  <c r="S863" i="18"/>
  <c r="S481" i="18"/>
  <c r="S302" i="18"/>
  <c r="S666" i="18"/>
  <c r="S196" i="18"/>
  <c r="S857" i="18"/>
  <c r="S966" i="18"/>
  <c r="S300" i="18"/>
  <c r="S687" i="18"/>
  <c r="S1075" i="18"/>
  <c r="S668" i="18"/>
  <c r="S663" i="18"/>
  <c r="S742" i="18"/>
  <c r="S782" i="18"/>
  <c r="S243" i="18"/>
  <c r="S256" i="18"/>
  <c r="S468" i="18"/>
  <c r="S1313" i="18"/>
  <c r="S793" i="18"/>
  <c r="S1284" i="18"/>
  <c r="S776" i="18"/>
  <c r="S336" i="18"/>
  <c r="S681" i="18"/>
  <c r="S493" i="18"/>
  <c r="S717" i="18"/>
  <c r="S1123" i="18"/>
  <c r="S1060" i="18"/>
  <c r="S756" i="18"/>
  <c r="S1305" i="18"/>
  <c r="S461" i="18"/>
  <c r="S1314" i="18"/>
  <c r="S213" i="18"/>
  <c r="S1295" i="18"/>
  <c r="S967" i="18"/>
  <c r="S1299" i="18"/>
  <c r="S753" i="18"/>
  <c r="S257" i="18"/>
  <c r="S812" i="18"/>
  <c r="S282" i="18"/>
  <c r="S1043" i="18"/>
  <c r="S825" i="18"/>
  <c r="S296" i="18"/>
  <c r="S284" i="18"/>
  <c r="S616" i="18"/>
  <c r="S1082" i="18"/>
  <c r="S368" i="18"/>
  <c r="S1345" i="18"/>
  <c r="S359" i="18"/>
  <c r="S908" i="18"/>
  <c r="S1048" i="18"/>
  <c r="S653" i="18"/>
  <c r="S898" i="18"/>
  <c r="S829" i="18"/>
  <c r="S1162" i="18"/>
  <c r="S569" i="18"/>
  <c r="S935" i="18"/>
  <c r="S1007" i="18"/>
  <c r="S310" i="18"/>
  <c r="S328" i="18"/>
  <c r="S427" i="18"/>
  <c r="S1207" i="18"/>
  <c r="S591" i="18"/>
  <c r="S1087" i="18"/>
  <c r="S1246" i="18"/>
  <c r="S614" i="18"/>
  <c r="S659" i="18"/>
  <c r="S252" i="18"/>
  <c r="S736" i="18"/>
  <c r="S684" i="18"/>
  <c r="S210" i="18"/>
  <c r="S1156" i="18"/>
  <c r="S561" i="18"/>
  <c r="S458" i="18"/>
  <c r="S937" i="18"/>
  <c r="S303" i="18"/>
  <c r="S1044" i="18"/>
  <c r="S897" i="18"/>
  <c r="S1152" i="18"/>
  <c r="S1201" i="18"/>
  <c r="S247" i="18"/>
  <c r="S119" i="18"/>
  <c r="S1359" i="18"/>
  <c r="S1038" i="18"/>
  <c r="S1073" i="18"/>
  <c r="S1253" i="18"/>
  <c r="S760" i="18"/>
  <c r="S1144" i="18"/>
  <c r="S344" i="18"/>
  <c r="S836" i="18"/>
  <c r="S504" i="18"/>
  <c r="S469" i="18"/>
  <c r="S346" i="18"/>
  <c r="S417" i="18"/>
  <c r="S1168" i="18"/>
  <c r="S1080" i="18"/>
  <c r="S1025" i="18"/>
  <c r="S613" i="18"/>
  <c r="S1063" i="18"/>
  <c r="S879" i="18"/>
  <c r="S1058" i="18"/>
  <c r="S399" i="18"/>
  <c r="S622" i="18"/>
  <c r="S1280" i="18"/>
  <c r="S280" i="18"/>
  <c r="S688" i="18"/>
  <c r="S726" i="18"/>
  <c r="S679" i="18"/>
  <c r="S643" i="18"/>
  <c r="S1264" i="18"/>
  <c r="S208" i="18"/>
  <c r="S206" i="18"/>
  <c r="S155" i="18"/>
  <c r="S816" i="18"/>
  <c r="S394" i="18"/>
  <c r="S677" i="18"/>
  <c r="S942" i="18"/>
  <c r="S1120" i="18"/>
  <c r="S240" i="18"/>
  <c r="S207" i="18"/>
  <c r="S624" i="18"/>
  <c r="S101" i="18"/>
  <c r="S1357" i="18"/>
  <c r="S1036" i="18"/>
  <c r="S870" i="18"/>
  <c r="S724" i="18"/>
  <c r="S1164" i="18"/>
  <c r="S823" i="18"/>
  <c r="S201" i="18"/>
  <c r="S981" i="18"/>
  <c r="S1117" i="18"/>
  <c r="S254" i="18"/>
  <c r="S1224" i="18"/>
  <c r="S1249" i="18"/>
  <c r="S587" i="18"/>
  <c r="S589" i="18"/>
  <c r="S433" i="18"/>
  <c r="S1315" i="18"/>
  <c r="S820" i="18"/>
  <c r="S1209" i="18"/>
  <c r="S1329" i="18"/>
  <c r="S1139" i="18"/>
  <c r="S1151" i="18"/>
  <c r="S1054" i="18"/>
  <c r="S1121" i="18"/>
  <c r="S373" i="18"/>
  <c r="S1298" i="18"/>
  <c r="S391" i="18"/>
  <c r="S735" i="18"/>
  <c r="S449" i="18"/>
  <c r="S696" i="18"/>
  <c r="S1011" i="18"/>
  <c r="S608" i="18"/>
  <c r="S1296" i="18"/>
  <c r="S1303" i="18"/>
  <c r="S912" i="18"/>
  <c r="S1157" i="18"/>
  <c r="S943" i="18"/>
  <c r="S997" i="18"/>
  <c r="S238" i="18"/>
  <c r="S1225" i="18"/>
  <c r="S828" i="18"/>
  <c r="S558" i="18"/>
  <c r="S565" i="18"/>
  <c r="S265" i="18"/>
  <c r="S437" i="18"/>
  <c r="S1046" i="18"/>
  <c r="S958" i="18"/>
  <c r="S830" i="18"/>
  <c r="S219" i="18"/>
  <c r="S271" i="18"/>
  <c r="S1028" i="18"/>
  <c r="S582" i="18"/>
  <c r="S311" i="18"/>
  <c r="S744" i="18"/>
  <c r="S409" i="18"/>
  <c r="S1257" i="18"/>
  <c r="S485" i="18"/>
  <c r="S577" i="18"/>
  <c r="S1205" i="18"/>
  <c r="S1228" i="18"/>
  <c r="S1016" i="18"/>
  <c r="S515" i="18"/>
  <c r="S447" i="18"/>
  <c r="S601" i="18"/>
  <c r="S508" i="18"/>
  <c r="S1185" i="18"/>
  <c r="S324" i="18"/>
  <c r="S862" i="18"/>
  <c r="S1254" i="18"/>
  <c r="S1203" i="18"/>
  <c r="S1350" i="18"/>
  <c r="S797" i="18"/>
  <c r="S512" i="18"/>
  <c r="S990" i="18"/>
  <c r="S1147" i="18"/>
  <c r="S395" i="18"/>
  <c r="S242" i="18"/>
  <c r="S1103" i="18"/>
  <c r="S331" i="18"/>
  <c r="S1133" i="18"/>
  <c r="S1351" i="18"/>
  <c r="S1219" i="18"/>
  <c r="S1236" i="18"/>
  <c r="S274" i="18"/>
  <c r="S340" i="18"/>
  <c r="S541" i="18"/>
  <c r="S794" i="18"/>
  <c r="S730" i="18"/>
  <c r="S241" i="18"/>
  <c r="S596" i="18"/>
  <c r="S905" i="18"/>
  <c r="S526" i="18"/>
  <c r="S379" i="18"/>
  <c r="S230" i="18"/>
  <c r="S1021" i="18"/>
  <c r="S1027" i="18"/>
  <c r="S700" i="18"/>
  <c r="S273" i="18"/>
  <c r="S673" i="18"/>
  <c r="S1167" i="18"/>
  <c r="S680" i="18"/>
  <c r="S414" i="18"/>
  <c r="S1208" i="18"/>
  <c r="S921" i="18"/>
  <c r="S940" i="18"/>
  <c r="S516" i="18"/>
  <c r="S1115" i="18"/>
  <c r="S650" i="18"/>
  <c r="S1199" i="18"/>
  <c r="S388" i="18"/>
  <c r="S1231" i="18"/>
  <c r="S1190" i="18"/>
  <c r="S1086" i="18"/>
  <c r="S390" i="18"/>
  <c r="S1134" i="18"/>
  <c r="S292" i="18"/>
  <c r="S312" i="18"/>
  <c r="S938" i="18"/>
  <c r="S592" i="18"/>
  <c r="S349" i="18"/>
  <c r="S1108" i="18"/>
  <c r="S801" i="18"/>
  <c r="S538" i="18"/>
  <c r="S1245" i="18"/>
  <c r="S319" i="18"/>
  <c r="S772" i="18"/>
  <c r="S245" i="18"/>
  <c r="S619" i="18"/>
  <c r="S725" i="18"/>
  <c r="S358" i="18"/>
  <c r="S552" i="18"/>
  <c r="S813" i="18"/>
  <c r="S1017" i="18"/>
  <c r="S632" i="18"/>
  <c r="S1288" i="18"/>
  <c r="S428" i="18"/>
  <c r="S635" i="18"/>
  <c r="S899" i="18"/>
  <c r="S197" i="18"/>
  <c r="S821" i="18"/>
  <c r="S638" i="18"/>
  <c r="S407" i="18"/>
  <c r="S347" i="18"/>
  <c r="S1111" i="18"/>
  <c r="S539" i="18"/>
  <c r="S856" i="18"/>
  <c r="S530" i="18"/>
  <c r="S621" i="18"/>
  <c r="S570" i="18"/>
  <c r="S263" i="18"/>
  <c r="S1081" i="18"/>
  <c r="S1009" i="18"/>
  <c r="S1116" i="18"/>
  <c r="S875" i="18"/>
  <c r="S387" i="18"/>
  <c r="S858" i="18"/>
  <c r="S1041" i="18"/>
  <c r="S356" i="18"/>
  <c r="S1034" i="18"/>
  <c r="S279" i="18"/>
  <c r="S798" i="18"/>
  <c r="S1129" i="18"/>
  <c r="S1194" i="18"/>
  <c r="S800" i="18"/>
  <c r="S1211" i="18"/>
  <c r="S503" i="18"/>
  <c r="S1094" i="18"/>
  <c r="S1269" i="18"/>
  <c r="S631" i="18"/>
  <c r="S972" i="18"/>
  <c r="S523" i="18"/>
  <c r="S939" i="18"/>
  <c r="S885" i="18"/>
  <c r="S471" i="18"/>
  <c r="S672" i="18"/>
  <c r="S496" i="18"/>
  <c r="S876" i="18"/>
  <c r="S262" i="18"/>
  <c r="S893" i="18"/>
  <c r="S1070" i="18"/>
  <c r="S1068" i="18"/>
  <c r="S412" i="18"/>
  <c r="S886" i="18"/>
  <c r="S217" i="18"/>
  <c r="S408" i="18"/>
  <c r="S305" i="18"/>
  <c r="S1312" i="18"/>
  <c r="S784" i="18"/>
  <c r="S1323" i="18"/>
  <c r="S564" i="18"/>
  <c r="S689" i="18"/>
  <c r="S617" i="18"/>
  <c r="S1049" i="18"/>
  <c r="S266" i="18"/>
  <c r="S697" i="18"/>
  <c r="S355" i="18"/>
  <c r="S1317" i="18"/>
  <c r="S1202" i="18"/>
  <c r="S1244" i="18"/>
  <c r="S705" i="18"/>
  <c r="S289" i="18"/>
  <c r="S963" i="18"/>
  <c r="S1158" i="18"/>
  <c r="S1343" i="18"/>
  <c r="S671" i="18"/>
  <c r="S1352" i="18"/>
  <c r="S267" i="18"/>
  <c r="S590" i="18"/>
  <c r="S1045" i="18"/>
  <c r="S322" i="18"/>
  <c r="S260" i="18"/>
  <c r="S1212" i="18"/>
  <c r="S333" i="18"/>
  <c r="S250" i="18"/>
  <c r="S584" i="18"/>
  <c r="S1083" i="18"/>
  <c r="S698" i="18"/>
  <c r="S924" i="18"/>
  <c r="S1348" i="18"/>
  <c r="S261" i="18"/>
  <c r="S860" i="18"/>
  <c r="S835" i="18"/>
  <c r="S268" i="18"/>
  <c r="S734" i="18"/>
  <c r="S556" i="18"/>
  <c r="S718" i="18"/>
  <c r="S733" i="18"/>
  <c r="S683" i="18"/>
  <c r="S993" i="18"/>
  <c r="S732" i="18"/>
  <c r="S969" i="18"/>
  <c r="S233" i="18"/>
  <c r="S229" i="18"/>
  <c r="S1005" i="18"/>
  <c r="S464" i="18"/>
  <c r="S448" i="18"/>
  <c r="S925" i="18"/>
  <c r="S559" i="18"/>
  <c r="S1035" i="18"/>
  <c r="S633" i="18"/>
  <c r="S1358" i="18"/>
  <c r="S1297" i="18"/>
  <c r="S406" i="18"/>
  <c r="S729" i="18"/>
  <c r="S586" i="18"/>
  <c r="S1150" i="18"/>
  <c r="S788" i="18"/>
  <c r="S244" i="18"/>
  <c r="S1184" i="18"/>
  <c r="S419" i="18"/>
  <c r="S572" i="18"/>
  <c r="S1023" i="18"/>
  <c r="S1189" i="18"/>
  <c r="S1099" i="18"/>
  <c r="S1325" i="18"/>
  <c r="S573" i="18"/>
  <c r="S911" i="18"/>
  <c r="S480" i="18"/>
  <c r="S1169" i="18"/>
  <c r="S661" i="18"/>
  <c r="S298" i="18"/>
  <c r="S1136" i="18"/>
  <c r="S989" i="18"/>
  <c r="S991" i="18"/>
  <c r="S297" i="18"/>
  <c r="S255" i="18"/>
  <c r="S1240" i="18"/>
  <c r="S721" i="18"/>
  <c r="S1276" i="18"/>
  <c r="S890" i="18"/>
  <c r="S878" i="18"/>
  <c r="S1316" i="18"/>
  <c r="S283" i="18"/>
  <c r="S555" i="18"/>
  <c r="S396" i="18"/>
  <c r="S790" i="18"/>
  <c r="S1174" i="18"/>
  <c r="S1265" i="18"/>
  <c r="S867" i="18"/>
  <c r="S999" i="18"/>
  <c r="S880" i="18"/>
  <c r="S1187" i="18"/>
  <c r="S1161" i="18"/>
  <c r="S676" i="18"/>
  <c r="S709" i="18"/>
  <c r="S1033" i="18"/>
  <c r="S1260" i="18"/>
  <c r="S288" i="18"/>
  <c r="S1100" i="18"/>
  <c r="S547" i="18"/>
  <c r="S612" i="18"/>
  <c r="S1012" i="18"/>
  <c r="S459" i="18"/>
  <c r="S636" i="18"/>
  <c r="S1102" i="18"/>
  <c r="S1195" i="18"/>
  <c r="S955" i="18"/>
  <c r="S1248" i="18"/>
  <c r="S1148" i="18"/>
  <c r="S745" i="18"/>
  <c r="S1304" i="18"/>
  <c r="S1006" i="18"/>
  <c r="S1353" i="18"/>
  <c r="S583" i="18"/>
  <c r="S544" i="18"/>
  <c r="S728" i="18"/>
  <c r="S1267" i="18"/>
  <c r="S722" i="18"/>
  <c r="S763" i="18"/>
  <c r="S600" i="18"/>
  <c r="S320" i="18"/>
  <c r="S1278" i="18"/>
  <c r="S731" i="18"/>
  <c r="S1003" i="18"/>
  <c r="S1309" i="18"/>
  <c r="S838" i="18"/>
  <c r="S766" i="18"/>
  <c r="S1214" i="18"/>
  <c r="S1333" i="18"/>
  <c r="S1310" i="18"/>
  <c r="S511" i="18"/>
  <c r="S934" i="18"/>
  <c r="S341" i="18"/>
  <c r="S1227" i="18"/>
  <c r="S385" i="18"/>
  <c r="S562" i="18"/>
  <c r="S623" i="18"/>
  <c r="S330" i="18"/>
  <c r="S795" i="18"/>
  <c r="S810" i="18"/>
  <c r="S826" i="18"/>
  <c r="S216" i="18"/>
  <c r="S1300" i="18"/>
  <c r="S637" i="18"/>
  <c r="S1308" i="18"/>
  <c r="S487" i="18"/>
  <c r="S307" i="18"/>
  <c r="S618" i="18"/>
  <c r="S1130" i="18"/>
  <c r="S293" i="18"/>
  <c r="S910" i="18"/>
  <c r="S345" i="18"/>
  <c r="S783" i="18"/>
  <c r="S563" i="18"/>
  <c r="S436" i="18"/>
  <c r="S1138" i="18"/>
  <c r="S968" i="18"/>
  <c r="S1110" i="18"/>
  <c r="S363" i="18"/>
  <c r="S537" i="18"/>
  <c r="S329" i="18"/>
  <c r="S171" i="18"/>
  <c r="S1179" i="18"/>
  <c r="S915" i="18"/>
  <c r="S1181" i="18"/>
  <c r="S755" i="18"/>
  <c r="S1131" i="18"/>
  <c r="S1277" i="18"/>
  <c r="S1022" i="18"/>
  <c r="S392" i="18"/>
  <c r="S917" i="18"/>
  <c r="S714" i="18"/>
  <c r="S1274" i="18"/>
  <c r="S416" i="18"/>
  <c r="S894" i="18"/>
  <c r="S909" i="18"/>
  <c r="S929" i="18"/>
  <c r="S1032" i="18"/>
  <c r="S765" i="18"/>
  <c r="S462" i="18"/>
  <c r="S410" i="18"/>
  <c r="S1159" i="18"/>
  <c r="S520" i="18"/>
  <c r="S842" i="18"/>
  <c r="S832" i="18"/>
  <c r="S536" i="18"/>
  <c r="S353" i="18"/>
  <c r="S781" i="18"/>
  <c r="S376" i="18"/>
  <c r="S1306" i="18"/>
  <c r="S382" i="18"/>
  <c r="S1112" i="18"/>
  <c r="S287" i="18"/>
  <c r="S644" i="18"/>
  <c r="S316" i="18"/>
  <c r="S354" i="18"/>
  <c r="S1173" i="18"/>
  <c r="S473" i="18"/>
  <c r="S291" i="18"/>
  <c r="S444" i="18"/>
  <c r="S1334" i="18"/>
  <c r="S872" i="18"/>
  <c r="S896" i="18"/>
  <c r="S342" i="18"/>
  <c r="S690" i="18"/>
  <c r="S1178" i="18"/>
  <c r="S949" i="18"/>
  <c r="S519" i="18"/>
  <c r="S527" i="18"/>
  <c r="S645" i="18"/>
  <c r="S1137" i="18"/>
  <c r="S1263" i="18"/>
  <c r="S640" i="18"/>
  <c r="S611" i="18"/>
  <c r="S549" i="18"/>
  <c r="S985" i="18"/>
  <c r="S1171" i="18"/>
  <c r="S1071" i="18"/>
  <c r="S548" i="18"/>
  <c r="S1076" i="18"/>
  <c r="S277" i="18"/>
  <c r="S746" i="18"/>
  <c r="S1010" i="18"/>
  <c r="S361" i="18"/>
  <c r="S1285" i="18"/>
  <c r="S443" i="18"/>
  <c r="S429" i="18"/>
  <c r="S692" i="18"/>
  <c r="S225" i="18"/>
  <c r="S1098" i="18"/>
  <c r="S977" i="18"/>
  <c r="S415" i="18"/>
  <c r="S370" i="18"/>
  <c r="S701" i="18"/>
  <c r="S1232" i="18"/>
  <c r="S472" i="18"/>
  <c r="S253" i="18"/>
  <c r="S979" i="18"/>
  <c r="S748" i="18"/>
  <c r="S478" i="18"/>
  <c r="S249" i="18"/>
  <c r="S237" i="18"/>
  <c r="S682" i="18"/>
  <c r="S1088" i="18"/>
  <c r="S1247" i="18"/>
  <c r="S1051" i="18"/>
  <c r="S425" i="18"/>
  <c r="S528" i="18"/>
  <c r="S1125" i="18"/>
  <c r="S866" i="18"/>
  <c r="S1085" i="18"/>
  <c r="S313" i="18"/>
  <c r="S803" i="18"/>
  <c r="S626" i="18"/>
  <c r="S1354" i="18"/>
  <c r="S235" i="18"/>
  <c r="S531" i="18"/>
  <c r="S656" i="18"/>
  <c r="S506" i="18"/>
  <c r="S649" i="18"/>
  <c r="S588" i="18"/>
  <c r="S258" i="18"/>
  <c r="S337" i="18"/>
  <c r="S1074" i="18"/>
  <c r="S497" i="18"/>
  <c r="S299" i="18"/>
  <c r="S900" i="18"/>
  <c r="S534" i="18"/>
  <c r="S1122" i="18"/>
  <c r="S607" i="18"/>
  <c r="S778" i="18"/>
  <c r="S1349" i="18"/>
  <c r="S431" i="18"/>
  <c r="S495" i="18"/>
  <c r="S1072" i="18"/>
  <c r="S1220" i="18"/>
  <c r="S457" i="18"/>
  <c r="S869" i="18"/>
  <c r="S802" i="18"/>
  <c r="S906" i="18"/>
  <c r="S529" i="18"/>
  <c r="S1042" i="18"/>
  <c r="S1331" i="18"/>
  <c r="S1132" i="18"/>
  <c r="S1091" i="18"/>
  <c r="S259" i="18"/>
  <c r="S1062" i="18"/>
  <c r="S231" i="18"/>
  <c r="S475" i="18"/>
  <c r="S551" i="18"/>
  <c r="S749" i="18"/>
  <c r="S585" i="18"/>
  <c r="S982" i="18"/>
  <c r="S1180" i="18"/>
  <c r="S76" i="18"/>
  <c r="S309" i="18"/>
  <c r="S1347" i="18"/>
  <c r="S1223" i="18"/>
  <c r="S1039" i="18"/>
  <c r="S642" i="18"/>
  <c r="S984" i="18"/>
  <c r="S1307" i="18"/>
  <c r="S655" i="18"/>
  <c r="S1268" i="18"/>
  <c r="S318" i="18"/>
  <c r="S430" i="18"/>
  <c r="S1047" i="18"/>
  <c r="S928" i="18"/>
  <c r="S628" i="18"/>
  <c r="S1001" i="18"/>
  <c r="S1002" i="18"/>
  <c r="S983" i="18"/>
  <c r="S202" i="18"/>
  <c r="S400" i="18"/>
  <c r="S227" i="18"/>
  <c r="S855" i="18"/>
  <c r="S625" i="18"/>
  <c r="S811" i="18"/>
  <c r="S87" i="18"/>
  <c r="S699" i="18"/>
  <c r="S393" i="18"/>
  <c r="S484" i="18"/>
  <c r="S604" i="18"/>
  <c r="S1141" i="18"/>
  <c r="S610" i="18"/>
  <c r="S1040" i="18"/>
  <c r="S482" i="18"/>
  <c r="S205" i="18"/>
  <c r="S1286" i="18"/>
  <c r="S1281" i="18"/>
  <c r="S269" i="18"/>
  <c r="S1093" i="18"/>
  <c r="S476" i="18"/>
  <c r="S833" i="18"/>
  <c r="S200" i="18"/>
  <c r="S375" i="18"/>
  <c r="S796" i="18"/>
  <c r="S599" i="18"/>
  <c r="S209" i="18"/>
  <c r="S1018" i="18"/>
  <c r="S479" i="18"/>
  <c r="S167" i="18"/>
  <c r="S691" i="18"/>
  <c r="S903" i="18"/>
  <c r="S670" i="18"/>
  <c r="S824" i="18"/>
  <c r="S1008" i="18"/>
  <c r="S978" i="18"/>
  <c r="S933" i="18"/>
  <c r="S743" i="18"/>
  <c r="S660" i="18"/>
  <c r="S521" i="18"/>
  <c r="S1301" i="18"/>
  <c r="S509" i="18"/>
  <c r="S926" i="18"/>
  <c r="S1279" i="18"/>
  <c r="S445" i="18"/>
  <c r="S669" i="18"/>
  <c r="S1037" i="18"/>
  <c r="S166" i="18"/>
  <c r="S901" i="18"/>
  <c r="S710" i="18"/>
  <c r="S1346" i="18"/>
  <c r="S1165" i="18"/>
  <c r="S222" i="18"/>
  <c r="S424" i="18"/>
  <c r="S786" i="18"/>
  <c r="S747" i="18"/>
  <c r="S678" i="18"/>
  <c r="S1069" i="18"/>
  <c r="S525" i="18"/>
  <c r="S881" i="18"/>
  <c r="S1030" i="18"/>
  <c r="S1084" i="18"/>
  <c r="S865" i="18"/>
  <c r="S920" i="18"/>
  <c r="S369" i="18"/>
  <c r="S931" i="18"/>
  <c r="S707" i="18"/>
  <c r="S806" i="18"/>
  <c r="S581" i="18"/>
  <c r="S372" i="18"/>
  <c r="S579" i="18"/>
  <c r="S951" i="18"/>
  <c r="S1135" i="18"/>
  <c r="S1066" i="18"/>
  <c r="S1026" i="18"/>
  <c r="S1215" i="18"/>
  <c r="S554" i="18"/>
  <c r="S845" i="18"/>
  <c r="S421" i="18"/>
  <c r="S113" i="18"/>
  <c r="S132" i="18"/>
  <c r="S165" i="18"/>
  <c r="S99" i="18"/>
  <c r="S11" i="18"/>
  <c r="S151" i="18"/>
  <c r="S33" i="18"/>
  <c r="S8" i="18"/>
  <c r="S95" i="18"/>
  <c r="S140" i="18"/>
  <c r="S98" i="18"/>
  <c r="S24" i="18"/>
  <c r="S94" i="18"/>
  <c r="S104" i="18"/>
  <c r="S110" i="18"/>
  <c r="S134" i="18"/>
  <c r="S2" i="18"/>
  <c r="S115" i="18"/>
  <c r="S153" i="18"/>
  <c r="S55" i="18"/>
  <c r="S77" i="18"/>
  <c r="S46" i="18"/>
  <c r="S186" i="18"/>
  <c r="S158" i="18"/>
  <c r="S173" i="18"/>
  <c r="S7" i="18"/>
  <c r="S135" i="18"/>
  <c r="S78" i="18"/>
  <c r="S19" i="18"/>
  <c r="S149" i="18"/>
  <c r="S37" i="18"/>
  <c r="S53" i="18"/>
  <c r="S6" i="18"/>
  <c r="S160" i="18"/>
  <c r="S184" i="18"/>
  <c r="S61" i="18"/>
  <c r="S121" i="18"/>
  <c r="S96" i="18"/>
  <c r="S90" i="18"/>
  <c r="S111" i="18"/>
  <c r="S64" i="18"/>
  <c r="S92" i="18"/>
  <c r="S22" i="18"/>
  <c r="S39" i="18"/>
  <c r="S52" i="18"/>
  <c r="S116" i="18"/>
  <c r="S122" i="18"/>
  <c r="S81" i="18"/>
  <c r="S18" i="18"/>
  <c r="S83" i="18"/>
  <c r="S65" i="18"/>
  <c r="S109" i="18"/>
  <c r="S189" i="18"/>
  <c r="S20" i="18"/>
  <c r="S79" i="18"/>
  <c r="S126" i="18"/>
  <c r="S86" i="18"/>
  <c r="S190" i="18"/>
  <c r="S15" i="18"/>
  <c r="S45" i="18"/>
  <c r="S129" i="18"/>
  <c r="S34" i="18"/>
  <c r="S82" i="18"/>
  <c r="S29" i="18"/>
  <c r="S12" i="18"/>
  <c r="S13" i="18"/>
  <c r="S41" i="18"/>
  <c r="S48" i="18"/>
  <c r="S80" i="18"/>
  <c r="S32" i="18"/>
  <c r="S57" i="18"/>
  <c r="S181" i="18"/>
  <c r="S139" i="18"/>
  <c r="S23" i="18"/>
  <c r="S72" i="18"/>
  <c r="S150" i="18"/>
  <c r="S146" i="18"/>
  <c r="S97" i="18"/>
  <c r="S194" i="18"/>
  <c r="S31" i="18"/>
  <c r="S100" i="18"/>
  <c r="S16" i="18"/>
  <c r="S188" i="18"/>
  <c r="S131" i="18"/>
  <c r="S54" i="18"/>
  <c r="S71" i="18"/>
  <c r="S47" i="18"/>
  <c r="S59" i="18"/>
  <c r="S185" i="18"/>
  <c r="T1206" i="18"/>
  <c r="T668" i="18"/>
  <c r="T39" i="18"/>
  <c r="T41" i="18"/>
  <c r="T1152" i="18"/>
  <c r="T1356" i="18"/>
  <c r="T897" i="18"/>
  <c r="T1008" i="18"/>
  <c r="T592" i="18"/>
  <c r="T432" i="18"/>
  <c r="T560" i="18"/>
  <c r="T904" i="18"/>
  <c r="T149" i="18"/>
  <c r="T500" i="18"/>
  <c r="T1133" i="18"/>
  <c r="T40" i="18"/>
  <c r="T1029" i="18"/>
  <c r="T1234" i="18"/>
  <c r="T937" i="18"/>
  <c r="T1103" i="18"/>
  <c r="T1221" i="18"/>
  <c r="T875" i="18"/>
  <c r="T542" i="18"/>
  <c r="T707" i="18"/>
  <c r="T1313" i="18"/>
  <c r="T553" i="18"/>
  <c r="T1079" i="18"/>
  <c r="T988" i="18"/>
  <c r="T628" i="18"/>
  <c r="T584" i="18"/>
  <c r="T1243" i="18"/>
  <c r="T859" i="18"/>
  <c r="T42" i="18"/>
  <c r="T97" i="18"/>
  <c r="T122" i="18"/>
  <c r="T691" i="18"/>
  <c r="T888" i="18"/>
  <c r="T663" i="18"/>
  <c r="T68" i="18"/>
  <c r="T962" i="18"/>
  <c r="T654" i="18"/>
  <c r="T483" i="18"/>
  <c r="T874" i="18"/>
  <c r="T186" i="18"/>
  <c r="T915" i="18"/>
  <c r="T1092" i="18"/>
  <c r="T686" i="18"/>
  <c r="T742" i="18"/>
  <c r="T895" i="18"/>
  <c r="T785" i="18"/>
  <c r="T1255" i="18"/>
  <c r="T1116" i="18"/>
  <c r="T1042" i="18"/>
  <c r="T490" i="18"/>
  <c r="T1355" i="18"/>
  <c r="T1334" i="18"/>
  <c r="T434" i="18"/>
  <c r="T861" i="18"/>
  <c r="T513" i="18"/>
  <c r="T919" i="18"/>
  <c r="T524" i="18"/>
  <c r="T938" i="18"/>
  <c r="T982" i="18"/>
  <c r="T1191" i="18"/>
  <c r="T1339" i="18"/>
  <c r="T1181" i="18"/>
  <c r="T472" i="18"/>
  <c r="T1018" i="18"/>
  <c r="T50" i="18"/>
  <c r="T192" i="18"/>
  <c r="T970" i="18"/>
  <c r="T193" i="18"/>
  <c r="T1282" i="18"/>
  <c r="T1064" i="18"/>
  <c r="T780" i="18"/>
  <c r="T755" i="18"/>
  <c r="T818" i="18"/>
  <c r="T115" i="18"/>
  <c r="T961" i="18"/>
  <c r="T522" i="18"/>
  <c r="T132" i="18"/>
  <c r="T1346" i="18"/>
  <c r="T148" i="18"/>
  <c r="T723" i="18"/>
  <c r="T992" i="18"/>
  <c r="T884" i="18"/>
  <c r="T1314" i="18"/>
  <c r="T1218" i="18"/>
  <c r="T914" i="18"/>
  <c r="T1197" i="18"/>
  <c r="T1015" i="18"/>
  <c r="T943" i="18"/>
  <c r="T1231" i="18"/>
  <c r="T595" i="18"/>
  <c r="T647" i="18"/>
  <c r="T1119" i="18"/>
  <c r="T816" i="18"/>
  <c r="T633" i="18"/>
  <c r="T928" i="18"/>
  <c r="T720" i="18"/>
  <c r="T152" i="18"/>
  <c r="T1019" i="18"/>
  <c r="T491" i="18"/>
  <c r="T979" i="18"/>
  <c r="T801" i="18"/>
  <c r="T536" i="18"/>
  <c r="T567" i="18"/>
  <c r="T1296" i="18"/>
  <c r="T70" i="18"/>
  <c r="T382" i="18"/>
  <c r="T1254" i="18"/>
  <c r="T478" i="18"/>
  <c r="T73" i="18"/>
  <c r="T805" i="18"/>
  <c r="T151" i="18"/>
  <c r="T932" i="18"/>
  <c r="T946" i="18"/>
  <c r="T1233" i="18"/>
  <c r="T828" i="18"/>
  <c r="T728" i="18"/>
  <c r="T708" i="18"/>
  <c r="T625" i="18"/>
  <c r="T1014" i="18"/>
  <c r="T580" i="18"/>
  <c r="T168" i="18"/>
  <c r="T698" i="18"/>
  <c r="T1264" i="18"/>
  <c r="T795" i="18"/>
  <c r="T987" i="18"/>
  <c r="T679" i="18"/>
  <c r="T195" i="18"/>
  <c r="T96" i="18"/>
  <c r="T498" i="18"/>
  <c r="T677" i="18"/>
  <c r="T540" i="18"/>
  <c r="T564" i="18"/>
  <c r="T999" i="18"/>
  <c r="T867" i="18"/>
  <c r="T1229" i="18"/>
  <c r="T773" i="18"/>
  <c r="T34" i="18"/>
  <c r="T137" i="18"/>
  <c r="T98" i="18"/>
  <c r="T696" i="18"/>
  <c r="T793" i="18"/>
  <c r="T20" i="18"/>
  <c r="T713" i="18"/>
  <c r="T131" i="18"/>
  <c r="T63" i="18"/>
  <c r="T711" i="18"/>
  <c r="T854" i="18"/>
  <c r="T692" i="18"/>
  <c r="T840" i="18"/>
  <c r="T1320" i="18"/>
  <c r="T604" i="18"/>
  <c r="T764" i="18"/>
  <c r="T661" i="18"/>
  <c r="T1081" i="18"/>
  <c r="T467" i="18"/>
  <c r="T1045" i="18"/>
  <c r="T1130" i="18"/>
  <c r="T138" i="18"/>
  <c r="T839" i="18"/>
  <c r="T1271" i="18"/>
  <c r="T1087" i="18"/>
  <c r="T871" i="18"/>
  <c r="T1278" i="18"/>
  <c r="T933" i="18"/>
  <c r="T907" i="18"/>
  <c r="T1351" i="18"/>
  <c r="T173" i="18"/>
  <c r="T768" i="18"/>
  <c r="T960" i="18"/>
  <c r="T466" i="18"/>
  <c r="T53" i="18"/>
  <c r="T1210" i="18"/>
  <c r="T1219" i="18"/>
  <c r="T175" i="18"/>
  <c r="T712" i="18"/>
  <c r="T1242" i="18"/>
  <c r="T544" i="18"/>
  <c r="T689" i="18"/>
  <c r="T1281" i="18"/>
  <c r="T583" i="18"/>
  <c r="T771" i="18"/>
  <c r="T181" i="18"/>
  <c r="T994" i="18"/>
  <c r="T1013" i="18"/>
  <c r="T621" i="18"/>
  <c r="T537" i="18"/>
  <c r="T857" i="18"/>
  <c r="T657" i="18"/>
  <c r="T1220" i="18"/>
  <c r="T1301" i="18"/>
  <c r="T486" i="18"/>
  <c r="T174" i="18"/>
  <c r="T863" i="18"/>
  <c r="T986" i="18"/>
  <c r="T959" i="18"/>
  <c r="T570" i="18"/>
  <c r="T3" i="18"/>
  <c r="T1120" i="18"/>
  <c r="T1188" i="18"/>
  <c r="T1124" i="18"/>
  <c r="T702" i="18"/>
  <c r="T629" i="18"/>
  <c r="T104" i="18"/>
  <c r="T391" i="18"/>
  <c r="T646" i="18"/>
  <c r="T738" i="18"/>
  <c r="T185" i="18"/>
  <c r="T664" i="18"/>
  <c r="T1268" i="18"/>
  <c r="T535" i="18"/>
  <c r="T92" i="18"/>
  <c r="T634" i="18"/>
  <c r="T846" i="18"/>
  <c r="T530" i="18"/>
  <c r="T1034" i="18"/>
  <c r="T558" i="18"/>
  <c r="T1108" i="18"/>
  <c r="T468" i="18"/>
  <c r="T1270" i="18"/>
  <c r="T1140" i="18"/>
  <c r="T65" i="18"/>
  <c r="T804" i="18"/>
  <c r="T1142" i="18"/>
  <c r="T51" i="18"/>
  <c r="T858" i="18"/>
  <c r="T648" i="18"/>
  <c r="T1337" i="18"/>
  <c r="T1312" i="18"/>
  <c r="T1139" i="18"/>
  <c r="T19" i="18"/>
  <c r="T14" i="18"/>
  <c r="T789" i="18"/>
  <c r="T802" i="18"/>
  <c r="T29" i="18"/>
  <c r="T1251" i="18"/>
  <c r="T1257" i="18"/>
  <c r="T1209" i="18"/>
  <c r="T640" i="18"/>
  <c r="T1262" i="18"/>
  <c r="T906" i="18"/>
  <c r="T1190" i="18"/>
  <c r="T1006" i="18"/>
  <c r="T1317" i="18"/>
  <c r="T1195" i="18"/>
  <c r="T1202" i="18"/>
  <c r="T977" i="18"/>
  <c r="T1068" i="18"/>
  <c r="T909" i="18"/>
  <c r="T1001" i="18"/>
  <c r="T31" i="18"/>
  <c r="T1085" i="18"/>
  <c r="T1284" i="18"/>
  <c r="T826" i="18"/>
  <c r="T1180" i="18"/>
  <c r="T1046" i="18"/>
  <c r="T161" i="18"/>
  <c r="T1340" i="18"/>
  <c r="T509" i="18"/>
  <c r="T1041" i="18"/>
  <c r="T482" i="18"/>
  <c r="T488" i="18"/>
  <c r="T1066" i="18"/>
  <c r="T924" i="18"/>
  <c r="T1160" i="18"/>
  <c r="T1310" i="18"/>
  <c r="T920" i="18"/>
  <c r="T534" i="18"/>
  <c r="T91" i="18"/>
  <c r="T1146" i="18"/>
  <c r="T516" i="18"/>
  <c r="T1032" i="18"/>
  <c r="T666" i="18"/>
  <c r="T140" i="18"/>
  <c r="T1283" i="18"/>
  <c r="T690" i="18"/>
  <c r="T117" i="18"/>
  <c r="T717" i="18"/>
  <c r="T1342" i="18"/>
  <c r="T1360" i="18"/>
  <c r="T159" i="18"/>
  <c r="T763" i="18"/>
  <c r="T1211" i="18"/>
  <c r="T832" i="18"/>
  <c r="T1330" i="18"/>
  <c r="T701" i="18"/>
  <c r="T1002" i="18"/>
  <c r="T489" i="18"/>
  <c r="T1196" i="18"/>
  <c r="T1183" i="18"/>
  <c r="T952" i="18"/>
  <c r="T709" i="18"/>
  <c r="T617" i="18"/>
  <c r="T1235" i="18"/>
  <c r="T1005" i="18"/>
  <c r="T17" i="18"/>
  <c r="T1172" i="18"/>
  <c r="T1232" i="18"/>
  <c r="T1169" i="18"/>
  <c r="T64" i="18"/>
  <c r="T1104" i="18"/>
  <c r="T94" i="18"/>
  <c r="T894" i="18"/>
  <c r="T601" i="18"/>
  <c r="T881" i="18"/>
  <c r="T603" i="18"/>
  <c r="T743" i="18"/>
  <c r="T480" i="18"/>
  <c r="T882" i="18"/>
  <c r="T1157" i="18"/>
  <c r="T144" i="18"/>
  <c r="T21" i="18"/>
  <c r="T942" i="18"/>
  <c r="T667" i="18"/>
  <c r="T475" i="18"/>
  <c r="T769" i="18"/>
  <c r="T719" i="18"/>
  <c r="T732" i="18"/>
  <c r="T887" i="18"/>
  <c r="T899" i="18"/>
  <c r="T108" i="18"/>
  <c r="T1227" i="18"/>
  <c r="T474" i="18"/>
  <c r="T715" i="18"/>
  <c r="T579" i="18"/>
  <c r="T626" i="18"/>
  <c r="T902" i="18"/>
  <c r="T420" i="18"/>
  <c r="T751" i="18"/>
  <c r="T1131" i="18"/>
  <c r="T1118" i="18"/>
  <c r="T548" i="18"/>
  <c r="T1289" i="18"/>
  <c r="T1186" i="18"/>
  <c r="T870" i="18"/>
  <c r="T1277" i="18"/>
  <c r="T941" i="18"/>
  <c r="T796" i="18"/>
  <c r="T1173" i="18"/>
  <c r="T1155" i="18"/>
  <c r="T1249" i="18"/>
  <c r="T69" i="18"/>
  <c r="T1236" i="18"/>
  <c r="T90" i="18"/>
  <c r="T517" i="18"/>
  <c r="T684" i="18"/>
  <c r="T862" i="18"/>
  <c r="T726" i="18"/>
  <c r="T1044" i="18"/>
  <c r="T43" i="18"/>
  <c r="T388" i="18"/>
  <c r="T819" i="18"/>
  <c r="T1164" i="18"/>
  <c r="T1285" i="18"/>
  <c r="T714" i="18"/>
  <c r="T944" i="18"/>
  <c r="T539" i="18"/>
  <c r="T896" i="18"/>
  <c r="T891" i="18"/>
  <c r="T1225" i="18"/>
  <c r="T997" i="18"/>
  <c r="T911" i="18"/>
  <c r="T1177" i="18"/>
  <c r="T1174" i="18"/>
  <c r="T739" i="18"/>
  <c r="T1161" i="18"/>
  <c r="T1162" i="18"/>
  <c r="T935" i="18"/>
  <c r="T921" i="18"/>
  <c r="T150" i="18"/>
  <c r="T1207" i="18"/>
  <c r="T1185" i="18"/>
  <c r="T83" i="18"/>
  <c r="T75" i="18"/>
  <c r="T1248" i="18"/>
  <c r="T429" i="18"/>
  <c r="T555" i="18"/>
  <c r="T1156" i="18"/>
  <c r="T514" i="18"/>
  <c r="T869" i="18"/>
  <c r="T1112" i="18"/>
  <c r="T1244" i="18"/>
  <c r="T1258" i="18"/>
  <c r="T1098" i="18"/>
  <c r="T1004" i="18"/>
  <c r="T533" i="18"/>
  <c r="T1109" i="18"/>
  <c r="T926" i="18"/>
  <c r="T1237" i="18"/>
  <c r="T571" i="18"/>
  <c r="T682" i="18"/>
  <c r="T597" i="18"/>
  <c r="T431" i="18"/>
  <c r="T950" i="18"/>
  <c r="T559" i="18"/>
  <c r="T1306" i="18"/>
  <c r="T923" i="18"/>
  <c r="T585" i="18"/>
  <c r="T1035" i="18"/>
  <c r="T1215" i="18"/>
  <c r="T1322" i="18"/>
  <c r="T930" i="18"/>
  <c r="T623" i="18"/>
  <c r="T493" i="18"/>
  <c r="T157" i="18"/>
  <c r="T687" i="18"/>
  <c r="T1304" i="18"/>
  <c r="T183" i="18"/>
  <c r="T910" i="18"/>
  <c r="T1129" i="18"/>
  <c r="T1292" i="18"/>
  <c r="T81" i="18"/>
  <c r="T811" i="18"/>
  <c r="T499" i="18"/>
  <c r="T931" i="18"/>
  <c r="T1326" i="18"/>
  <c r="T543" i="18"/>
  <c r="T1350" i="18"/>
  <c r="T1122" i="18"/>
  <c r="T1111" i="18"/>
  <c r="T1037" i="18"/>
  <c r="T1062" i="18"/>
  <c r="T1134" i="18"/>
  <c r="T1065" i="18"/>
  <c r="T671" i="18"/>
  <c r="T1050" i="18"/>
  <c r="T825" i="18"/>
  <c r="T1324" i="18"/>
  <c r="T864" i="18"/>
  <c r="T1170" i="18"/>
  <c r="T983" i="18"/>
  <c r="T136" i="18"/>
  <c r="T1102" i="18"/>
  <c r="T135" i="18"/>
  <c r="T613" i="18"/>
  <c r="T361" i="18"/>
  <c r="T1261" i="18"/>
  <c r="T632" i="18"/>
  <c r="T85" i="18"/>
  <c r="T510" i="18"/>
  <c r="T782" i="18"/>
  <c r="T1106" i="18"/>
  <c r="T1265" i="18"/>
  <c r="T1023" i="18"/>
  <c r="T791" i="18"/>
  <c r="T803" i="18"/>
  <c r="T10" i="18"/>
  <c r="T1203" i="18"/>
  <c r="T479" i="18"/>
  <c r="T86" i="18"/>
  <c r="T118" i="18"/>
  <c r="T66" i="18"/>
  <c r="T1318" i="18"/>
  <c r="T1327" i="18"/>
  <c r="T15" i="18"/>
  <c r="T1332" i="18"/>
  <c r="T1348" i="18"/>
  <c r="T596" i="18"/>
  <c r="T4" i="18"/>
  <c r="T989" i="18"/>
  <c r="T1288" i="18"/>
  <c r="T1094" i="18"/>
  <c r="T753" i="18"/>
  <c r="T836" i="18"/>
  <c r="T1028" i="18"/>
  <c r="T1017" i="18"/>
  <c r="T1043" i="18"/>
  <c r="T851" i="18"/>
  <c r="T653" i="18"/>
  <c r="T1212" i="18"/>
  <c r="T77" i="18"/>
  <c r="T1266" i="18"/>
  <c r="T38" i="18"/>
  <c r="T718" i="18"/>
  <c r="T1276" i="18"/>
  <c r="T893" i="18"/>
  <c r="T485" i="18"/>
  <c r="T1315" i="18"/>
  <c r="T1246" i="18"/>
  <c r="T1040" i="18"/>
  <c r="T1151" i="18"/>
  <c r="T49" i="18"/>
  <c r="T969" i="18"/>
  <c r="T576" i="18"/>
  <c r="T694" i="18"/>
  <c r="T849" i="18"/>
  <c r="T47" i="18"/>
  <c r="T593" i="18"/>
  <c r="T165" i="18"/>
  <c r="T565" i="18"/>
  <c r="T759" i="18"/>
  <c r="T1316" i="18"/>
  <c r="T810" i="18"/>
  <c r="T1280" i="18"/>
  <c r="T519" i="18"/>
  <c r="T160" i="18"/>
  <c r="T797" i="18"/>
  <c r="T1145" i="18"/>
  <c r="T76" i="18"/>
  <c r="T411" i="18"/>
  <c r="T1230" i="18"/>
  <c r="T437" i="18"/>
  <c r="T569" i="18"/>
  <c r="T518" i="18"/>
  <c r="T1297" i="18"/>
  <c r="T1137" i="18"/>
  <c r="T32" i="18"/>
  <c r="T176" i="18"/>
  <c r="T158" i="18"/>
  <c r="T991" i="18"/>
  <c r="T1132" i="18"/>
  <c r="T557" i="18"/>
  <c r="T1020" i="18"/>
  <c r="T547" i="18"/>
  <c r="T971" i="18"/>
  <c r="T734" i="18"/>
  <c r="T733" i="18"/>
  <c r="T5" i="18"/>
  <c r="T761" i="18"/>
  <c r="T1051" i="18"/>
  <c r="T889" i="18"/>
  <c r="T188" i="18"/>
  <c r="T1012" i="18"/>
  <c r="T866" i="18"/>
  <c r="T1135" i="18"/>
  <c r="T1016" i="18"/>
  <c r="T883" i="18"/>
  <c r="T747" i="18"/>
  <c r="T578" i="18"/>
  <c r="T972" i="18"/>
  <c r="T876" i="18"/>
  <c r="T740" i="18"/>
  <c r="T1007" i="18"/>
  <c r="T1201" i="18"/>
  <c r="T1083" i="18"/>
  <c r="T1154" i="18"/>
  <c r="T976" i="18"/>
  <c r="T568" i="18"/>
  <c r="T178" i="18"/>
  <c r="T598" i="18"/>
  <c r="T1217" i="18"/>
  <c r="T741" i="18"/>
  <c r="T650" i="18"/>
  <c r="T1250" i="18"/>
  <c r="T781" i="18"/>
  <c r="T678" i="18"/>
  <c r="T30" i="18"/>
  <c r="T125" i="18"/>
  <c r="T541" i="18"/>
  <c r="T1361" i="18"/>
  <c r="T965" i="18"/>
  <c r="T476" i="18"/>
  <c r="T756" i="18"/>
  <c r="T1136" i="18"/>
  <c r="T1311" i="18"/>
  <c r="T546" i="18"/>
  <c r="T1331" i="18"/>
  <c r="T13" i="18"/>
  <c r="T631" i="18"/>
  <c r="T1039" i="18"/>
  <c r="T1176" i="18"/>
  <c r="T885" i="18"/>
  <c r="T182" i="18"/>
  <c r="T649" i="18"/>
  <c r="T788" i="18"/>
  <c r="T1025" i="18"/>
  <c r="T1247" i="18"/>
  <c r="T89" i="18"/>
  <c r="T658" i="18"/>
  <c r="T594" i="18"/>
  <c r="T1335" i="18"/>
  <c r="T1021" i="18"/>
  <c r="T939" i="18"/>
  <c r="T630" i="18"/>
  <c r="T577" i="18"/>
  <c r="T642" i="18"/>
  <c r="T591" i="18"/>
  <c r="T683" i="18"/>
  <c r="T469" i="18"/>
  <c r="T956" i="18"/>
  <c r="T393" i="18"/>
  <c r="T716" i="18"/>
  <c r="T172" i="18"/>
  <c r="T1049" i="18"/>
  <c r="T817" i="18"/>
  <c r="T574" i="18"/>
  <c r="T147" i="18"/>
  <c r="T622" i="18"/>
  <c r="T790" i="18"/>
  <c r="T608" i="18"/>
  <c r="T886" i="18"/>
  <c r="T643" i="18"/>
  <c r="T106" i="18"/>
  <c r="T670" i="18"/>
  <c r="T1123" i="18"/>
  <c r="T1069" i="18"/>
  <c r="T1269" i="18"/>
  <c r="T730" i="18"/>
  <c r="T61" i="18"/>
  <c r="T600" i="18"/>
  <c r="T1182" i="18"/>
  <c r="T760" i="18"/>
  <c r="T487" i="18"/>
  <c r="T105" i="18"/>
  <c r="T470" i="18"/>
  <c r="T1167" i="18"/>
  <c r="T1192" i="18"/>
  <c r="T1048" i="18"/>
  <c r="T54" i="18"/>
  <c r="T1238" i="18"/>
  <c r="T433" i="18"/>
  <c r="T139" i="18"/>
  <c r="T1184" i="18"/>
  <c r="T556" i="18"/>
  <c r="T1101" i="18"/>
  <c r="T813" i="18"/>
  <c r="T590" i="18"/>
  <c r="T837" i="18"/>
  <c r="T481" i="18"/>
  <c r="T779" i="18"/>
  <c r="T774" i="18"/>
  <c r="T953" i="18"/>
  <c r="T775" i="18"/>
  <c r="T529" i="18"/>
  <c r="T145" i="18"/>
  <c r="T645" i="18"/>
  <c r="T605" i="18"/>
  <c r="T154" i="18"/>
  <c r="T996" i="18"/>
  <c r="T430" i="18"/>
  <c r="T525" i="18"/>
  <c r="T37" i="18"/>
  <c r="T79" i="18"/>
  <c r="T865" i="18"/>
  <c r="T783" i="18"/>
  <c r="T187" i="18"/>
  <c r="T156" i="18"/>
  <c r="T674" i="18"/>
  <c r="T850" i="18"/>
  <c r="T1295" i="18"/>
  <c r="T1240" i="18"/>
  <c r="T1097" i="18"/>
  <c r="T845" i="18"/>
  <c r="T1071" i="18"/>
  <c r="T523" i="18"/>
  <c r="T1090" i="18"/>
  <c r="T809" i="18"/>
  <c r="T913" i="18"/>
  <c r="T1158" i="18"/>
  <c r="T1253" i="18"/>
  <c r="T729" i="18"/>
  <c r="T1117" i="18"/>
  <c r="T767" i="18"/>
  <c r="T737" i="18"/>
  <c r="T672" i="18"/>
  <c r="T1078" i="18"/>
  <c r="T36" i="18"/>
  <c r="T191" i="18"/>
  <c r="T24" i="18"/>
  <c r="T954" i="18"/>
  <c r="T1309" i="18"/>
  <c r="T680" i="18"/>
  <c r="T879" i="18"/>
  <c r="T575" i="18"/>
  <c r="T1344" i="18"/>
  <c r="T550" i="18"/>
  <c r="T821" i="18"/>
  <c r="T1300" i="18"/>
  <c r="T59" i="18"/>
  <c r="T527" i="18"/>
  <c r="T33" i="18"/>
  <c r="T551" i="18"/>
  <c r="T770" i="18"/>
  <c r="T9" i="18"/>
  <c r="T112" i="18"/>
  <c r="T641" i="18"/>
  <c r="T681" i="18"/>
  <c r="T833" i="18"/>
  <c r="T929" i="18"/>
  <c r="T1047" i="18"/>
  <c r="T1086" i="18"/>
  <c r="T1075" i="18"/>
  <c r="T787" i="18"/>
  <c r="T704" i="18"/>
  <c r="T794" i="18"/>
  <c r="T1226" i="18"/>
  <c r="T792" i="18"/>
  <c r="T695" i="18"/>
  <c r="T644" i="18"/>
  <c r="T501" i="18"/>
  <c r="T1077" i="18"/>
  <c r="T685" i="18"/>
  <c r="T1100" i="18"/>
  <c r="T12" i="18"/>
  <c r="T984" i="18"/>
  <c r="T1058" i="18"/>
  <c r="T126" i="18"/>
  <c r="T116" i="18"/>
  <c r="T1279" i="18"/>
  <c r="T951" i="18"/>
  <c r="T898" i="18"/>
  <c r="T599" i="18"/>
  <c r="T1126" i="18"/>
  <c r="T1084" i="18"/>
  <c r="T520" i="18"/>
  <c r="T752" i="18"/>
  <c r="T925" i="18"/>
  <c r="T127" i="18"/>
  <c r="T23" i="18"/>
  <c r="T57" i="18"/>
  <c r="T754" i="18"/>
  <c r="T130" i="18"/>
  <c r="T1323" i="18"/>
  <c r="T624" i="18"/>
  <c r="T697" i="18"/>
  <c r="T1026" i="18"/>
  <c r="T676" i="18"/>
  <c r="T1073" i="18"/>
  <c r="T52" i="18"/>
  <c r="T905" i="18"/>
  <c r="T1168" i="18"/>
  <c r="T873" i="18"/>
  <c r="T71" i="18"/>
  <c r="T142" i="18"/>
  <c r="T890" i="18"/>
  <c r="T109" i="18"/>
  <c r="T508" i="18"/>
  <c r="T908" i="18"/>
  <c r="T1273" i="18"/>
  <c r="T164" i="18"/>
  <c r="T82" i="18"/>
  <c r="T1208" i="18"/>
  <c r="T1267" i="18"/>
  <c r="T912" i="18"/>
  <c r="T872" i="18"/>
  <c r="T177" i="18"/>
  <c r="T562" i="18"/>
  <c r="T1165" i="18"/>
  <c r="T841" i="18"/>
  <c r="T1099" i="18"/>
  <c r="T927" i="18"/>
  <c r="T958" i="18"/>
  <c r="T1141" i="18"/>
  <c r="T762" i="18"/>
  <c r="T968" i="18"/>
  <c r="T435" i="18"/>
  <c r="T1343" i="18"/>
  <c r="T703" i="18"/>
  <c r="T110" i="18"/>
  <c r="T134" i="18"/>
  <c r="T8" i="18"/>
  <c r="T1293" i="18"/>
  <c r="T1305" i="18"/>
  <c r="T1010" i="18"/>
  <c r="T835" i="18"/>
  <c r="T572" i="18"/>
  <c r="T102" i="18"/>
  <c r="T880" i="18"/>
  <c r="T978" i="18"/>
  <c r="T750" i="18"/>
  <c r="T1263" i="18"/>
  <c r="T877" i="18"/>
  <c r="T765" i="18"/>
  <c r="T1147" i="18"/>
  <c r="T119" i="18"/>
  <c r="T1107" i="18"/>
  <c r="T1027" i="18"/>
  <c r="T800" i="18"/>
  <c r="T1143" i="18"/>
  <c r="T1272" i="18"/>
  <c r="T55" i="18"/>
  <c r="T1031" i="18"/>
  <c r="T163" i="18"/>
  <c r="T1189" i="18"/>
  <c r="T100" i="18"/>
  <c r="T1198" i="18"/>
  <c r="T1302" i="18"/>
  <c r="T582" i="18"/>
  <c r="T838" i="18"/>
  <c r="T45" i="18"/>
  <c r="T1329" i="18"/>
  <c r="T27" i="18"/>
  <c r="T1072" i="18"/>
  <c r="T1082" i="18"/>
  <c r="T1052" i="18"/>
  <c r="T1125" i="18"/>
  <c r="T669" i="18"/>
  <c r="T99" i="18"/>
  <c r="T652" i="18"/>
  <c r="T87" i="18"/>
  <c r="T1171" i="18"/>
  <c r="T806" i="18"/>
  <c r="T772" i="18"/>
  <c r="T121" i="18"/>
  <c r="T1194" i="18"/>
  <c r="T58" i="18"/>
  <c r="T386" i="18"/>
  <c r="T189" i="18"/>
  <c r="T660" i="18"/>
  <c r="T1239" i="18"/>
  <c r="T1057" i="18"/>
  <c r="T1121" i="18"/>
  <c r="T1214" i="18"/>
  <c r="T827" i="18"/>
  <c r="T611" i="18"/>
  <c r="T973" i="18"/>
  <c r="T635" i="18"/>
  <c r="T610" i="18"/>
  <c r="T757" i="18"/>
  <c r="T62" i="18"/>
  <c r="T1325" i="18"/>
  <c r="T1204" i="18"/>
  <c r="T1175" i="18"/>
  <c r="T1224" i="18"/>
  <c r="T834" i="18"/>
  <c r="T11" i="18"/>
  <c r="T784" i="18"/>
  <c r="T194" i="18"/>
  <c r="T955" i="18"/>
  <c r="T985" i="18"/>
  <c r="T554" i="18"/>
  <c r="T60" i="18"/>
  <c r="T673" i="18"/>
  <c r="T133" i="18"/>
  <c r="T856" i="18"/>
  <c r="T528" i="18"/>
  <c r="T1303" i="18"/>
  <c r="T1353" i="18"/>
  <c r="T1359" i="18"/>
  <c r="T665" i="18"/>
  <c r="T103" i="18"/>
  <c r="T526" i="18"/>
  <c r="T1260" i="18"/>
  <c r="T829" i="18"/>
  <c r="T917" i="18"/>
  <c r="T190" i="18"/>
  <c r="T878" i="18"/>
  <c r="T1096" i="18"/>
  <c r="T727" i="18"/>
  <c r="T820" i="18"/>
  <c r="T1193" i="18"/>
  <c r="T1056" i="18"/>
  <c r="T1067" i="18"/>
  <c r="T1076" i="18"/>
  <c r="T492" i="18"/>
  <c r="T636" i="18"/>
  <c r="T748" i="18"/>
  <c r="T1179" i="18"/>
  <c r="T381" i="18"/>
  <c r="T123" i="18"/>
  <c r="T1357" i="18"/>
  <c r="T1354" i="18"/>
  <c r="T1053" i="18"/>
  <c r="T980" i="18"/>
  <c r="T725" i="18"/>
  <c r="T502" i="18"/>
  <c r="T693" i="18"/>
  <c r="T78" i="18"/>
  <c r="T616" i="18"/>
  <c r="T1144" i="18"/>
  <c r="T706" i="18"/>
  <c r="T855" i="18"/>
  <c r="T1054" i="18"/>
  <c r="T179" i="18"/>
  <c r="T949" i="18"/>
  <c r="T1252" i="18"/>
  <c r="T439" i="18"/>
  <c r="T35" i="18"/>
  <c r="T1059" i="18"/>
  <c r="T918" i="18"/>
  <c r="T67" i="18"/>
  <c r="T1216" i="18"/>
  <c r="T812" i="18"/>
  <c r="T587" i="18"/>
  <c r="T84" i="18"/>
  <c r="T619" i="18"/>
  <c r="T6" i="18"/>
  <c r="T1294" i="18"/>
  <c r="T615" i="18"/>
  <c r="T1286" i="18"/>
  <c r="T659" i="18"/>
  <c r="T1011" i="18"/>
  <c r="T1074" i="18"/>
  <c r="T120" i="18"/>
  <c r="T1333" i="18"/>
  <c r="T777" i="18"/>
  <c r="T1287" i="18"/>
  <c r="T1291" i="18"/>
  <c r="T778" i="18"/>
  <c r="T563" i="18"/>
  <c r="T1200" i="18"/>
  <c r="T1036" i="18"/>
  <c r="T744" i="18"/>
  <c r="T504" i="18"/>
  <c r="T1213" i="18"/>
  <c r="T473" i="18"/>
  <c r="T128" i="18"/>
  <c r="T990" i="18"/>
  <c r="T101" i="18"/>
  <c r="T922" i="18"/>
  <c r="T766" i="18"/>
  <c r="T1110" i="18"/>
  <c r="T129" i="18"/>
  <c r="T868" i="18"/>
  <c r="T1088" i="18"/>
  <c r="T16" i="18"/>
  <c r="T776" i="18"/>
  <c r="T1336" i="18"/>
  <c r="T1166" i="18"/>
  <c r="T153" i="18"/>
  <c r="T124" i="18"/>
  <c r="T1245" i="18"/>
  <c r="T602" i="18"/>
  <c r="T545" i="18"/>
  <c r="T56" i="18"/>
  <c r="T1308" i="18"/>
  <c r="T607" i="18"/>
  <c r="T1349" i="18"/>
  <c r="T1307" i="18"/>
  <c r="T612" i="18"/>
  <c r="T721" i="18"/>
  <c r="T975" i="18"/>
  <c r="T618" i="18"/>
  <c r="T1205" i="18"/>
  <c r="T1228" i="18"/>
  <c r="T113" i="18"/>
  <c r="T532" i="18"/>
  <c r="T74" i="18"/>
  <c r="T80" i="18"/>
  <c r="T815" i="18"/>
  <c r="T735" i="18"/>
  <c r="T155" i="18"/>
  <c r="T1358" i="18"/>
  <c r="T531" i="18"/>
  <c r="T808" i="18"/>
  <c r="T947" i="18"/>
  <c r="T496" i="18"/>
  <c r="T1163" i="18"/>
  <c r="T1055" i="18"/>
  <c r="T916" i="18"/>
  <c r="T700" i="18"/>
  <c r="T1091" i="18"/>
  <c r="T107" i="18"/>
  <c r="T731" i="18"/>
  <c r="T48" i="18"/>
  <c r="T1089" i="18"/>
  <c r="T903" i="18"/>
  <c r="T538" i="18"/>
  <c r="T88" i="18"/>
  <c r="T28" i="18"/>
  <c r="T722" i="18"/>
  <c r="T1299" i="18"/>
  <c r="T1298" i="18"/>
  <c r="T1319" i="18"/>
  <c r="T549" i="18"/>
  <c r="T561" i="18"/>
  <c r="T1153" i="18"/>
  <c r="T966" i="18"/>
  <c r="T823" i="18"/>
  <c r="T1149" i="18"/>
  <c r="T1275" i="18"/>
  <c r="T503" i="18"/>
  <c r="T945" i="18"/>
  <c r="T494" i="18"/>
  <c r="T724" i="18"/>
  <c r="T606" i="18"/>
  <c r="T1159" i="18"/>
  <c r="T484" i="18"/>
  <c r="T900" i="18"/>
  <c r="T1321" i="18"/>
  <c r="T699" i="18"/>
  <c r="T993" i="18"/>
  <c r="T184" i="18"/>
  <c r="T1187" i="18"/>
  <c r="T614" i="18"/>
  <c r="T515" i="18"/>
  <c r="T749" i="18"/>
  <c r="T736" i="18"/>
  <c r="T745" i="18"/>
  <c r="T798" i="18"/>
  <c r="T1241" i="18"/>
  <c r="T1060" i="18"/>
  <c r="T830" i="18"/>
  <c r="T180" i="18"/>
  <c r="T111" i="18"/>
  <c r="T981" i="18"/>
  <c r="T901" i="18"/>
  <c r="T436" i="18"/>
  <c r="T822" i="18"/>
  <c r="T146" i="18"/>
  <c r="T662" i="18"/>
  <c r="T506" i="18"/>
  <c r="T93" i="18"/>
  <c r="T957" i="18"/>
  <c r="T143" i="18"/>
  <c r="T25" i="18"/>
  <c r="T1095" i="18"/>
  <c r="T1030" i="18"/>
  <c r="T22" i="18"/>
  <c r="T998" i="18"/>
  <c r="T1000" i="18"/>
  <c r="T1003" i="18"/>
  <c r="T638" i="18"/>
  <c r="T18" i="18"/>
  <c r="T1178" i="18"/>
  <c r="T511" i="18"/>
  <c r="T1024" i="18"/>
  <c r="T1009" i="18"/>
  <c r="T1093" i="18"/>
  <c r="T114" i="18"/>
  <c r="T705" i="18"/>
  <c r="T392" i="18"/>
  <c r="T495" i="18"/>
  <c r="T892" i="18"/>
  <c r="T566" i="18"/>
  <c r="T609" i="18"/>
  <c r="T95" i="18"/>
  <c r="T1038" i="18"/>
  <c r="T1274" i="18"/>
  <c r="T1148" i="18"/>
  <c r="T1115" i="18"/>
  <c r="T512" i="18"/>
  <c r="T688" i="18"/>
  <c r="T1113" i="18"/>
  <c r="T46" i="18"/>
  <c r="T1080" i="18"/>
  <c r="T1150" i="18"/>
  <c r="T403" i="18"/>
  <c r="T786" i="18"/>
  <c r="T1256" i="18"/>
  <c r="T852" i="18"/>
  <c r="T1222" i="18"/>
  <c r="T940" i="18"/>
  <c r="T655" i="18"/>
  <c r="T799" i="18"/>
  <c r="T471" i="18"/>
  <c r="T627" i="18"/>
  <c r="T853" i="18"/>
  <c r="T1352" i="18"/>
  <c r="T1022" i="18"/>
  <c r="T639" i="18"/>
  <c r="T936" i="18"/>
  <c r="T552" i="18"/>
  <c r="T7" i="18"/>
  <c r="T974" i="18"/>
  <c r="T588" i="18"/>
  <c r="T521" i="18"/>
  <c r="T620" i="18"/>
  <c r="T1199" i="18"/>
  <c r="T1105" i="18"/>
  <c r="T746" i="18"/>
  <c r="T1061" i="18"/>
  <c r="T948" i="18"/>
  <c r="T581" i="18"/>
  <c r="T1127" i="18"/>
  <c r="T1138" i="18"/>
  <c r="T1328" i="18"/>
  <c r="T72" i="18"/>
  <c r="T26" i="18"/>
  <c r="T637" i="18"/>
  <c r="T814" i="18"/>
  <c r="T497" i="18"/>
  <c r="T1345" i="18"/>
  <c r="T842" i="18"/>
  <c r="T2" i="18"/>
  <c r="T589" i="18"/>
  <c r="T505" i="18"/>
  <c r="T1347" i="18"/>
  <c r="T1033" i="18"/>
  <c r="T675" i="18"/>
  <c r="T477" i="18"/>
  <c r="T824" i="18"/>
  <c r="T860" i="18"/>
  <c r="T656" i="18"/>
  <c r="T1070" i="18"/>
  <c r="T1063" i="18"/>
  <c r="T934" i="18"/>
  <c r="T1223" i="18"/>
  <c r="T710" i="18"/>
  <c r="T586" i="18"/>
  <c r="T967" i="18"/>
  <c r="T651" i="18"/>
  <c r="T44" i="18"/>
  <c r="T362" i="18"/>
  <c r="T255" i="18"/>
  <c r="T308" i="18"/>
  <c r="T390" i="18"/>
  <c r="T327" i="18"/>
  <c r="T231" i="18"/>
  <c r="T242" i="18"/>
  <c r="T278" i="18"/>
  <c r="T314" i="18"/>
  <c r="T330" i="18"/>
  <c r="T417" i="18"/>
  <c r="T424" i="18"/>
  <c r="T342" i="18"/>
  <c r="T454" i="18"/>
  <c r="T244" i="18"/>
  <c r="T358" i="18"/>
  <c r="T426" i="18"/>
  <c r="T326" i="18"/>
  <c r="T343" i="18"/>
  <c r="T217" i="18"/>
  <c r="T252" i="18"/>
  <c r="T375" i="18"/>
  <c r="T216" i="18"/>
  <c r="T395" i="18"/>
  <c r="T249" i="18"/>
  <c r="T372" i="18"/>
  <c r="T241" i="18"/>
  <c r="T238" i="18"/>
  <c r="T305" i="18"/>
  <c r="T263" i="18"/>
  <c r="T418" i="18"/>
  <c r="T196" i="18"/>
  <c r="T406" i="18"/>
  <c r="T380" i="18"/>
  <c r="T209" i="18"/>
  <c r="T446" i="18"/>
  <c r="T284" i="18"/>
  <c r="T207" i="18"/>
  <c r="T315" i="18"/>
  <c r="T261" i="18"/>
  <c r="T203" i="18"/>
  <c r="T198" i="18"/>
  <c r="T423" i="18"/>
  <c r="T293" i="18"/>
  <c r="T399" i="18"/>
  <c r="T276" i="18"/>
  <c r="T451" i="18"/>
  <c r="T444" i="18"/>
  <c r="T376" i="18"/>
  <c r="T370" i="18"/>
  <c r="T166" i="18"/>
  <c r="T443" i="18"/>
  <c r="T371" i="18"/>
  <c r="T215" i="18"/>
  <c r="T259" i="18"/>
  <c r="T397" i="18"/>
  <c r="T302" i="18"/>
  <c r="T234" i="18"/>
  <c r="T453" i="18"/>
  <c r="T422" i="18"/>
  <c r="T270" i="18"/>
  <c r="T197" i="18"/>
  <c r="T292" i="18"/>
  <c r="T407" i="18"/>
  <c r="T344" i="18"/>
  <c r="T387" i="18"/>
  <c r="T316" i="18"/>
  <c r="T218" i="18"/>
  <c r="T237" i="18"/>
  <c r="T141" i="18"/>
  <c r="T273" i="18"/>
  <c r="T337" i="18"/>
  <c r="T294" i="18"/>
  <c r="T254" i="18"/>
  <c r="T416" i="18"/>
  <c r="T412" i="18"/>
  <c r="T400" i="18"/>
  <c r="T319" i="18"/>
  <c r="T368" i="18"/>
  <c r="T401" i="18"/>
  <c r="T323" i="18"/>
  <c r="T333" i="18"/>
  <c r="T457" i="18"/>
  <c r="T274" i="18"/>
  <c r="T447" i="18"/>
  <c r="T317" i="18"/>
  <c r="T280" i="18"/>
  <c r="T458" i="18"/>
  <c r="T461" i="18"/>
  <c r="T269" i="18"/>
  <c r="T335" i="18"/>
  <c r="T414" i="18"/>
  <c r="T465" i="18"/>
  <c r="T452" i="18"/>
  <c r="T290" i="18"/>
  <c r="T170" i="18"/>
  <c r="T322" i="18"/>
  <c r="T279" i="18"/>
  <c r="T243" i="18"/>
  <c r="T219" i="18"/>
  <c r="T202" i="18"/>
  <c r="T963" i="18"/>
  <c r="T383" i="18"/>
  <c r="T340" i="18"/>
  <c r="T325" i="18"/>
  <c r="T257" i="18"/>
  <c r="T310" i="18"/>
  <c r="T360" i="18"/>
  <c r="T346" i="18"/>
  <c r="T463" i="18"/>
  <c r="T311" i="18"/>
  <c r="T223" i="18"/>
  <c r="T288" i="18"/>
  <c r="T264" i="18"/>
  <c r="T373" i="18"/>
  <c r="T355" i="18"/>
  <c r="T272" i="18"/>
  <c r="T283" i="18"/>
  <c r="T445" i="18"/>
  <c r="T267" i="18"/>
  <c r="T240" i="18"/>
  <c r="T402" i="18"/>
  <c r="T262" i="18"/>
  <c r="T239" i="18"/>
  <c r="T350" i="18"/>
  <c r="T289" i="18"/>
  <c r="T409" i="18"/>
  <c r="T328" i="18"/>
  <c r="T394" i="18"/>
  <c r="T964" i="18"/>
  <c r="T462" i="18"/>
  <c r="T251" i="18"/>
  <c r="U903" i="18"/>
  <c r="S62" i="18"/>
  <c r="U726" i="18"/>
  <c r="V1095" i="18"/>
  <c r="W1173" i="18"/>
  <c r="T455" i="18"/>
  <c r="U899" i="18"/>
  <c r="T329" i="18"/>
  <c r="V1011" i="18"/>
  <c r="T275" i="18"/>
  <c r="T220" i="18"/>
  <c r="W1210" i="18"/>
  <c r="U761" i="18"/>
  <c r="S130" i="18"/>
  <c r="U669" i="18"/>
  <c r="V1075" i="18"/>
  <c r="V1074" i="18"/>
  <c r="V986" i="18"/>
  <c r="T336" i="18"/>
  <c r="U495" i="18"/>
  <c r="T297" i="18"/>
  <c r="U480" i="18"/>
  <c r="U620" i="18"/>
  <c r="U494" i="18"/>
  <c r="S89" i="18"/>
  <c r="W1208" i="18"/>
  <c r="U718" i="18"/>
  <c r="S60" i="18"/>
  <c r="U649" i="18"/>
  <c r="U952" i="18"/>
  <c r="V1087" i="18"/>
  <c r="V990" i="18"/>
  <c r="U721" i="18"/>
  <c r="U802" i="18"/>
  <c r="U634" i="18"/>
  <c r="V1030" i="18"/>
  <c r="U542" i="18"/>
  <c r="V992" i="18"/>
  <c r="V1142" i="18"/>
  <c r="V1082" i="18"/>
  <c r="T427" i="18"/>
  <c r="U646" i="18"/>
  <c r="V1076" i="18"/>
  <c r="T213" i="18"/>
  <c r="U536" i="18"/>
  <c r="U867" i="18"/>
  <c r="T260" i="18"/>
  <c r="U487" i="18"/>
  <c r="U719" i="18"/>
  <c r="V1149" i="18"/>
  <c r="T352" i="18"/>
  <c r="T204" i="18"/>
  <c r="T334" i="18"/>
  <c r="U740" i="18"/>
  <c r="V1129" i="18"/>
  <c r="V1089" i="18"/>
  <c r="W1195" i="18"/>
  <c r="S44" i="18"/>
  <c r="T214" i="18"/>
  <c r="W1212" i="18"/>
  <c r="S49" i="18"/>
  <c r="S85" i="18"/>
  <c r="U589" i="18"/>
  <c r="W1175" i="18"/>
  <c r="W1206" i="18"/>
  <c r="V987" i="18"/>
  <c r="W1199" i="18"/>
  <c r="S195" i="18"/>
  <c r="U863" i="18"/>
  <c r="U948" i="18"/>
  <c r="U518" i="18"/>
  <c r="W1190" i="18"/>
  <c r="U858" i="18"/>
  <c r="W1172" i="18"/>
  <c r="U594" i="18"/>
  <c r="U916" i="18"/>
  <c r="T256" i="18"/>
  <c r="W1187" i="18"/>
  <c r="U543" i="18"/>
  <c r="U625" i="18"/>
  <c r="V998" i="18"/>
  <c r="T306" i="18"/>
  <c r="U483" i="18"/>
  <c r="U558" i="18"/>
  <c r="W1213" i="18"/>
  <c r="U642" i="18"/>
  <c r="S74" i="18"/>
  <c r="T313" i="18"/>
  <c r="U881" i="18"/>
  <c r="T201" i="18"/>
  <c r="V1001" i="18"/>
  <c r="U851" i="18"/>
  <c r="S193" i="18"/>
  <c r="S67" i="18"/>
  <c r="W1191" i="18"/>
  <c r="S144" i="18"/>
  <c r="S102" i="18"/>
  <c r="U933" i="18"/>
  <c r="T374" i="18"/>
  <c r="S73" i="18"/>
  <c r="U736" i="18"/>
  <c r="T450" i="18"/>
  <c r="T408" i="18"/>
  <c r="U618" i="18"/>
  <c r="U785" i="18"/>
  <c r="U794" i="18"/>
  <c r="T296" i="18"/>
  <c r="U775" i="18"/>
  <c r="V1125" i="18"/>
  <c r="S107" i="18"/>
  <c r="U895" i="18"/>
  <c r="U836" i="18"/>
  <c r="V999" i="18"/>
  <c r="T349" i="18"/>
  <c r="T324" i="18"/>
  <c r="U639" i="18"/>
  <c r="T211" i="18"/>
  <c r="T208" i="18"/>
  <c r="U817" i="18"/>
  <c r="T356" i="18"/>
  <c r="T359" i="18"/>
  <c r="T379" i="18"/>
  <c r="S191" i="18"/>
  <c r="S63" i="18"/>
  <c r="U683" i="18"/>
  <c r="U937" i="18"/>
  <c r="U909" i="18"/>
  <c r="V381" i="18"/>
  <c r="U544" i="18"/>
  <c r="V1018" i="18"/>
  <c r="T331" i="18"/>
  <c r="T229" i="18"/>
  <c r="U489" i="18"/>
  <c r="U797" i="18"/>
  <c r="T277" i="18"/>
  <c r="S175" i="18"/>
  <c r="T268" i="18"/>
  <c r="U676" i="18"/>
  <c r="T428" i="18"/>
  <c r="W1186" i="18"/>
  <c r="S163" i="18"/>
  <c r="U687" i="18"/>
  <c r="U682" i="18"/>
  <c r="V1127" i="18"/>
  <c r="U878" i="18"/>
  <c r="T233" i="18"/>
  <c r="T250" i="18"/>
  <c r="U504" i="18"/>
  <c r="U491" i="18"/>
  <c r="U696" i="18"/>
  <c r="V996" i="18"/>
  <c r="U815" i="18"/>
  <c r="U643" i="18"/>
  <c r="T460" i="18"/>
  <c r="T171" i="18"/>
  <c r="U876" i="18"/>
  <c r="U915" i="18"/>
  <c r="V1098" i="18"/>
  <c r="U871" i="18"/>
  <c r="T248" i="18"/>
  <c r="V981" i="18"/>
  <c r="T235" i="18"/>
  <c r="U902" i="18"/>
  <c r="V1150" i="18"/>
  <c r="U757" i="18"/>
  <c r="U436" i="18"/>
  <c r="U530" i="18"/>
  <c r="T169" i="18"/>
  <c r="V1057" i="18"/>
  <c r="U567" i="18"/>
  <c r="U667" i="18"/>
  <c r="U744" i="18"/>
  <c r="V1023" i="18"/>
  <c r="U598" i="18"/>
  <c r="U574" i="18"/>
  <c r="U559" i="18"/>
  <c r="U550" i="18"/>
  <c r="U515" i="18"/>
  <c r="U492" i="18"/>
  <c r="V1119" i="18"/>
  <c r="V1143" i="18"/>
  <c r="U697" i="18"/>
  <c r="U538" i="18"/>
  <c r="V1070" i="18"/>
  <c r="V1045" i="18"/>
  <c r="U597" i="18"/>
  <c r="U951" i="18"/>
  <c r="S14" i="18"/>
  <c r="S157" i="18"/>
  <c r="V1024" i="18"/>
  <c r="V1105" i="18"/>
  <c r="V1123" i="18"/>
  <c r="V1039" i="18"/>
  <c r="T318" i="18"/>
  <c r="S51" i="18"/>
  <c r="U513" i="18"/>
  <c r="U860" i="18"/>
  <c r="U632" i="18"/>
  <c r="S28" i="18"/>
  <c r="V734" i="18"/>
  <c r="S56" i="18"/>
  <c r="U888" i="18"/>
  <c r="U823" i="18"/>
  <c r="V1046" i="18"/>
  <c r="U728" i="18"/>
  <c r="S177" i="18"/>
  <c r="U738" i="18"/>
  <c r="U766" i="18"/>
  <c r="T351" i="18"/>
  <c r="U940" i="18"/>
  <c r="U616" i="18"/>
  <c r="U939" i="18"/>
  <c r="U393" i="18"/>
  <c r="V1061" i="18"/>
  <c r="T366" i="18"/>
  <c r="U830" i="18"/>
  <c r="V1139" i="18"/>
  <c r="V1154" i="18"/>
  <c r="T205" i="18"/>
  <c r="T298" i="18"/>
  <c r="V1054" i="18"/>
  <c r="U610" i="18"/>
  <c r="V976" i="18"/>
  <c r="T253" i="18"/>
  <c r="T246" i="18"/>
  <c r="U911" i="18"/>
  <c r="U913" i="18"/>
  <c r="S148" i="18"/>
  <c r="U577" i="18"/>
  <c r="V1068" i="18"/>
  <c r="T282" i="18"/>
  <c r="V1080" i="18"/>
  <c r="U759" i="18"/>
  <c r="V1110" i="18"/>
  <c r="V1007" i="18"/>
  <c r="U633" i="18"/>
  <c r="V1157" i="18"/>
  <c r="U710" i="18"/>
  <c r="U910" i="18"/>
  <c r="U606" i="18"/>
  <c r="S178" i="18"/>
  <c r="U654" i="18"/>
  <c r="U891" i="18"/>
  <c r="U431" i="18"/>
  <c r="U923" i="18"/>
  <c r="U503" i="18"/>
  <c r="U720" i="18"/>
  <c r="U635" i="18"/>
  <c r="T413" i="18"/>
  <c r="W1214" i="18"/>
  <c r="T222" i="18"/>
  <c r="S75" i="18"/>
  <c r="U572" i="18"/>
  <c r="T363" i="18"/>
  <c r="V1035" i="18"/>
  <c r="V989" i="18"/>
  <c r="U901" i="18"/>
  <c r="U852" i="18"/>
  <c r="U534" i="18"/>
  <c r="S147" i="18"/>
  <c r="T286" i="18"/>
  <c r="T271" i="18"/>
  <c r="T354" i="18"/>
  <c r="U613" i="18"/>
  <c r="U578" i="18"/>
  <c r="U608" i="18"/>
  <c r="V1100" i="18"/>
  <c r="T206" i="18"/>
  <c r="V974" i="18"/>
  <c r="W1198" i="18"/>
  <c r="W1166" i="18"/>
  <c r="W1180" i="18"/>
  <c r="T441" i="18"/>
  <c r="S68" i="18"/>
  <c r="U651" i="18"/>
  <c r="V1062" i="18"/>
  <c r="V1131" i="18"/>
  <c r="U779" i="18"/>
  <c r="U557" i="18"/>
  <c r="U812" i="18"/>
  <c r="U638" i="18"/>
  <c r="U711" i="18"/>
  <c r="T320" i="18"/>
  <c r="U932" i="18"/>
  <c r="V1059" i="18"/>
  <c r="T224" i="18"/>
  <c r="S127" i="18"/>
  <c r="V1118" i="18"/>
  <c r="V985" i="18"/>
  <c r="W1192" i="18"/>
  <c r="W1176" i="18"/>
  <c r="V1096" i="18"/>
  <c r="U763" i="18"/>
  <c r="V1017" i="18"/>
  <c r="T369" i="18"/>
  <c r="W1189" i="18"/>
  <c r="W1204" i="18"/>
  <c r="U517" i="18"/>
  <c r="V1010" i="18"/>
  <c r="V1058" i="18"/>
  <c r="T396" i="18"/>
  <c r="T266" i="18"/>
  <c r="U500" i="18"/>
  <c r="V971" i="18"/>
  <c r="S143" i="18"/>
  <c r="S3" i="18"/>
  <c r="V1109" i="18"/>
  <c r="U857" i="18"/>
  <c r="U611" i="18"/>
  <c r="W1167" i="18"/>
  <c r="U875" i="18"/>
  <c r="V1126" i="18"/>
  <c r="T348" i="18"/>
  <c r="U799" i="18"/>
  <c r="U470" i="18"/>
  <c r="V1144" i="18"/>
  <c r="V991" i="18"/>
  <c r="T377" i="18"/>
  <c r="U707" i="18"/>
  <c r="U834" i="18"/>
  <c r="T307" i="18"/>
  <c r="T345" i="18"/>
  <c r="U429" i="18"/>
  <c r="S133" i="18"/>
  <c r="U568" i="18"/>
  <c r="V1103" i="18"/>
  <c r="U725" i="18"/>
  <c r="T421" i="18"/>
  <c r="U660" i="18"/>
  <c r="U644" i="18"/>
  <c r="V1012" i="18"/>
  <c r="U566" i="18"/>
  <c r="V1036" i="18"/>
  <c r="S40" i="18"/>
  <c r="S91" i="18"/>
  <c r="U905" i="18"/>
  <c r="T221" i="18"/>
  <c r="V1050" i="18"/>
  <c r="U605" i="18"/>
  <c r="W1182" i="18"/>
  <c r="U737" i="18"/>
  <c r="W1193" i="18"/>
  <c r="U920" i="18"/>
  <c r="V1071" i="18"/>
  <c r="U928" i="18"/>
  <c r="V1029" i="18"/>
  <c r="S84" i="18"/>
  <c r="V842" i="18"/>
  <c r="V767" i="18"/>
  <c r="U813" i="18"/>
  <c r="U476" i="18"/>
  <c r="V969" i="18"/>
  <c r="S136" i="18"/>
  <c r="V1081" i="18"/>
  <c r="U935" i="18"/>
  <c r="V1101" i="18"/>
  <c r="U769" i="18"/>
  <c r="U808" i="18"/>
  <c r="S164" i="18"/>
  <c r="W1203" i="18"/>
  <c r="U783" i="18"/>
  <c r="U653" i="18"/>
  <c r="W1178" i="18"/>
  <c r="U601" i="18"/>
  <c r="T299" i="18"/>
  <c r="U760" i="18"/>
  <c r="U528" i="18"/>
  <c r="U628" i="18"/>
  <c r="W1202" i="18"/>
  <c r="U866" i="18"/>
  <c r="U484" i="18"/>
  <c r="U922" i="18"/>
  <c r="U715" i="18"/>
  <c r="U701" i="18"/>
  <c r="V1153" i="18"/>
  <c r="U665" i="18"/>
  <c r="V1052" i="18"/>
  <c r="S25" i="18"/>
  <c r="U839" i="18"/>
  <c r="W1197" i="18"/>
  <c r="S105" i="18"/>
  <c r="U772" i="18"/>
  <c r="V1053" i="18"/>
  <c r="V1048" i="18"/>
  <c r="U430" i="18"/>
  <c r="V1006" i="18"/>
  <c r="U770" i="18"/>
  <c r="U582" i="18"/>
  <c r="S128" i="18"/>
  <c r="T459" i="18"/>
  <c r="V1145" i="18"/>
  <c r="S138" i="18"/>
  <c r="V1134" i="18"/>
  <c r="S30" i="18"/>
  <c r="U529" i="18"/>
  <c r="V1072" i="18"/>
  <c r="S152" i="18"/>
  <c r="S114" i="18"/>
  <c r="U896" i="18"/>
  <c r="T281" i="18"/>
  <c r="T287" i="18"/>
  <c r="T200" i="18"/>
  <c r="T295" i="18"/>
  <c r="T415" i="18"/>
  <c r="T226" i="18"/>
  <c r="S180" i="18"/>
  <c r="U729" i="18"/>
  <c r="U502" i="18"/>
  <c r="U499" i="18"/>
  <c r="T212" i="18"/>
  <c r="U962" i="18"/>
  <c r="S88" i="18"/>
  <c r="S103" i="18"/>
  <c r="U723" i="18"/>
  <c r="V1159" i="18"/>
  <c r="V1155" i="18"/>
  <c r="V1013" i="18"/>
  <c r="U505" i="18"/>
  <c r="U603" i="18"/>
  <c r="T301" i="18"/>
  <c r="W1196" i="18"/>
  <c r="S36" i="18"/>
  <c r="S50" i="18"/>
  <c r="U588" i="18"/>
  <c r="S42" i="18"/>
  <c r="U894" i="18"/>
  <c r="V1055" i="18"/>
  <c r="S9" i="18"/>
  <c r="S35" i="18"/>
  <c r="V1122" i="18"/>
  <c r="U694" i="18"/>
  <c r="V1073" i="18"/>
  <c r="W1181" i="18"/>
  <c r="S145" i="18"/>
  <c r="U787" i="18"/>
  <c r="V1043" i="18"/>
  <c r="S182" i="18"/>
  <c r="U501" i="18"/>
  <c r="S38" i="18"/>
  <c r="U626" i="18"/>
  <c r="S118" i="18"/>
  <c r="T321" i="18"/>
  <c r="T265" i="18"/>
  <c r="S66" i="18"/>
  <c r="U717" i="18"/>
  <c r="S124" i="18"/>
  <c r="X455" i="18" l="1"/>
  <c r="X269" i="18"/>
  <c r="X38" i="18"/>
  <c r="X257" i="18"/>
  <c r="X316" i="18"/>
  <c r="X270" i="18"/>
  <c r="X262" i="18"/>
  <c r="X937" i="18"/>
  <c r="X318" i="18"/>
  <c r="X340" i="18"/>
  <c r="X40" i="18"/>
  <c r="X963" i="18"/>
  <c r="X373" i="18"/>
  <c r="X457" i="18"/>
  <c r="X760" i="18"/>
  <c r="X1198" i="18"/>
  <c r="X396" i="18"/>
  <c r="X915" i="18"/>
  <c r="X322" i="18"/>
  <c r="X323" i="18"/>
  <c r="X346" i="18"/>
  <c r="X465" i="18"/>
  <c r="X282" i="18"/>
  <c r="X408" i="18"/>
  <c r="X922" i="18"/>
  <c r="X397" i="18"/>
  <c r="X217" i="18"/>
  <c r="X281" i="18"/>
  <c r="X1053" i="18"/>
  <c r="X91" i="18"/>
  <c r="X976" i="18"/>
  <c r="X574" i="18"/>
  <c r="X682" i="18"/>
  <c r="X260" i="18"/>
  <c r="X1122" i="18"/>
  <c r="X598" i="18"/>
  <c r="X1098" i="18"/>
  <c r="X85" i="18"/>
  <c r="X964" i="18"/>
  <c r="X264" i="18"/>
  <c r="X279" i="18"/>
  <c r="X387" i="18"/>
  <c r="X193" i="18"/>
  <c r="X426" i="18"/>
  <c r="X207" i="18"/>
  <c r="X1197" i="18"/>
  <c r="X223" i="18"/>
  <c r="X933" i="18"/>
  <c r="X163" i="18"/>
  <c r="X536" i="18"/>
  <c r="X84" i="18"/>
  <c r="X296" i="18"/>
  <c r="X214" i="18"/>
  <c r="X290" i="18"/>
  <c r="X68" i="18"/>
  <c r="X157" i="18"/>
  <c r="X351" i="18"/>
  <c r="X974" i="18"/>
  <c r="X406" i="18"/>
  <c r="X105" i="18"/>
  <c r="X1195" i="18"/>
  <c r="X239" i="18"/>
  <c r="X1143" i="18"/>
  <c r="X707" i="18"/>
  <c r="X213" i="18"/>
  <c r="X711" i="18"/>
  <c r="X256" i="18"/>
  <c r="X1100" i="18"/>
  <c r="X118" i="18"/>
  <c r="X234" i="18"/>
  <c r="X182" i="18"/>
  <c r="X461" i="18"/>
  <c r="X283" i="18"/>
  <c r="X1119" i="18"/>
  <c r="X352" i="18"/>
  <c r="X224" i="18"/>
  <c r="X219" i="18"/>
  <c r="X128" i="18"/>
  <c r="X374" i="18"/>
  <c r="X375" i="18"/>
  <c r="X272" i="18"/>
  <c r="X1050" i="18"/>
  <c r="X441" i="18"/>
  <c r="X248" i="18"/>
  <c r="X443" i="18"/>
  <c r="X594" i="18"/>
  <c r="X718" i="18"/>
  <c r="X991" i="18"/>
  <c r="X813" i="18"/>
  <c r="X317" i="18"/>
  <c r="X221" i="18"/>
  <c r="X476" i="18"/>
  <c r="X130" i="18"/>
  <c r="X1059" i="18"/>
  <c r="X407" i="18"/>
  <c r="X377" i="18"/>
  <c r="X14" i="18"/>
  <c r="X356" i="18"/>
  <c r="X313" i="18"/>
  <c r="X336" i="18"/>
  <c r="X164" i="18"/>
  <c r="X180" i="18"/>
  <c r="X568" i="18"/>
  <c r="X939" i="18"/>
  <c r="X249" i="18"/>
  <c r="X634" i="18"/>
  <c r="X1206" i="18"/>
  <c r="X237" i="18"/>
  <c r="X371" i="18"/>
  <c r="X284" i="18"/>
  <c r="X328" i="18"/>
  <c r="X422" i="18"/>
  <c r="X301" i="18"/>
  <c r="X857" i="18"/>
  <c r="X769" i="18"/>
  <c r="X605" i="18"/>
  <c r="X534" i="18"/>
  <c r="X726" i="18"/>
  <c r="X307" i="18"/>
  <c r="X1029" i="18"/>
  <c r="X400" i="18"/>
  <c r="X305" i="18"/>
  <c r="X740" i="18"/>
  <c r="X503" i="18"/>
  <c r="X715" i="18"/>
  <c r="X860" i="18"/>
  <c r="X582" i="18"/>
  <c r="X133" i="18"/>
  <c r="X229" i="18"/>
  <c r="X114" i="18"/>
  <c r="X550" i="18"/>
  <c r="X1159" i="18"/>
  <c r="X127" i="18"/>
  <c r="X910" i="18"/>
  <c r="X66" i="18"/>
  <c r="X1058" i="18"/>
  <c r="X60" i="18"/>
  <c r="X1125" i="18"/>
  <c r="X649" i="18"/>
  <c r="X88" i="18"/>
  <c r="X851" i="18"/>
  <c r="X962" i="18"/>
  <c r="X951" i="18"/>
  <c r="X428" i="18"/>
  <c r="X413" i="18"/>
  <c r="X369" i="18"/>
  <c r="X28" i="18"/>
  <c r="X453" i="18"/>
  <c r="X1193" i="18"/>
  <c r="X3" i="18"/>
  <c r="X141" i="18"/>
  <c r="X178" i="18"/>
  <c r="X999" i="18"/>
  <c r="X998" i="18"/>
  <c r="X842" i="18"/>
  <c r="X75" i="18"/>
  <c r="X1212" i="18"/>
  <c r="X1210" i="18"/>
  <c r="X1139" i="18"/>
  <c r="X169" i="18"/>
  <c r="X191" i="18"/>
  <c r="X50" i="18"/>
  <c r="X920" i="18"/>
  <c r="X74" i="18"/>
  <c r="X858" i="18"/>
  <c r="X501" i="18"/>
  <c r="X1017" i="18"/>
  <c r="X696" i="18"/>
  <c r="X992" i="18"/>
  <c r="X166" i="18"/>
  <c r="X393" i="18"/>
  <c r="X863" i="18"/>
  <c r="X63" i="18"/>
  <c r="X651" i="18"/>
  <c r="X616" i="18"/>
  <c r="X603" i="18"/>
  <c r="X1149" i="18"/>
  <c r="X62" i="18"/>
  <c r="X430" i="18"/>
  <c r="X143" i="18"/>
  <c r="X177" i="18"/>
  <c r="X867" i="18"/>
  <c r="X35" i="18"/>
  <c r="X152" i="18"/>
  <c r="X767" i="18"/>
  <c r="X1036" i="18"/>
  <c r="X572" i="18"/>
  <c r="X728" i="18"/>
  <c r="X683" i="18"/>
  <c r="X49" i="18"/>
  <c r="X394" i="18"/>
  <c r="X1087" i="18"/>
  <c r="X56" i="18"/>
  <c r="X9" i="18"/>
  <c r="X42" i="18"/>
  <c r="X1045" i="18"/>
  <c r="X1190" i="18"/>
  <c r="X1167" i="18"/>
  <c r="X1061" i="18"/>
  <c r="X436" i="18"/>
  <c r="X147" i="18"/>
  <c r="X431" i="18"/>
  <c r="X1150" i="18"/>
  <c r="X558" i="18"/>
  <c r="X458" i="18"/>
  <c r="X891" i="18"/>
  <c r="X902" i="18"/>
  <c r="X1199" i="18"/>
  <c r="X383" i="18"/>
  <c r="X280" i="18"/>
  <c r="X211" i="18"/>
  <c r="X345" i="18"/>
  <c r="X1013" i="18"/>
  <c r="X102" i="18"/>
  <c r="X721" i="18"/>
  <c r="X1074" i="18"/>
  <c r="X698" i="18"/>
  <c r="X625" i="18"/>
  <c r="X487" i="18"/>
  <c r="X723" i="18"/>
  <c r="X687" i="18"/>
  <c r="X67" i="18"/>
  <c r="X110" i="18"/>
  <c r="X1010" i="18"/>
  <c r="X30" i="18"/>
  <c r="X653" i="18"/>
  <c r="X517" i="18"/>
  <c r="X1214" i="18"/>
  <c r="X794" i="18"/>
  <c r="X1172" i="18"/>
  <c r="X1208" i="18"/>
  <c r="X463" i="18"/>
  <c r="X812" i="18"/>
  <c r="X613" i="18"/>
  <c r="X899" i="18"/>
  <c r="X1054" i="18"/>
  <c r="X720" i="18"/>
  <c r="X808" i="18"/>
  <c r="X872" i="18"/>
  <c r="X1142" i="18"/>
  <c r="X1103" i="18"/>
  <c r="X1213" i="18"/>
  <c r="X96" i="18"/>
  <c r="X481" i="18"/>
  <c r="X124" i="18"/>
  <c r="X948" i="18"/>
  <c r="X1096" i="18"/>
  <c r="X504" i="18"/>
  <c r="X73" i="18"/>
  <c r="X1030" i="18"/>
  <c r="X1243" i="18"/>
  <c r="X1182" i="18"/>
  <c r="X148" i="18"/>
  <c r="X195" i="18"/>
  <c r="X429" i="18"/>
  <c r="X1176" i="18"/>
  <c r="X913" i="18"/>
  <c r="X51" i="18"/>
  <c r="X250" i="18"/>
  <c r="X445" i="18"/>
  <c r="X109" i="18"/>
  <c r="X774" i="18"/>
  <c r="X36" i="18"/>
  <c r="X611" i="18"/>
  <c r="X145" i="18"/>
  <c r="X1192" i="18"/>
  <c r="X1018" i="18"/>
  <c r="X987" i="18"/>
  <c r="X1187" i="18"/>
  <c r="X763" i="18"/>
  <c r="X1202" i="18"/>
  <c r="X16" i="18"/>
  <c r="X289" i="18"/>
  <c r="X631" i="18"/>
  <c r="X391" i="18"/>
  <c r="X252" i="18"/>
  <c r="X1299" i="18"/>
  <c r="X779" i="18"/>
  <c r="X203" i="18"/>
  <c r="X703" i="18"/>
  <c r="X1092" i="18"/>
  <c r="X1282" i="18"/>
  <c r="X1155" i="18"/>
  <c r="X192" i="18"/>
  <c r="X1196" i="18"/>
  <c r="X737" i="18"/>
  <c r="X136" i="18"/>
  <c r="X628" i="18"/>
  <c r="X971" i="18"/>
  <c r="X1180" i="18"/>
  <c r="X1127" i="18"/>
  <c r="X144" i="18"/>
  <c r="X1175" i="18"/>
  <c r="X990" i="18"/>
  <c r="X355" i="18"/>
  <c r="X274" i="18"/>
  <c r="X218" i="18"/>
  <c r="X821" i="18"/>
  <c r="X1072" i="18"/>
  <c r="X566" i="18"/>
  <c r="X1178" i="18"/>
  <c r="X1076" i="18"/>
  <c r="X713" i="18"/>
  <c r="X775" i="18"/>
  <c r="X1001" i="18"/>
  <c r="X1110" i="18"/>
  <c r="X888" i="18"/>
  <c r="X597" i="18"/>
  <c r="X201" i="18"/>
  <c r="X44" i="18"/>
  <c r="X263" i="18"/>
  <c r="X135" i="18"/>
  <c r="X1021" i="18"/>
  <c r="X107" i="18"/>
  <c r="X103" i="18"/>
  <c r="X1046" i="18"/>
  <c r="X368" i="18"/>
  <c r="X894" i="18"/>
  <c r="X25" i="18"/>
  <c r="X644" i="18"/>
  <c r="X1154" i="18"/>
  <c r="X1052" i="18"/>
  <c r="X928" i="18"/>
  <c r="X660" i="18"/>
  <c r="X1204" i="18"/>
  <c r="X1057" i="18"/>
  <c r="X785" i="18"/>
  <c r="X1011" i="18"/>
  <c r="X932" i="18"/>
  <c r="X839" i="18"/>
  <c r="X608" i="18"/>
  <c r="X1134" i="18"/>
  <c r="X578" i="18"/>
  <c r="X1203" i="18"/>
  <c r="X1126" i="18"/>
  <c r="X1189" i="18"/>
  <c r="X1080" i="18"/>
  <c r="X830" i="18"/>
  <c r="X1070" i="18"/>
  <c r="X815" i="18"/>
  <c r="X175" i="18"/>
  <c r="X1089" i="18"/>
  <c r="X494" i="18"/>
  <c r="X412" i="18"/>
  <c r="X293" i="18"/>
  <c r="X238" i="18"/>
  <c r="X495" i="18"/>
  <c r="X244" i="18"/>
  <c r="X59" i="18"/>
  <c r="X126" i="18"/>
  <c r="X52" i="18"/>
  <c r="X865" i="18"/>
  <c r="W1171" i="18"/>
  <c r="X1171" i="18" s="1"/>
  <c r="X783" i="18"/>
  <c r="W739" i="18"/>
  <c r="X739" i="18" s="1"/>
  <c r="W1207" i="18"/>
  <c r="X1207" i="18" s="1"/>
  <c r="U832" i="18"/>
  <c r="X832" i="18" s="1"/>
  <c r="X646" i="18"/>
  <c r="X1173" i="18"/>
  <c r="X47" i="18"/>
  <c r="X150" i="18"/>
  <c r="X37" i="18"/>
  <c r="X95" i="18"/>
  <c r="U722" i="18"/>
  <c r="X722" i="18" s="1"/>
  <c r="T309" i="18"/>
  <c r="X309" i="18" s="1"/>
  <c r="U926" i="18"/>
  <c r="X926" i="18" s="1"/>
  <c r="S69" i="18"/>
  <c r="X69" i="18" s="1"/>
  <c r="X691" i="18"/>
  <c r="X685" i="18"/>
  <c r="U1108" i="18"/>
  <c r="X1108" i="18" s="1"/>
  <c r="X71" i="18"/>
  <c r="X72" i="18"/>
  <c r="X87" i="18"/>
  <c r="X1062" i="18"/>
  <c r="X965" i="18"/>
  <c r="X1056" i="18"/>
  <c r="X883" i="18"/>
  <c r="X677" i="18"/>
  <c r="X1048" i="18"/>
  <c r="X642" i="18"/>
  <c r="X302" i="18"/>
  <c r="X23" i="18"/>
  <c r="X79" i="18"/>
  <c r="X149" i="18"/>
  <c r="X372" i="18"/>
  <c r="X424" i="18"/>
  <c r="X743" i="18"/>
  <c r="X833" i="18"/>
  <c r="X982" i="18"/>
  <c r="X919" i="18"/>
  <c r="X800" i="18"/>
  <c r="U953" i="18"/>
  <c r="X953" i="18" s="1"/>
  <c r="X1166" i="18"/>
  <c r="X878" i="18"/>
  <c r="X543" i="18"/>
  <c r="X89" i="18"/>
  <c r="X54" i="18"/>
  <c r="X29" i="18"/>
  <c r="X1339" i="18"/>
  <c r="X1077" i="18"/>
  <c r="X1319" i="18"/>
  <c r="X1320" i="18"/>
  <c r="X914" i="18"/>
  <c r="X1124" i="18"/>
  <c r="X849" i="18"/>
  <c r="X529" i="18"/>
  <c r="U573" i="18"/>
  <c r="U364" i="18"/>
  <c r="X447" i="18"/>
  <c r="X111" i="18"/>
  <c r="X11" i="18"/>
  <c r="X806" i="18"/>
  <c r="X994" i="18"/>
  <c r="X799" i="18"/>
  <c r="X1238" i="18"/>
  <c r="X1258" i="18"/>
  <c r="X27" i="18"/>
  <c r="X1174" i="18"/>
  <c r="X1115" i="18"/>
  <c r="X732" i="18"/>
  <c r="X868" i="18"/>
  <c r="X1181" i="18"/>
  <c r="X502" i="18"/>
  <c r="V1358" i="18"/>
  <c r="X1358" i="18" s="1"/>
  <c r="V1078" i="18"/>
  <c r="X1078" i="18" s="1"/>
  <c r="X916" i="18"/>
  <c r="X131" i="18"/>
  <c r="X181" i="18"/>
  <c r="X99" i="18"/>
  <c r="X1249" i="18"/>
  <c r="X1120" i="18"/>
  <c r="X399" i="18"/>
  <c r="X1253" i="18"/>
  <c r="X684" i="18"/>
  <c r="X776" i="18"/>
  <c r="X196" i="18"/>
  <c r="X606" i="18"/>
  <c r="X1251" i="18"/>
  <c r="X306" i="18"/>
  <c r="X770" i="18"/>
  <c r="X1330" i="18"/>
  <c r="X765" i="18"/>
  <c r="X686" i="18"/>
  <c r="X570" i="18"/>
  <c r="X885" i="18"/>
  <c r="X635" i="18"/>
  <c r="X797" i="18"/>
  <c r="X254" i="18"/>
  <c r="X90" i="18"/>
  <c r="X516" i="18"/>
  <c r="X577" i="18"/>
  <c r="X265" i="18"/>
  <c r="X1283" i="18"/>
  <c r="X639" i="18"/>
  <c r="X1000" i="18"/>
  <c r="X553" i="18"/>
  <c r="X1184" i="18"/>
  <c r="X838" i="18"/>
  <c r="X970" i="18"/>
  <c r="X793" i="18"/>
  <c r="X654" i="18"/>
  <c r="T339" i="18"/>
  <c r="X339" i="18" s="1"/>
  <c r="X1277" i="18"/>
  <c r="X320" i="18"/>
  <c r="X730" i="18"/>
  <c r="X1257" i="18"/>
  <c r="X117" i="18"/>
  <c r="X988" i="18"/>
  <c r="X846" i="18"/>
  <c r="X771" i="18"/>
  <c r="X791" i="18"/>
  <c r="X956" i="18"/>
  <c r="X1028" i="18"/>
  <c r="X1039" i="18"/>
  <c r="X31" i="18"/>
  <c r="X57" i="18"/>
  <c r="X977" i="18"/>
  <c r="X549" i="18"/>
  <c r="X520" i="18"/>
  <c r="X1265" i="18"/>
  <c r="X584" i="18"/>
  <c r="X1244" i="18"/>
  <c r="X1081" i="18"/>
  <c r="X1288" i="18"/>
  <c r="S120" i="18"/>
  <c r="X120" i="18" s="1"/>
  <c r="X1031" i="18"/>
  <c r="X233" i="18"/>
  <c r="X787" i="18"/>
  <c r="X138" i="18"/>
  <c r="X194" i="18"/>
  <c r="X94" i="18"/>
  <c r="X755" i="18"/>
  <c r="X459" i="18"/>
  <c r="X690" i="18"/>
  <c r="X433" i="18"/>
  <c r="X58" i="18"/>
  <c r="X905" i="18"/>
  <c r="X32" i="18"/>
  <c r="X45" i="18"/>
  <c r="X184" i="18"/>
  <c r="X186" i="18"/>
  <c r="X24" i="18"/>
  <c r="S17" i="18"/>
  <c r="X17" i="18" s="1"/>
  <c r="U670" i="18"/>
  <c r="X670" i="18" s="1"/>
  <c r="X796" i="18"/>
  <c r="X576" i="18"/>
  <c r="X80" i="18"/>
  <c r="X81" i="18"/>
  <c r="X46" i="18"/>
  <c r="X1215" i="18"/>
  <c r="X881" i="18"/>
  <c r="X1279" i="18"/>
  <c r="X585" i="18"/>
  <c r="X1220" i="18"/>
  <c r="X1179" i="18"/>
  <c r="X1183" i="18"/>
  <c r="X97" i="18"/>
  <c r="X48" i="18"/>
  <c r="X122" i="18"/>
  <c r="X525" i="18"/>
  <c r="X209" i="18"/>
  <c r="X1038" i="18"/>
  <c r="X880" i="18"/>
  <c r="X10" i="18"/>
  <c r="T232" i="18"/>
  <c r="X232" i="18" s="1"/>
  <c r="X1186" i="18"/>
  <c r="X146" i="18"/>
  <c r="X41" i="18"/>
  <c r="X116" i="18"/>
  <c r="X77" i="18"/>
  <c r="T464" i="18"/>
  <c r="X464" i="18" s="1"/>
  <c r="U462" i="18"/>
  <c r="X462" i="18" s="1"/>
  <c r="X610" i="18"/>
  <c r="X588" i="18"/>
  <c r="X1247" i="18"/>
  <c r="X473" i="18"/>
  <c r="X1131" i="18"/>
  <c r="X562" i="18"/>
  <c r="X636" i="18"/>
  <c r="X989" i="18"/>
  <c r="X969" i="18"/>
  <c r="X705" i="18"/>
  <c r="X1269" i="18"/>
  <c r="X349" i="18"/>
  <c r="X940" i="18"/>
  <c r="X241" i="18"/>
  <c r="X485" i="18"/>
  <c r="X1224" i="18"/>
  <c r="X1073" i="18"/>
  <c r="X736" i="18"/>
  <c r="X898" i="18"/>
  <c r="X753" i="18"/>
  <c r="X1284" i="18"/>
  <c r="X666" i="18"/>
  <c r="X1217" i="18"/>
  <c r="X542" i="18"/>
  <c r="X1322" i="18"/>
  <c r="X251" i="18"/>
  <c r="X350" i="18"/>
  <c r="X804" i="18"/>
  <c r="X567" i="18"/>
  <c r="X852" i="18"/>
  <c r="X321" i="18"/>
  <c r="X1105" i="18"/>
  <c r="X1229" i="18"/>
  <c r="X489" i="18"/>
  <c r="X348" i="18"/>
  <c r="X1221" i="18"/>
  <c r="X1106" i="18"/>
  <c r="X446" i="18"/>
  <c r="X1211" i="18"/>
  <c r="X1014" i="18"/>
  <c r="X1132" i="18"/>
  <c r="X967" i="18"/>
  <c r="T456" i="18"/>
  <c r="X456" i="18" s="1"/>
  <c r="X741" i="18"/>
  <c r="X490" i="18"/>
  <c r="X828" i="18"/>
  <c r="X664" i="18"/>
  <c r="X469" i="18"/>
  <c r="X678" i="18"/>
  <c r="X675" i="18"/>
  <c r="X945" i="18"/>
  <c r="X496" i="18"/>
  <c r="X640" i="18"/>
  <c r="X65" i="18"/>
  <c r="X104" i="18"/>
  <c r="X8" i="18"/>
  <c r="X506" i="18"/>
  <c r="X1263" i="18"/>
  <c r="X354" i="18"/>
  <c r="X1227" i="18"/>
  <c r="X1012" i="18"/>
  <c r="X298" i="18"/>
  <c r="X632" i="18"/>
  <c r="X1350" i="18"/>
  <c r="X409" i="18"/>
  <c r="X1298" i="18"/>
  <c r="X1359" i="18"/>
  <c r="X659" i="18"/>
  <c r="X1313" i="18"/>
  <c r="X1233" i="18"/>
  <c r="X1293" i="18"/>
  <c r="X759" i="18"/>
  <c r="X492" i="18"/>
  <c r="X1318" i="18"/>
  <c r="X873" i="18"/>
  <c r="X532" i="18"/>
  <c r="X454" i="18"/>
  <c r="X1344" i="18"/>
  <c r="X1355" i="18"/>
  <c r="X220" i="18"/>
  <c r="X1194" i="18"/>
  <c r="X1205" i="18"/>
  <c r="V1148" i="18"/>
  <c r="X1148" i="18" s="1"/>
  <c r="X1086" i="18"/>
  <c r="X1022" i="18"/>
  <c r="X1093" i="18"/>
  <c r="X386" i="18"/>
  <c r="X829" i="18"/>
  <c r="X936" i="18"/>
  <c r="X508" i="18"/>
  <c r="X388" i="18"/>
  <c r="X958" i="18"/>
  <c r="X188" i="18"/>
  <c r="X139" i="18"/>
  <c r="X13" i="18"/>
  <c r="X15" i="18"/>
  <c r="X83" i="18"/>
  <c r="X19" i="18"/>
  <c r="X55" i="18"/>
  <c r="X1301" i="18"/>
  <c r="X484" i="18"/>
  <c r="X551" i="18"/>
  <c r="X1130" i="18"/>
  <c r="X1267" i="18"/>
  <c r="X661" i="18"/>
  <c r="X729" i="18"/>
  <c r="X333" i="18"/>
  <c r="X1317" i="18"/>
  <c r="X1068" i="18"/>
  <c r="X414" i="18"/>
  <c r="X541" i="18"/>
  <c r="X744" i="18"/>
  <c r="X1225" i="18"/>
  <c r="X981" i="18"/>
  <c r="X816" i="18"/>
  <c r="X119" i="18"/>
  <c r="X908" i="18"/>
  <c r="X1295" i="18"/>
  <c r="X468" i="18"/>
  <c r="X1266" i="18"/>
  <c r="X275" i="18"/>
  <c r="X204" i="18"/>
  <c r="X817" i="18"/>
  <c r="X1273" i="18"/>
  <c r="X1336" i="18"/>
  <c r="X295" i="18"/>
  <c r="X1328" i="18"/>
  <c r="X702" i="18"/>
  <c r="X1337" i="18"/>
  <c r="X451" i="18"/>
  <c r="X1256" i="18"/>
  <c r="X1145" i="18"/>
  <c r="X1097" i="18"/>
  <c r="X401" i="18"/>
  <c r="X641" i="18"/>
  <c r="X483" i="18"/>
  <c r="X1200" i="18"/>
  <c r="X1088" i="18"/>
  <c r="T440" i="18"/>
  <c r="X440" i="18" s="1"/>
  <c r="X809" i="18"/>
  <c r="X668" i="18"/>
  <c r="X596" i="18"/>
  <c r="X591" i="18"/>
  <c r="X735" i="18"/>
  <c r="X924" i="18"/>
  <c r="X884" i="18"/>
  <c r="X859" i="18"/>
  <c r="X886" i="18"/>
  <c r="X788" i="18"/>
  <c r="X825" i="18"/>
  <c r="S43" i="18"/>
  <c r="X43" i="18" s="1"/>
  <c r="X12" i="18"/>
  <c r="X190" i="18"/>
  <c r="X121" i="18"/>
  <c r="X78" i="18"/>
  <c r="X33" i="18"/>
  <c r="X747" i="18"/>
  <c r="X521" i="18"/>
  <c r="X475" i="18"/>
  <c r="X531" i="18"/>
  <c r="X645" i="18"/>
  <c r="X618" i="18"/>
  <c r="X547" i="18"/>
  <c r="X1254" i="18"/>
  <c r="X311" i="18"/>
  <c r="X155" i="18"/>
  <c r="X1246" i="18"/>
  <c r="X359" i="18"/>
  <c r="X996" i="18"/>
  <c r="X1302" i="18"/>
  <c r="X435" i="18"/>
  <c r="X1055" i="18"/>
  <c r="X1079" i="18"/>
  <c r="X402" i="18"/>
  <c r="X1261" i="18"/>
  <c r="X1109" i="18"/>
  <c r="X652" i="18"/>
  <c r="X334" i="18"/>
  <c r="X278" i="18"/>
  <c r="X1185" i="18"/>
  <c r="X1104" i="18"/>
  <c r="X1025" i="18"/>
  <c r="X1140" i="18"/>
  <c r="X712" i="18"/>
  <c r="X658" i="18"/>
  <c r="X835" i="18"/>
  <c r="X900" i="18"/>
  <c r="X819" i="18"/>
  <c r="U479" i="18"/>
  <c r="X479" i="18" s="1"/>
  <c r="X100" i="18"/>
  <c r="X86" i="18"/>
  <c r="X18" i="18"/>
  <c r="X61" i="18"/>
  <c r="X153" i="18"/>
  <c r="X151" i="18"/>
  <c r="X200" i="18"/>
  <c r="X1268" i="18"/>
  <c r="X231" i="18"/>
  <c r="X1349" i="18"/>
  <c r="X235" i="18"/>
  <c r="X1285" i="18"/>
  <c r="X287" i="18"/>
  <c r="X544" i="18"/>
  <c r="X555" i="18"/>
  <c r="X480" i="18"/>
  <c r="X1297" i="18"/>
  <c r="X697" i="18"/>
  <c r="X530" i="18"/>
  <c r="X292" i="18"/>
  <c r="X823" i="18"/>
  <c r="X206" i="18"/>
  <c r="X1345" i="18"/>
  <c r="X1314" i="18"/>
  <c r="X243" i="18"/>
  <c r="X761" i="18"/>
  <c r="X665" i="18"/>
  <c r="X360" i="18"/>
  <c r="X1327" i="18"/>
  <c r="X986" i="18"/>
  <c r="X470" i="18"/>
  <c r="X757" i="18"/>
  <c r="X335" i="18"/>
  <c r="X343" i="18"/>
  <c r="X1216" i="18"/>
  <c r="X1019" i="18"/>
  <c r="X491" i="18"/>
  <c r="X871" i="18"/>
  <c r="X1209" i="18"/>
  <c r="U704" i="18"/>
  <c r="X704" i="18" s="1"/>
  <c r="X1051" i="18"/>
  <c r="X1042" i="18"/>
  <c r="X1141" i="18"/>
  <c r="X1158" i="18"/>
  <c r="X1099" i="18"/>
  <c r="S183" i="18"/>
  <c r="X183" i="18" s="1"/>
  <c r="T353" i="18"/>
  <c r="X353" i="18" s="1"/>
  <c r="U861" i="18"/>
  <c r="X861" i="18" s="1"/>
  <c r="X560" i="18"/>
  <c r="X879" i="18"/>
  <c r="X918" i="18"/>
  <c r="X630" i="18"/>
  <c r="X869" i="18"/>
  <c r="X1354" i="18"/>
  <c r="X361" i="18"/>
  <c r="X171" i="18"/>
  <c r="X1310" i="18"/>
  <c r="X288" i="18"/>
  <c r="X911" i="18"/>
  <c r="X266" i="18"/>
  <c r="X1129" i="18"/>
  <c r="X856" i="18"/>
  <c r="X358" i="18"/>
  <c r="X1236" i="18"/>
  <c r="X324" i="18"/>
  <c r="X208" i="18"/>
  <c r="X1241" i="18"/>
  <c r="X1230" i="18"/>
  <c r="X575" i="18"/>
  <c r="X467" i="18"/>
  <c r="X1340" i="18"/>
  <c r="X1222" i="18"/>
  <c r="X854" i="18"/>
  <c r="X1324" i="18"/>
  <c r="X170" i="18"/>
  <c r="X362" i="18"/>
  <c r="X1361" i="18"/>
  <c r="X1191" i="18"/>
  <c r="X1170" i="18"/>
  <c r="X993" i="18"/>
  <c r="X1165" i="18"/>
  <c r="X1136" i="18"/>
  <c r="T385" i="18"/>
  <c r="X385" i="18" s="1"/>
  <c r="T285" i="18"/>
  <c r="X285" i="18" s="1"/>
  <c r="X650" i="18"/>
  <c r="X853" i="18"/>
  <c r="X934" i="18"/>
  <c r="X623" i="18"/>
  <c r="X786" i="18"/>
  <c r="X960" i="18"/>
  <c r="X115" i="18"/>
  <c r="X222" i="18"/>
  <c r="X1307" i="18"/>
  <c r="X259" i="18"/>
  <c r="X607" i="18"/>
  <c r="X626" i="18"/>
  <c r="X979" i="18"/>
  <c r="X949" i="18"/>
  <c r="X909" i="18"/>
  <c r="X329" i="18"/>
  <c r="X1308" i="18"/>
  <c r="X1333" i="18"/>
  <c r="X1353" i="18"/>
  <c r="X1260" i="18"/>
  <c r="X1316" i="18"/>
  <c r="X633" i="18"/>
  <c r="X734" i="18"/>
  <c r="X876" i="18"/>
  <c r="X539" i="18"/>
  <c r="X725" i="18"/>
  <c r="X390" i="18"/>
  <c r="X273" i="18"/>
  <c r="X1219" i="18"/>
  <c r="X1157" i="18"/>
  <c r="X1264" i="18"/>
  <c r="X417" i="18"/>
  <c r="X1082" i="18"/>
  <c r="X1305" i="18"/>
  <c r="X742" i="18"/>
  <c r="X411" i="18"/>
  <c r="X620" i="18"/>
  <c r="X1292" i="18"/>
  <c r="X1153" i="18"/>
  <c r="X834" i="18"/>
  <c r="X1356" i="18"/>
  <c r="X959" i="18"/>
  <c r="X1235" i="18"/>
  <c r="U724" i="18"/>
  <c r="X724" i="18" s="1"/>
  <c r="T247" i="18"/>
  <c r="X247" i="18" s="1"/>
  <c r="X1060" i="18"/>
  <c r="X1067" i="18"/>
  <c r="X1049" i="18"/>
  <c r="X1151" i="18"/>
  <c r="X1163" i="18"/>
  <c r="X975" i="18"/>
  <c r="X1033" i="18"/>
  <c r="U466" i="18"/>
  <c r="X466" i="18" s="1"/>
  <c r="X840" i="18"/>
  <c r="X586" i="18"/>
  <c r="X746" i="18"/>
  <c r="X768" i="18"/>
  <c r="X509" i="18"/>
  <c r="X925" i="18"/>
  <c r="X512" i="18"/>
  <c r="X519" i="18"/>
  <c r="X168" i="18"/>
  <c r="X984" i="18"/>
  <c r="X803" i="18"/>
  <c r="X1306" i="18"/>
  <c r="X537" i="18"/>
  <c r="X1006" i="18"/>
  <c r="X1325" i="18"/>
  <c r="X1035" i="18"/>
  <c r="X268" i="18"/>
  <c r="X590" i="18"/>
  <c r="X617" i="18"/>
  <c r="X700" i="18"/>
  <c r="X1351" i="18"/>
  <c r="X271" i="18"/>
  <c r="X1329" i="18"/>
  <c r="X870" i="18"/>
  <c r="X643" i="18"/>
  <c r="X427" i="18"/>
  <c r="X719" i="18"/>
  <c r="X477" i="18"/>
  <c r="X827" i="18"/>
  <c r="X837" i="18"/>
  <c r="X750" i="18"/>
  <c r="X1271" i="18"/>
  <c r="X927" i="18"/>
  <c r="X615" i="18"/>
  <c r="X1255" i="18"/>
  <c r="X123" i="18"/>
  <c r="X952" i="18"/>
  <c r="X1262" i="18"/>
  <c r="X540" i="18"/>
  <c r="U751" i="18"/>
  <c r="X751" i="18" s="1"/>
  <c r="X1047" i="18"/>
  <c r="X1063" i="18"/>
  <c r="X1162" i="18"/>
  <c r="X1117" i="18"/>
  <c r="S137" i="18"/>
  <c r="X137" i="18" s="1"/>
  <c r="X921" i="18"/>
  <c r="X893" i="18"/>
  <c r="X680" i="18"/>
  <c r="X554" i="18"/>
  <c r="X950" i="18"/>
  <c r="X619" i="18"/>
  <c r="X946" i="18"/>
  <c r="X160" i="18"/>
  <c r="X98" i="18"/>
  <c r="X165" i="18"/>
  <c r="X1346" i="18"/>
  <c r="X855" i="18"/>
  <c r="X253" i="18"/>
  <c r="X277" i="18"/>
  <c r="X376" i="18"/>
  <c r="X416" i="18"/>
  <c r="X363" i="18"/>
  <c r="X1300" i="18"/>
  <c r="X766" i="18"/>
  <c r="X1304" i="18"/>
  <c r="X709" i="18"/>
  <c r="X890" i="18"/>
  <c r="X559" i="18"/>
  <c r="X267" i="18"/>
  <c r="X689" i="18"/>
  <c r="X601" i="18"/>
  <c r="X912" i="18"/>
  <c r="X212" i="18"/>
  <c r="X1226" i="18"/>
  <c r="X505" i="18"/>
  <c r="X380" i="18"/>
  <c r="X226" i="18"/>
  <c r="X1095" i="18"/>
  <c r="X1237" i="18"/>
  <c r="X1326" i="18"/>
  <c r="X805" i="18"/>
  <c r="X850" i="18"/>
  <c r="X460" i="18"/>
  <c r="X439" i="18"/>
  <c r="X522" i="18"/>
  <c r="X923" i="18"/>
  <c r="X1102" i="18"/>
  <c r="X1069" i="18"/>
  <c r="X1121" i="18"/>
  <c r="U511" i="18"/>
  <c r="X511" i="18" s="1"/>
  <c r="X656" i="18"/>
  <c r="X941" i="18"/>
  <c r="X944" i="18"/>
  <c r="X663" i="18"/>
  <c r="X942" i="18"/>
  <c r="X382" i="18"/>
  <c r="X609" i="18"/>
  <c r="X904" i="18"/>
  <c r="X185" i="18"/>
  <c r="X82" i="18"/>
  <c r="X20" i="18"/>
  <c r="X39" i="18"/>
  <c r="X6" i="18"/>
  <c r="X7" i="18"/>
  <c r="X140" i="18"/>
  <c r="X710" i="18"/>
  <c r="X1331" i="18"/>
  <c r="X1085" i="18"/>
  <c r="X342" i="18"/>
  <c r="X781" i="18"/>
  <c r="X1274" i="18"/>
  <c r="X216" i="18"/>
  <c r="X745" i="18"/>
  <c r="X676" i="18"/>
  <c r="X1276" i="18"/>
  <c r="X1352" i="18"/>
  <c r="X564" i="18"/>
  <c r="X772" i="18"/>
  <c r="X1231" i="18"/>
  <c r="X331" i="18"/>
  <c r="X1303" i="18"/>
  <c r="X820" i="18"/>
  <c r="X1357" i="18"/>
  <c r="X310" i="18"/>
  <c r="X1123" i="18"/>
  <c r="X1075" i="18"/>
  <c r="X308" i="18"/>
  <c r="X418" i="18"/>
  <c r="X286" i="18"/>
  <c r="X276" i="18"/>
  <c r="X325" i="18"/>
  <c r="X571" i="18"/>
  <c r="X1335" i="18"/>
  <c r="X892" i="18"/>
  <c r="X1118" i="18"/>
  <c r="X1294" i="18"/>
  <c r="X161" i="18"/>
  <c r="X1094" i="18"/>
  <c r="X1135" i="18"/>
  <c r="X1091" i="18"/>
  <c r="X997" i="18"/>
  <c r="X580" i="18"/>
  <c r="X961" i="18"/>
  <c r="X889" i="18"/>
  <c r="X599" i="18"/>
  <c r="X792" i="18"/>
  <c r="X546" i="18"/>
  <c r="X811" i="18"/>
  <c r="X673" i="18"/>
  <c r="X733" i="18"/>
  <c r="X762" i="18"/>
  <c r="X545" i="18"/>
  <c r="X34" i="18"/>
  <c r="X189" i="18"/>
  <c r="X22" i="18"/>
  <c r="X173" i="18"/>
  <c r="X2" i="18"/>
  <c r="X132" i="18"/>
  <c r="X901" i="18"/>
  <c r="X1281" i="18"/>
  <c r="X1223" i="18"/>
  <c r="X299" i="18"/>
  <c r="X866" i="18"/>
  <c r="X1232" i="18"/>
  <c r="X548" i="18"/>
  <c r="X896" i="18"/>
  <c r="X714" i="18"/>
  <c r="X968" i="18"/>
  <c r="X826" i="18"/>
  <c r="X1309" i="18"/>
  <c r="X1161" i="18"/>
  <c r="X1023" i="18"/>
  <c r="X261" i="18"/>
  <c r="X1323" i="18"/>
  <c r="X638" i="18"/>
  <c r="X319" i="18"/>
  <c r="X515" i="18"/>
  <c r="X1296" i="18"/>
  <c r="X1315" i="18"/>
  <c r="X101" i="18"/>
  <c r="X688" i="18"/>
  <c r="X836" i="18"/>
  <c r="X1007" i="18"/>
  <c r="X717" i="18"/>
  <c r="X1272" i="18"/>
  <c r="X513" i="18"/>
  <c r="X822" i="18"/>
  <c r="X1101" i="18"/>
  <c r="X1287" i="18"/>
  <c r="X1250" i="18"/>
  <c r="X1065" i="18"/>
  <c r="X314" i="18"/>
  <c r="X1239" i="18"/>
  <c r="X381" i="18"/>
  <c r="X1252" i="18"/>
  <c r="X1289" i="18"/>
  <c r="X882" i="18"/>
  <c r="X694" i="18"/>
  <c r="X907" i="18"/>
  <c r="X198" i="18"/>
  <c r="X1156" i="18"/>
  <c r="X973" i="18"/>
  <c r="X1160" i="18"/>
  <c r="X1003" i="18"/>
  <c r="X978" i="18"/>
  <c r="X1116" i="18"/>
  <c r="V1037" i="18"/>
  <c r="X1037" i="18" s="1"/>
  <c r="X749" i="18"/>
  <c r="X731" i="18"/>
  <c r="X748" i="18"/>
  <c r="X403" i="18"/>
  <c r="X552" i="18"/>
  <c r="X716" i="18"/>
  <c r="X818" i="18"/>
  <c r="U497" i="18"/>
  <c r="X497" i="18" s="1"/>
  <c r="X92" i="18"/>
  <c r="X158" i="18"/>
  <c r="X134" i="18"/>
  <c r="X113" i="18"/>
  <c r="X903" i="18"/>
  <c r="X1286" i="18"/>
  <c r="X202" i="18"/>
  <c r="X1347" i="18"/>
  <c r="X701" i="18"/>
  <c r="X1071" i="18"/>
  <c r="X917" i="18"/>
  <c r="X810" i="18"/>
  <c r="X1248" i="18"/>
  <c r="X1240" i="18"/>
  <c r="X1348" i="18"/>
  <c r="X1343" i="18"/>
  <c r="X784" i="18"/>
  <c r="X1245" i="18"/>
  <c r="X379" i="18"/>
  <c r="X242" i="18"/>
  <c r="X624" i="18"/>
  <c r="X344" i="18"/>
  <c r="X561" i="18"/>
  <c r="X935" i="18"/>
  <c r="X1043" i="18"/>
  <c r="X864" i="18"/>
  <c r="X327" i="18"/>
  <c r="X326" i="18"/>
  <c r="X662" i="18"/>
  <c r="X1275" i="18"/>
  <c r="X1024" i="18"/>
  <c r="X315" i="18"/>
  <c r="X499" i="18"/>
  <c r="X1311" i="18"/>
  <c r="X895" i="18"/>
  <c r="X498" i="18"/>
  <c r="X246" i="18"/>
  <c r="X738" i="18"/>
  <c r="X1005" i="18"/>
  <c r="U754" i="18"/>
  <c r="X754" i="18" s="1"/>
  <c r="X587" i="18"/>
  <c r="X563" i="18"/>
  <c r="X943" i="18"/>
  <c r="X790" i="18"/>
  <c r="X874" i="18"/>
  <c r="X897" i="18"/>
  <c r="X955" i="18"/>
  <c r="X931" i="18"/>
  <c r="X612" i="18"/>
  <c r="S70" i="18"/>
  <c r="X70" i="18" s="1"/>
  <c r="X129" i="18"/>
  <c r="X64" i="18"/>
  <c r="X53" i="18"/>
  <c r="X421" i="18"/>
  <c r="X205" i="18"/>
  <c r="X983" i="18"/>
  <c r="X906" i="18"/>
  <c r="X528" i="18"/>
  <c r="X370" i="18"/>
  <c r="X1334" i="18"/>
  <c r="X392" i="18"/>
  <c r="X795" i="18"/>
  <c r="X255" i="18"/>
  <c r="X1312" i="18"/>
  <c r="X197" i="18"/>
  <c r="X538" i="18"/>
  <c r="X526" i="18"/>
  <c r="X395" i="18"/>
  <c r="X1228" i="18"/>
  <c r="X589" i="18"/>
  <c r="X1280" i="18"/>
  <c r="X1144" i="18"/>
  <c r="X681" i="18"/>
  <c r="X789" i="18"/>
  <c r="X1332" i="18"/>
  <c r="X1146" i="18"/>
  <c r="X533" i="18"/>
  <c r="X1218" i="18"/>
  <c r="X420" i="18"/>
  <c r="X452" i="18"/>
  <c r="X708" i="18"/>
  <c r="X1342" i="18"/>
  <c r="X366" i="18"/>
  <c r="X593" i="18"/>
  <c r="X657" i="18"/>
  <c r="X450" i="18"/>
  <c r="V1111" i="18"/>
  <c r="X1111" i="18" s="1"/>
  <c r="X1020" i="18"/>
  <c r="X1084" i="18"/>
  <c r="X1009" i="18"/>
  <c r="X1138" i="18"/>
  <c r="X1064" i="18"/>
  <c r="X1040" i="18"/>
  <c r="S172" i="18"/>
  <c r="X172" i="18" s="1"/>
  <c r="U432" i="18"/>
  <c r="X432" i="18" s="1"/>
  <c r="X565" i="18"/>
  <c r="X695" i="18"/>
  <c r="X478" i="18"/>
  <c r="X957" i="18"/>
  <c r="X671" i="18"/>
  <c r="X510" i="18"/>
  <c r="X472" i="18"/>
  <c r="X535" i="18"/>
  <c r="X862" i="18"/>
  <c r="U764" i="18"/>
  <c r="X764" i="18" s="1"/>
  <c r="S26" i="18"/>
  <c r="X26" i="18" s="1"/>
  <c r="X669" i="18"/>
  <c r="X482" i="18"/>
  <c r="X76" i="18"/>
  <c r="X802" i="18"/>
  <c r="X337" i="18"/>
  <c r="X415" i="18"/>
  <c r="X985" i="18"/>
  <c r="X444" i="18"/>
  <c r="X330" i="18"/>
  <c r="X1278" i="18"/>
  <c r="X297" i="18"/>
  <c r="X875" i="18"/>
  <c r="X801" i="18"/>
  <c r="X1147" i="18"/>
  <c r="X437" i="18"/>
  <c r="X240" i="18"/>
  <c r="X622" i="18"/>
  <c r="X557" i="18"/>
  <c r="X215" i="18"/>
  <c r="X423" i="18"/>
  <c r="X1242" i="18"/>
  <c r="X877" i="18"/>
  <c r="X518" i="18"/>
  <c r="X294" i="18"/>
  <c r="X1321" i="18"/>
  <c r="X1360" i="18"/>
  <c r="X727" i="18"/>
  <c r="X1270" i="18"/>
  <c r="X1234" i="18"/>
  <c r="X1291" i="18"/>
  <c r="X500" i="18"/>
  <c r="X667" i="18"/>
  <c r="X1090" i="18"/>
  <c r="X1066" i="18"/>
  <c r="X1137" i="18"/>
  <c r="X1152" i="18"/>
  <c r="U579" i="18"/>
  <c r="X579" i="18" s="1"/>
  <c r="U930" i="18"/>
  <c r="X930" i="18" s="1"/>
  <c r="V972" i="18"/>
  <c r="X972" i="18" s="1"/>
  <c r="X581" i="18"/>
  <c r="X672" i="18"/>
  <c r="X780" i="18"/>
  <c r="X814" i="18"/>
  <c r="X595" i="18"/>
  <c r="X614" i="18"/>
  <c r="X583" i="18"/>
  <c r="U569" i="18"/>
  <c r="X569" i="18" s="1"/>
  <c r="S156" i="18"/>
  <c r="X156" i="18" s="1"/>
  <c r="T291" i="18"/>
  <c r="X291" i="18" s="1"/>
  <c r="T225" i="18"/>
  <c r="X225" i="18" s="1"/>
  <c r="T236" i="18"/>
  <c r="X236" i="18" s="1"/>
  <c r="S125" i="18"/>
  <c r="X125" i="18" s="1"/>
  <c r="S112" i="18"/>
  <c r="X112" i="18" s="1"/>
  <c r="T448" i="18"/>
  <c r="X448" i="18" s="1"/>
  <c r="T245" i="18"/>
  <c r="X245" i="18" s="1"/>
  <c r="S106" i="18"/>
  <c r="X106" i="18" s="1"/>
  <c r="T227" i="18"/>
  <c r="X227" i="18" s="1"/>
  <c r="V1034" i="18"/>
  <c r="X1034" i="18" s="1"/>
  <c r="U929" i="18"/>
  <c r="X929" i="18" s="1"/>
  <c r="T425" i="18"/>
  <c r="X425" i="18" s="1"/>
  <c r="T347" i="18"/>
  <c r="X347" i="18" s="1"/>
  <c r="U674" i="18"/>
  <c r="X674" i="18" s="1"/>
  <c r="V980" i="18"/>
  <c r="X980" i="18" s="1"/>
  <c r="S174" i="18"/>
  <c r="X174" i="18" s="1"/>
  <c r="T300" i="18"/>
  <c r="X300" i="18" s="1"/>
  <c r="V1016" i="18"/>
  <c r="X1016" i="18" s="1"/>
  <c r="T304" i="18"/>
  <c r="X304" i="18" s="1"/>
  <c r="U782" i="18"/>
  <c r="X782" i="18" s="1"/>
  <c r="U756" i="18"/>
  <c r="X756" i="18" s="1"/>
  <c r="T303" i="18"/>
  <c r="X303" i="18" s="1"/>
  <c r="U629" i="18"/>
  <c r="X629" i="18" s="1"/>
  <c r="U693" i="18"/>
  <c r="X693" i="18" s="1"/>
  <c r="S108" i="18"/>
  <c r="X108" i="18" s="1"/>
  <c r="U699" i="18"/>
  <c r="X699" i="18" s="1"/>
  <c r="S93" i="18"/>
  <c r="X93" i="18" s="1"/>
  <c r="S176" i="18"/>
  <c r="X176" i="18" s="1"/>
  <c r="V966" i="18"/>
  <c r="X966" i="18" s="1"/>
  <c r="U938" i="18"/>
  <c r="X938" i="18" s="1"/>
  <c r="U679" i="18"/>
  <c r="X679" i="18" s="1"/>
  <c r="V1083" i="18"/>
  <c r="X1083" i="18" s="1"/>
  <c r="T210" i="18"/>
  <c r="X210" i="18" s="1"/>
  <c r="U486" i="18"/>
  <c r="X486" i="18" s="1"/>
  <c r="T230" i="18"/>
  <c r="X230" i="18" s="1"/>
  <c r="T365" i="18"/>
  <c r="X365" i="18" s="1"/>
  <c r="U954" i="18"/>
  <c r="X954" i="18" s="1"/>
  <c r="U523" i="18"/>
  <c r="X523" i="18" s="1"/>
  <c r="V1164" i="18"/>
  <c r="X1164" i="18" s="1"/>
  <c r="S21" i="18"/>
  <c r="X21" i="18" s="1"/>
  <c r="U777" i="18"/>
  <c r="X777" i="18" s="1"/>
  <c r="U621" i="18"/>
  <c r="X621" i="18" s="1"/>
  <c r="U527" i="18"/>
  <c r="X527" i="18" s="1"/>
  <c r="U627" i="18"/>
  <c r="X627" i="18" s="1"/>
  <c r="U692" i="18"/>
  <c r="X692" i="18" s="1"/>
  <c r="U524" i="18"/>
  <c r="X524" i="18" s="1"/>
  <c r="T341" i="18"/>
  <c r="X341" i="18" s="1"/>
  <c r="U887" i="18"/>
  <c r="X887" i="18" s="1"/>
  <c r="V1015" i="18"/>
  <c r="X1015" i="18" s="1"/>
  <c r="V1107" i="18"/>
  <c r="X1107" i="18" s="1"/>
  <c r="T332" i="18"/>
  <c r="X332" i="18" s="1"/>
  <c r="U493" i="18"/>
  <c r="X493" i="18" s="1"/>
  <c r="U434" i="18"/>
  <c r="X434" i="18" s="1"/>
  <c r="V1002" i="18"/>
  <c r="X1002" i="18" s="1"/>
  <c r="T442" i="18"/>
  <c r="X442" i="18" s="1"/>
  <c r="U471" i="18"/>
  <c r="X471" i="18" s="1"/>
  <c r="T338" i="18"/>
  <c r="X338" i="18" s="1"/>
  <c r="V1113" i="18"/>
  <c r="X1113" i="18" s="1"/>
  <c r="U1112" i="18"/>
  <c r="X1112" i="18" s="1"/>
  <c r="S142" i="18"/>
  <c r="X142" i="18" s="1"/>
  <c r="T367" i="18"/>
  <c r="X367" i="18" s="1"/>
  <c r="S154" i="18"/>
  <c r="X154" i="18" s="1"/>
  <c r="W1168" i="18"/>
  <c r="X1168" i="18" s="1"/>
  <c r="T167" i="18"/>
  <c r="X167" i="18" s="1"/>
  <c r="V1044" i="18"/>
  <c r="X1044" i="18" s="1"/>
  <c r="V1027" i="18"/>
  <c r="X1027" i="18" s="1"/>
  <c r="T228" i="18"/>
  <c r="X228" i="18" s="1"/>
  <c r="U514" i="18"/>
  <c r="X514" i="18" s="1"/>
  <c r="V1008" i="18"/>
  <c r="X1008" i="18" s="1"/>
  <c r="S159" i="18"/>
  <c r="X159" i="18" s="1"/>
  <c r="T449" i="18"/>
  <c r="X449" i="18" s="1"/>
  <c r="V1026" i="18"/>
  <c r="X1026" i="18" s="1"/>
  <c r="T398" i="18"/>
  <c r="X398" i="18" s="1"/>
  <c r="U637" i="18"/>
  <c r="X637" i="18" s="1"/>
  <c r="T419" i="18"/>
  <c r="X419" i="18" s="1"/>
  <c r="U647" i="18"/>
  <c r="X647" i="18" s="1"/>
  <c r="U474" i="18"/>
  <c r="X474" i="18" s="1"/>
  <c r="V1032" i="18"/>
  <c r="X1032" i="18" s="1"/>
  <c r="U604" i="18"/>
  <c r="X604" i="18" s="1"/>
  <c r="S5" i="18"/>
  <c r="X5" i="18" s="1"/>
  <c r="V1133" i="18"/>
  <c r="X1133" i="18" s="1"/>
  <c r="T258" i="18"/>
  <c r="X258" i="18" s="1"/>
  <c r="S179" i="18"/>
  <c r="X179" i="18" s="1"/>
  <c r="S4" i="18"/>
  <c r="X4" i="18" s="1"/>
  <c r="T312" i="18"/>
  <c r="X312" i="18" s="1"/>
  <c r="U600" i="18"/>
  <c r="X600" i="18" s="1"/>
  <c r="T410" i="18"/>
  <c r="X410" i="18" s="1"/>
  <c r="U706" i="18"/>
  <c r="X706" i="18" s="1"/>
  <c r="U488" i="18"/>
  <c r="X488" i="18" s="1"/>
  <c r="U798" i="18"/>
  <c r="X798" i="18" s="1"/>
  <c r="U773" i="18"/>
  <c r="X773" i="18" s="1"/>
  <c r="U947" i="18"/>
  <c r="X947" i="18" s="1"/>
  <c r="U602" i="18"/>
  <c r="X602" i="18" s="1"/>
  <c r="W1177" i="18"/>
  <c r="X1177" i="18" s="1"/>
  <c r="U845" i="18"/>
  <c r="X845" i="18" s="1"/>
  <c r="U752" i="18"/>
  <c r="X752" i="18" s="1"/>
  <c r="U556" i="18"/>
  <c r="X556" i="18" s="1"/>
  <c r="U824" i="18"/>
  <c r="X824" i="18" s="1"/>
  <c r="V1004" i="18"/>
  <c r="X1004" i="18" s="1"/>
  <c r="S187" i="18"/>
  <c r="X187" i="18" s="1"/>
  <c r="U592" i="18"/>
  <c r="X592" i="18" s="1"/>
  <c r="T357" i="18"/>
  <c r="X357" i="18" s="1"/>
  <c r="U778" i="18"/>
  <c r="X778" i="18" s="1"/>
  <c r="U655" i="18"/>
  <c r="X655" i="18" s="1"/>
  <c r="U648" i="18"/>
  <c r="X648" i="18" s="1"/>
  <c r="U841" i="18"/>
  <c r="X841" i="18" s="1"/>
  <c r="W1201" i="18" l="1"/>
  <c r="X1201" i="18" s="1"/>
  <c r="T573" i="18"/>
  <c r="X573" i="18" s="1"/>
  <c r="T364" i="18"/>
  <c r="X364" i="18" s="1"/>
  <c r="W1188" i="18"/>
  <c r="X1188" i="18" s="1"/>
  <c r="W1169" i="18"/>
  <c r="X1169" i="18" s="1"/>
  <c r="W1041" i="18"/>
  <c r="X1041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B298" authorId="0" shapeId="0" xr:uid="{FD1FE342-9F34-4715-B575-2DAA67F1FF60}">
      <text>
        <r>
          <rPr>
            <b/>
            <sz val="9"/>
            <color indexed="81"/>
            <rFont val="Tahoma"/>
            <family val="2"/>
          </rPr>
          <t xml:space="preserve">Transpondeur de Corentin Saintrain
</t>
        </r>
      </text>
    </comment>
    <comment ref="A728" authorId="0" shapeId="0" xr:uid="{E4A4F8C2-FDA3-47C5-B99E-09D1BFCCFA24}">
      <text>
        <r>
          <rPr>
            <b/>
            <sz val="9"/>
            <color indexed="81"/>
            <rFont val="Tahoma"/>
            <family val="2"/>
          </rPr>
          <t>Attribué à Cruppe monté en 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B12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144355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A17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2944 rendu au club de Lieu</t>
        </r>
      </text>
    </comment>
    <comment ref="A24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Achté à Zawoda Ronan (minime)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8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Transpondeur de prêt
a échanger avec 4324</t>
        </r>
      </text>
    </comment>
    <comment ref="B269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3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transpondeur 4400 revendu à carpentier dimitri</t>
        </r>
      </text>
    </comment>
    <comment ref="A347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Avait le 144251-l'a perdu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3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transpondeur 3143 prêté ou vendu à coline Rico</t>
        </r>
      </text>
    </comment>
    <comment ref="A392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transpondeur de Gerard Saintrain.</t>
        </r>
      </text>
    </comment>
    <comment ref="A552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 xml:space="preserve">transpondeur à échanger:
2017--&gt;4309
</t>
        </r>
      </text>
    </comment>
    <comment ref="A57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tranp2295vedu à Yves Sommeville</t>
        </r>
      </text>
    </comment>
    <comment ref="A591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144543 vendu à Dzembowski quentin</t>
        </r>
      </text>
    </comment>
    <comment ref="A678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 échanger avec le 4348</t>
        </r>
      </text>
    </comment>
    <comment ref="A760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 xml:space="preserve">transpondeur de prêt 
à échnger avec 4340
</t>
        </r>
      </text>
    </comment>
    <comment ref="A855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2295 acheté à Marc Levourch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A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Attribué à Cyril Bugnicourt</t>
        </r>
      </text>
    </comment>
    <comment ref="A1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Attribué à Gerard Saintrain
</t>
        </r>
      </text>
    </comment>
    <comment ref="B1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  <comment ref="A2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attribué à Blampain julien</t>
        </r>
      </text>
    </comment>
    <comment ref="A24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Attribué à Vincent
 Dewailly</t>
        </r>
      </text>
    </comment>
    <comment ref="A35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Attribué à Sullivan Pelletier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 xml:space="preserve">Atribué à Alexandre Brevière
</t>
        </r>
      </text>
    </comment>
    <comment ref="A98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Attribué à Frederic Boutonne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 xml:space="preserve">Attribué à JM Prissette
</t>
        </r>
      </text>
    </comment>
    <comment ref="A115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Attribué à Maxime Vanmuylen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Attribué à Pierre Kieffer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Attribué à Serge Bartier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Attribué à Remy Dufour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8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 xml:space="preserve">Attribué à cailleau anthony
</t>
        </r>
      </text>
    </comment>
    <comment ref="A229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Attribué à Florent Houdart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sinjenael</t>
        </r>
      </text>
    </comment>
    <comment ref="B283" authorId="0" shapeId="0" xr:uid="{00000000-0006-0000-0100-000011000000}">
      <text>
        <r>
          <rPr>
            <sz val="9"/>
            <color indexed="81"/>
            <rFont val="Tahoma"/>
            <family val="2"/>
          </rPr>
          <t xml:space="preserve">avait 144361 - HS
</t>
        </r>
      </text>
    </comment>
    <comment ref="A300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 xml:space="preserve">Attribué à pluchard mathis monté en 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daumont monté en 2</t>
        </r>
      </text>
    </comment>
    <comment ref="A426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 xml:space="preserve">Attribué à Lucas Bonnay
</t>
        </r>
      </text>
    </comment>
    <comment ref="A427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Attribué à Mathis Doyen</t>
        </r>
      </text>
    </comment>
    <comment ref="A430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Attribué à Zélie</t>
        </r>
      </text>
    </comment>
    <comment ref="B430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Lacroix monté en 2</t>
        </r>
      </text>
    </comment>
    <comment ref="A432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Attrbué à Noah Vanacker</t>
        </r>
      </text>
    </comment>
    <comment ref="A43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Attribué à Benoit Dessaint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9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Attribué à VANDERHAEGEN MAEL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0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 xml:space="preserve">Attrubué à Mathias Vivier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2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Attribué à Louna Tourneux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3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Attribué à Zakaria</t>
        </r>
      </text>
    </comment>
    <comment ref="A484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Attribué à Samuel Legrand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5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Attribué à Justine Martin</t>
        </r>
      </text>
    </comment>
    <comment ref="A49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Attribué à Mathis desarte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6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: herblaux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A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Attribué à Theo Sobczak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attribué à Cyril Dessaint</t>
        </r>
      </text>
    </comment>
    <comment ref="A1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Attribué à Maxime Labbre</t>
        </r>
      </text>
    </comment>
    <comment ref="B13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  <comment ref="A15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 xml:space="preserve">attribué à Mathis Pluchard
</t>
        </r>
      </text>
    </comment>
    <comment ref="A24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Attribué à Germain Samier</t>
        </r>
      </text>
    </comment>
    <comment ref="A89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 xml:space="preserve">Attribué à Alban Caze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4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 xml:space="preserve">Attribué à Yann Mulas
</t>
        </r>
      </text>
    </comment>
    <comment ref="A32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Attribué à Stephane Michem</t>
        </r>
      </text>
    </comment>
    <comment ref="A325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 xml:space="preserve">Attribué à Hervé Saudemont
</t>
        </r>
      </text>
    </comment>
    <comment ref="A399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 xml:space="preserve">Attribué à Xavier Dias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3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Attribué à Michel Duchaussoy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9" authorId="0" shapeId="0" xr:uid="{BC43A135-0096-43A5-84E9-0BEA345058CE}">
      <text>
        <r>
          <rPr>
            <b/>
            <sz val="9"/>
            <color indexed="81"/>
            <rFont val="Tahoma"/>
            <family val="2"/>
          </rPr>
          <t xml:space="preserve">Attrubué à Mathias Vivier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1" authorId="0" shapeId="0" xr:uid="{598BBF15-5803-4E2E-8520-35839C1BB781}">
      <text>
        <r>
          <rPr>
            <b/>
            <sz val="9"/>
            <color indexed="81"/>
            <rFont val="Tahoma"/>
            <family val="2"/>
          </rPr>
          <t>Attribué à Louna Tourneux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2" authorId="0" shapeId="0" xr:uid="{C9523DD6-C693-4097-AAF0-B72B208AF21E}">
      <text>
        <r>
          <rPr>
            <b/>
            <sz val="9"/>
            <color indexed="81"/>
            <rFont val="Tahoma"/>
            <family val="2"/>
          </rPr>
          <t>Attribué à Zakaria</t>
        </r>
      </text>
    </comment>
    <comment ref="A703" authorId="0" shapeId="0" xr:uid="{2D148413-A93F-4C50-8403-60744E4459AD}">
      <text>
        <r>
          <rPr>
            <b/>
            <sz val="9"/>
            <color indexed="81"/>
            <rFont val="Tahoma"/>
            <family val="2"/>
          </rPr>
          <t>Attribué à Samuel Legrand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4" authorId="0" shapeId="0" xr:uid="{51D68FA5-F8FD-4CBE-B17B-438EB450A5D4}">
      <text>
        <r>
          <rPr>
            <b/>
            <sz val="9"/>
            <color indexed="81"/>
            <rFont val="Tahoma"/>
            <family val="2"/>
          </rPr>
          <t>Attribué à Justine Martin</t>
        </r>
      </text>
    </comment>
    <comment ref="A709" authorId="0" shapeId="0" xr:uid="{72FAC2BD-76CB-42D8-8F76-EF484A63E238}">
      <text>
        <r>
          <rPr>
            <b/>
            <sz val="9"/>
            <color indexed="81"/>
            <rFont val="Tahoma"/>
            <family val="2"/>
          </rPr>
          <t>Attribué à Mathis desarte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5" authorId="0" shapeId="0" xr:uid="{F156298F-49A4-4CF3-93DD-A2919BDB5E4F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: herblaux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A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Attribué à Cyril Bugnicourt</t>
        </r>
      </text>
    </comment>
    <comment ref="A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Attribué à Gerard Saintrain
</t>
        </r>
      </text>
    </comment>
    <comment ref="B1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  <comment ref="A2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Attribué à Vincent
 Dewailly</t>
        </r>
      </text>
    </comment>
    <comment ref="A3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Attribué à Sullivan Pelletier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Atribué à Alexandre Brevière
</t>
        </r>
      </text>
    </comment>
    <comment ref="A9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Attribué à Frederic Boutonne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Attribué à JM Prissette
</t>
        </r>
      </text>
    </comment>
    <comment ref="A115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Attribué à Maxime Vanmuylen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Attribué à Pierre Kieffer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Attribué à Serge Bartier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Attribué à Remy Dufour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 xml:space="preserve">Attribué à cailleau anthony
</t>
        </r>
      </text>
    </comment>
    <comment ref="A22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Attribué à Florent Houdart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sinjenael</t>
        </r>
      </text>
    </comment>
    <comment ref="B283" authorId="0" shapeId="0" xr:uid="{00000000-0006-0000-0000-000010000000}">
      <text>
        <r>
          <rPr>
            <sz val="9"/>
            <color indexed="81"/>
            <rFont val="Tahoma"/>
            <family val="2"/>
          </rPr>
          <t xml:space="preserve">avait 144361 - HS
</t>
        </r>
      </text>
    </comment>
    <comment ref="A300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 xml:space="preserve">Attribué à pluchard mathis monté en 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daumont monté en 2</t>
        </r>
      </text>
    </comment>
    <comment ref="A426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 xml:space="preserve">Attribué à Lucas Bonnay
</t>
        </r>
      </text>
    </comment>
    <comment ref="A427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Attribué à Mathis Doyen</t>
        </r>
      </text>
    </comment>
    <comment ref="A43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Attribué à Zélie</t>
        </r>
      </text>
    </comment>
    <comment ref="B43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Lacroix monté en 2</t>
        </r>
      </text>
    </comment>
    <comment ref="A432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Attrbué à Noah Vanacker</t>
        </r>
      </text>
    </comment>
    <comment ref="A436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Attribué à Benoit Dessaint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9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Attribué à VANDERHAEGEN MAEL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0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 xml:space="preserve">Attrubué à Mathias Vivier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2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Attribué à Louna Tourneux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3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Attribué à Zakaria</t>
        </r>
      </text>
    </comment>
    <comment ref="A48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Attribué à Samuel Legrand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5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Attribué à Justine Martin</t>
        </r>
      </text>
    </comment>
    <comment ref="A49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Attribué à Mathis desarte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6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: herblaux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tc={145ECA57-322F-410F-BF78-FE815F74D179}</author>
    <author>Patrick</author>
    <author>tc={8FB5A596-2DEA-488C-93F0-0BFB04B26773}</author>
    <author>tc={3FA8F8DE-2C24-4B5E-9CDA-7CC00553F624}</author>
  </authors>
  <commentList>
    <comment ref="A121" authorId="0" shapeId="0" xr:uid="{145ECA57-322F-410F-BF78-FE815F74D17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2227</t>
      </text>
    </comment>
    <comment ref="A134" authorId="1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Transpondeur 4437 vendu à recoupe thierry (pont st maxence)
</t>
        </r>
      </text>
    </comment>
    <comment ref="A145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avait le 144410
puis le 7042</t>
        </r>
      </text>
    </comment>
    <comment ref="A149" authorId="2" shapeId="0" xr:uid="{8FB5A596-2DEA-488C-93F0-0BFB04B2677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remis à sa petite fille Lenie</t>
      </text>
    </comment>
    <comment ref="A169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2944 rendu au club de Lieu</t>
        </r>
      </text>
    </comment>
    <comment ref="A197" authorId="1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Avait le 144501 HS
</t>
        </r>
      </text>
    </comment>
    <comment ref="A214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2225 vendu à poidevin</t>
        </r>
      </text>
    </comment>
    <comment ref="A243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Achté à Zawoda Ronan (minime)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4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Transpondeur de prêt
a échanger avec 4324</t>
        </r>
      </text>
    </comment>
    <comment ref="B265" authorId="1" shapeId="0" xr:uid="{00000000-0006-0000-0800-000008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2" authorId="1" shapeId="0" xr:uid="{00000000-0006-0000-0800-000009000000}">
      <text>
        <r>
          <rPr>
            <sz val="9"/>
            <color indexed="81"/>
            <rFont val="Tahoma"/>
            <family val="2"/>
          </rPr>
          <t>transpondeur 144462
vendu à jerome petit</t>
        </r>
      </text>
    </comment>
    <comment ref="A307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transpondeur 4400 revendu à carpentier dimitri</t>
        </r>
      </text>
    </comment>
    <comment ref="A341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Avait le 144251-l'a perdu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7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transpondeur 3143 prêté ou vendu à coline Rico</t>
        </r>
      </text>
    </comment>
    <comment ref="A384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144531 vendu à Yanis Yalaoui</t>
        </r>
      </text>
    </comment>
    <comment ref="A386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transpondeur de Gerard Saintrain.</t>
        </r>
      </text>
    </comment>
    <comment ref="A387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transpondeur 2284 redonné à Borceux jerry</t>
        </r>
      </text>
    </comment>
    <comment ref="A545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 xml:space="preserve">transpondeur à échanger:
2017--&gt;4309
</t>
        </r>
      </text>
    </comment>
    <comment ref="A564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tranp2295vedu à Yves Sommeville</t>
        </r>
      </text>
    </comment>
    <comment ref="A583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144543 vendu à Dzembowski quentin</t>
        </r>
      </text>
    </comment>
    <comment ref="A670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A échanger avec le 4348</t>
        </r>
      </text>
    </comment>
    <comment ref="A688" authorId="1" shapeId="0" xr:uid="{00000000-0006-0000-0800-000014000000}">
      <text>
        <r>
          <rPr>
            <b/>
            <sz val="9"/>
            <color indexed="81"/>
            <rFont val="Tahoma"/>
            <family val="2"/>
          </rPr>
          <t>avait le 3007 , vendu à Mervin</t>
        </r>
      </text>
    </comment>
    <comment ref="A735" authorId="1" shapeId="0" xr:uid="{00000000-0006-0000-0800-000015000000}">
      <text>
        <r>
          <rPr>
            <b/>
            <sz val="9"/>
            <color indexed="81"/>
            <rFont val="Tahoma"/>
            <family val="2"/>
          </rPr>
          <t xml:space="preserve">4328 vendu à Sophie bertin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2" authorId="1" shapeId="0" xr:uid="{00000000-0006-0000-0800-000016000000}">
      <text>
        <r>
          <rPr>
            <b/>
            <sz val="9"/>
            <color indexed="81"/>
            <rFont val="Tahoma"/>
            <family val="2"/>
          </rPr>
          <t xml:space="preserve">transpondeur de prêt 
à échnger avec 4340
</t>
        </r>
      </text>
    </comment>
    <comment ref="A794" authorId="1" shapeId="0" xr:uid="{00000000-0006-0000-0800-000018000000}">
      <text>
        <r>
          <rPr>
            <b/>
            <sz val="9"/>
            <color indexed="81"/>
            <rFont val="Tahoma"/>
            <family val="2"/>
          </rPr>
          <t>4429 vendu à slviane lenglin</t>
        </r>
      </text>
    </comment>
    <comment ref="A846" authorId="1" shapeId="0" xr:uid="{00000000-0006-0000-0800-000019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2295 acheté à Marc Levourch</t>
        </r>
      </text>
    </comment>
    <comment ref="A938" authorId="1" shapeId="0" xr:uid="{00000000-0006-0000-0800-00001A000000}">
      <text>
        <r>
          <rPr>
            <b/>
            <sz val="9"/>
            <color indexed="81"/>
            <rFont val="Tahoma"/>
            <family val="2"/>
          </rPr>
          <t>avait le 2439 rendu à Reuter.
144531 acheté à Mathéo dutombois</t>
        </r>
      </text>
    </comment>
    <comment ref="A948" authorId="1" shapeId="0" xr:uid="{00000000-0006-0000-0800-00001B000000}">
      <text>
        <r>
          <rPr>
            <b/>
            <sz val="9"/>
            <color indexed="81"/>
            <rFont val="Tahoma"/>
            <family val="2"/>
          </rPr>
          <t>Avait le 2346 redonné???</t>
        </r>
      </text>
    </comment>
    <comment ref="A1001" authorId="1" shapeId="0" xr:uid="{00000000-0006-0000-0800-00001C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avait 2582 remis à Amico</t>
        </r>
      </text>
    </comment>
    <comment ref="A1048" authorId="3" shapeId="0" xr:uid="{3FA8F8DE-2C24-4B5E-9CDA-7CC00553F62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revendu à delbruyere veronique</t>
      </text>
    </comment>
    <comment ref="A1099" authorId="1" shapeId="0" xr:uid="{00000000-0006-0000-0800-00001D000000}">
      <text>
        <r>
          <rPr>
            <b/>
            <sz val="9"/>
            <color indexed="81"/>
            <rFont val="Tahoma"/>
            <family val="2"/>
          </rPr>
          <t>ancien transpondeur develter gergory</t>
        </r>
      </text>
    </comment>
    <comment ref="A1102" authorId="1" shapeId="0" xr:uid="{00000000-0006-0000-0800-00001E000000}">
      <text>
        <r>
          <rPr>
            <b/>
            <sz val="9"/>
            <color indexed="81"/>
            <rFont val="Tahoma"/>
            <family val="2"/>
          </rPr>
          <t>Transpondeur de Ponthier</t>
        </r>
      </text>
    </comment>
    <comment ref="A1107" authorId="1" shapeId="0" xr:uid="{00000000-0006-0000-0800-00001F000000}">
      <text>
        <r>
          <rPr>
            <b/>
            <sz val="9"/>
            <color indexed="81"/>
            <rFont val="Tahoma"/>
            <family val="2"/>
          </rPr>
          <t>Transpondeur de Hernandez</t>
        </r>
      </text>
    </comment>
    <comment ref="A1285" authorId="1" shapeId="0" xr:uid="{00000000-0006-0000-0800-000020000000}">
      <text>
        <r>
          <rPr>
            <b/>
            <sz val="9"/>
            <color indexed="81"/>
            <rFont val="Tahoma"/>
            <family val="2"/>
          </rPr>
          <t xml:space="preserve">transpondeur de Candas didier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A7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Dossard 97 perdu par Kevin Knol</t>
        </r>
      </text>
    </comment>
    <comment ref="A16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Attribué à stievenard monté en 1
</t>
        </r>
      </text>
    </comment>
    <comment ref="A20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 xml:space="preserve">Avait le 264
</t>
        </r>
      </text>
    </comment>
    <comment ref="A26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attribué à son fils monté en 1</t>
        </r>
      </text>
    </comment>
    <comment ref="A27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 xml:space="preserve">attribué à Lacroix frederic monté en 1
</t>
        </r>
      </text>
    </comment>
    <comment ref="A277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Attribué à Cailleau antony monté en 1
</t>
        </r>
      </text>
    </comment>
    <comment ref="A29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Vasseur clement monté en 1</t>
        </r>
      </text>
    </comment>
    <comment ref="A30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attribué à Briaud monté en 1</t>
        </r>
      </text>
    </comment>
    <comment ref="B360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 xml:space="preserve">Transpondeur de Corentin Saintrain
</t>
        </r>
      </text>
    </comment>
    <comment ref="A448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 xml:space="preserve">Attribué à Blondel frederic monté en 2
</t>
        </r>
      </text>
    </comment>
    <comment ref="A49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 xml:space="preserve">attibué à aldebert arnaud monté en2
</t>
        </r>
      </text>
    </comment>
    <comment ref="A493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Attribué à Brunebarbe monté en 2</t>
        </r>
      </text>
    </comment>
    <comment ref="A494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 xml:space="preserve">Attribué à contesse thibaut monté en 2
</t>
        </r>
      </text>
    </comment>
    <comment ref="A50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Dossard de Gillot Julien monté en 2</t>
        </r>
      </text>
    </comment>
    <comment ref="A504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Dossard 631 perdu</t>
        </r>
      </text>
    </comment>
    <comment ref="A583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dutranois demande une 2</t>
        </r>
      </text>
    </comment>
    <comment ref="A593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lebrun baptiste monté en 2</t>
        </r>
      </text>
    </comment>
    <comment ref="A61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Attribué à Debonnet monté en 2</t>
        </r>
      </text>
    </comment>
    <comment ref="A618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Attribué à follet monté en 2</t>
        </r>
      </text>
    </comment>
    <comment ref="A659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attribué à Comblin monté en 2</t>
        </r>
      </text>
    </comment>
    <comment ref="A662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Attribué à Gillot Nicolas monté en 2</t>
        </r>
      </text>
    </comment>
    <comment ref="A69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 xml:space="preserve">attribué à vission monté en 2
</t>
        </r>
      </text>
    </comment>
    <comment ref="A693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attribué a huriau monté en 2</t>
        </r>
      </text>
    </comment>
    <comment ref="A696" authorId="0" shapeId="0" xr:uid="{00000000-0006-0000-0400-000018000000}">
      <text>
        <r>
          <rPr>
            <sz val="9"/>
            <color indexed="81"/>
            <rFont val="Tahoma"/>
            <family val="2"/>
          </rPr>
          <t>Avait le 560</t>
        </r>
      </text>
    </comment>
    <comment ref="A728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Attribué à Cruppe monté en 2</t>
        </r>
      </text>
    </comment>
    <comment ref="A904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 xml:space="preserve">Dossard de Wozniak monté en 3
</t>
        </r>
      </text>
    </comment>
    <comment ref="A905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Dossard de Georges monté en 3</t>
        </r>
      </text>
    </comment>
    <comment ref="A942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Dossard 1132 perdu</t>
        </r>
      </text>
    </comment>
    <comment ref="A944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 xml:space="preserve">Attribué à Gricourt monté en 3
</t>
        </r>
      </text>
    </comment>
    <comment ref="A954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Attribué à Saudemenont amors qu'il avait le 1029.
Peut être réutilisé (à réclamer)</t>
        </r>
      </text>
    </comment>
    <comment ref="A958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 xml:space="preserve">attribué à Dufour M monté en 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B1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  <comment ref="B9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donné à RENAUT VINCENT
transp 4330</t>
        </r>
      </text>
    </comment>
    <comment ref="B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Achté à Zawoda Ronan (minime)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appartenait à Demory eric --&gt; 1° caté (double licence belge.</t>
        </r>
      </text>
    </comment>
    <comment ref="B11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144355</t>
        </r>
      </text>
    </comment>
    <comment ref="B111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 perdu le 144251</t>
        </r>
      </text>
    </comment>
    <comment ref="B121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144522 preté à Dutranoit
</t>
        </r>
      </text>
    </comment>
    <comment ref="B123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Stievenard maxim monté en 1</t>
        </r>
      </text>
    </comment>
    <comment ref="B239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 4314 remisà Michel DUFOUR</t>
        </r>
      </text>
    </comment>
    <comment ref="B259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de Corentin saintrain</t>
        </r>
      </text>
    </comment>
    <comment ref="B307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Hiernaux monté en 2
</t>
        </r>
      </text>
    </comment>
    <comment ref="B345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sinjenael</t>
        </r>
      </text>
    </comment>
    <comment ref="B364" authorId="0" shapeId="0" xr:uid="{00000000-0006-0000-0500-00000D000000}">
      <text>
        <r>
          <rPr>
            <sz val="9"/>
            <color indexed="81"/>
            <rFont val="Tahoma"/>
            <family val="2"/>
          </rPr>
          <t xml:space="preserve">avait 144361 - HS
</t>
        </r>
      </text>
    </comment>
    <comment ref="B399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daumont monté en 2</t>
        </r>
      </text>
    </comment>
    <comment ref="B406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Lacroix monté en 2</t>
        </r>
      </text>
    </comment>
    <comment ref="B455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: herblaux</t>
        </r>
      </text>
    </comment>
    <comment ref="B480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Appartenait à Nicolas BLIN
</t>
        </r>
      </text>
    </comment>
    <comment ref="B481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mathias lambert USVM 3128 a vendu son transpondeur à quenton (cadets)</t>
        </r>
      </text>
    </comment>
    <comment ref="B49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Appartenait à Christophe demarez</t>
        </r>
      </text>
    </comment>
    <comment ref="B510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gérard saintrain</t>
        </r>
      </text>
    </comment>
    <comment ref="B514" authorId="0" shapeId="0" xr:uid="{00000000-0006-0000-0500-000015000000}">
      <text>
        <r>
          <rPr>
            <sz val="9"/>
            <color indexed="81"/>
            <rFont val="Tahoma"/>
            <family val="2"/>
          </rPr>
          <t>ancien transpondeur de tancrede Girard</t>
        </r>
      </text>
    </comment>
    <comment ref="B585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achté à Marc Levourch</t>
        </r>
      </text>
    </comment>
    <comment ref="B606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2295 vendu à yves sommeville</t>
        </r>
      </text>
    </comment>
    <comment ref="B662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2925 prêté à Marc</t>
        </r>
      </text>
    </comment>
    <comment ref="B686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Transpondeur 1284 vendu à hugo bouvet</t>
        </r>
      </text>
    </comment>
    <comment ref="B728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avait 2193 vendu à Hervé defosse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B1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  <comment ref="B21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sinjenael</t>
        </r>
      </text>
    </comment>
    <comment ref="B236" authorId="0" shapeId="0" xr:uid="{00000000-0006-0000-0900-000003000000}">
      <text>
        <r>
          <rPr>
            <sz val="9"/>
            <color indexed="81"/>
            <rFont val="Tahoma"/>
            <family val="2"/>
          </rPr>
          <t xml:space="preserve">avait 144361 - HS
</t>
        </r>
      </text>
    </comment>
    <comment ref="B271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daumont monté en 2</t>
        </r>
      </text>
    </comment>
    <comment ref="B27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Lacroix monté en 2</t>
        </r>
      </text>
    </comment>
    <comment ref="B327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Monté en 2 : herblaux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Patrick</author>
  </authors>
  <commentList>
    <comment ref="B13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Patrick:</t>
        </r>
        <r>
          <rPr>
            <sz val="9"/>
            <color indexed="81"/>
            <rFont val="Tahoma"/>
            <family val="2"/>
          </rPr>
          <t xml:space="preserve">
Tanspodeur 144416 preté à dutranoit</t>
        </r>
      </text>
    </comment>
  </commentList>
</comments>
</file>

<file path=xl/sharedStrings.xml><?xml version="1.0" encoding="utf-8"?>
<sst xmlns="http://schemas.openxmlformats.org/spreadsheetml/2006/main" count="31662" uniqueCount="4395">
  <si>
    <t>TOURNEUX MICKAEL</t>
  </si>
  <si>
    <t xml:space="preserve"> FONTAINE AU BOIS</t>
  </si>
  <si>
    <t>ACHAT</t>
  </si>
  <si>
    <t>CAUTION</t>
  </si>
  <si>
    <t>VTT  CLUB PONT SUR SAMBRE</t>
  </si>
  <si>
    <t>SAINTRAIN CORENTIN</t>
  </si>
  <si>
    <t>LIEU SAINT AMAND</t>
  </si>
  <si>
    <t>UNION VELOCIPEDIQUE FOURMIES</t>
  </si>
  <si>
    <t>BUGNICOURT CYRIL</t>
  </si>
  <si>
    <t>HOEZ THÉO</t>
  </si>
  <si>
    <t>LA BASSEE</t>
  </si>
  <si>
    <t>RIVART THIERRY</t>
  </si>
  <si>
    <t>WINGLES PYRAMIDES PASSION VTT</t>
  </si>
  <si>
    <t>DEWAILLY VINCENT</t>
  </si>
  <si>
    <t>UNION SPORTIVE SAINT ANDRE</t>
  </si>
  <si>
    <t>CORMAN SEBASTIEN</t>
  </si>
  <si>
    <t>CAMPHIN</t>
  </si>
  <si>
    <t>VELO CLUB UNION HALLUIN</t>
  </si>
  <si>
    <t>DUEZ GUILLAUME</t>
  </si>
  <si>
    <t>CROMMELINCK CORENTIN</t>
  </si>
  <si>
    <t>CYCLOS RANDONNEURS LA BASSEE</t>
  </si>
  <si>
    <t>BLAMPAIN JULIEN</t>
  </si>
  <si>
    <t>TEAM BOUSIES</t>
  </si>
  <si>
    <t xml:space="preserve"> </t>
  </si>
  <si>
    <t>E C LIEU ST AMAND</t>
  </si>
  <si>
    <t>VANACKER THEO</t>
  </si>
  <si>
    <t>C C VERLINGHEM</t>
  </si>
  <si>
    <t>ROULY ALEXIS</t>
  </si>
  <si>
    <t>PAUCHET KEVIN</t>
  </si>
  <si>
    <t>BERLAN REMY</t>
  </si>
  <si>
    <t>MANQUEVILLE LILLERS</t>
  </si>
  <si>
    <t>THIBAUT LOUIS</t>
  </si>
  <si>
    <t>UNION SPORTIVE VALENCIENNES MARLY</t>
  </si>
  <si>
    <t>VTT ST AMAND</t>
  </si>
  <si>
    <t>AINI ISSAM</t>
  </si>
  <si>
    <t>FONTAINE AU BOIS</t>
  </si>
  <si>
    <t>VTT SAINT AMAND LES EAUX</t>
  </si>
  <si>
    <t>GOBERT JEAN FRANCOIS</t>
  </si>
  <si>
    <t>LA PEDALE MADELEINOISE</t>
  </si>
  <si>
    <t>CERCLE OLYMPIQUE MARCOING</t>
  </si>
  <si>
    <t>LEBON CYRIL</t>
  </si>
  <si>
    <t>ESPOIR CYCLISTE  WAMBRECHIES MARQUETTE</t>
  </si>
  <si>
    <t>MAGNIES CLÉMENT</t>
  </si>
  <si>
    <t>ORCHIES</t>
  </si>
  <si>
    <t>VAN WISSEN ANAICK</t>
  </si>
  <si>
    <t>DROLET PHILIPPE</t>
  </si>
  <si>
    <t>SAINT ANDRE</t>
  </si>
  <si>
    <t>ANNEQUIN CYCLING TEAM</t>
  </si>
  <si>
    <t>DIAS MARTIN BAPTISTE</t>
  </si>
  <si>
    <t>LINDAUER FLORIAN</t>
  </si>
  <si>
    <t>MINETTE LOIC</t>
  </si>
  <si>
    <t>SOLESMES</t>
  </si>
  <si>
    <t>FLAHAUT DENIS</t>
  </si>
  <si>
    <t>ETOILE CYCLISTE LIEU ST AMAND</t>
  </si>
  <si>
    <t>FOULON ANDRE</t>
  </si>
  <si>
    <t>SAINTRAIN GERARD</t>
  </si>
  <si>
    <t>MAJEROWICZ JEAN-LUC</t>
  </si>
  <si>
    <t>VELO CLUB DE LEWARDE (VCL)</t>
  </si>
  <si>
    <t>LIONNE BERNARD</t>
  </si>
  <si>
    <t>HAVELUY CYCLO CLUB</t>
  </si>
  <si>
    <t>PRISSETTE JEAN-MICHEL</t>
  </si>
  <si>
    <t>HALLUIN</t>
  </si>
  <si>
    <t>CYCLO CLUB ORCHIES</t>
  </si>
  <si>
    <t>MOREIRA ANTOINE</t>
  </si>
  <si>
    <t>CREPEL FLORIAN</t>
  </si>
  <si>
    <t>PIAT JEREMY</t>
  </si>
  <si>
    <t>LOUVROIL</t>
  </si>
  <si>
    <t>CATTAN STEPHANE</t>
  </si>
  <si>
    <t>ROULY FRANCK</t>
  </si>
  <si>
    <t>FOURMIES</t>
  </si>
  <si>
    <t>POCHOLLE BENOIT</t>
  </si>
  <si>
    <t>ULTRA VTT</t>
  </si>
  <si>
    <t>KNOCKAERT ROMAIN</t>
  </si>
  <si>
    <t>BLONDEAU BENOIT</t>
  </si>
  <si>
    <t>T.C.S.P. 59 - FERRIERE LA GRANDE</t>
  </si>
  <si>
    <t>ASSOCIATION CYCLISTE D'ETROEUNGT</t>
  </si>
  <si>
    <t>BONNAY JEROME</t>
  </si>
  <si>
    <t>BROQUIN XAVIER</t>
  </si>
  <si>
    <t>BREVIERE ALEXANDRE</t>
  </si>
  <si>
    <t>BERTIN PASCAL</t>
  </si>
  <si>
    <t>ALBERTINI LUDOVIC</t>
  </si>
  <si>
    <t>KIEFFER PIERRE</t>
  </si>
  <si>
    <t>REUTER BENOIT</t>
  </si>
  <si>
    <t>FREROT FRANCK</t>
  </si>
  <si>
    <t>U.C. CAPELLOISE FOURMIES</t>
  </si>
  <si>
    <t>DEVILLE ANDY</t>
  </si>
  <si>
    <t>HENIN ETOILE CYCLISTE HENINOISE</t>
  </si>
  <si>
    <t>MARIN NICOLAS</t>
  </si>
  <si>
    <t>TEAM LABIERE BAILLEUL</t>
  </si>
  <si>
    <t>HOUDART PHILIPPE</t>
  </si>
  <si>
    <t>LEROUX DAVID</t>
  </si>
  <si>
    <t>BIACHE ST VAAST VELO CLUB</t>
  </si>
  <si>
    <t>CROMMELINCK PATRICK</t>
  </si>
  <si>
    <t>CARDON . DAVID</t>
  </si>
  <si>
    <t>DOCHNIAK DAVID</t>
  </si>
  <si>
    <t>BAFCOP ERIC</t>
  </si>
  <si>
    <t>AS HELLEMMES CYCLISME</t>
  </si>
  <si>
    <t>JAKIELA GILLES</t>
  </si>
  <si>
    <t>DRUART CORENTIN</t>
  </si>
  <si>
    <t>DINGREVILLE JEAN-JACQUES</t>
  </si>
  <si>
    <t>BOCQUILLON JEROME</t>
  </si>
  <si>
    <t>AGNY AMICALE LAIQUE</t>
  </si>
  <si>
    <t>DOCHNIAK DOROTHEE</t>
  </si>
  <si>
    <t>VASSEUR MATTHIEU</t>
  </si>
  <si>
    <t>VAAST JEAN SEBASTIEN</t>
  </si>
  <si>
    <t>NEW TEAM MAULDE</t>
  </si>
  <si>
    <t>VANAUBERG GAETAN</t>
  </si>
  <si>
    <t>TEAM B.B.L. HERGNIES</t>
  </si>
  <si>
    <t>DROUSIE GIANNI</t>
  </si>
  <si>
    <t>UNION VELOCIPEDIQUE FOURMISIENNE</t>
  </si>
  <si>
    <t>DECRUCQ JEAN LUC</t>
  </si>
  <si>
    <t>MORO GIANNI</t>
  </si>
  <si>
    <t>FENAIN CYCLO CLUB</t>
  </si>
  <si>
    <t>CAPELLE WILLIAM</t>
  </si>
  <si>
    <t>CAPELLE FRANCKY</t>
  </si>
  <si>
    <t>ETOILE CYCLISTE TOURCOING</t>
  </si>
  <si>
    <t>DELPLACE SYLVIAN</t>
  </si>
  <si>
    <t>STAQUET AURELIEN</t>
  </si>
  <si>
    <t>BOUTONNE FRÉDÉRIC</t>
  </si>
  <si>
    <t>BERNIER STEPHANE</t>
  </si>
  <si>
    <t>GUENARD LUDOVIC</t>
  </si>
  <si>
    <t>DELORGE FREDERIC</t>
  </si>
  <si>
    <t>DECOCK VIRGINIE</t>
  </si>
  <si>
    <t>THIERCELIN CYRIL</t>
  </si>
  <si>
    <t>CANU CHRISTIAN</t>
  </si>
  <si>
    <t>LEROY LUDOVIC</t>
  </si>
  <si>
    <t>MANQUEVILLE LILLERS CLUB CYCLISTE</t>
  </si>
  <si>
    <t>BARTKOWIAK JULIEN</t>
  </si>
  <si>
    <t>LOOS EN GOHELLE VELO CLUB LOOSSOIS</t>
  </si>
  <si>
    <t>HONORE TEDDY</t>
  </si>
  <si>
    <t>DERUEL ANTOINE</t>
  </si>
  <si>
    <t>POT FREDERIC</t>
  </si>
  <si>
    <t>LAHONTA JEAN-PASCAL</t>
  </si>
  <si>
    <t>DUCHENNE CORENTIN</t>
  </si>
  <si>
    <t>PRISSETTE LUDIVINE</t>
  </si>
  <si>
    <t>BEUVRY CLUB LEO LAGRANGE</t>
  </si>
  <si>
    <t>ROLLAND PASCAL</t>
  </si>
  <si>
    <t>DEKOSTER MICKAEL</t>
  </si>
  <si>
    <t>BERTHE THOMAS</t>
  </si>
  <si>
    <t>LAFONT LOUIS</t>
  </si>
  <si>
    <t>CAMPHIN EN CAREMBAULT CYCLING TEAM</t>
  </si>
  <si>
    <t>TEAM TOMASINA WAMBRECHIES</t>
  </si>
  <si>
    <t>MONNIER SEBASTIEN</t>
  </si>
  <si>
    <t>CLUB CYCLISTE VERLINGHEM</t>
  </si>
  <si>
    <t>CHOQUET DAVID</t>
  </si>
  <si>
    <t>DEVIENNE DAVID</t>
  </si>
  <si>
    <t>HUNNINCK PAUL</t>
  </si>
  <si>
    <t>MARTINACHE ARNAUD</t>
  </si>
  <si>
    <t>MUI PHILIPPE HOO TONG</t>
  </si>
  <si>
    <t>BAPAUME CLUB CYCLISTE</t>
  </si>
  <si>
    <t>SORET PASCAL</t>
  </si>
  <si>
    <t>ROBERT FRANCK</t>
  </si>
  <si>
    <t>ALEXANDRE GREGORY</t>
  </si>
  <si>
    <t>VELO CLUB SOLESMES</t>
  </si>
  <si>
    <t>LEFOREST CYCLO CLUB</t>
  </si>
  <si>
    <t>CONTESSE STEPHANE</t>
  </si>
  <si>
    <t>CHOQUET ISABELLE</t>
  </si>
  <si>
    <t>DECRUCQ AXEL</t>
  </si>
  <si>
    <t>DOYEN MATHIS</t>
  </si>
  <si>
    <t>HOUDART FLORENT</t>
  </si>
  <si>
    <t>BONNAY LUCAS</t>
  </si>
  <si>
    <t>VANACKER NOAH</t>
  </si>
  <si>
    <t>CAPELLE ANTOINE</t>
  </si>
  <si>
    <t>DAUCHEZ VICTOR</t>
  </si>
  <si>
    <t>DESSAINT BENOIT</t>
  </si>
  <si>
    <t>DEVOUGES THIBAULT</t>
  </si>
  <si>
    <t>TOURNEUX LOUNA</t>
  </si>
  <si>
    <t>SORET NATHAN</t>
  </si>
  <si>
    <t>CHOQUET PIERRE</t>
  </si>
  <si>
    <t>RACOUSSOT MAXENCE</t>
  </si>
  <si>
    <t>DELTOUR LUCAS</t>
  </si>
  <si>
    <t>VELO CLUB ROUBAIX</t>
  </si>
  <si>
    <t>GIRARD AMAURY</t>
  </si>
  <si>
    <t>OHM CYCLISME HESDIN</t>
  </si>
  <si>
    <t>VELO CLUB DE L'ESCAUT ANZIN</t>
  </si>
  <si>
    <t>HELBICQ LAURA</t>
  </si>
  <si>
    <t>N° transpondeur</t>
  </si>
  <si>
    <t>Nom</t>
  </si>
  <si>
    <t>Club</t>
  </si>
  <si>
    <t>Statut</t>
  </si>
  <si>
    <t>FOULON RANDY</t>
  </si>
  <si>
    <t>STIEVENART MAXIM</t>
  </si>
  <si>
    <t>BOULET ARTHUR</t>
  </si>
  <si>
    <t>CYCLO CLUB WAVRIN</t>
  </si>
  <si>
    <t>DESSAINT CYRIL</t>
  </si>
  <si>
    <t>QUINZIN KILLIAN</t>
  </si>
  <si>
    <t>ETOILE CYCLISTE FEIGNIES</t>
  </si>
  <si>
    <t>VIVIEN THEOPHANE</t>
  </si>
  <si>
    <t>LABRE MAXIME</t>
  </si>
  <si>
    <t>PLUCHARD MATHIS</t>
  </si>
  <si>
    <t>GRISEZ ROMAIN</t>
  </si>
  <si>
    <t>DUTILLEUL ANTOINE</t>
  </si>
  <si>
    <t>PLOUCHART ANTOINE</t>
  </si>
  <si>
    <t>PRUVOST CLEMENT</t>
  </si>
  <si>
    <t>FONTAINE BENJAMIN</t>
  </si>
  <si>
    <t>VELO CLUB ARMENTIERES</t>
  </si>
  <si>
    <t>BRACQ NICOLAS</t>
  </si>
  <si>
    <t>DEGUEILLE ANTHONY</t>
  </si>
  <si>
    <t>DHAUSSY MELVIN</t>
  </si>
  <si>
    <t>HUBIERE THIBAUT</t>
  </si>
  <si>
    <t>CANONNE STEVEN</t>
  </si>
  <si>
    <t>VELO SPRINT DE L'OSTREVENT - AUBERCHICOURT</t>
  </si>
  <si>
    <t>TEAM SPECIALIZED LILLE</t>
  </si>
  <si>
    <t>BLOIS ANTOINE</t>
  </si>
  <si>
    <t>CLUB CYCLISTE THUN ST MARTIN</t>
  </si>
  <si>
    <t>DARRAS JORDAN</t>
  </si>
  <si>
    <t>POIRE JEREMY</t>
  </si>
  <si>
    <t>SAVAETE THIBAULT</t>
  </si>
  <si>
    <t>AINI KARIM</t>
  </si>
  <si>
    <t>GROSSI REMY</t>
  </si>
  <si>
    <t>CORNU CHARLES</t>
  </si>
  <si>
    <t>HERFEUIL ANTHONY</t>
  </si>
  <si>
    <t>LECLERCQ JULIEN</t>
  </si>
  <si>
    <t>MERICOURT TEAM 2</t>
  </si>
  <si>
    <t>TAMBOUR EDOUARD</t>
  </si>
  <si>
    <t>DERODE BAPTISTE</t>
  </si>
  <si>
    <t>PLANQUE LOÏC</t>
  </si>
  <si>
    <t>DEMEESTER KEVIN</t>
  </si>
  <si>
    <t>BERNIER DIMITRI</t>
  </si>
  <si>
    <t>ROSSE GEOFFREY</t>
  </si>
  <si>
    <t>DHOTE PHILIPPE</t>
  </si>
  <si>
    <t>KOZLOWSKI MICKAEL</t>
  </si>
  <si>
    <t>CODDEVILLE KENNY</t>
  </si>
  <si>
    <t>GAMACHE CHRISTOPHE</t>
  </si>
  <si>
    <t>DUHAMEL ARNAUD</t>
  </si>
  <si>
    <t>VAILLIERE SÉBASTIEN</t>
  </si>
  <si>
    <t>MARTINEZ JÉRÔME</t>
  </si>
  <si>
    <t>NIEDZWIECKI VINCENT</t>
  </si>
  <si>
    <t>D HEILLY DAMIEN</t>
  </si>
  <si>
    <t>TREHOUST FRANCOIS</t>
  </si>
  <si>
    <t>STIEVENART FRÉDÉRIC</t>
  </si>
  <si>
    <t>ENTENTE CYCLISTE FACHES-THUMESNIL RONCHIN</t>
  </si>
  <si>
    <t>GOUTEAU FREDERIC</t>
  </si>
  <si>
    <t>DUCARNE JEAN PHILIPPE</t>
  </si>
  <si>
    <t>DIAS XAVIER</t>
  </si>
  <si>
    <t>TEAM JPP</t>
  </si>
  <si>
    <t>BERNIER BRUNO</t>
  </si>
  <si>
    <t>LEFEBVRE ALAIN</t>
  </si>
  <si>
    <t>SACZUK STANISLAW</t>
  </si>
  <si>
    <t>KNOCKAERT BRUNO</t>
  </si>
  <si>
    <t>LABRE FRANÇOIS</t>
  </si>
  <si>
    <t>MEURILLON DIDIER</t>
  </si>
  <si>
    <t>RUSSO ANTONIO</t>
  </si>
  <si>
    <t>VTT PONT SUR SAMBRE</t>
  </si>
  <si>
    <t>SCREVE BRUNO</t>
  </si>
  <si>
    <t>DUBAR EDOUARD NICOLAS</t>
  </si>
  <si>
    <t>VERHEE GAUTHIER</t>
  </si>
  <si>
    <t>POLIN LUCAS</t>
  </si>
  <si>
    <t>BARTKOWIAK CLEMENT</t>
  </si>
  <si>
    <t>LANDAS MARTY</t>
  </si>
  <si>
    <t>BULTEL GAETAN</t>
  </si>
  <si>
    <t>ESEG DOUAI</t>
  </si>
  <si>
    <t>HIDDEN DORIAN</t>
  </si>
  <si>
    <t>ROLLAND LOIC</t>
  </si>
  <si>
    <t>VANACKER SANDRINE</t>
  </si>
  <si>
    <t>LANDAS MARION</t>
  </si>
  <si>
    <t>DUCATEZ WENDY</t>
  </si>
  <si>
    <t>LECOCQ MARIE CLAUDE</t>
  </si>
  <si>
    <t>LECLERC MICHELINE</t>
  </si>
  <si>
    <t>LIQUIDE ???</t>
  </si>
  <si>
    <t>BLARY GILLES</t>
  </si>
  <si>
    <t>FILMOTTE THOMAS</t>
  </si>
  <si>
    <t>GAVERIAUX. CHRISTIAN</t>
  </si>
  <si>
    <t>HELLOT FRANCOIS</t>
  </si>
  <si>
    <t>LECCI ITALO</t>
  </si>
  <si>
    <t>LECCI PIERRE</t>
  </si>
  <si>
    <t>NEVEU FRANCK</t>
  </si>
  <si>
    <t>SCHODZINSKI BERTRAND</t>
  </si>
  <si>
    <t>VALLETTE NICOLAS</t>
  </si>
  <si>
    <t>HAVREZ CHRISTINE</t>
  </si>
  <si>
    <t>TEAM LINK AND RIDE HERIN</t>
  </si>
  <si>
    <t>HAVREZ JEAN MARIE</t>
  </si>
  <si>
    <t>VERBRUGGHE JOEL</t>
  </si>
  <si>
    <t>CYCLING TEAM INFOBIKE BAVAY</t>
  </si>
  <si>
    <t>LALEU DAVID</t>
  </si>
  <si>
    <t>LALEU TIMOTHEE</t>
  </si>
  <si>
    <t>VICQUELIN ALAIN</t>
  </si>
  <si>
    <t>LALOUETTE PHILIPPE</t>
  </si>
  <si>
    <t>DAVAINE HUGUES</t>
  </si>
  <si>
    <t>DUFOUR JULIEN</t>
  </si>
  <si>
    <t>LECOLIER STEPHANE</t>
  </si>
  <si>
    <t>CLAISSE ANAIS</t>
  </si>
  <si>
    <t>AMIOT YOANN</t>
  </si>
  <si>
    <t>SAULZOIR MONTRECOURT CYCLING CLUB</t>
  </si>
  <si>
    <t>GAZ ELEC CLUB DE DOUAI</t>
  </si>
  <si>
    <t>DURIEZ LAURENT</t>
  </si>
  <si>
    <t>CINQUINA GUISEPPE</t>
  </si>
  <si>
    <t>HUART GUILLAUME</t>
  </si>
  <si>
    <t>ZAWODA ROMAN</t>
  </si>
  <si>
    <t>ANDERLINI NICOLAS</t>
  </si>
  <si>
    <t>LECU PASCAL</t>
  </si>
  <si>
    <t>TAISNE CHRISTOPHE</t>
  </si>
  <si>
    <t>DELSAUX DAMIEN</t>
  </si>
  <si>
    <t>CHALAS JEAN PIERRE</t>
  </si>
  <si>
    <t>SENECAIL FIRMIN</t>
  </si>
  <si>
    <t>DEPARIS TRISTAN</t>
  </si>
  <si>
    <t>HEBERT PIERRICK</t>
  </si>
  <si>
    <t>BLONDIAUX JULIEN</t>
  </si>
  <si>
    <t>DESAILLY GEOFFREY</t>
  </si>
  <si>
    <t>DELANNOY THIBAUT</t>
  </si>
  <si>
    <t>ROUZE ERIC</t>
  </si>
  <si>
    <t>CATILLON CYRIL</t>
  </si>
  <si>
    <t>CHEVAL EDDY</t>
  </si>
  <si>
    <t>CORNETTE STEPHANE</t>
  </si>
  <si>
    <t>SERRURIER MICHEL</t>
  </si>
  <si>
    <t>DELOT CHRISTIAN</t>
  </si>
  <si>
    <t>BEGHIN MARTIAL</t>
  </si>
  <si>
    <t>CALIPPE THOMAS</t>
  </si>
  <si>
    <t>GENCE MICHEL</t>
  </si>
  <si>
    <t>DHOTE MICHEL</t>
  </si>
  <si>
    <t>GOSTIAU GABRIEL</t>
  </si>
  <si>
    <t>POULLIER VINCENT</t>
  </si>
  <si>
    <t>DEMORY FRANCIS</t>
  </si>
  <si>
    <t>ESPECES</t>
  </si>
  <si>
    <t>AUSSENS JEAN YVES</t>
  </si>
  <si>
    <t>SIZAIRE VINCENT</t>
  </si>
  <si>
    <t>LEFEBVRE OLIVIER</t>
  </si>
  <si>
    <t>RITEL JEAN PHILIPPE</t>
  </si>
  <si>
    <t>LADEN PATRICE</t>
  </si>
  <si>
    <t>SEEUWS LUCAS</t>
  </si>
  <si>
    <t>MORELLE YOHANN</t>
  </si>
  <si>
    <t>BASTIN FABRICE</t>
  </si>
  <si>
    <t>TONDELIER DIDIER</t>
  </si>
  <si>
    <t>PETIT ROMAIN</t>
  </si>
  <si>
    <t>HIERNAUX TANGUY</t>
  </si>
  <si>
    <t>MIKOLAJCZAK JOEL</t>
  </si>
  <si>
    <t>ENTENTE CYCLISTE DE FONTAINE AU BOIS</t>
  </si>
  <si>
    <t>LINSELLES CYCLISME</t>
  </si>
  <si>
    <t>CYCLING THUN L'EVEQUE</t>
  </si>
  <si>
    <t>BILLIET JEAN-MARIE</t>
  </si>
  <si>
    <t>TEAM BIKE PRESEAU</t>
  </si>
  <si>
    <t>DAMIEN MATHIAS</t>
  </si>
  <si>
    <t>GOUNINE ANNABELLE</t>
  </si>
  <si>
    <t>TEAM DECOPUB PROVILLE</t>
  </si>
  <si>
    <t>DESAILLY JEAN-LUC</t>
  </si>
  <si>
    <t>FREE BIKING FAMILY ST AMAND LES EAUX</t>
  </si>
  <si>
    <t>DEVYNCK MATTHIEU</t>
  </si>
  <si>
    <t>VIKING CLUB YVETOT</t>
  </si>
  <si>
    <t>AVENIR CYCLISTE D'ORSAY</t>
  </si>
  <si>
    <t>SEEUWS ELIOT</t>
  </si>
  <si>
    <t>UNION CYCLISTE WATTIGNIES</t>
  </si>
  <si>
    <t>STREMEZ THOMAS</t>
  </si>
  <si>
    <t>ASSOCIATION SPORTIVE VELOCIPEDIQUE LA LONGUEVILLE</t>
  </si>
  <si>
    <t>CLAISSE PHILIPPE</t>
  </si>
  <si>
    <t>DI CARLO GIUSEPPE</t>
  </si>
  <si>
    <t xml:space="preserve">non regle </t>
  </si>
  <si>
    <t>SOILE THIERRY</t>
  </si>
  <si>
    <t>wambrechies</t>
  </si>
  <si>
    <t>SAUDEMONT hervé</t>
  </si>
  <si>
    <t>SOENEN VIRGINIE</t>
  </si>
  <si>
    <t>DELOT GRÉGORY</t>
  </si>
  <si>
    <t>LETUFFE SAMUEL</t>
  </si>
  <si>
    <t>4-A</t>
  </si>
  <si>
    <t>Transpondeur</t>
  </si>
  <si>
    <t>Catégorie</t>
  </si>
  <si>
    <t>Dossard</t>
  </si>
  <si>
    <t>N° licence</t>
  </si>
  <si>
    <t>CYCLO CLUB BERGUES</t>
  </si>
  <si>
    <t>CLUB CYCLISTE LOUVROIL (C.C.L.)</t>
  </si>
  <si>
    <t>3</t>
  </si>
  <si>
    <t>1</t>
  </si>
  <si>
    <t>2</t>
  </si>
  <si>
    <t>FE</t>
  </si>
  <si>
    <t>Minime</t>
  </si>
  <si>
    <t>Cadet(te)</t>
  </si>
  <si>
    <t>ALLOY LOUIS</t>
  </si>
  <si>
    <t>BOUTOUT MAXENCE</t>
  </si>
  <si>
    <t>BRACKENIER LUCA</t>
  </si>
  <si>
    <t>BUGNICOURT ELIAS</t>
  </si>
  <si>
    <t>CANTINEAU NOAH</t>
  </si>
  <si>
    <t>CANU ERWAN</t>
  </si>
  <si>
    <t>COQUENET LEO</t>
  </si>
  <si>
    <t>D HEILLY ENZO</t>
  </si>
  <si>
    <t>DELOT ETHAN</t>
  </si>
  <si>
    <t>DUMORTIER TOM</t>
  </si>
  <si>
    <t>DUPONT RAPHAEL</t>
  </si>
  <si>
    <t>FARTEK LEA</t>
  </si>
  <si>
    <t>GAMACHE LILIAN</t>
  </si>
  <si>
    <t>HAUSSIN ELIOT</t>
  </si>
  <si>
    <t>HELBICQ ALEXIS</t>
  </si>
  <si>
    <t>HUBERT NOAH</t>
  </si>
  <si>
    <t>JARZEMBOWSKI EVAN</t>
  </si>
  <si>
    <t>LEDAIN JEREMIE</t>
  </si>
  <si>
    <t>LEFEVRE LOUCIANE</t>
  </si>
  <si>
    <t>LEROY EVANN</t>
  </si>
  <si>
    <t>LUCZAK SIMON</t>
  </si>
  <si>
    <t>MICHEL MATHIS</t>
  </si>
  <si>
    <t>MOURAIN LEANA</t>
  </si>
  <si>
    <t>NIEDZWIECKI MAXENCE</t>
  </si>
  <si>
    <t>NIVAUX JACOTE</t>
  </si>
  <si>
    <t>POUPAERT ESTEBAN</t>
  </si>
  <si>
    <t>RICO ELODIE</t>
  </si>
  <si>
    <t>SERANT THIBAUD</t>
  </si>
  <si>
    <t>THEIL MANOA</t>
  </si>
  <si>
    <t>TOURNEUX CLARA</t>
  </si>
  <si>
    <t>VAN-FRIEL MAXIME</t>
  </si>
  <si>
    <t>VANDERMERSCH NOLAN</t>
  </si>
  <si>
    <t>BONIT AMAURY</t>
  </si>
  <si>
    <t>CHALAS CYRIAQUE</t>
  </si>
  <si>
    <t>COLLAINTIER LOUIS</t>
  </si>
  <si>
    <t>DECOTTIGNIES LUCAS</t>
  </si>
  <si>
    <t>DELPLACE FLORINE</t>
  </si>
  <si>
    <t>HERBAUX FLORENTIN</t>
  </si>
  <si>
    <t>LANSIAU ETHAN</t>
  </si>
  <si>
    <t>LANSIAU LEA</t>
  </si>
  <si>
    <t>ROBILLART MAEVA</t>
  </si>
  <si>
    <t>ROYER BAPTISTE</t>
  </si>
  <si>
    <t>TAVERNIER ELENA</t>
  </si>
  <si>
    <t>WEINGARTNER CAPUCINE</t>
  </si>
  <si>
    <t>YVART CHELSY</t>
  </si>
  <si>
    <t>AMICALE LAIQUE SPORTIVE  ROEULX</t>
  </si>
  <si>
    <t>ENTENTE SPORTIVE ENFANTS DE GAYANT (ESEG) DOUAI</t>
  </si>
  <si>
    <t>Jeune Masculin 11/12 ans</t>
  </si>
  <si>
    <t>Jeune Féminin 11/12 ans</t>
  </si>
  <si>
    <t>CROMMELINCK GAËTAN</t>
  </si>
  <si>
    <t>Benjamin(e)</t>
  </si>
  <si>
    <t>NOM PRENOM</t>
  </si>
  <si>
    <t>Catégorie âge</t>
  </si>
  <si>
    <t>ALEXANDRE LONY</t>
  </si>
  <si>
    <t>BASTIEN ENZO</t>
  </si>
  <si>
    <t>BIENFAIT CLEMENT</t>
  </si>
  <si>
    <t>BISIAUX PAOLO</t>
  </si>
  <si>
    <t>BULKA JOACHIM</t>
  </si>
  <si>
    <t>CAPELLE SIMON</t>
  </si>
  <si>
    <t>CHOUANE YANIS</t>
  </si>
  <si>
    <t>D'HEILLY AXEL</t>
  </si>
  <si>
    <t>DAMIEN FLORIAN</t>
  </si>
  <si>
    <t>DARTUS TAO</t>
  </si>
  <si>
    <t>DERODE MELINE</t>
  </si>
  <si>
    <t>DHAINAUT ESTEBAN</t>
  </si>
  <si>
    <t>GAMACHE NOLAN</t>
  </si>
  <si>
    <t>GLORIAN MARIUS</t>
  </si>
  <si>
    <t>GOCHON AXEL</t>
  </si>
  <si>
    <t>GREGOIRE NOA</t>
  </si>
  <si>
    <t>JOAN SAMUEL</t>
  </si>
  <si>
    <t>LALLART CAMILLE</t>
  </si>
  <si>
    <t>MALAK GASPARD</t>
  </si>
  <si>
    <t>MARGOLLE JULIETTE</t>
  </si>
  <si>
    <t>MOREL TOM</t>
  </si>
  <si>
    <t>MOUCHART TIMOTEI</t>
  </si>
  <si>
    <t>PETIT PAUL</t>
  </si>
  <si>
    <t>PLUQUET LILIAN</t>
  </si>
  <si>
    <t>POTEAUX JULES</t>
  </si>
  <si>
    <t>TOURNEUX ALICE</t>
  </si>
  <si>
    <t>VANDENBULCKE JULES</t>
  </si>
  <si>
    <t>BALLET THEO</t>
  </si>
  <si>
    <t>BONIT LEANDRE</t>
  </si>
  <si>
    <t>CONDETTE LUCAS</t>
  </si>
  <si>
    <t>DECOOPMAN NOLAN</t>
  </si>
  <si>
    <t>GRZESKIEWICZ ELIE</t>
  </si>
  <si>
    <t>LANSIAU ABYGAELLE</t>
  </si>
  <si>
    <t>ROBILLART LEANA</t>
  </si>
  <si>
    <t>CLUB DES SUPPORTERS CYCLISTES FERRIEROIS</t>
  </si>
  <si>
    <t>Jeune Masculin 9/10 ans</t>
  </si>
  <si>
    <t>Jeune Féminin 9/10 ans</t>
  </si>
  <si>
    <t>Pupille</t>
  </si>
  <si>
    <t>ALBERTINI CLEYBI</t>
  </si>
  <si>
    <t>ALEXANDRE ABBY</t>
  </si>
  <si>
    <t>BERNIER TOM</t>
  </si>
  <si>
    <t>BRACKENIER TOBIAS</t>
  </si>
  <si>
    <t>DEBARALLE BAPTISTE</t>
  </si>
  <si>
    <t>DUPONT OCTAVIE</t>
  </si>
  <si>
    <t>FARTEK DÉBORAH</t>
  </si>
  <si>
    <t>FLAHAUT ILAN</t>
  </si>
  <si>
    <t>FREHAUT ELIOT</t>
  </si>
  <si>
    <t>GHIGNET FLAVIEN</t>
  </si>
  <si>
    <t>GREGOIRE SACHA</t>
  </si>
  <si>
    <t>HARDI LEANA</t>
  </si>
  <si>
    <t>LEPORCQ TAMEO</t>
  </si>
  <si>
    <t>PALLAC BARROIS MATTEO</t>
  </si>
  <si>
    <t>PEREZ PAUL</t>
  </si>
  <si>
    <t>PLUVINAGE ANTONIN</t>
  </si>
  <si>
    <t>POTEAUX CLÉMENCE</t>
  </si>
  <si>
    <t>POTEAUX JOACHIM</t>
  </si>
  <si>
    <t>RIVART MATHEO</t>
  </si>
  <si>
    <t>VAN-FRIEL THOMAS</t>
  </si>
  <si>
    <t>VIEVILLE LEO</t>
  </si>
  <si>
    <t>WATTEAU EVAN</t>
  </si>
  <si>
    <t>COLLAINTIER MAXIME</t>
  </si>
  <si>
    <t>CONDETTE NATHAN</t>
  </si>
  <si>
    <t>DELPLACE CANDICE</t>
  </si>
  <si>
    <t>FRANCOIS TIMEO</t>
  </si>
  <si>
    <t>GOMEZ TOM</t>
  </si>
  <si>
    <t>LEBLOND NINO</t>
  </si>
  <si>
    <t>LEFEBVRE BASTIEN</t>
  </si>
  <si>
    <t>LEMAIRE LOUIS</t>
  </si>
  <si>
    <t>ROBILLART SOFIA</t>
  </si>
  <si>
    <t>VANGHELUWE MATHYS</t>
  </si>
  <si>
    <t>UNION CYCLISTE SOLRE LE CHATEAU</t>
  </si>
  <si>
    <t>VELO CLUB AMANDINOIS</t>
  </si>
  <si>
    <t>Jeune Masculin 7/8 ans</t>
  </si>
  <si>
    <t>F</t>
  </si>
  <si>
    <t>M</t>
  </si>
  <si>
    <t>Poussin(e)</t>
  </si>
  <si>
    <t>CLUB</t>
  </si>
  <si>
    <t>CREPEL ALAIN</t>
  </si>
  <si>
    <t xml:space="preserve">NEW TEAM MAULDE </t>
  </si>
  <si>
    <t>DELOT LAETITIA</t>
  </si>
  <si>
    <t>ANTON LUDOVIC</t>
  </si>
  <si>
    <t>AUVRAY LOIC</t>
  </si>
  <si>
    <t>FROMENT DAVID</t>
  </si>
  <si>
    <t>LEPORCQ LUDOVIC</t>
  </si>
  <si>
    <t>WALLERAND PIERRE YVES</t>
  </si>
  <si>
    <t>VAILLANT ERIC</t>
  </si>
  <si>
    <t xml:space="preserve">TEAM DECOPUB PROVILLE </t>
  </si>
  <si>
    <t>DI STAZIO GIUSEPPE PINO</t>
  </si>
  <si>
    <t>HOUREZ CEDRIC</t>
  </si>
  <si>
    <t>GUYOT CHRISTOPHE</t>
  </si>
  <si>
    <t>DEBRABANT DIDIER</t>
  </si>
  <si>
    <t>"525"</t>
  </si>
  <si>
    <t>BAZIN DONATIEN</t>
  </si>
  <si>
    <t>BECK BRANDON</t>
  </si>
  <si>
    <t>CAUDERLIER FREDERIC</t>
  </si>
  <si>
    <t>COLMANT VINCENT</t>
  </si>
  <si>
    <t>DAYE OLIVIER</t>
  </si>
  <si>
    <t>DELROT GREGORY</t>
  </si>
  <si>
    <t>DREMEAUX JOHAN</t>
  </si>
  <si>
    <t>FONTAINE STEPHANE</t>
  </si>
  <si>
    <t>FONTAINE THOMAS</t>
  </si>
  <si>
    <t>FOURNIER AXEL</t>
  </si>
  <si>
    <t>FOURNIER DAVID</t>
  </si>
  <si>
    <t>FROMENT NICOLAS</t>
  </si>
  <si>
    <t>GREGOIRE LUCAS</t>
  </si>
  <si>
    <t>GROSSEMY GREGORY</t>
  </si>
  <si>
    <t>GROSSEMY MICKAËL</t>
  </si>
  <si>
    <t>HORCHOLLE RÉMI</t>
  </si>
  <si>
    <t>LESTOQUOY DORIAN</t>
  </si>
  <si>
    <t>LOISEL MATHIEU</t>
  </si>
  <si>
    <t>PAUCOT THOMAS</t>
  </si>
  <si>
    <t>POUCET LAURENT</t>
  </si>
  <si>
    <t>POUCET TRISTAN</t>
  </si>
  <si>
    <t>RIBEAUCOURT YANNICK</t>
  </si>
  <si>
    <t>ROBINAND WILFRIED</t>
  </si>
  <si>
    <t>SART SEBASTIEN</t>
  </si>
  <si>
    <t>VALANSOMME OCEANE</t>
  </si>
  <si>
    <t>VINCENT ETIENNE</t>
  </si>
  <si>
    <t>WERION REMY</t>
  </si>
  <si>
    <t xml:space="preserve">VELO CLUB ARMENTIERES </t>
  </si>
  <si>
    <t xml:space="preserve">NON REGLE </t>
  </si>
  <si>
    <t>GIRAUT KILIANE</t>
  </si>
  <si>
    <t>PRIAT AURELIEN</t>
  </si>
  <si>
    <t>ROGER JOHAN</t>
  </si>
  <si>
    <t>VANBESIEN MARTIN</t>
  </si>
  <si>
    <t>BEGHIN JEREMY</t>
  </si>
  <si>
    <t>BRICOUT STEPHANE</t>
  </si>
  <si>
    <t>CODDEVILLE RUDY</t>
  </si>
  <si>
    <t>DAGNELET THOMAS</t>
  </si>
  <si>
    <t>GIRARD TANCREDE</t>
  </si>
  <si>
    <t>GRAVE SAMY</t>
  </si>
  <si>
    <t>GUSTAVE DIMITRI</t>
  </si>
  <si>
    <t>KNOL KEVIN</t>
  </si>
  <si>
    <t>KROON SAM</t>
  </si>
  <si>
    <t>LECONTE TRISTAN</t>
  </si>
  <si>
    <t>MARQUET VICTOR</t>
  </si>
  <si>
    <t>SIJNESAEL RÉMI</t>
  </si>
  <si>
    <t>VANDENDORPE JACKY</t>
  </si>
  <si>
    <t>BASTIEN ROBERT</t>
  </si>
  <si>
    <t>FRANCOIS GERALD</t>
  </si>
  <si>
    <t>MARTEL THOMAS</t>
  </si>
  <si>
    <t>E C F T R</t>
  </si>
  <si>
    <t>DRUART PASCAL</t>
  </si>
  <si>
    <t>BURNY PASCAL</t>
  </si>
  <si>
    <t>LEFEBVRE FRANCK</t>
  </si>
  <si>
    <t>STAMENS ALEXANDRE</t>
  </si>
  <si>
    <t>CLICHET YVES</t>
  </si>
  <si>
    <t>HANQUET SANDRO</t>
  </si>
  <si>
    <t>REGLE</t>
  </si>
  <si>
    <t>DELOBELLE OLIVIER</t>
  </si>
  <si>
    <t>SAISON JEAN LUC</t>
  </si>
  <si>
    <t>VERBRUGGHE CHRISTOPHE</t>
  </si>
  <si>
    <t>BOUCLY BENOIT</t>
  </si>
  <si>
    <t>BURETTE GÉRARD</t>
  </si>
  <si>
    <t>CIEPLIK BERNARD</t>
  </si>
  <si>
    <t>CORETTE DOMINIQUE</t>
  </si>
  <si>
    <t>DAUCHY FABRICE</t>
  </si>
  <si>
    <t>DECOCK NICOLAS</t>
  </si>
  <si>
    <t>DELY MARC</t>
  </si>
  <si>
    <t>DEURBROECK KRIS</t>
  </si>
  <si>
    <t>FLAHAUT MARCEL</t>
  </si>
  <si>
    <t>HANQUET JEAN CLAUDE</t>
  </si>
  <si>
    <t>JUNG PHILIPPE</t>
  </si>
  <si>
    <t>KEBDANI JACQUES</t>
  </si>
  <si>
    <t>LEDOUX LAURENT</t>
  </si>
  <si>
    <t>LEDOUX MATTEO</t>
  </si>
  <si>
    <t>MOREIRA EDUARDO</t>
  </si>
  <si>
    <t>MURRUZZU AURELIEN</t>
  </si>
  <si>
    <t>NAMANE ANDRE</t>
  </si>
  <si>
    <t>PETTE MELANIE</t>
  </si>
  <si>
    <t>VERDIN CLAUDE</t>
  </si>
  <si>
    <t>VERDIN FLAVIEN</t>
  </si>
  <si>
    <t>VERDIN GRÉGORY</t>
  </si>
  <si>
    <t>VERDIN ROMAIN</t>
  </si>
  <si>
    <t>VIVIER DANIEL</t>
  </si>
  <si>
    <t>ZELEK NICOLAS</t>
  </si>
  <si>
    <t>BOULANGER TONY</t>
  </si>
  <si>
    <t>BOULANGER DANIEL</t>
  </si>
  <si>
    <t>ENTENTE CYCLISTE FONTAINE AU BOIS</t>
  </si>
  <si>
    <t>ARDHUIN JEROME</t>
  </si>
  <si>
    <t>LAMARCHE FRANCK</t>
  </si>
  <si>
    <t>POULAIN NOAH</t>
  </si>
  <si>
    <t>POULAIN CHRISTOPHE</t>
  </si>
  <si>
    <t>BLANPAIN KEVIN</t>
  </si>
  <si>
    <t>BERTHIER ANTOINE</t>
  </si>
  <si>
    <t>BERTHIER THIBAUT</t>
  </si>
  <si>
    <t>BOURGEOIS SYLVAIN</t>
  </si>
  <si>
    <t>CHOTEAU PASCAL</t>
  </si>
  <si>
    <t>GLINEUR MICKAEL</t>
  </si>
  <si>
    <t>LAMERAND MICHAEL</t>
  </si>
  <si>
    <t>TAISNE FABRICE</t>
  </si>
  <si>
    <t>TISON CEDRIC</t>
  </si>
  <si>
    <t>VEAUX CORENTIN</t>
  </si>
  <si>
    <t xml:space="preserve">BURY FANNY </t>
  </si>
  <si>
    <t>BASTIN JEREMY</t>
  </si>
  <si>
    <t>DECOCK JEAN PHILIPPE</t>
  </si>
  <si>
    <t>DECOCK PHILIPPE</t>
  </si>
  <si>
    <t>DELHAYE FLORENT</t>
  </si>
  <si>
    <t>DELHAYE REGIS</t>
  </si>
  <si>
    <t>LANSIAUX ANTHONY</t>
  </si>
  <si>
    <t>LEFORT LAURA</t>
  </si>
  <si>
    <t>MARCAILLE CYRILLE</t>
  </si>
  <si>
    <t>VELO CLUB DE ROUBAIX</t>
  </si>
  <si>
    <t>BARLIN</t>
  </si>
  <si>
    <t>ALDEBERT MATTHIAS</t>
  </si>
  <si>
    <t>BEGLIOMINI FLAVIO</t>
  </si>
  <si>
    <t>BEGLIOMINI LIVIO</t>
  </si>
  <si>
    <t>BURIDON DAVID</t>
  </si>
  <si>
    <t>BURIDON RACHEL</t>
  </si>
  <si>
    <t>DECROIX JORDAN</t>
  </si>
  <si>
    <t>DOUCHET THIBAULT</t>
  </si>
  <si>
    <t>DOZIERE MICHAEL</t>
  </si>
  <si>
    <t>DUTERTE CORENTIN</t>
  </si>
  <si>
    <t>HAVET SEBASTIEN</t>
  </si>
  <si>
    <t>HUBERT MATHIS</t>
  </si>
  <si>
    <t>MONNIER FAGYAL MATEO</t>
  </si>
  <si>
    <t>SAINT-QUENTIN HUGO</t>
  </si>
  <si>
    <t>HAUTEM GERY</t>
  </si>
  <si>
    <t>PILLYSER PAUL</t>
  </si>
  <si>
    <t>SIMOENS JEAN-LUC</t>
  </si>
  <si>
    <t>VIVIER MATTHIAS</t>
  </si>
  <si>
    <t>BEAUCART JEAN PHILIPPE</t>
  </si>
  <si>
    <t>NESTOR CLEMENT</t>
  </si>
  <si>
    <t>DRANCOURT THOMAS</t>
  </si>
  <si>
    <t>LOMBARD SULLIVAN</t>
  </si>
  <si>
    <t xml:space="preserve">TEAM BIKE PRESEAU </t>
  </si>
  <si>
    <t>ROUSSEAU DIDIER</t>
  </si>
  <si>
    <t>CORNUT CAMILLE</t>
  </si>
  <si>
    <t>ALDEBERT Arnaud</t>
  </si>
  <si>
    <t>BARBIEUX Franck</t>
  </si>
  <si>
    <t>BRUNEBARBE Sébastien</t>
  </si>
  <si>
    <t>BULKA Maciej</t>
  </si>
  <si>
    <t>CONTESSE Thibaud</t>
  </si>
  <si>
    <t>DEBELS Michel</t>
  </si>
  <si>
    <t>DEBELS Robert</t>
  </si>
  <si>
    <t>DELANGUE Ludovic</t>
  </si>
  <si>
    <t>DEMORY Eric</t>
  </si>
  <si>
    <t>DUPONT Ronald</t>
  </si>
  <si>
    <t>GOLINVAL Lucas</t>
  </si>
  <si>
    <t>LERNON Arnaud</t>
  </si>
  <si>
    <t>LEVAS Laurent</t>
  </si>
  <si>
    <t>LEVAS Marcel</t>
  </si>
  <si>
    <t>MARQUEGNIES Arnaud</t>
  </si>
  <si>
    <t>VANDERMOSTEN Charles</t>
  </si>
  <si>
    <t>WIBAUT Nathanael</t>
  </si>
  <si>
    <t>CHOQUET JULIEN</t>
  </si>
  <si>
    <t>DUQUENNOY KIMBERLEY</t>
  </si>
  <si>
    <t>DUQUENNOY TOMMY</t>
  </si>
  <si>
    <t>DRUESNE DAMIEN</t>
  </si>
  <si>
    <t>PATCHING SEBASTIEN</t>
  </si>
  <si>
    <t>FOURMANOIR JEAN MARIE</t>
  </si>
  <si>
    <t>LARGEAU FREDERIC</t>
  </si>
  <si>
    <t>DUEZ SEBASTIEN</t>
  </si>
  <si>
    <t>PIECHOWIAK ERIC</t>
  </si>
  <si>
    <t>MONTOIS ARNAUD</t>
  </si>
  <si>
    <t>GLINEUR OLIVIER</t>
  </si>
  <si>
    <t>GABELLE QUENTIN</t>
  </si>
  <si>
    <t>MONSERGENT ALAN</t>
  </si>
  <si>
    <t>RIVART ADRIEN</t>
  </si>
  <si>
    <t>LECOUSTRE ANDRE</t>
  </si>
  <si>
    <t>OUTREAU</t>
  </si>
  <si>
    <t>BELKHEIR SLIMAN</t>
  </si>
  <si>
    <t>DAUMONT WILLIAM</t>
  </si>
  <si>
    <t>DEJAEGHERE FRANCIS</t>
  </si>
  <si>
    <t>DELANGUE THOMAS</t>
  </si>
  <si>
    <t>DI CARLO DAVID</t>
  </si>
  <si>
    <t>DI CARLO DONATO</t>
  </si>
  <si>
    <t>DONDAINE PASCAL</t>
  </si>
  <si>
    <t>DOOM HERVE</t>
  </si>
  <si>
    <t>DOOM PATRICE</t>
  </si>
  <si>
    <t>MESANS DIDIER</t>
  </si>
  <si>
    <t>MINGOIA LUCIANO</t>
  </si>
  <si>
    <t>ROUTIER ALEXIS</t>
  </si>
  <si>
    <t>MICHEL STEPHANE</t>
  </si>
  <si>
    <t>LAHONTA EMMANUEL</t>
  </si>
  <si>
    <t>DUTOMBOIS SAMUEL</t>
  </si>
  <si>
    <t>DUTOMBOIS MATHEO</t>
  </si>
  <si>
    <t>DUPONT DAMIEN</t>
  </si>
  <si>
    <t>NAMANE STEVE</t>
  </si>
  <si>
    <t>BERGER HERVE</t>
  </si>
  <si>
    <t>DENEQUE DANIEL</t>
  </si>
  <si>
    <t>HELLE FABRICE</t>
  </si>
  <si>
    <t>LOISY PIERRE</t>
  </si>
  <si>
    <t>VANDENBROUCKE FREDDY</t>
  </si>
  <si>
    <t>LEBRUN BAPTISTE</t>
  </si>
  <si>
    <t>BENOIT KEVIN</t>
  </si>
  <si>
    <t>BERGUES</t>
  </si>
  <si>
    <t>WARLOUZET FRANCIS</t>
  </si>
  <si>
    <t>DEWEZ CLOTAIRE</t>
  </si>
  <si>
    <t>CORNELIS MICHEL</t>
  </si>
  <si>
    <t>DUCHENNE BRUNO</t>
  </si>
  <si>
    <t>ROBERT EMMANUEL</t>
  </si>
  <si>
    <t>LECERF FRANCOIS</t>
  </si>
  <si>
    <t>ENGLEBERT DOMINIQUE</t>
  </si>
  <si>
    <t>ROBERT BENJAMIN</t>
  </si>
  <si>
    <t>HONORE SEBASTIEN</t>
  </si>
  <si>
    <t>CALLARD CYRIL</t>
  </si>
  <si>
    <t>PETIT FLORIAN</t>
  </si>
  <si>
    <t>PELLETIER SULLIVAN</t>
  </si>
  <si>
    <t>CAULIER MAXIME</t>
  </si>
  <si>
    <t>LIEVIN BRUNO</t>
  </si>
  <si>
    <t>CREPIEUX ARNAUD</t>
  </si>
  <si>
    <t>BOUDRIAUX EMMANUEL</t>
  </si>
  <si>
    <t>BOULOGNE JEROME</t>
  </si>
  <si>
    <t>CALIMACHE RONALD</t>
  </si>
  <si>
    <t>DELRUE GREGORY</t>
  </si>
  <si>
    <t>DESCHAMPS CEDRIC</t>
  </si>
  <si>
    <t>DEVOS CYRIL</t>
  </si>
  <si>
    <t>DUPONT XAVIER</t>
  </si>
  <si>
    <t>GRIMONPREZ LAURENT</t>
  </si>
  <si>
    <t>HERBERT ALEXANDRE</t>
  </si>
  <si>
    <t>LACROIX DAVID</t>
  </si>
  <si>
    <t>LAZARO BARTOLOME</t>
  </si>
  <si>
    <t>MANTEAU SAMUEL</t>
  </si>
  <si>
    <t>SIX SEBASTIEN</t>
  </si>
  <si>
    <t>TIAGO SEBASTIAN</t>
  </si>
  <si>
    <t>TOMASINA TONY</t>
  </si>
  <si>
    <t>TORNU JÉRÔME</t>
  </si>
  <si>
    <t>VAN GEENBERGHE THIERRY</t>
  </si>
  <si>
    <t>VAN GORP JULIEN</t>
  </si>
  <si>
    <t>VERHAEGHE MICHEL</t>
  </si>
  <si>
    <t>BENOIT JEREMY</t>
  </si>
  <si>
    <t>LANGLET GUILLAUME</t>
  </si>
  <si>
    <t>RICHARD NICOLA</t>
  </si>
  <si>
    <t>GILLOT JULIEN</t>
  </si>
  <si>
    <t>BURY RANDY</t>
  </si>
  <si>
    <t>LANDAS PRIMEROSE</t>
  </si>
  <si>
    <t xml:space="preserve">THUN LEVEQUE </t>
  </si>
  <si>
    <t>GOUZEAUCOURT</t>
  </si>
  <si>
    <t>BRASSART THEOPHILE</t>
  </si>
  <si>
    <t>CHOUANE YOURI</t>
  </si>
  <si>
    <t>DELY ANTHONY</t>
  </si>
  <si>
    <t>PIQUEUR ERWAN</t>
  </si>
  <si>
    <t>POUILLY DAVID</t>
  </si>
  <si>
    <t>QUESTE DAVID</t>
  </si>
  <si>
    <t>RYCKEBUSCH CHRISTOPHE</t>
  </si>
  <si>
    <t>SEMOULIN JACQUES</t>
  </si>
  <si>
    <t>SEMOULIN JOAKIM</t>
  </si>
  <si>
    <t>URBIN NICOLAS</t>
  </si>
  <si>
    <t>VANAUBERG HERVE</t>
  </si>
  <si>
    <t>WOZNIAK JEREMY</t>
  </si>
  <si>
    <t>TEAM B B L HERGNIES</t>
  </si>
  <si>
    <t>PLANQUE OLIVIER</t>
  </si>
  <si>
    <t>HORNAING</t>
  </si>
  <si>
    <t>DEMEILLIERS CANDICE</t>
  </si>
  <si>
    <t>DEMILLIERS SIMON</t>
  </si>
  <si>
    <t>DUQUESNOY MATHIS</t>
  </si>
  <si>
    <t>CARLIER HUGO</t>
  </si>
  <si>
    <t>VAILLANT LOUIS</t>
  </si>
  <si>
    <t>DUBRON GUILLAUME</t>
  </si>
  <si>
    <t>BEAUCAMP MATHIEU</t>
  </si>
  <si>
    <t>MIOT JEROME</t>
  </si>
  <si>
    <t>COURNILLOUX PAUL</t>
  </si>
  <si>
    <t>LE MOUEL DIMITRI</t>
  </si>
  <si>
    <t>CAULIER NICOLAS</t>
  </si>
  <si>
    <t>FRANCOIS MICHAEL</t>
  </si>
  <si>
    <t>FRANCOIS PIERRE</t>
  </si>
  <si>
    <t>FRANCOIS VALENTIN</t>
  </si>
  <si>
    <t>BOUNAB BILEL</t>
  </si>
  <si>
    <t>BAILLEUL GREGORY</t>
  </si>
  <si>
    <t>BAILLEUL CYRINE</t>
  </si>
  <si>
    <t>DERREVEAUX CHRISTOPHE</t>
  </si>
  <si>
    <t>MEDO NICOLAS</t>
  </si>
  <si>
    <t>MEDO RYAN</t>
  </si>
  <si>
    <t>GILLES NICOLAS</t>
  </si>
  <si>
    <t>BARENNE LAURENT</t>
  </si>
  <si>
    <t>DENYS SEBASTIEN</t>
  </si>
  <si>
    <t>COPPIN JUSTIN</t>
  </si>
  <si>
    <t>GEORGES OLIVIER</t>
  </si>
  <si>
    <t>BOITEL SYLVAIN</t>
  </si>
  <si>
    <t>BOUZERE FLORIAN</t>
  </si>
  <si>
    <t>CAZE LOIC</t>
  </si>
  <si>
    <t>DEVAUX MICHAEL</t>
  </si>
  <si>
    <t>HERBLOT JEREMIE</t>
  </si>
  <si>
    <t>JASEMIN JAHMINA</t>
  </si>
  <si>
    <t>LEVERS MAXIME</t>
  </si>
  <si>
    <t>MASCLET JACKY</t>
  </si>
  <si>
    <t>MASCLET JULIEN</t>
  </si>
  <si>
    <t>RICHET FABRICE</t>
  </si>
  <si>
    <t>VANDERHAEGEN REGIS</t>
  </si>
  <si>
    <t>MANIKOWSKI MATHIS</t>
  </si>
  <si>
    <t>HENIN BEAUMONT</t>
  </si>
  <si>
    <t>LOISELEUX JACKY</t>
  </si>
  <si>
    <t>BEGLIOMINI DAMIENS</t>
  </si>
  <si>
    <t>CORNELIE YANN</t>
  </si>
  <si>
    <t>GIRDARY-RAMSSAMY AXEL</t>
  </si>
  <si>
    <t>CORNIL ERIC</t>
  </si>
  <si>
    <t>PAUCHET AURORE</t>
  </si>
  <si>
    <t>TURPIN JACQUES</t>
  </si>
  <si>
    <t>SERE MARC</t>
  </si>
  <si>
    <t>LEMIEUGRE MAXIMILIEN</t>
  </si>
  <si>
    <t>LECLERCQ THIERRY</t>
  </si>
  <si>
    <t>DI GIOVANNI FREDERIC</t>
  </si>
  <si>
    <t>LAPOTRE FRANCOIS</t>
  </si>
  <si>
    <t>CYHANYK MICHEL</t>
  </si>
  <si>
    <t>SCHIAVONE VIRGILIO</t>
  </si>
  <si>
    <t>VANWYNBERGHE SAMUEL</t>
  </si>
  <si>
    <t>MICHEL ANTHONY</t>
  </si>
  <si>
    <t>CAILLARD ANTHONY</t>
  </si>
  <si>
    <t>DESMET SEBASTIEN</t>
  </si>
  <si>
    <t>FARTEK DAVID</t>
  </si>
  <si>
    <t>RIGAUX JEAN JACQUES</t>
  </si>
  <si>
    <t>MARMUSE FRANCOIS</t>
  </si>
  <si>
    <t>LACROIX FRÉDÉRIC</t>
  </si>
  <si>
    <t>CAVALLA GILLES</t>
  </si>
  <si>
    <t>LEFEVRE EDDY</t>
  </si>
  <si>
    <t>LEFEVRE SEBASTIEN</t>
  </si>
  <si>
    <t>BENOIT DOMINIQUE</t>
  </si>
  <si>
    <t>CHTIEJ ARTHUR</t>
  </si>
  <si>
    <t>GRODZKI PASCAL</t>
  </si>
  <si>
    <t>DEREBEU ANTOINE</t>
  </si>
  <si>
    <t>BOMBART DEVY</t>
  </si>
  <si>
    <t>LECLERCQ MATHIS</t>
  </si>
  <si>
    <t>DELADERIERE ROMAIN</t>
  </si>
  <si>
    <t>GRAUX ERIC</t>
  </si>
  <si>
    <t>GRAUX ZELIE</t>
  </si>
  <si>
    <t>LUSTRE AXEL</t>
  </si>
  <si>
    <t>LEVOURC'H DAMIEN</t>
  </si>
  <si>
    <t>LE VOURC'H MARC</t>
  </si>
  <si>
    <t>GAUDEFROY AXEL</t>
  </si>
  <si>
    <t>DEBUISSON JULIAN</t>
  </si>
  <si>
    <t>LUSTRE DAMIEN</t>
  </si>
  <si>
    <t>LEPLAN BENJAMIN</t>
  </si>
  <si>
    <t>PLANQUE JEAN-BAPTISTE</t>
  </si>
  <si>
    <t>GEORGES DAVID</t>
  </si>
  <si>
    <t>ASSOCIATION CYCLISTE DE CUINCY</t>
  </si>
  <si>
    <t>LABORIE CHARLIE</t>
  </si>
  <si>
    <t>MARTIN DAVID</t>
  </si>
  <si>
    <t>LECLERCQ THEO</t>
  </si>
  <si>
    <t>MACHEPY SAMUEL</t>
  </si>
  <si>
    <t>ROLAND ROMUALD</t>
  </si>
  <si>
    <t>GARD DENIS</t>
  </si>
  <si>
    <t xml:space="preserve">FAUCRET VALENTIN </t>
  </si>
  <si>
    <t>LICENCE EN COURS SOLESMES</t>
  </si>
  <si>
    <t>POUSSIN ENZO</t>
  </si>
  <si>
    <t>VAN MUYLEN MAXIME</t>
  </si>
  <si>
    <t>SAUVAGE ARNAUD</t>
  </si>
  <si>
    <t>GRAVELLE THIERRY</t>
  </si>
  <si>
    <t>GUISLAIN NICOLAS</t>
  </si>
  <si>
    <t>BOURLET ERIC</t>
  </si>
  <si>
    <t>ROEULX</t>
  </si>
  <si>
    <t xml:space="preserve"> REGLE</t>
  </si>
  <si>
    <t xml:space="preserve">REGLE </t>
  </si>
  <si>
    <t>regle</t>
  </si>
  <si>
    <t>DELACROIX ANNE LAURE</t>
  </si>
  <si>
    <t>GIANNITRAPANI OSCAR</t>
  </si>
  <si>
    <t>GARD ALEXI</t>
  </si>
  <si>
    <t>VELO SPRINT BOUCHAIN</t>
  </si>
  <si>
    <t>FERRO ORAZIO</t>
  </si>
  <si>
    <t>VANAUBERG EDDY</t>
  </si>
  <si>
    <t>GRICOURT ALAIN</t>
  </si>
  <si>
    <t>CONTESSE FREDERIC</t>
  </si>
  <si>
    <t>V C ROUBAIX</t>
  </si>
  <si>
    <t xml:space="preserve">LECOUF ALAIN </t>
  </si>
  <si>
    <t>CORTEVILLE VIOLAINE</t>
  </si>
  <si>
    <t>LECOUF ALAIN</t>
  </si>
  <si>
    <t>DANGLETERRE CYRIL</t>
  </si>
  <si>
    <t>BISIAUX YOHANN</t>
  </si>
  <si>
    <t>GIULIANI ADRIANO</t>
  </si>
  <si>
    <t>CYCLO CLUB CAMBRESIEN</t>
  </si>
  <si>
    <t>BOUTOUT BENJAMIN</t>
  </si>
  <si>
    <t>BOUTOUT LOUIS</t>
  </si>
  <si>
    <t>BOUTOUT TONY</t>
  </si>
  <si>
    <t>DUFOUR REMI</t>
  </si>
  <si>
    <t>DUFOUR SYLVAIN</t>
  </si>
  <si>
    <t>DUJARDIN LAURENT</t>
  </si>
  <si>
    <t>DUPONT MAUD</t>
  </si>
  <si>
    <t>GESQUIERE LOUIS</t>
  </si>
  <si>
    <t>MARCHANDISE MARIUS</t>
  </si>
  <si>
    <t>MARCHANDISE PATRICE</t>
  </si>
  <si>
    <t>MEULEMANS LAURENT</t>
  </si>
  <si>
    <t>PENSERINI FABIEN</t>
  </si>
  <si>
    <t>CHUTSCH BENJAMIN</t>
  </si>
  <si>
    <t>BOUCLY ERIC</t>
  </si>
  <si>
    <t>GODART EDDY</t>
  </si>
  <si>
    <t>FINEZ DIDIER</t>
  </si>
  <si>
    <t>CAULIER TONY</t>
  </si>
  <si>
    <t xml:space="preserve">BIACHE </t>
  </si>
  <si>
    <t>DUPIRE REMI</t>
  </si>
  <si>
    <t>MOUCHART MATHEO</t>
  </si>
  <si>
    <t>LEON GWLADYS</t>
  </si>
  <si>
    <t>LEON SEBASTIEN</t>
  </si>
  <si>
    <t>SAUVAGE FRANCOIS</t>
  </si>
  <si>
    <t>PEQUIGNOT CLEMENT</t>
  </si>
  <si>
    <t>BONNAIRE OLIVIER</t>
  </si>
  <si>
    <t>LEKOEUGE JEAN CLAUDE</t>
  </si>
  <si>
    <t>BLAMPAIN VICTORIEN</t>
  </si>
  <si>
    <t>LECERF OLIVIER</t>
  </si>
  <si>
    <t>MILLET FABRICE</t>
  </si>
  <si>
    <t xml:space="preserve">SOLRE LE CHÂTEAU </t>
  </si>
  <si>
    <t>BBL HERGNIES</t>
  </si>
  <si>
    <t>LIONNE DORIAN</t>
  </si>
  <si>
    <t>BLIN NICOLAS</t>
  </si>
  <si>
    <t>LAMBERT MATTHIAS</t>
  </si>
  <si>
    <t>DELMARLE ROBIN</t>
  </si>
  <si>
    <t>YVART MINDY</t>
  </si>
  <si>
    <t>PAVARD JEAN MARC</t>
  </si>
  <si>
    <t>V C SAINT AMAND</t>
  </si>
  <si>
    <t>COLIN DANIEL</t>
  </si>
  <si>
    <t>KROL DAVID</t>
  </si>
  <si>
    <t>CARRETTE GÉRARD</t>
  </si>
  <si>
    <t>CARRETTE GREGORY</t>
  </si>
  <si>
    <t>MEYS DAVID</t>
  </si>
  <si>
    <t>LEROY CLEMENT</t>
  </si>
  <si>
    <t>PALAC SIMON</t>
  </si>
  <si>
    <t>PELISSIER RAYNALD</t>
  </si>
  <si>
    <t>HAVET STEPHANE</t>
  </si>
  <si>
    <t>LEFEBVRE JUSTIN</t>
  </si>
  <si>
    <t>PLATAUX LOUIS</t>
  </si>
  <si>
    <t>MORENVAL BERTRAND</t>
  </si>
  <si>
    <t>BOUZIN BENJAMIN</t>
  </si>
  <si>
    <t>DELEPLACE DIDIER</t>
  </si>
  <si>
    <t xml:space="preserve">C C CAMBRAI </t>
  </si>
  <si>
    <t>DELEPLACE JULES</t>
  </si>
  <si>
    <t>BEHAGUE FABIAN</t>
  </si>
  <si>
    <t>BOURLART THOMAS</t>
  </si>
  <si>
    <t>LE GAL SAMUEL</t>
  </si>
  <si>
    <t>VANDENBOSSCHE PASCAL</t>
  </si>
  <si>
    <t>VASSEUR HUGO</t>
  </si>
  <si>
    <t>TONDELIER LUDOVIC</t>
  </si>
  <si>
    <t>LOGEZ GUILLAUME</t>
  </si>
  <si>
    <t>TEAM VTT PAYS DE PEVELE S.N.P. MONS EN PEVELE</t>
  </si>
  <si>
    <t>EVRARD JEREMY</t>
  </si>
  <si>
    <t>LALAUT JEROME</t>
  </si>
  <si>
    <t>DUPUIS ALAIN</t>
  </si>
  <si>
    <t>MULAS YANN</t>
  </si>
  <si>
    <t>transp de marty landa</t>
  </si>
  <si>
    <t>CAILLEAU ADRIEN</t>
  </si>
  <si>
    <t xml:space="preserve">regle </t>
  </si>
  <si>
    <t>BURGEAT WISSAM</t>
  </si>
  <si>
    <t>LERMENE ALEXIS</t>
  </si>
  <si>
    <t>BURGEAT LINA</t>
  </si>
  <si>
    <t xml:space="preserve">BURGEAT SARAH </t>
  </si>
  <si>
    <t>BOULET FREDERICK</t>
  </si>
  <si>
    <t>JABLONSKI EVA</t>
  </si>
  <si>
    <t>JABLONSKI SEBASTIEN</t>
  </si>
  <si>
    <t>MONVOISIN FLAVIEN</t>
  </si>
  <si>
    <t>KOLODZIEJCZAK CHRISTIAN</t>
  </si>
  <si>
    <t>Imp</t>
  </si>
  <si>
    <t>Nom et prénom</t>
  </si>
  <si>
    <t>Dat/Crea</t>
  </si>
  <si>
    <t>Caté</t>
  </si>
  <si>
    <t>Sexe</t>
  </si>
  <si>
    <t>Dat/naiss</t>
  </si>
  <si>
    <t>Caté d'âge</t>
  </si>
  <si>
    <t>Saison</t>
  </si>
  <si>
    <t>Licence</t>
  </si>
  <si>
    <t>Adulte Masculin 20/29 ans</t>
  </si>
  <si>
    <t>2020</t>
  </si>
  <si>
    <t>05994063020</t>
  </si>
  <si>
    <t>05994063019</t>
  </si>
  <si>
    <t>JE</t>
  </si>
  <si>
    <t>05999122236</t>
  </si>
  <si>
    <t>Adulte Masculin 40/49 ans</t>
  </si>
  <si>
    <t>05994046793</t>
  </si>
  <si>
    <t>ALDEBERT ARNAUD</t>
  </si>
  <si>
    <t>05999087674</t>
  </si>
  <si>
    <t>Jeune Masculin 15/16 ans</t>
  </si>
  <si>
    <t>05999040596</t>
  </si>
  <si>
    <t>05999105842</t>
  </si>
  <si>
    <t>Adulte Masculin 30/39 ans</t>
  </si>
  <si>
    <t>05999081763</t>
  </si>
  <si>
    <t>05999105841</t>
  </si>
  <si>
    <t>05999093840</t>
  </si>
  <si>
    <t>05999065715</t>
  </si>
  <si>
    <t>05999023980</t>
  </si>
  <si>
    <t>05999023281</t>
  </si>
  <si>
    <t>05999068493</t>
  </si>
  <si>
    <t>ART FREDDY</t>
  </si>
  <si>
    <t>Adulte Masculin 50/59 ans</t>
  </si>
  <si>
    <t>05996216582</t>
  </si>
  <si>
    <t>05999084893</t>
  </si>
  <si>
    <t>05999068425</t>
  </si>
  <si>
    <t>BAELE ROMAIN</t>
  </si>
  <si>
    <t>05999012881</t>
  </si>
  <si>
    <t>05963119626</t>
  </si>
  <si>
    <t>Jeune Féminin 13/14 ans</t>
  </si>
  <si>
    <t>05999056792</t>
  </si>
  <si>
    <t>05994046792</t>
  </si>
  <si>
    <t>BALAVOINE ALEXIS</t>
  </si>
  <si>
    <t>Adulte Masculin 17/19 ans</t>
  </si>
  <si>
    <t>05999028477</t>
  </si>
  <si>
    <t>BALEN HERVE</t>
  </si>
  <si>
    <t>05999062947</t>
  </si>
  <si>
    <t>BALEN TOM</t>
  </si>
  <si>
    <t>05999062946</t>
  </si>
  <si>
    <t>BAQUE JEAN MICHEL</t>
  </si>
  <si>
    <t>05999025741</t>
  </si>
  <si>
    <t>BARALLE CLAUDE</t>
  </si>
  <si>
    <t>05999020383</t>
  </si>
  <si>
    <t>BARBIEUX FRANCK</t>
  </si>
  <si>
    <t>05999056992</t>
  </si>
  <si>
    <t>BARBIEUX JEREMY</t>
  </si>
  <si>
    <t>05999086478</t>
  </si>
  <si>
    <t>BARBIEUX VICTORIEN</t>
  </si>
  <si>
    <t>05999113202</t>
  </si>
  <si>
    <t>05999029478</t>
  </si>
  <si>
    <t>BAREZ SERGE</t>
  </si>
  <si>
    <t>Adulte Masculin 60 ans et plus</t>
  </si>
  <si>
    <t>05966529614</t>
  </si>
  <si>
    <t>BARKOVIC MICHEL</t>
  </si>
  <si>
    <t>TEAM STYLE FLINES LES MORTAGNE</t>
  </si>
  <si>
    <t>05999021745</t>
  </si>
  <si>
    <t>BARTHELEMY ANTOINE</t>
  </si>
  <si>
    <t>05996219613</t>
  </si>
  <si>
    <t>05999107459</t>
  </si>
  <si>
    <t>05999107458</t>
  </si>
  <si>
    <t>05999121788</t>
  </si>
  <si>
    <t>05999023983</t>
  </si>
  <si>
    <t>BAUW EDOUARD</t>
  </si>
  <si>
    <t>05999109916</t>
  </si>
  <si>
    <t>05996219554</t>
  </si>
  <si>
    <t>05999111357</t>
  </si>
  <si>
    <t>BECAERT LOIC</t>
  </si>
  <si>
    <t>05999111208</t>
  </si>
  <si>
    <t>05999122577</t>
  </si>
  <si>
    <t>BECUWE DENIS</t>
  </si>
  <si>
    <t>05999002209</t>
  </si>
  <si>
    <t>05999107224</t>
  </si>
  <si>
    <t>05999121445</t>
  </si>
  <si>
    <t>BEGHIN PHILIPPE</t>
  </si>
  <si>
    <t>05920053773</t>
  </si>
  <si>
    <t>05999064904</t>
  </si>
  <si>
    <t>BEGLIOMINI FABRICE</t>
  </si>
  <si>
    <t>05999018312</t>
  </si>
  <si>
    <t>05999033237</t>
  </si>
  <si>
    <t>Jeune Masculin 13/14 ans</t>
  </si>
  <si>
    <t>05999023486</t>
  </si>
  <si>
    <t>05999121029</t>
  </si>
  <si>
    <t>05999092707</t>
  </si>
  <si>
    <t>BENOIT ANTHONY</t>
  </si>
  <si>
    <t>05999067188</t>
  </si>
  <si>
    <t>05999067452</t>
  </si>
  <si>
    <t>BENOIT GÉRARD</t>
  </si>
  <si>
    <t>05996224449</t>
  </si>
  <si>
    <t>05999064434</t>
  </si>
  <si>
    <t>05999057240</t>
  </si>
  <si>
    <t>05999084945</t>
  </si>
  <si>
    <t>05999068625</t>
  </si>
  <si>
    <t>05999016478</t>
  </si>
  <si>
    <t>05999068624</t>
  </si>
  <si>
    <t>05999111190</t>
  </si>
  <si>
    <t>BERRIER LUDOVIC</t>
  </si>
  <si>
    <t>05999019952</t>
  </si>
  <si>
    <t>05999018274</t>
  </si>
  <si>
    <t>05999093901</t>
  </si>
  <si>
    <t>05996215523</t>
  </si>
  <si>
    <t>BERTHIER WILLY</t>
  </si>
  <si>
    <t>05996222152</t>
  </si>
  <si>
    <t>05999017336</t>
  </si>
  <si>
    <t>BERTIN SOPHIE</t>
  </si>
  <si>
    <t>Adulte Féminin 40 ans et plus</t>
  </si>
  <si>
    <t>05999017337</t>
  </si>
  <si>
    <t>BERTRAND DIDIER</t>
  </si>
  <si>
    <t>05999111917</t>
  </si>
  <si>
    <t>BIANCO CLAUDIO</t>
  </si>
  <si>
    <t>05999016677</t>
  </si>
  <si>
    <t>BIELAWSKI HERVE</t>
  </si>
  <si>
    <t>05999119955</t>
  </si>
  <si>
    <t>05999073878</t>
  </si>
  <si>
    <t>4-B</t>
  </si>
  <si>
    <t>05999029387</t>
  </si>
  <si>
    <t>05999037199</t>
  </si>
  <si>
    <t>05999111388</t>
  </si>
  <si>
    <t>05999085423</t>
  </si>
  <si>
    <t>05996224018</t>
  </si>
  <si>
    <t>05999023559</t>
  </si>
  <si>
    <t>05996225610</t>
  </si>
  <si>
    <t>05999016347</t>
  </si>
  <si>
    <t>BLOIS HUGO</t>
  </si>
  <si>
    <t>05999029315</t>
  </si>
  <si>
    <t>05999064357</t>
  </si>
  <si>
    <t>05999064433</t>
  </si>
  <si>
    <t>BLOQUET BENOIT</t>
  </si>
  <si>
    <t>05999111209</t>
  </si>
  <si>
    <t>BOCQUET FRÉDÉRIC</t>
  </si>
  <si>
    <t>05999105844</t>
  </si>
  <si>
    <t>05999012447</t>
  </si>
  <si>
    <t>05999082200</t>
  </si>
  <si>
    <t>BONAMY FRANCOIS</t>
  </si>
  <si>
    <t>05999062957</t>
  </si>
  <si>
    <t>05999017963</t>
  </si>
  <si>
    <t>05999027661</t>
  </si>
  <si>
    <t>05999027660</t>
  </si>
  <si>
    <t>BOONE ERIC</t>
  </si>
  <si>
    <t>05999111148</t>
  </si>
  <si>
    <t>BOONE NICOLAS</t>
  </si>
  <si>
    <t>05999094110</t>
  </si>
  <si>
    <t>05999058057</t>
  </si>
  <si>
    <t>05999017016</t>
  </si>
  <si>
    <t>05994063071</t>
  </si>
  <si>
    <t>05996216308</t>
  </si>
  <si>
    <t>BOULANGER DIDIER</t>
  </si>
  <si>
    <t>05994063042</t>
  </si>
  <si>
    <t>05999012903</t>
  </si>
  <si>
    <t>05999084981</t>
  </si>
  <si>
    <t>05999089245</t>
  </si>
  <si>
    <t>05999112676</t>
  </si>
  <si>
    <t>BOUMEDJERIA TOM</t>
  </si>
  <si>
    <t>05999113201</t>
  </si>
  <si>
    <t>05999116330</t>
  </si>
  <si>
    <t>BOURDON EDOUARD</t>
  </si>
  <si>
    <t>05999114014</t>
  </si>
  <si>
    <t>05999018955</t>
  </si>
  <si>
    <t>05994030256</t>
  </si>
  <si>
    <t>05999029316</t>
  </si>
  <si>
    <t>05999021237</t>
  </si>
  <si>
    <t>05999068435</t>
  </si>
  <si>
    <t>05999068437</t>
  </si>
  <si>
    <t>05999068436</t>
  </si>
  <si>
    <t>05999068434</t>
  </si>
  <si>
    <t>BOUXOM CEDRIC</t>
  </si>
  <si>
    <t>05999057202</t>
  </si>
  <si>
    <t>05999119328</t>
  </si>
  <si>
    <t>05999085562</t>
  </si>
  <si>
    <t>05999056788</t>
  </si>
  <si>
    <t>BRACKENIER THOMAS</t>
  </si>
  <si>
    <t>05996220266</t>
  </si>
  <si>
    <t>05999097598</t>
  </si>
  <si>
    <t>05994043368</t>
  </si>
  <si>
    <t>05999107225</t>
  </si>
  <si>
    <t>BRIXHE ALAIN</t>
  </si>
  <si>
    <t>05996214966</t>
  </si>
  <si>
    <t>BRIXHE NATHALIE</t>
  </si>
  <si>
    <t>05996214967</t>
  </si>
  <si>
    <t>05999098981</t>
  </si>
  <si>
    <t>BROUTIN ANTOINE</t>
  </si>
  <si>
    <t>05999112476</t>
  </si>
  <si>
    <t>BRUNEBARBE SÉBASTIEN</t>
  </si>
  <si>
    <t>05999118500</t>
  </si>
  <si>
    <t>BRUTIN LOUIS</t>
  </si>
  <si>
    <t>ROUE D'OR COMINOISE</t>
  </si>
  <si>
    <t>05999062301</t>
  </si>
  <si>
    <t>BRUTIN PIERRE</t>
  </si>
  <si>
    <t>05953097726</t>
  </si>
  <si>
    <t>05996216283</t>
  </si>
  <si>
    <t>05999046341</t>
  </si>
  <si>
    <t>BUISSART ROBIN</t>
  </si>
  <si>
    <t>05999092144</t>
  </si>
  <si>
    <t>05999069699</t>
  </si>
  <si>
    <t>BULKA MACIEJ</t>
  </si>
  <si>
    <t>05994036102</t>
  </si>
  <si>
    <t>BURETTE EMMANUEL</t>
  </si>
  <si>
    <t>05999030492</t>
  </si>
  <si>
    <t>05996223700</t>
  </si>
  <si>
    <t>05999023519</t>
  </si>
  <si>
    <t>05999056794</t>
  </si>
  <si>
    <t>BURNY ELISE</t>
  </si>
  <si>
    <t>Adulte Féminin 17/29 ans</t>
  </si>
  <si>
    <t>05999021746</t>
  </si>
  <si>
    <t>05996219572</t>
  </si>
  <si>
    <t>05996216279</t>
  </si>
  <si>
    <t>CADENES PIERRE</t>
  </si>
  <si>
    <t>2019</t>
  </si>
  <si>
    <t>05994058109</t>
  </si>
  <si>
    <t>05999062323</t>
  </si>
  <si>
    <t>05999123947</t>
  </si>
  <si>
    <t>CALCUS FABRICE</t>
  </si>
  <si>
    <t>05994040307</t>
  </si>
  <si>
    <t>05996220727</t>
  </si>
  <si>
    <t>05999084953</t>
  </si>
  <si>
    <t>05999084946</t>
  </si>
  <si>
    <t>CALLARD LAURENT</t>
  </si>
  <si>
    <t>05999117333</t>
  </si>
  <si>
    <t>CALVO CARDERO KARIM</t>
  </si>
  <si>
    <t>05999023520</t>
  </si>
  <si>
    <t>CAMILLERI ALAIN</t>
  </si>
  <si>
    <t>05999109294</t>
  </si>
  <si>
    <t>05999097829</t>
  </si>
  <si>
    <t>05999112480</t>
  </si>
  <si>
    <t>05999111467</t>
  </si>
  <si>
    <t>05999019596</t>
  </si>
  <si>
    <t>05994039435</t>
  </si>
  <si>
    <t>05999085171</t>
  </si>
  <si>
    <t>05994039433</t>
  </si>
  <si>
    <t>CAPON FLORIAN</t>
  </si>
  <si>
    <t>05999073882</t>
  </si>
  <si>
    <t>05957195697</t>
  </si>
  <si>
    <t>05999057252</t>
  </si>
  <si>
    <t>CARON FABRICE</t>
  </si>
  <si>
    <t>05996219966</t>
  </si>
  <si>
    <t>CARON JEAN MARC</t>
  </si>
  <si>
    <t>05999057217</t>
  </si>
  <si>
    <t>CARPENTIER JACKY</t>
  </si>
  <si>
    <t>05957073767</t>
  </si>
  <si>
    <t>CARPENTIER ROMAIN</t>
  </si>
  <si>
    <t>EQUIPE CYCLISTE HUMMING RACING VILLERS POL</t>
  </si>
  <si>
    <t>05994035915</t>
  </si>
  <si>
    <t>05999017369</t>
  </si>
  <si>
    <t>05957195718</t>
  </si>
  <si>
    <t>CASTIGLIONETTI LAURENT</t>
  </si>
  <si>
    <t>05999068857</t>
  </si>
  <si>
    <t>CATELLA CLAUDIO</t>
  </si>
  <si>
    <t>05999121005</t>
  </si>
  <si>
    <t>05994058192</t>
  </si>
  <si>
    <t>05999068920</t>
  </si>
  <si>
    <t>05999105843</t>
  </si>
  <si>
    <t>05999019105</t>
  </si>
  <si>
    <t>05994029057</t>
  </si>
  <si>
    <t>05996223674</t>
  </si>
  <si>
    <t>05999058304</t>
  </si>
  <si>
    <t>CAVALLA LAURA GIOVANNA</t>
  </si>
  <si>
    <t>05999024274</t>
  </si>
  <si>
    <t>05999093833</t>
  </si>
  <si>
    <t>CECCHIN ORFEO</t>
  </si>
  <si>
    <t>05999122422</t>
  </si>
  <si>
    <t>CHATELAIN PASCAL</t>
  </si>
  <si>
    <t>RESILIENCE CLUB</t>
  </si>
  <si>
    <t>05992022176</t>
  </si>
  <si>
    <t>05957195747</t>
  </si>
  <si>
    <t>CHEVANCE KEVIN</t>
  </si>
  <si>
    <t>05999120691</t>
  </si>
  <si>
    <t>CHIMOT ROMAIN</t>
  </si>
  <si>
    <t>05999066148</t>
  </si>
  <si>
    <t>05996219546</t>
  </si>
  <si>
    <t>05996219549</t>
  </si>
  <si>
    <t>05999113213</t>
  </si>
  <si>
    <t>VELO CLUB HORNAING</t>
  </si>
  <si>
    <t>05999025903</t>
  </si>
  <si>
    <t>05999080621</t>
  </si>
  <si>
    <t>05999039247</t>
  </si>
  <si>
    <t>05999111439</t>
  </si>
  <si>
    <t>05999016510</t>
  </si>
  <si>
    <t>05999030599</t>
  </si>
  <si>
    <t>CICHOWSKI DAVID</t>
  </si>
  <si>
    <t>05999096051</t>
  </si>
  <si>
    <t>05957195743</t>
  </si>
  <si>
    <t>05999016680</t>
  </si>
  <si>
    <t>05999111772</t>
  </si>
  <si>
    <t>05999111773</t>
  </si>
  <si>
    <t>05999084859</t>
  </si>
  <si>
    <t>COASNE CLEMENT</t>
  </si>
  <si>
    <t>05999085266</t>
  </si>
  <si>
    <t>COCQUET ETIENNE</t>
  </si>
  <si>
    <t>05999025055</t>
  </si>
  <si>
    <t>05999111188</t>
  </si>
  <si>
    <t>05999111189</t>
  </si>
  <si>
    <t>COLAU WILLIAM</t>
  </si>
  <si>
    <t>05999098082</t>
  </si>
  <si>
    <t>05999105714</t>
  </si>
  <si>
    <t>COLINET DIDIER</t>
  </si>
  <si>
    <t>05994058306</t>
  </si>
  <si>
    <t>COLLET LEO</t>
  </si>
  <si>
    <t>05999069525</t>
  </si>
  <si>
    <t>05996217370</t>
  </si>
  <si>
    <t>CONAN LOIC</t>
  </si>
  <si>
    <t>05996227400</t>
  </si>
  <si>
    <t>CONSTANT HERVE</t>
  </si>
  <si>
    <t>05999122579</t>
  </si>
  <si>
    <t>05999068416</t>
  </si>
  <si>
    <t>05999076034</t>
  </si>
  <si>
    <t>CONTESSE THIBAUD</t>
  </si>
  <si>
    <t>05999111760</t>
  </si>
  <si>
    <t>COPPENS PETER</t>
  </si>
  <si>
    <t>05999122582</t>
  </si>
  <si>
    <t>05999122424</t>
  </si>
  <si>
    <t>05999085852</t>
  </si>
  <si>
    <t>CORDIER CYRIL</t>
  </si>
  <si>
    <t>05999031105</t>
  </si>
  <si>
    <t>05999069521</t>
  </si>
  <si>
    <t>05999025679</t>
  </si>
  <si>
    <t>05999018288</t>
  </si>
  <si>
    <t>CORNELIS DAVE</t>
  </si>
  <si>
    <t>05999098040</t>
  </si>
  <si>
    <t>CORNELIS JEANNINE</t>
  </si>
  <si>
    <t>05999018290</t>
  </si>
  <si>
    <t>05999015539</t>
  </si>
  <si>
    <t>05999028487</t>
  </si>
  <si>
    <t>05953099025</t>
  </si>
  <si>
    <t>05999029141</t>
  </si>
  <si>
    <t>TEAM CYCLING GOUZEAUCOURT</t>
  </si>
  <si>
    <t>05999073897</t>
  </si>
  <si>
    <t>05999097886</t>
  </si>
  <si>
    <t>COUILLEZ AURELIEN</t>
  </si>
  <si>
    <t>05999111975</t>
  </si>
  <si>
    <t>05999086373</t>
  </si>
  <si>
    <t>05994058137</t>
  </si>
  <si>
    <t>05994059598</t>
  </si>
  <si>
    <t>05999113219</t>
  </si>
  <si>
    <t>05994029152</t>
  </si>
  <si>
    <t>05994038133</t>
  </si>
  <si>
    <t>05999012230</t>
  </si>
  <si>
    <t>CUVELIER LAURENT</t>
  </si>
  <si>
    <t>05999027269</t>
  </si>
  <si>
    <t>CUVELIER PHILIPPE</t>
  </si>
  <si>
    <t>05994047224</t>
  </si>
  <si>
    <t>CUVELIER SEBASTIEN</t>
  </si>
  <si>
    <t>05999027270</t>
  </si>
  <si>
    <t>05999066570</t>
  </si>
  <si>
    <t>05999025992</t>
  </si>
  <si>
    <t>05999025990</t>
  </si>
  <si>
    <t>05999084839</t>
  </si>
  <si>
    <t>DA FONSECA GUERRA JOHANN</t>
  </si>
  <si>
    <t>05999111248</t>
  </si>
  <si>
    <t>DABLEMENT ADRIEN</t>
  </si>
  <si>
    <t>05999068479</t>
  </si>
  <si>
    <t>05999111191</t>
  </si>
  <si>
    <t>05999066860</t>
  </si>
  <si>
    <t>05996218831</t>
  </si>
  <si>
    <t>DANCOISNE JULIEN</t>
  </si>
  <si>
    <t>05999113217</t>
  </si>
  <si>
    <t>DANDOY GABRIEL</t>
  </si>
  <si>
    <t>05999109789</t>
  </si>
  <si>
    <t>05999094452</t>
  </si>
  <si>
    <t>DAQUIN ROMAIN</t>
  </si>
  <si>
    <t>05999087377</t>
  </si>
  <si>
    <t>DARQUE JEAN FRANCOIS</t>
  </si>
  <si>
    <t>05999097665</t>
  </si>
  <si>
    <t>DARTUS MIKAEL</t>
  </si>
  <si>
    <t>05999068496</t>
  </si>
  <si>
    <t>05999085637</t>
  </si>
  <si>
    <t>05994042858</t>
  </si>
  <si>
    <t>DAUCHY FLORIAN</t>
  </si>
  <si>
    <t>05999112780</t>
  </si>
  <si>
    <t>05999119878</t>
  </si>
  <si>
    <t>05996219392</t>
  </si>
  <si>
    <t>05996224458</t>
  </si>
  <si>
    <t>DE BRUYNE JOCELYN</t>
  </si>
  <si>
    <t>05999097683</t>
  </si>
  <si>
    <t>DE JONCKHEERE AURELIEN</t>
  </si>
  <si>
    <t>05999097973</t>
  </si>
  <si>
    <t>05999111321</t>
  </si>
  <si>
    <t>DEBELS MICHEL</t>
  </si>
  <si>
    <t>05999111362</t>
  </si>
  <si>
    <t>DEBELS ROBERT</t>
  </si>
  <si>
    <t>05999097887</t>
  </si>
  <si>
    <t>DEBONNAIRE XAVIER</t>
  </si>
  <si>
    <t>05996222980</t>
  </si>
  <si>
    <t>05996217368</t>
  </si>
  <si>
    <t>DEBRUYNE LOÏC</t>
  </si>
  <si>
    <t>05999019574</t>
  </si>
  <si>
    <t>DEBUY SEBASTIEN</t>
  </si>
  <si>
    <t>05999097643</t>
  </si>
  <si>
    <t>DECASTIAUX GUILLAUME</t>
  </si>
  <si>
    <t>05996219092</t>
  </si>
  <si>
    <t>DECHAMPS MICKAEL</t>
  </si>
  <si>
    <t>05999029152</t>
  </si>
  <si>
    <t>DECHAUD SAMUEL</t>
  </si>
  <si>
    <t>05999112481</t>
  </si>
  <si>
    <t>05999028468</t>
  </si>
  <si>
    <t>05996221702</t>
  </si>
  <si>
    <t>05999057242</t>
  </si>
  <si>
    <t>Adulte Féminin 30/39 ans</t>
  </si>
  <si>
    <t>05996219166</t>
  </si>
  <si>
    <t>05999109587</t>
  </si>
  <si>
    <t>DECROZE FABIEN</t>
  </si>
  <si>
    <t>05999078093</t>
  </si>
  <si>
    <t>05999025236</t>
  </si>
  <si>
    <t>05999084990</t>
  </si>
  <si>
    <t>DECRUCQ ROMUALD</t>
  </si>
  <si>
    <t>05999064206</t>
  </si>
  <si>
    <t>DEFONTAINE GILLES</t>
  </si>
  <si>
    <t>05999080083</t>
  </si>
  <si>
    <t>DEFOSSE HERVE</t>
  </si>
  <si>
    <t>05999075216</t>
  </si>
  <si>
    <t>05999057087</t>
  </si>
  <si>
    <t>DEHONGHER MATTHIEU</t>
  </si>
  <si>
    <t>05999016422</t>
  </si>
  <si>
    <t>05999026020</t>
  </si>
  <si>
    <t>DEJEAN GILLES</t>
  </si>
  <si>
    <t>05999024179</t>
  </si>
  <si>
    <t>DEJEAN MATHIS</t>
  </si>
  <si>
    <t>05999024178</t>
  </si>
  <si>
    <t>DELABAUT SYLVAIN</t>
  </si>
  <si>
    <t>05999085112</t>
  </si>
  <si>
    <t>05999093877</t>
  </si>
  <si>
    <t>05999087678</t>
  </si>
  <si>
    <t>DELANGUE LUDOVIC</t>
  </si>
  <si>
    <t>05999113203</t>
  </si>
  <si>
    <t>DELANGUE THEO</t>
  </si>
  <si>
    <t>05999094111</t>
  </si>
  <si>
    <t>05999105851</t>
  </si>
  <si>
    <t>05999018537</t>
  </si>
  <si>
    <t>DELATTRE PATRICE</t>
  </si>
  <si>
    <t>05999112478</t>
  </si>
  <si>
    <t>DELBECQ EDOUARD</t>
  </si>
  <si>
    <t>05999093312</t>
  </si>
  <si>
    <t>DELBECQ LIONEL</t>
  </si>
  <si>
    <t>05999093659</t>
  </si>
  <si>
    <t>DELBECQ LOUIS</t>
  </si>
  <si>
    <t>05999093311</t>
  </si>
  <si>
    <t>DELCOURT FREDERIC</t>
  </si>
  <si>
    <t>05999017508</t>
  </si>
  <si>
    <t>05999097700</t>
  </si>
  <si>
    <t>05999111162</t>
  </si>
  <si>
    <t>05999085188</t>
  </si>
  <si>
    <t>05999085192</t>
  </si>
  <si>
    <t>DELHAYE RUDY</t>
  </si>
  <si>
    <t>05999013477</t>
  </si>
  <si>
    <t>DELIEGE ROBERT</t>
  </si>
  <si>
    <t>05999028536</t>
  </si>
  <si>
    <t>05996219579</t>
  </si>
  <si>
    <t>DELMOTTE VINCENT</t>
  </si>
  <si>
    <t>TEAM CYCLISTE BERMERAIN</t>
  </si>
  <si>
    <t>05999068709</t>
  </si>
  <si>
    <t>05999025259</t>
  </si>
  <si>
    <t>05999085640</t>
  </si>
  <si>
    <t>05996218227</t>
  </si>
  <si>
    <t>05999111166</t>
  </si>
  <si>
    <t>05996218228</t>
  </si>
  <si>
    <t>05999023387</t>
  </si>
  <si>
    <t>05999062632</t>
  </si>
  <si>
    <t>05999029985</t>
  </si>
  <si>
    <t>DELSARTE MATHIS</t>
  </si>
  <si>
    <t>05999025841</t>
  </si>
  <si>
    <t>05999111985</t>
  </si>
  <si>
    <t>05999045997</t>
  </si>
  <si>
    <t>DELVALLEE REMI</t>
  </si>
  <si>
    <t>05999113556</t>
  </si>
  <si>
    <t>DELVAUX NICOLAS</t>
  </si>
  <si>
    <t>05999091631</t>
  </si>
  <si>
    <t>05996219241</t>
  </si>
  <si>
    <t>DELY JULIEN</t>
  </si>
  <si>
    <t>05999062110</t>
  </si>
  <si>
    <t>05996217430</t>
  </si>
  <si>
    <t>Jeune Féminin 15/16 ans</t>
  </si>
  <si>
    <t>05999097888</t>
  </si>
  <si>
    <t>05999111164</t>
  </si>
  <si>
    <t>DEMOL PATRICIA</t>
  </si>
  <si>
    <t>05999062300</t>
  </si>
  <si>
    <t>DEMORY ERIC</t>
  </si>
  <si>
    <t>05999118501</t>
  </si>
  <si>
    <t>DENDIEVEL JULIEN</t>
  </si>
  <si>
    <t>05996222717</t>
  </si>
  <si>
    <t>05996222560</t>
  </si>
  <si>
    <t>DENOYELLE FRANCK</t>
  </si>
  <si>
    <t>05999077408</t>
  </si>
  <si>
    <t>05999057243</t>
  </si>
  <si>
    <t>05999029989</t>
  </si>
  <si>
    <t>DEPUYDT ARTHUR</t>
  </si>
  <si>
    <t>05999111918</t>
  </si>
  <si>
    <t>05999120614</t>
  </si>
  <si>
    <t>05999029008</t>
  </si>
  <si>
    <t>05999068577</t>
  </si>
  <si>
    <t>DERONNE ALEX</t>
  </si>
  <si>
    <t>05999108589</t>
  </si>
  <si>
    <t>05960091549</t>
  </si>
  <si>
    <t>05999080938</t>
  </si>
  <si>
    <t>05996219752</t>
  </si>
  <si>
    <t>05994042372</t>
  </si>
  <si>
    <t>DESCAMPS CHRISTOPHE</t>
  </si>
  <si>
    <t>05999021532</t>
  </si>
  <si>
    <t>DESCAMPS NICOLAS</t>
  </si>
  <si>
    <t>05996227104</t>
  </si>
  <si>
    <t>DESCATOIRE GREGORY</t>
  </si>
  <si>
    <t>05999092702</t>
  </si>
  <si>
    <t>05999029988</t>
  </si>
  <si>
    <t>DESMAREZ CHRISTOPHE</t>
  </si>
  <si>
    <t>05999112536</t>
  </si>
  <si>
    <t>05999093514</t>
  </si>
  <si>
    <t>DESPLANQUE ROBIN</t>
  </si>
  <si>
    <t>05999024510</t>
  </si>
  <si>
    <t>05999098039</t>
  </si>
  <si>
    <t>05999111225</t>
  </si>
  <si>
    <t>DEUDON YVES</t>
  </si>
  <si>
    <t>05999005067</t>
  </si>
  <si>
    <t>05999067467</t>
  </si>
  <si>
    <t>05999119327</t>
  </si>
  <si>
    <t>05999119068</t>
  </si>
  <si>
    <t>DEVIGNE NICOLAS</t>
  </si>
  <si>
    <t>05999109747</t>
  </si>
  <si>
    <t>05999029318</t>
  </si>
  <si>
    <t>05999111151</t>
  </si>
  <si>
    <t>05999098038</t>
  </si>
  <si>
    <t>05999097765</t>
  </si>
  <si>
    <t>05999023578</t>
  </si>
  <si>
    <t>DEWALLENS STEPHANE</t>
  </si>
  <si>
    <t>05999073455</t>
  </si>
  <si>
    <t>05996216578</t>
  </si>
  <si>
    <t>DHAINAUT ALAN</t>
  </si>
  <si>
    <t>05999087425</t>
  </si>
  <si>
    <t>05999097634</t>
  </si>
  <si>
    <t>DHAINAUT LOUIS</t>
  </si>
  <si>
    <t>05999035993</t>
  </si>
  <si>
    <t>05996219250</t>
  </si>
  <si>
    <t>05996218968</t>
  </si>
  <si>
    <t>05999082335</t>
  </si>
  <si>
    <t>05999082333</t>
  </si>
  <si>
    <t>05999105853</t>
  </si>
  <si>
    <t>05999097889</t>
  </si>
  <si>
    <t>05999059180</t>
  </si>
  <si>
    <t>05999019587</t>
  </si>
  <si>
    <t>DILLIES ROBIN</t>
  </si>
  <si>
    <t>05999068719</t>
  </si>
  <si>
    <t>05996216952</t>
  </si>
  <si>
    <t>DISSOUS DAMIEN</t>
  </si>
  <si>
    <t>05999092272</t>
  </si>
  <si>
    <t>05996222312</t>
  </si>
  <si>
    <t>05999017015</t>
  </si>
  <si>
    <t>DOFFE VICTOR</t>
  </si>
  <si>
    <t>05999090520</t>
  </si>
  <si>
    <t>05953097727</t>
  </si>
  <si>
    <t>05999013637</t>
  </si>
  <si>
    <t>05994042334</t>
  </si>
  <si>
    <t>05999105009</t>
  </si>
  <si>
    <t>DOUCHEZ REMI</t>
  </si>
  <si>
    <t>05999066631</t>
  </si>
  <si>
    <t>05999097709</t>
  </si>
  <si>
    <t>05999067478</t>
  </si>
  <si>
    <t>05996224000</t>
  </si>
  <si>
    <t>05999106136</t>
  </si>
  <si>
    <t>05963119607</t>
  </si>
  <si>
    <t>05999094424</t>
  </si>
  <si>
    <t>05994059689</t>
  </si>
  <si>
    <t>DRUART JEROME</t>
  </si>
  <si>
    <t>05999076457</t>
  </si>
  <si>
    <t>05994058241</t>
  </si>
  <si>
    <t>DRUART QUENTIN</t>
  </si>
  <si>
    <t>05994046654</t>
  </si>
  <si>
    <t>05999100591</t>
  </si>
  <si>
    <t>DUBOIS PHILIPPE</t>
  </si>
  <si>
    <t>05999111353</t>
  </si>
  <si>
    <t>05999112315</t>
  </si>
  <si>
    <t>DUBUT ALEXIS</t>
  </si>
  <si>
    <t>05994063661</t>
  </si>
  <si>
    <t>05999063288</t>
  </si>
  <si>
    <t>05999111158</t>
  </si>
  <si>
    <t>DUCHEMIN JEREMY</t>
  </si>
  <si>
    <t>05999057149</t>
  </si>
  <si>
    <t>05999069649</t>
  </si>
  <si>
    <t>05999069650</t>
  </si>
  <si>
    <t>05999086064</t>
  </si>
  <si>
    <t>05999111366</t>
  </si>
  <si>
    <t>DUFOUR CLEMENT</t>
  </si>
  <si>
    <t>05999111149</t>
  </si>
  <si>
    <t>DUFOUR CORENTIN</t>
  </si>
  <si>
    <t>05999120845</t>
  </si>
  <si>
    <t>05999025680</t>
  </si>
  <si>
    <t>05999025195</t>
  </si>
  <si>
    <t>05999025196</t>
  </si>
  <si>
    <t>05994064243</t>
  </si>
  <si>
    <t>DUMONT CLEMENT</t>
  </si>
  <si>
    <t>05999023810</t>
  </si>
  <si>
    <t>05999119909</t>
  </si>
  <si>
    <t>05999075214</t>
  </si>
  <si>
    <t>DUPOND LAURICK</t>
  </si>
  <si>
    <t>05999074870</t>
  </si>
  <si>
    <t>05965164040</t>
  </si>
  <si>
    <t>DUPONT JEAN PIERRE</t>
  </si>
  <si>
    <t>05996222249</t>
  </si>
  <si>
    <t>05999111921</t>
  </si>
  <si>
    <t>05999111922</t>
  </si>
  <si>
    <t>05999111920</t>
  </si>
  <si>
    <t>DUPONT RONALD</t>
  </si>
  <si>
    <t>05996216342</t>
  </si>
  <si>
    <t>05999112677</t>
  </si>
  <si>
    <t>05996216327</t>
  </si>
  <si>
    <t>05999097974</t>
  </si>
  <si>
    <t>05999111165</t>
  </si>
  <si>
    <t>05905210227</t>
  </si>
  <si>
    <t>DURIEZ THEODORE</t>
  </si>
  <si>
    <t>05999110796</t>
  </si>
  <si>
    <t>DUSSERRE ALEXANDRE</t>
  </si>
  <si>
    <t>05999109573</t>
  </si>
  <si>
    <t>05999120692</t>
  </si>
  <si>
    <t>05999097710</t>
  </si>
  <si>
    <t>05994054446</t>
  </si>
  <si>
    <t>DUTRANOIT THEO</t>
  </si>
  <si>
    <t>05999113509</t>
  </si>
  <si>
    <t>DUYCK ANTHIME</t>
  </si>
  <si>
    <t>05999029142</t>
  </si>
  <si>
    <t>05999111723</t>
  </si>
  <si>
    <t>ESCOBEDE THOMAS</t>
  </si>
  <si>
    <t>05999111652</t>
  </si>
  <si>
    <t>05999113181</t>
  </si>
  <si>
    <t>FAGHEL MATTHIEU</t>
  </si>
  <si>
    <t>05999011876</t>
  </si>
  <si>
    <t>05999021141</t>
  </si>
  <si>
    <t>05999083424</t>
  </si>
  <si>
    <t>05999057088</t>
  </si>
  <si>
    <t>FAUCHOIS JACKY</t>
  </si>
  <si>
    <t>05999012149</t>
  </si>
  <si>
    <t>FERRANT ROMAIN</t>
  </si>
  <si>
    <t>05999016482</t>
  </si>
  <si>
    <t>05999023389</t>
  </si>
  <si>
    <t>05999016644</t>
  </si>
  <si>
    <t>05996226755</t>
  </si>
  <si>
    <t>05999120514</t>
  </si>
  <si>
    <t>05999098735</t>
  </si>
  <si>
    <t>05999029186</t>
  </si>
  <si>
    <t>FLOUR FLORIAN</t>
  </si>
  <si>
    <t>05999084985</t>
  </si>
  <si>
    <t>FOINANT ELISE</t>
  </si>
  <si>
    <t>05999117357</t>
  </si>
  <si>
    <t>05999024845</t>
  </si>
  <si>
    <t>05999024844</t>
  </si>
  <si>
    <t>FONTIER AMANDINE</t>
  </si>
  <si>
    <t>05999110371</t>
  </si>
  <si>
    <t>FORRIERE MAXENCE</t>
  </si>
  <si>
    <t>05999076449</t>
  </si>
  <si>
    <t>05999084860</t>
  </si>
  <si>
    <t>FOUQUET CLARICE</t>
  </si>
  <si>
    <t>05999066621</t>
  </si>
  <si>
    <t>FOUQUET FABIEN</t>
  </si>
  <si>
    <t>05999085170</t>
  </si>
  <si>
    <t>05999090516</t>
  </si>
  <si>
    <t>FOURMENTRAUX THIERRY</t>
  </si>
  <si>
    <t>05999095350</t>
  </si>
  <si>
    <t>05999122578</t>
  </si>
  <si>
    <t>05999119882</t>
  </si>
  <si>
    <t>FOURNIVAL NICOLAS</t>
  </si>
  <si>
    <t>05996224016</t>
  </si>
  <si>
    <t>FRANCOIS AYMERIC</t>
  </si>
  <si>
    <t>05904842870</t>
  </si>
  <si>
    <t>FRANCOIS FABRICE</t>
  </si>
  <si>
    <t>VELO CLUB MAUBEUGE</t>
  </si>
  <si>
    <t>05996219275</t>
  </si>
  <si>
    <t>05999065716</t>
  </si>
  <si>
    <t>05999021760</t>
  </si>
  <si>
    <t>05999021764</t>
  </si>
  <si>
    <t>05999021763</t>
  </si>
  <si>
    <t>05999113564</t>
  </si>
  <si>
    <t>FREHAUT LIONEL</t>
  </si>
  <si>
    <t>05999113565</t>
  </si>
  <si>
    <t>05999069653</t>
  </si>
  <si>
    <t>05999111161</t>
  </si>
  <si>
    <t>05999012519</t>
  </si>
  <si>
    <t>FRYSON ANTHONY</t>
  </si>
  <si>
    <t>05999097777</t>
  </si>
  <si>
    <t>05999118499</t>
  </si>
  <si>
    <t>GABEZ ANDRÉ</t>
  </si>
  <si>
    <t>05996215994</t>
  </si>
  <si>
    <t>05999069712</t>
  </si>
  <si>
    <t>05999076980</t>
  </si>
  <si>
    <t>05999104656</t>
  </si>
  <si>
    <t>05999105635</t>
  </si>
  <si>
    <t>05999119956</t>
  </si>
  <si>
    <t>05966529331</t>
  </si>
  <si>
    <t>GAY PHILIPPE</t>
  </si>
  <si>
    <t>05999026683</t>
  </si>
  <si>
    <t>05999030402</t>
  </si>
  <si>
    <t>GENIQUE MICKAEL</t>
  </si>
  <si>
    <t>05999022282</t>
  </si>
  <si>
    <t>05999098083</t>
  </si>
  <si>
    <t>05999098084</t>
  </si>
  <si>
    <t>GERARDY THIERRY</t>
  </si>
  <si>
    <t>05994040345</t>
  </si>
  <si>
    <t>05999084831</t>
  </si>
  <si>
    <t>05999113567</t>
  </si>
  <si>
    <t>05999047607</t>
  </si>
  <si>
    <t>05994059612</t>
  </si>
  <si>
    <t>GILLOEN STEPHANE</t>
  </si>
  <si>
    <t>05999065112</t>
  </si>
  <si>
    <t>05996222811</t>
  </si>
  <si>
    <t>GINET LIONEL</t>
  </si>
  <si>
    <t>05999089619</t>
  </si>
  <si>
    <t>05999096077</t>
  </si>
  <si>
    <t>05999117340</t>
  </si>
  <si>
    <t>05999120615</t>
  </si>
  <si>
    <t>05994058255</t>
  </si>
  <si>
    <t>05999069710</t>
  </si>
  <si>
    <t>05999069148</t>
  </si>
  <si>
    <t>05999121006</t>
  </si>
  <si>
    <t>05999107300</t>
  </si>
  <si>
    <t>GOCHON VALENTIN</t>
  </si>
  <si>
    <t>05999107301</t>
  </si>
  <si>
    <t>05994058138</t>
  </si>
  <si>
    <t>GOLINVAL LUCAS</t>
  </si>
  <si>
    <t>05999111761</t>
  </si>
  <si>
    <t>GORDONS DIDIER</t>
  </si>
  <si>
    <t>05996217377</t>
  </si>
  <si>
    <t>05999083110</t>
  </si>
  <si>
    <t>GOUGE JULIE</t>
  </si>
  <si>
    <t>05999079832</t>
  </si>
  <si>
    <t>GOUGE LAURYNE</t>
  </si>
  <si>
    <t>05999079833</t>
  </si>
  <si>
    <t>05999117334</t>
  </si>
  <si>
    <t>05999062801</t>
  </si>
  <si>
    <t>GRARD HUGO</t>
  </si>
  <si>
    <t>05999012887</t>
  </si>
  <si>
    <t>GRARD RODRIGUE</t>
  </si>
  <si>
    <t>05996224452</t>
  </si>
  <si>
    <t>GRARD THOMAS</t>
  </si>
  <si>
    <t>05999025860</t>
  </si>
  <si>
    <t>05999098170</t>
  </si>
  <si>
    <t>05999098171</t>
  </si>
  <si>
    <t>GRAVE PAUL</t>
  </si>
  <si>
    <t>05999023769</t>
  </si>
  <si>
    <t>05999057244</t>
  </si>
  <si>
    <t>05999028478</t>
  </si>
  <si>
    <t>05999082641</t>
  </si>
  <si>
    <t>05999119883</t>
  </si>
  <si>
    <t>GRENIER VIVIEN</t>
  </si>
  <si>
    <t>05999112314</t>
  </si>
  <si>
    <t>05994063636</t>
  </si>
  <si>
    <t>05999029990</t>
  </si>
  <si>
    <t>GRIMONPREZ QUENTIN</t>
  </si>
  <si>
    <t>05999019578</t>
  </si>
  <si>
    <t>05999112667</t>
  </si>
  <si>
    <t>05999026800</t>
  </si>
  <si>
    <t>05999023522</t>
  </si>
  <si>
    <t>05999023523</t>
  </si>
  <si>
    <t>05999105856</t>
  </si>
  <si>
    <t>05999022728</t>
  </si>
  <si>
    <t>GUIBERT BAPTISTE</t>
  </si>
  <si>
    <t>05999084939</t>
  </si>
  <si>
    <t>GUILAIN YONI</t>
  </si>
  <si>
    <t>05999108408</t>
  </si>
  <si>
    <t>05996222310</t>
  </si>
  <si>
    <t>05999122173</t>
  </si>
  <si>
    <t>05999117337</t>
  </si>
  <si>
    <t>HAGAREL ALEXANDRE</t>
  </si>
  <si>
    <t>05994058836</t>
  </si>
  <si>
    <t>HAJAER EDGARD</t>
  </si>
  <si>
    <t>05999109590</t>
  </si>
  <si>
    <t>HALLEMAN KENY</t>
  </si>
  <si>
    <t>05999092696</t>
  </si>
  <si>
    <t>HANNIER PATRICK</t>
  </si>
  <si>
    <t>05999093831</t>
  </si>
  <si>
    <t>HANOT DAVID</t>
  </si>
  <si>
    <t>05996218737</t>
  </si>
  <si>
    <t>05999084974</t>
  </si>
  <si>
    <t>05966529642</t>
  </si>
  <si>
    <t>05999114015</t>
  </si>
  <si>
    <t>HAUSEMONT BRUNO</t>
  </si>
  <si>
    <t>05999094081</t>
  </si>
  <si>
    <t>05999091745</t>
  </si>
  <si>
    <t>05999070856</t>
  </si>
  <si>
    <t>05999066415</t>
  </si>
  <si>
    <t>05996219599</t>
  </si>
  <si>
    <t>05996215976</t>
  </si>
  <si>
    <t>05999023575</t>
  </si>
  <si>
    <t>05999036225</t>
  </si>
  <si>
    <t>05999036237</t>
  </si>
  <si>
    <t>05996222832</t>
  </si>
  <si>
    <t>05999016643</t>
  </si>
  <si>
    <t>HENNEUSE STABLINSKI ALEXIS</t>
  </si>
  <si>
    <t>05999119910</t>
  </si>
  <si>
    <t>HENNO FABRICE</t>
  </si>
  <si>
    <t>05963119617</t>
  </si>
  <si>
    <t>05996225894</t>
  </si>
  <si>
    <t>05999119872</t>
  </si>
  <si>
    <t>05994043415</t>
  </si>
  <si>
    <t>HERMAN DAVID</t>
  </si>
  <si>
    <t>05999111204</t>
  </si>
  <si>
    <t>HEUNET OLIVIER</t>
  </si>
  <si>
    <t>05999093839</t>
  </si>
  <si>
    <t>05999112668</t>
  </si>
  <si>
    <t>05999110308</t>
  </si>
  <si>
    <t>05999102231</t>
  </si>
  <si>
    <t>HOLQUIN SIMON</t>
  </si>
  <si>
    <t>05999113216</t>
  </si>
  <si>
    <t>HONORE JEAN-LUC</t>
  </si>
  <si>
    <t>05999018001</t>
  </si>
  <si>
    <t>05999094080</t>
  </si>
  <si>
    <t>05999068628</t>
  </si>
  <si>
    <t>05994058221</t>
  </si>
  <si>
    <t>05999016341</t>
  </si>
  <si>
    <t>05999016340</t>
  </si>
  <si>
    <t>05999119911</t>
  </si>
  <si>
    <t>HOURIEZ LOUIS</t>
  </si>
  <si>
    <t>05999111159</t>
  </si>
  <si>
    <t>HUART ALAIN</t>
  </si>
  <si>
    <t>05994036424</t>
  </si>
  <si>
    <t>05996218463</t>
  </si>
  <si>
    <t>05999087668</t>
  </si>
  <si>
    <t>05999025996</t>
  </si>
  <si>
    <t>HUCHEZ AURORE</t>
  </si>
  <si>
    <t>05999029181</t>
  </si>
  <si>
    <t>05999107180</t>
  </si>
  <si>
    <t>HUVELLE BENJAMIN</t>
  </si>
  <si>
    <t>05994046753</t>
  </si>
  <si>
    <t>HUVELLE MARIANNE</t>
  </si>
  <si>
    <t>05999112537</t>
  </si>
  <si>
    <t>05999113566</t>
  </si>
  <si>
    <t>05999099574</t>
  </si>
  <si>
    <t>JACQUES STEPHANE</t>
  </si>
  <si>
    <t>05999120515</t>
  </si>
  <si>
    <t>05994064252</t>
  </si>
  <si>
    <t>05999119958</t>
  </si>
  <si>
    <t>05999069473</t>
  </si>
  <si>
    <t>JASINSKI. PHILIPPE</t>
  </si>
  <si>
    <t>05994063517</t>
  </si>
  <si>
    <t>JEANNES PATRICK</t>
  </si>
  <si>
    <t>05999093830</t>
  </si>
  <si>
    <t>JOAN LEO</t>
  </si>
  <si>
    <t>05999074869</t>
  </si>
  <si>
    <t>05999085271</t>
  </si>
  <si>
    <t>JUILLET GLENN</t>
  </si>
  <si>
    <t>05999080940</t>
  </si>
  <si>
    <t>05992014293</t>
  </si>
  <si>
    <t>KALKA YOHANN</t>
  </si>
  <si>
    <t>05999120516</t>
  </si>
  <si>
    <t>KANDEL BAPTISTE</t>
  </si>
  <si>
    <t>05999120613</t>
  </si>
  <si>
    <t>KAPRAL BASTIEN</t>
  </si>
  <si>
    <t>05999094113</t>
  </si>
  <si>
    <t>05994046563</t>
  </si>
  <si>
    <t>05999111355</t>
  </si>
  <si>
    <t>05963119611</t>
  </si>
  <si>
    <t>KNOCKAERT CELINE</t>
  </si>
  <si>
    <t>05999017522</t>
  </si>
  <si>
    <t>KNOCKAERT JULIEN</t>
  </si>
  <si>
    <t>05963119612</t>
  </si>
  <si>
    <t>05996216708</t>
  </si>
  <si>
    <t>05999098980</t>
  </si>
  <si>
    <t>KOSMALA MAXIME</t>
  </si>
  <si>
    <t>05999109298</t>
  </si>
  <si>
    <t>05999111890</t>
  </si>
  <si>
    <t>05999122174</t>
  </si>
  <si>
    <t>KWIATKOWSKI SYLVAIN</t>
  </si>
  <si>
    <t>05994058195</t>
  </si>
  <si>
    <t>LABALETTE VINCENT</t>
  </si>
  <si>
    <t>05994045110</t>
  </si>
  <si>
    <t>05999119957</t>
  </si>
  <si>
    <t>05996222753</t>
  </si>
  <si>
    <t>05999096072</t>
  </si>
  <si>
    <t>05999094115</t>
  </si>
  <si>
    <t>05999119864</t>
  </si>
  <si>
    <t>05963119621</t>
  </si>
  <si>
    <t>05999107227</t>
  </si>
  <si>
    <t>LAGNEAU PASCAL</t>
  </si>
  <si>
    <t>05999017088</t>
  </si>
  <si>
    <t>05999057206</t>
  </si>
  <si>
    <t>05999110309</t>
  </si>
  <si>
    <t>05999012920</t>
  </si>
  <si>
    <t>LALEU JIMMY</t>
  </si>
  <si>
    <t>05999123575</t>
  </si>
  <si>
    <t>05999012921</t>
  </si>
  <si>
    <t>05999083592</t>
  </si>
  <si>
    <t>05999069470</t>
  </si>
  <si>
    <t>05999025273</t>
  </si>
  <si>
    <t>05999118502</t>
  </si>
  <si>
    <t>05999016681</t>
  </si>
  <si>
    <t>LANCELLE FLORENTIN</t>
  </si>
  <si>
    <t>05999099815</t>
  </si>
  <si>
    <t>LANDAS JEROME</t>
  </si>
  <si>
    <t>05999084869</t>
  </si>
  <si>
    <t>05999084870</t>
  </si>
  <si>
    <t>05999020193</t>
  </si>
  <si>
    <t>05999012880</t>
  </si>
  <si>
    <t>05999028465</t>
  </si>
  <si>
    <t>05999075704</t>
  </si>
  <si>
    <t>05999059500</t>
  </si>
  <si>
    <t>LASSON VINCENT</t>
  </si>
  <si>
    <t>05996217877</t>
  </si>
  <si>
    <t>LAUDES LOIC</t>
  </si>
  <si>
    <t>05999087669</t>
  </si>
  <si>
    <t>05999119871</t>
  </si>
  <si>
    <t>05999118961</t>
  </si>
  <si>
    <t>05999068035</t>
  </si>
  <si>
    <t>LEBEL MATHIEU</t>
  </si>
  <si>
    <t>05999111356</t>
  </si>
  <si>
    <t>LEBLON ROBIN</t>
  </si>
  <si>
    <t>05999097766</t>
  </si>
  <si>
    <t>LEBLOND MATHIEU</t>
  </si>
  <si>
    <t>05999109588</t>
  </si>
  <si>
    <t>05999094112</t>
  </si>
  <si>
    <t>05999053106</t>
  </si>
  <si>
    <t>05966529328</t>
  </si>
  <si>
    <t>05996227408</t>
  </si>
  <si>
    <t>05999076037</t>
  </si>
  <si>
    <t>05996226623</t>
  </si>
  <si>
    <t>LECLERCQ ALEXIS</t>
  </si>
  <si>
    <t>05996214949</t>
  </si>
  <si>
    <t>LECLERCQ CLEMENT</t>
  </si>
  <si>
    <t>05999056853</t>
  </si>
  <si>
    <t>LECLERCQ FRANCK</t>
  </si>
  <si>
    <t>05966528801</t>
  </si>
  <si>
    <t>05999057637</t>
  </si>
  <si>
    <t>05999047613</t>
  </si>
  <si>
    <t>05996224043</t>
  </si>
  <si>
    <t>05999108841</t>
  </si>
  <si>
    <t>LECOLIER BENOIT</t>
  </si>
  <si>
    <t>05999075213</t>
  </si>
  <si>
    <t>LECOLIER LOUIS</t>
  </si>
  <si>
    <t>05999080933</t>
  </si>
  <si>
    <t>05999080934</t>
  </si>
  <si>
    <t>05999112666</t>
  </si>
  <si>
    <t>05994042756</t>
  </si>
  <si>
    <t>05999015642</t>
  </si>
  <si>
    <t>05999112482</t>
  </si>
  <si>
    <t>LEDAIN JONATHAN</t>
  </si>
  <si>
    <t>05999112483</t>
  </si>
  <si>
    <t>05955186189</t>
  </si>
  <si>
    <t>05999025993</t>
  </si>
  <si>
    <t>05965594028</t>
  </si>
  <si>
    <t>LEFEBVRE ERIC</t>
  </si>
  <si>
    <t>05999056811</t>
  </si>
  <si>
    <t>LEFEBVRE ERWIN</t>
  </si>
  <si>
    <t>05999113220</t>
  </si>
  <si>
    <t>05996223444</t>
  </si>
  <si>
    <t>LEFEBVRE JORIS</t>
  </si>
  <si>
    <t>05999080006</t>
  </si>
  <si>
    <t>LEFEBVRE JULIEN</t>
  </si>
  <si>
    <t>05999112477</t>
  </si>
  <si>
    <t>05999123940</t>
  </si>
  <si>
    <t>05999119954</t>
  </si>
  <si>
    <t>LEFEBVRE TIMOTHE</t>
  </si>
  <si>
    <t>05999019490</t>
  </si>
  <si>
    <t>LEFERME DAVID</t>
  </si>
  <si>
    <t>05999015645</t>
  </si>
  <si>
    <t>05999082328</t>
  </si>
  <si>
    <t>05999114891</t>
  </si>
  <si>
    <t>05999111113</t>
  </si>
  <si>
    <t>05999093876</t>
  </si>
  <si>
    <t>LEFRANCQ LUDOVIC</t>
  </si>
  <si>
    <t>05999030503</t>
  </si>
  <si>
    <t>LEGRAND ALAIN</t>
  </si>
  <si>
    <t>05999113214</t>
  </si>
  <si>
    <t>LEGRAND MICHAEL</t>
  </si>
  <si>
    <t>05999112236</t>
  </si>
  <si>
    <t>LEGRAND OLIVIER</t>
  </si>
  <si>
    <t>05999110167</t>
  </si>
  <si>
    <t>LEGUEUX LAURENT</t>
  </si>
  <si>
    <t>05994030255</t>
  </si>
  <si>
    <t>LEIGNEL MICHEL</t>
  </si>
  <si>
    <t>05994047262</t>
  </si>
  <si>
    <t>05999122611</t>
  </si>
  <si>
    <t>LELONG CEDRIC</t>
  </si>
  <si>
    <t>05996227128</t>
  </si>
  <si>
    <t>LELUBRE THIBAULT</t>
  </si>
  <si>
    <t>05999109064</t>
  </si>
  <si>
    <t>LEMAIRE PHILIPPE</t>
  </si>
  <si>
    <t>05994064501</t>
  </si>
  <si>
    <t>05999111724</t>
  </si>
  <si>
    <t>LENGLET MIGUEL</t>
  </si>
  <si>
    <t>05999012660</t>
  </si>
  <si>
    <t>LENNE THOMAS</t>
  </si>
  <si>
    <t>05999029908</t>
  </si>
  <si>
    <t>LENOEL ERIK</t>
  </si>
  <si>
    <t>05999029477</t>
  </si>
  <si>
    <t>05999098095</t>
  </si>
  <si>
    <t>05999090528</t>
  </si>
  <si>
    <t>05999117361</t>
  </si>
  <si>
    <t>05999117362</t>
  </si>
  <si>
    <t>LERNON ARNAUD</t>
  </si>
  <si>
    <t>05999079999</t>
  </si>
  <si>
    <t>LEROUGE SERGE</t>
  </si>
  <si>
    <t>05996222823</t>
  </si>
  <si>
    <t>05999109592</t>
  </si>
  <si>
    <t>05999073450</t>
  </si>
  <si>
    <t>05999111722</t>
  </si>
  <si>
    <t>05999079017</t>
  </si>
  <si>
    <t>LESNE OLIVIER</t>
  </si>
  <si>
    <t>05999068767</t>
  </si>
  <si>
    <t>05999119884</t>
  </si>
  <si>
    <t>LETARD ALAIN</t>
  </si>
  <si>
    <t>05999112335</t>
  </si>
  <si>
    <t>05994062447</t>
  </si>
  <si>
    <t>LEVAS LAURENT</t>
  </si>
  <si>
    <t>05999097890</t>
  </si>
  <si>
    <t>LEVAS MARCEL</t>
  </si>
  <si>
    <t>05999097891</t>
  </si>
  <si>
    <t>LEVEQUE LUCAS</t>
  </si>
  <si>
    <t>05999022071</t>
  </si>
  <si>
    <t>05999017487</t>
  </si>
  <si>
    <t>LHOIR DOMINIQUE</t>
  </si>
  <si>
    <t>05999107486</t>
  </si>
  <si>
    <t>LHOIR MATHIEU</t>
  </si>
  <si>
    <t>05996216267</t>
  </si>
  <si>
    <t>LHOIR MATHIS</t>
  </si>
  <si>
    <t>05999097633</t>
  </si>
  <si>
    <t>LHUILLIER LEO</t>
  </si>
  <si>
    <t>05999105631</t>
  </si>
  <si>
    <t>LIBOUR JEAN CHRISTOPHE</t>
  </si>
  <si>
    <t>05999114030</t>
  </si>
  <si>
    <t>LIENAUX YVES</t>
  </si>
  <si>
    <t>05999107337</t>
  </si>
  <si>
    <t>05999098650</t>
  </si>
  <si>
    <t>LIEVIN FRANCK</t>
  </si>
  <si>
    <t>05999023584</t>
  </si>
  <si>
    <t>05999108843</t>
  </si>
  <si>
    <t>LIONET SEBASTIEN</t>
  </si>
  <si>
    <t>05999120518</t>
  </si>
  <si>
    <t>05999061117</t>
  </si>
  <si>
    <t>05999069471</t>
  </si>
  <si>
    <t>LIONNE LIONEL</t>
  </si>
  <si>
    <t>05999024239</t>
  </si>
  <si>
    <t>05999113182</t>
  </si>
  <si>
    <t>05999109572</t>
  </si>
  <si>
    <t>05999057638</t>
  </si>
  <si>
    <t>05999095375</t>
  </si>
  <si>
    <t>05996221879</t>
  </si>
  <si>
    <t>LORRIAUX JULIEN</t>
  </si>
  <si>
    <t>05999107482</t>
  </si>
  <si>
    <t>05999096511</t>
  </si>
  <si>
    <t>05999110797</t>
  </si>
  <si>
    <t>05999017141</t>
  </si>
  <si>
    <t>MAERTEN LOÏC</t>
  </si>
  <si>
    <t>05994058674</t>
  </si>
  <si>
    <t>05999080507</t>
  </si>
  <si>
    <t>MAJEROWICZ DANIEL</t>
  </si>
  <si>
    <t>05996222559</t>
  </si>
  <si>
    <t>05996224459</t>
  </si>
  <si>
    <t>05999113557</t>
  </si>
  <si>
    <t>MAMBOURG MANON</t>
  </si>
  <si>
    <t>05999109067</t>
  </si>
  <si>
    <t>05999117341</t>
  </si>
  <si>
    <t>05999085189</t>
  </si>
  <si>
    <t>05999098705</t>
  </si>
  <si>
    <t>05999111919</t>
  </si>
  <si>
    <t>05999089616</t>
  </si>
  <si>
    <t>05999025738</t>
  </si>
  <si>
    <t>05999029643</t>
  </si>
  <si>
    <t>MARQUANT LÉO</t>
  </si>
  <si>
    <t>05996221895</t>
  </si>
  <si>
    <t>MARQUEGNIES ARNAUD</t>
  </si>
  <si>
    <t>05999111657</t>
  </si>
  <si>
    <t>05999111916</t>
  </si>
  <si>
    <t>MARTE ANTHONY</t>
  </si>
  <si>
    <t>05999019500</t>
  </si>
  <si>
    <t>05999109026</t>
  </si>
  <si>
    <t>MARTEL VINCENT</t>
  </si>
  <si>
    <t>05999068707</t>
  </si>
  <si>
    <t>05999107481</t>
  </si>
  <si>
    <t>MARTIN ERIC</t>
  </si>
  <si>
    <t>05994045436</t>
  </si>
  <si>
    <t>MARTIN GREGORY</t>
  </si>
  <si>
    <t>05999111650</t>
  </si>
  <si>
    <t>05999094079</t>
  </si>
  <si>
    <t>MARTINACHE OLIVIER</t>
  </si>
  <si>
    <t>05959050516</t>
  </si>
  <si>
    <t>05996219215</t>
  </si>
  <si>
    <t>05999097967</t>
  </si>
  <si>
    <t>05999111390</t>
  </si>
  <si>
    <t>MASCRET FREDERIC</t>
  </si>
  <si>
    <t>05999018276</t>
  </si>
  <si>
    <t>MASSON BAPTISTE</t>
  </si>
  <si>
    <t>05999089326</t>
  </si>
  <si>
    <t>MATTINA CARMELO</t>
  </si>
  <si>
    <t>05999059187</t>
  </si>
  <si>
    <t>MAZURE DAVID</t>
  </si>
  <si>
    <t>05999095348</t>
  </si>
  <si>
    <t>MEAUSOONE HENRI</t>
  </si>
  <si>
    <t>05999112334</t>
  </si>
  <si>
    <t>05999109792</t>
  </si>
  <si>
    <t>05999109794</t>
  </si>
  <si>
    <t>MENARD GUILLAUME</t>
  </si>
  <si>
    <t>05999123829</t>
  </si>
  <si>
    <t>MENESSART CHRISTOPHE</t>
  </si>
  <si>
    <t>05999105708</t>
  </si>
  <si>
    <t>MENUT ROMAIN</t>
  </si>
  <si>
    <t>05999092695</t>
  </si>
  <si>
    <t>05999082334</t>
  </si>
  <si>
    <t>05999028459</t>
  </si>
  <si>
    <t>05999093657</t>
  </si>
  <si>
    <t>MICHAU PASCAL DANIEL</t>
  </si>
  <si>
    <t>05999019488</t>
  </si>
  <si>
    <t>05999090519</t>
  </si>
  <si>
    <t>MICHEL ERIC</t>
  </si>
  <si>
    <t>05996218423</t>
  </si>
  <si>
    <t>MICHEL JEROME</t>
  </si>
  <si>
    <t>05999024223</t>
  </si>
  <si>
    <t>05999093310</t>
  </si>
  <si>
    <t>05999067328</t>
  </si>
  <si>
    <t>05994059597</t>
  </si>
  <si>
    <t>05999105852</t>
  </si>
  <si>
    <t>05999099812</t>
  </si>
  <si>
    <t>MOERMAN RENE</t>
  </si>
  <si>
    <t>05999097728</t>
  </si>
  <si>
    <t>MOITY CEDRIC</t>
  </si>
  <si>
    <t>05999025054</t>
  </si>
  <si>
    <t>MOLKA MICHAEL</t>
  </si>
  <si>
    <t>05999103098</t>
  </si>
  <si>
    <t>MOLLE AXEL</t>
  </si>
  <si>
    <t>05999093658</t>
  </si>
  <si>
    <t>MONFORT ANNE SOPHIE</t>
  </si>
  <si>
    <t>05999086464</t>
  </si>
  <si>
    <t>MONIER FABRICE</t>
  </si>
  <si>
    <t>05994064253</t>
  </si>
  <si>
    <t>05999092703</t>
  </si>
  <si>
    <t>05999063249</t>
  </si>
  <si>
    <t>05999111365</t>
  </si>
  <si>
    <t>05994039993</t>
  </si>
  <si>
    <t>05999123961</t>
  </si>
  <si>
    <t>05996223554</t>
  </si>
  <si>
    <t>05996223545</t>
  </si>
  <si>
    <t>MOREL ERWAN</t>
  </si>
  <si>
    <t>05999091637</t>
  </si>
  <si>
    <t>05999085374</t>
  </si>
  <si>
    <t>05999024929</t>
  </si>
  <si>
    <t>05999086375</t>
  </si>
  <si>
    <t>05999028489</t>
  </si>
  <si>
    <t>MOSTEFA WALID</t>
  </si>
  <si>
    <t>05999097892</t>
  </si>
  <si>
    <t>MOUCHART AXEL</t>
  </si>
  <si>
    <t>05999062329</t>
  </si>
  <si>
    <t>05999036253</t>
  </si>
  <si>
    <t>05999069474</t>
  </si>
  <si>
    <t>MOUCHON ARNAUD</t>
  </si>
  <si>
    <t>05999111358</t>
  </si>
  <si>
    <t>MOULIN ARHTUR</t>
  </si>
  <si>
    <t>05999117364</t>
  </si>
  <si>
    <t>MOULIN NICOLAS</t>
  </si>
  <si>
    <t>05999117365</t>
  </si>
  <si>
    <t>MOURAIN CEDRIC</t>
  </si>
  <si>
    <t>05999015543</t>
  </si>
  <si>
    <t>MOURAIN DORIAN</t>
  </si>
  <si>
    <t>05999018865</t>
  </si>
  <si>
    <t>05999026794</t>
  </si>
  <si>
    <t>MUGIANESI GAIA</t>
  </si>
  <si>
    <t>05999113554</t>
  </si>
  <si>
    <t>05999109593</t>
  </si>
  <si>
    <t>05999109290</t>
  </si>
  <si>
    <t>05999021232</t>
  </si>
  <si>
    <t>NAESSENS NICOLAS</t>
  </si>
  <si>
    <t>05996222716</t>
  </si>
  <si>
    <t>05996225882</t>
  </si>
  <si>
    <t>05996224505</t>
  </si>
  <si>
    <t>05999084951</t>
  </si>
  <si>
    <t>NESTOR NICOLAS</t>
  </si>
  <si>
    <t>05999122443</t>
  </si>
  <si>
    <t>05996224037</t>
  </si>
  <si>
    <t>NEYNAUD JEREMY</t>
  </si>
  <si>
    <t>05999111249</t>
  </si>
  <si>
    <t>05999111175</t>
  </si>
  <si>
    <t>05996219654</t>
  </si>
  <si>
    <t>NISON MATTHIEU</t>
  </si>
  <si>
    <t>05999111233</t>
  </si>
  <si>
    <t>05999117358</t>
  </si>
  <si>
    <t>NIVAUX MATHIS</t>
  </si>
  <si>
    <t>05999117359</t>
  </si>
  <si>
    <t>NOEL FRANCOIS</t>
  </si>
  <si>
    <t>05999080622</t>
  </si>
  <si>
    <t>NOIRET MICHAEL</t>
  </si>
  <si>
    <t>05999063651</t>
  </si>
  <si>
    <t>NOSOLE JUSTINE</t>
  </si>
  <si>
    <t>05999118504</t>
  </si>
  <si>
    <t>OLIVIER ALEXANDRE</t>
  </si>
  <si>
    <t>05996227089</t>
  </si>
  <si>
    <t>PAGIES-SMETS LÉO</t>
  </si>
  <si>
    <t>05999086481</t>
  </si>
  <si>
    <t>05955195517</t>
  </si>
  <si>
    <t>05999085851</t>
  </si>
  <si>
    <t>PARASOTE LAURENT</t>
  </si>
  <si>
    <t>05999111170</t>
  </si>
  <si>
    <t>PARENT MARC</t>
  </si>
  <si>
    <t>05999066861</t>
  </si>
  <si>
    <t>05999016423</t>
  </si>
  <si>
    <t>05999097767</t>
  </si>
  <si>
    <t>PAUCHET FRANCK</t>
  </si>
  <si>
    <t>05999071015</t>
  </si>
  <si>
    <t>05999085272</t>
  </si>
  <si>
    <t>05994058823</t>
  </si>
  <si>
    <t>PAVARD JEAN LUC</t>
  </si>
  <si>
    <t>05999025974</t>
  </si>
  <si>
    <t>05999017603</t>
  </si>
  <si>
    <t>PECQUEUR JEAN-MICHEL</t>
  </si>
  <si>
    <t>05996224453</t>
  </si>
  <si>
    <t>PECRIAUX CLEMENT</t>
  </si>
  <si>
    <t>05999105636</t>
  </si>
  <si>
    <t>05996215348</t>
  </si>
  <si>
    <t>PENNEL FRANCK</t>
  </si>
  <si>
    <t>05996216246</t>
  </si>
  <si>
    <t>05999025354</t>
  </si>
  <si>
    <t>05999117360</t>
  </si>
  <si>
    <t>05999111205</t>
  </si>
  <si>
    <t>05996215346</t>
  </si>
  <si>
    <t>05999068647</t>
  </si>
  <si>
    <t>05999025969</t>
  </si>
  <si>
    <t>PETITJEAN VALENTIN</t>
  </si>
  <si>
    <t>05999076591</t>
  </si>
  <si>
    <t>PETOUX EDGARD</t>
  </si>
  <si>
    <t>05999057212</t>
  </si>
  <si>
    <t>PETOUX VICTOR</t>
  </si>
  <si>
    <t>05999057213</t>
  </si>
  <si>
    <t>05999056953</t>
  </si>
  <si>
    <t>05999056748</t>
  </si>
  <si>
    <t>05996225903</t>
  </si>
  <si>
    <t>05999023857</t>
  </si>
  <si>
    <t>PINCHON MATTEO</t>
  </si>
  <si>
    <t>05999062328</t>
  </si>
  <si>
    <t>PINCHON RÉMI</t>
  </si>
  <si>
    <t>05994060702</t>
  </si>
  <si>
    <t>PINCHON TOM</t>
  </si>
  <si>
    <t>05999062327</t>
  </si>
  <si>
    <t>05999085850</t>
  </si>
  <si>
    <t>PIWOWAREK PIERRE</t>
  </si>
  <si>
    <t>05996223492</t>
  </si>
  <si>
    <t>05994063091</t>
  </si>
  <si>
    <t>05966155811</t>
  </si>
  <si>
    <t>05965164034</t>
  </si>
  <si>
    <t>PLANQUE STEPHEN</t>
  </si>
  <si>
    <t>05996217487</t>
  </si>
  <si>
    <t>05999068646</t>
  </si>
  <si>
    <t>05999019951</t>
  </si>
  <si>
    <t>05999117338</t>
  </si>
  <si>
    <t>PLUQUET FLAVIEN</t>
  </si>
  <si>
    <t>05999068433</t>
  </si>
  <si>
    <t>05999068432</t>
  </si>
  <si>
    <t>05999122801</t>
  </si>
  <si>
    <t>POIRE RYAN</t>
  </si>
  <si>
    <t>05999111354</t>
  </si>
  <si>
    <t>PONCET PASCAL</t>
  </si>
  <si>
    <t>05999016472</t>
  </si>
  <si>
    <t>PONTHIER CLAUDE</t>
  </si>
  <si>
    <t>05999122581</t>
  </si>
  <si>
    <t>POSTAL FEHMI</t>
  </si>
  <si>
    <t>05999114890</t>
  </si>
  <si>
    <t>05999057090</t>
  </si>
  <si>
    <t>05999078793</t>
  </si>
  <si>
    <t>05999117339</t>
  </si>
  <si>
    <t>05999061600</t>
  </si>
  <si>
    <t>POUBLANG CYRILLE</t>
  </si>
  <si>
    <t>05999062292</t>
  </si>
  <si>
    <t>05999020502</t>
  </si>
  <si>
    <t>05999020504</t>
  </si>
  <si>
    <t>05999122326</t>
  </si>
  <si>
    <t>05957074565</t>
  </si>
  <si>
    <t>POULAIN JEAN FRANCOIS</t>
  </si>
  <si>
    <t>05999104702</t>
  </si>
  <si>
    <t>05999098025</t>
  </si>
  <si>
    <t>05994044639</t>
  </si>
  <si>
    <t>05999108964</t>
  </si>
  <si>
    <t>05999105008</t>
  </si>
  <si>
    <t>05965613068</t>
  </si>
  <si>
    <t>05999085106</t>
  </si>
  <si>
    <t>PRUVOST ALEXIS</t>
  </si>
  <si>
    <t>05999080049</t>
  </si>
  <si>
    <t>PRZESZLO YANNICK</t>
  </si>
  <si>
    <t>05999062959</t>
  </si>
  <si>
    <t>QUENTON LOIC</t>
  </si>
  <si>
    <t>05999087673</t>
  </si>
  <si>
    <t>QUERTANT ALEXIS</t>
  </si>
  <si>
    <t>05999109745</t>
  </si>
  <si>
    <t>QUESNEZ REMI</t>
  </si>
  <si>
    <t>05999085110</t>
  </si>
  <si>
    <t>05999069793</t>
  </si>
  <si>
    <t>05999079019</t>
  </si>
  <si>
    <t>05999111915</t>
  </si>
  <si>
    <t>RAMBEAU CHRISTOPHER</t>
  </si>
  <si>
    <t>05999057253</t>
  </si>
  <si>
    <t>RANSQUIN KEVIN</t>
  </si>
  <si>
    <t>05999057227</t>
  </si>
  <si>
    <t>05999093520</t>
  </si>
  <si>
    <t>REUTERS SEBASTIEN</t>
  </si>
  <si>
    <t>05999094108</t>
  </si>
  <si>
    <t>RIBAUCOUR MARC</t>
  </si>
  <si>
    <t>05905210090</t>
  </si>
  <si>
    <t>05996217372</t>
  </si>
  <si>
    <t>RICHARD MATTEO</t>
  </si>
  <si>
    <t>05999118498</t>
  </si>
  <si>
    <t>05999023853</t>
  </si>
  <si>
    <t>05999098979</t>
  </si>
  <si>
    <t>RICHLINSKI STEPHENS</t>
  </si>
  <si>
    <t>05999025681</t>
  </si>
  <si>
    <t>RICO COLLINE</t>
  </si>
  <si>
    <t>05999019510</t>
  </si>
  <si>
    <t>05999097729</t>
  </si>
  <si>
    <t>RICO JOEL</t>
  </si>
  <si>
    <t>05999019508</t>
  </si>
  <si>
    <t>05999029312</t>
  </si>
  <si>
    <t>RINGOT JOEL</t>
  </si>
  <si>
    <t>05999024118</t>
  </si>
  <si>
    <t>05999120693</t>
  </si>
  <si>
    <t>05996216387</t>
  </si>
  <si>
    <t>05999085168</t>
  </si>
  <si>
    <t>05994063026</t>
  </si>
  <si>
    <t>05999089255</t>
  </si>
  <si>
    <t>05999089254</t>
  </si>
  <si>
    <t>05999068459</t>
  </si>
  <si>
    <t>05996226944</t>
  </si>
  <si>
    <t>RODENBURG DANN</t>
  </si>
  <si>
    <t>05999108842</t>
  </si>
  <si>
    <t>RODOT DENIS</t>
  </si>
  <si>
    <t>05999056022</t>
  </si>
  <si>
    <t>05999120612</t>
  </si>
  <si>
    <t>05996217363</t>
  </si>
  <si>
    <t>05999069652</t>
  </si>
  <si>
    <t>05999017503</t>
  </si>
  <si>
    <t>05999111387</t>
  </si>
  <si>
    <t>05999065522</t>
  </si>
  <si>
    <t>05999080939</t>
  </si>
  <si>
    <t>05999081968</t>
  </si>
  <si>
    <t>05999026005</t>
  </si>
  <si>
    <t>05999025847</t>
  </si>
  <si>
    <t>05999099575</t>
  </si>
  <si>
    <t>05999057233</t>
  </si>
  <si>
    <t>05999084868</t>
  </si>
  <si>
    <t>05994059693</t>
  </si>
  <si>
    <t>05994054577</t>
  </si>
  <si>
    <t>05999068875</t>
  </si>
  <si>
    <t>SARRAUT LIONEL</t>
  </si>
  <si>
    <t>05999073886</t>
  </si>
  <si>
    <t>05999119885</t>
  </si>
  <si>
    <t>SARTIAUX DAVID</t>
  </si>
  <si>
    <t>05999024701</t>
  </si>
  <si>
    <t>SAUDEMONT HERVÉ</t>
  </si>
  <si>
    <t>05996225885</t>
  </si>
  <si>
    <t>SAUGRAIN CHLOE</t>
  </si>
  <si>
    <t>05999122379</t>
  </si>
  <si>
    <t>05999024086</t>
  </si>
  <si>
    <t>05999028517</t>
  </si>
  <si>
    <t>SAUVAGE MAELYS</t>
  </si>
  <si>
    <t>05999093660</t>
  </si>
  <si>
    <t>SCHERNU CHRISTOPHE</t>
  </si>
  <si>
    <t>05994063027</t>
  </si>
  <si>
    <t>05999013636</t>
  </si>
  <si>
    <t>05994063062</t>
  </si>
  <si>
    <t>SCOTT MATHIEU</t>
  </si>
  <si>
    <t>05999025859</t>
  </si>
  <si>
    <t>05996224012</t>
  </si>
  <si>
    <t>05999011815</t>
  </si>
  <si>
    <t>SELWA FRÉDÉRIC</t>
  </si>
  <si>
    <t>05994046674</t>
  </si>
  <si>
    <t>05999099577</t>
  </si>
  <si>
    <t>05999099576</t>
  </si>
  <si>
    <t>05999025668</t>
  </si>
  <si>
    <t>05999026799</t>
  </si>
  <si>
    <t>05999092855</t>
  </si>
  <si>
    <t>05994060567</t>
  </si>
  <si>
    <t>05996220382</t>
  </si>
  <si>
    <t>05996215566</t>
  </si>
  <si>
    <t>SIX CORENTIN</t>
  </si>
  <si>
    <t>05999023288</t>
  </si>
  <si>
    <t>SIX NICOLAS</t>
  </si>
  <si>
    <t>05999023291</t>
  </si>
  <si>
    <t>05999092704</t>
  </si>
  <si>
    <t>05999024895</t>
  </si>
  <si>
    <t>SLAWINSKI REMI</t>
  </si>
  <si>
    <t>05999076590</t>
  </si>
  <si>
    <t>SLODECKI VICTOR</t>
  </si>
  <si>
    <t>05999086462</t>
  </si>
  <si>
    <t>05999123574</t>
  </si>
  <si>
    <t>05999028533</t>
  </si>
  <si>
    <t>05999027273</t>
  </si>
  <si>
    <t>05999027272</t>
  </si>
  <si>
    <t>SOUQUE LUDIVINE</t>
  </si>
  <si>
    <t>05999114035</t>
  </si>
  <si>
    <t>05999021526</t>
  </si>
  <si>
    <t>05999090522</t>
  </si>
  <si>
    <t>STEURBAUT PIERRE</t>
  </si>
  <si>
    <t>05999118503</t>
  </si>
  <si>
    <t>05996225761</t>
  </si>
  <si>
    <t>05999097896</t>
  </si>
  <si>
    <t>05999028522</t>
  </si>
  <si>
    <t>SZCZUREK CHRISTOPHE</t>
  </si>
  <si>
    <t>05957052816</t>
  </si>
  <si>
    <t>SZCZUREK OLIVIER</t>
  </si>
  <si>
    <t>05996225413</t>
  </si>
  <si>
    <t>05999029185</t>
  </si>
  <si>
    <t>05999111171</t>
  </si>
  <si>
    <t>TALMASSE VINCENT</t>
  </si>
  <si>
    <t>05996222807</t>
  </si>
  <si>
    <t>TANNER NICOLAS</t>
  </si>
  <si>
    <t>05999111235</t>
  </si>
  <si>
    <t>TAQUET ADRIEN</t>
  </si>
  <si>
    <t>05999024894</t>
  </si>
  <si>
    <t>TAQUET LAURENT</t>
  </si>
  <si>
    <t>05994063043</t>
  </si>
  <si>
    <t>TATINCLAUX SEBASTIEN</t>
  </si>
  <si>
    <t>05999018003</t>
  </si>
  <si>
    <t>TERRANOVA ANTHONY</t>
  </si>
  <si>
    <t>05999057204</t>
  </si>
  <si>
    <t>05999110278</t>
  </si>
  <si>
    <t>THEIL MICKAEL</t>
  </si>
  <si>
    <t>05999097666</t>
  </si>
  <si>
    <t>THEILLER LOICK</t>
  </si>
  <si>
    <t>05999120847</t>
  </si>
  <si>
    <t>05996227229</t>
  </si>
  <si>
    <t>05999013630</t>
  </si>
  <si>
    <t>THIERCELIN PANAIS ANTOINE</t>
  </si>
  <si>
    <t>05999105715</t>
  </si>
  <si>
    <t>THOREL MICHAEL</t>
  </si>
  <si>
    <t>05999011977</t>
  </si>
  <si>
    <t>THUET JULIEN</t>
  </si>
  <si>
    <t>05996226239</t>
  </si>
  <si>
    <t>05999111192</t>
  </si>
  <si>
    <t>05999069709</t>
  </si>
  <si>
    <t>TOMASINA CHRISTOPHE</t>
  </si>
  <si>
    <t>05999013638</t>
  </si>
  <si>
    <t>05999067326</t>
  </si>
  <si>
    <t>TOMASZEWSKI NICOLAS</t>
  </si>
  <si>
    <t>05999068418</t>
  </si>
  <si>
    <t>05996215516</t>
  </si>
  <si>
    <t>05999012173</t>
  </si>
  <si>
    <t>05994047353</t>
  </si>
  <si>
    <t>05999085425</t>
  </si>
  <si>
    <t>05999062296</t>
  </si>
  <si>
    <t>05999062295</t>
  </si>
  <si>
    <t>05999024147</t>
  </si>
  <si>
    <t>TOURNON DAMIEN</t>
  </si>
  <si>
    <t>05957191675</t>
  </si>
  <si>
    <t>TRIOLO FLORENT</t>
  </si>
  <si>
    <t>05999112479</t>
  </si>
  <si>
    <t>05953098189</t>
  </si>
  <si>
    <t>05999111440</t>
  </si>
  <si>
    <t>05999028480</t>
  </si>
  <si>
    <t>05996223019</t>
  </si>
  <si>
    <t>05999123936</t>
  </si>
  <si>
    <t>05996214968</t>
  </si>
  <si>
    <t>05999030673</t>
  </si>
  <si>
    <t>VALKENAERE NICOLAS</t>
  </si>
  <si>
    <t>05999063433</t>
  </si>
  <si>
    <t>05999066736</t>
  </si>
  <si>
    <t>05999112675</t>
  </si>
  <si>
    <t>05999111193</t>
  </si>
  <si>
    <t>05999052627</t>
  </si>
  <si>
    <t>05999091117</t>
  </si>
  <si>
    <t>05999119879</t>
  </si>
  <si>
    <t>05999119880</t>
  </si>
  <si>
    <t>VANACKER GEOFFREY</t>
  </si>
  <si>
    <t>05999016211</t>
  </si>
  <si>
    <t>05999070923</t>
  </si>
  <si>
    <t>05999070922</t>
  </si>
  <si>
    <t>05999066600</t>
  </si>
  <si>
    <t>05996215975</t>
  </si>
  <si>
    <t>05999066563</t>
  </si>
  <si>
    <t>05994059691</t>
  </si>
  <si>
    <t>05999111643</t>
  </si>
  <si>
    <t>VANDAMME ANTHONY</t>
  </si>
  <si>
    <t>05999107711</t>
  </si>
  <si>
    <t>05963119669</t>
  </si>
  <si>
    <t>05999028716</t>
  </si>
  <si>
    <t>05999114026</t>
  </si>
  <si>
    <t>VANDENBUSSCHE MAXIME</t>
  </si>
  <si>
    <t>05999073880</t>
  </si>
  <si>
    <t>05999012083</t>
  </si>
  <si>
    <t>VANDERHAEGEN MAEL</t>
  </si>
  <si>
    <t>05999111389</t>
  </si>
  <si>
    <t>05999097894</t>
  </si>
  <si>
    <t>VANDERMEERCH GREGORY</t>
  </si>
  <si>
    <t>05999114021</t>
  </si>
  <si>
    <t>VANDERMEERSCH EVA</t>
  </si>
  <si>
    <t>05999114024</t>
  </si>
  <si>
    <t>05999109574</t>
  </si>
  <si>
    <t>VANDERMOSTEN CHARLES</t>
  </si>
  <si>
    <t>05999012939</t>
  </si>
  <si>
    <t>VANDESOMPEL PASCAL</t>
  </si>
  <si>
    <t>05994047487</t>
  </si>
  <si>
    <t>VANDREPOTTE EMERICK</t>
  </si>
  <si>
    <t>05999023278</t>
  </si>
  <si>
    <t>VANONE FRANCK</t>
  </si>
  <si>
    <t>05996223430</t>
  </si>
  <si>
    <t>05999084973</t>
  </si>
  <si>
    <t>VANWYNENDAELE REMY</t>
  </si>
  <si>
    <t>05999025056</t>
  </si>
  <si>
    <t>VASSE REMI</t>
  </si>
  <si>
    <t>05999061165</t>
  </si>
  <si>
    <t>05999092148</t>
  </si>
  <si>
    <t>05999084879</t>
  </si>
  <si>
    <t>VASTESAEGER LUCAS</t>
  </si>
  <si>
    <t>05996227283</t>
  </si>
  <si>
    <t>VASTESAEGER XAVIER</t>
  </si>
  <si>
    <t>05996227282</t>
  </si>
  <si>
    <t>VAUBOURGEIX SIMON</t>
  </si>
  <si>
    <t>CLUB CYCLOTOURISME MAROILLES</t>
  </si>
  <si>
    <t>05999098741</t>
  </si>
  <si>
    <t>05999069150</t>
  </si>
  <si>
    <t>05994063158</t>
  </si>
  <si>
    <t>05999084444</t>
  </si>
  <si>
    <t>VERCRUYSSE MATHIAS</t>
  </si>
  <si>
    <t>05999111323</t>
  </si>
  <si>
    <t>VERDIERE TONY</t>
  </si>
  <si>
    <t>05999084943</t>
  </si>
  <si>
    <t>05996223970</t>
  </si>
  <si>
    <t>05996219563</t>
  </si>
  <si>
    <t>05996215369</t>
  </si>
  <si>
    <t>05996219564</t>
  </si>
  <si>
    <t>05999111194</t>
  </si>
  <si>
    <t>VERHULST ERIC</t>
  </si>
  <si>
    <t>05999103101</t>
  </si>
  <si>
    <t>VERMEULEN NICOLAS</t>
  </si>
  <si>
    <t>05999111207</t>
  </si>
  <si>
    <t>VERNET GAETAN</t>
  </si>
  <si>
    <t>05999073895</t>
  </si>
  <si>
    <t>05953098075</t>
  </si>
  <si>
    <t>05999111186</t>
  </si>
  <si>
    <t>VIEVILLE OLIVIER</t>
  </si>
  <si>
    <t>05994058821</t>
  </si>
  <si>
    <t>VINCENT EMMANUEL</t>
  </si>
  <si>
    <t>05999093016</t>
  </si>
  <si>
    <t>05999074037</t>
  </si>
  <si>
    <t>VINCENT FRANCOIS</t>
  </si>
  <si>
    <t>05999111646</t>
  </si>
  <si>
    <t>05996214972</t>
  </si>
  <si>
    <t>05999017639</t>
  </si>
  <si>
    <t>WAEGHE LUC</t>
  </si>
  <si>
    <t>05999113553</t>
  </si>
  <si>
    <t>05999117363</t>
  </si>
  <si>
    <t>05999104117</t>
  </si>
  <si>
    <t>05994040043</t>
  </si>
  <si>
    <t>WIBAUT NATHANAEL</t>
  </si>
  <si>
    <t>05999012929</t>
  </si>
  <si>
    <t>WITTEK ELODIE</t>
  </si>
  <si>
    <t>05999069524</t>
  </si>
  <si>
    <t>05999099578</t>
  </si>
  <si>
    <t>WYPELIER ALEXANDRE</t>
  </si>
  <si>
    <t>05999104701</t>
  </si>
  <si>
    <t>YALAOUI YANIS</t>
  </si>
  <si>
    <t>05999024634</t>
  </si>
  <si>
    <t>YALAOUI ZAKARIA</t>
  </si>
  <si>
    <t>05999029616</t>
  </si>
  <si>
    <t>05999064198</t>
  </si>
  <si>
    <t>05999069548</t>
  </si>
  <si>
    <t>ZUCCHERO AURÉLIEN</t>
  </si>
  <si>
    <t>05992305027</t>
  </si>
  <si>
    <t>ZUCCHERO MATHIS</t>
  </si>
  <si>
    <t>05999113559</t>
  </si>
  <si>
    <t>ZWIERZCHIEWSKI ZDZILAW</t>
  </si>
  <si>
    <t>05999099013</t>
  </si>
  <si>
    <t>ANCHAIN PAUL</t>
  </si>
  <si>
    <t>06297013285</t>
  </si>
  <si>
    <t>ARGENTINO ANTHONY</t>
  </si>
  <si>
    <t>06204808729</t>
  </si>
  <si>
    <t>ASPEELE CEDRIC</t>
  </si>
  <si>
    <t>ISBERGUES - CLUB CYCLISTE D  ISBERGUES M</t>
  </si>
  <si>
    <t>06297014295</t>
  </si>
  <si>
    <t>06297075540</t>
  </si>
  <si>
    <t>06297094390</t>
  </si>
  <si>
    <t>06297094391</t>
  </si>
  <si>
    <t>BARLIN FJEP CERCLE LAIQUE</t>
  </si>
  <si>
    <t>06297092290</t>
  </si>
  <si>
    <t>06297087022</t>
  </si>
  <si>
    <t>BERLEMONT DOMINIQUE</t>
  </si>
  <si>
    <t>06297042400</t>
  </si>
  <si>
    <t>BERLEMONT MAXENCE</t>
  </si>
  <si>
    <t>BOULOGNE SPORTING CLUB BOULONNAIS</t>
  </si>
  <si>
    <t>06204950880</t>
  </si>
  <si>
    <t>BISIAUX FRANCK</t>
  </si>
  <si>
    <t>LENS LE TEAM LENSOIS</t>
  </si>
  <si>
    <t>06297061050</t>
  </si>
  <si>
    <t>06297096176</t>
  </si>
  <si>
    <t>06297052385</t>
  </si>
  <si>
    <t>06297023924</t>
  </si>
  <si>
    <t>06297033189</t>
  </si>
  <si>
    <t>BONNAY FREDDY</t>
  </si>
  <si>
    <t>06204951630</t>
  </si>
  <si>
    <t>BOUREL JONATHAN</t>
  </si>
  <si>
    <t>MTB RACING TEAM</t>
  </si>
  <si>
    <t>06297097218</t>
  </si>
  <si>
    <t>BREIT EMMANUEL</t>
  </si>
  <si>
    <t>AUXI LE CHATEAU VELOCE CLUB AUXILOIS</t>
  </si>
  <si>
    <t>06297102213</t>
  </si>
  <si>
    <t>BRIAULT CORALIE</t>
  </si>
  <si>
    <t>BOUQUEHAULT UNION CYCLISTE</t>
  </si>
  <si>
    <t>06297092116</t>
  </si>
  <si>
    <t>BRIOTE LUDOVIC</t>
  </si>
  <si>
    <t>06297045222</t>
  </si>
  <si>
    <t>BRUET JEAN CLAUDE</t>
  </si>
  <si>
    <t>06297024656</t>
  </si>
  <si>
    <t>BRUVIER JACKY</t>
  </si>
  <si>
    <t>06297102165</t>
  </si>
  <si>
    <t>BULCOURT EMMANUEL</t>
  </si>
  <si>
    <t>06204951637</t>
  </si>
  <si>
    <t>06297019637</t>
  </si>
  <si>
    <t>BUTTIAUX SEVERIN</t>
  </si>
  <si>
    <t>06297082831</t>
  </si>
  <si>
    <t>CANDAS DIDIER</t>
  </si>
  <si>
    <t>06204951197</t>
  </si>
  <si>
    <t>06240369391</t>
  </si>
  <si>
    <t>CARBONNIER JULIEN</t>
  </si>
  <si>
    <t>06266606315</t>
  </si>
  <si>
    <t>CARBONNIER QUENTIN</t>
  </si>
  <si>
    <t>06297020831</t>
  </si>
  <si>
    <t>CARPENTIER PATRICK</t>
  </si>
  <si>
    <t>OUTREAU CLUB SPORTIF OUTRELOIS (C.S.O)</t>
  </si>
  <si>
    <t>06297065700</t>
  </si>
  <si>
    <t>CAUWET FRANCK</t>
  </si>
  <si>
    <t>06297091959</t>
  </si>
  <si>
    <t>CAZE ALBAN</t>
  </si>
  <si>
    <t>06297066751</t>
  </si>
  <si>
    <t>06297098607</t>
  </si>
  <si>
    <t>06297098606</t>
  </si>
  <si>
    <t>06297076313</t>
  </si>
  <si>
    <t>CL?MENT TOM</t>
  </si>
  <si>
    <t>06297101108</t>
  </si>
  <si>
    <t>06297091538</t>
  </si>
  <si>
    <t>06297087295</t>
  </si>
  <si>
    <t>06297096734</t>
  </si>
  <si>
    <t>06297096735</t>
  </si>
  <si>
    <t>CONGY GERARD</t>
  </si>
  <si>
    <t>06297080170</t>
  </si>
  <si>
    <t>CREPIEUX DOROTHEE</t>
  </si>
  <si>
    <t>06297068982</t>
  </si>
  <si>
    <t>D HONDT BRUNO</t>
  </si>
  <si>
    <t>06204951638</t>
  </si>
  <si>
    <t>DANEL JEAN PIERRE</t>
  </si>
  <si>
    <t>06263102864</t>
  </si>
  <si>
    <t>DASSONVILLE SEBASTIEN</t>
  </si>
  <si>
    <t>NOEUX VELO CLUB NOEUXOIS</t>
  </si>
  <si>
    <t>06297059854</t>
  </si>
  <si>
    <t>DAUCHELLE LIONEL</t>
  </si>
  <si>
    <t>06297083851</t>
  </si>
  <si>
    <t>06297065816</t>
  </si>
  <si>
    <t>DAVROUX PHILIPPE</t>
  </si>
  <si>
    <t>06297020308</t>
  </si>
  <si>
    <t>DE MUYNCK STEPHANE</t>
  </si>
  <si>
    <t>06297084545</t>
  </si>
  <si>
    <t>DEBRIL MARINE</t>
  </si>
  <si>
    <t>ST POL SUR TERNOISE VELO CLUB ST POLOIS</t>
  </si>
  <si>
    <t>06297094958</t>
  </si>
  <si>
    <t>06297064612</t>
  </si>
  <si>
    <t>DECOOPMAN CEDRIC</t>
  </si>
  <si>
    <t>06297054722</t>
  </si>
  <si>
    <t>06297054149</t>
  </si>
  <si>
    <t>06297095022</t>
  </si>
  <si>
    <t>06297069832</t>
  </si>
  <si>
    <t>DELEBARRE JEROME</t>
  </si>
  <si>
    <t>06297016103</t>
  </si>
  <si>
    <t>DELIERS BALTHAZAR</t>
  </si>
  <si>
    <t>06297102212</t>
  </si>
  <si>
    <t>DELORY MAURICE</t>
  </si>
  <si>
    <t>06297094698</t>
  </si>
  <si>
    <t>06297083821</t>
  </si>
  <si>
    <t>06297042350</t>
  </si>
  <si>
    <t>06204815846</t>
  </si>
  <si>
    <t>06297097288</t>
  </si>
  <si>
    <t>06210648851</t>
  </si>
  <si>
    <t>06297055737</t>
  </si>
  <si>
    <t>DMYTROW NICOLAS</t>
  </si>
  <si>
    <t>BULLY LES MINES ENTENTE SPORTIVE CYCLIST</t>
  </si>
  <si>
    <t>06240368462</t>
  </si>
  <si>
    <t>DONNE PHILIPPE</t>
  </si>
  <si>
    <t>06265760676</t>
  </si>
  <si>
    <t>DUFFROY ANTOINE</t>
  </si>
  <si>
    <t>FLEURBAIX TEAM SHARK VTT</t>
  </si>
  <si>
    <t>06297015338</t>
  </si>
  <si>
    <t>06265605486</t>
  </si>
  <si>
    <t>DUMONT LUCIE</t>
  </si>
  <si>
    <t>06204811021</t>
  </si>
  <si>
    <t>DUMONT OLIVIER</t>
  </si>
  <si>
    <t>06204811020</t>
  </si>
  <si>
    <t>DUPAS KEVIN</t>
  </si>
  <si>
    <t>06297094960</t>
  </si>
  <si>
    <t>06297056146</t>
  </si>
  <si>
    <t>EDOUARD ERIC</t>
  </si>
  <si>
    <t>06250231188</t>
  </si>
  <si>
    <t>EROUART CHARLES</t>
  </si>
  <si>
    <t>HARNES VELO CLUB HARNESIEN</t>
  </si>
  <si>
    <t>06263105939</t>
  </si>
  <si>
    <t>FARDOUX DANY</t>
  </si>
  <si>
    <t>06297037378</t>
  </si>
  <si>
    <t>FAVIER FREDDY</t>
  </si>
  <si>
    <t>06204808296</t>
  </si>
  <si>
    <t>FAVIER JEAN MARIE</t>
  </si>
  <si>
    <t>06204808292</t>
  </si>
  <si>
    <t>FAVIER LANNA</t>
  </si>
  <si>
    <t>06297083845</t>
  </si>
  <si>
    <t>FLAMENT JAMES</t>
  </si>
  <si>
    <t>06266614693</t>
  </si>
  <si>
    <t>FOIREST PASCAL</t>
  </si>
  <si>
    <t>06297093503</t>
  </si>
  <si>
    <t>06260084562</t>
  </si>
  <si>
    <t>06297042391</t>
  </si>
  <si>
    <t>FOURNIER YOHANN</t>
  </si>
  <si>
    <t>06297096731</t>
  </si>
  <si>
    <t>06297094392</t>
  </si>
  <si>
    <t>FREDERICK RENE</t>
  </si>
  <si>
    <t>06297070094</t>
  </si>
  <si>
    <t>GAMAND QUENTIN</t>
  </si>
  <si>
    <t>06204951673</t>
  </si>
  <si>
    <t>GAROT LAURENCE</t>
  </si>
  <si>
    <t>06204823312</t>
  </si>
  <si>
    <t>06297083836</t>
  </si>
  <si>
    <t>GAWRONSKI MICHEL</t>
  </si>
  <si>
    <t>06260031129</t>
  </si>
  <si>
    <t>GILBERT MATHIS</t>
  </si>
  <si>
    <t>06297102214</t>
  </si>
  <si>
    <t>GILBERT VIVIANE</t>
  </si>
  <si>
    <t>06260056227</t>
  </si>
  <si>
    <t>06260031180</t>
  </si>
  <si>
    <t>06297094798</t>
  </si>
  <si>
    <t>GORET JEAN LUC</t>
  </si>
  <si>
    <t>06297056557</t>
  </si>
  <si>
    <t>GOSSART GERARD</t>
  </si>
  <si>
    <t>06297094699</t>
  </si>
  <si>
    <t>06297065920</t>
  </si>
  <si>
    <t>HACHIN ARNAUD</t>
  </si>
  <si>
    <t>06297055777</t>
  </si>
  <si>
    <t>HAUTERIVE LOIC</t>
  </si>
  <si>
    <t>06297055593</t>
  </si>
  <si>
    <t>06297082826</t>
  </si>
  <si>
    <t>HELLEBOIS ALAIN</t>
  </si>
  <si>
    <t>06240143251</t>
  </si>
  <si>
    <t>06297057139</t>
  </si>
  <si>
    <t>JACQUIN DAVID</t>
  </si>
  <si>
    <t>06297101749</t>
  </si>
  <si>
    <t>06259125452</t>
  </si>
  <si>
    <t>06297082118</t>
  </si>
  <si>
    <t>KROL MICHAEL</t>
  </si>
  <si>
    <t>06297009605</t>
  </si>
  <si>
    <t>LADUREAU CLÉMENT</t>
  </si>
  <si>
    <t>06297094528</t>
  </si>
  <si>
    <t>06210634695</t>
  </si>
  <si>
    <t>LAMARCHE CLARA</t>
  </si>
  <si>
    <t>06297021112</t>
  </si>
  <si>
    <t>06297098605</t>
  </si>
  <si>
    <t>06297036885</t>
  </si>
  <si>
    <t>LANSIAU ALAIN</t>
  </si>
  <si>
    <t>06297056297</t>
  </si>
  <si>
    <t>06297062468</t>
  </si>
  <si>
    <t>06297068003</t>
  </si>
  <si>
    <t>LANSIAU MATTHIEU</t>
  </si>
  <si>
    <t>06297087307</t>
  </si>
  <si>
    <t>LE MOULLEC LOIC</t>
  </si>
  <si>
    <t>06297094488</t>
  </si>
  <si>
    <t>LE TRIONNAIRE NICOLAS</t>
  </si>
  <si>
    <t>06297095374</t>
  </si>
  <si>
    <t>06297042260</t>
  </si>
  <si>
    <t>LEBLOND CHRISTIAN</t>
  </si>
  <si>
    <t>06220237970</t>
  </si>
  <si>
    <t>06297096467</t>
  </si>
  <si>
    <t>06240368703</t>
  </si>
  <si>
    <t>LECLERC PHILIPPE</t>
  </si>
  <si>
    <t>06240368702</t>
  </si>
  <si>
    <t>06204947569</t>
  </si>
  <si>
    <t>06297092226</t>
  </si>
  <si>
    <t>06297076306</t>
  </si>
  <si>
    <t>LEGROS FREDERIC</t>
  </si>
  <si>
    <t>06240399442</t>
  </si>
  <si>
    <t>LEMAIRE ANTHONY</t>
  </si>
  <si>
    <t>06297037068</t>
  </si>
  <si>
    <t>06297071849</t>
  </si>
  <si>
    <t>LENGLART NOA</t>
  </si>
  <si>
    <t>06297039426</t>
  </si>
  <si>
    <t>LENGLIN GILBERT</t>
  </si>
  <si>
    <t>06204734206</t>
  </si>
  <si>
    <t>06297037065</t>
  </si>
  <si>
    <t>LERMENE ALEXY</t>
  </si>
  <si>
    <t>06297095024</t>
  </si>
  <si>
    <t>LEROUX JEAN CLAUDE</t>
  </si>
  <si>
    <t>06297056304</t>
  </si>
  <si>
    <t>LEROUX NICOLAS</t>
  </si>
  <si>
    <t>06297042401</t>
  </si>
  <si>
    <t>LEROY ALAIN</t>
  </si>
  <si>
    <t>06297016251</t>
  </si>
  <si>
    <t>LEROY ARNAUD</t>
  </si>
  <si>
    <t>06210058627</t>
  </si>
  <si>
    <t>LESIEUX RENAUD</t>
  </si>
  <si>
    <t>06297020411</t>
  </si>
  <si>
    <t>06297042262</t>
  </si>
  <si>
    <t>LIEVIN GAETAN</t>
  </si>
  <si>
    <t>06297096994</t>
  </si>
  <si>
    <t>LONCKE SÉBASTIEN</t>
  </si>
  <si>
    <t>06297092070</t>
  </si>
  <si>
    <t>06204808731</t>
  </si>
  <si>
    <t>MACHIN THIBAULT</t>
  </si>
  <si>
    <t>06297052924</t>
  </si>
  <si>
    <t>MACHU PASCAL</t>
  </si>
  <si>
    <t>06297021083</t>
  </si>
  <si>
    <t>06297068106</t>
  </si>
  <si>
    <t>MARIAUL TIMEO</t>
  </si>
  <si>
    <t>06297095025</t>
  </si>
  <si>
    <t>MARTIN DOCILE</t>
  </si>
  <si>
    <t>06297082164</t>
  </si>
  <si>
    <t>MARTIN FABIEN</t>
  </si>
  <si>
    <t>06297082827</t>
  </si>
  <si>
    <t>MARTIN JUSTINE</t>
  </si>
  <si>
    <t>06297083853</t>
  </si>
  <si>
    <t>MASSON JACKY</t>
  </si>
  <si>
    <t>06253083749</t>
  </si>
  <si>
    <t>06297070120</t>
  </si>
  <si>
    <t>MORTREUX JEROME</t>
  </si>
  <si>
    <t>06260035615</t>
  </si>
  <si>
    <t>NIDAM ALI</t>
  </si>
  <si>
    <t>06204787452</t>
  </si>
  <si>
    <t>NOWAK FREDDY</t>
  </si>
  <si>
    <t>06297075543</t>
  </si>
  <si>
    <t>NOWAK MADDY</t>
  </si>
  <si>
    <t>06297095375</t>
  </si>
  <si>
    <t>NOWICKI FABRICE</t>
  </si>
  <si>
    <t>06260055573</t>
  </si>
  <si>
    <t>OSSART PHILIPPE</t>
  </si>
  <si>
    <t>06265615414</t>
  </si>
  <si>
    <t>PAVY MAXIME</t>
  </si>
  <si>
    <t>06297098706</t>
  </si>
  <si>
    <t>PAYEN MATHILDE</t>
  </si>
  <si>
    <t>06297094477</t>
  </si>
  <si>
    <t>06297005991</t>
  </si>
  <si>
    <t>PERRY NICOLAS</t>
  </si>
  <si>
    <t>06297092117</t>
  </si>
  <si>
    <t>PHILIPPE DIDIER</t>
  </si>
  <si>
    <t>06297033444</t>
  </si>
  <si>
    <t>PIETKA PASCAL</t>
  </si>
  <si>
    <t>06297036055</t>
  </si>
  <si>
    <t>PLOMION NOEL</t>
  </si>
  <si>
    <t>MERICOURT ULTRA VTT</t>
  </si>
  <si>
    <t>06297078490</t>
  </si>
  <si>
    <t>06297060382</t>
  </si>
  <si>
    <t>06297019653</t>
  </si>
  <si>
    <t>06297087646</t>
  </si>
  <si>
    <t>PROUVEUR THOMAS</t>
  </si>
  <si>
    <t>06297094522</t>
  </si>
  <si>
    <t>06204730362</t>
  </si>
  <si>
    <t>RENNUIT BENOIT</t>
  </si>
  <si>
    <t>06297092249</t>
  </si>
  <si>
    <t>RICHARD NICOLAS</t>
  </si>
  <si>
    <t>06297095154</t>
  </si>
  <si>
    <t>RICHARD ZYCH AMANDINE</t>
  </si>
  <si>
    <t>06297095155</t>
  </si>
  <si>
    <t>06297094393</t>
  </si>
  <si>
    <t>ROBILLART LUCAS</t>
  </si>
  <si>
    <t>06297094395</t>
  </si>
  <si>
    <t>06297094394</t>
  </si>
  <si>
    <t>06297094396</t>
  </si>
  <si>
    <t>ROTA YOHANN</t>
  </si>
  <si>
    <t>06297083854</t>
  </si>
  <si>
    <t>06297070134</t>
  </si>
  <si>
    <t>06297094444</t>
  </si>
  <si>
    <t>ROYON ALAN</t>
  </si>
  <si>
    <t>06297037921</t>
  </si>
  <si>
    <t>ROYON PIERRICK</t>
  </si>
  <si>
    <t>06297056181</t>
  </si>
  <si>
    <t>SANGNIER MARC</t>
  </si>
  <si>
    <t>06260087673</t>
  </si>
  <si>
    <t>SART ANAIS</t>
  </si>
  <si>
    <t>06297094397</t>
  </si>
  <si>
    <t>SART NOÉMIE</t>
  </si>
  <si>
    <t>06297094398</t>
  </si>
  <si>
    <t>SOMMEVILLE YVES</t>
  </si>
  <si>
    <t>06265606426</t>
  </si>
  <si>
    <t>TAHON SIMON</t>
  </si>
  <si>
    <t>06297085464</t>
  </si>
  <si>
    <t>06297083822</t>
  </si>
  <si>
    <t>TAVERNIER FLORIAN</t>
  </si>
  <si>
    <t>06297021113</t>
  </si>
  <si>
    <t>THERY ANTOINE</t>
  </si>
  <si>
    <t>06297083846</t>
  </si>
  <si>
    <t>THIEBAUT MICHEL</t>
  </si>
  <si>
    <t>06204951629</t>
  </si>
  <si>
    <t>THUMEREL SYLVAIN</t>
  </si>
  <si>
    <t>06297094441</t>
  </si>
  <si>
    <t>TILLIER JOEL</t>
  </si>
  <si>
    <t>06297042364</t>
  </si>
  <si>
    <t>TRAUET GUILLAUME</t>
  </si>
  <si>
    <t>06297053805</t>
  </si>
  <si>
    <t>06240368696</t>
  </si>
  <si>
    <t>TRICART HUGO</t>
  </si>
  <si>
    <t>06297091960</t>
  </si>
  <si>
    <t>VANDENTORREN CEDRIC</t>
  </si>
  <si>
    <t>06297083855</t>
  </si>
  <si>
    <t>VANDENTORREN MAXIME</t>
  </si>
  <si>
    <t>06297098692</t>
  </si>
  <si>
    <t>06297097960</t>
  </si>
  <si>
    <t>VANOOSTHUYSE ANAIS</t>
  </si>
  <si>
    <t>06297081834</t>
  </si>
  <si>
    <t>06297070096</t>
  </si>
  <si>
    <t>VERON ANTHONY</t>
  </si>
  <si>
    <t>06297082828</t>
  </si>
  <si>
    <t>VERVELLE JOSE</t>
  </si>
  <si>
    <t>06297068113</t>
  </si>
  <si>
    <t>VICART XAVIER</t>
  </si>
  <si>
    <t>06297068711</t>
  </si>
  <si>
    <t>WACH ERIC</t>
  </si>
  <si>
    <t>06240363982</t>
  </si>
  <si>
    <t>06204734207</t>
  </si>
  <si>
    <t>06297087297</t>
  </si>
  <si>
    <t>WELVAERT RICHARD</t>
  </si>
  <si>
    <t>06297012131</t>
  </si>
  <si>
    <t>WITTEK DASSONVILLE CELINE</t>
  </si>
  <si>
    <t>06297059855</t>
  </si>
  <si>
    <t>06297029708</t>
  </si>
  <si>
    <t>06297041804</t>
  </si>
  <si>
    <t>ZYCH ALAIN</t>
  </si>
  <si>
    <t>06297101109</t>
  </si>
  <si>
    <t>GRAVEZ SAMUEL</t>
  </si>
  <si>
    <t>VELO PLUS</t>
  </si>
  <si>
    <t>MAUBEUGE</t>
  </si>
  <si>
    <t>BAPAUME</t>
  </si>
  <si>
    <t>LA MADELEINE</t>
  </si>
  <si>
    <t xml:space="preserve">CLUB FREE BIKING FAMILY </t>
  </si>
  <si>
    <t>CC CAMBRAI</t>
  </si>
  <si>
    <t>LECLERCQ JEAN-LOUIS</t>
  </si>
  <si>
    <t>vc noeuxois</t>
  </si>
  <si>
    <t>BOUZERE ADRIEN</t>
  </si>
  <si>
    <t xml:space="preserve">UNION SPORTIVE SAINT ANDRE </t>
  </si>
  <si>
    <t>VAILLANT FABIEN</t>
  </si>
  <si>
    <t>wattignies</t>
  </si>
  <si>
    <t>velo club d'ostrevent</t>
  </si>
  <si>
    <t>lieu  saint amand</t>
  </si>
  <si>
    <t>MISMAQUE YOANN</t>
  </si>
  <si>
    <t>REIMS</t>
  </si>
  <si>
    <t>fourmies</t>
  </si>
  <si>
    <t>CC OUREAU</t>
  </si>
  <si>
    <t>DUFOUR MICHEL</t>
  </si>
  <si>
    <t>RENAUT VINCENT</t>
  </si>
  <si>
    <t>VALBERT FLAVIEN</t>
  </si>
  <si>
    <t xml:space="preserve">rendu 40 euros </t>
  </si>
  <si>
    <t>DUPUIS VALENTIN</t>
  </si>
  <si>
    <t>GODEFROID FABIAN</t>
  </si>
  <si>
    <t xml:space="preserve">BAILLARD LOUIS </t>
  </si>
  <si>
    <t>CATOIRE MATTIEU</t>
  </si>
  <si>
    <t>HAVREZ jean marie</t>
  </si>
  <si>
    <t>HARDY JEAN PHILIPPE</t>
  </si>
  <si>
    <t>LA CHERIZIENNE - VILLE DE CHAUNY</t>
  </si>
  <si>
    <t>SAGUEZ NICOLA</t>
  </si>
  <si>
    <t>VERHAEGHE ALEXANDRE</t>
  </si>
  <si>
    <t>BLONDIAUX QUENTIN</t>
  </si>
  <si>
    <t>VANTIEGHEM MAXANCE</t>
  </si>
  <si>
    <t>FLOUR ENZO</t>
  </si>
  <si>
    <t>MOREL DAVID</t>
  </si>
  <si>
    <t>GOCHON CEDRIC</t>
  </si>
  <si>
    <t>a dejà un transpondeur réglé</t>
  </si>
  <si>
    <t>DELSAUX MARC</t>
  </si>
  <si>
    <t>FRISON AURELIEN</t>
  </si>
  <si>
    <t>DELPLANQUE DYLAN</t>
  </si>
  <si>
    <t>HUVELLE RICHARD</t>
  </si>
  <si>
    <t>DUCHAUSSOY MICHEL</t>
  </si>
  <si>
    <t>BONNIER ERIC</t>
  </si>
  <si>
    <t>BLONDEL FREDERIC</t>
  </si>
  <si>
    <t>BOUVET GRICOURT HUGO</t>
  </si>
  <si>
    <t>ESPOIR CYCLISTE WAMBRECHIES MARQUETTE</t>
  </si>
  <si>
    <t>EXTERIEUR</t>
  </si>
  <si>
    <t>BUISSE OLIVIER</t>
  </si>
  <si>
    <t>DE PARMENTIER MAXENCE</t>
  </si>
  <si>
    <t>DEVELTER GREGORY</t>
  </si>
  <si>
    <t>DUPUIS ARNAUD</t>
  </si>
  <si>
    <t>DUTHOIT ELISE</t>
  </si>
  <si>
    <t>GOSSET ISABELLE</t>
  </si>
  <si>
    <t>HOURDEQUIN STÉPHANE</t>
  </si>
  <si>
    <t>LONCKE SEBASTIEN</t>
  </si>
  <si>
    <t>REDMERSKI STEPHANE</t>
  </si>
  <si>
    <t>TRINQUART YANNICK</t>
  </si>
  <si>
    <t>VAN DE MEULEBROEKE ARNAUD</t>
  </si>
  <si>
    <t>VILAIN ENZO</t>
  </si>
  <si>
    <t>BUISSE LOUISE</t>
  </si>
  <si>
    <t>PECQUEUR JEAN MICHEL</t>
  </si>
  <si>
    <t>LEGRAND SAMUEL</t>
  </si>
  <si>
    <t>MARTINACHE AXEL</t>
  </si>
  <si>
    <t>DIMANCHE DAVID</t>
  </si>
  <si>
    <t>ECVA</t>
  </si>
  <si>
    <t>LE MOULLEC LOIC</t>
  </si>
  <si>
    <t>BUHOT DAVID</t>
  </si>
  <si>
    <t>PELLEGRINI CHARLES</t>
  </si>
  <si>
    <t>TRISTRAM JESSY</t>
  </si>
  <si>
    <t>RICOUART MARC ANTOINE </t>
  </si>
  <si>
    <t>MENTRE ETIENNE</t>
  </si>
  <si>
    <t>ROBILLART MAEVE</t>
  </si>
  <si>
    <t>SART NOEMIE</t>
  </si>
  <si>
    <t>3 CHEQUES</t>
  </si>
  <si>
    <t>FLEURBAIX</t>
  </si>
  <si>
    <t>e</t>
  </si>
  <si>
    <t>FRISON ANTHONY</t>
  </si>
  <si>
    <t>ESCOBEDO THOMAS</t>
  </si>
  <si>
    <t>NASSENS NICOLAS</t>
  </si>
  <si>
    <t>CAPILLIEZ PIERRE ALAIN</t>
  </si>
  <si>
    <t>ATTAGNANT JUSTINE</t>
  </si>
  <si>
    <t>TOURET HERVE</t>
  </si>
  <si>
    <t>PLAISANT JULIEN</t>
  </si>
  <si>
    <t>MARCINIAK CHRISTIAN</t>
  </si>
  <si>
    <t>MERIAUX FREDERIC</t>
  </si>
  <si>
    <t>GABEZ ANDRE</t>
  </si>
  <si>
    <t>RENARD VINCENT</t>
  </si>
  <si>
    <t>Max-Ange Doyen</t>
  </si>
  <si>
    <t>??????</t>
  </si>
  <si>
    <t>SIZAIRE THOMAS</t>
  </si>
  <si>
    <t>ALEXANDRE MAGGY</t>
  </si>
  <si>
    <t>REUTERS</t>
  </si>
  <si>
    <t>DUQUENNOY MARC</t>
  </si>
  <si>
    <t>CARTON PATRICK</t>
  </si>
  <si>
    <t>LEGRAS JEAN RAOULT</t>
  </si>
  <si>
    <t>CAROUX BENJAMIN</t>
  </si>
  <si>
    <t>DUPUIS JULIETTE</t>
  </si>
  <si>
    <t>MEYNET THOMAS</t>
  </si>
  <si>
    <t>HEULERS FLORIAN</t>
  </si>
  <si>
    <t xml:space="preserve">RICHARD MATTEO </t>
  </si>
  <si>
    <t xml:space="preserve">OLIVIER ALEXANDRE </t>
  </si>
  <si>
    <t>LOOS EN GOHELLE</t>
  </si>
  <si>
    <t>BIACHE</t>
  </si>
  <si>
    <t>VALENCIENNES</t>
  </si>
  <si>
    <t>ST ANDRE</t>
  </si>
  <si>
    <t>WINGLES</t>
  </si>
  <si>
    <t>BARTIER SERGE</t>
  </si>
  <si>
    <t>SAMIER GERMAIN</t>
  </si>
  <si>
    <t>GAZ ELEC DOUAI</t>
  </si>
  <si>
    <t>DEPIL LOUIS</t>
  </si>
  <si>
    <t>52X11 HIRSON THIÉRACHE</t>
  </si>
  <si>
    <t>GENIESSE REMI</t>
  </si>
  <si>
    <t xml:space="preserve">ROUTE </t>
  </si>
  <si>
    <t xml:space="preserve">QUERTANT ALEXIS </t>
  </si>
  <si>
    <t>BOUCHAIN</t>
  </si>
  <si>
    <t>LELEU CHRISTIAN</t>
  </si>
  <si>
    <t>VERMELLES MTB RACING TEAM</t>
  </si>
  <si>
    <t>BURZYNSKI ORIANE</t>
  </si>
  <si>
    <t>DEJEHET FRANCOIS XAVIER</t>
  </si>
  <si>
    <t>KAMINSKI MICHEL</t>
  </si>
  <si>
    <t>DASSONVILLE BENOIT</t>
  </si>
  <si>
    <t>THOMAS DAVID</t>
  </si>
  <si>
    <t>LEGRAND MICHEL</t>
  </si>
  <si>
    <t>KIRKET QUENTIN</t>
  </si>
  <si>
    <t>SOBCZAK THEO</t>
  </si>
  <si>
    <t>CAPON SÉBASTIEN</t>
  </si>
  <si>
    <t>COET ALEXANDRE</t>
  </si>
  <si>
    <t>RIVART FANNY</t>
  </si>
  <si>
    <t>Exterieur</t>
  </si>
  <si>
    <t>COUILLEZ JEAN FRANCOIS</t>
  </si>
  <si>
    <t xml:space="preserve">REGLE  </t>
  </si>
  <si>
    <t>LECLERCQ JEAN LOUIS</t>
  </si>
  <si>
    <t>DUQUENNOY Marc</t>
  </si>
  <si>
    <t>LUCAS LAURENT</t>
  </si>
  <si>
    <t>LEFOREST</t>
  </si>
  <si>
    <t>USVM</t>
  </si>
  <si>
    <t>CORCY JEAN-MARC</t>
  </si>
  <si>
    <t>PROVILLE</t>
  </si>
  <si>
    <t>V C ANZIN</t>
  </si>
  <si>
    <t>FARDOUX LENA</t>
  </si>
  <si>
    <t>FERRIERES</t>
  </si>
  <si>
    <t>RICHARD MARIE CLOTHILDE</t>
  </si>
  <si>
    <t>WAMBRECHIES</t>
  </si>
  <si>
    <t>ROUBAIX</t>
  </si>
  <si>
    <t xml:space="preserve">E C TOURCOING </t>
  </si>
  <si>
    <t>BRIAND SEBASTIEN</t>
  </si>
  <si>
    <t>CAPELLE OLIVIER</t>
  </si>
  <si>
    <t>DE PAEPE GREGORY</t>
  </si>
  <si>
    <t>DEPAEPE AURELIEN</t>
  </si>
  <si>
    <t>FRANCOIS MARC</t>
  </si>
  <si>
    <t>HENNEQUART JEAN FRANCOIS</t>
  </si>
  <si>
    <t>SAMIER FREDERIC</t>
  </si>
  <si>
    <t>DEJARDIN CORENTIN</t>
  </si>
  <si>
    <t>LIMOSIN JEROME</t>
  </si>
  <si>
    <t>ne prends pas</t>
  </si>
  <si>
    <t>POUBEL-DIENG YANNICK</t>
  </si>
  <si>
    <t xml:space="preserve">AGNY </t>
  </si>
  <si>
    <t>DHIERS EDGAR</t>
  </si>
  <si>
    <t>DURIEZ BENOIT</t>
  </si>
  <si>
    <t>LAMAURY SEBASTIEN</t>
  </si>
  <si>
    <t>BRODEL ANTONIN</t>
  </si>
  <si>
    <t>BONACCI ALDO</t>
  </si>
  <si>
    <t>VERDIN VALENTIN</t>
  </si>
  <si>
    <t>AGNY</t>
  </si>
  <si>
    <t>MANQUEVILLES LILLERS</t>
  </si>
  <si>
    <t>LEFRERE YANN</t>
  </si>
  <si>
    <t>17/19 ans</t>
  </si>
  <si>
    <t>20/29 ans</t>
  </si>
  <si>
    <t>30/39 ans</t>
  </si>
  <si>
    <t>40/49 ans</t>
  </si>
  <si>
    <t>50/59 ans</t>
  </si>
  <si>
    <t>60 et plus</t>
  </si>
  <si>
    <t>Féminine</t>
  </si>
  <si>
    <t>ETROEUNGT</t>
  </si>
  <si>
    <t>SPORTING CLUB BOULLONNAIS</t>
  </si>
  <si>
    <t>GORLIER DYLAN</t>
  </si>
  <si>
    <t xml:space="preserve"> ST ANDRE</t>
  </si>
  <si>
    <t>MERICOURT T 2</t>
  </si>
  <si>
    <t>ALLART ERIC</t>
  </si>
  <si>
    <t xml:space="preserve"> ANZIN</t>
  </si>
  <si>
    <t xml:space="preserve"> SOLESMES</t>
  </si>
  <si>
    <t>MANQUEVILLES</t>
  </si>
  <si>
    <t>VANTHUYNE STEPHAN</t>
  </si>
  <si>
    <t>U S V M</t>
  </si>
  <si>
    <t>VTT CLUB PONT SUR SAMBRE</t>
  </si>
  <si>
    <t>U C CAPELLOISE FOURMIES</t>
  </si>
  <si>
    <t>DURAND DIDIER</t>
  </si>
  <si>
    <t>ISBERGUES</t>
  </si>
  <si>
    <t>CC VILLENEUVE ST GERMAIN SOISSONS AISNE</t>
  </si>
  <si>
    <t>WATTERLOT DIDIER</t>
  </si>
  <si>
    <t>LA CAPELLE 59</t>
  </si>
  <si>
    <t>RICHARD MARIE HELENE</t>
  </si>
  <si>
    <t>CASTELAIN CLAIRE</t>
  </si>
  <si>
    <t>CRUPPE KYLIAN</t>
  </si>
  <si>
    <t>DEGARDIN ENZO</t>
  </si>
  <si>
    <t xml:space="preserve"> AGNY</t>
  </si>
  <si>
    <t xml:space="preserve">LOOS </t>
  </si>
  <si>
    <t>CLOTHAIRE RICHARD</t>
  </si>
  <si>
    <t>VAN FRIEL MAXIME</t>
  </si>
  <si>
    <t xml:space="preserve"> ANNEQUIN</t>
  </si>
  <si>
    <t>HOURDEQUIN LOUIS</t>
  </si>
  <si>
    <t>DELARUE NOE</t>
  </si>
  <si>
    <t>VELO CLUB DE LEWARDE</t>
  </si>
  <si>
    <t>PAYEN ARTHUR</t>
  </si>
  <si>
    <t>EDOUARD NATHAN</t>
  </si>
  <si>
    <t>PARSY HUGO</t>
  </si>
  <si>
    <t>LIEU ST AMAND</t>
  </si>
  <si>
    <t>CROP SOAN</t>
  </si>
  <si>
    <t>LOOS</t>
  </si>
  <si>
    <t>TOURCOING</t>
  </si>
  <si>
    <t xml:space="preserve">PO CERTIFICAT </t>
  </si>
  <si>
    <t>RIVART TIMAEL</t>
  </si>
  <si>
    <t>HAUTERIVE MAVRICK</t>
  </si>
  <si>
    <t>VAN FRIEL THOMAS</t>
  </si>
  <si>
    <t>KNOCKAERT PAUL</t>
  </si>
  <si>
    <t>HOUDART LUCIE</t>
  </si>
  <si>
    <t>DASSONVILLE LEONTINE</t>
  </si>
  <si>
    <t>LEFRANCQ LOUISE</t>
  </si>
  <si>
    <t>FREHAUT ANTONIN</t>
  </si>
  <si>
    <t>DELISSEN-HADOUX TOM</t>
  </si>
  <si>
    <t>SC BOULONNAIS</t>
  </si>
  <si>
    <t>TARDIF PIERRE</t>
  </si>
  <si>
    <t>AUSSEMS JEAN-YVES</t>
  </si>
  <si>
    <t>regke</t>
  </si>
  <si>
    <t>ok</t>
  </si>
  <si>
    <t>PORET DIMITRI</t>
  </si>
  <si>
    <t>SALOUEL</t>
  </si>
  <si>
    <t xml:space="preserve"> RENAUD EVAN</t>
  </si>
  <si>
    <t>echange avec Petit romain</t>
  </si>
  <si>
    <t>ROBIN ELISA</t>
  </si>
  <si>
    <t>SALET CAROLINE</t>
  </si>
  <si>
    <t>CYCLO RANDONNEURS BASSEENS</t>
  </si>
  <si>
    <t>BEDOU ANTONIN</t>
  </si>
  <si>
    <t>MERCIER CEDRIC</t>
  </si>
  <si>
    <t>MAHOUDAUX ETIENNE</t>
  </si>
  <si>
    <t>ADAM LUCIE</t>
  </si>
  <si>
    <t>HIRSON</t>
  </si>
  <si>
    <t xml:space="preserve">HAVELUY C C </t>
  </si>
  <si>
    <t>ECHANGE</t>
  </si>
  <si>
    <t>LEO DOCHNIAK</t>
  </si>
  <si>
    <t>GEOFFROY JEAN-FRANCOIS</t>
  </si>
  <si>
    <t>GUELTON LAURENT</t>
  </si>
  <si>
    <t>VOLANT ALEXANDRE</t>
  </si>
  <si>
    <t>DESTRAY JULIEN</t>
  </si>
  <si>
    <t>DELANGRE TOM</t>
  </si>
  <si>
    <t>LETUFFE/DURIEZ  SAMUEL/LAURENT</t>
  </si>
  <si>
    <t>Tandem</t>
  </si>
  <si>
    <t>CHERON GUILLAUME</t>
  </si>
  <si>
    <t>LETOMBE CHRISTOPHE</t>
  </si>
  <si>
    <t>TOURNEMAINE LAURENT</t>
  </si>
  <si>
    <t>DOCHNIAK LÉO</t>
  </si>
  <si>
    <t>CLUB CYCLISTE DE SALOUEL</t>
  </si>
  <si>
    <t>DUEZ ARMAND</t>
  </si>
  <si>
    <t>RATAJCZAK MATHIS</t>
  </si>
  <si>
    <t>LECOCQ PIERRE</t>
  </si>
  <si>
    <t xml:space="preserve">TOURCOING </t>
  </si>
  <si>
    <t xml:space="preserve">TEAM PEVELE </t>
  </si>
  <si>
    <t>DZIEMBOWSKI QUENTIN</t>
  </si>
  <si>
    <t>CARON BASTIAN</t>
  </si>
  <si>
    <t>VANACKER/VASSEUR THEO/MATTHIEU</t>
  </si>
  <si>
    <t>LOGEZ/EVRARD GUILLAUME/JEREMY</t>
  </si>
  <si>
    <t>TEAM PEVELE CAREMBAULT CYCLISME</t>
  </si>
  <si>
    <t>HANNEQUART KIM</t>
  </si>
  <si>
    <t>LUDE AURELIEN</t>
  </si>
  <si>
    <t>THELUS TEAM UNIS-VERT VTT</t>
  </si>
  <si>
    <t>E C W M</t>
  </si>
  <si>
    <t>IDZIAK DIDIER</t>
  </si>
  <si>
    <t>ROGER HUGOLINE</t>
  </si>
  <si>
    <t xml:space="preserve">billiet jm </t>
  </si>
  <si>
    <t>Roger Hugoline</t>
  </si>
  <si>
    <t xml:space="preserve">RONALD DUPONT </t>
  </si>
  <si>
    <t>DOUAI</t>
  </si>
  <si>
    <t xml:space="preserve"> cheque ctd envoyé</t>
  </si>
  <si>
    <t>VAN SNICK NATHAN</t>
  </si>
  <si>
    <t>EC VALLEE DE L'AISNE</t>
  </si>
  <si>
    <t xml:space="preserve"> REGLE </t>
  </si>
  <si>
    <t xml:space="preserve">  </t>
  </si>
  <si>
    <t>BAILLARD LOUIS</t>
  </si>
  <si>
    <t>ETOILE CYCLISTE LIEU SAINT AMAND</t>
  </si>
  <si>
    <t>MERCIER ROBIN</t>
  </si>
  <si>
    <t>HRSON</t>
  </si>
  <si>
    <t>WAXIN MICKAEL</t>
  </si>
  <si>
    <t>VERLINGHEM</t>
  </si>
  <si>
    <t>MONFORT ANNE -SOPHIE</t>
  </si>
  <si>
    <t>MALLET DAVID</t>
  </si>
  <si>
    <t>CAILLEAU LAURENT</t>
  </si>
  <si>
    <t>RENAUX EVAN</t>
  </si>
  <si>
    <t>FAUCRET VALENTIN</t>
  </si>
  <si>
    <t>ASPTT REIMS</t>
  </si>
  <si>
    <t>Reglé</t>
  </si>
  <si>
    <t>VELO CLUB SANTERRE ET VERMANDOIS</t>
  </si>
  <si>
    <t>GAMAND MEYRINE</t>
  </si>
  <si>
    <t>LEON MARCEAU</t>
  </si>
  <si>
    <t>VANDEWALLE NICOLAS</t>
  </si>
  <si>
    <t>KUBIK MATHIS</t>
  </si>
  <si>
    <t>DANHIEZ RÉMI</t>
  </si>
  <si>
    <t>VERDIERE BATISTE</t>
  </si>
  <si>
    <t>HENNEQUART MARTIN</t>
  </si>
  <si>
    <t>DERODE BAPTISTE/ANNE SOPHIE</t>
  </si>
  <si>
    <t>DUBOIS GUILLAUME</t>
  </si>
  <si>
    <t>BURY FANNY</t>
  </si>
  <si>
    <t xml:space="preserve">AINI ISSAM </t>
  </si>
  <si>
    <t xml:space="preserve">FONTAINE AU BOIS </t>
  </si>
  <si>
    <t>LEQUIEN GWANAEL</t>
  </si>
  <si>
    <t>CHAPEAU MAEL</t>
  </si>
  <si>
    <t>VTTSAINT AMAND</t>
  </si>
  <si>
    <t>LOUETTE ADRIEN</t>
  </si>
  <si>
    <t>QUEANT JEREMIE</t>
  </si>
  <si>
    <t>TEAM FLIXECOURT 80</t>
  </si>
  <si>
    <t>GUILLE CHARLES</t>
  </si>
  <si>
    <t>GUILLE FLAVIE</t>
  </si>
  <si>
    <t xml:space="preserve">VANDENTORREN MAXIME </t>
  </si>
  <si>
    <t xml:space="preserve">VELO CLUB SAINT POLOIS </t>
  </si>
  <si>
    <t>LENGLET GUILLAUME</t>
  </si>
  <si>
    <t>BOUE</t>
  </si>
  <si>
    <t>WALLART RODERIC</t>
  </si>
  <si>
    <t>WAVRIN</t>
  </si>
  <si>
    <t xml:space="preserve">GELLE MAXIME
</t>
  </si>
  <si>
    <t>DARRAS ROMUALD</t>
  </si>
  <si>
    <t>RESELLE FRANCK</t>
  </si>
  <si>
    <t>GAUCHY</t>
  </si>
  <si>
    <t>DUCHEINE CLEMENT</t>
  </si>
  <si>
    <t>QUEANT EDGAR</t>
  </si>
  <si>
    <t>QUEANT ERNEST</t>
  </si>
  <si>
    <t>ROULY TIMEO</t>
  </si>
  <si>
    <t>LEITAO LOURO JULES</t>
  </si>
  <si>
    <t>SAUDEMONT HERVE</t>
  </si>
  <si>
    <t>A.S. GAUCHY CYCLO-VTT</t>
  </si>
  <si>
    <t>DAMIENS CLOE</t>
  </si>
  <si>
    <t>FLAHAUT/BISIAUX DENIS/YOHAN</t>
  </si>
  <si>
    <t>DALBART NICOLAS</t>
  </si>
  <si>
    <t>?????</t>
  </si>
  <si>
    <t xml:space="preserve">ETOILE CYCLISTE TOURCOING </t>
  </si>
  <si>
    <t>WINS STEPHANE</t>
  </si>
  <si>
    <t>LIEVIN LUCIE</t>
  </si>
  <si>
    <t>VTT Cadet(te)</t>
  </si>
  <si>
    <t>TOMASINA JIMMY</t>
  </si>
  <si>
    <t>MONFROY LAURENT</t>
  </si>
  <si>
    <t xml:space="preserve">LEIGNEL PIERRE ANTOINE </t>
  </si>
  <si>
    <t>BLONDEAU</t>
  </si>
  <si>
    <t xml:space="preserve">TCSP </t>
  </si>
  <si>
    <t xml:space="preserve">POTTIER HERVE </t>
  </si>
  <si>
    <t>AUBRY DU HAINAUT</t>
  </si>
  <si>
    <t>DEPIS LIONEL</t>
  </si>
  <si>
    <t>DEREGNAUCOURT JOHANNA</t>
  </si>
  <si>
    <t>QUINZIN YOURI</t>
  </si>
  <si>
    <t>MONNIER GILLES</t>
  </si>
  <si>
    <t>FAUCONNIER LEONIE</t>
  </si>
  <si>
    <t>CORNET BAPTISTE</t>
  </si>
  <si>
    <t>JULIEN</t>
  </si>
  <si>
    <t>OK MARC</t>
  </si>
  <si>
    <t>VANDENBERGHE DIRK</t>
  </si>
  <si>
    <t>JAULNEAU YVAN</t>
  </si>
  <si>
    <t>P MICHEL</t>
  </si>
  <si>
    <t xml:space="preserve">2079RENDU </t>
  </si>
  <si>
    <t>20710RENDU</t>
  </si>
  <si>
    <t>2055 RENDU</t>
  </si>
  <si>
    <t>ALEXANDRE JIMMY</t>
  </si>
  <si>
    <t>C C CAMBRAI</t>
  </si>
  <si>
    <t>FIEVET VALENTIN</t>
  </si>
  <si>
    <t xml:space="preserve">DUPONT REMI </t>
  </si>
  <si>
    <t>TISON ALEXIS</t>
  </si>
  <si>
    <t>DELECLUSE JUSTINE</t>
  </si>
  <si>
    <t>FLITZ ERIC</t>
  </si>
  <si>
    <t>AYACHI EDDY</t>
  </si>
  <si>
    <t xml:space="preserve">blondel n </t>
  </si>
  <si>
    <t xml:space="preserve">BLONDEL NATHAN </t>
  </si>
  <si>
    <t>GIRAUT</t>
  </si>
  <si>
    <t>DEBONNET JULIEN</t>
  </si>
  <si>
    <t xml:space="preserve">PASSARD FRANCOIS </t>
  </si>
  <si>
    <t>DEMARQUE Jérôme</t>
  </si>
  <si>
    <t>GOLINVAL Mathias</t>
  </si>
  <si>
    <t>LEFEBVRE Justin</t>
  </si>
  <si>
    <t>LEFEBVRE Louis</t>
  </si>
  <si>
    <t>CORTEVILLE</t>
  </si>
  <si>
    <t>DEMANDRILLE CEDRIC</t>
  </si>
  <si>
    <t>DEMANDRILLE TOMAS</t>
  </si>
  <si>
    <t>LETRIONNAIRE NICOLAS</t>
  </si>
  <si>
    <t>DASSONNEVILLE FRANCK</t>
  </si>
  <si>
    <t>LAMBERT JEROME</t>
  </si>
  <si>
    <t>VAN MAEL BENOIT</t>
  </si>
  <si>
    <t>PELUFFE SEBASTIEN</t>
  </si>
  <si>
    <t>FILBIEN CHRISTOPHE</t>
  </si>
  <si>
    <t>SYLLEBRANQUE HERVE</t>
  </si>
  <si>
    <t>HENNOCQ FRANCOIS</t>
  </si>
  <si>
    <t>C C ORCHIES</t>
  </si>
  <si>
    <t xml:space="preserve">BRUTIN PIERRE </t>
  </si>
  <si>
    <t>DROLEZ ALAIN</t>
  </si>
  <si>
    <t xml:space="preserve"> VELO CLUB AMANDINOIS </t>
  </si>
  <si>
    <t xml:space="preserve">VELO CLUB AMANDINOIS </t>
  </si>
  <si>
    <t>BARATIER JULIEN</t>
  </si>
  <si>
    <t>TRUWANT TIMOTHY</t>
  </si>
  <si>
    <t>MONNIER ALEXIS</t>
  </si>
  <si>
    <t>MONNIER THEO</t>
  </si>
  <si>
    <t>BEGLIOMINI LAURENT</t>
  </si>
  <si>
    <t>VANDERMEIREN MANUEL</t>
  </si>
  <si>
    <t>BOURGEOIS HERVE</t>
  </si>
  <si>
    <t>ANASTASOAJE OGER DIMITRI</t>
  </si>
  <si>
    <t>FRUCHART ANTOINE</t>
  </si>
  <si>
    <t>DUFOUR TOM</t>
  </si>
  <si>
    <t>PLOMION JADE</t>
  </si>
  <si>
    <t>VAN WYNENDAELE REMY</t>
  </si>
  <si>
    <t xml:space="preserve">EQUIPE CYCLISTE HUMMING RACING </t>
  </si>
  <si>
    <t xml:space="preserve"> BEHAGUE FABIAN</t>
  </si>
  <si>
    <t xml:space="preserve"> GILLOEN STEPHANE</t>
  </si>
  <si>
    <t>KWATKOWSKI SYLVAIN</t>
  </si>
  <si>
    <t>JADAS REGIS</t>
  </si>
  <si>
    <t>DERODE ELOISE</t>
  </si>
  <si>
    <t xml:space="preserve">NEVEU LEA </t>
  </si>
  <si>
    <t>HERMANS LAURENT</t>
  </si>
  <si>
    <t>BIANCUCCI GIOVANNI</t>
  </si>
  <si>
    <t>ASSOCIATION CYCLISTE BELLAINGEOISE</t>
  </si>
  <si>
    <t>BOS FABRICE</t>
  </si>
  <si>
    <t>LESAGE ANTHONY</t>
  </si>
  <si>
    <t>MICHEL KEVIN</t>
  </si>
  <si>
    <t xml:space="preserve">BASSO VIRGINIE </t>
  </si>
  <si>
    <t>RIBEAUCOURT JEAN JACQUES</t>
  </si>
  <si>
    <t>BASSO FRANCK</t>
  </si>
  <si>
    <t xml:space="preserve">COMBLIN JEROME </t>
  </si>
  <si>
    <t>X.s</t>
  </si>
  <si>
    <t>HAYNAU SOPHIE</t>
  </si>
  <si>
    <t xml:space="preserve">LECLERCQ MAXIME </t>
  </si>
  <si>
    <t>HERNANDEZ MATHYS</t>
  </si>
  <si>
    <t>CORNIL BAPTISTE</t>
  </si>
  <si>
    <t>GUYOT CLEMENT</t>
  </si>
  <si>
    <t>CNOCKAERT LEO</t>
  </si>
  <si>
    <t>VANHALWYN DIMITRI</t>
  </si>
  <si>
    <t>PELO CHRISTOPHE</t>
  </si>
  <si>
    <t>MULLER THOMAS</t>
  </si>
  <si>
    <t>VANDEMEULEBROUCKE KEVIN</t>
  </si>
  <si>
    <t>VERQUAIN PASCAL</t>
  </si>
  <si>
    <t>LECERF ERWAN</t>
  </si>
  <si>
    <t>NON REGLE</t>
  </si>
  <si>
    <t>N</t>
  </si>
  <si>
    <t>NONREGLE</t>
  </si>
  <si>
    <t>MONNIER DAVID</t>
  </si>
  <si>
    <t xml:space="preserve">MONNIER HUGO </t>
  </si>
  <si>
    <t>VERHAEGHE THOMAS</t>
  </si>
  <si>
    <t>JOUY QUENTIN</t>
  </si>
  <si>
    <t>CALCUSFRANCK</t>
  </si>
  <si>
    <t>CARPENTIER DIMITRI</t>
  </si>
  <si>
    <t>NUYTTENS SEBASTiEN</t>
  </si>
  <si>
    <t>GREVIN JEROME</t>
  </si>
  <si>
    <t>LESUR ANTHONY</t>
  </si>
  <si>
    <t>LOBRY ANTHONY</t>
  </si>
  <si>
    <t>CAILLEAU ANTHONY</t>
  </si>
  <si>
    <t>BOIVENT JEROME</t>
  </si>
  <si>
    <t>LAEBENS FRANCOIS</t>
  </si>
  <si>
    <t>ARDHUIN MATHIS</t>
  </si>
  <si>
    <t>MASSIN ALEXANDRE</t>
  </si>
  <si>
    <t>LEFAIT FLORINE</t>
  </si>
  <si>
    <t>BLONDEL PEGGY</t>
  </si>
  <si>
    <t>DORGE AURELIEN</t>
  </si>
  <si>
    <t>KOPTIENT REGIS</t>
  </si>
  <si>
    <t>LAMBRET SULLIVAN</t>
  </si>
  <si>
    <t>LAMBRET MIKE</t>
  </si>
  <si>
    <t>ALLART OCEANE</t>
  </si>
  <si>
    <t>BLONDEAU LOIC</t>
  </si>
  <si>
    <t>MARECHAL GUILLAUME</t>
  </si>
  <si>
    <t xml:space="preserve"> MARECHAL</t>
  </si>
  <si>
    <t>WALLERAND</t>
  </si>
  <si>
    <t>QUETRANT</t>
  </si>
  <si>
    <t>BERQUEZ MAXIME</t>
  </si>
  <si>
    <t xml:space="preserve"> A C PREUX AU BOIS</t>
  </si>
  <si>
    <t xml:space="preserve">A C PREUX AU BOIS </t>
  </si>
  <si>
    <t>COVIN JULIEN</t>
  </si>
  <si>
    <t>MASSARDI ROMAIN</t>
  </si>
  <si>
    <t>MASQUELEIN GABRIEL</t>
  </si>
  <si>
    <t>DELESCLUSE NICOLAS</t>
  </si>
  <si>
    <t>FOLLET LOIC</t>
  </si>
  <si>
    <t>PEYTAVI MARIE</t>
  </si>
  <si>
    <t xml:space="preserve"> CYCLO CLUB WAVIN</t>
  </si>
  <si>
    <t>POIDEVIN LUDOVIC</t>
  </si>
  <si>
    <t>BERMERAIN</t>
  </si>
  <si>
    <t>RICHLINSKI STEPHEN</t>
  </si>
  <si>
    <t>VILLIELM PATRICE</t>
  </si>
  <si>
    <t>CARDINAL NATHAN</t>
  </si>
  <si>
    <t>ROY BAPTISTE</t>
  </si>
  <si>
    <t>COLBE MATHEO</t>
  </si>
  <si>
    <t>BIBEL BINOUAB</t>
  </si>
  <si>
    <t>arlon florine</t>
  </si>
  <si>
    <t>ARLON FLORINE</t>
  </si>
  <si>
    <t xml:space="preserve">J C LEKOEUGE </t>
  </si>
  <si>
    <t>BARROIS HUGO</t>
  </si>
  <si>
    <t>BASTIN CYRIL</t>
  </si>
  <si>
    <t>NOM</t>
  </si>
  <si>
    <t>Catégorie 2020</t>
  </si>
  <si>
    <t>MARQUET SEBASTIEN</t>
  </si>
  <si>
    <t>GRAVIER LAURENT</t>
  </si>
  <si>
    <t>KADLUCZKA ANTHONY</t>
  </si>
  <si>
    <t>DESMARS JULES</t>
  </si>
  <si>
    <t>DUVAL NICOLAS</t>
  </si>
  <si>
    <t>DUJARDIN JEAN</t>
  </si>
  <si>
    <t>PETIT OLIVIER</t>
  </si>
  <si>
    <t>ANTOGNARELLI MARINE</t>
  </si>
  <si>
    <t>GEMELINE MATTHIEU</t>
  </si>
  <si>
    <t>LE BOUR MAXIME</t>
  </si>
  <si>
    <t>BRUGGEMAN BENOIT</t>
  </si>
  <si>
    <t>CYCLO CLUB BAVAISIEN</t>
  </si>
  <si>
    <t>DEPRE SIMON</t>
  </si>
  <si>
    <t>DRUART THIBAUT</t>
  </si>
  <si>
    <t>MATHIEU ELIAN</t>
  </si>
  <si>
    <t>MOUFTIER LOUKA</t>
  </si>
  <si>
    <t>SOUFFLET BENJAMIN</t>
  </si>
  <si>
    <t>patrick michel</t>
  </si>
  <si>
    <t>HYSBERGUE EVAN</t>
  </si>
  <si>
    <t>MASCLET PAULINE</t>
  </si>
  <si>
    <t>LEFEBVRE LEONIE</t>
  </si>
  <si>
    <t>ZUCCHERO AURELIEN</t>
  </si>
  <si>
    <t>DUFOUR KEVIN</t>
  </si>
  <si>
    <t>ZUCHHERO MATHIS</t>
  </si>
  <si>
    <t>FOINANT BAPTISTE</t>
  </si>
  <si>
    <t>BOSSU CLEMENCE</t>
  </si>
  <si>
    <t>DESUMEUR MARIUS</t>
  </si>
  <si>
    <t>DESUMEUR GABIN</t>
  </si>
  <si>
    <t>GILLOT CYCLING CLUB FEIGNIES</t>
  </si>
  <si>
    <t>Dossard 2020</t>
  </si>
  <si>
    <t>LEQUIEN GWENAEL</t>
  </si>
  <si>
    <t>DE MULDER DAVY</t>
  </si>
  <si>
    <t xml:space="preserve">CHUSCHT </t>
  </si>
  <si>
    <t>VELO CLUB BAVAISIEN</t>
  </si>
  <si>
    <t>CARLIER ENZO</t>
  </si>
  <si>
    <t>COUPE AARON</t>
  </si>
  <si>
    <t>COUPE FILIP</t>
  </si>
  <si>
    <t>MARIE ALLAN</t>
  </si>
  <si>
    <t>VANHAVERBEKE MARTIN</t>
  </si>
  <si>
    <t>HAUW SIMON</t>
  </si>
  <si>
    <t>BARLIN CERCLE LAIQUE</t>
  </si>
  <si>
    <t>HARBONNIER CLOTILDE</t>
  </si>
  <si>
    <t>LOMBARD ELISA</t>
  </si>
  <si>
    <t>ROUZE ERIK</t>
  </si>
  <si>
    <t>BLONDEL NATHAN</t>
  </si>
  <si>
    <t>00265080278</t>
  </si>
  <si>
    <t>PETIT JEROME</t>
  </si>
  <si>
    <t>CALCUS FRANCK</t>
  </si>
  <si>
    <t>08093611367</t>
  </si>
  <si>
    <t>GELLE MAXIME</t>
  </si>
  <si>
    <t>BOUTOUT BANJAMIN</t>
  </si>
  <si>
    <t>Dossard 2021</t>
  </si>
  <si>
    <t>BERQUEZ THEO</t>
  </si>
  <si>
    <t>LEDROLE MAXIME</t>
  </si>
  <si>
    <t>BOUVET LEOPOLD</t>
  </si>
  <si>
    <t>VAN GENECHTEN GABIN</t>
  </si>
  <si>
    <t>ALEXANDRE GEORGES</t>
  </si>
  <si>
    <t>LEFEBVRE LOUIS</t>
  </si>
  <si>
    <t>CARLIER MATHEO</t>
  </si>
  <si>
    <t>DRUART THOMAS</t>
  </si>
  <si>
    <t>FONTAINE NOA</t>
  </si>
  <si>
    <t>MAGNIER GASPARD</t>
  </si>
  <si>
    <t>SOUFFLET VALENTIN</t>
  </si>
  <si>
    <t>THORLET LYAM</t>
  </si>
  <si>
    <t>CARLIER LILI</t>
  </si>
  <si>
    <t>LEDAIN EMILIE</t>
  </si>
  <si>
    <t>DELY SACHA</t>
  </si>
  <si>
    <t>DUCROT OWEN</t>
  </si>
  <si>
    <t>LOCQUENEUX GABIN</t>
  </si>
  <si>
    <t>MELICE HENRY</t>
  </si>
  <si>
    <t>MINNENS SACHA</t>
  </si>
  <si>
    <t>COMETTI LOUIS</t>
  </si>
  <si>
    <t>LEFEBVRE CAMILLE</t>
  </si>
  <si>
    <t>MARIONNET SIMON</t>
  </si>
  <si>
    <t>PASSARD FRANÇOIS</t>
  </si>
  <si>
    <t>DUQUENNOY KIMBERLAY</t>
  </si>
  <si>
    <t>HELLEMMES</t>
  </si>
  <si>
    <t>PARENT TOM</t>
  </si>
  <si>
    <t>SIX QUENTIN</t>
  </si>
  <si>
    <t>LECLERCQ A</t>
  </si>
  <si>
    <t>LUSTRE A</t>
  </si>
  <si>
    <t>CAPELLE O</t>
  </si>
  <si>
    <t>00243408907</t>
  </si>
  <si>
    <t>ANASTASOAIE OGER DIMITRI</t>
  </si>
  <si>
    <t>GILLES</t>
  </si>
  <si>
    <t>LESTOQUOY D</t>
  </si>
  <si>
    <t>VASSEUR CLEMENT</t>
  </si>
  <si>
    <t>BARTHELEMY MARC</t>
  </si>
  <si>
    <t xml:space="preserve">DERUEL ANTOINE </t>
  </si>
  <si>
    <t>MARIE ALAN</t>
  </si>
  <si>
    <t>BARTHELEMY</t>
  </si>
  <si>
    <t>colbe matheo</t>
  </si>
  <si>
    <t xml:space="preserve">cadenes pierre </t>
  </si>
  <si>
    <t xml:space="preserve">godart eddy </t>
  </si>
  <si>
    <t xml:space="preserve">ROEULX </t>
  </si>
  <si>
    <t>damien mathias</t>
  </si>
  <si>
    <t xml:space="preserve">CUINCY </t>
  </si>
  <si>
    <t>FOUQUET FLORINE</t>
  </si>
  <si>
    <t>LEVEAUX QUENTIN</t>
  </si>
  <si>
    <t>00298371655</t>
  </si>
  <si>
    <t>DUPONT REMI</t>
  </si>
  <si>
    <t>SOLRE LE CHÂTEAU</t>
  </si>
  <si>
    <t>TE MORSCHE GUIDO</t>
  </si>
  <si>
    <t>DELEPLACE HADRIEN</t>
  </si>
  <si>
    <t>CAMARO YANNICK</t>
  </si>
  <si>
    <t>liquide</t>
  </si>
  <si>
    <t xml:space="preserve">ok </t>
  </si>
  <si>
    <t>vu avec gerard</t>
  </si>
  <si>
    <t>ok vu avec gerard</t>
  </si>
  <si>
    <t>GABEZ BAPTISTE</t>
  </si>
  <si>
    <t>NOUVELLE ETOILE SPORTIVE BOUE ETREUX</t>
  </si>
  <si>
    <t>00298364005</t>
  </si>
  <si>
    <t>LENGLIN SYLVIANE</t>
  </si>
  <si>
    <t>OK</t>
  </si>
  <si>
    <t>00298365366</t>
  </si>
  <si>
    <t>Cadet</t>
  </si>
  <si>
    <t>Cadette</t>
  </si>
  <si>
    <t xml:space="preserve"> regle </t>
  </si>
  <si>
    <t xml:space="preserve">pottier </t>
  </si>
  <si>
    <t xml:space="preserve"> delbecq edouard</t>
  </si>
  <si>
    <t>POTIER FREDERIC</t>
  </si>
  <si>
    <t>POTTIER HERVE</t>
  </si>
  <si>
    <t>SAUGRAIN KLOE</t>
  </si>
  <si>
    <t>MORIEUX LOUIS</t>
  </si>
  <si>
    <t>VAN SNICK FLORIAN</t>
  </si>
  <si>
    <t>DEJARDIN EMMANUEL</t>
  </si>
  <si>
    <t>ANCELOT SEBASTIEN</t>
  </si>
  <si>
    <t>00298363976</t>
  </si>
  <si>
    <t>00298365308</t>
  </si>
  <si>
    <t>00250211380</t>
  </si>
  <si>
    <t>FLOUR</t>
  </si>
  <si>
    <t xml:space="preserve">LA CAPELLE </t>
  </si>
  <si>
    <t>BRIEAU CHRISTOPHE</t>
  </si>
  <si>
    <t xml:space="preserve">EXTERIEUR </t>
  </si>
  <si>
    <t>DUBRULE LAURENT</t>
  </si>
  <si>
    <t>PARDON CHRISTOPHE</t>
  </si>
  <si>
    <t>COCHET DIDIER</t>
  </si>
  <si>
    <t xml:space="preserve">RICHART MATHEO </t>
  </si>
  <si>
    <t>BONNET PASCAL</t>
  </si>
  <si>
    <t>VELO CLUB DE ST GILLES CROIX DE VIE</t>
  </si>
  <si>
    <t>DELY MAEL</t>
  </si>
  <si>
    <t>sorle le château</t>
  </si>
  <si>
    <t xml:space="preserve">OUTREAU </t>
  </si>
  <si>
    <t>HURIAU BENOIT</t>
  </si>
  <si>
    <t>BELLAING</t>
  </si>
  <si>
    <t>08585013679</t>
  </si>
  <si>
    <t>HUBAUT CHRISTOPHE</t>
  </si>
  <si>
    <t>00298369409</t>
  </si>
  <si>
    <t>DAMAGEUX RÉMI</t>
  </si>
  <si>
    <t>COMBLIN JEROME</t>
  </si>
  <si>
    <t>GILLOT NICOLAS</t>
  </si>
  <si>
    <t>SELVAY YOHANN</t>
  </si>
  <si>
    <t>VEL'HAUT-JURA ST CLAUDE</t>
  </si>
  <si>
    <t>03993288445</t>
  </si>
  <si>
    <t>MONIER JÉRÔME</t>
  </si>
  <si>
    <t>00240152194</t>
  </si>
  <si>
    <t>DELMAERE FREDERIC</t>
  </si>
  <si>
    <t>VELO CLUB RETHELOIS</t>
  </si>
  <si>
    <t>00850256214</t>
  </si>
  <si>
    <t>CAMBRAI</t>
  </si>
  <si>
    <t>LOUETTE NOHAN</t>
  </si>
  <si>
    <t>00298369446</t>
  </si>
  <si>
    <t>DUREZ JEAN CLAUDE</t>
  </si>
  <si>
    <t>THOUROTTE</t>
  </si>
  <si>
    <t>LEFEVRE BRUNO</t>
  </si>
  <si>
    <t>MARGNY</t>
  </si>
  <si>
    <t>08498050596</t>
  </si>
  <si>
    <t>00298364902</t>
  </si>
  <si>
    <t>00204889798</t>
  </si>
  <si>
    <t>VENET JALADE ALEXIA</t>
  </si>
  <si>
    <t>NEVEU LEA</t>
  </si>
  <si>
    <t>GOSTIAU BERDEG FAEL</t>
  </si>
  <si>
    <t>DESPREZ OLIVIER</t>
  </si>
  <si>
    <t>MAERTENS DAVID</t>
  </si>
  <si>
    <t>U. S. HAM</t>
  </si>
  <si>
    <t>08093631038</t>
  </si>
  <si>
    <t>CANAA VALENTIN</t>
  </si>
  <si>
    <t>00210601339</t>
  </si>
  <si>
    <t>MONCLERCQ THOMAS</t>
  </si>
  <si>
    <t>00298360113</t>
  </si>
  <si>
    <t>JOLIS CLEMENT</t>
  </si>
  <si>
    <t>DE RIDDER SEBASTIEN</t>
  </si>
  <si>
    <t>00298362601</t>
  </si>
  <si>
    <t>DAUMONT ANTOINE</t>
  </si>
  <si>
    <t>MICHEL DAVID</t>
  </si>
  <si>
    <t>ARMENTIERES</t>
  </si>
  <si>
    <t>LEFEVRE ROBIN</t>
  </si>
  <si>
    <t>DEFLORENNE JEROME</t>
  </si>
  <si>
    <t>VC LAON</t>
  </si>
  <si>
    <t>00298371287</t>
  </si>
  <si>
    <t>CYCLO CLUB VERLINGHEM</t>
  </si>
  <si>
    <t xml:space="preserve"> revendu </t>
  </si>
  <si>
    <t>leveque lucas</t>
  </si>
  <si>
    <t>ADOLPHS YANNICK</t>
  </si>
  <si>
    <t>CRIGNON NOE</t>
  </si>
  <si>
    <t>HUMSKI RÉMI</t>
  </si>
  <si>
    <t>05994059034</t>
  </si>
  <si>
    <t>PASSARD MATÉO</t>
  </si>
  <si>
    <t>DEPIS</t>
  </si>
  <si>
    <t>AMICO RUDDY</t>
  </si>
  <si>
    <t>ETOILE CYCLISTE AUBRY DU HAINAUT</t>
  </si>
  <si>
    <t>CESAR BENOIT</t>
  </si>
  <si>
    <t>VISSIO MATTHIEU</t>
  </si>
  <si>
    <t>vissio</t>
  </si>
  <si>
    <t>dauchez victor agny</t>
  </si>
  <si>
    <t>Pass</t>
  </si>
  <si>
    <t>LEFEBVRE JEAN-DANIEL</t>
  </si>
  <si>
    <t>MONNIER HUGO</t>
  </si>
  <si>
    <t>LEFEBVRE NATHAN</t>
  </si>
  <si>
    <t>LELEU GUILLAUME</t>
  </si>
  <si>
    <t>VELO SPORT NIVERNAIS MORVAN</t>
  </si>
  <si>
    <t>KRUHELSKI VIANNEY</t>
  </si>
  <si>
    <t>C C HARNESIEN</t>
  </si>
  <si>
    <t>VANTIEGHEM MAXENCE</t>
  </si>
  <si>
    <t>LETELLIER JEROME</t>
  </si>
  <si>
    <t>SIONCKE GAUTHIER</t>
  </si>
  <si>
    <t>SIONCKE ARNAUD</t>
  </si>
  <si>
    <t>CAUET THIBAULT</t>
  </si>
  <si>
    <t>00298360371</t>
  </si>
  <si>
    <t>00298360680</t>
  </si>
  <si>
    <t>VILLAIN JEAN-JACQUES</t>
  </si>
  <si>
    <t>05866724418</t>
  </si>
  <si>
    <t>HIBLOT MICKAËL</t>
  </si>
  <si>
    <t>VELO CLUB LAONNOIS</t>
  </si>
  <si>
    <t>00265691024</t>
  </si>
  <si>
    <t>00298365752</t>
  </si>
  <si>
    <t>00298359599</t>
  </si>
  <si>
    <t>00298370800</t>
  </si>
  <si>
    <t>00298368168</t>
  </si>
  <si>
    <t>00298368167</t>
  </si>
  <si>
    <t>CAVALLIER DANIEL</t>
  </si>
  <si>
    <t>00263095740</t>
  </si>
  <si>
    <t>00298361365</t>
  </si>
  <si>
    <t>MARIE SYLVAIN</t>
  </si>
  <si>
    <t>CLUB CLOVIS SOISSONNAIS</t>
  </si>
  <si>
    <t>00298365691</t>
  </si>
  <si>
    <t>DAGHELET THOMAS</t>
  </si>
  <si>
    <t>RECOUPE THIERRY</t>
  </si>
  <si>
    <t>VELO CLUB  PONTOIS PONT STE MAXENCE</t>
  </si>
  <si>
    <t>06095910875</t>
  </si>
  <si>
    <t>BALIN NATHAN</t>
  </si>
  <si>
    <t>00298371508</t>
  </si>
  <si>
    <t>CANIPEL CHARLES</t>
  </si>
  <si>
    <t>LEHEMBRE FRANCK</t>
  </si>
  <si>
    <t>00298367553</t>
  </si>
  <si>
    <t>00298365814</t>
  </si>
  <si>
    <t>MERVIN JEAN-YVES</t>
  </si>
  <si>
    <t>TEAM CYCLISTE EN DANSEUSE</t>
  </si>
  <si>
    <t>MARCHAND PIERRE</t>
  </si>
  <si>
    <t>TEAM MATERIEL VELO,COM BONDUES</t>
  </si>
  <si>
    <t xml:space="preserve">LAURENT JEROME </t>
  </si>
  <si>
    <t xml:space="preserve"> MARCOING </t>
  </si>
  <si>
    <t xml:space="preserve">CHEVANCE KEVIN </t>
  </si>
  <si>
    <t>CARON VICTORIA</t>
  </si>
  <si>
    <t>D BENOIT</t>
  </si>
  <si>
    <t>D HELFT MATHIEU</t>
  </si>
  <si>
    <t>ANCEAU JEAN BERNARD</t>
  </si>
  <si>
    <t>DEMARQUE ANDERSON</t>
  </si>
  <si>
    <t>BUCHE LAURENT</t>
  </si>
  <si>
    <t>BELAING</t>
  </si>
  <si>
    <t>IERA GIOVAMBATTISTA</t>
  </si>
  <si>
    <t>SAISON J LUC</t>
  </si>
  <si>
    <t>LECCI LAURENT</t>
  </si>
  <si>
    <t>LEWANDOWSKI ERIC</t>
  </si>
  <si>
    <t>05999040698</t>
  </si>
  <si>
    <t>FLAHAUT YLAN</t>
  </si>
  <si>
    <t>BOUDIN MATHIEU</t>
  </si>
  <si>
    <t xml:space="preserve">TEAM POLICE </t>
  </si>
  <si>
    <t>FONTAINE EMMANUEL</t>
  </si>
  <si>
    <t>FONTAINE JEROME</t>
  </si>
  <si>
    <t>DEPAEPE THIBAUT</t>
  </si>
  <si>
    <t>LEFEVRE TOM</t>
  </si>
  <si>
    <t>NACHTERGAEL THEO</t>
  </si>
  <si>
    <t>DEMARCQ MARIAN</t>
  </si>
  <si>
    <t>CANONNE RUBEN</t>
  </si>
  <si>
    <t>avait le 2908</t>
  </si>
  <si>
    <t xml:space="preserve">AVAIT LE 3106MONTOIS </t>
  </si>
  <si>
    <t>TEAM MATERIEL-VELO.COM BONDUES</t>
  </si>
  <si>
    <t>LEWARDE</t>
  </si>
  <si>
    <t>FERNANDEZ STEPHANIE</t>
  </si>
  <si>
    <t>WILLEMS MICHEL</t>
  </si>
  <si>
    <t>RAPAILLE LUDOVIC</t>
  </si>
  <si>
    <t>P PONCET</t>
  </si>
  <si>
    <t>ART FRDDY</t>
  </si>
  <si>
    <t>DEPRES TOM</t>
  </si>
  <si>
    <t>144493 ala capelle</t>
  </si>
  <si>
    <t>FEIGNIES</t>
  </si>
  <si>
    <t xml:space="preserve">QUENTIN </t>
  </si>
  <si>
    <t>FLAMENT ALAIN</t>
  </si>
  <si>
    <t>GATOUX SULLIVAN</t>
  </si>
  <si>
    <t>VANDENTOREN ANNE</t>
  </si>
  <si>
    <t>FINET LORENZO</t>
  </si>
  <si>
    <t xml:space="preserve">TC SP FERRIERES </t>
  </si>
  <si>
    <t>DZIEMBOWSKI GERALD</t>
  </si>
  <si>
    <t>DRUART CHARLIE</t>
  </si>
  <si>
    <t>tahon simon</t>
  </si>
  <si>
    <t>FONTAINE benjamin</t>
  </si>
  <si>
    <t>donne a reuters</t>
  </si>
  <si>
    <t>CARRIN JEROME</t>
  </si>
  <si>
    <t xml:space="preserve"> LARTIGAU GABRIEL</t>
  </si>
  <si>
    <t>BORCEUX JERRY</t>
  </si>
  <si>
    <t>Englebert</t>
  </si>
  <si>
    <t>VENDU</t>
  </si>
  <si>
    <t xml:space="preserve">DERONNE ALEX </t>
  </si>
  <si>
    <t>DUSART PIERRE</t>
  </si>
  <si>
    <t>ORBIER CRISTOF</t>
  </si>
  <si>
    <t>HOURDEQUIN</t>
  </si>
  <si>
    <t>ORBIER</t>
  </si>
  <si>
    <t>LES VIKINGS VTT</t>
  </si>
  <si>
    <t>BAUDOIN ETIENNE</t>
  </si>
  <si>
    <t>BRUNIAUX RAPHAEL</t>
  </si>
  <si>
    <t>AECK GAUTIER</t>
  </si>
  <si>
    <t>REUTER SÉBASTIEN</t>
  </si>
  <si>
    <t>CAILLET ROMAIN</t>
  </si>
  <si>
    <t>LIMOSIN JÉRÔME</t>
  </si>
  <si>
    <t>MINGOA LUCIANO</t>
  </si>
  <si>
    <t>RICHARD AMANDINE</t>
  </si>
  <si>
    <t>VANWYNSBERGHE SAMUEL</t>
  </si>
  <si>
    <t>RICOUART MARC ANTOINE</t>
  </si>
  <si>
    <t>VANDEN TORREN MAXIME</t>
  </si>
  <si>
    <t>VANDENTORREN ANNE</t>
  </si>
  <si>
    <t>RAMETTE SAMUEL</t>
  </si>
  <si>
    <t>DELPIRE FREDERIC</t>
  </si>
  <si>
    <t>Catégorie 2021</t>
  </si>
  <si>
    <t>BLONDEAU SULYVAN</t>
  </si>
  <si>
    <t>FLAMENT LOICK</t>
  </si>
  <si>
    <t>MOREAU MATTHIEU</t>
  </si>
  <si>
    <t>GRANCOURT ENZO</t>
  </si>
  <si>
    <t>LECLERCQ MAXIME</t>
  </si>
  <si>
    <t>GRANCOURT CORENTIN</t>
  </si>
  <si>
    <t>ROUSSEAU KEVIN</t>
  </si>
  <si>
    <t>VAN CLEEMPUT MARTIAL</t>
  </si>
  <si>
    <t>ASPEELE CÉDRIC</t>
  </si>
  <si>
    <t>LEIGNEL PIERRE-ANTOINE</t>
  </si>
  <si>
    <t>RIVOIRE MATHIEU</t>
  </si>
  <si>
    <t>ZELEC NICOLAS</t>
  </si>
  <si>
    <t>GUDEWICZ BENOIT</t>
  </si>
  <si>
    <t>BUHOT DAVID</t>
  </si>
  <si>
    <t>GAUGUEZ LIONEL</t>
  </si>
  <si>
    <t>BROUTIN ERIC</t>
  </si>
  <si>
    <t>LECOCQ MARIE-CLAUDE</t>
  </si>
  <si>
    <t>²</t>
  </si>
  <si>
    <t>BELO PARMENTIER ZACHARIE</t>
  </si>
  <si>
    <t>LEBRUN RODOLPHE</t>
  </si>
  <si>
    <t xml:space="preserve">LA BASSEE </t>
  </si>
  <si>
    <t xml:space="preserve"> LA LONGUEVILLE</t>
  </si>
  <si>
    <t>TASSEZ PASCAL</t>
  </si>
  <si>
    <t>POIX TRIATHLON</t>
  </si>
  <si>
    <t>CORNIL LEA</t>
  </si>
  <si>
    <t>NEW ORANGE TEAM BOUSBECQUE</t>
  </si>
  <si>
    <t xml:space="preserve">MERICOURT VTT </t>
  </si>
  <si>
    <t>liqide</t>
  </si>
  <si>
    <t>dusart</t>
  </si>
  <si>
    <t>vercruysse</t>
  </si>
  <si>
    <t>OSTREVENT</t>
  </si>
  <si>
    <t>verlinghem</t>
  </si>
  <si>
    <t>VAN DE MEULEBROEKE FLORE</t>
  </si>
  <si>
    <t>BRADEFER GERY</t>
  </si>
  <si>
    <t>ORTEGA LUCAS</t>
  </si>
  <si>
    <t>JEUMONT</t>
  </si>
  <si>
    <t>TENRET PASCAL</t>
  </si>
  <si>
    <t>BONNET JOHNNY</t>
  </si>
  <si>
    <t>VANWISSEN ANAICK</t>
  </si>
  <si>
    <t>MARTIN GRÉGORY</t>
  </si>
  <si>
    <t>SCREVE THIBAUT</t>
  </si>
  <si>
    <t>TEAM STYLE</t>
  </si>
  <si>
    <t>LES VIKINGS VTT MARCHE NORDIQUE OHAIN</t>
  </si>
  <si>
    <t>UNION VELOCIPEDIQUE JEUMONT MARPENT</t>
  </si>
  <si>
    <t>GILLERON SOPHIE</t>
  </si>
  <si>
    <t>VAN-NIEUWENBORGH QUENTIN</t>
  </si>
  <si>
    <t>LEON MANON</t>
  </si>
  <si>
    <t>RICART MAXIME</t>
  </si>
  <si>
    <t>GERMAIN VIANEY</t>
  </si>
  <si>
    <t>THILLOY CHRISTELLE</t>
  </si>
  <si>
    <t>RICHARD CLOTHAIRE</t>
  </si>
  <si>
    <t xml:space="preserve"> RENDU CLUB</t>
  </si>
  <si>
    <t>2200 perdu</t>
  </si>
  <si>
    <t>ALCAIX LOPEZ PABLO</t>
  </si>
  <si>
    <t>ANZIN</t>
  </si>
  <si>
    <t>GUYOT LALY</t>
  </si>
  <si>
    <t>GUYOT MICKAEL</t>
  </si>
  <si>
    <t>DUMORTIER ANTOINE</t>
  </si>
  <si>
    <t>FRÉHAUT ANTONIN</t>
  </si>
  <si>
    <t>LEGUEUX RAPHAEL</t>
  </si>
  <si>
    <t>QUILLIOT CLÉMENT</t>
  </si>
  <si>
    <t>ANCIAU FLORIAN</t>
  </si>
  <si>
    <t>LETUFFE/DESAILLY  SAMUEL/GEOFFREY</t>
  </si>
  <si>
    <t>VANACKER NOAH/SANDRINE</t>
  </si>
  <si>
    <t>ROBERT/BORCEUX FRANCK/JERRY</t>
  </si>
  <si>
    <t>GROSSI/DURIEZ REMY/LAURENT</t>
  </si>
  <si>
    <t>BAQUE JEAN-MICHEL</t>
  </si>
  <si>
    <t>CHOCRAUX GAUTHIER</t>
  </si>
  <si>
    <t>DUTOIT BAPTISTE</t>
  </si>
  <si>
    <t>GUEST ROBIN</t>
  </si>
  <si>
    <t>ISBLET REMY</t>
  </si>
  <si>
    <t>LABALETTE ELIE</t>
  </si>
  <si>
    <t>MA?S LOUIS</t>
  </si>
  <si>
    <t>MENNESSON CLELIA</t>
  </si>
  <si>
    <t>MENNESSON MARTIN</t>
  </si>
  <si>
    <t>SAVARY ENZO</t>
  </si>
  <si>
    <t>SELLIEZ THOMAS</t>
  </si>
  <si>
    <t>SERE BENJAMIN</t>
  </si>
  <si>
    <t>POTIER LOUIS</t>
  </si>
  <si>
    <t>CODDEVILLE TIM</t>
  </si>
  <si>
    <t>CAILLEAU MATTEO</t>
  </si>
  <si>
    <t>THORLET YANNICK</t>
  </si>
  <si>
    <t>VANACKER THEO/NOAH</t>
  </si>
  <si>
    <t>EVIN YVON</t>
  </si>
  <si>
    <t>MASONI LILIAN</t>
  </si>
  <si>
    <t>SANCHEZ JULES</t>
  </si>
  <si>
    <t>CONTENSEAUX ROBIN</t>
  </si>
  <si>
    <t>HALLEMAN KENZO</t>
  </si>
  <si>
    <t>PRESEAU IRWAN</t>
  </si>
  <si>
    <t>BOUMMANE LEON</t>
  </si>
  <si>
    <t>PIETRUCHA GABRIEL</t>
  </si>
  <si>
    <t>CAMBOULIVES ZELIE</t>
  </si>
  <si>
    <t>GUEST SACHA</t>
  </si>
  <si>
    <t>MILLS MARTIN</t>
  </si>
  <si>
    <t>DEVYNCK CHLOE</t>
  </si>
  <si>
    <t xml:space="preserve">WAVRIN </t>
  </si>
  <si>
    <t>MOERMAN--LEFEBVRE NATHAN</t>
  </si>
  <si>
    <t>SACCOMANDI GIOVANI</t>
  </si>
  <si>
    <t>PORQUET LUDOVIC</t>
  </si>
  <si>
    <t>DUBRUILLE CHRISTOPHE</t>
  </si>
  <si>
    <t>DEBOCK JULIE</t>
  </si>
  <si>
    <t>GESQUIERE</t>
  </si>
  <si>
    <t xml:space="preserve">VANDEMMEERSCH </t>
  </si>
  <si>
    <t>DESREUMAUX RAPHAEL</t>
  </si>
  <si>
    <t>AHCHOUR DJALLIL</t>
  </si>
  <si>
    <t>DOOLAEGHE LEO</t>
  </si>
  <si>
    <t>LEITAOLOURO JULES</t>
  </si>
  <si>
    <t>HOUDART PHILIPPE/FLORENT</t>
  </si>
  <si>
    <t>FAUCONNIER DAMIEN</t>
  </si>
  <si>
    <t>COLMONT CLEMENT</t>
  </si>
  <si>
    <t>ROLLIN ESTEBAN</t>
  </si>
  <si>
    <t>LASSELIN SOMME SASHA</t>
  </si>
  <si>
    <t>mindy</t>
  </si>
  <si>
    <t xml:space="preserve">carbonnier </t>
  </si>
  <si>
    <t>BERCET ARNAUD</t>
  </si>
  <si>
    <t>CYCLO CLUB DE PASLY</t>
  </si>
  <si>
    <t>DABONVILLE JEROME</t>
  </si>
  <si>
    <t>MUSCATELLI NATEO</t>
  </si>
  <si>
    <t>BRAMME HUGOO</t>
  </si>
  <si>
    <t>CLUB CYCLISTE D'ISBERGUES MOLINGHEM</t>
  </si>
  <si>
    <t>DELEFORTRIE THIBAUT</t>
  </si>
  <si>
    <t>WULLEPUT NICOLAS</t>
  </si>
  <si>
    <t>donne</t>
  </si>
  <si>
    <t>OBRY CLEMENCE</t>
  </si>
  <si>
    <t>STASZEWSKI LOIC</t>
  </si>
  <si>
    <t xml:space="preserve">TEAM THELUS </t>
  </si>
  <si>
    <t>decotignie</t>
  </si>
  <si>
    <t>DERIN MAXENCE</t>
  </si>
  <si>
    <t xml:space="preserve">DEMUYNCK </t>
  </si>
  <si>
    <t>MOULIN FELIX</t>
  </si>
  <si>
    <t>TABOURET HUGO</t>
  </si>
  <si>
    <t>DELETTRÉ ANTHONY</t>
  </si>
  <si>
    <t>FARDOUX DANY/LUDIVINE</t>
  </si>
  <si>
    <t>BERNARD MICHAEL</t>
  </si>
  <si>
    <t>FACHES THUMESNIL</t>
  </si>
  <si>
    <t>SIX STEPHANE</t>
  </si>
  <si>
    <t>LEGRAS JEAN RAOUL</t>
  </si>
  <si>
    <t>BLEARD BAPTISTE</t>
  </si>
  <si>
    <t>LEFEVRE CAMILLE</t>
  </si>
  <si>
    <t>HANQUIEZ RAPHAEL</t>
  </si>
  <si>
    <t>HENNEBIQUE CLEMENT</t>
  </si>
  <si>
    <t>PEROT LUCAS</t>
  </si>
  <si>
    <t>VIKINGS</t>
  </si>
  <si>
    <t>BERNARD ARTHUR</t>
  </si>
  <si>
    <t>DELAHAYE QUENTIN</t>
  </si>
  <si>
    <t>QUENEE NOLANN</t>
  </si>
  <si>
    <t>BROSSE NICOLAS</t>
  </si>
  <si>
    <t>WOJTCZAK MAGALIE</t>
  </si>
  <si>
    <t>MAESSE CEDRIC</t>
  </si>
  <si>
    <t>BRANGER MATHIS</t>
  </si>
  <si>
    <t>GEOFFROY JULIETTE</t>
  </si>
  <si>
    <t>HOURDEQUIN STEPHANE</t>
  </si>
  <si>
    <t>VOULOIR DOMINIQUE</t>
  </si>
  <si>
    <t>DUCHEINE BRUNO</t>
  </si>
  <si>
    <t>DEBRUILLE MATHYS</t>
  </si>
  <si>
    <t>QUEHEN MARIUS</t>
  </si>
  <si>
    <t>SEMLIL NOAM</t>
  </si>
  <si>
    <t>VAN DIERENDONCK RAPHAEL</t>
  </si>
  <si>
    <t>RAMACKERS HUGO</t>
  </si>
  <si>
    <t>TEAM PEVELE</t>
  </si>
  <si>
    <t>WIERRE MATHIEU</t>
  </si>
  <si>
    <t>SAINT POL</t>
  </si>
  <si>
    <t>beuvrY CLUB LEO LAGRANGE</t>
  </si>
  <si>
    <t>ROY AXEL</t>
  </si>
  <si>
    <t>LETUFFE SAMUEL/FLAVIE</t>
  </si>
  <si>
    <t>DESAILLY/DURIEZ GEOFFREY/LAURENT</t>
  </si>
  <si>
    <t>GEOFFROY INÈS</t>
  </si>
  <si>
    <t>HENNEQUART NATHAN</t>
  </si>
  <si>
    <t>GEOFFROY JEAN FRANCOIS</t>
  </si>
  <si>
    <t>PRISSETTE NATHAN</t>
  </si>
  <si>
    <t>BERTOLI THYMEO</t>
  </si>
  <si>
    <t>GOTTINIAUX YANN</t>
  </si>
  <si>
    <t>HECQ ADAM</t>
  </si>
  <si>
    <t>KLINCKEMAILLIE NOÉ</t>
  </si>
  <si>
    <t>BONTE EDOUARD</t>
  </si>
  <si>
    <t>CAPPOEN JULES</t>
  </si>
  <si>
    <t>LEUSIERE LUBIN</t>
  </si>
  <si>
    <t>LEVEL GAUTHIER</t>
  </si>
  <si>
    <t>CAPPOEN LOUISE</t>
  </si>
  <si>
    <t>DAVY AYMÉ</t>
  </si>
  <si>
    <t>GOTTINIAUX MAXENCE</t>
  </si>
  <si>
    <t>FARDOUX DANY/LENA</t>
  </si>
  <si>
    <t>BOUSSEMART MATHIS</t>
  </si>
  <si>
    <t>JEFF</t>
  </si>
  <si>
    <t>NATHAN</t>
  </si>
  <si>
    <t>marius</t>
  </si>
  <si>
    <t>DOCQUOIS EMMANUEL</t>
  </si>
  <si>
    <t>DANGELO AMAURY</t>
  </si>
  <si>
    <t>QUILLIOT ROMAIN</t>
  </si>
  <si>
    <t>GLORIAN CESAR</t>
  </si>
  <si>
    <t>FLINOIS ROBIN</t>
  </si>
  <si>
    <t>LEDOUX FABIEN</t>
  </si>
  <si>
    <t>JEUMONT MARPENT</t>
  </si>
  <si>
    <t>VANNESTE LOUIS</t>
  </si>
  <si>
    <t>HONORE CLEMENT</t>
  </si>
  <si>
    <t>DUBRAY EMMA</t>
  </si>
  <si>
    <t>BOULOGNE-HERBAUT RAFAEL</t>
  </si>
  <si>
    <t>ZANOLINO FABRICE</t>
  </si>
  <si>
    <t>COMPIEGNE SPORTS CYCLISTES</t>
  </si>
  <si>
    <t>leveille</t>
  </si>
  <si>
    <t>LEVEILL? FLORIAN</t>
  </si>
  <si>
    <t>RACHETE</t>
  </si>
  <si>
    <t>LARIVIERE STEPHANE</t>
  </si>
  <si>
    <t>MAULDE</t>
  </si>
  <si>
    <t>ORTEGA JULIEN</t>
  </si>
  <si>
    <t>ROISSE CLEMENT</t>
  </si>
  <si>
    <t>WALID MOSTEFA</t>
  </si>
  <si>
    <t>FOINANT</t>
  </si>
  <si>
    <t>WALID</t>
  </si>
  <si>
    <t>PYRAMIDES PASSION WINGLES</t>
  </si>
  <si>
    <t>CONDETTE PIERRE</t>
  </si>
  <si>
    <t>BUISINE MATHIS</t>
  </si>
  <si>
    <t>ETOILE CYCLISTE HENINOISE</t>
  </si>
  <si>
    <t>MONTAIGNE THOMAS</t>
  </si>
  <si>
    <t>DELIESSCHE YANNICK</t>
  </si>
  <si>
    <t>HUYMEN BATISTE</t>
  </si>
  <si>
    <t>CAULIEZ ELIOTT</t>
  </si>
  <si>
    <t>SIMPERE TIPHANIE</t>
  </si>
  <si>
    <t>TISSERANT EMMANUEL</t>
  </si>
  <si>
    <t>BERNARD LOTHAIRE</t>
  </si>
  <si>
    <t>Fem</t>
  </si>
  <si>
    <t>QUOTA</t>
  </si>
  <si>
    <t>BAYART LUC</t>
  </si>
  <si>
    <t>DESCOUVEMONT NATTEO</t>
  </si>
  <si>
    <t>LAGUILLIER REGIS</t>
  </si>
  <si>
    <t>DAILLY FABIEN</t>
  </si>
  <si>
    <t>LEROY MAXIME</t>
  </si>
  <si>
    <t xml:space="preserve">la longueville </t>
  </si>
  <si>
    <t>joly loic</t>
  </si>
  <si>
    <t>JOLY LOIC</t>
  </si>
  <si>
    <t>Semoulin jacques</t>
  </si>
  <si>
    <t>PAGANO LAURA</t>
  </si>
  <si>
    <t xml:space="preserve">THUET </t>
  </si>
  <si>
    <t>PAGANO</t>
  </si>
  <si>
    <t>DUTOMBOIS  S</t>
  </si>
  <si>
    <t>THOMAS MATTHIAS</t>
  </si>
  <si>
    <t>BUFFAUT BRUNO</t>
  </si>
  <si>
    <t>SOODTS JULIEN</t>
  </si>
  <si>
    <t>CAULIER</t>
  </si>
  <si>
    <t>SOODTS</t>
  </si>
  <si>
    <t>JUSTICE ARNAUD</t>
  </si>
  <si>
    <t>KEDIHA JUSTICE NOE</t>
  </si>
  <si>
    <t>DRUMEZ THIBAULT</t>
  </si>
  <si>
    <t>DEGRELLE TIMEO</t>
  </si>
  <si>
    <t>ASSOCIATION CYCLISTE PREUX AU BOIS</t>
  </si>
  <si>
    <t>KOWALSKI MAEL</t>
  </si>
  <si>
    <t>MASSIN MAXENCE</t>
  </si>
  <si>
    <t>DIFLE SOUHILA</t>
  </si>
  <si>
    <t>HELIE CHRISTOPHE</t>
  </si>
  <si>
    <t>LE COUVIOUR ERWAN</t>
  </si>
  <si>
    <t>GAIGNARD ALEXANDRE</t>
  </si>
  <si>
    <t>PROISY HUGO</t>
  </si>
  <si>
    <t>YANIS</t>
  </si>
  <si>
    <t>DEPREZ BENJAMIN</t>
  </si>
  <si>
    <t>COUSSIN VIRGINIE</t>
  </si>
  <si>
    <t>PEUTEMAN OLIVIER</t>
  </si>
  <si>
    <t>BIANCUCCI MARIO</t>
  </si>
  <si>
    <t>GEORGES BENOIT</t>
  </si>
  <si>
    <t>LEDAIN MELINA</t>
  </si>
  <si>
    <t>CHUTSCH ALBAN</t>
  </si>
  <si>
    <t>DEMARQUE JÉRÔME</t>
  </si>
  <si>
    <t>solre LE CHÂTEAU</t>
  </si>
  <si>
    <t>ARDID GABRIEL</t>
  </si>
  <si>
    <t>LARGUILLIER PAUL</t>
  </si>
  <si>
    <t>BOUSSEMART NATHAN</t>
  </si>
  <si>
    <t>BRENNE MATHIS</t>
  </si>
  <si>
    <t>NEYNAUD</t>
  </si>
  <si>
    <t>DEVRESSE</t>
  </si>
  <si>
    <t>BELLEPERCHE TANGUY</t>
  </si>
  <si>
    <t>LE TRIONNAIRE</t>
  </si>
  <si>
    <t>BELLEPERCHE</t>
  </si>
  <si>
    <t>WUYTS DOMINIQUE</t>
  </si>
  <si>
    <t>LEMAIRE CAPUCINE</t>
  </si>
  <si>
    <t>LEMAIRE PIERRE</t>
  </si>
  <si>
    <t>BOONE LUDOVIC</t>
  </si>
  <si>
    <t>WATTIGNIES</t>
  </si>
  <si>
    <t>LEMETTRE EMMANUEL</t>
  </si>
  <si>
    <t>MENNESSON C</t>
  </si>
  <si>
    <t>MENNESSON M</t>
  </si>
  <si>
    <t xml:space="preserve"> VANDESCAPPEL</t>
  </si>
  <si>
    <t>BEY CHRISTOPHE</t>
  </si>
  <si>
    <t>CASSORET LOUCAS</t>
  </si>
  <si>
    <t>VAN STAEN ELOUAN</t>
  </si>
  <si>
    <t>STRZELECKI MARTIN</t>
  </si>
  <si>
    <t>HERBIN JULES</t>
  </si>
  <si>
    <t>HAUTECOEUR BAPTISTE</t>
  </si>
  <si>
    <t>BOSSU MAELIE</t>
  </si>
  <si>
    <t>BLEUZET LEO</t>
  </si>
  <si>
    <t>MOTTE LANA</t>
  </si>
  <si>
    <t>MOTTIER ALBAN</t>
  </si>
  <si>
    <t>STRZELECKI ANTOINE</t>
  </si>
  <si>
    <t>VANWAELSCAPPEL GUILLAUME</t>
  </si>
  <si>
    <t>VANWAELSCAPPEL JEROME</t>
  </si>
  <si>
    <t>LEFEBVRE STEPHANIE</t>
  </si>
  <si>
    <t>PARMENTIER MAIWENN</t>
  </si>
  <si>
    <t>SMETS SEBASTIEN</t>
  </si>
  <si>
    <t>MASSON RUDY</t>
  </si>
  <si>
    <t>HAIDON PASCAL</t>
  </si>
  <si>
    <t>BLEUZET MATHYS</t>
  </si>
  <si>
    <t>DEKOKER AXEL</t>
  </si>
  <si>
    <t>GIRARDIN PIERRE</t>
  </si>
  <si>
    <t>HEDBAUT ALEXIS</t>
  </si>
  <si>
    <t>FAUCHART STEEVE</t>
  </si>
  <si>
    <t>LEBRUN XAVIER</t>
  </si>
  <si>
    <t>AMIENS</t>
  </si>
  <si>
    <t>PONCET MARTIN</t>
  </si>
  <si>
    <t>ALLACH NAIM</t>
  </si>
  <si>
    <t>MONIEZ ADRIEN</t>
  </si>
  <si>
    <t>LILLE</t>
  </si>
  <si>
    <t>DEFER OLIVIER</t>
  </si>
  <si>
    <t>DELECLUSE NICOLAS</t>
  </si>
  <si>
    <t>KOSMENDA MAXIME</t>
  </si>
  <si>
    <t>MOPTY</t>
  </si>
  <si>
    <t xml:space="preserve">MILLIE LAURENT </t>
  </si>
  <si>
    <t xml:space="preserve">HOEZ THEO </t>
  </si>
  <si>
    <t>THUN SAINT MARTIN</t>
  </si>
  <si>
    <t>JUSTICE SIMON</t>
  </si>
  <si>
    <t>DUBACQ PHILIPPE</t>
  </si>
  <si>
    <t>HESPEL THOMAS</t>
  </si>
  <si>
    <t>NOGARD ALEXANDRE</t>
  </si>
  <si>
    <t>BAILLY FLORIAN</t>
  </si>
  <si>
    <t>PLOUVIEZ VINCENT</t>
  </si>
  <si>
    <t>DROUVIN GILLES</t>
  </si>
  <si>
    <t>DROUVIN PATRICK</t>
  </si>
  <si>
    <t>HESDIN</t>
  </si>
  <si>
    <t>DUEZ Sebastien</t>
  </si>
  <si>
    <t>HANNOT CHRISTOPHE</t>
  </si>
  <si>
    <t>KADDOUR-DJEBBAR FREDERIC</t>
  </si>
  <si>
    <t>ROSSION TOM</t>
  </si>
  <si>
    <t>LA PEDALE FERTOISE</t>
  </si>
  <si>
    <t>DIONET AURELIEN</t>
  </si>
  <si>
    <t>BERNARD SACHA</t>
  </si>
  <si>
    <t>DEBLIQUI PASCAL</t>
  </si>
  <si>
    <t>MARCOING</t>
  </si>
  <si>
    <t>MONIER LOIC</t>
  </si>
  <si>
    <t>VANBESIEN FRANCOIS</t>
  </si>
  <si>
    <t>DELVALLEE LOUIS</t>
  </si>
  <si>
    <t xml:space="preserve">SOLESMES </t>
  </si>
  <si>
    <t>LIDA COREE</t>
  </si>
  <si>
    <t>BAVAY</t>
  </si>
  <si>
    <t>THIBEAU LOIC</t>
  </si>
  <si>
    <t>DENIS FRANCOIS</t>
  </si>
  <si>
    <t>DUCROT XAVIER</t>
  </si>
  <si>
    <t>WINS ALEXIS</t>
  </si>
  <si>
    <t>POULET-FABBRI MARCELINO</t>
  </si>
  <si>
    <t>AMIS DU CYCLISME NESLOIS</t>
  </si>
  <si>
    <t>USSEGLIO TOM</t>
  </si>
  <si>
    <t>BEAUVAIS TEAM CYCLISTE</t>
  </si>
  <si>
    <t>ACCRO BIKE 76</t>
  </si>
  <si>
    <t>VASSEUR FLORIAN</t>
  </si>
  <si>
    <t>USSEGLIO LISA</t>
  </si>
  <si>
    <t>AMOURETTE ERWAN</t>
  </si>
  <si>
    <t>SPRINTER CLUB VAL D'ARRE ST JUST CHAUSSE</t>
  </si>
  <si>
    <t>POULET-FABBRI MATHEO</t>
  </si>
  <si>
    <t>CATILLON TIPHANIE</t>
  </si>
  <si>
    <t>LECONTE STEPHANE</t>
  </si>
  <si>
    <t>POULET MARCEL</t>
  </si>
  <si>
    <t>SALZET ÉRIC</t>
  </si>
  <si>
    <t>VELO CLUB EUDOIS ET BRESLOIS</t>
  </si>
  <si>
    <t>VIMONT YSALINE</t>
  </si>
  <si>
    <t>HENNEQUEZ BENOIT</t>
  </si>
  <si>
    <t>LANCIEN HUGO</t>
  </si>
  <si>
    <t>HENNEQUEZ FABIEN</t>
  </si>
  <si>
    <t>DUBOIS DONOVAN</t>
  </si>
  <si>
    <t>NOURRY FLAVIEN</t>
  </si>
  <si>
    <t>ASSOCIATION CYCLISTE AMIENOISE</t>
  </si>
  <si>
    <t>ROUSSELLE NICOLAS</t>
  </si>
  <si>
    <t>TEAM VAL D'ANCRE</t>
  </si>
  <si>
    <t>LANCIEN ERIC</t>
  </si>
  <si>
    <t>BENOIT JONATHAN</t>
  </si>
  <si>
    <t>PAUL TIMEO</t>
  </si>
  <si>
    <t>GOUBERT NOE</t>
  </si>
  <si>
    <t>POLVENT STEPHANE</t>
  </si>
  <si>
    <t>POLVENT GREGORY</t>
  </si>
  <si>
    <t xml:space="preserve">reattribué </t>
  </si>
  <si>
    <t xml:space="preserve">fournier d </t>
  </si>
  <si>
    <t>oceane</t>
  </si>
  <si>
    <t xml:space="preserve">ETROEUNGT </t>
  </si>
  <si>
    <t>Masclet jacky</t>
  </si>
  <si>
    <t xml:space="preserve">ANZIN </t>
  </si>
  <si>
    <t xml:space="preserve">MASONI </t>
  </si>
  <si>
    <t>HARNES</t>
  </si>
  <si>
    <t>BERA SIMON</t>
  </si>
  <si>
    <t>BLEUZET GREGORIE</t>
  </si>
  <si>
    <t>CORNU ANDREAS</t>
  </si>
  <si>
    <t>RUDZKI CHRISTOPHE</t>
  </si>
  <si>
    <t>RIVARD DORIAN</t>
  </si>
  <si>
    <t>ASSOCIATION CYCLISTE DE MARGNY LES COMPIEGNE</t>
  </si>
  <si>
    <t>FEDERBE AXEL</t>
  </si>
  <si>
    <t>KONOPKA BAPTISTE</t>
  </si>
  <si>
    <t>FINET ALEXIS</t>
  </si>
  <si>
    <t>SAVREUX ANTONIN</t>
  </si>
  <si>
    <t>SAVREUX SAMUEL</t>
  </si>
  <si>
    <t>DUPRONT DAVID</t>
  </si>
  <si>
    <t xml:space="preserve">CHOQUET JULIEN </t>
  </si>
  <si>
    <t>DA SILVA MOREIRA EDUARDO</t>
  </si>
  <si>
    <t>THIEBAUT DOMINIQUE</t>
  </si>
  <si>
    <t>06059011516</t>
  </si>
  <si>
    <t>revendu à Varrier Michel?</t>
  </si>
  <si>
    <t>VARRIER MICHEL</t>
  </si>
  <si>
    <t>Gérard Burette?</t>
  </si>
  <si>
    <t>00263095311</t>
  </si>
  <si>
    <t>DUPRONT MATHIS</t>
  </si>
  <si>
    <t>08093638925</t>
  </si>
  <si>
    <t>BISEAU ELIOT</t>
  </si>
  <si>
    <t>BONNAIRE ROMAN</t>
  </si>
  <si>
    <t>BONNIFET TESSA</t>
  </si>
  <si>
    <t>FINET TIMEO</t>
  </si>
  <si>
    <t>HELIE AUGUSTIN</t>
  </si>
  <si>
    <t>LEGRAND AXEL</t>
  </si>
  <si>
    <t>MASURE YORICK</t>
  </si>
  <si>
    <t>MATHIEU REMY</t>
  </si>
  <si>
    <t>PASZEK NATHAN</t>
  </si>
  <si>
    <t>POULET AXEL</t>
  </si>
  <si>
    <t>RONCHIN EMILIEN</t>
  </si>
  <si>
    <t>SERANT ELLIE</t>
  </si>
  <si>
    <t>VAN LIERDE LUDMILLA</t>
  </si>
  <si>
    <t>WILLOQUAUX GABIN</t>
  </si>
  <si>
    <t>LEVEL LOUIS</t>
  </si>
  <si>
    <t>BATISTA NATHAN</t>
  </si>
  <si>
    <t>BIENFAIT CANDICE</t>
  </si>
  <si>
    <t>BRULANT MAXENCE</t>
  </si>
  <si>
    <t>DEPREZ HADRIEN</t>
  </si>
  <si>
    <t>LECERF GAEL</t>
  </si>
  <si>
    <t>LEDOUX LEO</t>
  </si>
  <si>
    <t>LEPEZ LUCAS</t>
  </si>
  <si>
    <t>VANSTEENKISTE CHLOE</t>
  </si>
  <si>
    <t>LECOCQ CLEMENT</t>
  </si>
  <si>
    <t>BEY ISAAC</t>
  </si>
  <si>
    <t>DEPREZ SIMON</t>
  </si>
  <si>
    <t>DREVET BALTHAZAR</t>
  </si>
  <si>
    <t>LEFEBVRE-DIVRY LANA</t>
  </si>
  <si>
    <t>LOCQUENEUX BLAISE</t>
  </si>
  <si>
    <t>VARONA TIMEO</t>
  </si>
  <si>
    <t>LACROIX SIMON</t>
  </si>
  <si>
    <t>corteville</t>
  </si>
  <si>
    <t>lefebvre</t>
  </si>
  <si>
    <t>GREUSE GUILLAUME</t>
  </si>
  <si>
    <t xml:space="preserve">BLONDEL MEDDY </t>
  </si>
  <si>
    <t>BACHELET NÉO</t>
  </si>
  <si>
    <t>CARPENTIER JEROME</t>
  </si>
  <si>
    <t>ULTRA VTT MERICOURT</t>
  </si>
  <si>
    <t>reaffecte</t>
  </si>
  <si>
    <t>SCROPPO VINCENT</t>
  </si>
  <si>
    <t>a perdu le 144303</t>
  </si>
  <si>
    <t xml:space="preserve">2394 a maxence </t>
  </si>
  <si>
    <t xml:space="preserve"> reattribué</t>
  </si>
  <si>
    <t xml:space="preserve">REATTRIBUE </t>
  </si>
  <si>
    <t>DUGARDIN HUGO</t>
  </si>
  <si>
    <t>BEEUWSAERT AUGUSTIN</t>
  </si>
  <si>
    <t>COUTELARD MATHYS</t>
  </si>
  <si>
    <t>DUMORTIER JÉRÔME</t>
  </si>
  <si>
    <t>MOPTY JEAN CHRISTOPHE</t>
  </si>
  <si>
    <t>LEGRIN JORDAN</t>
  </si>
  <si>
    <t>PEREZ LEO</t>
  </si>
  <si>
    <t>GAILLEZ VINCENT</t>
  </si>
  <si>
    <t>BAUDUIN LAURENT</t>
  </si>
  <si>
    <t xml:space="preserve">SAINT ANDRE </t>
  </si>
  <si>
    <t>LEDIEU VIVIEN</t>
  </si>
  <si>
    <t>FEMININ</t>
  </si>
  <si>
    <t>WINS JEAN FRANÇOIS</t>
  </si>
  <si>
    <t>DE VREESE ALEXIS</t>
  </si>
  <si>
    <t>MARECHAL VICTOR</t>
  </si>
  <si>
    <t>ARBILLOT VALENTIN</t>
  </si>
  <si>
    <t>AS SPORTIVE TONNERROISE</t>
  </si>
  <si>
    <t>08996560498</t>
  </si>
  <si>
    <t>BIENVENU JOHNNY</t>
  </si>
  <si>
    <t>TEAM ABSOLUTE VTT</t>
  </si>
  <si>
    <t>09595113115</t>
  </si>
  <si>
    <t>THEODORE NICOLAS</t>
  </si>
  <si>
    <t>HEUVENEERS JULIEN</t>
  </si>
  <si>
    <t>LEFEVRE RUDY</t>
  </si>
  <si>
    <t xml:space="preserve">AUXI </t>
  </si>
  <si>
    <t>HOUSSIN TANGUY</t>
  </si>
  <si>
    <t>DUCRON LAURENT</t>
  </si>
  <si>
    <t>BELKEIR SLIMAN</t>
  </si>
  <si>
    <t>4486 prêté à tanjou</t>
  </si>
  <si>
    <t>TANJON BRUNO</t>
  </si>
  <si>
    <t>transpondeur à Franck Calcus</t>
  </si>
  <si>
    <t>DESAILLY CLEMENT</t>
  </si>
  <si>
    <t>CAIX CYCLISME - VALLEE DE LA HAUTE SOMME</t>
  </si>
  <si>
    <t>08093638531</t>
  </si>
  <si>
    <t>DORMY LUCAS</t>
  </si>
  <si>
    <t>08093638017</t>
  </si>
  <si>
    <t>DORMY NOAH</t>
  </si>
  <si>
    <t>08093638019</t>
  </si>
  <si>
    <t>DORMY FRANCK</t>
  </si>
  <si>
    <t>08051126644</t>
  </si>
  <si>
    <t>MALLART ALINE</t>
  </si>
  <si>
    <t>NOEUX</t>
  </si>
  <si>
    <t>KOSOWSLI REMI</t>
  </si>
  <si>
    <t>PANNEKOUCKE QUENTIN</t>
  </si>
  <si>
    <t>duval nicolas</t>
  </si>
  <si>
    <t xml:space="preserve">PRESEAU </t>
  </si>
  <si>
    <t xml:space="preserve">LOMBART </t>
  </si>
  <si>
    <t xml:space="preserve">reatribue </t>
  </si>
  <si>
    <t xml:space="preserve">berquez </t>
  </si>
  <si>
    <t>MERICOURT T2</t>
  </si>
  <si>
    <t>ARNAUD DUHAMEL</t>
  </si>
  <si>
    <t>BASTIN MAXIME</t>
  </si>
  <si>
    <t>DZIEWIATKA MARTIN</t>
  </si>
  <si>
    <t>Vansnick nathan</t>
  </si>
  <si>
    <t xml:space="preserve">exterieur </t>
  </si>
  <si>
    <t>00298367391</t>
  </si>
  <si>
    <t>DEMAIN DAMIEN</t>
  </si>
  <si>
    <t>HIBLOT LEO</t>
  </si>
  <si>
    <t>00298372632</t>
  </si>
  <si>
    <t>00298360178</t>
  </si>
  <si>
    <t>MOYART TITOUAN</t>
  </si>
  <si>
    <t>CLUB CYCLISTE DE CHAVIGNON</t>
  </si>
  <si>
    <t>00298370338</t>
  </si>
  <si>
    <t>CARRETTE LENNIE</t>
  </si>
  <si>
    <t>00298372315</t>
  </si>
  <si>
    <t>FILISD?O NOÉ</t>
  </si>
  <si>
    <t>TROUKENS FABIO</t>
  </si>
  <si>
    <t>TRUBACZ LAURENT</t>
  </si>
  <si>
    <t>DESTEIRDT MICKAEL</t>
  </si>
  <si>
    <t>BENAISSA FARID</t>
  </si>
  <si>
    <t>DAUCHY TONNY</t>
  </si>
  <si>
    <t>GENARTE MICHAEL</t>
  </si>
  <si>
    <t>KARAS FREDERIC</t>
  </si>
  <si>
    <t>MELICE DAVID</t>
  </si>
  <si>
    <t>QUERTANT CHRISTOPHE</t>
  </si>
  <si>
    <t>PAGANO BERNARD</t>
  </si>
  <si>
    <t>DE OLIVEIRA VALENTE MANUEL</t>
  </si>
  <si>
    <t>BOURDON KÉVIN</t>
  </si>
  <si>
    <t>SIRO ARNAUD</t>
  </si>
  <si>
    <t>MEUNIER ROSALIE</t>
  </si>
  <si>
    <t>TEAM AVESNOIS - LEVAL</t>
  </si>
  <si>
    <t>Avait 7068</t>
  </si>
  <si>
    <t>MEUNIER GREGOIRE</t>
  </si>
  <si>
    <t>NAVEAU GAUTHIER</t>
  </si>
  <si>
    <t>JACOBS DAVID</t>
  </si>
  <si>
    <t xml:space="preserve">BOUSBECQUE </t>
  </si>
  <si>
    <t>TOPIN ETHAN</t>
  </si>
  <si>
    <t xml:space="preserve">BRICHET REMI </t>
  </si>
  <si>
    <t>BENDLEWSKI RICHARD</t>
  </si>
  <si>
    <t>réglé</t>
  </si>
  <si>
    <t xml:space="preserve">ROUBAIX </t>
  </si>
  <si>
    <t>donné club regle ??</t>
  </si>
  <si>
    <t>PASSADORI FRANCOIS</t>
  </si>
  <si>
    <t xml:space="preserve">CASTEL SABRINA </t>
  </si>
  <si>
    <t xml:space="preserve">BRICOT STEPHANE </t>
  </si>
  <si>
    <t>GALIEN RUDY</t>
  </si>
  <si>
    <t>BETHUNE</t>
  </si>
  <si>
    <t>LAISNE JEROME</t>
  </si>
  <si>
    <t xml:space="preserve">BETHUNE </t>
  </si>
  <si>
    <t>ROUGEMONT LAURENT</t>
  </si>
  <si>
    <t>LECOCQ ELISA</t>
  </si>
  <si>
    <t xml:space="preserve">marie claude lecocq </t>
  </si>
  <si>
    <t>MAJORCZYK VALENTIN</t>
  </si>
  <si>
    <t>SERRURIER-AYER ANTONIN</t>
  </si>
  <si>
    <t>HONOR? SÉBASTIEN</t>
  </si>
  <si>
    <t>était à la capelle</t>
  </si>
  <si>
    <t>DESSORT CLEMENT</t>
  </si>
  <si>
    <t>GAILLEZ ANTHONY</t>
  </si>
  <si>
    <t>00243410369</t>
  </si>
  <si>
    <t>BRIAND KEVIN</t>
  </si>
  <si>
    <t>ASSOCIATION SPORTIVE THOUROTTOISE CYCLISTE</t>
  </si>
  <si>
    <t>06095915387</t>
  </si>
  <si>
    <t>NEMAYER SIMON</t>
  </si>
  <si>
    <t>COMMONT DAVID</t>
  </si>
  <si>
    <t>HAM</t>
  </si>
  <si>
    <t>LARTIGAU GABRIEL</t>
  </si>
  <si>
    <t>BOS BERENICE</t>
  </si>
  <si>
    <t>ledrole</t>
  </si>
  <si>
    <t>MISMAQUE JACQUES</t>
  </si>
  <si>
    <t>CASTIGLIONETI LAURENT</t>
  </si>
  <si>
    <t>2288 perdu</t>
  </si>
  <si>
    <t>DELBRUYERE VÉRONIQUE</t>
  </si>
  <si>
    <t>racheté à Monnier Théo</t>
  </si>
  <si>
    <t>bernard</t>
  </si>
  <si>
    <t>BERNARD PERINE</t>
  </si>
  <si>
    <t>CREPEL</t>
  </si>
  <si>
    <t xml:space="preserve"> ALAIN</t>
  </si>
  <si>
    <t>VANGENECHTEN CYRIL</t>
  </si>
  <si>
    <t>MAR?CHAL LUCAS</t>
  </si>
  <si>
    <t>PLOMION GASPARD</t>
  </si>
  <si>
    <t>PENEL FRANCK</t>
  </si>
  <si>
    <t>08093605432</t>
  </si>
  <si>
    <t>SZAMRYLO MARIE</t>
  </si>
  <si>
    <t>REATRIBUE</t>
  </si>
  <si>
    <t>DEUDON</t>
  </si>
  <si>
    <t>TROTIN LEO</t>
  </si>
  <si>
    <t>DEMADE SASHA</t>
  </si>
  <si>
    <t>LES MOULIN'EUX</t>
  </si>
  <si>
    <t>ROMMELAERE MARTIN</t>
  </si>
  <si>
    <t>DELHAYE JULES</t>
  </si>
  <si>
    <t>DELHAYE ZELIE</t>
  </si>
  <si>
    <t>LES MOULINEUX</t>
  </si>
  <si>
    <t>LEDAIN RAPHAEL</t>
  </si>
  <si>
    <t>VELO CLUB DE L'ESCAUT-ANZIN</t>
  </si>
  <si>
    <t>BOSSU ALOIS</t>
  </si>
  <si>
    <t>PSUJA REMI</t>
  </si>
  <si>
    <t>TEAM MATIGNY</t>
  </si>
  <si>
    <t>DERUYTER ETHAN</t>
  </si>
  <si>
    <t>PO</t>
  </si>
  <si>
    <t>LEONARDI FLORIAN</t>
  </si>
  <si>
    <t>MORDACQ JEAN MICHEL</t>
  </si>
  <si>
    <t>WALLE CLEMENT</t>
  </si>
  <si>
    <t>DESCAMPS TANGUI</t>
  </si>
  <si>
    <t>MAIGNAN SYLVERE</t>
  </si>
  <si>
    <t>JURA DOLOIS CYCLISME</t>
  </si>
  <si>
    <t>03951049377</t>
  </si>
  <si>
    <t>LEMAITRE JULES</t>
  </si>
  <si>
    <t>MASSON ARNAUD</t>
  </si>
  <si>
    <t xml:space="preserve">team bike robecquois </t>
  </si>
  <si>
    <t>SIMON RÉMY</t>
  </si>
  <si>
    <t>BURY CELIAN</t>
  </si>
  <si>
    <t>DEQUESNES MATHIEU</t>
  </si>
  <si>
    <t>DEGROUSILLIERS JACQUES</t>
  </si>
  <si>
    <t>TEAM PINK AND BLUE</t>
  </si>
  <si>
    <t>FOURNIER NATAN</t>
  </si>
  <si>
    <t>TAC CYCLISME</t>
  </si>
  <si>
    <t>USOBL</t>
  </si>
  <si>
    <t>BURZYNSKI  LELEU ENORA</t>
  </si>
  <si>
    <t>COEUGNET ARTHUR</t>
  </si>
  <si>
    <t>RAULT BAPTISTE</t>
  </si>
  <si>
    <t>USOBL BRUAY-LA-BUISSIÈRE</t>
  </si>
  <si>
    <t>DOLLE ELISA</t>
  </si>
  <si>
    <t>LHOMME ETHAN</t>
  </si>
  <si>
    <t>ARRAS VC</t>
  </si>
  <si>
    <t>BOURGUIGNON NOE</t>
  </si>
  <si>
    <t>DE SMET CALLISTE</t>
  </si>
  <si>
    <t>TEAM VTT 3 CANAUX</t>
  </si>
  <si>
    <t>DOLLE GABRIEL</t>
  </si>
  <si>
    <t>TEAM POLICE HDFN - ROUBAIX</t>
  </si>
  <si>
    <t>CC CUINCY</t>
  </si>
  <si>
    <t>BETHUNE ROBECQ TEAM TBR</t>
  </si>
  <si>
    <t>BELLETTE JEAN-PHILIPPE</t>
  </si>
  <si>
    <t>HUCHENNEVILLE TURTLE BIKE</t>
  </si>
  <si>
    <t>VOLPOET NICOLAS</t>
  </si>
  <si>
    <t>DESMARCHELIER THYLAN</t>
  </si>
  <si>
    <t>QUINZIN GEOFFREY</t>
  </si>
  <si>
    <t>LECLERC SERGE</t>
  </si>
  <si>
    <t>ROUE D OR COMINOISE</t>
  </si>
  <si>
    <t>BOLLE ERWAN</t>
  </si>
  <si>
    <t>SIRO AURELIEN</t>
  </si>
  <si>
    <t>PANCZAK MAXIME</t>
  </si>
  <si>
    <t>DESREUMAUX ELIOT</t>
  </si>
  <si>
    <t>lombard</t>
  </si>
  <si>
    <t>BIGOT THOMAS</t>
  </si>
  <si>
    <t>LHULLIER LOEVAN</t>
  </si>
  <si>
    <t>DELCOURT VINCENT</t>
  </si>
  <si>
    <t>TECHEL GREGORY</t>
  </si>
  <si>
    <t>BENDJEBBOUR SAMIR</t>
  </si>
  <si>
    <t>MESANS QUENTIN</t>
  </si>
  <si>
    <t>HOUSET ALEXANDRE</t>
  </si>
  <si>
    <t>LHOMME MILAN</t>
  </si>
  <si>
    <t>LEURENT MAXIME</t>
  </si>
  <si>
    <t>FAURE NATHANAEL</t>
  </si>
  <si>
    <t>LEFEBVRE RICHARD</t>
  </si>
  <si>
    <t>ALLART ESTEBAN</t>
  </si>
  <si>
    <t>ALLART PAULINE</t>
  </si>
  <si>
    <t>HAUSSIN LIAM</t>
  </si>
  <si>
    <t>DESREUMAUX MATHEO</t>
  </si>
  <si>
    <t>TOUSSAINT PASCAL</t>
  </si>
  <si>
    <t>00298372258</t>
  </si>
  <si>
    <t>BOULANGER MATHIS</t>
  </si>
  <si>
    <t>HERLEM EMILIEN</t>
  </si>
  <si>
    <t>MAJORCZYK STEPHANE</t>
  </si>
  <si>
    <t>MATTIOLI RONALD</t>
  </si>
  <si>
    <t>OLEJNICZAK YANNICK</t>
  </si>
  <si>
    <t>MACHEPY RAPHAEL</t>
  </si>
  <si>
    <t xml:space="preserve">VENDU A </t>
  </si>
  <si>
    <t xml:space="preserve">CC FORMERIE </t>
  </si>
  <si>
    <t>MATYSIAK ANTOINE</t>
  </si>
  <si>
    <t>BULTINCK DAVY</t>
  </si>
  <si>
    <t>TOLI HYACINTHE</t>
  </si>
  <si>
    <t>CAUDRELIER DAVID</t>
  </si>
  <si>
    <t>DUFOUR MAEL</t>
  </si>
  <si>
    <t>PO invité par BBL Hergnies</t>
  </si>
  <si>
    <t>lefort</t>
  </si>
  <si>
    <t>herlem</t>
  </si>
  <si>
    <t>HAUTECOEUR ALBIN</t>
  </si>
  <si>
    <t>BROCHER POCHET LOUISE</t>
  </si>
  <si>
    <t xml:space="preserve">    MARIE ALLAN</t>
  </si>
  <si>
    <t>LEFEBVRE XAVIER</t>
  </si>
  <si>
    <t>BONNEMAISON LUCA</t>
  </si>
  <si>
    <t>CARDON OLIVIER</t>
  </si>
  <si>
    <t>VC SANTERRE ET VERMANDOIS</t>
  </si>
  <si>
    <t xml:space="preserve">GERARD </t>
  </si>
  <si>
    <t>DRUART CLEMENT</t>
  </si>
  <si>
    <t>TEAM CYCLISTE LA BORDURE - BETTRECHIES</t>
  </si>
  <si>
    <t xml:space="preserve">donné </t>
  </si>
  <si>
    <t>SION CORENTIN</t>
  </si>
  <si>
    <t xml:space="preserve">KNOL KEVIN </t>
  </si>
  <si>
    <t>MICHEZ QUENTIN</t>
  </si>
  <si>
    <t xml:space="preserve">REATTRIBU2 </t>
  </si>
  <si>
    <t>DUBUISSON ROMAIN</t>
  </si>
  <si>
    <t>ROUSSEL ALEXIS</t>
  </si>
  <si>
    <t>LAMAND MATTHIEU</t>
  </si>
  <si>
    <t>DEBIASI HUGO</t>
  </si>
  <si>
    <t>VAN HERPE FLORENT</t>
  </si>
  <si>
    <t>RASSON SACHA</t>
  </si>
  <si>
    <t>RICHEZ SYLVAIN</t>
  </si>
  <si>
    <t xml:space="preserve">PO       </t>
  </si>
  <si>
    <t>BASTIEN NATHAN</t>
  </si>
  <si>
    <t>CHARLES ESTEBAN</t>
  </si>
  <si>
    <t>LEGROS LOIS</t>
  </si>
  <si>
    <t>BERRIER LUDOVIC/LIEDORP ANTONIN</t>
  </si>
  <si>
    <t>PLOUY THIERRRY</t>
  </si>
  <si>
    <t>DAMIE ARNAUD</t>
  </si>
  <si>
    <t>MATHIEU BERTRAND</t>
  </si>
  <si>
    <t>RUBANY SEBASTIEN</t>
  </si>
  <si>
    <t>ANET VELOCLUB</t>
  </si>
  <si>
    <t>ANET VELO CLUB</t>
  </si>
  <si>
    <t>02895263686</t>
  </si>
  <si>
    <t xml:space="preserve">20 euros </t>
  </si>
  <si>
    <t xml:space="preserve">doit 40 euros </t>
  </si>
  <si>
    <t>BELLOUIN JEAN MICHEL</t>
  </si>
  <si>
    <t>00247301508</t>
  </si>
  <si>
    <t>HARBONNIER CLOTHILDE</t>
  </si>
  <si>
    <t>2022/2023</t>
  </si>
  <si>
    <t xml:space="preserve">DOOM PATRICE </t>
  </si>
  <si>
    <t>LURO HADRIEN</t>
  </si>
  <si>
    <t>CLUB VELO SALIES</t>
  </si>
  <si>
    <t>06496268611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</si>
</sst>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6FC040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6">
    <xf numFmtId="0" fontId="0" fillId="0" borderId="0"/>
    <xf numFmtId="0" fontId="30" fillId="0" borderId="0"/>
    <xf numFmtId="0" fontId="8" fillId="0" borderId="0" applyNumberFormat="0" applyFon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4" applyNumberFormat="0" applyAlignment="0" applyProtection="0"/>
    <xf numFmtId="0" fontId="21" fillId="22" borderId="5" applyNumberFormat="0" applyAlignment="0" applyProtection="0"/>
    <xf numFmtId="0" fontId="22" fillId="22" borderId="4" applyNumberFormat="0" applyAlignment="0" applyProtection="0"/>
    <xf numFmtId="0" fontId="23" fillId="0" borderId="6" applyNumberFormat="0" applyFill="0" applyAlignment="0" applyProtection="0"/>
    <xf numFmtId="0" fontId="24" fillId="23" borderId="7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7" fillId="48" borderId="0" applyNumberFormat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13" fillId="0" borderId="0"/>
    <xf numFmtId="0" fontId="13" fillId="24" borderId="8" applyNumberFormat="0" applyFont="0" applyAlignment="0" applyProtection="0"/>
  </cellStyleXfs>
  <cellXfs count="141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17" fontId="0" fillId="0" borderId="0" xfId="0" applyNumberFormat="1"/>
    <xf numFmtId="0" fontId="0" fillId="0" borderId="0" xfId="0" applyNumberFormat="1" applyFont="1" applyFill="1" applyBorder="1" applyAlignment="1" applyProtection="1">
      <alignment horizontal="left" vertical="top"/>
    </xf>
    <xf numFmtId="0" fontId="1" fillId="0" borderId="0" xfId="0" applyFont="1" applyFill="1"/>
    <xf numFmtId="0" fontId="0" fillId="4" borderId="0" xfId="0" applyFill="1"/>
    <xf numFmtId="0" fontId="0" fillId="0" borderId="0" xfId="0" applyFill="1" applyAlignment="1">
      <alignment horizontal="center"/>
    </xf>
    <xf numFmtId="0" fontId="3" fillId="0" borderId="0" xfId="0" applyFont="1" applyFill="1"/>
    <xf numFmtId="14" fontId="0" fillId="0" borderId="0" xfId="0" applyNumberFormat="1" applyFont="1" applyFill="1" applyBorder="1" applyAlignment="1" applyProtection="1">
      <alignment horizontal="center" vertical="top"/>
    </xf>
    <xf numFmtId="0" fontId="0" fillId="0" borderId="0" xfId="0" applyNumberFormat="1" applyFont="1" applyFill="1" applyBorder="1" applyAlignment="1" applyProtection="1">
      <alignment horizontal="center" vertical="top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/>
    <xf numFmtId="0" fontId="0" fillId="6" borderId="0" xfId="0" applyFill="1"/>
    <xf numFmtId="0" fontId="1" fillId="4" borderId="0" xfId="0" applyFont="1" applyFill="1"/>
    <xf numFmtId="0" fontId="0" fillId="7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1" fillId="2" borderId="0" xfId="0" applyFont="1" applyFill="1"/>
    <xf numFmtId="0" fontId="0" fillId="8" borderId="0" xfId="0" applyFill="1"/>
    <xf numFmtId="0" fontId="0" fillId="4" borderId="0" xfId="0" applyNumberFormat="1" applyFont="1" applyFill="1" applyBorder="1" applyAlignment="1" applyProtection="1">
      <alignment horizontal="left" vertical="top"/>
    </xf>
    <xf numFmtId="0" fontId="1" fillId="3" borderId="0" xfId="0" applyFont="1" applyFill="1"/>
    <xf numFmtId="0" fontId="0" fillId="2" borderId="0" xfId="0" applyNumberFormat="1" applyFont="1" applyFill="1" applyBorder="1" applyAlignment="1" applyProtection="1">
      <alignment horizontal="left" vertical="top"/>
    </xf>
    <xf numFmtId="0" fontId="0" fillId="4" borderId="0" xfId="0" applyNumberFormat="1" applyFont="1" applyFill="1" applyBorder="1" applyAlignment="1" applyProtection="1">
      <alignment horizontal="center" vertical="top"/>
    </xf>
    <xf numFmtId="0" fontId="0" fillId="2" borderId="0" xfId="0" applyNumberFormat="1" applyFont="1" applyFill="1" applyBorder="1" applyAlignment="1" applyProtection="1">
      <alignment horizontal="center" vertical="top"/>
    </xf>
    <xf numFmtId="0" fontId="1" fillId="5" borderId="0" xfId="0" applyFont="1" applyFill="1"/>
    <xf numFmtId="0" fontId="1" fillId="6" borderId="0" xfId="0" applyFont="1" applyFill="1"/>
    <xf numFmtId="0" fontId="2" fillId="0" borderId="0" xfId="0" applyFont="1" applyFill="1"/>
    <xf numFmtId="0" fontId="0" fillId="0" borderId="0" xfId="0" applyFont="1" applyFill="1"/>
    <xf numFmtId="0" fontId="7" fillId="9" borderId="0" xfId="0" applyFont="1" applyFill="1"/>
    <xf numFmtId="0" fontId="7" fillId="6" borderId="0" xfId="0" applyFont="1" applyFill="1"/>
    <xf numFmtId="0" fontId="7" fillId="4" borderId="0" xfId="0" applyFont="1" applyFill="1"/>
    <xf numFmtId="0" fontId="7" fillId="2" borderId="0" xfId="0" applyFont="1" applyFill="1"/>
    <xf numFmtId="0" fontId="7" fillId="7" borderId="0" xfId="0" applyFont="1" applyFill="1"/>
    <xf numFmtId="0" fontId="7" fillId="5" borderId="0" xfId="0" applyFont="1" applyFill="1"/>
    <xf numFmtId="0" fontId="7" fillId="3" borderId="0" xfId="0" applyFont="1" applyFill="1"/>
    <xf numFmtId="0" fontId="8" fillId="0" borderId="0" xfId="2" applyAlignment="1">
      <alignment horizontal="center"/>
    </xf>
    <xf numFmtId="0" fontId="8" fillId="0" borderId="0" xfId="2"/>
    <xf numFmtId="0" fontId="8" fillId="0" borderId="0" xfId="2" applyNumberFormat="1" applyFont="1" applyFill="1" applyBorder="1" applyAlignment="1" applyProtection="1">
      <alignment horizontal="left" vertical="center"/>
    </xf>
    <xf numFmtId="0" fontId="8" fillId="0" borderId="0" xfId="2" applyNumberFormat="1" applyFont="1" applyFill="1" applyBorder="1" applyAlignment="1" applyProtection="1">
      <alignment horizontal="left" vertical="top"/>
    </xf>
    <xf numFmtId="14" fontId="8" fillId="0" borderId="0" xfId="2" applyNumberFormat="1" applyFont="1" applyFill="1" applyBorder="1" applyAlignment="1" applyProtection="1">
      <alignment horizontal="right" vertical="top"/>
    </xf>
    <xf numFmtId="0" fontId="8" fillId="0" borderId="0" xfId="2" applyNumberFormat="1" applyFont="1" applyFill="1" applyBorder="1" applyAlignment="1" applyProtection="1">
      <alignment horizontal="center" vertical="top"/>
    </xf>
    <xf numFmtId="14" fontId="8" fillId="0" borderId="0" xfId="2" applyNumberFormat="1" applyFont="1" applyFill="1" applyBorder="1" applyAlignment="1" applyProtection="1">
      <alignment horizontal="center" vertical="top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2" borderId="0" xfId="0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8" fillId="0" borderId="0" xfId="2" applyNumberFormat="1" applyFont="1" applyFill="1" applyBorder="1" applyAlignment="1" applyProtection="1">
      <alignment horizontal="left" vertical="top"/>
    </xf>
    <xf numFmtId="0" fontId="0" fillId="0" borderId="0" xfId="0" applyNumberFormat="1" applyFill="1" applyBorder="1" applyAlignment="1" applyProtection="1">
      <alignment horizontal="left" vertical="top"/>
    </xf>
    <xf numFmtId="0" fontId="8" fillId="2" borderId="0" xfId="2" applyNumberFormat="1" applyFont="1" applyFill="1" applyBorder="1" applyAlignment="1" applyProtection="1">
      <alignment horizontal="right" vertical="top"/>
    </xf>
    <xf numFmtId="0" fontId="0" fillId="10" borderId="0" xfId="0" applyFill="1"/>
    <xf numFmtId="0" fontId="8" fillId="3" borderId="0" xfId="2" applyNumberFormat="1" applyFont="1" applyFill="1" applyBorder="1" applyAlignment="1" applyProtection="1">
      <alignment horizontal="left" vertical="top"/>
    </xf>
    <xf numFmtId="0" fontId="0" fillId="3" borderId="0" xfId="0" applyFill="1" applyAlignment="1"/>
    <xf numFmtId="14" fontId="0" fillId="0" borderId="0" xfId="0" applyNumberFormat="1"/>
    <xf numFmtId="14" fontId="0" fillId="0" borderId="0" xfId="0" applyNumberFormat="1" applyFill="1"/>
    <xf numFmtId="0" fontId="9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9" fillId="0" borderId="0" xfId="0" applyFont="1" applyFill="1" applyAlignment="1">
      <alignment vertical="center"/>
    </xf>
    <xf numFmtId="0" fontId="0" fillId="11" borderId="0" xfId="0" applyFill="1"/>
    <xf numFmtId="14" fontId="0" fillId="0" borderId="0" xfId="0" applyNumberFormat="1" applyFill="1" applyAlignment="1">
      <alignment horizontal="center"/>
    </xf>
    <xf numFmtId="0" fontId="0" fillId="12" borderId="0" xfId="0" applyFill="1"/>
    <xf numFmtId="0" fontId="0" fillId="5" borderId="0" xfId="0" applyNumberFormat="1" applyFont="1" applyFill="1" applyBorder="1" applyAlignment="1" applyProtection="1">
      <alignment horizontal="center" vertical="top"/>
    </xf>
    <xf numFmtId="0" fontId="0" fillId="13" borderId="0" xfId="0" applyFill="1"/>
    <xf numFmtId="0" fontId="0" fillId="14" borderId="0" xfId="0" applyFill="1"/>
    <xf numFmtId="0" fontId="0" fillId="5" borderId="0" xfId="0" applyNumberFormat="1" applyFont="1" applyFill="1" applyBorder="1" applyAlignment="1" applyProtection="1">
      <alignment horizontal="left" vertical="top"/>
    </xf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0" borderId="10" xfId="44" applyFont="1" applyBorder="1" applyAlignment="1">
      <alignment horizontal="left"/>
    </xf>
    <xf numFmtId="0" fontId="0" fillId="0" borderId="0" xfId="0" applyAlignment="1">
      <alignment wrapText="1"/>
    </xf>
    <xf numFmtId="0" fontId="0" fillId="3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1" fillId="2" borderId="0" xfId="0" applyNumberFormat="1" applyFont="1" applyFill="1" applyBorder="1" applyAlignment="1" applyProtection="1">
      <alignment horizontal="left" vertical="top"/>
    </xf>
    <xf numFmtId="0" fontId="0" fillId="0" borderId="0" xfId="0" applyFill="1" applyAlignment="1">
      <alignment wrapText="1"/>
    </xf>
    <xf numFmtId="0" fontId="27" fillId="4" borderId="0" xfId="0" applyFont="1" applyFill="1"/>
    <xf numFmtId="0" fontId="0" fillId="0" borderId="0" xfId="0" applyFill="1" applyAlignment="1">
      <alignment horizontal="right"/>
    </xf>
    <xf numFmtId="0" fontId="27" fillId="2" borderId="0" xfId="0" applyFont="1" applyFill="1"/>
    <xf numFmtId="0" fontId="27" fillId="5" borderId="0" xfId="0" applyFont="1" applyFill="1" applyAlignment="1">
      <alignment horizontal="left"/>
    </xf>
    <xf numFmtId="0" fontId="27" fillId="3" borderId="0" xfId="0" applyFont="1" applyFill="1" applyAlignment="1">
      <alignment horizontal="left"/>
    </xf>
    <xf numFmtId="0" fontId="27" fillId="0" borderId="0" xfId="0" applyNumberFormat="1" applyFont="1" applyFill="1" applyBorder="1" applyAlignment="1" applyProtection="1">
      <alignment horizontal="left" vertical="top"/>
    </xf>
    <xf numFmtId="0" fontId="27" fillId="2" borderId="0" xfId="0" applyNumberFormat="1" applyFont="1" applyFill="1" applyBorder="1" applyAlignment="1" applyProtection="1">
      <alignment horizontal="left" vertical="top"/>
    </xf>
    <xf numFmtId="16" fontId="0" fillId="0" borderId="0" xfId="0" applyNumberFormat="1"/>
    <xf numFmtId="0" fontId="0" fillId="0" borderId="0" xfId="1" applyNumberFormat="1" applyFont="1" applyFill="1" applyBorder="1" applyAlignment="1" applyProtection="1">
      <alignment horizontal="left" vertical="center" readingOrder="1"/>
    </xf>
    <xf numFmtId="0" fontId="4" fillId="2" borderId="0" xfId="0" applyFont="1" applyFill="1"/>
    <xf numFmtId="0" fontId="4" fillId="5" borderId="0" xfId="0" applyFont="1" applyFill="1" applyAlignment="1">
      <alignment horizontal="left"/>
    </xf>
    <xf numFmtId="0" fontId="27" fillId="0" borderId="0" xfId="0" applyFont="1" applyFill="1"/>
    <xf numFmtId="0" fontId="0" fillId="4" borderId="0" xfId="0" applyFont="1" applyFill="1"/>
    <xf numFmtId="0" fontId="0" fillId="7" borderId="0" xfId="0" applyFont="1" applyFill="1" applyAlignment="1">
      <alignment horizontal="left"/>
    </xf>
    <xf numFmtId="0" fontId="0" fillId="0" borderId="0" xfId="0" applyFont="1"/>
    <xf numFmtId="0" fontId="31" fillId="0" borderId="0" xfId="0" applyFont="1"/>
    <xf numFmtId="0" fontId="0" fillId="14" borderId="0" xfId="0" applyFont="1" applyFill="1"/>
    <xf numFmtId="0" fontId="0" fillId="5" borderId="0" xfId="0" applyFont="1" applyFill="1" applyAlignment="1">
      <alignment horizontal="left"/>
    </xf>
    <xf numFmtId="0" fontId="4" fillId="14" borderId="0" xfId="0" applyFont="1" applyFill="1"/>
    <xf numFmtId="0" fontId="4" fillId="0" borderId="0" xfId="0" applyFont="1" applyFill="1"/>
    <xf numFmtId="0" fontId="0" fillId="11" borderId="0" xfId="0" applyFill="1" applyAlignment="1">
      <alignment horizontal="center"/>
    </xf>
    <xf numFmtId="0" fontId="0" fillId="3" borderId="0" xfId="0" applyFont="1" applyFill="1" applyAlignment="1">
      <alignment horizontal="left"/>
    </xf>
    <xf numFmtId="0" fontId="0" fillId="0" borderId="0" xfId="1" applyNumberFormat="1" applyFont="1" applyFill="1" applyBorder="1" applyAlignment="1" applyProtection="1">
      <alignment horizontal="left" vertical="center"/>
    </xf>
    <xf numFmtId="0" fontId="4" fillId="4" borderId="0" xfId="0" applyFont="1" applyFill="1"/>
    <xf numFmtId="0" fontId="4" fillId="7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32" fillId="5" borderId="0" xfId="0" applyFont="1" applyFill="1" applyAlignment="1">
      <alignment horizontal="left"/>
    </xf>
    <xf numFmtId="0" fontId="33" fillId="2" borderId="0" xfId="0" applyFont="1" applyFill="1"/>
    <xf numFmtId="0" fontId="34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8" fillId="2" borderId="0" xfId="2" applyNumberFormat="1" applyFont="1" applyFill="1" applyBorder="1" applyAlignment="1" applyProtection="1">
      <alignment horizontal="left" vertical="top"/>
    </xf>
    <xf numFmtId="0" fontId="0" fillId="0" borderId="0" xfId="0" applyFill="1" applyAlignment="1">
      <alignment horizontal="center" wrapText="1"/>
    </xf>
    <xf numFmtId="0" fontId="0" fillId="49" borderId="0" xfId="0" applyFill="1"/>
    <xf numFmtId="0" fontId="0" fillId="4" borderId="0" xfId="1" applyNumberFormat="1" applyFont="1" applyFill="1" applyBorder="1" applyAlignment="1" applyProtection="1">
      <alignment horizontal="left" vertical="center" readingOrder="1"/>
    </xf>
    <xf numFmtId="3" fontId="0" fillId="0" borderId="0" xfId="0" applyNumberFormat="1" applyFont="1" applyFill="1" applyBorder="1" applyAlignment="1" applyProtection="1">
      <alignment horizontal="left" vertical="top"/>
    </xf>
    <xf numFmtId="0" fontId="33" fillId="0" borderId="0" xfId="0" applyFont="1" applyFill="1"/>
    <xf numFmtId="0" fontId="0" fillId="13" borderId="0" xfId="0" applyNumberFormat="1" applyFont="1" applyFill="1" applyBorder="1" applyAlignment="1" applyProtection="1">
      <alignment horizontal="left" vertical="top"/>
    </xf>
    <xf numFmtId="0" fontId="0" fillId="2" borderId="0" xfId="0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4" borderId="0" xfId="0" applyFill="1" applyAlignment="1">
      <alignment horizontal="center"/>
    </xf>
    <xf numFmtId="0" fontId="0" fillId="0" borderId="0" xfId="1" applyFont="1" applyAlignment="1">
      <alignment horizontal="left" vertical="center" readingOrder="1"/>
    </xf>
    <xf numFmtId="0" fontId="0" fillId="0" borderId="0" xfId="0" applyAlignment="1">
      <alignment horizontal="left"/>
    </xf>
    <xf numFmtId="0" fontId="0" fillId="0" borderId="11" xfId="0" applyBorder="1" applyAlignment="1">
      <alignment horizontal="left" wrapText="1"/>
    </xf>
    <xf numFmtId="0" fontId="0" fillId="0" borderId="0" xfId="0" applyFill="1" applyBorder="1"/>
    <xf numFmtId="0" fontId="0" fillId="3" borderId="0" xfId="0" applyFill="1" applyBorder="1"/>
    <xf numFmtId="0" fontId="0" fillId="0" borderId="11" xfId="0" applyFill="1" applyBorder="1" applyAlignment="1">
      <alignment horizontal="left" wrapText="1"/>
    </xf>
    <xf numFmtId="0" fontId="0" fillId="50" borderId="0" xfId="0" applyFill="1"/>
    <xf numFmtId="0" fontId="0" fillId="50" borderId="0" xfId="0" applyFill="1" applyAlignment="1"/>
    <xf numFmtId="0" fontId="0" fillId="50" borderId="0" xfId="0" applyFill="1" applyAlignment="1">
      <alignment horizontal="center"/>
    </xf>
    <xf numFmtId="0" fontId="0" fillId="8" borderId="0" xfId="0" applyNumberFormat="1" applyFont="1" applyFill="1" applyBorder="1" applyAlignment="1" applyProtection="1">
      <alignment horizontal="left" vertical="top"/>
    </xf>
    <xf numFmtId="0" fontId="0" fillId="8" borderId="0" xfId="0" applyFill="1" applyAlignment="1"/>
    <xf numFmtId="0" fontId="0" fillId="14" borderId="0" xfId="0" applyFill="1" applyAlignment="1">
      <alignment horizontal="left"/>
    </xf>
    <xf numFmtId="0" fontId="0" fillId="51" borderId="0" xfId="0" applyFill="1"/>
    <xf numFmtId="0" fontId="0" fillId="16" borderId="0" xfId="0" applyFill="1" applyBorder="1"/>
  </cellXfs>
  <cellStyles count="46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 2" xfId="45" xr:uid="{00000000-0005-0000-0000-00001B000000}"/>
    <cellStyle name="Entrée" xfId="10" builtinId="20" customBuiltin="1"/>
    <cellStyle name="Insatisfaisant" xfId="8" builtinId="27" customBuiltin="1"/>
    <cellStyle name="Neutre" xfId="9" builtinId="28" customBuiltin="1"/>
    <cellStyle name="NiveauLigne_4" xfId="1" builtinId="1" iLevel="3"/>
    <cellStyle name="Normal" xfId="0" builtinId="0"/>
    <cellStyle name="Normal 2" xfId="2" xr:uid="{00000000-0005-0000-0000-000021000000}"/>
    <cellStyle name="Normal 2 2" xfId="44" xr:uid="{00000000-0005-0000-0000-000022000000}"/>
    <cellStyle name="Normal 3" xfId="42" xr:uid="{00000000-0005-0000-0000-000023000000}"/>
    <cellStyle name="Satisfaisant" xfId="7" builtinId="26" customBuiltin="1"/>
    <cellStyle name="Sortie" xfId="11" builtinId="21" customBuiltin="1"/>
    <cellStyle name="Texte explicatif" xfId="16" builtinId="53" customBuiltin="1"/>
    <cellStyle name="Titre 2" xfId="43" xr:uid="{00000000-0005-0000-0000-000027000000}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7" builtinId="25" customBuiltin="1"/>
    <cellStyle name="Vérification" xfId="14" builtinId="23" customBuiltin="1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0" name="Control 16" hidden="1">
          <a:extLst>
            <a:ext uri="{63B3BB69-23CF-44E3-9099-C40C66FF867C}">
              <a14:compatExt xmlns:a14="http://schemas.microsoft.com/office/drawing/2010/main" spid="_x0000_s11280"/>
            </a:ext>
            <a:ext uri="{FF2B5EF4-FFF2-40B4-BE49-F238E27FC236}">
              <a16:creationId xmlns:a16="http://schemas.microsoft.com/office/drawing/2014/main" id="{00000000-0008-0000-0E00-000010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1" name="Control 17" hidden="1">
          <a:extLst>
            <a:ext uri="{63B3BB69-23CF-44E3-9099-C40C66FF867C}">
              <a14:compatExt xmlns:a14="http://schemas.microsoft.com/office/drawing/2010/main" spid="_x0000_s11281"/>
            </a:ext>
            <a:ext uri="{FF2B5EF4-FFF2-40B4-BE49-F238E27FC236}">
              <a16:creationId xmlns:a16="http://schemas.microsoft.com/office/drawing/2014/main" id="{00000000-0008-0000-0E00-00001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2" name="Control 18" hidden="1">
          <a:extLst>
            <a:ext uri="{63B3BB69-23CF-44E3-9099-C40C66FF867C}">
              <a14:compatExt xmlns:a14="http://schemas.microsoft.com/office/drawing/2010/main" spid="_x0000_s11282"/>
            </a:ext>
            <a:ext uri="{FF2B5EF4-FFF2-40B4-BE49-F238E27FC236}">
              <a16:creationId xmlns:a16="http://schemas.microsoft.com/office/drawing/2014/main" id="{00000000-0008-0000-0E00-00001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3" name="Control 19" hidden="1">
          <a:extLst>
            <a:ext uri="{63B3BB69-23CF-44E3-9099-C40C66FF867C}">
              <a14:compatExt xmlns:a14="http://schemas.microsoft.com/office/drawing/2010/main" spid="_x0000_s11283"/>
            </a:ext>
            <a:ext uri="{FF2B5EF4-FFF2-40B4-BE49-F238E27FC236}">
              <a16:creationId xmlns:a16="http://schemas.microsoft.com/office/drawing/2014/main" id="{00000000-0008-0000-0E00-000013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4" name="Control 20" hidden="1">
          <a:extLst>
            <a:ext uri="{63B3BB69-23CF-44E3-9099-C40C66FF867C}">
              <a14:compatExt xmlns:a14="http://schemas.microsoft.com/office/drawing/2010/main" spid="_x0000_s11284"/>
            </a:ext>
            <a:ext uri="{FF2B5EF4-FFF2-40B4-BE49-F238E27FC236}">
              <a16:creationId xmlns:a16="http://schemas.microsoft.com/office/drawing/2014/main" id="{00000000-0008-0000-0E00-000014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sp macro="" textlink="">
      <xdr:nvSpPr>
        <xdr:cNvPr id="11285" name="Control 21" hidden="1">
          <a:extLst>
            <a:ext uri="{63B3BB69-23CF-44E3-9099-C40C66FF867C}">
              <a14:compatExt xmlns:a14="http://schemas.microsoft.com/office/drawing/2010/main" spid="_x0000_s11285"/>
            </a:ext>
            <a:ext uri="{FF2B5EF4-FFF2-40B4-BE49-F238E27FC236}">
              <a16:creationId xmlns:a16="http://schemas.microsoft.com/office/drawing/2014/main" id="{00000000-0008-0000-0E00-000015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4" name="Picture 18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5" name="Picture 19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6" name="Picture 20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2</xdr:col>
      <xdr:colOff>228600</xdr:colOff>
      <xdr:row>1094</xdr:row>
      <xdr:rowOff>60960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01404220"/>
          <a:ext cx="228600" cy="24384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FOLEP/ROUTE/2022/export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FOLEP/ROUTE/2022/Challenge_Route_2022ver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port%20CC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FOLEP/CYCLO%20CROSS/2021-2022/Challenge/Challenge%20Cycclo%20Cross%202021_2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port%20VTT%20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FOLEP/CYCLO%20CROSS/2021-2022/Emmargement/Liste_emargement_Championnat%20-%20Beuvr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export%20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xport%20592020062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tanspond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2">
          <cell r="D2" t="str">
            <v>AHCHOUR DJALLIL</v>
          </cell>
          <cell r="E2" t="str">
            <v>M</v>
          </cell>
          <cell r="F2" t="str">
            <v>VELO CLUB UNION HALLUIN</v>
          </cell>
          <cell r="G2">
            <v>41545</v>
          </cell>
          <cell r="H2" t="str">
            <v>Jeune Masculin 9/10 ans</v>
          </cell>
          <cell r="I2" t="str">
            <v>2022</v>
          </cell>
          <cell r="J2" t="str">
            <v>05999128673</v>
          </cell>
          <cell r="K2" t="str">
            <v>JE</v>
          </cell>
        </row>
        <row r="3">
          <cell r="C3" t="str">
            <v>1</v>
          </cell>
          <cell r="D3" t="str">
            <v>AINI ISSAM</v>
          </cell>
          <cell r="E3" t="str">
            <v>M</v>
          </cell>
          <cell r="F3" t="str">
            <v>ENTENTE CYCLISTE DE FONTAINE AU BOIS</v>
          </cell>
          <cell r="G3">
            <v>36400</v>
          </cell>
          <cell r="H3" t="str">
            <v>Adulte Masculin 20/29 ans</v>
          </cell>
          <cell r="I3" t="str">
            <v>2022</v>
          </cell>
          <cell r="J3" t="str">
            <v>05994063020</v>
          </cell>
          <cell r="K3" t="str">
            <v>1</v>
          </cell>
        </row>
        <row r="4">
          <cell r="C4" t="str">
            <v>4-A</v>
          </cell>
          <cell r="D4" t="str">
            <v>AINI KARIM</v>
          </cell>
          <cell r="E4" t="str">
            <v>M</v>
          </cell>
          <cell r="F4" t="str">
            <v>NEW TEAM MAULDE</v>
          </cell>
          <cell r="G4">
            <v>35467</v>
          </cell>
          <cell r="H4" t="str">
            <v>Adulte Masculin 20/29 ans</v>
          </cell>
          <cell r="I4" t="str">
            <v>2022</v>
          </cell>
          <cell r="J4" t="str">
            <v>05994063019</v>
          </cell>
          <cell r="K4" t="str">
            <v>4-A</v>
          </cell>
        </row>
        <row r="5">
          <cell r="C5" t="str">
            <v>2</v>
          </cell>
          <cell r="D5" t="str">
            <v>ALBERTINI LUDOVIC</v>
          </cell>
          <cell r="E5" t="str">
            <v>M</v>
          </cell>
          <cell r="F5" t="str">
            <v>VELO CLUB UNION HALLUIN</v>
          </cell>
          <cell r="G5">
            <v>28315</v>
          </cell>
          <cell r="H5" t="str">
            <v>Adulte Masculin 40/49 ans</v>
          </cell>
          <cell r="I5" t="str">
            <v>2022</v>
          </cell>
          <cell r="J5" t="str">
            <v>05994046793</v>
          </cell>
          <cell r="K5" t="str">
            <v>2</v>
          </cell>
        </row>
        <row r="6">
          <cell r="D6" t="str">
            <v>ALCAIX LOPEZ PABLO</v>
          </cell>
          <cell r="E6" t="str">
            <v>M</v>
          </cell>
          <cell r="F6" t="str">
            <v>VELO CLUB DE L'ESCAUT ANZIN</v>
          </cell>
          <cell r="G6">
            <v>39190</v>
          </cell>
          <cell r="H6" t="str">
            <v>Jeune Masculin 15/16 ans</v>
          </cell>
          <cell r="I6" t="str">
            <v>2022</v>
          </cell>
          <cell r="J6" t="str">
            <v>05999127621</v>
          </cell>
          <cell r="K6" t="str">
            <v>JE</v>
          </cell>
        </row>
        <row r="7">
          <cell r="C7" t="str">
            <v>2</v>
          </cell>
          <cell r="D7" t="str">
            <v>ALDEBERT ARNAUD</v>
          </cell>
          <cell r="E7" t="str">
            <v>M</v>
          </cell>
          <cell r="F7" t="str">
            <v>GAZ ELEC CLUB DE DOUAI</v>
          </cell>
          <cell r="G7">
            <v>27215</v>
          </cell>
          <cell r="H7" t="str">
            <v>Adulte Masculin 40/49 ans</v>
          </cell>
          <cell r="I7" t="str">
            <v>2022</v>
          </cell>
          <cell r="J7" t="str">
            <v>05999087674</v>
          </cell>
          <cell r="K7" t="str">
            <v>2</v>
          </cell>
        </row>
        <row r="8">
          <cell r="C8" t="str">
            <v>1</v>
          </cell>
          <cell r="D8" t="str">
            <v>ALDEBERT MATTHIAS</v>
          </cell>
          <cell r="E8" t="str">
            <v>M</v>
          </cell>
          <cell r="F8" t="str">
            <v>GAZ ELEC CLUB DE DOUAI</v>
          </cell>
          <cell r="G8">
            <v>38238</v>
          </cell>
          <cell r="H8" t="str">
            <v>Adulte Masculin 17/19 ans</v>
          </cell>
          <cell r="I8" t="str">
            <v>2022</v>
          </cell>
          <cell r="J8" t="str">
            <v>05999040596</v>
          </cell>
          <cell r="K8" t="str">
            <v>1</v>
          </cell>
        </row>
        <row r="9">
          <cell r="D9" t="str">
            <v>ALEXANDRE ABBY</v>
          </cell>
          <cell r="E9" t="str">
            <v>F</v>
          </cell>
          <cell r="F9" t="str">
            <v>VELO CLUB SOLESMES</v>
          </cell>
          <cell r="G9">
            <v>41100</v>
          </cell>
          <cell r="H9" t="str">
            <v>Jeune Féminin 9/10 ans</v>
          </cell>
          <cell r="I9" t="str">
            <v>2022</v>
          </cell>
          <cell r="J9" t="str">
            <v>05999105842</v>
          </cell>
          <cell r="K9" t="str">
            <v>JE</v>
          </cell>
        </row>
        <row r="10">
          <cell r="D10" t="str">
            <v>ALEXANDRE GEORGES</v>
          </cell>
          <cell r="E10" t="str">
            <v>M</v>
          </cell>
          <cell r="F10" t="str">
            <v>VELO CLUB SOLESMES</v>
          </cell>
          <cell r="G10">
            <v>30285</v>
          </cell>
          <cell r="H10" t="str">
            <v>Adulte Masculin 40/49 ans</v>
          </cell>
          <cell r="I10" t="str">
            <v>2022</v>
          </cell>
          <cell r="J10" t="str">
            <v>05999089327</v>
          </cell>
          <cell r="K10" t="str">
            <v>3</v>
          </cell>
        </row>
        <row r="11">
          <cell r="C11" t="str">
            <v>2</v>
          </cell>
          <cell r="D11" t="str">
            <v>ALEXANDRE GREGORY</v>
          </cell>
          <cell r="E11" t="str">
            <v>M</v>
          </cell>
          <cell r="F11" t="str">
            <v>VELO CLUB SOLESMES</v>
          </cell>
          <cell r="G11">
            <v>29812</v>
          </cell>
          <cell r="H11" t="str">
            <v>Adulte Masculin 40/49 ans</v>
          </cell>
          <cell r="I11" t="str">
            <v>2022</v>
          </cell>
          <cell r="J11" t="str">
            <v>05999081763</v>
          </cell>
          <cell r="K11" t="str">
            <v>2</v>
          </cell>
        </row>
        <row r="12">
          <cell r="D12" t="str">
            <v>ALEXANDRE LONY</v>
          </cell>
          <cell r="E12" t="str">
            <v>M</v>
          </cell>
          <cell r="F12" t="str">
            <v>VELO CLUB SOLESMES</v>
          </cell>
          <cell r="G12">
            <v>40456</v>
          </cell>
          <cell r="H12" t="str">
            <v>Jeune Masculin 11/12 ans</v>
          </cell>
          <cell r="I12" t="str">
            <v>2022</v>
          </cell>
          <cell r="J12" t="str">
            <v>05999105841</v>
          </cell>
          <cell r="K12" t="str">
            <v>JE</v>
          </cell>
        </row>
        <row r="13">
          <cell r="C13" t="str">
            <v>FE</v>
          </cell>
          <cell r="D13" t="str">
            <v>ALEXANDRE MAGGY</v>
          </cell>
          <cell r="E13" t="str">
            <v>F</v>
          </cell>
          <cell r="F13" t="str">
            <v>VELO CLUB SOLESMES</v>
          </cell>
          <cell r="G13">
            <v>30481</v>
          </cell>
          <cell r="H13" t="str">
            <v>Adulte Féminin 30/39 ans</v>
          </cell>
          <cell r="I13" t="str">
            <v>2022</v>
          </cell>
          <cell r="J13" t="str">
            <v>05999123975</v>
          </cell>
          <cell r="K13" t="str">
            <v>FE</v>
          </cell>
        </row>
        <row r="14">
          <cell r="C14" t="str">
            <v>2</v>
          </cell>
          <cell r="D14" t="str">
            <v>ALLACH NAIM</v>
          </cell>
          <cell r="E14" t="str">
            <v>M</v>
          </cell>
          <cell r="F14" t="str">
            <v>VELO CLUB SOLESMES</v>
          </cell>
          <cell r="G14">
            <v>29471</v>
          </cell>
          <cell r="H14" t="str">
            <v>Adulte Masculin 40/49 ans</v>
          </cell>
          <cell r="I14" t="str">
            <v>2022</v>
          </cell>
          <cell r="J14" t="str">
            <v>05999107480</v>
          </cell>
          <cell r="K14" t="str">
            <v>2</v>
          </cell>
        </row>
        <row r="15">
          <cell r="C15" t="str">
            <v>4-A</v>
          </cell>
          <cell r="D15" t="str">
            <v>ALLART OCEANE</v>
          </cell>
          <cell r="E15" t="str">
            <v>F</v>
          </cell>
          <cell r="F15" t="str">
            <v>TEAM DECOPUB PROVILLE</v>
          </cell>
          <cell r="G15">
            <v>36731</v>
          </cell>
          <cell r="H15" t="str">
            <v>Adulte Féminin 17/29 ans</v>
          </cell>
          <cell r="I15" t="str">
            <v>2022</v>
          </cell>
          <cell r="J15" t="str">
            <v>05999062447</v>
          </cell>
          <cell r="K15" t="str">
            <v>4-A</v>
          </cell>
        </row>
        <row r="16">
          <cell r="C16" t="str">
            <v>3</v>
          </cell>
          <cell r="D16" t="str">
            <v>AMIOT YOANN</v>
          </cell>
          <cell r="E16" t="str">
            <v>M</v>
          </cell>
          <cell r="F16" t="str">
            <v>SAULZOIR MONTRECOURT CYCLING CLUB</v>
          </cell>
          <cell r="G16">
            <v>33621</v>
          </cell>
          <cell r="H16" t="str">
            <v>Adulte Masculin 30/39 ans</v>
          </cell>
          <cell r="I16" t="str">
            <v>2022</v>
          </cell>
          <cell r="J16" t="str">
            <v>05999065715</v>
          </cell>
          <cell r="K16" t="str">
            <v>3</v>
          </cell>
        </row>
        <row r="17">
          <cell r="C17" t="str">
            <v>2</v>
          </cell>
          <cell r="D17" t="str">
            <v>ANASTASOAIE OGER DIMITRI</v>
          </cell>
          <cell r="E17" t="str">
            <v>M</v>
          </cell>
          <cell r="F17" t="str">
            <v>GAZ ELEC CLUB DE DOUAI</v>
          </cell>
          <cell r="G17">
            <v>38663</v>
          </cell>
          <cell r="H17" t="str">
            <v>Adulte Masculin 17/19 ans</v>
          </cell>
          <cell r="I17" t="str">
            <v>2022</v>
          </cell>
          <cell r="J17" t="str">
            <v>05999126278</v>
          </cell>
          <cell r="K17" t="str">
            <v>2</v>
          </cell>
        </row>
        <row r="18">
          <cell r="D18" t="str">
            <v>ANCEAU JEAN BERNARD</v>
          </cell>
          <cell r="E18" t="str">
            <v>M</v>
          </cell>
          <cell r="F18" t="str">
            <v>ASSOCIATION CYCLISTE D'ETROEUNGT</v>
          </cell>
          <cell r="G18">
            <v>24980</v>
          </cell>
          <cell r="H18" t="str">
            <v>Adulte Masculin 50/59 ans</v>
          </cell>
          <cell r="I18" t="str">
            <v>2022</v>
          </cell>
          <cell r="J18" t="str">
            <v>05999067171</v>
          </cell>
          <cell r="K18" t="str">
            <v>4-A</v>
          </cell>
        </row>
        <row r="19">
          <cell r="D19" t="str">
            <v>ANCIAU FLORIAN</v>
          </cell>
          <cell r="E19" t="str">
            <v>M</v>
          </cell>
          <cell r="F19" t="str">
            <v>VELO CLUB DE L'ESCAUT ANZIN</v>
          </cell>
          <cell r="G19">
            <v>41305</v>
          </cell>
          <cell r="H19" t="str">
            <v>Jeune Masculin 9/10 ans</v>
          </cell>
          <cell r="I19" t="str">
            <v>2022</v>
          </cell>
          <cell r="J19" t="str">
            <v>05999124523</v>
          </cell>
          <cell r="K19" t="str">
            <v>JE</v>
          </cell>
        </row>
        <row r="20">
          <cell r="D20" t="str">
            <v>ANDR? PIERRE</v>
          </cell>
          <cell r="E20" t="str">
            <v>M</v>
          </cell>
          <cell r="F20" t="str">
            <v>UNION SPORTIVE VALENCIENNES MARLY</v>
          </cell>
          <cell r="G20">
            <v>39458</v>
          </cell>
          <cell r="H20" t="str">
            <v>Jeune Masculin 13/14 ans</v>
          </cell>
          <cell r="I20" t="str">
            <v>2022</v>
          </cell>
          <cell r="J20" t="str">
            <v>05999130166</v>
          </cell>
          <cell r="K20" t="str">
            <v>JE</v>
          </cell>
        </row>
        <row r="21">
          <cell r="C21" t="str">
            <v>4-A</v>
          </cell>
          <cell r="D21" t="str">
            <v>ANTOGNARELLI MARINE</v>
          </cell>
          <cell r="E21" t="str">
            <v>F</v>
          </cell>
          <cell r="F21" t="str">
            <v>ESPOIR CYCLISTE WAMBRECHIES MARQUETTE</v>
          </cell>
          <cell r="G21">
            <v>32844</v>
          </cell>
          <cell r="H21" t="str">
            <v>Adulte Féminin 30/39 ans</v>
          </cell>
          <cell r="I21" t="str">
            <v>2022</v>
          </cell>
          <cell r="J21" t="str">
            <v>05999126984</v>
          </cell>
          <cell r="K21" t="str">
            <v>4-A</v>
          </cell>
        </row>
        <row r="22">
          <cell r="C22" t="str">
            <v>1</v>
          </cell>
          <cell r="D22" t="str">
            <v>ANTON LUDOVIC</v>
          </cell>
          <cell r="E22" t="str">
            <v>M</v>
          </cell>
          <cell r="F22" t="str">
            <v>NEW TEAM MAULDE</v>
          </cell>
          <cell r="G22">
            <v>33236</v>
          </cell>
          <cell r="H22" t="str">
            <v>Adulte Masculin 30/39 ans</v>
          </cell>
          <cell r="I22" t="str">
            <v>2022</v>
          </cell>
          <cell r="J22" t="str">
            <v>05999023281</v>
          </cell>
          <cell r="K22" t="str">
            <v>1</v>
          </cell>
        </row>
        <row r="23">
          <cell r="D23" t="str">
            <v>ARDHUIN JEROME</v>
          </cell>
          <cell r="E23" t="str">
            <v>M</v>
          </cell>
          <cell r="F23" t="str">
            <v>ENTENTE CYCLISTE DE FONTAINE AU BOIS</v>
          </cell>
          <cell r="G23">
            <v>28545</v>
          </cell>
          <cell r="H23" t="str">
            <v>Adulte Masculin 40/49 ans</v>
          </cell>
          <cell r="I23" t="str">
            <v>2022</v>
          </cell>
          <cell r="J23" t="str">
            <v>05999068493</v>
          </cell>
          <cell r="K23" t="str">
            <v>2</v>
          </cell>
        </row>
        <row r="24">
          <cell r="C24" t="str">
            <v>3</v>
          </cell>
          <cell r="D24" t="str">
            <v>ART FREDDY</v>
          </cell>
          <cell r="E24" t="str">
            <v>M</v>
          </cell>
          <cell r="F24" t="str">
            <v>CYCLO CLUB ORCHIES</v>
          </cell>
          <cell r="G24">
            <v>22926</v>
          </cell>
          <cell r="H24" t="str">
            <v>Adulte Masculin 60 ans et plus</v>
          </cell>
          <cell r="I24" t="str">
            <v>2022</v>
          </cell>
          <cell r="J24" t="str">
            <v>05996216582</v>
          </cell>
          <cell r="K24" t="str">
            <v>3</v>
          </cell>
        </row>
        <row r="25">
          <cell r="C25" t="str">
            <v>1</v>
          </cell>
          <cell r="D25" t="str">
            <v>ASPEELE CÉDRIC</v>
          </cell>
          <cell r="E25" t="str">
            <v>M</v>
          </cell>
          <cell r="F25" t="str">
            <v>VTT SAINT AMAND LES EAUX</v>
          </cell>
          <cell r="G25">
            <v>31282</v>
          </cell>
          <cell r="H25" t="str">
            <v>Adulte Masculin 30/39 ans</v>
          </cell>
          <cell r="I25" t="str">
            <v>2022</v>
          </cell>
          <cell r="J25" t="str">
            <v>05996226242</v>
          </cell>
          <cell r="K25" t="str">
            <v>1</v>
          </cell>
        </row>
        <row r="26">
          <cell r="C26" t="str">
            <v>3</v>
          </cell>
          <cell r="D26" t="str">
            <v>AUSSEMS JEAN-YVES</v>
          </cell>
          <cell r="E26" t="str">
            <v>M</v>
          </cell>
          <cell r="F26" t="str">
            <v>UNION SPORTIVE SAINT ANDRE</v>
          </cell>
          <cell r="G26">
            <v>28362</v>
          </cell>
          <cell r="H26" t="str">
            <v>Adulte Masculin 40/49 ans</v>
          </cell>
          <cell r="I26" t="str">
            <v>2022</v>
          </cell>
          <cell r="J26" t="str">
            <v>05999124130</v>
          </cell>
          <cell r="K26" t="str">
            <v>3</v>
          </cell>
        </row>
        <row r="27">
          <cell r="C27" t="str">
            <v>3</v>
          </cell>
          <cell r="D27" t="str">
            <v>AUVRAY LOIC</v>
          </cell>
          <cell r="E27" t="str">
            <v>M</v>
          </cell>
          <cell r="F27" t="str">
            <v>RESILIENCE CLUB</v>
          </cell>
          <cell r="G27">
            <v>28950</v>
          </cell>
          <cell r="H27" t="str">
            <v>Adulte Masculin 40/49 ans</v>
          </cell>
          <cell r="I27" t="str">
            <v>2022</v>
          </cell>
          <cell r="J27" t="str">
            <v>05999068425</v>
          </cell>
          <cell r="K27" t="str">
            <v>3</v>
          </cell>
        </row>
        <row r="28">
          <cell r="D28" t="str">
            <v>BAILLARD LOUIS</v>
          </cell>
          <cell r="E28" t="str">
            <v>M</v>
          </cell>
          <cell r="F28" t="str">
            <v>ETOILE CYCLISTE LIEU ST AMAND</v>
          </cell>
          <cell r="G28">
            <v>40505</v>
          </cell>
          <cell r="H28" t="str">
            <v>Jeune Masculin 11/12 ans</v>
          </cell>
          <cell r="I28" t="str">
            <v>2022</v>
          </cell>
          <cell r="J28" t="str">
            <v>05999124146</v>
          </cell>
          <cell r="K28" t="str">
            <v>JE</v>
          </cell>
        </row>
        <row r="29">
          <cell r="D29" t="str">
            <v>BAILLEUL CYRINE</v>
          </cell>
          <cell r="E29" t="str">
            <v>F</v>
          </cell>
          <cell r="F29" t="str">
            <v>ETOILE CYCLISTE TOURCOING</v>
          </cell>
          <cell r="G29">
            <v>38760</v>
          </cell>
          <cell r="H29" t="str">
            <v>Jeune Féminin 15/16 ans</v>
          </cell>
          <cell r="I29" t="str">
            <v>2022</v>
          </cell>
          <cell r="J29" t="str">
            <v>05999056792</v>
          </cell>
          <cell r="K29" t="str">
            <v>JE</v>
          </cell>
        </row>
        <row r="30">
          <cell r="C30" t="str">
            <v>4-A</v>
          </cell>
          <cell r="D30" t="str">
            <v>BAILLEUL GREGORY</v>
          </cell>
          <cell r="E30" t="str">
            <v>M</v>
          </cell>
          <cell r="F30" t="str">
            <v>ETOILE CYCLISTE TOURCOING</v>
          </cell>
          <cell r="G30">
            <v>27730</v>
          </cell>
          <cell r="H30" t="str">
            <v>Adulte Masculin 40/49 ans</v>
          </cell>
          <cell r="I30" t="str">
            <v>2022</v>
          </cell>
          <cell r="J30" t="str">
            <v>05994046792</v>
          </cell>
          <cell r="K30" t="str">
            <v>4-A</v>
          </cell>
        </row>
        <row r="31">
          <cell r="C31" t="str">
            <v>2</v>
          </cell>
          <cell r="D31" t="str">
            <v>BAILLY FLORIAN</v>
          </cell>
          <cell r="E31" t="str">
            <v>M</v>
          </cell>
          <cell r="F31" t="str">
            <v>ESEG DOUAI</v>
          </cell>
          <cell r="G31">
            <v>37207</v>
          </cell>
          <cell r="H31" t="str">
            <v>Adulte Masculin 20/29 ans</v>
          </cell>
          <cell r="I31" t="str">
            <v>2022</v>
          </cell>
          <cell r="J31" t="str">
            <v>05999136112</v>
          </cell>
          <cell r="K31" t="str">
            <v>2</v>
          </cell>
        </row>
        <row r="32">
          <cell r="C32" t="str">
            <v>2</v>
          </cell>
          <cell r="D32" t="str">
            <v>BALAVOINE ALEXIS</v>
          </cell>
          <cell r="E32" t="str">
            <v>M</v>
          </cell>
          <cell r="F32" t="str">
            <v>T.C.S.P. 59 - FERRIERE LA GRANDE</v>
          </cell>
          <cell r="G32">
            <v>36996</v>
          </cell>
          <cell r="H32" t="str">
            <v>Adulte Masculin 20/29 ans</v>
          </cell>
          <cell r="I32" t="str">
            <v>2022</v>
          </cell>
          <cell r="J32" t="str">
            <v>05999028477</v>
          </cell>
          <cell r="K32" t="str">
            <v>2</v>
          </cell>
        </row>
        <row r="33">
          <cell r="C33" t="str">
            <v>3</v>
          </cell>
          <cell r="D33" t="str">
            <v>BAQUE JEAN-MICHEL</v>
          </cell>
          <cell r="E33" t="str">
            <v>M</v>
          </cell>
          <cell r="F33" t="str">
            <v>CYCLO CLUB WAVRIN</v>
          </cell>
          <cell r="G33">
            <v>24984</v>
          </cell>
          <cell r="H33" t="str">
            <v>Adulte Masculin 50/59 ans</v>
          </cell>
          <cell r="I33" t="str">
            <v>2022</v>
          </cell>
          <cell r="J33" t="str">
            <v>05999128857</v>
          </cell>
          <cell r="K33" t="str">
            <v>3</v>
          </cell>
        </row>
        <row r="34">
          <cell r="C34" t="str">
            <v>2</v>
          </cell>
          <cell r="D34" t="str">
            <v>BARATIER JULIEN</v>
          </cell>
          <cell r="E34" t="str">
            <v>M</v>
          </cell>
          <cell r="F34" t="str">
            <v>LA PEDALE MADELEINOISE</v>
          </cell>
          <cell r="G34">
            <v>29328</v>
          </cell>
          <cell r="H34" t="str">
            <v>Adulte Masculin 40/49 ans</v>
          </cell>
          <cell r="I34" t="str">
            <v>2022</v>
          </cell>
          <cell r="J34" t="str">
            <v>05996226721</v>
          </cell>
          <cell r="K34" t="str">
            <v>2</v>
          </cell>
        </row>
        <row r="35">
          <cell r="C35" t="str">
            <v>4-A</v>
          </cell>
          <cell r="D35" t="str">
            <v>BARBIEUX FRANCK</v>
          </cell>
          <cell r="E35" t="str">
            <v>M</v>
          </cell>
          <cell r="F35" t="str">
            <v>UNION SPORTIVE VALENCIENNES MARLY</v>
          </cell>
          <cell r="G35">
            <v>30453</v>
          </cell>
          <cell r="H35" t="str">
            <v>Adulte Masculin 30/39 ans</v>
          </cell>
          <cell r="I35" t="str">
            <v>2022</v>
          </cell>
          <cell r="J35" t="str">
            <v>05999056992</v>
          </cell>
          <cell r="K35" t="str">
            <v>4-A</v>
          </cell>
        </row>
        <row r="36">
          <cell r="C36" t="str">
            <v>3</v>
          </cell>
          <cell r="D36" t="str">
            <v>BARENNE LAURENT</v>
          </cell>
          <cell r="E36" t="str">
            <v>M</v>
          </cell>
          <cell r="F36" t="str">
            <v>ETOILE CYCLISTE TOURCOING</v>
          </cell>
          <cell r="G36">
            <v>25721</v>
          </cell>
          <cell r="H36" t="str">
            <v>Adulte Masculin 50/59 ans</v>
          </cell>
          <cell r="I36" t="str">
            <v>2022</v>
          </cell>
          <cell r="J36" t="str">
            <v>05999029478</v>
          </cell>
          <cell r="K36" t="str">
            <v>3</v>
          </cell>
        </row>
        <row r="37">
          <cell r="C37" t="str">
            <v>3</v>
          </cell>
          <cell r="D37" t="str">
            <v>BAREZ SERGE</v>
          </cell>
          <cell r="E37" t="str">
            <v>M</v>
          </cell>
          <cell r="F37" t="str">
            <v>CYCLO CLUB BERGUES</v>
          </cell>
          <cell r="G37">
            <v>22264</v>
          </cell>
          <cell r="H37" t="str">
            <v>Adulte Masculin 60 ans et plus</v>
          </cell>
          <cell r="I37" t="str">
            <v>2022</v>
          </cell>
          <cell r="J37" t="str">
            <v>05966529614</v>
          </cell>
          <cell r="K37" t="str">
            <v>3</v>
          </cell>
        </row>
        <row r="38">
          <cell r="C38" t="str">
            <v>3</v>
          </cell>
          <cell r="D38" t="str">
            <v>BARROIS HUGO</v>
          </cell>
          <cell r="E38" t="str">
            <v>M</v>
          </cell>
          <cell r="F38" t="str">
            <v>TEAM DECOPUB PROVILLE</v>
          </cell>
          <cell r="G38">
            <v>36784</v>
          </cell>
          <cell r="H38" t="str">
            <v>Adulte Masculin 20/29 ans</v>
          </cell>
          <cell r="I38" t="str">
            <v>2022</v>
          </cell>
          <cell r="J38" t="str">
            <v>05999124260</v>
          </cell>
          <cell r="K38" t="str">
            <v>3</v>
          </cell>
        </row>
        <row r="39">
          <cell r="C39" t="str">
            <v>2</v>
          </cell>
          <cell r="D39" t="str">
            <v>BARTHELEMY ANTOINE</v>
          </cell>
          <cell r="E39" t="str">
            <v>M</v>
          </cell>
          <cell r="F39" t="str">
            <v>ASSOCIATION CYCLISTE D'ETROEUNGT</v>
          </cell>
          <cell r="G39">
            <v>34360</v>
          </cell>
          <cell r="H39" t="str">
            <v>Adulte Masculin 20/29 ans</v>
          </cell>
          <cell r="I39" t="str">
            <v>2022</v>
          </cell>
          <cell r="J39" t="str">
            <v>05996219613</v>
          </cell>
          <cell r="K39" t="str">
            <v>2</v>
          </cell>
        </row>
        <row r="40">
          <cell r="C40" t="str">
            <v>1</v>
          </cell>
          <cell r="D40" t="str">
            <v>BARTHELEMY MARC</v>
          </cell>
          <cell r="E40" t="str">
            <v>M</v>
          </cell>
          <cell r="F40" t="str">
            <v>ETOILE CYCLISTE FEIGNIES</v>
          </cell>
          <cell r="G40">
            <v>32589</v>
          </cell>
          <cell r="H40" t="str">
            <v>Adulte Masculin 30/39 ans</v>
          </cell>
          <cell r="I40" t="str">
            <v>2022</v>
          </cell>
          <cell r="J40" t="str">
            <v>05999083113</v>
          </cell>
          <cell r="K40" t="str">
            <v>1</v>
          </cell>
        </row>
        <row r="41">
          <cell r="D41" t="str">
            <v>BASTIN FABRICE</v>
          </cell>
          <cell r="E41" t="str">
            <v>M</v>
          </cell>
          <cell r="F41" t="str">
            <v>UNION SPORTIVE SAINT ANDRE</v>
          </cell>
          <cell r="G41">
            <v>22615</v>
          </cell>
          <cell r="H41" t="str">
            <v>Adulte Masculin 60 ans et plus</v>
          </cell>
          <cell r="I41" t="str">
            <v>2022</v>
          </cell>
          <cell r="J41" t="str">
            <v>05999121788</v>
          </cell>
          <cell r="K41" t="str">
            <v>3</v>
          </cell>
        </row>
        <row r="42">
          <cell r="C42" t="str">
            <v>2</v>
          </cell>
          <cell r="D42" t="str">
            <v>BASTIN JEREMY</v>
          </cell>
          <cell r="E42" t="str">
            <v>M</v>
          </cell>
          <cell r="F42" t="str">
            <v>CERCLE OLYMPIQUE MARCOING</v>
          </cell>
          <cell r="G42">
            <v>32853</v>
          </cell>
          <cell r="H42" t="str">
            <v>Adulte Masculin 30/39 ans</v>
          </cell>
          <cell r="I42" t="str">
            <v>2022</v>
          </cell>
          <cell r="J42" t="str">
            <v>05999023983</v>
          </cell>
          <cell r="K42" t="str">
            <v>2</v>
          </cell>
        </row>
        <row r="43">
          <cell r="D43" t="str">
            <v>BATISTA NATHAN</v>
          </cell>
          <cell r="E43" t="str">
            <v>M</v>
          </cell>
          <cell r="F43" t="str">
            <v>ENTENTE CYCLISTE FACHES-THUMESNIL RONCHIN</v>
          </cell>
          <cell r="G43">
            <v>40959</v>
          </cell>
          <cell r="H43" t="str">
            <v>Jeune Masculin 9/10 ans</v>
          </cell>
          <cell r="I43" t="str">
            <v>2022</v>
          </cell>
          <cell r="J43" t="str">
            <v>05999136124</v>
          </cell>
          <cell r="K43" t="str">
            <v>JE</v>
          </cell>
        </row>
        <row r="44">
          <cell r="C44" t="str">
            <v>3</v>
          </cell>
          <cell r="D44" t="str">
            <v>BAUDOIN ETIENNE</v>
          </cell>
          <cell r="E44" t="str">
            <v>M</v>
          </cell>
          <cell r="F44" t="str">
            <v>LES VIKINGS VTT MARCHE NORDIQUE OHAIN</v>
          </cell>
          <cell r="G44">
            <v>31681</v>
          </cell>
          <cell r="H44" t="str">
            <v>Adulte Masculin 30/39 ans</v>
          </cell>
          <cell r="I44" t="str">
            <v>2022</v>
          </cell>
          <cell r="J44" t="str">
            <v>05999128146</v>
          </cell>
          <cell r="K44" t="str">
            <v>3</v>
          </cell>
        </row>
        <row r="45">
          <cell r="C45" t="str">
            <v>3</v>
          </cell>
          <cell r="D45" t="str">
            <v>BAUDUIN LAURENT</v>
          </cell>
          <cell r="E45" t="str">
            <v>M</v>
          </cell>
          <cell r="F45" t="str">
            <v>UNION SPORTIVE SAINT ANDRE</v>
          </cell>
          <cell r="G45">
            <v>28028</v>
          </cell>
          <cell r="H45" t="str">
            <v>Adulte Masculin 40/49 ans</v>
          </cell>
          <cell r="I45" t="str">
            <v>2022</v>
          </cell>
          <cell r="J45" t="str">
            <v>05999023820</v>
          </cell>
          <cell r="K45" t="str">
            <v>3</v>
          </cell>
        </row>
        <row r="46">
          <cell r="C46" t="str">
            <v>3</v>
          </cell>
          <cell r="D46" t="str">
            <v>BAUW EDOUARD</v>
          </cell>
          <cell r="E46" t="str">
            <v>M</v>
          </cell>
          <cell r="F46" t="str">
            <v>TEAM LABIERE BAILLEUL</v>
          </cell>
          <cell r="G46">
            <v>30088</v>
          </cell>
          <cell r="H46" t="str">
            <v>Adulte Masculin 40/49 ans</v>
          </cell>
          <cell r="I46" t="str">
            <v>2022</v>
          </cell>
          <cell r="J46" t="str">
            <v>05999109916</v>
          </cell>
          <cell r="K46" t="str">
            <v>3</v>
          </cell>
        </row>
        <row r="47">
          <cell r="C47" t="str">
            <v>1</v>
          </cell>
          <cell r="D47" t="str">
            <v>BAZIN DONATIEN</v>
          </cell>
          <cell r="E47" t="str">
            <v>M</v>
          </cell>
          <cell r="F47" t="str">
            <v>ETOILE CYCLISTE FEIGNIES</v>
          </cell>
          <cell r="G47">
            <v>34954</v>
          </cell>
          <cell r="H47" t="str">
            <v>Adulte Masculin 20/29 ans</v>
          </cell>
          <cell r="I47" t="str">
            <v>2022</v>
          </cell>
          <cell r="J47" t="str">
            <v>05996219554</v>
          </cell>
          <cell r="K47" t="str">
            <v>1</v>
          </cell>
        </row>
        <row r="48">
          <cell r="D48" t="str">
            <v>BEAUCAMP MATHIEU</v>
          </cell>
          <cell r="E48" t="str">
            <v>M</v>
          </cell>
          <cell r="F48" t="str">
            <v>ASSOCIATION CYCLISTE DE CUINCY</v>
          </cell>
          <cell r="G48">
            <v>33275</v>
          </cell>
          <cell r="H48" t="str">
            <v>Adulte Masculin 30/39 ans</v>
          </cell>
          <cell r="I48" t="str">
            <v>2022</v>
          </cell>
          <cell r="J48" t="str">
            <v>05999111357</v>
          </cell>
          <cell r="K48" t="str">
            <v>2</v>
          </cell>
        </row>
        <row r="49">
          <cell r="C49" t="str">
            <v>3</v>
          </cell>
          <cell r="D49" t="str">
            <v>BECAERT LOIC</v>
          </cell>
          <cell r="E49" t="str">
            <v>M</v>
          </cell>
          <cell r="F49" t="str">
            <v>TEAM LABIERE BAILLEUL</v>
          </cell>
          <cell r="G49">
            <v>28185</v>
          </cell>
          <cell r="H49" t="str">
            <v>Adulte Masculin 40/49 ans</v>
          </cell>
          <cell r="I49" t="str">
            <v>2022</v>
          </cell>
          <cell r="J49" t="str">
            <v>05999111208</v>
          </cell>
          <cell r="K49" t="str">
            <v>3</v>
          </cell>
        </row>
        <row r="50">
          <cell r="C50" t="str">
            <v>3</v>
          </cell>
          <cell r="D50" t="str">
            <v>BECUWE DENIS</v>
          </cell>
          <cell r="E50" t="str">
            <v>M</v>
          </cell>
          <cell r="F50" t="str">
            <v>TEAM LABIERE BAILLEUL</v>
          </cell>
          <cell r="G50">
            <v>27985</v>
          </cell>
          <cell r="H50" t="str">
            <v>Adulte Masculin 40/49 ans</v>
          </cell>
          <cell r="I50" t="str">
            <v>2022</v>
          </cell>
          <cell r="J50" t="str">
            <v>05999002209</v>
          </cell>
          <cell r="K50" t="str">
            <v>3</v>
          </cell>
        </row>
        <row r="51">
          <cell r="C51" t="str">
            <v>1</v>
          </cell>
          <cell r="D51" t="str">
            <v>BEEUWSAERT AUGUSTIN</v>
          </cell>
          <cell r="E51" t="str">
            <v>M</v>
          </cell>
          <cell r="F51" t="str">
            <v>VELO CLUB UNION HALLUIN</v>
          </cell>
          <cell r="G51">
            <v>37758</v>
          </cell>
          <cell r="H51" t="str">
            <v>Adulte Masculin 17/19 ans</v>
          </cell>
          <cell r="I51" t="str">
            <v>2022</v>
          </cell>
          <cell r="J51" t="str">
            <v>05999136078</v>
          </cell>
          <cell r="K51" t="str">
            <v>1</v>
          </cell>
        </row>
        <row r="52">
          <cell r="C52" t="str">
            <v>3</v>
          </cell>
          <cell r="D52" t="str">
            <v>BEGHIN JEREMY</v>
          </cell>
          <cell r="E52" t="str">
            <v>M</v>
          </cell>
          <cell r="F52" t="str">
            <v>ESPOIR CYCLISTE WAMBRECHIES MARQUETTE</v>
          </cell>
          <cell r="G52">
            <v>38202</v>
          </cell>
          <cell r="H52" t="str">
            <v>Adulte Masculin 17/19 ans</v>
          </cell>
          <cell r="I52" t="str">
            <v>2022</v>
          </cell>
          <cell r="J52" t="str">
            <v>05999107224</v>
          </cell>
          <cell r="K52" t="str">
            <v>3</v>
          </cell>
        </row>
        <row r="53">
          <cell r="D53" t="str">
            <v>BEGHIN MARTIAL</v>
          </cell>
          <cell r="E53" t="str">
            <v>M</v>
          </cell>
          <cell r="F53" t="str">
            <v>LA PEDALE MADELEINOISE</v>
          </cell>
          <cell r="G53">
            <v>20192</v>
          </cell>
          <cell r="H53" t="str">
            <v>Adulte Masculin 60 ans et plus</v>
          </cell>
          <cell r="I53" t="str">
            <v>2022</v>
          </cell>
          <cell r="J53" t="str">
            <v>05999121445</v>
          </cell>
          <cell r="K53" t="str">
            <v>4-A</v>
          </cell>
        </row>
        <row r="54">
          <cell r="C54" t="str">
            <v>3</v>
          </cell>
          <cell r="D54" t="str">
            <v>BEGLIOMINI DAMIENS</v>
          </cell>
          <cell r="E54" t="str">
            <v>M</v>
          </cell>
          <cell r="F54" t="str">
            <v>GAZ ELEC CLUB DE DOUAI</v>
          </cell>
          <cell r="G54">
            <v>29065</v>
          </cell>
          <cell r="H54" t="str">
            <v>Adulte Masculin 40/49 ans</v>
          </cell>
          <cell r="I54" t="str">
            <v>2022</v>
          </cell>
          <cell r="J54" t="str">
            <v>05999064904</v>
          </cell>
          <cell r="K54" t="str">
            <v>3</v>
          </cell>
        </row>
        <row r="55">
          <cell r="C55" t="str">
            <v>2</v>
          </cell>
          <cell r="D55" t="str">
            <v>BEGLIOMINI FLAVIO</v>
          </cell>
          <cell r="E55" t="str">
            <v>M</v>
          </cell>
          <cell r="F55" t="str">
            <v>GAZ ELEC CLUB DE DOUAI</v>
          </cell>
          <cell r="G55">
            <v>38418</v>
          </cell>
          <cell r="H55" t="str">
            <v>Adulte Masculin 17/19 ans</v>
          </cell>
          <cell r="I55" t="str">
            <v>2022</v>
          </cell>
          <cell r="J55" t="str">
            <v>05999033237</v>
          </cell>
          <cell r="K55" t="str">
            <v>2</v>
          </cell>
        </row>
        <row r="56">
          <cell r="C56" t="str">
            <v>2</v>
          </cell>
          <cell r="D56" t="str">
            <v>BEGLIOMINI LAURENT</v>
          </cell>
          <cell r="E56" t="str">
            <v>M</v>
          </cell>
          <cell r="F56" t="str">
            <v>GAZ ELEC CLUB DE DOUAI</v>
          </cell>
          <cell r="G56">
            <v>26630</v>
          </cell>
          <cell r="H56" t="str">
            <v>Adulte Masculin 50/59 ans</v>
          </cell>
          <cell r="I56" t="str">
            <v>2022</v>
          </cell>
          <cell r="J56" t="str">
            <v>05999018310</v>
          </cell>
          <cell r="K56" t="str">
            <v>2</v>
          </cell>
        </row>
        <row r="57">
          <cell r="D57" t="str">
            <v>BEGLIOMINI LIVIO</v>
          </cell>
          <cell r="E57" t="str">
            <v>M</v>
          </cell>
          <cell r="F57" t="str">
            <v>GAZ ELEC CLUB DE DOUAI</v>
          </cell>
          <cell r="G57">
            <v>39016</v>
          </cell>
          <cell r="H57" t="str">
            <v>Jeune Masculin 15/16 ans</v>
          </cell>
          <cell r="I57" t="str">
            <v>2022</v>
          </cell>
          <cell r="J57" t="str">
            <v>05999023486</v>
          </cell>
          <cell r="K57" t="str">
            <v>JE</v>
          </cell>
        </row>
        <row r="58">
          <cell r="C58" t="str">
            <v>2</v>
          </cell>
          <cell r="D58" t="str">
            <v>BELKEIR SLIMAN</v>
          </cell>
          <cell r="E58" t="str">
            <v>M</v>
          </cell>
          <cell r="F58" t="str">
            <v>NEW ORANGE TEAM BOUSBECQUE</v>
          </cell>
          <cell r="G58">
            <v>26158</v>
          </cell>
          <cell r="H58" t="str">
            <v>Adulte Masculin 50/59 ans</v>
          </cell>
          <cell r="I58" t="str">
            <v>2022</v>
          </cell>
          <cell r="J58" t="str">
            <v>05999127862</v>
          </cell>
          <cell r="K58" t="str">
            <v>2</v>
          </cell>
        </row>
        <row r="59">
          <cell r="C59" t="str">
            <v>3</v>
          </cell>
          <cell r="D59" t="str">
            <v>BELLEPERCHE TANGUY</v>
          </cell>
          <cell r="E59" t="str">
            <v>M</v>
          </cell>
          <cell r="F59" t="str">
            <v>RESILIENCE CLUB</v>
          </cell>
          <cell r="G59">
            <v>34830</v>
          </cell>
          <cell r="H59" t="str">
            <v>Adulte Masculin 20/29 ans</v>
          </cell>
          <cell r="I59" t="str">
            <v>2022</v>
          </cell>
          <cell r="J59" t="str">
            <v>05999134063</v>
          </cell>
          <cell r="K59" t="str">
            <v>3</v>
          </cell>
        </row>
        <row r="60">
          <cell r="C60" t="str">
            <v>2</v>
          </cell>
          <cell r="D60" t="str">
            <v>BENAISSA FARID</v>
          </cell>
          <cell r="E60" t="str">
            <v>M</v>
          </cell>
          <cell r="F60" t="str">
            <v>TEAM POLICE HDFN - ROUBAIX</v>
          </cell>
          <cell r="G60">
            <v>28397</v>
          </cell>
          <cell r="H60" t="str">
            <v>Adulte Masculin 40/49 ans</v>
          </cell>
          <cell r="I60" t="str">
            <v>2022</v>
          </cell>
          <cell r="J60" t="str">
            <v>05999127974</v>
          </cell>
          <cell r="K60" t="str">
            <v>2</v>
          </cell>
        </row>
        <row r="61">
          <cell r="C61" t="str">
            <v>1</v>
          </cell>
          <cell r="D61" t="str">
            <v>BENDJEBBOUR SAMIR</v>
          </cell>
          <cell r="E61" t="str">
            <v>M</v>
          </cell>
          <cell r="F61" t="str">
            <v>UNION SPORTIVE VALENCIENNES MARLY</v>
          </cell>
          <cell r="G61">
            <v>34957</v>
          </cell>
          <cell r="H61" t="str">
            <v>Adulte Masculin 20/29 ans</v>
          </cell>
          <cell r="I61" t="str">
            <v>2022</v>
          </cell>
          <cell r="J61" t="str">
            <v>05999128294</v>
          </cell>
          <cell r="K61" t="str">
            <v>1</v>
          </cell>
        </row>
        <row r="62">
          <cell r="C62" t="str">
            <v>1</v>
          </cell>
          <cell r="D62" t="str">
            <v>BENOIT JEREMY</v>
          </cell>
          <cell r="E62" t="str">
            <v>M</v>
          </cell>
          <cell r="F62" t="str">
            <v>CERCLE OLYMPIQUE MARCOING</v>
          </cell>
          <cell r="G62">
            <v>31098</v>
          </cell>
          <cell r="H62" t="str">
            <v>Adulte Masculin 30/39 ans</v>
          </cell>
          <cell r="I62" t="str">
            <v>2022</v>
          </cell>
          <cell r="J62" t="str">
            <v>05999064434</v>
          </cell>
          <cell r="K62" t="str">
            <v>1</v>
          </cell>
        </row>
        <row r="63">
          <cell r="C63" t="str">
            <v>1</v>
          </cell>
          <cell r="D63" t="str">
            <v>BENOIT JONATHAN</v>
          </cell>
          <cell r="E63" t="str">
            <v>M</v>
          </cell>
          <cell r="F63" t="str">
            <v>ASSOCIATION CYCLISTE DE CUINCY</v>
          </cell>
          <cell r="G63">
            <v>31418</v>
          </cell>
          <cell r="H63" t="str">
            <v>Adulte Masculin 30/39 ans</v>
          </cell>
          <cell r="I63" t="str">
            <v>2022</v>
          </cell>
          <cell r="J63" t="str">
            <v>05999017637</v>
          </cell>
          <cell r="K63" t="str">
            <v>1</v>
          </cell>
        </row>
        <row r="64">
          <cell r="C64" t="str">
            <v>2</v>
          </cell>
          <cell r="D64" t="str">
            <v>BENOIT KEVIN</v>
          </cell>
          <cell r="E64" t="str">
            <v>M</v>
          </cell>
          <cell r="F64" t="str">
            <v>CYCLO CLUB BERGUES</v>
          </cell>
          <cell r="G64">
            <v>33910</v>
          </cell>
          <cell r="H64" t="str">
            <v>Adulte Masculin 30/39 ans</v>
          </cell>
          <cell r="I64" t="str">
            <v>2022</v>
          </cell>
          <cell r="J64" t="str">
            <v>05999057240</v>
          </cell>
          <cell r="K64" t="str">
            <v>2</v>
          </cell>
        </row>
        <row r="65">
          <cell r="C65" t="str">
            <v>3</v>
          </cell>
          <cell r="D65" t="str">
            <v>BERA SIMON</v>
          </cell>
          <cell r="E65" t="str">
            <v>M</v>
          </cell>
          <cell r="F65" t="str">
            <v>U.C. CAPELLOISE FOURMIES</v>
          </cell>
          <cell r="G65">
            <v>38349</v>
          </cell>
          <cell r="H65" t="str">
            <v>Adulte Masculin 17/19 ans</v>
          </cell>
          <cell r="I65" t="str">
            <v>2022</v>
          </cell>
          <cell r="J65" t="str">
            <v>05999128240</v>
          </cell>
          <cell r="K65" t="str">
            <v>3</v>
          </cell>
        </row>
        <row r="66">
          <cell r="C66" t="str">
            <v>4-A</v>
          </cell>
          <cell r="D66" t="str">
            <v>BERGER HERVE</v>
          </cell>
          <cell r="E66" t="str">
            <v>M</v>
          </cell>
          <cell r="F66" t="str">
            <v>VELO SPRINT BOUCHAIN</v>
          </cell>
          <cell r="G66">
            <v>21625</v>
          </cell>
          <cell r="H66" t="str">
            <v>Adulte Masculin 60 ans et plus</v>
          </cell>
          <cell r="I66" t="str">
            <v>2022</v>
          </cell>
          <cell r="J66" t="str">
            <v>05999084945</v>
          </cell>
          <cell r="K66" t="str">
            <v>4-A</v>
          </cell>
        </row>
        <row r="67">
          <cell r="D67" t="str">
            <v>BERNARD ARTHUR</v>
          </cell>
          <cell r="E67" t="str">
            <v>M</v>
          </cell>
          <cell r="F67" t="str">
            <v>CYCLO CLUB ORCHIES</v>
          </cell>
          <cell r="G67">
            <v>39902</v>
          </cell>
          <cell r="H67" t="str">
            <v>Jeune Masculin 13/14 ans</v>
          </cell>
          <cell r="I67" t="str">
            <v>2022</v>
          </cell>
          <cell r="J67" t="str">
            <v>05999061464</v>
          </cell>
          <cell r="K67" t="str">
            <v>JE</v>
          </cell>
        </row>
        <row r="68">
          <cell r="D68" t="str">
            <v>BERNARD LOTHAIRE</v>
          </cell>
          <cell r="E68" t="str">
            <v>M</v>
          </cell>
          <cell r="F68" t="str">
            <v>CYCLO CLUB ORCHIES</v>
          </cell>
          <cell r="G68">
            <v>41070</v>
          </cell>
          <cell r="H68" t="str">
            <v>Jeune Masculin 9/10 ans</v>
          </cell>
          <cell r="I68" t="str">
            <v>2022</v>
          </cell>
          <cell r="J68" t="str">
            <v>05999047098</v>
          </cell>
          <cell r="K68" t="str">
            <v>JE</v>
          </cell>
        </row>
        <row r="69">
          <cell r="C69" t="str">
            <v>3</v>
          </cell>
          <cell r="D69" t="str">
            <v>BERNARD MICHAEL</v>
          </cell>
          <cell r="E69" t="str">
            <v>M</v>
          </cell>
          <cell r="F69" t="str">
            <v>ENTENTE CYCLISTE FACHES-THUMESNIL RONCHIN</v>
          </cell>
          <cell r="G69">
            <v>30088</v>
          </cell>
          <cell r="H69" t="str">
            <v>Adulte Masculin 40/49 ans</v>
          </cell>
          <cell r="I69" t="str">
            <v>2022</v>
          </cell>
          <cell r="J69" t="str">
            <v>05999098043</v>
          </cell>
          <cell r="K69" t="str">
            <v>3</v>
          </cell>
        </row>
        <row r="70">
          <cell r="C70" t="str">
            <v>FE</v>
          </cell>
          <cell r="D70" t="str">
            <v>BERNARD PÉRINE</v>
          </cell>
          <cell r="E70" t="str">
            <v>F</v>
          </cell>
          <cell r="F70" t="str">
            <v>UNION SPORTIVE VALENCIENNES MARLY</v>
          </cell>
          <cell r="G70">
            <v>36985</v>
          </cell>
          <cell r="H70" t="str">
            <v>Adulte Féminin 17/29 ans</v>
          </cell>
          <cell r="I70" t="str">
            <v>2022</v>
          </cell>
          <cell r="J70" t="str">
            <v>05999128856</v>
          </cell>
          <cell r="K70" t="str">
            <v>FE</v>
          </cell>
        </row>
        <row r="71">
          <cell r="C71" t="str">
            <v>4-A</v>
          </cell>
          <cell r="D71" t="str">
            <v>BERNIER BRUNO</v>
          </cell>
          <cell r="E71" t="str">
            <v>M</v>
          </cell>
          <cell r="F71" t="str">
            <v>U.C. CAPELLOISE FOURMIES</v>
          </cell>
          <cell r="G71">
            <v>23470</v>
          </cell>
          <cell r="H71" t="str">
            <v>Adulte Masculin 50/59 ans</v>
          </cell>
          <cell r="I71" t="str">
            <v>2022</v>
          </cell>
          <cell r="J71" t="str">
            <v>05999068625</v>
          </cell>
          <cell r="K71" t="str">
            <v>4-A</v>
          </cell>
        </row>
        <row r="72">
          <cell r="C72" t="str">
            <v>1</v>
          </cell>
          <cell r="D72" t="str">
            <v>BERNIER DIMITRI</v>
          </cell>
          <cell r="E72" t="str">
            <v>M</v>
          </cell>
          <cell r="F72" t="str">
            <v>T.C.S.P. 59 - FERRIERE LA GRANDE</v>
          </cell>
          <cell r="G72">
            <v>32405</v>
          </cell>
          <cell r="H72" t="str">
            <v>Adulte Masculin 30/39 ans</v>
          </cell>
          <cell r="I72" t="str">
            <v>2022</v>
          </cell>
          <cell r="J72" t="str">
            <v>05999016478</v>
          </cell>
          <cell r="K72" t="str">
            <v>1</v>
          </cell>
        </row>
        <row r="73">
          <cell r="C73" t="str">
            <v>4-A</v>
          </cell>
          <cell r="D73" t="str">
            <v>BERNIER STEPHANE</v>
          </cell>
          <cell r="E73" t="str">
            <v>M</v>
          </cell>
          <cell r="F73" t="str">
            <v>U.C. CAPELLOISE FOURMIES</v>
          </cell>
          <cell r="G73">
            <v>26693</v>
          </cell>
          <cell r="H73" t="str">
            <v>Adulte Masculin 40/49 ans</v>
          </cell>
          <cell r="I73" t="str">
            <v>2022</v>
          </cell>
          <cell r="J73" t="str">
            <v>05999068624</v>
          </cell>
          <cell r="K73" t="str">
            <v>4-A</v>
          </cell>
        </row>
        <row r="74">
          <cell r="D74" t="str">
            <v>BERNIER TOM</v>
          </cell>
          <cell r="E74" t="str">
            <v>M</v>
          </cell>
          <cell r="F74" t="str">
            <v>T.C.S.P. 59 - FERRIERE LA GRANDE</v>
          </cell>
          <cell r="G74">
            <v>41674</v>
          </cell>
          <cell r="H74" t="str">
            <v>Jeune Masculin 7/8 ans</v>
          </cell>
          <cell r="I74" t="str">
            <v>2022</v>
          </cell>
          <cell r="J74" t="str">
            <v>05999111190</v>
          </cell>
          <cell r="K74" t="str">
            <v>JE</v>
          </cell>
        </row>
        <row r="75">
          <cell r="C75" t="str">
            <v>3</v>
          </cell>
          <cell r="D75" t="str">
            <v>BERQUEZ MAXIME</v>
          </cell>
          <cell r="E75" t="str">
            <v>M</v>
          </cell>
          <cell r="F75" t="str">
            <v>CYCLO CLUB ORCHIES</v>
          </cell>
          <cell r="G75">
            <v>31958</v>
          </cell>
          <cell r="H75" t="str">
            <v>Adulte Masculin 30/39 ans</v>
          </cell>
          <cell r="I75" t="str">
            <v>2022</v>
          </cell>
          <cell r="J75" t="str">
            <v>05999127595</v>
          </cell>
          <cell r="K75" t="str">
            <v>3</v>
          </cell>
        </row>
        <row r="76">
          <cell r="C76" t="str">
            <v>1</v>
          </cell>
          <cell r="D76" t="str">
            <v>BERRIER LUDOVIC</v>
          </cell>
          <cell r="E76" t="str">
            <v>M</v>
          </cell>
          <cell r="F76" t="str">
            <v>UNION VELOCIPEDIQUE JEUMONT MARPENT</v>
          </cell>
          <cell r="G76">
            <v>25754</v>
          </cell>
          <cell r="H76" t="str">
            <v>Adulte Masculin 50/59 ans</v>
          </cell>
          <cell r="I76" t="str">
            <v>2022</v>
          </cell>
          <cell r="J76" t="str">
            <v>05999019952</v>
          </cell>
          <cell r="K76" t="str">
            <v>1</v>
          </cell>
        </row>
        <row r="77">
          <cell r="C77" t="str">
            <v>2</v>
          </cell>
          <cell r="D77" t="str">
            <v>BERTHE THOMAS</v>
          </cell>
          <cell r="E77" t="str">
            <v>M</v>
          </cell>
          <cell r="F77" t="str">
            <v>UNION SPORTIVE VALENCIENNES MARLY</v>
          </cell>
          <cell r="G77">
            <v>30834</v>
          </cell>
          <cell r="H77" t="str">
            <v>Adulte Masculin 30/39 ans</v>
          </cell>
          <cell r="I77" t="str">
            <v>2022</v>
          </cell>
          <cell r="J77" t="str">
            <v>05999018274</v>
          </cell>
          <cell r="K77" t="str">
            <v>2</v>
          </cell>
        </row>
        <row r="78">
          <cell r="D78" t="str">
            <v>BERTHIER ANTOINE</v>
          </cell>
          <cell r="E78" t="str">
            <v>M</v>
          </cell>
          <cell r="F78" t="str">
            <v>ETOILE CYCLISTE LIEU ST AMAND</v>
          </cell>
          <cell r="G78">
            <v>34330</v>
          </cell>
          <cell r="H78" t="str">
            <v>Adulte Masculin 20/29 ans</v>
          </cell>
          <cell r="I78" t="str">
            <v>2022</v>
          </cell>
          <cell r="J78" t="str">
            <v>05999093901</v>
          </cell>
          <cell r="K78" t="str">
            <v>1</v>
          </cell>
        </row>
        <row r="79">
          <cell r="C79" t="str">
            <v>1</v>
          </cell>
          <cell r="D79" t="str">
            <v>BERTHIER THIBAUT</v>
          </cell>
          <cell r="E79" t="str">
            <v>M</v>
          </cell>
          <cell r="F79" t="str">
            <v>ETOILE CYCLISTE LIEU ST AMAND</v>
          </cell>
          <cell r="G79">
            <v>35189</v>
          </cell>
          <cell r="H79" t="str">
            <v>Adulte Masculin 20/29 ans</v>
          </cell>
          <cell r="I79" t="str">
            <v>2022</v>
          </cell>
          <cell r="J79" t="str">
            <v>05996215523</v>
          </cell>
          <cell r="K79" t="str">
            <v>1</v>
          </cell>
        </row>
        <row r="80">
          <cell r="D80" t="str">
            <v>BERTIN PASCAL</v>
          </cell>
          <cell r="E80" t="str">
            <v>M</v>
          </cell>
          <cell r="F80" t="str">
            <v>TEAM DECOPUB PROVILLE</v>
          </cell>
          <cell r="G80">
            <v>21962</v>
          </cell>
          <cell r="H80" t="str">
            <v>Adulte Masculin 60 ans et plus</v>
          </cell>
          <cell r="I80" t="str">
            <v>2022</v>
          </cell>
          <cell r="J80" t="str">
            <v>05999017336</v>
          </cell>
          <cell r="K80" t="str">
            <v>4-A</v>
          </cell>
        </row>
        <row r="81">
          <cell r="C81" t="str">
            <v>3</v>
          </cell>
          <cell r="D81" t="str">
            <v>BEY CHRISTOPHE</v>
          </cell>
          <cell r="E81" t="str">
            <v>M</v>
          </cell>
          <cell r="F81" t="str">
            <v>CYCLO CLUB WAVRIN</v>
          </cell>
          <cell r="G81">
            <v>24035</v>
          </cell>
          <cell r="H81" t="str">
            <v>Adulte Masculin 50/59 ans</v>
          </cell>
          <cell r="I81" t="str">
            <v>2022</v>
          </cell>
          <cell r="J81" t="str">
            <v>05999131545</v>
          </cell>
          <cell r="K81" t="str">
            <v>3</v>
          </cell>
        </row>
        <row r="82">
          <cell r="D82" t="str">
            <v>BEY ISAAC</v>
          </cell>
          <cell r="E82" t="str">
            <v>M</v>
          </cell>
          <cell r="F82" t="str">
            <v>CYCLO CLUB WAVRIN</v>
          </cell>
          <cell r="G82">
            <v>41845</v>
          </cell>
          <cell r="H82" t="str">
            <v>Jeune Masculin 7/8 ans</v>
          </cell>
          <cell r="I82" t="str">
            <v>2022</v>
          </cell>
          <cell r="J82" t="str">
            <v>05999131546</v>
          </cell>
          <cell r="K82" t="str">
            <v>JE</v>
          </cell>
        </row>
        <row r="83">
          <cell r="C83" t="str">
            <v>3</v>
          </cell>
          <cell r="D83" t="str">
            <v>BIANCUCCI MARIO</v>
          </cell>
          <cell r="E83" t="str">
            <v>M</v>
          </cell>
          <cell r="F83" t="str">
            <v>VELO CLUB UNION HALLUIN</v>
          </cell>
          <cell r="G83">
            <v>22144</v>
          </cell>
          <cell r="H83" t="str">
            <v>Adulte Masculin 60 ans et plus</v>
          </cell>
          <cell r="I83" t="str">
            <v>2022</v>
          </cell>
          <cell r="J83" t="str">
            <v>05999084830</v>
          </cell>
          <cell r="K83" t="str">
            <v>3</v>
          </cell>
        </row>
        <row r="84">
          <cell r="D84" t="str">
            <v>BIENFAIT CANDICE</v>
          </cell>
          <cell r="E84" t="str">
            <v>F</v>
          </cell>
          <cell r="F84" t="str">
            <v>T.C.S.P. 59 - FERRIERE LA GRANDE</v>
          </cell>
          <cell r="G84">
            <v>41148</v>
          </cell>
          <cell r="H84" t="str">
            <v>Jeune Féminin 9/10 ans</v>
          </cell>
          <cell r="I84" t="str">
            <v>2022</v>
          </cell>
          <cell r="J84" t="str">
            <v>05999135503</v>
          </cell>
          <cell r="K84" t="str">
            <v>JE</v>
          </cell>
        </row>
        <row r="85">
          <cell r="D85" t="str">
            <v>BIENFAIT CLEMENT</v>
          </cell>
          <cell r="E85" t="str">
            <v>M</v>
          </cell>
          <cell r="F85" t="str">
            <v>T.C.S.P. 59 - FERRIERE LA GRANDE</v>
          </cell>
          <cell r="G85">
            <v>40205</v>
          </cell>
          <cell r="H85" t="str">
            <v>Jeune Masculin 11/12 ans</v>
          </cell>
          <cell r="I85" t="str">
            <v>2022</v>
          </cell>
          <cell r="J85" t="str">
            <v>05999073878</v>
          </cell>
          <cell r="K85" t="str">
            <v>JE</v>
          </cell>
        </row>
        <row r="86">
          <cell r="C86" t="str">
            <v>3</v>
          </cell>
          <cell r="D86" t="str">
            <v>BIGOT THOMAS</v>
          </cell>
          <cell r="E86" t="str">
            <v>M</v>
          </cell>
          <cell r="F86" t="str">
            <v>ESPOIR CYCLISTE WAMBRECHIES MARQUETTE</v>
          </cell>
          <cell r="G86">
            <v>34267</v>
          </cell>
          <cell r="H86" t="str">
            <v>Adulte Masculin 20/29 ans</v>
          </cell>
          <cell r="I86" t="str">
            <v>2022</v>
          </cell>
          <cell r="J86" t="str">
            <v>05999128843</v>
          </cell>
          <cell r="K86" t="str">
            <v>3</v>
          </cell>
        </row>
        <row r="87">
          <cell r="D87" t="str">
            <v>BISEAU ELIOT</v>
          </cell>
          <cell r="E87" t="str">
            <v>M</v>
          </cell>
          <cell r="F87" t="str">
            <v>VELO CLUB BAVAISIEN</v>
          </cell>
          <cell r="G87">
            <v>40532</v>
          </cell>
          <cell r="H87" t="str">
            <v>Jeune Masculin 11/12 ans</v>
          </cell>
          <cell r="I87" t="str">
            <v>2022</v>
          </cell>
          <cell r="J87" t="str">
            <v>05999072692</v>
          </cell>
          <cell r="K87" t="str">
            <v>JE</v>
          </cell>
        </row>
        <row r="88">
          <cell r="D88" t="str">
            <v>BISIAUX PAOLO</v>
          </cell>
          <cell r="E88" t="str">
            <v>M</v>
          </cell>
          <cell r="F88" t="str">
            <v>ETOILE CYCLISTE LIEU ST AMAND</v>
          </cell>
          <cell r="G88">
            <v>40393</v>
          </cell>
          <cell r="H88" t="str">
            <v>Jeune Masculin 11/12 ans</v>
          </cell>
          <cell r="I88" t="str">
            <v>2022</v>
          </cell>
          <cell r="J88" t="str">
            <v>05999037199</v>
          </cell>
          <cell r="K88" t="str">
            <v>JE</v>
          </cell>
        </row>
        <row r="89">
          <cell r="D89" t="str">
            <v>BISIAUX YOHANN</v>
          </cell>
          <cell r="E89" t="str">
            <v>M</v>
          </cell>
          <cell r="F89" t="str">
            <v>ETOILE CYCLISTE LIEU ST AMAND</v>
          </cell>
          <cell r="G89">
            <v>28028</v>
          </cell>
          <cell r="H89" t="str">
            <v>Adulte Masculin 40/49 ans</v>
          </cell>
          <cell r="I89" t="str">
            <v>2022</v>
          </cell>
          <cell r="J89" t="str">
            <v>05999111388</v>
          </cell>
          <cell r="K89" t="str">
            <v>3</v>
          </cell>
        </row>
        <row r="90">
          <cell r="D90" t="str">
            <v>BLAMPAIN JULIEN</v>
          </cell>
          <cell r="E90" t="str">
            <v>M</v>
          </cell>
          <cell r="F90" t="str">
            <v>TEAM BOUSIES</v>
          </cell>
          <cell r="G90">
            <v>35574</v>
          </cell>
          <cell r="H90" t="str">
            <v>Adulte Masculin 20/29 ans</v>
          </cell>
          <cell r="I90" t="str">
            <v>2022</v>
          </cell>
          <cell r="J90" t="str">
            <v>05999085423</v>
          </cell>
          <cell r="K90" t="str">
            <v>3</v>
          </cell>
        </row>
        <row r="91">
          <cell r="C91" t="str">
            <v>3</v>
          </cell>
          <cell r="D91" t="str">
            <v>BLAMPAIN VICTORIEN</v>
          </cell>
          <cell r="E91" t="str">
            <v>M</v>
          </cell>
          <cell r="F91" t="str">
            <v>U.C. CAPELLOISE FOURMIES</v>
          </cell>
          <cell r="G91">
            <v>36987</v>
          </cell>
          <cell r="H91" t="str">
            <v>Adulte Masculin 20/29 ans</v>
          </cell>
          <cell r="I91" t="str">
            <v>2022</v>
          </cell>
          <cell r="J91" t="str">
            <v>05996224018</v>
          </cell>
          <cell r="K91" t="str">
            <v>3</v>
          </cell>
        </row>
        <row r="92">
          <cell r="D92" t="str">
            <v>BLARY GILLES</v>
          </cell>
          <cell r="E92" t="str">
            <v>M</v>
          </cell>
          <cell r="F92" t="str">
            <v>HAVELUY CYCLO CLUB</v>
          </cell>
          <cell r="G92">
            <v>32717</v>
          </cell>
          <cell r="H92" t="str">
            <v>Adulte Masculin 30/39 ans</v>
          </cell>
          <cell r="I92" t="str">
            <v>2022</v>
          </cell>
          <cell r="J92" t="str">
            <v>05999023559</v>
          </cell>
          <cell r="K92" t="str">
            <v>2</v>
          </cell>
        </row>
        <row r="93">
          <cell r="C93" t="str">
            <v>3</v>
          </cell>
          <cell r="D93" t="str">
            <v>BLEARD BAPTISTE</v>
          </cell>
          <cell r="E93" t="str">
            <v>M</v>
          </cell>
          <cell r="F93" t="str">
            <v>CYCLO CLUB WAVRIN</v>
          </cell>
          <cell r="G93">
            <v>38366</v>
          </cell>
          <cell r="H93" t="str">
            <v>Adulte Masculin 17/19 ans</v>
          </cell>
          <cell r="I93" t="str">
            <v>2022</v>
          </cell>
          <cell r="J93" t="str">
            <v>05999124530</v>
          </cell>
          <cell r="K93" t="str">
            <v>3</v>
          </cell>
        </row>
        <row r="94">
          <cell r="C94" t="str">
            <v>2</v>
          </cell>
          <cell r="D94" t="str">
            <v>BLOIS ANTOINE</v>
          </cell>
          <cell r="E94" t="str">
            <v>M</v>
          </cell>
          <cell r="F94" t="str">
            <v>FREE BIKING FAMILY ST AMAND LES EAUX</v>
          </cell>
          <cell r="G94">
            <v>36419</v>
          </cell>
          <cell r="H94" t="str">
            <v>Adulte Masculin 20/29 ans</v>
          </cell>
          <cell r="I94" t="str">
            <v>2022</v>
          </cell>
          <cell r="J94" t="str">
            <v>05999016347</v>
          </cell>
          <cell r="K94" t="str">
            <v>2</v>
          </cell>
        </row>
        <row r="95">
          <cell r="C95" t="str">
            <v>1</v>
          </cell>
          <cell r="D95" t="str">
            <v>BLONDEAU BENOIT</v>
          </cell>
          <cell r="E95" t="str">
            <v>M</v>
          </cell>
          <cell r="F95" t="str">
            <v>T.C.S.P. 59 - FERRIERE LA GRANDE</v>
          </cell>
          <cell r="G95">
            <v>26795</v>
          </cell>
          <cell r="H95" t="str">
            <v>Adulte Masculin 40/49 ans</v>
          </cell>
          <cell r="I95" t="str">
            <v>2022</v>
          </cell>
          <cell r="J95" t="str">
            <v>05999064357</v>
          </cell>
          <cell r="K95" t="str">
            <v>1</v>
          </cell>
        </row>
        <row r="96">
          <cell r="C96" t="str">
            <v>2</v>
          </cell>
          <cell r="D96" t="str">
            <v>BLONDEL FREDERIC</v>
          </cell>
          <cell r="E96" t="str">
            <v>M</v>
          </cell>
          <cell r="F96" t="str">
            <v>ESEG DOUAI</v>
          </cell>
          <cell r="G96">
            <v>27375</v>
          </cell>
          <cell r="H96" t="str">
            <v>Adulte Masculin 40/49 ans</v>
          </cell>
          <cell r="I96" t="str">
            <v>2022</v>
          </cell>
          <cell r="J96" t="str">
            <v>05999124253</v>
          </cell>
          <cell r="K96" t="str">
            <v>2</v>
          </cell>
        </row>
        <row r="97">
          <cell r="C97" t="str">
            <v>3</v>
          </cell>
          <cell r="D97" t="str">
            <v>BLONDEL NATHAN</v>
          </cell>
          <cell r="E97" t="str">
            <v>M</v>
          </cell>
          <cell r="F97" t="str">
            <v>ESEG DOUAI</v>
          </cell>
          <cell r="G97">
            <v>38068</v>
          </cell>
          <cell r="H97" t="str">
            <v>Adulte Masculin 17/19 ans</v>
          </cell>
          <cell r="I97" t="str">
            <v>2022</v>
          </cell>
          <cell r="J97" t="str">
            <v>05999126369</v>
          </cell>
          <cell r="K97" t="str">
            <v>3</v>
          </cell>
        </row>
        <row r="98">
          <cell r="C98" t="str">
            <v>4-A</v>
          </cell>
          <cell r="D98" t="str">
            <v>BLONDEL PEGGY</v>
          </cell>
          <cell r="E98" t="str">
            <v>F</v>
          </cell>
          <cell r="F98" t="str">
            <v>ESEG DOUAI</v>
          </cell>
          <cell r="G98">
            <v>28860</v>
          </cell>
          <cell r="H98" t="str">
            <v>Adulte Féminin 40/49 ans</v>
          </cell>
          <cell r="I98" t="str">
            <v>2022</v>
          </cell>
          <cell r="J98" t="str">
            <v>05999127597</v>
          </cell>
          <cell r="K98" t="str">
            <v>4-A</v>
          </cell>
        </row>
        <row r="99">
          <cell r="C99" t="str">
            <v>1</v>
          </cell>
          <cell r="D99" t="str">
            <v>BLONDIAUX JULIEN</v>
          </cell>
          <cell r="E99" t="str">
            <v>M</v>
          </cell>
          <cell r="F99" t="str">
            <v>ENTENTE CYCLISTE DE FONTAINE AU BOIS</v>
          </cell>
          <cell r="G99">
            <v>32316</v>
          </cell>
          <cell r="H99" t="str">
            <v>Adulte Masculin 30/39 ans</v>
          </cell>
          <cell r="I99" t="str">
            <v>2022</v>
          </cell>
          <cell r="J99" t="str">
            <v>05999064433</v>
          </cell>
          <cell r="K99" t="str">
            <v>1</v>
          </cell>
        </row>
        <row r="100">
          <cell r="C100" t="str">
            <v>3</v>
          </cell>
          <cell r="D100" t="str">
            <v>BOMBART DEVY</v>
          </cell>
          <cell r="E100" t="str">
            <v>M</v>
          </cell>
          <cell r="F100" t="str">
            <v>U.C. CAPELLOISE FOURMIES</v>
          </cell>
          <cell r="G100">
            <v>30911</v>
          </cell>
          <cell r="H100" t="str">
            <v>Adulte Masculin 30/39 ans</v>
          </cell>
          <cell r="I100" t="str">
            <v>2022</v>
          </cell>
          <cell r="J100" t="str">
            <v>05999082200</v>
          </cell>
          <cell r="K100" t="str">
            <v>3</v>
          </cell>
        </row>
        <row r="101">
          <cell r="D101" t="str">
            <v>BONNAIRE ROMAN</v>
          </cell>
          <cell r="E101" t="str">
            <v>M</v>
          </cell>
          <cell r="F101" t="str">
            <v>VELO CLUB BAVAISIEN</v>
          </cell>
          <cell r="G101">
            <v>40298</v>
          </cell>
          <cell r="H101" t="str">
            <v>Jeune Masculin 11/12 ans</v>
          </cell>
          <cell r="I101" t="str">
            <v>2022</v>
          </cell>
          <cell r="J101" t="str">
            <v>05999135551</v>
          </cell>
          <cell r="K101" t="str">
            <v>JE</v>
          </cell>
        </row>
        <row r="102">
          <cell r="C102" t="str">
            <v>2</v>
          </cell>
          <cell r="D102" t="str">
            <v>BONNAY JEROME</v>
          </cell>
          <cell r="E102" t="str">
            <v>M</v>
          </cell>
          <cell r="F102" t="str">
            <v>ETOILE CYCLISTE TOURCOING</v>
          </cell>
          <cell r="G102">
            <v>25603</v>
          </cell>
          <cell r="H102" t="str">
            <v>Adulte Masculin 50/59 ans</v>
          </cell>
          <cell r="I102" t="str">
            <v>2022</v>
          </cell>
          <cell r="J102" t="str">
            <v>05999027661</v>
          </cell>
          <cell r="K102" t="str">
            <v>2</v>
          </cell>
        </row>
        <row r="103">
          <cell r="C103" t="str">
            <v>2</v>
          </cell>
          <cell r="D103" t="str">
            <v>BONNAY LUCAS</v>
          </cell>
          <cell r="E103" t="str">
            <v>M</v>
          </cell>
          <cell r="F103" t="str">
            <v>ETOILE CYCLISTE TOURCOING</v>
          </cell>
          <cell r="G103">
            <v>38478</v>
          </cell>
          <cell r="H103" t="str">
            <v>Adulte Masculin 17/19 ans</v>
          </cell>
          <cell r="I103" t="str">
            <v>2022</v>
          </cell>
          <cell r="J103" t="str">
            <v>05999027660</v>
          </cell>
          <cell r="K103" t="str">
            <v>2</v>
          </cell>
        </row>
        <row r="104">
          <cell r="D104" t="str">
            <v>BONNIFET TESSA</v>
          </cell>
          <cell r="E104" t="str">
            <v>F</v>
          </cell>
          <cell r="F104" t="str">
            <v>CYCLO CLUB WAVRIN</v>
          </cell>
          <cell r="G104">
            <v>40878</v>
          </cell>
          <cell r="H104" t="str">
            <v>Jeune Féminin 11/12 ans</v>
          </cell>
          <cell r="I104" t="str">
            <v>2022</v>
          </cell>
          <cell r="J104" t="str">
            <v>05999129806</v>
          </cell>
          <cell r="K104" t="str">
            <v>JE</v>
          </cell>
        </row>
        <row r="105">
          <cell r="C105" t="str">
            <v>3</v>
          </cell>
          <cell r="D105" t="str">
            <v>BOONE ERIC</v>
          </cell>
          <cell r="E105" t="str">
            <v>M</v>
          </cell>
          <cell r="F105" t="str">
            <v>TEAM SPECIALIZED LILLE</v>
          </cell>
          <cell r="G105">
            <v>23998</v>
          </cell>
          <cell r="H105" t="str">
            <v>Adulte Masculin 50/59 ans</v>
          </cell>
          <cell r="I105" t="str">
            <v>2022</v>
          </cell>
          <cell r="J105" t="str">
            <v>05999111148</v>
          </cell>
          <cell r="K105" t="str">
            <v>3</v>
          </cell>
        </row>
        <row r="106">
          <cell r="C106" t="str">
            <v>3</v>
          </cell>
          <cell r="D106" t="str">
            <v>BOONE LUDOVIC</v>
          </cell>
          <cell r="E106" t="str">
            <v>M</v>
          </cell>
          <cell r="F106" t="str">
            <v>UNION CYCLISTE WATTIGNIES</v>
          </cell>
          <cell r="G106">
            <v>29088</v>
          </cell>
          <cell r="H106" t="str">
            <v>Adulte Masculin 40/49 ans</v>
          </cell>
          <cell r="I106" t="str">
            <v>2022</v>
          </cell>
          <cell r="J106" t="str">
            <v>05999128331</v>
          </cell>
          <cell r="K106" t="str">
            <v>3</v>
          </cell>
        </row>
        <row r="107">
          <cell r="C107" t="str">
            <v>2</v>
          </cell>
          <cell r="D107" t="str">
            <v>BOONE NICOLAS</v>
          </cell>
          <cell r="E107" t="str">
            <v>M</v>
          </cell>
          <cell r="F107" t="str">
            <v>TEAM SPECIALIZED LILLE</v>
          </cell>
          <cell r="G107">
            <v>33647</v>
          </cell>
          <cell r="H107" t="str">
            <v>Adulte Masculin 30/39 ans</v>
          </cell>
          <cell r="I107" t="str">
            <v>2022</v>
          </cell>
          <cell r="J107" t="str">
            <v>05999094110</v>
          </cell>
          <cell r="K107" t="str">
            <v>2</v>
          </cell>
        </row>
        <row r="108">
          <cell r="C108" t="str">
            <v>3</v>
          </cell>
          <cell r="D108" t="str">
            <v>BORCEUX JERRY</v>
          </cell>
          <cell r="E108" t="str">
            <v>M</v>
          </cell>
          <cell r="F108" t="str">
            <v>U.C. CAPELLOISE FOURMIES</v>
          </cell>
          <cell r="G108">
            <v>32555</v>
          </cell>
          <cell r="H108" t="str">
            <v>Adulte Masculin 30/39 ans</v>
          </cell>
          <cell r="I108" t="str">
            <v>2022</v>
          </cell>
          <cell r="J108" t="str">
            <v>05999128028</v>
          </cell>
          <cell r="K108" t="str">
            <v>3</v>
          </cell>
        </row>
        <row r="109">
          <cell r="C109" t="str">
            <v>2</v>
          </cell>
          <cell r="D109" t="str">
            <v>BOS FABRICE</v>
          </cell>
          <cell r="E109" t="str">
            <v>M</v>
          </cell>
          <cell r="F109" t="str">
            <v>ASSOCIATION CYCLISTE BELLAINGEOISE</v>
          </cell>
          <cell r="G109">
            <v>24325</v>
          </cell>
          <cell r="H109" t="str">
            <v>Adulte Masculin 50/59 ans</v>
          </cell>
          <cell r="I109" t="str">
            <v>2022</v>
          </cell>
          <cell r="J109" t="str">
            <v>05994039931</v>
          </cell>
          <cell r="K109" t="str">
            <v>2</v>
          </cell>
        </row>
        <row r="110">
          <cell r="D110" t="str">
            <v>BOSSU CLEMENCE</v>
          </cell>
          <cell r="E110" t="str">
            <v>F</v>
          </cell>
          <cell r="F110" t="str">
            <v>VELO CLUB DE L'ESCAUT ANZIN</v>
          </cell>
          <cell r="G110">
            <v>39593</v>
          </cell>
          <cell r="H110" t="str">
            <v>Jeune Féminin 13/14 ans</v>
          </cell>
          <cell r="I110" t="str">
            <v>2022</v>
          </cell>
          <cell r="J110" t="str">
            <v>05999125105</v>
          </cell>
          <cell r="K110" t="str">
            <v>JE</v>
          </cell>
        </row>
        <row r="111">
          <cell r="C111" t="str">
            <v>4-A</v>
          </cell>
          <cell r="D111" t="str">
            <v>BOUCLY BENOIT</v>
          </cell>
          <cell r="E111" t="str">
            <v>M</v>
          </cell>
          <cell r="F111" t="str">
            <v>VELO CLUB ARMENTIERES</v>
          </cell>
          <cell r="G111">
            <v>25763</v>
          </cell>
          <cell r="H111" t="str">
            <v>Adulte Masculin 50/59 ans</v>
          </cell>
          <cell r="I111" t="str">
            <v>2022</v>
          </cell>
          <cell r="J111" t="str">
            <v>05999058057</v>
          </cell>
          <cell r="K111" t="str">
            <v>4-A</v>
          </cell>
        </row>
        <row r="112">
          <cell r="C112" t="str">
            <v>4-A</v>
          </cell>
          <cell r="D112" t="str">
            <v>BOUCLY ERIC</v>
          </cell>
          <cell r="E112" t="str">
            <v>M</v>
          </cell>
          <cell r="F112" t="str">
            <v>AMICALE LAIQUE SPORTIVE  ROEULX</v>
          </cell>
          <cell r="G112">
            <v>24661</v>
          </cell>
          <cell r="H112" t="str">
            <v>Adulte Masculin 50/59 ans</v>
          </cell>
          <cell r="I112" t="str">
            <v>2022</v>
          </cell>
          <cell r="J112" t="str">
            <v>05999017016</v>
          </cell>
          <cell r="K112" t="str">
            <v>4-A</v>
          </cell>
        </row>
        <row r="113">
          <cell r="C113" t="str">
            <v>2</v>
          </cell>
          <cell r="D113" t="str">
            <v>BOUDIN MATHIEU</v>
          </cell>
          <cell r="E113" t="str">
            <v>M</v>
          </cell>
          <cell r="F113" t="str">
            <v>TEAM POLICE HDFN - ROUBAIX</v>
          </cell>
          <cell r="G113">
            <v>29044</v>
          </cell>
          <cell r="H113" t="str">
            <v>Adulte Masculin 40/49 ans</v>
          </cell>
          <cell r="I113" t="str">
            <v>2022</v>
          </cell>
          <cell r="J113" t="str">
            <v>05999127973</v>
          </cell>
          <cell r="K113" t="str">
            <v>2</v>
          </cell>
        </row>
        <row r="114">
          <cell r="C114" t="str">
            <v>3</v>
          </cell>
          <cell r="D114" t="str">
            <v>BOUDRIAUX EMMANUEL</v>
          </cell>
          <cell r="E114" t="str">
            <v>M</v>
          </cell>
          <cell r="F114" t="str">
            <v>LINSELLES CYCLISME</v>
          </cell>
          <cell r="G114">
            <v>25836</v>
          </cell>
          <cell r="H114" t="str">
            <v>Adulte Masculin 50/59 ans</v>
          </cell>
          <cell r="I114" t="str">
            <v>2022</v>
          </cell>
          <cell r="J114" t="str">
            <v>05994063071</v>
          </cell>
          <cell r="K114" t="str">
            <v>3</v>
          </cell>
        </row>
        <row r="115">
          <cell r="C115" t="str">
            <v>2</v>
          </cell>
          <cell r="D115" t="str">
            <v>BOULET ARTHUR</v>
          </cell>
          <cell r="E115" t="str">
            <v>M</v>
          </cell>
          <cell r="F115" t="str">
            <v>CYCLO CLUB WAVRIN</v>
          </cell>
          <cell r="G115">
            <v>37335</v>
          </cell>
          <cell r="H115" t="str">
            <v>Adulte Masculin 20/29 ans</v>
          </cell>
          <cell r="I115" t="str">
            <v>2022</v>
          </cell>
          <cell r="J115" t="str">
            <v>05999084981</v>
          </cell>
          <cell r="K115" t="str">
            <v>2</v>
          </cell>
        </row>
        <row r="116">
          <cell r="C116" t="str">
            <v>4-A</v>
          </cell>
          <cell r="D116" t="str">
            <v>BOULET FREDERICK</v>
          </cell>
          <cell r="E116" t="str">
            <v>M</v>
          </cell>
          <cell r="F116" t="str">
            <v>CYCLO CLUB WAVRIN</v>
          </cell>
          <cell r="G116">
            <v>26735</v>
          </cell>
          <cell r="H116" t="str">
            <v>Adulte Masculin 40/49 ans</v>
          </cell>
          <cell r="I116" t="str">
            <v>2022</v>
          </cell>
          <cell r="J116" t="str">
            <v>05999089245</v>
          </cell>
          <cell r="K116" t="str">
            <v>4-A</v>
          </cell>
        </row>
        <row r="117">
          <cell r="C117" t="str">
            <v>3</v>
          </cell>
          <cell r="D117" t="str">
            <v>BOULOGNE JEROME</v>
          </cell>
          <cell r="E117" t="str">
            <v>M</v>
          </cell>
          <cell r="F117" t="str">
            <v>LINSELLES CYCLISME</v>
          </cell>
          <cell r="G117">
            <v>27129</v>
          </cell>
          <cell r="H117" t="str">
            <v>Adulte Masculin 40/49 ans</v>
          </cell>
          <cell r="I117" t="str">
            <v>2022</v>
          </cell>
          <cell r="J117" t="str">
            <v>05999112676</v>
          </cell>
          <cell r="K117" t="str">
            <v>3</v>
          </cell>
        </row>
        <row r="118">
          <cell r="D118" t="str">
            <v>BOUMEDJERIA TOM</v>
          </cell>
          <cell r="E118" t="str">
            <v>M</v>
          </cell>
          <cell r="F118" t="str">
            <v>ASSOCIATION CYCLISTE DE CUINCY</v>
          </cell>
          <cell r="G118">
            <v>39283</v>
          </cell>
          <cell r="H118" t="str">
            <v>Jeune Masculin 15/16 ans</v>
          </cell>
          <cell r="I118" t="str">
            <v>2022</v>
          </cell>
          <cell r="J118" t="str">
            <v>05999113201</v>
          </cell>
          <cell r="K118" t="str">
            <v>JE</v>
          </cell>
        </row>
        <row r="119">
          <cell r="D119" t="str">
            <v>BOUMMANE LEON</v>
          </cell>
          <cell r="E119" t="str">
            <v>M</v>
          </cell>
          <cell r="F119" t="str">
            <v>VELO CLUB DE L'ESCAUT ANZIN</v>
          </cell>
          <cell r="G119">
            <v>41570</v>
          </cell>
          <cell r="H119" t="str">
            <v>Jeune Masculin 9/10 ans</v>
          </cell>
          <cell r="I119" t="str">
            <v>2022</v>
          </cell>
          <cell r="J119" t="str">
            <v>05999128859</v>
          </cell>
          <cell r="K119" t="str">
            <v>JE</v>
          </cell>
        </row>
        <row r="120">
          <cell r="C120" t="str">
            <v>3</v>
          </cell>
          <cell r="D120" t="str">
            <v>BOURGEOIS HERVE</v>
          </cell>
          <cell r="E120" t="str">
            <v>M</v>
          </cell>
          <cell r="F120" t="str">
            <v>GAZ ELEC CLUB DE DOUAI</v>
          </cell>
          <cell r="G120">
            <v>27246</v>
          </cell>
          <cell r="H120" t="str">
            <v>Adulte Masculin 40/49 ans</v>
          </cell>
          <cell r="I120" t="str">
            <v>2022</v>
          </cell>
          <cell r="J120" t="str">
            <v>05999077842</v>
          </cell>
          <cell r="K120" t="str">
            <v>3</v>
          </cell>
        </row>
        <row r="121">
          <cell r="C121" t="str">
            <v>1</v>
          </cell>
          <cell r="D121" t="str">
            <v>BOURGEOIS SYLVAIN</v>
          </cell>
          <cell r="E121" t="str">
            <v>M</v>
          </cell>
          <cell r="F121" t="str">
            <v>ETOILE CYCLISTE LIEU ST AMAND</v>
          </cell>
          <cell r="G121">
            <v>24314</v>
          </cell>
          <cell r="H121" t="str">
            <v>Adulte Masculin 50/59 ans</v>
          </cell>
          <cell r="I121" t="str">
            <v>2022</v>
          </cell>
          <cell r="J121" t="str">
            <v>05999018955</v>
          </cell>
          <cell r="K121" t="str">
            <v>1</v>
          </cell>
        </row>
        <row r="122">
          <cell r="C122" t="str">
            <v>4-A</v>
          </cell>
          <cell r="D122" t="str">
            <v>BOURLART THOMAS</v>
          </cell>
          <cell r="E122" t="str">
            <v>M</v>
          </cell>
          <cell r="F122" t="str">
            <v>UNION CYCLISTE WATTIGNIES</v>
          </cell>
          <cell r="G122">
            <v>32965</v>
          </cell>
          <cell r="H122" t="str">
            <v>Adulte Masculin 30/39 ans</v>
          </cell>
          <cell r="I122" t="str">
            <v>2022</v>
          </cell>
          <cell r="J122" t="str">
            <v>05994030256</v>
          </cell>
          <cell r="K122" t="str">
            <v>4-A</v>
          </cell>
        </row>
        <row r="123">
          <cell r="C123" t="str">
            <v>4-A</v>
          </cell>
          <cell r="D123" t="str">
            <v>BOURLET ERIC</v>
          </cell>
          <cell r="E123" t="str">
            <v>M</v>
          </cell>
          <cell r="F123" t="str">
            <v>AMICALE LAIQUE SPORTIVE  ROEULX</v>
          </cell>
          <cell r="G123">
            <v>24475</v>
          </cell>
          <cell r="H123" t="str">
            <v>Adulte Masculin 50/59 ans</v>
          </cell>
          <cell r="I123" t="str">
            <v>2022</v>
          </cell>
          <cell r="J123" t="str">
            <v>05999029316</v>
          </cell>
          <cell r="K123" t="str">
            <v>4-A</v>
          </cell>
        </row>
        <row r="124">
          <cell r="C124" t="str">
            <v>3</v>
          </cell>
          <cell r="D124" t="str">
            <v>BOUTONNE FRÉDÉRIC</v>
          </cell>
          <cell r="E124" t="str">
            <v>M</v>
          </cell>
          <cell r="F124" t="str">
            <v>UNION SPORTIVE SAINT ANDRE</v>
          </cell>
          <cell r="G124">
            <v>25198</v>
          </cell>
          <cell r="H124" t="str">
            <v>Adulte Masculin 50/59 ans</v>
          </cell>
          <cell r="I124" t="str">
            <v>2022</v>
          </cell>
          <cell r="J124" t="str">
            <v>05999021237</v>
          </cell>
          <cell r="K124" t="str">
            <v>3</v>
          </cell>
        </row>
        <row r="125">
          <cell r="D125" t="str">
            <v>BOUTOUT LOUIS</v>
          </cell>
          <cell r="E125" t="str">
            <v>M</v>
          </cell>
          <cell r="F125" t="str">
            <v>GAZ ELEC CLUB DE DOUAI</v>
          </cell>
          <cell r="G125">
            <v>39244</v>
          </cell>
          <cell r="H125" t="str">
            <v>Jeune Masculin 15/16 ans</v>
          </cell>
          <cell r="I125" t="str">
            <v>2022</v>
          </cell>
          <cell r="J125" t="str">
            <v>05999068437</v>
          </cell>
          <cell r="K125" t="str">
            <v>JE</v>
          </cell>
        </row>
        <row r="126">
          <cell r="D126" t="str">
            <v>BOUTOUT MAXENCE</v>
          </cell>
          <cell r="E126" t="str">
            <v>M</v>
          </cell>
          <cell r="F126" t="str">
            <v>GAZ ELEC CLUB DE DOUAI</v>
          </cell>
          <cell r="G126">
            <v>39924</v>
          </cell>
          <cell r="H126" t="str">
            <v>Jeune Masculin 13/14 ans</v>
          </cell>
          <cell r="I126" t="str">
            <v>2022</v>
          </cell>
          <cell r="J126" t="str">
            <v>05999068436</v>
          </cell>
          <cell r="K126" t="str">
            <v>JE</v>
          </cell>
        </row>
        <row r="127">
          <cell r="C127" t="str">
            <v>2</v>
          </cell>
          <cell r="D127" t="str">
            <v>BOUTOUT TONY</v>
          </cell>
          <cell r="E127" t="str">
            <v>M</v>
          </cell>
          <cell r="F127" t="str">
            <v>GAZ ELEC CLUB DE DOUAI</v>
          </cell>
          <cell r="G127">
            <v>25891</v>
          </cell>
          <cell r="H127" t="str">
            <v>Adulte Masculin 50/59 ans</v>
          </cell>
          <cell r="I127" t="str">
            <v>2022</v>
          </cell>
          <cell r="J127" t="str">
            <v>05999068434</v>
          </cell>
          <cell r="K127" t="str">
            <v>2</v>
          </cell>
        </row>
        <row r="128">
          <cell r="D128" t="str">
            <v>BOUVET GRICOURT HUGO</v>
          </cell>
          <cell r="E128" t="str">
            <v>M</v>
          </cell>
          <cell r="F128" t="str">
            <v>ESPOIR CYCLISTE WAMBRECHIES MARQUETTE</v>
          </cell>
          <cell r="G128">
            <v>34537</v>
          </cell>
          <cell r="H128" t="str">
            <v>Adulte Masculin 20/29 ans</v>
          </cell>
          <cell r="I128" t="str">
            <v>2022</v>
          </cell>
          <cell r="J128" t="str">
            <v>05999124234</v>
          </cell>
          <cell r="K128" t="str">
            <v>3</v>
          </cell>
        </row>
        <row r="129">
          <cell r="C129" t="str">
            <v>3</v>
          </cell>
          <cell r="D129" t="str">
            <v>BOUZERE ADRIEN</v>
          </cell>
          <cell r="E129" t="str">
            <v>M</v>
          </cell>
          <cell r="F129" t="str">
            <v>ASSOCIATION CYCLISTE D'ETROEUNGT</v>
          </cell>
          <cell r="G129">
            <v>37473</v>
          </cell>
          <cell r="H129" t="str">
            <v>Adulte Masculin 20/29 ans</v>
          </cell>
          <cell r="I129" t="str">
            <v>2022</v>
          </cell>
          <cell r="J129" t="str">
            <v>05999123949</v>
          </cell>
          <cell r="K129" t="str">
            <v>3</v>
          </cell>
        </row>
        <row r="130">
          <cell r="D130" t="str">
            <v>BOUZIN BENJAMIN</v>
          </cell>
          <cell r="E130" t="str">
            <v>M</v>
          </cell>
          <cell r="F130" t="str">
            <v>ASSOCIATION CYCLISTE D'ETROEUNGT</v>
          </cell>
          <cell r="G130">
            <v>37711</v>
          </cell>
          <cell r="H130" t="str">
            <v>Adulte Masculin 17/19 ans</v>
          </cell>
          <cell r="I130" t="str">
            <v>2022</v>
          </cell>
          <cell r="J130" t="str">
            <v>05999085562</v>
          </cell>
          <cell r="K130" t="str">
            <v>3</v>
          </cell>
        </row>
        <row r="131">
          <cell r="D131" t="str">
            <v>BRACKENIER LUCA</v>
          </cell>
          <cell r="E131" t="str">
            <v>M</v>
          </cell>
          <cell r="F131" t="str">
            <v>NEW TEAM MAULDE</v>
          </cell>
          <cell r="G131">
            <v>39847</v>
          </cell>
          <cell r="H131" t="str">
            <v>Jeune Masculin 13/14 ans</v>
          </cell>
          <cell r="I131" t="str">
            <v>2022</v>
          </cell>
          <cell r="J131" t="str">
            <v>05999056788</v>
          </cell>
          <cell r="K131" t="str">
            <v>JE</v>
          </cell>
        </row>
        <row r="132">
          <cell r="C132" t="str">
            <v>3</v>
          </cell>
          <cell r="D132" t="str">
            <v>BRACKENIER THOMAS</v>
          </cell>
          <cell r="E132" t="str">
            <v>M</v>
          </cell>
          <cell r="F132" t="str">
            <v>NEW TEAM MAULDE</v>
          </cell>
          <cell r="G132">
            <v>29055</v>
          </cell>
          <cell r="H132" t="str">
            <v>Adulte Masculin 40/49 ans</v>
          </cell>
          <cell r="I132" t="str">
            <v>2022</v>
          </cell>
          <cell r="J132" t="str">
            <v>05996220266</v>
          </cell>
          <cell r="K132" t="str">
            <v>3</v>
          </cell>
        </row>
        <row r="133">
          <cell r="D133" t="str">
            <v>BRACKENIER TOBIAS</v>
          </cell>
          <cell r="E133" t="str">
            <v>M</v>
          </cell>
          <cell r="F133" t="str">
            <v>NEW TEAM MAULDE</v>
          </cell>
          <cell r="G133">
            <v>41219</v>
          </cell>
          <cell r="H133" t="str">
            <v>Jeune Masculin 9/10 ans</v>
          </cell>
          <cell r="I133" t="str">
            <v>2022</v>
          </cell>
          <cell r="J133" t="str">
            <v>05999097598</v>
          </cell>
          <cell r="K133" t="str">
            <v>JE</v>
          </cell>
        </row>
        <row r="134">
          <cell r="C134" t="str">
            <v>1</v>
          </cell>
          <cell r="D134" t="str">
            <v>BRADEFER GERY</v>
          </cell>
          <cell r="E134" t="str">
            <v>M</v>
          </cell>
          <cell r="F134" t="str">
            <v>TEAM SPECIALIZED LILLE</v>
          </cell>
          <cell r="G134">
            <v>29998</v>
          </cell>
          <cell r="H134" t="str">
            <v>Adulte Masculin 40/49 ans</v>
          </cell>
          <cell r="I134" t="str">
            <v>2022</v>
          </cell>
          <cell r="J134" t="str">
            <v>05999128470</v>
          </cell>
          <cell r="K134" t="str">
            <v>1</v>
          </cell>
        </row>
        <row r="135">
          <cell r="D135" t="str">
            <v>BRAMME HUGOO</v>
          </cell>
          <cell r="E135" t="str">
            <v>M</v>
          </cell>
          <cell r="F135" t="str">
            <v>VELO CLUB DE L'ESCAUT ANZIN</v>
          </cell>
          <cell r="G135">
            <v>40518</v>
          </cell>
          <cell r="H135" t="str">
            <v>Jeune Masculin 11/12 ans</v>
          </cell>
          <cell r="I135" t="str">
            <v>2022</v>
          </cell>
          <cell r="J135" t="str">
            <v>05999129118</v>
          </cell>
          <cell r="K135" t="str">
            <v>JE</v>
          </cell>
        </row>
        <row r="136">
          <cell r="C136" t="str">
            <v>1</v>
          </cell>
          <cell r="D136" t="str">
            <v>BRASSART THEOPHILE</v>
          </cell>
          <cell r="E136" t="str">
            <v>M</v>
          </cell>
          <cell r="F136" t="str">
            <v>TEAM B.B.L. HERGNIES</v>
          </cell>
          <cell r="G136">
            <v>35430</v>
          </cell>
          <cell r="H136" t="str">
            <v>Adulte Masculin 20/29 ans</v>
          </cell>
          <cell r="I136" t="str">
            <v>2022</v>
          </cell>
          <cell r="J136" t="str">
            <v>05994043368</v>
          </cell>
          <cell r="K136" t="str">
            <v>1</v>
          </cell>
        </row>
        <row r="137">
          <cell r="C137" t="str">
            <v>1</v>
          </cell>
          <cell r="D137" t="str">
            <v>BREVIERE ALEXANDRE</v>
          </cell>
          <cell r="E137" t="str">
            <v>M</v>
          </cell>
          <cell r="F137" t="str">
            <v>CAMPHIN EN CAREMBAULT CYCLING TEAM</v>
          </cell>
          <cell r="G137">
            <v>26860</v>
          </cell>
          <cell r="H137" t="str">
            <v>Adulte Masculin 40/49 ans</v>
          </cell>
          <cell r="I137" t="str">
            <v>2022</v>
          </cell>
          <cell r="J137" t="str">
            <v>05996219535</v>
          </cell>
          <cell r="K137" t="str">
            <v>1</v>
          </cell>
        </row>
        <row r="138">
          <cell r="D138" t="str">
            <v>BRIXHE ALAIN</v>
          </cell>
          <cell r="E138" t="str">
            <v>M</v>
          </cell>
          <cell r="F138" t="str">
            <v>VTT  CLUB PONT SUR SAMBRE</v>
          </cell>
          <cell r="G138">
            <v>23136</v>
          </cell>
          <cell r="H138" t="str">
            <v>Adulte Masculin 50/59 ans</v>
          </cell>
          <cell r="I138" t="str">
            <v>2022</v>
          </cell>
          <cell r="J138" t="str">
            <v>05996214966</v>
          </cell>
          <cell r="K138" t="str">
            <v>3</v>
          </cell>
        </row>
        <row r="139">
          <cell r="C139" t="str">
            <v>FE</v>
          </cell>
          <cell r="D139" t="str">
            <v>BRIXHE NATHALIE</v>
          </cell>
          <cell r="E139" t="str">
            <v>F</v>
          </cell>
          <cell r="F139" t="str">
            <v>VTT  CLUB PONT SUR SAMBRE</v>
          </cell>
          <cell r="G139">
            <v>25589</v>
          </cell>
          <cell r="H139" t="str">
            <v>Adulte Féminin 50 ans et plus</v>
          </cell>
          <cell r="I139" t="str">
            <v>2022</v>
          </cell>
          <cell r="J139" t="str">
            <v>05996214967</v>
          </cell>
          <cell r="K139" t="str">
            <v>FE</v>
          </cell>
        </row>
        <row r="140">
          <cell r="C140" t="str">
            <v>2</v>
          </cell>
          <cell r="D140" t="str">
            <v>BROQUIN XAVIER</v>
          </cell>
          <cell r="E140" t="str">
            <v>M</v>
          </cell>
          <cell r="F140" t="str">
            <v>CYCLO CLUB BERGUES</v>
          </cell>
          <cell r="G140">
            <v>29529</v>
          </cell>
          <cell r="H140" t="str">
            <v>Adulte Masculin 40/49 ans</v>
          </cell>
          <cell r="I140" t="str">
            <v>2022</v>
          </cell>
          <cell r="J140" t="str">
            <v>05999098981</v>
          </cell>
          <cell r="K140" t="str">
            <v>2</v>
          </cell>
        </row>
        <row r="141">
          <cell r="C141" t="str">
            <v>1</v>
          </cell>
          <cell r="D141" t="str">
            <v>BROUTIN ANTOINE</v>
          </cell>
          <cell r="E141" t="str">
            <v>M</v>
          </cell>
          <cell r="F141" t="str">
            <v>ASSOCIATION CYCLISTE DE CUINCY</v>
          </cell>
          <cell r="G141">
            <v>34669</v>
          </cell>
          <cell r="H141" t="str">
            <v>Adulte Masculin 20/29 ans</v>
          </cell>
          <cell r="I141" t="str">
            <v>2022</v>
          </cell>
          <cell r="J141" t="str">
            <v>05999112476</v>
          </cell>
          <cell r="K141" t="str">
            <v>1</v>
          </cell>
        </row>
        <row r="142">
          <cell r="D142" t="str">
            <v>BROUTIN ERIC</v>
          </cell>
          <cell r="E142" t="str">
            <v>M</v>
          </cell>
          <cell r="F142" t="str">
            <v>ASSOCIATION CYCLISTE DE CUINCY</v>
          </cell>
          <cell r="G142">
            <v>22736</v>
          </cell>
          <cell r="H142" t="str">
            <v>Adulte Masculin 60 ans et plus</v>
          </cell>
          <cell r="I142" t="str">
            <v>2022</v>
          </cell>
          <cell r="J142" t="str">
            <v>05999128049</v>
          </cell>
          <cell r="K142" t="str">
            <v>3</v>
          </cell>
        </row>
        <row r="143">
          <cell r="C143" t="str">
            <v>3</v>
          </cell>
          <cell r="D143" t="str">
            <v>BRUGGEMAN BENOIT</v>
          </cell>
          <cell r="E143" t="str">
            <v>M</v>
          </cell>
          <cell r="F143" t="str">
            <v>ESPOIR CYCLISTE WAMBRECHIES MARQUETTE</v>
          </cell>
          <cell r="G143">
            <v>31220</v>
          </cell>
          <cell r="H143" t="str">
            <v>Adulte Masculin 30/39 ans</v>
          </cell>
          <cell r="I143" t="str">
            <v>2022</v>
          </cell>
          <cell r="J143" t="str">
            <v>05999127555</v>
          </cell>
          <cell r="K143" t="str">
            <v>3</v>
          </cell>
        </row>
        <row r="144">
          <cell r="D144" t="str">
            <v>BRULANT MAXENCE</v>
          </cell>
          <cell r="E144" t="str">
            <v>M</v>
          </cell>
          <cell r="F144" t="str">
            <v>VELO CLUB BAVAISIEN</v>
          </cell>
          <cell r="G144">
            <v>41589</v>
          </cell>
          <cell r="H144" t="str">
            <v>Jeune Masculin 9/10 ans</v>
          </cell>
          <cell r="I144" t="str">
            <v>2022</v>
          </cell>
          <cell r="J144" t="str">
            <v>05999136118</v>
          </cell>
          <cell r="K144" t="str">
            <v>JE</v>
          </cell>
        </row>
        <row r="145">
          <cell r="C145" t="str">
            <v>2</v>
          </cell>
          <cell r="D145" t="str">
            <v>BRUNEBARBE SÉBASTIEN</v>
          </cell>
          <cell r="E145" t="str">
            <v>M</v>
          </cell>
          <cell r="F145" t="str">
            <v>UNION SPORTIVE VALENCIENNES MARLY</v>
          </cell>
          <cell r="G145">
            <v>25260</v>
          </cell>
          <cell r="H145" t="str">
            <v>Adulte Masculin 50/59 ans</v>
          </cell>
          <cell r="I145" t="str">
            <v>2022</v>
          </cell>
          <cell r="J145" t="str">
            <v>05999118500</v>
          </cell>
          <cell r="K145" t="str">
            <v>2</v>
          </cell>
        </row>
        <row r="146">
          <cell r="C146" t="str">
            <v>4-A</v>
          </cell>
          <cell r="D146" t="str">
            <v>BRUTIN PIERRE</v>
          </cell>
          <cell r="E146" t="str">
            <v>M</v>
          </cell>
          <cell r="F146" t="str">
            <v>LA PEDALE MADELEINOISE</v>
          </cell>
          <cell r="G146">
            <v>24016</v>
          </cell>
          <cell r="H146" t="str">
            <v>Adulte Masculin 50/59 ans</v>
          </cell>
          <cell r="I146" t="str">
            <v>2022</v>
          </cell>
          <cell r="J146" t="str">
            <v>05953097726</v>
          </cell>
          <cell r="K146" t="str">
            <v>4-A</v>
          </cell>
        </row>
        <row r="147">
          <cell r="D147" t="str">
            <v>BUCHE LAURENT</v>
          </cell>
          <cell r="E147" t="str">
            <v>M</v>
          </cell>
          <cell r="F147" t="str">
            <v>ASSOCIATION CYCLISTE BELLAINGEOISE</v>
          </cell>
          <cell r="G147">
            <v>28676</v>
          </cell>
          <cell r="H147" t="str">
            <v>Adulte Masculin 40/49 ans</v>
          </cell>
          <cell r="I147" t="str">
            <v>2022</v>
          </cell>
          <cell r="J147" t="str">
            <v>05999127965</v>
          </cell>
          <cell r="K147" t="str">
            <v>3</v>
          </cell>
        </row>
        <row r="148">
          <cell r="C148" t="str">
            <v>1</v>
          </cell>
          <cell r="D148" t="str">
            <v>BUGNICOURT CYRIL</v>
          </cell>
          <cell r="E148" t="str">
            <v>M</v>
          </cell>
          <cell r="F148" t="str">
            <v>UNION VELOCIPEDIQUE FOURMISIENNE</v>
          </cell>
          <cell r="G148">
            <v>27887</v>
          </cell>
          <cell r="H148" t="str">
            <v>Adulte Masculin 40/49 ans</v>
          </cell>
          <cell r="I148" t="str">
            <v>2022</v>
          </cell>
          <cell r="J148" t="str">
            <v>05996216283</v>
          </cell>
          <cell r="K148" t="str">
            <v>1</v>
          </cell>
        </row>
        <row r="149">
          <cell r="D149" t="str">
            <v>BUGNICOURT ELIAS</v>
          </cell>
          <cell r="E149" t="str">
            <v>M</v>
          </cell>
          <cell r="F149" t="str">
            <v>UNION VELOCIPEDIQUE FOURMISIENNE</v>
          </cell>
          <cell r="G149">
            <v>39837</v>
          </cell>
          <cell r="H149" t="str">
            <v>Jeune Masculin 13/14 ans</v>
          </cell>
          <cell r="I149" t="str">
            <v>2022</v>
          </cell>
          <cell r="J149" t="str">
            <v>05999046341</v>
          </cell>
          <cell r="K149" t="str">
            <v>JE</v>
          </cell>
        </row>
        <row r="150">
          <cell r="D150" t="str">
            <v>BULKA JOACHIM</v>
          </cell>
          <cell r="E150" t="str">
            <v>M</v>
          </cell>
          <cell r="F150" t="str">
            <v>UNION SPORTIVE VALENCIENNES MARLY</v>
          </cell>
          <cell r="G150">
            <v>40205</v>
          </cell>
          <cell r="H150" t="str">
            <v>Jeune Masculin 11/12 ans</v>
          </cell>
          <cell r="I150" t="str">
            <v>2022</v>
          </cell>
          <cell r="J150" t="str">
            <v>05999069699</v>
          </cell>
          <cell r="K150" t="str">
            <v>JE</v>
          </cell>
        </row>
        <row r="151">
          <cell r="C151" t="str">
            <v>1</v>
          </cell>
          <cell r="D151" t="str">
            <v>BULKA MACIEJ</v>
          </cell>
          <cell r="E151" t="str">
            <v>M</v>
          </cell>
          <cell r="F151" t="str">
            <v>UNION SPORTIVE VALENCIENNES MARLY</v>
          </cell>
          <cell r="G151">
            <v>28811</v>
          </cell>
          <cell r="H151" t="str">
            <v>Adulte Masculin 40/49 ans</v>
          </cell>
          <cell r="I151" t="str">
            <v>2022</v>
          </cell>
          <cell r="J151" t="str">
            <v>05994036102</v>
          </cell>
          <cell r="K151" t="str">
            <v>1</v>
          </cell>
        </row>
        <row r="152">
          <cell r="C152" t="str">
            <v>2</v>
          </cell>
          <cell r="D152" t="str">
            <v>BURETTE EMMANUEL</v>
          </cell>
          <cell r="E152" t="str">
            <v>M</v>
          </cell>
          <cell r="F152" t="str">
            <v>ESPOIR CYCLISTE WAMBRECHIES MARQUETTE</v>
          </cell>
          <cell r="G152">
            <v>28395</v>
          </cell>
          <cell r="H152" t="str">
            <v>Adulte Masculin 40/49 ans</v>
          </cell>
          <cell r="I152" t="str">
            <v>2022</v>
          </cell>
          <cell r="J152" t="str">
            <v>05999128844</v>
          </cell>
          <cell r="K152" t="str">
            <v>2</v>
          </cell>
        </row>
        <row r="153">
          <cell r="D153" t="str">
            <v>BURIDON RACHEL</v>
          </cell>
          <cell r="E153" t="str">
            <v>F</v>
          </cell>
          <cell r="F153" t="str">
            <v>CYCLO CLUB ORCHIES</v>
          </cell>
          <cell r="G153">
            <v>38727</v>
          </cell>
          <cell r="H153" t="str">
            <v>Jeune Féminin 15/16 ans</v>
          </cell>
          <cell r="I153" t="str">
            <v>2022</v>
          </cell>
          <cell r="J153" t="str">
            <v>05999056794</v>
          </cell>
          <cell r="K153" t="str">
            <v>JE</v>
          </cell>
        </row>
        <row r="154">
          <cell r="C154" t="str">
            <v>4-A</v>
          </cell>
          <cell r="D154" t="str">
            <v>BURY FANNY</v>
          </cell>
          <cell r="E154" t="str">
            <v>F</v>
          </cell>
          <cell r="F154" t="str">
            <v>ETOILE CYCLISTE LIEU ST AMAND</v>
          </cell>
          <cell r="G154">
            <v>33979</v>
          </cell>
          <cell r="H154" t="str">
            <v>Adulte Féminin 17/29 ans</v>
          </cell>
          <cell r="I154" t="str">
            <v>2022</v>
          </cell>
          <cell r="J154" t="str">
            <v>05996216278</v>
          </cell>
          <cell r="K154" t="str">
            <v>4-A</v>
          </cell>
        </row>
        <row r="155">
          <cell r="C155" t="str">
            <v>1</v>
          </cell>
          <cell r="D155" t="str">
            <v>BURY RANDY</v>
          </cell>
          <cell r="E155" t="str">
            <v>M</v>
          </cell>
          <cell r="F155" t="str">
            <v>UNION VELOCIPEDIQUE FOURMISIENNE</v>
          </cell>
          <cell r="G155">
            <v>35363</v>
          </cell>
          <cell r="H155" t="str">
            <v>Adulte Masculin 20/29 ans</v>
          </cell>
          <cell r="I155" t="str">
            <v>2022</v>
          </cell>
          <cell r="J155" t="str">
            <v>05996216279</v>
          </cell>
          <cell r="K155" t="str">
            <v>1</v>
          </cell>
        </row>
        <row r="156">
          <cell r="C156" t="str">
            <v>4-B</v>
          </cell>
          <cell r="D156" t="str">
            <v>CADENES PIERRE</v>
          </cell>
          <cell r="E156" t="str">
            <v>M</v>
          </cell>
          <cell r="F156" t="str">
            <v>AMICALE LAIQUE SPORTIVE  ROEULX</v>
          </cell>
          <cell r="G156">
            <v>20428</v>
          </cell>
          <cell r="H156" t="str">
            <v>Adulte Masculin 60 ans et plus</v>
          </cell>
          <cell r="I156" t="str">
            <v>2022</v>
          </cell>
          <cell r="J156" t="str">
            <v>05994058109</v>
          </cell>
          <cell r="K156" t="str">
            <v>4-B</v>
          </cell>
        </row>
        <row r="157">
          <cell r="C157" t="str">
            <v>2</v>
          </cell>
          <cell r="D157" t="str">
            <v>CAILLARD ANTHONY</v>
          </cell>
          <cell r="E157" t="str">
            <v>M</v>
          </cell>
          <cell r="F157" t="str">
            <v>TEAM LINK AND RIDE HERIN</v>
          </cell>
          <cell r="G157">
            <v>32191</v>
          </cell>
          <cell r="H157" t="str">
            <v>Adulte Masculin 30/39 ans</v>
          </cell>
          <cell r="I157" t="str">
            <v>2022</v>
          </cell>
          <cell r="J157" t="str">
            <v>05999062323</v>
          </cell>
          <cell r="K157" t="str">
            <v>2</v>
          </cell>
        </row>
        <row r="158">
          <cell r="C158" t="str">
            <v>1</v>
          </cell>
          <cell r="D158" t="str">
            <v>CAILLEAU ANTHONY</v>
          </cell>
          <cell r="E158" t="str">
            <v>M</v>
          </cell>
          <cell r="F158" t="str">
            <v>UNION VELOCIPEDIQUE FOURMISIENNE</v>
          </cell>
          <cell r="G158">
            <v>32038</v>
          </cell>
          <cell r="H158" t="str">
            <v>Adulte Masculin 30/39 ans</v>
          </cell>
          <cell r="I158" t="str">
            <v>2022</v>
          </cell>
          <cell r="J158" t="str">
            <v>05999125032</v>
          </cell>
          <cell r="K158" t="str">
            <v>1</v>
          </cell>
        </row>
        <row r="159">
          <cell r="C159" t="str">
            <v>3</v>
          </cell>
          <cell r="D159" t="str">
            <v>CAILLEAU LAURENT</v>
          </cell>
          <cell r="E159" t="str">
            <v>M</v>
          </cell>
          <cell r="F159" t="str">
            <v>UNION VELOCIPEDIQUE FOURMISIENNE</v>
          </cell>
          <cell r="G159">
            <v>22908</v>
          </cell>
          <cell r="H159" t="str">
            <v>Adulte Masculin 60 ans et plus</v>
          </cell>
          <cell r="I159" t="str">
            <v>2022</v>
          </cell>
          <cell r="J159" t="str">
            <v>05999124507</v>
          </cell>
          <cell r="K159" t="str">
            <v>3</v>
          </cell>
        </row>
        <row r="160">
          <cell r="D160" t="str">
            <v>CAILLEAU MATTEO</v>
          </cell>
          <cell r="E160" t="str">
            <v>M</v>
          </cell>
          <cell r="F160" t="str">
            <v>UNION VELOCIPEDIQUE FOURMISIENNE</v>
          </cell>
          <cell r="G160">
            <v>41219</v>
          </cell>
          <cell r="H160" t="str">
            <v>Jeune Masculin 9/10 ans</v>
          </cell>
          <cell r="I160" t="str">
            <v>2022</v>
          </cell>
          <cell r="J160" t="str">
            <v>05999129163</v>
          </cell>
          <cell r="K160" t="str">
            <v>JE</v>
          </cell>
        </row>
        <row r="161">
          <cell r="C161" t="str">
            <v>3</v>
          </cell>
          <cell r="D161" t="str">
            <v>CAILLET ROMAIN</v>
          </cell>
          <cell r="E161" t="str">
            <v>M</v>
          </cell>
          <cell r="F161" t="str">
            <v>ESPOIR CYCLISTE WAMBRECHIES MARQUETTE</v>
          </cell>
          <cell r="G161">
            <v>31718</v>
          </cell>
          <cell r="H161" t="str">
            <v>Adulte Masculin 30/39 ans</v>
          </cell>
          <cell r="I161" t="str">
            <v>2022</v>
          </cell>
          <cell r="J161" t="str">
            <v>05999128138</v>
          </cell>
          <cell r="K161" t="str">
            <v>3</v>
          </cell>
        </row>
        <row r="162">
          <cell r="C162" t="str">
            <v>4-A</v>
          </cell>
          <cell r="D162" t="str">
            <v>CALIMACHE RONALD</v>
          </cell>
          <cell r="E162" t="str">
            <v>M</v>
          </cell>
          <cell r="F162" t="str">
            <v>LINSELLES CYCLISME</v>
          </cell>
          <cell r="G162">
            <v>21599</v>
          </cell>
          <cell r="H162" t="str">
            <v>Adulte Masculin 60 ans et plus</v>
          </cell>
          <cell r="I162" t="str">
            <v>2022</v>
          </cell>
          <cell r="J162" t="str">
            <v>05996220727</v>
          </cell>
          <cell r="K162" t="str">
            <v>4-A</v>
          </cell>
        </row>
        <row r="163">
          <cell r="C163" t="str">
            <v>3</v>
          </cell>
          <cell r="D163" t="str">
            <v>CALIPPE THOMAS</v>
          </cell>
          <cell r="E163" t="str">
            <v>M</v>
          </cell>
          <cell r="F163" t="str">
            <v>CLUB CYCLISTE THUN ST MARTIN</v>
          </cell>
          <cell r="G163">
            <v>35987</v>
          </cell>
          <cell r="H163" t="str">
            <v>Adulte Masculin 20/29 ans</v>
          </cell>
          <cell r="I163" t="str">
            <v>2022</v>
          </cell>
          <cell r="J163" t="str">
            <v>05999084953</v>
          </cell>
          <cell r="K163" t="str">
            <v>3</v>
          </cell>
        </row>
        <row r="164">
          <cell r="D164" t="str">
            <v>CAMBOULIVES ZELIE</v>
          </cell>
          <cell r="E164" t="str">
            <v>F</v>
          </cell>
          <cell r="F164" t="str">
            <v>CYCLO CLUB WAVRIN</v>
          </cell>
          <cell r="G164">
            <v>40275</v>
          </cell>
          <cell r="H164" t="str">
            <v>Jeune Féminin 11/12 ans</v>
          </cell>
          <cell r="I164" t="str">
            <v>2022</v>
          </cell>
          <cell r="J164" t="str">
            <v>05999125835</v>
          </cell>
          <cell r="K164" t="str">
            <v>JE</v>
          </cell>
        </row>
        <row r="165">
          <cell r="D165" t="str">
            <v>CANIPEL CHARLES</v>
          </cell>
          <cell r="E165" t="str">
            <v>M</v>
          </cell>
          <cell r="F165" t="str">
            <v>VELO CLUB SOLESMES</v>
          </cell>
          <cell r="G165">
            <v>41072</v>
          </cell>
          <cell r="H165" t="str">
            <v>Jeune Masculin 9/10 ans</v>
          </cell>
          <cell r="I165" t="str">
            <v>2022</v>
          </cell>
          <cell r="J165" t="str">
            <v>05999127730</v>
          </cell>
          <cell r="K165" t="str">
            <v>JE</v>
          </cell>
        </row>
        <row r="166">
          <cell r="C166" t="str">
            <v>3</v>
          </cell>
          <cell r="D166" t="str">
            <v>CANONNE RUBEN</v>
          </cell>
          <cell r="E166" t="str">
            <v>M</v>
          </cell>
          <cell r="F166" t="str">
            <v>VELO SPRINT DE L'OSTREVENT - AUBERCHICOURT</v>
          </cell>
          <cell r="G166">
            <v>36448</v>
          </cell>
          <cell r="H166" t="str">
            <v>Adulte Masculin 20/29 ans</v>
          </cell>
          <cell r="I166" t="str">
            <v>2022</v>
          </cell>
          <cell r="J166" t="str">
            <v>05999127939</v>
          </cell>
          <cell r="K166" t="str">
            <v>3</v>
          </cell>
        </row>
        <row r="167">
          <cell r="C167" t="str">
            <v>1</v>
          </cell>
          <cell r="D167" t="str">
            <v>CANONNE STEVEN</v>
          </cell>
          <cell r="E167" t="str">
            <v>M</v>
          </cell>
          <cell r="F167" t="str">
            <v>VELO SPRINT DE L'OSTREVENT - AUBERCHICOURT</v>
          </cell>
          <cell r="G167">
            <v>36872</v>
          </cell>
          <cell r="H167" t="str">
            <v>Adulte Masculin 20/29 ans</v>
          </cell>
          <cell r="I167" t="str">
            <v>2022</v>
          </cell>
          <cell r="J167" t="str">
            <v>05999097829</v>
          </cell>
          <cell r="K167" t="str">
            <v>1</v>
          </cell>
        </row>
        <row r="168">
          <cell r="D168" t="str">
            <v>CANTINEAU NOAH</v>
          </cell>
          <cell r="E168" t="str">
            <v>M</v>
          </cell>
          <cell r="F168" t="str">
            <v>VELO CLUB DE L'ESCAUT ANZIN</v>
          </cell>
          <cell r="G168">
            <v>39458</v>
          </cell>
          <cell r="H168" t="str">
            <v>Jeune Masculin 13/14 ans</v>
          </cell>
          <cell r="I168" t="str">
            <v>2022</v>
          </cell>
          <cell r="J168" t="str">
            <v>05999112480</v>
          </cell>
          <cell r="K168" t="str">
            <v>JE</v>
          </cell>
        </row>
        <row r="169">
          <cell r="C169" t="str">
            <v>4-A</v>
          </cell>
          <cell r="D169" t="str">
            <v>CANU CHRISTIAN</v>
          </cell>
          <cell r="E169" t="str">
            <v>M</v>
          </cell>
          <cell r="F169" t="str">
            <v>ETOILE CYCLISTE TOURCOING</v>
          </cell>
          <cell r="G169">
            <v>25799</v>
          </cell>
          <cell r="H169" t="str">
            <v>Adulte Masculin 50/59 ans</v>
          </cell>
          <cell r="I169" t="str">
            <v>2022</v>
          </cell>
          <cell r="J169" t="str">
            <v>05999124959</v>
          </cell>
          <cell r="K169" t="str">
            <v>4-A</v>
          </cell>
        </row>
        <row r="170">
          <cell r="D170" t="str">
            <v>CANU ERWAN</v>
          </cell>
          <cell r="E170" t="str">
            <v>M</v>
          </cell>
          <cell r="F170" t="str">
            <v>ETOILE CYCLISTE TOURCOING</v>
          </cell>
          <cell r="G170">
            <v>39661</v>
          </cell>
          <cell r="H170" t="str">
            <v>Jeune Masculin 13/14 ans</v>
          </cell>
          <cell r="I170" t="str">
            <v>2022</v>
          </cell>
          <cell r="J170" t="str">
            <v>05999111467</v>
          </cell>
          <cell r="K170" t="str">
            <v>JE</v>
          </cell>
        </row>
        <row r="171">
          <cell r="C171" t="str">
            <v>2</v>
          </cell>
          <cell r="D171" t="str">
            <v>CAPELLE ANTOINE</v>
          </cell>
          <cell r="E171" t="str">
            <v>M</v>
          </cell>
          <cell r="F171" t="str">
            <v>ETOILE CYCLISTE TOURCOING</v>
          </cell>
          <cell r="G171">
            <v>38607</v>
          </cell>
          <cell r="H171" t="str">
            <v>Adulte Masculin 17/19 ans</v>
          </cell>
          <cell r="I171" t="str">
            <v>2022</v>
          </cell>
          <cell r="J171" t="str">
            <v>05999019596</v>
          </cell>
          <cell r="K171" t="str">
            <v>2</v>
          </cell>
        </row>
        <row r="172">
          <cell r="C172" t="str">
            <v>2</v>
          </cell>
          <cell r="D172" t="str">
            <v>CAPELLE FRANCKY</v>
          </cell>
          <cell r="E172" t="str">
            <v>M</v>
          </cell>
          <cell r="F172" t="str">
            <v>ETOILE CYCLISTE TOURCOING</v>
          </cell>
          <cell r="G172">
            <v>27868</v>
          </cell>
          <cell r="H172" t="str">
            <v>Adulte Masculin 40/49 ans</v>
          </cell>
          <cell r="I172" t="str">
            <v>2022</v>
          </cell>
          <cell r="J172" t="str">
            <v>05994039435</v>
          </cell>
          <cell r="K172" t="str">
            <v>2</v>
          </cell>
        </row>
        <row r="173">
          <cell r="D173" t="str">
            <v>CAPELLE SIMON</v>
          </cell>
          <cell r="E173" t="str">
            <v>M</v>
          </cell>
          <cell r="F173" t="str">
            <v>ETOILE CYCLISTE TOURCOING</v>
          </cell>
          <cell r="G173">
            <v>40364</v>
          </cell>
          <cell r="H173" t="str">
            <v>Jeune Masculin 11/12 ans</v>
          </cell>
          <cell r="I173" t="str">
            <v>2022</v>
          </cell>
          <cell r="J173" t="str">
            <v>05999085171</v>
          </cell>
          <cell r="K173" t="str">
            <v>JE</v>
          </cell>
        </row>
        <row r="174">
          <cell r="C174" t="str">
            <v>3</v>
          </cell>
          <cell r="D174" t="str">
            <v>CAPELLE WILLIAM</v>
          </cell>
          <cell r="E174" t="str">
            <v>M</v>
          </cell>
          <cell r="F174" t="str">
            <v>ETOILE CYCLISTE TOURCOING</v>
          </cell>
          <cell r="G174">
            <v>28750</v>
          </cell>
          <cell r="H174" t="str">
            <v>Adulte Masculin 40/49 ans</v>
          </cell>
          <cell r="I174" t="str">
            <v>2022</v>
          </cell>
          <cell r="J174" t="str">
            <v>05994039433</v>
          </cell>
          <cell r="K174" t="str">
            <v>3</v>
          </cell>
        </row>
        <row r="175">
          <cell r="C175" t="str">
            <v>3</v>
          </cell>
          <cell r="D175" t="str">
            <v>CAPON FLORIAN</v>
          </cell>
          <cell r="E175" t="str">
            <v>M</v>
          </cell>
          <cell r="F175" t="str">
            <v>ETOILE CYCLISTE TOURCOING</v>
          </cell>
          <cell r="G175">
            <v>36860</v>
          </cell>
          <cell r="H175" t="str">
            <v>Adulte Masculin 20/29 ans</v>
          </cell>
          <cell r="I175" t="str">
            <v>2022</v>
          </cell>
          <cell r="J175" t="str">
            <v>05999073882</v>
          </cell>
          <cell r="K175" t="str">
            <v>3</v>
          </cell>
        </row>
        <row r="176">
          <cell r="D176" t="str">
            <v>CARDINAL NATHAN</v>
          </cell>
          <cell r="E176" t="str">
            <v>M</v>
          </cell>
          <cell r="F176" t="str">
            <v>HAVELUY CYCLO CLUB</v>
          </cell>
          <cell r="G176">
            <v>39223</v>
          </cell>
          <cell r="H176" t="str">
            <v>Jeune Masculin 15/16 ans</v>
          </cell>
          <cell r="I176" t="str">
            <v>2022</v>
          </cell>
          <cell r="J176" t="str">
            <v>05999127626</v>
          </cell>
          <cell r="K176" t="str">
            <v>JE</v>
          </cell>
        </row>
        <row r="177">
          <cell r="C177" t="str">
            <v>3</v>
          </cell>
          <cell r="D177" t="str">
            <v>CARDON . DAVID</v>
          </cell>
          <cell r="E177" t="str">
            <v>M</v>
          </cell>
          <cell r="F177" t="str">
            <v>CYCLO CLUB ORCHIES</v>
          </cell>
          <cell r="G177">
            <v>26933</v>
          </cell>
          <cell r="H177" t="str">
            <v>Adulte Masculin 40/49 ans</v>
          </cell>
          <cell r="I177" t="str">
            <v>2022</v>
          </cell>
          <cell r="J177" t="str">
            <v>05957195697</v>
          </cell>
          <cell r="K177" t="str">
            <v>3</v>
          </cell>
        </row>
        <row r="178">
          <cell r="D178" t="str">
            <v>CARLIER LILI</v>
          </cell>
          <cell r="E178" t="str">
            <v>F</v>
          </cell>
          <cell r="F178" t="str">
            <v>VELO CLUB BAVAISIEN</v>
          </cell>
          <cell r="G178">
            <v>41103</v>
          </cell>
          <cell r="H178" t="str">
            <v>Jeune Féminin 9/10 ans</v>
          </cell>
          <cell r="I178" t="str">
            <v>2022</v>
          </cell>
          <cell r="J178" t="str">
            <v>05999082176</v>
          </cell>
          <cell r="K178" t="str">
            <v>JE</v>
          </cell>
        </row>
        <row r="179">
          <cell r="C179" t="str">
            <v>3</v>
          </cell>
          <cell r="D179" t="str">
            <v>CARON FABRICE</v>
          </cell>
          <cell r="E179" t="str">
            <v>M</v>
          </cell>
          <cell r="F179" t="str">
            <v>VELO CLUB AMANDINOIS</v>
          </cell>
          <cell r="G179">
            <v>24209</v>
          </cell>
          <cell r="H179" t="str">
            <v>Adulte Masculin 50/59 ans</v>
          </cell>
          <cell r="I179" t="str">
            <v>2022</v>
          </cell>
          <cell r="J179" t="str">
            <v>05996219966</v>
          </cell>
          <cell r="K179" t="str">
            <v>3</v>
          </cell>
        </row>
        <row r="180">
          <cell r="C180" t="str">
            <v>4-A</v>
          </cell>
          <cell r="D180" t="str">
            <v>CARON JEAN MARC</v>
          </cell>
          <cell r="E180" t="str">
            <v>M</v>
          </cell>
          <cell r="F180" t="str">
            <v>VELO CLUB AMANDINOIS</v>
          </cell>
          <cell r="G180">
            <v>23171</v>
          </cell>
          <cell r="H180" t="str">
            <v>Adulte Masculin 50/59 ans</v>
          </cell>
          <cell r="I180" t="str">
            <v>2022</v>
          </cell>
          <cell r="J180" t="str">
            <v>05999057217</v>
          </cell>
          <cell r="K180" t="str">
            <v>4-A</v>
          </cell>
        </row>
        <row r="181">
          <cell r="C181" t="str">
            <v>4-A</v>
          </cell>
          <cell r="D181" t="str">
            <v>CARPENTIER JACKY</v>
          </cell>
          <cell r="E181" t="str">
            <v>M</v>
          </cell>
          <cell r="F181" t="str">
            <v>AMICALE LAIQUE SPORTIVE  ROEULX</v>
          </cell>
          <cell r="G181">
            <v>21188</v>
          </cell>
          <cell r="H181" t="str">
            <v>Adulte Masculin 60 ans et plus</v>
          </cell>
          <cell r="I181" t="str">
            <v>2022</v>
          </cell>
          <cell r="J181" t="str">
            <v>05957073767</v>
          </cell>
          <cell r="K181" t="str">
            <v>4-A</v>
          </cell>
        </row>
        <row r="182">
          <cell r="C182" t="str">
            <v>2</v>
          </cell>
          <cell r="D182" t="str">
            <v>CARRETTE GREGORY</v>
          </cell>
          <cell r="E182" t="str">
            <v>M</v>
          </cell>
          <cell r="F182" t="str">
            <v>LA PEDALE MADELEINOISE</v>
          </cell>
          <cell r="G182">
            <v>28970</v>
          </cell>
          <cell r="H182" t="str">
            <v>Adulte Masculin 40/49 ans</v>
          </cell>
          <cell r="I182" t="str">
            <v>2022</v>
          </cell>
          <cell r="J182" t="str">
            <v>05999017369</v>
          </cell>
          <cell r="K182" t="str">
            <v>2</v>
          </cell>
        </row>
        <row r="183">
          <cell r="C183" t="str">
            <v>3</v>
          </cell>
          <cell r="D183" t="str">
            <v>CARRETTE GÉRARD</v>
          </cell>
          <cell r="E183" t="str">
            <v>M</v>
          </cell>
          <cell r="F183" t="str">
            <v>VELO CLUB ROUBAIX</v>
          </cell>
          <cell r="G183">
            <v>20856</v>
          </cell>
          <cell r="H183" t="str">
            <v>Adulte Masculin 60 ans et plus</v>
          </cell>
          <cell r="I183" t="str">
            <v>2022</v>
          </cell>
          <cell r="J183" t="str">
            <v>05957195718</v>
          </cell>
          <cell r="K183" t="str">
            <v>3</v>
          </cell>
        </row>
        <row r="184">
          <cell r="C184" t="str">
            <v>FE</v>
          </cell>
          <cell r="D184" t="str">
            <v>CARRETTE LENNIE</v>
          </cell>
          <cell r="E184" t="str">
            <v>F</v>
          </cell>
          <cell r="F184" t="str">
            <v>LA PEDALE MADELEINOISE</v>
          </cell>
          <cell r="G184">
            <v>38478</v>
          </cell>
          <cell r="H184" t="str">
            <v>Adulte Féminin 17/29 ans</v>
          </cell>
          <cell r="I184" t="str">
            <v>2022</v>
          </cell>
          <cell r="J184" t="str">
            <v>05999136203</v>
          </cell>
          <cell r="K184" t="str">
            <v>FE</v>
          </cell>
        </row>
        <row r="185">
          <cell r="C185" t="str">
            <v>2</v>
          </cell>
          <cell r="D185" t="str">
            <v>CARRIN JEROME</v>
          </cell>
          <cell r="E185" t="str">
            <v>M</v>
          </cell>
          <cell r="F185" t="str">
            <v>ETOILE CYCLISTE LIEU ST AMAND</v>
          </cell>
          <cell r="G185">
            <v>34877</v>
          </cell>
          <cell r="H185" t="str">
            <v>Adulte Masculin 20/29 ans</v>
          </cell>
          <cell r="I185" t="str">
            <v>2022</v>
          </cell>
          <cell r="J185" t="str">
            <v>05999128064</v>
          </cell>
          <cell r="K185" t="str">
            <v>2</v>
          </cell>
        </row>
        <row r="186">
          <cell r="D186" t="str">
            <v>CASSORET LOUCAS</v>
          </cell>
          <cell r="E186" t="str">
            <v>M</v>
          </cell>
          <cell r="F186" t="str">
            <v>CYCLO CLUB WAVRIN</v>
          </cell>
          <cell r="G186">
            <v>39590</v>
          </cell>
          <cell r="H186" t="str">
            <v>Jeune Masculin 13/14 ans</v>
          </cell>
          <cell r="I186" t="str">
            <v>2022</v>
          </cell>
          <cell r="J186" t="str">
            <v>05999127546</v>
          </cell>
          <cell r="K186" t="str">
            <v>JE</v>
          </cell>
        </row>
        <row r="187">
          <cell r="C187" t="str">
            <v>1</v>
          </cell>
          <cell r="D187" t="str">
            <v>CATILLON CYRIL</v>
          </cell>
          <cell r="E187" t="str">
            <v>M</v>
          </cell>
          <cell r="F187" t="str">
            <v>ENTENTE CYCLISTE DE FONTAINE AU BOIS</v>
          </cell>
          <cell r="G187">
            <v>33225</v>
          </cell>
          <cell r="H187" t="str">
            <v>Adulte Masculin 30/39 ans</v>
          </cell>
          <cell r="I187" t="str">
            <v>2022</v>
          </cell>
          <cell r="J187" t="str">
            <v>05994058192</v>
          </cell>
          <cell r="K187" t="str">
            <v>1</v>
          </cell>
        </row>
        <row r="188">
          <cell r="D188" t="str">
            <v>CATOIRE MATTIEU</v>
          </cell>
          <cell r="E188" t="str">
            <v>M</v>
          </cell>
          <cell r="F188" t="str">
            <v>VELO SPRINT DE L'OSTREVENT - AUBERCHICOURT</v>
          </cell>
          <cell r="G188">
            <v>42155</v>
          </cell>
          <cell r="H188" t="str">
            <v>Jeune Masculin 7/8 ans</v>
          </cell>
          <cell r="I188" t="str">
            <v>2022</v>
          </cell>
          <cell r="J188" t="str">
            <v>05999123973</v>
          </cell>
          <cell r="K188" t="str">
            <v>JE</v>
          </cell>
        </row>
        <row r="189">
          <cell r="C189" t="str">
            <v>3</v>
          </cell>
          <cell r="D189" t="str">
            <v>CATTAN STEPHANE</v>
          </cell>
          <cell r="E189" t="str">
            <v>M</v>
          </cell>
          <cell r="F189" t="str">
            <v>CAMPHIN EN CAREMBAULT CYCLING TEAM</v>
          </cell>
          <cell r="G189">
            <v>24100</v>
          </cell>
          <cell r="H189" t="str">
            <v>Adulte Masculin 50/59 ans</v>
          </cell>
          <cell r="I189" t="str">
            <v>2022</v>
          </cell>
          <cell r="J189" t="str">
            <v>05999068920</v>
          </cell>
          <cell r="K189" t="str">
            <v>3</v>
          </cell>
        </row>
        <row r="190">
          <cell r="C190" t="str">
            <v>3</v>
          </cell>
          <cell r="D190" t="str">
            <v>CAUDRELIER DAVID</v>
          </cell>
          <cell r="E190" t="str">
            <v>M</v>
          </cell>
          <cell r="F190" t="str">
            <v>VELO CLUB HORNAING</v>
          </cell>
          <cell r="G190">
            <v>27001</v>
          </cell>
          <cell r="H190" t="str">
            <v>Adulte Masculin 40/49 ans</v>
          </cell>
          <cell r="I190" t="str">
            <v>2022</v>
          </cell>
          <cell r="J190" t="str">
            <v>05994059010</v>
          </cell>
          <cell r="K190" t="str">
            <v>3</v>
          </cell>
        </row>
        <row r="191">
          <cell r="C191" t="str">
            <v>4-A</v>
          </cell>
          <cell r="D191" t="str">
            <v>CAULIER MAXIME</v>
          </cell>
          <cell r="E191" t="str">
            <v>M</v>
          </cell>
          <cell r="F191" t="str">
            <v>CYCLO CLUB ORCHIES</v>
          </cell>
          <cell r="G191">
            <v>28995</v>
          </cell>
          <cell r="H191" t="str">
            <v>Adulte Masculin 40/49 ans</v>
          </cell>
          <cell r="I191" t="str">
            <v>2022</v>
          </cell>
          <cell r="J191" t="str">
            <v>05999019105</v>
          </cell>
          <cell r="K191" t="str">
            <v>4-A</v>
          </cell>
        </row>
        <row r="192">
          <cell r="C192" t="str">
            <v>2</v>
          </cell>
          <cell r="D192" t="str">
            <v>CAULIER NICOLAS</v>
          </cell>
          <cell r="E192" t="str">
            <v>M</v>
          </cell>
          <cell r="F192" t="str">
            <v>CYCLO CLUB BERGUES</v>
          </cell>
          <cell r="G192">
            <v>26993</v>
          </cell>
          <cell r="H192" t="str">
            <v>Adulte Masculin 40/49 ans</v>
          </cell>
          <cell r="I192" t="str">
            <v>2022</v>
          </cell>
          <cell r="J192" t="str">
            <v>05994029057</v>
          </cell>
          <cell r="K192" t="str">
            <v>2</v>
          </cell>
        </row>
        <row r="193">
          <cell r="D193" t="str">
            <v>CAULIEZ ELIOTT</v>
          </cell>
          <cell r="E193" t="str">
            <v>M</v>
          </cell>
          <cell r="F193" t="str">
            <v>VELO CLUB DE L'ESCAUT ANZIN</v>
          </cell>
          <cell r="G193">
            <v>40288</v>
          </cell>
          <cell r="H193" t="str">
            <v>Jeune Masculin 11/12 ans</v>
          </cell>
          <cell r="I193" t="str">
            <v>2022</v>
          </cell>
          <cell r="J193" t="str">
            <v>05999052322</v>
          </cell>
          <cell r="K193" t="str">
            <v>JE</v>
          </cell>
        </row>
        <row r="194">
          <cell r="C194" t="str">
            <v>4-A</v>
          </cell>
          <cell r="D194" t="str">
            <v>CAVALLA GILLES</v>
          </cell>
          <cell r="E194" t="str">
            <v>M</v>
          </cell>
          <cell r="F194" t="str">
            <v>CYCLO CLUB ORCHIES</v>
          </cell>
          <cell r="G194">
            <v>21462</v>
          </cell>
          <cell r="H194" t="str">
            <v>Adulte Masculin 60 ans et plus</v>
          </cell>
          <cell r="I194" t="str">
            <v>2022</v>
          </cell>
          <cell r="J194" t="str">
            <v>05999058304</v>
          </cell>
          <cell r="K194" t="str">
            <v>4-A</v>
          </cell>
        </row>
        <row r="195">
          <cell r="C195" t="str">
            <v>3</v>
          </cell>
          <cell r="D195" t="str">
            <v>CAZE LOIC</v>
          </cell>
          <cell r="E195" t="str">
            <v>M</v>
          </cell>
          <cell r="F195" t="str">
            <v>ASSOCIATION CYCLISTE D'ETROEUNGT</v>
          </cell>
          <cell r="G195">
            <v>34379</v>
          </cell>
          <cell r="H195" t="str">
            <v>Adulte Masculin 20/29 ans</v>
          </cell>
          <cell r="I195" t="str">
            <v>2022</v>
          </cell>
          <cell r="J195" t="str">
            <v>05999093833</v>
          </cell>
          <cell r="K195" t="str">
            <v>3</v>
          </cell>
        </row>
        <row r="196">
          <cell r="C196" t="str">
            <v>3</v>
          </cell>
          <cell r="D196" t="str">
            <v>CESAR BENOIT</v>
          </cell>
          <cell r="E196" t="str">
            <v>M</v>
          </cell>
          <cell r="F196" t="str">
            <v>NEW ORANGE TEAM BOUSBECQUE</v>
          </cell>
          <cell r="G196">
            <v>25308</v>
          </cell>
          <cell r="H196" t="str">
            <v>Adulte Masculin 50/59 ans</v>
          </cell>
          <cell r="I196" t="str">
            <v>2022</v>
          </cell>
          <cell r="J196" t="str">
            <v>05999057250</v>
          </cell>
          <cell r="K196" t="str">
            <v>3</v>
          </cell>
        </row>
        <row r="197">
          <cell r="C197" t="str">
            <v>3</v>
          </cell>
          <cell r="D197" t="str">
            <v>CHATELAIN PASCAL</v>
          </cell>
          <cell r="E197" t="str">
            <v>M</v>
          </cell>
          <cell r="F197" t="str">
            <v>RESILIENCE CLUB</v>
          </cell>
          <cell r="G197">
            <v>22000</v>
          </cell>
          <cell r="H197" t="str">
            <v>Adulte Masculin 60 ans et plus</v>
          </cell>
          <cell r="I197" t="str">
            <v>2022</v>
          </cell>
          <cell r="J197" t="str">
            <v>05992022176</v>
          </cell>
          <cell r="K197" t="str">
            <v>3</v>
          </cell>
        </row>
        <row r="198">
          <cell r="C198" t="str">
            <v>3</v>
          </cell>
          <cell r="D198" t="str">
            <v>CHEVAL EDDY</v>
          </cell>
          <cell r="E198" t="str">
            <v>M</v>
          </cell>
          <cell r="F198" t="str">
            <v>SAULZOIR MONTRECOURT CYCLING CLUB</v>
          </cell>
          <cell r="G198">
            <v>26016</v>
          </cell>
          <cell r="H198" t="str">
            <v>Adulte Masculin 50/59 ans</v>
          </cell>
          <cell r="I198" t="str">
            <v>2022</v>
          </cell>
          <cell r="J198" t="str">
            <v>05957195747</v>
          </cell>
          <cell r="K198" t="str">
            <v>3</v>
          </cell>
        </row>
        <row r="199">
          <cell r="C199" t="str">
            <v>3</v>
          </cell>
          <cell r="D199" t="str">
            <v>CHEVANCE KEVIN</v>
          </cell>
          <cell r="E199" t="str">
            <v>M</v>
          </cell>
          <cell r="F199" t="str">
            <v>TEAM MATERIEL-VELO.COM BONDUES</v>
          </cell>
          <cell r="G199">
            <v>34307</v>
          </cell>
          <cell r="H199" t="str">
            <v>Adulte Masculin 20/29 ans</v>
          </cell>
          <cell r="I199" t="str">
            <v>2022</v>
          </cell>
          <cell r="J199" t="str">
            <v>05999120691</v>
          </cell>
          <cell r="K199" t="str">
            <v>3</v>
          </cell>
        </row>
        <row r="200">
          <cell r="C200" t="str">
            <v>3</v>
          </cell>
          <cell r="D200" t="str">
            <v>CHOCRAUX GAUTHIER</v>
          </cell>
          <cell r="E200" t="str">
            <v>M</v>
          </cell>
          <cell r="F200" t="str">
            <v>CYCLO CLUB WAVRIN</v>
          </cell>
          <cell r="G200">
            <v>38595</v>
          </cell>
          <cell r="H200" t="str">
            <v>Adulte Masculin 17/19 ans</v>
          </cell>
          <cell r="I200" t="str">
            <v>2022</v>
          </cell>
          <cell r="J200" t="str">
            <v>05999014374</v>
          </cell>
          <cell r="K200" t="str">
            <v>3</v>
          </cell>
        </row>
        <row r="201">
          <cell r="C201" t="str">
            <v>2</v>
          </cell>
          <cell r="D201" t="str">
            <v>CHOQUET DAVID</v>
          </cell>
          <cell r="E201" t="str">
            <v>M</v>
          </cell>
          <cell r="F201" t="str">
            <v>UNION SPORTIVE SAINT ANDRE</v>
          </cell>
          <cell r="G201">
            <v>26115</v>
          </cell>
          <cell r="H201" t="str">
            <v>Adulte Masculin 50/59 ans</v>
          </cell>
          <cell r="I201" t="str">
            <v>2022</v>
          </cell>
          <cell r="J201" t="str">
            <v>05996219546</v>
          </cell>
          <cell r="K201" t="str">
            <v>2</v>
          </cell>
        </row>
        <row r="202">
          <cell r="C202" t="str">
            <v>FE</v>
          </cell>
          <cell r="D202" t="str">
            <v>CHOQUET ISABELLE</v>
          </cell>
          <cell r="E202" t="str">
            <v>F</v>
          </cell>
          <cell r="F202" t="str">
            <v>UNION SPORTIVE SAINT ANDRE</v>
          </cell>
          <cell r="G202">
            <v>26882</v>
          </cell>
          <cell r="H202" t="str">
            <v>Adulte Féminin 40/49 ans</v>
          </cell>
          <cell r="I202" t="str">
            <v>2022</v>
          </cell>
          <cell r="J202" t="str">
            <v>05996219549</v>
          </cell>
          <cell r="K202" t="str">
            <v>FE</v>
          </cell>
        </row>
        <row r="203">
          <cell r="C203" t="str">
            <v>3</v>
          </cell>
          <cell r="D203" t="str">
            <v>CHOQUET JULIEN</v>
          </cell>
          <cell r="E203" t="str">
            <v>M</v>
          </cell>
          <cell r="F203" t="str">
            <v>VELO CLUB HORNAING</v>
          </cell>
          <cell r="G203">
            <v>32644</v>
          </cell>
          <cell r="H203" t="str">
            <v>Adulte Masculin 30/39 ans</v>
          </cell>
          <cell r="I203" t="str">
            <v>2022</v>
          </cell>
          <cell r="J203" t="str">
            <v>05999025903</v>
          </cell>
          <cell r="K203" t="str">
            <v>3</v>
          </cell>
        </row>
        <row r="204">
          <cell r="D204" t="str">
            <v>CHOQUET JULIEN</v>
          </cell>
          <cell r="E204" t="str">
            <v>M</v>
          </cell>
          <cell r="F204" t="str">
            <v>UNION SPORTIVE SAINT ANDRE</v>
          </cell>
          <cell r="G204">
            <v>35697</v>
          </cell>
          <cell r="H204" t="str">
            <v>Adulte Masculin 20/29 ans</v>
          </cell>
          <cell r="I204" t="str">
            <v>2022</v>
          </cell>
          <cell r="J204" t="str">
            <v>05999113213</v>
          </cell>
          <cell r="K204" t="str">
            <v>3</v>
          </cell>
        </row>
        <row r="205">
          <cell r="D205" t="str">
            <v>CHOQUET PIERRE</v>
          </cell>
          <cell r="E205" t="str">
            <v>M</v>
          </cell>
          <cell r="F205" t="str">
            <v>UNION SPORTIVE SAINT ANDRE</v>
          </cell>
          <cell r="G205">
            <v>38749</v>
          </cell>
          <cell r="H205" t="str">
            <v>Jeune Masculin 15/16 ans</v>
          </cell>
          <cell r="I205" t="str">
            <v>2022</v>
          </cell>
          <cell r="J205" t="str">
            <v>05999080621</v>
          </cell>
          <cell r="K205" t="str">
            <v>JE</v>
          </cell>
        </row>
        <row r="206">
          <cell r="C206" t="str">
            <v>1</v>
          </cell>
          <cell r="D206" t="str">
            <v>CHOTEAU PASCAL</v>
          </cell>
          <cell r="E206" t="str">
            <v>M</v>
          </cell>
          <cell r="F206" t="str">
            <v>NEW TEAM MAULDE</v>
          </cell>
          <cell r="G206">
            <v>24510</v>
          </cell>
          <cell r="H206" t="str">
            <v>Adulte Masculin 50/59 ans</v>
          </cell>
          <cell r="I206" t="str">
            <v>2022</v>
          </cell>
          <cell r="J206" t="str">
            <v>05999039247</v>
          </cell>
          <cell r="K206" t="str">
            <v>1</v>
          </cell>
        </row>
        <row r="207">
          <cell r="D207" t="str">
            <v>CHOUANE YANIS</v>
          </cell>
          <cell r="E207" t="str">
            <v>M</v>
          </cell>
          <cell r="F207" t="str">
            <v>TEAM B.B.L. HERGNIES</v>
          </cell>
          <cell r="G207">
            <v>40261</v>
          </cell>
          <cell r="H207" t="str">
            <v>Jeune Masculin 11/12 ans</v>
          </cell>
          <cell r="I207" t="str">
            <v>2022</v>
          </cell>
          <cell r="J207" t="str">
            <v>05999111439</v>
          </cell>
          <cell r="K207" t="str">
            <v>JE</v>
          </cell>
        </row>
        <row r="208">
          <cell r="C208" t="str">
            <v>2</v>
          </cell>
          <cell r="D208" t="str">
            <v>CHOUANE YOURI</v>
          </cell>
          <cell r="E208" t="str">
            <v>M</v>
          </cell>
          <cell r="F208" t="str">
            <v>TEAM B.B.L. HERGNIES</v>
          </cell>
          <cell r="G208">
            <v>35483</v>
          </cell>
          <cell r="H208" t="str">
            <v>Adulte Masculin 20/29 ans</v>
          </cell>
          <cell r="I208" t="str">
            <v>2022</v>
          </cell>
          <cell r="J208" t="str">
            <v>05999016510</v>
          </cell>
          <cell r="K208" t="str">
            <v>2</v>
          </cell>
        </row>
        <row r="209">
          <cell r="C209" t="str">
            <v>2</v>
          </cell>
          <cell r="D209" t="str">
            <v>CHUTSCH BENJAMIN</v>
          </cell>
          <cell r="E209" t="str">
            <v>M</v>
          </cell>
          <cell r="F209" t="str">
            <v>GAZ ELEC CLUB DE DOUAI</v>
          </cell>
          <cell r="G209">
            <v>38512</v>
          </cell>
          <cell r="H209" t="str">
            <v>Adulte Masculin 17/19 ans</v>
          </cell>
          <cell r="I209" t="str">
            <v>2022</v>
          </cell>
          <cell r="J209" t="str">
            <v>05999126969</v>
          </cell>
          <cell r="K209" t="str">
            <v>2</v>
          </cell>
        </row>
        <row r="210">
          <cell r="C210" t="str">
            <v>3</v>
          </cell>
          <cell r="D210" t="str">
            <v>CICHOWSKI DAVID</v>
          </cell>
          <cell r="E210" t="str">
            <v>M</v>
          </cell>
          <cell r="F210" t="str">
            <v>VELO CLUB HORNAING</v>
          </cell>
          <cell r="G210">
            <v>27245</v>
          </cell>
          <cell r="H210" t="str">
            <v>Adulte Masculin 40/49 ans</v>
          </cell>
          <cell r="I210" t="str">
            <v>2022</v>
          </cell>
          <cell r="J210" t="str">
            <v>05999096051</v>
          </cell>
          <cell r="K210" t="str">
            <v>3</v>
          </cell>
        </row>
        <row r="211">
          <cell r="C211" t="str">
            <v>4-B</v>
          </cell>
          <cell r="D211" t="str">
            <v>CIEPLIK BERNARD</v>
          </cell>
          <cell r="E211" t="str">
            <v>M</v>
          </cell>
          <cell r="F211" t="str">
            <v>UNION SPORTIVE SAINT ANDRE</v>
          </cell>
          <cell r="G211">
            <v>18503</v>
          </cell>
          <cell r="H211" t="str">
            <v>Adulte Masculin 60 ans et plus</v>
          </cell>
          <cell r="I211" t="str">
            <v>2022</v>
          </cell>
          <cell r="J211" t="str">
            <v>05957195743</v>
          </cell>
          <cell r="K211" t="str">
            <v>4-B</v>
          </cell>
        </row>
        <row r="212">
          <cell r="C212" t="str">
            <v>2</v>
          </cell>
          <cell r="D212" t="str">
            <v>CINQUINA GUISEPPE</v>
          </cell>
          <cell r="E212" t="str">
            <v>M</v>
          </cell>
          <cell r="F212" t="str">
            <v>ETOILE CYCLISTE LIEU ST AMAND</v>
          </cell>
          <cell r="G212">
            <v>28942</v>
          </cell>
          <cell r="H212" t="str">
            <v>Adulte Masculin 40/49 ans</v>
          </cell>
          <cell r="I212" t="str">
            <v>2022</v>
          </cell>
          <cell r="J212" t="str">
            <v>05999016680</v>
          </cell>
          <cell r="K212" t="str">
            <v>2</v>
          </cell>
        </row>
        <row r="213">
          <cell r="C213" t="str">
            <v>4-A</v>
          </cell>
          <cell r="D213" t="str">
            <v>CLAISSE ANAIS</v>
          </cell>
          <cell r="E213" t="str">
            <v>F</v>
          </cell>
          <cell r="F213" t="str">
            <v>UNION SPORTIVE VALENCIENNES MARLY</v>
          </cell>
          <cell r="G213">
            <v>36448</v>
          </cell>
          <cell r="H213" t="str">
            <v>Adulte Féminin 17/29 ans</v>
          </cell>
          <cell r="I213" t="str">
            <v>2022</v>
          </cell>
          <cell r="J213" t="str">
            <v>05999111772</v>
          </cell>
          <cell r="K213" t="str">
            <v>4-A</v>
          </cell>
        </row>
        <row r="214">
          <cell r="C214" t="str">
            <v>3</v>
          </cell>
          <cell r="D214" t="str">
            <v>CLAISSE PHILIPPE</v>
          </cell>
          <cell r="E214" t="str">
            <v>M</v>
          </cell>
          <cell r="F214" t="str">
            <v>UNION SPORTIVE VALENCIENNES MARLY</v>
          </cell>
          <cell r="G214">
            <v>25642</v>
          </cell>
          <cell r="H214" t="str">
            <v>Adulte Masculin 50/59 ans</v>
          </cell>
          <cell r="I214" t="str">
            <v>2022</v>
          </cell>
          <cell r="J214" t="str">
            <v>05999111773</v>
          </cell>
          <cell r="K214" t="str">
            <v>3</v>
          </cell>
        </row>
        <row r="215">
          <cell r="C215" t="str">
            <v>4-A</v>
          </cell>
          <cell r="D215" t="str">
            <v>CLICHET YVES</v>
          </cell>
          <cell r="E215" t="str">
            <v>M</v>
          </cell>
          <cell r="F215" t="str">
            <v>TEAM DECOPUB PROVILLE</v>
          </cell>
          <cell r="G215">
            <v>22014</v>
          </cell>
          <cell r="H215" t="str">
            <v>Adulte Masculin 60 ans et plus</v>
          </cell>
          <cell r="I215" t="str">
            <v>2022</v>
          </cell>
          <cell r="J215" t="str">
            <v>05999084859</v>
          </cell>
          <cell r="K215" t="str">
            <v>4-A</v>
          </cell>
        </row>
        <row r="216">
          <cell r="D216" t="str">
            <v>CNOCKAERT LEO</v>
          </cell>
          <cell r="E216" t="str">
            <v>M</v>
          </cell>
          <cell r="F216" t="str">
            <v>VELO CLUB UNION HALLUIN</v>
          </cell>
          <cell r="G216">
            <v>38861</v>
          </cell>
          <cell r="H216" t="str">
            <v>Jeune Masculin 15/16 ans</v>
          </cell>
          <cell r="I216" t="str">
            <v>2022</v>
          </cell>
          <cell r="J216" t="str">
            <v>05999126316</v>
          </cell>
          <cell r="K216" t="str">
            <v>JE</v>
          </cell>
        </row>
        <row r="217">
          <cell r="C217" t="str">
            <v>1</v>
          </cell>
          <cell r="D217" t="str">
            <v>COASNE CLEMENT</v>
          </cell>
          <cell r="E217" t="str">
            <v>M</v>
          </cell>
          <cell r="F217" t="str">
            <v>ESEG DOUAI</v>
          </cell>
          <cell r="G217">
            <v>35149</v>
          </cell>
          <cell r="H217" t="str">
            <v>Adulte Masculin 20/29 ans</v>
          </cell>
          <cell r="I217" t="str">
            <v>2022</v>
          </cell>
          <cell r="J217" t="str">
            <v>05999085266</v>
          </cell>
          <cell r="K217" t="str">
            <v>1</v>
          </cell>
        </row>
        <row r="218">
          <cell r="C218" t="str">
            <v>3</v>
          </cell>
          <cell r="D218" t="str">
            <v>CODDEVILLE KENNY</v>
          </cell>
          <cell r="E218" t="str">
            <v>M</v>
          </cell>
          <cell r="F218" t="str">
            <v>ESPOIR CYCLISTE WAMBRECHIES MARQUETTE</v>
          </cell>
          <cell r="G218">
            <v>32015</v>
          </cell>
          <cell r="H218" t="str">
            <v>Adulte Masculin 30/39 ans</v>
          </cell>
          <cell r="I218" t="str">
            <v>2022</v>
          </cell>
          <cell r="J218" t="str">
            <v>05999111188</v>
          </cell>
          <cell r="K218" t="str">
            <v>3</v>
          </cell>
        </row>
        <row r="219">
          <cell r="C219" t="str">
            <v>3</v>
          </cell>
          <cell r="D219" t="str">
            <v>CODDEVILLE RUDY</v>
          </cell>
          <cell r="E219" t="str">
            <v>M</v>
          </cell>
          <cell r="F219" t="str">
            <v>ESPOIR CYCLISTE WAMBRECHIES MARQUETTE</v>
          </cell>
          <cell r="G219">
            <v>30715</v>
          </cell>
          <cell r="H219" t="str">
            <v>Adulte Masculin 30/39 ans</v>
          </cell>
          <cell r="I219" t="str">
            <v>2022</v>
          </cell>
          <cell r="J219" t="str">
            <v>05999111189</v>
          </cell>
          <cell r="K219" t="str">
            <v>3</v>
          </cell>
        </row>
        <row r="220">
          <cell r="D220" t="str">
            <v>CODDEVILLE TIM</v>
          </cell>
          <cell r="E220" t="str">
            <v>M</v>
          </cell>
          <cell r="F220" t="str">
            <v>ESPOIR CYCLISTE WAMBRECHIES MARQUETTE</v>
          </cell>
          <cell r="G220">
            <v>42234</v>
          </cell>
          <cell r="H220" t="str">
            <v>Jeune Masculin 7/8 ans</v>
          </cell>
          <cell r="I220" t="str">
            <v>2022</v>
          </cell>
          <cell r="J220" t="str">
            <v>05999128851</v>
          </cell>
          <cell r="K220" t="str">
            <v>JE</v>
          </cell>
        </row>
        <row r="221">
          <cell r="C221" t="str">
            <v>4-A</v>
          </cell>
          <cell r="D221" t="str">
            <v>COLIN DANIEL</v>
          </cell>
          <cell r="E221" t="str">
            <v>M</v>
          </cell>
          <cell r="F221" t="str">
            <v>VELO CLUB AMANDINOIS</v>
          </cell>
          <cell r="G221">
            <v>20945</v>
          </cell>
          <cell r="H221" t="str">
            <v>Adulte Masculin 60 ans et plus</v>
          </cell>
          <cell r="I221" t="str">
            <v>2022</v>
          </cell>
          <cell r="J221" t="str">
            <v>05999105714</v>
          </cell>
          <cell r="K221" t="str">
            <v>4-A</v>
          </cell>
        </row>
        <row r="222">
          <cell r="D222" t="str">
            <v>COLLAINTIER LOUIS</v>
          </cell>
          <cell r="E222" t="str">
            <v>M</v>
          </cell>
          <cell r="F222" t="str">
            <v>ESEG DOUAI</v>
          </cell>
          <cell r="G222">
            <v>39694</v>
          </cell>
          <cell r="H222" t="str">
            <v>Jeune Masculin 13/14 ans</v>
          </cell>
          <cell r="I222" t="str">
            <v>2022</v>
          </cell>
          <cell r="J222" t="str">
            <v>05999129617</v>
          </cell>
          <cell r="K222" t="str">
            <v>JE</v>
          </cell>
        </row>
        <row r="223">
          <cell r="C223" t="str">
            <v>3</v>
          </cell>
          <cell r="D223" t="str">
            <v>COLLET LEO</v>
          </cell>
          <cell r="E223" t="str">
            <v>M</v>
          </cell>
          <cell r="F223" t="str">
            <v>ESEG DOUAI</v>
          </cell>
          <cell r="G223">
            <v>37129</v>
          </cell>
          <cell r="H223" t="str">
            <v>Adulte Masculin 20/29 ans</v>
          </cell>
          <cell r="I223" t="str">
            <v>2022</v>
          </cell>
          <cell r="J223" t="str">
            <v>05999069525</v>
          </cell>
          <cell r="K223" t="str">
            <v>3</v>
          </cell>
        </row>
        <row r="224">
          <cell r="C224" t="str">
            <v>3</v>
          </cell>
          <cell r="D224" t="str">
            <v>COLMONT CLEMENT</v>
          </cell>
          <cell r="E224" t="str">
            <v>M</v>
          </cell>
          <cell r="F224" t="str">
            <v>ASSOCIATION CYCLISTE D'ETROEUNGT</v>
          </cell>
          <cell r="G224">
            <v>38649</v>
          </cell>
          <cell r="H224" t="str">
            <v>Adulte Masculin 17/19 ans</v>
          </cell>
          <cell r="I224" t="str">
            <v>2022</v>
          </cell>
          <cell r="J224" t="str">
            <v>05999130664</v>
          </cell>
          <cell r="K224" t="str">
            <v>3</v>
          </cell>
        </row>
        <row r="225">
          <cell r="C225" t="str">
            <v>2</v>
          </cell>
          <cell r="D225" t="str">
            <v>COMBLIN JEROME</v>
          </cell>
          <cell r="E225" t="str">
            <v>M</v>
          </cell>
          <cell r="F225" t="str">
            <v>ASSOCIATION CYCLISTE BELLAINGEOISE</v>
          </cell>
          <cell r="G225">
            <v>29672</v>
          </cell>
          <cell r="H225" t="str">
            <v>Adulte Masculin 40/49 ans</v>
          </cell>
          <cell r="I225" t="str">
            <v>2022</v>
          </cell>
          <cell r="J225" t="str">
            <v>05999056747</v>
          </cell>
          <cell r="K225" t="str">
            <v>2</v>
          </cell>
        </row>
        <row r="226">
          <cell r="C226" t="str">
            <v>1</v>
          </cell>
          <cell r="D226" t="str">
            <v>CONSTANT HERVE</v>
          </cell>
          <cell r="E226" t="str">
            <v>M</v>
          </cell>
          <cell r="F226" t="str">
            <v>UNION SPORTIVE VALENCIENNES MARLY</v>
          </cell>
          <cell r="G226">
            <v>23323</v>
          </cell>
          <cell r="H226" t="str">
            <v>Adulte Masculin 50/59 ans</v>
          </cell>
          <cell r="I226" t="str">
            <v>2022</v>
          </cell>
          <cell r="J226" t="str">
            <v>05999131056</v>
          </cell>
          <cell r="K226" t="str">
            <v>1</v>
          </cell>
        </row>
        <row r="227">
          <cell r="D227" t="str">
            <v>CONTENSEAUX ROBIN</v>
          </cell>
          <cell r="E227" t="str">
            <v>M</v>
          </cell>
          <cell r="F227" t="str">
            <v>VELO CLUB DE L'ESCAUT ANZIN</v>
          </cell>
          <cell r="G227">
            <v>40796</v>
          </cell>
          <cell r="H227" t="str">
            <v>Jeune Masculin 11/12 ans</v>
          </cell>
          <cell r="I227" t="str">
            <v>2022</v>
          </cell>
          <cell r="J227" t="str">
            <v>05999079278</v>
          </cell>
          <cell r="K227" t="str">
            <v>JE</v>
          </cell>
        </row>
        <row r="228">
          <cell r="C228" t="str">
            <v>3</v>
          </cell>
          <cell r="D228" t="str">
            <v>CONTESSE FREDERIC</v>
          </cell>
          <cell r="E228" t="str">
            <v>M</v>
          </cell>
          <cell r="F228" t="str">
            <v>UNION VELOCIPEDIQUE FOURMISIENNE</v>
          </cell>
          <cell r="G228">
            <v>25811</v>
          </cell>
          <cell r="H228" t="str">
            <v>Adulte Masculin 50/59 ans</v>
          </cell>
          <cell r="I228" t="str">
            <v>2022</v>
          </cell>
          <cell r="J228" t="str">
            <v>05999068416</v>
          </cell>
          <cell r="K228" t="str">
            <v>3</v>
          </cell>
        </row>
        <row r="229">
          <cell r="D229" t="str">
            <v>CONTESSE STEPHANE</v>
          </cell>
          <cell r="E229" t="str">
            <v>M</v>
          </cell>
          <cell r="F229" t="str">
            <v>U.C. CAPELLOISE FOURMIES</v>
          </cell>
          <cell r="G229">
            <v>26674</v>
          </cell>
          <cell r="H229" t="str">
            <v>Adulte Masculin 40/49 ans</v>
          </cell>
          <cell r="I229" t="str">
            <v>2022</v>
          </cell>
          <cell r="J229" t="str">
            <v>05999076034</v>
          </cell>
          <cell r="K229" t="str">
            <v>4-A</v>
          </cell>
        </row>
        <row r="230">
          <cell r="C230" t="str">
            <v>2</v>
          </cell>
          <cell r="D230" t="str">
            <v>CONTESSE THIBAUD</v>
          </cell>
          <cell r="E230" t="str">
            <v>M</v>
          </cell>
          <cell r="F230" t="str">
            <v>UNION SPORTIVE VALENCIENNES MARLY</v>
          </cell>
          <cell r="G230">
            <v>36602</v>
          </cell>
          <cell r="H230" t="str">
            <v>Adulte Masculin 20/29 ans</v>
          </cell>
          <cell r="I230" t="str">
            <v>2022</v>
          </cell>
          <cell r="J230" t="str">
            <v>05999111760</v>
          </cell>
          <cell r="K230" t="str">
            <v>2</v>
          </cell>
        </row>
        <row r="231">
          <cell r="C231" t="str">
            <v>4-A</v>
          </cell>
          <cell r="D231" t="str">
            <v>CORDIER CYRIL</v>
          </cell>
          <cell r="E231" t="str">
            <v>M</v>
          </cell>
          <cell r="F231" t="str">
            <v>VELO CLUB DE L'ESCAUT ANZIN</v>
          </cell>
          <cell r="G231">
            <v>28779</v>
          </cell>
          <cell r="H231" t="str">
            <v>Adulte Masculin 40/49 ans</v>
          </cell>
          <cell r="I231" t="str">
            <v>2022</v>
          </cell>
          <cell r="J231" t="str">
            <v>05999031105</v>
          </cell>
          <cell r="K231" t="str">
            <v>4-A</v>
          </cell>
        </row>
        <row r="232">
          <cell r="C232" t="str">
            <v>3</v>
          </cell>
          <cell r="D232" t="str">
            <v>CORETTE DOMINIQUE</v>
          </cell>
          <cell r="E232" t="str">
            <v>M</v>
          </cell>
          <cell r="F232" t="str">
            <v>UNION SPORTIVE SAINT ANDRE</v>
          </cell>
          <cell r="G232">
            <v>26113</v>
          </cell>
          <cell r="H232" t="str">
            <v>Adulte Masculin 50/59 ans</v>
          </cell>
          <cell r="I232" t="str">
            <v>2022</v>
          </cell>
          <cell r="J232" t="str">
            <v>05999069521</v>
          </cell>
          <cell r="K232" t="str">
            <v>3</v>
          </cell>
        </row>
        <row r="233">
          <cell r="C233" t="str">
            <v>1</v>
          </cell>
          <cell r="D233" t="str">
            <v>CORMAN SEBASTIEN</v>
          </cell>
          <cell r="E233" t="str">
            <v>M</v>
          </cell>
          <cell r="F233" t="str">
            <v>CAMPHIN EN CAREMBAULT CYCLING TEAM</v>
          </cell>
          <cell r="G233">
            <v>30969</v>
          </cell>
          <cell r="H233" t="str">
            <v>Adulte Masculin 30/39 ans</v>
          </cell>
          <cell r="I233" t="str">
            <v>2022</v>
          </cell>
          <cell r="J233" t="str">
            <v>05999025679</v>
          </cell>
          <cell r="K233" t="str">
            <v>1</v>
          </cell>
        </row>
        <row r="234">
          <cell r="C234" t="str">
            <v>3</v>
          </cell>
          <cell r="D234" t="str">
            <v>CORNELIS DAVE</v>
          </cell>
          <cell r="E234" t="str">
            <v>M</v>
          </cell>
          <cell r="F234" t="str">
            <v>UNION VELOCIPEDIQUE FOURMISIENNE</v>
          </cell>
          <cell r="G234">
            <v>27518</v>
          </cell>
          <cell r="H234" t="str">
            <v>Adulte Masculin 40/49 ans</v>
          </cell>
          <cell r="I234" t="str">
            <v>2022</v>
          </cell>
          <cell r="J234" t="str">
            <v>05999098040</v>
          </cell>
          <cell r="K234" t="str">
            <v>3</v>
          </cell>
        </row>
        <row r="235">
          <cell r="D235" t="str">
            <v>CORNET BAPTISTE</v>
          </cell>
          <cell r="E235" t="str">
            <v>M</v>
          </cell>
          <cell r="F235" t="str">
            <v>ASSOCIATION CYCLISTE D'ETROEUNGT</v>
          </cell>
          <cell r="G235">
            <v>38810</v>
          </cell>
          <cell r="H235" t="str">
            <v>Jeune Masculin 15/16 ans</v>
          </cell>
          <cell r="I235" t="str">
            <v>2022</v>
          </cell>
          <cell r="J235" t="str">
            <v>05999125246</v>
          </cell>
          <cell r="K235" t="str">
            <v>JE</v>
          </cell>
        </row>
        <row r="236">
          <cell r="C236" t="str">
            <v>1</v>
          </cell>
          <cell r="D236" t="str">
            <v>CORNETTE STEPHANE</v>
          </cell>
          <cell r="E236" t="str">
            <v>M</v>
          </cell>
          <cell r="F236" t="str">
            <v>TEAM BIKE PRESEAU</v>
          </cell>
          <cell r="G236">
            <v>31061</v>
          </cell>
          <cell r="H236" t="str">
            <v>Adulte Masculin 30/39 ans</v>
          </cell>
          <cell r="I236" t="str">
            <v>2022</v>
          </cell>
          <cell r="J236" t="str">
            <v>05999028487</v>
          </cell>
          <cell r="K236" t="str">
            <v>1</v>
          </cell>
        </row>
        <row r="237">
          <cell r="C237" t="str">
            <v>3</v>
          </cell>
          <cell r="D237" t="str">
            <v>CORNIL ERIC</v>
          </cell>
          <cell r="E237" t="str">
            <v>M</v>
          </cell>
          <cell r="F237" t="str">
            <v>VELO CLUB ARMENTIERES</v>
          </cell>
          <cell r="G237">
            <v>26188</v>
          </cell>
          <cell r="H237" t="str">
            <v>Adulte Masculin 50/59 ans</v>
          </cell>
          <cell r="I237" t="str">
            <v>2022</v>
          </cell>
          <cell r="J237" t="str">
            <v>05953099025</v>
          </cell>
          <cell r="K237" t="str">
            <v>3</v>
          </cell>
        </row>
        <row r="238">
          <cell r="C238" t="str">
            <v>3</v>
          </cell>
          <cell r="D238" t="str">
            <v>CORNU ANDREAS</v>
          </cell>
          <cell r="E238" t="str">
            <v>M</v>
          </cell>
          <cell r="F238" t="str">
            <v>ETOILE CYCLISTE LIEU ST AMAND</v>
          </cell>
          <cell r="G238">
            <v>38717</v>
          </cell>
          <cell r="H238" t="str">
            <v>Adulte Masculin 17/19 ans</v>
          </cell>
          <cell r="I238" t="str">
            <v>2022</v>
          </cell>
          <cell r="J238" t="str">
            <v>05999057215</v>
          </cell>
          <cell r="K238" t="str">
            <v>3</v>
          </cell>
        </row>
        <row r="239">
          <cell r="C239" t="str">
            <v>1</v>
          </cell>
          <cell r="D239" t="str">
            <v>CORNU CHARLES</v>
          </cell>
          <cell r="E239" t="str">
            <v>M</v>
          </cell>
          <cell r="F239" t="str">
            <v>CLUB CYCLISTE LOUVROIL (C.C.L.)</v>
          </cell>
          <cell r="G239">
            <v>31869</v>
          </cell>
          <cell r="H239" t="str">
            <v>Adulte Masculin 30/39 ans</v>
          </cell>
          <cell r="I239" t="str">
            <v>2022</v>
          </cell>
          <cell r="J239" t="str">
            <v>05999029141</v>
          </cell>
          <cell r="K239" t="str">
            <v>1</v>
          </cell>
        </row>
        <row r="240">
          <cell r="C240" t="str">
            <v>3</v>
          </cell>
          <cell r="D240" t="str">
            <v>CORNUT CAMILLE</v>
          </cell>
          <cell r="E240" t="str">
            <v>M</v>
          </cell>
          <cell r="F240" t="str">
            <v>CLUB CYCLISTE LOUVROIL (C.C.L.)</v>
          </cell>
          <cell r="G240">
            <v>31554</v>
          </cell>
          <cell r="H240" t="str">
            <v>Adulte Masculin 30/39 ans</v>
          </cell>
          <cell r="I240" t="str">
            <v>2022</v>
          </cell>
          <cell r="J240" t="str">
            <v>05999073897</v>
          </cell>
          <cell r="K240" t="str">
            <v>3</v>
          </cell>
        </row>
        <row r="241">
          <cell r="D241" t="str">
            <v>COUPE AARON</v>
          </cell>
          <cell r="E241" t="str">
            <v>M</v>
          </cell>
          <cell r="F241" t="str">
            <v>HAVELUY CYCLO CLUB</v>
          </cell>
          <cell r="G241">
            <v>40361</v>
          </cell>
          <cell r="H241" t="str">
            <v>Jeune Masculin 11/12 ans</v>
          </cell>
          <cell r="I241" t="str">
            <v>2022</v>
          </cell>
          <cell r="J241" t="str">
            <v>05999127625</v>
          </cell>
          <cell r="K241" t="str">
            <v>JE</v>
          </cell>
        </row>
        <row r="242">
          <cell r="C242" t="str">
            <v>1</v>
          </cell>
          <cell r="D242" t="str">
            <v>COURNILLOUX PAUL</v>
          </cell>
          <cell r="E242" t="str">
            <v>M</v>
          </cell>
          <cell r="F242" t="str">
            <v>VTT SAINT AMAND LES EAUX</v>
          </cell>
          <cell r="G242">
            <v>36775</v>
          </cell>
          <cell r="H242" t="str">
            <v>Adulte Masculin 20/29 ans</v>
          </cell>
          <cell r="I242" t="str">
            <v>2022</v>
          </cell>
          <cell r="J242" t="str">
            <v>05999086373</v>
          </cell>
          <cell r="K242" t="str">
            <v>1</v>
          </cell>
        </row>
        <row r="243">
          <cell r="C243" t="str">
            <v>FE</v>
          </cell>
          <cell r="D243" t="str">
            <v>COUSSIN VIRGINIE</v>
          </cell>
          <cell r="E243" t="str">
            <v>F</v>
          </cell>
          <cell r="F243" t="str">
            <v>VELO CLUB UNION HALLUIN</v>
          </cell>
          <cell r="G243">
            <v>29489</v>
          </cell>
          <cell r="H243" t="str">
            <v>Adulte Féminin 40/49 ans</v>
          </cell>
          <cell r="I243" t="str">
            <v>2022</v>
          </cell>
          <cell r="J243" t="str">
            <v>05996223395</v>
          </cell>
          <cell r="K243" t="str">
            <v>FE</v>
          </cell>
        </row>
        <row r="244">
          <cell r="D244" t="str">
            <v>COUTELARD MATHYS</v>
          </cell>
          <cell r="E244" t="str">
            <v>M</v>
          </cell>
          <cell r="F244" t="str">
            <v>VELO CLUB SOLESMES</v>
          </cell>
          <cell r="G244">
            <v>37879</v>
          </cell>
          <cell r="H244" t="str">
            <v>Adulte Masculin 17/19 ans</v>
          </cell>
          <cell r="I244" t="str">
            <v>2022</v>
          </cell>
          <cell r="J244" t="str">
            <v>05999102678</v>
          </cell>
          <cell r="K244" t="str">
            <v>3</v>
          </cell>
        </row>
        <row r="245">
          <cell r="D245" t="str">
            <v>COVIN JULIEN</v>
          </cell>
          <cell r="E245" t="str">
            <v>M</v>
          </cell>
          <cell r="F245" t="str">
            <v>ASSOCIATION CYCLISTE PREUX AU BOIS</v>
          </cell>
          <cell r="G245">
            <v>32924</v>
          </cell>
          <cell r="H245" t="str">
            <v>Adulte Masculin 30/39 ans</v>
          </cell>
          <cell r="I245" t="str">
            <v>2022</v>
          </cell>
          <cell r="J245" t="str">
            <v>05999124940</v>
          </cell>
          <cell r="K245" t="str">
            <v>3</v>
          </cell>
        </row>
        <row r="246">
          <cell r="C246" t="str">
            <v>1</v>
          </cell>
          <cell r="D246" t="str">
            <v>COVIN KYLIAN</v>
          </cell>
          <cell r="E246" t="str">
            <v>M</v>
          </cell>
          <cell r="F246" t="str">
            <v>ETOILE CYCLISTE TOURCOING</v>
          </cell>
          <cell r="G246">
            <v>38267</v>
          </cell>
          <cell r="H246" t="str">
            <v>Adulte Masculin 17/19 ans</v>
          </cell>
          <cell r="I246" t="str">
            <v>2022</v>
          </cell>
          <cell r="J246" t="str">
            <v>05999135547</v>
          </cell>
          <cell r="K246" t="str">
            <v>1</v>
          </cell>
        </row>
        <row r="247">
          <cell r="D247" t="str">
            <v>COVIN LUKAS</v>
          </cell>
          <cell r="E247" t="str">
            <v>M</v>
          </cell>
          <cell r="F247" t="str">
            <v>ETOILE CYCLISTE TOURCOING</v>
          </cell>
          <cell r="G247">
            <v>39812</v>
          </cell>
          <cell r="H247" t="str">
            <v>Jeune Masculin 13/14 ans</v>
          </cell>
          <cell r="I247" t="str">
            <v>2022</v>
          </cell>
          <cell r="J247" t="str">
            <v>05999135548</v>
          </cell>
          <cell r="K247" t="str">
            <v>JE</v>
          </cell>
        </row>
        <row r="248">
          <cell r="C248" t="str">
            <v>2</v>
          </cell>
          <cell r="D248" t="str">
            <v>CRIGNON NOE</v>
          </cell>
          <cell r="E248" t="str">
            <v>M</v>
          </cell>
          <cell r="F248" t="str">
            <v>CAMPHIN EN CAREMBAULT CYCLING TEAM</v>
          </cell>
          <cell r="G248">
            <v>38711</v>
          </cell>
          <cell r="H248" t="str">
            <v>Adulte Masculin 17/19 ans</v>
          </cell>
          <cell r="I248" t="str">
            <v>2022</v>
          </cell>
          <cell r="J248" t="str">
            <v>05999026909</v>
          </cell>
          <cell r="K248" t="str">
            <v>2</v>
          </cell>
        </row>
        <row r="249">
          <cell r="C249" t="str">
            <v>3</v>
          </cell>
          <cell r="D249" t="str">
            <v>CROMMELINCK CORENTIN</v>
          </cell>
          <cell r="E249" t="str">
            <v>M</v>
          </cell>
          <cell r="F249" t="str">
            <v>CYCLOS RANDONNEURS LA BASSEE</v>
          </cell>
          <cell r="G249">
            <v>34473</v>
          </cell>
          <cell r="H249" t="str">
            <v>Adulte Masculin 20/29 ans</v>
          </cell>
          <cell r="I249" t="str">
            <v>2022</v>
          </cell>
          <cell r="J249" t="str">
            <v>05994029152</v>
          </cell>
          <cell r="K249" t="str">
            <v>3</v>
          </cell>
        </row>
        <row r="250">
          <cell r="D250" t="str">
            <v>CROMMELINCK GAËTAN</v>
          </cell>
          <cell r="E250" t="str">
            <v>M</v>
          </cell>
          <cell r="F250" t="str">
            <v>CYCLOS RANDONNEURS LA BASSEE</v>
          </cell>
          <cell r="G250">
            <v>33392</v>
          </cell>
          <cell r="H250" t="str">
            <v>Adulte Masculin 30/39 ans</v>
          </cell>
          <cell r="I250" t="str">
            <v>2022</v>
          </cell>
          <cell r="J250" t="str">
            <v>05994038133</v>
          </cell>
          <cell r="K250" t="str">
            <v>JE</v>
          </cell>
        </row>
        <row r="251">
          <cell r="C251" t="str">
            <v>4-A</v>
          </cell>
          <cell r="D251" t="str">
            <v>CROMMELINCK PATRICK</v>
          </cell>
          <cell r="E251" t="str">
            <v>M</v>
          </cell>
          <cell r="F251" t="str">
            <v>CYCLOS RANDONNEURS LA BASSEE</v>
          </cell>
          <cell r="G251">
            <v>23789</v>
          </cell>
          <cell r="H251" t="str">
            <v>Adulte Masculin 50/59 ans</v>
          </cell>
          <cell r="I251" t="str">
            <v>2022</v>
          </cell>
          <cell r="J251" t="str">
            <v>05999012230</v>
          </cell>
          <cell r="K251" t="str">
            <v>4-A</v>
          </cell>
        </row>
        <row r="252">
          <cell r="C252" t="str">
            <v>4-A</v>
          </cell>
          <cell r="D252" t="str">
            <v>CUVELIER LAURENT</v>
          </cell>
          <cell r="E252" t="str">
            <v>M</v>
          </cell>
          <cell r="F252" t="str">
            <v>U.C. CAPELLOISE FOURMIES</v>
          </cell>
          <cell r="G252">
            <v>22133</v>
          </cell>
          <cell r="H252" t="str">
            <v>Adulte Masculin 60 ans et plus</v>
          </cell>
          <cell r="I252" t="str">
            <v>2022</v>
          </cell>
          <cell r="J252" t="str">
            <v>05999027269</v>
          </cell>
          <cell r="K252" t="str">
            <v>4-A</v>
          </cell>
        </row>
        <row r="253">
          <cell r="C253" t="str">
            <v>4-B</v>
          </cell>
          <cell r="D253" t="str">
            <v>CYHANYK MICHEL</v>
          </cell>
          <cell r="E253" t="str">
            <v>M</v>
          </cell>
          <cell r="F253" t="str">
            <v>SAULZOIR MONTRECOURT CYCLING CLUB</v>
          </cell>
          <cell r="G253">
            <v>18337</v>
          </cell>
          <cell r="H253" t="str">
            <v>Adulte Masculin 60 ans et plus</v>
          </cell>
          <cell r="I253" t="str">
            <v>2022</v>
          </cell>
          <cell r="J253" t="str">
            <v>05999066570</v>
          </cell>
          <cell r="K253" t="str">
            <v>4-B</v>
          </cell>
        </row>
        <row r="254">
          <cell r="C254" t="str">
            <v>3</v>
          </cell>
          <cell r="D254" t="str">
            <v>D HEILLY DAMIEN</v>
          </cell>
          <cell r="E254" t="str">
            <v>M</v>
          </cell>
          <cell r="F254" t="str">
            <v>UNION SPORTIVE SAINT ANDRE</v>
          </cell>
          <cell r="G254">
            <v>27763</v>
          </cell>
          <cell r="H254" t="str">
            <v>Adulte Masculin 40/49 ans</v>
          </cell>
          <cell r="I254" t="str">
            <v>2022</v>
          </cell>
          <cell r="J254" t="str">
            <v>05999025992</v>
          </cell>
          <cell r="K254" t="str">
            <v>3</v>
          </cell>
        </row>
        <row r="255">
          <cell r="C255" t="str">
            <v>3</v>
          </cell>
          <cell r="D255" t="str">
            <v>D HELFT MATHIEU</v>
          </cell>
          <cell r="E255" t="str">
            <v>M</v>
          </cell>
          <cell r="F255" t="str">
            <v>LINSELLES CYCLISME</v>
          </cell>
          <cell r="G255">
            <v>32953</v>
          </cell>
          <cell r="H255" t="str">
            <v>Adulte Masculin 30/39 ans</v>
          </cell>
          <cell r="I255" t="str">
            <v>2022</v>
          </cell>
          <cell r="J255" t="str">
            <v>05999127757</v>
          </cell>
          <cell r="K255" t="str">
            <v>3</v>
          </cell>
        </row>
        <row r="256">
          <cell r="C256" t="str">
            <v>3</v>
          </cell>
          <cell r="D256" t="str">
            <v>DA FONSECA GUERRA JOHANN</v>
          </cell>
          <cell r="E256" t="str">
            <v>M</v>
          </cell>
          <cell r="F256" t="str">
            <v>RESILIENCE CLUB</v>
          </cell>
          <cell r="G256">
            <v>28328</v>
          </cell>
          <cell r="H256" t="str">
            <v>Adulte Masculin 40/49 ans</v>
          </cell>
          <cell r="I256" t="str">
            <v>2022</v>
          </cell>
          <cell r="J256" t="str">
            <v>05999111248</v>
          </cell>
          <cell r="K256" t="str">
            <v>3</v>
          </cell>
        </row>
        <row r="257">
          <cell r="C257" t="str">
            <v>4-A</v>
          </cell>
          <cell r="D257" t="str">
            <v>DA SILVA MOREIRA EDUARDO</v>
          </cell>
          <cell r="E257" t="str">
            <v>M</v>
          </cell>
          <cell r="F257" t="str">
            <v>TEAM BOUSIES</v>
          </cell>
          <cell r="G257">
            <v>25865</v>
          </cell>
          <cell r="H257" t="str">
            <v>Adulte Masculin 50/59 ans</v>
          </cell>
          <cell r="I257" t="str">
            <v>2022</v>
          </cell>
          <cell r="J257" t="str">
            <v>05999127941</v>
          </cell>
          <cell r="K257" t="str">
            <v>4-A</v>
          </cell>
        </row>
        <row r="258">
          <cell r="C258" t="str">
            <v>3</v>
          </cell>
          <cell r="D258" t="str">
            <v>DAGHELET THOMAS</v>
          </cell>
          <cell r="E258" t="str">
            <v>M</v>
          </cell>
          <cell r="F258" t="str">
            <v>ESPOIR CYCLISTE WAMBRECHIES MARQUETTE</v>
          </cell>
          <cell r="G258">
            <v>32820</v>
          </cell>
          <cell r="H258" t="str">
            <v>Adulte Masculin 30/39 ans</v>
          </cell>
          <cell r="I258" t="str">
            <v>2022</v>
          </cell>
          <cell r="J258" t="str">
            <v>05999111191</v>
          </cell>
          <cell r="K258" t="str">
            <v>3</v>
          </cell>
        </row>
        <row r="259">
          <cell r="C259" t="str">
            <v>3</v>
          </cell>
          <cell r="D259" t="str">
            <v>DAMAGEUX RÉMI</v>
          </cell>
          <cell r="E259" t="str">
            <v>M</v>
          </cell>
          <cell r="F259" t="str">
            <v>U.C. CAPELLOISE FOURMIES</v>
          </cell>
          <cell r="G259">
            <v>32307</v>
          </cell>
          <cell r="H259" t="str">
            <v>Adulte Masculin 30/39 ans</v>
          </cell>
          <cell r="I259" t="str">
            <v>2022</v>
          </cell>
          <cell r="J259" t="str">
            <v>05999127641</v>
          </cell>
          <cell r="K259" t="str">
            <v>3</v>
          </cell>
        </row>
        <row r="260">
          <cell r="C260" t="str">
            <v>3</v>
          </cell>
          <cell r="D260" t="str">
            <v>DAMIE ARNAUD</v>
          </cell>
          <cell r="E260" t="str">
            <v>M</v>
          </cell>
          <cell r="F260" t="str">
            <v>ESPOIR CYCLISTE WAMBRECHIES MARQUETTE</v>
          </cell>
          <cell r="G260">
            <v>26550</v>
          </cell>
          <cell r="H260" t="str">
            <v>Adulte Masculin 50/59 ans</v>
          </cell>
          <cell r="I260" t="str">
            <v>2022</v>
          </cell>
          <cell r="J260" t="str">
            <v>05999128845</v>
          </cell>
          <cell r="K260" t="str">
            <v>3</v>
          </cell>
        </row>
        <row r="261">
          <cell r="C261" t="str">
            <v>3</v>
          </cell>
          <cell r="D261" t="str">
            <v>DANGLETERRE CYRIL</v>
          </cell>
          <cell r="E261" t="str">
            <v>M</v>
          </cell>
          <cell r="F261" t="str">
            <v>UNION SPORTIVE SAINT ANDRE</v>
          </cell>
          <cell r="G261">
            <v>25821</v>
          </cell>
          <cell r="H261" t="str">
            <v>Adulte Masculin 50/59 ans</v>
          </cell>
          <cell r="I261" t="str">
            <v>2022</v>
          </cell>
          <cell r="J261" t="str">
            <v>05999094452</v>
          </cell>
          <cell r="K261" t="str">
            <v>3</v>
          </cell>
        </row>
        <row r="262">
          <cell r="C262" t="str">
            <v>1</v>
          </cell>
          <cell r="D262" t="str">
            <v>DARQUE JEAN FRANCOIS</v>
          </cell>
          <cell r="E262" t="str">
            <v>M</v>
          </cell>
          <cell r="F262" t="str">
            <v>TEAM SPECIALIZED LILLE</v>
          </cell>
          <cell r="G262">
            <v>28871</v>
          </cell>
          <cell r="H262" t="str">
            <v>Adulte Masculin 40/49 ans</v>
          </cell>
          <cell r="I262" t="str">
            <v>2022</v>
          </cell>
          <cell r="J262" t="str">
            <v>05999097665</v>
          </cell>
          <cell r="K262" t="str">
            <v>1</v>
          </cell>
        </row>
        <row r="263">
          <cell r="C263" t="str">
            <v>3</v>
          </cell>
          <cell r="D263" t="str">
            <v>DARRAS ROMUALD</v>
          </cell>
          <cell r="E263" t="str">
            <v>M</v>
          </cell>
          <cell r="F263" t="str">
            <v>CYCLO CLUB WAVRIN</v>
          </cell>
          <cell r="G263">
            <v>27274</v>
          </cell>
          <cell r="H263" t="str">
            <v>Adulte Masculin 40/49 ans</v>
          </cell>
          <cell r="I263" t="str">
            <v>2022</v>
          </cell>
          <cell r="J263" t="str">
            <v>05999124816</v>
          </cell>
          <cell r="K263" t="str">
            <v>3</v>
          </cell>
        </row>
        <row r="264">
          <cell r="C264" t="str">
            <v>2</v>
          </cell>
          <cell r="D264" t="str">
            <v>DARTUS MIKAEL</v>
          </cell>
          <cell r="E264" t="str">
            <v>M</v>
          </cell>
          <cell r="F264" t="str">
            <v>VELO CLUB SOLESMES</v>
          </cell>
          <cell r="G264">
            <v>28167</v>
          </cell>
          <cell r="H264" t="str">
            <v>Adulte Masculin 40/49 ans</v>
          </cell>
          <cell r="I264" t="str">
            <v>2022</v>
          </cell>
          <cell r="J264" t="str">
            <v>05999068496</v>
          </cell>
          <cell r="K264" t="str">
            <v>2</v>
          </cell>
        </row>
        <row r="265">
          <cell r="D265" t="str">
            <v>DARTUS TAO</v>
          </cell>
          <cell r="E265" t="str">
            <v>M</v>
          </cell>
          <cell r="F265" t="str">
            <v>VELO CLUB SOLESMES</v>
          </cell>
          <cell r="G265">
            <v>40866</v>
          </cell>
          <cell r="H265" t="str">
            <v>Jeune Masculin 11/12 ans</v>
          </cell>
          <cell r="I265" t="str">
            <v>2022</v>
          </cell>
          <cell r="J265" t="str">
            <v>05999085637</v>
          </cell>
          <cell r="K265" t="str">
            <v>JE</v>
          </cell>
        </row>
        <row r="266">
          <cell r="D266" t="str">
            <v>DASSONNEVILLE FRANCK</v>
          </cell>
          <cell r="E266" t="str">
            <v>M</v>
          </cell>
          <cell r="F266" t="str">
            <v>RESILIENCE CLUB</v>
          </cell>
          <cell r="G266">
            <v>29838</v>
          </cell>
          <cell r="H266" t="str">
            <v>Adulte Masculin 40/49 ans</v>
          </cell>
          <cell r="I266" t="str">
            <v>2022</v>
          </cell>
          <cell r="J266" t="str">
            <v>05999126416</v>
          </cell>
          <cell r="K266" t="str">
            <v>3</v>
          </cell>
        </row>
        <row r="267">
          <cell r="C267" t="str">
            <v>2</v>
          </cell>
          <cell r="D267" t="str">
            <v>DAUCHY TONNY</v>
          </cell>
          <cell r="E267" t="str">
            <v>M</v>
          </cell>
          <cell r="F267" t="str">
            <v>UNION SPORTIVE VALENCIENNES MARLY</v>
          </cell>
          <cell r="G267">
            <v>33081</v>
          </cell>
          <cell r="H267" t="str">
            <v>Adulte Masculin 30/39 ans</v>
          </cell>
          <cell r="I267" t="str">
            <v>2022</v>
          </cell>
          <cell r="J267" t="str">
            <v>05999134643</v>
          </cell>
          <cell r="K267" t="str">
            <v>2</v>
          </cell>
        </row>
        <row r="268">
          <cell r="C268" t="str">
            <v>1</v>
          </cell>
          <cell r="D268" t="str">
            <v>DAUMONT WILLIAM</v>
          </cell>
          <cell r="E268" t="str">
            <v>M</v>
          </cell>
          <cell r="F268" t="str">
            <v>NEW ORANGE TEAM BOUSBECQUE</v>
          </cell>
          <cell r="G268">
            <v>34609</v>
          </cell>
          <cell r="H268" t="str">
            <v>Adulte Masculin 20/29 ans</v>
          </cell>
          <cell r="I268" t="str">
            <v>2022</v>
          </cell>
          <cell r="J268" t="str">
            <v>05999119878</v>
          </cell>
          <cell r="K268" t="str">
            <v>1</v>
          </cell>
        </row>
        <row r="269">
          <cell r="C269" t="str">
            <v>3</v>
          </cell>
          <cell r="D269" t="str">
            <v>DAVAINE HUGUES</v>
          </cell>
          <cell r="E269" t="str">
            <v>M</v>
          </cell>
          <cell r="F269" t="str">
            <v>VELO CLUB ROUBAIX</v>
          </cell>
          <cell r="G269">
            <v>24302</v>
          </cell>
          <cell r="H269" t="str">
            <v>Adulte Masculin 50/59 ans</v>
          </cell>
          <cell r="I269" t="str">
            <v>2022</v>
          </cell>
          <cell r="J269" t="str">
            <v>05996219392</v>
          </cell>
          <cell r="K269" t="str">
            <v>3</v>
          </cell>
        </row>
        <row r="270">
          <cell r="C270" t="str">
            <v>3</v>
          </cell>
          <cell r="D270" t="str">
            <v>DAYE OLIVIER</v>
          </cell>
          <cell r="E270" t="str">
            <v>M</v>
          </cell>
          <cell r="F270" t="str">
            <v>ETOILE CYCLISTE FEIGNIES</v>
          </cell>
          <cell r="G270">
            <v>24861</v>
          </cell>
          <cell r="H270" t="str">
            <v>Adulte Masculin 50/59 ans</v>
          </cell>
          <cell r="I270" t="str">
            <v>2022</v>
          </cell>
          <cell r="J270" t="str">
            <v>05996224458</v>
          </cell>
          <cell r="K270" t="str">
            <v>3</v>
          </cell>
        </row>
        <row r="271">
          <cell r="C271" t="str">
            <v>3</v>
          </cell>
          <cell r="D271" t="str">
            <v>DE BRUYNE JOCELYN</v>
          </cell>
          <cell r="E271" t="str">
            <v>M</v>
          </cell>
          <cell r="F271" t="str">
            <v>TEAM LABIERE BAILLEUL</v>
          </cell>
          <cell r="G271">
            <v>27789</v>
          </cell>
          <cell r="H271" t="str">
            <v>Adulte Masculin 40/49 ans</v>
          </cell>
          <cell r="I271" t="str">
            <v>2022</v>
          </cell>
          <cell r="J271" t="str">
            <v>05999097683</v>
          </cell>
          <cell r="K271" t="str">
            <v>3</v>
          </cell>
        </row>
        <row r="272">
          <cell r="C272" t="str">
            <v>3</v>
          </cell>
          <cell r="D272" t="str">
            <v>DE MULDER DAVY</v>
          </cell>
          <cell r="E272" t="str">
            <v>M</v>
          </cell>
          <cell r="F272" t="str">
            <v>UNION SPORTIVE SAINT ANDRE</v>
          </cell>
          <cell r="G272">
            <v>32877</v>
          </cell>
          <cell r="H272" t="str">
            <v>Adulte Masculin 30/39 ans</v>
          </cell>
          <cell r="I272" t="str">
            <v>2022</v>
          </cell>
          <cell r="J272" t="str">
            <v>05999128213</v>
          </cell>
          <cell r="K272" t="str">
            <v>3</v>
          </cell>
        </row>
        <row r="273">
          <cell r="C273" t="str">
            <v>4-A</v>
          </cell>
          <cell r="D273" t="str">
            <v>DE OLIVEIRA VALENTE MANUEL</v>
          </cell>
          <cell r="E273" t="str">
            <v>M</v>
          </cell>
          <cell r="F273" t="str">
            <v>ASSOCIATION CYCLISTE DE CUINCY</v>
          </cell>
          <cell r="G273">
            <v>20814</v>
          </cell>
          <cell r="H273" t="str">
            <v>Adulte Masculin 60 ans et plus</v>
          </cell>
          <cell r="I273" t="str">
            <v>2022</v>
          </cell>
          <cell r="J273" t="str">
            <v>05999126277</v>
          </cell>
          <cell r="K273" t="str">
            <v>4-A</v>
          </cell>
        </row>
        <row r="274">
          <cell r="C274" t="str">
            <v>2</v>
          </cell>
          <cell r="D274" t="str">
            <v>DE PARMENTIER MAXENCE</v>
          </cell>
          <cell r="E274" t="str">
            <v>M</v>
          </cell>
          <cell r="F274" t="str">
            <v>VTT SAINT AMAND LES EAUX</v>
          </cell>
          <cell r="G274">
            <v>38432</v>
          </cell>
          <cell r="H274" t="str">
            <v>Adulte Masculin 17/19 ans</v>
          </cell>
          <cell r="I274" t="str">
            <v>2022</v>
          </cell>
          <cell r="J274" t="str">
            <v>05999124221</v>
          </cell>
          <cell r="K274" t="str">
            <v>2</v>
          </cell>
        </row>
        <row r="275">
          <cell r="D275" t="str">
            <v>DE VREESE ALEXIS</v>
          </cell>
          <cell r="E275" t="str">
            <v>M</v>
          </cell>
          <cell r="F275" t="str">
            <v>RESILIENCE CLUB</v>
          </cell>
          <cell r="G275">
            <v>30969</v>
          </cell>
          <cell r="H275" t="str">
            <v>Adulte Masculin 30/39 ans</v>
          </cell>
          <cell r="I275" t="str">
            <v>2022</v>
          </cell>
          <cell r="J275" t="str">
            <v>05996222253</v>
          </cell>
          <cell r="K275" t="str">
            <v>3</v>
          </cell>
        </row>
        <row r="276">
          <cell r="C276" t="str">
            <v>4-B</v>
          </cell>
          <cell r="D276" t="str">
            <v>DEBELS ROBERT</v>
          </cell>
          <cell r="E276" t="str">
            <v>M</v>
          </cell>
          <cell r="F276" t="str">
            <v>UNION SPORTIVE VALENCIENNES MARLY</v>
          </cell>
          <cell r="G276">
            <v>20092</v>
          </cell>
          <cell r="H276" t="str">
            <v>Adulte Masculin 60 ans et plus</v>
          </cell>
          <cell r="I276" t="str">
            <v>2022</v>
          </cell>
          <cell r="J276" t="str">
            <v>05999097887</v>
          </cell>
          <cell r="K276" t="str">
            <v>4-B</v>
          </cell>
        </row>
        <row r="277">
          <cell r="D277" t="str">
            <v>DEBLIQUI PASCAL</v>
          </cell>
          <cell r="E277" t="str">
            <v>M</v>
          </cell>
          <cell r="F277" t="str">
            <v>VELO CLUB AMANDINOIS</v>
          </cell>
          <cell r="G277">
            <v>26763</v>
          </cell>
          <cell r="H277" t="str">
            <v>Adulte Masculin 40/49 ans</v>
          </cell>
          <cell r="I277" t="str">
            <v>2022</v>
          </cell>
          <cell r="J277" t="str">
            <v>05999136109</v>
          </cell>
          <cell r="K277" t="str">
            <v>3</v>
          </cell>
        </row>
        <row r="278">
          <cell r="C278" t="str">
            <v>2</v>
          </cell>
          <cell r="D278" t="str">
            <v>DEBOCK JULIE</v>
          </cell>
          <cell r="E278" t="str">
            <v>F</v>
          </cell>
          <cell r="F278" t="str">
            <v>ETOILE CYCLISTE LIEU ST AMAND</v>
          </cell>
          <cell r="G278">
            <v>29554</v>
          </cell>
          <cell r="H278" t="str">
            <v>Adulte Féminin 40/49 ans</v>
          </cell>
          <cell r="I278" t="str">
            <v>2022</v>
          </cell>
          <cell r="J278" t="str">
            <v>05999129396</v>
          </cell>
          <cell r="K278" t="str">
            <v>2</v>
          </cell>
        </row>
        <row r="279">
          <cell r="C279" t="str">
            <v>1</v>
          </cell>
          <cell r="D279" t="str">
            <v>DEBONNET JULIEN</v>
          </cell>
          <cell r="E279" t="str">
            <v>M</v>
          </cell>
          <cell r="F279" t="str">
            <v>ESEG DOUAI</v>
          </cell>
          <cell r="G279">
            <v>38147</v>
          </cell>
          <cell r="H279" t="str">
            <v>Adulte Masculin 17/19 ans</v>
          </cell>
          <cell r="I279" t="str">
            <v>2022</v>
          </cell>
          <cell r="J279" t="str">
            <v>05999126371</v>
          </cell>
          <cell r="K279" t="str">
            <v>1</v>
          </cell>
        </row>
        <row r="280">
          <cell r="C280" t="str">
            <v>3</v>
          </cell>
          <cell r="D280" t="str">
            <v>DEBRUYNE LOÏC</v>
          </cell>
          <cell r="E280" t="str">
            <v>M</v>
          </cell>
          <cell r="F280" t="str">
            <v>TEAM MATERIEL-VELO.COM BONDUES</v>
          </cell>
          <cell r="G280">
            <v>37018</v>
          </cell>
          <cell r="H280" t="str">
            <v>Adulte Masculin 20/29 ans</v>
          </cell>
          <cell r="I280" t="str">
            <v>2022</v>
          </cell>
          <cell r="J280" t="str">
            <v>05999019574</v>
          </cell>
          <cell r="K280" t="str">
            <v>3</v>
          </cell>
        </row>
        <row r="281">
          <cell r="C281" t="str">
            <v>1</v>
          </cell>
          <cell r="D281" t="str">
            <v>DEBUISSON JULIAN</v>
          </cell>
          <cell r="E281" t="str">
            <v>M</v>
          </cell>
          <cell r="F281" t="str">
            <v>UNION SPORTIVE SAINT ANDRE</v>
          </cell>
          <cell r="G281">
            <v>32410</v>
          </cell>
          <cell r="H281" t="str">
            <v>Adulte Masculin 30/39 ans</v>
          </cell>
          <cell r="I281" t="str">
            <v>2022</v>
          </cell>
          <cell r="J281" t="str">
            <v>05999127606</v>
          </cell>
          <cell r="K281" t="str">
            <v>1</v>
          </cell>
        </row>
        <row r="282">
          <cell r="C282" t="str">
            <v>3</v>
          </cell>
          <cell r="D282" t="str">
            <v>DEBUY SEBASTIEN</v>
          </cell>
          <cell r="E282" t="str">
            <v>M</v>
          </cell>
          <cell r="F282" t="str">
            <v>TEAM SPECIALIZED LILLE</v>
          </cell>
          <cell r="G282">
            <v>26291</v>
          </cell>
          <cell r="H282" t="str">
            <v>Adulte Masculin 50/59 ans</v>
          </cell>
          <cell r="I282" t="str">
            <v>2022</v>
          </cell>
          <cell r="J282" t="str">
            <v>05999097643</v>
          </cell>
          <cell r="K282" t="str">
            <v>3</v>
          </cell>
        </row>
        <row r="283">
          <cell r="C283" t="str">
            <v>2</v>
          </cell>
          <cell r="D283" t="str">
            <v>DECASTIAUX GUILLAUME</v>
          </cell>
          <cell r="E283" t="str">
            <v>M</v>
          </cell>
          <cell r="F283" t="str">
            <v>AS HELLEMMES CYCLISME</v>
          </cell>
          <cell r="G283">
            <v>35348</v>
          </cell>
          <cell r="H283" t="str">
            <v>Adulte Masculin 20/29 ans</v>
          </cell>
          <cell r="I283" t="str">
            <v>2022</v>
          </cell>
          <cell r="J283" t="str">
            <v>05996219092</v>
          </cell>
          <cell r="K283" t="str">
            <v>2</v>
          </cell>
        </row>
        <row r="284">
          <cell r="C284" t="str">
            <v>3</v>
          </cell>
          <cell r="D284" t="str">
            <v>DECOCK NICOLAS</v>
          </cell>
          <cell r="E284" t="str">
            <v>M</v>
          </cell>
          <cell r="F284" t="str">
            <v>UNION SPORTIVE SAINT ANDRE</v>
          </cell>
          <cell r="G284">
            <v>27097</v>
          </cell>
          <cell r="H284" t="str">
            <v>Adulte Masculin 40/49 ans</v>
          </cell>
          <cell r="I284" t="str">
            <v>2022</v>
          </cell>
          <cell r="J284" t="str">
            <v>05996221702</v>
          </cell>
          <cell r="K284" t="str">
            <v>3</v>
          </cell>
        </row>
        <row r="285">
          <cell r="C285" t="str">
            <v>4-A</v>
          </cell>
          <cell r="D285" t="str">
            <v>DECOCK PHILIPPE</v>
          </cell>
          <cell r="E285" t="str">
            <v>M</v>
          </cell>
          <cell r="F285" t="str">
            <v>CLUB CYCLISTE THUN ST MARTIN</v>
          </cell>
          <cell r="G285">
            <v>23409</v>
          </cell>
          <cell r="H285" t="str">
            <v>Adulte Masculin 50/59 ans</v>
          </cell>
          <cell r="I285" t="str">
            <v>2022</v>
          </cell>
          <cell r="J285" t="str">
            <v>05999057242</v>
          </cell>
          <cell r="K285" t="str">
            <v>4-A</v>
          </cell>
        </row>
        <row r="286">
          <cell r="C286" t="str">
            <v>4-A</v>
          </cell>
          <cell r="D286" t="str">
            <v>DECOCK VIRGINIE</v>
          </cell>
          <cell r="E286" t="str">
            <v>F</v>
          </cell>
          <cell r="F286" t="str">
            <v>CYCLO CLUB ORCHIES</v>
          </cell>
          <cell r="G286">
            <v>32511</v>
          </cell>
          <cell r="H286" t="str">
            <v>Adulte Féminin 30/39 ans</v>
          </cell>
          <cell r="I286" t="str">
            <v>2022</v>
          </cell>
          <cell r="J286" t="str">
            <v>05996219166</v>
          </cell>
          <cell r="K286" t="str">
            <v>4-A</v>
          </cell>
        </row>
        <row r="287">
          <cell r="C287" t="str">
            <v>1</v>
          </cell>
          <cell r="D287" t="str">
            <v>DECROIX JORDAN</v>
          </cell>
          <cell r="E287" t="str">
            <v>M</v>
          </cell>
          <cell r="F287" t="str">
            <v>ENTENTE CYCLISTE DE FONTAINE AU BOIS</v>
          </cell>
          <cell r="G287">
            <v>34324</v>
          </cell>
          <cell r="H287" t="str">
            <v>Adulte Masculin 20/29 ans</v>
          </cell>
          <cell r="I287" t="str">
            <v>2022</v>
          </cell>
          <cell r="J287" t="str">
            <v>05999109587</v>
          </cell>
          <cell r="K287" t="str">
            <v>1</v>
          </cell>
        </row>
        <row r="288">
          <cell r="C288" t="str">
            <v>4-A</v>
          </cell>
          <cell r="D288" t="str">
            <v>DECRUCQ JEAN LUC</v>
          </cell>
          <cell r="E288" t="str">
            <v>M</v>
          </cell>
          <cell r="F288" t="str">
            <v>UNION VELOCIPEDIQUE FOURMISIENNE</v>
          </cell>
          <cell r="G288">
            <v>24566</v>
          </cell>
          <cell r="H288" t="str">
            <v>Adulte Masculin 50/59 ans</v>
          </cell>
          <cell r="I288" t="str">
            <v>2022</v>
          </cell>
          <cell r="J288" t="str">
            <v>05999084990</v>
          </cell>
          <cell r="K288" t="str">
            <v>4-A</v>
          </cell>
        </row>
        <row r="289">
          <cell r="C289" t="str">
            <v>3</v>
          </cell>
          <cell r="D289" t="str">
            <v>DECRUCQ ROMUALD</v>
          </cell>
          <cell r="E289" t="str">
            <v>M</v>
          </cell>
          <cell r="F289" t="str">
            <v>UNION VELOCIPEDIQUE FOURMISIENNE</v>
          </cell>
          <cell r="G289">
            <v>29325</v>
          </cell>
          <cell r="H289" t="str">
            <v>Adulte Masculin 40/49 ans</v>
          </cell>
          <cell r="I289" t="str">
            <v>2022</v>
          </cell>
          <cell r="J289" t="str">
            <v>05999064206</v>
          </cell>
          <cell r="K289" t="str">
            <v>3</v>
          </cell>
        </row>
        <row r="290">
          <cell r="C290" t="str">
            <v>3</v>
          </cell>
          <cell r="D290" t="str">
            <v>DEFER OLIVIER</v>
          </cell>
          <cell r="E290" t="str">
            <v>M</v>
          </cell>
          <cell r="F290" t="str">
            <v>TEAM SPECIALIZED LILLE</v>
          </cell>
          <cell r="G290">
            <v>31378</v>
          </cell>
          <cell r="H290" t="str">
            <v>Adulte Masculin 30/39 ans</v>
          </cell>
          <cell r="I290" t="str">
            <v>2022</v>
          </cell>
          <cell r="J290" t="str">
            <v>05999134545</v>
          </cell>
          <cell r="K290" t="str">
            <v>3</v>
          </cell>
        </row>
        <row r="291">
          <cell r="C291" t="str">
            <v>1</v>
          </cell>
          <cell r="D291" t="str">
            <v>DEFOSSE HERVE</v>
          </cell>
          <cell r="E291" t="str">
            <v>M</v>
          </cell>
          <cell r="F291" t="str">
            <v>TEAM SPECIALIZED LILLE</v>
          </cell>
          <cell r="G291">
            <v>24503</v>
          </cell>
          <cell r="H291" t="str">
            <v>Adulte Masculin 50/59 ans</v>
          </cell>
          <cell r="I291" t="str">
            <v>2022</v>
          </cell>
          <cell r="J291" t="str">
            <v>05999075216</v>
          </cell>
          <cell r="K291" t="str">
            <v>1</v>
          </cell>
        </row>
        <row r="292">
          <cell r="C292" t="str">
            <v>3</v>
          </cell>
          <cell r="D292" t="str">
            <v>DEGUEILLE ANTHONY</v>
          </cell>
          <cell r="E292" t="str">
            <v>M</v>
          </cell>
          <cell r="F292" t="str">
            <v>ASSOCIATION CYCLISTE D'ETROEUNGT</v>
          </cell>
          <cell r="G292">
            <v>34310</v>
          </cell>
          <cell r="H292" t="str">
            <v>Adulte Masculin 20/29 ans</v>
          </cell>
          <cell r="I292" t="str">
            <v>2022</v>
          </cell>
          <cell r="J292" t="str">
            <v>05999057087</v>
          </cell>
          <cell r="K292" t="str">
            <v>3</v>
          </cell>
        </row>
        <row r="293">
          <cell r="D293" t="str">
            <v>DEJAEGHERE FRANCIS</v>
          </cell>
          <cell r="E293" t="str">
            <v>M</v>
          </cell>
          <cell r="F293" t="str">
            <v>NEW ORANGE TEAM BOUSBECQUE</v>
          </cell>
          <cell r="G293">
            <v>18809</v>
          </cell>
          <cell r="H293" t="str">
            <v>Adulte Masculin 60 ans et plus</v>
          </cell>
          <cell r="I293" t="str">
            <v>2022</v>
          </cell>
          <cell r="J293" t="str">
            <v>05999026020</v>
          </cell>
          <cell r="K293" t="str">
            <v>4-B</v>
          </cell>
        </row>
        <row r="294">
          <cell r="C294" t="str">
            <v>3</v>
          </cell>
          <cell r="D294" t="str">
            <v>DEJEAN GILLES</v>
          </cell>
          <cell r="E294" t="str">
            <v>M</v>
          </cell>
          <cell r="F294" t="str">
            <v>TEAM STYLE FLINES LES MORTAGNE</v>
          </cell>
          <cell r="G294">
            <v>29988</v>
          </cell>
          <cell r="H294" t="str">
            <v>Adulte Masculin 40/49 ans</v>
          </cell>
          <cell r="I294" t="str">
            <v>2022</v>
          </cell>
          <cell r="J294" t="str">
            <v>05999024179</v>
          </cell>
          <cell r="K294" t="str">
            <v>3</v>
          </cell>
        </row>
        <row r="295">
          <cell r="D295" t="str">
            <v>DEJEAN MATHIS</v>
          </cell>
          <cell r="E295" t="str">
            <v>M</v>
          </cell>
          <cell r="F295" t="str">
            <v>TEAM STYLE FLINES LES MORTAGNE</v>
          </cell>
          <cell r="G295">
            <v>39351</v>
          </cell>
          <cell r="H295" t="str">
            <v>Jeune Masculin 15/16 ans</v>
          </cell>
          <cell r="I295" t="str">
            <v>2022</v>
          </cell>
          <cell r="J295" t="str">
            <v>05999024178</v>
          </cell>
          <cell r="K295" t="str">
            <v>JE</v>
          </cell>
        </row>
        <row r="296">
          <cell r="D296" t="str">
            <v>DELABAUT SYLVAIN</v>
          </cell>
          <cell r="E296" t="str">
            <v>M</v>
          </cell>
          <cell r="F296" t="str">
            <v>CLUB CYCLISTE VERLINGHEM</v>
          </cell>
          <cell r="G296">
            <v>26593</v>
          </cell>
          <cell r="H296" t="str">
            <v>Adulte Masculin 50/59 ans</v>
          </cell>
          <cell r="I296" t="str">
            <v>2022</v>
          </cell>
          <cell r="J296" t="str">
            <v>05999085112</v>
          </cell>
          <cell r="K296" t="str">
            <v>1</v>
          </cell>
        </row>
        <row r="297">
          <cell r="C297" t="str">
            <v>FE</v>
          </cell>
          <cell r="D297" t="str">
            <v>DELACROIX ANNE LAURE</v>
          </cell>
          <cell r="E297" t="str">
            <v>F</v>
          </cell>
          <cell r="F297" t="str">
            <v>VELO CLUB SOLESMES</v>
          </cell>
          <cell r="G297">
            <v>36717</v>
          </cell>
          <cell r="H297" t="str">
            <v>Adulte Féminin 17/29 ans</v>
          </cell>
          <cell r="I297" t="str">
            <v>2022</v>
          </cell>
          <cell r="J297" t="str">
            <v>05999093877</v>
          </cell>
          <cell r="K297" t="str">
            <v>FE</v>
          </cell>
        </row>
        <row r="298">
          <cell r="C298" t="str">
            <v>1</v>
          </cell>
          <cell r="D298" t="str">
            <v>DELADERIERE ROMAIN</v>
          </cell>
          <cell r="E298" t="str">
            <v>M</v>
          </cell>
          <cell r="F298" t="str">
            <v>CAMPHIN EN CAREMBAULT CYCLING TEAM</v>
          </cell>
          <cell r="G298">
            <v>35619</v>
          </cell>
          <cell r="H298" t="str">
            <v>Adulte Masculin 20/29 ans</v>
          </cell>
          <cell r="I298" t="str">
            <v>2022</v>
          </cell>
          <cell r="J298" t="str">
            <v>05999087678</v>
          </cell>
          <cell r="K298" t="str">
            <v>1</v>
          </cell>
        </row>
        <row r="299">
          <cell r="C299" t="str">
            <v>1</v>
          </cell>
          <cell r="D299" t="str">
            <v>DELANGRE TOM</v>
          </cell>
          <cell r="E299" t="str">
            <v>M</v>
          </cell>
          <cell r="F299" t="str">
            <v>UNION SPORTIVE SAINT ANDRE</v>
          </cell>
          <cell r="G299">
            <v>37887</v>
          </cell>
          <cell r="H299" t="str">
            <v>Adulte Masculin 17/19 ans</v>
          </cell>
          <cell r="I299" t="str">
            <v>2022</v>
          </cell>
          <cell r="J299" t="str">
            <v>05999124186</v>
          </cell>
          <cell r="K299" t="str">
            <v>1</v>
          </cell>
        </row>
        <row r="300">
          <cell r="C300" t="str">
            <v>1</v>
          </cell>
          <cell r="D300" t="str">
            <v>DELANGUE THEO</v>
          </cell>
          <cell r="E300" t="str">
            <v>M</v>
          </cell>
          <cell r="F300" t="str">
            <v>NEW ORANGE TEAM BOUSBECQUE</v>
          </cell>
          <cell r="G300">
            <v>35488</v>
          </cell>
          <cell r="H300" t="str">
            <v>Adulte Masculin 20/29 ans</v>
          </cell>
          <cell r="I300" t="str">
            <v>2022</v>
          </cell>
          <cell r="J300" t="str">
            <v>05999094111</v>
          </cell>
          <cell r="K300" t="str">
            <v>1</v>
          </cell>
        </row>
        <row r="301">
          <cell r="C301" t="str">
            <v>1</v>
          </cell>
          <cell r="D301" t="str">
            <v>DELANGUE THOMAS</v>
          </cell>
          <cell r="E301" t="str">
            <v>M</v>
          </cell>
          <cell r="F301" t="str">
            <v>NEW ORANGE TEAM BOUSBECQUE</v>
          </cell>
          <cell r="G301">
            <v>36446</v>
          </cell>
          <cell r="H301" t="str">
            <v>Adulte Masculin 20/29 ans</v>
          </cell>
          <cell r="I301" t="str">
            <v>2022</v>
          </cell>
          <cell r="J301" t="str">
            <v>05999105851</v>
          </cell>
          <cell r="K301" t="str">
            <v>1</v>
          </cell>
        </row>
        <row r="302">
          <cell r="C302" t="str">
            <v>2</v>
          </cell>
          <cell r="D302" t="str">
            <v>DELANNOY THIBAUT</v>
          </cell>
          <cell r="E302" t="str">
            <v>M</v>
          </cell>
          <cell r="F302" t="str">
            <v>CYCLO CLUB ORCHIES</v>
          </cell>
          <cell r="G302">
            <v>33836</v>
          </cell>
          <cell r="H302" t="str">
            <v>Adulte Masculin 30/39 ans</v>
          </cell>
          <cell r="I302" t="str">
            <v>2022</v>
          </cell>
          <cell r="J302" t="str">
            <v>05999018537</v>
          </cell>
          <cell r="K302" t="str">
            <v>2</v>
          </cell>
        </row>
        <row r="303">
          <cell r="C303" t="str">
            <v>3</v>
          </cell>
          <cell r="D303" t="str">
            <v>DELATTRE PATRICE</v>
          </cell>
          <cell r="E303" t="str">
            <v>M</v>
          </cell>
          <cell r="F303" t="str">
            <v>VELO CLUB DE L'ESCAUT ANZIN</v>
          </cell>
          <cell r="G303">
            <v>23568</v>
          </cell>
          <cell r="H303" t="str">
            <v>Adulte Masculin 50/59 ans</v>
          </cell>
          <cell r="I303" t="str">
            <v>2022</v>
          </cell>
          <cell r="J303" t="str">
            <v>05999112478</v>
          </cell>
          <cell r="K303" t="str">
            <v>3</v>
          </cell>
        </row>
        <row r="304">
          <cell r="C304" t="str">
            <v>4-A</v>
          </cell>
          <cell r="D304" t="str">
            <v>DELECLUSE JUSTINE</v>
          </cell>
          <cell r="E304" t="str">
            <v>F</v>
          </cell>
          <cell r="F304" t="str">
            <v>RESILIENCE CLUB</v>
          </cell>
          <cell r="G304">
            <v>33965</v>
          </cell>
          <cell r="H304" t="str">
            <v>Adulte Féminin 30/39 ans</v>
          </cell>
          <cell r="I304" t="str">
            <v>2022</v>
          </cell>
          <cell r="J304" t="str">
            <v>05999093977</v>
          </cell>
          <cell r="K304" t="str">
            <v>4-A</v>
          </cell>
        </row>
        <row r="305">
          <cell r="C305" t="str">
            <v>2</v>
          </cell>
          <cell r="D305" t="str">
            <v>DELEPLACE DIDIER</v>
          </cell>
          <cell r="E305" t="str">
            <v>M</v>
          </cell>
          <cell r="F305" t="str">
            <v>CYCLISME EN CAMBRESIS - NEUVILLE ST REMY</v>
          </cell>
          <cell r="G305">
            <v>23582</v>
          </cell>
          <cell r="H305" t="str">
            <v>Adulte Masculin 50/59 ans</v>
          </cell>
          <cell r="I305" t="str">
            <v>2022</v>
          </cell>
          <cell r="J305" t="str">
            <v>05999097700</v>
          </cell>
          <cell r="K305" t="str">
            <v>2</v>
          </cell>
        </row>
        <row r="306">
          <cell r="C306" t="str">
            <v>1</v>
          </cell>
          <cell r="D306" t="str">
            <v>DELEPLACE HADRIEN</v>
          </cell>
          <cell r="E306" t="str">
            <v>M</v>
          </cell>
          <cell r="F306" t="str">
            <v>VELO CLUB ROUBAIX</v>
          </cell>
          <cell r="G306">
            <v>37676</v>
          </cell>
          <cell r="H306" t="str">
            <v>Adulte Masculin 17/19 ans</v>
          </cell>
          <cell r="I306" t="str">
            <v>2022</v>
          </cell>
          <cell r="J306" t="str">
            <v>05999125903</v>
          </cell>
          <cell r="K306" t="str">
            <v>1</v>
          </cell>
        </row>
        <row r="307">
          <cell r="D307" t="str">
            <v>DELEPLACE JULES</v>
          </cell>
          <cell r="E307" t="str">
            <v>M</v>
          </cell>
          <cell r="F307" t="str">
            <v>VELO CLUB ROUBAIX</v>
          </cell>
          <cell r="G307">
            <v>39030</v>
          </cell>
          <cell r="H307" t="str">
            <v>Jeune Masculin 15/16 ans</v>
          </cell>
          <cell r="I307" t="str">
            <v>2022</v>
          </cell>
          <cell r="J307" t="str">
            <v>05999111162</v>
          </cell>
          <cell r="K307" t="str">
            <v>JE</v>
          </cell>
        </row>
        <row r="308">
          <cell r="D308" t="str">
            <v>DELHAYE FLORENT</v>
          </cell>
          <cell r="E308" t="str">
            <v>M</v>
          </cell>
          <cell r="F308" t="str">
            <v>CLUB CYCLISTE THUN ST MARTIN</v>
          </cell>
          <cell r="G308">
            <v>30029</v>
          </cell>
          <cell r="H308" t="str">
            <v>Adulte Masculin 40/49 ans</v>
          </cell>
          <cell r="I308" t="str">
            <v>2022</v>
          </cell>
          <cell r="J308" t="str">
            <v>05999085188</v>
          </cell>
          <cell r="K308" t="str">
            <v>1</v>
          </cell>
        </row>
        <row r="309">
          <cell r="D309" t="str">
            <v>DELHAYE REGIS</v>
          </cell>
          <cell r="E309" t="str">
            <v>M</v>
          </cell>
          <cell r="F309" t="str">
            <v>CLUB CYCLISTE THUN ST MARTIN</v>
          </cell>
          <cell r="G309">
            <v>20724</v>
          </cell>
          <cell r="H309" t="str">
            <v>Adulte Masculin 60 ans et plus</v>
          </cell>
          <cell r="I309" t="str">
            <v>2022</v>
          </cell>
          <cell r="J309" t="str">
            <v>05999085192</v>
          </cell>
          <cell r="K309" t="str">
            <v>4-B</v>
          </cell>
        </row>
        <row r="310">
          <cell r="C310" t="str">
            <v>2</v>
          </cell>
          <cell r="D310" t="str">
            <v>DELMOTTE VINCENT</v>
          </cell>
          <cell r="E310" t="str">
            <v>M</v>
          </cell>
          <cell r="F310" t="str">
            <v>TEAM POLICE HDFN - ROUBAIX</v>
          </cell>
          <cell r="G310">
            <v>24649</v>
          </cell>
          <cell r="H310" t="str">
            <v>Adulte Masculin 50/59 ans</v>
          </cell>
          <cell r="I310" t="str">
            <v>2022</v>
          </cell>
          <cell r="J310" t="str">
            <v>05999068709</v>
          </cell>
          <cell r="K310" t="str">
            <v>2</v>
          </cell>
        </row>
        <row r="311">
          <cell r="C311" t="str">
            <v>1</v>
          </cell>
          <cell r="D311" t="str">
            <v>DELOBELLE OLIVIER</v>
          </cell>
          <cell r="E311" t="str">
            <v>M</v>
          </cell>
          <cell r="F311" t="str">
            <v>UNION SPORTIVE SAINT ANDRE</v>
          </cell>
          <cell r="G311">
            <v>30848</v>
          </cell>
          <cell r="H311" t="str">
            <v>Adulte Masculin 30/39 ans</v>
          </cell>
          <cell r="I311" t="str">
            <v>2022</v>
          </cell>
          <cell r="J311" t="str">
            <v>05999025259</v>
          </cell>
          <cell r="K311" t="str">
            <v>1</v>
          </cell>
        </row>
        <row r="312">
          <cell r="C312" t="str">
            <v>4-A</v>
          </cell>
          <cell r="D312" t="str">
            <v>DELORGE FREDERIC</v>
          </cell>
          <cell r="E312" t="str">
            <v>M</v>
          </cell>
          <cell r="F312" t="str">
            <v>UNION SPORTIVE VALENCIENNES MARLY</v>
          </cell>
          <cell r="G312">
            <v>26948</v>
          </cell>
          <cell r="H312" t="str">
            <v>Adulte Masculin 40/49 ans</v>
          </cell>
          <cell r="I312" t="str">
            <v>2022</v>
          </cell>
          <cell r="J312" t="str">
            <v>05999085640</v>
          </cell>
          <cell r="K312" t="str">
            <v>4-A</v>
          </cell>
        </row>
        <row r="313">
          <cell r="C313" t="str">
            <v>4-A</v>
          </cell>
          <cell r="D313" t="str">
            <v>DELOT CHRISTIAN</v>
          </cell>
          <cell r="E313" t="str">
            <v>M</v>
          </cell>
          <cell r="F313" t="str">
            <v>TEAM BIKE PRESEAU</v>
          </cell>
          <cell r="G313">
            <v>21335</v>
          </cell>
          <cell r="H313" t="str">
            <v>Adulte Masculin 60 ans et plus</v>
          </cell>
          <cell r="I313" t="str">
            <v>2022</v>
          </cell>
          <cell r="J313" t="str">
            <v>05996218227</v>
          </cell>
          <cell r="K313" t="str">
            <v>4-A</v>
          </cell>
        </row>
        <row r="314">
          <cell r="C314" t="str">
            <v>3</v>
          </cell>
          <cell r="D314" t="str">
            <v>DELOT GRÉGORY</v>
          </cell>
          <cell r="E314" t="str">
            <v>M</v>
          </cell>
          <cell r="F314" t="str">
            <v>TEAM BIKE PRESEAU</v>
          </cell>
          <cell r="G314">
            <v>30388</v>
          </cell>
          <cell r="H314" t="str">
            <v>Adulte Masculin 30/39 ans</v>
          </cell>
          <cell r="I314" t="str">
            <v>2022</v>
          </cell>
          <cell r="J314" t="str">
            <v>05996218228</v>
          </cell>
          <cell r="K314" t="str">
            <v>3</v>
          </cell>
        </row>
        <row r="315">
          <cell r="C315" t="str">
            <v>FE</v>
          </cell>
          <cell r="D315" t="str">
            <v>DELOT LAETITIA</v>
          </cell>
          <cell r="E315" t="str">
            <v>F</v>
          </cell>
          <cell r="F315" t="str">
            <v>TEAM BIKE PRESEAU</v>
          </cell>
          <cell r="G315">
            <v>29302</v>
          </cell>
          <cell r="H315" t="str">
            <v>Adulte Féminin 40/49 ans</v>
          </cell>
          <cell r="I315" t="str">
            <v>2022</v>
          </cell>
          <cell r="J315" t="str">
            <v>05999023387</v>
          </cell>
          <cell r="K315" t="str">
            <v>FE</v>
          </cell>
        </row>
        <row r="316">
          <cell r="C316" t="str">
            <v>3</v>
          </cell>
          <cell r="D316" t="str">
            <v>DELPIRE FREDERIC</v>
          </cell>
          <cell r="E316" t="str">
            <v>M</v>
          </cell>
          <cell r="F316" t="str">
            <v>VTT  CLUB PONT SUR SAMBRE</v>
          </cell>
          <cell r="G316">
            <v>27296</v>
          </cell>
          <cell r="H316" t="str">
            <v>Adulte Masculin 40/49 ans</v>
          </cell>
          <cell r="I316" t="str">
            <v>2022</v>
          </cell>
          <cell r="J316" t="str">
            <v>05999025908</v>
          </cell>
          <cell r="K316" t="str">
            <v>3</v>
          </cell>
        </row>
        <row r="317">
          <cell r="D317" t="str">
            <v>DELPLANQUE DYLAN</v>
          </cell>
          <cell r="E317" t="str">
            <v>M</v>
          </cell>
          <cell r="F317" t="str">
            <v>VELO SPRINT BOUCHAIN</v>
          </cell>
          <cell r="G317">
            <v>35869</v>
          </cell>
          <cell r="H317" t="str">
            <v>Adulte Masculin 20/29 ans</v>
          </cell>
          <cell r="I317" t="str">
            <v>2022</v>
          </cell>
          <cell r="J317" t="str">
            <v>05999123969</v>
          </cell>
          <cell r="K317" t="str">
            <v>3</v>
          </cell>
        </row>
        <row r="318">
          <cell r="C318" t="str">
            <v>2</v>
          </cell>
          <cell r="D318" t="str">
            <v>DELRUE GREGORY</v>
          </cell>
          <cell r="E318" t="str">
            <v>M</v>
          </cell>
          <cell r="F318" t="str">
            <v>LINSELLES CYCLISME</v>
          </cell>
          <cell r="G318">
            <v>27346</v>
          </cell>
          <cell r="H318" t="str">
            <v>Adulte Masculin 40/49 ans</v>
          </cell>
          <cell r="I318" t="str">
            <v>2022</v>
          </cell>
          <cell r="J318" t="str">
            <v>05999029985</v>
          </cell>
          <cell r="K318" t="str">
            <v>2</v>
          </cell>
        </row>
        <row r="319">
          <cell r="D319" t="str">
            <v>DELSARTE MATHIS</v>
          </cell>
          <cell r="E319" t="str">
            <v>M</v>
          </cell>
          <cell r="F319" t="str">
            <v>VELO CLUB SOLESMES</v>
          </cell>
          <cell r="G319">
            <v>39122</v>
          </cell>
          <cell r="H319" t="str">
            <v>Jeune Masculin 15/16 ans</v>
          </cell>
          <cell r="I319" t="str">
            <v>2022</v>
          </cell>
          <cell r="J319" t="str">
            <v>05999025841</v>
          </cell>
          <cell r="K319" t="str">
            <v>JE</v>
          </cell>
        </row>
        <row r="320">
          <cell r="C320" t="str">
            <v>1</v>
          </cell>
          <cell r="D320" t="str">
            <v>DELSAUX DAMIEN</v>
          </cell>
          <cell r="E320" t="str">
            <v>M</v>
          </cell>
          <cell r="F320" t="str">
            <v>ENTENTE CYCLISTE DE FONTAINE AU BOIS</v>
          </cell>
          <cell r="G320">
            <v>33940</v>
          </cell>
          <cell r="H320" t="str">
            <v>Adulte Masculin 30/39 ans</v>
          </cell>
          <cell r="I320" t="str">
            <v>2022</v>
          </cell>
          <cell r="J320" t="str">
            <v>05999111985</v>
          </cell>
          <cell r="K320" t="str">
            <v>1</v>
          </cell>
        </row>
        <row r="321">
          <cell r="D321" t="str">
            <v>DELTOUR LUCAS</v>
          </cell>
          <cell r="E321" t="str">
            <v>M</v>
          </cell>
          <cell r="F321" t="str">
            <v>UNION SPORTIVE VALENCIENNES MARLY</v>
          </cell>
          <cell r="G321">
            <v>38805</v>
          </cell>
          <cell r="H321" t="str">
            <v>Jeune Masculin 15/16 ans</v>
          </cell>
          <cell r="I321" t="str">
            <v>2022</v>
          </cell>
          <cell r="J321" t="str">
            <v>05999045997</v>
          </cell>
          <cell r="K321" t="str">
            <v>JE</v>
          </cell>
        </row>
        <row r="322">
          <cell r="C322" t="str">
            <v>3</v>
          </cell>
          <cell r="D322" t="str">
            <v>DELVALLEE LOUIS</v>
          </cell>
          <cell r="E322" t="str">
            <v>M</v>
          </cell>
          <cell r="F322" t="str">
            <v>VELO CLUB SOLESMES</v>
          </cell>
          <cell r="G322">
            <v>38041</v>
          </cell>
          <cell r="H322" t="str">
            <v>Adulte Masculin 17/19 ans</v>
          </cell>
          <cell r="I322" t="str">
            <v>2022</v>
          </cell>
          <cell r="J322" t="str">
            <v>05999017118</v>
          </cell>
          <cell r="K322" t="str">
            <v>3</v>
          </cell>
        </row>
        <row r="323">
          <cell r="C323" t="str">
            <v>3</v>
          </cell>
          <cell r="D323" t="str">
            <v>DELVAUX NICOLAS</v>
          </cell>
          <cell r="E323" t="str">
            <v>M</v>
          </cell>
          <cell r="F323" t="str">
            <v>CYCLO CLUB WAVRIN</v>
          </cell>
          <cell r="G323">
            <v>28314</v>
          </cell>
          <cell r="H323" t="str">
            <v>Adulte Masculin 40/49 ans</v>
          </cell>
          <cell r="I323" t="str">
            <v>2022</v>
          </cell>
          <cell r="J323" t="str">
            <v>05999091631</v>
          </cell>
          <cell r="K323" t="str">
            <v>3</v>
          </cell>
        </row>
        <row r="324">
          <cell r="C324" t="str">
            <v>3</v>
          </cell>
          <cell r="D324" t="str">
            <v>DELY ANTHONY</v>
          </cell>
          <cell r="E324" t="str">
            <v>M</v>
          </cell>
          <cell r="F324" t="str">
            <v>TEAM B.B.L. HERGNIES</v>
          </cell>
          <cell r="G324">
            <v>32093</v>
          </cell>
          <cell r="H324" t="str">
            <v>Adulte Masculin 30/39 ans</v>
          </cell>
          <cell r="I324" t="str">
            <v>2022</v>
          </cell>
          <cell r="J324" t="str">
            <v>05996219241</v>
          </cell>
          <cell r="K324" t="str">
            <v>3</v>
          </cell>
        </row>
        <row r="325">
          <cell r="C325" t="str">
            <v>4-B</v>
          </cell>
          <cell r="D325" t="str">
            <v>DELY MARC</v>
          </cell>
          <cell r="E325" t="str">
            <v>M</v>
          </cell>
          <cell r="F325" t="str">
            <v>TEAM B.B.L. HERGNIES</v>
          </cell>
          <cell r="G325">
            <v>19262</v>
          </cell>
          <cell r="H325" t="str">
            <v>Adulte Masculin 60 ans et plus</v>
          </cell>
          <cell r="I325" t="str">
            <v>2022</v>
          </cell>
          <cell r="J325" t="str">
            <v>05996217430</v>
          </cell>
          <cell r="K325" t="str">
            <v>4-B</v>
          </cell>
        </row>
        <row r="326">
          <cell r="D326" t="str">
            <v>DELY SACHA</v>
          </cell>
          <cell r="E326" t="str">
            <v>M</v>
          </cell>
          <cell r="F326" t="str">
            <v>TEAM B.B.L. HERGNIES</v>
          </cell>
          <cell r="G326">
            <v>41689</v>
          </cell>
          <cell r="H326" t="str">
            <v>Jeune Masculin 7/8 ans</v>
          </cell>
          <cell r="I326" t="str">
            <v>2022</v>
          </cell>
          <cell r="J326" t="str">
            <v>05999077043</v>
          </cell>
          <cell r="K326" t="str">
            <v>JE</v>
          </cell>
        </row>
        <row r="327">
          <cell r="C327" t="str">
            <v>3</v>
          </cell>
          <cell r="D327" t="str">
            <v>DEMAN SIMON</v>
          </cell>
          <cell r="E327" t="str">
            <v>M</v>
          </cell>
          <cell r="F327" t="str">
            <v>CLUB CYCLISTE VERLINGHEM</v>
          </cell>
          <cell r="G327">
            <v>35982</v>
          </cell>
          <cell r="H327" t="str">
            <v>Adulte Masculin 20/29 ans</v>
          </cell>
          <cell r="I327" t="str">
            <v>2022</v>
          </cell>
          <cell r="J327" t="str">
            <v>05999099326</v>
          </cell>
          <cell r="K327" t="str">
            <v>3</v>
          </cell>
        </row>
        <row r="328">
          <cell r="C328" t="str">
            <v>3</v>
          </cell>
          <cell r="D328" t="str">
            <v>DEMARCQ MARIAN</v>
          </cell>
          <cell r="E328" t="str">
            <v>M</v>
          </cell>
          <cell r="F328" t="str">
            <v>VELO SPRINT DE L'OSTREVENT - AUBERCHICOURT</v>
          </cell>
          <cell r="G328">
            <v>31754</v>
          </cell>
          <cell r="H328" t="str">
            <v>Adulte Masculin 30/39 ans</v>
          </cell>
          <cell r="I328" t="str">
            <v>2022</v>
          </cell>
          <cell r="J328" t="str">
            <v>05999029178</v>
          </cell>
          <cell r="K328" t="str">
            <v>3</v>
          </cell>
        </row>
        <row r="329">
          <cell r="C329" t="str">
            <v>3</v>
          </cell>
          <cell r="D329" t="str">
            <v>DEMARQUE ANDERSON</v>
          </cell>
          <cell r="E329" t="str">
            <v>M</v>
          </cell>
          <cell r="F329" t="str">
            <v>ASSOCIATION CYCLISTE D'ETROEUNGT</v>
          </cell>
          <cell r="G329">
            <v>34641</v>
          </cell>
          <cell r="H329" t="str">
            <v>Adulte Masculin 20/29 ans</v>
          </cell>
          <cell r="I329" t="str">
            <v>2022</v>
          </cell>
          <cell r="J329" t="str">
            <v>05999128017</v>
          </cell>
          <cell r="K329" t="str">
            <v>3</v>
          </cell>
        </row>
        <row r="330">
          <cell r="C330" t="str">
            <v>4-A</v>
          </cell>
          <cell r="D330" t="str">
            <v>DEMARQUE JÉRÔME</v>
          </cell>
          <cell r="E330" t="str">
            <v>M</v>
          </cell>
          <cell r="F330" t="str">
            <v>UNION SPORTIVE VALENCIENNES MARLY</v>
          </cell>
          <cell r="G330">
            <v>31684</v>
          </cell>
          <cell r="H330" t="str">
            <v>Adulte Masculin 30/39 ans</v>
          </cell>
          <cell r="I330" t="str">
            <v>2022</v>
          </cell>
          <cell r="J330" t="str">
            <v>05999125412</v>
          </cell>
          <cell r="K330" t="str">
            <v>4-A</v>
          </cell>
        </row>
        <row r="331">
          <cell r="C331" t="str">
            <v>3</v>
          </cell>
          <cell r="D331" t="str">
            <v>DEMILLIERS SIMON</v>
          </cell>
          <cell r="E331" t="str">
            <v>M</v>
          </cell>
          <cell r="F331" t="str">
            <v>TEAM BIKE PRESEAU</v>
          </cell>
          <cell r="G331">
            <v>37531</v>
          </cell>
          <cell r="H331" t="str">
            <v>Adulte Masculin 20/29 ans</v>
          </cell>
          <cell r="I331" t="str">
            <v>2022</v>
          </cell>
          <cell r="J331" t="str">
            <v>05999111164</v>
          </cell>
          <cell r="K331" t="str">
            <v>3</v>
          </cell>
        </row>
        <row r="332">
          <cell r="C332" t="str">
            <v>4-A</v>
          </cell>
          <cell r="D332" t="str">
            <v>DEMORY FRANCIS</v>
          </cell>
          <cell r="E332" t="str">
            <v>M</v>
          </cell>
          <cell r="F332" t="str">
            <v>UNION SPORTIVE SAINT ANDRE</v>
          </cell>
          <cell r="G332">
            <v>24091</v>
          </cell>
          <cell r="H332" t="str">
            <v>Adulte Masculin 50/59 ans</v>
          </cell>
          <cell r="I332" t="str">
            <v>2022</v>
          </cell>
          <cell r="J332" t="str">
            <v>05999124187</v>
          </cell>
          <cell r="K332" t="str">
            <v>4-A</v>
          </cell>
        </row>
        <row r="333">
          <cell r="C333" t="str">
            <v>4-A</v>
          </cell>
          <cell r="D333" t="str">
            <v>DENEQUE DANIEL</v>
          </cell>
          <cell r="E333" t="str">
            <v>M</v>
          </cell>
          <cell r="F333" t="str">
            <v>AMICALE LAIQUE SPORTIVE  ROEULX</v>
          </cell>
          <cell r="G333">
            <v>22146</v>
          </cell>
          <cell r="H333" t="str">
            <v>Adulte Masculin 60 ans et plus</v>
          </cell>
          <cell r="I333" t="str">
            <v>2022</v>
          </cell>
          <cell r="J333" t="str">
            <v>05996222560</v>
          </cell>
          <cell r="K333" t="str">
            <v>4-A</v>
          </cell>
        </row>
        <row r="334">
          <cell r="D334" t="str">
            <v>DENIS FRANCOIS</v>
          </cell>
          <cell r="E334" t="str">
            <v>M</v>
          </cell>
          <cell r="F334" t="str">
            <v>VELO CLUB BAVAISIEN</v>
          </cell>
          <cell r="G334">
            <v>38222</v>
          </cell>
          <cell r="H334" t="str">
            <v>Adulte Masculin 17/19 ans</v>
          </cell>
          <cell r="I334" t="str">
            <v>2022</v>
          </cell>
          <cell r="J334" t="str">
            <v>05999136200</v>
          </cell>
          <cell r="K334" t="str">
            <v>3</v>
          </cell>
        </row>
        <row r="335">
          <cell r="C335" t="str">
            <v>2</v>
          </cell>
          <cell r="D335" t="str">
            <v>DENYS SEBASTIEN</v>
          </cell>
          <cell r="E335" t="str">
            <v>M</v>
          </cell>
          <cell r="F335" t="str">
            <v>VELO CLUB ARMENTIERES</v>
          </cell>
          <cell r="G335">
            <v>27554</v>
          </cell>
          <cell r="H335" t="str">
            <v>Adulte Masculin 40/49 ans</v>
          </cell>
          <cell r="I335" t="str">
            <v>2022</v>
          </cell>
          <cell r="J335" t="str">
            <v>05999057243</v>
          </cell>
          <cell r="K335" t="str">
            <v>2</v>
          </cell>
        </row>
        <row r="336">
          <cell r="D336" t="str">
            <v>DEPAEPE THIBAUT</v>
          </cell>
          <cell r="E336" t="str">
            <v>M</v>
          </cell>
          <cell r="F336" t="str">
            <v>VELO CLUB BAVAISIEN</v>
          </cell>
          <cell r="G336">
            <v>39242</v>
          </cell>
          <cell r="H336" t="str">
            <v>Jeune Masculin 15/16 ans</v>
          </cell>
          <cell r="I336" t="str">
            <v>2022</v>
          </cell>
          <cell r="J336" t="str">
            <v>05999128002</v>
          </cell>
          <cell r="K336" t="str">
            <v>JE</v>
          </cell>
        </row>
        <row r="337">
          <cell r="C337" t="str">
            <v>2</v>
          </cell>
          <cell r="D337" t="str">
            <v>DEPARIS TRISTAN</v>
          </cell>
          <cell r="E337" t="str">
            <v>M</v>
          </cell>
          <cell r="F337" t="str">
            <v>LINSELLES CYCLISME</v>
          </cell>
          <cell r="G337">
            <v>26320</v>
          </cell>
          <cell r="H337" t="str">
            <v>Adulte Masculin 50/59 ans</v>
          </cell>
          <cell r="I337" t="str">
            <v>2022</v>
          </cell>
          <cell r="J337" t="str">
            <v>05999029989</v>
          </cell>
          <cell r="K337" t="str">
            <v>2</v>
          </cell>
        </row>
        <row r="338">
          <cell r="C338" t="str">
            <v>3</v>
          </cell>
          <cell r="D338" t="str">
            <v>DEPRE SIMON</v>
          </cell>
          <cell r="E338" t="str">
            <v>M</v>
          </cell>
          <cell r="F338" t="str">
            <v>VELO CLUB BAVAISIEN</v>
          </cell>
          <cell r="G338">
            <v>38539</v>
          </cell>
          <cell r="H338" t="str">
            <v>Adulte Masculin 17/19 ans</v>
          </cell>
          <cell r="I338" t="str">
            <v>2022</v>
          </cell>
          <cell r="J338" t="str">
            <v>05999127608</v>
          </cell>
          <cell r="K338" t="str">
            <v>3</v>
          </cell>
        </row>
        <row r="339">
          <cell r="D339" t="str">
            <v>DEPRES TOM</v>
          </cell>
          <cell r="E339" t="str">
            <v>M</v>
          </cell>
          <cell r="F339" t="str">
            <v>ETOILE CYCLISTE LIEU ST AMAND</v>
          </cell>
          <cell r="G339">
            <v>41949</v>
          </cell>
          <cell r="H339" t="str">
            <v>Jeune Masculin 7/8 ans</v>
          </cell>
          <cell r="I339" t="str">
            <v>2022</v>
          </cell>
          <cell r="J339" t="str">
            <v>05999107820</v>
          </cell>
          <cell r="K339" t="str">
            <v>JE</v>
          </cell>
        </row>
        <row r="340">
          <cell r="C340" t="str">
            <v>3</v>
          </cell>
          <cell r="D340" t="str">
            <v>DEPREZ BENJAMIN</v>
          </cell>
          <cell r="E340" t="str">
            <v>M</v>
          </cell>
          <cell r="F340" t="str">
            <v>VELO CLUB UNION HALLUIN</v>
          </cell>
          <cell r="G340">
            <v>28383</v>
          </cell>
          <cell r="H340" t="str">
            <v>Adulte Masculin 40/49 ans</v>
          </cell>
          <cell r="I340" t="str">
            <v>2022</v>
          </cell>
          <cell r="J340" t="str">
            <v>05996223394</v>
          </cell>
          <cell r="K340" t="str">
            <v>3</v>
          </cell>
        </row>
        <row r="341">
          <cell r="D341" t="str">
            <v>DEPREZ HADRIEN</v>
          </cell>
          <cell r="E341" t="str">
            <v>M</v>
          </cell>
          <cell r="F341" t="str">
            <v>VELO CLUB UNION HALLUIN</v>
          </cell>
          <cell r="G341">
            <v>41203</v>
          </cell>
          <cell r="H341" t="str">
            <v>Jeune Masculin 9/10 ans</v>
          </cell>
          <cell r="I341" t="str">
            <v>2022</v>
          </cell>
          <cell r="J341" t="str">
            <v>05999135155</v>
          </cell>
          <cell r="K341" t="str">
            <v>JE</v>
          </cell>
        </row>
        <row r="342">
          <cell r="D342" t="str">
            <v>DEPREZ SIMON</v>
          </cell>
          <cell r="E342" t="str">
            <v>M</v>
          </cell>
          <cell r="F342" t="str">
            <v>VELO CLUB UNION HALLUIN</v>
          </cell>
          <cell r="G342">
            <v>41877</v>
          </cell>
          <cell r="H342" t="str">
            <v>Jeune Masculin 7/8 ans</v>
          </cell>
          <cell r="I342" t="str">
            <v>2022</v>
          </cell>
          <cell r="J342" t="str">
            <v>05999135156</v>
          </cell>
          <cell r="K342" t="str">
            <v>JE</v>
          </cell>
        </row>
        <row r="343">
          <cell r="C343" t="str">
            <v>3</v>
          </cell>
          <cell r="D343" t="str">
            <v>DEPUYDT ARTHUR</v>
          </cell>
          <cell r="E343" t="str">
            <v>M</v>
          </cell>
          <cell r="F343" t="str">
            <v>VELO CLUB UNION HALLUIN</v>
          </cell>
          <cell r="G343">
            <v>38027</v>
          </cell>
          <cell r="H343" t="str">
            <v>Adulte Masculin 17/19 ans</v>
          </cell>
          <cell r="I343" t="str">
            <v>2022</v>
          </cell>
          <cell r="J343" t="str">
            <v>05999111918</v>
          </cell>
          <cell r="K343" t="str">
            <v>3</v>
          </cell>
        </row>
        <row r="344">
          <cell r="C344" t="str">
            <v>3</v>
          </cell>
          <cell r="D344" t="str">
            <v>DEQUESNES MATHIEU</v>
          </cell>
          <cell r="E344" t="str">
            <v>M</v>
          </cell>
          <cell r="F344" t="str">
            <v>U.C. CAPELLOISE FOURMIES</v>
          </cell>
          <cell r="G344">
            <v>36558</v>
          </cell>
          <cell r="H344" t="str">
            <v>Adulte Masculin 20/29 ans</v>
          </cell>
          <cell r="I344" t="str">
            <v>2022</v>
          </cell>
          <cell r="J344" t="str">
            <v>05999128241</v>
          </cell>
          <cell r="K344" t="str">
            <v>3</v>
          </cell>
        </row>
        <row r="345">
          <cell r="C345" t="str">
            <v>3</v>
          </cell>
          <cell r="D345" t="str">
            <v>DEREBEU ANTOINE</v>
          </cell>
          <cell r="E345" t="str">
            <v>M</v>
          </cell>
          <cell r="F345" t="str">
            <v>U.C. CAPELLOISE FOURMIES</v>
          </cell>
          <cell r="G345">
            <v>36001</v>
          </cell>
          <cell r="H345" t="str">
            <v>Adulte Masculin 20/29 ans</v>
          </cell>
          <cell r="I345" t="str">
            <v>2022</v>
          </cell>
          <cell r="J345" t="str">
            <v>05999120614</v>
          </cell>
          <cell r="K345" t="str">
            <v>3</v>
          </cell>
        </row>
        <row r="346">
          <cell r="C346" t="str">
            <v>FE</v>
          </cell>
          <cell r="D346" t="str">
            <v>DEREGNAUCOURT JOHANNA</v>
          </cell>
          <cell r="E346" t="str">
            <v>F</v>
          </cell>
          <cell r="F346" t="str">
            <v>TEAM LINK AND RIDE HERIN</v>
          </cell>
          <cell r="G346">
            <v>32356</v>
          </cell>
          <cell r="H346" t="str">
            <v>Adulte Féminin 30/39 ans</v>
          </cell>
          <cell r="I346" t="str">
            <v>2022</v>
          </cell>
          <cell r="J346" t="str">
            <v>05999023816</v>
          </cell>
          <cell r="K346" t="str">
            <v>FE</v>
          </cell>
        </row>
        <row r="347">
          <cell r="C347" t="str">
            <v>3</v>
          </cell>
          <cell r="D347" t="str">
            <v>DERIN MAXENCE</v>
          </cell>
          <cell r="E347" t="str">
            <v>M</v>
          </cell>
          <cell r="F347" t="str">
            <v>VELO CLUB SOLESMES</v>
          </cell>
          <cell r="G347">
            <v>31138</v>
          </cell>
          <cell r="H347" t="str">
            <v>Adulte Masculin 30/39 ans</v>
          </cell>
          <cell r="I347" t="str">
            <v>2022</v>
          </cell>
          <cell r="J347" t="str">
            <v>05999129121</v>
          </cell>
          <cell r="K347" t="str">
            <v>3</v>
          </cell>
        </row>
        <row r="348">
          <cell r="C348" t="str">
            <v>2</v>
          </cell>
          <cell r="D348" t="str">
            <v>DERODE BAPTISTE</v>
          </cell>
          <cell r="E348" t="str">
            <v>M</v>
          </cell>
          <cell r="F348" t="str">
            <v>HAVELUY CYCLO CLUB</v>
          </cell>
          <cell r="G348">
            <v>29898</v>
          </cell>
          <cell r="H348" t="str">
            <v>Adulte Masculin 40/49 ans</v>
          </cell>
          <cell r="I348" t="str">
            <v>2022</v>
          </cell>
          <cell r="J348" t="str">
            <v>05999029008</v>
          </cell>
          <cell r="K348" t="str">
            <v>2</v>
          </cell>
        </row>
        <row r="349">
          <cell r="C349" t="str">
            <v>FE</v>
          </cell>
          <cell r="D349" t="str">
            <v>DERODE ELOISE</v>
          </cell>
          <cell r="E349" t="str">
            <v>F</v>
          </cell>
          <cell r="F349" t="str">
            <v>HAVELUY CYCLO CLUB</v>
          </cell>
          <cell r="G349">
            <v>38359</v>
          </cell>
          <cell r="H349" t="str">
            <v>Adulte Féminin 17/29 ans</v>
          </cell>
          <cell r="I349" t="str">
            <v>2022</v>
          </cell>
          <cell r="J349" t="str">
            <v>05999029180</v>
          </cell>
          <cell r="K349" t="str">
            <v>FE</v>
          </cell>
        </row>
        <row r="350">
          <cell r="C350" t="str">
            <v>2</v>
          </cell>
          <cell r="D350" t="str">
            <v>DERREVEAUX CHRISTOPHE</v>
          </cell>
          <cell r="E350" t="str">
            <v>M</v>
          </cell>
          <cell r="F350" t="str">
            <v>ETOILE CYCLISTE TOURCOING</v>
          </cell>
          <cell r="G350">
            <v>28604</v>
          </cell>
          <cell r="H350" t="str">
            <v>Adulte Masculin 40/49 ans</v>
          </cell>
          <cell r="I350" t="str">
            <v>2022</v>
          </cell>
          <cell r="J350" t="str">
            <v>05960091549</v>
          </cell>
          <cell r="K350" t="str">
            <v>2</v>
          </cell>
        </row>
        <row r="351">
          <cell r="C351" t="str">
            <v>1</v>
          </cell>
          <cell r="D351" t="str">
            <v>DERUEL ANTOINE</v>
          </cell>
          <cell r="E351" t="str">
            <v>M</v>
          </cell>
          <cell r="F351" t="str">
            <v>ASSOCIATION SPORTIVE VELOCIPEDIQUE LA LONGUEVILLE</v>
          </cell>
          <cell r="G351">
            <v>36913</v>
          </cell>
          <cell r="H351" t="str">
            <v>Adulte Masculin 20/29 ans</v>
          </cell>
          <cell r="I351" t="str">
            <v>2022</v>
          </cell>
          <cell r="J351" t="str">
            <v>05999080938</v>
          </cell>
          <cell r="K351" t="str">
            <v>1</v>
          </cell>
        </row>
        <row r="352">
          <cell r="C352" t="str">
            <v>1</v>
          </cell>
          <cell r="D352" t="str">
            <v>DESAILLY GEOFFREY</v>
          </cell>
          <cell r="E352" t="str">
            <v>M</v>
          </cell>
          <cell r="F352" t="str">
            <v>CYCLO CLUB WAVRIN</v>
          </cell>
          <cell r="G352">
            <v>34880</v>
          </cell>
          <cell r="H352" t="str">
            <v>Adulte Masculin 20/29 ans</v>
          </cell>
          <cell r="I352" t="str">
            <v>2022</v>
          </cell>
          <cell r="J352" t="str">
            <v>05996219752</v>
          </cell>
          <cell r="K352" t="str">
            <v>1</v>
          </cell>
        </row>
        <row r="353">
          <cell r="C353" t="str">
            <v>4-A</v>
          </cell>
          <cell r="D353" t="str">
            <v>DESAILLY JEAN-LUC</v>
          </cell>
          <cell r="E353" t="str">
            <v>M</v>
          </cell>
          <cell r="F353" t="str">
            <v>CYCLO CLUB WAVRIN</v>
          </cell>
          <cell r="G353">
            <v>22770</v>
          </cell>
          <cell r="H353" t="str">
            <v>Adulte Masculin 60 ans et plus</v>
          </cell>
          <cell r="I353" t="str">
            <v>2022</v>
          </cell>
          <cell r="J353" t="str">
            <v>05994042372</v>
          </cell>
          <cell r="K353" t="str">
            <v>4-A</v>
          </cell>
        </row>
        <row r="354">
          <cell r="C354" t="str">
            <v>2</v>
          </cell>
          <cell r="D354" t="str">
            <v>DESCHAMPS CEDRIC</v>
          </cell>
          <cell r="E354" t="str">
            <v>M</v>
          </cell>
          <cell r="F354" t="str">
            <v>LINSELLES CYCLISME</v>
          </cell>
          <cell r="G354">
            <v>27620</v>
          </cell>
          <cell r="H354" t="str">
            <v>Adulte Masculin 40/49 ans</v>
          </cell>
          <cell r="I354" t="str">
            <v>2022</v>
          </cell>
          <cell r="J354" t="str">
            <v>05999029988</v>
          </cell>
          <cell r="K354" t="str">
            <v>2</v>
          </cell>
        </row>
        <row r="355">
          <cell r="D355" t="str">
            <v>DESCOUVEMONT NATTEO</v>
          </cell>
          <cell r="E355" t="str">
            <v>M</v>
          </cell>
          <cell r="F355" t="str">
            <v>TEAM B.B.L. HERGNIES</v>
          </cell>
          <cell r="G355">
            <v>42107</v>
          </cell>
          <cell r="H355" t="str">
            <v>Jeune Masculin 7/8 ans</v>
          </cell>
          <cell r="I355" t="str">
            <v>2022</v>
          </cell>
          <cell r="J355" t="str">
            <v>05999130331</v>
          </cell>
          <cell r="K355" t="str">
            <v>JE</v>
          </cell>
        </row>
        <row r="356">
          <cell r="C356" t="str">
            <v>3</v>
          </cell>
          <cell r="D356" t="str">
            <v>DESMARS ROMAND STEPHANE</v>
          </cell>
          <cell r="E356" t="str">
            <v>M</v>
          </cell>
          <cell r="F356" t="str">
            <v>ESPOIR CYCLISTE WAMBRECHIES MARQUETTE</v>
          </cell>
          <cell r="G356">
            <v>25668</v>
          </cell>
          <cell r="H356" t="str">
            <v>Adulte Masculin 50/59 ans</v>
          </cell>
          <cell r="I356" t="str">
            <v>2022</v>
          </cell>
          <cell r="J356" t="str">
            <v>05999128140</v>
          </cell>
          <cell r="K356" t="str">
            <v>3</v>
          </cell>
        </row>
        <row r="357">
          <cell r="D357" t="str">
            <v>DESREUMAUX RAPHAEL</v>
          </cell>
          <cell r="E357" t="str">
            <v>M</v>
          </cell>
          <cell r="F357" t="str">
            <v>VELO CLUB UNION HALLUIN</v>
          </cell>
          <cell r="G357">
            <v>40726</v>
          </cell>
          <cell r="H357" t="str">
            <v>Jeune Masculin 11/12 ans</v>
          </cell>
          <cell r="I357" t="str">
            <v>2022</v>
          </cell>
          <cell r="J357" t="str">
            <v>05999128672</v>
          </cell>
          <cell r="K357" t="str">
            <v>JE</v>
          </cell>
        </row>
        <row r="358">
          <cell r="C358" t="str">
            <v>3</v>
          </cell>
          <cell r="D358" t="str">
            <v>DESSAINT BENOIT</v>
          </cell>
          <cell r="E358" t="str">
            <v>M</v>
          </cell>
          <cell r="F358" t="str">
            <v>TEAM BOUSIES</v>
          </cell>
          <cell r="G358">
            <v>38381</v>
          </cell>
          <cell r="H358" t="str">
            <v>Adulte Masculin 17/19 ans</v>
          </cell>
          <cell r="I358" t="str">
            <v>2022</v>
          </cell>
          <cell r="J358" t="str">
            <v>05999098039</v>
          </cell>
          <cell r="K358" t="str">
            <v>3</v>
          </cell>
        </row>
        <row r="359">
          <cell r="C359" t="str">
            <v>3</v>
          </cell>
          <cell r="D359" t="str">
            <v>DESSAINT CYRIL</v>
          </cell>
          <cell r="E359" t="str">
            <v>M</v>
          </cell>
          <cell r="F359" t="str">
            <v>TEAM BOUSIES</v>
          </cell>
          <cell r="G359">
            <v>37371</v>
          </cell>
          <cell r="H359" t="str">
            <v>Adulte Masculin 20/29 ans</v>
          </cell>
          <cell r="I359" t="str">
            <v>2022</v>
          </cell>
          <cell r="J359" t="str">
            <v>05999111225</v>
          </cell>
          <cell r="K359" t="str">
            <v>3</v>
          </cell>
        </row>
        <row r="360">
          <cell r="D360" t="str">
            <v>DESSENNE NELSON</v>
          </cell>
          <cell r="E360" t="str">
            <v>M</v>
          </cell>
          <cell r="F360" t="str">
            <v>VELO CLUB SOLESMES</v>
          </cell>
          <cell r="G360">
            <v>39552</v>
          </cell>
          <cell r="H360" t="str">
            <v>Jeune Masculin 13/14 ans</v>
          </cell>
          <cell r="I360" t="str">
            <v>2022</v>
          </cell>
          <cell r="J360" t="str">
            <v>05999124728</v>
          </cell>
          <cell r="K360" t="str">
            <v>JE</v>
          </cell>
        </row>
        <row r="361">
          <cell r="C361" t="str">
            <v>2</v>
          </cell>
          <cell r="D361" t="str">
            <v>DESSORT CLEMENT</v>
          </cell>
          <cell r="E361" t="str">
            <v>M</v>
          </cell>
          <cell r="F361" t="str">
            <v>ESPOIR CYCLISTE WAMBRECHIES MARQUETTE</v>
          </cell>
          <cell r="G361">
            <v>32232</v>
          </cell>
          <cell r="H361" t="str">
            <v>Adulte Masculin 30/39 ans</v>
          </cell>
          <cell r="I361" t="str">
            <v>2022</v>
          </cell>
          <cell r="J361" t="str">
            <v>05999128137</v>
          </cell>
          <cell r="K361" t="str">
            <v>2</v>
          </cell>
        </row>
        <row r="362">
          <cell r="C362" t="str">
            <v>2</v>
          </cell>
          <cell r="D362" t="str">
            <v>DESTEIRDT MICKAEL</v>
          </cell>
          <cell r="E362" t="str">
            <v>M</v>
          </cell>
          <cell r="F362" t="str">
            <v>TEAM POLICE HDFN - ROUBAIX</v>
          </cell>
          <cell r="G362">
            <v>30912</v>
          </cell>
          <cell r="H362" t="str">
            <v>Adulte Masculin 30/39 ans</v>
          </cell>
          <cell r="I362" t="str">
            <v>2022</v>
          </cell>
          <cell r="J362" t="str">
            <v>05999127976</v>
          </cell>
          <cell r="K362" t="str">
            <v>2</v>
          </cell>
        </row>
        <row r="363">
          <cell r="D363" t="str">
            <v>DESUMEUR GABIN</v>
          </cell>
          <cell r="E363" t="str">
            <v>M</v>
          </cell>
          <cell r="F363" t="str">
            <v>VELO CLUB DE L'ESCAUT ANZIN</v>
          </cell>
          <cell r="G363">
            <v>38889</v>
          </cell>
          <cell r="H363" t="str">
            <v>Jeune Masculin 15/16 ans</v>
          </cell>
          <cell r="I363" t="str">
            <v>2022</v>
          </cell>
          <cell r="J363" t="str">
            <v>05999016691</v>
          </cell>
          <cell r="K363" t="str">
            <v>JE</v>
          </cell>
        </row>
        <row r="364">
          <cell r="D364" t="str">
            <v>DESUMEUR MARIUS</v>
          </cell>
          <cell r="E364" t="str">
            <v>M</v>
          </cell>
          <cell r="F364" t="str">
            <v>VELO CLUB DE L'ESCAUT ANZIN</v>
          </cell>
          <cell r="G364">
            <v>38889</v>
          </cell>
          <cell r="H364" t="str">
            <v>Jeune Masculin 15/16 ans</v>
          </cell>
          <cell r="I364" t="str">
            <v>2022</v>
          </cell>
          <cell r="J364" t="str">
            <v>05999016435</v>
          </cell>
          <cell r="K364" t="str">
            <v>JE</v>
          </cell>
        </row>
        <row r="365">
          <cell r="C365" t="str">
            <v>2</v>
          </cell>
          <cell r="D365" t="str">
            <v>DEURBROECK KRIS</v>
          </cell>
          <cell r="E365" t="str">
            <v>M</v>
          </cell>
          <cell r="F365" t="str">
            <v>UNION SPORTIVE SAINT ANDRE</v>
          </cell>
          <cell r="G365">
            <v>25036</v>
          </cell>
          <cell r="H365" t="str">
            <v>Adulte Masculin 50/59 ans</v>
          </cell>
          <cell r="I365" t="str">
            <v>2022</v>
          </cell>
          <cell r="J365" t="str">
            <v>05999067467</v>
          </cell>
          <cell r="K365" t="str">
            <v>2</v>
          </cell>
        </row>
        <row r="366">
          <cell r="C366" t="str">
            <v>3</v>
          </cell>
          <cell r="D366" t="str">
            <v>DEVAUX MICHAEL</v>
          </cell>
          <cell r="E366" t="str">
            <v>M</v>
          </cell>
          <cell r="F366" t="str">
            <v>ASSOCIATION CYCLISTE D'ETROEUNGT</v>
          </cell>
          <cell r="G366">
            <v>27357</v>
          </cell>
          <cell r="H366" t="str">
            <v>Adulte Masculin 40/49 ans</v>
          </cell>
          <cell r="I366" t="str">
            <v>2022</v>
          </cell>
          <cell r="J366" t="str">
            <v>05999119327</v>
          </cell>
          <cell r="K366" t="str">
            <v>3</v>
          </cell>
        </row>
        <row r="367">
          <cell r="C367" t="str">
            <v>3</v>
          </cell>
          <cell r="D367" t="str">
            <v>DEVIENNE DAVID</v>
          </cell>
          <cell r="E367" t="str">
            <v>M</v>
          </cell>
          <cell r="F367" t="str">
            <v>TEAM LABIERE BAILLEUL</v>
          </cell>
          <cell r="G367">
            <v>32337</v>
          </cell>
          <cell r="H367" t="str">
            <v>Adulte Masculin 30/39 ans</v>
          </cell>
          <cell r="I367" t="str">
            <v>2022</v>
          </cell>
          <cell r="J367" t="str">
            <v>05999119068</v>
          </cell>
          <cell r="K367" t="str">
            <v>3</v>
          </cell>
        </row>
        <row r="368">
          <cell r="C368" t="str">
            <v>2</v>
          </cell>
          <cell r="D368" t="str">
            <v>DEVIGNE NICOLAS</v>
          </cell>
          <cell r="E368" t="str">
            <v>M</v>
          </cell>
          <cell r="F368" t="str">
            <v>UNION SPORTIVE SAINT ANDRE</v>
          </cell>
          <cell r="G368">
            <v>29470</v>
          </cell>
          <cell r="H368" t="str">
            <v>Adulte Masculin 40/49 ans</v>
          </cell>
          <cell r="I368" t="str">
            <v>2022</v>
          </cell>
          <cell r="J368" t="str">
            <v>05999109747</v>
          </cell>
          <cell r="K368" t="str">
            <v>2</v>
          </cell>
        </row>
        <row r="369">
          <cell r="C369" t="str">
            <v>1</v>
          </cell>
          <cell r="D369" t="str">
            <v>DEVILLE ANDY</v>
          </cell>
          <cell r="E369" t="str">
            <v>M</v>
          </cell>
          <cell r="F369" t="str">
            <v>T.C.S.P. 59 - FERRIERE LA GRANDE</v>
          </cell>
          <cell r="G369">
            <v>31847</v>
          </cell>
          <cell r="H369" t="str">
            <v>Adulte Masculin 30/39 ans</v>
          </cell>
          <cell r="I369" t="str">
            <v>2022</v>
          </cell>
          <cell r="J369" t="str">
            <v>05999029318</v>
          </cell>
          <cell r="K369" t="str">
            <v>1</v>
          </cell>
        </row>
        <row r="370">
          <cell r="C370" t="str">
            <v>3</v>
          </cell>
          <cell r="D370" t="str">
            <v>DEVOS CYRIL</v>
          </cell>
          <cell r="E370" t="str">
            <v>M</v>
          </cell>
          <cell r="F370" t="str">
            <v>LINSELLES CYCLISME</v>
          </cell>
          <cell r="G370">
            <v>32121</v>
          </cell>
          <cell r="H370" t="str">
            <v>Adulte Masculin 30/39 ans</v>
          </cell>
          <cell r="I370" t="str">
            <v>2022</v>
          </cell>
          <cell r="J370" t="str">
            <v>05999111151</v>
          </cell>
          <cell r="K370" t="str">
            <v>3</v>
          </cell>
        </row>
        <row r="371">
          <cell r="D371" t="str">
            <v>DEVYNCK CHLOE</v>
          </cell>
          <cell r="E371" t="str">
            <v>F</v>
          </cell>
          <cell r="F371" t="str">
            <v>CYCLO CLUB WAVRIN</v>
          </cell>
          <cell r="G371">
            <v>41384</v>
          </cell>
          <cell r="H371" t="str">
            <v>Jeune Féminin 9/10 ans</v>
          </cell>
          <cell r="I371" t="str">
            <v>2022</v>
          </cell>
          <cell r="J371" t="str">
            <v>05999128504</v>
          </cell>
          <cell r="K371" t="str">
            <v>JE</v>
          </cell>
        </row>
        <row r="372">
          <cell r="C372" t="str">
            <v>3</v>
          </cell>
          <cell r="D372" t="str">
            <v>DEVYNCK MATTHIEU</v>
          </cell>
          <cell r="E372" t="str">
            <v>M</v>
          </cell>
          <cell r="F372" t="str">
            <v>ESPOIR CYCLISTE WAMBRECHIES MARQUETTE</v>
          </cell>
          <cell r="G372">
            <v>28298</v>
          </cell>
          <cell r="H372" t="str">
            <v>Adulte Masculin 40/49 ans</v>
          </cell>
          <cell r="I372" t="str">
            <v>2022</v>
          </cell>
          <cell r="J372" t="str">
            <v>05999097765</v>
          </cell>
          <cell r="K372" t="str">
            <v>3</v>
          </cell>
        </row>
        <row r="373">
          <cell r="C373" t="str">
            <v>1</v>
          </cell>
          <cell r="D373" t="str">
            <v>DEWAILLY VINCENT</v>
          </cell>
          <cell r="E373" t="str">
            <v>M</v>
          </cell>
          <cell r="F373" t="str">
            <v>UNION SPORTIVE SAINT ANDRE</v>
          </cell>
          <cell r="G373">
            <v>30749</v>
          </cell>
          <cell r="H373" t="str">
            <v>Adulte Masculin 30/39 ans</v>
          </cell>
          <cell r="I373" t="str">
            <v>2022</v>
          </cell>
          <cell r="J373" t="str">
            <v>05999023578</v>
          </cell>
          <cell r="K373" t="str">
            <v>1</v>
          </cell>
        </row>
        <row r="374">
          <cell r="D374" t="str">
            <v>DEWEZ CLOTAIRE</v>
          </cell>
          <cell r="E374" t="str">
            <v>M</v>
          </cell>
          <cell r="F374" t="str">
            <v>CYCLO CLUB ORCHIES</v>
          </cell>
          <cell r="G374">
            <v>35615</v>
          </cell>
          <cell r="H374" t="str">
            <v>Adulte Masculin 20/29 ans</v>
          </cell>
          <cell r="I374" t="str">
            <v>2022</v>
          </cell>
          <cell r="J374" t="str">
            <v>05996216578</v>
          </cell>
          <cell r="K374" t="str">
            <v>3</v>
          </cell>
        </row>
        <row r="375">
          <cell r="C375" t="str">
            <v>3</v>
          </cell>
          <cell r="D375" t="str">
            <v>DHAINAUT ALAN</v>
          </cell>
          <cell r="E375" t="str">
            <v>M</v>
          </cell>
          <cell r="F375" t="str">
            <v>ETOILE CYCLISTE LIEU ST AMAND</v>
          </cell>
          <cell r="G375">
            <v>32456</v>
          </cell>
          <cell r="H375" t="str">
            <v>Adulte Masculin 30/39 ans</v>
          </cell>
          <cell r="I375" t="str">
            <v>2022</v>
          </cell>
          <cell r="J375" t="str">
            <v>05999087425</v>
          </cell>
          <cell r="K375" t="str">
            <v>3</v>
          </cell>
        </row>
        <row r="376">
          <cell r="D376" t="str">
            <v>DHAINAUT ESTEBAN</v>
          </cell>
          <cell r="E376" t="str">
            <v>M</v>
          </cell>
          <cell r="F376" t="str">
            <v>ETOILE CYCLISTE LIEU ST AMAND</v>
          </cell>
          <cell r="G376">
            <v>40522</v>
          </cell>
          <cell r="H376" t="str">
            <v>Jeune Masculin 11/12 ans</v>
          </cell>
          <cell r="I376" t="str">
            <v>2022</v>
          </cell>
          <cell r="J376" t="str">
            <v>05999097634</v>
          </cell>
          <cell r="K376" t="str">
            <v>JE</v>
          </cell>
        </row>
        <row r="377">
          <cell r="C377" t="str">
            <v>4-A</v>
          </cell>
          <cell r="D377" t="str">
            <v>DHOTE MICHEL</v>
          </cell>
          <cell r="E377" t="str">
            <v>M</v>
          </cell>
          <cell r="F377" t="str">
            <v>FREE BIKING FAMILY ST AMAND LES EAUX</v>
          </cell>
          <cell r="G377">
            <v>25781</v>
          </cell>
          <cell r="H377" t="str">
            <v>Adulte Masculin 50/59 ans</v>
          </cell>
          <cell r="I377" t="str">
            <v>2022</v>
          </cell>
          <cell r="J377" t="str">
            <v>05996219250</v>
          </cell>
          <cell r="K377" t="str">
            <v>4-A</v>
          </cell>
        </row>
        <row r="378">
          <cell r="C378" t="str">
            <v>3</v>
          </cell>
          <cell r="D378" t="str">
            <v>DHOTE PHILIPPE</v>
          </cell>
          <cell r="E378" t="str">
            <v>M</v>
          </cell>
          <cell r="F378" t="str">
            <v>FREE BIKING FAMILY ST AMAND LES EAUX</v>
          </cell>
          <cell r="G378">
            <v>30370</v>
          </cell>
          <cell r="H378" t="str">
            <v>Adulte Masculin 30/39 ans</v>
          </cell>
          <cell r="I378" t="str">
            <v>2022</v>
          </cell>
          <cell r="J378" t="str">
            <v>05996218968</v>
          </cell>
          <cell r="K378" t="str">
            <v>3</v>
          </cell>
        </row>
        <row r="379">
          <cell r="C379" t="str">
            <v>2</v>
          </cell>
          <cell r="D379" t="str">
            <v>DI CARLO DAVID</v>
          </cell>
          <cell r="E379" t="str">
            <v>M</v>
          </cell>
          <cell r="F379" t="str">
            <v>NEW ORANGE TEAM BOUSBECQUE</v>
          </cell>
          <cell r="G379">
            <v>28723</v>
          </cell>
          <cell r="H379" t="str">
            <v>Adulte Masculin 40/49 ans</v>
          </cell>
          <cell r="I379" t="str">
            <v>2022</v>
          </cell>
          <cell r="J379" t="str">
            <v>05999082335</v>
          </cell>
          <cell r="K379" t="str">
            <v>2</v>
          </cell>
        </row>
        <row r="380">
          <cell r="C380" t="str">
            <v>2</v>
          </cell>
          <cell r="D380" t="str">
            <v>DI CARLO DONATO</v>
          </cell>
          <cell r="E380" t="str">
            <v>M</v>
          </cell>
          <cell r="F380" t="str">
            <v>NEW ORANGE TEAM BOUSBECQUE</v>
          </cell>
          <cell r="G380">
            <v>24942</v>
          </cell>
          <cell r="H380" t="str">
            <v>Adulte Masculin 50/59 ans</v>
          </cell>
          <cell r="I380" t="str">
            <v>2022</v>
          </cell>
          <cell r="J380" t="str">
            <v>05999082333</v>
          </cell>
          <cell r="K380" t="str">
            <v>2</v>
          </cell>
        </row>
        <row r="381">
          <cell r="C381" t="str">
            <v>1</v>
          </cell>
          <cell r="D381" t="str">
            <v>DI CARLO GIUSEPPE</v>
          </cell>
          <cell r="E381" t="str">
            <v>M</v>
          </cell>
          <cell r="F381" t="str">
            <v>NEW ORANGE TEAM BOUSBECQUE</v>
          </cell>
          <cell r="G381">
            <v>34490</v>
          </cell>
          <cell r="H381" t="str">
            <v>Adulte Masculin 20/29 ans</v>
          </cell>
          <cell r="I381" t="str">
            <v>2022</v>
          </cell>
          <cell r="J381" t="str">
            <v>05999105853</v>
          </cell>
          <cell r="K381" t="str">
            <v>1</v>
          </cell>
        </row>
        <row r="382">
          <cell r="C382" t="str">
            <v>2</v>
          </cell>
          <cell r="D382" t="str">
            <v>DI GIOVANNI FREDERIC</v>
          </cell>
          <cell r="E382" t="str">
            <v>M</v>
          </cell>
          <cell r="F382" t="str">
            <v>T.C.S.P. 59 - FERRIERE LA GRANDE</v>
          </cell>
          <cell r="G382">
            <v>28027</v>
          </cell>
          <cell r="H382" t="str">
            <v>Adulte Masculin 40/49 ans</v>
          </cell>
          <cell r="I382" t="str">
            <v>2022</v>
          </cell>
          <cell r="J382" t="str">
            <v>05999097889</v>
          </cell>
          <cell r="K382" t="str">
            <v>2</v>
          </cell>
        </row>
        <row r="383">
          <cell r="C383" t="str">
            <v>1</v>
          </cell>
          <cell r="D383" t="str">
            <v>DI STAZIO GIUSEPPE PINO</v>
          </cell>
          <cell r="E383" t="str">
            <v>M</v>
          </cell>
          <cell r="F383" t="str">
            <v>NEW TEAM MAULDE</v>
          </cell>
          <cell r="G383">
            <v>31256</v>
          </cell>
          <cell r="H383" t="str">
            <v>Adulte Masculin 30/39 ans</v>
          </cell>
          <cell r="I383" t="str">
            <v>2022</v>
          </cell>
          <cell r="J383" t="str">
            <v>05999059180</v>
          </cell>
          <cell r="K383" t="str">
            <v>1</v>
          </cell>
        </row>
        <row r="384">
          <cell r="C384" t="str">
            <v>2</v>
          </cell>
          <cell r="D384" t="str">
            <v>DIAS MARTIN BAPTISTE</v>
          </cell>
          <cell r="E384" t="str">
            <v>M</v>
          </cell>
          <cell r="F384" t="str">
            <v>CAMPHIN EN CAREMBAULT CYCLING TEAM</v>
          </cell>
          <cell r="G384">
            <v>37108</v>
          </cell>
          <cell r="H384" t="str">
            <v>Adulte Masculin 20/29 ans</v>
          </cell>
          <cell r="I384" t="str">
            <v>2022</v>
          </cell>
          <cell r="J384" t="str">
            <v>05999019587</v>
          </cell>
          <cell r="K384" t="str">
            <v>2</v>
          </cell>
        </row>
        <row r="385">
          <cell r="C385" t="str">
            <v>4-A</v>
          </cell>
          <cell r="D385" t="str">
            <v>DIAS XAVIER</v>
          </cell>
          <cell r="E385" t="str">
            <v>M</v>
          </cell>
          <cell r="F385" t="str">
            <v>NEW TEAM MAULDE</v>
          </cell>
          <cell r="G385">
            <v>22696</v>
          </cell>
          <cell r="H385" t="str">
            <v>Adulte Masculin 60 ans et plus</v>
          </cell>
          <cell r="I385" t="str">
            <v>2022</v>
          </cell>
          <cell r="J385" t="str">
            <v>05963119660</v>
          </cell>
          <cell r="K385" t="str">
            <v>4-A</v>
          </cell>
        </row>
        <row r="386">
          <cell r="C386" t="str">
            <v>4-B</v>
          </cell>
          <cell r="D386" t="str">
            <v>DINGREVILLE JEAN-JACQUES</v>
          </cell>
          <cell r="E386" t="str">
            <v>M</v>
          </cell>
          <cell r="F386" t="str">
            <v>UNION SPORTIVE SAINT ANDRE</v>
          </cell>
          <cell r="G386">
            <v>19274</v>
          </cell>
          <cell r="H386" t="str">
            <v>Adulte Masculin 60 ans et plus</v>
          </cell>
          <cell r="I386" t="str">
            <v>2022</v>
          </cell>
          <cell r="J386" t="str">
            <v>05996216952</v>
          </cell>
          <cell r="K386" t="str">
            <v>4-B</v>
          </cell>
        </row>
        <row r="387">
          <cell r="C387" t="str">
            <v>3</v>
          </cell>
          <cell r="D387" t="str">
            <v>DIONET AURELIEN</v>
          </cell>
          <cell r="E387" t="str">
            <v>M</v>
          </cell>
          <cell r="F387" t="str">
            <v>FENAIN CYCLO CLUB</v>
          </cell>
          <cell r="G387">
            <v>32547</v>
          </cell>
          <cell r="H387" t="str">
            <v>Adulte Masculin 30/39 ans</v>
          </cell>
          <cell r="I387" t="str">
            <v>2022</v>
          </cell>
          <cell r="J387" t="str">
            <v>05999085198</v>
          </cell>
          <cell r="K387" t="str">
            <v>3</v>
          </cell>
        </row>
        <row r="388">
          <cell r="C388" t="str">
            <v>3</v>
          </cell>
          <cell r="D388" t="str">
            <v>DOCHNIAK DAVID</v>
          </cell>
          <cell r="E388" t="str">
            <v>M</v>
          </cell>
          <cell r="F388" t="str">
            <v>HAVELUY CYCLO CLUB</v>
          </cell>
          <cell r="G388">
            <v>28022</v>
          </cell>
          <cell r="H388" t="str">
            <v>Adulte Masculin 40/49 ans</v>
          </cell>
          <cell r="I388" t="str">
            <v>2022</v>
          </cell>
          <cell r="J388" t="str">
            <v>05996222312</v>
          </cell>
          <cell r="K388" t="str">
            <v>3</v>
          </cell>
        </row>
        <row r="389">
          <cell r="C389" t="str">
            <v>FE</v>
          </cell>
          <cell r="D389" t="str">
            <v>DOCHNIAK DOROTHEE</v>
          </cell>
          <cell r="E389" t="str">
            <v>F</v>
          </cell>
          <cell r="F389" t="str">
            <v>HAVELUY CYCLO CLUB</v>
          </cell>
          <cell r="G389">
            <v>29347</v>
          </cell>
          <cell r="H389" t="str">
            <v>Adulte Féminin 40/49 ans</v>
          </cell>
          <cell r="I389" t="str">
            <v>2022</v>
          </cell>
          <cell r="J389" t="str">
            <v>05999017015</v>
          </cell>
          <cell r="K389" t="str">
            <v>FE</v>
          </cell>
        </row>
        <row r="390">
          <cell r="C390" t="str">
            <v>3</v>
          </cell>
          <cell r="D390" t="str">
            <v>DOCHNIAK LÉO</v>
          </cell>
          <cell r="E390" t="str">
            <v>M</v>
          </cell>
          <cell r="F390" t="str">
            <v>HAVELUY CYCLO CLUB</v>
          </cell>
          <cell r="G390">
            <v>37989</v>
          </cell>
          <cell r="H390" t="str">
            <v>Adulte Masculin 17/19 ans</v>
          </cell>
          <cell r="I390" t="str">
            <v>2022</v>
          </cell>
          <cell r="J390" t="str">
            <v>05996227090</v>
          </cell>
          <cell r="K390" t="str">
            <v>3</v>
          </cell>
        </row>
        <row r="391">
          <cell r="C391" t="str">
            <v>3</v>
          </cell>
          <cell r="D391" t="str">
            <v>DONDAINE PASCAL</v>
          </cell>
          <cell r="E391" t="str">
            <v>M</v>
          </cell>
          <cell r="F391" t="str">
            <v>NEW ORANGE TEAM BOUSBECQUE</v>
          </cell>
          <cell r="G391">
            <v>26873</v>
          </cell>
          <cell r="H391" t="str">
            <v>Adulte Masculin 40/49 ans</v>
          </cell>
          <cell r="I391" t="str">
            <v>2022</v>
          </cell>
          <cell r="J391" t="str">
            <v>05999127863</v>
          </cell>
          <cell r="K391" t="str">
            <v>3</v>
          </cell>
        </row>
        <row r="392">
          <cell r="D392" t="str">
            <v>DOOLAEGHE LEO</v>
          </cell>
          <cell r="E392" t="str">
            <v>M</v>
          </cell>
          <cell r="F392" t="str">
            <v>VELO CLUB UNION HALLUIN</v>
          </cell>
          <cell r="G392">
            <v>41446</v>
          </cell>
          <cell r="H392" t="str">
            <v>Jeune Masculin 9/10 ans</v>
          </cell>
          <cell r="I392" t="str">
            <v>2022</v>
          </cell>
          <cell r="J392" t="str">
            <v>05999129116</v>
          </cell>
          <cell r="K392" t="str">
            <v>JE</v>
          </cell>
        </row>
        <row r="393">
          <cell r="C393" t="str">
            <v>2</v>
          </cell>
          <cell r="D393" t="str">
            <v>DOOM HERVE</v>
          </cell>
          <cell r="E393" t="str">
            <v>M</v>
          </cell>
          <cell r="F393" t="str">
            <v>NEW ORANGE TEAM BOUSBECQUE</v>
          </cell>
          <cell r="G393">
            <v>30974</v>
          </cell>
          <cell r="H393" t="str">
            <v>Adulte Masculin 30/39 ans</v>
          </cell>
          <cell r="I393" t="str">
            <v>2022</v>
          </cell>
          <cell r="J393" t="str">
            <v>05999013637</v>
          </cell>
          <cell r="K393" t="str">
            <v>2</v>
          </cell>
        </row>
        <row r="394">
          <cell r="C394" t="str">
            <v>3</v>
          </cell>
          <cell r="D394" t="str">
            <v>DORGE AURELIEN</v>
          </cell>
          <cell r="E394" t="str">
            <v>M</v>
          </cell>
          <cell r="F394" t="str">
            <v>VELO SPRINT BOUCHAIN</v>
          </cell>
          <cell r="G394">
            <v>32837</v>
          </cell>
          <cell r="H394" t="str">
            <v>Adulte Masculin 30/39 ans</v>
          </cell>
          <cell r="I394" t="str">
            <v>2022</v>
          </cell>
          <cell r="J394" t="str">
            <v>05999123970</v>
          </cell>
          <cell r="K394" t="str">
            <v>3</v>
          </cell>
        </row>
        <row r="395">
          <cell r="C395" t="str">
            <v>2</v>
          </cell>
          <cell r="D395" t="str">
            <v>DOUCHET THIBAULT</v>
          </cell>
          <cell r="E395" t="str">
            <v>M</v>
          </cell>
          <cell r="F395" t="str">
            <v>GAZ ELEC CLUB DE DOUAI</v>
          </cell>
          <cell r="G395">
            <v>38524</v>
          </cell>
          <cell r="H395" t="str">
            <v>Adulte Masculin 17/19 ans</v>
          </cell>
          <cell r="I395" t="str">
            <v>2022</v>
          </cell>
          <cell r="J395" t="str">
            <v>05999105009</v>
          </cell>
          <cell r="K395" t="str">
            <v>2</v>
          </cell>
        </row>
        <row r="396">
          <cell r="D396" t="str">
            <v>DOYEN MATHIS</v>
          </cell>
          <cell r="E396" t="str">
            <v>M</v>
          </cell>
          <cell r="F396" t="str">
            <v>CYCLO CLUB ORCHIES</v>
          </cell>
          <cell r="G396">
            <v>38403</v>
          </cell>
          <cell r="H396" t="str">
            <v>Adulte Masculin 17/19 ans</v>
          </cell>
          <cell r="I396" t="str">
            <v>2022</v>
          </cell>
          <cell r="J396" t="str">
            <v>05999097709</v>
          </cell>
          <cell r="K396" t="str">
            <v>2</v>
          </cell>
        </row>
        <row r="397">
          <cell r="C397" t="str">
            <v>3</v>
          </cell>
          <cell r="D397" t="str">
            <v>DOZIERE MICHAEL</v>
          </cell>
          <cell r="E397" t="str">
            <v>M</v>
          </cell>
          <cell r="F397" t="str">
            <v>GAZ ELEC CLUB DE DOUAI</v>
          </cell>
          <cell r="G397">
            <v>25269</v>
          </cell>
          <cell r="H397" t="str">
            <v>Adulte Masculin 50/59 ans</v>
          </cell>
          <cell r="I397" t="str">
            <v>2022</v>
          </cell>
          <cell r="J397" t="str">
            <v>05999067478</v>
          </cell>
          <cell r="K397" t="str">
            <v>3</v>
          </cell>
        </row>
        <row r="398">
          <cell r="C398" t="str">
            <v>2</v>
          </cell>
          <cell r="D398" t="str">
            <v>DREMEAUX JOHAN</v>
          </cell>
          <cell r="E398" t="str">
            <v>M</v>
          </cell>
          <cell r="F398" t="str">
            <v>T.C.S.P. 59 - FERRIERE LA GRANDE</v>
          </cell>
          <cell r="G398">
            <v>35177</v>
          </cell>
          <cell r="H398" t="str">
            <v>Adulte Masculin 20/29 ans</v>
          </cell>
          <cell r="I398" t="str">
            <v>2022</v>
          </cell>
          <cell r="J398" t="str">
            <v>05999106136</v>
          </cell>
          <cell r="K398" t="str">
            <v>2</v>
          </cell>
        </row>
        <row r="399">
          <cell r="D399" t="str">
            <v>DREVET BALTHAZAR</v>
          </cell>
          <cell r="E399" t="str">
            <v>M</v>
          </cell>
          <cell r="F399" t="str">
            <v>VELO CLUB BAVAISIEN</v>
          </cell>
          <cell r="G399">
            <v>42592</v>
          </cell>
          <cell r="H399"/>
          <cell r="I399" t="str">
            <v>2022</v>
          </cell>
          <cell r="J399" t="str">
            <v>05999135553</v>
          </cell>
          <cell r="K399" t="str">
            <v>JE</v>
          </cell>
        </row>
        <row r="400">
          <cell r="C400" t="str">
            <v>3</v>
          </cell>
          <cell r="D400" t="str">
            <v>DROLET PHILIPPE</v>
          </cell>
          <cell r="E400" t="str">
            <v>M</v>
          </cell>
          <cell r="F400" t="str">
            <v>UNION SPORTIVE SAINT ANDRE</v>
          </cell>
          <cell r="G400">
            <v>22525</v>
          </cell>
          <cell r="H400" t="str">
            <v>Adulte Masculin 60 ans et plus</v>
          </cell>
          <cell r="I400" t="str">
            <v>2022</v>
          </cell>
          <cell r="J400" t="str">
            <v>05963119607</v>
          </cell>
          <cell r="K400" t="str">
            <v>3</v>
          </cell>
        </row>
        <row r="401">
          <cell r="C401" t="str">
            <v>3</v>
          </cell>
          <cell r="D401" t="str">
            <v>DROLEZ ALAIN</v>
          </cell>
          <cell r="E401" t="str">
            <v>M</v>
          </cell>
          <cell r="F401" t="str">
            <v>LA PEDALE MADELEINOISE</v>
          </cell>
          <cell r="G401">
            <v>24036</v>
          </cell>
          <cell r="H401" t="str">
            <v>Adulte Masculin 50/59 ans</v>
          </cell>
          <cell r="I401" t="str">
            <v>2022</v>
          </cell>
          <cell r="J401" t="str">
            <v>05999125306</v>
          </cell>
          <cell r="K401" t="str">
            <v>3</v>
          </cell>
        </row>
        <row r="402">
          <cell r="D402" t="str">
            <v>DRUART CHARLIE</v>
          </cell>
          <cell r="E402" t="str">
            <v>M</v>
          </cell>
          <cell r="F402" t="str">
            <v>TEAM STYLE FLINES LES MORTAGNE</v>
          </cell>
          <cell r="G402">
            <v>40847</v>
          </cell>
          <cell r="H402" t="str">
            <v>Jeune Masculin 11/12 ans</v>
          </cell>
          <cell r="I402" t="str">
            <v>2022</v>
          </cell>
          <cell r="J402" t="str">
            <v>05999128008</v>
          </cell>
          <cell r="K402" t="str">
            <v>JE</v>
          </cell>
        </row>
        <row r="403">
          <cell r="C403" t="str">
            <v>2</v>
          </cell>
          <cell r="D403" t="str">
            <v>DRUART CORENTIN</v>
          </cell>
          <cell r="E403" t="str">
            <v>M</v>
          </cell>
          <cell r="F403" t="str">
            <v>NEW TEAM MAULDE</v>
          </cell>
          <cell r="G403">
            <v>35740</v>
          </cell>
          <cell r="H403" t="str">
            <v>Adulte Masculin 20/29 ans</v>
          </cell>
          <cell r="I403" t="str">
            <v>2022</v>
          </cell>
          <cell r="J403" t="str">
            <v>05994059689</v>
          </cell>
          <cell r="K403" t="str">
            <v>2</v>
          </cell>
        </row>
        <row r="404">
          <cell r="C404" t="str">
            <v>3</v>
          </cell>
          <cell r="D404" t="str">
            <v>DRUART JEROME</v>
          </cell>
          <cell r="E404" t="str">
            <v>M</v>
          </cell>
          <cell r="F404" t="str">
            <v>VELO CLUB BAVAISIEN</v>
          </cell>
          <cell r="G404">
            <v>28682</v>
          </cell>
          <cell r="H404" t="str">
            <v>Adulte Masculin 40/49 ans</v>
          </cell>
          <cell r="I404" t="str">
            <v>2022</v>
          </cell>
          <cell r="J404" t="str">
            <v>05999076457</v>
          </cell>
          <cell r="K404" t="str">
            <v>3</v>
          </cell>
        </row>
        <row r="405">
          <cell r="C405" t="str">
            <v>2</v>
          </cell>
          <cell r="D405" t="str">
            <v>DRUART PASCAL</v>
          </cell>
          <cell r="E405" t="str">
            <v>M</v>
          </cell>
          <cell r="F405" t="str">
            <v>NEW TEAM MAULDE</v>
          </cell>
          <cell r="G405">
            <v>24976</v>
          </cell>
          <cell r="H405" t="str">
            <v>Adulte Masculin 50/59 ans</v>
          </cell>
          <cell r="I405" t="str">
            <v>2022</v>
          </cell>
          <cell r="J405" t="str">
            <v>05994058241</v>
          </cell>
          <cell r="K405" t="str">
            <v>2</v>
          </cell>
        </row>
        <row r="406">
          <cell r="D406" t="str">
            <v>DRUART THIBAUT</v>
          </cell>
          <cell r="E406" t="str">
            <v>M</v>
          </cell>
          <cell r="F406" t="str">
            <v>VELO CLUB BAVAISIEN</v>
          </cell>
          <cell r="G406">
            <v>39642</v>
          </cell>
          <cell r="H406" t="str">
            <v>Jeune Masculin 13/14 ans</v>
          </cell>
          <cell r="I406" t="str">
            <v>2022</v>
          </cell>
          <cell r="J406" t="str">
            <v>05999109242</v>
          </cell>
          <cell r="K406" t="str">
            <v>JE</v>
          </cell>
        </row>
        <row r="407">
          <cell r="D407" t="str">
            <v>DRUART THOMAS</v>
          </cell>
          <cell r="E407" t="str">
            <v>M</v>
          </cell>
          <cell r="F407" t="str">
            <v>VELO CLUB BAVAISIEN</v>
          </cell>
          <cell r="G407">
            <v>40639</v>
          </cell>
          <cell r="H407" t="str">
            <v>Jeune Masculin 11/12 ans</v>
          </cell>
          <cell r="I407" t="str">
            <v>2022</v>
          </cell>
          <cell r="J407" t="str">
            <v>05999109227</v>
          </cell>
          <cell r="K407" t="str">
            <v>JE</v>
          </cell>
        </row>
        <row r="408">
          <cell r="C408" t="str">
            <v>3</v>
          </cell>
          <cell r="D408" t="str">
            <v>DRUESNE DAMIEN</v>
          </cell>
          <cell r="E408" t="str">
            <v>M</v>
          </cell>
          <cell r="F408" t="str">
            <v>UNION VELOCIPEDIQUE FOURMISIENNE</v>
          </cell>
          <cell r="G408">
            <v>30219</v>
          </cell>
          <cell r="H408" t="str">
            <v>Adulte Masculin 40/49 ans</v>
          </cell>
          <cell r="I408" t="str">
            <v>2022</v>
          </cell>
          <cell r="J408" t="str">
            <v>05996214970</v>
          </cell>
          <cell r="K408" t="str">
            <v>3</v>
          </cell>
        </row>
        <row r="409">
          <cell r="C409" t="str">
            <v>3</v>
          </cell>
          <cell r="D409" t="str">
            <v>DUBACQ PHILIPPE</v>
          </cell>
          <cell r="E409" t="str">
            <v>M</v>
          </cell>
          <cell r="F409" t="str">
            <v>ESEG DOUAI</v>
          </cell>
          <cell r="G409">
            <v>25181</v>
          </cell>
          <cell r="H409" t="str">
            <v>Adulte Masculin 50/59 ans</v>
          </cell>
          <cell r="I409" t="str">
            <v>2022</v>
          </cell>
          <cell r="J409" t="str">
            <v>05999129616</v>
          </cell>
          <cell r="K409" t="str">
            <v>3</v>
          </cell>
        </row>
        <row r="410">
          <cell r="C410" t="str">
            <v>3</v>
          </cell>
          <cell r="D410" t="str">
            <v>DUBAR EDOUARD NICOLAS</v>
          </cell>
          <cell r="E410" t="str">
            <v>M</v>
          </cell>
          <cell r="F410" t="str">
            <v>VELO CLUB UNION HALLUIN</v>
          </cell>
          <cell r="G410">
            <v>22274</v>
          </cell>
          <cell r="H410" t="str">
            <v>Adulte Masculin 60 ans et plus</v>
          </cell>
          <cell r="I410" t="str">
            <v>2022</v>
          </cell>
          <cell r="J410" t="str">
            <v>05999100591</v>
          </cell>
          <cell r="K410" t="str">
            <v>3</v>
          </cell>
        </row>
        <row r="411">
          <cell r="C411" t="str">
            <v>4-A</v>
          </cell>
          <cell r="D411" t="str">
            <v>DUBOIS PHILIPPE</v>
          </cell>
          <cell r="E411" t="str">
            <v>M</v>
          </cell>
          <cell r="F411" t="str">
            <v>ASSOCIATION CYCLISTE DE CUINCY</v>
          </cell>
          <cell r="G411">
            <v>21215</v>
          </cell>
          <cell r="H411" t="str">
            <v>Adulte Masculin 60 ans et plus</v>
          </cell>
          <cell r="I411" t="str">
            <v>2022</v>
          </cell>
          <cell r="J411" t="str">
            <v>05999111353</v>
          </cell>
          <cell r="K411" t="str">
            <v>4-A</v>
          </cell>
        </row>
        <row r="412">
          <cell r="C412" t="str">
            <v>3</v>
          </cell>
          <cell r="D412" t="str">
            <v>DUBRON GUILLAUME</v>
          </cell>
          <cell r="E412" t="str">
            <v>M</v>
          </cell>
          <cell r="F412" t="str">
            <v>ASSOCIATION CYCLISTE DE CUINCY</v>
          </cell>
          <cell r="G412">
            <v>29066</v>
          </cell>
          <cell r="H412" t="str">
            <v>Adulte Masculin 40/49 ans</v>
          </cell>
          <cell r="I412" t="str">
            <v>2022</v>
          </cell>
          <cell r="J412" t="str">
            <v>05999112315</v>
          </cell>
          <cell r="K412" t="str">
            <v>3</v>
          </cell>
        </row>
        <row r="413">
          <cell r="C413" t="str">
            <v>4-A</v>
          </cell>
          <cell r="D413" t="str">
            <v>DUCHENNE BRUNO</v>
          </cell>
          <cell r="E413" t="str">
            <v>M</v>
          </cell>
          <cell r="F413" t="str">
            <v>U.C. CAPELLOISE FOURMIES</v>
          </cell>
          <cell r="G413">
            <v>23585</v>
          </cell>
          <cell r="H413" t="str">
            <v>Adulte Masculin 50/59 ans</v>
          </cell>
          <cell r="I413" t="str">
            <v>2022</v>
          </cell>
          <cell r="J413" t="str">
            <v>05999069649</v>
          </cell>
          <cell r="K413" t="str">
            <v>4-A</v>
          </cell>
        </row>
        <row r="414">
          <cell r="C414" t="str">
            <v>3</v>
          </cell>
          <cell r="D414" t="str">
            <v>DUCHENNE CORENTIN</v>
          </cell>
          <cell r="E414" t="str">
            <v>M</v>
          </cell>
          <cell r="F414" t="str">
            <v>U.C. CAPELLOISE FOURMIES</v>
          </cell>
          <cell r="G414">
            <v>36312</v>
          </cell>
          <cell r="H414" t="str">
            <v>Adulte Masculin 20/29 ans</v>
          </cell>
          <cell r="I414" t="str">
            <v>2022</v>
          </cell>
          <cell r="J414" t="str">
            <v>05999069650</v>
          </cell>
          <cell r="K414" t="str">
            <v>3</v>
          </cell>
        </row>
        <row r="415">
          <cell r="C415" t="str">
            <v>3</v>
          </cell>
          <cell r="D415" t="str">
            <v>DUCRON LAURENT</v>
          </cell>
          <cell r="E415" t="str">
            <v>M</v>
          </cell>
          <cell r="F415" t="str">
            <v>CLUB CYCLISTE VERLINGHEM</v>
          </cell>
          <cell r="G415">
            <v>24673</v>
          </cell>
          <cell r="H415" t="str">
            <v>Adulte Masculin 50/59 ans</v>
          </cell>
          <cell r="I415" t="str">
            <v>2022</v>
          </cell>
          <cell r="J415" t="str">
            <v>05999124704</v>
          </cell>
          <cell r="K415" t="str">
            <v>3</v>
          </cell>
        </row>
        <row r="416">
          <cell r="D416" t="str">
            <v>DUCROT OWEN</v>
          </cell>
          <cell r="E416" t="str">
            <v>M</v>
          </cell>
          <cell r="F416" t="str">
            <v>VELO CLUB BAVAISIEN</v>
          </cell>
          <cell r="G416">
            <v>41299</v>
          </cell>
          <cell r="H416" t="str">
            <v>Jeune Masculin 9/10 ans</v>
          </cell>
          <cell r="I416" t="str">
            <v>2022</v>
          </cell>
          <cell r="J416" t="str">
            <v>05999127561</v>
          </cell>
          <cell r="K416" t="str">
            <v>JE</v>
          </cell>
        </row>
        <row r="417">
          <cell r="C417" t="str">
            <v>3</v>
          </cell>
          <cell r="D417" t="str">
            <v>DUCROT XAVIER</v>
          </cell>
          <cell r="E417" t="str">
            <v>M</v>
          </cell>
          <cell r="F417" t="str">
            <v>VELO CLUB BAVAISIEN</v>
          </cell>
          <cell r="G417">
            <v>30973</v>
          </cell>
          <cell r="H417" t="str">
            <v>Adulte Masculin 30/39 ans</v>
          </cell>
          <cell r="I417" t="str">
            <v>2022</v>
          </cell>
          <cell r="J417" t="str">
            <v>05996226834</v>
          </cell>
          <cell r="K417" t="str">
            <v>3</v>
          </cell>
        </row>
        <row r="418">
          <cell r="D418" t="str">
            <v>DUEZ ARMAND</v>
          </cell>
          <cell r="E418" t="str">
            <v>M</v>
          </cell>
          <cell r="F418" t="str">
            <v>UNION SPORTIVE SAINT ANDRE</v>
          </cell>
          <cell r="G418">
            <v>40564</v>
          </cell>
          <cell r="H418" t="str">
            <v>Jeune Masculin 11/12 ans</v>
          </cell>
          <cell r="I418" t="str">
            <v>2022</v>
          </cell>
          <cell r="J418" t="str">
            <v>05999124270</v>
          </cell>
          <cell r="K418" t="str">
            <v>JE</v>
          </cell>
        </row>
        <row r="419">
          <cell r="C419" t="str">
            <v>3</v>
          </cell>
          <cell r="D419" t="str">
            <v>DUEZ GUILLAUME</v>
          </cell>
          <cell r="E419" t="str">
            <v>M</v>
          </cell>
          <cell r="F419" t="str">
            <v>UNION SPORTIVE SAINT ANDRE</v>
          </cell>
          <cell r="G419">
            <v>28028</v>
          </cell>
          <cell r="H419" t="str">
            <v>Adulte Masculin 40/49 ans</v>
          </cell>
          <cell r="I419" t="str">
            <v>2022</v>
          </cell>
          <cell r="J419" t="str">
            <v>05999086064</v>
          </cell>
          <cell r="K419" t="str">
            <v>3</v>
          </cell>
        </row>
        <row r="420">
          <cell r="C420" t="str">
            <v>3</v>
          </cell>
          <cell r="D420" t="str">
            <v>DUFOUR CORENTIN</v>
          </cell>
          <cell r="E420" t="str">
            <v>M</v>
          </cell>
          <cell r="F420" t="str">
            <v>CYCLO CLUB ORCHIES</v>
          </cell>
          <cell r="G420">
            <v>35174</v>
          </cell>
          <cell r="H420" t="str">
            <v>Adulte Masculin 20/29 ans</v>
          </cell>
          <cell r="I420" t="str">
            <v>2022</v>
          </cell>
          <cell r="J420" t="str">
            <v>05999120845</v>
          </cell>
          <cell r="K420" t="str">
            <v>3</v>
          </cell>
        </row>
        <row r="421">
          <cell r="C421" t="str">
            <v>1</v>
          </cell>
          <cell r="D421" t="str">
            <v>DUFOUR JULIEN</v>
          </cell>
          <cell r="E421" t="str">
            <v>M</v>
          </cell>
          <cell r="F421" t="str">
            <v>TEAM SPECIALIZED LILLE</v>
          </cell>
          <cell r="G421">
            <v>32364</v>
          </cell>
          <cell r="H421" t="str">
            <v>Adulte Masculin 30/39 ans</v>
          </cell>
          <cell r="I421" t="str">
            <v>2022</v>
          </cell>
          <cell r="J421" t="str">
            <v>05999025680</v>
          </cell>
          <cell r="K421" t="str">
            <v>1</v>
          </cell>
        </row>
        <row r="422">
          <cell r="C422" t="str">
            <v>2</v>
          </cell>
          <cell r="D422" t="str">
            <v>DUFOUR KEVIN</v>
          </cell>
          <cell r="E422" t="str">
            <v>M</v>
          </cell>
          <cell r="F422" t="str">
            <v>VELO CLUB DE L'ESCAUT ANZIN</v>
          </cell>
          <cell r="G422">
            <v>33522</v>
          </cell>
          <cell r="H422" t="str">
            <v>Adulte Masculin 30/39 ans</v>
          </cell>
          <cell r="I422" t="str">
            <v>2022</v>
          </cell>
          <cell r="J422" t="str">
            <v>05999127622</v>
          </cell>
          <cell r="K422" t="str">
            <v>2</v>
          </cell>
        </row>
        <row r="423">
          <cell r="C423" t="str">
            <v>3</v>
          </cell>
          <cell r="D423" t="str">
            <v>DUFOUR MICHEL</v>
          </cell>
          <cell r="E423" t="str">
            <v>M</v>
          </cell>
          <cell r="F423" t="str">
            <v>SAULZOIR MONTRECOURT CYCLING CLUB</v>
          </cell>
          <cell r="G423">
            <v>24984</v>
          </cell>
          <cell r="H423" t="str">
            <v>Adulte Masculin 50/59 ans</v>
          </cell>
          <cell r="I423" t="str">
            <v>2022</v>
          </cell>
          <cell r="J423" t="str">
            <v>05999029177</v>
          </cell>
          <cell r="K423" t="str">
            <v>3</v>
          </cell>
        </row>
        <row r="424">
          <cell r="C424" t="str">
            <v>1</v>
          </cell>
          <cell r="D424" t="str">
            <v>DUFOUR REMI</v>
          </cell>
          <cell r="E424" t="str">
            <v>M</v>
          </cell>
          <cell r="F424" t="str">
            <v>VELO CLUB UNION HALLUIN</v>
          </cell>
          <cell r="G424">
            <v>38120</v>
          </cell>
          <cell r="H424" t="str">
            <v>Adulte Masculin 17/19 ans</v>
          </cell>
          <cell r="I424" t="str">
            <v>2022</v>
          </cell>
          <cell r="J424" t="str">
            <v>05999025195</v>
          </cell>
          <cell r="K424" t="str">
            <v>1</v>
          </cell>
        </row>
        <row r="425">
          <cell r="C425" t="str">
            <v>3</v>
          </cell>
          <cell r="D425" t="str">
            <v>DUFOUR SYLVAIN</v>
          </cell>
          <cell r="E425" t="str">
            <v>M</v>
          </cell>
          <cell r="F425" t="str">
            <v>VELO CLUB UNION HALLUIN</v>
          </cell>
          <cell r="G425">
            <v>27082</v>
          </cell>
          <cell r="H425" t="str">
            <v>Adulte Masculin 40/49 ans</v>
          </cell>
          <cell r="I425" t="str">
            <v>2022</v>
          </cell>
          <cell r="J425" t="str">
            <v>05999025196</v>
          </cell>
          <cell r="K425" t="str">
            <v>3</v>
          </cell>
        </row>
        <row r="426">
          <cell r="C426" t="str">
            <v>3</v>
          </cell>
          <cell r="D426" t="str">
            <v>DUJARDIN LAURENT</v>
          </cell>
          <cell r="E426" t="str">
            <v>M</v>
          </cell>
          <cell r="F426" t="str">
            <v>VELO CLUB UNION HALLUIN</v>
          </cell>
          <cell r="G426">
            <v>24345</v>
          </cell>
          <cell r="H426" t="str">
            <v>Adulte Masculin 50/59 ans</v>
          </cell>
          <cell r="I426" t="str">
            <v>2022</v>
          </cell>
          <cell r="J426" t="str">
            <v>05994064243</v>
          </cell>
          <cell r="K426" t="str">
            <v>3</v>
          </cell>
        </row>
        <row r="427">
          <cell r="C427" t="str">
            <v>2</v>
          </cell>
          <cell r="D427" t="str">
            <v>DUMORTIER ANTOINE</v>
          </cell>
          <cell r="E427" t="str">
            <v>M</v>
          </cell>
          <cell r="F427" t="str">
            <v>VELO CLUB UNION HALLUIN</v>
          </cell>
          <cell r="G427">
            <v>32421</v>
          </cell>
          <cell r="H427" t="str">
            <v>Adulte Masculin 30/39 ans</v>
          </cell>
          <cell r="I427" t="str">
            <v>2022</v>
          </cell>
          <cell r="J427" t="str">
            <v>05999011709</v>
          </cell>
          <cell r="K427" t="str">
            <v>2</v>
          </cell>
        </row>
        <row r="428">
          <cell r="C428" t="str">
            <v>3</v>
          </cell>
          <cell r="D428" t="str">
            <v>DUMORTIER JÉRÔME</v>
          </cell>
          <cell r="E428" t="str">
            <v>M</v>
          </cell>
          <cell r="F428" t="str">
            <v>CYCLO CLUB WAVRIN</v>
          </cell>
          <cell r="G428">
            <v>29445</v>
          </cell>
          <cell r="H428" t="str">
            <v>Adulte Masculin 40/49 ans</v>
          </cell>
          <cell r="I428" t="str">
            <v>2022</v>
          </cell>
          <cell r="J428" t="str">
            <v>05996220383</v>
          </cell>
          <cell r="K428" t="str">
            <v>3</v>
          </cell>
        </row>
        <row r="429">
          <cell r="D429" t="str">
            <v>DUMORTIER TOM</v>
          </cell>
          <cell r="E429" t="str">
            <v>M</v>
          </cell>
          <cell r="F429" t="str">
            <v>CYCLO CLUB WAVRIN</v>
          </cell>
          <cell r="G429">
            <v>39558</v>
          </cell>
          <cell r="H429" t="str">
            <v>Jeune Masculin 13/14 ans</v>
          </cell>
          <cell r="I429" t="str">
            <v>2022</v>
          </cell>
          <cell r="J429" t="str">
            <v>05999119909</v>
          </cell>
          <cell r="K429" t="str">
            <v>JE</v>
          </cell>
        </row>
        <row r="430">
          <cell r="C430" t="str">
            <v>2</v>
          </cell>
          <cell r="D430" t="str">
            <v>DUPIRE REMI</v>
          </cell>
          <cell r="E430" t="str">
            <v>M</v>
          </cell>
          <cell r="F430" t="str">
            <v>NEW ORANGE TEAM BOUSBECQUE</v>
          </cell>
          <cell r="G430">
            <v>36547</v>
          </cell>
          <cell r="H430" t="str">
            <v>Adulte Masculin 20/29 ans</v>
          </cell>
          <cell r="I430" t="str">
            <v>2022</v>
          </cell>
          <cell r="J430" t="str">
            <v>05999075214</v>
          </cell>
          <cell r="K430" t="str">
            <v>2</v>
          </cell>
        </row>
        <row r="431">
          <cell r="D431" t="str">
            <v>DUPONT OCTAVIE</v>
          </cell>
          <cell r="E431" t="str">
            <v>F</v>
          </cell>
          <cell r="F431" t="str">
            <v>ETOILE CYCLISTE TOURCOING</v>
          </cell>
          <cell r="G431">
            <v>41368</v>
          </cell>
          <cell r="H431" t="str">
            <v>Jeune Féminin 9/10 ans</v>
          </cell>
          <cell r="I431" t="str">
            <v>2022</v>
          </cell>
          <cell r="J431" t="str">
            <v>05999111922</v>
          </cell>
          <cell r="K431" t="str">
            <v>JE</v>
          </cell>
        </row>
        <row r="432">
          <cell r="D432" t="str">
            <v>DUPONT RAPHAEL</v>
          </cell>
          <cell r="E432" t="str">
            <v>M</v>
          </cell>
          <cell r="F432" t="str">
            <v>ETOILE CYCLISTE TOURCOING</v>
          </cell>
          <cell r="G432">
            <v>39645</v>
          </cell>
          <cell r="H432" t="str">
            <v>Jeune Masculin 13/14 ans</v>
          </cell>
          <cell r="I432" t="str">
            <v>2022</v>
          </cell>
          <cell r="J432" t="str">
            <v>05999111920</v>
          </cell>
          <cell r="K432" t="str">
            <v>JE</v>
          </cell>
        </row>
        <row r="433">
          <cell r="C433" t="str">
            <v>3</v>
          </cell>
          <cell r="D433" t="str">
            <v>DUPONT REMI</v>
          </cell>
          <cell r="E433" t="str">
            <v>M</v>
          </cell>
          <cell r="F433" t="str">
            <v>RESILIENCE CLUB</v>
          </cell>
          <cell r="G433">
            <v>37606</v>
          </cell>
          <cell r="H433" t="str">
            <v>Adulte Masculin 20/29 ans</v>
          </cell>
          <cell r="I433" t="str">
            <v>2022</v>
          </cell>
          <cell r="J433" t="str">
            <v>05999014975</v>
          </cell>
          <cell r="K433" t="str">
            <v>3</v>
          </cell>
        </row>
        <row r="434">
          <cell r="C434" t="str">
            <v>4-A</v>
          </cell>
          <cell r="D434" t="str">
            <v>DUPONT RONALD</v>
          </cell>
          <cell r="E434" t="str">
            <v>M</v>
          </cell>
          <cell r="F434" t="str">
            <v>UNION SPORTIVE VALENCIENNES MARLY</v>
          </cell>
          <cell r="G434">
            <v>25814</v>
          </cell>
          <cell r="H434" t="str">
            <v>Adulte Masculin 50/59 ans</v>
          </cell>
          <cell r="I434" t="str">
            <v>2022</v>
          </cell>
          <cell r="J434" t="str">
            <v>05996216342</v>
          </cell>
          <cell r="K434" t="str">
            <v>4-A</v>
          </cell>
        </row>
        <row r="435">
          <cell r="C435" t="str">
            <v>3</v>
          </cell>
          <cell r="D435" t="str">
            <v>DUPONT XAVIER</v>
          </cell>
          <cell r="E435" t="str">
            <v>M</v>
          </cell>
          <cell r="F435" t="str">
            <v>LINSELLES CYCLISME</v>
          </cell>
          <cell r="G435">
            <v>33015</v>
          </cell>
          <cell r="H435" t="str">
            <v>Adulte Masculin 30/39 ans</v>
          </cell>
          <cell r="I435" t="str">
            <v>2022</v>
          </cell>
          <cell r="J435" t="str">
            <v>05999112677</v>
          </cell>
          <cell r="K435" t="str">
            <v>3</v>
          </cell>
        </row>
        <row r="436">
          <cell r="C436" t="str">
            <v>3</v>
          </cell>
          <cell r="D436" t="str">
            <v>DUPUIS ARNAUD</v>
          </cell>
          <cell r="E436" t="str">
            <v>M</v>
          </cell>
          <cell r="F436" t="str">
            <v>VTT SAINT AMAND LES EAUX</v>
          </cell>
          <cell r="G436">
            <v>26386</v>
          </cell>
          <cell r="H436" t="str">
            <v>Adulte Masculin 50/59 ans</v>
          </cell>
          <cell r="I436" t="str">
            <v>2022</v>
          </cell>
          <cell r="J436" t="str">
            <v>05999124195</v>
          </cell>
          <cell r="K436" t="str">
            <v>3</v>
          </cell>
        </row>
        <row r="437">
          <cell r="C437" t="str">
            <v>3</v>
          </cell>
          <cell r="D437" t="str">
            <v>DUPUIS VALENTIN</v>
          </cell>
          <cell r="E437" t="str">
            <v>M</v>
          </cell>
          <cell r="F437" t="str">
            <v>NEW TEAM MAULDE</v>
          </cell>
          <cell r="G437">
            <v>36061</v>
          </cell>
          <cell r="H437" t="str">
            <v>Adulte Masculin 20/29 ans</v>
          </cell>
          <cell r="I437" t="str">
            <v>2022</v>
          </cell>
          <cell r="J437" t="str">
            <v>05999124133</v>
          </cell>
          <cell r="K437" t="str">
            <v>3</v>
          </cell>
        </row>
        <row r="438">
          <cell r="C438" t="str">
            <v>3</v>
          </cell>
          <cell r="D438" t="str">
            <v>DURIEZ LAURENT</v>
          </cell>
          <cell r="E438" t="str">
            <v>M</v>
          </cell>
          <cell r="F438" t="str">
            <v>CYCLO CLUB WAVRIN</v>
          </cell>
          <cell r="G438">
            <v>23837</v>
          </cell>
          <cell r="H438" t="str">
            <v>Adulte Masculin 50/59 ans</v>
          </cell>
          <cell r="I438" t="str">
            <v>2022</v>
          </cell>
          <cell r="J438" t="str">
            <v>05905210227</v>
          </cell>
          <cell r="K438" t="str">
            <v>3</v>
          </cell>
        </row>
        <row r="439">
          <cell r="C439" t="str">
            <v>3</v>
          </cell>
          <cell r="D439" t="str">
            <v>DUSART PIERRE</v>
          </cell>
          <cell r="E439" t="str">
            <v>M</v>
          </cell>
          <cell r="F439" t="str">
            <v>CYCLO CLUB ORCHIES</v>
          </cell>
          <cell r="G439">
            <v>38551</v>
          </cell>
          <cell r="H439" t="str">
            <v>Adulte Masculin 17/19 ans</v>
          </cell>
          <cell r="I439" t="str">
            <v>2022</v>
          </cell>
          <cell r="J439" t="str">
            <v>05999128480</v>
          </cell>
          <cell r="K439" t="str">
            <v>3</v>
          </cell>
        </row>
        <row r="440">
          <cell r="C440" t="str">
            <v>3</v>
          </cell>
          <cell r="D440" t="str">
            <v>DUSSERRE ALEXANDRE</v>
          </cell>
          <cell r="E440" t="str">
            <v>M</v>
          </cell>
          <cell r="F440" t="str">
            <v>FENAIN CYCLO CLUB</v>
          </cell>
          <cell r="G440">
            <v>30594</v>
          </cell>
          <cell r="H440" t="str">
            <v>Adulte Masculin 30/39 ans</v>
          </cell>
          <cell r="I440" t="str">
            <v>2022</v>
          </cell>
          <cell r="J440" t="str">
            <v>05999109573</v>
          </cell>
          <cell r="K440" t="str">
            <v>3</v>
          </cell>
        </row>
        <row r="441">
          <cell r="C441" t="str">
            <v>1</v>
          </cell>
          <cell r="D441" t="str">
            <v>DUTERTE CORENTIN</v>
          </cell>
          <cell r="E441" t="str">
            <v>M</v>
          </cell>
          <cell r="F441" t="str">
            <v>GAZ ELEC CLUB DE DOUAI</v>
          </cell>
          <cell r="G441">
            <v>38114</v>
          </cell>
          <cell r="H441" t="str">
            <v>Adulte Masculin 17/19 ans</v>
          </cell>
          <cell r="I441" t="str">
            <v>2022</v>
          </cell>
          <cell r="J441" t="str">
            <v>05999120692</v>
          </cell>
          <cell r="K441" t="str">
            <v>1</v>
          </cell>
        </row>
        <row r="442">
          <cell r="D442" t="str">
            <v>DUTOIT BAPTISTE</v>
          </cell>
          <cell r="E442" t="str">
            <v>M</v>
          </cell>
          <cell r="F442" t="str">
            <v>CYCLO CLUB WAVRIN</v>
          </cell>
          <cell r="G442">
            <v>40054</v>
          </cell>
          <cell r="H442" t="str">
            <v>Jeune Masculin 13/14 ans</v>
          </cell>
          <cell r="I442" t="str">
            <v>2022</v>
          </cell>
          <cell r="J442" t="str">
            <v>05999127547</v>
          </cell>
          <cell r="K442" t="str">
            <v>JE</v>
          </cell>
        </row>
        <row r="443">
          <cell r="C443" t="str">
            <v>2</v>
          </cell>
          <cell r="D443" t="str">
            <v>DUTRANOIT THEO</v>
          </cell>
          <cell r="E443" t="str">
            <v>M</v>
          </cell>
          <cell r="F443" t="str">
            <v>ETOILE CYCLISTE LIEU ST AMAND</v>
          </cell>
          <cell r="G443">
            <v>37631</v>
          </cell>
          <cell r="H443" t="str">
            <v>Adulte Masculin 17/19 ans</v>
          </cell>
          <cell r="I443" t="str">
            <v>2022</v>
          </cell>
          <cell r="J443" t="str">
            <v>05999113509</v>
          </cell>
          <cell r="K443" t="str">
            <v>2</v>
          </cell>
        </row>
        <row r="444">
          <cell r="C444" t="str">
            <v>4-A</v>
          </cell>
          <cell r="D444" t="str">
            <v>DZIEMBOWSKI GERALD</v>
          </cell>
          <cell r="E444" t="str">
            <v>M</v>
          </cell>
          <cell r="F444" t="str">
            <v>UNION SPORTIVE VALENCIENNES MARLY</v>
          </cell>
          <cell r="G444">
            <v>24469</v>
          </cell>
          <cell r="H444" t="str">
            <v>Adulte Masculin 50/59 ans</v>
          </cell>
          <cell r="I444" t="str">
            <v>2022</v>
          </cell>
          <cell r="J444" t="str">
            <v>05999017920</v>
          </cell>
          <cell r="K444" t="str">
            <v>4-A</v>
          </cell>
        </row>
        <row r="445">
          <cell r="C445" t="str">
            <v>3</v>
          </cell>
          <cell r="D445" t="str">
            <v>DZIEMBOWSKI QUENTIN</v>
          </cell>
          <cell r="E445" t="str">
            <v>M</v>
          </cell>
          <cell r="F445" t="str">
            <v>UNION SPORTIVE VALENCIENNES MARLY</v>
          </cell>
          <cell r="G445">
            <v>35508</v>
          </cell>
          <cell r="H445" t="str">
            <v>Adulte Masculin 20/29 ans</v>
          </cell>
          <cell r="I445" t="str">
            <v>2022</v>
          </cell>
          <cell r="J445" t="str">
            <v>05999012936</v>
          </cell>
          <cell r="K445" t="str">
            <v>3</v>
          </cell>
        </row>
        <row r="446">
          <cell r="D446" t="str">
            <v>FARTEK DÉBORAH</v>
          </cell>
          <cell r="E446" t="str">
            <v>F</v>
          </cell>
          <cell r="F446" t="str">
            <v>SAULZOIR MONTRECOURT CYCLING CLUB</v>
          </cell>
          <cell r="G446">
            <v>41138</v>
          </cell>
          <cell r="H446" t="str">
            <v>Jeune Féminin 9/10 ans</v>
          </cell>
          <cell r="I446" t="str">
            <v>2022</v>
          </cell>
          <cell r="J446" t="str">
            <v>05999083424</v>
          </cell>
          <cell r="K446" t="str">
            <v>JE</v>
          </cell>
        </row>
        <row r="447">
          <cell r="D447" t="str">
            <v>FARTEK LEA</v>
          </cell>
          <cell r="E447" t="str">
            <v>F</v>
          </cell>
          <cell r="F447" t="str">
            <v>SAULZOIR MONTRECOURT CYCLING CLUB</v>
          </cell>
          <cell r="G447">
            <v>40029</v>
          </cell>
          <cell r="H447" t="str">
            <v>Jeune Féminin 13/14 ans</v>
          </cell>
          <cell r="I447" t="str">
            <v>2022</v>
          </cell>
          <cell r="J447" t="str">
            <v>05999057088</v>
          </cell>
          <cell r="K447" t="str">
            <v>JE</v>
          </cell>
        </row>
        <row r="448">
          <cell r="C448" t="str">
            <v>1</v>
          </cell>
          <cell r="D448" t="str">
            <v>FAUCHART STEEVE</v>
          </cell>
          <cell r="E448" t="str">
            <v>M</v>
          </cell>
          <cell r="F448" t="str">
            <v>ASSOCIATION CYCLISTE DE CUINCY</v>
          </cell>
          <cell r="G448">
            <v>34370</v>
          </cell>
          <cell r="H448" t="str">
            <v>Adulte Masculin 20/29 ans</v>
          </cell>
          <cell r="I448" t="str">
            <v>2022</v>
          </cell>
          <cell r="J448" t="str">
            <v>05999128050</v>
          </cell>
          <cell r="K448" t="str">
            <v>1</v>
          </cell>
        </row>
        <row r="449">
          <cell r="C449" t="str">
            <v>3</v>
          </cell>
          <cell r="D449" t="str">
            <v>FAUCHOIS JACKY</v>
          </cell>
          <cell r="E449" t="str">
            <v>M</v>
          </cell>
          <cell r="F449" t="str">
            <v>TEAM STYLE FLINES LES MORTAGNE</v>
          </cell>
          <cell r="G449">
            <v>24773</v>
          </cell>
          <cell r="H449" t="str">
            <v>Adulte Masculin 50/59 ans</v>
          </cell>
          <cell r="I449" t="str">
            <v>2022</v>
          </cell>
          <cell r="J449" t="str">
            <v>05999012149</v>
          </cell>
          <cell r="K449" t="str">
            <v>3</v>
          </cell>
        </row>
        <row r="450">
          <cell r="C450" t="str">
            <v>3</v>
          </cell>
          <cell r="D450" t="str">
            <v>FAUCONNIER DAMIEN</v>
          </cell>
          <cell r="E450" t="str">
            <v>M</v>
          </cell>
          <cell r="F450" t="str">
            <v>ASSOCIATION CYCLISTE D'ETROEUNGT</v>
          </cell>
          <cell r="G450">
            <v>28851</v>
          </cell>
          <cell r="H450" t="str">
            <v>Adulte Masculin 40/49 ans</v>
          </cell>
          <cell r="I450" t="str">
            <v>2022</v>
          </cell>
          <cell r="J450" t="str">
            <v>05999130663</v>
          </cell>
          <cell r="K450" t="str">
            <v>3</v>
          </cell>
        </row>
        <row r="451">
          <cell r="D451" t="str">
            <v>FAUCONNIER LEONIE</v>
          </cell>
          <cell r="E451" t="str">
            <v>F</v>
          </cell>
          <cell r="F451" t="str">
            <v>ASSOCIATION CYCLISTE D'ETROEUNGT</v>
          </cell>
          <cell r="G451">
            <v>38889</v>
          </cell>
          <cell r="H451" t="str">
            <v>Jeune Féminin 15/16 ans</v>
          </cell>
          <cell r="I451" t="str">
            <v>2022</v>
          </cell>
          <cell r="J451" t="str">
            <v>05999124735</v>
          </cell>
          <cell r="K451" t="str">
            <v>JE</v>
          </cell>
        </row>
        <row r="452">
          <cell r="C452" t="str">
            <v>3</v>
          </cell>
          <cell r="D452" t="str">
            <v>FAUCRET VALENTIN</v>
          </cell>
          <cell r="E452" t="str">
            <v>M</v>
          </cell>
          <cell r="F452" t="str">
            <v>VELO CLUB SOLESMES</v>
          </cell>
          <cell r="G452">
            <v>37672</v>
          </cell>
          <cell r="H452" t="str">
            <v>Adulte Masculin 17/19 ans</v>
          </cell>
          <cell r="I452" t="str">
            <v>2022</v>
          </cell>
          <cell r="J452" t="str">
            <v>05999124727</v>
          </cell>
          <cell r="K452" t="str">
            <v>3</v>
          </cell>
        </row>
        <row r="453">
          <cell r="D453" t="str">
            <v>FEDERBE AXEL</v>
          </cell>
          <cell r="E453" t="str">
            <v>M</v>
          </cell>
          <cell r="F453" t="str">
            <v>UNION SPORTIVE VALENCIENNES MARLY</v>
          </cell>
          <cell r="G453">
            <v>39045</v>
          </cell>
          <cell r="H453" t="str">
            <v>Jeune Masculin 15/16 ans</v>
          </cell>
          <cell r="I453" t="str">
            <v>2022</v>
          </cell>
          <cell r="J453" t="str">
            <v>05999136197</v>
          </cell>
          <cell r="K453" t="str">
            <v>JE</v>
          </cell>
        </row>
        <row r="454">
          <cell r="C454" t="str">
            <v>FE</v>
          </cell>
          <cell r="D454" t="str">
            <v>FERNANDEZ STÉPHANIE</v>
          </cell>
          <cell r="E454" t="str">
            <v>F</v>
          </cell>
          <cell r="F454" t="str">
            <v>LA PEDALE MADELEINOISE</v>
          </cell>
          <cell r="G454">
            <v>32071</v>
          </cell>
          <cell r="H454" t="str">
            <v>Adulte Féminin 30/39 ans</v>
          </cell>
          <cell r="I454" t="str">
            <v>2022</v>
          </cell>
          <cell r="J454" t="str">
            <v>05999127989</v>
          </cell>
          <cell r="K454" t="str">
            <v>FE</v>
          </cell>
        </row>
        <row r="455">
          <cell r="C455" t="str">
            <v>2</v>
          </cell>
          <cell r="D455" t="str">
            <v>FERRO ORAZIO</v>
          </cell>
          <cell r="E455" t="str">
            <v>M</v>
          </cell>
          <cell r="F455" t="str">
            <v>TEAM B.B.L. HERGNIES</v>
          </cell>
          <cell r="G455">
            <v>37166</v>
          </cell>
          <cell r="H455" t="str">
            <v>Adulte Masculin 20/29 ans</v>
          </cell>
          <cell r="I455" t="str">
            <v>2022</v>
          </cell>
          <cell r="J455" t="str">
            <v>05999023389</v>
          </cell>
          <cell r="K455" t="str">
            <v>2</v>
          </cell>
        </row>
        <row r="456">
          <cell r="C456" t="str">
            <v>2</v>
          </cell>
          <cell r="D456" t="str">
            <v>FIEVET VALENTIN</v>
          </cell>
          <cell r="E456" t="str">
            <v>M</v>
          </cell>
          <cell r="F456" t="str">
            <v>RESILIENCE CLUB</v>
          </cell>
          <cell r="G456">
            <v>32720</v>
          </cell>
          <cell r="H456" t="str">
            <v>Adulte Masculin 30/39 ans</v>
          </cell>
          <cell r="I456" t="str">
            <v>2022</v>
          </cell>
          <cell r="J456" t="str">
            <v>05999123944</v>
          </cell>
          <cell r="K456" t="str">
            <v>2</v>
          </cell>
        </row>
        <row r="457">
          <cell r="C457" t="str">
            <v>3</v>
          </cell>
          <cell r="D457" t="str">
            <v>FILBIEN CHRISTOPHE</v>
          </cell>
          <cell r="E457" t="str">
            <v>M</v>
          </cell>
          <cell r="F457" t="str">
            <v>RESILIENCE CLUB</v>
          </cell>
          <cell r="G457">
            <v>26727</v>
          </cell>
          <cell r="H457" t="str">
            <v>Adulte Masculin 40/49 ans</v>
          </cell>
          <cell r="I457" t="str">
            <v>2022</v>
          </cell>
          <cell r="J457" t="str">
            <v>05999126419</v>
          </cell>
          <cell r="K457" t="str">
            <v>3</v>
          </cell>
        </row>
        <row r="458">
          <cell r="D458" t="str">
            <v>FILISD?O NOÉ</v>
          </cell>
          <cell r="E458" t="str">
            <v>M</v>
          </cell>
          <cell r="F458" t="str">
            <v>SAULZOIR MONTRECOURT CYCLING CLUB</v>
          </cell>
          <cell r="G458">
            <v>39298</v>
          </cell>
          <cell r="H458" t="str">
            <v>Jeune Masculin 15/16 ans</v>
          </cell>
          <cell r="I458" t="str">
            <v>2022</v>
          </cell>
          <cell r="J458" t="str">
            <v>05999135955</v>
          </cell>
          <cell r="K458" t="str">
            <v>JE</v>
          </cell>
        </row>
        <row r="459">
          <cell r="D459" t="str">
            <v>FINET ALEXIS</v>
          </cell>
          <cell r="E459" t="str">
            <v>M</v>
          </cell>
          <cell r="F459" t="str">
            <v>NEW TEAM MAULDE</v>
          </cell>
          <cell r="G459">
            <v>39470</v>
          </cell>
          <cell r="H459" t="str">
            <v>Jeune Masculin 13/14 ans</v>
          </cell>
          <cell r="I459" t="str">
            <v>2022</v>
          </cell>
          <cell r="J459" t="str">
            <v>05999130683</v>
          </cell>
          <cell r="K459" t="str">
            <v>JE</v>
          </cell>
        </row>
        <row r="460">
          <cell r="D460" t="str">
            <v>FINET LORENZO</v>
          </cell>
          <cell r="E460" t="str">
            <v>M</v>
          </cell>
          <cell r="F460" t="str">
            <v>VELO CLUB BAVAISIEN</v>
          </cell>
          <cell r="G460">
            <v>41785</v>
          </cell>
          <cell r="H460" t="str">
            <v>Jeune Masculin 7/8 ans</v>
          </cell>
          <cell r="I460" t="str">
            <v>2022</v>
          </cell>
          <cell r="J460" t="str">
            <v>05999128003</v>
          </cell>
          <cell r="K460" t="str">
            <v>JE</v>
          </cell>
        </row>
        <row r="461">
          <cell r="D461" t="str">
            <v>FINET TIMEO</v>
          </cell>
          <cell r="E461" t="str">
            <v>M</v>
          </cell>
          <cell r="F461" t="str">
            <v>NEW TEAM MAULDE</v>
          </cell>
          <cell r="G461">
            <v>40682</v>
          </cell>
          <cell r="H461" t="str">
            <v>Jeune Masculin 11/12 ans</v>
          </cell>
          <cell r="I461" t="str">
            <v>2022</v>
          </cell>
          <cell r="J461" t="str">
            <v>05999130684</v>
          </cell>
          <cell r="K461" t="str">
            <v>JE</v>
          </cell>
        </row>
        <row r="462">
          <cell r="C462" t="str">
            <v>4-A</v>
          </cell>
          <cell r="D462" t="str">
            <v>FINEZ DIDIER</v>
          </cell>
          <cell r="E462" t="str">
            <v>M</v>
          </cell>
          <cell r="F462" t="str">
            <v>AMICALE LAIQUE SPORTIVE  ROEULX</v>
          </cell>
          <cell r="G462">
            <v>22017</v>
          </cell>
          <cell r="H462" t="str">
            <v>Adulte Masculin 60 ans et plus</v>
          </cell>
          <cell r="I462" t="str">
            <v>2022</v>
          </cell>
          <cell r="J462" t="str">
            <v>05996226755</v>
          </cell>
          <cell r="K462" t="str">
            <v>4-A</v>
          </cell>
        </row>
        <row r="463">
          <cell r="D463" t="str">
            <v>FLAHAUT ILAN</v>
          </cell>
          <cell r="E463" t="str">
            <v>M</v>
          </cell>
          <cell r="F463" t="str">
            <v>ETOILE CYCLISTE LIEU ST AMAND</v>
          </cell>
          <cell r="G463">
            <v>41277</v>
          </cell>
          <cell r="H463" t="str">
            <v>Jeune Masculin 9/10 ans</v>
          </cell>
          <cell r="I463" t="str">
            <v>2022</v>
          </cell>
          <cell r="J463" t="str">
            <v>05999098735</v>
          </cell>
          <cell r="K463" t="str">
            <v>JE</v>
          </cell>
        </row>
        <row r="464">
          <cell r="D464" t="str">
            <v>FLAHAUT MARCEL</v>
          </cell>
          <cell r="E464" t="str">
            <v>M</v>
          </cell>
          <cell r="F464" t="str">
            <v>UNION SPORTIVE SAINT ANDRE</v>
          </cell>
          <cell r="G464">
            <v>18299</v>
          </cell>
          <cell r="H464" t="str">
            <v>Adulte Masculin 60 ans et plus</v>
          </cell>
          <cell r="I464" t="str">
            <v>2022</v>
          </cell>
          <cell r="J464" t="str">
            <v>05999029186</v>
          </cell>
          <cell r="K464" t="str">
            <v>4-B</v>
          </cell>
        </row>
        <row r="465">
          <cell r="D465" t="str">
            <v>FLAMENT LOICK</v>
          </cell>
          <cell r="E465" t="str">
            <v>M</v>
          </cell>
          <cell r="F465" t="str">
            <v>ETOILE CYCLISTE FEIGNIES</v>
          </cell>
          <cell r="G465">
            <v>37924</v>
          </cell>
          <cell r="H465" t="str">
            <v>Adulte Masculin 17/19 ans</v>
          </cell>
          <cell r="I465" t="str">
            <v>2022</v>
          </cell>
          <cell r="J465" t="str">
            <v>05999128025</v>
          </cell>
          <cell r="K465" t="str">
            <v>3</v>
          </cell>
        </row>
        <row r="466">
          <cell r="C466" t="str">
            <v>3</v>
          </cell>
          <cell r="D466" t="str">
            <v>FLITZ ERIC</v>
          </cell>
          <cell r="E466" t="str">
            <v>M</v>
          </cell>
          <cell r="F466" t="str">
            <v>RESILIENCE CLUB</v>
          </cell>
          <cell r="G466">
            <v>24889</v>
          </cell>
          <cell r="H466" t="str">
            <v>Adulte Masculin 50/59 ans</v>
          </cell>
          <cell r="I466" t="str">
            <v>2022</v>
          </cell>
          <cell r="J466" t="str">
            <v>05999126190</v>
          </cell>
          <cell r="K466" t="str">
            <v>3</v>
          </cell>
        </row>
        <row r="467">
          <cell r="D467" t="str">
            <v>FLOUR ENZO</v>
          </cell>
          <cell r="E467" t="str">
            <v>M</v>
          </cell>
          <cell r="F467" t="str">
            <v>ETOILE CYCLISTE TOURCOING</v>
          </cell>
          <cell r="G467">
            <v>39419</v>
          </cell>
          <cell r="H467" t="str">
            <v>Jeune Masculin 15/16 ans</v>
          </cell>
          <cell r="I467" t="str">
            <v>2022</v>
          </cell>
          <cell r="J467" t="str">
            <v>05999124120</v>
          </cell>
          <cell r="K467" t="str">
            <v>JE</v>
          </cell>
        </row>
        <row r="468">
          <cell r="C468" t="str">
            <v>1</v>
          </cell>
          <cell r="D468" t="str">
            <v>FLOUR FLORIAN</v>
          </cell>
          <cell r="E468" t="str">
            <v>M</v>
          </cell>
          <cell r="F468" t="str">
            <v>ETOILE CYCLISTE TOURCOING</v>
          </cell>
          <cell r="G468">
            <v>38263</v>
          </cell>
          <cell r="H468" t="str">
            <v>Adulte Masculin 17/19 ans</v>
          </cell>
          <cell r="I468" t="str">
            <v>2022</v>
          </cell>
          <cell r="J468" t="str">
            <v>05999084985</v>
          </cell>
          <cell r="K468" t="str">
            <v>1</v>
          </cell>
        </row>
        <row r="469">
          <cell r="D469" t="str">
            <v>FOINANT BAPTISTE</v>
          </cell>
          <cell r="E469" t="str">
            <v>M</v>
          </cell>
          <cell r="F469" t="str">
            <v>VELO CLUB DE L'ESCAUT ANZIN</v>
          </cell>
          <cell r="G469">
            <v>39540</v>
          </cell>
          <cell r="H469" t="str">
            <v>Jeune Masculin 13/14 ans</v>
          </cell>
          <cell r="I469" t="str">
            <v>2022</v>
          </cell>
          <cell r="J469" t="str">
            <v>05999124524</v>
          </cell>
          <cell r="K469" t="str">
            <v>JE</v>
          </cell>
        </row>
        <row r="470">
          <cell r="C470" t="str">
            <v>2</v>
          </cell>
          <cell r="D470" t="str">
            <v>FOLLET LOIC</v>
          </cell>
          <cell r="E470" t="str">
            <v>M</v>
          </cell>
          <cell r="F470" t="str">
            <v>CYCLO CLUB WAVRIN</v>
          </cell>
          <cell r="G470">
            <v>37236</v>
          </cell>
          <cell r="H470" t="str">
            <v>Adulte Masculin 20/29 ans</v>
          </cell>
          <cell r="I470" t="str">
            <v>2022</v>
          </cell>
          <cell r="J470" t="str">
            <v>05999125138</v>
          </cell>
          <cell r="K470" t="str">
            <v>2</v>
          </cell>
        </row>
        <row r="471">
          <cell r="C471" t="str">
            <v>2</v>
          </cell>
          <cell r="D471" t="str">
            <v>FONTAINE EMMANUEL</v>
          </cell>
          <cell r="E471" t="str">
            <v>M</v>
          </cell>
          <cell r="F471" t="str">
            <v>TEAM POLICE HDFN - ROUBAIX</v>
          </cell>
          <cell r="G471">
            <v>27187</v>
          </cell>
          <cell r="H471" t="str">
            <v>Adulte Masculin 40/49 ans</v>
          </cell>
          <cell r="I471" t="str">
            <v>2022</v>
          </cell>
          <cell r="J471" t="str">
            <v>05999017516</v>
          </cell>
          <cell r="K471" t="str">
            <v>2</v>
          </cell>
        </row>
        <row r="472">
          <cell r="D472" t="str">
            <v>FONTAINE JEROME</v>
          </cell>
          <cell r="E472" t="str">
            <v>M</v>
          </cell>
          <cell r="F472" t="str">
            <v>TEAM POLICE HDFN - ROUBAIX</v>
          </cell>
          <cell r="G472">
            <v>29269</v>
          </cell>
          <cell r="H472" t="str">
            <v>Adulte Masculin 40/49 ans</v>
          </cell>
          <cell r="I472" t="str">
            <v>2022</v>
          </cell>
          <cell r="J472" t="str">
            <v>05999017517</v>
          </cell>
          <cell r="K472" t="str">
            <v>2</v>
          </cell>
        </row>
        <row r="473">
          <cell r="D473" t="str">
            <v>FONTAINE NOA</v>
          </cell>
          <cell r="E473" t="str">
            <v>M</v>
          </cell>
          <cell r="F473" t="str">
            <v>HAVELUY CYCLO CLUB</v>
          </cell>
          <cell r="G473">
            <v>40983</v>
          </cell>
          <cell r="H473" t="str">
            <v>Jeune Masculin 9/10 ans</v>
          </cell>
          <cell r="I473" t="str">
            <v>2022</v>
          </cell>
          <cell r="J473" t="str">
            <v>05999127623</v>
          </cell>
          <cell r="K473" t="str">
            <v>JE</v>
          </cell>
        </row>
        <row r="474">
          <cell r="C474" t="str">
            <v>4-A</v>
          </cell>
          <cell r="D474" t="str">
            <v>FONTAINE STEPHANE</v>
          </cell>
          <cell r="E474" t="str">
            <v>M</v>
          </cell>
          <cell r="F474" t="str">
            <v>ETOILE CYCLISTE FEIGNIES</v>
          </cell>
          <cell r="G474">
            <v>26566</v>
          </cell>
          <cell r="H474" t="str">
            <v>Adulte Masculin 50/59 ans</v>
          </cell>
          <cell r="I474" t="str">
            <v>2022</v>
          </cell>
          <cell r="J474" t="str">
            <v>05999024845</v>
          </cell>
          <cell r="K474" t="str">
            <v>4-A</v>
          </cell>
        </row>
        <row r="475">
          <cell r="C475" t="str">
            <v>1</v>
          </cell>
          <cell r="D475" t="str">
            <v>FONTAINE THOMAS</v>
          </cell>
          <cell r="E475" t="str">
            <v>M</v>
          </cell>
          <cell r="F475" t="str">
            <v>ETOILE CYCLISTE FEIGNIES</v>
          </cell>
          <cell r="G475">
            <v>29567</v>
          </cell>
          <cell r="H475" t="str">
            <v>Adulte Masculin 40/49 ans</v>
          </cell>
          <cell r="I475" t="str">
            <v>2022</v>
          </cell>
          <cell r="J475" t="str">
            <v>05999024844</v>
          </cell>
          <cell r="K475" t="str">
            <v>1</v>
          </cell>
        </row>
        <row r="476">
          <cell r="C476" t="str">
            <v>1</v>
          </cell>
          <cell r="D476" t="str">
            <v>FORRIERE MAXENCE</v>
          </cell>
          <cell r="E476" t="str">
            <v>M</v>
          </cell>
          <cell r="F476" t="str">
            <v>VTT SAINT AMAND LES EAUX</v>
          </cell>
          <cell r="G476">
            <v>37219</v>
          </cell>
          <cell r="H476" t="str">
            <v>Adulte Masculin 20/29 ans</v>
          </cell>
          <cell r="I476" t="str">
            <v>2022</v>
          </cell>
          <cell r="J476" t="str">
            <v>05999076449</v>
          </cell>
          <cell r="K476" t="str">
            <v>1</v>
          </cell>
        </row>
        <row r="477">
          <cell r="C477" t="str">
            <v>4-A</v>
          </cell>
          <cell r="D477" t="str">
            <v>FOULON ANDRE</v>
          </cell>
          <cell r="E477" t="str">
            <v>M</v>
          </cell>
          <cell r="F477" t="str">
            <v>TEAM DECOPUB PROVILLE</v>
          </cell>
          <cell r="G477">
            <v>21494</v>
          </cell>
          <cell r="H477" t="str">
            <v>Adulte Masculin 60 ans et plus</v>
          </cell>
          <cell r="I477" t="str">
            <v>2022</v>
          </cell>
          <cell r="J477" t="str">
            <v>05999084860</v>
          </cell>
          <cell r="K477" t="str">
            <v>4-A</v>
          </cell>
        </row>
        <row r="478">
          <cell r="C478" t="str">
            <v>FE</v>
          </cell>
          <cell r="D478" t="str">
            <v>FOUQUET CLARICE</v>
          </cell>
          <cell r="E478" t="str">
            <v>F</v>
          </cell>
          <cell r="F478" t="str">
            <v>TEAM LINK AND RIDE HERIN</v>
          </cell>
          <cell r="G478">
            <v>37794</v>
          </cell>
          <cell r="H478" t="str">
            <v>Adulte Féminin 17/29 ans</v>
          </cell>
          <cell r="I478" t="str">
            <v>2022</v>
          </cell>
          <cell r="J478" t="str">
            <v>05999066621</v>
          </cell>
          <cell r="K478" t="str">
            <v>FE</v>
          </cell>
        </row>
        <row r="479">
          <cell r="D479" t="str">
            <v>FOUQUET FLORINE</v>
          </cell>
          <cell r="E479" t="str">
            <v>F</v>
          </cell>
          <cell r="F479" t="str">
            <v>TEAM LINK AND RIDE HERIN</v>
          </cell>
          <cell r="G479">
            <v>36068</v>
          </cell>
          <cell r="H479" t="str">
            <v>Adulte Féminin 17/29 ans</v>
          </cell>
          <cell r="I479" t="str">
            <v>2022</v>
          </cell>
          <cell r="J479" t="str">
            <v>05999065110</v>
          </cell>
          <cell r="K479" t="str">
            <v>3</v>
          </cell>
        </row>
        <row r="480">
          <cell r="C480" t="str">
            <v>3</v>
          </cell>
          <cell r="D480" t="str">
            <v>FOURMANOIR JEAN MARIE</v>
          </cell>
          <cell r="E480" t="str">
            <v>M</v>
          </cell>
          <cell r="F480" t="str">
            <v>T.C.S.P. 59 - FERRIERE LA GRANDE</v>
          </cell>
          <cell r="G480">
            <v>21762</v>
          </cell>
          <cell r="H480" t="str">
            <v>Adulte Masculin 60 ans et plus</v>
          </cell>
          <cell r="I480" t="str">
            <v>2022</v>
          </cell>
          <cell r="J480" t="str">
            <v>05999090516</v>
          </cell>
          <cell r="K480" t="str">
            <v>3</v>
          </cell>
        </row>
        <row r="481">
          <cell r="C481" t="str">
            <v>2</v>
          </cell>
          <cell r="D481" t="str">
            <v>FOURNIER AXEL</v>
          </cell>
          <cell r="E481" t="str">
            <v>M</v>
          </cell>
          <cell r="F481" t="str">
            <v>ETOILE CYCLISTE FEIGNIES</v>
          </cell>
          <cell r="G481">
            <v>32627</v>
          </cell>
          <cell r="H481" t="str">
            <v>Adulte Masculin 30/39 ans</v>
          </cell>
          <cell r="I481" t="str">
            <v>2022</v>
          </cell>
          <cell r="J481" t="str">
            <v>05999122578</v>
          </cell>
          <cell r="K481" t="str">
            <v>2</v>
          </cell>
        </row>
        <row r="482">
          <cell r="C482" t="str">
            <v>3</v>
          </cell>
          <cell r="D482" t="str">
            <v>FOURNIVAL NICOLAS</v>
          </cell>
          <cell r="E482" t="str">
            <v>M</v>
          </cell>
          <cell r="F482" t="str">
            <v>UNION VELOCIPEDIQUE FOURMISIENNE</v>
          </cell>
          <cell r="G482">
            <v>35579</v>
          </cell>
          <cell r="H482" t="str">
            <v>Adulte Masculin 20/29 ans</v>
          </cell>
          <cell r="I482" t="str">
            <v>2022</v>
          </cell>
          <cell r="J482" t="str">
            <v>05996224016</v>
          </cell>
          <cell r="K482" t="str">
            <v>3</v>
          </cell>
        </row>
        <row r="483">
          <cell r="C483" t="str">
            <v>2</v>
          </cell>
          <cell r="D483" t="str">
            <v>FRANCOIS AYMERIC</v>
          </cell>
          <cell r="E483" t="str">
            <v>M</v>
          </cell>
          <cell r="F483" t="str">
            <v>CAMPHIN EN CAREMBAULT CYCLING TEAM</v>
          </cell>
          <cell r="G483">
            <v>37301</v>
          </cell>
          <cell r="H483" t="str">
            <v>Adulte Masculin 20/29 ans</v>
          </cell>
          <cell r="I483" t="str">
            <v>2022</v>
          </cell>
          <cell r="J483" t="str">
            <v>05904842870</v>
          </cell>
          <cell r="K483" t="str">
            <v>2</v>
          </cell>
        </row>
        <row r="484">
          <cell r="C484" t="str">
            <v>1</v>
          </cell>
          <cell r="D484" t="str">
            <v>FRANCOIS FABRICE</v>
          </cell>
          <cell r="E484" t="str">
            <v>M</v>
          </cell>
          <cell r="F484" t="str">
            <v>ETOILE CYCLISTE FEIGNIES</v>
          </cell>
          <cell r="G484">
            <v>26418</v>
          </cell>
          <cell r="H484" t="str">
            <v>Adulte Masculin 50/59 ans</v>
          </cell>
          <cell r="I484" t="str">
            <v>2022</v>
          </cell>
          <cell r="J484" t="str">
            <v>05996219275</v>
          </cell>
          <cell r="K484" t="str">
            <v>1</v>
          </cell>
        </row>
        <row r="485">
          <cell r="C485" t="str">
            <v>3</v>
          </cell>
          <cell r="D485" t="str">
            <v>FRANCOIS MICHAEL</v>
          </cell>
          <cell r="E485" t="str">
            <v>M</v>
          </cell>
          <cell r="F485" t="str">
            <v>ENTENTE CYCLISTE FACHES-THUMESNIL RONCHIN</v>
          </cell>
          <cell r="G485">
            <v>24770</v>
          </cell>
          <cell r="H485" t="str">
            <v>Adulte Masculin 50/59 ans</v>
          </cell>
          <cell r="I485" t="str">
            <v>2022</v>
          </cell>
          <cell r="J485" t="str">
            <v>05999021760</v>
          </cell>
          <cell r="K485" t="str">
            <v>3</v>
          </cell>
        </row>
        <row r="486">
          <cell r="C486" t="str">
            <v>3</v>
          </cell>
          <cell r="D486" t="str">
            <v>FRANCOIS PIERRE</v>
          </cell>
          <cell r="E486" t="str">
            <v>M</v>
          </cell>
          <cell r="F486" t="str">
            <v>ENTENTE CYCLISTE FACHES-THUMESNIL RONCHIN</v>
          </cell>
          <cell r="G486">
            <v>38584</v>
          </cell>
          <cell r="H486" t="str">
            <v>Adulte Masculin 17/19 ans</v>
          </cell>
          <cell r="I486" t="str">
            <v>2022</v>
          </cell>
          <cell r="J486" t="str">
            <v>05999021764</v>
          </cell>
          <cell r="K486" t="str">
            <v>3</v>
          </cell>
        </row>
        <row r="487">
          <cell r="C487" t="str">
            <v>3</v>
          </cell>
          <cell r="D487" t="str">
            <v>FRANCOIS VALENTIN</v>
          </cell>
          <cell r="E487" t="str">
            <v>M</v>
          </cell>
          <cell r="F487" t="str">
            <v>ENTENTE CYCLISTE FACHES-THUMESNIL RONCHIN</v>
          </cell>
          <cell r="G487">
            <v>38584</v>
          </cell>
          <cell r="H487" t="str">
            <v>Adulte Masculin 17/19 ans</v>
          </cell>
          <cell r="I487" t="str">
            <v>2022</v>
          </cell>
          <cell r="J487" t="str">
            <v>05999021763</v>
          </cell>
          <cell r="K487" t="str">
            <v>3</v>
          </cell>
        </row>
        <row r="488">
          <cell r="C488" t="str">
            <v>3</v>
          </cell>
          <cell r="D488" t="str">
            <v>FREROT FRANCK</v>
          </cell>
          <cell r="E488" t="str">
            <v>M</v>
          </cell>
          <cell r="F488" t="str">
            <v>U.C. CAPELLOISE FOURMIES</v>
          </cell>
          <cell r="G488">
            <v>25486</v>
          </cell>
          <cell r="H488" t="str">
            <v>Adulte Masculin 50/59 ans</v>
          </cell>
          <cell r="I488" t="str">
            <v>2022</v>
          </cell>
          <cell r="J488" t="str">
            <v>05999069653</v>
          </cell>
          <cell r="K488" t="str">
            <v>3</v>
          </cell>
        </row>
        <row r="489">
          <cell r="D489" t="str">
            <v>FRISON AURELIEN</v>
          </cell>
          <cell r="E489" t="str">
            <v>M</v>
          </cell>
          <cell r="F489" t="str">
            <v>ASSOCIATION CYCLISTE D'ETROEUNGT</v>
          </cell>
          <cell r="G489">
            <v>30817</v>
          </cell>
          <cell r="H489" t="str">
            <v>Adulte Masculin 30/39 ans</v>
          </cell>
          <cell r="I489" t="str">
            <v>2022</v>
          </cell>
          <cell r="J489" t="str">
            <v>05999123948</v>
          </cell>
          <cell r="K489" t="str">
            <v>3</v>
          </cell>
        </row>
        <row r="490">
          <cell r="C490" t="str">
            <v>3</v>
          </cell>
          <cell r="D490" t="str">
            <v>FROMENT DAVID</v>
          </cell>
          <cell r="E490" t="str">
            <v>M</v>
          </cell>
          <cell r="F490" t="str">
            <v>T.C.S.P. 59 - FERRIERE LA GRANDE</v>
          </cell>
          <cell r="G490">
            <v>30296</v>
          </cell>
          <cell r="H490" t="str">
            <v>Adulte Masculin 40/49 ans</v>
          </cell>
          <cell r="I490" t="str">
            <v>2022</v>
          </cell>
          <cell r="J490" t="str">
            <v>05999111161</v>
          </cell>
          <cell r="K490" t="str">
            <v>3</v>
          </cell>
        </row>
        <row r="491">
          <cell r="C491" t="str">
            <v>3</v>
          </cell>
          <cell r="D491" t="str">
            <v>FROMENT NICOLAS</v>
          </cell>
          <cell r="E491" t="str">
            <v>M</v>
          </cell>
          <cell r="F491" t="str">
            <v>ETOILE CYCLISTE FEIGNIES</v>
          </cell>
          <cell r="G491">
            <v>30946</v>
          </cell>
          <cell r="H491" t="str">
            <v>Adulte Masculin 30/39 ans</v>
          </cell>
          <cell r="I491" t="str">
            <v>2022</v>
          </cell>
          <cell r="J491" t="str">
            <v>05999012519</v>
          </cell>
          <cell r="K491" t="str">
            <v>3</v>
          </cell>
        </row>
        <row r="492">
          <cell r="D492" t="str">
            <v>GABELLE QUENTIN</v>
          </cell>
          <cell r="E492" t="str">
            <v>M</v>
          </cell>
          <cell r="F492" t="str">
            <v>ETOILE CYCLISTE LIEU ST AMAND</v>
          </cell>
          <cell r="G492">
            <v>38784</v>
          </cell>
          <cell r="H492" t="str">
            <v>Jeune Masculin 15/16 ans</v>
          </cell>
          <cell r="I492" t="str">
            <v>2022</v>
          </cell>
          <cell r="J492" t="str">
            <v>05999118499</v>
          </cell>
          <cell r="K492" t="str">
            <v>JE</v>
          </cell>
        </row>
        <row r="493">
          <cell r="C493" t="str">
            <v>4-A</v>
          </cell>
          <cell r="D493" t="str">
            <v>GABEZ ANDRÉ</v>
          </cell>
          <cell r="E493" t="str">
            <v>M</v>
          </cell>
          <cell r="F493" t="str">
            <v>NEW TEAM MAULDE</v>
          </cell>
          <cell r="G493">
            <v>21854</v>
          </cell>
          <cell r="H493" t="str">
            <v>Adulte Masculin 60 ans et plus</v>
          </cell>
          <cell r="I493" t="str">
            <v>2022</v>
          </cell>
          <cell r="J493" t="str">
            <v>05996215994</v>
          </cell>
          <cell r="K493" t="str">
            <v>4-A</v>
          </cell>
        </row>
        <row r="494">
          <cell r="C494" t="str">
            <v>1</v>
          </cell>
          <cell r="D494" t="str">
            <v>GABEZ BAPTISTE</v>
          </cell>
          <cell r="E494" t="str">
            <v>M</v>
          </cell>
          <cell r="F494" t="str">
            <v>VELO CLUB SOLESMES</v>
          </cell>
          <cell r="G494">
            <v>37291</v>
          </cell>
          <cell r="H494" t="str">
            <v>Adulte Masculin 20/29 ans</v>
          </cell>
          <cell r="I494" t="str">
            <v>2022</v>
          </cell>
          <cell r="J494" t="str">
            <v>05999127692</v>
          </cell>
          <cell r="K494" t="str">
            <v>1</v>
          </cell>
        </row>
        <row r="495">
          <cell r="C495" t="str">
            <v>3</v>
          </cell>
          <cell r="D495" t="str">
            <v>GAIGNARD ALEXANDRE</v>
          </cell>
          <cell r="E495" t="str">
            <v>M</v>
          </cell>
          <cell r="F495" t="str">
            <v>ENTENTE CYCLISTE FACHES-THUMESNIL RONCHIN</v>
          </cell>
          <cell r="G495">
            <v>38574</v>
          </cell>
          <cell r="H495" t="str">
            <v>Adulte Masculin 17/19 ans</v>
          </cell>
          <cell r="I495" t="str">
            <v>2022</v>
          </cell>
          <cell r="J495" t="str">
            <v>05999086479</v>
          </cell>
          <cell r="K495" t="str">
            <v>3</v>
          </cell>
        </row>
        <row r="496">
          <cell r="C496" t="str">
            <v>3</v>
          </cell>
          <cell r="D496" t="str">
            <v>GAILLEZ ANTHONY</v>
          </cell>
          <cell r="E496" t="str">
            <v>M</v>
          </cell>
          <cell r="F496" t="str">
            <v>CERCLE OLYMPIQUE MARCOING</v>
          </cell>
          <cell r="G496">
            <v>34443</v>
          </cell>
          <cell r="H496" t="str">
            <v>Adulte Masculin 20/29 ans</v>
          </cell>
          <cell r="I496" t="str">
            <v>2022</v>
          </cell>
          <cell r="J496" t="str">
            <v>05999135576</v>
          </cell>
          <cell r="K496" t="str">
            <v>3</v>
          </cell>
        </row>
        <row r="497">
          <cell r="C497" t="str">
            <v>1</v>
          </cell>
          <cell r="D497" t="str">
            <v>GAILLEZ VINCENT</v>
          </cell>
          <cell r="E497" t="str">
            <v>M</v>
          </cell>
          <cell r="F497" t="str">
            <v>CERCLE OLYMPIQUE MARCOING</v>
          </cell>
          <cell r="G497">
            <v>33678</v>
          </cell>
          <cell r="H497" t="str">
            <v>Adulte Masculin 30/39 ans</v>
          </cell>
          <cell r="I497" t="str">
            <v>2022</v>
          </cell>
          <cell r="J497" t="str">
            <v>05999135577</v>
          </cell>
          <cell r="K497" t="str">
            <v>1</v>
          </cell>
        </row>
        <row r="498">
          <cell r="C498" t="str">
            <v>3</v>
          </cell>
          <cell r="D498" t="str">
            <v>GAMACHE CHRISTOPHE</v>
          </cell>
          <cell r="E498" t="str">
            <v>M</v>
          </cell>
          <cell r="F498" t="str">
            <v>CYCLOS RANDONNEURS LA BASSEE</v>
          </cell>
          <cell r="G498">
            <v>26756</v>
          </cell>
          <cell r="H498" t="str">
            <v>Adulte Masculin 40/49 ans</v>
          </cell>
          <cell r="I498" t="str">
            <v>2022</v>
          </cell>
          <cell r="J498" t="str">
            <v>05999069712</v>
          </cell>
          <cell r="K498" t="str">
            <v>3</v>
          </cell>
        </row>
        <row r="499">
          <cell r="D499" t="str">
            <v>GAMACHE LILIAN</v>
          </cell>
          <cell r="E499" t="str">
            <v>M</v>
          </cell>
          <cell r="F499" t="str">
            <v>CYCLOS RANDONNEURS LA BASSEE</v>
          </cell>
          <cell r="G499">
            <v>39859</v>
          </cell>
          <cell r="H499" t="str">
            <v>Jeune Masculin 13/14 ans</v>
          </cell>
          <cell r="I499" t="str">
            <v>2022</v>
          </cell>
          <cell r="J499" t="str">
            <v>05999076980</v>
          </cell>
          <cell r="K499" t="str">
            <v>JE</v>
          </cell>
        </row>
        <row r="500">
          <cell r="D500" t="str">
            <v>GAMACHE NOLAN</v>
          </cell>
          <cell r="E500" t="str">
            <v>M</v>
          </cell>
          <cell r="F500" t="str">
            <v>CYCLOS RANDONNEURS LA BASSEE</v>
          </cell>
          <cell r="G500">
            <v>40648</v>
          </cell>
          <cell r="H500" t="str">
            <v>Jeune Masculin 11/12 ans</v>
          </cell>
          <cell r="I500" t="str">
            <v>2022</v>
          </cell>
          <cell r="J500" t="str">
            <v>05999104656</v>
          </cell>
          <cell r="K500" t="str">
            <v>JE</v>
          </cell>
        </row>
        <row r="501">
          <cell r="C501" t="str">
            <v>2</v>
          </cell>
          <cell r="D501" t="str">
            <v>GARD ALEXI</v>
          </cell>
          <cell r="E501" t="str">
            <v>M</v>
          </cell>
          <cell r="F501" t="str">
            <v>VELO CLUB SOLESMES</v>
          </cell>
          <cell r="G501">
            <v>37323</v>
          </cell>
          <cell r="H501" t="str">
            <v>Adulte Masculin 20/29 ans</v>
          </cell>
          <cell r="I501" t="str">
            <v>2022</v>
          </cell>
          <cell r="J501" t="str">
            <v>05999105635</v>
          </cell>
          <cell r="K501" t="str">
            <v>2</v>
          </cell>
        </row>
        <row r="502">
          <cell r="C502" t="str">
            <v>4-A</v>
          </cell>
          <cell r="D502" t="str">
            <v>GARD DENIS</v>
          </cell>
          <cell r="E502" t="str">
            <v>M</v>
          </cell>
          <cell r="F502" t="str">
            <v>VELO CLUB SOLESMES</v>
          </cell>
          <cell r="G502">
            <v>25844</v>
          </cell>
          <cell r="H502" t="str">
            <v>Adulte Masculin 50/59 ans</v>
          </cell>
          <cell r="I502" t="str">
            <v>2022</v>
          </cell>
          <cell r="J502" t="str">
            <v>05999119956</v>
          </cell>
          <cell r="K502" t="str">
            <v>4-A</v>
          </cell>
        </row>
        <row r="503">
          <cell r="C503" t="str">
            <v>4-A</v>
          </cell>
          <cell r="D503" t="str">
            <v>GAVERIAUX. CHRISTIAN</v>
          </cell>
          <cell r="E503" t="str">
            <v>M</v>
          </cell>
          <cell r="F503" t="str">
            <v>HAVELUY CYCLO CLUB</v>
          </cell>
          <cell r="G503">
            <v>21495</v>
          </cell>
          <cell r="H503" t="str">
            <v>Adulte Masculin 60 ans et plus</v>
          </cell>
          <cell r="I503" t="str">
            <v>2022</v>
          </cell>
          <cell r="J503" t="str">
            <v>05966529331</v>
          </cell>
          <cell r="K503" t="str">
            <v>4-A</v>
          </cell>
        </row>
        <row r="504">
          <cell r="C504" t="str">
            <v>3</v>
          </cell>
          <cell r="D504" t="str">
            <v>GELLE MAXIME</v>
          </cell>
          <cell r="E504" t="str">
            <v>M</v>
          </cell>
          <cell r="F504" t="str">
            <v>CYCLO CLUB WAVRIN</v>
          </cell>
          <cell r="G504">
            <v>36814</v>
          </cell>
          <cell r="H504" t="str">
            <v>Adulte Masculin 20/29 ans</v>
          </cell>
          <cell r="I504" t="str">
            <v>2022</v>
          </cell>
          <cell r="J504" t="str">
            <v>05999124531</v>
          </cell>
          <cell r="K504" t="str">
            <v>3</v>
          </cell>
        </row>
        <row r="505">
          <cell r="C505" t="str">
            <v>3</v>
          </cell>
          <cell r="D505" t="str">
            <v>GENARTE MICHAEL</v>
          </cell>
          <cell r="E505" t="str">
            <v>M</v>
          </cell>
          <cell r="F505" t="str">
            <v>UNION VELOCIPEDIQUE FOURMISIENNE</v>
          </cell>
          <cell r="G505">
            <v>26600</v>
          </cell>
          <cell r="H505" t="str">
            <v>Adulte Masculin 50/59 ans</v>
          </cell>
          <cell r="I505" t="str">
            <v>2022</v>
          </cell>
          <cell r="J505" t="str">
            <v>05999130682</v>
          </cell>
          <cell r="K505" t="str">
            <v>3</v>
          </cell>
        </row>
        <row r="506">
          <cell r="C506" t="str">
            <v>4-A</v>
          </cell>
          <cell r="D506" t="str">
            <v>GENCE MICHEL</v>
          </cell>
          <cell r="E506" t="str">
            <v>M</v>
          </cell>
          <cell r="F506" t="str">
            <v>TEAM B.B.L. HERGNIES</v>
          </cell>
          <cell r="G506">
            <v>27669</v>
          </cell>
          <cell r="H506" t="str">
            <v>Adulte Masculin 40/49 ans</v>
          </cell>
          <cell r="I506" t="str">
            <v>2022</v>
          </cell>
          <cell r="J506" t="str">
            <v>05999030402</v>
          </cell>
          <cell r="K506" t="str">
            <v>4-A</v>
          </cell>
        </row>
        <row r="507">
          <cell r="C507" t="str">
            <v>3</v>
          </cell>
          <cell r="D507" t="str">
            <v>GEORGES BENOIT</v>
          </cell>
          <cell r="E507" t="str">
            <v>M</v>
          </cell>
          <cell r="F507" t="str">
            <v>VELO CLUB UNION HALLUIN</v>
          </cell>
          <cell r="G507">
            <v>31618</v>
          </cell>
          <cell r="H507" t="str">
            <v>Adulte Masculin 30/39 ans</v>
          </cell>
          <cell r="I507" t="str">
            <v>2022</v>
          </cell>
          <cell r="J507" t="str">
            <v>05999135151</v>
          </cell>
          <cell r="K507" t="str">
            <v>3</v>
          </cell>
        </row>
        <row r="508">
          <cell r="C508" t="str">
            <v>3</v>
          </cell>
          <cell r="D508" t="str">
            <v>GEORGES DAVID</v>
          </cell>
          <cell r="E508" t="str">
            <v>M</v>
          </cell>
          <cell r="F508" t="str">
            <v>UNION SPORTIVE VALENCIENNES MARLY</v>
          </cell>
          <cell r="G508">
            <v>26735</v>
          </cell>
          <cell r="H508" t="str">
            <v>Adulte Masculin 40/49 ans</v>
          </cell>
          <cell r="I508" t="str">
            <v>2022</v>
          </cell>
          <cell r="J508" t="str">
            <v>05999098083</v>
          </cell>
          <cell r="K508" t="str">
            <v>3</v>
          </cell>
        </row>
        <row r="509">
          <cell r="C509" t="str">
            <v>4-A</v>
          </cell>
          <cell r="D509" t="str">
            <v>GEORGES OLIVIER</v>
          </cell>
          <cell r="E509" t="str">
            <v>M</v>
          </cell>
          <cell r="F509" t="str">
            <v>UNION SPORTIVE VALENCIENNES MARLY</v>
          </cell>
          <cell r="G509">
            <v>29694</v>
          </cell>
          <cell r="H509" t="str">
            <v>Adulte Masculin 40/49 ans</v>
          </cell>
          <cell r="I509" t="str">
            <v>2022</v>
          </cell>
          <cell r="J509" t="str">
            <v>05999098084</v>
          </cell>
          <cell r="K509" t="str">
            <v>4-A</v>
          </cell>
        </row>
        <row r="510">
          <cell r="C510" t="str">
            <v>3</v>
          </cell>
          <cell r="D510" t="str">
            <v>GERMAIN VIANEY</v>
          </cell>
          <cell r="E510" t="str">
            <v>M</v>
          </cell>
          <cell r="F510" t="str">
            <v>ETOILE CYCLISTE TOURCOING</v>
          </cell>
          <cell r="G510">
            <v>35863</v>
          </cell>
          <cell r="H510" t="str">
            <v>Adulte Masculin 20/29 ans</v>
          </cell>
          <cell r="I510" t="str">
            <v>2022</v>
          </cell>
          <cell r="J510" t="str">
            <v>05999095371</v>
          </cell>
          <cell r="K510" t="str">
            <v>3</v>
          </cell>
        </row>
        <row r="511">
          <cell r="C511" t="str">
            <v>3</v>
          </cell>
          <cell r="D511" t="str">
            <v>GILLERON SOPHIE</v>
          </cell>
          <cell r="E511" t="str">
            <v>F</v>
          </cell>
          <cell r="F511" t="str">
            <v>VELO CLUB HORNAING</v>
          </cell>
          <cell r="G511">
            <v>30931</v>
          </cell>
          <cell r="H511" t="str">
            <v>Adulte Féminin 30/39 ans</v>
          </cell>
          <cell r="I511" t="str">
            <v>2022</v>
          </cell>
          <cell r="J511" t="str">
            <v>05999024928</v>
          </cell>
          <cell r="K511" t="str">
            <v>3</v>
          </cell>
        </row>
        <row r="512">
          <cell r="C512" t="str">
            <v>3</v>
          </cell>
          <cell r="D512" t="str">
            <v>GILLES NICOLAS</v>
          </cell>
          <cell r="E512" t="str">
            <v>M</v>
          </cell>
          <cell r="F512" t="str">
            <v>ETOILE CYCLISTE TOURCOING</v>
          </cell>
          <cell r="G512">
            <v>29494</v>
          </cell>
          <cell r="H512" t="str">
            <v>Adulte Masculin 40/49 ans</v>
          </cell>
          <cell r="I512" t="str">
            <v>2022</v>
          </cell>
          <cell r="J512" t="str">
            <v>05994059612</v>
          </cell>
          <cell r="K512" t="str">
            <v>3</v>
          </cell>
        </row>
        <row r="513">
          <cell r="C513" t="str">
            <v>2</v>
          </cell>
          <cell r="D513" t="str">
            <v>GILLOEN STEPHANE</v>
          </cell>
          <cell r="E513" t="str">
            <v>M</v>
          </cell>
          <cell r="F513" t="str">
            <v>UNION CYCLISTE WATTIGNIES</v>
          </cell>
          <cell r="G513">
            <v>25108</v>
          </cell>
          <cell r="H513" t="str">
            <v>Adulte Masculin 50/59 ans</v>
          </cell>
          <cell r="I513" t="str">
            <v>2022</v>
          </cell>
          <cell r="J513" t="str">
            <v>05999065112</v>
          </cell>
          <cell r="K513" t="str">
            <v>2</v>
          </cell>
        </row>
        <row r="514">
          <cell r="D514" t="str">
            <v>GILLON MAXENCE</v>
          </cell>
          <cell r="E514" t="str">
            <v>M</v>
          </cell>
          <cell r="F514" t="str">
            <v>CYCLO CLUB WAVRIN</v>
          </cell>
          <cell r="G514">
            <v>39945</v>
          </cell>
          <cell r="H514" t="str">
            <v>Jeune Masculin 13/14 ans</v>
          </cell>
          <cell r="I514" t="str">
            <v>2022</v>
          </cell>
          <cell r="J514" t="str">
            <v>05999131547</v>
          </cell>
          <cell r="K514" t="str">
            <v>JE</v>
          </cell>
        </row>
        <row r="515">
          <cell r="C515" t="str">
            <v>2</v>
          </cell>
          <cell r="D515" t="str">
            <v>GILLOT JULIEN</v>
          </cell>
          <cell r="E515" t="str">
            <v>M</v>
          </cell>
          <cell r="F515" t="str">
            <v>GILLOT CYCLING CLUB FEIGNIES</v>
          </cell>
          <cell r="G515">
            <v>29998</v>
          </cell>
          <cell r="H515" t="str">
            <v>Adulte Masculin 40/49 ans</v>
          </cell>
          <cell r="I515" t="str">
            <v>2022</v>
          </cell>
          <cell r="J515" t="str">
            <v>05996222811</v>
          </cell>
          <cell r="K515" t="str">
            <v>2</v>
          </cell>
        </row>
        <row r="516">
          <cell r="C516" t="str">
            <v>2</v>
          </cell>
          <cell r="D516" t="str">
            <v>GILLOT NICOLAS</v>
          </cell>
          <cell r="E516" t="str">
            <v>M</v>
          </cell>
          <cell r="F516" t="str">
            <v>GILLOT CYCLING CLUB FEIGNIES</v>
          </cell>
          <cell r="G516">
            <v>30459</v>
          </cell>
          <cell r="H516" t="str">
            <v>Adulte Masculin 30/39 ans</v>
          </cell>
          <cell r="I516" t="str">
            <v>2022</v>
          </cell>
          <cell r="J516" t="str">
            <v>05996222810</v>
          </cell>
          <cell r="K516" t="str">
            <v>2</v>
          </cell>
        </row>
        <row r="517">
          <cell r="C517" t="str">
            <v>3</v>
          </cell>
          <cell r="D517" t="str">
            <v>GIRARD TANCREDE</v>
          </cell>
          <cell r="E517" t="str">
            <v>M</v>
          </cell>
          <cell r="F517" t="str">
            <v>ESPOIR CYCLISTE WAMBRECHIES MARQUETTE</v>
          </cell>
          <cell r="G517">
            <v>38425</v>
          </cell>
          <cell r="H517" t="str">
            <v>Adulte Masculin 17/19 ans</v>
          </cell>
          <cell r="I517" t="str">
            <v>2022</v>
          </cell>
          <cell r="J517" t="str">
            <v>05999096077</v>
          </cell>
          <cell r="K517" t="str">
            <v>3</v>
          </cell>
        </row>
        <row r="518">
          <cell r="D518" t="str">
            <v>GIRDARY-RAMSSAMY AXEL</v>
          </cell>
          <cell r="E518" t="str">
            <v>M</v>
          </cell>
          <cell r="F518" t="str">
            <v>ETOILE CYCLISTE FEIGNIES</v>
          </cell>
          <cell r="G518">
            <v>38984</v>
          </cell>
          <cell r="H518" t="str">
            <v>Jeune Masculin 15/16 ans</v>
          </cell>
          <cell r="I518" t="str">
            <v>2022</v>
          </cell>
          <cell r="J518" t="str">
            <v>05999120615</v>
          </cell>
          <cell r="K518" t="str">
            <v>JE</v>
          </cell>
        </row>
        <row r="519">
          <cell r="C519" t="str">
            <v>2</v>
          </cell>
          <cell r="D519" t="str">
            <v>GLINEUR MICKAEL</v>
          </cell>
          <cell r="E519" t="str">
            <v>M</v>
          </cell>
          <cell r="F519" t="str">
            <v>ETOILE CYCLISTE LIEU ST AMAND</v>
          </cell>
          <cell r="G519">
            <v>27212</v>
          </cell>
          <cell r="H519" t="str">
            <v>Adulte Masculin 40/49 ans</v>
          </cell>
          <cell r="I519" t="str">
            <v>2022</v>
          </cell>
          <cell r="J519" t="str">
            <v>05999069710</v>
          </cell>
          <cell r="K519" t="str">
            <v>2</v>
          </cell>
        </row>
        <row r="520">
          <cell r="C520" t="str">
            <v>4-A</v>
          </cell>
          <cell r="D520" t="str">
            <v>GLINEUR OLIVIER</v>
          </cell>
          <cell r="E520" t="str">
            <v>M</v>
          </cell>
          <cell r="F520" t="str">
            <v>SAULZOIR MONTRECOURT CYCLING CLUB</v>
          </cell>
          <cell r="G520">
            <v>24821</v>
          </cell>
          <cell r="H520" t="str">
            <v>Adulte Masculin 50/59 ans</v>
          </cell>
          <cell r="I520" t="str">
            <v>2022</v>
          </cell>
          <cell r="J520" t="str">
            <v>05999069148</v>
          </cell>
          <cell r="K520" t="str">
            <v>4-A</v>
          </cell>
        </row>
        <row r="521">
          <cell r="D521" t="str">
            <v>GOCHON AXEL</v>
          </cell>
          <cell r="E521" t="str">
            <v>M</v>
          </cell>
          <cell r="F521" t="str">
            <v>ETOILE CYCLISTE TOURCOING</v>
          </cell>
          <cell r="G521">
            <v>40311</v>
          </cell>
          <cell r="H521" t="str">
            <v>Jeune Masculin 11/12 ans</v>
          </cell>
          <cell r="I521" t="str">
            <v>2022</v>
          </cell>
          <cell r="J521" t="str">
            <v>05999107300</v>
          </cell>
          <cell r="K521" t="str">
            <v>JE</v>
          </cell>
        </row>
        <row r="522">
          <cell r="C522" t="str">
            <v>4-A</v>
          </cell>
          <cell r="D522" t="str">
            <v>GOCHON CEDRIC</v>
          </cell>
          <cell r="E522" t="str">
            <v>M</v>
          </cell>
          <cell r="F522" t="str">
            <v>ETOILE CYCLISTE TOURCOING</v>
          </cell>
          <cell r="G522">
            <v>28333</v>
          </cell>
          <cell r="H522" t="str">
            <v>Adulte Masculin 40/49 ans</v>
          </cell>
          <cell r="I522" t="str">
            <v>2022</v>
          </cell>
          <cell r="J522" t="str">
            <v>05999124958</v>
          </cell>
          <cell r="K522" t="str">
            <v>4-A</v>
          </cell>
        </row>
        <row r="523">
          <cell r="D523" t="str">
            <v>GOCHON VALENTIN</v>
          </cell>
          <cell r="E523" t="str">
            <v>M</v>
          </cell>
          <cell r="F523" t="str">
            <v>ETOILE CYCLISTE TOURCOING</v>
          </cell>
          <cell r="G523">
            <v>39044</v>
          </cell>
          <cell r="H523" t="str">
            <v>Jeune Masculin 15/16 ans</v>
          </cell>
          <cell r="I523" t="str">
            <v>2022</v>
          </cell>
          <cell r="J523" t="str">
            <v>05999107301</v>
          </cell>
          <cell r="K523" t="str">
            <v>JE</v>
          </cell>
        </row>
        <row r="524">
          <cell r="C524" t="str">
            <v>3</v>
          </cell>
          <cell r="D524" t="str">
            <v>GOLINVAL LUCAS</v>
          </cell>
          <cell r="E524" t="str">
            <v>M</v>
          </cell>
          <cell r="F524" t="str">
            <v>UNION SPORTIVE VALENCIENNES MARLY</v>
          </cell>
          <cell r="G524">
            <v>37167</v>
          </cell>
          <cell r="H524" t="str">
            <v>Adulte Masculin 20/29 ans</v>
          </cell>
          <cell r="I524" t="str">
            <v>2022</v>
          </cell>
          <cell r="J524" t="str">
            <v>05999111761</v>
          </cell>
          <cell r="K524" t="str">
            <v>3</v>
          </cell>
        </row>
        <row r="525">
          <cell r="C525" t="str">
            <v>3</v>
          </cell>
          <cell r="D525" t="str">
            <v>GOLINVAL MATHIAS</v>
          </cell>
          <cell r="E525" t="str">
            <v>M</v>
          </cell>
          <cell r="F525" t="str">
            <v>UNION SPORTIVE VALENCIENNES MARLY</v>
          </cell>
          <cell r="G525">
            <v>36982</v>
          </cell>
          <cell r="H525" t="str">
            <v>Adulte Masculin 20/29 ans</v>
          </cell>
          <cell r="I525" t="str">
            <v>2022</v>
          </cell>
          <cell r="J525" t="str">
            <v>05999125413</v>
          </cell>
          <cell r="K525" t="str">
            <v>3</v>
          </cell>
        </row>
        <row r="526">
          <cell r="D526" t="str">
            <v>GOSTIAU BERDEG FAEL</v>
          </cell>
          <cell r="E526" t="str">
            <v>M</v>
          </cell>
          <cell r="F526" t="str">
            <v>VELO CLUB DE L'ESCAUT ANZIN</v>
          </cell>
          <cell r="G526">
            <v>41697</v>
          </cell>
          <cell r="H526" t="str">
            <v>Jeune Masculin 7/8 ans</v>
          </cell>
          <cell r="I526" t="str">
            <v>2022</v>
          </cell>
          <cell r="J526" t="str">
            <v>05999120846</v>
          </cell>
          <cell r="K526" t="str">
            <v>JE</v>
          </cell>
        </row>
        <row r="527">
          <cell r="C527" t="str">
            <v>4-A</v>
          </cell>
          <cell r="D527" t="str">
            <v>GOSTIAU GABRIEL</v>
          </cell>
          <cell r="E527" t="str">
            <v>M</v>
          </cell>
          <cell r="F527" t="str">
            <v>VELO CLUB DE L'ESCAUT ANZIN</v>
          </cell>
          <cell r="G527">
            <v>26868</v>
          </cell>
          <cell r="H527" t="str">
            <v>Adulte Masculin 40/49 ans</v>
          </cell>
          <cell r="I527" t="str">
            <v>2022</v>
          </cell>
          <cell r="J527" t="str">
            <v>05999083110</v>
          </cell>
          <cell r="K527" t="str">
            <v>4-A</v>
          </cell>
        </row>
        <row r="528">
          <cell r="D528" t="str">
            <v>GOUBERT NOE</v>
          </cell>
          <cell r="E528" t="str">
            <v>M</v>
          </cell>
          <cell r="F528" t="str">
            <v>ETOILE CYCLISTE FEIGNIES</v>
          </cell>
          <cell r="G528">
            <v>39397</v>
          </cell>
          <cell r="H528" t="str">
            <v>Jeune Masculin 15/16 ans</v>
          </cell>
          <cell r="I528" t="str">
            <v>2022</v>
          </cell>
          <cell r="J528" t="str">
            <v>05999134341</v>
          </cell>
          <cell r="K528" t="str">
            <v>JE</v>
          </cell>
        </row>
        <row r="529">
          <cell r="C529" t="str">
            <v>FE</v>
          </cell>
          <cell r="D529" t="str">
            <v>GOUNINE ANNABELLE</v>
          </cell>
          <cell r="E529" t="str">
            <v>F</v>
          </cell>
          <cell r="F529" t="str">
            <v>TEAM DECOPUB PROVILLE</v>
          </cell>
          <cell r="G529">
            <v>29406</v>
          </cell>
          <cell r="H529" t="str">
            <v>Adulte Féminin 40/49 ans</v>
          </cell>
          <cell r="I529" t="str">
            <v>2022</v>
          </cell>
          <cell r="J529" t="str">
            <v>05999117334</v>
          </cell>
          <cell r="K529" t="str">
            <v>FE</v>
          </cell>
        </row>
        <row r="530">
          <cell r="C530" t="str">
            <v>1</v>
          </cell>
          <cell r="D530" t="str">
            <v>GOUTEAU FREDERIC</v>
          </cell>
          <cell r="E530" t="str">
            <v>M</v>
          </cell>
          <cell r="F530" t="str">
            <v>U.C. CAPELLOISE FOURMIES</v>
          </cell>
          <cell r="G530">
            <v>26180</v>
          </cell>
          <cell r="H530" t="str">
            <v>Adulte Masculin 50/59 ans</v>
          </cell>
          <cell r="I530" t="str">
            <v>2022</v>
          </cell>
          <cell r="J530" t="str">
            <v>05999062801</v>
          </cell>
          <cell r="K530" t="str">
            <v>1</v>
          </cell>
        </row>
        <row r="531">
          <cell r="C531" t="str">
            <v>1</v>
          </cell>
          <cell r="D531" t="str">
            <v>GRARD HUGO</v>
          </cell>
          <cell r="E531" t="str">
            <v>M</v>
          </cell>
          <cell r="F531" t="str">
            <v>CYCLO CLUB ORCHIES</v>
          </cell>
          <cell r="G531">
            <v>38258</v>
          </cell>
          <cell r="H531" t="str">
            <v>Adulte Masculin 17/19 ans</v>
          </cell>
          <cell r="I531" t="str">
            <v>2022</v>
          </cell>
          <cell r="J531" t="str">
            <v>05999012887</v>
          </cell>
          <cell r="K531" t="str">
            <v>1</v>
          </cell>
        </row>
        <row r="532">
          <cell r="C532" t="str">
            <v>3</v>
          </cell>
          <cell r="D532" t="str">
            <v>GRARD RODRIGUE</v>
          </cell>
          <cell r="E532" t="str">
            <v>M</v>
          </cell>
          <cell r="F532" t="str">
            <v>CYCLO CLUB ORCHIES</v>
          </cell>
          <cell r="G532">
            <v>26236</v>
          </cell>
          <cell r="H532" t="str">
            <v>Adulte Masculin 50/59 ans</v>
          </cell>
          <cell r="I532" t="str">
            <v>2022</v>
          </cell>
          <cell r="J532" t="str">
            <v>05996224452</v>
          </cell>
          <cell r="K532" t="str">
            <v>3</v>
          </cell>
        </row>
        <row r="533">
          <cell r="C533" t="str">
            <v>3</v>
          </cell>
          <cell r="D533" t="str">
            <v>GRAUX ERIC</v>
          </cell>
          <cell r="E533" t="str">
            <v>M</v>
          </cell>
          <cell r="F533" t="str">
            <v>CAMPHIN EN CAREMBAULT CYCLING TEAM</v>
          </cell>
          <cell r="G533">
            <v>26655</v>
          </cell>
          <cell r="H533" t="str">
            <v>Adulte Masculin 50/59 ans</v>
          </cell>
          <cell r="I533" t="str">
            <v>2022</v>
          </cell>
          <cell r="J533" t="str">
            <v>05999098170</v>
          </cell>
          <cell r="K533" t="str">
            <v>3</v>
          </cell>
        </row>
        <row r="534">
          <cell r="C534" t="str">
            <v>3</v>
          </cell>
          <cell r="D534" t="str">
            <v>GRAUX ZELIE</v>
          </cell>
          <cell r="E534" t="str">
            <v>F</v>
          </cell>
          <cell r="F534" t="str">
            <v>CAMPHIN EN CAREMBAULT CYCLING TEAM</v>
          </cell>
          <cell r="G534">
            <v>38032</v>
          </cell>
          <cell r="H534" t="str">
            <v>Adulte Féminin 17/29 ans</v>
          </cell>
          <cell r="I534" t="str">
            <v>2022</v>
          </cell>
          <cell r="J534" t="str">
            <v>05999098171</v>
          </cell>
          <cell r="K534" t="str">
            <v>3</v>
          </cell>
        </row>
        <row r="535">
          <cell r="C535" t="str">
            <v>2</v>
          </cell>
          <cell r="D535" t="str">
            <v>GRAVE SAMY</v>
          </cell>
          <cell r="E535" t="str">
            <v>M</v>
          </cell>
          <cell r="F535" t="str">
            <v>ESPOIR CYCLISTE WAMBRECHIES MARQUETTE</v>
          </cell>
          <cell r="G535">
            <v>35001</v>
          </cell>
          <cell r="H535" t="str">
            <v>Adulte Masculin 20/29 ans</v>
          </cell>
          <cell r="I535" t="str">
            <v>2022</v>
          </cell>
          <cell r="J535" t="str">
            <v>05999057244</v>
          </cell>
          <cell r="K535" t="str">
            <v>2</v>
          </cell>
        </row>
        <row r="536">
          <cell r="C536" t="str">
            <v>4-A</v>
          </cell>
          <cell r="D536" t="str">
            <v>GRAVELLE THIERRY</v>
          </cell>
          <cell r="E536" t="str">
            <v>M</v>
          </cell>
          <cell r="F536" t="str">
            <v>AMICALE LAIQUE SPORTIVE  ROEULX</v>
          </cell>
          <cell r="G536">
            <v>24503</v>
          </cell>
          <cell r="H536" t="str">
            <v>Adulte Masculin 50/59 ans</v>
          </cell>
          <cell r="I536" t="str">
            <v>2022</v>
          </cell>
          <cell r="J536" t="str">
            <v>05996222834</v>
          </cell>
          <cell r="K536" t="str">
            <v>4-A</v>
          </cell>
        </row>
        <row r="537">
          <cell r="C537" t="str">
            <v>3</v>
          </cell>
          <cell r="D537" t="str">
            <v>GRAVEZ SAMUEL</v>
          </cell>
          <cell r="E537" t="str">
            <v>M</v>
          </cell>
          <cell r="F537" t="str">
            <v>T.C.S.P. 59 - FERRIERE LA GRANDE</v>
          </cell>
          <cell r="G537">
            <v>26761</v>
          </cell>
          <cell r="H537" t="str">
            <v>Adulte Masculin 40/49 ans</v>
          </cell>
          <cell r="I537" t="str">
            <v>2022</v>
          </cell>
          <cell r="J537" t="str">
            <v>05999128041</v>
          </cell>
          <cell r="K537" t="str">
            <v>3</v>
          </cell>
        </row>
        <row r="538">
          <cell r="C538" t="str">
            <v>3</v>
          </cell>
          <cell r="D538" t="str">
            <v>GRAVIER LAURENT</v>
          </cell>
          <cell r="E538" t="str">
            <v>M</v>
          </cell>
          <cell r="F538" t="str">
            <v>ESPOIR CYCLISTE WAMBRECHIES MARQUETTE</v>
          </cell>
          <cell r="G538">
            <v>26881</v>
          </cell>
          <cell r="H538" t="str">
            <v>Adulte Masculin 40/49 ans</v>
          </cell>
          <cell r="I538" t="str">
            <v>2022</v>
          </cell>
          <cell r="J538" t="str">
            <v>05999124725</v>
          </cell>
          <cell r="K538" t="str">
            <v>3</v>
          </cell>
        </row>
        <row r="539">
          <cell r="D539" t="str">
            <v>GREGOIRE LUCAS</v>
          </cell>
          <cell r="E539" t="str">
            <v>M</v>
          </cell>
          <cell r="F539" t="str">
            <v>ETOILE CYCLISTE FEIGNIES</v>
          </cell>
          <cell r="G539">
            <v>38776</v>
          </cell>
          <cell r="H539" t="str">
            <v>Jeune Masculin 15/16 ans</v>
          </cell>
          <cell r="I539" t="str">
            <v>2022</v>
          </cell>
          <cell r="J539" t="str">
            <v>05999028478</v>
          </cell>
          <cell r="K539" t="str">
            <v>JE</v>
          </cell>
        </row>
        <row r="540">
          <cell r="D540" t="str">
            <v>GREGOIRE NOA</v>
          </cell>
          <cell r="E540" t="str">
            <v>M</v>
          </cell>
          <cell r="F540" t="str">
            <v>ETOILE CYCLISTE FEIGNIES</v>
          </cell>
          <cell r="G540">
            <v>40254</v>
          </cell>
          <cell r="H540" t="str">
            <v>Jeune Masculin 11/12 ans</v>
          </cell>
          <cell r="I540" t="str">
            <v>2022</v>
          </cell>
          <cell r="J540" t="str">
            <v>05999082641</v>
          </cell>
          <cell r="K540" t="str">
            <v>JE</v>
          </cell>
        </row>
        <row r="541">
          <cell r="D541" t="str">
            <v>GREGOIRE SACHA</v>
          </cell>
          <cell r="E541" t="str">
            <v>M</v>
          </cell>
          <cell r="F541" t="str">
            <v>ETOILE CYCLISTE FEIGNIES</v>
          </cell>
          <cell r="G541">
            <v>41587</v>
          </cell>
          <cell r="H541" t="str">
            <v>Jeune Masculin 9/10 ans</v>
          </cell>
          <cell r="I541" t="str">
            <v>2022</v>
          </cell>
          <cell r="J541" t="str">
            <v>05999119883</v>
          </cell>
          <cell r="K541" t="str">
            <v>JE</v>
          </cell>
        </row>
        <row r="542">
          <cell r="C542" t="str">
            <v>1</v>
          </cell>
          <cell r="D542" t="str">
            <v>GRENIER VIVIEN</v>
          </cell>
          <cell r="E542" t="str">
            <v>M</v>
          </cell>
          <cell r="F542" t="str">
            <v>ASSOCIATION CYCLISTE DE CUINCY</v>
          </cell>
          <cell r="G542">
            <v>30735</v>
          </cell>
          <cell r="H542" t="str">
            <v>Adulte Masculin 30/39 ans</v>
          </cell>
          <cell r="I542" t="str">
            <v>2022</v>
          </cell>
          <cell r="J542" t="str">
            <v>05999112314</v>
          </cell>
          <cell r="K542" t="str">
            <v>1</v>
          </cell>
        </row>
        <row r="543">
          <cell r="C543" t="str">
            <v>3</v>
          </cell>
          <cell r="D543" t="str">
            <v>GREUSE GUILLAUME</v>
          </cell>
          <cell r="E543" t="str">
            <v>M</v>
          </cell>
          <cell r="F543" t="str">
            <v>VELO CLUB DE L'ESCAUT ANZIN</v>
          </cell>
          <cell r="G543">
            <v>31630</v>
          </cell>
          <cell r="H543" t="str">
            <v>Adulte Masculin 30/39 ans</v>
          </cell>
          <cell r="I543" t="str">
            <v>2022</v>
          </cell>
          <cell r="J543" t="str">
            <v>05999136196</v>
          </cell>
          <cell r="K543" t="str">
            <v>3</v>
          </cell>
        </row>
        <row r="544">
          <cell r="C544" t="str">
            <v>1</v>
          </cell>
          <cell r="D544" t="str">
            <v>GREVIN JEROME</v>
          </cell>
          <cell r="E544" t="str">
            <v>M</v>
          </cell>
          <cell r="F544" t="str">
            <v>VELO CLUB SOLESMES</v>
          </cell>
          <cell r="G544">
            <v>27706</v>
          </cell>
          <cell r="H544" t="str">
            <v>Adulte Masculin 40/49 ans</v>
          </cell>
          <cell r="I544" t="str">
            <v>2022</v>
          </cell>
          <cell r="J544" t="str">
            <v>05999127553</v>
          </cell>
          <cell r="K544" t="str">
            <v>1</v>
          </cell>
        </row>
        <row r="545">
          <cell r="D545" t="str">
            <v>GRICOURT ALAIN</v>
          </cell>
          <cell r="E545" t="str">
            <v>M</v>
          </cell>
          <cell r="F545" t="str">
            <v>UNION VELOCIPEDIQUE FOURMISIENNE</v>
          </cell>
          <cell r="G545">
            <v>21598</v>
          </cell>
          <cell r="H545" t="str">
            <v>Adulte Masculin 60 ans et plus</v>
          </cell>
          <cell r="I545" t="str">
            <v>2022</v>
          </cell>
          <cell r="J545" t="str">
            <v>05994063636</v>
          </cell>
          <cell r="K545" t="str">
            <v>3</v>
          </cell>
        </row>
        <row r="546">
          <cell r="C546" t="str">
            <v>2</v>
          </cell>
          <cell r="D546" t="str">
            <v>GRIMONPREZ LAURENT</v>
          </cell>
          <cell r="E546" t="str">
            <v>M</v>
          </cell>
          <cell r="F546" t="str">
            <v>LINSELLES CYCLISME</v>
          </cell>
          <cell r="G546">
            <v>25815</v>
          </cell>
          <cell r="H546" t="str">
            <v>Adulte Masculin 50/59 ans</v>
          </cell>
          <cell r="I546" t="str">
            <v>2022</v>
          </cell>
          <cell r="J546" t="str">
            <v>05999029990</v>
          </cell>
          <cell r="K546" t="str">
            <v>2</v>
          </cell>
        </row>
        <row r="547">
          <cell r="C547" t="str">
            <v>3</v>
          </cell>
          <cell r="D547" t="str">
            <v>GRISEZ ROMAIN</v>
          </cell>
          <cell r="E547" t="str">
            <v>M</v>
          </cell>
          <cell r="F547" t="str">
            <v>ESPOIR CYCLISTE WAMBRECHIES MARQUETTE</v>
          </cell>
          <cell r="G547">
            <v>37760</v>
          </cell>
          <cell r="H547" t="str">
            <v>Adulte Masculin 17/19 ans</v>
          </cell>
          <cell r="I547" t="str">
            <v>2022</v>
          </cell>
          <cell r="J547" t="str">
            <v>05999112667</v>
          </cell>
          <cell r="K547" t="str">
            <v>3</v>
          </cell>
        </row>
        <row r="548">
          <cell r="C548" t="str">
            <v>4-A</v>
          </cell>
          <cell r="D548" t="str">
            <v>GRODZKI PASCAL</v>
          </cell>
          <cell r="E548" t="str">
            <v>M</v>
          </cell>
          <cell r="F548" t="str">
            <v>U.C. CAPELLOISE FOURMIES</v>
          </cell>
          <cell r="G548">
            <v>23117</v>
          </cell>
          <cell r="H548" t="str">
            <v>Adulte Masculin 50/59 ans</v>
          </cell>
          <cell r="I548" t="str">
            <v>2022</v>
          </cell>
          <cell r="J548" t="str">
            <v>05999026800</v>
          </cell>
          <cell r="K548" t="str">
            <v>4-A</v>
          </cell>
        </row>
        <row r="549">
          <cell r="D549" t="str">
            <v>GROSSEMY GREGORY</v>
          </cell>
          <cell r="E549" t="str">
            <v>M</v>
          </cell>
          <cell r="F549" t="str">
            <v>ETOILE CYCLISTE FEIGNIES</v>
          </cell>
          <cell r="G549">
            <v>36783</v>
          </cell>
          <cell r="H549" t="str">
            <v>Adulte Masculin 20/29 ans</v>
          </cell>
          <cell r="I549" t="str">
            <v>2022</v>
          </cell>
          <cell r="J549" t="str">
            <v>05999023522</v>
          </cell>
          <cell r="K549" t="str">
            <v>1</v>
          </cell>
        </row>
        <row r="550">
          <cell r="C550" t="str">
            <v>3</v>
          </cell>
          <cell r="D550" t="str">
            <v>GROSSEMY MICKAËL</v>
          </cell>
          <cell r="E550" t="str">
            <v>M</v>
          </cell>
          <cell r="F550" t="str">
            <v>ETOILE CYCLISTE FEIGNIES</v>
          </cell>
          <cell r="G550">
            <v>26933</v>
          </cell>
          <cell r="H550" t="str">
            <v>Adulte Masculin 40/49 ans</v>
          </cell>
          <cell r="I550" t="str">
            <v>2022</v>
          </cell>
          <cell r="J550" t="str">
            <v>05999023523</v>
          </cell>
          <cell r="K550" t="str">
            <v>3</v>
          </cell>
        </row>
        <row r="551">
          <cell r="C551" t="str">
            <v>1</v>
          </cell>
          <cell r="D551" t="str">
            <v>GROSSI REMY</v>
          </cell>
          <cell r="E551" t="str">
            <v>M</v>
          </cell>
          <cell r="F551" t="str">
            <v>CYCLO CLUB WAVRIN</v>
          </cell>
          <cell r="G551">
            <v>34562</v>
          </cell>
          <cell r="H551" t="str">
            <v>Adulte Masculin 20/29 ans</v>
          </cell>
          <cell r="I551" t="str">
            <v>2022</v>
          </cell>
          <cell r="J551" t="str">
            <v>05999105856</v>
          </cell>
          <cell r="K551" t="str">
            <v>1</v>
          </cell>
        </row>
        <row r="552">
          <cell r="D552" t="str">
            <v>GUEST ROBIN</v>
          </cell>
          <cell r="E552" t="str">
            <v>M</v>
          </cell>
          <cell r="F552" t="str">
            <v>CYCLO CLUB WAVRIN</v>
          </cell>
          <cell r="G552">
            <v>39990</v>
          </cell>
          <cell r="H552" t="str">
            <v>Jeune Masculin 13/14 ans</v>
          </cell>
          <cell r="I552" t="str">
            <v>2022</v>
          </cell>
          <cell r="J552" t="str">
            <v>05999128505</v>
          </cell>
          <cell r="K552" t="str">
            <v>JE</v>
          </cell>
        </row>
        <row r="553">
          <cell r="D553" t="str">
            <v>GUEST SACHA</v>
          </cell>
          <cell r="E553" t="str">
            <v>M</v>
          </cell>
          <cell r="F553" t="str">
            <v>CYCLO CLUB WAVRIN</v>
          </cell>
          <cell r="G553">
            <v>40848</v>
          </cell>
          <cell r="H553" t="str">
            <v>Jeune Masculin 11/12 ans</v>
          </cell>
          <cell r="I553" t="str">
            <v>2022</v>
          </cell>
          <cell r="J553" t="str">
            <v>05999128506</v>
          </cell>
          <cell r="K553" t="str">
            <v>JE</v>
          </cell>
        </row>
        <row r="554">
          <cell r="C554" t="str">
            <v>4-A</v>
          </cell>
          <cell r="D554" t="str">
            <v>GUISLAIN NICOLAS</v>
          </cell>
          <cell r="E554" t="str">
            <v>M</v>
          </cell>
          <cell r="F554" t="str">
            <v>AMICALE LAIQUE SPORTIVE  ROEULX</v>
          </cell>
          <cell r="G554">
            <v>24917</v>
          </cell>
          <cell r="H554" t="str">
            <v>Adulte Masculin 50/59 ans</v>
          </cell>
          <cell r="I554" t="str">
            <v>2022</v>
          </cell>
          <cell r="J554" t="str">
            <v>05996222310</v>
          </cell>
          <cell r="K554" t="str">
            <v>4-A</v>
          </cell>
        </row>
        <row r="555">
          <cell r="C555" t="str">
            <v>3</v>
          </cell>
          <cell r="D555" t="str">
            <v>GUSTAVE DIMITRI</v>
          </cell>
          <cell r="E555" t="str">
            <v>M</v>
          </cell>
          <cell r="F555" t="str">
            <v>ESPOIR CYCLISTE WAMBRECHIES MARQUETTE</v>
          </cell>
          <cell r="G555">
            <v>32674</v>
          </cell>
          <cell r="H555" t="str">
            <v>Adulte Masculin 30/39 ans</v>
          </cell>
          <cell r="I555" t="str">
            <v>2022</v>
          </cell>
          <cell r="J555" t="str">
            <v>05999122173</v>
          </cell>
          <cell r="K555" t="str">
            <v>3</v>
          </cell>
        </row>
        <row r="556">
          <cell r="D556" t="str">
            <v>GUYOT CLEMENT</v>
          </cell>
          <cell r="E556" t="str">
            <v>M</v>
          </cell>
          <cell r="F556" t="str">
            <v>UNION SPORTIVE SAINT ANDRE</v>
          </cell>
          <cell r="G556">
            <v>39203</v>
          </cell>
          <cell r="H556" t="str">
            <v>Jeune Masculin 15/16 ans</v>
          </cell>
          <cell r="I556" t="str">
            <v>2022</v>
          </cell>
          <cell r="J556" t="str">
            <v>05999126318</v>
          </cell>
          <cell r="K556" t="str">
            <v>JE</v>
          </cell>
        </row>
        <row r="557">
          <cell r="D557" t="str">
            <v>HAIDON PASCAL</v>
          </cell>
          <cell r="E557" t="str">
            <v>M</v>
          </cell>
          <cell r="F557" t="str">
            <v>ASSOCIATION CYCLISTE BELLAINGEOISE</v>
          </cell>
          <cell r="G557">
            <v>26223</v>
          </cell>
          <cell r="H557" t="str">
            <v>Adulte Masculin 50/59 ans</v>
          </cell>
          <cell r="I557" t="str">
            <v>2022</v>
          </cell>
          <cell r="J557" t="str">
            <v>05999135510</v>
          </cell>
          <cell r="K557" t="str">
            <v>3</v>
          </cell>
        </row>
        <row r="558">
          <cell r="C558" t="str">
            <v>3</v>
          </cell>
          <cell r="D558" t="str">
            <v>HALLEMAN KENY</v>
          </cell>
          <cell r="E558" t="str">
            <v>M</v>
          </cell>
          <cell r="F558" t="str">
            <v>VELO CLUB DE L'ESCAUT ANZIN</v>
          </cell>
          <cell r="G558">
            <v>37998</v>
          </cell>
          <cell r="H558" t="str">
            <v>Adulte Masculin 17/19 ans</v>
          </cell>
          <cell r="I558" t="str">
            <v>2022</v>
          </cell>
          <cell r="J558" t="str">
            <v>05999092696</v>
          </cell>
          <cell r="K558" t="str">
            <v>3</v>
          </cell>
        </row>
        <row r="559">
          <cell r="D559" t="str">
            <v>HALLEMAN KENZO</v>
          </cell>
          <cell r="E559" t="str">
            <v>M</v>
          </cell>
          <cell r="F559" t="str">
            <v>VELO CLUB DE L'ESCAUT ANZIN</v>
          </cell>
          <cell r="G559">
            <v>40196</v>
          </cell>
          <cell r="H559" t="str">
            <v>Jeune Masculin 11/12 ans</v>
          </cell>
          <cell r="I559" t="str">
            <v>2022</v>
          </cell>
          <cell r="J559" t="str">
            <v>05999128860</v>
          </cell>
          <cell r="K559" t="str">
            <v>JE</v>
          </cell>
        </row>
        <row r="560">
          <cell r="C560" t="str">
            <v>4-A</v>
          </cell>
          <cell r="D560" t="str">
            <v>HANNIER PATRICK</v>
          </cell>
          <cell r="E560" t="str">
            <v>M</v>
          </cell>
          <cell r="F560" t="str">
            <v>VELO CLUB HORNAING</v>
          </cell>
          <cell r="G560">
            <v>21492</v>
          </cell>
          <cell r="H560" t="str">
            <v>Adulte Masculin 60 ans et plus</v>
          </cell>
          <cell r="I560" t="str">
            <v>2022</v>
          </cell>
          <cell r="J560" t="str">
            <v>05999093831</v>
          </cell>
          <cell r="K560" t="str">
            <v>4-A</v>
          </cell>
        </row>
        <row r="561">
          <cell r="C561" t="str">
            <v>1</v>
          </cell>
          <cell r="D561" t="str">
            <v>HANNOT CHRISTOPHE</v>
          </cell>
          <cell r="E561" t="str">
            <v>M</v>
          </cell>
          <cell r="F561" t="str">
            <v>VELO CLUB UNION HALLUIN</v>
          </cell>
          <cell r="G561">
            <v>30147</v>
          </cell>
          <cell r="H561" t="str">
            <v>Adulte Masculin 40/49 ans</v>
          </cell>
          <cell r="I561" t="str">
            <v>2022</v>
          </cell>
          <cell r="J561" t="str">
            <v>05999136077</v>
          </cell>
          <cell r="K561" t="str">
            <v>1</v>
          </cell>
        </row>
        <row r="562">
          <cell r="D562" t="str">
            <v>HANQUIEZ RAPHAEL</v>
          </cell>
          <cell r="E562" t="str">
            <v>M</v>
          </cell>
          <cell r="F562" t="str">
            <v>ETOILE CYCLISTE TOURCOING</v>
          </cell>
          <cell r="G562">
            <v>41855</v>
          </cell>
          <cell r="H562" t="str">
            <v>Jeune Masculin 7/8 ans</v>
          </cell>
          <cell r="I562" t="str">
            <v>2022</v>
          </cell>
          <cell r="J562" t="str">
            <v>05999128671</v>
          </cell>
          <cell r="K562" t="str">
            <v>JE</v>
          </cell>
        </row>
        <row r="563">
          <cell r="D563" t="str">
            <v>HARBONNIER CLOTILDE</v>
          </cell>
          <cell r="E563" t="str">
            <v>F</v>
          </cell>
          <cell r="F563" t="str">
            <v>VELO CLUB SOLESMES</v>
          </cell>
          <cell r="G563">
            <v>40269</v>
          </cell>
          <cell r="H563" t="str">
            <v>Jeune Féminin 11/12 ans</v>
          </cell>
          <cell r="I563" t="str">
            <v>2022</v>
          </cell>
          <cell r="J563" t="str">
            <v>05999125417</v>
          </cell>
          <cell r="K563" t="str">
            <v>JE</v>
          </cell>
        </row>
        <row r="564">
          <cell r="D564" t="str">
            <v>HAUSSIN ELIOT</v>
          </cell>
          <cell r="E564" t="str">
            <v>M</v>
          </cell>
          <cell r="F564" t="str">
            <v>VELO SPRINT DE L'OSTREVENT - AUBERCHICOURT</v>
          </cell>
          <cell r="G564">
            <v>39893</v>
          </cell>
          <cell r="H564" t="str">
            <v>Jeune Masculin 13/14 ans</v>
          </cell>
          <cell r="I564" t="str">
            <v>2022</v>
          </cell>
          <cell r="J564" t="str">
            <v>05999091745</v>
          </cell>
          <cell r="K564" t="str">
            <v>JE</v>
          </cell>
        </row>
        <row r="565">
          <cell r="C565" t="str">
            <v>4-A</v>
          </cell>
          <cell r="D565" t="str">
            <v>HAUTEM GERY</v>
          </cell>
          <cell r="E565" t="str">
            <v>M</v>
          </cell>
          <cell r="F565" t="str">
            <v>UNION SPORTIVE SAINT ANDRE</v>
          </cell>
          <cell r="G565">
            <v>22395</v>
          </cell>
          <cell r="H565" t="str">
            <v>Adulte Masculin 60 ans et plus</v>
          </cell>
          <cell r="I565" t="str">
            <v>2022</v>
          </cell>
          <cell r="J565" t="str">
            <v>05999070856</v>
          </cell>
          <cell r="K565" t="str">
            <v>4-A</v>
          </cell>
        </row>
        <row r="566">
          <cell r="C566" t="str">
            <v>1</v>
          </cell>
          <cell r="D566" t="str">
            <v>HAVET SEBASTIEN</v>
          </cell>
          <cell r="E566" t="str">
            <v>M</v>
          </cell>
          <cell r="F566" t="str">
            <v>GAZ ELEC CLUB DE DOUAI</v>
          </cell>
          <cell r="G566">
            <v>31493</v>
          </cell>
          <cell r="H566" t="str">
            <v>Adulte Masculin 30/39 ans</v>
          </cell>
          <cell r="I566" t="str">
            <v>2022</v>
          </cell>
          <cell r="J566" t="str">
            <v>05999066415</v>
          </cell>
          <cell r="K566" t="str">
            <v>1</v>
          </cell>
        </row>
        <row r="567">
          <cell r="C567" t="str">
            <v>FE</v>
          </cell>
          <cell r="D567" t="str">
            <v>HAVREZ CHRISTINE</v>
          </cell>
          <cell r="E567" t="str">
            <v>F</v>
          </cell>
          <cell r="F567" t="str">
            <v>TEAM LINK AND RIDE HERIN</v>
          </cell>
          <cell r="G567">
            <v>22959</v>
          </cell>
          <cell r="H567" t="str">
            <v>Adulte Féminin 50 ans et plus</v>
          </cell>
          <cell r="I567" t="str">
            <v>2022</v>
          </cell>
          <cell r="J567" t="str">
            <v>05996219599</v>
          </cell>
          <cell r="K567" t="str">
            <v>FE</v>
          </cell>
        </row>
        <row r="568">
          <cell r="C568" t="str">
            <v>4-B</v>
          </cell>
          <cell r="D568" t="str">
            <v>HAVREZ JEAN MARIE</v>
          </cell>
          <cell r="E568" t="str">
            <v>M</v>
          </cell>
          <cell r="F568" t="str">
            <v>TEAM LINK AND RIDE HERIN</v>
          </cell>
          <cell r="G568">
            <v>19938</v>
          </cell>
          <cell r="H568" t="str">
            <v>Adulte Masculin 60 ans et plus</v>
          </cell>
          <cell r="I568" t="str">
            <v>2022</v>
          </cell>
          <cell r="J568" t="str">
            <v>05996215976</v>
          </cell>
          <cell r="K568" t="str">
            <v>4-B</v>
          </cell>
        </row>
        <row r="569">
          <cell r="C569" t="str">
            <v>3</v>
          </cell>
          <cell r="D569" t="str">
            <v>HAYNAU SOPHIE</v>
          </cell>
          <cell r="E569" t="str">
            <v>F</v>
          </cell>
          <cell r="F569" t="str">
            <v>VELO CLUB SOLESMES</v>
          </cell>
          <cell r="G569">
            <v>35455</v>
          </cell>
          <cell r="H569" t="str">
            <v>Adulte Féminin 17/29 ans</v>
          </cell>
          <cell r="I569" t="str">
            <v>2022</v>
          </cell>
          <cell r="J569" t="str">
            <v>05999125416</v>
          </cell>
          <cell r="K569" t="str">
            <v>3</v>
          </cell>
        </row>
        <row r="570">
          <cell r="C570" t="str">
            <v>2</v>
          </cell>
          <cell r="D570" t="str">
            <v>HEBERT PIERRICK</v>
          </cell>
          <cell r="E570" t="str">
            <v>M</v>
          </cell>
          <cell r="F570" t="str">
            <v>NEW ORANGE TEAM BOUSBECQUE</v>
          </cell>
          <cell r="G570">
            <v>33309</v>
          </cell>
          <cell r="H570" t="str">
            <v>Adulte Masculin 30/39 ans</v>
          </cell>
          <cell r="I570" t="str">
            <v>2022</v>
          </cell>
          <cell r="J570" t="str">
            <v>05999023575</v>
          </cell>
          <cell r="K570" t="str">
            <v>2</v>
          </cell>
        </row>
        <row r="571">
          <cell r="C571" t="str">
            <v>3</v>
          </cell>
          <cell r="D571" t="str">
            <v>HEDBAUT ALEXIS</v>
          </cell>
          <cell r="E571" t="str">
            <v>M</v>
          </cell>
          <cell r="F571" t="str">
            <v>VELO CLUB SOLESMES</v>
          </cell>
          <cell r="G571">
            <v>37212</v>
          </cell>
          <cell r="H571" t="str">
            <v>Adulte Masculin 20/29 ans</v>
          </cell>
          <cell r="I571" t="str">
            <v>2022</v>
          </cell>
          <cell r="J571" t="str">
            <v>05999135497</v>
          </cell>
          <cell r="K571" t="str">
            <v>3</v>
          </cell>
        </row>
        <row r="572">
          <cell r="D572" t="str">
            <v>HELBICQ ALEXIS</v>
          </cell>
          <cell r="E572" t="str">
            <v>M</v>
          </cell>
          <cell r="F572" t="str">
            <v>GAZ ELEC CLUB DE DOUAI</v>
          </cell>
          <cell r="G572">
            <v>39660</v>
          </cell>
          <cell r="H572" t="str">
            <v>Jeune Masculin 13/14 ans</v>
          </cell>
          <cell r="I572" t="str">
            <v>2022</v>
          </cell>
          <cell r="J572" t="str">
            <v>05999036225</v>
          </cell>
          <cell r="K572" t="str">
            <v>JE</v>
          </cell>
        </row>
        <row r="573">
          <cell r="D573" t="str">
            <v>HELBICQ LAURA</v>
          </cell>
          <cell r="E573" t="str">
            <v>F</v>
          </cell>
          <cell r="F573" t="str">
            <v>GAZ ELEC CLUB DE DOUAI</v>
          </cell>
          <cell r="G573">
            <v>38899</v>
          </cell>
          <cell r="H573" t="str">
            <v>Jeune Féminin 15/16 ans</v>
          </cell>
          <cell r="I573" t="str">
            <v>2022</v>
          </cell>
          <cell r="J573" t="str">
            <v>05999036237</v>
          </cell>
          <cell r="K573" t="str">
            <v>JE</v>
          </cell>
        </row>
        <row r="574">
          <cell r="D574" t="str">
            <v>HELIE AUGUSTIN</v>
          </cell>
          <cell r="E574" t="str">
            <v>M</v>
          </cell>
          <cell r="F574" t="str">
            <v>ENTENTE CYCLISTE FACHES-THUMESNIL RONCHIN</v>
          </cell>
          <cell r="G574">
            <v>40457</v>
          </cell>
          <cell r="H574" t="str">
            <v>Jeune Masculin 11/12 ans</v>
          </cell>
          <cell r="I574" t="str">
            <v>2022</v>
          </cell>
          <cell r="J574" t="str">
            <v>05999129486</v>
          </cell>
          <cell r="K574" t="str">
            <v>JE</v>
          </cell>
        </row>
        <row r="575">
          <cell r="C575" t="str">
            <v>3</v>
          </cell>
          <cell r="D575" t="str">
            <v>HELIE CHRISTOPHE</v>
          </cell>
          <cell r="E575" t="str">
            <v>M</v>
          </cell>
          <cell r="F575" t="str">
            <v>ENTENTE CYCLISTE FACHES-THUMESNIL RONCHIN</v>
          </cell>
          <cell r="G575">
            <v>25851</v>
          </cell>
          <cell r="H575" t="str">
            <v>Adulte Masculin 50/59 ans</v>
          </cell>
          <cell r="I575" t="str">
            <v>2022</v>
          </cell>
          <cell r="J575" t="str">
            <v>05999129487</v>
          </cell>
          <cell r="K575" t="str">
            <v>3</v>
          </cell>
        </row>
        <row r="576">
          <cell r="C576" t="str">
            <v>3</v>
          </cell>
          <cell r="D576" t="str">
            <v>HELLE FABRICE</v>
          </cell>
          <cell r="E576" t="str">
            <v>M</v>
          </cell>
          <cell r="F576" t="str">
            <v>VELO SPRINT BOUCHAIN</v>
          </cell>
          <cell r="G576">
            <v>25483</v>
          </cell>
          <cell r="H576" t="str">
            <v>Adulte Masculin 50/59 ans</v>
          </cell>
          <cell r="I576" t="str">
            <v>2022</v>
          </cell>
          <cell r="J576" t="str">
            <v>05996222832</v>
          </cell>
          <cell r="K576" t="str">
            <v>3</v>
          </cell>
        </row>
        <row r="577">
          <cell r="C577" t="str">
            <v>2</v>
          </cell>
          <cell r="D577" t="str">
            <v>HELLOT FRANCOIS</v>
          </cell>
          <cell r="E577" t="str">
            <v>M</v>
          </cell>
          <cell r="F577" t="str">
            <v>HAVELUY CYCLO CLUB</v>
          </cell>
          <cell r="G577">
            <v>32834</v>
          </cell>
          <cell r="H577" t="str">
            <v>Adulte Masculin 30/39 ans</v>
          </cell>
          <cell r="I577" t="str">
            <v>2022</v>
          </cell>
          <cell r="J577" t="str">
            <v>05999016643</v>
          </cell>
          <cell r="K577" t="str">
            <v>2</v>
          </cell>
        </row>
        <row r="578">
          <cell r="C578" t="str">
            <v>3</v>
          </cell>
          <cell r="D578" t="str">
            <v>HENNEBIQUE CLEMENT</v>
          </cell>
          <cell r="E578" t="str">
            <v>M</v>
          </cell>
          <cell r="F578" t="str">
            <v>UNION VELOCIPEDIQUE FOURMISIENNE</v>
          </cell>
          <cell r="G578">
            <v>30976</v>
          </cell>
          <cell r="H578" t="str">
            <v>Adulte Masculin 30/39 ans</v>
          </cell>
          <cell r="I578" t="str">
            <v>2022</v>
          </cell>
          <cell r="J578" t="str">
            <v>05999015538</v>
          </cell>
          <cell r="K578" t="str">
            <v>3</v>
          </cell>
        </row>
        <row r="579">
          <cell r="C579" t="str">
            <v>2</v>
          </cell>
          <cell r="D579" t="str">
            <v>HENNO FABRICE</v>
          </cell>
          <cell r="E579" t="str">
            <v>M</v>
          </cell>
          <cell r="F579" t="str">
            <v>CYCLO CLUB ORCHIES</v>
          </cell>
          <cell r="G579">
            <v>28683</v>
          </cell>
          <cell r="H579" t="str">
            <v>Adulte Masculin 40/49 ans</v>
          </cell>
          <cell r="I579" t="str">
            <v>2022</v>
          </cell>
          <cell r="J579" t="str">
            <v>05963119617</v>
          </cell>
          <cell r="K579" t="str">
            <v>2</v>
          </cell>
        </row>
        <row r="580">
          <cell r="C580" t="str">
            <v>3</v>
          </cell>
          <cell r="D580" t="str">
            <v>HENNOCQ FRANCOIS</v>
          </cell>
          <cell r="E580" t="str">
            <v>M</v>
          </cell>
          <cell r="F580" t="str">
            <v>CYCLO CLUB ORCHIES</v>
          </cell>
          <cell r="G580">
            <v>33640</v>
          </cell>
          <cell r="H580" t="str">
            <v>Adulte Masculin 30/39 ans</v>
          </cell>
          <cell r="I580" t="str">
            <v>2022</v>
          </cell>
          <cell r="J580" t="str">
            <v>05999025644</v>
          </cell>
          <cell r="K580" t="str">
            <v>3</v>
          </cell>
        </row>
        <row r="581">
          <cell r="C581" t="str">
            <v>3</v>
          </cell>
          <cell r="D581" t="str">
            <v>HERBER JULIEN</v>
          </cell>
          <cell r="E581" t="str">
            <v>M</v>
          </cell>
          <cell r="F581" t="str">
            <v>ESPOIR CYCLISTE WAMBRECHIES MARQUETTE</v>
          </cell>
          <cell r="G581">
            <v>29809</v>
          </cell>
          <cell r="H581" t="str">
            <v>Adulte Masculin 40/49 ans</v>
          </cell>
          <cell r="I581" t="str">
            <v>2022</v>
          </cell>
          <cell r="J581" t="str">
            <v>05999132425</v>
          </cell>
          <cell r="K581" t="str">
            <v>3</v>
          </cell>
        </row>
        <row r="582">
          <cell r="C582" t="str">
            <v>2</v>
          </cell>
          <cell r="D582" t="str">
            <v>HERBERT ALEXANDRE</v>
          </cell>
          <cell r="E582" t="str">
            <v>M</v>
          </cell>
          <cell r="F582" t="str">
            <v>LINSELLES CYCLISME</v>
          </cell>
          <cell r="G582">
            <v>34245</v>
          </cell>
          <cell r="H582" t="str">
            <v>Adulte Masculin 20/29 ans</v>
          </cell>
          <cell r="I582" t="str">
            <v>2022</v>
          </cell>
          <cell r="J582" t="str">
            <v>05996225894</v>
          </cell>
          <cell r="K582" t="str">
            <v>2</v>
          </cell>
        </row>
        <row r="583">
          <cell r="C583" t="str">
            <v>2</v>
          </cell>
          <cell r="D583" t="str">
            <v>HERFEUIL ANTHONY</v>
          </cell>
          <cell r="E583" t="str">
            <v>M</v>
          </cell>
          <cell r="F583" t="str">
            <v>UNION SPORTIVE SAINT ANDRE</v>
          </cell>
          <cell r="G583">
            <v>31640</v>
          </cell>
          <cell r="H583" t="str">
            <v>Adulte Masculin 30/39 ans</v>
          </cell>
          <cell r="I583" t="str">
            <v>2022</v>
          </cell>
          <cell r="J583" t="str">
            <v>05994043415</v>
          </cell>
          <cell r="K583" t="str">
            <v>2</v>
          </cell>
        </row>
        <row r="584">
          <cell r="C584" t="str">
            <v>3</v>
          </cell>
          <cell r="D584" t="str">
            <v>HERMAN DAVID</v>
          </cell>
          <cell r="E584" t="str">
            <v>M</v>
          </cell>
          <cell r="F584" t="str">
            <v>TEAM SPECIALIZED LILLE</v>
          </cell>
          <cell r="G584">
            <v>29604</v>
          </cell>
          <cell r="H584" t="str">
            <v>Adulte Masculin 40/49 ans</v>
          </cell>
          <cell r="I584" t="str">
            <v>2022</v>
          </cell>
          <cell r="J584" t="str">
            <v>05999111204</v>
          </cell>
          <cell r="K584" t="str">
            <v>3</v>
          </cell>
        </row>
        <row r="585">
          <cell r="C585" t="str">
            <v>3</v>
          </cell>
          <cell r="D585" t="str">
            <v>HESPEL THOMAS</v>
          </cell>
          <cell r="E585" t="str">
            <v>M</v>
          </cell>
          <cell r="F585" t="str">
            <v>ESEG DOUAI</v>
          </cell>
          <cell r="G585">
            <v>34615</v>
          </cell>
          <cell r="H585" t="str">
            <v>Adulte Masculin 20/29 ans</v>
          </cell>
          <cell r="I585" t="str">
            <v>2022</v>
          </cell>
          <cell r="J585" t="str">
            <v>05999136113</v>
          </cell>
          <cell r="K585" t="str">
            <v>3</v>
          </cell>
        </row>
        <row r="586">
          <cell r="C586" t="str">
            <v>3</v>
          </cell>
          <cell r="D586" t="str">
            <v>HETZEL FRANCK</v>
          </cell>
          <cell r="E586" t="str">
            <v>M</v>
          </cell>
          <cell r="F586" t="str">
            <v>ESPOIR CYCLISTE WAMBRECHIES MARQUETTE</v>
          </cell>
          <cell r="G586">
            <v>26959</v>
          </cell>
          <cell r="H586" t="str">
            <v>Adulte Masculin 40/49 ans</v>
          </cell>
          <cell r="I586" t="str">
            <v>2022</v>
          </cell>
          <cell r="J586" t="str">
            <v>05999128846</v>
          </cell>
          <cell r="K586" t="str">
            <v>3</v>
          </cell>
        </row>
        <row r="587">
          <cell r="C587" t="str">
            <v>2</v>
          </cell>
          <cell r="D587" t="str">
            <v>HEULERS FLORIAN</v>
          </cell>
          <cell r="E587" t="str">
            <v>M</v>
          </cell>
          <cell r="F587" t="str">
            <v>CAMPHIN EN CAREMBAULT CYCLING TEAM</v>
          </cell>
          <cell r="G587">
            <v>34968</v>
          </cell>
          <cell r="H587" t="str">
            <v>Adulte Masculin 20/29 ans</v>
          </cell>
          <cell r="I587" t="str">
            <v>2022</v>
          </cell>
          <cell r="J587" t="str">
            <v>05999124703</v>
          </cell>
          <cell r="K587" t="str">
            <v>2</v>
          </cell>
        </row>
        <row r="588">
          <cell r="C588" t="str">
            <v>3</v>
          </cell>
          <cell r="D588" t="str">
            <v>HEUVENEERS JULIEN</v>
          </cell>
          <cell r="E588" t="str">
            <v>M</v>
          </cell>
          <cell r="F588" t="str">
            <v>UNION VELOCIPEDIQUE FOURMISIENNE</v>
          </cell>
          <cell r="G588">
            <v>33460</v>
          </cell>
          <cell r="H588" t="str">
            <v>Adulte Masculin 30/39 ans</v>
          </cell>
          <cell r="I588" t="str">
            <v>2022</v>
          </cell>
          <cell r="J588" t="str">
            <v>05996219371</v>
          </cell>
          <cell r="K588" t="str">
            <v>3</v>
          </cell>
        </row>
        <row r="589">
          <cell r="C589" t="str">
            <v>2</v>
          </cell>
          <cell r="D589" t="str">
            <v>HIERNAUX TANGUY</v>
          </cell>
          <cell r="E589" t="str">
            <v>M</v>
          </cell>
          <cell r="F589" t="str">
            <v>ASSOCIATION CYCLISTE D'ETROEUNGT</v>
          </cell>
          <cell r="G589">
            <v>29190</v>
          </cell>
          <cell r="H589" t="str">
            <v>Adulte Masculin 40/49 ans</v>
          </cell>
          <cell r="I589" t="str">
            <v>2022</v>
          </cell>
          <cell r="J589" t="str">
            <v>05999110308</v>
          </cell>
          <cell r="K589" t="str">
            <v>2</v>
          </cell>
        </row>
        <row r="590">
          <cell r="D590" t="str">
            <v>HONORE CLEMENT</v>
          </cell>
          <cell r="E590" t="str">
            <v>M</v>
          </cell>
          <cell r="F590" t="str">
            <v>U.C. CAPELLOISE FOURMIES</v>
          </cell>
          <cell r="G590">
            <v>42426</v>
          </cell>
          <cell r="H590"/>
          <cell r="I590" t="str">
            <v>2022</v>
          </cell>
          <cell r="J590" t="str">
            <v>05999130018</v>
          </cell>
          <cell r="K590" t="str">
            <v>JE</v>
          </cell>
        </row>
        <row r="591">
          <cell r="C591" t="str">
            <v>1</v>
          </cell>
          <cell r="D591" t="str">
            <v>HORCHOLLE RÉMI</v>
          </cell>
          <cell r="E591" t="str">
            <v>M</v>
          </cell>
          <cell r="F591" t="str">
            <v>ETOILE CYCLISTE FEIGNIES</v>
          </cell>
          <cell r="G591">
            <v>32572</v>
          </cell>
          <cell r="H591" t="str">
            <v>Adulte Masculin 30/39 ans</v>
          </cell>
          <cell r="I591" t="str">
            <v>2022</v>
          </cell>
          <cell r="J591" t="str">
            <v>05994058221</v>
          </cell>
          <cell r="K591" t="str">
            <v>1</v>
          </cell>
        </row>
        <row r="592">
          <cell r="C592" t="str">
            <v>1</v>
          </cell>
          <cell r="D592" t="str">
            <v>HOUDART FLORENT</v>
          </cell>
          <cell r="E592" t="str">
            <v>M</v>
          </cell>
          <cell r="F592" t="str">
            <v>CAMPHIN EN CAREMBAULT CYCLING TEAM</v>
          </cell>
          <cell r="G592">
            <v>38148</v>
          </cell>
          <cell r="H592" t="str">
            <v>Adulte Masculin 17/19 ans</v>
          </cell>
          <cell r="I592" t="str">
            <v>2022</v>
          </cell>
          <cell r="J592" t="str">
            <v>05999016341</v>
          </cell>
          <cell r="K592" t="str">
            <v>1</v>
          </cell>
        </row>
        <row r="593">
          <cell r="C593" t="str">
            <v>2</v>
          </cell>
          <cell r="D593" t="str">
            <v>HOUDART PHILIPPE</v>
          </cell>
          <cell r="E593" t="str">
            <v>M</v>
          </cell>
          <cell r="F593" t="str">
            <v>CAMPHIN EN CAREMBAULT CYCLING TEAM</v>
          </cell>
          <cell r="G593">
            <v>27297</v>
          </cell>
          <cell r="H593" t="str">
            <v>Adulte Masculin 40/49 ans</v>
          </cell>
          <cell r="I593" t="str">
            <v>2022</v>
          </cell>
          <cell r="J593" t="str">
            <v>05999016340</v>
          </cell>
          <cell r="K593" t="str">
            <v>2</v>
          </cell>
        </row>
        <row r="594">
          <cell r="C594" t="str">
            <v>2</v>
          </cell>
          <cell r="D594" t="str">
            <v>HOUREZ CEDRIC</v>
          </cell>
          <cell r="E594" t="str">
            <v>M</v>
          </cell>
          <cell r="F594" t="str">
            <v>NEW TEAM MAULDE</v>
          </cell>
          <cell r="G594">
            <v>28872</v>
          </cell>
          <cell r="H594" t="str">
            <v>Adulte Masculin 40/49 ans</v>
          </cell>
          <cell r="I594" t="str">
            <v>2022</v>
          </cell>
          <cell r="J594" t="str">
            <v>05999119911</v>
          </cell>
          <cell r="K594" t="str">
            <v>2</v>
          </cell>
        </row>
        <row r="595">
          <cell r="C595" t="str">
            <v>3</v>
          </cell>
          <cell r="D595" t="str">
            <v>HOUSSIN TANGUY</v>
          </cell>
          <cell r="E595" t="str">
            <v>M</v>
          </cell>
          <cell r="F595" t="str">
            <v>CLUB CYCLISTE VERLINGHEM</v>
          </cell>
          <cell r="G595">
            <v>37068</v>
          </cell>
          <cell r="H595" t="str">
            <v>Adulte Masculin 20/29 ans</v>
          </cell>
          <cell r="I595" t="str">
            <v>2022</v>
          </cell>
          <cell r="J595" t="str">
            <v>05999128328</v>
          </cell>
          <cell r="K595" t="str">
            <v>3</v>
          </cell>
        </row>
        <row r="596">
          <cell r="C596" t="str">
            <v>2</v>
          </cell>
          <cell r="D596" t="str">
            <v>HUART GUILLAUME</v>
          </cell>
          <cell r="E596" t="str">
            <v>M</v>
          </cell>
          <cell r="F596" t="str">
            <v>CYCLO CLUB ORCHIES</v>
          </cell>
          <cell r="G596">
            <v>29670</v>
          </cell>
          <cell r="H596" t="str">
            <v>Adulte Masculin 40/49 ans</v>
          </cell>
          <cell r="I596" t="str">
            <v>2022</v>
          </cell>
          <cell r="J596" t="str">
            <v>05996218463</v>
          </cell>
          <cell r="K596" t="str">
            <v>2</v>
          </cell>
        </row>
        <row r="597">
          <cell r="C597" t="str">
            <v>3</v>
          </cell>
          <cell r="D597" t="str">
            <v>HUBAUT CHRISTOPHE</v>
          </cell>
          <cell r="E597" t="str">
            <v>M</v>
          </cell>
          <cell r="F597" t="str">
            <v>TEAM SPECIALIZED LILLE</v>
          </cell>
          <cell r="G597">
            <v>29213</v>
          </cell>
          <cell r="H597" t="str">
            <v>Adulte Masculin 40/49 ans</v>
          </cell>
          <cell r="I597" t="str">
            <v>2022</v>
          </cell>
          <cell r="J597" t="str">
            <v>05996226245</v>
          </cell>
          <cell r="K597" t="str">
            <v>3</v>
          </cell>
        </row>
        <row r="598">
          <cell r="C598" t="str">
            <v>1</v>
          </cell>
          <cell r="D598" t="str">
            <v>HUBERT MATHIS</v>
          </cell>
          <cell r="E598" t="str">
            <v>M</v>
          </cell>
          <cell r="F598" t="str">
            <v>GAZ ELEC CLUB DE DOUAI</v>
          </cell>
          <cell r="G598">
            <v>38302</v>
          </cell>
          <cell r="H598" t="str">
            <v>Adulte Masculin 17/19 ans</v>
          </cell>
          <cell r="I598" t="str">
            <v>2022</v>
          </cell>
          <cell r="J598" t="str">
            <v>05999087668</v>
          </cell>
          <cell r="K598" t="str">
            <v>1</v>
          </cell>
        </row>
        <row r="599">
          <cell r="C599" t="str">
            <v>3</v>
          </cell>
          <cell r="D599" t="str">
            <v>HUBIERE THIBAUT</v>
          </cell>
          <cell r="E599" t="str">
            <v>M</v>
          </cell>
          <cell r="F599" t="str">
            <v>LES VIKINGS VTT MARCHE NORDIQUE OHAIN</v>
          </cell>
          <cell r="G599">
            <v>36339</v>
          </cell>
          <cell r="H599" t="str">
            <v>Adulte Masculin 20/29 ans</v>
          </cell>
          <cell r="I599" t="str">
            <v>2022</v>
          </cell>
          <cell r="J599" t="str">
            <v>05999017348</v>
          </cell>
          <cell r="K599" t="str">
            <v>3</v>
          </cell>
        </row>
        <row r="600">
          <cell r="C600" t="str">
            <v>3</v>
          </cell>
          <cell r="D600" t="str">
            <v>HUMEZ ADRIEN</v>
          </cell>
          <cell r="E600" t="str">
            <v>M</v>
          </cell>
          <cell r="F600" t="str">
            <v>ESPOIR CYCLISTE WAMBRECHIES MARQUETTE</v>
          </cell>
          <cell r="G600">
            <v>33543</v>
          </cell>
          <cell r="H600" t="str">
            <v>Adulte Masculin 30/39 ans</v>
          </cell>
          <cell r="I600" t="str">
            <v>2022</v>
          </cell>
          <cell r="J600" t="str">
            <v>05999124437</v>
          </cell>
          <cell r="K600" t="str">
            <v>3</v>
          </cell>
        </row>
        <row r="601">
          <cell r="C601" t="str">
            <v>4-A</v>
          </cell>
          <cell r="D601" t="str">
            <v>HUNNINCK PAUL</v>
          </cell>
          <cell r="E601" t="str">
            <v>M</v>
          </cell>
          <cell r="F601" t="str">
            <v>UNION SPORTIVE VALENCIENNES MARLY</v>
          </cell>
          <cell r="G601">
            <v>20101</v>
          </cell>
          <cell r="H601" t="str">
            <v>Adulte Masculin 60 ans et plus</v>
          </cell>
          <cell r="I601" t="str">
            <v>2022</v>
          </cell>
          <cell r="J601" t="str">
            <v>05999107180</v>
          </cell>
          <cell r="K601" t="str">
            <v>4-A</v>
          </cell>
        </row>
        <row r="602">
          <cell r="C602" t="str">
            <v>2</v>
          </cell>
          <cell r="D602" t="str">
            <v>HURIAU BENOIT</v>
          </cell>
          <cell r="E602" t="str">
            <v>M</v>
          </cell>
          <cell r="F602" t="str">
            <v>ASSOCIATION CYCLISTE BELLAINGEOISE</v>
          </cell>
          <cell r="G602">
            <v>32029</v>
          </cell>
          <cell r="H602" t="str">
            <v>Adulte Masculin 30/39 ans</v>
          </cell>
          <cell r="I602" t="str">
            <v>2022</v>
          </cell>
          <cell r="J602" t="str">
            <v>05999127699</v>
          </cell>
          <cell r="K602" t="str">
            <v>2</v>
          </cell>
        </row>
        <row r="603">
          <cell r="C603" t="str">
            <v>2</v>
          </cell>
          <cell r="D603" t="str">
            <v>HYSBERGUE EVAN</v>
          </cell>
          <cell r="E603" t="str">
            <v>M</v>
          </cell>
          <cell r="F603" t="str">
            <v>ASSOCIATION CYCLISTE D'ETROEUNGT</v>
          </cell>
          <cell r="G603">
            <v>36900</v>
          </cell>
          <cell r="H603" t="str">
            <v>Adulte Masculin 20/29 ans</v>
          </cell>
          <cell r="I603" t="str">
            <v>2022</v>
          </cell>
          <cell r="J603" t="str">
            <v>05999125245</v>
          </cell>
          <cell r="K603" t="str">
            <v>2</v>
          </cell>
        </row>
        <row r="604">
          <cell r="C604" t="str">
            <v>3</v>
          </cell>
          <cell r="D604" t="str">
            <v>IDZIAK DIDIER</v>
          </cell>
          <cell r="E604" t="str">
            <v>M</v>
          </cell>
          <cell r="F604" t="str">
            <v>ESPOIR CYCLISTE WAMBRECHIES MARQUETTE</v>
          </cell>
          <cell r="G604">
            <v>24645</v>
          </cell>
          <cell r="H604" t="str">
            <v>Adulte Masculin 50/59 ans</v>
          </cell>
          <cell r="I604" t="str">
            <v>2022</v>
          </cell>
          <cell r="J604" t="str">
            <v>05999124233</v>
          </cell>
          <cell r="K604" t="str">
            <v>3</v>
          </cell>
        </row>
        <row r="605">
          <cell r="D605" t="str">
            <v>IERA GIOVAMBATTISTA</v>
          </cell>
          <cell r="E605" t="str">
            <v>M</v>
          </cell>
          <cell r="F605" t="str">
            <v>ASSOCIATION CYCLISTE BELLAINGEOISE</v>
          </cell>
          <cell r="G605">
            <v>26136</v>
          </cell>
          <cell r="H605" t="str">
            <v>Adulte Masculin 50/59 ans</v>
          </cell>
          <cell r="I605" t="str">
            <v>2022</v>
          </cell>
          <cell r="J605" t="str">
            <v>05999127981</v>
          </cell>
          <cell r="K605" t="str">
            <v>3</v>
          </cell>
        </row>
        <row r="606">
          <cell r="D606" t="str">
            <v>ISBLET REMY</v>
          </cell>
          <cell r="E606" t="str">
            <v>M</v>
          </cell>
          <cell r="F606" t="str">
            <v>CYCLO CLUB WAVRIN</v>
          </cell>
          <cell r="G606">
            <v>40005</v>
          </cell>
          <cell r="H606" t="str">
            <v>Jeune Masculin 13/14 ans</v>
          </cell>
          <cell r="I606" t="str">
            <v>2022</v>
          </cell>
          <cell r="J606" t="str">
            <v>05999126900</v>
          </cell>
          <cell r="K606" t="str">
            <v>JE</v>
          </cell>
        </row>
        <row r="607">
          <cell r="C607" t="str">
            <v>FE</v>
          </cell>
          <cell r="D607" t="str">
            <v>JABLONSKI EVA</v>
          </cell>
          <cell r="E607" t="str">
            <v>F</v>
          </cell>
          <cell r="F607" t="str">
            <v>TEAM B.B.L. HERGNIES</v>
          </cell>
          <cell r="G607">
            <v>38406</v>
          </cell>
          <cell r="H607" t="str">
            <v>Adulte Féminin 17/29 ans</v>
          </cell>
          <cell r="I607" t="str">
            <v>2022</v>
          </cell>
          <cell r="J607" t="str">
            <v>05999113566</v>
          </cell>
          <cell r="K607" t="str">
            <v>FE</v>
          </cell>
        </row>
        <row r="608">
          <cell r="D608" t="str">
            <v>JABLONSKI SEBASTIEN</v>
          </cell>
          <cell r="E608" t="str">
            <v>M</v>
          </cell>
          <cell r="F608" t="str">
            <v>TEAM B.B.L. HERGNIES</v>
          </cell>
          <cell r="G608">
            <v>28401</v>
          </cell>
          <cell r="H608" t="str">
            <v>Adulte Masculin 40/49 ans</v>
          </cell>
          <cell r="I608" t="str">
            <v>2022</v>
          </cell>
          <cell r="J608" t="str">
            <v>05999099574</v>
          </cell>
          <cell r="K608" t="str">
            <v>2</v>
          </cell>
        </row>
        <row r="609">
          <cell r="C609" t="str">
            <v>3</v>
          </cell>
          <cell r="D609" t="str">
            <v>JACOBS DAVID</v>
          </cell>
          <cell r="E609" t="str">
            <v>M</v>
          </cell>
          <cell r="F609" t="str">
            <v>NEW ORANGE TEAM BOUSBECQUE</v>
          </cell>
          <cell r="G609">
            <v>25889</v>
          </cell>
          <cell r="H609" t="str">
            <v>Adulte Masculin 50/59 ans</v>
          </cell>
          <cell r="I609" t="str">
            <v>2022</v>
          </cell>
          <cell r="J609" t="str">
            <v>05999135592</v>
          </cell>
          <cell r="K609" t="str">
            <v>3</v>
          </cell>
        </row>
        <row r="610">
          <cell r="C610" t="str">
            <v>4-A</v>
          </cell>
          <cell r="D610" t="str">
            <v>JADAS REGIS</v>
          </cell>
          <cell r="E610" t="str">
            <v>M</v>
          </cell>
          <cell r="F610" t="str">
            <v>HAVELUY CYCLO CLUB</v>
          </cell>
          <cell r="G610">
            <v>23088</v>
          </cell>
          <cell r="H610" t="str">
            <v>Adulte Masculin 50/59 ans</v>
          </cell>
          <cell r="I610" t="str">
            <v>2022</v>
          </cell>
          <cell r="J610" t="str">
            <v>05999109779</v>
          </cell>
          <cell r="K610" t="str">
            <v>4-A</v>
          </cell>
        </row>
        <row r="611">
          <cell r="C611" t="str">
            <v>1</v>
          </cell>
          <cell r="D611" t="str">
            <v>JAULNEAU YVAN</v>
          </cell>
          <cell r="E611" t="str">
            <v>M</v>
          </cell>
          <cell r="F611" t="str">
            <v>VELO CLUB SOLESMES</v>
          </cell>
          <cell r="G611">
            <v>37714</v>
          </cell>
          <cell r="H611" t="str">
            <v>Adulte Masculin 17/19 ans</v>
          </cell>
          <cell r="I611" t="str">
            <v>2022</v>
          </cell>
          <cell r="J611" t="str">
            <v>05999085026</v>
          </cell>
          <cell r="K611" t="str">
            <v>1</v>
          </cell>
        </row>
        <row r="612">
          <cell r="C612" t="str">
            <v>4-A</v>
          </cell>
          <cell r="D612" t="str">
            <v>JEANNES PATRICK</v>
          </cell>
          <cell r="E612" t="str">
            <v>M</v>
          </cell>
          <cell r="F612" t="str">
            <v>T.C.S.P. 59 - FERRIERE LA GRANDE</v>
          </cell>
          <cell r="G612">
            <v>22576</v>
          </cell>
          <cell r="H612" t="str">
            <v>Adulte Masculin 60 ans et plus</v>
          </cell>
          <cell r="I612" t="str">
            <v>2022</v>
          </cell>
          <cell r="J612" t="str">
            <v>05999093830</v>
          </cell>
          <cell r="K612" t="str">
            <v>4-A</v>
          </cell>
        </row>
        <row r="613">
          <cell r="C613" t="str">
            <v>3</v>
          </cell>
          <cell r="D613" t="str">
            <v>JOLY LOIC</v>
          </cell>
          <cell r="E613" t="str">
            <v>M</v>
          </cell>
          <cell r="F613" t="str">
            <v>TEAM B.B.L. HERGNIES</v>
          </cell>
          <cell r="G613">
            <v>37159</v>
          </cell>
          <cell r="H613" t="str">
            <v>Adulte Masculin 20/29 ans</v>
          </cell>
          <cell r="I613" t="str">
            <v>2022</v>
          </cell>
          <cell r="J613" t="str">
            <v>05999128281</v>
          </cell>
          <cell r="K613" t="str">
            <v>3</v>
          </cell>
        </row>
        <row r="614">
          <cell r="C614" t="str">
            <v>2</v>
          </cell>
          <cell r="D614" t="str">
            <v>JOUY QUENTIN</v>
          </cell>
          <cell r="E614" t="str">
            <v>M</v>
          </cell>
          <cell r="F614" t="str">
            <v>LINSELLES CYCLISME</v>
          </cell>
          <cell r="G614">
            <v>33879</v>
          </cell>
          <cell r="H614" t="str">
            <v>Adulte Masculin 30/39 ans</v>
          </cell>
          <cell r="I614" t="str">
            <v>2022</v>
          </cell>
          <cell r="J614" t="str">
            <v>05999127024</v>
          </cell>
          <cell r="K614" t="str">
            <v>2</v>
          </cell>
        </row>
        <row r="615">
          <cell r="C615" t="str">
            <v>3</v>
          </cell>
          <cell r="D615" t="str">
            <v>JUILLET GLENN</v>
          </cell>
          <cell r="E615" t="str">
            <v>M</v>
          </cell>
          <cell r="F615" t="str">
            <v>TEAM MATERIEL-VELO.COM BONDUES</v>
          </cell>
          <cell r="G615">
            <v>29674</v>
          </cell>
          <cell r="H615" t="str">
            <v>Adulte Masculin 40/49 ans</v>
          </cell>
          <cell r="I615" t="str">
            <v>2022</v>
          </cell>
          <cell r="J615" t="str">
            <v>05999080940</v>
          </cell>
          <cell r="K615" t="str">
            <v>3</v>
          </cell>
        </row>
        <row r="616">
          <cell r="D616" t="str">
            <v>JUNG PHILIPPE</v>
          </cell>
          <cell r="E616" t="str">
            <v>M</v>
          </cell>
          <cell r="F616" t="str">
            <v>UNION SPORTIVE SAINT ANDRE</v>
          </cell>
          <cell r="G616">
            <v>22855</v>
          </cell>
          <cell r="H616" t="str">
            <v>Adulte Masculin 60 ans et plus</v>
          </cell>
          <cell r="I616" t="str">
            <v>2022</v>
          </cell>
          <cell r="J616" t="str">
            <v>05992014293</v>
          </cell>
          <cell r="K616" t="str">
            <v>3</v>
          </cell>
        </row>
        <row r="617">
          <cell r="C617" t="str">
            <v>3</v>
          </cell>
          <cell r="D617" t="str">
            <v>KADLUCZKA ANTHONY</v>
          </cell>
          <cell r="E617" t="str">
            <v>M</v>
          </cell>
          <cell r="F617" t="str">
            <v>ESPOIR CYCLISTE WAMBRECHIES MARQUETTE</v>
          </cell>
          <cell r="G617">
            <v>34228</v>
          </cell>
          <cell r="H617" t="str">
            <v>Adulte Masculin 20/29 ans</v>
          </cell>
          <cell r="I617" t="str">
            <v>2022</v>
          </cell>
          <cell r="J617" t="str">
            <v>05999127556</v>
          </cell>
          <cell r="K617" t="str">
            <v>3</v>
          </cell>
        </row>
        <row r="618">
          <cell r="C618" t="str">
            <v>2</v>
          </cell>
          <cell r="D618" t="str">
            <v>KALKA YOHANN</v>
          </cell>
          <cell r="E618" t="str">
            <v>M</v>
          </cell>
          <cell r="F618" t="str">
            <v>VTT SAINT AMAND LES EAUX</v>
          </cell>
          <cell r="G618">
            <v>38550</v>
          </cell>
          <cell r="H618" t="str">
            <v>Adulte Masculin 17/19 ans</v>
          </cell>
          <cell r="I618" t="str">
            <v>2022</v>
          </cell>
          <cell r="J618" t="str">
            <v>05999120516</v>
          </cell>
          <cell r="K618" t="str">
            <v>2</v>
          </cell>
        </row>
        <row r="619">
          <cell r="C619" t="str">
            <v>1</v>
          </cell>
          <cell r="D619" t="str">
            <v>KIEFFER PIERRE</v>
          </cell>
          <cell r="E619" t="str">
            <v>M</v>
          </cell>
          <cell r="F619" t="str">
            <v>ASSOCIATION CYCLISTE DE CUINCY</v>
          </cell>
          <cell r="G619">
            <v>32235</v>
          </cell>
          <cell r="H619" t="str">
            <v>Adulte Masculin 30/39 ans</v>
          </cell>
          <cell r="I619" t="str">
            <v>2022</v>
          </cell>
          <cell r="J619" t="str">
            <v>05999111355</v>
          </cell>
          <cell r="K619" t="str">
            <v>1</v>
          </cell>
        </row>
        <row r="620">
          <cell r="C620" t="str">
            <v>4-A</v>
          </cell>
          <cell r="D620" t="str">
            <v>KNOCKAERT BRUNO</v>
          </cell>
          <cell r="E620" t="str">
            <v>M</v>
          </cell>
          <cell r="F620" t="str">
            <v>CLUB CYCLISTE VERLINGHEM</v>
          </cell>
          <cell r="G620">
            <v>22413</v>
          </cell>
          <cell r="H620" t="str">
            <v>Adulte Masculin 60 ans et plus</v>
          </cell>
          <cell r="I620" t="str">
            <v>2022</v>
          </cell>
          <cell r="J620" t="str">
            <v>05963119611</v>
          </cell>
          <cell r="K620" t="str">
            <v>4-A</v>
          </cell>
        </row>
        <row r="621">
          <cell r="C621" t="str">
            <v>4-A</v>
          </cell>
          <cell r="D621" t="str">
            <v>KNOCKAERT CELINE</v>
          </cell>
          <cell r="E621" t="str">
            <v>F</v>
          </cell>
          <cell r="F621" t="str">
            <v>CLUB CYCLISTE VERLINGHEM</v>
          </cell>
          <cell r="G621">
            <v>32112</v>
          </cell>
          <cell r="H621" t="str">
            <v>Adulte Féminin 30/39 ans</v>
          </cell>
          <cell r="I621" t="str">
            <v>2022</v>
          </cell>
          <cell r="J621" t="str">
            <v>05999017522</v>
          </cell>
          <cell r="K621" t="str">
            <v>4-A</v>
          </cell>
        </row>
        <row r="622">
          <cell r="C622" t="str">
            <v>2</v>
          </cell>
          <cell r="D622" t="str">
            <v>KNOCKAERT JULIEN</v>
          </cell>
          <cell r="E622" t="str">
            <v>M</v>
          </cell>
          <cell r="F622" t="str">
            <v>CLUB CYCLISTE VERLINGHEM</v>
          </cell>
          <cell r="G622">
            <v>30789</v>
          </cell>
          <cell r="H622" t="str">
            <v>Adulte Masculin 30/39 ans</v>
          </cell>
          <cell r="I622" t="str">
            <v>2022</v>
          </cell>
          <cell r="J622" t="str">
            <v>05963119612</v>
          </cell>
          <cell r="K622" t="str">
            <v>2</v>
          </cell>
        </row>
        <row r="623">
          <cell r="D623" t="str">
            <v>KNOCKAERT PAUL</v>
          </cell>
          <cell r="E623" t="str">
            <v>M</v>
          </cell>
          <cell r="F623" t="str">
            <v>CLUB CYCLISTE VERLINGHEM</v>
          </cell>
          <cell r="G623">
            <v>41858</v>
          </cell>
          <cell r="H623" t="str">
            <v>Jeune Masculin 7/8 ans</v>
          </cell>
          <cell r="I623" t="str">
            <v>2022</v>
          </cell>
          <cell r="J623" t="str">
            <v>05999128329</v>
          </cell>
          <cell r="K623" t="str">
            <v>JE</v>
          </cell>
        </row>
        <row r="624">
          <cell r="C624" t="str">
            <v>2</v>
          </cell>
          <cell r="D624" t="str">
            <v>KNOCKAERT ROMAIN</v>
          </cell>
          <cell r="E624" t="str">
            <v>M</v>
          </cell>
          <cell r="F624" t="str">
            <v>CLUB CYCLISTE VERLINGHEM</v>
          </cell>
          <cell r="G624">
            <v>35178</v>
          </cell>
          <cell r="H624" t="str">
            <v>Adulte Masculin 20/29 ans</v>
          </cell>
          <cell r="I624" t="str">
            <v>2022</v>
          </cell>
          <cell r="J624" t="str">
            <v>05996216708</v>
          </cell>
          <cell r="K624" t="str">
            <v>2</v>
          </cell>
        </row>
        <row r="625">
          <cell r="C625" t="str">
            <v>1</v>
          </cell>
          <cell r="D625" t="str">
            <v>KNOL KEVIN</v>
          </cell>
          <cell r="E625" t="str">
            <v>M</v>
          </cell>
          <cell r="F625" t="str">
            <v>ESPOIR CYCLISTE WAMBRECHIES MARQUETTE</v>
          </cell>
          <cell r="G625">
            <v>32662</v>
          </cell>
          <cell r="H625" t="str">
            <v>Adulte Masculin 30/39 ans</v>
          </cell>
          <cell r="I625" t="str">
            <v>2022</v>
          </cell>
          <cell r="J625" t="str">
            <v>05999098980</v>
          </cell>
          <cell r="K625" t="str">
            <v>1</v>
          </cell>
        </row>
        <row r="626">
          <cell r="D626" t="str">
            <v>KONOPKA BAPTISTE</v>
          </cell>
          <cell r="E626" t="str">
            <v>M</v>
          </cell>
          <cell r="F626" t="str">
            <v>VELO CLUB SOLESMES</v>
          </cell>
          <cell r="G626">
            <v>38777</v>
          </cell>
          <cell r="H626" t="str">
            <v>Jeune Masculin 15/16 ans</v>
          </cell>
          <cell r="I626" t="str">
            <v>2022</v>
          </cell>
          <cell r="J626" t="str">
            <v>05999129122</v>
          </cell>
          <cell r="K626" t="str">
            <v>JE</v>
          </cell>
        </row>
        <row r="627">
          <cell r="C627" t="str">
            <v>3</v>
          </cell>
          <cell r="D627" t="str">
            <v>KOPTIENT REGIS</v>
          </cell>
          <cell r="E627" t="str">
            <v>M</v>
          </cell>
          <cell r="F627" t="str">
            <v>U.C. CAPELLOISE FOURMIES</v>
          </cell>
          <cell r="G627">
            <v>28559</v>
          </cell>
          <cell r="H627" t="str">
            <v>Adulte Masculin 40/49 ans</v>
          </cell>
          <cell r="I627" t="str">
            <v>2022</v>
          </cell>
          <cell r="J627" t="str">
            <v>05999069654</v>
          </cell>
          <cell r="K627" t="str">
            <v>3</v>
          </cell>
        </row>
        <row r="628">
          <cell r="C628" t="str">
            <v>3</v>
          </cell>
          <cell r="D628" t="str">
            <v>KROON SAM</v>
          </cell>
          <cell r="E628" t="str">
            <v>M</v>
          </cell>
          <cell r="F628" t="str">
            <v>ESPOIR CYCLISTE WAMBRECHIES MARQUETTE</v>
          </cell>
          <cell r="G628">
            <v>24785</v>
          </cell>
          <cell r="H628" t="str">
            <v>Adulte Masculin 50/59 ans</v>
          </cell>
          <cell r="I628" t="str">
            <v>2022</v>
          </cell>
          <cell r="J628" t="str">
            <v>05999122174</v>
          </cell>
          <cell r="K628" t="str">
            <v>3</v>
          </cell>
        </row>
        <row r="629">
          <cell r="D629" t="str">
            <v>KRUHELSKI VIANNEY</v>
          </cell>
          <cell r="E629" t="str">
            <v>M</v>
          </cell>
          <cell r="F629" t="str">
            <v>SAULZOIR MONTRECOURT CYCLING CLUB</v>
          </cell>
          <cell r="G629">
            <v>38989</v>
          </cell>
          <cell r="H629" t="str">
            <v>Jeune Masculin 15/16 ans</v>
          </cell>
          <cell r="I629" t="str">
            <v>2022</v>
          </cell>
          <cell r="J629" t="str">
            <v>05999127860</v>
          </cell>
          <cell r="K629" t="str">
            <v>JE</v>
          </cell>
        </row>
        <row r="630">
          <cell r="C630" t="str">
            <v>3</v>
          </cell>
          <cell r="D630" t="str">
            <v>KWIATKOWSKI SYLVAIN</v>
          </cell>
          <cell r="E630" t="str">
            <v>M</v>
          </cell>
          <cell r="F630" t="str">
            <v>ASSOCIATION SPORTIVE VELOCIPEDIQUE LA LONGUEVILLE</v>
          </cell>
          <cell r="G630">
            <v>28434</v>
          </cell>
          <cell r="H630" t="str">
            <v>Adulte Masculin 40/49 ans</v>
          </cell>
          <cell r="I630" t="str">
            <v>2022</v>
          </cell>
          <cell r="J630" t="str">
            <v>05994058195</v>
          </cell>
          <cell r="K630" t="str">
            <v>3</v>
          </cell>
        </row>
        <row r="631">
          <cell r="D631" t="str">
            <v>LABALETTE ELIE</v>
          </cell>
          <cell r="E631" t="str">
            <v>M</v>
          </cell>
          <cell r="F631" t="str">
            <v>CYCLO CLUB WAVRIN</v>
          </cell>
          <cell r="G631">
            <v>39094</v>
          </cell>
          <cell r="H631" t="str">
            <v>Jeune Masculin 15/16 ans</v>
          </cell>
          <cell r="I631" t="str">
            <v>2022</v>
          </cell>
          <cell r="J631" t="str">
            <v>05999128858</v>
          </cell>
          <cell r="K631" t="str">
            <v>JE</v>
          </cell>
        </row>
        <row r="632">
          <cell r="C632" t="str">
            <v>4-A</v>
          </cell>
          <cell r="D632" t="str">
            <v>LABALETTE VINCENT</v>
          </cell>
          <cell r="E632" t="str">
            <v>M</v>
          </cell>
          <cell r="F632" t="str">
            <v>CYCLO CLUB WAVRIN</v>
          </cell>
          <cell r="G632">
            <v>27360</v>
          </cell>
          <cell r="H632" t="str">
            <v>Adulte Masculin 40/49 ans</v>
          </cell>
          <cell r="I632" t="str">
            <v>2022</v>
          </cell>
          <cell r="J632" t="str">
            <v>05994045110</v>
          </cell>
          <cell r="K632" t="str">
            <v>4-A</v>
          </cell>
        </row>
        <row r="633">
          <cell r="C633" t="str">
            <v>3</v>
          </cell>
          <cell r="D633" t="str">
            <v>LABORIE CHARLIE</v>
          </cell>
          <cell r="E633" t="str">
            <v>M</v>
          </cell>
          <cell r="F633" t="str">
            <v>VELO CLUB SOLESMES</v>
          </cell>
          <cell r="G633">
            <v>28769</v>
          </cell>
          <cell r="H633" t="str">
            <v>Adulte Masculin 40/49 ans</v>
          </cell>
          <cell r="I633" t="str">
            <v>2022</v>
          </cell>
          <cell r="J633" t="str">
            <v>05999119957</v>
          </cell>
          <cell r="K633" t="str">
            <v>3</v>
          </cell>
        </row>
        <row r="634">
          <cell r="C634" t="str">
            <v>4-A</v>
          </cell>
          <cell r="D634" t="str">
            <v>LABRE FRANÇOIS</v>
          </cell>
          <cell r="E634" t="str">
            <v>M</v>
          </cell>
          <cell r="F634" t="str">
            <v>ESPOIR CYCLISTE WAMBRECHIES MARQUETTE</v>
          </cell>
          <cell r="G634">
            <v>23709</v>
          </cell>
          <cell r="H634" t="str">
            <v>Adulte Masculin 50/59 ans</v>
          </cell>
          <cell r="I634" t="str">
            <v>2022</v>
          </cell>
          <cell r="J634" t="str">
            <v>05996222753</v>
          </cell>
          <cell r="K634" t="str">
            <v>4-A</v>
          </cell>
        </row>
        <row r="635">
          <cell r="D635" t="str">
            <v>LABRE MAXIME</v>
          </cell>
          <cell r="E635" t="str">
            <v>M</v>
          </cell>
          <cell r="F635" t="str">
            <v>ESPOIR CYCLISTE WAMBRECHIES MARQUETTE</v>
          </cell>
          <cell r="G635">
            <v>37496</v>
          </cell>
          <cell r="H635" t="str">
            <v>Adulte Masculin 20/29 ans</v>
          </cell>
          <cell r="I635" t="str">
            <v>2022</v>
          </cell>
          <cell r="J635" t="str">
            <v>05999096072</v>
          </cell>
          <cell r="K635" t="str">
            <v>3</v>
          </cell>
        </row>
        <row r="636">
          <cell r="C636" t="str">
            <v>3</v>
          </cell>
          <cell r="D636" t="str">
            <v>LACROIX DAVID</v>
          </cell>
          <cell r="E636" t="str">
            <v>M</v>
          </cell>
          <cell r="F636" t="str">
            <v>LINSELLES CYCLISME</v>
          </cell>
          <cell r="G636">
            <v>25524</v>
          </cell>
          <cell r="H636" t="str">
            <v>Adulte Masculin 50/59 ans</v>
          </cell>
          <cell r="I636" t="str">
            <v>2022</v>
          </cell>
          <cell r="J636" t="str">
            <v>05999094115</v>
          </cell>
          <cell r="K636" t="str">
            <v>3</v>
          </cell>
        </row>
        <row r="637">
          <cell r="C637" t="str">
            <v>1</v>
          </cell>
          <cell r="D637" t="str">
            <v>LACROIX FRÉDÉRIC</v>
          </cell>
          <cell r="E637" t="str">
            <v>M</v>
          </cell>
          <cell r="F637" t="str">
            <v>VELO CLUB ROUBAIX</v>
          </cell>
          <cell r="G637">
            <v>25194</v>
          </cell>
          <cell r="H637" t="str">
            <v>Adulte Masculin 50/59 ans</v>
          </cell>
          <cell r="I637" t="str">
            <v>2022</v>
          </cell>
          <cell r="J637" t="str">
            <v>05999119864</v>
          </cell>
          <cell r="K637" t="str">
            <v>1</v>
          </cell>
        </row>
        <row r="638">
          <cell r="D638" t="str">
            <v>LACROIX SIMON</v>
          </cell>
          <cell r="E638" t="str">
            <v>M</v>
          </cell>
          <cell r="F638" t="str">
            <v>UNION SPORTIVE VALENCIENNES MARLY</v>
          </cell>
          <cell r="G638">
            <v>38952</v>
          </cell>
          <cell r="H638" t="str">
            <v>Jeune Masculin 15/16 ans</v>
          </cell>
          <cell r="I638" t="str">
            <v>2022</v>
          </cell>
          <cell r="J638" t="str">
            <v>05999134644</v>
          </cell>
          <cell r="K638" t="str">
            <v>JE</v>
          </cell>
        </row>
        <row r="639">
          <cell r="C639" t="str">
            <v>4-A</v>
          </cell>
          <cell r="D639" t="str">
            <v>LADEN PATRICE</v>
          </cell>
          <cell r="E639" t="str">
            <v>M</v>
          </cell>
          <cell r="F639" t="str">
            <v>UNION CYCLISTE WATTIGNIES</v>
          </cell>
          <cell r="G639">
            <v>22162</v>
          </cell>
          <cell r="H639" t="str">
            <v>Adulte Masculin 60 ans et plus</v>
          </cell>
          <cell r="I639" t="str">
            <v>2022</v>
          </cell>
          <cell r="J639" t="str">
            <v>05963119621</v>
          </cell>
          <cell r="K639" t="str">
            <v>4-A</v>
          </cell>
        </row>
        <row r="640">
          <cell r="C640" t="str">
            <v>3</v>
          </cell>
          <cell r="D640" t="str">
            <v>LAEBENS FRANCOIS</v>
          </cell>
          <cell r="E640" t="str">
            <v>M</v>
          </cell>
          <cell r="F640" t="str">
            <v>VELO CLUB UNION HALLUIN</v>
          </cell>
          <cell r="G640">
            <v>32307</v>
          </cell>
          <cell r="H640" t="str">
            <v>Adulte Masculin 30/39 ans</v>
          </cell>
          <cell r="I640" t="str">
            <v>2022</v>
          </cell>
          <cell r="J640" t="str">
            <v>05999127648</v>
          </cell>
          <cell r="K640" t="str">
            <v>3</v>
          </cell>
        </row>
        <row r="641">
          <cell r="C641" t="str">
            <v>3</v>
          </cell>
          <cell r="D641" t="str">
            <v>LAFONT LOUIS</v>
          </cell>
          <cell r="E641" t="str">
            <v>M</v>
          </cell>
          <cell r="F641" t="str">
            <v>ESPOIR CYCLISTE WAMBRECHIES MARQUETTE</v>
          </cell>
          <cell r="G641">
            <v>36734</v>
          </cell>
          <cell r="H641" t="str">
            <v>Adulte Masculin 20/29 ans</v>
          </cell>
          <cell r="I641" t="str">
            <v>2022</v>
          </cell>
          <cell r="J641" t="str">
            <v>05999107227</v>
          </cell>
          <cell r="K641" t="str">
            <v>3</v>
          </cell>
        </row>
        <row r="642">
          <cell r="C642" t="str">
            <v>3</v>
          </cell>
          <cell r="D642" t="str">
            <v>LAGNEAU PASCAL</v>
          </cell>
          <cell r="E642" t="str">
            <v>M</v>
          </cell>
          <cell r="F642" t="str">
            <v>UNION VELOCIPEDIQUE JEUMONT MARPENT</v>
          </cell>
          <cell r="G642">
            <v>21448</v>
          </cell>
          <cell r="H642" t="str">
            <v>Adulte Masculin 60 ans et plus</v>
          </cell>
          <cell r="I642" t="str">
            <v>2022</v>
          </cell>
          <cell r="J642" t="str">
            <v>05999017088</v>
          </cell>
          <cell r="K642" t="str">
            <v>3</v>
          </cell>
        </row>
        <row r="643">
          <cell r="C643" t="str">
            <v>2</v>
          </cell>
          <cell r="D643" t="str">
            <v>LAHONTA EMMANUEL</v>
          </cell>
          <cell r="E643" t="str">
            <v>M</v>
          </cell>
          <cell r="F643" t="str">
            <v>NEW TEAM MAULDE</v>
          </cell>
          <cell r="G643">
            <v>29680</v>
          </cell>
          <cell r="H643" t="str">
            <v>Adulte Masculin 40/49 ans</v>
          </cell>
          <cell r="I643" t="str">
            <v>2022</v>
          </cell>
          <cell r="J643" t="str">
            <v>05999057206</v>
          </cell>
          <cell r="K643" t="str">
            <v>2</v>
          </cell>
        </row>
        <row r="644">
          <cell r="C644" t="str">
            <v>4-A</v>
          </cell>
          <cell r="D644" t="str">
            <v>LAHONTA JEAN-PASCAL</v>
          </cell>
          <cell r="E644" t="str">
            <v>M</v>
          </cell>
          <cell r="F644" t="str">
            <v>UNION SPORTIVE VALENCIENNES MARLY</v>
          </cell>
          <cell r="G644">
            <v>21534</v>
          </cell>
          <cell r="H644" t="str">
            <v>Adulte Masculin 60 ans et plus</v>
          </cell>
          <cell r="I644" t="str">
            <v>2022</v>
          </cell>
          <cell r="J644" t="str">
            <v>05999110309</v>
          </cell>
          <cell r="K644" t="str">
            <v>4-A</v>
          </cell>
        </row>
        <row r="645">
          <cell r="C645" t="str">
            <v>1</v>
          </cell>
          <cell r="D645" t="str">
            <v>LALEU DAVID</v>
          </cell>
          <cell r="E645" t="str">
            <v>M</v>
          </cell>
          <cell r="F645" t="str">
            <v>UNION SPORTIVE SAINT ANDRE</v>
          </cell>
          <cell r="G645">
            <v>26831</v>
          </cell>
          <cell r="H645" t="str">
            <v>Adulte Masculin 40/49 ans</v>
          </cell>
          <cell r="I645" t="str">
            <v>2022</v>
          </cell>
          <cell r="J645" t="str">
            <v>05999012920</v>
          </cell>
          <cell r="K645" t="str">
            <v>1</v>
          </cell>
        </row>
        <row r="646">
          <cell r="D646" t="str">
            <v>LALEU JIMMY</v>
          </cell>
          <cell r="E646" t="str">
            <v>M</v>
          </cell>
          <cell r="F646" t="str">
            <v>CERCLE OLYMPIQUE MARCOING</v>
          </cell>
          <cell r="G646">
            <v>34322</v>
          </cell>
          <cell r="H646" t="str">
            <v>Adulte Masculin 20/29 ans</v>
          </cell>
          <cell r="I646" t="str">
            <v>2022</v>
          </cell>
          <cell r="J646" t="str">
            <v>05999123575</v>
          </cell>
          <cell r="K646" t="str">
            <v>3</v>
          </cell>
        </row>
        <row r="647">
          <cell r="C647" t="str">
            <v>1</v>
          </cell>
          <cell r="D647" t="str">
            <v>LALEU TIMOTHEE</v>
          </cell>
          <cell r="E647" t="str">
            <v>M</v>
          </cell>
          <cell r="F647" t="str">
            <v>UNION SPORTIVE SAINT ANDRE</v>
          </cell>
          <cell r="G647">
            <v>37093</v>
          </cell>
          <cell r="H647" t="str">
            <v>Adulte Masculin 20/29 ans</v>
          </cell>
          <cell r="I647" t="str">
            <v>2022</v>
          </cell>
          <cell r="J647" t="str">
            <v>05999012921</v>
          </cell>
          <cell r="K647" t="str">
            <v>1</v>
          </cell>
        </row>
        <row r="648">
          <cell r="D648" t="str">
            <v>LALLART CAMILLE</v>
          </cell>
          <cell r="E648" t="str">
            <v>M</v>
          </cell>
          <cell r="F648" t="str">
            <v>VELO CLUB DE L'ESCAUT ANZIN</v>
          </cell>
          <cell r="G648">
            <v>40526</v>
          </cell>
          <cell r="H648" t="str">
            <v>Jeune Masculin 11/12 ans</v>
          </cell>
          <cell r="I648" t="str">
            <v>2022</v>
          </cell>
          <cell r="J648" t="str">
            <v>05999083592</v>
          </cell>
          <cell r="K648" t="str">
            <v>JE</v>
          </cell>
        </row>
        <row r="649">
          <cell r="C649" t="str">
            <v>3</v>
          </cell>
          <cell r="D649" t="str">
            <v>LALOUETTE PHILIPPE</v>
          </cell>
          <cell r="E649" t="str">
            <v>M</v>
          </cell>
          <cell r="F649" t="str">
            <v>ASSOCIATION CYCLISTE PREUX AU BOIS</v>
          </cell>
          <cell r="G649">
            <v>23861</v>
          </cell>
          <cell r="H649" t="str">
            <v>Adulte Masculin 50/59 ans</v>
          </cell>
          <cell r="I649" t="str">
            <v>2022</v>
          </cell>
          <cell r="J649" t="str">
            <v>05999124941</v>
          </cell>
          <cell r="K649" t="str">
            <v>3</v>
          </cell>
        </row>
        <row r="650">
          <cell r="C650" t="str">
            <v>1</v>
          </cell>
          <cell r="D650" t="str">
            <v>LAMARCHE FRANCK</v>
          </cell>
          <cell r="E650" t="str">
            <v>M</v>
          </cell>
          <cell r="F650" t="str">
            <v>TEAM DECOPUB PROVILLE</v>
          </cell>
          <cell r="G650">
            <v>25136</v>
          </cell>
          <cell r="H650" t="str">
            <v>Adulte Masculin 50/59 ans</v>
          </cell>
          <cell r="I650" t="str">
            <v>2022</v>
          </cell>
          <cell r="J650" t="str">
            <v>05999025273</v>
          </cell>
          <cell r="K650" t="str">
            <v>1</v>
          </cell>
        </row>
        <row r="651">
          <cell r="C651" t="str">
            <v>3</v>
          </cell>
          <cell r="D651" t="str">
            <v>LAMBERT JEROME</v>
          </cell>
          <cell r="E651" t="str">
            <v>M</v>
          </cell>
          <cell r="F651" t="str">
            <v>RESILIENCE CLUB</v>
          </cell>
          <cell r="G651">
            <v>30943</v>
          </cell>
          <cell r="H651" t="str">
            <v>Adulte Masculin 30/39 ans</v>
          </cell>
          <cell r="I651" t="str">
            <v>2022</v>
          </cell>
          <cell r="J651" t="str">
            <v>05999056717</v>
          </cell>
          <cell r="K651" t="str">
            <v>3</v>
          </cell>
        </row>
        <row r="652">
          <cell r="C652" t="str">
            <v>3</v>
          </cell>
          <cell r="D652" t="str">
            <v>LAMBRET MIKE</v>
          </cell>
          <cell r="E652" t="str">
            <v>M</v>
          </cell>
          <cell r="F652" t="str">
            <v>U.C. CAPELLOISE FOURMIES</v>
          </cell>
          <cell r="G652">
            <v>31493</v>
          </cell>
          <cell r="H652" t="str">
            <v>Adulte Masculin 30/39 ans</v>
          </cell>
          <cell r="I652" t="str">
            <v>2022</v>
          </cell>
          <cell r="J652" t="str">
            <v>05999124427</v>
          </cell>
          <cell r="K652" t="str">
            <v>3</v>
          </cell>
        </row>
        <row r="653">
          <cell r="C653" t="str">
            <v>3</v>
          </cell>
          <cell r="D653" t="str">
            <v>LAMBRET SULLIVAN</v>
          </cell>
          <cell r="E653" t="str">
            <v>M</v>
          </cell>
          <cell r="F653" t="str">
            <v>U.C. CAPELLOISE FOURMIES</v>
          </cell>
          <cell r="G653">
            <v>32317</v>
          </cell>
          <cell r="H653" t="str">
            <v>Adulte Masculin 30/39 ans</v>
          </cell>
          <cell r="I653" t="str">
            <v>2022</v>
          </cell>
          <cell r="J653" t="str">
            <v>05999076033</v>
          </cell>
          <cell r="K653" t="str">
            <v>3</v>
          </cell>
        </row>
        <row r="654">
          <cell r="C654" t="str">
            <v>1</v>
          </cell>
          <cell r="D654" t="str">
            <v>LAMERAND MICHAEL</v>
          </cell>
          <cell r="E654" t="str">
            <v>M</v>
          </cell>
          <cell r="F654" t="str">
            <v>ETOILE CYCLISTE LIEU ST AMAND</v>
          </cell>
          <cell r="G654">
            <v>31124</v>
          </cell>
          <cell r="H654" t="str">
            <v>Adulte Masculin 30/39 ans</v>
          </cell>
          <cell r="I654" t="str">
            <v>2022</v>
          </cell>
          <cell r="J654" t="str">
            <v>05999016681</v>
          </cell>
          <cell r="K654" t="str">
            <v>1</v>
          </cell>
        </row>
        <row r="655">
          <cell r="C655" t="str">
            <v>1</v>
          </cell>
          <cell r="D655" t="str">
            <v>LANCELLE FLORENTIN</v>
          </cell>
          <cell r="E655" t="str">
            <v>M</v>
          </cell>
          <cell r="F655" t="str">
            <v>VTT SAINT AMAND LES EAUX</v>
          </cell>
          <cell r="G655">
            <v>36348</v>
          </cell>
          <cell r="H655" t="str">
            <v>Adulte Masculin 20/29 ans</v>
          </cell>
          <cell r="I655" t="str">
            <v>2022</v>
          </cell>
          <cell r="J655" t="str">
            <v>05999099815</v>
          </cell>
          <cell r="K655" t="str">
            <v>1</v>
          </cell>
        </row>
        <row r="656">
          <cell r="C656" t="str">
            <v>2</v>
          </cell>
          <cell r="D656" t="str">
            <v>LANDAS JEROME</v>
          </cell>
          <cell r="E656" t="str">
            <v>M</v>
          </cell>
          <cell r="F656" t="str">
            <v>VELO SPRINT DE L'OSTREVENT - AUBERCHICOURT</v>
          </cell>
          <cell r="G656">
            <v>28156</v>
          </cell>
          <cell r="H656" t="str">
            <v>Adulte Masculin 40/49 ans</v>
          </cell>
          <cell r="I656" t="str">
            <v>2022</v>
          </cell>
          <cell r="J656" t="str">
            <v>05999084869</v>
          </cell>
          <cell r="K656" t="str">
            <v>2</v>
          </cell>
        </row>
        <row r="657">
          <cell r="C657" t="str">
            <v>4-A</v>
          </cell>
          <cell r="D657" t="str">
            <v>LANDAS MARION</v>
          </cell>
          <cell r="E657" t="str">
            <v>F</v>
          </cell>
          <cell r="F657" t="str">
            <v>VELO SPRINT DE L'OSTREVENT - AUBERCHICOURT</v>
          </cell>
          <cell r="G657">
            <v>37533</v>
          </cell>
          <cell r="H657" t="str">
            <v>Adulte Féminin 17/29 ans</v>
          </cell>
          <cell r="I657" t="str">
            <v>2022</v>
          </cell>
          <cell r="J657" t="str">
            <v>05999084870</v>
          </cell>
          <cell r="K657" t="str">
            <v>4-A</v>
          </cell>
        </row>
        <row r="658">
          <cell r="D658" t="str">
            <v>LANDAS MARTY</v>
          </cell>
          <cell r="E658" t="str">
            <v>M</v>
          </cell>
          <cell r="F658" t="str">
            <v>VELO SPRINT DE L'OSTREVENT - AUBERCHICOURT</v>
          </cell>
          <cell r="G658">
            <v>38663</v>
          </cell>
          <cell r="H658" t="str">
            <v>Adulte Masculin 17/19 ans</v>
          </cell>
          <cell r="I658" t="str">
            <v>2022</v>
          </cell>
          <cell r="J658" t="str">
            <v>05999020193</v>
          </cell>
          <cell r="K658" t="str">
            <v>2</v>
          </cell>
        </row>
        <row r="659">
          <cell r="C659" t="str">
            <v>FE</v>
          </cell>
          <cell r="D659" t="str">
            <v>LANDAS PRIMEROSE</v>
          </cell>
          <cell r="E659" t="str">
            <v>F</v>
          </cell>
          <cell r="F659" t="str">
            <v>UNION SPORTIVE SAINT ANDRE</v>
          </cell>
          <cell r="G659">
            <v>29963</v>
          </cell>
          <cell r="H659" t="str">
            <v>Adulte Féminin 40/49 ans</v>
          </cell>
          <cell r="I659" t="str">
            <v>2022</v>
          </cell>
          <cell r="J659" t="str">
            <v>05999073854</v>
          </cell>
          <cell r="K659" t="str">
            <v>FE</v>
          </cell>
        </row>
        <row r="660">
          <cell r="C660" t="str">
            <v>1</v>
          </cell>
          <cell r="D660" t="str">
            <v>LANGLET GUILLAUME</v>
          </cell>
          <cell r="E660" t="str">
            <v>M</v>
          </cell>
          <cell r="F660" t="str">
            <v>CERCLE OLYMPIQUE MARCOING</v>
          </cell>
          <cell r="G660">
            <v>31584</v>
          </cell>
          <cell r="H660" t="str">
            <v>Adulte Masculin 30/39 ans</v>
          </cell>
          <cell r="I660" t="str">
            <v>2022</v>
          </cell>
          <cell r="J660" t="str">
            <v>05999012880</v>
          </cell>
          <cell r="K660" t="str">
            <v>1</v>
          </cell>
        </row>
        <row r="661">
          <cell r="C661" t="str">
            <v>2</v>
          </cell>
          <cell r="D661" t="str">
            <v>LANSIAUX ANTHONY</v>
          </cell>
          <cell r="E661" t="str">
            <v>M</v>
          </cell>
          <cell r="F661" t="str">
            <v>CLUB CYCLISTE THUN ST MARTIN</v>
          </cell>
          <cell r="G661">
            <v>27913</v>
          </cell>
          <cell r="H661" t="str">
            <v>Adulte Masculin 40/49 ans</v>
          </cell>
          <cell r="I661" t="str">
            <v>2022</v>
          </cell>
          <cell r="J661" t="str">
            <v>05999028465</v>
          </cell>
          <cell r="K661" t="str">
            <v>2</v>
          </cell>
        </row>
        <row r="662">
          <cell r="C662" t="str">
            <v>2</v>
          </cell>
          <cell r="D662" t="str">
            <v>LAPOTRE FRANCOIS</v>
          </cell>
          <cell r="E662" t="str">
            <v>M</v>
          </cell>
          <cell r="F662" t="str">
            <v>UNION SPORTIVE VALENCIENNES MARLY</v>
          </cell>
          <cell r="G662">
            <v>27862</v>
          </cell>
          <cell r="H662" t="str">
            <v>Adulte Masculin 40/49 ans</v>
          </cell>
          <cell r="I662" t="str">
            <v>2022</v>
          </cell>
          <cell r="J662" t="str">
            <v>05999075704</v>
          </cell>
          <cell r="K662" t="str">
            <v>2</v>
          </cell>
        </row>
        <row r="663">
          <cell r="C663" t="str">
            <v>3</v>
          </cell>
          <cell r="D663" t="str">
            <v>LARGEAU FREDERIC</v>
          </cell>
          <cell r="E663" t="str">
            <v>M</v>
          </cell>
          <cell r="F663" t="str">
            <v>SAULZOIR MONTRECOURT CYCLING CLUB</v>
          </cell>
          <cell r="G663">
            <v>24958</v>
          </cell>
          <cell r="H663" t="str">
            <v>Adulte Masculin 50/59 ans</v>
          </cell>
          <cell r="I663" t="str">
            <v>2022</v>
          </cell>
          <cell r="J663" t="str">
            <v>05999059500</v>
          </cell>
          <cell r="K663" t="str">
            <v>3</v>
          </cell>
        </row>
        <row r="664">
          <cell r="D664" t="str">
            <v>LARTIGAU GABRIEL</v>
          </cell>
          <cell r="E664" t="str">
            <v>M</v>
          </cell>
          <cell r="F664" t="str">
            <v>UNION SPORTIVE VALENCIENNES MARLY</v>
          </cell>
          <cell r="G664">
            <v>40141</v>
          </cell>
          <cell r="H664" t="str">
            <v>Jeune Masculin 13/14 ans</v>
          </cell>
          <cell r="I664" t="str">
            <v>2022</v>
          </cell>
          <cell r="J664" t="str">
            <v>05999120335</v>
          </cell>
          <cell r="K664" t="str">
            <v>JE</v>
          </cell>
        </row>
        <row r="665">
          <cell r="C665" t="str">
            <v>3</v>
          </cell>
          <cell r="D665" t="str">
            <v>LASCAR NATHAN</v>
          </cell>
          <cell r="E665" t="str">
            <v>M</v>
          </cell>
          <cell r="F665" t="str">
            <v>ESPOIR CYCLISTE WAMBRECHIES MARQUETTE</v>
          </cell>
          <cell r="G665">
            <v>35282</v>
          </cell>
          <cell r="H665" t="str">
            <v>Adulte Masculin 20/29 ans</v>
          </cell>
          <cell r="I665" t="str">
            <v>2022</v>
          </cell>
          <cell r="J665" t="str">
            <v>05999128847</v>
          </cell>
          <cell r="K665" t="str">
            <v>3</v>
          </cell>
        </row>
        <row r="666">
          <cell r="C666" t="str">
            <v>3</v>
          </cell>
          <cell r="D666" t="str">
            <v>LASCAR OLIVIER</v>
          </cell>
          <cell r="E666" t="str">
            <v>M</v>
          </cell>
          <cell r="F666" t="str">
            <v>ESPOIR CYCLISTE WAMBRECHIES MARQUETTE</v>
          </cell>
          <cell r="G666">
            <v>25294</v>
          </cell>
          <cell r="H666" t="str">
            <v>Adulte Masculin 50/59 ans</v>
          </cell>
          <cell r="I666" t="str">
            <v>2022</v>
          </cell>
          <cell r="J666" t="str">
            <v>05999128848</v>
          </cell>
          <cell r="K666" t="str">
            <v>3</v>
          </cell>
        </row>
        <row r="667">
          <cell r="D667" t="str">
            <v>LASSELIN SOMME SASHA</v>
          </cell>
          <cell r="E667" t="str">
            <v>M</v>
          </cell>
          <cell r="F667" t="str">
            <v>VELO CLUB DE L'ESCAUT ANZIN</v>
          </cell>
          <cell r="G667">
            <v>40094</v>
          </cell>
          <cell r="H667" t="str">
            <v>Jeune Masculin 13/14 ans</v>
          </cell>
          <cell r="I667" t="str">
            <v>2022</v>
          </cell>
          <cell r="J667" t="str">
            <v>05999118207</v>
          </cell>
          <cell r="K667" t="str">
            <v>JE</v>
          </cell>
        </row>
        <row r="668">
          <cell r="C668" t="str">
            <v>4-A</v>
          </cell>
          <cell r="D668" t="str">
            <v>LASSON VINCENT</v>
          </cell>
          <cell r="E668" t="str">
            <v>M</v>
          </cell>
          <cell r="F668" t="str">
            <v>CERCLE OLYMPIQUE MARCOING</v>
          </cell>
          <cell r="G668">
            <v>22489</v>
          </cell>
          <cell r="H668" t="str">
            <v>Adulte Masculin 60 ans et plus</v>
          </cell>
          <cell r="I668" t="str">
            <v>2022</v>
          </cell>
          <cell r="J668" t="str">
            <v>05996217877</v>
          </cell>
          <cell r="K668" t="str">
            <v>4-A</v>
          </cell>
        </row>
        <row r="669">
          <cell r="D669" t="str">
            <v>LAZARO BARTOLOME</v>
          </cell>
          <cell r="E669" t="str">
            <v>M</v>
          </cell>
          <cell r="F669" t="str">
            <v>LINSELLES CYCLISME</v>
          </cell>
          <cell r="G669">
            <v>25697</v>
          </cell>
          <cell r="H669" t="str">
            <v>Adulte Masculin 50/59 ans</v>
          </cell>
          <cell r="I669" t="str">
            <v>2022</v>
          </cell>
          <cell r="J669" t="str">
            <v>05999119871</v>
          </cell>
          <cell r="K669" t="str">
            <v>3</v>
          </cell>
        </row>
        <row r="670">
          <cell r="C670" t="str">
            <v>3</v>
          </cell>
          <cell r="D670" t="str">
            <v>LE BOUR MAXIME</v>
          </cell>
          <cell r="E670" t="str">
            <v>M</v>
          </cell>
          <cell r="F670" t="str">
            <v>ESPOIR CYCLISTE WAMBRECHIES MARQUETTE</v>
          </cell>
          <cell r="G670">
            <v>32490</v>
          </cell>
          <cell r="H670" t="str">
            <v>Adulte Masculin 30/39 ans</v>
          </cell>
          <cell r="I670" t="str">
            <v>2022</v>
          </cell>
          <cell r="J670" t="str">
            <v>05999124721</v>
          </cell>
          <cell r="K670" t="str">
            <v>3</v>
          </cell>
        </row>
        <row r="671">
          <cell r="C671" t="str">
            <v>3</v>
          </cell>
          <cell r="D671" t="str">
            <v>LE COUVIOUR ERWAN</v>
          </cell>
          <cell r="E671" t="str">
            <v>M</v>
          </cell>
          <cell r="F671" t="str">
            <v>ENTENTE CYCLISTE FACHES-THUMESNIL RONCHIN</v>
          </cell>
          <cell r="G671">
            <v>37599</v>
          </cell>
          <cell r="H671" t="str">
            <v>Adulte Masculin 20/29 ans</v>
          </cell>
          <cell r="I671" t="str">
            <v>2022</v>
          </cell>
          <cell r="J671" t="str">
            <v>05999129488</v>
          </cell>
          <cell r="K671" t="str">
            <v>3</v>
          </cell>
        </row>
        <row r="672">
          <cell r="C672" t="str">
            <v>3</v>
          </cell>
          <cell r="D672" t="str">
            <v>LE GAL SAMUEL</v>
          </cell>
          <cell r="E672" t="str">
            <v>M</v>
          </cell>
          <cell r="F672" t="str">
            <v>UNION CYCLISTE WATTIGNIES</v>
          </cell>
          <cell r="G672">
            <v>31374</v>
          </cell>
          <cell r="H672" t="str">
            <v>Adulte Masculin 30/39 ans</v>
          </cell>
          <cell r="I672" t="str">
            <v>2022</v>
          </cell>
          <cell r="J672" t="str">
            <v>05999118961</v>
          </cell>
          <cell r="K672" t="str">
            <v>3</v>
          </cell>
        </row>
        <row r="673">
          <cell r="C673" t="str">
            <v>1</v>
          </cell>
          <cell r="D673" t="str">
            <v>LE MOUEL DIMITRI</v>
          </cell>
          <cell r="E673" t="str">
            <v>M</v>
          </cell>
          <cell r="F673" t="str">
            <v>VELO SPRINT BOUCHAIN</v>
          </cell>
          <cell r="G673">
            <v>32704</v>
          </cell>
          <cell r="H673" t="str">
            <v>Adulte Masculin 30/39 ans</v>
          </cell>
          <cell r="I673" t="str">
            <v>2022</v>
          </cell>
          <cell r="J673" t="str">
            <v>05999068035</v>
          </cell>
          <cell r="K673" t="str">
            <v>1</v>
          </cell>
        </row>
        <row r="674">
          <cell r="C674" t="str">
            <v>2</v>
          </cell>
          <cell r="D674" t="str">
            <v>LEBLON ROBIN</v>
          </cell>
          <cell r="E674" t="str">
            <v>M</v>
          </cell>
          <cell r="F674" t="str">
            <v>CYCLO CLUB WAVRIN</v>
          </cell>
          <cell r="G674">
            <v>34669</v>
          </cell>
          <cell r="H674" t="str">
            <v>Adulte Masculin 20/29 ans</v>
          </cell>
          <cell r="I674" t="str">
            <v>2022</v>
          </cell>
          <cell r="J674" t="str">
            <v>05999097766</v>
          </cell>
          <cell r="K674" t="str">
            <v>2</v>
          </cell>
        </row>
        <row r="675">
          <cell r="C675" t="str">
            <v>2</v>
          </cell>
          <cell r="D675" t="str">
            <v>LEBLOND MATHIEU</v>
          </cell>
          <cell r="E675" t="str">
            <v>M</v>
          </cell>
          <cell r="F675" t="str">
            <v>TEAM POLICE HDFN - ROUBAIX</v>
          </cell>
          <cell r="G675">
            <v>32020</v>
          </cell>
          <cell r="H675" t="str">
            <v>Adulte Masculin 30/39 ans</v>
          </cell>
          <cell r="I675" t="str">
            <v>2022</v>
          </cell>
          <cell r="J675" t="str">
            <v>05999109588</v>
          </cell>
          <cell r="K675" t="str">
            <v>2</v>
          </cell>
        </row>
        <row r="676">
          <cell r="C676" t="str">
            <v>2</v>
          </cell>
          <cell r="D676" t="str">
            <v>LEBON CYRIL</v>
          </cell>
          <cell r="E676" t="str">
            <v>M</v>
          </cell>
          <cell r="F676" t="str">
            <v>ESPOIR CYCLISTE WAMBRECHIES MARQUETTE</v>
          </cell>
          <cell r="G676">
            <v>31984</v>
          </cell>
          <cell r="H676" t="str">
            <v>Adulte Masculin 30/39 ans</v>
          </cell>
          <cell r="I676" t="str">
            <v>2022</v>
          </cell>
          <cell r="J676" t="str">
            <v>05999094112</v>
          </cell>
          <cell r="K676" t="str">
            <v>2</v>
          </cell>
        </row>
        <row r="677">
          <cell r="C677" t="str">
            <v>1</v>
          </cell>
          <cell r="D677" t="str">
            <v>LEBRUN BAPTISTE</v>
          </cell>
          <cell r="E677" t="str">
            <v>M</v>
          </cell>
          <cell r="F677" t="str">
            <v>CYCLO CLUB ORCHIES</v>
          </cell>
          <cell r="G677">
            <v>38104</v>
          </cell>
          <cell r="H677" t="str">
            <v>Adulte Masculin 17/19 ans</v>
          </cell>
          <cell r="I677" t="str">
            <v>2022</v>
          </cell>
          <cell r="J677" t="str">
            <v>05999053106</v>
          </cell>
          <cell r="K677" t="str">
            <v>1</v>
          </cell>
        </row>
        <row r="678">
          <cell r="C678" t="str">
            <v>4-B</v>
          </cell>
          <cell r="D678" t="str">
            <v>LECCI ITALO</v>
          </cell>
          <cell r="E678" t="str">
            <v>M</v>
          </cell>
          <cell r="F678" t="str">
            <v>HAVELUY CYCLO CLUB</v>
          </cell>
          <cell r="G678">
            <v>20302</v>
          </cell>
          <cell r="H678" t="str">
            <v>Adulte Masculin 60 ans et plus</v>
          </cell>
          <cell r="I678" t="str">
            <v>2022</v>
          </cell>
          <cell r="J678" t="str">
            <v>05966529328</v>
          </cell>
          <cell r="K678" t="str">
            <v>4-B</v>
          </cell>
        </row>
        <row r="679">
          <cell r="D679" t="str">
            <v>LECCI LAURENT</v>
          </cell>
          <cell r="E679" t="str">
            <v>M</v>
          </cell>
          <cell r="F679" t="str">
            <v>HAVELUY CYCLO CLUB</v>
          </cell>
          <cell r="G679">
            <v>30376</v>
          </cell>
          <cell r="H679" t="str">
            <v>Adulte Masculin 30/39 ans</v>
          </cell>
          <cell r="I679" t="str">
            <v>2022</v>
          </cell>
          <cell r="J679" t="str">
            <v>05996223363</v>
          </cell>
          <cell r="K679" t="str">
            <v>3</v>
          </cell>
        </row>
        <row r="680">
          <cell r="C680" t="str">
            <v>2</v>
          </cell>
          <cell r="D680" t="str">
            <v>LECCI PIERRE</v>
          </cell>
          <cell r="E680" t="str">
            <v>M</v>
          </cell>
          <cell r="F680" t="str">
            <v>HAVELUY CYCLO CLUB</v>
          </cell>
          <cell r="G680">
            <v>31285</v>
          </cell>
          <cell r="H680" t="str">
            <v>Adulte Masculin 30/39 ans</v>
          </cell>
          <cell r="I680" t="str">
            <v>2022</v>
          </cell>
          <cell r="J680" t="str">
            <v>05996227408</v>
          </cell>
          <cell r="K680" t="str">
            <v>2</v>
          </cell>
        </row>
        <row r="681">
          <cell r="C681" t="str">
            <v>4-A</v>
          </cell>
          <cell r="D681" t="str">
            <v>LECERF FRANCOIS</v>
          </cell>
          <cell r="E681" t="str">
            <v>M</v>
          </cell>
          <cell r="F681" t="str">
            <v>U.C. CAPELLOISE FOURMIES</v>
          </cell>
          <cell r="G681">
            <v>23696</v>
          </cell>
          <cell r="H681" t="str">
            <v>Adulte Masculin 50/59 ans</v>
          </cell>
          <cell r="I681" t="str">
            <v>2022</v>
          </cell>
          <cell r="J681" t="str">
            <v>05999076037</v>
          </cell>
          <cell r="K681" t="str">
            <v>4-A</v>
          </cell>
        </row>
        <row r="682">
          <cell r="D682" t="str">
            <v>LECERF GAEL</v>
          </cell>
          <cell r="E682" t="str">
            <v>M</v>
          </cell>
          <cell r="F682" t="str">
            <v>VELO CLUB BAVAISIEN</v>
          </cell>
          <cell r="G682">
            <v>41173</v>
          </cell>
          <cell r="H682" t="str">
            <v>Jeune Masculin 9/10 ans</v>
          </cell>
          <cell r="I682" t="str">
            <v>2022</v>
          </cell>
          <cell r="J682" t="str">
            <v>05999133534</v>
          </cell>
          <cell r="K682" t="str">
            <v>JE</v>
          </cell>
        </row>
        <row r="683">
          <cell r="C683" t="str">
            <v>3</v>
          </cell>
          <cell r="D683" t="str">
            <v>LECERF OLIVIER</v>
          </cell>
          <cell r="E683" t="str">
            <v>M</v>
          </cell>
          <cell r="F683" t="str">
            <v>U.C. CAPELLOISE FOURMIES</v>
          </cell>
          <cell r="G683">
            <v>24380</v>
          </cell>
          <cell r="H683" t="str">
            <v>Adulte Masculin 50/59 ans</v>
          </cell>
          <cell r="I683" t="str">
            <v>2022</v>
          </cell>
          <cell r="J683" t="str">
            <v>05996226623</v>
          </cell>
          <cell r="K683" t="str">
            <v>3</v>
          </cell>
        </row>
        <row r="684">
          <cell r="C684" t="str">
            <v>2</v>
          </cell>
          <cell r="D684" t="str">
            <v>LECLERCQ ALEXIS</v>
          </cell>
          <cell r="E684" t="str">
            <v>M</v>
          </cell>
          <cell r="F684" t="str">
            <v>CAMPHIN EN CAREMBAULT CYCLING TEAM</v>
          </cell>
          <cell r="G684">
            <v>27963</v>
          </cell>
          <cell r="H684" t="str">
            <v>Adulte Masculin 40/49 ans</v>
          </cell>
          <cell r="I684" t="str">
            <v>2022</v>
          </cell>
          <cell r="J684" t="str">
            <v>05996214949</v>
          </cell>
          <cell r="K684" t="str">
            <v>2</v>
          </cell>
        </row>
        <row r="685">
          <cell r="C685" t="str">
            <v>2</v>
          </cell>
          <cell r="D685" t="str">
            <v>LECLERCQ FRANCK</v>
          </cell>
          <cell r="E685" t="str">
            <v>M</v>
          </cell>
          <cell r="F685" t="str">
            <v>TEAM SPECIALIZED LILLE</v>
          </cell>
          <cell r="G685">
            <v>26371</v>
          </cell>
          <cell r="H685" t="str">
            <v>Adulte Masculin 50/59 ans</v>
          </cell>
          <cell r="I685" t="str">
            <v>2022</v>
          </cell>
          <cell r="J685" t="str">
            <v>05966528801</v>
          </cell>
          <cell r="K685" t="str">
            <v>2</v>
          </cell>
        </row>
        <row r="686">
          <cell r="D686" t="str">
            <v>LECLERCQ MATHIS</v>
          </cell>
          <cell r="E686" t="str">
            <v>M</v>
          </cell>
          <cell r="F686" t="str">
            <v>CAMPHIN EN CAREMBAULT CYCLING TEAM</v>
          </cell>
          <cell r="G686">
            <v>39281</v>
          </cell>
          <cell r="H686" t="str">
            <v>Jeune Masculin 15/16 ans</v>
          </cell>
          <cell r="I686" t="str">
            <v>2022</v>
          </cell>
          <cell r="J686" t="str">
            <v>05999057637</v>
          </cell>
          <cell r="K686" t="str">
            <v>JE</v>
          </cell>
        </row>
        <row r="687">
          <cell r="C687" t="str">
            <v>3</v>
          </cell>
          <cell r="D687" t="str">
            <v>LECLERCQ MAXIME</v>
          </cell>
          <cell r="E687" t="str">
            <v>M</v>
          </cell>
          <cell r="F687" t="str">
            <v>VELO CLUB SOLESMES</v>
          </cell>
          <cell r="G687">
            <v>34389</v>
          </cell>
          <cell r="H687" t="str">
            <v>Adulte Masculin 20/29 ans</v>
          </cell>
          <cell r="I687" t="str">
            <v>2022</v>
          </cell>
          <cell r="J687" t="str">
            <v>05999125346</v>
          </cell>
          <cell r="K687" t="str">
            <v>3</v>
          </cell>
        </row>
        <row r="688">
          <cell r="C688" t="str">
            <v>4-A</v>
          </cell>
          <cell r="D688" t="str">
            <v>LECLERCQ THIERRY</v>
          </cell>
          <cell r="E688" t="str">
            <v>M</v>
          </cell>
          <cell r="F688" t="str">
            <v>CYCLO CLUB WAVRIN</v>
          </cell>
          <cell r="G688">
            <v>24902</v>
          </cell>
          <cell r="H688" t="str">
            <v>Adulte Masculin 50/59 ans</v>
          </cell>
          <cell r="I688" t="str">
            <v>2022</v>
          </cell>
          <cell r="J688" t="str">
            <v>05996224043</v>
          </cell>
          <cell r="K688" t="str">
            <v>4-A</v>
          </cell>
        </row>
        <row r="689">
          <cell r="C689" t="str">
            <v>FE</v>
          </cell>
          <cell r="D689" t="str">
            <v>LECOCQ ELISA</v>
          </cell>
          <cell r="E689" t="str">
            <v>F</v>
          </cell>
          <cell r="F689" t="str">
            <v>FENAIN CYCLO CLUB</v>
          </cell>
          <cell r="G689">
            <v>30839</v>
          </cell>
          <cell r="H689" t="str">
            <v>Adulte Féminin 30/39 ans</v>
          </cell>
          <cell r="I689" t="str">
            <v>2022</v>
          </cell>
          <cell r="J689" t="str">
            <v>05999058367</v>
          </cell>
          <cell r="K689" t="str">
            <v>FE</v>
          </cell>
        </row>
        <row r="690">
          <cell r="C690" t="str">
            <v>FE</v>
          </cell>
          <cell r="D690" t="str">
            <v>LECOCQ MARIE-CLAUDE</v>
          </cell>
          <cell r="E690" t="str">
            <v>F</v>
          </cell>
          <cell r="F690" t="str">
            <v>UNION SPORTIVE VALENCIENNES MARLY</v>
          </cell>
          <cell r="G690">
            <v>18850</v>
          </cell>
          <cell r="H690" t="str">
            <v>Adulte Féminin 50 ans et plus</v>
          </cell>
          <cell r="I690" t="str">
            <v>2022</v>
          </cell>
          <cell r="J690" t="str">
            <v>05999127970</v>
          </cell>
          <cell r="K690" t="str">
            <v>FE</v>
          </cell>
        </row>
        <row r="691">
          <cell r="C691" t="str">
            <v>3</v>
          </cell>
          <cell r="D691" t="str">
            <v>LECOCQ PIERRE</v>
          </cell>
          <cell r="E691" t="str">
            <v>M</v>
          </cell>
          <cell r="F691" t="str">
            <v>FENAIN CYCLO CLUB</v>
          </cell>
          <cell r="G691">
            <v>29459</v>
          </cell>
          <cell r="H691" t="str">
            <v>Adulte Masculin 40/49 ans</v>
          </cell>
          <cell r="I691" t="str">
            <v>2022</v>
          </cell>
          <cell r="J691" t="str">
            <v>05994063032</v>
          </cell>
          <cell r="K691" t="str">
            <v>3</v>
          </cell>
        </row>
        <row r="692">
          <cell r="C692" t="str">
            <v>2</v>
          </cell>
          <cell r="D692" t="str">
            <v>LECOLIER BENOIT</v>
          </cell>
          <cell r="E692" t="str">
            <v>M</v>
          </cell>
          <cell r="F692" t="str">
            <v>TEAM SPECIALIZED LILLE</v>
          </cell>
          <cell r="G692">
            <v>28748</v>
          </cell>
          <cell r="H692" t="str">
            <v>Adulte Masculin 40/49 ans</v>
          </cell>
          <cell r="I692" t="str">
            <v>2022</v>
          </cell>
          <cell r="J692" t="str">
            <v>05999075213</v>
          </cell>
          <cell r="K692" t="str">
            <v>2</v>
          </cell>
        </row>
        <row r="693">
          <cell r="D693" t="str">
            <v>LECOLIER LOUIS</v>
          </cell>
          <cell r="E693" t="str">
            <v>M</v>
          </cell>
          <cell r="F693" t="str">
            <v>TEAM SPECIALIZED LILLE</v>
          </cell>
          <cell r="G693">
            <v>39173</v>
          </cell>
          <cell r="H693" t="str">
            <v>Jeune Masculin 15/16 ans</v>
          </cell>
          <cell r="I693" t="str">
            <v>2022</v>
          </cell>
          <cell r="J693" t="str">
            <v>05999080933</v>
          </cell>
          <cell r="K693" t="str">
            <v>JE</v>
          </cell>
        </row>
        <row r="694">
          <cell r="D694" t="str">
            <v>LECOLIER STEPHANE</v>
          </cell>
          <cell r="E694" t="str">
            <v>M</v>
          </cell>
          <cell r="F694" t="str">
            <v>TEAM SPECIALIZED LILLE</v>
          </cell>
          <cell r="G694">
            <v>27312</v>
          </cell>
          <cell r="H694" t="str">
            <v>Adulte Masculin 40/49 ans</v>
          </cell>
          <cell r="I694" t="str">
            <v>2022</v>
          </cell>
          <cell r="J694" t="str">
            <v>05999080934</v>
          </cell>
          <cell r="K694" t="str">
            <v>1</v>
          </cell>
        </row>
        <row r="695">
          <cell r="C695" t="str">
            <v>3</v>
          </cell>
          <cell r="D695" t="str">
            <v>LECU PASCAL</v>
          </cell>
          <cell r="E695" t="str">
            <v>M</v>
          </cell>
          <cell r="F695" t="str">
            <v>SAULZOIR MONTRECOURT CYCLING CLUB</v>
          </cell>
          <cell r="G695">
            <v>24499</v>
          </cell>
          <cell r="H695" t="str">
            <v>Adulte Masculin 50/59 ans</v>
          </cell>
          <cell r="I695" t="str">
            <v>2022</v>
          </cell>
          <cell r="J695" t="str">
            <v>05999015642</v>
          </cell>
          <cell r="K695" t="str">
            <v>3</v>
          </cell>
        </row>
        <row r="696">
          <cell r="D696" t="str">
            <v>LEDAIN EMILIE</v>
          </cell>
          <cell r="E696" t="str">
            <v>F</v>
          </cell>
          <cell r="F696" t="str">
            <v>VELO CLUB DE L'ESCAUT ANZIN</v>
          </cell>
          <cell r="G696">
            <v>40773</v>
          </cell>
          <cell r="H696" t="str">
            <v>Jeune Féminin 11/12 ans</v>
          </cell>
          <cell r="I696" t="str">
            <v>2022</v>
          </cell>
          <cell r="J696" t="str">
            <v>05999124525</v>
          </cell>
          <cell r="K696" t="str">
            <v>JE</v>
          </cell>
        </row>
        <row r="697">
          <cell r="D697" t="str">
            <v>LEDAIN JEREMIE</v>
          </cell>
          <cell r="E697" t="str">
            <v>M</v>
          </cell>
          <cell r="F697" t="str">
            <v>VELO CLUB DE L'ESCAUT ANZIN</v>
          </cell>
          <cell r="G697">
            <v>40105</v>
          </cell>
          <cell r="H697" t="str">
            <v>Jeune Masculin 13/14 ans</v>
          </cell>
          <cell r="I697" t="str">
            <v>2022</v>
          </cell>
          <cell r="J697" t="str">
            <v>05999112482</v>
          </cell>
          <cell r="K697" t="str">
            <v>JE</v>
          </cell>
        </row>
        <row r="698">
          <cell r="D698" t="str">
            <v>LEDAIN JONATHAN</v>
          </cell>
          <cell r="E698" t="str">
            <v>M</v>
          </cell>
          <cell r="F698" t="str">
            <v>VELO CLUB DE L'ESCAUT ANZIN</v>
          </cell>
          <cell r="G698">
            <v>38997</v>
          </cell>
          <cell r="H698" t="str">
            <v>Jeune Masculin 15/16 ans</v>
          </cell>
          <cell r="I698" t="str">
            <v>2022</v>
          </cell>
          <cell r="J698" t="str">
            <v>05999112483</v>
          </cell>
          <cell r="K698" t="str">
            <v>JE</v>
          </cell>
        </row>
        <row r="699">
          <cell r="C699" t="str">
            <v>FE</v>
          </cell>
          <cell r="D699" t="str">
            <v>LEDAIN MELINA</v>
          </cell>
          <cell r="E699" t="str">
            <v>F</v>
          </cell>
          <cell r="F699" t="str">
            <v>VELO CLUB DE L'ESCAUT ANZIN</v>
          </cell>
          <cell r="G699">
            <v>37774</v>
          </cell>
          <cell r="H699" t="str">
            <v>Adulte Féminin 17/29 ans</v>
          </cell>
          <cell r="I699" t="str">
            <v>2022</v>
          </cell>
          <cell r="J699" t="str">
            <v>05999122176</v>
          </cell>
          <cell r="K699" t="str">
            <v>FE</v>
          </cell>
        </row>
        <row r="700">
          <cell r="C700" t="str">
            <v>3</v>
          </cell>
          <cell r="D700" t="str">
            <v>LEDIEU VIVIEN</v>
          </cell>
          <cell r="E700" t="str">
            <v>M</v>
          </cell>
          <cell r="F700" t="str">
            <v>TEAM B.B.L. HERGNIES</v>
          </cell>
          <cell r="G700">
            <v>32531</v>
          </cell>
          <cell r="H700" t="str">
            <v>Adulte Masculin 30/39 ans</v>
          </cell>
          <cell r="I700" t="str">
            <v>2022</v>
          </cell>
          <cell r="J700" t="str">
            <v>05999128282</v>
          </cell>
          <cell r="K700" t="str">
            <v>3</v>
          </cell>
        </row>
        <row r="701">
          <cell r="C701" t="str">
            <v>2</v>
          </cell>
          <cell r="D701" t="str">
            <v>LEDOUX LAURENT</v>
          </cell>
          <cell r="E701" t="str">
            <v>M</v>
          </cell>
          <cell r="F701" t="str">
            <v>UNION SPORTIVE SAINT ANDRE</v>
          </cell>
          <cell r="G701">
            <v>27747</v>
          </cell>
          <cell r="H701" t="str">
            <v>Adulte Masculin 40/49 ans</v>
          </cell>
          <cell r="I701" t="str">
            <v>2022</v>
          </cell>
          <cell r="J701" t="str">
            <v>05955186189</v>
          </cell>
          <cell r="K701" t="str">
            <v>2</v>
          </cell>
        </row>
        <row r="702">
          <cell r="D702" t="str">
            <v>LEDOUX LEO</v>
          </cell>
          <cell r="E702" t="str">
            <v>M</v>
          </cell>
          <cell r="F702" t="str">
            <v>VELO CLUB UNION HALLUIN</v>
          </cell>
          <cell r="G702">
            <v>41592</v>
          </cell>
          <cell r="H702" t="str">
            <v>Jeune Masculin 9/10 ans</v>
          </cell>
          <cell r="I702" t="str">
            <v>2022</v>
          </cell>
          <cell r="J702" t="str">
            <v>05999135154</v>
          </cell>
          <cell r="K702" t="str">
            <v>JE</v>
          </cell>
        </row>
        <row r="703">
          <cell r="C703" t="str">
            <v>3</v>
          </cell>
          <cell r="D703" t="str">
            <v>LEDOUX MATTEO</v>
          </cell>
          <cell r="E703" t="str">
            <v>M</v>
          </cell>
          <cell r="F703" t="str">
            <v>UNION SPORTIVE SAINT ANDRE</v>
          </cell>
          <cell r="G703">
            <v>38206</v>
          </cell>
          <cell r="H703" t="str">
            <v>Adulte Masculin 17/19 ans</v>
          </cell>
          <cell r="I703" t="str">
            <v>2022</v>
          </cell>
          <cell r="J703" t="str">
            <v>05999025993</v>
          </cell>
          <cell r="K703" t="str">
            <v>3</v>
          </cell>
        </row>
        <row r="704">
          <cell r="C704" t="str">
            <v>2</v>
          </cell>
          <cell r="D704" t="str">
            <v>LEFEBVRE ALAIN</v>
          </cell>
          <cell r="E704" t="str">
            <v>M</v>
          </cell>
          <cell r="F704" t="str">
            <v>TEAM DECOPUB PROVILLE</v>
          </cell>
          <cell r="G704">
            <v>24118</v>
          </cell>
          <cell r="H704" t="str">
            <v>Adulte Masculin 50/59 ans</v>
          </cell>
          <cell r="I704" t="str">
            <v>2022</v>
          </cell>
          <cell r="J704" t="str">
            <v>05965594028</v>
          </cell>
          <cell r="K704" t="str">
            <v>2</v>
          </cell>
        </row>
        <row r="705">
          <cell r="C705" t="str">
            <v>4-A</v>
          </cell>
          <cell r="D705" t="str">
            <v>LEFEBVRE FRANCK</v>
          </cell>
          <cell r="E705" t="str">
            <v>M</v>
          </cell>
          <cell r="F705" t="str">
            <v>SAULZOIR MONTRECOURT CYCLING CLUB</v>
          </cell>
          <cell r="G705">
            <v>24685</v>
          </cell>
          <cell r="H705" t="str">
            <v>Adulte Masculin 50/59 ans</v>
          </cell>
          <cell r="I705" t="str">
            <v>2022</v>
          </cell>
          <cell r="J705" t="str">
            <v>05996223444</v>
          </cell>
          <cell r="K705" t="str">
            <v>4-A</v>
          </cell>
        </row>
        <row r="706">
          <cell r="C706" t="str">
            <v>3</v>
          </cell>
          <cell r="D706" t="str">
            <v>LEFEBVRE JEAN-DANIEL</v>
          </cell>
          <cell r="E706" t="str">
            <v>M</v>
          </cell>
          <cell r="F706" t="str">
            <v>U.C. CAPELLOISE FOURMIES</v>
          </cell>
          <cell r="G706">
            <v>27956</v>
          </cell>
          <cell r="H706" t="str">
            <v>Adulte Masculin 40/49 ans</v>
          </cell>
          <cell r="I706" t="str">
            <v>2022</v>
          </cell>
          <cell r="J706" t="str">
            <v>05999127702</v>
          </cell>
          <cell r="K706" t="str">
            <v>3</v>
          </cell>
        </row>
        <row r="707">
          <cell r="C707" t="str">
            <v>1</v>
          </cell>
          <cell r="D707" t="str">
            <v>LEFEBVRE JUSTIN</v>
          </cell>
          <cell r="E707" t="str">
            <v>M</v>
          </cell>
          <cell r="F707" t="str">
            <v>GAZ ELEC CLUB DE DOUAI</v>
          </cell>
          <cell r="G707">
            <v>38317</v>
          </cell>
          <cell r="H707" t="str">
            <v>Adulte Masculin 17/19 ans</v>
          </cell>
          <cell r="I707" t="str">
            <v>2022</v>
          </cell>
          <cell r="J707" t="str">
            <v>05999123940</v>
          </cell>
          <cell r="K707" t="str">
            <v>1</v>
          </cell>
        </row>
        <row r="708">
          <cell r="D708" t="str">
            <v>LEFEBVRE LEONIE</v>
          </cell>
          <cell r="E708" t="str">
            <v>F</v>
          </cell>
          <cell r="F708" t="str">
            <v>ASSOCIATION CYCLISTE D'ETROEUNGT</v>
          </cell>
          <cell r="G708">
            <v>39034</v>
          </cell>
          <cell r="H708" t="str">
            <v>Jeune Féminin 15/16 ans</v>
          </cell>
          <cell r="I708" t="str">
            <v>2022</v>
          </cell>
          <cell r="J708" t="str">
            <v>05999124505</v>
          </cell>
          <cell r="K708" t="str">
            <v>JE</v>
          </cell>
        </row>
        <row r="709">
          <cell r="D709" t="str">
            <v>LEFEBVRE LOUIS</v>
          </cell>
          <cell r="E709" t="str">
            <v>M</v>
          </cell>
          <cell r="F709" t="str">
            <v>UNION SPORTIVE VALENCIENNES MARLY</v>
          </cell>
          <cell r="G709">
            <v>40709</v>
          </cell>
          <cell r="H709" t="str">
            <v>Jeune Masculin 11/12 ans</v>
          </cell>
          <cell r="I709" t="str">
            <v>2022</v>
          </cell>
          <cell r="J709" t="str">
            <v>05999035944</v>
          </cell>
          <cell r="K709" t="str">
            <v>JE</v>
          </cell>
        </row>
        <row r="710">
          <cell r="D710" t="str">
            <v>LEFEBVRE NATHAN</v>
          </cell>
          <cell r="E710" t="str">
            <v>M</v>
          </cell>
          <cell r="F710" t="str">
            <v>U.C. CAPELLOISE FOURMIES</v>
          </cell>
          <cell r="G710">
            <v>41839</v>
          </cell>
          <cell r="H710" t="str">
            <v>Jeune Masculin 7/8 ans</v>
          </cell>
          <cell r="I710" t="str">
            <v>2022</v>
          </cell>
          <cell r="J710" t="str">
            <v>05999127703</v>
          </cell>
          <cell r="K710" t="str">
            <v>JE</v>
          </cell>
        </row>
        <row r="711">
          <cell r="C711" t="str">
            <v>3</v>
          </cell>
          <cell r="D711" t="str">
            <v>LEFEBVRE RICHARD</v>
          </cell>
          <cell r="E711" t="str">
            <v>M</v>
          </cell>
          <cell r="F711" t="str">
            <v>U.C. CAPELLOISE FOURMIES</v>
          </cell>
          <cell r="G711">
            <v>29948</v>
          </cell>
          <cell r="H711" t="str">
            <v>Adulte Masculin 40/49 ans</v>
          </cell>
          <cell r="I711" t="str">
            <v>2022</v>
          </cell>
          <cell r="J711" t="str">
            <v>05999128242</v>
          </cell>
          <cell r="K711" t="str">
            <v>3</v>
          </cell>
        </row>
        <row r="712">
          <cell r="C712" t="str">
            <v>1</v>
          </cell>
          <cell r="D712" t="str">
            <v>LEFEBVRE TIMOTHE</v>
          </cell>
          <cell r="E712" t="str">
            <v>M</v>
          </cell>
          <cell r="F712" t="str">
            <v>TEAM DECOPUB PROVILLE</v>
          </cell>
          <cell r="G712">
            <v>36843</v>
          </cell>
          <cell r="H712" t="str">
            <v>Adulte Masculin 20/29 ans</v>
          </cell>
          <cell r="I712" t="str">
            <v>2022</v>
          </cell>
          <cell r="J712" t="str">
            <v>05999019490</v>
          </cell>
          <cell r="K712" t="str">
            <v>1</v>
          </cell>
        </row>
        <row r="713">
          <cell r="D713" t="str">
            <v>LEFEBVRE-DIVRY LANA</v>
          </cell>
          <cell r="E713" t="str">
            <v>F</v>
          </cell>
          <cell r="F713" t="str">
            <v>U.C. CAPELLOISE FOURMIES</v>
          </cell>
          <cell r="G713">
            <v>41729</v>
          </cell>
          <cell r="H713"/>
          <cell r="I713" t="str">
            <v>2022</v>
          </cell>
          <cell r="J713" t="str">
            <v>05999128243</v>
          </cell>
          <cell r="K713" t="str">
            <v>JE</v>
          </cell>
        </row>
        <row r="714">
          <cell r="C714" t="str">
            <v>2</v>
          </cell>
          <cell r="D714" t="str">
            <v>LEFERME DAVID</v>
          </cell>
          <cell r="E714" t="str">
            <v>M</v>
          </cell>
          <cell r="F714" t="str">
            <v>CAMPHIN EN CAREMBAULT CYCLING TEAM</v>
          </cell>
          <cell r="G714">
            <v>26142</v>
          </cell>
          <cell r="H714" t="str">
            <v>Adulte Masculin 50/59 ans</v>
          </cell>
          <cell r="I714" t="str">
            <v>2022</v>
          </cell>
          <cell r="J714" t="str">
            <v>05999015645</v>
          </cell>
          <cell r="K714" t="str">
            <v>2</v>
          </cell>
        </row>
        <row r="715">
          <cell r="D715" t="str">
            <v>LEFEVRE CAMILLE</v>
          </cell>
          <cell r="E715" t="str">
            <v>M</v>
          </cell>
          <cell r="F715" t="str">
            <v>UNION VELOCIPEDIQUE FOURMISIENNE</v>
          </cell>
          <cell r="G715">
            <v>42109</v>
          </cell>
          <cell r="H715" t="str">
            <v>Jeune Masculin 7/8 ans</v>
          </cell>
          <cell r="I715" t="str">
            <v>2022</v>
          </cell>
          <cell r="J715" t="str">
            <v>05999129164</v>
          </cell>
          <cell r="K715" t="str">
            <v>JE</v>
          </cell>
        </row>
        <row r="716">
          <cell r="C716" t="str">
            <v>1</v>
          </cell>
          <cell r="D716" t="str">
            <v>LEFEVRE EDDY</v>
          </cell>
          <cell r="E716" t="str">
            <v>M</v>
          </cell>
          <cell r="F716" t="str">
            <v>UNION VELOCIPEDIQUE FOURMISIENNE</v>
          </cell>
          <cell r="G716">
            <v>32342</v>
          </cell>
          <cell r="H716" t="str">
            <v>Adulte Masculin 30/39 ans</v>
          </cell>
          <cell r="I716" t="str">
            <v>2022</v>
          </cell>
          <cell r="J716" t="str">
            <v>05999082328</v>
          </cell>
          <cell r="K716" t="str">
            <v>1</v>
          </cell>
        </row>
        <row r="717">
          <cell r="D717" t="str">
            <v>LEFEVRE LOUCIANE</v>
          </cell>
          <cell r="E717" t="str">
            <v>M</v>
          </cell>
          <cell r="F717" t="str">
            <v>UNION VELOCIPEDIQUE FOURMISIENNE</v>
          </cell>
          <cell r="G717">
            <v>39908</v>
          </cell>
          <cell r="H717" t="str">
            <v>Jeune Masculin 13/14 ans</v>
          </cell>
          <cell r="I717" t="str">
            <v>2022</v>
          </cell>
          <cell r="J717" t="str">
            <v>05999114891</v>
          </cell>
          <cell r="K717" t="str">
            <v>JE</v>
          </cell>
        </row>
        <row r="718">
          <cell r="C718" t="str">
            <v>1</v>
          </cell>
          <cell r="D718" t="str">
            <v>LEFEVRE SEBASTIEN</v>
          </cell>
          <cell r="E718" t="str">
            <v>M</v>
          </cell>
          <cell r="F718" t="str">
            <v>UNION VELOCIPEDIQUE FOURMISIENNE</v>
          </cell>
          <cell r="G718">
            <v>30571</v>
          </cell>
          <cell r="H718" t="str">
            <v>Adulte Masculin 30/39 ans</v>
          </cell>
          <cell r="I718" t="str">
            <v>2022</v>
          </cell>
          <cell r="J718" t="str">
            <v>05999111113</v>
          </cell>
          <cell r="K718" t="str">
            <v>1</v>
          </cell>
        </row>
        <row r="719">
          <cell r="C719" t="str">
            <v>3</v>
          </cell>
          <cell r="D719" t="str">
            <v>LEFEVRE TOM</v>
          </cell>
          <cell r="E719" t="str">
            <v>M</v>
          </cell>
          <cell r="F719" t="str">
            <v>VELO CLUB BAVAISIEN</v>
          </cell>
          <cell r="G719">
            <v>38400</v>
          </cell>
          <cell r="H719" t="str">
            <v>Adulte Masculin 17/19 ans</v>
          </cell>
          <cell r="I719" t="str">
            <v>2022</v>
          </cell>
          <cell r="J719" t="str">
            <v>05999128004</v>
          </cell>
          <cell r="K719" t="str">
            <v>3</v>
          </cell>
        </row>
        <row r="720">
          <cell r="D720" t="str">
            <v>LEGRAND AXEL</v>
          </cell>
          <cell r="E720" t="str">
            <v>M</v>
          </cell>
          <cell r="F720" t="str">
            <v>VELO CLUB DE L'ESCAUT ANZIN</v>
          </cell>
          <cell r="G720">
            <v>40260</v>
          </cell>
          <cell r="H720" t="str">
            <v>Jeune Masculin 11/12 ans</v>
          </cell>
          <cell r="I720" t="str">
            <v>2022</v>
          </cell>
          <cell r="J720" t="str">
            <v>05999125106</v>
          </cell>
          <cell r="K720" t="str">
            <v>JE</v>
          </cell>
        </row>
        <row r="721">
          <cell r="C721" t="str">
            <v>3</v>
          </cell>
          <cell r="D721" t="str">
            <v>LEGRAND MICHAEL</v>
          </cell>
          <cell r="E721" t="str">
            <v>M</v>
          </cell>
          <cell r="F721" t="str">
            <v>RESILIENCE CLUB</v>
          </cell>
          <cell r="G721">
            <v>28664</v>
          </cell>
          <cell r="H721" t="str">
            <v>Adulte Masculin 40/49 ans</v>
          </cell>
          <cell r="I721" t="str">
            <v>2022</v>
          </cell>
          <cell r="J721" t="str">
            <v>05999112236</v>
          </cell>
          <cell r="K721" t="str">
            <v>3</v>
          </cell>
        </row>
        <row r="722">
          <cell r="D722" t="str">
            <v>LEGRAND SAMUEL</v>
          </cell>
          <cell r="E722" t="str">
            <v>M</v>
          </cell>
          <cell r="F722" t="str">
            <v>CYCLO CLUB ORCHIES</v>
          </cell>
          <cell r="G722">
            <v>39154</v>
          </cell>
          <cell r="H722" t="str">
            <v>Jeune Masculin 15/16 ans</v>
          </cell>
          <cell r="I722" t="str">
            <v>2022</v>
          </cell>
          <cell r="J722" t="str">
            <v>05999080700</v>
          </cell>
          <cell r="K722" t="str">
            <v>JE</v>
          </cell>
        </row>
        <row r="723">
          <cell r="C723" t="str">
            <v>1</v>
          </cell>
          <cell r="D723" t="str">
            <v>LEGUEUX LAURENT</v>
          </cell>
          <cell r="E723" t="str">
            <v>M</v>
          </cell>
          <cell r="F723" t="str">
            <v>UNION VELOCIPEDIQUE FOURMISIENNE</v>
          </cell>
          <cell r="G723">
            <v>27227</v>
          </cell>
          <cell r="H723" t="str">
            <v>Adulte Masculin 40/49 ans</v>
          </cell>
          <cell r="I723" t="str">
            <v>2022</v>
          </cell>
          <cell r="J723" t="str">
            <v>05994030255</v>
          </cell>
          <cell r="K723" t="str">
            <v>1</v>
          </cell>
        </row>
        <row r="724">
          <cell r="D724" t="str">
            <v>LEGUEUX RAPHAEL</v>
          </cell>
          <cell r="E724" t="str">
            <v>M</v>
          </cell>
          <cell r="F724" t="str">
            <v>UNION VELOCIPEDIQUE FOURMISIENNE</v>
          </cell>
          <cell r="G724">
            <v>42307</v>
          </cell>
          <cell r="H724" t="str">
            <v>Jeune Masculin 7/8 ans</v>
          </cell>
          <cell r="I724" t="str">
            <v>2022</v>
          </cell>
          <cell r="J724" t="str">
            <v>05999129165</v>
          </cell>
          <cell r="K724" t="str">
            <v>JE</v>
          </cell>
        </row>
        <row r="725">
          <cell r="C725" t="str">
            <v>3</v>
          </cell>
          <cell r="D725" t="str">
            <v>LEIGNEL PIERRE-ANTOINE</v>
          </cell>
          <cell r="E725" t="str">
            <v>M</v>
          </cell>
          <cell r="F725" t="str">
            <v>ESPOIR CYCLISTE WAMBRECHIES MARQUETTE</v>
          </cell>
          <cell r="G725">
            <v>30401</v>
          </cell>
          <cell r="H725" t="str">
            <v>Adulte Masculin 30/39 ans</v>
          </cell>
          <cell r="I725" t="str">
            <v>2022</v>
          </cell>
          <cell r="J725" t="str">
            <v>05965164007</v>
          </cell>
          <cell r="K725" t="str">
            <v>3</v>
          </cell>
        </row>
        <row r="726">
          <cell r="C726" t="str">
            <v>3</v>
          </cell>
          <cell r="D726" t="str">
            <v>LELEU GUILLAUME</v>
          </cell>
          <cell r="E726" t="str">
            <v>M</v>
          </cell>
          <cell r="F726" t="str">
            <v>CYCLO CLUB WAVRIN</v>
          </cell>
          <cell r="G726">
            <v>32300</v>
          </cell>
          <cell r="H726" t="str">
            <v>Adulte Masculin 30/39 ans</v>
          </cell>
          <cell r="I726" t="str">
            <v>2022</v>
          </cell>
          <cell r="J726" t="str">
            <v>05996217479</v>
          </cell>
          <cell r="K726" t="str">
            <v>3</v>
          </cell>
        </row>
        <row r="727">
          <cell r="C727" t="str">
            <v>3</v>
          </cell>
          <cell r="D727" t="str">
            <v>LELONG CEDRIC</v>
          </cell>
          <cell r="E727" t="str">
            <v>M</v>
          </cell>
          <cell r="F727" t="str">
            <v>CLUB CYCLISTE LOUVROIL (C.C.L.)</v>
          </cell>
          <cell r="G727">
            <v>28071</v>
          </cell>
          <cell r="H727" t="str">
            <v>Adulte Masculin 40/49 ans</v>
          </cell>
          <cell r="I727" t="str">
            <v>2022</v>
          </cell>
          <cell r="J727" t="str">
            <v>05996227128</v>
          </cell>
          <cell r="K727" t="str">
            <v>3</v>
          </cell>
        </row>
        <row r="728">
          <cell r="C728" t="str">
            <v>3</v>
          </cell>
          <cell r="D728" t="str">
            <v>LEMETTRE EMMANUEL</v>
          </cell>
          <cell r="E728" t="str">
            <v>M</v>
          </cell>
          <cell r="F728" t="str">
            <v>UNION CYCLISTE WATTIGNIES</v>
          </cell>
          <cell r="G728">
            <v>29998</v>
          </cell>
          <cell r="H728" t="str">
            <v>Adulte Masculin 40/49 ans</v>
          </cell>
          <cell r="I728" t="str">
            <v>2022</v>
          </cell>
          <cell r="J728" t="str">
            <v>05999128330</v>
          </cell>
          <cell r="K728" t="str">
            <v>3</v>
          </cell>
        </row>
        <row r="729">
          <cell r="C729" t="str">
            <v>3</v>
          </cell>
          <cell r="D729" t="str">
            <v>LEMIEUGRE MAXIMILIEN</v>
          </cell>
          <cell r="E729" t="str">
            <v>M</v>
          </cell>
          <cell r="F729" t="str">
            <v>CYCLO CLUB WAVRIN</v>
          </cell>
          <cell r="G729">
            <v>31962</v>
          </cell>
          <cell r="H729" t="str">
            <v>Adulte Masculin 30/39 ans</v>
          </cell>
          <cell r="I729" t="str">
            <v>2022</v>
          </cell>
          <cell r="J729" t="str">
            <v>05999111724</v>
          </cell>
          <cell r="K729" t="str">
            <v>3</v>
          </cell>
        </row>
        <row r="730">
          <cell r="C730" t="str">
            <v>2</v>
          </cell>
          <cell r="D730" t="str">
            <v>LENGLET MIGUEL</v>
          </cell>
          <cell r="E730" t="str">
            <v>M</v>
          </cell>
          <cell r="F730" t="str">
            <v>VELO SPRINT DE L'OSTREVENT - AUBERCHICOURT</v>
          </cell>
          <cell r="G730">
            <v>28914</v>
          </cell>
          <cell r="H730" t="str">
            <v>Adulte Masculin 40/49 ans</v>
          </cell>
          <cell r="I730" t="str">
            <v>2022</v>
          </cell>
          <cell r="J730" t="str">
            <v>05999012660</v>
          </cell>
          <cell r="K730" t="str">
            <v>2</v>
          </cell>
        </row>
        <row r="731">
          <cell r="C731" t="str">
            <v>3</v>
          </cell>
          <cell r="D731" t="str">
            <v>LEON GWLADYS</v>
          </cell>
          <cell r="E731" t="str">
            <v>F</v>
          </cell>
          <cell r="F731" t="str">
            <v>VTT SAINT AMAND LES EAUX</v>
          </cell>
          <cell r="G731">
            <v>29676</v>
          </cell>
          <cell r="H731" t="str">
            <v>Adulte Féminin 40/49 ans</v>
          </cell>
          <cell r="I731" t="str">
            <v>2022</v>
          </cell>
          <cell r="J731" t="str">
            <v>05999098095</v>
          </cell>
          <cell r="K731" t="str">
            <v>3</v>
          </cell>
        </row>
        <row r="732">
          <cell r="C732" t="str">
            <v>1</v>
          </cell>
          <cell r="D732" t="str">
            <v>LEON SEBASTIEN</v>
          </cell>
          <cell r="E732" t="str">
            <v>M</v>
          </cell>
          <cell r="F732" t="str">
            <v>VTT SAINT AMAND LES EAUX</v>
          </cell>
          <cell r="G732">
            <v>27885</v>
          </cell>
          <cell r="H732" t="str">
            <v>Adulte Masculin 40/49 ans</v>
          </cell>
          <cell r="I732" t="str">
            <v>2022</v>
          </cell>
          <cell r="J732" t="str">
            <v>05999090528</v>
          </cell>
          <cell r="K732" t="str">
            <v>1</v>
          </cell>
        </row>
        <row r="733">
          <cell r="D733" t="str">
            <v>LEPEZ LUCAS</v>
          </cell>
          <cell r="E733" t="str">
            <v>M</v>
          </cell>
          <cell r="F733" t="str">
            <v>CYCLO CLUB WAVRIN</v>
          </cell>
          <cell r="G733">
            <v>41282</v>
          </cell>
          <cell r="H733" t="str">
            <v>Jeune Masculin 9/10 ans</v>
          </cell>
          <cell r="I733" t="str">
            <v>2022</v>
          </cell>
          <cell r="J733" t="str">
            <v>05999129804</v>
          </cell>
          <cell r="K733" t="str">
            <v>JE</v>
          </cell>
        </row>
        <row r="734">
          <cell r="C734" t="str">
            <v>3</v>
          </cell>
          <cell r="D734" t="str">
            <v>LEPORCQ LUDOVIC</v>
          </cell>
          <cell r="E734" t="str">
            <v>M</v>
          </cell>
          <cell r="F734" t="str">
            <v>T.C.S.P. 59 - FERRIERE LA GRANDE</v>
          </cell>
          <cell r="G734">
            <v>31150</v>
          </cell>
          <cell r="H734" t="str">
            <v>Adulte Masculin 30/39 ans</v>
          </cell>
          <cell r="I734" t="str">
            <v>2022</v>
          </cell>
          <cell r="J734" t="str">
            <v>05999117361</v>
          </cell>
          <cell r="K734" t="str">
            <v>3</v>
          </cell>
        </row>
        <row r="735">
          <cell r="D735" t="str">
            <v>LEPORCQ TAMEO</v>
          </cell>
          <cell r="E735" t="str">
            <v>M</v>
          </cell>
          <cell r="F735" t="str">
            <v>T.C.S.P. 59 - FERRIERE LA GRANDE</v>
          </cell>
          <cell r="G735">
            <v>41992</v>
          </cell>
          <cell r="H735" t="str">
            <v>Jeune Masculin 7/8 ans</v>
          </cell>
          <cell r="I735" t="str">
            <v>2022</v>
          </cell>
          <cell r="J735" t="str">
            <v>05999117362</v>
          </cell>
          <cell r="K735" t="str">
            <v>JE</v>
          </cell>
        </row>
        <row r="736">
          <cell r="C736" t="str">
            <v>2</v>
          </cell>
          <cell r="D736" t="str">
            <v>LEROUX DAVID</v>
          </cell>
          <cell r="E736" t="str">
            <v>M</v>
          </cell>
          <cell r="F736" t="str">
            <v>ESPOIR CYCLISTE WAMBRECHIES MARQUETTE</v>
          </cell>
          <cell r="G736">
            <v>27487</v>
          </cell>
          <cell r="H736" t="str">
            <v>Adulte Masculin 40/49 ans</v>
          </cell>
          <cell r="I736" t="str">
            <v>2022</v>
          </cell>
          <cell r="J736" t="str">
            <v>05999109592</v>
          </cell>
          <cell r="K736" t="str">
            <v>2</v>
          </cell>
        </row>
        <row r="737">
          <cell r="C737" t="str">
            <v>3</v>
          </cell>
          <cell r="D737" t="str">
            <v>LEROY LUDOVIC</v>
          </cell>
          <cell r="E737" t="str">
            <v>M</v>
          </cell>
          <cell r="F737" t="str">
            <v>ETOILE CYCLISTE TOURCOING</v>
          </cell>
          <cell r="G737">
            <v>26559</v>
          </cell>
          <cell r="H737" t="str">
            <v>Adulte Masculin 50/59 ans</v>
          </cell>
          <cell r="I737" t="str">
            <v>2022</v>
          </cell>
          <cell r="J737" t="str">
            <v>05999079017</v>
          </cell>
          <cell r="K737" t="str">
            <v>3</v>
          </cell>
        </row>
        <row r="738">
          <cell r="C738" t="str">
            <v>1</v>
          </cell>
          <cell r="D738" t="str">
            <v>LEROY MAXIME</v>
          </cell>
          <cell r="E738" t="str">
            <v>M</v>
          </cell>
          <cell r="F738" t="str">
            <v>VELO CLUB UNION HALLUIN</v>
          </cell>
          <cell r="G738">
            <v>38122</v>
          </cell>
          <cell r="H738" t="str">
            <v>Adulte Masculin 17/19 ans</v>
          </cell>
          <cell r="I738" t="str">
            <v>2022</v>
          </cell>
          <cell r="J738" t="str">
            <v>05999035718</v>
          </cell>
          <cell r="K738" t="str">
            <v>1</v>
          </cell>
        </row>
        <row r="739">
          <cell r="C739" t="str">
            <v>1</v>
          </cell>
          <cell r="D739" t="str">
            <v>LESAGE ANTHONY</v>
          </cell>
          <cell r="E739" t="str">
            <v>M</v>
          </cell>
          <cell r="F739" t="str">
            <v>ASSOCIATION CYCLISTE BELLAINGEOISE</v>
          </cell>
          <cell r="G739">
            <v>36114</v>
          </cell>
          <cell r="H739" t="str">
            <v>Adulte Masculin 20/29 ans</v>
          </cell>
          <cell r="I739" t="str">
            <v>2022</v>
          </cell>
          <cell r="J739" t="str">
            <v>05994059303</v>
          </cell>
          <cell r="K739" t="str">
            <v>1</v>
          </cell>
        </row>
        <row r="740">
          <cell r="C740" t="str">
            <v>3</v>
          </cell>
          <cell r="D740" t="str">
            <v>LESUR ANTHONY</v>
          </cell>
          <cell r="E740" t="str">
            <v>M</v>
          </cell>
          <cell r="F740" t="str">
            <v>SAULZOIR MONTRECOURT CYCLING CLUB</v>
          </cell>
          <cell r="G740">
            <v>31215</v>
          </cell>
          <cell r="H740" t="str">
            <v>Adulte Masculin 30/39 ans</v>
          </cell>
          <cell r="I740" t="str">
            <v>2022</v>
          </cell>
          <cell r="J740" t="str">
            <v>05999127591</v>
          </cell>
          <cell r="K740" t="str">
            <v>3</v>
          </cell>
        </row>
        <row r="741">
          <cell r="C741" t="str">
            <v>FE</v>
          </cell>
          <cell r="D741" t="str">
            <v>LETUFFE FLAVIE</v>
          </cell>
          <cell r="E741" t="str">
            <v>F</v>
          </cell>
          <cell r="F741" t="str">
            <v>CYCLO CLUB WAVRIN</v>
          </cell>
          <cell r="G741">
            <v>38187</v>
          </cell>
          <cell r="H741" t="str">
            <v>Adulte Féminin 17/29 ans</v>
          </cell>
          <cell r="I741" t="str">
            <v>2022</v>
          </cell>
          <cell r="J741" t="str">
            <v>05999018446</v>
          </cell>
          <cell r="K741" t="str">
            <v>FE</v>
          </cell>
        </row>
        <row r="742">
          <cell r="C742" t="str">
            <v>1</v>
          </cell>
          <cell r="D742" t="str">
            <v>LETUFFE SAMUEL</v>
          </cell>
          <cell r="E742" t="str">
            <v>M</v>
          </cell>
          <cell r="F742" t="str">
            <v>CYCLO CLUB WAVRIN</v>
          </cell>
          <cell r="G742">
            <v>27055</v>
          </cell>
          <cell r="H742" t="str">
            <v>Adulte Masculin 40/49 ans</v>
          </cell>
          <cell r="I742" t="str">
            <v>2022</v>
          </cell>
          <cell r="J742" t="str">
            <v>05994062447</v>
          </cell>
          <cell r="K742" t="str">
            <v>1</v>
          </cell>
        </row>
        <row r="743">
          <cell r="C743" t="str">
            <v>2</v>
          </cell>
          <cell r="D743" t="str">
            <v>LEVAS LAURENT</v>
          </cell>
          <cell r="E743" t="str">
            <v>M</v>
          </cell>
          <cell r="F743" t="str">
            <v>UNION SPORTIVE VALENCIENNES MARLY</v>
          </cell>
          <cell r="G743">
            <v>24189</v>
          </cell>
          <cell r="H743" t="str">
            <v>Adulte Masculin 50/59 ans</v>
          </cell>
          <cell r="I743" t="str">
            <v>2022</v>
          </cell>
          <cell r="J743" t="str">
            <v>05999097890</v>
          </cell>
          <cell r="K743" t="str">
            <v>2</v>
          </cell>
        </row>
        <row r="744">
          <cell r="C744" t="str">
            <v>4-B</v>
          </cell>
          <cell r="D744" t="str">
            <v>LEVAS MARCEL</v>
          </cell>
          <cell r="E744" t="str">
            <v>M</v>
          </cell>
          <cell r="F744" t="str">
            <v>UNION SPORTIVE VALENCIENNES MARLY</v>
          </cell>
          <cell r="G744">
            <v>15180</v>
          </cell>
          <cell r="H744" t="str">
            <v>Adulte Masculin 60 ans et plus</v>
          </cell>
          <cell r="I744" t="str">
            <v>2022</v>
          </cell>
          <cell r="J744" t="str">
            <v>05999097891</v>
          </cell>
          <cell r="K744" t="str">
            <v>4-B</v>
          </cell>
        </row>
        <row r="745">
          <cell r="D745" t="str">
            <v>LEVEILL? FLORIAN</v>
          </cell>
          <cell r="E745" t="str">
            <v>M</v>
          </cell>
          <cell r="F745" t="str">
            <v>UNION SPORTIVE VALENCIENNES MARLY</v>
          </cell>
          <cell r="G745">
            <v>39437</v>
          </cell>
          <cell r="H745" t="str">
            <v>Jeune Masculin 15/16 ans</v>
          </cell>
          <cell r="I745" t="str">
            <v>2022</v>
          </cell>
          <cell r="J745" t="str">
            <v>05999131057</v>
          </cell>
          <cell r="K745" t="str">
            <v>JE</v>
          </cell>
        </row>
        <row r="746">
          <cell r="D746" t="str">
            <v>LEWANDOWSKI ERIC</v>
          </cell>
          <cell r="E746" t="str">
            <v>M</v>
          </cell>
          <cell r="F746" t="str">
            <v>HAVELUY CYCLO CLUB</v>
          </cell>
          <cell r="G746">
            <v>25584</v>
          </cell>
          <cell r="H746" t="str">
            <v>Adulte Masculin 50/59 ans</v>
          </cell>
          <cell r="I746" t="str">
            <v>2022</v>
          </cell>
          <cell r="J746" t="str">
            <v>05999128023</v>
          </cell>
          <cell r="K746" t="str">
            <v>3</v>
          </cell>
        </row>
        <row r="747">
          <cell r="C747" t="str">
            <v>3</v>
          </cell>
          <cell r="D747" t="str">
            <v>LHOIR DOMINIQUE</v>
          </cell>
          <cell r="E747" t="str">
            <v>M</v>
          </cell>
          <cell r="F747" t="str">
            <v>TEAM B.B.L. HERGNIES</v>
          </cell>
          <cell r="G747">
            <v>26429</v>
          </cell>
          <cell r="H747" t="str">
            <v>Adulte Masculin 50/59 ans</v>
          </cell>
          <cell r="I747" t="str">
            <v>2022</v>
          </cell>
          <cell r="J747" t="str">
            <v>05999107486</v>
          </cell>
          <cell r="K747" t="str">
            <v>3</v>
          </cell>
        </row>
        <row r="748">
          <cell r="D748" t="str">
            <v>LIDA COREE</v>
          </cell>
          <cell r="E748" t="str">
            <v>F</v>
          </cell>
          <cell r="F748" t="str">
            <v>VELO CLUB BAVAISIEN</v>
          </cell>
          <cell r="G748">
            <v>39749</v>
          </cell>
          <cell r="H748" t="str">
            <v>Jeune Féminin 13/14 ans</v>
          </cell>
          <cell r="I748" t="str">
            <v>2022</v>
          </cell>
          <cell r="J748" t="str">
            <v>05999133533</v>
          </cell>
          <cell r="K748" t="str">
            <v>JE</v>
          </cell>
        </row>
        <row r="749">
          <cell r="C749" t="str">
            <v>3</v>
          </cell>
          <cell r="D749" t="str">
            <v>LIENAUX YVES</v>
          </cell>
          <cell r="E749" t="str">
            <v>M</v>
          </cell>
          <cell r="F749" t="str">
            <v>ASSOCIATION SPORTIVE VELOCIPEDIQUE LA LONGUEVILLE</v>
          </cell>
          <cell r="G749">
            <v>22895</v>
          </cell>
          <cell r="H749" t="str">
            <v>Adulte Masculin 60 ans et plus</v>
          </cell>
          <cell r="I749" t="str">
            <v>2022</v>
          </cell>
          <cell r="J749" t="str">
            <v>05999107337</v>
          </cell>
          <cell r="K749" t="str">
            <v>3</v>
          </cell>
        </row>
        <row r="750">
          <cell r="C750" t="str">
            <v>3</v>
          </cell>
          <cell r="D750" t="str">
            <v>LIEVIN BRUNO</v>
          </cell>
          <cell r="E750" t="str">
            <v>M</v>
          </cell>
          <cell r="F750" t="str">
            <v>VELO CLUB SOLESMES</v>
          </cell>
          <cell r="G750">
            <v>27584</v>
          </cell>
          <cell r="H750" t="str">
            <v>Adulte Masculin 40/49 ans</v>
          </cell>
          <cell r="I750" t="str">
            <v>2022</v>
          </cell>
          <cell r="J750" t="str">
            <v>05999098650</v>
          </cell>
          <cell r="K750" t="str">
            <v>3</v>
          </cell>
        </row>
        <row r="751">
          <cell r="C751" t="str">
            <v>3</v>
          </cell>
          <cell r="D751" t="str">
            <v>LIMOSIN JÉRÔME</v>
          </cell>
          <cell r="E751" t="str">
            <v>M</v>
          </cell>
          <cell r="F751" t="str">
            <v>CAMPHIN EN CAREMBAULT CYCLING TEAM</v>
          </cell>
          <cell r="G751">
            <v>27413</v>
          </cell>
          <cell r="H751" t="str">
            <v>Adulte Masculin 40/49 ans</v>
          </cell>
          <cell r="I751" t="str">
            <v>2022</v>
          </cell>
          <cell r="J751" t="str">
            <v>05996214955</v>
          </cell>
          <cell r="K751" t="str">
            <v>3</v>
          </cell>
        </row>
        <row r="752">
          <cell r="C752" t="str">
            <v>1</v>
          </cell>
          <cell r="D752" t="str">
            <v>LINDAUER FLORIAN</v>
          </cell>
          <cell r="E752" t="str">
            <v>M</v>
          </cell>
          <cell r="F752" t="str">
            <v>ETOILE CYCLISTE LIEU ST AMAND</v>
          </cell>
          <cell r="G752">
            <v>34526</v>
          </cell>
          <cell r="H752" t="str">
            <v>Adulte Masculin 20/29 ans</v>
          </cell>
          <cell r="I752" t="str">
            <v>2022</v>
          </cell>
          <cell r="J752" t="str">
            <v>05999108843</v>
          </cell>
          <cell r="K752" t="str">
            <v>1</v>
          </cell>
        </row>
        <row r="753">
          <cell r="C753" t="str">
            <v>3</v>
          </cell>
          <cell r="D753" t="str">
            <v>LIONNE BERNARD</v>
          </cell>
          <cell r="E753" t="str">
            <v>M</v>
          </cell>
          <cell r="F753" t="str">
            <v>HAVELUY CYCLO CLUB</v>
          </cell>
          <cell r="G753">
            <v>25708</v>
          </cell>
          <cell r="H753" t="str">
            <v>Adulte Masculin 50/59 ans</v>
          </cell>
          <cell r="I753" t="str">
            <v>2022</v>
          </cell>
          <cell r="J753" t="str">
            <v>05999061117</v>
          </cell>
          <cell r="K753" t="str">
            <v>3</v>
          </cell>
        </row>
        <row r="754">
          <cell r="C754" t="str">
            <v>2</v>
          </cell>
          <cell r="D754" t="str">
            <v>LIONNE DORIAN</v>
          </cell>
          <cell r="E754" t="str">
            <v>M</v>
          </cell>
          <cell r="F754" t="str">
            <v>HAVELUY CYCLO CLUB</v>
          </cell>
          <cell r="G754">
            <v>36260</v>
          </cell>
          <cell r="H754" t="str">
            <v>Adulte Masculin 20/29 ans</v>
          </cell>
          <cell r="I754" t="str">
            <v>2022</v>
          </cell>
          <cell r="J754" t="str">
            <v>05999069471</v>
          </cell>
          <cell r="K754" t="str">
            <v>2</v>
          </cell>
        </row>
        <row r="755">
          <cell r="C755" t="str">
            <v>2</v>
          </cell>
          <cell r="D755" t="str">
            <v>LIONNE LIONEL</v>
          </cell>
          <cell r="E755" t="str">
            <v>M</v>
          </cell>
          <cell r="F755" t="str">
            <v>CLUB CYCLISTE LOUVROIL (C.C.L.)</v>
          </cell>
          <cell r="G755">
            <v>28140</v>
          </cell>
          <cell r="H755" t="str">
            <v>Adulte Masculin 40/49 ans</v>
          </cell>
          <cell r="I755" t="str">
            <v>2022</v>
          </cell>
          <cell r="J755" t="str">
            <v>05999024239</v>
          </cell>
          <cell r="K755" t="str">
            <v>2</v>
          </cell>
        </row>
        <row r="756">
          <cell r="D756" t="str">
            <v>LOBRY ANTHONY</v>
          </cell>
          <cell r="E756" t="str">
            <v>M</v>
          </cell>
          <cell r="F756" t="str">
            <v>SAULZOIR MONTRECOURT CYCLING CLUB</v>
          </cell>
          <cell r="G756">
            <v>39603</v>
          </cell>
          <cell r="H756" t="str">
            <v>Jeune Masculin 13/14 ans</v>
          </cell>
          <cell r="I756" t="str">
            <v>2022</v>
          </cell>
          <cell r="J756" t="str">
            <v>05999127592</v>
          </cell>
          <cell r="K756" t="str">
            <v>JE</v>
          </cell>
        </row>
        <row r="757">
          <cell r="D757" t="str">
            <v>LOCQUENEUX BLAISE</v>
          </cell>
          <cell r="E757" t="str">
            <v>M</v>
          </cell>
          <cell r="F757" t="str">
            <v>VELO CLUB BAVAISIEN</v>
          </cell>
          <cell r="G757">
            <v>42702</v>
          </cell>
          <cell r="H757"/>
          <cell r="I757" t="str">
            <v>2022</v>
          </cell>
          <cell r="J757" t="str">
            <v>05999136117</v>
          </cell>
          <cell r="K757" t="str">
            <v>JE</v>
          </cell>
        </row>
        <row r="758">
          <cell r="D758" t="str">
            <v>LOCQUENEUX GABIN</v>
          </cell>
          <cell r="E758" t="str">
            <v>M</v>
          </cell>
          <cell r="F758" t="str">
            <v>VELO CLUB BAVAISIEN</v>
          </cell>
          <cell r="G758">
            <v>41592</v>
          </cell>
          <cell r="H758" t="str">
            <v>Jeune Masculin 9/10 ans</v>
          </cell>
          <cell r="I758" t="str">
            <v>2022</v>
          </cell>
          <cell r="J758" t="str">
            <v>05999122478</v>
          </cell>
          <cell r="K758" t="str">
            <v>JE</v>
          </cell>
        </row>
        <row r="759">
          <cell r="C759" t="str">
            <v>FE</v>
          </cell>
          <cell r="D759" t="str">
            <v>LOCQUET NATHALIE</v>
          </cell>
          <cell r="E759" t="str">
            <v>F</v>
          </cell>
          <cell r="F759" t="str">
            <v>ESPOIR CYCLISTE WAMBRECHIES MARQUETTE</v>
          </cell>
          <cell r="G759">
            <v>22514</v>
          </cell>
          <cell r="H759" t="str">
            <v>Adulte Féminin 50 ans et plus</v>
          </cell>
          <cell r="I759" t="str">
            <v>2022</v>
          </cell>
          <cell r="J759" t="str">
            <v>05999128143</v>
          </cell>
          <cell r="K759" t="str">
            <v>FE</v>
          </cell>
        </row>
        <row r="760">
          <cell r="C760" t="str">
            <v>3</v>
          </cell>
          <cell r="D760" t="str">
            <v>LOISEL MATHIEU</v>
          </cell>
          <cell r="E760" t="str">
            <v>M</v>
          </cell>
          <cell r="F760" t="str">
            <v>ETOILE CYCLISTE FEIGNIES</v>
          </cell>
          <cell r="G760">
            <v>30970</v>
          </cell>
          <cell r="H760" t="str">
            <v>Adulte Masculin 30/39 ans</v>
          </cell>
          <cell r="I760" t="str">
            <v>2022</v>
          </cell>
          <cell r="J760" t="str">
            <v>05999109572</v>
          </cell>
          <cell r="K760" t="str">
            <v>3</v>
          </cell>
        </row>
        <row r="761">
          <cell r="D761" t="str">
            <v>LOISELEUX JACKY</v>
          </cell>
          <cell r="E761" t="str">
            <v>M</v>
          </cell>
          <cell r="F761" t="str">
            <v>UNION SPORTIVE SAINT ANDRE</v>
          </cell>
          <cell r="G761">
            <v>27879</v>
          </cell>
          <cell r="H761" t="str">
            <v>Adulte Masculin 40/49 ans</v>
          </cell>
          <cell r="I761" t="str">
            <v>2022</v>
          </cell>
          <cell r="J761" t="str">
            <v>05999057638</v>
          </cell>
          <cell r="K761" t="str">
            <v>3</v>
          </cell>
        </row>
        <row r="762">
          <cell r="C762" t="str">
            <v>4-A</v>
          </cell>
          <cell r="D762" t="str">
            <v>LOISY PIERRE</v>
          </cell>
          <cell r="E762" t="str">
            <v>M</v>
          </cell>
          <cell r="F762" t="str">
            <v>VELO SPRINT BOUCHAIN</v>
          </cell>
          <cell r="G762">
            <v>32357</v>
          </cell>
          <cell r="H762" t="str">
            <v>Adulte Masculin 30/39 ans</v>
          </cell>
          <cell r="I762" t="str">
            <v>2022</v>
          </cell>
          <cell r="J762" t="str">
            <v>05999095375</v>
          </cell>
          <cell r="K762" t="str">
            <v>4-A</v>
          </cell>
        </row>
        <row r="763">
          <cell r="C763" t="str">
            <v>1</v>
          </cell>
          <cell r="D763" t="str">
            <v>LONCKE SEBASTIEN</v>
          </cell>
          <cell r="E763" t="str">
            <v>M</v>
          </cell>
          <cell r="F763" t="str">
            <v>VTT SAINT AMAND LES EAUX</v>
          </cell>
          <cell r="G763">
            <v>34072</v>
          </cell>
          <cell r="H763" t="str">
            <v>Adulte Masculin 20/29 ans</v>
          </cell>
          <cell r="I763" t="str">
            <v>2022</v>
          </cell>
          <cell r="J763" t="str">
            <v>05999124196</v>
          </cell>
          <cell r="K763" t="str">
            <v>1</v>
          </cell>
        </row>
        <row r="764">
          <cell r="C764" t="str">
            <v>1</v>
          </cell>
          <cell r="D764" t="str">
            <v>LORRIAUX JULIEN</v>
          </cell>
          <cell r="E764" t="str">
            <v>M</v>
          </cell>
          <cell r="F764" t="str">
            <v>VELO CLUB SOLESMES</v>
          </cell>
          <cell r="G764">
            <v>33114</v>
          </cell>
          <cell r="H764" t="str">
            <v>Adulte Masculin 30/39 ans</v>
          </cell>
          <cell r="I764" t="str">
            <v>2022</v>
          </cell>
          <cell r="J764" t="str">
            <v>05999107482</v>
          </cell>
          <cell r="K764" t="str">
            <v>1</v>
          </cell>
        </row>
        <row r="765">
          <cell r="D765" t="str">
            <v>LUCZAK SIMON</v>
          </cell>
          <cell r="E765" t="str">
            <v>M</v>
          </cell>
          <cell r="F765" t="str">
            <v>ESEG DOUAI</v>
          </cell>
          <cell r="G765">
            <v>39868</v>
          </cell>
          <cell r="H765" t="str">
            <v>Jeune Masculin 13/14 ans</v>
          </cell>
          <cell r="I765" t="str">
            <v>2022</v>
          </cell>
          <cell r="J765" t="str">
            <v>05999096511</v>
          </cell>
          <cell r="K765" t="str">
            <v>JE</v>
          </cell>
        </row>
        <row r="766">
          <cell r="C766" t="str">
            <v>3</v>
          </cell>
          <cell r="D766" t="str">
            <v>MA?S LOUIS</v>
          </cell>
          <cell r="E766" t="str">
            <v>M</v>
          </cell>
          <cell r="F766" t="str">
            <v>CYCLO CLUB WAVRIN</v>
          </cell>
          <cell r="G766">
            <v>38706</v>
          </cell>
          <cell r="H766" t="str">
            <v>Adulte Masculin 17/19 ans</v>
          </cell>
          <cell r="I766" t="str">
            <v>2022</v>
          </cell>
          <cell r="J766" t="str">
            <v>05999124532</v>
          </cell>
          <cell r="K766" t="str">
            <v>3</v>
          </cell>
        </row>
        <row r="767">
          <cell r="C767" t="str">
            <v>2</v>
          </cell>
          <cell r="D767" t="str">
            <v>MACHEPY SAMUEL</v>
          </cell>
          <cell r="E767" t="str">
            <v>M</v>
          </cell>
          <cell r="F767" t="str">
            <v>VELO CLUB SOLESMES</v>
          </cell>
          <cell r="G767">
            <v>27775</v>
          </cell>
          <cell r="H767" t="str">
            <v>Adulte Masculin 40/49 ans</v>
          </cell>
          <cell r="I767" t="str">
            <v>2022</v>
          </cell>
          <cell r="J767" t="str">
            <v>05999017141</v>
          </cell>
          <cell r="K767" t="str">
            <v>2</v>
          </cell>
        </row>
        <row r="768">
          <cell r="C768" t="str">
            <v>1</v>
          </cell>
          <cell r="D768" t="str">
            <v>MAERTEN LOÏC</v>
          </cell>
          <cell r="E768" t="str">
            <v>M</v>
          </cell>
          <cell r="F768" t="str">
            <v>UNION SPORTIVE SAINT ANDRE</v>
          </cell>
          <cell r="G768">
            <v>32173</v>
          </cell>
          <cell r="H768" t="str">
            <v>Adulte Masculin 30/39 ans</v>
          </cell>
          <cell r="I768" t="str">
            <v>2022</v>
          </cell>
          <cell r="J768" t="str">
            <v>05994058674</v>
          </cell>
          <cell r="K768" t="str">
            <v>1</v>
          </cell>
        </row>
        <row r="769">
          <cell r="D769" t="str">
            <v>MAES ARTHUR</v>
          </cell>
          <cell r="E769" t="str">
            <v>M</v>
          </cell>
          <cell r="F769" t="str">
            <v>CYCLO CLUB WAVRIN</v>
          </cell>
          <cell r="G769">
            <v>39918</v>
          </cell>
          <cell r="H769" t="str">
            <v>Jeune Masculin 13/14 ans</v>
          </cell>
          <cell r="I769" t="str">
            <v>2022</v>
          </cell>
          <cell r="J769" t="str">
            <v>05999128507</v>
          </cell>
          <cell r="K769" t="str">
            <v>JE</v>
          </cell>
        </row>
        <row r="770">
          <cell r="D770" t="str">
            <v>MAGNIER GASPARD</v>
          </cell>
          <cell r="E770" t="str">
            <v>M</v>
          </cell>
          <cell r="F770" t="str">
            <v>VELO CLUB BAVAISIEN</v>
          </cell>
          <cell r="G770">
            <v>40744</v>
          </cell>
          <cell r="H770" t="str">
            <v>Jeune Masculin 11/12 ans</v>
          </cell>
          <cell r="I770" t="str">
            <v>2022</v>
          </cell>
          <cell r="J770" t="str">
            <v>05999103367</v>
          </cell>
          <cell r="K770" t="str">
            <v>JE</v>
          </cell>
        </row>
        <row r="771">
          <cell r="C771" t="str">
            <v>1</v>
          </cell>
          <cell r="D771" t="str">
            <v>MAGNIES CLÉMENT</v>
          </cell>
          <cell r="E771" t="str">
            <v>M</v>
          </cell>
          <cell r="F771" t="str">
            <v>CYCLO CLUB ORCHIES</v>
          </cell>
          <cell r="G771">
            <v>36605</v>
          </cell>
          <cell r="H771" t="str">
            <v>Adulte Masculin 20/29 ans</v>
          </cell>
          <cell r="I771" t="str">
            <v>2022</v>
          </cell>
          <cell r="J771" t="str">
            <v>05999080507</v>
          </cell>
          <cell r="K771" t="str">
            <v>1</v>
          </cell>
        </row>
        <row r="772">
          <cell r="C772" t="str">
            <v>4-A</v>
          </cell>
          <cell r="D772" t="str">
            <v>MALLET DAVID</v>
          </cell>
          <cell r="E772" t="str">
            <v>M</v>
          </cell>
          <cell r="F772" t="str">
            <v>UNION SPORTIVE SAINT ANDRE</v>
          </cell>
          <cell r="G772">
            <v>25396</v>
          </cell>
          <cell r="H772" t="str">
            <v>Adulte Masculin 50/59 ans</v>
          </cell>
          <cell r="I772" t="str">
            <v>2022</v>
          </cell>
          <cell r="J772" t="str">
            <v>05999124805</v>
          </cell>
          <cell r="K772" t="str">
            <v>4-A</v>
          </cell>
        </row>
        <row r="773">
          <cell r="C773" t="str">
            <v>FE</v>
          </cell>
          <cell r="D773" t="str">
            <v>MAMBOURG MANON</v>
          </cell>
          <cell r="E773" t="str">
            <v>F</v>
          </cell>
          <cell r="F773" t="str">
            <v>ASSOCIATION CYCLISTE BELLAINGEOISE</v>
          </cell>
          <cell r="G773">
            <v>35191</v>
          </cell>
          <cell r="H773" t="str">
            <v>Adulte Féminin 17/29 ans</v>
          </cell>
          <cell r="I773" t="str">
            <v>2022</v>
          </cell>
          <cell r="J773" t="str">
            <v>05999109067</v>
          </cell>
          <cell r="K773" t="str">
            <v>FE</v>
          </cell>
        </row>
        <row r="774">
          <cell r="C774" t="str">
            <v>3</v>
          </cell>
          <cell r="D774" t="str">
            <v>MANTEAU SAMUEL</v>
          </cell>
          <cell r="E774" t="str">
            <v>M</v>
          </cell>
          <cell r="F774" t="str">
            <v>LINSELLES CYCLISME</v>
          </cell>
          <cell r="G774">
            <v>29785</v>
          </cell>
          <cell r="H774" t="str">
            <v>Adulte Masculin 40/49 ans</v>
          </cell>
          <cell r="I774" t="str">
            <v>2022</v>
          </cell>
          <cell r="J774" t="str">
            <v>05999117341</v>
          </cell>
          <cell r="K774" t="str">
            <v>3</v>
          </cell>
        </row>
        <row r="775">
          <cell r="D775" t="str">
            <v>MARCAILLE CYRILLE</v>
          </cell>
          <cell r="E775" t="str">
            <v>M</v>
          </cell>
          <cell r="F775" t="str">
            <v>CLUB CYCLISTE THUN ST MARTIN</v>
          </cell>
          <cell r="G775">
            <v>28373</v>
          </cell>
          <cell r="H775" t="str">
            <v>Adulte Masculin 40/49 ans</v>
          </cell>
          <cell r="I775" t="str">
            <v>2022</v>
          </cell>
          <cell r="J775" t="str">
            <v>05999085189</v>
          </cell>
          <cell r="K775" t="str">
            <v>2</v>
          </cell>
        </row>
        <row r="776">
          <cell r="C776" t="str">
            <v>1</v>
          </cell>
          <cell r="D776" t="str">
            <v>MARCHANDISE MARIUS</v>
          </cell>
          <cell r="E776" t="str">
            <v>M</v>
          </cell>
          <cell r="F776" t="str">
            <v>VELO CLUB UNION HALLUIN</v>
          </cell>
          <cell r="G776">
            <v>38336</v>
          </cell>
          <cell r="H776" t="str">
            <v>Adulte Masculin 17/19 ans</v>
          </cell>
          <cell r="I776" t="str">
            <v>2022</v>
          </cell>
          <cell r="J776" t="str">
            <v>05999098705</v>
          </cell>
          <cell r="K776" t="str">
            <v>1</v>
          </cell>
        </row>
        <row r="777">
          <cell r="C777" t="str">
            <v>3</v>
          </cell>
          <cell r="D777" t="str">
            <v>MARCHANDISE PATRICE</v>
          </cell>
          <cell r="E777" t="str">
            <v>M</v>
          </cell>
          <cell r="F777" t="str">
            <v>VELO CLUB UNION HALLUIN</v>
          </cell>
          <cell r="G777">
            <v>25344</v>
          </cell>
          <cell r="H777" t="str">
            <v>Adulte Masculin 50/59 ans</v>
          </cell>
          <cell r="I777" t="str">
            <v>2022</v>
          </cell>
          <cell r="J777" t="str">
            <v>05999111919</v>
          </cell>
          <cell r="K777" t="str">
            <v>3</v>
          </cell>
        </row>
        <row r="778">
          <cell r="C778" t="str">
            <v>1</v>
          </cell>
          <cell r="D778" t="str">
            <v>MARECHAL GUILLAUME</v>
          </cell>
          <cell r="E778" t="str">
            <v>M</v>
          </cell>
          <cell r="F778" t="str">
            <v>T.C.S.P. 59 - FERRIERE LA GRANDE</v>
          </cell>
          <cell r="G778">
            <v>32565</v>
          </cell>
          <cell r="H778" t="str">
            <v>Adulte Masculin 30/39 ans</v>
          </cell>
          <cell r="I778" t="str">
            <v>2022</v>
          </cell>
          <cell r="J778" t="str">
            <v>05999057091</v>
          </cell>
          <cell r="K778" t="str">
            <v>1</v>
          </cell>
        </row>
        <row r="779">
          <cell r="C779" t="str">
            <v>3</v>
          </cell>
          <cell r="D779" t="str">
            <v>MARECHAL VICTOR</v>
          </cell>
          <cell r="E779" t="str">
            <v>M</v>
          </cell>
          <cell r="F779" t="str">
            <v>ENTENTE CYCLISTE FACHES-THUMESNIL RONCHIN</v>
          </cell>
          <cell r="G779">
            <v>35759</v>
          </cell>
          <cell r="H779" t="str">
            <v>Adulte Masculin 20/29 ans</v>
          </cell>
          <cell r="I779" t="str">
            <v>2022</v>
          </cell>
          <cell r="J779" t="str">
            <v>05999136125</v>
          </cell>
          <cell r="K779" t="str">
            <v>3</v>
          </cell>
        </row>
        <row r="780">
          <cell r="D780" t="str">
            <v>MARIE ALLAN</v>
          </cell>
          <cell r="E780" t="str">
            <v>M</v>
          </cell>
          <cell r="F780" t="str">
            <v>ETOILE CYCLISTE FEIGNIES</v>
          </cell>
          <cell r="G780">
            <v>39955</v>
          </cell>
          <cell r="H780" t="str">
            <v>Jeune Masculin 13/14 ans</v>
          </cell>
          <cell r="I780" t="str">
            <v>2022</v>
          </cell>
          <cell r="J780" t="str">
            <v>05999126430</v>
          </cell>
          <cell r="K780" t="str">
            <v>JE</v>
          </cell>
        </row>
        <row r="781">
          <cell r="C781" t="str">
            <v>2</v>
          </cell>
          <cell r="D781" t="str">
            <v>MARIONNET SIMON</v>
          </cell>
          <cell r="E781" t="str">
            <v>M</v>
          </cell>
          <cell r="F781" t="str">
            <v>VELO CLUB ROUBAIX</v>
          </cell>
          <cell r="G781">
            <v>37055</v>
          </cell>
          <cell r="H781" t="str">
            <v>Adulte Masculin 20/29 ans</v>
          </cell>
          <cell r="I781" t="str">
            <v>2022</v>
          </cell>
          <cell r="J781" t="str">
            <v>05999127596</v>
          </cell>
          <cell r="K781" t="str">
            <v>2</v>
          </cell>
        </row>
        <row r="782">
          <cell r="C782" t="str">
            <v>2</v>
          </cell>
          <cell r="D782" t="str">
            <v>MARMUSE FRANCOIS</v>
          </cell>
          <cell r="E782" t="str">
            <v>M</v>
          </cell>
          <cell r="F782" t="str">
            <v>ENTENTE CYCLISTE DE FONTAINE AU BOIS</v>
          </cell>
          <cell r="G782">
            <v>27577</v>
          </cell>
          <cell r="H782" t="str">
            <v>Adulte Masculin 40/49 ans</v>
          </cell>
          <cell r="I782" t="str">
            <v>2022</v>
          </cell>
          <cell r="J782" t="str">
            <v>05999029643</v>
          </cell>
          <cell r="K782" t="str">
            <v>2</v>
          </cell>
        </row>
        <row r="783">
          <cell r="C783" t="str">
            <v>3</v>
          </cell>
          <cell r="D783" t="str">
            <v>MARQUET SEBASTIEN</v>
          </cell>
          <cell r="E783" t="str">
            <v>M</v>
          </cell>
          <cell r="F783" t="str">
            <v>ESPOIR CYCLISTE WAMBRECHIES MARQUETTE</v>
          </cell>
          <cell r="G783">
            <v>27923</v>
          </cell>
          <cell r="H783" t="str">
            <v>Adulte Masculin 40/49 ans</v>
          </cell>
          <cell r="I783" t="str">
            <v>2022</v>
          </cell>
          <cell r="J783" t="str">
            <v>05999124722</v>
          </cell>
          <cell r="K783" t="str">
            <v>3</v>
          </cell>
        </row>
        <row r="784">
          <cell r="C784" t="str">
            <v>1</v>
          </cell>
          <cell r="D784" t="str">
            <v>MARQUET VICTOR</v>
          </cell>
          <cell r="E784" t="str">
            <v>M</v>
          </cell>
          <cell r="F784" t="str">
            <v>ESPOIR CYCLISTE WAMBRECHIES MARQUETTE</v>
          </cell>
          <cell r="G784">
            <v>37941</v>
          </cell>
          <cell r="H784" t="str">
            <v>Adulte Masculin 17/19 ans</v>
          </cell>
          <cell r="I784" t="str">
            <v>2022</v>
          </cell>
          <cell r="J784" t="str">
            <v>05999111916</v>
          </cell>
          <cell r="K784" t="str">
            <v>1</v>
          </cell>
        </row>
        <row r="785">
          <cell r="C785" t="str">
            <v>3</v>
          </cell>
          <cell r="D785" t="str">
            <v>MARTEL THOMAS</v>
          </cell>
          <cell r="E785" t="str">
            <v>M</v>
          </cell>
          <cell r="F785" t="str">
            <v>RESILIENCE CLUB</v>
          </cell>
          <cell r="G785">
            <v>35799</v>
          </cell>
          <cell r="H785" t="str">
            <v>Adulte Masculin 20/29 ans</v>
          </cell>
          <cell r="I785" t="str">
            <v>2022</v>
          </cell>
          <cell r="J785" t="str">
            <v>05999109026</v>
          </cell>
          <cell r="K785" t="str">
            <v>3</v>
          </cell>
        </row>
        <row r="786">
          <cell r="C786" t="str">
            <v>4-A</v>
          </cell>
          <cell r="D786" t="str">
            <v>MARTIN DAVID</v>
          </cell>
          <cell r="E786" t="str">
            <v>M</v>
          </cell>
          <cell r="F786" t="str">
            <v>VELO CLUB SOLESMES</v>
          </cell>
          <cell r="G786">
            <v>26564</v>
          </cell>
          <cell r="H786" t="str">
            <v>Adulte Masculin 50/59 ans</v>
          </cell>
          <cell r="I786" t="str">
            <v>2022</v>
          </cell>
          <cell r="J786" t="str">
            <v>05999107481</v>
          </cell>
          <cell r="K786" t="str">
            <v>4-A</v>
          </cell>
        </row>
        <row r="787">
          <cell r="C787" t="str">
            <v>4-A</v>
          </cell>
          <cell r="D787" t="str">
            <v>MARTIN ERIC</v>
          </cell>
          <cell r="E787" t="str">
            <v>M</v>
          </cell>
          <cell r="F787" t="str">
            <v>VELO CLUB SOLESMES</v>
          </cell>
          <cell r="G787">
            <v>21220</v>
          </cell>
          <cell r="H787" t="str">
            <v>Adulte Masculin 60 ans et plus</v>
          </cell>
          <cell r="I787" t="str">
            <v>2022</v>
          </cell>
          <cell r="J787" t="str">
            <v>05994045436</v>
          </cell>
          <cell r="K787" t="str">
            <v>4-A</v>
          </cell>
        </row>
        <row r="788">
          <cell r="C788" t="str">
            <v>3</v>
          </cell>
          <cell r="D788" t="str">
            <v>MARTINACHE ARNAUD</v>
          </cell>
          <cell r="E788" t="str">
            <v>M</v>
          </cell>
          <cell r="F788" t="str">
            <v>AS HELLEMMES CYCLISME</v>
          </cell>
          <cell r="G788">
            <v>26016</v>
          </cell>
          <cell r="H788" t="str">
            <v>Adulte Masculin 50/59 ans</v>
          </cell>
          <cell r="I788" t="str">
            <v>2022</v>
          </cell>
          <cell r="J788" t="str">
            <v>05999094079</v>
          </cell>
          <cell r="K788" t="str">
            <v>3</v>
          </cell>
        </row>
        <row r="789">
          <cell r="C789" t="str">
            <v>3</v>
          </cell>
          <cell r="D789" t="str">
            <v>MARTINACHE AXEL</v>
          </cell>
          <cell r="E789" t="str">
            <v>M</v>
          </cell>
          <cell r="F789" t="str">
            <v>CYCLO CLUB ORCHIES</v>
          </cell>
          <cell r="G789">
            <v>36920</v>
          </cell>
          <cell r="H789" t="str">
            <v>Adulte Masculin 20/29 ans</v>
          </cell>
          <cell r="I789" t="str">
            <v>2022</v>
          </cell>
          <cell r="J789" t="str">
            <v>05994060701</v>
          </cell>
          <cell r="K789" t="str">
            <v>3</v>
          </cell>
        </row>
        <row r="790">
          <cell r="C790" t="str">
            <v>4-A</v>
          </cell>
          <cell r="D790" t="str">
            <v>MARTINACHE OLIVIER</v>
          </cell>
          <cell r="E790" t="str">
            <v>M</v>
          </cell>
          <cell r="F790" t="str">
            <v>CYCLO CLUB ORCHIES</v>
          </cell>
          <cell r="G790">
            <v>24954</v>
          </cell>
          <cell r="H790" t="str">
            <v>Adulte Masculin 50/59 ans</v>
          </cell>
          <cell r="I790" t="str">
            <v>2022</v>
          </cell>
          <cell r="J790" t="str">
            <v>05959050516</v>
          </cell>
          <cell r="K790" t="str">
            <v>4-A</v>
          </cell>
        </row>
        <row r="791">
          <cell r="C791" t="str">
            <v>2</v>
          </cell>
          <cell r="D791" t="str">
            <v>MARTINEZ JÉRÔME</v>
          </cell>
          <cell r="E791" t="str">
            <v>M</v>
          </cell>
          <cell r="F791" t="str">
            <v>NEW TEAM MAULDE</v>
          </cell>
          <cell r="G791">
            <v>26796</v>
          </cell>
          <cell r="H791" t="str">
            <v>Adulte Masculin 40/49 ans</v>
          </cell>
          <cell r="I791" t="str">
            <v>2022</v>
          </cell>
          <cell r="J791" t="str">
            <v>05996219215</v>
          </cell>
          <cell r="K791" t="str">
            <v>2</v>
          </cell>
        </row>
        <row r="792">
          <cell r="D792" t="str">
            <v>MASCLET JULIEN</v>
          </cell>
          <cell r="E792" t="str">
            <v>M</v>
          </cell>
          <cell r="F792" t="str">
            <v>ASSOCIATION CYCLISTE D'ETROEUNGT</v>
          </cell>
          <cell r="G792">
            <v>38740</v>
          </cell>
          <cell r="H792" t="str">
            <v>Jeune Masculin 15/16 ans</v>
          </cell>
          <cell r="I792" t="str">
            <v>2022</v>
          </cell>
          <cell r="J792" t="str">
            <v>05999111390</v>
          </cell>
          <cell r="K792" t="str">
            <v>JE</v>
          </cell>
        </row>
        <row r="793">
          <cell r="C793" t="str">
            <v>FE</v>
          </cell>
          <cell r="D793" t="str">
            <v>MASCLET PAULINE</v>
          </cell>
          <cell r="E793" t="str">
            <v>F</v>
          </cell>
          <cell r="F793" t="str">
            <v>ASSOCIATION CYCLISTE D'ETROEUNGT</v>
          </cell>
          <cell r="G793">
            <v>37629</v>
          </cell>
          <cell r="H793" t="str">
            <v>Adulte Féminin 17/29 ans</v>
          </cell>
          <cell r="I793" t="str">
            <v>2022</v>
          </cell>
          <cell r="J793" t="str">
            <v>05999104517</v>
          </cell>
          <cell r="K793" t="str">
            <v>FE</v>
          </cell>
        </row>
        <row r="794">
          <cell r="C794" t="str">
            <v>2</v>
          </cell>
          <cell r="D794" t="str">
            <v>MASCRET FREDERIC</v>
          </cell>
          <cell r="E794" t="str">
            <v>M</v>
          </cell>
          <cell r="F794" t="str">
            <v>UNION SPORTIVE VALENCIENNES MARLY</v>
          </cell>
          <cell r="G794">
            <v>24696</v>
          </cell>
          <cell r="H794" t="str">
            <v>Adulte Masculin 50/59 ans</v>
          </cell>
          <cell r="I794" t="str">
            <v>2022</v>
          </cell>
          <cell r="J794" t="str">
            <v>05999018276</v>
          </cell>
          <cell r="K794" t="str">
            <v>2</v>
          </cell>
        </row>
        <row r="795">
          <cell r="C795" t="str">
            <v>3</v>
          </cell>
          <cell r="D795" t="str">
            <v>MASSARDI ROMAIN</v>
          </cell>
          <cell r="E795" t="str">
            <v>M</v>
          </cell>
          <cell r="F795" t="str">
            <v>ASSOCIATION CYCLISTE PREUX AU BOIS</v>
          </cell>
          <cell r="G795">
            <v>33627</v>
          </cell>
          <cell r="H795" t="str">
            <v>Adulte Masculin 30/39 ans</v>
          </cell>
          <cell r="I795" t="str">
            <v>2022</v>
          </cell>
          <cell r="J795" t="str">
            <v>05999124942</v>
          </cell>
          <cell r="K795" t="str">
            <v>3</v>
          </cell>
        </row>
        <row r="796">
          <cell r="D796" t="str">
            <v>MASSIN ALEXANDRE</v>
          </cell>
          <cell r="E796" t="str">
            <v>M</v>
          </cell>
          <cell r="F796" t="str">
            <v>ESEG DOUAI</v>
          </cell>
          <cell r="G796">
            <v>39343</v>
          </cell>
          <cell r="H796" t="str">
            <v>Jeune Masculin 15/16 ans</v>
          </cell>
          <cell r="I796" t="str">
            <v>2022</v>
          </cell>
          <cell r="J796" t="str">
            <v>05999127599</v>
          </cell>
          <cell r="K796" t="str">
            <v>JE</v>
          </cell>
        </row>
        <row r="797">
          <cell r="D797" t="str">
            <v>MASSIN MAXENCE</v>
          </cell>
          <cell r="E797" t="str">
            <v>M</v>
          </cell>
          <cell r="F797" t="str">
            <v>ESEG DOUAI</v>
          </cell>
          <cell r="G797">
            <v>40662</v>
          </cell>
          <cell r="H797" t="str">
            <v>Jeune Masculin 11/12 ans</v>
          </cell>
          <cell r="I797" t="str">
            <v>2022</v>
          </cell>
          <cell r="J797" t="str">
            <v>05999100642</v>
          </cell>
          <cell r="K797" t="str">
            <v>JE</v>
          </cell>
        </row>
        <row r="798">
          <cell r="D798" t="str">
            <v>MASSON BAPTISTE</v>
          </cell>
          <cell r="E798" t="str">
            <v>M</v>
          </cell>
          <cell r="F798" t="str">
            <v>VELO CLUB SOLESMES</v>
          </cell>
          <cell r="G798">
            <v>32400</v>
          </cell>
          <cell r="H798" t="str">
            <v>Adulte Masculin 30/39 ans</v>
          </cell>
          <cell r="I798" t="str">
            <v>2022</v>
          </cell>
          <cell r="J798" t="str">
            <v>05999089326</v>
          </cell>
          <cell r="K798" t="str">
            <v>2</v>
          </cell>
        </row>
        <row r="799">
          <cell r="D799" t="str">
            <v>MASURE YORICK</v>
          </cell>
          <cell r="E799" t="str">
            <v>M</v>
          </cell>
          <cell r="F799" t="str">
            <v>VELO CLUB BAVAISIEN</v>
          </cell>
          <cell r="G799">
            <v>40476</v>
          </cell>
          <cell r="H799" t="str">
            <v>Jeune Masculin 11/12 ans</v>
          </cell>
          <cell r="I799" t="str">
            <v>2022</v>
          </cell>
          <cell r="J799" t="str">
            <v>05999136202</v>
          </cell>
          <cell r="K799" t="str">
            <v>JE</v>
          </cell>
        </row>
        <row r="800">
          <cell r="D800" t="str">
            <v>MATHIEU ELIAN</v>
          </cell>
          <cell r="E800" t="str">
            <v>M</v>
          </cell>
          <cell r="F800" t="str">
            <v>VELO CLUB BAVAISIEN</v>
          </cell>
          <cell r="G800">
            <v>39134</v>
          </cell>
          <cell r="H800" t="str">
            <v>Jeune Masculin 15/16 ans</v>
          </cell>
          <cell r="I800" t="str">
            <v>2022</v>
          </cell>
          <cell r="J800" t="str">
            <v>05999127594</v>
          </cell>
          <cell r="K800" t="str">
            <v>JE</v>
          </cell>
        </row>
        <row r="801">
          <cell r="D801" t="str">
            <v>MATHIEU REMY</v>
          </cell>
          <cell r="E801" t="str">
            <v>M</v>
          </cell>
          <cell r="F801" t="str">
            <v>VELO CLUB BAVAISIEN</v>
          </cell>
          <cell r="G801">
            <v>40480</v>
          </cell>
          <cell r="H801" t="str">
            <v>Jeune Masculin 11/12 ans</v>
          </cell>
          <cell r="I801" t="str">
            <v>2022</v>
          </cell>
          <cell r="J801" t="str">
            <v>05999136116</v>
          </cell>
          <cell r="K801" t="str">
            <v>JE</v>
          </cell>
        </row>
        <row r="802">
          <cell r="C802" t="str">
            <v>1</v>
          </cell>
          <cell r="D802" t="str">
            <v>MATTIOLI RONALD</v>
          </cell>
          <cell r="E802" t="str">
            <v>M</v>
          </cell>
          <cell r="F802" t="str">
            <v>TEAM SPECIALIZED LILLE</v>
          </cell>
          <cell r="G802">
            <v>27026</v>
          </cell>
          <cell r="H802" t="str">
            <v>Adulte Masculin 40/49 ans</v>
          </cell>
          <cell r="I802" t="str">
            <v>2022</v>
          </cell>
          <cell r="J802" t="str">
            <v>05999028535</v>
          </cell>
          <cell r="K802" t="str">
            <v>1</v>
          </cell>
        </row>
        <row r="803">
          <cell r="C803" t="str">
            <v>2</v>
          </cell>
          <cell r="D803" t="str">
            <v>MAZURE DAVID</v>
          </cell>
          <cell r="E803" t="str">
            <v>M</v>
          </cell>
          <cell r="F803" t="str">
            <v>VELO CLUB HORNAING</v>
          </cell>
          <cell r="G803">
            <v>36439</v>
          </cell>
          <cell r="H803" t="str">
            <v>Adulte Masculin 20/29 ans</v>
          </cell>
          <cell r="I803" t="str">
            <v>2022</v>
          </cell>
          <cell r="J803" t="str">
            <v>05999095348</v>
          </cell>
          <cell r="K803" t="str">
            <v>2</v>
          </cell>
        </row>
        <row r="804">
          <cell r="C804" t="str">
            <v>3</v>
          </cell>
          <cell r="D804" t="str">
            <v>MELICE DAVID</v>
          </cell>
          <cell r="E804" t="str">
            <v>M</v>
          </cell>
          <cell r="F804" t="str">
            <v>VELO CLUB BAVAISIEN</v>
          </cell>
          <cell r="G804">
            <v>28401</v>
          </cell>
          <cell r="H804" t="str">
            <v>Adulte Masculin 40/49 ans</v>
          </cell>
          <cell r="I804" t="str">
            <v>2022</v>
          </cell>
          <cell r="J804" t="str">
            <v>05999135550</v>
          </cell>
          <cell r="K804" t="str">
            <v>3</v>
          </cell>
        </row>
        <row r="805">
          <cell r="D805" t="str">
            <v>MELICE HENRY</v>
          </cell>
          <cell r="E805" t="str">
            <v>M</v>
          </cell>
          <cell r="F805" t="str">
            <v>VELO CLUB BAVAISIEN</v>
          </cell>
          <cell r="G805">
            <v>41704</v>
          </cell>
          <cell r="H805" t="str">
            <v>Jeune Masculin 7/8 ans</v>
          </cell>
          <cell r="I805" t="str">
            <v>2022</v>
          </cell>
          <cell r="J805" t="str">
            <v>05999127562</v>
          </cell>
          <cell r="K805" t="str">
            <v>JE</v>
          </cell>
        </row>
        <row r="806">
          <cell r="D806" t="str">
            <v>MENNESSON CLELIA</v>
          </cell>
          <cell r="E806" t="str">
            <v>F</v>
          </cell>
          <cell r="F806" t="str">
            <v>CYCLO CLUB WAVRIN</v>
          </cell>
          <cell r="G806">
            <v>39878</v>
          </cell>
          <cell r="H806" t="str">
            <v>Jeune Féminin 13/14 ans</v>
          </cell>
          <cell r="I806" t="str">
            <v>2022</v>
          </cell>
          <cell r="J806" t="str">
            <v>05999128508</v>
          </cell>
          <cell r="K806" t="str">
            <v>JE</v>
          </cell>
        </row>
        <row r="807">
          <cell r="D807" t="str">
            <v>MENNESSON MARTIN</v>
          </cell>
          <cell r="E807" t="str">
            <v>M</v>
          </cell>
          <cell r="F807" t="str">
            <v>CYCLO CLUB WAVRIN</v>
          </cell>
          <cell r="G807">
            <v>40316</v>
          </cell>
          <cell r="H807" t="str">
            <v>Jeune Masculin 11/12 ans</v>
          </cell>
          <cell r="I807" t="str">
            <v>2022</v>
          </cell>
          <cell r="J807" t="str">
            <v>05999126275</v>
          </cell>
          <cell r="K807" t="str">
            <v>JE</v>
          </cell>
        </row>
        <row r="808">
          <cell r="C808" t="str">
            <v>2</v>
          </cell>
          <cell r="D808" t="str">
            <v>MESANS DIDIER</v>
          </cell>
          <cell r="E808" t="str">
            <v>M</v>
          </cell>
          <cell r="F808" t="str">
            <v>NEW ORANGE TEAM BOUSBECQUE</v>
          </cell>
          <cell r="G808">
            <v>25378</v>
          </cell>
          <cell r="H808" t="str">
            <v>Adulte Masculin 50/59 ans</v>
          </cell>
          <cell r="I808" t="str">
            <v>2022</v>
          </cell>
          <cell r="J808" t="str">
            <v>05999082334</v>
          </cell>
          <cell r="K808" t="str">
            <v>2</v>
          </cell>
        </row>
        <row r="809">
          <cell r="C809" t="str">
            <v>3</v>
          </cell>
          <cell r="D809" t="str">
            <v>MESANS QUENTIN</v>
          </cell>
          <cell r="E809" t="str">
            <v>M</v>
          </cell>
          <cell r="F809" t="str">
            <v>NEW ORANGE TEAM BOUSBECQUE</v>
          </cell>
          <cell r="G809">
            <v>35926</v>
          </cell>
          <cell r="H809" t="str">
            <v>Adulte Masculin 20/29 ans</v>
          </cell>
          <cell r="I809" t="str">
            <v>2022</v>
          </cell>
          <cell r="J809" t="str">
            <v>05999128024</v>
          </cell>
          <cell r="K809" t="str">
            <v>3</v>
          </cell>
        </row>
        <row r="810">
          <cell r="C810" t="str">
            <v>1</v>
          </cell>
          <cell r="D810" t="str">
            <v>MEULEMANS LAURENT</v>
          </cell>
          <cell r="E810" t="str">
            <v>M</v>
          </cell>
          <cell r="F810" t="str">
            <v>VELO CLUB UNION HALLUIN</v>
          </cell>
          <cell r="G810">
            <v>26559</v>
          </cell>
          <cell r="H810" t="str">
            <v>Adulte Masculin 50/59 ans</v>
          </cell>
          <cell r="I810" t="str">
            <v>2022</v>
          </cell>
          <cell r="J810" t="str">
            <v>05999028459</v>
          </cell>
          <cell r="K810" t="str">
            <v>1</v>
          </cell>
        </row>
        <row r="811">
          <cell r="C811" t="str">
            <v>1</v>
          </cell>
          <cell r="D811" t="str">
            <v>MEYNET THOMAS</v>
          </cell>
          <cell r="E811" t="str">
            <v>M</v>
          </cell>
          <cell r="F811" t="str">
            <v>VTT SAINT AMAND LES EAUX</v>
          </cell>
          <cell r="G811">
            <v>36712</v>
          </cell>
          <cell r="H811" t="str">
            <v>Adulte Masculin 20/29 ans</v>
          </cell>
          <cell r="I811" t="str">
            <v>2022</v>
          </cell>
          <cell r="J811" t="str">
            <v>05999124429</v>
          </cell>
          <cell r="K811" t="str">
            <v>1</v>
          </cell>
        </row>
        <row r="812">
          <cell r="C812" t="str">
            <v>1</v>
          </cell>
          <cell r="D812" t="str">
            <v>MEYS DAVID</v>
          </cell>
          <cell r="E812" t="str">
            <v>M</v>
          </cell>
          <cell r="F812" t="str">
            <v>VELO CLUB ROUBAIX</v>
          </cell>
          <cell r="G812">
            <v>33458</v>
          </cell>
          <cell r="H812" t="str">
            <v>Adulte Masculin 30/39 ans</v>
          </cell>
          <cell r="I812" t="str">
            <v>2022</v>
          </cell>
          <cell r="J812" t="str">
            <v>05999093657</v>
          </cell>
          <cell r="K812" t="str">
            <v>1</v>
          </cell>
        </row>
        <row r="813">
          <cell r="C813" t="str">
            <v>1</v>
          </cell>
          <cell r="D813" t="str">
            <v>MICHEL ANTHONY</v>
          </cell>
          <cell r="E813" t="str">
            <v>M</v>
          </cell>
          <cell r="F813" t="str">
            <v>CLUB CYCLISTE LOUVROIL (C.C.L.)</v>
          </cell>
          <cell r="G813">
            <v>35833</v>
          </cell>
          <cell r="H813" t="str">
            <v>Adulte Masculin 20/29 ans</v>
          </cell>
          <cell r="I813" t="str">
            <v>2022</v>
          </cell>
          <cell r="J813" t="str">
            <v>05999090519</v>
          </cell>
          <cell r="K813" t="str">
            <v>1</v>
          </cell>
        </row>
        <row r="814">
          <cell r="C814" t="str">
            <v>3</v>
          </cell>
          <cell r="D814" t="str">
            <v>MICHEL ERIC</v>
          </cell>
          <cell r="E814" t="str">
            <v>M</v>
          </cell>
          <cell r="F814" t="str">
            <v>ASSOCIATION SPORTIVE VELOCIPEDIQUE LA LONGUEVILLE</v>
          </cell>
          <cell r="G814">
            <v>27294</v>
          </cell>
          <cell r="H814" t="str">
            <v>Adulte Masculin 40/49 ans</v>
          </cell>
          <cell r="I814" t="str">
            <v>2022</v>
          </cell>
          <cell r="J814" t="str">
            <v>05996218423</v>
          </cell>
          <cell r="K814" t="str">
            <v>3</v>
          </cell>
        </row>
        <row r="815">
          <cell r="C815" t="str">
            <v>3</v>
          </cell>
          <cell r="D815" t="str">
            <v>MICHEL JEROME</v>
          </cell>
          <cell r="E815" t="str">
            <v>M</v>
          </cell>
          <cell r="F815" t="str">
            <v>U.C. CAPELLOISE FOURMIES</v>
          </cell>
          <cell r="G815">
            <v>28623</v>
          </cell>
          <cell r="H815" t="str">
            <v>Adulte Masculin 40/49 ans</v>
          </cell>
          <cell r="I815" t="str">
            <v>2022</v>
          </cell>
          <cell r="J815" t="str">
            <v>05999024223</v>
          </cell>
          <cell r="K815" t="str">
            <v>3</v>
          </cell>
        </row>
        <row r="816">
          <cell r="C816" t="str">
            <v>1</v>
          </cell>
          <cell r="D816" t="str">
            <v>MICHEL KEVIN</v>
          </cell>
          <cell r="E816" t="str">
            <v>M</v>
          </cell>
          <cell r="F816" t="str">
            <v>ASSOCIATION CYCLISTE BELLAINGEOISE</v>
          </cell>
          <cell r="G816">
            <v>34758</v>
          </cell>
          <cell r="H816" t="str">
            <v>Adulte Masculin 20/29 ans</v>
          </cell>
          <cell r="I816" t="str">
            <v>2022</v>
          </cell>
          <cell r="J816" t="str">
            <v>05999069472</v>
          </cell>
          <cell r="K816" t="str">
            <v>1</v>
          </cell>
        </row>
        <row r="817">
          <cell r="C817" t="str">
            <v>3</v>
          </cell>
          <cell r="D817" t="str">
            <v>MICHEL STEPHANE</v>
          </cell>
          <cell r="E817" t="str">
            <v>M</v>
          </cell>
          <cell r="F817" t="str">
            <v>CLUB CYCLISTE LOUVROIL (C.C.L.)</v>
          </cell>
          <cell r="G817">
            <v>26426</v>
          </cell>
          <cell r="H817" t="str">
            <v>Adulte Masculin 50/59 ans</v>
          </cell>
          <cell r="I817" t="str">
            <v>2022</v>
          </cell>
          <cell r="J817" t="str">
            <v>05999067328</v>
          </cell>
          <cell r="K817" t="str">
            <v>3</v>
          </cell>
        </row>
        <row r="818">
          <cell r="C818" t="str">
            <v>2</v>
          </cell>
          <cell r="D818" t="str">
            <v>MILLET FABRICE</v>
          </cell>
          <cell r="E818" t="str">
            <v>M</v>
          </cell>
          <cell r="F818" t="str">
            <v>VTT  CLUB PONT SUR SAMBRE</v>
          </cell>
          <cell r="G818">
            <v>25494</v>
          </cell>
          <cell r="H818" t="str">
            <v>Adulte Masculin 50/59 ans</v>
          </cell>
          <cell r="I818" t="str">
            <v>2022</v>
          </cell>
          <cell r="J818" t="str">
            <v>05994059597</v>
          </cell>
          <cell r="K818" t="str">
            <v>2</v>
          </cell>
        </row>
        <row r="819">
          <cell r="C819" t="str">
            <v>3</v>
          </cell>
          <cell r="D819" t="str">
            <v>MILLIE LAURENT</v>
          </cell>
          <cell r="E819" t="str">
            <v>M</v>
          </cell>
          <cell r="F819" t="str">
            <v>FENAIN CYCLO CLUB</v>
          </cell>
          <cell r="G819">
            <v>31905</v>
          </cell>
          <cell r="H819" t="str">
            <v>Adulte Masculin 30/39 ans</v>
          </cell>
          <cell r="I819" t="str">
            <v>2022</v>
          </cell>
          <cell r="J819" t="str">
            <v>05999113555</v>
          </cell>
          <cell r="K819" t="str">
            <v>3</v>
          </cell>
        </row>
        <row r="820">
          <cell r="D820" t="str">
            <v>MILLS MARTIN</v>
          </cell>
          <cell r="E820" t="str">
            <v>M</v>
          </cell>
          <cell r="F820" t="str">
            <v>CYCLO CLUB WAVRIN</v>
          </cell>
          <cell r="G820">
            <v>41382</v>
          </cell>
          <cell r="H820" t="str">
            <v>Jeune Masculin 9/10 ans</v>
          </cell>
          <cell r="I820" t="str">
            <v>2022</v>
          </cell>
          <cell r="J820" t="str">
            <v>05999128676</v>
          </cell>
          <cell r="K820" t="str">
            <v>JE</v>
          </cell>
        </row>
        <row r="821">
          <cell r="C821" t="str">
            <v>2</v>
          </cell>
          <cell r="D821" t="str">
            <v>MINETTE LOIC</v>
          </cell>
          <cell r="E821" t="str">
            <v>M</v>
          </cell>
          <cell r="F821" t="str">
            <v>VELO CLUB SOLESMES</v>
          </cell>
          <cell r="G821">
            <v>35313</v>
          </cell>
          <cell r="H821" t="str">
            <v>Adulte Masculin 20/29 ans</v>
          </cell>
          <cell r="I821" t="str">
            <v>2022</v>
          </cell>
          <cell r="J821" t="str">
            <v>05999029313</v>
          </cell>
          <cell r="K821" t="str">
            <v>2</v>
          </cell>
        </row>
        <row r="822">
          <cell r="C822" t="str">
            <v>2</v>
          </cell>
          <cell r="D822" t="str">
            <v>MINGOA LUCIANO</v>
          </cell>
          <cell r="E822" t="str">
            <v>M</v>
          </cell>
          <cell r="F822" t="str">
            <v>NEW ORANGE TEAM BOUSBECQUE</v>
          </cell>
          <cell r="G822">
            <v>29805</v>
          </cell>
          <cell r="H822" t="str">
            <v>Adulte Masculin 40/49 ans</v>
          </cell>
          <cell r="I822" t="str">
            <v>2022</v>
          </cell>
          <cell r="J822" t="str">
            <v>05999127861</v>
          </cell>
          <cell r="K822" t="str">
            <v>2</v>
          </cell>
        </row>
        <row r="823">
          <cell r="D823" t="str">
            <v>MINNENS SACHA</v>
          </cell>
          <cell r="E823" t="str">
            <v>M</v>
          </cell>
          <cell r="F823" t="str">
            <v>AMICALE LAIQUE SPORTIVE  ROEULX</v>
          </cell>
          <cell r="G823">
            <v>41987</v>
          </cell>
          <cell r="H823" t="str">
            <v>Jeune Masculin 7/8 ans</v>
          </cell>
          <cell r="I823" t="str">
            <v>2022</v>
          </cell>
          <cell r="J823" t="str">
            <v>05999125352</v>
          </cell>
          <cell r="K823" t="str">
            <v>JE</v>
          </cell>
        </row>
        <row r="824">
          <cell r="C824" t="str">
            <v>3</v>
          </cell>
          <cell r="D824" t="str">
            <v>MIOT JEROME</v>
          </cell>
          <cell r="E824" t="str">
            <v>M</v>
          </cell>
          <cell r="F824" t="str">
            <v>VTT SAINT AMAND LES EAUX</v>
          </cell>
          <cell r="G824">
            <v>28868</v>
          </cell>
          <cell r="H824" t="str">
            <v>Adulte Masculin 40/49 ans</v>
          </cell>
          <cell r="I824" t="str">
            <v>2022</v>
          </cell>
          <cell r="J824" t="str">
            <v>05999099812</v>
          </cell>
          <cell r="K824" t="str">
            <v>3</v>
          </cell>
        </row>
        <row r="825">
          <cell r="D825" t="str">
            <v>MOERMAN--LEFEBVRE NATHAN</v>
          </cell>
          <cell r="E825" t="str">
            <v>M</v>
          </cell>
          <cell r="F825" t="str">
            <v>CYCLO CLUB WAVRIN</v>
          </cell>
          <cell r="G825">
            <v>39177</v>
          </cell>
          <cell r="H825" t="str">
            <v>Jeune Masculin 15/16 ans</v>
          </cell>
          <cell r="I825" t="str">
            <v>2022</v>
          </cell>
          <cell r="J825" t="str">
            <v>05999128509</v>
          </cell>
          <cell r="K825" t="str">
            <v>JE</v>
          </cell>
        </row>
        <row r="826">
          <cell r="C826" t="str">
            <v>2</v>
          </cell>
          <cell r="D826" t="str">
            <v>MOITY CEDRIC</v>
          </cell>
          <cell r="E826" t="str">
            <v>M</v>
          </cell>
          <cell r="F826" t="str">
            <v>EQUIPE CYCLISTE HUMMING RACING VILLERS POL</v>
          </cell>
          <cell r="G826">
            <v>27883</v>
          </cell>
          <cell r="H826" t="str">
            <v>Adulte Masculin 40/49 ans</v>
          </cell>
          <cell r="I826" t="str">
            <v>2022</v>
          </cell>
          <cell r="J826" t="str">
            <v>05999025054</v>
          </cell>
          <cell r="K826" t="str">
            <v>2</v>
          </cell>
        </row>
        <row r="827">
          <cell r="C827" t="str">
            <v>2</v>
          </cell>
          <cell r="D827" t="str">
            <v>MONIER FABRICE</v>
          </cell>
          <cell r="E827" t="str">
            <v>M</v>
          </cell>
          <cell r="F827" t="str">
            <v>CLUB CYCLISTE LOUVROIL (C.C.L.)</v>
          </cell>
          <cell r="G827">
            <v>29073</v>
          </cell>
          <cell r="H827" t="str">
            <v>Adulte Masculin 40/49 ans</v>
          </cell>
          <cell r="I827" t="str">
            <v>2022</v>
          </cell>
          <cell r="J827" t="str">
            <v>05994064253</v>
          </cell>
          <cell r="K827" t="str">
            <v>2</v>
          </cell>
        </row>
        <row r="828">
          <cell r="C828" t="str">
            <v>2</v>
          </cell>
          <cell r="D828" t="str">
            <v>MONIER LOIC</v>
          </cell>
          <cell r="E828" t="str">
            <v>M</v>
          </cell>
          <cell r="F828" t="str">
            <v>VELO SPRINT DE L'OSTREVENT - AUBERCHICOURT</v>
          </cell>
          <cell r="G828">
            <v>38173</v>
          </cell>
          <cell r="H828" t="str">
            <v>Adulte Masculin 17/19 ans</v>
          </cell>
          <cell r="I828" t="str">
            <v>2022</v>
          </cell>
          <cell r="J828" t="str">
            <v>05999135483</v>
          </cell>
          <cell r="K828" t="str">
            <v>2</v>
          </cell>
        </row>
        <row r="829">
          <cell r="D829" t="str">
            <v>MONIEZ ADRIEN</v>
          </cell>
          <cell r="E829" t="str">
            <v>M</v>
          </cell>
          <cell r="F829" t="str">
            <v>CLUB CYCLISTE THUN ST MARTIN</v>
          </cell>
          <cell r="G829">
            <v>34429</v>
          </cell>
          <cell r="H829" t="str">
            <v>Adulte Masculin 20/29 ans</v>
          </cell>
          <cell r="I829" t="str">
            <v>2022</v>
          </cell>
          <cell r="J829" t="str">
            <v>05999135574</v>
          </cell>
          <cell r="K829" t="str">
            <v>3</v>
          </cell>
        </row>
        <row r="830">
          <cell r="D830" t="str">
            <v>MONNIER FAGYAL MATEO</v>
          </cell>
          <cell r="E830" t="str">
            <v>M</v>
          </cell>
          <cell r="F830" t="str">
            <v>GAZ ELEC CLUB DE DOUAI</v>
          </cell>
          <cell r="G830">
            <v>38889</v>
          </cell>
          <cell r="H830" t="str">
            <v>Jeune Masculin 15/16 ans</v>
          </cell>
          <cell r="I830" t="str">
            <v>2022</v>
          </cell>
          <cell r="J830" t="str">
            <v>05999092703</v>
          </cell>
          <cell r="K830" t="str">
            <v>JE</v>
          </cell>
        </row>
        <row r="831">
          <cell r="C831" t="str">
            <v>3</v>
          </cell>
          <cell r="D831" t="str">
            <v>MONNIER SEBASTIEN</v>
          </cell>
          <cell r="E831" t="str">
            <v>M</v>
          </cell>
          <cell r="F831" t="str">
            <v>TEAM BOUSIES</v>
          </cell>
          <cell r="G831">
            <v>29783</v>
          </cell>
          <cell r="H831" t="str">
            <v>Adulte Masculin 40/49 ans</v>
          </cell>
          <cell r="I831" t="str">
            <v>2022</v>
          </cell>
          <cell r="J831" t="str">
            <v>05999063249</v>
          </cell>
          <cell r="K831" t="str">
            <v>3</v>
          </cell>
        </row>
        <row r="832">
          <cell r="C832" t="str">
            <v>3</v>
          </cell>
          <cell r="D832" t="str">
            <v>MONTAIGNE THOMAS</v>
          </cell>
          <cell r="E832" t="str">
            <v>M</v>
          </cell>
          <cell r="F832" t="str">
            <v>TEAM DECOPUB PROVILLE</v>
          </cell>
          <cell r="G832">
            <v>36540</v>
          </cell>
          <cell r="H832" t="str">
            <v>Adulte Masculin 20/29 ans</v>
          </cell>
          <cell r="I832" t="str">
            <v>2022</v>
          </cell>
          <cell r="J832" t="str">
            <v>05999017338</v>
          </cell>
          <cell r="K832" t="str">
            <v>3</v>
          </cell>
        </row>
        <row r="833">
          <cell r="C833" t="str">
            <v>3</v>
          </cell>
          <cell r="D833" t="str">
            <v>MONTOIS ARNAUD</v>
          </cell>
          <cell r="E833" t="str">
            <v>M</v>
          </cell>
          <cell r="F833" t="str">
            <v>UNION SPORTIVE VALENCIENNES MARLY</v>
          </cell>
          <cell r="G833">
            <v>26066</v>
          </cell>
          <cell r="H833" t="str">
            <v>Adulte Masculin 50/59 ans</v>
          </cell>
          <cell r="I833" t="str">
            <v>2022</v>
          </cell>
          <cell r="J833" t="str">
            <v>05994039993</v>
          </cell>
          <cell r="K833" t="str">
            <v>3</v>
          </cell>
        </row>
        <row r="834">
          <cell r="C834" t="str">
            <v>1</v>
          </cell>
          <cell r="D834" t="str">
            <v>MONVOISIN FLAVIEN</v>
          </cell>
          <cell r="E834" t="str">
            <v>M</v>
          </cell>
          <cell r="F834" t="str">
            <v>TEAM BOUSIES</v>
          </cell>
          <cell r="G834">
            <v>31697</v>
          </cell>
          <cell r="H834" t="str">
            <v>Adulte Masculin 30/39 ans</v>
          </cell>
          <cell r="I834" t="str">
            <v>2022</v>
          </cell>
          <cell r="J834" t="str">
            <v>05999123961</v>
          </cell>
          <cell r="K834" t="str">
            <v>1</v>
          </cell>
        </row>
        <row r="835">
          <cell r="C835" t="str">
            <v>3</v>
          </cell>
          <cell r="D835" t="str">
            <v>MOPTY JEAN CHRISTOPHE</v>
          </cell>
          <cell r="E835" t="str">
            <v>M</v>
          </cell>
          <cell r="F835" t="str">
            <v>GAZ ELEC CLUB DE DOUAI</v>
          </cell>
          <cell r="G835">
            <v>27505</v>
          </cell>
          <cell r="H835" t="str">
            <v>Adulte Masculin 40/49 ans</v>
          </cell>
          <cell r="I835" t="str">
            <v>2022</v>
          </cell>
          <cell r="J835" t="str">
            <v>05999128088</v>
          </cell>
          <cell r="K835" t="str">
            <v>3</v>
          </cell>
        </row>
        <row r="836">
          <cell r="C836" t="str">
            <v>3</v>
          </cell>
          <cell r="D836" t="str">
            <v>MOREAU MATTHIEU</v>
          </cell>
          <cell r="E836" t="str">
            <v>M</v>
          </cell>
          <cell r="F836" t="str">
            <v>VELO CLUB SOLESMES</v>
          </cell>
          <cell r="G836">
            <v>37690</v>
          </cell>
          <cell r="H836" t="str">
            <v>Adulte Masculin 17/19 ans</v>
          </cell>
          <cell r="I836" t="str">
            <v>2022</v>
          </cell>
          <cell r="J836" t="str">
            <v>05999127833</v>
          </cell>
          <cell r="K836" t="str">
            <v>3</v>
          </cell>
        </row>
        <row r="837">
          <cell r="C837" t="str">
            <v>3</v>
          </cell>
          <cell r="D837" t="str">
            <v>MOREL DAVID</v>
          </cell>
          <cell r="E837" t="str">
            <v>M</v>
          </cell>
          <cell r="F837" t="str">
            <v>ETOILE CYCLISTE TOURCOING</v>
          </cell>
          <cell r="G837">
            <v>28832</v>
          </cell>
          <cell r="H837" t="str">
            <v>Adulte Masculin 40/49 ans</v>
          </cell>
          <cell r="I837" t="str">
            <v>2022</v>
          </cell>
          <cell r="J837" t="str">
            <v>05999123958</v>
          </cell>
          <cell r="K837" t="str">
            <v>3</v>
          </cell>
        </row>
        <row r="838">
          <cell r="D838" t="str">
            <v>MOREL TOM</v>
          </cell>
          <cell r="E838" t="str">
            <v>M</v>
          </cell>
          <cell r="F838" t="str">
            <v>ETOILE CYCLISTE TOURCOING</v>
          </cell>
          <cell r="G838">
            <v>40839</v>
          </cell>
          <cell r="H838" t="str">
            <v>Jeune Masculin 11/12 ans</v>
          </cell>
          <cell r="I838" t="str">
            <v>2022</v>
          </cell>
          <cell r="J838" t="str">
            <v>05999085374</v>
          </cell>
          <cell r="K838" t="str">
            <v>JE</v>
          </cell>
        </row>
        <row r="839">
          <cell r="C839" t="str">
            <v>1</v>
          </cell>
          <cell r="D839" t="str">
            <v>MORELLE YOHANN</v>
          </cell>
          <cell r="E839" t="str">
            <v>M</v>
          </cell>
          <cell r="F839" t="str">
            <v>ENTENTE CYCLISTE DE FONTAINE AU BOIS</v>
          </cell>
          <cell r="G839">
            <v>31506</v>
          </cell>
          <cell r="H839" t="str">
            <v>Adulte Masculin 30/39 ans</v>
          </cell>
          <cell r="I839" t="str">
            <v>2022</v>
          </cell>
          <cell r="J839" t="str">
            <v>05999024929</v>
          </cell>
          <cell r="K839" t="str">
            <v>1</v>
          </cell>
        </row>
        <row r="840">
          <cell r="C840" t="str">
            <v>3</v>
          </cell>
          <cell r="D840" t="str">
            <v>MORENVAL BERTRAND</v>
          </cell>
          <cell r="E840" t="str">
            <v>M</v>
          </cell>
          <cell r="F840" t="str">
            <v>UNION SPORTIVE SAINT ANDRE</v>
          </cell>
          <cell r="G840">
            <v>23585</v>
          </cell>
          <cell r="H840" t="str">
            <v>Adulte Masculin 50/59 ans</v>
          </cell>
          <cell r="I840" t="str">
            <v>2022</v>
          </cell>
          <cell r="J840" t="str">
            <v>05999086375</v>
          </cell>
          <cell r="K840" t="str">
            <v>3</v>
          </cell>
        </row>
        <row r="841">
          <cell r="C841" t="str">
            <v>3</v>
          </cell>
          <cell r="D841" t="str">
            <v>MORO GIANNI</v>
          </cell>
          <cell r="E841" t="str">
            <v>M</v>
          </cell>
          <cell r="F841" t="str">
            <v>FENAIN CYCLO CLUB</v>
          </cell>
          <cell r="G841">
            <v>22039</v>
          </cell>
          <cell r="H841" t="str">
            <v>Adulte Masculin 60 ans et plus</v>
          </cell>
          <cell r="I841" t="str">
            <v>2022</v>
          </cell>
          <cell r="J841" t="str">
            <v>05999028489</v>
          </cell>
          <cell r="K841" t="str">
            <v>3</v>
          </cell>
        </row>
        <row r="842">
          <cell r="D842" t="str">
            <v>MOSTEFA WALID</v>
          </cell>
          <cell r="E842" t="str">
            <v>M</v>
          </cell>
          <cell r="F842" t="str">
            <v>VELO CLUB DE L'ESCAUT ANZIN</v>
          </cell>
          <cell r="G842">
            <v>39430</v>
          </cell>
          <cell r="H842" t="str">
            <v>Jeune Masculin 15/16 ans</v>
          </cell>
          <cell r="I842" t="str">
            <v>2022</v>
          </cell>
          <cell r="J842" t="str">
            <v>05999097892</v>
          </cell>
          <cell r="K842" t="str">
            <v>JE</v>
          </cell>
        </row>
        <row r="843">
          <cell r="C843" t="str">
            <v>2</v>
          </cell>
          <cell r="D843" t="str">
            <v>MOUCHART AXEL</v>
          </cell>
          <cell r="E843" t="str">
            <v>M</v>
          </cell>
          <cell r="F843" t="str">
            <v>ETOILE CYCLISTE FEIGNIES</v>
          </cell>
          <cell r="G843">
            <v>37067</v>
          </cell>
          <cell r="H843" t="str">
            <v>Adulte Masculin 20/29 ans</v>
          </cell>
          <cell r="I843" t="str">
            <v>2022</v>
          </cell>
          <cell r="J843" t="str">
            <v>05999062329</v>
          </cell>
          <cell r="K843" t="str">
            <v>2</v>
          </cell>
        </row>
        <row r="844">
          <cell r="D844" t="str">
            <v>MOUCHART MATHEO</v>
          </cell>
          <cell r="E844" t="str">
            <v>M</v>
          </cell>
          <cell r="F844" t="str">
            <v>ETOILE CYCLISTE FEIGNIES</v>
          </cell>
          <cell r="G844">
            <v>38783</v>
          </cell>
          <cell r="H844" t="str">
            <v>Jeune Masculin 15/16 ans</v>
          </cell>
          <cell r="I844" t="str">
            <v>2022</v>
          </cell>
          <cell r="J844" t="str">
            <v>05999036253</v>
          </cell>
          <cell r="K844" t="str">
            <v>JE</v>
          </cell>
        </row>
        <row r="845">
          <cell r="D845" t="str">
            <v>MOUCHART TIMOTEI</v>
          </cell>
          <cell r="E845" t="str">
            <v>M</v>
          </cell>
          <cell r="F845" t="str">
            <v>ETOILE CYCLISTE FEIGNIES</v>
          </cell>
          <cell r="G845">
            <v>40224</v>
          </cell>
          <cell r="H845" t="str">
            <v>Jeune Masculin 11/12 ans</v>
          </cell>
          <cell r="I845" t="str">
            <v>2022</v>
          </cell>
          <cell r="J845" t="str">
            <v>05999069474</v>
          </cell>
          <cell r="K845" t="str">
            <v>JE</v>
          </cell>
        </row>
        <row r="846">
          <cell r="C846" t="str">
            <v>3</v>
          </cell>
          <cell r="D846" t="str">
            <v>MOUCHON ARNAUD</v>
          </cell>
          <cell r="E846" t="str">
            <v>M</v>
          </cell>
          <cell r="F846" t="str">
            <v>ASSOCIATION CYCLISTE DE CUINCY</v>
          </cell>
          <cell r="G846">
            <v>32238</v>
          </cell>
          <cell r="H846" t="str">
            <v>Adulte Masculin 30/39 ans</v>
          </cell>
          <cell r="I846" t="str">
            <v>2022</v>
          </cell>
          <cell r="J846" t="str">
            <v>05999111358</v>
          </cell>
          <cell r="K846" t="str">
            <v>3</v>
          </cell>
        </row>
        <row r="847">
          <cell r="D847" t="str">
            <v>MOUFTIER LOUKA</v>
          </cell>
          <cell r="E847" t="str">
            <v>M</v>
          </cell>
          <cell r="F847" t="str">
            <v>VELO CLUB BAVAISIEN</v>
          </cell>
          <cell r="G847">
            <v>39329</v>
          </cell>
          <cell r="H847" t="str">
            <v>Jeune Masculin 15/16 ans</v>
          </cell>
          <cell r="I847" t="str">
            <v>2022</v>
          </cell>
          <cell r="J847" t="str">
            <v>05999127593</v>
          </cell>
          <cell r="K847" t="str">
            <v>JE</v>
          </cell>
        </row>
        <row r="848">
          <cell r="C848" t="str">
            <v>2</v>
          </cell>
          <cell r="D848" t="str">
            <v>MOURAIN CEDRIC</v>
          </cell>
          <cell r="E848" t="str">
            <v>M</v>
          </cell>
          <cell r="F848" t="str">
            <v>UNION VELOCIPEDIQUE FOURMISIENNE</v>
          </cell>
          <cell r="G848">
            <v>27987</v>
          </cell>
          <cell r="H848" t="str">
            <v>Adulte Masculin 40/49 ans</v>
          </cell>
          <cell r="I848" t="str">
            <v>2022</v>
          </cell>
          <cell r="J848" t="str">
            <v>05999015543</v>
          </cell>
          <cell r="K848" t="str">
            <v>2</v>
          </cell>
        </row>
        <row r="849">
          <cell r="D849" t="str">
            <v>MOURAIN DORIAN</v>
          </cell>
          <cell r="E849" t="str">
            <v>M</v>
          </cell>
          <cell r="F849" t="str">
            <v>UNION VELOCIPEDIQUE FOURMISIENNE</v>
          </cell>
          <cell r="G849">
            <v>38848</v>
          </cell>
          <cell r="H849" t="str">
            <v>Jeune Masculin 15/16 ans</v>
          </cell>
          <cell r="I849" t="str">
            <v>2022</v>
          </cell>
          <cell r="J849" t="str">
            <v>05999018865</v>
          </cell>
          <cell r="K849" t="str">
            <v>JE</v>
          </cell>
        </row>
        <row r="850">
          <cell r="C850" t="str">
            <v>2</v>
          </cell>
          <cell r="D850" t="str">
            <v>MUI PHILIPPE HOO TONG</v>
          </cell>
          <cell r="E850" t="str">
            <v>M</v>
          </cell>
          <cell r="F850" t="str">
            <v>ESPOIR CYCLISTE WAMBRECHIES MARQUETTE</v>
          </cell>
          <cell r="G850">
            <v>30056</v>
          </cell>
          <cell r="H850" t="str">
            <v>Adulte Masculin 40/49 ans</v>
          </cell>
          <cell r="I850" t="str">
            <v>2022</v>
          </cell>
          <cell r="J850" t="str">
            <v>05999109593</v>
          </cell>
          <cell r="K850" t="str">
            <v>2</v>
          </cell>
        </row>
        <row r="851">
          <cell r="D851" t="str">
            <v>MULAS YANN</v>
          </cell>
          <cell r="E851" t="str">
            <v>M</v>
          </cell>
          <cell r="F851" t="str">
            <v>VELO SPRINT DE L'OSTREVENT - AUBERCHICOURT</v>
          </cell>
          <cell r="G851">
            <v>29993</v>
          </cell>
          <cell r="H851" t="str">
            <v>Adulte Masculin 40/49 ans</v>
          </cell>
          <cell r="I851" t="str">
            <v>2022</v>
          </cell>
          <cell r="J851" t="str">
            <v>05999109290</v>
          </cell>
          <cell r="K851" t="str">
            <v>2</v>
          </cell>
        </row>
        <row r="852">
          <cell r="C852" t="str">
            <v>1</v>
          </cell>
          <cell r="D852" t="str">
            <v>MURRUZZU AURELIEN</v>
          </cell>
          <cell r="E852" t="str">
            <v>M</v>
          </cell>
          <cell r="F852" t="str">
            <v>UNION SPORTIVE SAINT ANDRE</v>
          </cell>
          <cell r="G852">
            <v>29571</v>
          </cell>
          <cell r="H852" t="str">
            <v>Adulte Masculin 40/49 ans</v>
          </cell>
          <cell r="I852" t="str">
            <v>2022</v>
          </cell>
          <cell r="J852" t="str">
            <v>05999021232</v>
          </cell>
          <cell r="K852" t="str">
            <v>1</v>
          </cell>
        </row>
        <row r="853">
          <cell r="D853" t="str">
            <v>MUSCATELLI NATEO</v>
          </cell>
          <cell r="E853" t="str">
            <v>M</v>
          </cell>
          <cell r="F853" t="str">
            <v>VELO CLUB SOLESMES</v>
          </cell>
          <cell r="G853">
            <v>40622</v>
          </cell>
          <cell r="H853" t="str">
            <v>Jeune Masculin 11/12 ans</v>
          </cell>
          <cell r="I853" t="str">
            <v>2022</v>
          </cell>
          <cell r="J853" t="str">
            <v>05999110168</v>
          </cell>
          <cell r="K853" t="str">
            <v>JE</v>
          </cell>
        </row>
        <row r="854">
          <cell r="C854" t="str">
            <v>2</v>
          </cell>
          <cell r="D854" t="str">
            <v>NACHTERGAEL THEO</v>
          </cell>
          <cell r="E854" t="str">
            <v>M</v>
          </cell>
          <cell r="F854" t="str">
            <v>VELO CLUB BAVAISIEN</v>
          </cell>
          <cell r="G854">
            <v>37939</v>
          </cell>
          <cell r="H854" t="str">
            <v>Adulte Masculin 17/19 ans</v>
          </cell>
          <cell r="I854" t="str">
            <v>2022</v>
          </cell>
          <cell r="J854" t="str">
            <v>05999128005</v>
          </cell>
          <cell r="K854" t="str">
            <v>2</v>
          </cell>
        </row>
        <row r="855">
          <cell r="C855" t="str">
            <v>4-B</v>
          </cell>
          <cell r="D855" t="str">
            <v>NAMANE ANDRE</v>
          </cell>
          <cell r="E855" t="str">
            <v>M</v>
          </cell>
          <cell r="F855" t="str">
            <v>UNION SPORTIVE SAINT ANDRE</v>
          </cell>
          <cell r="G855">
            <v>18087</v>
          </cell>
          <cell r="H855" t="str">
            <v>Adulte Masculin 60 ans et plus</v>
          </cell>
          <cell r="I855" t="str">
            <v>2022</v>
          </cell>
          <cell r="J855" t="str">
            <v>05996225882</v>
          </cell>
          <cell r="K855" t="str">
            <v>4-B</v>
          </cell>
        </row>
        <row r="856">
          <cell r="C856" t="str">
            <v>1</v>
          </cell>
          <cell r="D856" t="str">
            <v>NAMANE STEVE</v>
          </cell>
          <cell r="E856" t="str">
            <v>M</v>
          </cell>
          <cell r="F856" t="str">
            <v>NEW ORANGE TEAM BOUSBECQUE</v>
          </cell>
          <cell r="G856">
            <v>28855</v>
          </cell>
          <cell r="H856" t="str">
            <v>Adulte Masculin 40/49 ans</v>
          </cell>
          <cell r="I856" t="str">
            <v>2022</v>
          </cell>
          <cell r="J856" t="str">
            <v>05996224505</v>
          </cell>
          <cell r="K856" t="str">
            <v>1</v>
          </cell>
        </row>
        <row r="857">
          <cell r="C857" t="str">
            <v>3</v>
          </cell>
          <cell r="D857" t="str">
            <v>NESTOR NICOLAS</v>
          </cell>
          <cell r="E857" t="str">
            <v>M</v>
          </cell>
          <cell r="F857" t="str">
            <v>FREE BIKING FAMILY ST AMAND LES EAUX</v>
          </cell>
          <cell r="G857">
            <v>35229</v>
          </cell>
          <cell r="H857" t="str">
            <v>Adulte Masculin 20/29 ans</v>
          </cell>
          <cell r="I857" t="str">
            <v>2022</v>
          </cell>
          <cell r="J857" t="str">
            <v>05999122443</v>
          </cell>
          <cell r="K857" t="str">
            <v>3</v>
          </cell>
        </row>
        <row r="858">
          <cell r="C858" t="str">
            <v>4-A</v>
          </cell>
          <cell r="D858" t="str">
            <v>NEVEU FRANCK</v>
          </cell>
          <cell r="E858" t="str">
            <v>M</v>
          </cell>
          <cell r="F858" t="str">
            <v>HAVELUY CYCLO CLUB</v>
          </cell>
          <cell r="G858">
            <v>26729</v>
          </cell>
          <cell r="H858" t="str">
            <v>Adulte Masculin 40/49 ans</v>
          </cell>
          <cell r="I858" t="str">
            <v>2022</v>
          </cell>
          <cell r="J858" t="str">
            <v>05996224037</v>
          </cell>
          <cell r="K858" t="str">
            <v>4-A</v>
          </cell>
        </row>
        <row r="859">
          <cell r="C859" t="str">
            <v>FE</v>
          </cell>
          <cell r="D859" t="str">
            <v>NEVEU LEA</v>
          </cell>
          <cell r="E859" t="str">
            <v>F</v>
          </cell>
          <cell r="F859" t="str">
            <v>HAVELUY CYCLO CLUB</v>
          </cell>
          <cell r="G859">
            <v>38534</v>
          </cell>
          <cell r="H859" t="str">
            <v>Adulte Féminin 17/29 ans</v>
          </cell>
          <cell r="I859" t="str">
            <v>2022</v>
          </cell>
          <cell r="J859" t="str">
            <v>05999127015</v>
          </cell>
          <cell r="K859" t="str">
            <v>FE</v>
          </cell>
        </row>
        <row r="860">
          <cell r="C860" t="str">
            <v>3</v>
          </cell>
          <cell r="D860" t="str">
            <v>NEYNAUD JEREMY</v>
          </cell>
          <cell r="E860" t="str">
            <v>M</v>
          </cell>
          <cell r="F860" t="str">
            <v>RESILIENCE CLUB</v>
          </cell>
          <cell r="G860">
            <v>33329</v>
          </cell>
          <cell r="H860" t="str">
            <v>Adulte Masculin 30/39 ans</v>
          </cell>
          <cell r="I860" t="str">
            <v>2022</v>
          </cell>
          <cell r="J860" t="str">
            <v>05999111249</v>
          </cell>
          <cell r="K860" t="str">
            <v>3</v>
          </cell>
        </row>
        <row r="861">
          <cell r="D861" t="str">
            <v>NIEDZWIECKI MAXENCE</v>
          </cell>
          <cell r="E861" t="str">
            <v>M</v>
          </cell>
          <cell r="F861" t="str">
            <v>NEW TEAM MAULDE</v>
          </cell>
          <cell r="G861">
            <v>39449</v>
          </cell>
          <cell r="H861" t="str">
            <v>Jeune Masculin 13/14 ans</v>
          </cell>
          <cell r="I861" t="str">
            <v>2022</v>
          </cell>
          <cell r="J861" t="str">
            <v>05999111175</v>
          </cell>
          <cell r="K861" t="str">
            <v>JE</v>
          </cell>
        </row>
        <row r="862">
          <cell r="C862" t="str">
            <v>2</v>
          </cell>
          <cell r="D862" t="str">
            <v>NIEDZWIECKI VINCENT</v>
          </cell>
          <cell r="E862" t="str">
            <v>M</v>
          </cell>
          <cell r="F862" t="str">
            <v>NEW TEAM MAULDE</v>
          </cell>
          <cell r="G862">
            <v>29034</v>
          </cell>
          <cell r="H862" t="str">
            <v>Adulte Masculin 40/49 ans</v>
          </cell>
          <cell r="I862" t="str">
            <v>2022</v>
          </cell>
          <cell r="J862" t="str">
            <v>05996219654</v>
          </cell>
          <cell r="K862" t="str">
            <v>2</v>
          </cell>
        </row>
        <row r="863">
          <cell r="C863" t="str">
            <v>3</v>
          </cell>
          <cell r="D863" t="str">
            <v>NISON MATTHIEU</v>
          </cell>
          <cell r="E863" t="str">
            <v>M</v>
          </cell>
          <cell r="F863" t="str">
            <v>VELO CLUB SOLESMES</v>
          </cell>
          <cell r="G863">
            <v>32721</v>
          </cell>
          <cell r="H863" t="str">
            <v>Adulte Masculin 30/39 ans</v>
          </cell>
          <cell r="I863" t="str">
            <v>2022</v>
          </cell>
          <cell r="J863" t="str">
            <v>05999111233</v>
          </cell>
          <cell r="K863" t="str">
            <v>3</v>
          </cell>
        </row>
        <row r="864">
          <cell r="C864" t="str">
            <v>3</v>
          </cell>
          <cell r="D864" t="str">
            <v>NOEL FRANCOIS</v>
          </cell>
          <cell r="E864" t="str">
            <v>M</v>
          </cell>
          <cell r="F864" t="str">
            <v>CAMPHIN EN CAREMBAULT CYCLING TEAM</v>
          </cell>
          <cell r="G864">
            <v>32456</v>
          </cell>
          <cell r="H864" t="str">
            <v>Adulte Masculin 30/39 ans</v>
          </cell>
          <cell r="I864" t="str">
            <v>2022</v>
          </cell>
          <cell r="J864" t="str">
            <v>05999080622</v>
          </cell>
          <cell r="K864" t="str">
            <v>3</v>
          </cell>
        </row>
        <row r="865">
          <cell r="C865" t="str">
            <v>3</v>
          </cell>
          <cell r="D865" t="str">
            <v>NOGARD ALEXANDRE</v>
          </cell>
          <cell r="E865" t="str">
            <v>M</v>
          </cell>
          <cell r="F865" t="str">
            <v>ESEG DOUAI</v>
          </cell>
          <cell r="G865">
            <v>32519</v>
          </cell>
          <cell r="H865" t="str">
            <v>Adulte Masculin 30/39 ans</v>
          </cell>
          <cell r="I865" t="str">
            <v>2022</v>
          </cell>
          <cell r="J865" t="str">
            <v>05999135924</v>
          </cell>
          <cell r="K865" t="str">
            <v>3</v>
          </cell>
        </row>
        <row r="866">
          <cell r="C866" t="str">
            <v>3</v>
          </cell>
          <cell r="D866" t="str">
            <v>NOIRET MICHAEL</v>
          </cell>
          <cell r="E866" t="str">
            <v>M</v>
          </cell>
          <cell r="F866" t="str">
            <v>CYCLO CLUB WAVRIN</v>
          </cell>
          <cell r="G866">
            <v>32277</v>
          </cell>
          <cell r="H866" t="str">
            <v>Adulte Masculin 30/39 ans</v>
          </cell>
          <cell r="I866" t="str">
            <v>2022</v>
          </cell>
          <cell r="J866" t="str">
            <v>05999063651</v>
          </cell>
          <cell r="K866" t="str">
            <v>3</v>
          </cell>
        </row>
        <row r="867">
          <cell r="C867" t="str">
            <v>1</v>
          </cell>
          <cell r="D867" t="str">
            <v>NUYTTENS SEBASTIEN</v>
          </cell>
          <cell r="E867" t="str">
            <v>M</v>
          </cell>
          <cell r="F867" t="str">
            <v>VELO CLUB SOLESMES</v>
          </cell>
          <cell r="G867">
            <v>25863</v>
          </cell>
          <cell r="H867" t="str">
            <v>Adulte Masculin 50/59 ans</v>
          </cell>
          <cell r="I867" t="str">
            <v>2022</v>
          </cell>
          <cell r="J867" t="str">
            <v>05999127610</v>
          </cell>
          <cell r="K867" t="str">
            <v>1</v>
          </cell>
        </row>
        <row r="868">
          <cell r="C868" t="str">
            <v>1</v>
          </cell>
          <cell r="D868" t="str">
            <v>OLIVIER ALEXANDRE</v>
          </cell>
          <cell r="E868" t="str">
            <v>M</v>
          </cell>
          <cell r="F868" t="str">
            <v>ESEG DOUAI</v>
          </cell>
          <cell r="G868">
            <v>34533</v>
          </cell>
          <cell r="H868" t="str">
            <v>Adulte Masculin 20/29 ans</v>
          </cell>
          <cell r="I868" t="str">
            <v>2022</v>
          </cell>
          <cell r="J868" t="str">
            <v>05996227089</v>
          </cell>
          <cell r="K868" t="str">
            <v>1</v>
          </cell>
        </row>
        <row r="869">
          <cell r="C869" t="str">
            <v>4-A</v>
          </cell>
          <cell r="D869" t="str">
            <v>OSSART PHILIPPE</v>
          </cell>
          <cell r="E869" t="str">
            <v>M</v>
          </cell>
          <cell r="F869" t="str">
            <v>TEAM LINK AND RIDE HERIN</v>
          </cell>
          <cell r="G869">
            <v>23771</v>
          </cell>
          <cell r="H869" t="str">
            <v>Adulte Masculin 50/59 ans</v>
          </cell>
          <cell r="I869" t="str">
            <v>2022</v>
          </cell>
          <cell r="J869" t="str">
            <v>05999026912</v>
          </cell>
          <cell r="K869" t="str">
            <v>4-A</v>
          </cell>
        </row>
        <row r="870">
          <cell r="D870" t="str">
            <v>PAGANO BERNARD</v>
          </cell>
          <cell r="E870" t="str">
            <v>M</v>
          </cell>
          <cell r="F870" t="str">
            <v>VELO CLUB HORNAING</v>
          </cell>
          <cell r="G870">
            <v>20869</v>
          </cell>
          <cell r="H870" t="str">
            <v>Adulte Masculin 60 ans et plus</v>
          </cell>
          <cell r="I870" t="str">
            <v>2022</v>
          </cell>
          <cell r="J870" t="str">
            <v>05999135668</v>
          </cell>
          <cell r="K870" t="str">
            <v>3</v>
          </cell>
        </row>
        <row r="871">
          <cell r="C871" t="str">
            <v>FE</v>
          </cell>
          <cell r="D871" t="str">
            <v>PAGANO LAURA</v>
          </cell>
          <cell r="E871" t="str">
            <v>F</v>
          </cell>
          <cell r="F871" t="str">
            <v>TEAM B.B.L. HERGNIES</v>
          </cell>
          <cell r="G871">
            <v>30668</v>
          </cell>
          <cell r="H871" t="str">
            <v>Adulte Féminin 30/39 ans</v>
          </cell>
          <cell r="I871" t="str">
            <v>2022</v>
          </cell>
          <cell r="J871" t="str">
            <v>05999128842</v>
          </cell>
          <cell r="K871" t="str">
            <v>FE</v>
          </cell>
        </row>
        <row r="872">
          <cell r="C872" t="str">
            <v>2</v>
          </cell>
          <cell r="D872" t="str">
            <v>PALAC SIMON</v>
          </cell>
          <cell r="E872" t="str">
            <v>M</v>
          </cell>
          <cell r="F872" t="str">
            <v>TEAM B.B.L. HERGNIES</v>
          </cell>
          <cell r="G872">
            <v>27065</v>
          </cell>
          <cell r="H872" t="str">
            <v>Adulte Masculin 40/49 ans</v>
          </cell>
          <cell r="I872" t="str">
            <v>2022</v>
          </cell>
          <cell r="J872" t="str">
            <v>05955195517</v>
          </cell>
          <cell r="K872" t="str">
            <v>2</v>
          </cell>
        </row>
        <row r="873">
          <cell r="D873" t="str">
            <v>PALLAC BARROIS MATTEO</v>
          </cell>
          <cell r="E873" t="str">
            <v>M</v>
          </cell>
          <cell r="F873" t="str">
            <v>TEAM B.B.L. HERGNIES</v>
          </cell>
          <cell r="G873">
            <v>41454</v>
          </cell>
          <cell r="H873" t="str">
            <v>Jeune Masculin 9/10 ans</v>
          </cell>
          <cell r="I873" t="str">
            <v>2022</v>
          </cell>
          <cell r="J873" t="str">
            <v>05999085851</v>
          </cell>
          <cell r="K873" t="str">
            <v>JE</v>
          </cell>
        </row>
        <row r="874">
          <cell r="C874" t="str">
            <v>3</v>
          </cell>
          <cell r="D874" t="str">
            <v>PASSARD FRANÇOIS</v>
          </cell>
          <cell r="E874" t="str">
            <v>M</v>
          </cell>
          <cell r="F874" t="str">
            <v>ESEG DOUAI</v>
          </cell>
          <cell r="G874">
            <v>23906</v>
          </cell>
          <cell r="H874" t="str">
            <v>Adulte Masculin 50/59 ans</v>
          </cell>
          <cell r="I874" t="str">
            <v>2022</v>
          </cell>
          <cell r="J874" t="str">
            <v>05999126370</v>
          </cell>
          <cell r="K874" t="str">
            <v>3</v>
          </cell>
        </row>
        <row r="875">
          <cell r="D875" t="str">
            <v>PASZEK NATHAN</v>
          </cell>
          <cell r="E875" t="str">
            <v>M</v>
          </cell>
          <cell r="F875" t="str">
            <v>ESEG DOUAI</v>
          </cell>
          <cell r="G875">
            <v>40824</v>
          </cell>
          <cell r="H875" t="str">
            <v>Jeune Masculin 11/12 ans</v>
          </cell>
          <cell r="I875" t="str">
            <v>2022</v>
          </cell>
          <cell r="J875" t="str">
            <v>05999136114</v>
          </cell>
          <cell r="K875" t="str">
            <v>JE</v>
          </cell>
        </row>
        <row r="876">
          <cell r="C876" t="str">
            <v>2</v>
          </cell>
          <cell r="D876" t="str">
            <v>PATCHING SEBASTIEN</v>
          </cell>
          <cell r="E876" t="str">
            <v>M</v>
          </cell>
          <cell r="F876" t="str">
            <v>UNION SPORTIVE SAINT ANDRE</v>
          </cell>
          <cell r="G876">
            <v>28212</v>
          </cell>
          <cell r="H876" t="str">
            <v>Adulte Masculin 40/49 ans</v>
          </cell>
          <cell r="I876" t="str">
            <v>2022</v>
          </cell>
          <cell r="J876" t="str">
            <v>05999016423</v>
          </cell>
          <cell r="K876" t="str">
            <v>2</v>
          </cell>
        </row>
        <row r="877">
          <cell r="C877" t="str">
            <v>2</v>
          </cell>
          <cell r="D877" t="str">
            <v>PAUCHET AURORE</v>
          </cell>
          <cell r="E877" t="str">
            <v>F</v>
          </cell>
          <cell r="F877" t="str">
            <v>CYCLO CLUB WAVRIN</v>
          </cell>
          <cell r="G877">
            <v>34781</v>
          </cell>
          <cell r="H877" t="str">
            <v>Adulte Féminin 17/29 ans</v>
          </cell>
          <cell r="I877" t="str">
            <v>2022</v>
          </cell>
          <cell r="J877" t="str">
            <v>05999097767</v>
          </cell>
          <cell r="K877" t="str">
            <v>2</v>
          </cell>
        </row>
        <row r="878">
          <cell r="D878" t="str">
            <v>PAUL TIMEO</v>
          </cell>
          <cell r="E878" t="str">
            <v>M</v>
          </cell>
          <cell r="F878" t="str">
            <v>TEAM DECOPUB PROVILLE</v>
          </cell>
          <cell r="G878">
            <v>40050</v>
          </cell>
          <cell r="H878" t="str">
            <v>Jeune Masculin 13/14 ans</v>
          </cell>
          <cell r="I878" t="str">
            <v>2022</v>
          </cell>
          <cell r="J878" t="str">
            <v>05999030361</v>
          </cell>
          <cell r="K878" t="str">
            <v>JE</v>
          </cell>
        </row>
        <row r="879">
          <cell r="C879" t="str">
            <v>4-B</v>
          </cell>
          <cell r="D879" t="str">
            <v>PAVARD JEAN LUC</v>
          </cell>
          <cell r="E879" t="str">
            <v>M</v>
          </cell>
          <cell r="F879" t="str">
            <v>TEAM BIKE PRESEAU</v>
          </cell>
          <cell r="G879">
            <v>20514</v>
          </cell>
          <cell r="H879" t="str">
            <v>Adulte Masculin 60 ans et plus</v>
          </cell>
          <cell r="I879" t="str">
            <v>2022</v>
          </cell>
          <cell r="J879" t="str">
            <v>05999025974</v>
          </cell>
          <cell r="K879" t="str">
            <v>4-B</v>
          </cell>
        </row>
        <row r="880">
          <cell r="C880" t="str">
            <v>4-A</v>
          </cell>
          <cell r="D880" t="str">
            <v>PAVARD JEAN MARC</v>
          </cell>
          <cell r="E880" t="str">
            <v>M</v>
          </cell>
          <cell r="F880" t="str">
            <v>VELO CLUB AMANDINOIS</v>
          </cell>
          <cell r="G880">
            <v>23742</v>
          </cell>
          <cell r="H880" t="str">
            <v>Adulte Masculin 50/59 ans</v>
          </cell>
          <cell r="I880" t="str">
            <v>2022</v>
          </cell>
          <cell r="J880" t="str">
            <v>05999017603</v>
          </cell>
          <cell r="K880" t="str">
            <v>4-A</v>
          </cell>
        </row>
        <row r="881">
          <cell r="C881" t="str">
            <v>2</v>
          </cell>
          <cell r="D881" t="str">
            <v>PECQUEUR JEAN MICHEL</v>
          </cell>
          <cell r="E881" t="str">
            <v>M</v>
          </cell>
          <cell r="F881" t="str">
            <v>TEAM POLICE HDFN - ROUBAIX</v>
          </cell>
          <cell r="G881">
            <v>26273</v>
          </cell>
          <cell r="H881" t="str">
            <v>Adulte Masculin 50/59 ans</v>
          </cell>
          <cell r="I881" t="str">
            <v>2022</v>
          </cell>
          <cell r="J881" t="str">
            <v>05999127972</v>
          </cell>
          <cell r="K881" t="str">
            <v>2</v>
          </cell>
        </row>
        <row r="882">
          <cell r="C882" t="str">
            <v>2</v>
          </cell>
          <cell r="D882" t="str">
            <v>PELLETIER SULLIVAN</v>
          </cell>
          <cell r="E882" t="str">
            <v>M</v>
          </cell>
          <cell r="F882" t="str">
            <v>UNION VELOCIPEDIQUE FOURMISIENNE</v>
          </cell>
          <cell r="G882">
            <v>32647</v>
          </cell>
          <cell r="H882" t="str">
            <v>Adulte Masculin 30/39 ans</v>
          </cell>
          <cell r="I882" t="str">
            <v>2022</v>
          </cell>
          <cell r="J882" t="str">
            <v>05996215348</v>
          </cell>
          <cell r="K882" t="str">
            <v>2</v>
          </cell>
        </row>
        <row r="883">
          <cell r="C883" t="str">
            <v>FE</v>
          </cell>
          <cell r="D883" t="str">
            <v>PELOUX CHARLOTTE</v>
          </cell>
          <cell r="E883" t="str">
            <v>F</v>
          </cell>
          <cell r="F883" t="str">
            <v>ESPOIR CYCLISTE WAMBRECHIES MARQUETTE</v>
          </cell>
          <cell r="G883">
            <v>26703</v>
          </cell>
          <cell r="H883" t="str">
            <v>Adulte Féminin 40/49 ans</v>
          </cell>
          <cell r="I883" t="str">
            <v>2022</v>
          </cell>
          <cell r="J883" t="str">
            <v>05999128144</v>
          </cell>
          <cell r="K883" t="str">
            <v>FE</v>
          </cell>
        </row>
        <row r="884">
          <cell r="C884" t="str">
            <v>3</v>
          </cell>
          <cell r="D884" t="str">
            <v>PELUFFE SEBASTIEN</v>
          </cell>
          <cell r="E884" t="str">
            <v>M</v>
          </cell>
          <cell r="F884" t="str">
            <v>RESILIENCE CLUB</v>
          </cell>
          <cell r="G884">
            <v>31407</v>
          </cell>
          <cell r="H884" t="str">
            <v>Adulte Masculin 30/39 ans</v>
          </cell>
          <cell r="I884" t="str">
            <v>2022</v>
          </cell>
          <cell r="J884" t="str">
            <v>05999126423</v>
          </cell>
          <cell r="K884" t="str">
            <v>3</v>
          </cell>
        </row>
        <row r="885">
          <cell r="C885" t="str">
            <v>3</v>
          </cell>
          <cell r="D885" t="str">
            <v>PENNEL FRANCK</v>
          </cell>
          <cell r="E885" t="str">
            <v>M</v>
          </cell>
          <cell r="F885" t="str">
            <v>ETOILE CYCLISTE TOURCOING</v>
          </cell>
          <cell r="G885">
            <v>26733</v>
          </cell>
          <cell r="H885" t="str">
            <v>Adulte Masculin 40/49 ans</v>
          </cell>
          <cell r="I885" t="str">
            <v>2022</v>
          </cell>
          <cell r="J885" t="str">
            <v>05996216246</v>
          </cell>
          <cell r="K885" t="str">
            <v>3</v>
          </cell>
        </row>
        <row r="886">
          <cell r="C886" t="str">
            <v>2</v>
          </cell>
          <cell r="D886" t="str">
            <v>PENSERINI FABIEN</v>
          </cell>
          <cell r="E886" t="str">
            <v>M</v>
          </cell>
          <cell r="F886" t="str">
            <v>VELO CLUB UNION HALLUIN</v>
          </cell>
          <cell r="G886">
            <v>22198</v>
          </cell>
          <cell r="H886" t="str">
            <v>Adulte Masculin 60 ans et plus</v>
          </cell>
          <cell r="I886" t="str">
            <v>2022</v>
          </cell>
          <cell r="J886" t="str">
            <v>05999025354</v>
          </cell>
          <cell r="K886" t="str">
            <v>2</v>
          </cell>
        </row>
        <row r="887">
          <cell r="C887" t="str">
            <v>3</v>
          </cell>
          <cell r="D887" t="str">
            <v>PEQUIGNOT CLEMENT</v>
          </cell>
          <cell r="E887" t="str">
            <v>M</v>
          </cell>
          <cell r="F887" t="str">
            <v>VELO CLUB DE L'ESCAUT ANZIN</v>
          </cell>
          <cell r="G887">
            <v>37072</v>
          </cell>
          <cell r="H887" t="str">
            <v>Adulte Masculin 20/29 ans</v>
          </cell>
          <cell r="I887" t="str">
            <v>2022</v>
          </cell>
          <cell r="J887" t="str">
            <v>05999117360</v>
          </cell>
          <cell r="K887" t="str">
            <v>3</v>
          </cell>
        </row>
        <row r="888">
          <cell r="D888" t="str">
            <v>PEREZ PAUL</v>
          </cell>
          <cell r="E888" t="str">
            <v>M</v>
          </cell>
          <cell r="F888" t="str">
            <v>UNION SPORTIVE SAINT ANDRE</v>
          </cell>
          <cell r="G888">
            <v>41410</v>
          </cell>
          <cell r="H888" t="str">
            <v>Jeune Masculin 9/10 ans</v>
          </cell>
          <cell r="I888" t="str">
            <v>2022</v>
          </cell>
          <cell r="J888" t="str">
            <v>05999111205</v>
          </cell>
          <cell r="K888" t="str">
            <v>JE</v>
          </cell>
        </row>
        <row r="889">
          <cell r="C889" t="str">
            <v>3</v>
          </cell>
          <cell r="D889" t="str">
            <v>PETIT JEROME</v>
          </cell>
          <cell r="E889" t="str">
            <v>M</v>
          </cell>
          <cell r="F889" t="str">
            <v>TEAM BIKE PRESEAU</v>
          </cell>
          <cell r="G889">
            <v>38464</v>
          </cell>
          <cell r="H889" t="str">
            <v>Adulte Masculin 17/19 ans</v>
          </cell>
          <cell r="I889" t="str">
            <v>2022</v>
          </cell>
          <cell r="J889" t="str">
            <v>05999127013</v>
          </cell>
          <cell r="K889" t="str">
            <v>3</v>
          </cell>
        </row>
        <row r="890">
          <cell r="C890" t="str">
            <v>2</v>
          </cell>
          <cell r="D890" t="str">
            <v>PETIT OLIVIER</v>
          </cell>
          <cell r="E890" t="str">
            <v>M</v>
          </cell>
          <cell r="F890" t="str">
            <v>ESPOIR CYCLISTE WAMBRECHIES MARQUETTE</v>
          </cell>
          <cell r="G890">
            <v>28394</v>
          </cell>
          <cell r="H890" t="str">
            <v>Adulte Masculin 40/49 ans</v>
          </cell>
          <cell r="I890" t="str">
            <v>2022</v>
          </cell>
          <cell r="J890" t="str">
            <v>05996223313</v>
          </cell>
          <cell r="K890" t="str">
            <v>2</v>
          </cell>
        </row>
        <row r="891">
          <cell r="C891" t="str">
            <v>3</v>
          </cell>
          <cell r="D891" t="str">
            <v>PEUTEMAN OLIVIER</v>
          </cell>
          <cell r="E891" t="str">
            <v>M</v>
          </cell>
          <cell r="F891" t="str">
            <v>VELO CLUB UNION HALLUIN</v>
          </cell>
          <cell r="G891">
            <v>26305</v>
          </cell>
          <cell r="H891" t="str">
            <v>Adulte Masculin 50/59 ans</v>
          </cell>
          <cell r="I891" t="str">
            <v>2022</v>
          </cell>
          <cell r="J891" t="str">
            <v>05999135153</v>
          </cell>
          <cell r="K891" t="str">
            <v>3</v>
          </cell>
        </row>
        <row r="892">
          <cell r="C892" t="str">
            <v>4-A</v>
          </cell>
          <cell r="D892" t="str">
            <v>PEYTAVI MARIE</v>
          </cell>
          <cell r="E892" t="str">
            <v>F</v>
          </cell>
          <cell r="F892" t="str">
            <v>CYCLO CLUB WAVRIN</v>
          </cell>
          <cell r="G892">
            <v>35262</v>
          </cell>
          <cell r="H892" t="str">
            <v>Adulte Féminin 17/29 ans</v>
          </cell>
          <cell r="I892" t="str">
            <v>2022</v>
          </cell>
          <cell r="J892" t="str">
            <v>05999125139</v>
          </cell>
          <cell r="K892" t="str">
            <v>4-A</v>
          </cell>
        </row>
        <row r="893">
          <cell r="C893" t="str">
            <v>1</v>
          </cell>
          <cell r="D893" t="str">
            <v>PIAT JEREMY</v>
          </cell>
          <cell r="E893" t="str">
            <v>M</v>
          </cell>
          <cell r="F893" t="str">
            <v>ETOILE CYCLISTE LIEU ST AMAND</v>
          </cell>
          <cell r="G893">
            <v>28267</v>
          </cell>
          <cell r="H893" t="str">
            <v>Adulte Masculin 40/49 ans</v>
          </cell>
          <cell r="I893" t="str">
            <v>2022</v>
          </cell>
          <cell r="J893" t="str">
            <v>05999056748</v>
          </cell>
          <cell r="K893" t="str">
            <v>1</v>
          </cell>
        </row>
        <row r="894">
          <cell r="C894" t="str">
            <v>4-A</v>
          </cell>
          <cell r="D894" t="str">
            <v>PIECHOWIAK ERIC</v>
          </cell>
          <cell r="E894" t="str">
            <v>M</v>
          </cell>
          <cell r="F894" t="str">
            <v>SAULZOIR MONTRECOURT CYCLING CLUB</v>
          </cell>
          <cell r="G894">
            <v>22335</v>
          </cell>
          <cell r="H894" t="str">
            <v>Adulte Masculin 60 ans et plus</v>
          </cell>
          <cell r="I894" t="str">
            <v>2022</v>
          </cell>
          <cell r="J894" t="str">
            <v>05996225903</v>
          </cell>
          <cell r="K894" t="str">
            <v>4-A</v>
          </cell>
        </row>
        <row r="895">
          <cell r="D895" t="str">
            <v>PIETRUCHA GABRIEL</v>
          </cell>
          <cell r="E895" t="str">
            <v>M</v>
          </cell>
          <cell r="F895" t="str">
            <v>VELO CLUB DE L'ESCAUT ANZIN</v>
          </cell>
          <cell r="G895">
            <v>41409</v>
          </cell>
          <cell r="H895" t="str">
            <v>Jeune Masculin 9/10 ans</v>
          </cell>
          <cell r="I895" t="str">
            <v>2022</v>
          </cell>
          <cell r="J895" t="str">
            <v>05999112130</v>
          </cell>
          <cell r="K895" t="str">
            <v>JE</v>
          </cell>
        </row>
        <row r="896">
          <cell r="C896" t="str">
            <v>3</v>
          </cell>
          <cell r="D896" t="str">
            <v>PILLYSER PAUL</v>
          </cell>
          <cell r="E896" t="str">
            <v>M</v>
          </cell>
          <cell r="F896" t="str">
            <v>UNION SPORTIVE SAINT ANDRE</v>
          </cell>
          <cell r="G896">
            <v>29959</v>
          </cell>
          <cell r="H896" t="str">
            <v>Adulte Masculin 40/49 ans</v>
          </cell>
          <cell r="I896" t="str">
            <v>2022</v>
          </cell>
          <cell r="J896" t="str">
            <v>05999023857</v>
          </cell>
          <cell r="K896" t="str">
            <v>3</v>
          </cell>
        </row>
        <row r="897">
          <cell r="C897" t="str">
            <v>2</v>
          </cell>
          <cell r="D897" t="str">
            <v>PIQUEUR ERWAN</v>
          </cell>
          <cell r="E897" t="str">
            <v>M</v>
          </cell>
          <cell r="F897" t="str">
            <v>TEAM B.B.L. HERGNIES</v>
          </cell>
          <cell r="G897">
            <v>34973</v>
          </cell>
          <cell r="H897" t="str">
            <v>Adulte Masculin 20/29 ans</v>
          </cell>
          <cell r="I897" t="str">
            <v>2022</v>
          </cell>
          <cell r="J897" t="str">
            <v>05999085850</v>
          </cell>
          <cell r="K897" t="str">
            <v>2</v>
          </cell>
        </row>
        <row r="898">
          <cell r="C898" t="str">
            <v>3</v>
          </cell>
          <cell r="D898" t="str">
            <v>PLANQUE JEAN-BAPTISTE</v>
          </cell>
          <cell r="E898" t="str">
            <v>M</v>
          </cell>
          <cell r="F898" t="str">
            <v>VELO CLUB ARMENTIERES</v>
          </cell>
          <cell r="G898">
            <v>34896</v>
          </cell>
          <cell r="H898" t="str">
            <v>Adulte Masculin 20/29 ans</v>
          </cell>
          <cell r="I898" t="str">
            <v>2022</v>
          </cell>
          <cell r="J898" t="str">
            <v>05994063091</v>
          </cell>
          <cell r="K898" t="str">
            <v>3</v>
          </cell>
        </row>
        <row r="899">
          <cell r="C899" t="str">
            <v>2</v>
          </cell>
          <cell r="D899" t="str">
            <v>PLANQUE LOÏC</v>
          </cell>
          <cell r="E899" t="str">
            <v>M</v>
          </cell>
          <cell r="F899" t="str">
            <v>VELO CLUB ARMENTIERES</v>
          </cell>
          <cell r="G899">
            <v>32019</v>
          </cell>
          <cell r="H899" t="str">
            <v>Adulte Masculin 30/39 ans</v>
          </cell>
          <cell r="I899" t="str">
            <v>2022</v>
          </cell>
          <cell r="J899" t="str">
            <v>05966155811</v>
          </cell>
          <cell r="K899" t="str">
            <v>2</v>
          </cell>
        </row>
        <row r="900">
          <cell r="C900" t="str">
            <v>4-A</v>
          </cell>
          <cell r="D900" t="str">
            <v>PLANQUE OLIVIER</v>
          </cell>
          <cell r="E900" t="str">
            <v>M</v>
          </cell>
          <cell r="F900" t="str">
            <v>VELO CLUB ARMENTIERES</v>
          </cell>
          <cell r="G900">
            <v>22514</v>
          </cell>
          <cell r="H900" t="str">
            <v>Adulte Masculin 60 ans et plus</v>
          </cell>
          <cell r="I900" t="str">
            <v>2022</v>
          </cell>
          <cell r="J900" t="str">
            <v>05965164034</v>
          </cell>
          <cell r="K900" t="str">
            <v>4-A</v>
          </cell>
        </row>
        <row r="901">
          <cell r="D901" t="str">
            <v>PLOMION JADE</v>
          </cell>
          <cell r="E901" t="str">
            <v>F</v>
          </cell>
          <cell r="F901" t="str">
            <v>GAZ ELEC CLUB DE DOUAI</v>
          </cell>
          <cell r="G901">
            <v>38356</v>
          </cell>
          <cell r="H901" t="str">
            <v>Adulte Féminin 17/29 ans</v>
          </cell>
          <cell r="I901" t="str">
            <v>2022</v>
          </cell>
          <cell r="J901" t="str">
            <v>05999126973</v>
          </cell>
          <cell r="K901" t="str">
            <v>FE</v>
          </cell>
        </row>
        <row r="902">
          <cell r="C902" t="str">
            <v>4-A</v>
          </cell>
          <cell r="D902" t="str">
            <v>PLOUCHART ANTOINE</v>
          </cell>
          <cell r="E902" t="str">
            <v>M</v>
          </cell>
          <cell r="F902" t="str">
            <v>VELO CLUB SOLESMES</v>
          </cell>
          <cell r="G902">
            <v>34266</v>
          </cell>
          <cell r="H902" t="str">
            <v>Adulte Masculin 20/29 ans</v>
          </cell>
          <cell r="I902" t="str">
            <v>2022</v>
          </cell>
          <cell r="J902" t="str">
            <v>05999019951</v>
          </cell>
          <cell r="K902" t="str">
            <v>4-A</v>
          </cell>
        </row>
        <row r="903">
          <cell r="C903" t="str">
            <v>3</v>
          </cell>
          <cell r="D903" t="str">
            <v>PLOUVIEZ VINCENT</v>
          </cell>
          <cell r="E903" t="str">
            <v>M</v>
          </cell>
          <cell r="F903" t="str">
            <v>CYCLO CLUB WAVRIN</v>
          </cell>
          <cell r="G903">
            <v>26865</v>
          </cell>
          <cell r="H903" t="str">
            <v>Adulte Masculin 40/49 ans</v>
          </cell>
          <cell r="I903" t="str">
            <v>2022</v>
          </cell>
          <cell r="J903" t="str">
            <v>05999131548</v>
          </cell>
          <cell r="K903" t="str">
            <v>3</v>
          </cell>
        </row>
        <row r="904">
          <cell r="C904" t="str">
            <v>3</v>
          </cell>
          <cell r="D904" t="str">
            <v>PLUCHARD MATHIS</v>
          </cell>
          <cell r="E904" t="str">
            <v>M</v>
          </cell>
          <cell r="F904" t="str">
            <v>UNION VELOCIPEDIQUE FOURMISIENNE</v>
          </cell>
          <cell r="G904">
            <v>37348</v>
          </cell>
          <cell r="H904" t="str">
            <v>Adulte Masculin 20/29 ans</v>
          </cell>
          <cell r="I904" t="str">
            <v>2022</v>
          </cell>
          <cell r="J904" t="str">
            <v>05999127982</v>
          </cell>
          <cell r="K904" t="str">
            <v>3</v>
          </cell>
        </row>
        <row r="905">
          <cell r="D905" t="str">
            <v>PLUQUET LILIAN</v>
          </cell>
          <cell r="E905" t="str">
            <v>M</v>
          </cell>
          <cell r="F905" t="str">
            <v>ETOILE CYCLISTE TOURCOING</v>
          </cell>
          <cell r="G905">
            <v>40298</v>
          </cell>
          <cell r="H905" t="str">
            <v>Jeune Masculin 11/12 ans</v>
          </cell>
          <cell r="I905" t="str">
            <v>2022</v>
          </cell>
          <cell r="J905" t="str">
            <v>05999068432</v>
          </cell>
          <cell r="K905" t="str">
            <v>JE</v>
          </cell>
        </row>
        <row r="906">
          <cell r="D906" t="str">
            <v>PLUVINAGE ANTONIN</v>
          </cell>
          <cell r="E906" t="str">
            <v>M</v>
          </cell>
          <cell r="F906" t="str">
            <v>VELO CLUB SOLESMES</v>
          </cell>
          <cell r="G906">
            <v>41452</v>
          </cell>
          <cell r="H906" t="str">
            <v>Jeune Masculin 9/10 ans</v>
          </cell>
          <cell r="I906" t="str">
            <v>2022</v>
          </cell>
          <cell r="J906" t="str">
            <v>05999122801</v>
          </cell>
          <cell r="K906" t="str">
            <v>JE</v>
          </cell>
        </row>
        <row r="907">
          <cell r="C907" t="str">
            <v>3</v>
          </cell>
          <cell r="D907" t="str">
            <v>POIDEVIN LUDOVIC</v>
          </cell>
          <cell r="E907" t="str">
            <v>M</v>
          </cell>
          <cell r="F907" t="str">
            <v>TEAM BIKE PRESEAU</v>
          </cell>
          <cell r="G907">
            <v>32050</v>
          </cell>
          <cell r="H907" t="str">
            <v>Adulte Masculin 30/39 ans</v>
          </cell>
          <cell r="I907" t="str">
            <v>2022</v>
          </cell>
          <cell r="J907" t="str">
            <v>05999127002</v>
          </cell>
          <cell r="K907" t="str">
            <v>3</v>
          </cell>
        </row>
        <row r="908">
          <cell r="C908" t="str">
            <v>3</v>
          </cell>
          <cell r="D908" t="str">
            <v>POLVENT GREGORY</v>
          </cell>
          <cell r="E908" t="str">
            <v>M</v>
          </cell>
          <cell r="F908" t="str">
            <v>ETOILE CYCLISTE FEIGNIES</v>
          </cell>
          <cell r="G908">
            <v>29238</v>
          </cell>
          <cell r="H908" t="str">
            <v>Adulte Masculin 40/49 ans</v>
          </cell>
          <cell r="I908" t="str">
            <v>2022</v>
          </cell>
          <cell r="J908" t="str">
            <v>05999134342</v>
          </cell>
          <cell r="K908" t="str">
            <v>3</v>
          </cell>
        </row>
        <row r="909">
          <cell r="C909" t="str">
            <v>3</v>
          </cell>
          <cell r="D909" t="str">
            <v>POLVENT STEPHANE</v>
          </cell>
          <cell r="E909" t="str">
            <v>M</v>
          </cell>
          <cell r="F909" t="str">
            <v>ETOILE CYCLISTE FEIGNIES</v>
          </cell>
          <cell r="G909">
            <v>27939</v>
          </cell>
          <cell r="H909" t="str">
            <v>Adulte Masculin 40/49 ans</v>
          </cell>
          <cell r="I909" t="str">
            <v>2022</v>
          </cell>
          <cell r="J909" t="str">
            <v>05999071126</v>
          </cell>
          <cell r="K909" t="str">
            <v>3</v>
          </cell>
        </row>
        <row r="910">
          <cell r="C910" t="str">
            <v>3</v>
          </cell>
          <cell r="D910" t="str">
            <v>PONCET MARTIN</v>
          </cell>
          <cell r="E910" t="str">
            <v>M</v>
          </cell>
          <cell r="F910" t="str">
            <v>VELO CLUB SOLESMES</v>
          </cell>
          <cell r="G910">
            <v>38043</v>
          </cell>
          <cell r="H910" t="str">
            <v>Adulte Masculin 17/19 ans</v>
          </cell>
          <cell r="I910" t="str">
            <v>2022</v>
          </cell>
          <cell r="J910" t="str">
            <v>05999135499</v>
          </cell>
          <cell r="K910" t="str">
            <v>3</v>
          </cell>
        </row>
        <row r="911">
          <cell r="C911" t="str">
            <v>3</v>
          </cell>
          <cell r="D911" t="str">
            <v>POT FREDERIC</v>
          </cell>
          <cell r="E911" t="str">
            <v>M</v>
          </cell>
          <cell r="F911" t="str">
            <v>ETOILE CYCLISTE FEIGNIES</v>
          </cell>
          <cell r="G911">
            <v>27412</v>
          </cell>
          <cell r="H911" t="str">
            <v>Adulte Masculin 40/49 ans</v>
          </cell>
          <cell r="I911" t="str">
            <v>2022</v>
          </cell>
          <cell r="J911" t="str">
            <v>05999057090</v>
          </cell>
          <cell r="K911" t="str">
            <v>3</v>
          </cell>
        </row>
        <row r="912">
          <cell r="D912" t="str">
            <v>POTEAUX CLÉMENCE</v>
          </cell>
          <cell r="E912" t="str">
            <v>F</v>
          </cell>
          <cell r="F912" t="str">
            <v>VELO SPRINT DE L'OSTREVENT - AUBERCHICOURT</v>
          </cell>
          <cell r="G912">
            <v>41034</v>
          </cell>
          <cell r="H912" t="str">
            <v>Jeune Féminin 9/10 ans</v>
          </cell>
          <cell r="I912" t="str">
            <v>2022</v>
          </cell>
          <cell r="J912" t="str">
            <v>05999078793</v>
          </cell>
          <cell r="K912" t="str">
            <v>JE</v>
          </cell>
        </row>
        <row r="913">
          <cell r="D913" t="str">
            <v>POTEAUX JOACHIM</v>
          </cell>
          <cell r="E913" t="str">
            <v>M</v>
          </cell>
          <cell r="F913" t="str">
            <v>VELO CLUB ROUBAIX</v>
          </cell>
          <cell r="G913">
            <v>41945</v>
          </cell>
          <cell r="H913" t="str">
            <v>Jeune Masculin 7/8 ans</v>
          </cell>
          <cell r="I913" t="str">
            <v>2022</v>
          </cell>
          <cell r="J913" t="str">
            <v>05999117339</v>
          </cell>
          <cell r="K913" t="str">
            <v>JE</v>
          </cell>
        </row>
        <row r="914">
          <cell r="D914" t="str">
            <v>POTEAUX JULES</v>
          </cell>
          <cell r="E914" t="str">
            <v>M</v>
          </cell>
          <cell r="F914" t="str">
            <v>VELO CLUB ROUBAIX</v>
          </cell>
          <cell r="G914">
            <v>40448</v>
          </cell>
          <cell r="H914" t="str">
            <v>Jeune Masculin 11/12 ans</v>
          </cell>
          <cell r="I914" t="str">
            <v>2022</v>
          </cell>
          <cell r="J914" t="str">
            <v>05999061600</v>
          </cell>
          <cell r="K914" t="str">
            <v>JE</v>
          </cell>
        </row>
        <row r="915">
          <cell r="C915" t="str">
            <v>2</v>
          </cell>
          <cell r="D915" t="str">
            <v>POUBLANG CYRILLE</v>
          </cell>
          <cell r="E915" t="str">
            <v>M</v>
          </cell>
          <cell r="F915" t="str">
            <v>CYCLO CLUB BERGUES</v>
          </cell>
          <cell r="G915">
            <v>33114</v>
          </cell>
          <cell r="H915" t="str">
            <v>Adulte Masculin 30/39 ans</v>
          </cell>
          <cell r="I915" t="str">
            <v>2022</v>
          </cell>
          <cell r="J915" t="str">
            <v>05999062292</v>
          </cell>
          <cell r="K915" t="str">
            <v>2</v>
          </cell>
        </row>
        <row r="916">
          <cell r="C916" t="str">
            <v>2</v>
          </cell>
          <cell r="D916" t="str">
            <v>POUCET LAURENT</v>
          </cell>
          <cell r="E916" t="str">
            <v>M</v>
          </cell>
          <cell r="F916" t="str">
            <v>ASSOCIATION CYCLISTE D'ETROEUNGT</v>
          </cell>
          <cell r="G916">
            <v>25768</v>
          </cell>
          <cell r="H916" t="str">
            <v>Adulte Masculin 50/59 ans</v>
          </cell>
          <cell r="I916" t="str">
            <v>2022</v>
          </cell>
          <cell r="J916" t="str">
            <v>05999020502</v>
          </cell>
          <cell r="K916" t="str">
            <v>2</v>
          </cell>
        </row>
        <row r="917">
          <cell r="C917" t="str">
            <v>3</v>
          </cell>
          <cell r="D917" t="str">
            <v>POUILLY DAVID</v>
          </cell>
          <cell r="E917" t="str">
            <v>M</v>
          </cell>
          <cell r="F917" t="str">
            <v>TEAM B.B.L. HERGNIES</v>
          </cell>
          <cell r="G917">
            <v>25898</v>
          </cell>
          <cell r="H917" t="str">
            <v>Adulte Masculin 50/59 ans</v>
          </cell>
          <cell r="I917" t="str">
            <v>2022</v>
          </cell>
          <cell r="J917" t="str">
            <v>05999122326</v>
          </cell>
          <cell r="K917" t="str">
            <v>3</v>
          </cell>
        </row>
        <row r="918">
          <cell r="C918" t="str">
            <v>3</v>
          </cell>
          <cell r="D918" t="str">
            <v>POULAIN CHRISTOPHE</v>
          </cell>
          <cell r="E918" t="str">
            <v>M</v>
          </cell>
          <cell r="F918" t="str">
            <v>TEAM DECOPUB PROVILLE</v>
          </cell>
          <cell r="G918">
            <v>26879</v>
          </cell>
          <cell r="H918" t="str">
            <v>Adulte Masculin 40/49 ans</v>
          </cell>
          <cell r="I918" t="str">
            <v>2022</v>
          </cell>
          <cell r="J918" t="str">
            <v>05957074565</v>
          </cell>
          <cell r="K918" t="str">
            <v>3</v>
          </cell>
        </row>
        <row r="919">
          <cell r="C919" t="str">
            <v>2</v>
          </cell>
          <cell r="D919" t="str">
            <v>POULAIN NOAH</v>
          </cell>
          <cell r="E919" t="str">
            <v>M</v>
          </cell>
          <cell r="F919" t="str">
            <v>GAZ ELEC CLUB DE DOUAI</v>
          </cell>
          <cell r="G919">
            <v>38520</v>
          </cell>
          <cell r="H919" t="str">
            <v>Adulte Masculin 17/19 ans</v>
          </cell>
          <cell r="I919" t="str">
            <v>2022</v>
          </cell>
          <cell r="J919" t="str">
            <v>05999098025</v>
          </cell>
          <cell r="K919" t="str">
            <v>2</v>
          </cell>
        </row>
        <row r="920">
          <cell r="D920" t="str">
            <v>POULET AXEL</v>
          </cell>
          <cell r="E920" t="str">
            <v>M</v>
          </cell>
          <cell r="F920" t="str">
            <v>ENTENTE CYCLISTE FACHES-THUMESNIL RONCHIN</v>
          </cell>
          <cell r="G920">
            <v>40595</v>
          </cell>
          <cell r="H920" t="str">
            <v>Jeune Masculin 11/12 ans</v>
          </cell>
          <cell r="I920" t="str">
            <v>2022</v>
          </cell>
          <cell r="J920" t="str">
            <v>05999124603</v>
          </cell>
          <cell r="K920" t="str">
            <v>JE</v>
          </cell>
        </row>
        <row r="921">
          <cell r="C921" t="str">
            <v>3</v>
          </cell>
          <cell r="D921" t="str">
            <v>POULLIER VINCENT</v>
          </cell>
          <cell r="E921" t="str">
            <v>M</v>
          </cell>
          <cell r="F921" t="str">
            <v>CYCLO CLUB WAVRIN</v>
          </cell>
          <cell r="G921">
            <v>28181</v>
          </cell>
          <cell r="H921" t="str">
            <v>Adulte Masculin 40/49 ans</v>
          </cell>
          <cell r="I921" t="str">
            <v>2022</v>
          </cell>
          <cell r="J921" t="str">
            <v>05994044639</v>
          </cell>
          <cell r="K921" t="str">
            <v>3</v>
          </cell>
        </row>
        <row r="922">
          <cell r="C922" t="str">
            <v>3</v>
          </cell>
          <cell r="D922" t="str">
            <v>POUSSIN ENZO</v>
          </cell>
          <cell r="E922" t="str">
            <v>M</v>
          </cell>
          <cell r="F922" t="str">
            <v>VELO CLUB SOLESMES</v>
          </cell>
          <cell r="G922">
            <v>38405</v>
          </cell>
          <cell r="H922" t="str">
            <v>Adulte Masculin 17/19 ans</v>
          </cell>
          <cell r="I922" t="str">
            <v>2022</v>
          </cell>
          <cell r="J922" t="str">
            <v>05999123974</v>
          </cell>
          <cell r="K922" t="str">
            <v>3</v>
          </cell>
        </row>
        <row r="923">
          <cell r="D923" t="str">
            <v>PRESEAU IRWAN</v>
          </cell>
          <cell r="E923" t="str">
            <v>M</v>
          </cell>
          <cell r="F923" t="str">
            <v>VELO CLUB DE L'ESCAUT ANZIN</v>
          </cell>
          <cell r="G923">
            <v>40806</v>
          </cell>
          <cell r="H923" t="str">
            <v>Jeune Masculin 11/12 ans</v>
          </cell>
          <cell r="I923" t="str">
            <v>2022</v>
          </cell>
          <cell r="J923" t="str">
            <v>05999113558</v>
          </cell>
          <cell r="K923" t="str">
            <v>JE</v>
          </cell>
        </row>
        <row r="924">
          <cell r="C924" t="str">
            <v>3</v>
          </cell>
          <cell r="D924" t="str">
            <v>PRIAT AURELIEN</v>
          </cell>
          <cell r="E924" t="str">
            <v>M</v>
          </cell>
          <cell r="F924" t="str">
            <v>ESEG DOUAI</v>
          </cell>
          <cell r="G924">
            <v>30850</v>
          </cell>
          <cell r="H924" t="str">
            <v>Adulte Masculin 30/39 ans</v>
          </cell>
          <cell r="I924" t="str">
            <v>2022</v>
          </cell>
          <cell r="J924" t="str">
            <v>05999105008</v>
          </cell>
          <cell r="K924" t="str">
            <v>3</v>
          </cell>
        </row>
        <row r="925">
          <cell r="C925" t="str">
            <v>3</v>
          </cell>
          <cell r="D925" t="str">
            <v>PRISSETTE JEAN-MICHEL</v>
          </cell>
          <cell r="E925" t="str">
            <v>M</v>
          </cell>
          <cell r="F925" t="str">
            <v>UNION VELOCIPEDIQUE FOURMISIENNE</v>
          </cell>
          <cell r="G925">
            <v>23665</v>
          </cell>
          <cell r="H925" t="str">
            <v>Adulte Masculin 50/59 ans</v>
          </cell>
          <cell r="I925" t="str">
            <v>2022</v>
          </cell>
          <cell r="J925" t="str">
            <v>05965613068</v>
          </cell>
          <cell r="K925" t="str">
            <v>3</v>
          </cell>
        </row>
        <row r="926">
          <cell r="D926" t="str">
            <v>PRISSETTE LUDIVINE</v>
          </cell>
          <cell r="E926" t="str">
            <v>F</v>
          </cell>
          <cell r="F926" t="str">
            <v>T.C.S.P. 59 - FERRIERE LA GRANDE</v>
          </cell>
          <cell r="G926">
            <v>32148</v>
          </cell>
          <cell r="H926" t="str">
            <v>Adulte Féminin 30/39 ans</v>
          </cell>
          <cell r="I926" t="str">
            <v>2022</v>
          </cell>
          <cell r="J926" t="str">
            <v>05999085106</v>
          </cell>
          <cell r="K926" t="str">
            <v>4-A</v>
          </cell>
        </row>
        <row r="927">
          <cell r="D927" t="str">
            <v>PROISY HUGO</v>
          </cell>
          <cell r="E927" t="str">
            <v>M</v>
          </cell>
          <cell r="F927" t="str">
            <v>ENTENTE CYCLISTE FACHES-THUMESNIL RONCHIN</v>
          </cell>
          <cell r="G927">
            <v>40151</v>
          </cell>
          <cell r="H927" t="str">
            <v>Jeune Masculin 13/14 ans</v>
          </cell>
          <cell r="I927" t="str">
            <v>2022</v>
          </cell>
          <cell r="J927" t="str">
            <v>05999129484</v>
          </cell>
          <cell r="K927" t="str">
            <v>JE</v>
          </cell>
        </row>
        <row r="928">
          <cell r="D928" t="str">
            <v>QUENEE NOLANN</v>
          </cell>
          <cell r="E928" t="str">
            <v>M</v>
          </cell>
          <cell r="F928" t="str">
            <v>VTT SAINT AMAND LES EAUX</v>
          </cell>
          <cell r="G928">
            <v>39318</v>
          </cell>
          <cell r="H928" t="str">
            <v>Jeune Masculin 15/16 ans</v>
          </cell>
          <cell r="I928" t="str">
            <v>2022</v>
          </cell>
          <cell r="J928" t="str">
            <v>05999129867</v>
          </cell>
          <cell r="K928" t="str">
            <v>JE</v>
          </cell>
        </row>
        <row r="929">
          <cell r="C929" t="str">
            <v>3</v>
          </cell>
          <cell r="D929" t="str">
            <v>QUERTANT CHRISTOPHE</v>
          </cell>
          <cell r="E929" t="str">
            <v>M</v>
          </cell>
          <cell r="F929" t="str">
            <v>VELO SPRINT BOUCHAIN</v>
          </cell>
          <cell r="G929">
            <v>28234</v>
          </cell>
          <cell r="H929" t="str">
            <v>Adulte Masculin 40/49 ans</v>
          </cell>
          <cell r="I929" t="str">
            <v>2022</v>
          </cell>
          <cell r="J929" t="str">
            <v>05999130484</v>
          </cell>
          <cell r="K929" t="str">
            <v>3</v>
          </cell>
        </row>
        <row r="930">
          <cell r="C930" t="str">
            <v>3</v>
          </cell>
          <cell r="D930" t="str">
            <v>QUESNEZ REMI</v>
          </cell>
          <cell r="E930" t="str">
            <v>M</v>
          </cell>
          <cell r="F930" t="str">
            <v>UNION CYCLISTE WATTIGNIES</v>
          </cell>
          <cell r="G930">
            <v>38511</v>
          </cell>
          <cell r="H930" t="str">
            <v>Adulte Masculin 17/19 ans</v>
          </cell>
          <cell r="I930" t="str">
            <v>2022</v>
          </cell>
          <cell r="J930" t="str">
            <v>05999085110</v>
          </cell>
          <cell r="K930" t="str">
            <v>3</v>
          </cell>
        </row>
        <row r="931">
          <cell r="C931" t="str">
            <v>2</v>
          </cell>
          <cell r="D931" t="str">
            <v>QUESTE DAVID</v>
          </cell>
          <cell r="E931" t="str">
            <v>M</v>
          </cell>
          <cell r="F931" t="str">
            <v>TEAM B.B.L. HERGNIES</v>
          </cell>
          <cell r="G931">
            <v>31057</v>
          </cell>
          <cell r="H931" t="str">
            <v>Adulte Masculin 30/39 ans</v>
          </cell>
          <cell r="I931" t="str">
            <v>2022</v>
          </cell>
          <cell r="J931" t="str">
            <v>05999069793</v>
          </cell>
          <cell r="K931" t="str">
            <v>2</v>
          </cell>
        </row>
        <row r="932">
          <cell r="C932" t="str">
            <v>3</v>
          </cell>
          <cell r="D932" t="str">
            <v>QUINZIN KILLIAN</v>
          </cell>
          <cell r="E932" t="str">
            <v>M</v>
          </cell>
          <cell r="F932" t="str">
            <v>ETOILE CYCLISTE FEIGNIES</v>
          </cell>
          <cell r="G932">
            <v>37736</v>
          </cell>
          <cell r="H932" t="str">
            <v>Adulte Masculin 17/19 ans</v>
          </cell>
          <cell r="I932" t="str">
            <v>2022</v>
          </cell>
          <cell r="J932" t="str">
            <v>05999079019</v>
          </cell>
          <cell r="K932" t="str">
            <v>3</v>
          </cell>
        </row>
        <row r="933">
          <cell r="C933" t="str">
            <v>3</v>
          </cell>
          <cell r="D933" t="str">
            <v>QUINZIN YOURI</v>
          </cell>
          <cell r="E933" t="str">
            <v>M</v>
          </cell>
          <cell r="F933" t="str">
            <v>TEAM BOUSIES</v>
          </cell>
          <cell r="G933">
            <v>32197</v>
          </cell>
          <cell r="H933" t="str">
            <v>Adulte Masculin 30/39 ans</v>
          </cell>
          <cell r="I933" t="str">
            <v>2022</v>
          </cell>
          <cell r="J933" t="str">
            <v>05999125288</v>
          </cell>
          <cell r="K933" t="str">
            <v>3</v>
          </cell>
        </row>
        <row r="934">
          <cell r="D934" t="str">
            <v>RACOUSSOT MAXENCE</v>
          </cell>
          <cell r="E934" t="str">
            <v>M</v>
          </cell>
          <cell r="F934" t="str">
            <v>ESPOIR CYCLISTE WAMBRECHIES MARQUETTE</v>
          </cell>
          <cell r="G934">
            <v>38816</v>
          </cell>
          <cell r="H934" t="str">
            <v>Jeune Masculin 15/16 ans</v>
          </cell>
          <cell r="I934" t="str">
            <v>2022</v>
          </cell>
          <cell r="J934" t="str">
            <v>05999111915</v>
          </cell>
          <cell r="K934" t="str">
            <v>JE</v>
          </cell>
        </row>
        <row r="935">
          <cell r="C935" t="str">
            <v>3</v>
          </cell>
          <cell r="D935" t="str">
            <v>RAMETTE SAMUEL</v>
          </cell>
          <cell r="E935" t="str">
            <v>M</v>
          </cell>
          <cell r="F935" t="str">
            <v>VTT  CLUB PONT SUR SAMBRE</v>
          </cell>
          <cell r="G935">
            <v>27078</v>
          </cell>
          <cell r="H935" t="str">
            <v>Adulte Masculin 40/49 ans</v>
          </cell>
          <cell r="I935" t="str">
            <v>2022</v>
          </cell>
          <cell r="J935" t="str">
            <v>05999128235</v>
          </cell>
          <cell r="K935" t="str">
            <v>3</v>
          </cell>
        </row>
        <row r="936">
          <cell r="C936" t="str">
            <v>3</v>
          </cell>
          <cell r="D936" t="str">
            <v>RAPAILLE LUDOVIC</v>
          </cell>
          <cell r="E936" t="str">
            <v>M</v>
          </cell>
          <cell r="F936" t="str">
            <v>CYCLO CLUB ORCHIES</v>
          </cell>
          <cell r="G936">
            <v>27837</v>
          </cell>
          <cell r="H936" t="str">
            <v>Adulte Masculin 40/49 ans</v>
          </cell>
          <cell r="I936" t="str">
            <v>2022</v>
          </cell>
          <cell r="J936" t="str">
            <v>05999128011</v>
          </cell>
          <cell r="K936" t="str">
            <v>3</v>
          </cell>
        </row>
        <row r="937">
          <cell r="C937" t="str">
            <v>3</v>
          </cell>
          <cell r="D937" t="str">
            <v>REDMERSKI STEPHANE</v>
          </cell>
          <cell r="E937" t="str">
            <v>M</v>
          </cell>
          <cell r="F937" t="str">
            <v>VTT SAINT AMAND LES EAUX</v>
          </cell>
          <cell r="G937">
            <v>36460</v>
          </cell>
          <cell r="H937" t="str">
            <v>Adulte Masculin 20/29 ans</v>
          </cell>
          <cell r="I937" t="str">
            <v>2022</v>
          </cell>
          <cell r="J937" t="str">
            <v>05999095356</v>
          </cell>
          <cell r="K937" t="str">
            <v>3</v>
          </cell>
        </row>
        <row r="938">
          <cell r="D938" t="str">
            <v>RENARD VINCENT</v>
          </cell>
          <cell r="E938" t="str">
            <v>M</v>
          </cell>
          <cell r="F938" t="str">
            <v>TEAM B.B.L. HERGNIES</v>
          </cell>
          <cell r="G938">
            <v>28922</v>
          </cell>
          <cell r="H938" t="str">
            <v>Adulte Masculin 40/49 ans</v>
          </cell>
          <cell r="I938" t="str">
            <v>2022</v>
          </cell>
          <cell r="J938" t="str">
            <v>05999124620</v>
          </cell>
          <cell r="K938" t="str">
            <v>3</v>
          </cell>
        </row>
        <row r="939">
          <cell r="C939" t="str">
            <v>3</v>
          </cell>
          <cell r="D939" t="str">
            <v>RENAUT VINCENT</v>
          </cell>
          <cell r="E939" t="str">
            <v>M</v>
          </cell>
          <cell r="F939" t="str">
            <v>SAULZOIR MONTRECOURT CYCLING CLUB</v>
          </cell>
          <cell r="G939">
            <v>28060</v>
          </cell>
          <cell r="H939" t="str">
            <v>Adulte Masculin 40/49 ans</v>
          </cell>
          <cell r="I939" t="str">
            <v>2022</v>
          </cell>
          <cell r="J939" t="str">
            <v>05999123972</v>
          </cell>
          <cell r="K939" t="str">
            <v>3</v>
          </cell>
        </row>
        <row r="940">
          <cell r="D940" t="str">
            <v>RENAUX EVAN</v>
          </cell>
          <cell r="E940" t="str">
            <v>M</v>
          </cell>
          <cell r="F940" t="str">
            <v>VELO SPRINT DE L'OSTREVENT - AUBERCHICOURT</v>
          </cell>
          <cell r="G940">
            <v>38784</v>
          </cell>
          <cell r="H940" t="str">
            <v>Jeune Masculin 15/16 ans</v>
          </cell>
          <cell r="I940" t="str">
            <v>2022</v>
          </cell>
          <cell r="J940" t="str">
            <v>05999124144</v>
          </cell>
          <cell r="K940" t="str">
            <v>JE</v>
          </cell>
        </row>
        <row r="941">
          <cell r="C941" t="str">
            <v>2</v>
          </cell>
          <cell r="D941" t="str">
            <v>RIBAUCOUR MARC</v>
          </cell>
          <cell r="E941" t="str">
            <v>M</v>
          </cell>
          <cell r="F941" t="str">
            <v>CLUB CYCLISTE VERLINGHEM</v>
          </cell>
          <cell r="G941">
            <v>23841</v>
          </cell>
          <cell r="H941" t="str">
            <v>Adulte Masculin 50/59 ans</v>
          </cell>
          <cell r="I941" t="str">
            <v>2022</v>
          </cell>
          <cell r="J941" t="str">
            <v>05905210090</v>
          </cell>
          <cell r="K941" t="str">
            <v>2</v>
          </cell>
        </row>
        <row r="942">
          <cell r="C942" t="str">
            <v>3</v>
          </cell>
          <cell r="D942" t="str">
            <v>RIBEAUCOURT JEAN JACQUES</v>
          </cell>
          <cell r="E942" t="str">
            <v>M</v>
          </cell>
          <cell r="F942" t="str">
            <v>ASSOCIATION CYCLISTE BELLAINGEOISE</v>
          </cell>
          <cell r="G942">
            <v>24685</v>
          </cell>
          <cell r="H942" t="str">
            <v>Adulte Masculin 50/59 ans</v>
          </cell>
          <cell r="I942" t="str">
            <v>2022</v>
          </cell>
          <cell r="J942" t="str">
            <v>05999126860</v>
          </cell>
          <cell r="K942" t="str">
            <v>3</v>
          </cell>
        </row>
        <row r="943">
          <cell r="C943" t="str">
            <v>2</v>
          </cell>
          <cell r="D943" t="str">
            <v>RIBEAUCOURT YANNICK</v>
          </cell>
          <cell r="E943" t="str">
            <v>M</v>
          </cell>
          <cell r="F943" t="str">
            <v>ETOILE CYCLISTE FEIGNIES</v>
          </cell>
          <cell r="G943">
            <v>25468</v>
          </cell>
          <cell r="H943" t="str">
            <v>Adulte Masculin 50/59 ans</v>
          </cell>
          <cell r="I943" t="str">
            <v>2022</v>
          </cell>
          <cell r="J943" t="str">
            <v>05996217372</v>
          </cell>
          <cell r="K943" t="str">
            <v>2</v>
          </cell>
        </row>
        <row r="944">
          <cell r="C944" t="str">
            <v>4-A</v>
          </cell>
          <cell r="D944" t="str">
            <v>RICHARD AMANDINE</v>
          </cell>
          <cell r="E944" t="str">
            <v>F</v>
          </cell>
          <cell r="F944" t="str">
            <v>T.C.S.P. 59 - FERRIERE LA GRANDE</v>
          </cell>
          <cell r="G944">
            <v>31859</v>
          </cell>
          <cell r="H944" t="str">
            <v>Adulte Féminin 30/39 ans</v>
          </cell>
          <cell r="I944" t="str">
            <v>2022</v>
          </cell>
          <cell r="J944" t="str">
            <v>05999127960</v>
          </cell>
          <cell r="K944" t="str">
            <v>4-A</v>
          </cell>
        </row>
        <row r="945">
          <cell r="C945" t="str">
            <v>3</v>
          </cell>
          <cell r="D945" t="str">
            <v>RICHARD NICOLAS</v>
          </cell>
          <cell r="E945" t="str">
            <v>M</v>
          </cell>
          <cell r="F945" t="str">
            <v>T.C.S.P. 59 - FERRIERE LA GRANDE</v>
          </cell>
          <cell r="G945">
            <v>32496</v>
          </cell>
          <cell r="H945" t="str">
            <v>Adulte Masculin 30/39 ans</v>
          </cell>
          <cell r="I945" t="str">
            <v>2022</v>
          </cell>
          <cell r="J945" t="str">
            <v>05999023274</v>
          </cell>
          <cell r="K945" t="str">
            <v>3</v>
          </cell>
        </row>
        <row r="946">
          <cell r="D946" t="str">
            <v>RICHARD NICOLAS</v>
          </cell>
          <cell r="E946" t="str">
            <v>M</v>
          </cell>
          <cell r="F946" t="str">
            <v>CERCLE OLYMPIQUE MARCOING</v>
          </cell>
          <cell r="G946">
            <v>33401</v>
          </cell>
          <cell r="H946" t="str">
            <v>Adulte Masculin 30/39 ans</v>
          </cell>
          <cell r="I946" t="str">
            <v>2022</v>
          </cell>
          <cell r="J946" t="str">
            <v>05999023853</v>
          </cell>
          <cell r="K946" t="str">
            <v>3</v>
          </cell>
        </row>
        <row r="947">
          <cell r="C947" t="str">
            <v>4-A</v>
          </cell>
          <cell r="D947" t="str">
            <v>RICHET FABRICE</v>
          </cell>
          <cell r="E947" t="str">
            <v>M</v>
          </cell>
          <cell r="F947" t="str">
            <v>U.C. CAPELLOISE FOURMIES</v>
          </cell>
          <cell r="G947">
            <v>25972</v>
          </cell>
          <cell r="H947" t="str">
            <v>Adulte Masculin 50/59 ans</v>
          </cell>
          <cell r="I947" t="str">
            <v>2022</v>
          </cell>
          <cell r="J947" t="str">
            <v>05999098979</v>
          </cell>
          <cell r="K947" t="str">
            <v>4-A</v>
          </cell>
        </row>
        <row r="948">
          <cell r="C948" t="str">
            <v>FE</v>
          </cell>
          <cell r="D948" t="str">
            <v>RICO COLLINE</v>
          </cell>
          <cell r="E948" t="str">
            <v>F</v>
          </cell>
          <cell r="F948" t="str">
            <v>VELO CLUB UNION HALLUIN</v>
          </cell>
          <cell r="G948">
            <v>36461</v>
          </cell>
          <cell r="H948" t="str">
            <v>Adulte Féminin 17/29 ans</v>
          </cell>
          <cell r="I948" t="str">
            <v>2022</v>
          </cell>
          <cell r="J948" t="str">
            <v>05999019510</v>
          </cell>
          <cell r="K948" t="str">
            <v>FE</v>
          </cell>
        </row>
        <row r="949">
          <cell r="D949" t="str">
            <v>RICO ELODIE</v>
          </cell>
          <cell r="E949" t="str">
            <v>F</v>
          </cell>
          <cell r="F949" t="str">
            <v>VELO CLUB UNION HALLUIN</v>
          </cell>
          <cell r="G949">
            <v>39610</v>
          </cell>
          <cell r="H949" t="str">
            <v>Jeune Féminin 13/14 ans</v>
          </cell>
          <cell r="I949" t="str">
            <v>2022</v>
          </cell>
          <cell r="J949" t="str">
            <v>05999097729</v>
          </cell>
          <cell r="K949" t="str">
            <v>JE</v>
          </cell>
        </row>
        <row r="950">
          <cell r="C950" t="str">
            <v>4-A</v>
          </cell>
          <cell r="D950" t="str">
            <v>RICO JOEL</v>
          </cell>
          <cell r="E950" t="str">
            <v>M</v>
          </cell>
          <cell r="F950" t="str">
            <v>VELO CLUB UNION HALLUIN</v>
          </cell>
          <cell r="G950">
            <v>25477</v>
          </cell>
          <cell r="H950" t="str">
            <v>Adulte Masculin 50/59 ans</v>
          </cell>
          <cell r="I950" t="str">
            <v>2022</v>
          </cell>
          <cell r="J950" t="str">
            <v>05999019508</v>
          </cell>
          <cell r="K950" t="str">
            <v>4-A</v>
          </cell>
        </row>
        <row r="951">
          <cell r="C951" t="str">
            <v>2</v>
          </cell>
          <cell r="D951" t="str">
            <v>RIGAUX JEAN JACQUES</v>
          </cell>
          <cell r="E951" t="str">
            <v>M</v>
          </cell>
          <cell r="F951" t="str">
            <v>CLUB CYCLISTE THUN ST MARTIN</v>
          </cell>
          <cell r="G951">
            <v>24424</v>
          </cell>
          <cell r="H951" t="str">
            <v>Adulte Masculin 50/59 ans</v>
          </cell>
          <cell r="I951" t="str">
            <v>2022</v>
          </cell>
          <cell r="J951" t="str">
            <v>05999029312</v>
          </cell>
          <cell r="K951" t="str">
            <v>2</v>
          </cell>
        </row>
        <row r="952">
          <cell r="C952" t="str">
            <v>2</v>
          </cell>
          <cell r="D952" t="str">
            <v>RIOLS FONCLARE STEPHEN</v>
          </cell>
          <cell r="E952" t="str">
            <v>M</v>
          </cell>
          <cell r="F952" t="str">
            <v>ESPOIR CYCLISTE WAMBRECHIES MARQUETTE</v>
          </cell>
          <cell r="G952">
            <v>32632</v>
          </cell>
          <cell r="H952" t="str">
            <v>Adulte Masculin 30/39 ans</v>
          </cell>
          <cell r="I952" t="str">
            <v>2022</v>
          </cell>
          <cell r="J952" t="str">
            <v>05999128852</v>
          </cell>
          <cell r="K952" t="str">
            <v>2</v>
          </cell>
        </row>
        <row r="953">
          <cell r="D953" t="str">
            <v>RIVARD DORIAN</v>
          </cell>
          <cell r="E953" t="str">
            <v>M</v>
          </cell>
          <cell r="F953" t="str">
            <v>ESPOIR CYCLISTE WAMBRECHIES MARQUETTE</v>
          </cell>
          <cell r="G953">
            <v>34975</v>
          </cell>
          <cell r="H953" t="str">
            <v>Adulte Masculin 20/29 ans</v>
          </cell>
          <cell r="I953" t="str">
            <v>2022</v>
          </cell>
          <cell r="J953" t="str">
            <v>05999132427</v>
          </cell>
          <cell r="K953" t="str">
            <v>3</v>
          </cell>
        </row>
        <row r="954">
          <cell r="C954" t="str">
            <v>1</v>
          </cell>
          <cell r="D954" t="str">
            <v>RIVART ADRIEN</v>
          </cell>
          <cell r="E954" t="str">
            <v>M</v>
          </cell>
          <cell r="F954" t="str">
            <v>ASSOCIATION CYCLISTE BELLAINGEOISE</v>
          </cell>
          <cell r="G954">
            <v>35064</v>
          </cell>
          <cell r="H954" t="str">
            <v>Adulte Masculin 20/29 ans</v>
          </cell>
          <cell r="I954" t="str">
            <v>2022</v>
          </cell>
          <cell r="J954" t="str">
            <v>05996216387</v>
          </cell>
          <cell r="K954" t="str">
            <v>1</v>
          </cell>
        </row>
        <row r="955">
          <cell r="C955" t="str">
            <v>FE</v>
          </cell>
          <cell r="D955" t="str">
            <v>RIVART FANNY</v>
          </cell>
          <cell r="E955" t="str">
            <v>F</v>
          </cell>
          <cell r="F955" t="str">
            <v>GAZ ELEC CLUB DE DOUAI</v>
          </cell>
          <cell r="G955">
            <v>33811</v>
          </cell>
          <cell r="H955" t="str">
            <v>Adulte Féminin 30/39 ans</v>
          </cell>
          <cell r="I955" t="str">
            <v>2022</v>
          </cell>
          <cell r="J955" t="str">
            <v>05994063025</v>
          </cell>
          <cell r="K955" t="str">
            <v>FE</v>
          </cell>
        </row>
        <row r="956">
          <cell r="D956" t="str">
            <v>RIVART MATHEO</v>
          </cell>
          <cell r="E956" t="str">
            <v>M</v>
          </cell>
          <cell r="F956" t="str">
            <v>VTT  CLUB PONT SUR SAMBRE</v>
          </cell>
          <cell r="G956">
            <v>41216</v>
          </cell>
          <cell r="H956" t="str">
            <v>Jeune Masculin 9/10 ans</v>
          </cell>
          <cell r="I956" t="str">
            <v>2022</v>
          </cell>
          <cell r="J956" t="str">
            <v>05999085168</v>
          </cell>
          <cell r="K956" t="str">
            <v>JE</v>
          </cell>
        </row>
        <row r="957">
          <cell r="C957" t="str">
            <v>2</v>
          </cell>
          <cell r="D957" t="str">
            <v>RIVART THIERRY</v>
          </cell>
          <cell r="E957" t="str">
            <v>M</v>
          </cell>
          <cell r="F957" t="str">
            <v>VTT  CLUB PONT SUR SAMBRE</v>
          </cell>
          <cell r="G957">
            <v>31844</v>
          </cell>
          <cell r="H957" t="str">
            <v>Adulte Masculin 30/39 ans</v>
          </cell>
          <cell r="I957" t="str">
            <v>2022</v>
          </cell>
          <cell r="J957" t="str">
            <v>05994063026</v>
          </cell>
          <cell r="K957" t="str">
            <v>2</v>
          </cell>
        </row>
        <row r="958">
          <cell r="D958" t="str">
            <v>RIVART TIMAEL</v>
          </cell>
          <cell r="E958" t="str">
            <v>M</v>
          </cell>
          <cell r="F958" t="str">
            <v>VTT  CLUB PONT SUR SAMBRE</v>
          </cell>
          <cell r="G958">
            <v>42312</v>
          </cell>
          <cell r="H958" t="str">
            <v>Jeune Masculin 7/8 ans</v>
          </cell>
          <cell r="I958" t="str">
            <v>2022</v>
          </cell>
          <cell r="J958" t="str">
            <v>05999124730</v>
          </cell>
          <cell r="K958" t="str">
            <v>JE</v>
          </cell>
        </row>
        <row r="959">
          <cell r="C959" t="str">
            <v>2</v>
          </cell>
          <cell r="D959" t="str">
            <v>RIVOIRE MATHIEU</v>
          </cell>
          <cell r="E959" t="str">
            <v>M</v>
          </cell>
          <cell r="F959" t="str">
            <v>VELO CLUB SOLESMES</v>
          </cell>
          <cell r="G959">
            <v>31851</v>
          </cell>
          <cell r="H959" t="str">
            <v>Adulte Masculin 30/39 ans</v>
          </cell>
          <cell r="I959" t="str">
            <v>2022</v>
          </cell>
          <cell r="J959" t="str">
            <v>05999127832</v>
          </cell>
          <cell r="K959" t="str">
            <v>2</v>
          </cell>
        </row>
        <row r="960">
          <cell r="C960" t="str">
            <v>3</v>
          </cell>
          <cell r="D960" t="str">
            <v>ROBERT BENJAMIN</v>
          </cell>
          <cell r="E960" t="str">
            <v>M</v>
          </cell>
          <cell r="F960" t="str">
            <v>U.C. CAPELLOISE FOURMIES</v>
          </cell>
          <cell r="G960">
            <v>34962</v>
          </cell>
          <cell r="H960" t="str">
            <v>Adulte Masculin 20/29 ans</v>
          </cell>
          <cell r="I960" t="str">
            <v>2022</v>
          </cell>
          <cell r="J960" t="str">
            <v>05999089255</v>
          </cell>
          <cell r="K960" t="str">
            <v>3</v>
          </cell>
        </row>
        <row r="961">
          <cell r="C961" t="str">
            <v>4-A</v>
          </cell>
          <cell r="D961" t="str">
            <v>ROBERT EMMANUEL</v>
          </cell>
          <cell r="E961" t="str">
            <v>M</v>
          </cell>
          <cell r="F961" t="str">
            <v>U.C. CAPELLOISE FOURMIES</v>
          </cell>
          <cell r="G961">
            <v>21834</v>
          </cell>
          <cell r="H961" t="str">
            <v>Adulte Masculin 60 ans et plus</v>
          </cell>
          <cell r="I961" t="str">
            <v>2022</v>
          </cell>
          <cell r="J961" t="str">
            <v>05999089254</v>
          </cell>
          <cell r="K961" t="str">
            <v>4-A</v>
          </cell>
        </row>
        <row r="962">
          <cell r="C962" t="str">
            <v>4-A</v>
          </cell>
          <cell r="D962" t="str">
            <v>ROBERT FRANCK</v>
          </cell>
          <cell r="E962" t="str">
            <v>M</v>
          </cell>
          <cell r="F962" t="str">
            <v>U.C. CAPELLOISE FOURMIES</v>
          </cell>
          <cell r="G962">
            <v>23486</v>
          </cell>
          <cell r="H962" t="str">
            <v>Adulte Masculin 50/59 ans</v>
          </cell>
          <cell r="I962" t="str">
            <v>2022</v>
          </cell>
          <cell r="J962" t="str">
            <v>05999068459</v>
          </cell>
          <cell r="K962" t="str">
            <v>4-A</v>
          </cell>
        </row>
        <row r="963">
          <cell r="C963" t="str">
            <v>2</v>
          </cell>
          <cell r="D963" t="str">
            <v>ROBINAND WILFRIED</v>
          </cell>
          <cell r="E963" t="str">
            <v>M</v>
          </cell>
          <cell r="F963" t="str">
            <v>ETOILE CYCLISTE FEIGNIES</v>
          </cell>
          <cell r="G963">
            <v>27379</v>
          </cell>
          <cell r="H963" t="str">
            <v>Adulte Masculin 40/49 ans</v>
          </cell>
          <cell r="I963" t="str">
            <v>2022</v>
          </cell>
          <cell r="J963" t="str">
            <v>05996226944</v>
          </cell>
          <cell r="K963" t="str">
            <v>2</v>
          </cell>
        </row>
        <row r="964">
          <cell r="C964" t="str">
            <v>4-A</v>
          </cell>
          <cell r="D964" t="str">
            <v>ROLAND ROMUALD</v>
          </cell>
          <cell r="E964" t="str">
            <v>M</v>
          </cell>
          <cell r="F964" t="str">
            <v>VELO CLUB SOLESMES</v>
          </cell>
          <cell r="G964">
            <v>31590</v>
          </cell>
          <cell r="H964" t="str">
            <v>Adulte Masculin 30/39 ans</v>
          </cell>
          <cell r="I964" t="str">
            <v>2022</v>
          </cell>
          <cell r="J964" t="str">
            <v>05996217363</v>
          </cell>
          <cell r="K964" t="str">
            <v>4-A</v>
          </cell>
        </row>
        <row r="965">
          <cell r="C965" t="str">
            <v>4-A</v>
          </cell>
          <cell r="D965" t="str">
            <v>ROLLAND PASCAL</v>
          </cell>
          <cell r="E965" t="str">
            <v>M</v>
          </cell>
          <cell r="F965" t="str">
            <v>TEAM BOUSIES</v>
          </cell>
          <cell r="G965">
            <v>24328</v>
          </cell>
          <cell r="H965" t="str">
            <v>Adulte Masculin 50/59 ans</v>
          </cell>
          <cell r="I965" t="str">
            <v>2022</v>
          </cell>
          <cell r="J965" t="str">
            <v>05999017503</v>
          </cell>
          <cell r="K965" t="str">
            <v>4-A</v>
          </cell>
        </row>
        <row r="966">
          <cell r="D966" t="str">
            <v>ROLLIN ESTEBAN</v>
          </cell>
          <cell r="E966" t="str">
            <v>M</v>
          </cell>
          <cell r="F966" t="str">
            <v>VELO CLUB DE L'ESCAUT ANZIN</v>
          </cell>
          <cell r="G966">
            <v>41171</v>
          </cell>
          <cell r="H966" t="str">
            <v>Jeune Masculin 9/10 ans</v>
          </cell>
          <cell r="I966" t="str">
            <v>2022</v>
          </cell>
          <cell r="J966" t="str">
            <v>05999129117</v>
          </cell>
          <cell r="K966" t="str">
            <v>JE</v>
          </cell>
        </row>
        <row r="967">
          <cell r="D967" t="str">
            <v>RONCHIN EMILIEN</v>
          </cell>
          <cell r="E967" t="str">
            <v>M</v>
          </cell>
          <cell r="F967" t="str">
            <v>VELO CLUB SOLESMES</v>
          </cell>
          <cell r="G967">
            <v>40591</v>
          </cell>
          <cell r="H967" t="str">
            <v>Jeune Masculin 11/12 ans</v>
          </cell>
          <cell r="I967" t="str">
            <v>2022</v>
          </cell>
          <cell r="J967" t="str">
            <v>05999135498</v>
          </cell>
          <cell r="K967" t="str">
            <v>JE</v>
          </cell>
        </row>
        <row r="968">
          <cell r="C968" t="str">
            <v>2</v>
          </cell>
          <cell r="D968" t="str">
            <v>ROULY ALEXIS</v>
          </cell>
          <cell r="E968" t="str">
            <v>M</v>
          </cell>
          <cell r="F968" t="str">
            <v>TEAM BOUSIES</v>
          </cell>
          <cell r="G968">
            <v>35552</v>
          </cell>
          <cell r="H968" t="str">
            <v>Adulte Masculin 20/29 ans</v>
          </cell>
          <cell r="I968" t="str">
            <v>2022</v>
          </cell>
          <cell r="J968" t="str">
            <v>05999124737</v>
          </cell>
          <cell r="K968" t="str">
            <v>2</v>
          </cell>
        </row>
        <row r="969">
          <cell r="D969" t="str">
            <v>ROULY FRANCK</v>
          </cell>
          <cell r="E969" t="str">
            <v>M</v>
          </cell>
          <cell r="F969" t="str">
            <v>ETOILE CYCLISTE LIEU ST AMAND</v>
          </cell>
          <cell r="G969">
            <v>26782</v>
          </cell>
          <cell r="H969" t="str">
            <v>Adulte Masculin 40/49 ans</v>
          </cell>
          <cell r="I969" t="str">
            <v>2022</v>
          </cell>
          <cell r="J969" t="str">
            <v>05999080939</v>
          </cell>
          <cell r="K969" t="str">
            <v>3</v>
          </cell>
        </row>
        <row r="970">
          <cell r="D970" t="str">
            <v>ROULY TIMEO</v>
          </cell>
          <cell r="E970" t="str">
            <v>M</v>
          </cell>
          <cell r="F970" t="str">
            <v>TEAM BOUSIES</v>
          </cell>
          <cell r="G970">
            <v>42541</v>
          </cell>
          <cell r="H970"/>
          <cell r="I970" t="str">
            <v>2022</v>
          </cell>
          <cell r="J970" t="str">
            <v>05999124738</v>
          </cell>
          <cell r="K970" t="str">
            <v>JE</v>
          </cell>
        </row>
        <row r="971">
          <cell r="C971" t="str">
            <v>2</v>
          </cell>
          <cell r="D971" t="str">
            <v>ROUSSEAU DIDIER</v>
          </cell>
          <cell r="E971" t="str">
            <v>M</v>
          </cell>
          <cell r="F971" t="str">
            <v>T.C.S.P. 59 - FERRIERE LA GRANDE</v>
          </cell>
          <cell r="G971">
            <v>25256</v>
          </cell>
          <cell r="H971" t="str">
            <v>Adulte Masculin 50/59 ans</v>
          </cell>
          <cell r="I971" t="str">
            <v>2022</v>
          </cell>
          <cell r="J971" t="str">
            <v>05999081968</v>
          </cell>
          <cell r="K971" t="str">
            <v>2</v>
          </cell>
        </row>
        <row r="972">
          <cell r="C972" t="str">
            <v>2</v>
          </cell>
          <cell r="D972" t="str">
            <v>ROUZE ERIK</v>
          </cell>
          <cell r="E972" t="str">
            <v>M</v>
          </cell>
          <cell r="F972" t="str">
            <v>ETOILE CYCLISTE TOURCOING</v>
          </cell>
          <cell r="G972">
            <v>24735</v>
          </cell>
          <cell r="H972" t="str">
            <v>Adulte Masculin 50/59 ans</v>
          </cell>
          <cell r="I972" t="str">
            <v>2022</v>
          </cell>
          <cell r="J972" t="str">
            <v>05999124119</v>
          </cell>
          <cell r="K972" t="str">
            <v>2</v>
          </cell>
        </row>
        <row r="973">
          <cell r="D973" t="str">
            <v>ROY AXEL</v>
          </cell>
          <cell r="E973" t="str">
            <v>M</v>
          </cell>
          <cell r="F973" t="str">
            <v>CYCLO CLUB WAVRIN</v>
          </cell>
          <cell r="G973">
            <v>39829</v>
          </cell>
          <cell r="H973" t="str">
            <v>Jeune Masculin 13/14 ans</v>
          </cell>
          <cell r="I973" t="str">
            <v>2022</v>
          </cell>
          <cell r="J973" t="str">
            <v>05999129805</v>
          </cell>
          <cell r="K973" t="str">
            <v>JE</v>
          </cell>
        </row>
        <row r="974">
          <cell r="C974" t="str">
            <v>3</v>
          </cell>
          <cell r="D974" t="str">
            <v>RUDZKI CHRISTOPHE</v>
          </cell>
          <cell r="E974" t="str">
            <v>M</v>
          </cell>
          <cell r="F974" t="str">
            <v>ASSOCIATION CYCLISTE DE CUINCY</v>
          </cell>
          <cell r="G974">
            <v>25683</v>
          </cell>
          <cell r="H974" t="str">
            <v>Adulte Masculin 50/59 ans</v>
          </cell>
          <cell r="I974" t="str">
            <v>2022</v>
          </cell>
          <cell r="J974" t="str">
            <v>05999128853</v>
          </cell>
          <cell r="K974" t="str">
            <v>3</v>
          </cell>
        </row>
        <row r="975">
          <cell r="C975" t="str">
            <v>4-A</v>
          </cell>
          <cell r="D975" t="str">
            <v>RUSSO ANTONIO</v>
          </cell>
          <cell r="E975" t="str">
            <v>M</v>
          </cell>
          <cell r="F975" t="str">
            <v>VELO CLUB ARMENTIERES</v>
          </cell>
          <cell r="G975">
            <v>21713</v>
          </cell>
          <cell r="H975" t="str">
            <v>Adulte Masculin 60 ans et plus</v>
          </cell>
          <cell r="I975" t="str">
            <v>2022</v>
          </cell>
          <cell r="J975" t="str">
            <v>05999025847</v>
          </cell>
          <cell r="K975" t="str">
            <v>4-A</v>
          </cell>
        </row>
        <row r="976">
          <cell r="C976" t="str">
            <v>3</v>
          </cell>
          <cell r="D976" t="str">
            <v>RYCKEBUSCH CHRISTOPHE</v>
          </cell>
          <cell r="E976" t="str">
            <v>M</v>
          </cell>
          <cell r="F976" t="str">
            <v>TEAM B.B.L. HERGNIES</v>
          </cell>
          <cell r="G976">
            <v>31036</v>
          </cell>
          <cell r="H976" t="str">
            <v>Adulte Masculin 30/39 ans</v>
          </cell>
          <cell r="I976" t="str">
            <v>2022</v>
          </cell>
          <cell r="J976" t="str">
            <v>05999099575</v>
          </cell>
          <cell r="K976" t="str">
            <v>3</v>
          </cell>
        </row>
        <row r="977">
          <cell r="C977" t="str">
            <v>3</v>
          </cell>
          <cell r="D977" t="str">
            <v>SAGUEZ NICOLA</v>
          </cell>
          <cell r="E977" t="str">
            <v>M</v>
          </cell>
          <cell r="F977" t="str">
            <v>UNION SPORTIVE VALENCIENNES MARLY</v>
          </cell>
          <cell r="G977">
            <v>37755</v>
          </cell>
          <cell r="H977" t="str">
            <v>Adulte Masculin 17/19 ans</v>
          </cell>
          <cell r="I977" t="str">
            <v>2022</v>
          </cell>
          <cell r="J977" t="str">
            <v>05999124151</v>
          </cell>
          <cell r="K977" t="str">
            <v>3</v>
          </cell>
        </row>
        <row r="978">
          <cell r="C978" t="str">
            <v>1</v>
          </cell>
          <cell r="D978" t="str">
            <v>SAINT-QUENTIN HUGO</v>
          </cell>
          <cell r="E978" t="str">
            <v>M</v>
          </cell>
          <cell r="F978" t="str">
            <v>GAZ ELEC CLUB DE DOUAI</v>
          </cell>
          <cell r="G978">
            <v>38011</v>
          </cell>
          <cell r="H978" t="str">
            <v>Adulte Masculin 17/19 ans</v>
          </cell>
          <cell r="I978" t="str">
            <v>2022</v>
          </cell>
          <cell r="J978" t="str">
            <v>05999084868</v>
          </cell>
          <cell r="K978" t="str">
            <v>1</v>
          </cell>
        </row>
        <row r="979">
          <cell r="C979" t="str">
            <v>2</v>
          </cell>
          <cell r="D979" t="str">
            <v>SAINTRAIN CORENTIN</v>
          </cell>
          <cell r="E979" t="str">
            <v>M</v>
          </cell>
          <cell r="F979" t="str">
            <v>ETOILE CYCLISTE LIEU ST AMAND</v>
          </cell>
          <cell r="G979">
            <v>37088</v>
          </cell>
          <cell r="H979" t="str">
            <v>Adulte Masculin 20/29 ans</v>
          </cell>
          <cell r="I979" t="str">
            <v>2022</v>
          </cell>
          <cell r="J979" t="str">
            <v>05994059693</v>
          </cell>
          <cell r="K979" t="str">
            <v>2</v>
          </cell>
        </row>
        <row r="980">
          <cell r="C980" t="str">
            <v>2</v>
          </cell>
          <cell r="D980" t="str">
            <v>SAINTRAIN GERARD</v>
          </cell>
          <cell r="E980" t="str">
            <v>M</v>
          </cell>
          <cell r="F980" t="str">
            <v>ETOILE CYCLISTE LIEU ST AMAND</v>
          </cell>
          <cell r="G980">
            <v>27238</v>
          </cell>
          <cell r="H980" t="str">
            <v>Adulte Masculin 40/49 ans</v>
          </cell>
          <cell r="I980" t="str">
            <v>2022</v>
          </cell>
          <cell r="J980" t="str">
            <v>05994054577</v>
          </cell>
          <cell r="K980" t="str">
            <v>2</v>
          </cell>
        </row>
        <row r="981">
          <cell r="C981" t="str">
            <v>FE</v>
          </cell>
          <cell r="D981" t="str">
            <v>SALET CAROLINE</v>
          </cell>
          <cell r="E981" t="str">
            <v>F</v>
          </cell>
          <cell r="F981" t="str">
            <v>CYCLOS RANDONNEURS LA BASSEE</v>
          </cell>
          <cell r="G981">
            <v>27622</v>
          </cell>
          <cell r="H981" t="str">
            <v>Adulte Féminin 40/49 ans</v>
          </cell>
          <cell r="I981" t="str">
            <v>2022</v>
          </cell>
          <cell r="J981" t="str">
            <v>05999124497</v>
          </cell>
          <cell r="K981" t="str">
            <v>FE</v>
          </cell>
        </row>
        <row r="982">
          <cell r="C982" t="str">
            <v>1</v>
          </cell>
          <cell r="D982" t="str">
            <v>SAMIER GERMAIN</v>
          </cell>
          <cell r="E982" t="str">
            <v>M</v>
          </cell>
          <cell r="F982" t="str">
            <v>CAMPHIN EN CAREMBAULT CYCLING TEAM</v>
          </cell>
          <cell r="G982">
            <v>37349</v>
          </cell>
          <cell r="H982" t="str">
            <v>Adulte Masculin 20/29 ans</v>
          </cell>
          <cell r="I982" t="str">
            <v>2022</v>
          </cell>
          <cell r="J982" t="str">
            <v>05999086208</v>
          </cell>
          <cell r="K982" t="str">
            <v>1</v>
          </cell>
        </row>
        <row r="983">
          <cell r="D983" t="str">
            <v>SANCHEZ JULES</v>
          </cell>
          <cell r="E983" t="str">
            <v>M</v>
          </cell>
          <cell r="F983" t="str">
            <v>VELO CLUB DE L'ESCAUT ANZIN</v>
          </cell>
          <cell r="G983">
            <v>40031</v>
          </cell>
          <cell r="H983" t="str">
            <v>Jeune Masculin 13/14 ans</v>
          </cell>
          <cell r="I983" t="str">
            <v>2022</v>
          </cell>
          <cell r="J983" t="str">
            <v>05999128861</v>
          </cell>
          <cell r="K983" t="str">
            <v>JE</v>
          </cell>
        </row>
        <row r="984">
          <cell r="C984" t="str">
            <v>3</v>
          </cell>
          <cell r="D984" t="str">
            <v>SART SEBASTIEN</v>
          </cell>
          <cell r="E984" t="str">
            <v>M</v>
          </cell>
          <cell r="F984" t="str">
            <v>ETOILE CYCLISTE FEIGNIES</v>
          </cell>
          <cell r="G984">
            <v>34521</v>
          </cell>
          <cell r="H984" t="str">
            <v>Adulte Masculin 20/29 ans</v>
          </cell>
          <cell r="I984" t="str">
            <v>2022</v>
          </cell>
          <cell r="J984" t="str">
            <v>05999119885</v>
          </cell>
          <cell r="K984" t="str">
            <v>3</v>
          </cell>
        </row>
        <row r="985">
          <cell r="D985" t="str">
            <v>SAUDEMONT HERVE</v>
          </cell>
          <cell r="E985" t="str">
            <v>M</v>
          </cell>
          <cell r="F985" t="str">
            <v>SAULZOIR MONTRECOURT CYCLING CLUB</v>
          </cell>
          <cell r="G985">
            <v>26657</v>
          </cell>
          <cell r="H985" t="str">
            <v>Adulte Masculin 50/59 ans</v>
          </cell>
          <cell r="I985" t="str">
            <v>2022</v>
          </cell>
          <cell r="J985" t="str">
            <v>05996225885</v>
          </cell>
          <cell r="K985" t="str">
            <v>4-A</v>
          </cell>
        </row>
        <row r="986">
          <cell r="D986" t="str">
            <v>SAUGRAIN KLOE</v>
          </cell>
          <cell r="E986" t="str">
            <v>F</v>
          </cell>
          <cell r="F986" t="str">
            <v>ETOILE CYCLISTE TOURCOING</v>
          </cell>
          <cell r="G986">
            <v>38957</v>
          </cell>
          <cell r="H986" t="str">
            <v>Jeune Féminin 15/16 ans</v>
          </cell>
          <cell r="I986" t="str">
            <v>2022</v>
          </cell>
          <cell r="J986" t="str">
            <v>05999122379</v>
          </cell>
          <cell r="K986" t="str">
            <v>JE</v>
          </cell>
        </row>
        <row r="987">
          <cell r="C987" t="str">
            <v>2</v>
          </cell>
          <cell r="D987" t="str">
            <v>SAUVAGE ARNAUD</v>
          </cell>
          <cell r="E987" t="str">
            <v>M</v>
          </cell>
          <cell r="F987" t="str">
            <v>VELO CLUB DE L'ESCAUT ANZIN</v>
          </cell>
          <cell r="G987">
            <v>28877</v>
          </cell>
          <cell r="H987" t="str">
            <v>Adulte Masculin 40/49 ans</v>
          </cell>
          <cell r="I987" t="str">
            <v>2022</v>
          </cell>
          <cell r="J987" t="str">
            <v>05999024086</v>
          </cell>
          <cell r="K987" t="str">
            <v>2</v>
          </cell>
        </row>
        <row r="988">
          <cell r="C988" t="str">
            <v>2</v>
          </cell>
          <cell r="D988" t="str">
            <v>SAUVAGE FRANCOIS</v>
          </cell>
          <cell r="E988" t="str">
            <v>M</v>
          </cell>
          <cell r="F988" t="str">
            <v>VELO CLUB DE L'ESCAUT ANZIN</v>
          </cell>
          <cell r="G988">
            <v>28318</v>
          </cell>
          <cell r="H988" t="str">
            <v>Adulte Masculin 40/49 ans</v>
          </cell>
          <cell r="I988" t="str">
            <v>2022</v>
          </cell>
          <cell r="J988" t="str">
            <v>05999028517</v>
          </cell>
          <cell r="K988" t="str">
            <v>2</v>
          </cell>
        </row>
        <row r="989">
          <cell r="C989" t="str">
            <v>3</v>
          </cell>
          <cell r="D989" t="str">
            <v>SAVARY ENZO</v>
          </cell>
          <cell r="E989" t="str">
            <v>M</v>
          </cell>
          <cell r="F989" t="str">
            <v>CYCLO CLUB WAVRIN</v>
          </cell>
          <cell r="G989">
            <v>38596</v>
          </cell>
          <cell r="H989" t="str">
            <v>Adulte Masculin 17/19 ans</v>
          </cell>
          <cell r="I989" t="str">
            <v>2022</v>
          </cell>
          <cell r="J989" t="str">
            <v>05999128510</v>
          </cell>
          <cell r="K989" t="str">
            <v>3</v>
          </cell>
        </row>
        <row r="990">
          <cell r="C990" t="str">
            <v>3</v>
          </cell>
          <cell r="D990" t="str">
            <v>SAVARY VIANNEY</v>
          </cell>
          <cell r="E990" t="str">
            <v>M</v>
          </cell>
          <cell r="F990" t="str">
            <v>ESPOIR CYCLISTE WAMBRECHIES MARQUETTE</v>
          </cell>
          <cell r="G990">
            <v>28979</v>
          </cell>
          <cell r="H990" t="str">
            <v>Adulte Masculin 40/49 ans</v>
          </cell>
          <cell r="I990" t="str">
            <v>2022</v>
          </cell>
          <cell r="J990" t="str">
            <v>05999128145</v>
          </cell>
          <cell r="K990" t="str">
            <v>3</v>
          </cell>
        </row>
        <row r="991">
          <cell r="C991" t="str">
            <v>3</v>
          </cell>
          <cell r="D991" t="str">
            <v>SCHIAVONE VIRGILIO</v>
          </cell>
          <cell r="E991" t="str">
            <v>M</v>
          </cell>
          <cell r="F991" t="str">
            <v>AS HELLEMMES CYCLISME</v>
          </cell>
          <cell r="G991">
            <v>27681</v>
          </cell>
          <cell r="H991" t="str">
            <v>Adulte Masculin 40/49 ans</v>
          </cell>
          <cell r="I991" t="str">
            <v>2022</v>
          </cell>
          <cell r="J991" t="str">
            <v>05999013636</v>
          </cell>
          <cell r="K991" t="str">
            <v>3</v>
          </cell>
        </row>
        <row r="992">
          <cell r="C992" t="str">
            <v>4-A</v>
          </cell>
          <cell r="D992" t="str">
            <v>SCHODZINSKI BERTRAND</v>
          </cell>
          <cell r="E992" t="str">
            <v>M</v>
          </cell>
          <cell r="F992" t="str">
            <v>HAVELUY CYCLO CLUB</v>
          </cell>
          <cell r="G992">
            <v>24402</v>
          </cell>
          <cell r="H992" t="str">
            <v>Adulte Masculin 50/59 ans</v>
          </cell>
          <cell r="I992" t="str">
            <v>2022</v>
          </cell>
          <cell r="J992" t="str">
            <v>05994063062</v>
          </cell>
          <cell r="K992" t="str">
            <v>4-A</v>
          </cell>
        </row>
        <row r="993">
          <cell r="C993" t="str">
            <v>4-A</v>
          </cell>
          <cell r="D993" t="str">
            <v>SCREVE BRUNO</v>
          </cell>
          <cell r="E993" t="str">
            <v>M</v>
          </cell>
          <cell r="F993" t="str">
            <v>UNION VELOCIPEDIQUE FOURMISIENNE</v>
          </cell>
          <cell r="G993">
            <v>21731</v>
          </cell>
          <cell r="H993" t="str">
            <v>Adulte Masculin 60 ans et plus</v>
          </cell>
          <cell r="I993" t="str">
            <v>2022</v>
          </cell>
          <cell r="J993" t="str">
            <v>05996224012</v>
          </cell>
          <cell r="K993" t="str">
            <v>4-A</v>
          </cell>
        </row>
        <row r="994">
          <cell r="C994" t="str">
            <v>3</v>
          </cell>
          <cell r="D994" t="str">
            <v>SCREVE THIBAUT</v>
          </cell>
          <cell r="E994" t="str">
            <v>M</v>
          </cell>
          <cell r="F994" t="str">
            <v>UNION VELOCIPEDIQUE FOURMISIENNE</v>
          </cell>
          <cell r="G994">
            <v>32707</v>
          </cell>
          <cell r="H994" t="str">
            <v>Adulte Masculin 30/39 ans</v>
          </cell>
          <cell r="I994" t="str">
            <v>2022</v>
          </cell>
          <cell r="J994" t="str">
            <v>05999128342</v>
          </cell>
          <cell r="K994" t="str">
            <v>3</v>
          </cell>
        </row>
        <row r="995">
          <cell r="D995" t="str">
            <v>SELLIEZ THOMAS</v>
          </cell>
          <cell r="E995" t="str">
            <v>M</v>
          </cell>
          <cell r="F995" t="str">
            <v>CYCLO CLUB WAVRIN</v>
          </cell>
          <cell r="G995">
            <v>39400</v>
          </cell>
          <cell r="H995" t="str">
            <v>Jeune Masculin 15/16 ans</v>
          </cell>
          <cell r="I995" t="str">
            <v>2022</v>
          </cell>
          <cell r="J995" t="str">
            <v>05999128511</v>
          </cell>
          <cell r="K995" t="str">
            <v>JE</v>
          </cell>
        </row>
        <row r="996">
          <cell r="C996" t="str">
            <v>1</v>
          </cell>
          <cell r="D996" t="str">
            <v>SEMOULIN JOAKIM</v>
          </cell>
          <cell r="E996" t="str">
            <v>M</v>
          </cell>
          <cell r="F996" t="str">
            <v>TEAM B.B.L. HERGNIES</v>
          </cell>
          <cell r="G996">
            <v>32218</v>
          </cell>
          <cell r="H996" t="str">
            <v>Adulte Masculin 30/39 ans</v>
          </cell>
          <cell r="I996" t="str">
            <v>2022</v>
          </cell>
          <cell r="J996" t="str">
            <v>05999099576</v>
          </cell>
          <cell r="K996" t="str">
            <v>1</v>
          </cell>
        </row>
        <row r="997">
          <cell r="D997" t="str">
            <v>SERANT ELLIE</v>
          </cell>
          <cell r="E997" t="str">
            <v>F</v>
          </cell>
          <cell r="F997" t="str">
            <v>UNION VELOCIPEDIQUE FOURMISIENNE</v>
          </cell>
          <cell r="G997">
            <v>40822</v>
          </cell>
          <cell r="H997" t="str">
            <v>Jeune Féminin 11/12 ans</v>
          </cell>
          <cell r="I997" t="str">
            <v>2022</v>
          </cell>
          <cell r="J997" t="str">
            <v>05999129166</v>
          </cell>
          <cell r="K997" t="str">
            <v>JE</v>
          </cell>
        </row>
        <row r="998">
          <cell r="D998" t="str">
            <v>SERANT THIBAUD</v>
          </cell>
          <cell r="E998" t="str">
            <v>M</v>
          </cell>
          <cell r="F998" t="str">
            <v>UNION VELOCIPEDIQUE FOURMISIENNE</v>
          </cell>
          <cell r="G998">
            <v>39522</v>
          </cell>
          <cell r="H998" t="str">
            <v>Jeune Masculin 13/14 ans</v>
          </cell>
          <cell r="I998" t="str">
            <v>2022</v>
          </cell>
          <cell r="J998" t="str">
            <v>05999026799</v>
          </cell>
          <cell r="K998" t="str">
            <v>JE</v>
          </cell>
        </row>
        <row r="999">
          <cell r="C999" t="str">
            <v>3</v>
          </cell>
          <cell r="D999" t="str">
            <v>SERE BENJAMIN</v>
          </cell>
          <cell r="E999" t="str">
            <v>M</v>
          </cell>
          <cell r="F999" t="str">
            <v>CYCLO CLUB WAVRIN</v>
          </cell>
          <cell r="G999">
            <v>38712</v>
          </cell>
          <cell r="H999" t="str">
            <v>Adulte Masculin 17/19 ans</v>
          </cell>
          <cell r="I999" t="str">
            <v>2022</v>
          </cell>
          <cell r="J999" t="str">
            <v>05999128512</v>
          </cell>
          <cell r="K999" t="str">
            <v>3</v>
          </cell>
        </row>
        <row r="1000">
          <cell r="C1000" t="str">
            <v>3</v>
          </cell>
          <cell r="D1000" t="str">
            <v>SERE MARC</v>
          </cell>
          <cell r="E1000" t="str">
            <v>M</v>
          </cell>
          <cell r="F1000" t="str">
            <v>CYCLO CLUB WAVRIN</v>
          </cell>
          <cell r="G1000">
            <v>25733</v>
          </cell>
          <cell r="H1000" t="str">
            <v>Adulte Masculin 50/59 ans</v>
          </cell>
          <cell r="I1000" t="str">
            <v>2022</v>
          </cell>
          <cell r="J1000" t="str">
            <v>05999092855</v>
          </cell>
          <cell r="K1000" t="str">
            <v>3</v>
          </cell>
        </row>
        <row r="1001">
          <cell r="D1001" t="str">
            <v>SERRURIER-AYER ANTONIN</v>
          </cell>
          <cell r="E1001" t="str">
            <v>M</v>
          </cell>
          <cell r="F1001" t="str">
            <v>UNION SPORTIVE VALENCIENNES MARLY</v>
          </cell>
          <cell r="G1001">
            <v>39752</v>
          </cell>
          <cell r="H1001" t="str">
            <v>Jeune Masculin 13/14 ans</v>
          </cell>
          <cell r="I1001" t="str">
            <v>2022</v>
          </cell>
          <cell r="J1001" t="str">
            <v>05999136103</v>
          </cell>
          <cell r="K1001" t="str">
            <v>JE</v>
          </cell>
        </row>
        <row r="1002">
          <cell r="C1002" t="str">
            <v>2</v>
          </cell>
          <cell r="D1002" t="str">
            <v>SIJNESAEL RÉMI</v>
          </cell>
          <cell r="E1002" t="str">
            <v>M</v>
          </cell>
          <cell r="F1002" t="str">
            <v>ESPOIR CYCLISTE WAMBRECHIES MARQUETTE</v>
          </cell>
          <cell r="G1002">
            <v>31768</v>
          </cell>
          <cell r="H1002" t="str">
            <v>Adulte Masculin 30/39 ans</v>
          </cell>
          <cell r="I1002" t="str">
            <v>2022</v>
          </cell>
          <cell r="J1002" t="str">
            <v>05996220382</v>
          </cell>
          <cell r="K1002" t="str">
            <v>2</v>
          </cell>
        </row>
        <row r="1003">
          <cell r="C1003" t="str">
            <v>4-B</v>
          </cell>
          <cell r="D1003" t="str">
            <v>SIMOENS JEAN-LUC</v>
          </cell>
          <cell r="E1003" t="str">
            <v>M</v>
          </cell>
          <cell r="F1003" t="str">
            <v>UNION SPORTIVE SAINT ANDRE</v>
          </cell>
          <cell r="G1003">
            <v>18690</v>
          </cell>
          <cell r="H1003" t="str">
            <v>Adulte Masculin 60 ans et plus</v>
          </cell>
          <cell r="I1003" t="str">
            <v>2022</v>
          </cell>
          <cell r="J1003" t="str">
            <v>05996215566</v>
          </cell>
          <cell r="K1003" t="str">
            <v>4-B</v>
          </cell>
        </row>
        <row r="1004">
          <cell r="C1004" t="str">
            <v>1</v>
          </cell>
          <cell r="D1004" t="str">
            <v>SIRO ARNAUD</v>
          </cell>
          <cell r="E1004" t="str">
            <v>M</v>
          </cell>
          <cell r="F1004" t="str">
            <v>ASSOCIATION CYCLISTE D'ETROEUNGT</v>
          </cell>
          <cell r="G1004">
            <v>32401</v>
          </cell>
          <cell r="H1004" t="str">
            <v>Adulte Masculin 30/39 ans</v>
          </cell>
          <cell r="I1004" t="str">
            <v>2022</v>
          </cell>
          <cell r="J1004" t="str">
            <v>05999109295</v>
          </cell>
          <cell r="K1004" t="str">
            <v>1</v>
          </cell>
        </row>
        <row r="1005">
          <cell r="C1005" t="str">
            <v>1</v>
          </cell>
          <cell r="D1005" t="str">
            <v>SIRO AURELIEN</v>
          </cell>
          <cell r="E1005" t="str">
            <v>M</v>
          </cell>
          <cell r="F1005" t="str">
            <v>ASSOCIATION CYCLISTE D'ETROEUNGT</v>
          </cell>
          <cell r="G1005">
            <v>31552</v>
          </cell>
          <cell r="H1005" t="str">
            <v>Adulte Masculin 30/39 ans</v>
          </cell>
          <cell r="I1005" t="str">
            <v>2022</v>
          </cell>
          <cell r="J1005" t="str">
            <v>05999078091</v>
          </cell>
          <cell r="K1005" t="str">
            <v>1</v>
          </cell>
        </row>
        <row r="1006">
          <cell r="C1006" t="str">
            <v>1</v>
          </cell>
          <cell r="D1006" t="str">
            <v>SIX CORENTIN</v>
          </cell>
          <cell r="E1006" t="str">
            <v>M</v>
          </cell>
          <cell r="F1006" t="str">
            <v>CAMPHIN EN CAREMBAULT CYCLING TEAM</v>
          </cell>
          <cell r="G1006">
            <v>38218</v>
          </cell>
          <cell r="H1006" t="str">
            <v>Adulte Masculin 17/19 ans</v>
          </cell>
          <cell r="I1006" t="str">
            <v>2022</v>
          </cell>
          <cell r="J1006" t="str">
            <v>05999023288</v>
          </cell>
          <cell r="K1006" t="str">
            <v>1</v>
          </cell>
        </row>
        <row r="1007">
          <cell r="C1007" t="str">
            <v>1</v>
          </cell>
          <cell r="D1007" t="str">
            <v>SIX NICOLAS</v>
          </cell>
          <cell r="E1007" t="str">
            <v>M</v>
          </cell>
          <cell r="F1007" t="str">
            <v>CAMPHIN EN CAREMBAULT CYCLING TEAM</v>
          </cell>
          <cell r="G1007">
            <v>31146</v>
          </cell>
          <cell r="H1007" t="str">
            <v>Adulte Masculin 30/39 ans</v>
          </cell>
          <cell r="I1007" t="str">
            <v>2022</v>
          </cell>
          <cell r="J1007" t="str">
            <v>05999023291</v>
          </cell>
          <cell r="K1007" t="str">
            <v>1</v>
          </cell>
        </row>
        <row r="1008">
          <cell r="C1008" t="str">
            <v>1</v>
          </cell>
          <cell r="D1008" t="str">
            <v>SIX QUENTIN</v>
          </cell>
          <cell r="E1008" t="str">
            <v>M</v>
          </cell>
          <cell r="F1008" t="str">
            <v>CAMPHIN EN CAREMBAULT CYCLING TEAM</v>
          </cell>
          <cell r="G1008">
            <v>37391</v>
          </cell>
          <cell r="H1008" t="str">
            <v>Adulte Masculin 20/29 ans</v>
          </cell>
          <cell r="I1008" t="str">
            <v>2022</v>
          </cell>
          <cell r="J1008" t="str">
            <v>05999023289</v>
          </cell>
          <cell r="K1008" t="str">
            <v>1</v>
          </cell>
        </row>
        <row r="1009">
          <cell r="C1009" t="str">
            <v>3</v>
          </cell>
          <cell r="D1009" t="str">
            <v>SIX SEBASTIEN</v>
          </cell>
          <cell r="E1009" t="str">
            <v>M</v>
          </cell>
          <cell r="F1009" t="str">
            <v>LINSELLES CYCLISME</v>
          </cell>
          <cell r="G1009">
            <v>27052</v>
          </cell>
          <cell r="H1009" t="str">
            <v>Adulte Masculin 40/49 ans</v>
          </cell>
          <cell r="I1009" t="str">
            <v>2022</v>
          </cell>
          <cell r="J1009" t="str">
            <v>05999092704</v>
          </cell>
          <cell r="K1009" t="str">
            <v>3</v>
          </cell>
        </row>
        <row r="1010">
          <cell r="C1010" t="str">
            <v>3</v>
          </cell>
          <cell r="D1010" t="str">
            <v>SIX STEPHANE</v>
          </cell>
          <cell r="E1010" t="str">
            <v>M</v>
          </cell>
          <cell r="F1010" t="str">
            <v>CAMPHIN EN CAREMBAULT CYCLING TEAM</v>
          </cell>
          <cell r="G1010">
            <v>29087</v>
          </cell>
          <cell r="H1010" t="str">
            <v>Adulte Masculin 40/49 ans</v>
          </cell>
          <cell r="I1010" t="str">
            <v>2022</v>
          </cell>
          <cell r="J1010" t="str">
            <v>05999084982</v>
          </cell>
          <cell r="K1010" t="str">
            <v>3</v>
          </cell>
        </row>
        <row r="1011">
          <cell r="C1011" t="str">
            <v>3</v>
          </cell>
          <cell r="D1011" t="str">
            <v>SIZAIRE THOMAS</v>
          </cell>
          <cell r="E1011" t="str">
            <v>M</v>
          </cell>
          <cell r="F1011" t="str">
            <v>NEW TEAM MAULDE</v>
          </cell>
          <cell r="G1011">
            <v>30873</v>
          </cell>
          <cell r="H1011" t="str">
            <v>Adulte Masculin 30/39 ans</v>
          </cell>
          <cell r="I1011" t="str">
            <v>2022</v>
          </cell>
          <cell r="J1011" t="str">
            <v>05996223702</v>
          </cell>
          <cell r="K1011" t="str">
            <v>3</v>
          </cell>
        </row>
        <row r="1012">
          <cell r="C1012" t="str">
            <v>2</v>
          </cell>
          <cell r="D1012" t="str">
            <v>SIZAIRE VINCENT</v>
          </cell>
          <cell r="E1012" t="str">
            <v>M</v>
          </cell>
          <cell r="F1012" t="str">
            <v>NEW TEAM MAULDE</v>
          </cell>
          <cell r="G1012">
            <v>30873</v>
          </cell>
          <cell r="H1012" t="str">
            <v>Adulte Masculin 30/39 ans</v>
          </cell>
          <cell r="I1012" t="str">
            <v>2022</v>
          </cell>
          <cell r="J1012" t="str">
            <v>05999024895</v>
          </cell>
          <cell r="K1012" t="str">
            <v>2</v>
          </cell>
        </row>
        <row r="1013">
          <cell r="D1013" t="str">
            <v>SMETS SEBASTIEN</v>
          </cell>
          <cell r="E1013" t="str">
            <v>M</v>
          </cell>
          <cell r="F1013" t="str">
            <v>CYCLO CLUB WAVRIN</v>
          </cell>
          <cell r="G1013">
            <v>27960</v>
          </cell>
          <cell r="H1013" t="str">
            <v>Adulte Masculin 40/49 ans</v>
          </cell>
          <cell r="I1013" t="str">
            <v>2022</v>
          </cell>
          <cell r="J1013" t="str">
            <v>05999108781</v>
          </cell>
          <cell r="K1013" t="str">
            <v>3</v>
          </cell>
        </row>
        <row r="1014">
          <cell r="C1014" t="str">
            <v>3</v>
          </cell>
          <cell r="D1014" t="str">
            <v>SOBCZAK THEO</v>
          </cell>
          <cell r="E1014" t="str">
            <v>M</v>
          </cell>
          <cell r="F1014" t="str">
            <v>VELO CLUB SOLESMES</v>
          </cell>
          <cell r="G1014">
            <v>37585</v>
          </cell>
          <cell r="H1014" t="str">
            <v>Adulte Masculin 20/29 ans</v>
          </cell>
          <cell r="I1014" t="str">
            <v>2022</v>
          </cell>
          <cell r="J1014" t="str">
            <v>05999111156</v>
          </cell>
          <cell r="K1014" t="str">
            <v>3</v>
          </cell>
        </row>
        <row r="1015">
          <cell r="C1015" t="str">
            <v>4-A</v>
          </cell>
          <cell r="D1015" t="str">
            <v>SOENEN VIRGINIE</v>
          </cell>
          <cell r="E1015" t="str">
            <v>F</v>
          </cell>
          <cell r="F1015" t="str">
            <v>UNION SPORTIVE VALENCIENNES MARLY</v>
          </cell>
          <cell r="G1015">
            <v>31666</v>
          </cell>
          <cell r="H1015" t="str">
            <v>Adulte Féminin 30/39 ans</v>
          </cell>
          <cell r="I1015" t="str">
            <v>2022</v>
          </cell>
          <cell r="J1015" t="str">
            <v>05999123574</v>
          </cell>
          <cell r="K1015" t="str">
            <v>4-A</v>
          </cell>
        </row>
        <row r="1016">
          <cell r="C1016" t="str">
            <v>3</v>
          </cell>
          <cell r="D1016" t="str">
            <v>SOILE THIERRY</v>
          </cell>
          <cell r="E1016" t="str">
            <v>M</v>
          </cell>
          <cell r="F1016" t="str">
            <v>NEW ORANGE TEAM BOUSBECQUE</v>
          </cell>
          <cell r="G1016">
            <v>23948</v>
          </cell>
          <cell r="H1016" t="str">
            <v>Adulte Masculin 50/59 ans</v>
          </cell>
          <cell r="I1016" t="str">
            <v>2022</v>
          </cell>
          <cell r="J1016" t="str">
            <v>05999028533</v>
          </cell>
          <cell r="K1016" t="str">
            <v>3</v>
          </cell>
        </row>
        <row r="1017">
          <cell r="D1017" t="str">
            <v>SOUFFLET BENJAMIN</v>
          </cell>
          <cell r="E1017" t="str">
            <v>M</v>
          </cell>
          <cell r="F1017" t="str">
            <v>VELO CLUB BAVAISIEN</v>
          </cell>
          <cell r="G1017">
            <v>39421</v>
          </cell>
          <cell r="H1017" t="str">
            <v>Jeune Masculin 15/16 ans</v>
          </cell>
          <cell r="I1017" t="str">
            <v>2022</v>
          </cell>
          <cell r="J1017" t="str">
            <v>05999127607</v>
          </cell>
          <cell r="K1017" t="str">
            <v>JE</v>
          </cell>
        </row>
        <row r="1018">
          <cell r="D1018" t="str">
            <v>SOUFFLET VALENTIN</v>
          </cell>
          <cell r="E1018" t="str">
            <v>M</v>
          </cell>
          <cell r="F1018" t="str">
            <v>VELO CLUB BAVAISIEN</v>
          </cell>
          <cell r="G1018">
            <v>41005</v>
          </cell>
          <cell r="H1018" t="str">
            <v>Jeune Masculin 9/10 ans</v>
          </cell>
          <cell r="I1018" t="str">
            <v>2022</v>
          </cell>
          <cell r="J1018" t="str">
            <v>05999127609</v>
          </cell>
          <cell r="K1018" t="str">
            <v>JE</v>
          </cell>
        </row>
        <row r="1019">
          <cell r="C1019" t="str">
            <v>4-A</v>
          </cell>
          <cell r="D1019" t="str">
            <v>STAQUET AURELIEN</v>
          </cell>
          <cell r="E1019" t="str">
            <v>M</v>
          </cell>
          <cell r="F1019" t="str">
            <v>SAULZOIR MONTRECOURT CYCLING CLUB</v>
          </cell>
          <cell r="G1019">
            <v>34544</v>
          </cell>
          <cell r="H1019" t="str">
            <v>Adulte Masculin 20/29 ans</v>
          </cell>
          <cell r="I1019" t="str">
            <v>2022</v>
          </cell>
          <cell r="J1019" t="str">
            <v>05999090522</v>
          </cell>
          <cell r="K1019" t="str">
            <v>4-A</v>
          </cell>
        </row>
        <row r="1020">
          <cell r="C1020" t="str">
            <v>1</v>
          </cell>
          <cell r="D1020" t="str">
            <v>STIEVENART FRÉDÉRIC</v>
          </cell>
          <cell r="E1020" t="str">
            <v>M</v>
          </cell>
          <cell r="F1020" t="str">
            <v>ETOILE CYCLISTE LIEU ST AMAND</v>
          </cell>
          <cell r="G1020">
            <v>26869</v>
          </cell>
          <cell r="H1020" t="str">
            <v>Adulte Masculin 40/49 ans</v>
          </cell>
          <cell r="I1020" t="str">
            <v>2022</v>
          </cell>
          <cell r="J1020" t="str">
            <v>05996225761</v>
          </cell>
          <cell r="K1020" t="str">
            <v>1</v>
          </cell>
        </row>
        <row r="1021">
          <cell r="C1021" t="str">
            <v>1</v>
          </cell>
          <cell r="D1021" t="str">
            <v>STIEVENART MAXIM</v>
          </cell>
          <cell r="E1021" t="str">
            <v>M</v>
          </cell>
          <cell r="F1021" t="str">
            <v>ETOILE CYCLISTE LIEU ST AMAND</v>
          </cell>
          <cell r="G1021">
            <v>37646</v>
          </cell>
          <cell r="H1021" t="str">
            <v>Adulte Masculin 17/19 ans</v>
          </cell>
          <cell r="I1021" t="str">
            <v>2022</v>
          </cell>
          <cell r="J1021" t="str">
            <v>05999097896</v>
          </cell>
          <cell r="K1021" t="str">
            <v>1</v>
          </cell>
        </row>
        <row r="1022">
          <cell r="C1022" t="str">
            <v>3</v>
          </cell>
          <cell r="D1022" t="str">
            <v>STREMEZ THOMAS</v>
          </cell>
          <cell r="E1022" t="str">
            <v>M</v>
          </cell>
          <cell r="F1022" t="str">
            <v>TEAM BIKE PRESEAU</v>
          </cell>
          <cell r="G1022">
            <v>36687</v>
          </cell>
          <cell r="H1022" t="str">
            <v>Adulte Masculin 20/29 ans</v>
          </cell>
          <cell r="I1022" t="str">
            <v>2022</v>
          </cell>
          <cell r="J1022" t="str">
            <v>05999028522</v>
          </cell>
          <cell r="K1022" t="str">
            <v>3</v>
          </cell>
        </row>
        <row r="1023">
          <cell r="C1023" t="str">
            <v>FE</v>
          </cell>
          <cell r="D1023" t="str">
            <v>SZAMRYLO MARIE</v>
          </cell>
          <cell r="E1023" t="str">
            <v>F</v>
          </cell>
          <cell r="F1023" t="str">
            <v>ASSOCIATION CYCLISTE D'ETROEUNGT</v>
          </cell>
          <cell r="G1023">
            <v>37999</v>
          </cell>
          <cell r="H1023" t="str">
            <v>Adulte Féminin 17/29 ans</v>
          </cell>
          <cell r="I1023" t="str">
            <v>2022</v>
          </cell>
          <cell r="J1023" t="str">
            <v>05999136071</v>
          </cell>
          <cell r="K1023" t="str">
            <v>FE</v>
          </cell>
        </row>
        <row r="1024">
          <cell r="C1024" t="str">
            <v>4-A</v>
          </cell>
          <cell r="D1024" t="str">
            <v>SZCZUREK CHRISTOPHE</v>
          </cell>
          <cell r="E1024" t="str">
            <v>M</v>
          </cell>
          <cell r="F1024" t="str">
            <v>FENAIN CYCLO CLUB</v>
          </cell>
          <cell r="G1024">
            <v>31847</v>
          </cell>
          <cell r="H1024" t="str">
            <v>Adulte Masculin 30/39 ans</v>
          </cell>
          <cell r="I1024" t="str">
            <v>2022</v>
          </cell>
          <cell r="J1024" t="str">
            <v>05957052816</v>
          </cell>
          <cell r="K1024" t="str">
            <v>4-A</v>
          </cell>
        </row>
        <row r="1025">
          <cell r="C1025" t="str">
            <v>2</v>
          </cell>
          <cell r="D1025" t="str">
            <v>TAISNE CHRISTOPHE</v>
          </cell>
          <cell r="E1025" t="str">
            <v>M</v>
          </cell>
          <cell r="F1025" t="str">
            <v>GAZ ELEC CLUB DE DOUAI</v>
          </cell>
          <cell r="G1025">
            <v>27463</v>
          </cell>
          <cell r="H1025" t="str">
            <v>Adulte Masculin 40/49 ans</v>
          </cell>
          <cell r="I1025" t="str">
            <v>2022</v>
          </cell>
          <cell r="J1025" t="str">
            <v>05999029185</v>
          </cell>
          <cell r="K1025" t="str">
            <v>2</v>
          </cell>
        </row>
        <row r="1026">
          <cell r="C1026" t="str">
            <v>2</v>
          </cell>
          <cell r="D1026" t="str">
            <v>TAISNE FABRICE</v>
          </cell>
          <cell r="E1026" t="str">
            <v>M</v>
          </cell>
          <cell r="F1026" t="str">
            <v>ETOILE CYCLISTE LIEU ST AMAND</v>
          </cell>
          <cell r="G1026">
            <v>27155</v>
          </cell>
          <cell r="H1026" t="str">
            <v>Adulte Masculin 40/49 ans</v>
          </cell>
          <cell r="I1026" t="str">
            <v>2022</v>
          </cell>
          <cell r="J1026" t="str">
            <v>05999111171</v>
          </cell>
          <cell r="K1026" t="str">
            <v>2</v>
          </cell>
        </row>
        <row r="1027">
          <cell r="C1027" t="str">
            <v>3</v>
          </cell>
          <cell r="D1027" t="str">
            <v>TAQUET ADRIEN</v>
          </cell>
          <cell r="E1027" t="str">
            <v>M</v>
          </cell>
          <cell r="F1027" t="str">
            <v>FREE BIKING FAMILY ST AMAND LES EAUX</v>
          </cell>
          <cell r="G1027">
            <v>32621</v>
          </cell>
          <cell r="H1027" t="str">
            <v>Adulte Masculin 30/39 ans</v>
          </cell>
          <cell r="I1027" t="str">
            <v>2022</v>
          </cell>
          <cell r="J1027" t="str">
            <v>05999024894</v>
          </cell>
          <cell r="K1027" t="str">
            <v>3</v>
          </cell>
        </row>
        <row r="1028">
          <cell r="C1028" t="str">
            <v>4-A</v>
          </cell>
          <cell r="D1028" t="str">
            <v>TAQUET LAURENT</v>
          </cell>
          <cell r="E1028" t="str">
            <v>M</v>
          </cell>
          <cell r="F1028" t="str">
            <v>FREE BIKING FAMILY ST AMAND LES EAUX</v>
          </cell>
          <cell r="G1028">
            <v>24869</v>
          </cell>
          <cell r="H1028" t="str">
            <v>Adulte Masculin 50/59 ans</v>
          </cell>
          <cell r="I1028" t="str">
            <v>2022</v>
          </cell>
          <cell r="J1028" t="str">
            <v>05994063043</v>
          </cell>
          <cell r="K1028" t="str">
            <v>4-A</v>
          </cell>
        </row>
        <row r="1029">
          <cell r="C1029" t="str">
            <v>3</v>
          </cell>
          <cell r="D1029" t="str">
            <v>TASSEZ PASCAL</v>
          </cell>
          <cell r="E1029" t="str">
            <v>M</v>
          </cell>
          <cell r="F1029" t="str">
            <v>TEAM LABIERE BAILLEUL</v>
          </cell>
          <cell r="G1029">
            <v>23843</v>
          </cell>
          <cell r="H1029" t="str">
            <v>Adulte Masculin 50/59 ans</v>
          </cell>
          <cell r="I1029" t="str">
            <v>2022</v>
          </cell>
          <cell r="J1029" t="str">
            <v>05999128349</v>
          </cell>
          <cell r="K1029" t="str">
            <v>3</v>
          </cell>
        </row>
        <row r="1030">
          <cell r="C1030" t="str">
            <v>3</v>
          </cell>
          <cell r="D1030" t="str">
            <v>TERRANOVA ANTHONY</v>
          </cell>
          <cell r="E1030" t="str">
            <v>M</v>
          </cell>
          <cell r="F1030" t="str">
            <v>CYCLO CLUB WAVRIN</v>
          </cell>
          <cell r="G1030">
            <v>30523</v>
          </cell>
          <cell r="H1030" t="str">
            <v>Adulte Masculin 30/39 ans</v>
          </cell>
          <cell r="I1030" t="str">
            <v>2022</v>
          </cell>
          <cell r="J1030" t="str">
            <v>05999057204</v>
          </cell>
          <cell r="K1030" t="str">
            <v>3</v>
          </cell>
        </row>
        <row r="1031">
          <cell r="C1031" t="str">
            <v>2</v>
          </cell>
          <cell r="D1031" t="str">
            <v>THIBAUT LOUIS</v>
          </cell>
          <cell r="E1031" t="str">
            <v>M</v>
          </cell>
          <cell r="F1031" t="str">
            <v>UNION SPORTIVE VALENCIENNES MARLY</v>
          </cell>
          <cell r="G1031">
            <v>29183</v>
          </cell>
          <cell r="H1031" t="str">
            <v>Adulte Masculin 40/49 ans</v>
          </cell>
          <cell r="I1031" t="str">
            <v>2022</v>
          </cell>
          <cell r="J1031" t="str">
            <v>05996227229</v>
          </cell>
          <cell r="K1031" t="str">
            <v>2</v>
          </cell>
        </row>
        <row r="1032">
          <cell r="D1032" t="str">
            <v>THIBEAU LOIC</v>
          </cell>
          <cell r="E1032" t="str">
            <v>M</v>
          </cell>
          <cell r="F1032" t="str">
            <v>VELO CLUB BAVAISIEN</v>
          </cell>
          <cell r="G1032">
            <v>39301</v>
          </cell>
          <cell r="H1032" t="str">
            <v>Jeune Masculin 15/16 ans</v>
          </cell>
          <cell r="I1032" t="str">
            <v>2022</v>
          </cell>
          <cell r="J1032" t="str">
            <v>05999136201</v>
          </cell>
          <cell r="K1032" t="str">
            <v>JE</v>
          </cell>
        </row>
        <row r="1033">
          <cell r="C1033" t="str">
            <v>3</v>
          </cell>
          <cell r="D1033" t="str">
            <v>THIERCELIN CYRIL</v>
          </cell>
          <cell r="E1033" t="str">
            <v>M</v>
          </cell>
          <cell r="F1033" t="str">
            <v>UNION SPORTIVE SAINT ANDRE</v>
          </cell>
          <cell r="G1033">
            <v>35895</v>
          </cell>
          <cell r="H1033" t="str">
            <v>Adulte Masculin 20/29 ans</v>
          </cell>
          <cell r="I1033" t="str">
            <v>2022</v>
          </cell>
          <cell r="J1033" t="str">
            <v>05999013630</v>
          </cell>
          <cell r="K1033" t="str">
            <v>3</v>
          </cell>
        </row>
        <row r="1034">
          <cell r="C1034" t="str">
            <v>3</v>
          </cell>
          <cell r="D1034" t="str">
            <v>THOMAS MATTHIAS</v>
          </cell>
          <cell r="E1034" t="str">
            <v>M</v>
          </cell>
          <cell r="F1034" t="str">
            <v>TEAM B.B.L. HERGNIES</v>
          </cell>
          <cell r="G1034">
            <v>38021</v>
          </cell>
          <cell r="H1034" t="str">
            <v>Adulte Masculin 17/19 ans</v>
          </cell>
          <cell r="I1034" t="str">
            <v>2022</v>
          </cell>
          <cell r="J1034" t="str">
            <v>05999128283</v>
          </cell>
          <cell r="K1034" t="str">
            <v>3</v>
          </cell>
        </row>
        <row r="1035">
          <cell r="C1035" t="str">
            <v>3</v>
          </cell>
          <cell r="D1035" t="str">
            <v>THOREL MICHAEL</v>
          </cell>
          <cell r="E1035" t="str">
            <v>M</v>
          </cell>
          <cell r="F1035" t="str">
            <v>UNION SPORTIVE SAINT ANDRE</v>
          </cell>
          <cell r="G1035">
            <v>28632</v>
          </cell>
          <cell r="H1035" t="str">
            <v>Adulte Masculin 40/49 ans</v>
          </cell>
          <cell r="I1035" t="str">
            <v>2022</v>
          </cell>
          <cell r="J1035" t="str">
            <v>05999011977</v>
          </cell>
          <cell r="K1035" t="str">
            <v>3</v>
          </cell>
        </row>
        <row r="1036">
          <cell r="D1036" t="str">
            <v>THORLET LYAM</v>
          </cell>
          <cell r="E1036" t="str">
            <v>M</v>
          </cell>
          <cell r="F1036" t="str">
            <v>VELO CLUB DE L'ESCAUT ANZIN</v>
          </cell>
          <cell r="G1036">
            <v>40797</v>
          </cell>
          <cell r="H1036" t="str">
            <v>Jeune Masculin 11/12 ans</v>
          </cell>
          <cell r="I1036" t="str">
            <v>2022</v>
          </cell>
          <cell r="J1036" t="str">
            <v>05999125107</v>
          </cell>
          <cell r="K1036" t="str">
            <v>JE</v>
          </cell>
        </row>
        <row r="1037">
          <cell r="D1037" t="str">
            <v>THORLET YANNICK</v>
          </cell>
          <cell r="E1037" t="str">
            <v>M</v>
          </cell>
          <cell r="F1037" t="str">
            <v>VELO CLUB DE L'ESCAUT ANZIN</v>
          </cell>
          <cell r="G1037">
            <v>29857</v>
          </cell>
          <cell r="H1037" t="str">
            <v>Adulte Masculin 40/49 ans</v>
          </cell>
          <cell r="I1037" t="str">
            <v>2022</v>
          </cell>
          <cell r="J1037" t="str">
            <v>05999128578</v>
          </cell>
          <cell r="K1037" t="str">
            <v>3</v>
          </cell>
        </row>
        <row r="1038">
          <cell r="C1038" t="str">
            <v>3</v>
          </cell>
          <cell r="D1038" t="str">
            <v>TIAGO SEBASTIAN</v>
          </cell>
          <cell r="E1038" t="str">
            <v>M</v>
          </cell>
          <cell r="F1038" t="str">
            <v>LINSELLES CYCLISME</v>
          </cell>
          <cell r="G1038">
            <v>31984</v>
          </cell>
          <cell r="H1038" t="str">
            <v>Adulte Masculin 30/39 ans</v>
          </cell>
          <cell r="I1038" t="str">
            <v>2022</v>
          </cell>
          <cell r="J1038" t="str">
            <v>05999111192</v>
          </cell>
          <cell r="K1038" t="str">
            <v>3</v>
          </cell>
        </row>
        <row r="1039">
          <cell r="C1039" t="str">
            <v>3</v>
          </cell>
          <cell r="D1039" t="str">
            <v>TISON ALEXIS</v>
          </cell>
          <cell r="E1039" t="str">
            <v>M</v>
          </cell>
          <cell r="F1039" t="str">
            <v>RESILIENCE CLUB</v>
          </cell>
          <cell r="G1039">
            <v>32021</v>
          </cell>
          <cell r="H1039" t="str">
            <v>Adulte Masculin 30/39 ans</v>
          </cell>
          <cell r="I1039" t="str">
            <v>2022</v>
          </cell>
          <cell r="J1039" t="str">
            <v>05999123945</v>
          </cell>
          <cell r="K1039" t="str">
            <v>3</v>
          </cell>
        </row>
        <row r="1040">
          <cell r="C1040" t="str">
            <v>2</v>
          </cell>
          <cell r="D1040" t="str">
            <v>TISON CEDRIC</v>
          </cell>
          <cell r="E1040" t="str">
            <v>M</v>
          </cell>
          <cell r="F1040" t="str">
            <v>ETOILE CYCLISTE LIEU ST AMAND</v>
          </cell>
          <cell r="G1040">
            <v>32264</v>
          </cell>
          <cell r="H1040" t="str">
            <v>Adulte Masculin 30/39 ans</v>
          </cell>
          <cell r="I1040" t="str">
            <v>2022</v>
          </cell>
          <cell r="J1040" t="str">
            <v>05999069709</v>
          </cell>
          <cell r="K1040" t="str">
            <v>2</v>
          </cell>
        </row>
        <row r="1041">
          <cell r="C1041" t="str">
            <v>3</v>
          </cell>
          <cell r="D1041" t="str">
            <v>TISSERANT EMMANUEL</v>
          </cell>
          <cell r="E1041" t="str">
            <v>M</v>
          </cell>
          <cell r="F1041" t="str">
            <v>LES VIKINGS VTT MARCHE NORDIQUE OHAIN</v>
          </cell>
          <cell r="G1041">
            <v>29839</v>
          </cell>
          <cell r="H1041" t="str">
            <v>Adulte Masculin 40/49 ans</v>
          </cell>
          <cell r="I1041" t="str">
            <v>2022</v>
          </cell>
          <cell r="J1041" t="str">
            <v>05999130324</v>
          </cell>
          <cell r="K1041" t="str">
            <v>3</v>
          </cell>
        </row>
        <row r="1042">
          <cell r="C1042" t="str">
            <v>3</v>
          </cell>
          <cell r="D1042" t="str">
            <v>TOMASZEWSKI NICOLAS</v>
          </cell>
          <cell r="E1042" t="str">
            <v>M</v>
          </cell>
          <cell r="F1042" t="str">
            <v>VELO CLUB HORNAING</v>
          </cell>
          <cell r="G1042">
            <v>32194</v>
          </cell>
          <cell r="H1042" t="str">
            <v>Adulte Masculin 30/39 ans</v>
          </cell>
          <cell r="I1042" t="str">
            <v>2022</v>
          </cell>
          <cell r="J1042" t="str">
            <v>05999068418</v>
          </cell>
          <cell r="K1042" t="str">
            <v>3</v>
          </cell>
        </row>
        <row r="1043">
          <cell r="C1043" t="str">
            <v>4-A</v>
          </cell>
          <cell r="D1043" t="str">
            <v>TONDELIER DIDIER</v>
          </cell>
          <cell r="E1043" t="str">
            <v>M</v>
          </cell>
          <cell r="F1043" t="str">
            <v>CYCLO CLUB WAVRIN</v>
          </cell>
          <cell r="G1043">
            <v>21166</v>
          </cell>
          <cell r="H1043" t="str">
            <v>Adulte Masculin 60 ans et plus</v>
          </cell>
          <cell r="I1043" t="str">
            <v>2022</v>
          </cell>
          <cell r="J1043" t="str">
            <v>05996215516</v>
          </cell>
          <cell r="K1043" t="str">
            <v>4-A</v>
          </cell>
        </row>
        <row r="1044">
          <cell r="C1044" t="str">
            <v>2</v>
          </cell>
          <cell r="D1044" t="str">
            <v>TONDELIER LUDOVIC</v>
          </cell>
          <cell r="E1044" t="str">
            <v>M</v>
          </cell>
          <cell r="F1044" t="str">
            <v>CLUB CYCLISTE VERLINGHEM</v>
          </cell>
          <cell r="G1044">
            <v>29524</v>
          </cell>
          <cell r="H1044" t="str">
            <v>Adulte Masculin 40/49 ans</v>
          </cell>
          <cell r="I1044" t="str">
            <v>2022</v>
          </cell>
          <cell r="J1044" t="str">
            <v>05999012173</v>
          </cell>
          <cell r="K1044" t="str">
            <v>2</v>
          </cell>
        </row>
        <row r="1045">
          <cell r="C1045" t="str">
            <v>3</v>
          </cell>
          <cell r="D1045" t="str">
            <v>TORNU JÉRÔME</v>
          </cell>
          <cell r="E1045" t="str">
            <v>M</v>
          </cell>
          <cell r="F1045" t="str">
            <v>LINSELLES CYCLISME</v>
          </cell>
          <cell r="G1045">
            <v>26151</v>
          </cell>
          <cell r="H1045" t="str">
            <v>Adulte Masculin 50/59 ans</v>
          </cell>
          <cell r="I1045" t="str">
            <v>2022</v>
          </cell>
          <cell r="J1045" t="str">
            <v>05994047353</v>
          </cell>
          <cell r="K1045" t="str">
            <v>3</v>
          </cell>
        </row>
        <row r="1046">
          <cell r="D1046" t="str">
            <v>TOURNEUX ALICE</v>
          </cell>
          <cell r="E1046" t="str">
            <v>F</v>
          </cell>
          <cell r="F1046" t="str">
            <v>ENTENTE CYCLISTE DE FONTAINE AU BOIS</v>
          </cell>
          <cell r="G1046">
            <v>40749</v>
          </cell>
          <cell r="H1046" t="str">
            <v>Jeune Féminin 11/12 ans</v>
          </cell>
          <cell r="I1046" t="str">
            <v>2022</v>
          </cell>
          <cell r="J1046" t="str">
            <v>05999085425</v>
          </cell>
          <cell r="K1046" t="str">
            <v>JE</v>
          </cell>
        </row>
        <row r="1047">
          <cell r="D1047" t="str">
            <v>TOURNEUX CLARA</v>
          </cell>
          <cell r="E1047" t="str">
            <v>F</v>
          </cell>
          <cell r="F1047" t="str">
            <v>ENTENTE CYCLISTE DE FONTAINE AU BOIS</v>
          </cell>
          <cell r="G1047">
            <v>40064</v>
          </cell>
          <cell r="H1047" t="str">
            <v>Jeune Féminin 13/14 ans</v>
          </cell>
          <cell r="I1047" t="str">
            <v>2022</v>
          </cell>
          <cell r="J1047" t="str">
            <v>05999062296</v>
          </cell>
          <cell r="K1047" t="str">
            <v>JE</v>
          </cell>
        </row>
        <row r="1048">
          <cell r="D1048" t="str">
            <v>TOURNEUX LOUNA</v>
          </cell>
          <cell r="E1048" t="str">
            <v>F</v>
          </cell>
          <cell r="F1048" t="str">
            <v>ENTENTE CYCLISTE DE FONTAINE AU BOIS</v>
          </cell>
          <cell r="G1048">
            <v>39230</v>
          </cell>
          <cell r="H1048" t="str">
            <v>Jeune Féminin 15/16 ans</v>
          </cell>
          <cell r="I1048" t="str">
            <v>2022</v>
          </cell>
          <cell r="J1048" t="str">
            <v>05999062295</v>
          </cell>
          <cell r="K1048" t="str">
            <v>JE</v>
          </cell>
        </row>
        <row r="1049">
          <cell r="C1049" t="str">
            <v>1</v>
          </cell>
          <cell r="D1049" t="str">
            <v>TOURNEUX MICKAEL</v>
          </cell>
          <cell r="E1049" t="str">
            <v>M</v>
          </cell>
          <cell r="F1049" t="str">
            <v>ENTENTE CYCLISTE DE FONTAINE AU BOIS</v>
          </cell>
          <cell r="G1049">
            <v>31390</v>
          </cell>
          <cell r="H1049" t="str">
            <v>Adulte Masculin 30/39 ans</v>
          </cell>
          <cell r="I1049" t="str">
            <v>2022</v>
          </cell>
          <cell r="J1049" t="str">
            <v>05999024147</v>
          </cell>
          <cell r="K1049" t="str">
            <v>1</v>
          </cell>
        </row>
        <row r="1050">
          <cell r="C1050" t="str">
            <v>2</v>
          </cell>
          <cell r="D1050" t="str">
            <v>TRIOLO FLORENT</v>
          </cell>
          <cell r="E1050" t="str">
            <v>M</v>
          </cell>
          <cell r="F1050" t="str">
            <v>VELO CLUB DE L'ESCAUT ANZIN</v>
          </cell>
          <cell r="G1050">
            <v>28243</v>
          </cell>
          <cell r="H1050" t="str">
            <v>Adulte Masculin 40/49 ans</v>
          </cell>
          <cell r="I1050" t="str">
            <v>2022</v>
          </cell>
          <cell r="J1050" t="str">
            <v>05999112479</v>
          </cell>
          <cell r="K1050" t="str">
            <v>2</v>
          </cell>
        </row>
        <row r="1051">
          <cell r="C1051" t="str">
            <v>3</v>
          </cell>
          <cell r="D1051" t="str">
            <v>TROTIN LEO</v>
          </cell>
          <cell r="E1051" t="str">
            <v>M</v>
          </cell>
          <cell r="F1051" t="str">
            <v>ASSOCIATION CYCLISTE D'ETROEUNGT</v>
          </cell>
          <cell r="G1051">
            <v>38610</v>
          </cell>
          <cell r="H1051" t="str">
            <v>Adulte Masculin 17/19 ans</v>
          </cell>
          <cell r="I1051" t="str">
            <v>2022</v>
          </cell>
          <cell r="J1051" t="str">
            <v>05999136072</v>
          </cell>
          <cell r="K1051" t="str">
            <v>3</v>
          </cell>
        </row>
        <row r="1052">
          <cell r="C1052" t="str">
            <v>1</v>
          </cell>
          <cell r="D1052" t="str">
            <v>TROUKENS FABIO</v>
          </cell>
          <cell r="E1052" t="str">
            <v>M</v>
          </cell>
          <cell r="F1052" t="str">
            <v>VELO CLUB UNION HALLUIN</v>
          </cell>
          <cell r="G1052">
            <v>30083</v>
          </cell>
          <cell r="H1052" t="str">
            <v>Adulte Masculin 40/49 ans</v>
          </cell>
          <cell r="I1052" t="str">
            <v>2022</v>
          </cell>
          <cell r="J1052" t="str">
            <v>05999135152</v>
          </cell>
          <cell r="K1052" t="str">
            <v>1</v>
          </cell>
        </row>
        <row r="1053">
          <cell r="C1053" t="str">
            <v>1</v>
          </cell>
          <cell r="D1053" t="str">
            <v>TRUBACZ LAURENT</v>
          </cell>
          <cell r="E1053" t="str">
            <v>M</v>
          </cell>
          <cell r="F1053" t="str">
            <v>TEAM POLICE HDFN - ROUBAIX</v>
          </cell>
          <cell r="G1053">
            <v>27735</v>
          </cell>
          <cell r="H1053" t="str">
            <v>Adulte Masculin 40/49 ans</v>
          </cell>
          <cell r="I1053" t="str">
            <v>2022</v>
          </cell>
          <cell r="J1053" t="str">
            <v>05999127975</v>
          </cell>
          <cell r="K1053" t="str">
            <v>1</v>
          </cell>
        </row>
        <row r="1054">
          <cell r="C1054" t="str">
            <v>1</v>
          </cell>
          <cell r="D1054" t="str">
            <v>TRUWANT TIMOTHY</v>
          </cell>
          <cell r="E1054" t="str">
            <v>M</v>
          </cell>
          <cell r="F1054" t="str">
            <v>LA PEDALE MADELEINOISE</v>
          </cell>
          <cell r="G1054">
            <v>34945</v>
          </cell>
          <cell r="H1054" t="str">
            <v>Adulte Masculin 20/29 ans</v>
          </cell>
          <cell r="I1054" t="str">
            <v>2022</v>
          </cell>
          <cell r="J1054" t="str">
            <v>05999092708</v>
          </cell>
          <cell r="K1054" t="str">
            <v>1</v>
          </cell>
        </row>
        <row r="1055">
          <cell r="C1055" t="str">
            <v>1</v>
          </cell>
          <cell r="D1055" t="str">
            <v>URBIN NICOLAS</v>
          </cell>
          <cell r="E1055" t="str">
            <v>M</v>
          </cell>
          <cell r="F1055" t="str">
            <v>TEAM B.B.L. HERGNIES</v>
          </cell>
          <cell r="G1055">
            <v>33786</v>
          </cell>
          <cell r="H1055" t="str">
            <v>Adulte Masculin 30/39 ans</v>
          </cell>
          <cell r="I1055" t="str">
            <v>2022</v>
          </cell>
          <cell r="J1055" t="str">
            <v>05999111440</v>
          </cell>
          <cell r="K1055" t="str">
            <v>1</v>
          </cell>
        </row>
        <row r="1056">
          <cell r="C1056" t="str">
            <v>3</v>
          </cell>
          <cell r="D1056" t="str">
            <v>VAILLANT ERIC</v>
          </cell>
          <cell r="E1056" t="str">
            <v>M</v>
          </cell>
          <cell r="F1056" t="str">
            <v>T.C.S.P. 59 - FERRIERE LA GRANDE</v>
          </cell>
          <cell r="G1056">
            <v>27845</v>
          </cell>
          <cell r="H1056" t="str">
            <v>Adulte Masculin 40/49 ans</v>
          </cell>
          <cell r="I1056" t="str">
            <v>2022</v>
          </cell>
          <cell r="J1056" t="str">
            <v>05996223019</v>
          </cell>
          <cell r="K1056" t="str">
            <v>3</v>
          </cell>
        </row>
        <row r="1057">
          <cell r="C1057" t="str">
            <v>3</v>
          </cell>
          <cell r="D1057" t="str">
            <v>VAILLANT FABIEN</v>
          </cell>
          <cell r="E1057" t="str">
            <v>M</v>
          </cell>
          <cell r="F1057" t="str">
            <v>UNION SPORTIVE SAINT ANDRE</v>
          </cell>
          <cell r="G1057">
            <v>31436</v>
          </cell>
          <cell r="H1057" t="str">
            <v>Adulte Masculin 30/39 ans</v>
          </cell>
          <cell r="I1057" t="str">
            <v>2022</v>
          </cell>
          <cell r="J1057" t="str">
            <v>05946146072</v>
          </cell>
          <cell r="K1057" t="str">
            <v>3</v>
          </cell>
        </row>
        <row r="1058">
          <cell r="D1058" t="str">
            <v>VAILLANT LOUIS</v>
          </cell>
          <cell r="E1058" t="str">
            <v>M</v>
          </cell>
          <cell r="F1058" t="str">
            <v>UNION SPORTIVE VALENCIENNES MARLY</v>
          </cell>
          <cell r="G1058">
            <v>39002</v>
          </cell>
          <cell r="H1058" t="str">
            <v>Jeune Masculin 15/16 ans</v>
          </cell>
          <cell r="I1058" t="str">
            <v>2022</v>
          </cell>
          <cell r="J1058" t="str">
            <v>05999123936</v>
          </cell>
          <cell r="K1058" t="str">
            <v>JE</v>
          </cell>
        </row>
        <row r="1059">
          <cell r="C1059" t="str">
            <v>4-A</v>
          </cell>
          <cell r="D1059" t="str">
            <v>VALBERT FLAVIEN</v>
          </cell>
          <cell r="E1059" t="str">
            <v>M</v>
          </cell>
          <cell r="F1059" t="str">
            <v>UNION SPORTIVE VALENCIENNES MARLY</v>
          </cell>
          <cell r="G1059">
            <v>23789</v>
          </cell>
          <cell r="H1059" t="str">
            <v>Adulte Masculin 50/59 ans</v>
          </cell>
          <cell r="I1059" t="str">
            <v>2022</v>
          </cell>
          <cell r="J1059" t="str">
            <v>05999124122</v>
          </cell>
          <cell r="K1059" t="str">
            <v>4-A</v>
          </cell>
        </row>
        <row r="1060">
          <cell r="C1060" t="str">
            <v>3</v>
          </cell>
          <cell r="D1060" t="str">
            <v>VALKENAERE NICOLAS</v>
          </cell>
          <cell r="E1060" t="str">
            <v>M</v>
          </cell>
          <cell r="F1060" t="str">
            <v>TEAM LABIERE BAILLEUL</v>
          </cell>
          <cell r="G1060">
            <v>27464</v>
          </cell>
          <cell r="H1060" t="str">
            <v>Adulte Masculin 40/49 ans</v>
          </cell>
          <cell r="I1060" t="str">
            <v>2022</v>
          </cell>
          <cell r="J1060" t="str">
            <v>05999063433</v>
          </cell>
          <cell r="K1060" t="str">
            <v>3</v>
          </cell>
        </row>
        <row r="1061">
          <cell r="C1061" t="str">
            <v>4-A</v>
          </cell>
          <cell r="D1061" t="str">
            <v>VALLETTE NICOLAS</v>
          </cell>
          <cell r="E1061" t="str">
            <v>M</v>
          </cell>
          <cell r="F1061" t="str">
            <v>HAVELUY CYCLO CLUB</v>
          </cell>
          <cell r="G1061">
            <v>31647</v>
          </cell>
          <cell r="H1061" t="str">
            <v>Adulte Masculin 30/39 ans</v>
          </cell>
          <cell r="I1061" t="str">
            <v>2022</v>
          </cell>
          <cell r="J1061" t="str">
            <v>05999066736</v>
          </cell>
          <cell r="K1061" t="str">
            <v>4-A</v>
          </cell>
        </row>
        <row r="1062">
          <cell r="C1062" t="str">
            <v>1</v>
          </cell>
          <cell r="D1062" t="str">
            <v>VAN DE MEULEBROEKE ARNAUD</v>
          </cell>
          <cell r="E1062" t="str">
            <v>M</v>
          </cell>
          <cell r="F1062" t="str">
            <v>VTT SAINT AMAND LES EAUX</v>
          </cell>
          <cell r="G1062">
            <v>25455</v>
          </cell>
          <cell r="H1062" t="str">
            <v>Adulte Masculin 50/59 ans</v>
          </cell>
          <cell r="I1062" t="str">
            <v>2022</v>
          </cell>
          <cell r="J1062" t="str">
            <v>05999016420</v>
          </cell>
          <cell r="K1062" t="str">
            <v>1</v>
          </cell>
        </row>
        <row r="1063">
          <cell r="C1063" t="str">
            <v>3</v>
          </cell>
          <cell r="D1063" t="str">
            <v>VAN DE MEULEBROEKE FLORE</v>
          </cell>
          <cell r="E1063" t="str">
            <v>F</v>
          </cell>
          <cell r="F1063" t="str">
            <v>VTT SAINT AMAND LES EAUX</v>
          </cell>
          <cell r="G1063">
            <v>36323</v>
          </cell>
          <cell r="H1063" t="str">
            <v>Adulte Féminin 17/29 ans</v>
          </cell>
          <cell r="I1063" t="str">
            <v>2022</v>
          </cell>
          <cell r="J1063" t="str">
            <v>05999122701</v>
          </cell>
          <cell r="K1063" t="str">
            <v>3</v>
          </cell>
        </row>
        <row r="1064">
          <cell r="D1064" t="str">
            <v>VAN FRIEL MAXIME</v>
          </cell>
          <cell r="E1064" t="str">
            <v>M</v>
          </cell>
          <cell r="F1064" t="str">
            <v>SAULZOIR MONTRECOURT CYCLING CLUB</v>
          </cell>
          <cell r="G1064">
            <v>39681</v>
          </cell>
          <cell r="H1064" t="str">
            <v>Jeune Masculin 13/14 ans</v>
          </cell>
          <cell r="I1064" t="str">
            <v>2022</v>
          </cell>
          <cell r="J1064" t="str">
            <v>05999083382</v>
          </cell>
          <cell r="K1064" t="str">
            <v>JE</v>
          </cell>
        </row>
        <row r="1065">
          <cell r="D1065" t="str">
            <v>VAN FRIEL THOMAS</v>
          </cell>
          <cell r="E1065" t="str">
            <v>M</v>
          </cell>
          <cell r="F1065" t="str">
            <v>SAULZOIR MONTRECOURT CYCLING CLUB</v>
          </cell>
          <cell r="G1065">
            <v>41139</v>
          </cell>
          <cell r="H1065" t="str">
            <v>Jeune Masculin 9/10 ans</v>
          </cell>
          <cell r="I1065" t="str">
            <v>2022</v>
          </cell>
          <cell r="J1065" t="str">
            <v>05999083434</v>
          </cell>
          <cell r="K1065" t="str">
            <v>JE</v>
          </cell>
        </row>
        <row r="1066">
          <cell r="C1066" t="str">
            <v>3</v>
          </cell>
          <cell r="D1066" t="str">
            <v>VAN GEENBERGHE THIERRY</v>
          </cell>
          <cell r="E1066" t="str">
            <v>M</v>
          </cell>
          <cell r="F1066" t="str">
            <v>LINSELLES CYCLISME</v>
          </cell>
          <cell r="G1066">
            <v>27611</v>
          </cell>
          <cell r="H1066" t="str">
            <v>Adulte Masculin 40/49 ans</v>
          </cell>
          <cell r="I1066" t="str">
            <v>2022</v>
          </cell>
          <cell r="J1066" t="str">
            <v>05999112675</v>
          </cell>
          <cell r="K1066" t="str">
            <v>3</v>
          </cell>
        </row>
        <row r="1067">
          <cell r="C1067" t="str">
            <v>3</v>
          </cell>
          <cell r="D1067" t="str">
            <v>VAN GORP JULIEN</v>
          </cell>
          <cell r="E1067" t="str">
            <v>M</v>
          </cell>
          <cell r="F1067" t="str">
            <v>LINSELLES CYCLISME</v>
          </cell>
          <cell r="G1067">
            <v>32000</v>
          </cell>
          <cell r="H1067" t="str">
            <v>Adulte Masculin 30/39 ans</v>
          </cell>
          <cell r="I1067" t="str">
            <v>2022</v>
          </cell>
          <cell r="J1067" t="str">
            <v>05999111193</v>
          </cell>
          <cell r="K1067" t="str">
            <v>3</v>
          </cell>
        </row>
        <row r="1068">
          <cell r="D1068" t="str">
            <v>VAN LIERDE LUDMILLA</v>
          </cell>
          <cell r="E1068" t="str">
            <v>F</v>
          </cell>
          <cell r="F1068" t="str">
            <v>VELO CLUB UNION HALLUIN</v>
          </cell>
          <cell r="G1068">
            <v>40793</v>
          </cell>
          <cell r="H1068" t="str">
            <v>Jeune Féminin 11/12 ans</v>
          </cell>
          <cell r="I1068" t="str">
            <v>2022</v>
          </cell>
          <cell r="J1068" t="str">
            <v>05999136076</v>
          </cell>
          <cell r="K1068" t="str">
            <v>JE</v>
          </cell>
        </row>
        <row r="1069">
          <cell r="C1069" t="str">
            <v>1</v>
          </cell>
          <cell r="D1069" t="str">
            <v>VAN MUYLEN MAXIME</v>
          </cell>
          <cell r="E1069" t="str">
            <v>M</v>
          </cell>
          <cell r="F1069" t="str">
            <v>VELO CLUB DE L'ESCAUT ANZIN</v>
          </cell>
          <cell r="G1069">
            <v>38123</v>
          </cell>
          <cell r="H1069" t="str">
            <v>Adulte Masculin 17/19 ans</v>
          </cell>
          <cell r="I1069" t="str">
            <v>2022</v>
          </cell>
          <cell r="J1069" t="str">
            <v>05999052627</v>
          </cell>
          <cell r="K1069" t="str">
            <v>1</v>
          </cell>
        </row>
        <row r="1070">
          <cell r="C1070" t="str">
            <v>3</v>
          </cell>
          <cell r="D1070" t="str">
            <v>VAN STAEN ELOUAN</v>
          </cell>
          <cell r="E1070" t="str">
            <v>M</v>
          </cell>
          <cell r="F1070" t="str">
            <v>CYCLO CLUB WAVRIN</v>
          </cell>
          <cell r="G1070">
            <v>37822</v>
          </cell>
          <cell r="H1070" t="str">
            <v>Adulte Masculin 17/19 ans</v>
          </cell>
          <cell r="I1070" t="str">
            <v>2022</v>
          </cell>
          <cell r="J1070" t="str">
            <v>05999133862</v>
          </cell>
          <cell r="K1070" t="str">
            <v>3</v>
          </cell>
        </row>
        <row r="1071">
          <cell r="C1071" t="str">
            <v>3</v>
          </cell>
          <cell r="D1071" t="str">
            <v>VAN-NIEUWENBORGH QUENTIN</v>
          </cell>
          <cell r="E1071" t="str">
            <v>M</v>
          </cell>
          <cell r="F1071" t="str">
            <v>CYCLO CLUB ORCHIES</v>
          </cell>
          <cell r="G1071">
            <v>38692</v>
          </cell>
          <cell r="H1071" t="str">
            <v>Adulte Masculin 17/19 ans</v>
          </cell>
          <cell r="I1071" t="str">
            <v>2022</v>
          </cell>
          <cell r="J1071" t="str">
            <v>05999128481</v>
          </cell>
          <cell r="K1071" t="str">
            <v>3</v>
          </cell>
        </row>
        <row r="1072">
          <cell r="C1072" t="str">
            <v>3</v>
          </cell>
          <cell r="D1072" t="str">
            <v>VANACKER NOAH</v>
          </cell>
          <cell r="E1072" t="str">
            <v>M</v>
          </cell>
          <cell r="F1072" t="str">
            <v>ETOILE CYCLISTE TOURCOING</v>
          </cell>
          <cell r="G1072">
            <v>38532</v>
          </cell>
          <cell r="H1072" t="str">
            <v>Adulte Masculin 17/19 ans</v>
          </cell>
          <cell r="I1072" t="str">
            <v>2022</v>
          </cell>
          <cell r="J1072" t="str">
            <v>05999070923</v>
          </cell>
          <cell r="K1072" t="str">
            <v>3</v>
          </cell>
        </row>
        <row r="1073">
          <cell r="C1073" t="str">
            <v>FE</v>
          </cell>
          <cell r="D1073" t="str">
            <v>VANACKER SANDRINE</v>
          </cell>
          <cell r="E1073" t="str">
            <v>F</v>
          </cell>
          <cell r="F1073" t="str">
            <v>ETOILE CYCLISTE TOURCOING</v>
          </cell>
          <cell r="G1073">
            <v>29019</v>
          </cell>
          <cell r="H1073" t="str">
            <v>Adulte Féminin 40/49 ans</v>
          </cell>
          <cell r="I1073" t="str">
            <v>2022</v>
          </cell>
          <cell r="J1073" t="str">
            <v>05999070922</v>
          </cell>
          <cell r="K1073" t="str">
            <v>FE</v>
          </cell>
        </row>
        <row r="1074">
          <cell r="C1074" t="str">
            <v>2</v>
          </cell>
          <cell r="D1074" t="str">
            <v>VANACKER THEO</v>
          </cell>
          <cell r="E1074" t="str">
            <v>M</v>
          </cell>
          <cell r="F1074" t="str">
            <v>ETOILE CYCLISTE TOURCOING</v>
          </cell>
          <cell r="G1074">
            <v>37526</v>
          </cell>
          <cell r="H1074" t="str">
            <v>Adulte Masculin 20/29 ans</v>
          </cell>
          <cell r="I1074" t="str">
            <v>2022</v>
          </cell>
          <cell r="J1074" t="str">
            <v>05999066600</v>
          </cell>
          <cell r="K1074" t="str">
            <v>2</v>
          </cell>
        </row>
        <row r="1075">
          <cell r="C1075" t="str">
            <v>2</v>
          </cell>
          <cell r="D1075" t="str">
            <v>VANAUBERG EDDY</v>
          </cell>
          <cell r="E1075" t="str">
            <v>M</v>
          </cell>
          <cell r="F1075" t="str">
            <v>TEAM B.B.L. HERGNIES</v>
          </cell>
          <cell r="G1075">
            <v>26521</v>
          </cell>
          <cell r="H1075" t="str">
            <v>Adulte Masculin 50/59 ans</v>
          </cell>
          <cell r="I1075" t="str">
            <v>2022</v>
          </cell>
          <cell r="J1075" t="str">
            <v>05996215975</v>
          </cell>
          <cell r="K1075" t="str">
            <v>2</v>
          </cell>
        </row>
        <row r="1076">
          <cell r="C1076" t="str">
            <v>2</v>
          </cell>
          <cell r="D1076" t="str">
            <v>VANAUBERG GAETAN</v>
          </cell>
          <cell r="E1076" t="str">
            <v>M</v>
          </cell>
          <cell r="F1076" t="str">
            <v>NEW TEAM MAULDE</v>
          </cell>
          <cell r="G1076">
            <v>28986</v>
          </cell>
          <cell r="H1076" t="str">
            <v>Adulte Masculin 40/49 ans</v>
          </cell>
          <cell r="I1076" t="str">
            <v>2022</v>
          </cell>
          <cell r="J1076" t="str">
            <v>05999066563</v>
          </cell>
          <cell r="K1076" t="str">
            <v>2</v>
          </cell>
        </row>
        <row r="1077">
          <cell r="C1077" t="str">
            <v>4-A</v>
          </cell>
          <cell r="D1077" t="str">
            <v>VANAUBERG HERVE</v>
          </cell>
          <cell r="E1077" t="str">
            <v>M</v>
          </cell>
          <cell r="F1077" t="str">
            <v>TEAM B.B.L. HERGNIES</v>
          </cell>
          <cell r="G1077">
            <v>24242</v>
          </cell>
          <cell r="H1077" t="str">
            <v>Adulte Masculin 50/59 ans</v>
          </cell>
          <cell r="I1077" t="str">
            <v>2022</v>
          </cell>
          <cell r="J1077" t="str">
            <v>05994059691</v>
          </cell>
          <cell r="K1077" t="str">
            <v>4-A</v>
          </cell>
        </row>
        <row r="1078">
          <cell r="D1078" t="str">
            <v>VANBESIEN FRANCOIS</v>
          </cell>
          <cell r="E1078" t="str">
            <v>M</v>
          </cell>
          <cell r="F1078" t="str">
            <v>ESEG DOUAI</v>
          </cell>
          <cell r="G1078">
            <v>26095</v>
          </cell>
          <cell r="H1078" t="str">
            <v>Adulte Masculin 50/59 ans</v>
          </cell>
          <cell r="I1078" t="str">
            <v>2022</v>
          </cell>
          <cell r="J1078" t="str">
            <v>05999136142</v>
          </cell>
          <cell r="K1078" t="str">
            <v>3</v>
          </cell>
        </row>
        <row r="1079">
          <cell r="C1079" t="str">
            <v>2</v>
          </cell>
          <cell r="D1079" t="str">
            <v>VANBESIEN MARTIN</v>
          </cell>
          <cell r="E1079" t="str">
            <v>M</v>
          </cell>
          <cell r="F1079" t="str">
            <v>ESEG DOUAI</v>
          </cell>
          <cell r="G1079">
            <v>34523</v>
          </cell>
          <cell r="H1079" t="str">
            <v>Adulte Masculin 20/29 ans</v>
          </cell>
          <cell r="I1079" t="str">
            <v>2022</v>
          </cell>
          <cell r="J1079" t="str">
            <v>05999111643</v>
          </cell>
          <cell r="K1079" t="str">
            <v>2</v>
          </cell>
        </row>
        <row r="1080">
          <cell r="C1080" t="str">
            <v>3</v>
          </cell>
          <cell r="D1080" t="str">
            <v>VANDEMEULEBROUCKE KEVIN</v>
          </cell>
          <cell r="E1080" t="str">
            <v>M</v>
          </cell>
          <cell r="F1080" t="str">
            <v>UNION SPORTIVE SAINT ANDRE</v>
          </cell>
          <cell r="G1080">
            <v>36003</v>
          </cell>
          <cell r="H1080" t="str">
            <v>Adulte Masculin 20/29 ans</v>
          </cell>
          <cell r="I1080" t="str">
            <v>2022</v>
          </cell>
          <cell r="J1080" t="str">
            <v>05999127977</v>
          </cell>
          <cell r="K1080" t="str">
            <v>3</v>
          </cell>
        </row>
        <row r="1081">
          <cell r="C1081" t="str">
            <v>4-A</v>
          </cell>
          <cell r="D1081" t="str">
            <v>VANDENBOSSCHE PASCAL</v>
          </cell>
          <cell r="E1081" t="str">
            <v>M</v>
          </cell>
          <cell r="F1081" t="str">
            <v>UNION CYCLISTE WATTIGNIES</v>
          </cell>
          <cell r="G1081">
            <v>21562</v>
          </cell>
          <cell r="H1081" t="str">
            <v>Adulte Masculin 60 ans et plus</v>
          </cell>
          <cell r="I1081" t="str">
            <v>2022</v>
          </cell>
          <cell r="J1081" t="str">
            <v>05963119669</v>
          </cell>
          <cell r="K1081" t="str">
            <v>4-A</v>
          </cell>
        </row>
        <row r="1082">
          <cell r="C1082" t="str">
            <v>2</v>
          </cell>
          <cell r="D1082" t="str">
            <v>VANDENBROUCKE FREDDY</v>
          </cell>
          <cell r="E1082" t="str">
            <v>M</v>
          </cell>
          <cell r="F1082" t="str">
            <v>CYCLO CLUB ORCHIES</v>
          </cell>
          <cell r="G1082">
            <v>26857</v>
          </cell>
          <cell r="H1082" t="str">
            <v>Adulte Masculin 40/49 ans</v>
          </cell>
          <cell r="I1082" t="str">
            <v>2022</v>
          </cell>
          <cell r="J1082" t="str">
            <v>05999028716</v>
          </cell>
          <cell r="K1082" t="str">
            <v>2</v>
          </cell>
        </row>
        <row r="1083">
          <cell r="D1083" t="str">
            <v>VANDENDORPE JACKY</v>
          </cell>
          <cell r="E1083" t="str">
            <v>M</v>
          </cell>
          <cell r="F1083" t="str">
            <v>UNION SPORTIVE SAINT ANDRE</v>
          </cell>
          <cell r="G1083">
            <v>21321</v>
          </cell>
          <cell r="H1083" t="str">
            <v>Adulte Masculin 60 ans et plus</v>
          </cell>
          <cell r="I1083" t="str">
            <v>2022</v>
          </cell>
          <cell r="J1083" t="str">
            <v>05999012083</v>
          </cell>
          <cell r="K1083" t="str">
            <v>3</v>
          </cell>
        </row>
        <row r="1084">
          <cell r="D1084" t="str">
            <v>VANDERHAEGEN MAEL</v>
          </cell>
          <cell r="E1084" t="str">
            <v>M</v>
          </cell>
          <cell r="F1084" t="str">
            <v>ASSOCIATION CYCLISTE D'ETROEUNGT</v>
          </cell>
          <cell r="G1084">
            <v>38429</v>
          </cell>
          <cell r="H1084" t="str">
            <v>Adulte Masculin 17/19 ans</v>
          </cell>
          <cell r="I1084" t="str">
            <v>2022</v>
          </cell>
          <cell r="J1084" t="str">
            <v>05999111389</v>
          </cell>
          <cell r="K1084" t="str">
            <v>3</v>
          </cell>
        </row>
        <row r="1085">
          <cell r="C1085" t="str">
            <v>1</v>
          </cell>
          <cell r="D1085" t="str">
            <v>VANDERHAEGEN REGIS</v>
          </cell>
          <cell r="E1085" t="str">
            <v>M</v>
          </cell>
          <cell r="F1085" t="str">
            <v>ASSOCIATION CYCLISTE D'ETROEUNGT</v>
          </cell>
          <cell r="G1085">
            <v>28000</v>
          </cell>
          <cell r="H1085" t="str">
            <v>Adulte Masculin 40/49 ans</v>
          </cell>
          <cell r="I1085" t="str">
            <v>2022</v>
          </cell>
          <cell r="J1085" t="str">
            <v>05999097894</v>
          </cell>
          <cell r="K1085" t="str">
            <v>1</v>
          </cell>
        </row>
        <row r="1086">
          <cell r="D1086" t="str">
            <v>VANDERMEIREN MANUEL</v>
          </cell>
          <cell r="E1086" t="str">
            <v>M</v>
          </cell>
          <cell r="F1086" t="str">
            <v>GAZ ELEC CLUB DE DOUAI</v>
          </cell>
          <cell r="G1086">
            <v>29229</v>
          </cell>
          <cell r="H1086" t="str">
            <v>Adulte Masculin 40/49 ans</v>
          </cell>
          <cell r="I1086" t="str">
            <v>2022</v>
          </cell>
          <cell r="J1086" t="str">
            <v>05999126279</v>
          </cell>
          <cell r="K1086" t="str">
            <v>3</v>
          </cell>
        </row>
        <row r="1087">
          <cell r="D1087" t="str">
            <v>VANDERMERSCH NOLAN</v>
          </cell>
          <cell r="E1087" t="str">
            <v>M</v>
          </cell>
          <cell r="F1087" t="str">
            <v>VELO CLUB UNION HALLUIN</v>
          </cell>
          <cell r="G1087">
            <v>40122</v>
          </cell>
          <cell r="H1087" t="str">
            <v>Jeune Masculin 13/14 ans</v>
          </cell>
          <cell r="I1087" t="str">
            <v>2022</v>
          </cell>
          <cell r="J1087" t="str">
            <v>05999109574</v>
          </cell>
          <cell r="K1087" t="str">
            <v>JE</v>
          </cell>
        </row>
        <row r="1088">
          <cell r="C1088" t="str">
            <v>4-A</v>
          </cell>
          <cell r="D1088" t="str">
            <v>VANDERMOSTEN CHARLES</v>
          </cell>
          <cell r="E1088" t="str">
            <v>M</v>
          </cell>
          <cell r="F1088" t="str">
            <v>UNION SPORTIVE VALENCIENNES MARLY</v>
          </cell>
          <cell r="G1088">
            <v>20793</v>
          </cell>
          <cell r="H1088" t="str">
            <v>Adulte Masculin 60 ans et plus</v>
          </cell>
          <cell r="I1088" t="str">
            <v>2022</v>
          </cell>
          <cell r="J1088" t="str">
            <v>05999012939</v>
          </cell>
          <cell r="K1088" t="str">
            <v>4-A</v>
          </cell>
        </row>
        <row r="1089">
          <cell r="C1089" t="str">
            <v>2</v>
          </cell>
          <cell r="D1089" t="str">
            <v>VANDESOMPEL PASCAL</v>
          </cell>
          <cell r="E1089" t="str">
            <v>M</v>
          </cell>
          <cell r="F1089" t="str">
            <v>LA PEDALE MADELEINOISE</v>
          </cell>
          <cell r="G1089">
            <v>28925</v>
          </cell>
          <cell r="H1089" t="str">
            <v>Adulte Masculin 40/49 ans</v>
          </cell>
          <cell r="I1089" t="str">
            <v>2022</v>
          </cell>
          <cell r="J1089" t="str">
            <v>05994047487</v>
          </cell>
          <cell r="K1089" t="str">
            <v>2</v>
          </cell>
        </row>
        <row r="1090">
          <cell r="C1090" t="str">
            <v>3</v>
          </cell>
          <cell r="D1090" t="str">
            <v>VANHALWYN DIMITRI</v>
          </cell>
          <cell r="E1090" t="str">
            <v>M</v>
          </cell>
          <cell r="F1090" t="str">
            <v>VELO CLUB UNION HALLUIN</v>
          </cell>
          <cell r="G1090">
            <v>27477</v>
          </cell>
          <cell r="H1090" t="str">
            <v>Adulte Masculin 40/49 ans</v>
          </cell>
          <cell r="I1090" t="str">
            <v>2022</v>
          </cell>
          <cell r="J1090" t="str">
            <v>05999028539</v>
          </cell>
          <cell r="K1090" t="str">
            <v>3</v>
          </cell>
        </row>
        <row r="1091">
          <cell r="D1091" t="str">
            <v>VANHAVERBEKE MARTIN</v>
          </cell>
          <cell r="E1091" t="str">
            <v>M</v>
          </cell>
          <cell r="F1091" t="str">
            <v>VELO CLUB BAVAISIEN</v>
          </cell>
          <cell r="G1091">
            <v>40523</v>
          </cell>
          <cell r="H1091" t="str">
            <v>Jeune Masculin 11/12 ans</v>
          </cell>
          <cell r="I1091" t="str">
            <v>2022</v>
          </cell>
          <cell r="J1091" t="str">
            <v>05999127563</v>
          </cell>
          <cell r="K1091" t="str">
            <v>JE</v>
          </cell>
        </row>
        <row r="1092">
          <cell r="C1092" t="str">
            <v>3</v>
          </cell>
          <cell r="D1092" t="str">
            <v>VANNESTE LOUIS</v>
          </cell>
          <cell r="E1092" t="str">
            <v>M</v>
          </cell>
          <cell r="F1092" t="str">
            <v>VTT  CLUB PONT SUR SAMBRE</v>
          </cell>
          <cell r="G1092">
            <v>32229</v>
          </cell>
          <cell r="H1092" t="str">
            <v>Adulte Masculin 30/39 ans</v>
          </cell>
          <cell r="I1092" t="str">
            <v>2022</v>
          </cell>
          <cell r="J1092" t="str">
            <v>05999130298</v>
          </cell>
          <cell r="K1092" t="str">
            <v>3</v>
          </cell>
        </row>
        <row r="1093">
          <cell r="C1093" t="str">
            <v>2</v>
          </cell>
          <cell r="D1093" t="str">
            <v>VANONE FRANCK</v>
          </cell>
          <cell r="E1093" t="str">
            <v>M</v>
          </cell>
          <cell r="F1093" t="str">
            <v>ESPOIR CYCLISTE WAMBRECHIES MARQUETTE</v>
          </cell>
          <cell r="G1093">
            <v>30900</v>
          </cell>
          <cell r="H1093" t="str">
            <v>Adulte Masculin 30/39 ans</v>
          </cell>
          <cell r="I1093" t="str">
            <v>2022</v>
          </cell>
          <cell r="J1093" t="str">
            <v>05996223430</v>
          </cell>
          <cell r="K1093" t="str">
            <v>2</v>
          </cell>
        </row>
        <row r="1094">
          <cell r="D1094" t="str">
            <v>VANSTEENKISTE CHLOE</v>
          </cell>
          <cell r="E1094" t="str">
            <v>F</v>
          </cell>
          <cell r="F1094" t="str">
            <v>ENTENTE CYCLISTE FACHES-THUMESNIL RONCHIN</v>
          </cell>
          <cell r="G1094">
            <v>40910</v>
          </cell>
          <cell r="H1094" t="str">
            <v>Jeune Féminin 9/10 ans</v>
          </cell>
          <cell r="I1094" t="str">
            <v>2022</v>
          </cell>
          <cell r="J1094" t="str">
            <v>05999136126</v>
          </cell>
          <cell r="K1094" t="str">
            <v>JE</v>
          </cell>
        </row>
        <row r="1095">
          <cell r="C1095" t="str">
            <v>1</v>
          </cell>
          <cell r="D1095" t="str">
            <v>VANTIEGHEM MAXENCE</v>
          </cell>
          <cell r="E1095" t="str">
            <v>M</v>
          </cell>
          <cell r="F1095" t="str">
            <v>ETOILE CYCLISTE TOURCOING</v>
          </cell>
          <cell r="G1095">
            <v>38016</v>
          </cell>
          <cell r="H1095" t="str">
            <v>Adulte Masculin 17/19 ans</v>
          </cell>
          <cell r="I1095" t="str">
            <v>2022</v>
          </cell>
          <cell r="J1095" t="str">
            <v>05999124394</v>
          </cell>
          <cell r="K1095" t="str">
            <v>1</v>
          </cell>
        </row>
        <row r="1096">
          <cell r="C1096" t="str">
            <v>3</v>
          </cell>
          <cell r="D1096" t="str">
            <v>VANWAELSCAPPEL GUILLAUME</v>
          </cell>
          <cell r="E1096" t="str">
            <v>M</v>
          </cell>
          <cell r="F1096" t="str">
            <v>CYCLO CLUB WAVRIN</v>
          </cell>
          <cell r="G1096">
            <v>31189</v>
          </cell>
          <cell r="H1096" t="str">
            <v>Adulte Masculin 30/39 ans</v>
          </cell>
          <cell r="I1096" t="str">
            <v>2022</v>
          </cell>
          <cell r="J1096" t="str">
            <v>05999059522</v>
          </cell>
          <cell r="K1096" t="str">
            <v>3</v>
          </cell>
        </row>
        <row r="1097">
          <cell r="C1097" t="str">
            <v>3</v>
          </cell>
          <cell r="D1097" t="str">
            <v>VANWAELSCAPPEL JEROME</v>
          </cell>
          <cell r="E1097" t="str">
            <v>M</v>
          </cell>
          <cell r="F1097" t="str">
            <v>CYCLO CLUB WAVRIN</v>
          </cell>
          <cell r="G1097">
            <v>31189</v>
          </cell>
          <cell r="H1097" t="str">
            <v>Adulte Masculin 30/39 ans</v>
          </cell>
          <cell r="I1097" t="str">
            <v>2022</v>
          </cell>
          <cell r="J1097" t="str">
            <v>05999027349</v>
          </cell>
          <cell r="K1097" t="str">
            <v>3</v>
          </cell>
        </row>
        <row r="1098">
          <cell r="C1098" t="str">
            <v>1</v>
          </cell>
          <cell r="D1098" t="str">
            <v>VANWISSEN ANAICK</v>
          </cell>
          <cell r="E1098" t="str">
            <v>M</v>
          </cell>
          <cell r="F1098" t="str">
            <v>UNION VELOCIPEDIQUE FOURMISIENNE</v>
          </cell>
          <cell r="G1098">
            <v>37633</v>
          </cell>
          <cell r="H1098" t="str">
            <v>Adulte Masculin 17/19 ans</v>
          </cell>
          <cell r="I1098" t="str">
            <v>2022</v>
          </cell>
          <cell r="J1098" t="str">
            <v>05999026012</v>
          </cell>
          <cell r="K1098" t="str">
            <v>1</v>
          </cell>
        </row>
        <row r="1099">
          <cell r="C1099" t="str">
            <v>2</v>
          </cell>
          <cell r="D1099" t="str">
            <v>VANWYNENDAELE REMY</v>
          </cell>
          <cell r="E1099" t="str">
            <v>M</v>
          </cell>
          <cell r="F1099" t="str">
            <v>EQUIPE CYCLISTE HUMMING RACING VILLERS POL</v>
          </cell>
          <cell r="G1099">
            <v>30660</v>
          </cell>
          <cell r="H1099" t="str">
            <v>Adulte Masculin 30/39 ans</v>
          </cell>
          <cell r="I1099" t="str">
            <v>2022</v>
          </cell>
          <cell r="J1099" t="str">
            <v>05999025056</v>
          </cell>
          <cell r="K1099" t="str">
            <v>2</v>
          </cell>
        </row>
        <row r="1100">
          <cell r="C1100" t="str">
            <v>2</v>
          </cell>
          <cell r="D1100" t="str">
            <v>VANWYNSBERGHE SAMUEL</v>
          </cell>
          <cell r="E1100" t="str">
            <v>M</v>
          </cell>
          <cell r="F1100" t="str">
            <v>NEW ORANGE TEAM BOUSBECQUE</v>
          </cell>
          <cell r="G1100">
            <v>28152</v>
          </cell>
          <cell r="H1100" t="str">
            <v>Adulte Masculin 40/49 ans</v>
          </cell>
          <cell r="I1100" t="str">
            <v>2022</v>
          </cell>
          <cell r="J1100" t="str">
            <v>05994062180</v>
          </cell>
          <cell r="K1100" t="str">
            <v>2</v>
          </cell>
        </row>
        <row r="1101">
          <cell r="D1101" t="str">
            <v>VARONA TIMEO</v>
          </cell>
          <cell r="E1101" t="str">
            <v>M</v>
          </cell>
          <cell r="F1101" t="str">
            <v>VELO CLUB BAVAISIEN</v>
          </cell>
          <cell r="G1101">
            <v>42003</v>
          </cell>
          <cell r="H1101" t="str">
            <v>Jeune Masculin 7/8 ans</v>
          </cell>
          <cell r="I1101" t="str">
            <v>2022</v>
          </cell>
          <cell r="J1101" t="str">
            <v>05999135552</v>
          </cell>
          <cell r="K1101" t="str">
            <v>JE</v>
          </cell>
        </row>
        <row r="1102">
          <cell r="C1102" t="str">
            <v>1</v>
          </cell>
          <cell r="D1102" t="str">
            <v>VASSEUR HUGO</v>
          </cell>
          <cell r="E1102" t="str">
            <v>M</v>
          </cell>
          <cell r="F1102" t="str">
            <v>UNION CYCLISTE WATTIGNIES</v>
          </cell>
          <cell r="G1102">
            <v>32065</v>
          </cell>
          <cell r="H1102" t="str">
            <v>Adulte Masculin 30/39 ans</v>
          </cell>
          <cell r="I1102" t="str">
            <v>2022</v>
          </cell>
          <cell r="J1102" t="str">
            <v>05999092148</v>
          </cell>
          <cell r="K1102" t="str">
            <v>1</v>
          </cell>
        </row>
        <row r="1103">
          <cell r="C1103" t="str">
            <v>4-A</v>
          </cell>
          <cell r="D1103" t="str">
            <v>VASSEUR MATTHIEU</v>
          </cell>
          <cell r="E1103" t="str">
            <v>M</v>
          </cell>
          <cell r="F1103" t="str">
            <v>ETOILE CYCLISTE TOURCOING</v>
          </cell>
          <cell r="G1103">
            <v>30890</v>
          </cell>
          <cell r="H1103" t="str">
            <v>Adulte Masculin 30/39 ans</v>
          </cell>
          <cell r="I1103" t="str">
            <v>2022</v>
          </cell>
          <cell r="J1103" t="str">
            <v>05999084879</v>
          </cell>
          <cell r="K1103" t="str">
            <v>4-A</v>
          </cell>
        </row>
        <row r="1104">
          <cell r="C1104" t="str">
            <v>3</v>
          </cell>
          <cell r="D1104" t="str">
            <v>VASTESAEGER XAVIER</v>
          </cell>
          <cell r="E1104" t="str">
            <v>M</v>
          </cell>
          <cell r="F1104" t="str">
            <v>TEAM STYLE FLINES LES MORTAGNE</v>
          </cell>
          <cell r="G1104">
            <v>25975</v>
          </cell>
          <cell r="H1104" t="str">
            <v>Adulte Masculin 50/59 ans</v>
          </cell>
          <cell r="I1104" t="str">
            <v>2022</v>
          </cell>
          <cell r="J1104" t="str">
            <v>05996227282</v>
          </cell>
          <cell r="K1104" t="str">
            <v>3</v>
          </cell>
        </row>
        <row r="1105">
          <cell r="C1105" t="str">
            <v>1</v>
          </cell>
          <cell r="D1105" t="str">
            <v>VEAUX CORENTIN</v>
          </cell>
          <cell r="E1105" t="str">
            <v>M</v>
          </cell>
          <cell r="F1105" t="str">
            <v>TEAM LINK AND RIDE HERIN</v>
          </cell>
          <cell r="G1105">
            <v>34027</v>
          </cell>
          <cell r="H1105" t="str">
            <v>Adulte Masculin 20/29 ans</v>
          </cell>
          <cell r="I1105" t="str">
            <v>2022</v>
          </cell>
          <cell r="J1105" t="str">
            <v>05999127855</v>
          </cell>
          <cell r="K1105" t="str">
            <v>1</v>
          </cell>
        </row>
        <row r="1106">
          <cell r="C1106" t="str">
            <v>4-A</v>
          </cell>
          <cell r="D1106" t="str">
            <v>VENET JALADE ALEXIA</v>
          </cell>
          <cell r="E1106" t="str">
            <v>F</v>
          </cell>
          <cell r="F1106" t="str">
            <v>ESPOIR CYCLISTE WAMBRECHIES MARQUETTE</v>
          </cell>
          <cell r="G1106">
            <v>34631</v>
          </cell>
          <cell r="H1106" t="str">
            <v>Adulte Féminin 17/29 ans</v>
          </cell>
          <cell r="I1106" t="str">
            <v>2022</v>
          </cell>
          <cell r="J1106" t="str">
            <v>05999124724</v>
          </cell>
          <cell r="K1106" t="str">
            <v>4-A</v>
          </cell>
        </row>
        <row r="1107">
          <cell r="C1107" t="str">
            <v>4-A</v>
          </cell>
          <cell r="D1107" t="str">
            <v>VERBRUGGHE CHRISTOPHE</v>
          </cell>
          <cell r="E1107" t="str">
            <v>M</v>
          </cell>
          <cell r="F1107" t="str">
            <v>VELO CLUB ARMENTIERES</v>
          </cell>
          <cell r="G1107">
            <v>24905</v>
          </cell>
          <cell r="H1107" t="str">
            <v>Adulte Masculin 50/59 ans</v>
          </cell>
          <cell r="I1107" t="str">
            <v>2022</v>
          </cell>
          <cell r="J1107" t="str">
            <v>05994063158</v>
          </cell>
          <cell r="K1107" t="str">
            <v>4-A</v>
          </cell>
        </row>
        <row r="1108">
          <cell r="C1108" t="str">
            <v>FE</v>
          </cell>
          <cell r="D1108" t="str">
            <v>VERDIN CLAUDE</v>
          </cell>
          <cell r="E1108" t="str">
            <v>F</v>
          </cell>
          <cell r="F1108" t="str">
            <v>UNION SPORTIVE SAINT ANDRE</v>
          </cell>
          <cell r="G1108">
            <v>28638</v>
          </cell>
          <cell r="H1108" t="str">
            <v>Adulte Féminin 40/49 ans</v>
          </cell>
          <cell r="I1108" t="str">
            <v>2022</v>
          </cell>
          <cell r="J1108" t="str">
            <v>05996223970</v>
          </cell>
          <cell r="K1108" t="str">
            <v>FE</v>
          </cell>
        </row>
        <row r="1109">
          <cell r="C1109" t="str">
            <v>3</v>
          </cell>
          <cell r="D1109" t="str">
            <v>VERDIN FLAVIEN</v>
          </cell>
          <cell r="E1109" t="str">
            <v>M</v>
          </cell>
          <cell r="F1109" t="str">
            <v>UNION SPORTIVE SAINT ANDRE</v>
          </cell>
          <cell r="G1109">
            <v>37863</v>
          </cell>
          <cell r="H1109" t="str">
            <v>Adulte Masculin 17/19 ans</v>
          </cell>
          <cell r="I1109" t="str">
            <v>2022</v>
          </cell>
          <cell r="J1109" t="str">
            <v>05996219563</v>
          </cell>
          <cell r="K1109" t="str">
            <v>3</v>
          </cell>
        </row>
        <row r="1110">
          <cell r="C1110" t="str">
            <v>3</v>
          </cell>
          <cell r="D1110" t="str">
            <v>VERDIN GRÉGORY</v>
          </cell>
          <cell r="E1110" t="str">
            <v>M</v>
          </cell>
          <cell r="F1110" t="str">
            <v>UNION SPORTIVE SAINT ANDRE</v>
          </cell>
          <cell r="G1110">
            <v>28010</v>
          </cell>
          <cell r="H1110" t="str">
            <v>Adulte Masculin 40/49 ans</v>
          </cell>
          <cell r="I1110" t="str">
            <v>2022</v>
          </cell>
          <cell r="J1110" t="str">
            <v>05996215369</v>
          </cell>
          <cell r="K1110" t="str">
            <v>3</v>
          </cell>
        </row>
        <row r="1111">
          <cell r="C1111" t="str">
            <v>3</v>
          </cell>
          <cell r="D1111" t="str">
            <v>VERDIN ROMAIN</v>
          </cell>
          <cell r="E1111" t="str">
            <v>M</v>
          </cell>
          <cell r="F1111" t="str">
            <v>UNION SPORTIVE SAINT ANDRE</v>
          </cell>
          <cell r="G1111">
            <v>38226</v>
          </cell>
          <cell r="H1111" t="str">
            <v>Adulte Masculin 17/19 ans</v>
          </cell>
          <cell r="I1111" t="str">
            <v>2022</v>
          </cell>
          <cell r="J1111" t="str">
            <v>05996219564</v>
          </cell>
          <cell r="K1111" t="str">
            <v>3</v>
          </cell>
        </row>
        <row r="1112">
          <cell r="D1112" t="str">
            <v>VERHAEGHE ALEXANDRE</v>
          </cell>
          <cell r="E1112" t="str">
            <v>M</v>
          </cell>
          <cell r="F1112" t="str">
            <v>LINSELLES CYCLISME</v>
          </cell>
          <cell r="G1112">
            <v>28581</v>
          </cell>
          <cell r="H1112" t="str">
            <v>Adulte Masculin 40/49 ans</v>
          </cell>
          <cell r="I1112" t="str">
            <v>2022</v>
          </cell>
          <cell r="J1112" t="str">
            <v>05994038555</v>
          </cell>
          <cell r="K1112" t="str">
            <v>3</v>
          </cell>
        </row>
        <row r="1113">
          <cell r="C1113" t="str">
            <v>2</v>
          </cell>
          <cell r="D1113" t="str">
            <v>VERHAEGHE MICHEL</v>
          </cell>
          <cell r="E1113" t="str">
            <v>M</v>
          </cell>
          <cell r="F1113" t="str">
            <v>LINSELLES CYCLISME</v>
          </cell>
          <cell r="G1113">
            <v>28041</v>
          </cell>
          <cell r="H1113" t="str">
            <v>Adulte Masculin 40/49 ans</v>
          </cell>
          <cell r="I1113" t="str">
            <v>2022</v>
          </cell>
          <cell r="J1113" t="str">
            <v>05999111194</v>
          </cell>
          <cell r="K1113" t="str">
            <v>2</v>
          </cell>
        </row>
        <row r="1114">
          <cell r="C1114" t="str">
            <v>3</v>
          </cell>
          <cell r="D1114" t="str">
            <v>VERHAEGHE THOMAS</v>
          </cell>
          <cell r="E1114" t="str">
            <v>M</v>
          </cell>
          <cell r="F1114" t="str">
            <v>LINSELLES CYCLISME</v>
          </cell>
          <cell r="G1114">
            <v>38221</v>
          </cell>
          <cell r="H1114" t="str">
            <v>Adulte Masculin 17/19 ans</v>
          </cell>
          <cell r="I1114" t="str">
            <v>2022</v>
          </cell>
          <cell r="J1114" t="str">
            <v>05999127222</v>
          </cell>
          <cell r="K1114" t="str">
            <v>3</v>
          </cell>
        </row>
        <row r="1115">
          <cell r="C1115" t="str">
            <v>3</v>
          </cell>
          <cell r="D1115" t="str">
            <v>VERHULST ERIC</v>
          </cell>
          <cell r="E1115" t="str">
            <v>M</v>
          </cell>
          <cell r="F1115" t="str">
            <v>TEAM SPECIALIZED LILLE</v>
          </cell>
          <cell r="G1115">
            <v>23703</v>
          </cell>
          <cell r="H1115" t="str">
            <v>Adulte Masculin 50/59 ans</v>
          </cell>
          <cell r="I1115" t="str">
            <v>2022</v>
          </cell>
          <cell r="J1115" t="str">
            <v>05999103101</v>
          </cell>
          <cell r="K1115" t="str">
            <v>3</v>
          </cell>
        </row>
        <row r="1116">
          <cell r="C1116" t="str">
            <v>3</v>
          </cell>
          <cell r="D1116" t="str">
            <v>VERQUAIN PASCAL</v>
          </cell>
          <cell r="E1116" t="str">
            <v>M</v>
          </cell>
          <cell r="F1116" t="str">
            <v>VELO CLUB UNION HALLUIN</v>
          </cell>
          <cell r="G1116">
            <v>26042</v>
          </cell>
          <cell r="H1116" t="str">
            <v>Adulte Masculin 50/59 ans</v>
          </cell>
          <cell r="I1116" t="str">
            <v>2022</v>
          </cell>
          <cell r="J1116" t="str">
            <v>05994062184</v>
          </cell>
          <cell r="K1116" t="str">
            <v>3</v>
          </cell>
        </row>
        <row r="1117">
          <cell r="C1117" t="str">
            <v>2</v>
          </cell>
          <cell r="D1117" t="str">
            <v>VILAIN ENZO</v>
          </cell>
          <cell r="E1117" t="str">
            <v>M</v>
          </cell>
          <cell r="F1117" t="str">
            <v>VTT SAINT AMAND LES EAUX</v>
          </cell>
          <cell r="G1117">
            <v>38582</v>
          </cell>
          <cell r="H1117" t="str">
            <v>Adulte Masculin 17/19 ans</v>
          </cell>
          <cell r="I1117" t="str">
            <v>2022</v>
          </cell>
          <cell r="J1117" t="str">
            <v>05999124194</v>
          </cell>
          <cell r="K1117" t="str">
            <v>2</v>
          </cell>
        </row>
        <row r="1118">
          <cell r="C1118" t="str">
            <v>2</v>
          </cell>
          <cell r="D1118" t="str">
            <v>VILLIELM PATRICE</v>
          </cell>
          <cell r="E1118" t="str">
            <v>M</v>
          </cell>
          <cell r="F1118" t="str">
            <v>TEAM POLICE HDFN - ROUBAIX</v>
          </cell>
          <cell r="G1118">
            <v>30241</v>
          </cell>
          <cell r="H1118" t="str">
            <v>Adulte Masculin 40/49 ans</v>
          </cell>
          <cell r="I1118" t="str">
            <v>2022</v>
          </cell>
          <cell r="J1118" t="str">
            <v>05999127017</v>
          </cell>
          <cell r="K1118" t="str">
            <v>2</v>
          </cell>
        </row>
        <row r="1119">
          <cell r="C1119" t="str">
            <v>2</v>
          </cell>
          <cell r="D1119" t="str">
            <v>VINCENT ETIENNE</v>
          </cell>
          <cell r="E1119" t="str">
            <v>M</v>
          </cell>
          <cell r="F1119" t="str">
            <v>ETOILE CYCLISTE FEIGNIES</v>
          </cell>
          <cell r="G1119">
            <v>26038</v>
          </cell>
          <cell r="H1119" t="str">
            <v>Adulte Masculin 50/59 ans</v>
          </cell>
          <cell r="I1119" t="str">
            <v>2022</v>
          </cell>
          <cell r="J1119" t="str">
            <v>05999074037</v>
          </cell>
          <cell r="K1119" t="str">
            <v>2</v>
          </cell>
        </row>
        <row r="1120">
          <cell r="C1120" t="str">
            <v>4-A</v>
          </cell>
          <cell r="D1120" t="str">
            <v>VIVIER DANIEL</v>
          </cell>
          <cell r="E1120" t="str">
            <v>M</v>
          </cell>
          <cell r="F1120" t="str">
            <v>UNION SPORTIVE SAINT ANDRE</v>
          </cell>
          <cell r="G1120">
            <v>23609</v>
          </cell>
          <cell r="H1120" t="str">
            <v>Adulte Masculin 50/59 ans</v>
          </cell>
          <cell r="I1120" t="str">
            <v>2022</v>
          </cell>
          <cell r="J1120" t="str">
            <v>05996214972</v>
          </cell>
          <cell r="K1120" t="str">
            <v>4-A</v>
          </cell>
        </row>
        <row r="1121">
          <cell r="D1121" t="str">
            <v>VIVIER MATTHIAS</v>
          </cell>
          <cell r="E1121" t="str">
            <v>M</v>
          </cell>
          <cell r="F1121" t="str">
            <v>UNION SPORTIVE SAINT ANDRE</v>
          </cell>
          <cell r="G1121">
            <v>39406</v>
          </cell>
          <cell r="H1121" t="str">
            <v>Jeune Masculin 15/16 ans</v>
          </cell>
          <cell r="I1121" t="str">
            <v>2022</v>
          </cell>
          <cell r="J1121" t="str">
            <v>05999017639</v>
          </cell>
          <cell r="K1121" t="str">
            <v>JE</v>
          </cell>
        </row>
        <row r="1122">
          <cell r="C1122" t="str">
            <v>3</v>
          </cell>
          <cell r="D1122" t="str">
            <v>WALLART RODERIC</v>
          </cell>
          <cell r="E1122" t="str">
            <v>M</v>
          </cell>
          <cell r="F1122" t="str">
            <v>CYCLO CLUB WAVRIN</v>
          </cell>
          <cell r="G1122">
            <v>27424</v>
          </cell>
          <cell r="H1122" t="str">
            <v>Adulte Masculin 40/49 ans</v>
          </cell>
          <cell r="I1122" t="str">
            <v>2022</v>
          </cell>
          <cell r="J1122" t="str">
            <v>05999124533</v>
          </cell>
          <cell r="K1122" t="str">
            <v>3</v>
          </cell>
        </row>
        <row r="1123">
          <cell r="C1123" t="str">
            <v>4-A</v>
          </cell>
          <cell r="D1123" t="str">
            <v>WERION REMY</v>
          </cell>
          <cell r="E1123" t="str">
            <v>M</v>
          </cell>
          <cell r="F1123" t="str">
            <v>ETOILE CYCLISTE FEIGNIES</v>
          </cell>
          <cell r="G1123">
            <v>21136</v>
          </cell>
          <cell r="H1123" t="str">
            <v>Adulte Masculin 60 ans et plus</v>
          </cell>
          <cell r="I1123" t="str">
            <v>2022</v>
          </cell>
          <cell r="J1123" t="str">
            <v>05994040043</v>
          </cell>
          <cell r="K1123" t="str">
            <v>4-A</v>
          </cell>
        </row>
        <row r="1124">
          <cell r="D1124" t="str">
            <v>WILLEMS MICHEL</v>
          </cell>
          <cell r="E1124" t="str">
            <v>M</v>
          </cell>
          <cell r="F1124" t="str">
            <v>UNION SPORTIVE SAINT ANDRE</v>
          </cell>
          <cell r="G1124">
            <v>21627</v>
          </cell>
          <cell r="H1124" t="str">
            <v>Adulte Masculin 60 ans et plus</v>
          </cell>
          <cell r="I1124" t="str">
            <v>2022</v>
          </cell>
          <cell r="J1124" t="str">
            <v>05999057420</v>
          </cell>
          <cell r="K1124" t="str">
            <v>3</v>
          </cell>
        </row>
        <row r="1125">
          <cell r="D1125" t="str">
            <v>WILLOQUAUX GABIN</v>
          </cell>
          <cell r="E1125" t="str">
            <v>M</v>
          </cell>
          <cell r="F1125" t="str">
            <v>VELO CLUB UNION HALLUIN</v>
          </cell>
          <cell r="G1125">
            <v>40639</v>
          </cell>
          <cell r="H1125" t="str">
            <v>Jeune Masculin 11/12 ans</v>
          </cell>
          <cell r="I1125" t="str">
            <v>2022</v>
          </cell>
          <cell r="J1125" t="str">
            <v>05999101406</v>
          </cell>
          <cell r="K1125" t="str">
            <v>JE</v>
          </cell>
        </row>
        <row r="1126">
          <cell r="C1126" t="str">
            <v>3</v>
          </cell>
          <cell r="D1126" t="str">
            <v>WINS ALEXIS</v>
          </cell>
          <cell r="E1126" t="str">
            <v>M</v>
          </cell>
          <cell r="F1126" t="str">
            <v>ETOILE CYCLISTE LIEU ST AMAND</v>
          </cell>
          <cell r="G1126">
            <v>38496</v>
          </cell>
          <cell r="H1126" t="str">
            <v>Adulte Masculin 17/19 ans</v>
          </cell>
          <cell r="I1126" t="str">
            <v>2022</v>
          </cell>
          <cell r="J1126" t="str">
            <v>05999136119</v>
          </cell>
          <cell r="K1126" t="str">
            <v>3</v>
          </cell>
        </row>
        <row r="1127">
          <cell r="D1127" t="str">
            <v>WINS JEAN FRANÇOIS</v>
          </cell>
          <cell r="E1127" t="str">
            <v>M</v>
          </cell>
          <cell r="F1127" t="str">
            <v>T.C.S.P. 59 - FERRIERE LA GRANDE</v>
          </cell>
          <cell r="G1127">
            <v>26683</v>
          </cell>
          <cell r="H1127" t="str">
            <v>Adulte Masculin 40/49 ans</v>
          </cell>
          <cell r="I1127" t="str">
            <v>2022</v>
          </cell>
          <cell r="J1127" t="str">
            <v>05999136123</v>
          </cell>
          <cell r="K1127" t="str">
            <v>3</v>
          </cell>
        </row>
        <row r="1128">
          <cell r="C1128" t="str">
            <v>1</v>
          </cell>
          <cell r="D1128" t="str">
            <v>WINS STEPHANE</v>
          </cell>
          <cell r="E1128" t="str">
            <v>M</v>
          </cell>
          <cell r="F1128" t="str">
            <v>ETOILE CYCLISTE LIEU ST AMAND</v>
          </cell>
          <cell r="G1128">
            <v>28838</v>
          </cell>
          <cell r="H1128" t="str">
            <v>Adulte Masculin 40/49 ans</v>
          </cell>
          <cell r="I1128" t="str">
            <v>2022</v>
          </cell>
          <cell r="J1128" t="str">
            <v>05999111420</v>
          </cell>
          <cell r="K1128" t="str">
            <v>1</v>
          </cell>
        </row>
        <row r="1129">
          <cell r="C1129" t="str">
            <v>3</v>
          </cell>
          <cell r="D1129" t="str">
            <v>WOZNIAK JEREMY</v>
          </cell>
          <cell r="E1129" t="str">
            <v>M</v>
          </cell>
          <cell r="F1129" t="str">
            <v>TEAM B.B.L. HERGNIES</v>
          </cell>
          <cell r="G1129">
            <v>32931</v>
          </cell>
          <cell r="H1129" t="str">
            <v>Adulte Masculin 30/39 ans</v>
          </cell>
          <cell r="I1129" t="str">
            <v>2022</v>
          </cell>
          <cell r="J1129" t="str">
            <v>05999099578</v>
          </cell>
          <cell r="K1129" t="str">
            <v>3</v>
          </cell>
        </row>
        <row r="1130">
          <cell r="C1130" t="str">
            <v>4-A</v>
          </cell>
          <cell r="D1130" t="str">
            <v>WUYTS DOMINIQUE</v>
          </cell>
          <cell r="E1130" t="str">
            <v>M</v>
          </cell>
          <cell r="F1130" t="str">
            <v>UNION SPORTIVE VALENCIENNES MARLY</v>
          </cell>
          <cell r="G1130">
            <v>24178</v>
          </cell>
          <cell r="H1130" t="str">
            <v>Adulte Masculin 50/59 ans</v>
          </cell>
          <cell r="I1130" t="str">
            <v>2022</v>
          </cell>
          <cell r="J1130" t="str">
            <v>05996225900</v>
          </cell>
          <cell r="K1130" t="str">
            <v>4-A</v>
          </cell>
        </row>
        <row r="1131">
          <cell r="C1131" t="str">
            <v>1</v>
          </cell>
          <cell r="D1131" t="str">
            <v>WYPELIER ALEXANDRE</v>
          </cell>
          <cell r="E1131" t="str">
            <v>M</v>
          </cell>
          <cell r="F1131" t="str">
            <v>LA PEDALE MADELEINOISE</v>
          </cell>
          <cell r="G1131">
            <v>31464</v>
          </cell>
          <cell r="H1131" t="str">
            <v>Adulte Masculin 30/39 ans</v>
          </cell>
          <cell r="I1131" t="str">
            <v>2022</v>
          </cell>
          <cell r="J1131" t="str">
            <v>05999104701</v>
          </cell>
          <cell r="K1131" t="str">
            <v>1</v>
          </cell>
        </row>
        <row r="1132">
          <cell r="C1132" t="str">
            <v>3</v>
          </cell>
          <cell r="D1132" t="str">
            <v>YALAOUI YANIS</v>
          </cell>
          <cell r="E1132" t="str">
            <v>M</v>
          </cell>
          <cell r="F1132" t="str">
            <v>UNION VELOCIPEDIQUE FOURMISIENNE</v>
          </cell>
          <cell r="G1132">
            <v>37262</v>
          </cell>
          <cell r="H1132" t="str">
            <v>Adulte Masculin 20/29 ans</v>
          </cell>
          <cell r="I1132" t="str">
            <v>2022</v>
          </cell>
          <cell r="J1132" t="str">
            <v>05999024634</v>
          </cell>
          <cell r="K1132" t="str">
            <v>3</v>
          </cell>
        </row>
        <row r="1133">
          <cell r="D1133" t="str">
            <v>YALAOUI ZAKARIA</v>
          </cell>
          <cell r="E1133" t="str">
            <v>M</v>
          </cell>
          <cell r="F1133" t="str">
            <v>UNION VELOCIPEDIQUE FOURMISIENNE</v>
          </cell>
          <cell r="G1133">
            <v>39296</v>
          </cell>
          <cell r="H1133" t="str">
            <v>Jeune Masculin 15/16 ans</v>
          </cell>
          <cell r="I1133" t="str">
            <v>2022</v>
          </cell>
          <cell r="J1133" t="str">
            <v>05999029616</v>
          </cell>
          <cell r="K1133" t="str">
            <v>JE</v>
          </cell>
        </row>
        <row r="1134">
          <cell r="C1134" t="str">
            <v>4-A</v>
          </cell>
          <cell r="D1134" t="str">
            <v>ZELEC NICOLAS</v>
          </cell>
          <cell r="E1134" t="str">
            <v>M</v>
          </cell>
          <cell r="F1134" t="str">
            <v>TEAM BOUSIES</v>
          </cell>
          <cell r="G1134">
            <v>31826</v>
          </cell>
          <cell r="H1134" t="str">
            <v>Adulte Masculin 30/39 ans</v>
          </cell>
          <cell r="I1134" t="str">
            <v>2022</v>
          </cell>
          <cell r="J1134" t="str">
            <v>05999128020</v>
          </cell>
          <cell r="K1134" t="str">
            <v>4-A</v>
          </cell>
        </row>
        <row r="1135">
          <cell r="C1135" t="str">
            <v>3</v>
          </cell>
          <cell r="D1135" t="str">
            <v>ZWIERZCHIEWSKI ZDZILAW</v>
          </cell>
          <cell r="E1135" t="str">
            <v>M</v>
          </cell>
          <cell r="F1135" t="str">
            <v>VELO CLUB ROUBAIX</v>
          </cell>
          <cell r="G1135">
            <v>21182</v>
          </cell>
          <cell r="H1135" t="str">
            <v>Adulte Masculin 60 ans et plus</v>
          </cell>
          <cell r="I1135" t="str">
            <v>2022</v>
          </cell>
          <cell r="J1135" t="str">
            <v>05999099013</v>
          </cell>
          <cell r="K1135" t="str">
            <v>3</v>
          </cell>
        </row>
        <row r="1136">
          <cell r="C1136" t="str">
            <v>4-A</v>
          </cell>
          <cell r="D1136" t="str">
            <v>ZYCH ALAIN</v>
          </cell>
          <cell r="E1136" t="str">
            <v>M</v>
          </cell>
          <cell r="F1136" t="str">
            <v>AS HELLEMMES CYCLISME</v>
          </cell>
          <cell r="G1136">
            <v>21497</v>
          </cell>
          <cell r="H1136" t="str">
            <v>Adulte Masculin 60 ans et plus</v>
          </cell>
          <cell r="I1136" t="str">
            <v>2022</v>
          </cell>
          <cell r="J1136" t="str">
            <v>05999130670</v>
          </cell>
          <cell r="K1136" t="str">
            <v>4-A</v>
          </cell>
        </row>
        <row r="1137">
          <cell r="C1137" t="str">
            <v>1</v>
          </cell>
          <cell r="D1137" t="str">
            <v>ALLART ERIC</v>
          </cell>
          <cell r="E1137" t="str">
            <v>M</v>
          </cell>
          <cell r="F1137" t="str">
            <v>THELUS TEAM UNIS-VERT VTT</v>
          </cell>
          <cell r="G1137">
            <v>27002</v>
          </cell>
          <cell r="H1137" t="str">
            <v>Adulte Masculin 40/49 ans</v>
          </cell>
          <cell r="I1137" t="str">
            <v>2022</v>
          </cell>
          <cell r="J1137" t="str">
            <v>06240370028</v>
          </cell>
          <cell r="K1137" t="str">
            <v>1</v>
          </cell>
        </row>
        <row r="1138">
          <cell r="C1138" t="str">
            <v>3</v>
          </cell>
          <cell r="D1138" t="str">
            <v>BARTKOWIAK CLEMENT</v>
          </cell>
          <cell r="E1138" t="str">
            <v>M</v>
          </cell>
          <cell r="F1138" t="str">
            <v>MANQUEVILLE LILLERS CLUB CYCLISTE</v>
          </cell>
          <cell r="G1138">
            <v>37998</v>
          </cell>
          <cell r="H1138" t="str">
            <v>Adulte Masculin 17/19 ans</v>
          </cell>
          <cell r="I1138" t="str">
            <v>2022</v>
          </cell>
          <cell r="J1138" t="str">
            <v>06297094390</v>
          </cell>
          <cell r="K1138" t="str">
            <v>3</v>
          </cell>
        </row>
        <row r="1139">
          <cell r="D1139" t="str">
            <v>BARTKOWIAK JULIEN</v>
          </cell>
          <cell r="E1139" t="str">
            <v>M</v>
          </cell>
          <cell r="F1139" t="str">
            <v>MANQUEVILLE LILLERS CLUB CYCLISTE</v>
          </cell>
          <cell r="G1139">
            <v>28999</v>
          </cell>
          <cell r="H1139" t="str">
            <v>Adulte Masculin 40/49 ans</v>
          </cell>
          <cell r="I1139" t="str">
            <v>2022</v>
          </cell>
          <cell r="J1139" t="str">
            <v>06297094391</v>
          </cell>
          <cell r="K1139" t="str">
            <v>3</v>
          </cell>
        </row>
        <row r="1140">
          <cell r="C1140" t="str">
            <v>2</v>
          </cell>
          <cell r="D1140" t="str">
            <v>BASTIN CYRIL</v>
          </cell>
          <cell r="E1140" t="str">
            <v>M</v>
          </cell>
          <cell r="F1140" t="str">
            <v>THELUS TEAM UNIS-VERT VTT</v>
          </cell>
          <cell r="G1140">
            <v>32958</v>
          </cell>
          <cell r="H1140" t="str">
            <v>Adulte Masculin 30/39 ans</v>
          </cell>
          <cell r="I1140" t="str">
            <v>2022</v>
          </cell>
          <cell r="J1140" t="str">
            <v>06260032876</v>
          </cell>
          <cell r="K1140" t="str">
            <v>2</v>
          </cell>
        </row>
        <row r="1141">
          <cell r="C1141" t="str">
            <v>3</v>
          </cell>
          <cell r="D1141" t="str">
            <v>BAYART LUC</v>
          </cell>
          <cell r="E1141" t="str">
            <v>M</v>
          </cell>
          <cell r="F1141" t="str">
            <v>BIACHE ST VAAST VELO CLUB</v>
          </cell>
          <cell r="G1141">
            <v>33215</v>
          </cell>
          <cell r="H1141" t="str">
            <v>Adulte Masculin 30/39 ans</v>
          </cell>
          <cell r="I1141" t="str">
            <v>2022</v>
          </cell>
          <cell r="J1141" t="str">
            <v>06297112564</v>
          </cell>
          <cell r="K1141" t="str">
            <v>3</v>
          </cell>
        </row>
        <row r="1142">
          <cell r="D1142" t="str">
            <v>BELO PARMENTIER ZACHARIE</v>
          </cell>
          <cell r="E1142" t="str">
            <v>M</v>
          </cell>
          <cell r="F1142" t="str">
            <v>MANQUEVILLE LILLERS CLUB CYCLISTE</v>
          </cell>
          <cell r="G1142">
            <v>39447</v>
          </cell>
          <cell r="H1142" t="str">
            <v>Jeune Masculin 15/16 ans</v>
          </cell>
          <cell r="I1142" t="str">
            <v>2022</v>
          </cell>
          <cell r="J1142" t="str">
            <v>06297108405</v>
          </cell>
          <cell r="K1142" t="str">
            <v>JE</v>
          </cell>
        </row>
        <row r="1143">
          <cell r="C1143" t="str">
            <v>3</v>
          </cell>
          <cell r="D1143" t="str">
            <v>BERLEMONT MAXENCE</v>
          </cell>
          <cell r="E1143" t="str">
            <v>M</v>
          </cell>
          <cell r="F1143" t="str">
            <v>LOOS EN GOHELLE VELO CLUB LOOSSOIS</v>
          </cell>
          <cell r="G1143">
            <v>36732</v>
          </cell>
          <cell r="H1143" t="str">
            <v>Adulte Masculin 20/29 ans</v>
          </cell>
          <cell r="I1143" t="str">
            <v>2022</v>
          </cell>
          <cell r="J1143" t="str">
            <v>06204950880</v>
          </cell>
          <cell r="K1143" t="str">
            <v>3</v>
          </cell>
        </row>
        <row r="1144">
          <cell r="C1144" t="str">
            <v>3</v>
          </cell>
          <cell r="D1144" t="str">
            <v>BLEUZET GREGORIE</v>
          </cell>
          <cell r="E1144" t="str">
            <v>M</v>
          </cell>
          <cell r="F1144" t="str">
            <v>BAPAUME CLUB CYCLISTE</v>
          </cell>
          <cell r="G1144">
            <v>30252</v>
          </cell>
          <cell r="H1144" t="str">
            <v>Adulte Masculin 40/49 ans</v>
          </cell>
          <cell r="I1144" t="str">
            <v>2022</v>
          </cell>
          <cell r="J1144" t="str">
            <v>06297114069</v>
          </cell>
          <cell r="K1144" t="str">
            <v>3</v>
          </cell>
        </row>
        <row r="1145">
          <cell r="D1145" t="str">
            <v>BLEUZET LEO</v>
          </cell>
          <cell r="E1145" t="str">
            <v>M</v>
          </cell>
          <cell r="F1145" t="str">
            <v>BAPAUME CLUB CYCLISTE</v>
          </cell>
          <cell r="G1145">
            <v>41502</v>
          </cell>
          <cell r="H1145" t="str">
            <v>Jeune Masculin 9/10 ans</v>
          </cell>
          <cell r="I1145" t="str">
            <v>2022</v>
          </cell>
          <cell r="J1145" t="str">
            <v>06297113522</v>
          </cell>
          <cell r="K1145" t="str">
            <v>JE</v>
          </cell>
        </row>
        <row r="1146">
          <cell r="D1146" t="str">
            <v>BLEUZET MATHYS</v>
          </cell>
          <cell r="E1146" t="str">
            <v>M</v>
          </cell>
          <cell r="F1146" t="str">
            <v>BAPAUME CLUB CYCLISTE</v>
          </cell>
          <cell r="G1146">
            <v>40263</v>
          </cell>
          <cell r="H1146" t="str">
            <v>Jeune Masculin 11/12 ans</v>
          </cell>
          <cell r="I1146" t="str">
            <v>2022</v>
          </cell>
          <cell r="J1146" t="str">
            <v>06297113523</v>
          </cell>
          <cell r="K1146" t="str">
            <v>JE</v>
          </cell>
        </row>
        <row r="1147">
          <cell r="C1147" t="str">
            <v>3</v>
          </cell>
          <cell r="D1147" t="str">
            <v>BOCQUILLON JEROME</v>
          </cell>
          <cell r="E1147" t="str">
            <v>M</v>
          </cell>
          <cell r="F1147" t="str">
            <v>AGNY AMICALE LAIQUE</v>
          </cell>
          <cell r="G1147">
            <v>28447</v>
          </cell>
          <cell r="H1147" t="str">
            <v>Adulte Masculin 40/49 ans</v>
          </cell>
          <cell r="I1147" t="str">
            <v>2022</v>
          </cell>
          <cell r="J1147" t="str">
            <v>06297052385</v>
          </cell>
          <cell r="K1147" t="str">
            <v>3</v>
          </cell>
        </row>
        <row r="1148">
          <cell r="C1148" t="str">
            <v>1</v>
          </cell>
          <cell r="D1148" t="str">
            <v>BOURDON KÉVIN</v>
          </cell>
          <cell r="E1148" t="str">
            <v>M</v>
          </cell>
          <cell r="F1148" t="str">
            <v>BARLIN CERCLE LAIQUE</v>
          </cell>
          <cell r="G1148">
            <v>32438</v>
          </cell>
          <cell r="H1148" t="str">
            <v>Adulte Masculin 30/39 ans</v>
          </cell>
          <cell r="I1148" t="str">
            <v>2022</v>
          </cell>
          <cell r="J1148" t="str">
            <v>06297113901</v>
          </cell>
          <cell r="K1148" t="str">
            <v>1</v>
          </cell>
        </row>
        <row r="1149">
          <cell r="C1149" t="str">
            <v>3</v>
          </cell>
          <cell r="D1149" t="str">
            <v>BREIT EMMANUEL</v>
          </cell>
          <cell r="E1149" t="str">
            <v>M</v>
          </cell>
          <cell r="F1149" t="str">
            <v>AUXI LE CHATEAU VELOCE CLUB AUXILOIS</v>
          </cell>
          <cell r="G1149">
            <v>26274</v>
          </cell>
          <cell r="H1149" t="str">
            <v>Adulte Masculin 50/59 ans</v>
          </cell>
          <cell r="I1149" t="str">
            <v>2022</v>
          </cell>
          <cell r="J1149" t="str">
            <v>06297102213</v>
          </cell>
          <cell r="K1149" t="str">
            <v>3</v>
          </cell>
        </row>
        <row r="1150">
          <cell r="C1150" t="str">
            <v>3</v>
          </cell>
          <cell r="D1150" t="str">
            <v>BREIT OSCAR</v>
          </cell>
          <cell r="E1150" t="str">
            <v>M</v>
          </cell>
          <cell r="F1150" t="str">
            <v>AUXI LE CHATEAU VELOCE CLUB AUXILOIS</v>
          </cell>
          <cell r="G1150">
            <v>38421</v>
          </cell>
          <cell r="H1150" t="str">
            <v>Adulte Masculin 17/19 ans</v>
          </cell>
          <cell r="I1150" t="str">
            <v>2022</v>
          </cell>
          <cell r="J1150" t="str">
            <v>06297112899</v>
          </cell>
          <cell r="K1150" t="str">
            <v>3</v>
          </cell>
        </row>
        <row r="1151">
          <cell r="C1151" t="str">
            <v>FE</v>
          </cell>
          <cell r="D1151" t="str">
            <v>BRIAULT CORALIE</v>
          </cell>
          <cell r="E1151" t="str">
            <v>F</v>
          </cell>
          <cell r="F1151" t="str">
            <v>OHM CYCLISME HESDIN</v>
          </cell>
          <cell r="G1151">
            <v>35830</v>
          </cell>
          <cell r="H1151" t="str">
            <v>Adulte Féminin 17/29 ans</v>
          </cell>
          <cell r="I1151" t="str">
            <v>2022</v>
          </cell>
          <cell r="J1151" t="str">
            <v>06297092116</v>
          </cell>
          <cell r="K1151" t="str">
            <v>FE</v>
          </cell>
        </row>
        <row r="1152">
          <cell r="C1152" t="str">
            <v>3</v>
          </cell>
          <cell r="D1152" t="str">
            <v>BRIOTE BRYAN</v>
          </cell>
          <cell r="E1152" t="str">
            <v>M</v>
          </cell>
          <cell r="F1152" t="str">
            <v>OHM CYCLISME HESDIN</v>
          </cell>
          <cell r="G1152">
            <v>37524</v>
          </cell>
          <cell r="H1152" t="str">
            <v>Adulte Masculin 20/29 ans</v>
          </cell>
          <cell r="I1152" t="str">
            <v>2022</v>
          </cell>
          <cell r="J1152" t="str">
            <v>06297045227</v>
          </cell>
          <cell r="K1152" t="str">
            <v>3</v>
          </cell>
        </row>
        <row r="1153">
          <cell r="C1153" t="str">
            <v>FE</v>
          </cell>
          <cell r="D1153" t="str">
            <v>BRIOTE EMMA</v>
          </cell>
          <cell r="E1153" t="str">
            <v>F</v>
          </cell>
          <cell r="F1153" t="str">
            <v>OHM CYCLISME HESDIN</v>
          </cell>
          <cell r="G1153">
            <v>38612</v>
          </cell>
          <cell r="H1153" t="str">
            <v>Adulte Féminin 17/29 ans</v>
          </cell>
          <cell r="I1153" t="str">
            <v>2022</v>
          </cell>
          <cell r="J1153" t="str">
            <v>06297045231</v>
          </cell>
          <cell r="K1153" t="str">
            <v>FE</v>
          </cell>
        </row>
        <row r="1154">
          <cell r="C1154" t="str">
            <v>3</v>
          </cell>
          <cell r="D1154" t="str">
            <v>BRIOTE LUDOVIC</v>
          </cell>
          <cell r="E1154" t="str">
            <v>M</v>
          </cell>
          <cell r="F1154" t="str">
            <v>OHM CYCLISME HESDIN</v>
          </cell>
          <cell r="G1154">
            <v>30560</v>
          </cell>
          <cell r="H1154" t="str">
            <v>Adulte Masculin 30/39 ans</v>
          </cell>
          <cell r="I1154" t="str">
            <v>2022</v>
          </cell>
          <cell r="J1154" t="str">
            <v>06297045222</v>
          </cell>
          <cell r="K1154" t="str">
            <v>3</v>
          </cell>
        </row>
        <row r="1155">
          <cell r="C1155" t="str">
            <v>4-A</v>
          </cell>
          <cell r="D1155" t="str">
            <v>BRUET JEAN CLAUDE</v>
          </cell>
          <cell r="E1155" t="str">
            <v>M</v>
          </cell>
          <cell r="F1155" t="str">
            <v>BAPAUME CLUB CYCLISTE</v>
          </cell>
          <cell r="G1155">
            <v>22819</v>
          </cell>
          <cell r="H1155" t="str">
            <v>Adulte Masculin 60 ans et plus</v>
          </cell>
          <cell r="I1155" t="str">
            <v>2022</v>
          </cell>
          <cell r="J1155" t="str">
            <v>06297024656</v>
          </cell>
          <cell r="K1155" t="str">
            <v>4-A</v>
          </cell>
        </row>
        <row r="1156">
          <cell r="D1156" t="str">
            <v>BUDZYNSKI GUILLAUME</v>
          </cell>
          <cell r="E1156" t="str">
            <v>M</v>
          </cell>
          <cell r="F1156" t="str">
            <v>HENIN ETOILE CYCLISTE HENINOISE</v>
          </cell>
          <cell r="G1156">
            <v>40085</v>
          </cell>
          <cell r="H1156" t="str">
            <v>Jeune Masculin 13/14 ans</v>
          </cell>
          <cell r="I1156" t="str">
            <v>2022</v>
          </cell>
          <cell r="J1156" t="str">
            <v>06297097954</v>
          </cell>
          <cell r="K1156" t="str">
            <v>JE</v>
          </cell>
        </row>
        <row r="1157">
          <cell r="D1157" t="str">
            <v>BUISINE MATHIS</v>
          </cell>
          <cell r="E1157" t="str">
            <v>M</v>
          </cell>
          <cell r="F1157" t="str">
            <v>HENIN ETOILE CYCLISTE HENINOISE</v>
          </cell>
          <cell r="G1157">
            <v>41948</v>
          </cell>
          <cell r="H1157" t="str">
            <v>Jeune Masculin 7/8 ans</v>
          </cell>
          <cell r="I1157" t="str">
            <v>2022</v>
          </cell>
          <cell r="J1157" t="str">
            <v>06297105775</v>
          </cell>
          <cell r="K1157" t="str">
            <v>JE</v>
          </cell>
        </row>
        <row r="1158">
          <cell r="C1158" t="str">
            <v>4-A</v>
          </cell>
          <cell r="D1158" t="str">
            <v>BULCOURT EMMANUEL</v>
          </cell>
          <cell r="E1158" t="str">
            <v>M</v>
          </cell>
          <cell r="F1158" t="str">
            <v>BAPAUME CLUB CYCLISTE</v>
          </cell>
          <cell r="G1158">
            <v>26565</v>
          </cell>
          <cell r="H1158" t="str">
            <v>Adulte Masculin 50/59 ans</v>
          </cell>
          <cell r="I1158" t="str">
            <v>2022</v>
          </cell>
          <cell r="J1158" t="str">
            <v>06204951637</v>
          </cell>
          <cell r="K1158" t="str">
            <v>4-A</v>
          </cell>
        </row>
        <row r="1159">
          <cell r="C1159" t="str">
            <v>3</v>
          </cell>
          <cell r="D1159" t="str">
            <v>BULTEL GAETAN</v>
          </cell>
          <cell r="E1159" t="str">
            <v>M</v>
          </cell>
          <cell r="F1159" t="str">
            <v>LOOS EN GOHELLE VELO CLUB LOOSSOIS</v>
          </cell>
          <cell r="G1159">
            <v>38357</v>
          </cell>
          <cell r="H1159" t="str">
            <v>Adulte Masculin 17/19 ans</v>
          </cell>
          <cell r="I1159" t="str">
            <v>2022</v>
          </cell>
          <cell r="J1159" t="str">
            <v>06297019637</v>
          </cell>
          <cell r="K1159" t="str">
            <v>3</v>
          </cell>
        </row>
        <row r="1160">
          <cell r="C1160" t="str">
            <v>4-A</v>
          </cell>
          <cell r="D1160" t="str">
            <v>CANDAS DIDIER</v>
          </cell>
          <cell r="E1160" t="str">
            <v>M</v>
          </cell>
          <cell r="F1160" t="str">
            <v>BAPAUME CLUB CYCLISTE</v>
          </cell>
          <cell r="G1160">
            <v>20922</v>
          </cell>
          <cell r="H1160" t="str">
            <v>Adulte Masculin 60 ans et plus</v>
          </cell>
          <cell r="I1160" t="str">
            <v>2022</v>
          </cell>
          <cell r="J1160" t="str">
            <v>06204951197</v>
          </cell>
          <cell r="K1160" t="str">
            <v>4-A</v>
          </cell>
        </row>
        <row r="1161">
          <cell r="C1161" t="str">
            <v>3</v>
          </cell>
          <cell r="D1161" t="str">
            <v>CARBONNIER QUENTIN</v>
          </cell>
          <cell r="E1161" t="str">
            <v>M</v>
          </cell>
          <cell r="F1161" t="str">
            <v>WINGLES PYRAMIDES PASSION VTT</v>
          </cell>
          <cell r="G1161">
            <v>34368</v>
          </cell>
          <cell r="H1161" t="str">
            <v>Adulte Masculin 20/29 ans</v>
          </cell>
          <cell r="I1161" t="str">
            <v>2022</v>
          </cell>
          <cell r="J1161" t="str">
            <v>06297020831</v>
          </cell>
          <cell r="K1161" t="str">
            <v>3</v>
          </cell>
        </row>
        <row r="1162">
          <cell r="C1162" t="str">
            <v>4-B</v>
          </cell>
          <cell r="D1162" t="str">
            <v>CARPENTIER PATRICK</v>
          </cell>
          <cell r="E1162" t="str">
            <v>M</v>
          </cell>
          <cell r="F1162" t="str">
            <v>OUTREAU CLUB SPORTIF OUTRELOIS (C.S.O)</v>
          </cell>
          <cell r="G1162">
            <v>18318</v>
          </cell>
          <cell r="H1162" t="str">
            <v>Adulte Masculin 60 ans et plus</v>
          </cell>
          <cell r="I1162" t="str">
            <v>2022</v>
          </cell>
          <cell r="J1162" t="str">
            <v>06297065700</v>
          </cell>
          <cell r="K1162" t="str">
            <v>4-B</v>
          </cell>
        </row>
        <row r="1163">
          <cell r="C1163" t="str">
            <v>3</v>
          </cell>
          <cell r="D1163" t="str">
            <v>CARTON PATRICK</v>
          </cell>
          <cell r="E1163" t="str">
            <v>M</v>
          </cell>
          <cell r="F1163" t="str">
            <v>MANQUEVILLE LILLERS CLUB CYCLISTE</v>
          </cell>
          <cell r="G1163">
            <v>21730</v>
          </cell>
          <cell r="H1163" t="str">
            <v>Adulte Masculin 60 ans et plus</v>
          </cell>
          <cell r="I1163" t="str">
            <v>2022</v>
          </cell>
          <cell r="J1163" t="str">
            <v>06297103594</v>
          </cell>
          <cell r="K1163" t="str">
            <v>3</v>
          </cell>
        </row>
        <row r="1164">
          <cell r="C1164" t="str">
            <v>3</v>
          </cell>
          <cell r="D1164" t="str">
            <v>CAUWET FRANCK</v>
          </cell>
          <cell r="E1164" t="str">
            <v>M</v>
          </cell>
          <cell r="F1164" t="str">
            <v>MANQUEVILLE LILLERS CLUB CYCLISTE</v>
          </cell>
          <cell r="G1164">
            <v>23964</v>
          </cell>
          <cell r="H1164" t="str">
            <v>Adulte Masculin 50/59 ans</v>
          </cell>
          <cell r="I1164" t="str">
            <v>2022</v>
          </cell>
          <cell r="J1164" t="str">
            <v>06297091959</v>
          </cell>
          <cell r="K1164" t="str">
            <v>3</v>
          </cell>
        </row>
        <row r="1165">
          <cell r="C1165" t="str">
            <v>1</v>
          </cell>
          <cell r="D1165" t="str">
            <v>CAZE ALBAN</v>
          </cell>
          <cell r="E1165" t="str">
            <v>M</v>
          </cell>
          <cell r="F1165" t="str">
            <v>UNION SPORTIVE SAINT ANDRE</v>
          </cell>
          <cell r="G1165">
            <v>30104</v>
          </cell>
          <cell r="H1165" t="str">
            <v>Adulte Masculin 40/49 ans</v>
          </cell>
          <cell r="I1165" t="str">
            <v>2022</v>
          </cell>
          <cell r="J1165" t="str">
            <v>06297066751</v>
          </cell>
          <cell r="K1165" t="str">
            <v>1</v>
          </cell>
        </row>
        <row r="1166">
          <cell r="C1166" t="str">
            <v>1</v>
          </cell>
          <cell r="D1166" t="str">
            <v>CHALAS JEAN PIERRE</v>
          </cell>
          <cell r="E1166" t="str">
            <v>M</v>
          </cell>
          <cell r="F1166" t="str">
            <v>UNION SPORTIVE SAINT ANDRE</v>
          </cell>
          <cell r="G1166">
            <v>25676</v>
          </cell>
          <cell r="H1166" t="str">
            <v>Adulte Masculin 50/59 ans</v>
          </cell>
          <cell r="I1166" t="str">
            <v>2022</v>
          </cell>
          <cell r="J1166" t="str">
            <v>06297098606</v>
          </cell>
          <cell r="K1166" t="str">
            <v>1</v>
          </cell>
        </row>
        <row r="1167">
          <cell r="D1167" t="str">
            <v>CHUTSCH ALBAN</v>
          </cell>
          <cell r="E1167" t="str">
            <v>M</v>
          </cell>
          <cell r="F1167" t="str">
            <v>HENIN ETOILE CYCLISTE HENINOISE</v>
          </cell>
          <cell r="G1167">
            <v>39729</v>
          </cell>
          <cell r="H1167" t="str">
            <v>Jeune Masculin 13/14 ans</v>
          </cell>
          <cell r="I1167" t="str">
            <v>2022</v>
          </cell>
          <cell r="J1167" t="str">
            <v>06297111978</v>
          </cell>
          <cell r="K1167" t="str">
            <v>JE</v>
          </cell>
        </row>
        <row r="1168">
          <cell r="C1168" t="str">
            <v>3</v>
          </cell>
          <cell r="D1168" t="str">
            <v>COUILLEZ AURELIEN</v>
          </cell>
          <cell r="E1168" t="str">
            <v>M</v>
          </cell>
          <cell r="F1168" t="str">
            <v>LEFOREST CYCLO CLUB</v>
          </cell>
          <cell r="G1168">
            <v>30921</v>
          </cell>
          <cell r="H1168" t="str">
            <v>Adulte Masculin 30/39 ans</v>
          </cell>
          <cell r="I1168" t="str">
            <v>2022</v>
          </cell>
          <cell r="J1168" t="str">
            <v>06297105781</v>
          </cell>
          <cell r="K1168" t="str">
            <v>3</v>
          </cell>
        </row>
        <row r="1169">
          <cell r="C1169" t="str">
            <v>FE</v>
          </cell>
          <cell r="D1169" t="str">
            <v>CREPIEUX DOROTHEE</v>
          </cell>
          <cell r="E1169" t="str">
            <v>F</v>
          </cell>
          <cell r="F1169" t="str">
            <v>HENIN ETOILE CYCLISTE HENINOISE</v>
          </cell>
          <cell r="G1169">
            <v>26932</v>
          </cell>
          <cell r="H1169" t="str">
            <v>Adulte Féminin 40/49 ans</v>
          </cell>
          <cell r="I1169" t="str">
            <v>2022</v>
          </cell>
          <cell r="J1169" t="str">
            <v>06297068982</v>
          </cell>
          <cell r="K1169" t="str">
            <v>FE</v>
          </cell>
        </row>
        <row r="1170">
          <cell r="C1170" t="str">
            <v>4-A</v>
          </cell>
          <cell r="D1170" t="str">
            <v>DANEL JEAN PIERRE</v>
          </cell>
          <cell r="E1170" t="str">
            <v>M</v>
          </cell>
          <cell r="F1170" t="str">
            <v>BIACHE ST VAAST VELO CLUB</v>
          </cell>
          <cell r="G1170">
            <v>20987</v>
          </cell>
          <cell r="H1170" t="str">
            <v>Adulte Masculin 60 ans et plus</v>
          </cell>
          <cell r="I1170" t="str">
            <v>2022</v>
          </cell>
          <cell r="J1170" t="str">
            <v>06263102864</v>
          </cell>
          <cell r="K1170" t="str">
            <v>4-A</v>
          </cell>
        </row>
        <row r="1171">
          <cell r="C1171" t="str">
            <v>FE</v>
          </cell>
          <cell r="D1171" t="str">
            <v>DEBRIL MARINE</v>
          </cell>
          <cell r="E1171" t="str">
            <v>F</v>
          </cell>
          <cell r="F1171" t="str">
            <v>ST POL SUR TERNOISE VELO CLUB ST POLOIS</v>
          </cell>
          <cell r="G1171">
            <v>35400</v>
          </cell>
          <cell r="H1171" t="str">
            <v>Adulte Féminin 17/29 ans</v>
          </cell>
          <cell r="I1171" t="str">
            <v>2022</v>
          </cell>
          <cell r="J1171" t="str">
            <v>06297094958</v>
          </cell>
          <cell r="K1171" t="str">
            <v>FE</v>
          </cell>
        </row>
        <row r="1172">
          <cell r="D1172" t="str">
            <v>DECOOPMAN NOLAN</v>
          </cell>
          <cell r="E1172" t="str">
            <v>M</v>
          </cell>
          <cell r="F1172" t="str">
            <v>HENIN ETOILE CYCLISTE HENINOISE</v>
          </cell>
          <cell r="G1172">
            <v>40855</v>
          </cell>
          <cell r="H1172" t="str">
            <v>Jeune Masculin 11/12 ans</v>
          </cell>
          <cell r="I1172" t="str">
            <v>2022</v>
          </cell>
          <cell r="J1172" t="str">
            <v>06297054149</v>
          </cell>
          <cell r="K1172" t="str">
            <v>JE</v>
          </cell>
        </row>
        <row r="1173">
          <cell r="D1173" t="str">
            <v>DECOTTIGNIES LUCAS</v>
          </cell>
          <cell r="E1173" t="str">
            <v>M</v>
          </cell>
          <cell r="F1173" t="str">
            <v>HENIN ETOILE CYCLISTE HENINOISE</v>
          </cell>
          <cell r="G1173">
            <v>40068</v>
          </cell>
          <cell r="H1173" t="str">
            <v>Jeune Masculin 13/14 ans</v>
          </cell>
          <cell r="I1173" t="str">
            <v>2022</v>
          </cell>
          <cell r="J1173" t="str">
            <v>06297095022</v>
          </cell>
          <cell r="K1173" t="str">
            <v>JE</v>
          </cell>
        </row>
        <row r="1174">
          <cell r="D1174" t="str">
            <v>DEKOSTER MICKAEL</v>
          </cell>
          <cell r="E1174" t="str">
            <v>M</v>
          </cell>
          <cell r="F1174" t="str">
            <v>AGNY AMICALE LAIQUE</v>
          </cell>
          <cell r="G1174">
            <v>27074</v>
          </cell>
          <cell r="H1174" t="str">
            <v>Adulte Masculin 40/49 ans</v>
          </cell>
          <cell r="I1174" t="str">
            <v>2022</v>
          </cell>
          <cell r="J1174" t="str">
            <v>06297069832</v>
          </cell>
          <cell r="K1174" t="str">
            <v>3</v>
          </cell>
        </row>
        <row r="1175">
          <cell r="C1175" t="str">
            <v>3</v>
          </cell>
          <cell r="D1175" t="str">
            <v>DELEFORTRIE THIBAUT</v>
          </cell>
          <cell r="E1175" t="str">
            <v>M</v>
          </cell>
          <cell r="F1175" t="str">
            <v>FLEURBAIX TEAM SHARK VTT</v>
          </cell>
          <cell r="G1175">
            <v>31512</v>
          </cell>
          <cell r="H1175" t="str">
            <v>Adulte Masculin 30/39 ans</v>
          </cell>
          <cell r="I1175" t="str">
            <v>2022</v>
          </cell>
          <cell r="J1175" t="str">
            <v>06297110175</v>
          </cell>
          <cell r="K1175" t="str">
            <v>3</v>
          </cell>
        </row>
        <row r="1176">
          <cell r="C1176" t="str">
            <v>1</v>
          </cell>
          <cell r="D1176" t="str">
            <v>DELESCLUSE NICOLAS</v>
          </cell>
          <cell r="E1176" t="str">
            <v>M</v>
          </cell>
          <cell r="F1176" t="str">
            <v>BARLIN CERCLE LAIQUE</v>
          </cell>
          <cell r="G1176">
            <v>32628</v>
          </cell>
          <cell r="H1176" t="str">
            <v>Adulte Masculin 30/39 ans</v>
          </cell>
          <cell r="I1176" t="str">
            <v>2022</v>
          </cell>
          <cell r="J1176" t="str">
            <v>06297103438</v>
          </cell>
          <cell r="K1176" t="str">
            <v>1</v>
          </cell>
        </row>
        <row r="1177">
          <cell r="C1177" t="str">
            <v>3</v>
          </cell>
          <cell r="D1177" t="str">
            <v>DELIESSCHE YANNICK</v>
          </cell>
          <cell r="E1177" t="str">
            <v>M</v>
          </cell>
          <cell r="F1177" t="str">
            <v>AGNY AMICALE LAIQUE</v>
          </cell>
          <cell r="G1177">
            <v>27817</v>
          </cell>
          <cell r="H1177" t="str">
            <v>Adulte Masculin 40/49 ans</v>
          </cell>
          <cell r="I1177" t="str">
            <v>2022</v>
          </cell>
          <cell r="J1177" t="str">
            <v>06297111824</v>
          </cell>
          <cell r="K1177" t="str">
            <v>3</v>
          </cell>
        </row>
        <row r="1178">
          <cell r="D1178" t="str">
            <v>DELPLACE CANDICE</v>
          </cell>
          <cell r="E1178" t="str">
            <v>F</v>
          </cell>
          <cell r="F1178" t="str">
            <v>MANQUEVILLE LILLERS CLUB CYCLISTE</v>
          </cell>
          <cell r="G1178">
            <v>41258</v>
          </cell>
          <cell r="H1178" t="str">
            <v>Jeune Féminin 9/10 ans</v>
          </cell>
          <cell r="I1178" t="str">
            <v>2022</v>
          </cell>
          <cell r="J1178" t="str">
            <v>06297083821</v>
          </cell>
          <cell r="K1178" t="str">
            <v>JE</v>
          </cell>
        </row>
        <row r="1179">
          <cell r="D1179" t="str">
            <v>DELPLACE FLORINE</v>
          </cell>
          <cell r="E1179" t="str">
            <v>F</v>
          </cell>
          <cell r="F1179" t="str">
            <v>MANQUEVILLE LILLERS CLUB CYCLISTE</v>
          </cell>
          <cell r="G1179">
            <v>40050</v>
          </cell>
          <cell r="H1179" t="str">
            <v>Jeune Féminin 13/14 ans</v>
          </cell>
          <cell r="I1179" t="str">
            <v>2022</v>
          </cell>
          <cell r="J1179" t="str">
            <v>06297042350</v>
          </cell>
          <cell r="K1179" t="str">
            <v>JE</v>
          </cell>
        </row>
        <row r="1180">
          <cell r="C1180" t="str">
            <v>4-A</v>
          </cell>
          <cell r="D1180" t="str">
            <v>DELPLACE SYLVIAN</v>
          </cell>
          <cell r="E1180" t="str">
            <v>M</v>
          </cell>
          <cell r="F1180" t="str">
            <v>MANQUEVILLE LILLERS CLUB CYCLISTE</v>
          </cell>
          <cell r="G1180">
            <v>28824</v>
          </cell>
          <cell r="H1180" t="str">
            <v>Adulte Masculin 40/49 ans</v>
          </cell>
          <cell r="I1180" t="str">
            <v>2022</v>
          </cell>
          <cell r="J1180" t="str">
            <v>06204815846</v>
          </cell>
          <cell r="K1180" t="str">
            <v>4-A</v>
          </cell>
        </row>
        <row r="1181">
          <cell r="C1181" t="str">
            <v>3</v>
          </cell>
          <cell r="D1181" t="str">
            <v>DHAUSSY MELVIN</v>
          </cell>
          <cell r="E1181" t="str">
            <v>M</v>
          </cell>
          <cell r="F1181" t="str">
            <v>AGNY AMICALE LAIQUE</v>
          </cell>
          <cell r="G1181">
            <v>35210</v>
          </cell>
          <cell r="H1181" t="str">
            <v>Adulte Masculin 20/29 ans</v>
          </cell>
          <cell r="I1181" t="str">
            <v>2022</v>
          </cell>
          <cell r="J1181" t="str">
            <v>06210648851</v>
          </cell>
          <cell r="K1181" t="str">
            <v>3</v>
          </cell>
        </row>
        <row r="1182">
          <cell r="D1182" t="str">
            <v>DIFLE SOUHILA</v>
          </cell>
          <cell r="E1182" t="str">
            <v>F</v>
          </cell>
          <cell r="F1182" t="str">
            <v>HENIN ETOILE CYCLISTE HENINOISE</v>
          </cell>
          <cell r="G1182">
            <v>39070</v>
          </cell>
          <cell r="H1182" t="str">
            <v>Jeune Féminin 15/16 ans</v>
          </cell>
          <cell r="I1182" t="str">
            <v>2022</v>
          </cell>
          <cell r="J1182" t="str">
            <v>06297113094</v>
          </cell>
          <cell r="K1182" t="str">
            <v>JE</v>
          </cell>
        </row>
        <row r="1183">
          <cell r="C1183" t="str">
            <v>2</v>
          </cell>
          <cell r="D1183" t="str">
            <v>DMYTROW NICOLAS</v>
          </cell>
          <cell r="E1183" t="str">
            <v>M</v>
          </cell>
          <cell r="F1183" t="str">
            <v>THELUS TEAM UNIS-VERT VTT</v>
          </cell>
          <cell r="G1183">
            <v>26362</v>
          </cell>
          <cell r="H1183" t="str">
            <v>Adulte Masculin 50/59 ans</v>
          </cell>
          <cell r="I1183" t="str">
            <v>2022</v>
          </cell>
          <cell r="J1183" t="str">
            <v>06240368462</v>
          </cell>
          <cell r="K1183" t="str">
            <v>2</v>
          </cell>
        </row>
        <row r="1184">
          <cell r="C1184" t="str">
            <v>3</v>
          </cell>
          <cell r="D1184" t="str">
            <v>DROUVIN GILLES</v>
          </cell>
          <cell r="E1184" t="str">
            <v>M</v>
          </cell>
          <cell r="F1184" t="str">
            <v>OHM CYCLISME HESDIN</v>
          </cell>
          <cell r="G1184">
            <v>25912</v>
          </cell>
          <cell r="H1184" t="str">
            <v>Adulte Masculin 50/59 ans</v>
          </cell>
          <cell r="I1184" t="str">
            <v>2022</v>
          </cell>
          <cell r="J1184" t="str">
            <v>06297013237</v>
          </cell>
          <cell r="K1184" t="str">
            <v>3</v>
          </cell>
        </row>
        <row r="1185">
          <cell r="C1185" t="str">
            <v>4-A</v>
          </cell>
          <cell r="D1185" t="str">
            <v>DROUVIN PATRICK</v>
          </cell>
          <cell r="E1185" t="str">
            <v>M</v>
          </cell>
          <cell r="F1185" t="str">
            <v>OHM CYCLISME HESDIN</v>
          </cell>
          <cell r="G1185">
            <v>20487</v>
          </cell>
          <cell r="H1185" t="str">
            <v>Adulte Masculin 60 ans et plus</v>
          </cell>
          <cell r="I1185" t="str">
            <v>2022</v>
          </cell>
          <cell r="J1185" t="str">
            <v>06255059452</v>
          </cell>
          <cell r="K1185" t="str">
            <v>4-A</v>
          </cell>
        </row>
        <row r="1186">
          <cell r="C1186" t="str">
            <v>3</v>
          </cell>
          <cell r="D1186" t="str">
            <v>DUBOIS DONOVAN</v>
          </cell>
          <cell r="E1186" t="str">
            <v>M</v>
          </cell>
          <cell r="F1186" t="str">
            <v>AUXI LE CHATEAU VELOCE CLUB AUXILOIS</v>
          </cell>
          <cell r="G1186">
            <v>32332</v>
          </cell>
          <cell r="H1186" t="str">
            <v>Adulte Masculin 30/39 ans</v>
          </cell>
          <cell r="I1186" t="str">
            <v>2022</v>
          </cell>
          <cell r="J1186" t="str">
            <v>06297107505</v>
          </cell>
          <cell r="K1186" t="str">
            <v>3</v>
          </cell>
        </row>
        <row r="1187">
          <cell r="C1187" t="str">
            <v>2</v>
          </cell>
          <cell r="D1187" t="str">
            <v>DUFFROY ANTOINE</v>
          </cell>
          <cell r="E1187" t="str">
            <v>M</v>
          </cell>
          <cell r="F1187" t="str">
            <v>FLEURBAIX TEAM SHARK VTT</v>
          </cell>
          <cell r="G1187">
            <v>34582</v>
          </cell>
          <cell r="H1187" t="str">
            <v>Adulte Masculin 20/29 ans</v>
          </cell>
          <cell r="I1187" t="str">
            <v>2022</v>
          </cell>
          <cell r="J1187" t="str">
            <v>06297015338</v>
          </cell>
          <cell r="K1187" t="str">
            <v>2</v>
          </cell>
        </row>
        <row r="1188">
          <cell r="C1188" t="str">
            <v>1</v>
          </cell>
          <cell r="D1188" t="str">
            <v>DUHAMEL ARNAUD</v>
          </cell>
          <cell r="E1188" t="str">
            <v>M</v>
          </cell>
          <cell r="F1188" t="str">
            <v>MERICOURT TEAM 2</v>
          </cell>
          <cell r="G1188">
            <v>26869</v>
          </cell>
          <cell r="H1188" t="str">
            <v>Adulte Masculin 40/49 ans</v>
          </cell>
          <cell r="I1188" t="str">
            <v>2022</v>
          </cell>
          <cell r="J1188" t="str">
            <v>06265605486</v>
          </cell>
          <cell r="K1188" t="str">
            <v>1</v>
          </cell>
        </row>
        <row r="1189">
          <cell r="C1189" t="str">
            <v>3</v>
          </cell>
          <cell r="D1189" t="str">
            <v>DUPAS KEVIN</v>
          </cell>
          <cell r="E1189" t="str">
            <v>M</v>
          </cell>
          <cell r="F1189" t="str">
            <v>ST POL SUR TERNOISE VELO CLUB ST POLOIS</v>
          </cell>
          <cell r="G1189">
            <v>34018</v>
          </cell>
          <cell r="H1189" t="str">
            <v>Adulte Masculin 20/29 ans</v>
          </cell>
          <cell r="I1189" t="str">
            <v>2022</v>
          </cell>
          <cell r="J1189" t="str">
            <v>06297094960</v>
          </cell>
          <cell r="K1189" t="str">
            <v>3</v>
          </cell>
        </row>
        <row r="1190">
          <cell r="C1190" t="str">
            <v>2</v>
          </cell>
          <cell r="D1190" t="str">
            <v>DURAND DIDIER</v>
          </cell>
          <cell r="E1190" t="str">
            <v>M</v>
          </cell>
          <cell r="F1190" t="str">
            <v>THELUS TEAM UNIS-VERT VTT</v>
          </cell>
          <cell r="G1190">
            <v>25452</v>
          </cell>
          <cell r="H1190" t="str">
            <v>Adulte Masculin 50/59 ans</v>
          </cell>
          <cell r="I1190" t="str">
            <v>2022</v>
          </cell>
          <cell r="J1190" t="str">
            <v>06297055893</v>
          </cell>
          <cell r="K1190" t="str">
            <v>2</v>
          </cell>
        </row>
        <row r="1191">
          <cell r="C1191" t="str">
            <v>4-B</v>
          </cell>
          <cell r="D1191" t="str">
            <v>EROUART CHARLES</v>
          </cell>
          <cell r="E1191" t="str">
            <v>M</v>
          </cell>
          <cell r="F1191" t="str">
            <v>HARNES VELO CLUB HARNESIEN</v>
          </cell>
          <cell r="G1191">
            <v>14777</v>
          </cell>
          <cell r="H1191" t="str">
            <v>Adulte Masculin 60 ans et plus</v>
          </cell>
          <cell r="I1191" t="str">
            <v>2022</v>
          </cell>
          <cell r="J1191" t="str">
            <v>06263105939</v>
          </cell>
          <cell r="K1191" t="str">
            <v>4-B</v>
          </cell>
        </row>
        <row r="1192">
          <cell r="C1192" t="str">
            <v>4-A</v>
          </cell>
          <cell r="D1192" t="str">
            <v>FAVIER FREDDY</v>
          </cell>
          <cell r="E1192" t="str">
            <v>M</v>
          </cell>
          <cell r="F1192" t="str">
            <v>LEFOREST CYCLO CLUB</v>
          </cell>
          <cell r="G1192">
            <v>32416</v>
          </cell>
          <cell r="H1192" t="str">
            <v>Adulte Masculin 30/39 ans</v>
          </cell>
          <cell r="I1192" t="str">
            <v>2022</v>
          </cell>
          <cell r="J1192" t="str">
            <v>06204808296</v>
          </cell>
          <cell r="K1192" t="str">
            <v>4-A</v>
          </cell>
        </row>
        <row r="1193">
          <cell r="C1193" t="str">
            <v>4-A</v>
          </cell>
          <cell r="D1193" t="str">
            <v>FAVIER JEAN MARIE</v>
          </cell>
          <cell r="E1193" t="str">
            <v>M</v>
          </cell>
          <cell r="F1193" t="str">
            <v>LEFOREST CYCLO CLUB</v>
          </cell>
          <cell r="G1193">
            <v>26287</v>
          </cell>
          <cell r="H1193" t="str">
            <v>Adulte Masculin 50/59 ans</v>
          </cell>
          <cell r="I1193" t="str">
            <v>2022</v>
          </cell>
          <cell r="J1193" t="str">
            <v>06204808292</v>
          </cell>
          <cell r="K1193" t="str">
            <v>4-A</v>
          </cell>
        </row>
        <row r="1194">
          <cell r="C1194" t="str">
            <v>4-A</v>
          </cell>
          <cell r="D1194" t="str">
            <v>FOIREST PASCAL</v>
          </cell>
          <cell r="E1194" t="str">
            <v>M</v>
          </cell>
          <cell r="F1194" t="str">
            <v>BAPAUME CLUB CYCLISTE</v>
          </cell>
          <cell r="G1194">
            <v>23195</v>
          </cell>
          <cell r="H1194" t="str">
            <v>Adulte Masculin 50/59 ans</v>
          </cell>
          <cell r="I1194" t="str">
            <v>2022</v>
          </cell>
          <cell r="J1194" t="str">
            <v>06297093503</v>
          </cell>
          <cell r="K1194" t="str">
            <v>4-A</v>
          </cell>
        </row>
        <row r="1195">
          <cell r="C1195" t="str">
            <v>3</v>
          </cell>
          <cell r="D1195" t="str">
            <v>FONTAINE BENJAMIN</v>
          </cell>
          <cell r="E1195" t="str">
            <v>M</v>
          </cell>
          <cell r="F1195" t="str">
            <v>AGNY AMICALE LAIQUE</v>
          </cell>
          <cell r="G1195">
            <v>34068</v>
          </cell>
          <cell r="H1195" t="str">
            <v>Adulte Masculin 20/29 ans</v>
          </cell>
          <cell r="I1195" t="str">
            <v>2022</v>
          </cell>
          <cell r="J1195" t="str">
            <v>06260084562</v>
          </cell>
          <cell r="K1195" t="str">
            <v>3</v>
          </cell>
        </row>
        <row r="1196">
          <cell r="C1196" t="str">
            <v>3</v>
          </cell>
          <cell r="D1196" t="str">
            <v>FOULON RANDY</v>
          </cell>
          <cell r="E1196" t="str">
            <v>M</v>
          </cell>
          <cell r="F1196" t="str">
            <v>AGNY AMICALE LAIQUE</v>
          </cell>
          <cell r="G1196">
            <v>37368</v>
          </cell>
          <cell r="H1196" t="str">
            <v>Adulte Masculin 20/29 ans</v>
          </cell>
          <cell r="I1196" t="str">
            <v>2022</v>
          </cell>
          <cell r="J1196" t="str">
            <v>06297042391</v>
          </cell>
          <cell r="K1196" t="str">
            <v>3</v>
          </cell>
        </row>
        <row r="1197">
          <cell r="C1197" t="str">
            <v>3</v>
          </cell>
          <cell r="D1197" t="str">
            <v>FOURNIER YOHANN</v>
          </cell>
          <cell r="E1197" t="str">
            <v>M</v>
          </cell>
          <cell r="F1197" t="str">
            <v>ST POL SUR TERNOISE VELO CLUB ST POLOIS</v>
          </cell>
          <cell r="G1197">
            <v>36639</v>
          </cell>
          <cell r="H1197" t="str">
            <v>Adulte Masculin 20/29 ans</v>
          </cell>
          <cell r="I1197" t="str">
            <v>2022</v>
          </cell>
          <cell r="J1197" t="str">
            <v>06297096731</v>
          </cell>
          <cell r="K1197" t="str">
            <v>3</v>
          </cell>
        </row>
        <row r="1198">
          <cell r="D1198" t="str">
            <v>FRANCOIS TIMEO</v>
          </cell>
          <cell r="E1198" t="str">
            <v>M</v>
          </cell>
          <cell r="F1198" t="str">
            <v>LOOS EN GOHELLE VELO CLUB LOOSSOIS</v>
          </cell>
          <cell r="G1198">
            <v>41212</v>
          </cell>
          <cell r="H1198" t="str">
            <v>Jeune Masculin 9/10 ans</v>
          </cell>
          <cell r="I1198" t="str">
            <v>2022</v>
          </cell>
          <cell r="J1198" t="str">
            <v>06297094392</v>
          </cell>
          <cell r="K1198" t="str">
            <v>JE</v>
          </cell>
        </row>
        <row r="1199">
          <cell r="C1199" t="str">
            <v>3</v>
          </cell>
          <cell r="D1199" t="str">
            <v>GAMAND MEYRINE</v>
          </cell>
          <cell r="E1199" t="str">
            <v>F</v>
          </cell>
          <cell r="F1199" t="str">
            <v>BAPAUME CLUB CYCLISTE</v>
          </cell>
          <cell r="G1199">
            <v>36393</v>
          </cell>
          <cell r="H1199" t="str">
            <v>Adulte Féminin 17/29 ans</v>
          </cell>
          <cell r="I1199" t="str">
            <v>2022</v>
          </cell>
          <cell r="J1199" t="str">
            <v>06204951633</v>
          </cell>
          <cell r="K1199" t="str">
            <v>3</v>
          </cell>
        </row>
        <row r="1200">
          <cell r="C1200" t="str">
            <v>1</v>
          </cell>
          <cell r="D1200" t="str">
            <v>GAMAND QUENTIN</v>
          </cell>
          <cell r="E1200" t="str">
            <v>M</v>
          </cell>
          <cell r="F1200" t="str">
            <v>BAPAUME CLUB CYCLISTE</v>
          </cell>
          <cell r="G1200">
            <v>37083</v>
          </cell>
          <cell r="H1200" t="str">
            <v>Adulte Masculin 20/29 ans</v>
          </cell>
          <cell r="I1200" t="str">
            <v>2022</v>
          </cell>
          <cell r="J1200" t="str">
            <v>06204951673</v>
          </cell>
          <cell r="K1200" t="str">
            <v>1</v>
          </cell>
        </row>
        <row r="1201">
          <cell r="C1201" t="str">
            <v>FE</v>
          </cell>
          <cell r="D1201" t="str">
            <v>GAROT LAURENCE</v>
          </cell>
          <cell r="E1201" t="str">
            <v>F</v>
          </cell>
          <cell r="F1201" t="str">
            <v>FLEURBAIX TEAM SHARK VTT</v>
          </cell>
          <cell r="G1201">
            <v>26761</v>
          </cell>
          <cell r="H1201" t="str">
            <v>Adulte Féminin 40/49 ans</v>
          </cell>
          <cell r="I1201" t="str">
            <v>2022</v>
          </cell>
          <cell r="J1201" t="str">
            <v>06204823312</v>
          </cell>
          <cell r="K1201" t="str">
            <v>FE</v>
          </cell>
        </row>
        <row r="1202">
          <cell r="C1202" t="str">
            <v>3</v>
          </cell>
          <cell r="D1202" t="str">
            <v>GATOUX SULLIVAN</v>
          </cell>
          <cell r="E1202" t="str">
            <v>M</v>
          </cell>
          <cell r="F1202" t="str">
            <v>MANQUEVILLE LILLERS CLUB CYCLISTE</v>
          </cell>
          <cell r="G1202">
            <v>33768</v>
          </cell>
          <cell r="H1202" t="str">
            <v>Adulte Masculin 30/39 ans</v>
          </cell>
          <cell r="I1202" t="str">
            <v>2022</v>
          </cell>
          <cell r="J1202" t="str">
            <v>06297107677</v>
          </cell>
          <cell r="K1202" t="str">
            <v>3</v>
          </cell>
        </row>
        <row r="1203">
          <cell r="C1203" t="str">
            <v>3</v>
          </cell>
          <cell r="D1203" t="str">
            <v>GAUGUEZ LIONEL</v>
          </cell>
          <cell r="E1203" t="str">
            <v>M</v>
          </cell>
          <cell r="F1203" t="str">
            <v>BIACHE ST VAAST VELO CLUB</v>
          </cell>
          <cell r="G1203">
            <v>26488</v>
          </cell>
          <cell r="H1203" t="str">
            <v>Adulte Masculin 50/59 ans</v>
          </cell>
          <cell r="I1203" t="str">
            <v>2022</v>
          </cell>
          <cell r="J1203" t="str">
            <v>06297083036</v>
          </cell>
          <cell r="K1203" t="str">
            <v>3</v>
          </cell>
        </row>
        <row r="1204">
          <cell r="C1204" t="str">
            <v>3</v>
          </cell>
          <cell r="D1204" t="str">
            <v>GAWRONSKI MICHEL</v>
          </cell>
          <cell r="E1204" t="str">
            <v>M</v>
          </cell>
          <cell r="F1204" t="str">
            <v>AUXI LE CHATEAU VELOCE CLUB AUXILOIS</v>
          </cell>
          <cell r="G1204">
            <v>24518</v>
          </cell>
          <cell r="H1204" t="str">
            <v>Adulte Masculin 50/59 ans</v>
          </cell>
          <cell r="I1204" t="str">
            <v>2022</v>
          </cell>
          <cell r="J1204" t="str">
            <v>06260031129</v>
          </cell>
          <cell r="K1204" t="str">
            <v>3</v>
          </cell>
        </row>
        <row r="1205">
          <cell r="C1205" t="str">
            <v>3</v>
          </cell>
          <cell r="D1205" t="str">
            <v>GILBERT MARIUS</v>
          </cell>
          <cell r="E1205" t="str">
            <v>M</v>
          </cell>
          <cell r="F1205" t="str">
            <v>AUXI LE CHATEAU VELOCE CLUB AUXILOIS</v>
          </cell>
          <cell r="G1205">
            <v>38357</v>
          </cell>
          <cell r="H1205" t="str">
            <v>Adulte Masculin 17/19 ans</v>
          </cell>
          <cell r="I1205" t="str">
            <v>2022</v>
          </cell>
          <cell r="J1205" t="str">
            <v>06297112898</v>
          </cell>
          <cell r="K1205" t="str">
            <v>3</v>
          </cell>
        </row>
        <row r="1206">
          <cell r="C1206" t="str">
            <v>3</v>
          </cell>
          <cell r="D1206" t="str">
            <v>GILBERT MATHIS</v>
          </cell>
          <cell r="E1206" t="str">
            <v>M</v>
          </cell>
          <cell r="F1206" t="str">
            <v>AUXI LE CHATEAU VELOCE CLUB AUXILOIS</v>
          </cell>
          <cell r="G1206">
            <v>37636</v>
          </cell>
          <cell r="H1206" t="str">
            <v>Adulte Masculin 17/19 ans</v>
          </cell>
          <cell r="I1206" t="str">
            <v>2022</v>
          </cell>
          <cell r="J1206" t="str">
            <v>06297102214</v>
          </cell>
          <cell r="K1206" t="str">
            <v>3</v>
          </cell>
        </row>
        <row r="1207">
          <cell r="C1207" t="str">
            <v>FE</v>
          </cell>
          <cell r="D1207" t="str">
            <v>GILBERT VIVIANE</v>
          </cell>
          <cell r="E1207" t="str">
            <v>F</v>
          </cell>
          <cell r="F1207" t="str">
            <v>AUXI LE CHATEAU VELOCE CLUB AUXILOIS</v>
          </cell>
          <cell r="G1207">
            <v>20857</v>
          </cell>
          <cell r="H1207" t="str">
            <v>Adulte Féminin 50 ans et plus</v>
          </cell>
          <cell r="I1207" t="str">
            <v>2022</v>
          </cell>
          <cell r="J1207" t="str">
            <v>06260056227</v>
          </cell>
          <cell r="K1207" t="str">
            <v>FE</v>
          </cell>
        </row>
        <row r="1208">
          <cell r="C1208" t="str">
            <v>1</v>
          </cell>
          <cell r="D1208" t="str">
            <v>GOBERT JEAN FRANCOIS</v>
          </cell>
          <cell r="E1208" t="str">
            <v>M</v>
          </cell>
          <cell r="F1208" t="str">
            <v>BIACHE ST VAAST VELO CLUB</v>
          </cell>
          <cell r="G1208">
            <v>29147</v>
          </cell>
          <cell r="H1208" t="str">
            <v>Adulte Masculin 40/49 ans</v>
          </cell>
          <cell r="I1208" t="str">
            <v>2022</v>
          </cell>
          <cell r="J1208" t="str">
            <v>06260031180</v>
          </cell>
          <cell r="K1208" t="str">
            <v>1</v>
          </cell>
        </row>
        <row r="1209">
          <cell r="D1209" t="str">
            <v>GRZESKIEWICZ ELIE</v>
          </cell>
          <cell r="E1209" t="str">
            <v>M</v>
          </cell>
          <cell r="F1209" t="str">
            <v>HENIN ETOILE CYCLISTE HENINOISE</v>
          </cell>
          <cell r="G1209">
            <v>40842</v>
          </cell>
          <cell r="H1209" t="str">
            <v>Jeune Masculin 11/12 ans</v>
          </cell>
          <cell r="I1209" t="str">
            <v>2022</v>
          </cell>
          <cell r="J1209" t="str">
            <v>06297065920</v>
          </cell>
          <cell r="K1209" t="str">
            <v>JE</v>
          </cell>
        </row>
        <row r="1210">
          <cell r="C1210" t="str">
            <v>4-A</v>
          </cell>
          <cell r="D1210" t="str">
            <v>GUILLE CHARLES</v>
          </cell>
          <cell r="E1210" t="str">
            <v>M</v>
          </cell>
          <cell r="F1210" t="str">
            <v>ST POL SUR TERNOISE VELO CLUB ST POLOIS</v>
          </cell>
          <cell r="G1210">
            <v>24558</v>
          </cell>
          <cell r="H1210" t="str">
            <v>Adulte Masculin 50/59 ans</v>
          </cell>
          <cell r="I1210" t="str">
            <v>2022</v>
          </cell>
          <cell r="J1210" t="str">
            <v>06297103849</v>
          </cell>
          <cell r="K1210" t="str">
            <v>4-A</v>
          </cell>
        </row>
        <row r="1211">
          <cell r="C1211" t="str">
            <v>3</v>
          </cell>
          <cell r="D1211" t="str">
            <v>GUILLE FLAVIE</v>
          </cell>
          <cell r="E1211" t="str">
            <v>F</v>
          </cell>
          <cell r="F1211" t="str">
            <v>FLEURBAIX TEAM SHARK VTT</v>
          </cell>
          <cell r="G1211">
            <v>37121</v>
          </cell>
          <cell r="H1211" t="str">
            <v>Adulte Féminin 17/29 ans</v>
          </cell>
          <cell r="I1211" t="str">
            <v>2022</v>
          </cell>
          <cell r="J1211" t="str">
            <v>06297103831</v>
          </cell>
          <cell r="K1211" t="str">
            <v>3</v>
          </cell>
        </row>
        <row r="1212">
          <cell r="C1212" t="str">
            <v>4-A</v>
          </cell>
          <cell r="D1212" t="str">
            <v>HACHIN ARNAUD</v>
          </cell>
          <cell r="E1212" t="str">
            <v>M</v>
          </cell>
          <cell r="F1212" t="str">
            <v>BAPAUME CLUB CYCLISTE</v>
          </cell>
          <cell r="G1212">
            <v>20386</v>
          </cell>
          <cell r="H1212" t="str">
            <v>Adulte Masculin 60 ans et plus</v>
          </cell>
          <cell r="I1212" t="str">
            <v>2022</v>
          </cell>
          <cell r="J1212" t="str">
            <v>06297055777</v>
          </cell>
          <cell r="K1212" t="str">
            <v>4-A</v>
          </cell>
        </row>
        <row r="1213">
          <cell r="D1213" t="str">
            <v>HAUTECOEUR BAPTISTE</v>
          </cell>
          <cell r="E1213" t="str">
            <v>M</v>
          </cell>
          <cell r="F1213" t="str">
            <v>BAPAUME CLUB CYCLISTE</v>
          </cell>
          <cell r="G1213">
            <v>41646</v>
          </cell>
          <cell r="H1213" t="str">
            <v>Jeune Masculin 7/8 ans</v>
          </cell>
          <cell r="I1213" t="str">
            <v>2022</v>
          </cell>
          <cell r="J1213" t="str">
            <v>06297113525</v>
          </cell>
          <cell r="K1213" t="str">
            <v>JE</v>
          </cell>
        </row>
        <row r="1214">
          <cell r="D1214" t="str">
            <v>HAUW SIMON</v>
          </cell>
          <cell r="E1214" t="str">
            <v>M</v>
          </cell>
          <cell r="F1214" t="str">
            <v>BARLIN CERCLE LAIQUE</v>
          </cell>
          <cell r="G1214">
            <v>40421</v>
          </cell>
          <cell r="H1214" t="str">
            <v>Jeune Masculin 11/12 ans</v>
          </cell>
          <cell r="I1214" t="str">
            <v>2022</v>
          </cell>
          <cell r="J1214" t="str">
            <v>06297106424</v>
          </cell>
          <cell r="K1214" t="str">
            <v>JE</v>
          </cell>
        </row>
        <row r="1215">
          <cell r="C1215" t="str">
            <v>4-A</v>
          </cell>
          <cell r="D1215" t="str">
            <v>HAVET STEPHANE</v>
          </cell>
          <cell r="E1215" t="str">
            <v>M</v>
          </cell>
          <cell r="F1215" t="str">
            <v>MANQUEVILLE LILLERS CLUB CYCLISTE</v>
          </cell>
          <cell r="G1215">
            <v>26889</v>
          </cell>
          <cell r="H1215" t="str">
            <v>Adulte Masculin 40/49 ans</v>
          </cell>
          <cell r="I1215" t="str">
            <v>2022</v>
          </cell>
          <cell r="J1215" t="str">
            <v>06297082826</v>
          </cell>
          <cell r="K1215" t="str">
            <v>4-A</v>
          </cell>
        </row>
        <row r="1216">
          <cell r="C1216" t="str">
            <v>3</v>
          </cell>
          <cell r="D1216" t="str">
            <v>KARAS FREDERIC</v>
          </cell>
          <cell r="E1216" t="str">
            <v>M</v>
          </cell>
          <cell r="F1216" t="str">
            <v>BARLIN CERCLE LAIQUE</v>
          </cell>
          <cell r="G1216">
            <v>21462</v>
          </cell>
          <cell r="H1216" t="str">
            <v>Adulte Masculin 60 ans et plus</v>
          </cell>
          <cell r="I1216" t="str">
            <v>2022</v>
          </cell>
          <cell r="J1216" t="str">
            <v>06297113872</v>
          </cell>
          <cell r="K1216" t="str">
            <v>3</v>
          </cell>
        </row>
        <row r="1217">
          <cell r="C1217" t="str">
            <v>2</v>
          </cell>
          <cell r="D1217" t="str">
            <v>KOSMENDA MAXIME</v>
          </cell>
          <cell r="E1217" t="str">
            <v>M</v>
          </cell>
          <cell r="F1217" t="str">
            <v>BARLIN CERCLE LAIQUE</v>
          </cell>
          <cell r="G1217">
            <v>31784</v>
          </cell>
          <cell r="H1217" t="str">
            <v>Adulte Masculin 30/39 ans</v>
          </cell>
          <cell r="I1217" t="str">
            <v>2022</v>
          </cell>
          <cell r="J1217" t="str">
            <v>06297113873</v>
          </cell>
          <cell r="K1217" t="str">
            <v>2</v>
          </cell>
        </row>
        <row r="1218">
          <cell r="D1218" t="str">
            <v>KOWALSKI MAEL</v>
          </cell>
          <cell r="E1218" t="str">
            <v>M</v>
          </cell>
          <cell r="F1218" t="str">
            <v>HENIN ETOILE CYCLISTE HENINOISE</v>
          </cell>
          <cell r="G1218">
            <v>42061</v>
          </cell>
          <cell r="H1218" t="str">
            <v>Jeune Masculin 7/8 ans</v>
          </cell>
          <cell r="I1218" t="str">
            <v>2022</v>
          </cell>
          <cell r="J1218" t="str">
            <v>06297110710</v>
          </cell>
          <cell r="K1218" t="str">
            <v>JE</v>
          </cell>
        </row>
        <row r="1219">
          <cell r="C1219" t="str">
            <v>4-A</v>
          </cell>
          <cell r="D1219" t="str">
            <v>KROL DAVID</v>
          </cell>
          <cell r="E1219" t="str">
            <v>M</v>
          </cell>
          <cell r="F1219" t="str">
            <v>LEFOREST CYCLO CLUB</v>
          </cell>
          <cell r="G1219">
            <v>25451</v>
          </cell>
          <cell r="H1219" t="str">
            <v>Adulte Masculin 50/59 ans</v>
          </cell>
          <cell r="I1219" t="str">
            <v>2022</v>
          </cell>
          <cell r="J1219" t="str">
            <v>06297082118</v>
          </cell>
          <cell r="K1219" t="str">
            <v>4-A</v>
          </cell>
        </row>
        <row r="1220">
          <cell r="C1220" t="str">
            <v>3</v>
          </cell>
          <cell r="D1220" t="str">
            <v>KROL MICHAEL</v>
          </cell>
          <cell r="E1220" t="str">
            <v>M</v>
          </cell>
          <cell r="F1220" t="str">
            <v>FLEURBAIX TEAM SHARK VTT</v>
          </cell>
          <cell r="G1220">
            <v>29035</v>
          </cell>
          <cell r="H1220" t="str">
            <v>Adulte Masculin 40/49 ans</v>
          </cell>
          <cell r="I1220" t="str">
            <v>2022</v>
          </cell>
          <cell r="J1220" t="str">
            <v>06297009605</v>
          </cell>
          <cell r="K1220" t="str">
            <v>3</v>
          </cell>
        </row>
        <row r="1221">
          <cell r="C1221" t="str">
            <v>3</v>
          </cell>
          <cell r="D1221" t="str">
            <v>LADUREAU CLÉMENT</v>
          </cell>
          <cell r="E1221" t="str">
            <v>M</v>
          </cell>
          <cell r="F1221" t="str">
            <v>LEFOREST CYCLO CLUB</v>
          </cell>
          <cell r="G1221">
            <v>38441</v>
          </cell>
          <cell r="H1221" t="str">
            <v>Adulte Masculin 17/19 ans</v>
          </cell>
          <cell r="I1221" t="str">
            <v>2022</v>
          </cell>
          <cell r="J1221" t="str">
            <v>06297094528</v>
          </cell>
          <cell r="K1221" t="str">
            <v>3</v>
          </cell>
        </row>
        <row r="1222">
          <cell r="C1222" t="str">
            <v>4-A</v>
          </cell>
          <cell r="D1222" t="str">
            <v>LALAUT JEROME</v>
          </cell>
          <cell r="E1222" t="str">
            <v>M</v>
          </cell>
          <cell r="F1222" t="str">
            <v>LOOS EN GOHELLE VELO CLUB LOOSSOIS</v>
          </cell>
          <cell r="G1222">
            <v>28144</v>
          </cell>
          <cell r="H1222" t="str">
            <v>Adulte Masculin 40/49 ans</v>
          </cell>
          <cell r="I1222" t="str">
            <v>2022</v>
          </cell>
          <cell r="J1222" t="str">
            <v>06210634695</v>
          </cell>
          <cell r="K1222" t="str">
            <v>4-A</v>
          </cell>
        </row>
        <row r="1223">
          <cell r="D1223" t="str">
            <v>LANSIAU ABYGAELLE</v>
          </cell>
          <cell r="E1223" t="str">
            <v>F</v>
          </cell>
          <cell r="F1223" t="str">
            <v>HENIN ETOILE CYCLISTE HENINOISE</v>
          </cell>
          <cell r="G1223">
            <v>40853</v>
          </cell>
          <cell r="H1223" t="str">
            <v>Jeune Féminin 11/12 ans</v>
          </cell>
          <cell r="I1223" t="str">
            <v>2022</v>
          </cell>
          <cell r="J1223" t="str">
            <v>06297036885</v>
          </cell>
          <cell r="K1223" t="str">
            <v>JE</v>
          </cell>
        </row>
        <row r="1224">
          <cell r="C1224" t="str">
            <v>4-A</v>
          </cell>
          <cell r="D1224" t="str">
            <v>LANSIAU ALAIN</v>
          </cell>
          <cell r="E1224" t="str">
            <v>M</v>
          </cell>
          <cell r="F1224" t="str">
            <v>HENIN ETOILE CYCLISTE HENINOISE</v>
          </cell>
          <cell r="G1224">
            <v>25496</v>
          </cell>
          <cell r="H1224" t="str">
            <v>Adulte Masculin 50/59 ans</v>
          </cell>
          <cell r="I1224" t="str">
            <v>2022</v>
          </cell>
          <cell r="J1224" t="str">
            <v>06297056297</v>
          </cell>
          <cell r="K1224" t="str">
            <v>4-A</v>
          </cell>
        </row>
        <row r="1225">
          <cell r="D1225" t="str">
            <v>LANSIAU ETHAN</v>
          </cell>
          <cell r="E1225" t="str">
            <v>M</v>
          </cell>
          <cell r="F1225" t="str">
            <v>HENIN ETOILE CYCLISTE HENINOISE</v>
          </cell>
          <cell r="G1225">
            <v>39656</v>
          </cell>
          <cell r="H1225" t="str">
            <v>Jeune Masculin 13/14 ans</v>
          </cell>
          <cell r="I1225" t="str">
            <v>2022</v>
          </cell>
          <cell r="J1225" t="str">
            <v>06297062468</v>
          </cell>
          <cell r="K1225" t="str">
            <v>JE</v>
          </cell>
        </row>
        <row r="1226">
          <cell r="D1226" t="str">
            <v>LANSIAU LEA</v>
          </cell>
          <cell r="E1226" t="str">
            <v>F</v>
          </cell>
          <cell r="F1226" t="str">
            <v>HENIN ETOILE CYCLISTE HENINOISE</v>
          </cell>
          <cell r="G1226">
            <v>39656</v>
          </cell>
          <cell r="H1226" t="str">
            <v>Jeune Féminin 13/14 ans</v>
          </cell>
          <cell r="I1226" t="str">
            <v>2022</v>
          </cell>
          <cell r="J1226" t="str">
            <v>06297068003</v>
          </cell>
          <cell r="K1226" t="str">
            <v>JE</v>
          </cell>
        </row>
        <row r="1227">
          <cell r="C1227" t="str">
            <v>4-A</v>
          </cell>
          <cell r="D1227" t="str">
            <v>LECLERC PHILIPPE</v>
          </cell>
          <cell r="E1227" t="str">
            <v>M</v>
          </cell>
          <cell r="F1227" t="str">
            <v>LEFOREST CYCLO CLUB</v>
          </cell>
          <cell r="G1227">
            <v>20201</v>
          </cell>
          <cell r="H1227" t="str">
            <v>Adulte Masculin 60 ans et plus</v>
          </cell>
          <cell r="I1227" t="str">
            <v>2022</v>
          </cell>
          <cell r="J1227" t="str">
            <v>06240368702</v>
          </cell>
          <cell r="K1227" t="str">
            <v>4-A</v>
          </cell>
        </row>
        <row r="1228">
          <cell r="D1228" t="str">
            <v>LECLERCQ JULIEN</v>
          </cell>
          <cell r="E1228" t="str">
            <v>M</v>
          </cell>
          <cell r="F1228" t="str">
            <v>MERICOURT TEAM 2</v>
          </cell>
          <cell r="G1228">
            <v>33147</v>
          </cell>
          <cell r="H1228" t="str">
            <v>Adulte Masculin 30/39 ans</v>
          </cell>
          <cell r="I1228" t="str">
            <v>2022</v>
          </cell>
          <cell r="J1228" t="str">
            <v>06204947569</v>
          </cell>
          <cell r="K1228" t="str">
            <v>1</v>
          </cell>
        </row>
        <row r="1229">
          <cell r="D1229" t="str">
            <v>LECOCQ CLEMENT</v>
          </cell>
          <cell r="E1229" t="str">
            <v>M</v>
          </cell>
          <cell r="F1229" t="str">
            <v>HENIN ETOILE CYCLISTE HENINOISE</v>
          </cell>
          <cell r="G1229">
            <v>41236</v>
          </cell>
          <cell r="H1229" t="str">
            <v>Jeune Masculin 9/10 ans</v>
          </cell>
          <cell r="I1229" t="str">
            <v>2022</v>
          </cell>
          <cell r="J1229" t="str">
            <v>06297104051</v>
          </cell>
          <cell r="K1229" t="str">
            <v>JE</v>
          </cell>
        </row>
        <row r="1230">
          <cell r="C1230" t="str">
            <v>4-B</v>
          </cell>
          <cell r="D1230" t="str">
            <v>LECOUSTRE ANDRE</v>
          </cell>
          <cell r="E1230" t="str">
            <v>M</v>
          </cell>
          <cell r="F1230" t="str">
            <v>OUTREAU CLUB SPORTIF OUTRELOIS (C.S.O)</v>
          </cell>
          <cell r="G1230">
            <v>19348</v>
          </cell>
          <cell r="H1230" t="str">
            <v>Adulte Masculin 60 ans et plus</v>
          </cell>
          <cell r="I1230" t="str">
            <v>2022</v>
          </cell>
          <cell r="J1230" t="str">
            <v>06297092226</v>
          </cell>
          <cell r="K1230" t="str">
            <v>4-B</v>
          </cell>
        </row>
        <row r="1231">
          <cell r="D1231" t="str">
            <v>LEFEBVRE BASTIEN</v>
          </cell>
          <cell r="E1231" t="str">
            <v>M</v>
          </cell>
          <cell r="F1231" t="str">
            <v>HENIN ETOILE CYCLISTE HENINOISE</v>
          </cell>
          <cell r="G1231">
            <v>41162</v>
          </cell>
          <cell r="H1231" t="str">
            <v>Jeune Masculin 9/10 ans</v>
          </cell>
          <cell r="I1231" t="str">
            <v>2022</v>
          </cell>
          <cell r="J1231" t="str">
            <v>06297076306</v>
          </cell>
          <cell r="K1231" t="str">
            <v>JE</v>
          </cell>
        </row>
        <row r="1232">
          <cell r="D1232" t="str">
            <v>LEFEBVRE CAMILLE</v>
          </cell>
          <cell r="E1232" t="str">
            <v>F</v>
          </cell>
          <cell r="F1232" t="str">
            <v>HENIN ETOILE CYCLISTE HENINOISE</v>
          </cell>
          <cell r="G1232">
            <v>42142</v>
          </cell>
          <cell r="H1232" t="str">
            <v>Jeune Masculin 9/10 ans</v>
          </cell>
          <cell r="I1232" t="str">
            <v>2022</v>
          </cell>
          <cell r="J1232" t="str">
            <v>06297086235</v>
          </cell>
          <cell r="K1232" t="str">
            <v>JE</v>
          </cell>
        </row>
        <row r="1233">
          <cell r="C1233" t="str">
            <v>FE</v>
          </cell>
          <cell r="D1233" t="str">
            <v>LEFEBVRE STEPHANIE</v>
          </cell>
          <cell r="E1233" t="str">
            <v>F</v>
          </cell>
          <cell r="F1233" t="str">
            <v>HENIN ETOILE CYCLISTE HENINOISE</v>
          </cell>
          <cell r="G1233">
            <v>27843</v>
          </cell>
          <cell r="H1233" t="str">
            <v>Adulte Féminin 40/49 ans</v>
          </cell>
          <cell r="I1233" t="str">
            <v>2022</v>
          </cell>
          <cell r="J1233" t="str">
            <v>06297111979</v>
          </cell>
          <cell r="K1233" t="str">
            <v>FE</v>
          </cell>
        </row>
        <row r="1234">
          <cell r="D1234" t="str">
            <v>LEGRAS JEAN RAOUL</v>
          </cell>
          <cell r="E1234" t="str">
            <v>M</v>
          </cell>
          <cell r="F1234" t="str">
            <v>MANQUEVILLE LILLERS CLUB CYCLISTE</v>
          </cell>
          <cell r="G1234">
            <v>24773</v>
          </cell>
          <cell r="H1234" t="str">
            <v>Adulte Masculin 50/59 ans</v>
          </cell>
          <cell r="I1234" t="str">
            <v>2022</v>
          </cell>
          <cell r="J1234" t="str">
            <v>06297103595</v>
          </cell>
          <cell r="K1234" t="str">
            <v>3</v>
          </cell>
        </row>
        <row r="1235">
          <cell r="C1235" t="str">
            <v>3</v>
          </cell>
          <cell r="D1235" t="str">
            <v>LEMAIRE ANTHONY</v>
          </cell>
          <cell r="E1235" t="str">
            <v>M</v>
          </cell>
          <cell r="F1235" t="str">
            <v>BAPAUME CLUB CYCLISTE</v>
          </cell>
          <cell r="G1235">
            <v>29983</v>
          </cell>
          <cell r="H1235" t="str">
            <v>Adulte Masculin 40/49 ans</v>
          </cell>
          <cell r="I1235" t="str">
            <v>2022</v>
          </cell>
          <cell r="J1235" t="str">
            <v>06297037068</v>
          </cell>
          <cell r="K1235" t="str">
            <v>3</v>
          </cell>
        </row>
        <row r="1236">
          <cell r="D1236" t="str">
            <v>LEMAIRE CAPUCINE</v>
          </cell>
          <cell r="E1236" t="str">
            <v>F</v>
          </cell>
          <cell r="F1236" t="str">
            <v>BAPAUME CLUB CYCLISTE</v>
          </cell>
          <cell r="G1236">
            <v>41932</v>
          </cell>
          <cell r="H1236"/>
          <cell r="I1236" t="str">
            <v>2022</v>
          </cell>
          <cell r="J1236" t="str">
            <v>06297113069</v>
          </cell>
          <cell r="K1236" t="str">
            <v>JE</v>
          </cell>
        </row>
        <row r="1237">
          <cell r="D1237" t="str">
            <v>LEMAIRE LOUIS</v>
          </cell>
          <cell r="E1237" t="str">
            <v>M</v>
          </cell>
          <cell r="F1237" t="str">
            <v>BAPAUME CLUB CYCLISTE</v>
          </cell>
          <cell r="G1237">
            <v>41127</v>
          </cell>
          <cell r="H1237" t="str">
            <v>Jeune Masculin 9/10 ans</v>
          </cell>
          <cell r="I1237" t="str">
            <v>2022</v>
          </cell>
          <cell r="J1237" t="str">
            <v>06297071849</v>
          </cell>
          <cell r="K1237" t="str">
            <v>JE</v>
          </cell>
        </row>
        <row r="1238">
          <cell r="D1238" t="str">
            <v>LEMAIRE PIERRE</v>
          </cell>
          <cell r="E1238" t="str">
            <v>M</v>
          </cell>
          <cell r="F1238" t="str">
            <v>BAPAUME CLUB CYCLISTE</v>
          </cell>
          <cell r="G1238">
            <v>39943</v>
          </cell>
          <cell r="H1238" t="str">
            <v>Jeune Masculin 13/14 ans</v>
          </cell>
          <cell r="I1238" t="str">
            <v>2022</v>
          </cell>
          <cell r="J1238" t="str">
            <v>06297042365</v>
          </cell>
          <cell r="K1238" t="str">
            <v>JE</v>
          </cell>
        </row>
        <row r="1239">
          <cell r="C1239" t="str">
            <v>FE</v>
          </cell>
          <cell r="D1239" t="str">
            <v>LENGLIN SYLVIANE</v>
          </cell>
          <cell r="E1239" t="str">
            <v>F</v>
          </cell>
          <cell r="F1239" t="str">
            <v>LOOS EN GOHELLE VELO CLUB LOOSSOIS</v>
          </cell>
          <cell r="G1239">
            <v>22275</v>
          </cell>
          <cell r="H1239" t="str">
            <v>Adulte Féminin 50 ans et plus</v>
          </cell>
          <cell r="I1239" t="str">
            <v>2022</v>
          </cell>
          <cell r="J1239" t="str">
            <v>06210645499</v>
          </cell>
          <cell r="K1239" t="str">
            <v>FE</v>
          </cell>
        </row>
        <row r="1240">
          <cell r="C1240" t="str">
            <v>2</v>
          </cell>
          <cell r="D1240" t="str">
            <v>LEPLAN BENJAMIN</v>
          </cell>
          <cell r="E1240" t="str">
            <v>M</v>
          </cell>
          <cell r="F1240" t="str">
            <v>MERICOURT TEAM 2</v>
          </cell>
          <cell r="G1240">
            <v>32256</v>
          </cell>
          <cell r="H1240" t="str">
            <v>Adulte Masculin 30/39 ans</v>
          </cell>
          <cell r="I1240" t="str">
            <v>2022</v>
          </cell>
          <cell r="J1240" t="str">
            <v>06297037065</v>
          </cell>
          <cell r="K1240" t="str">
            <v>2</v>
          </cell>
        </row>
        <row r="1241">
          <cell r="C1241" t="str">
            <v>4-A</v>
          </cell>
          <cell r="D1241" t="str">
            <v>LEROY ALAIN</v>
          </cell>
          <cell r="E1241" t="str">
            <v>M</v>
          </cell>
          <cell r="F1241" t="str">
            <v>WINGLES PYRAMIDES PASSION VTT</v>
          </cell>
          <cell r="G1241">
            <v>22687</v>
          </cell>
          <cell r="H1241" t="str">
            <v>Adulte Masculin 60 ans et plus</v>
          </cell>
          <cell r="I1241" t="str">
            <v>2022</v>
          </cell>
          <cell r="J1241" t="str">
            <v>06297016251</v>
          </cell>
          <cell r="K1241" t="str">
            <v>4-A</v>
          </cell>
        </row>
        <row r="1242">
          <cell r="D1242" t="str">
            <v>LEVEL LOUIS</v>
          </cell>
          <cell r="E1242" t="str">
            <v>M</v>
          </cell>
          <cell r="F1242" t="str">
            <v>HENIN ETOILE CYCLISTE HENINOISE</v>
          </cell>
          <cell r="G1242">
            <v>40784</v>
          </cell>
          <cell r="H1242" t="str">
            <v>Jeune Masculin 11/12 ans</v>
          </cell>
          <cell r="I1242" t="str">
            <v>2022</v>
          </cell>
          <cell r="J1242" t="str">
            <v>06297110711</v>
          </cell>
          <cell r="K1242" t="str">
            <v>JE</v>
          </cell>
        </row>
        <row r="1243">
          <cell r="D1243" t="str">
            <v>LEVOURC'H DAMIEN</v>
          </cell>
          <cell r="E1243" t="str">
            <v>M</v>
          </cell>
          <cell r="F1243" t="str">
            <v>MERICOURT TEAM 2</v>
          </cell>
          <cell r="G1243">
            <v>31593</v>
          </cell>
          <cell r="H1243" t="str">
            <v>Adulte Masculin 30/39 ans</v>
          </cell>
          <cell r="I1243" t="str">
            <v>2022</v>
          </cell>
          <cell r="J1243" t="str">
            <v>06297042262</v>
          </cell>
          <cell r="K1243" t="str">
            <v>1</v>
          </cell>
        </row>
        <row r="1244">
          <cell r="C1244" t="str">
            <v>1</v>
          </cell>
          <cell r="D1244" t="str">
            <v>LUSTRE DAMIEN</v>
          </cell>
          <cell r="E1244" t="str">
            <v>M</v>
          </cell>
          <cell r="F1244" t="str">
            <v>MERICOURT TEAM 2</v>
          </cell>
          <cell r="G1244">
            <v>29099</v>
          </cell>
          <cell r="H1244" t="str">
            <v>Adulte Masculin 40/49 ans</v>
          </cell>
          <cell r="I1244" t="str">
            <v>2022</v>
          </cell>
          <cell r="J1244" t="str">
            <v>06204808731</v>
          </cell>
          <cell r="K1244" t="str">
            <v>1</v>
          </cell>
        </row>
        <row r="1245">
          <cell r="C1245" t="str">
            <v>4-A</v>
          </cell>
          <cell r="D1245" t="str">
            <v>MACHU PASCAL</v>
          </cell>
          <cell r="E1245" t="str">
            <v>M</v>
          </cell>
          <cell r="F1245" t="str">
            <v>AUXI LE CHATEAU VELOCE CLUB AUXILOIS</v>
          </cell>
          <cell r="G1245">
            <v>23659</v>
          </cell>
          <cell r="H1245" t="str">
            <v>Adulte Masculin 50/59 ans</v>
          </cell>
          <cell r="I1245" t="str">
            <v>2022</v>
          </cell>
          <cell r="J1245" t="str">
            <v>06297021083</v>
          </cell>
          <cell r="K1245" t="str">
            <v>4-A</v>
          </cell>
        </row>
        <row r="1246">
          <cell r="C1246" t="str">
            <v>FE</v>
          </cell>
          <cell r="D1246" t="str">
            <v>MALLART ALINE</v>
          </cell>
          <cell r="E1246" t="str">
            <v>F</v>
          </cell>
          <cell r="F1246" t="str">
            <v>AUXI LE CHATEAU VELOCE CLUB AUXILOIS</v>
          </cell>
          <cell r="G1246">
            <v>31384</v>
          </cell>
          <cell r="H1246" t="str">
            <v>Adulte Féminin 30/39 ans</v>
          </cell>
          <cell r="I1246" t="str">
            <v>2022</v>
          </cell>
          <cell r="J1246" t="str">
            <v>06297112897</v>
          </cell>
          <cell r="K1246" t="str">
            <v>FE</v>
          </cell>
        </row>
        <row r="1247">
          <cell r="C1247" t="str">
            <v>3</v>
          </cell>
          <cell r="D1247" t="str">
            <v>MARTIN FABIEN</v>
          </cell>
          <cell r="E1247" t="str">
            <v>M</v>
          </cell>
          <cell r="F1247" t="str">
            <v>MANQUEVILLE LILLERS CLUB CYCLISTE</v>
          </cell>
          <cell r="G1247">
            <v>37701</v>
          </cell>
          <cell r="H1247" t="str">
            <v>Adulte Masculin 17/19 ans</v>
          </cell>
          <cell r="I1247" t="str">
            <v>2022</v>
          </cell>
          <cell r="J1247" t="str">
            <v>06297082827</v>
          </cell>
          <cell r="K1247" t="str">
            <v>3</v>
          </cell>
        </row>
        <row r="1248">
          <cell r="C1248" t="str">
            <v>3</v>
          </cell>
          <cell r="D1248" t="str">
            <v>MARTIN GRÉGORY</v>
          </cell>
          <cell r="E1248" t="str">
            <v>M</v>
          </cell>
          <cell r="F1248" t="str">
            <v>AGNY AMICALE LAIQUE</v>
          </cell>
          <cell r="G1248">
            <v>25315</v>
          </cell>
          <cell r="H1248" t="str">
            <v>Adulte Masculin 50/59 ans</v>
          </cell>
          <cell r="I1248" t="str">
            <v>2022</v>
          </cell>
          <cell r="J1248" t="str">
            <v>06297108430</v>
          </cell>
          <cell r="K1248" t="str">
            <v>3</v>
          </cell>
        </row>
        <row r="1249">
          <cell r="D1249" t="str">
            <v>MARTIN JUSTINE</v>
          </cell>
          <cell r="E1249" t="str">
            <v>F</v>
          </cell>
          <cell r="F1249" t="str">
            <v>MANQUEVILLE LILLERS CLUB CYCLISTE</v>
          </cell>
          <cell r="G1249">
            <v>39232</v>
          </cell>
          <cell r="H1249" t="str">
            <v>Jeune Féminin 15/16 ans</v>
          </cell>
          <cell r="I1249" t="str">
            <v>2022</v>
          </cell>
          <cell r="J1249" t="str">
            <v>06297083853</v>
          </cell>
          <cell r="K1249" t="str">
            <v>JE</v>
          </cell>
        </row>
        <row r="1250">
          <cell r="C1250" t="str">
            <v>4-A</v>
          </cell>
          <cell r="D1250" t="str">
            <v>MASSON JACKY</v>
          </cell>
          <cell r="E1250" t="str">
            <v>M</v>
          </cell>
          <cell r="F1250" t="str">
            <v>AUXI LE CHATEAU VELOCE CLUB AUXILOIS</v>
          </cell>
          <cell r="G1250">
            <v>22341</v>
          </cell>
          <cell r="H1250" t="str">
            <v>Adulte Masculin 60 ans et plus</v>
          </cell>
          <cell r="I1250" t="str">
            <v>2022</v>
          </cell>
          <cell r="J1250" t="str">
            <v>06253083749</v>
          </cell>
          <cell r="K1250" t="str">
            <v>4-A</v>
          </cell>
        </row>
        <row r="1251">
          <cell r="D1251" t="str">
            <v>MATYSIAK ANTOINE</v>
          </cell>
          <cell r="E1251" t="str">
            <v>M</v>
          </cell>
          <cell r="F1251" t="str">
            <v>HENIN ETOILE CYCLISTE HENINOISE</v>
          </cell>
          <cell r="G1251">
            <v>40069</v>
          </cell>
          <cell r="H1251" t="str">
            <v>Jeune Masculin 13/14 ans</v>
          </cell>
          <cell r="I1251" t="str">
            <v>2022</v>
          </cell>
          <cell r="J1251" t="str">
            <v>06297104053</v>
          </cell>
          <cell r="K1251" t="str">
            <v>JE</v>
          </cell>
        </row>
        <row r="1252">
          <cell r="C1252" t="str">
            <v>3</v>
          </cell>
          <cell r="D1252" t="str">
            <v>MENTRE ETIENNE</v>
          </cell>
          <cell r="E1252" t="str">
            <v>M</v>
          </cell>
          <cell r="F1252" t="str">
            <v>FLEURBAIX TEAM SHARK VTT</v>
          </cell>
          <cell r="G1252">
            <v>35642</v>
          </cell>
          <cell r="H1252" t="str">
            <v>Adulte Masculin 20/29 ans</v>
          </cell>
          <cell r="I1252" t="str">
            <v>2022</v>
          </cell>
          <cell r="J1252" t="str">
            <v>06297103930</v>
          </cell>
          <cell r="K1252" t="str">
            <v>3</v>
          </cell>
        </row>
        <row r="1253">
          <cell r="D1253" t="str">
            <v>MOTTE LANA</v>
          </cell>
          <cell r="E1253" t="str">
            <v>F</v>
          </cell>
          <cell r="F1253" t="str">
            <v>BAPAUME CLUB CYCLISTE</v>
          </cell>
          <cell r="G1253">
            <v>40406</v>
          </cell>
          <cell r="H1253" t="str">
            <v>Jeune Féminin 11/12 ans</v>
          </cell>
          <cell r="I1253" t="str">
            <v>2022</v>
          </cell>
          <cell r="J1253" t="str">
            <v>06297113527</v>
          </cell>
          <cell r="K1253" t="str">
            <v>JE</v>
          </cell>
        </row>
        <row r="1254">
          <cell r="D1254" t="str">
            <v>MOTTIER ALBAN</v>
          </cell>
          <cell r="E1254" t="str">
            <v>M</v>
          </cell>
          <cell r="F1254" t="str">
            <v>BAPAUME CLUB CYCLISTE</v>
          </cell>
          <cell r="G1254">
            <v>40217</v>
          </cell>
          <cell r="H1254" t="str">
            <v>Jeune Masculin 11/12 ans</v>
          </cell>
          <cell r="I1254" t="str">
            <v>2022</v>
          </cell>
          <cell r="J1254" t="str">
            <v>06297042371</v>
          </cell>
          <cell r="K1254" t="str">
            <v>JE</v>
          </cell>
        </row>
        <row r="1255">
          <cell r="C1255" t="str">
            <v>4-A</v>
          </cell>
          <cell r="D1255" t="str">
            <v>NIDAM ALI</v>
          </cell>
          <cell r="E1255" t="str">
            <v>M</v>
          </cell>
          <cell r="F1255" t="str">
            <v>HARNES VELO CLUB HARNESIEN</v>
          </cell>
          <cell r="G1255">
            <v>24169</v>
          </cell>
          <cell r="H1255" t="str">
            <v>Adulte Masculin 50/59 ans</v>
          </cell>
          <cell r="I1255" t="str">
            <v>2022</v>
          </cell>
          <cell r="J1255" t="str">
            <v>06204787452</v>
          </cell>
          <cell r="K1255" t="str">
            <v>4-A</v>
          </cell>
        </row>
        <row r="1256">
          <cell r="C1256" t="str">
            <v>4-A</v>
          </cell>
          <cell r="D1256" t="str">
            <v>NOWAK FREDDY</v>
          </cell>
          <cell r="E1256" t="str">
            <v>M</v>
          </cell>
          <cell r="F1256" t="str">
            <v>LEFOREST CYCLO CLUB</v>
          </cell>
          <cell r="G1256">
            <v>25414</v>
          </cell>
          <cell r="H1256" t="str">
            <v>Adulte Masculin 50/59 ans</v>
          </cell>
          <cell r="I1256" t="str">
            <v>2022</v>
          </cell>
          <cell r="J1256" t="str">
            <v>06297075543</v>
          </cell>
          <cell r="K1256" t="str">
            <v>4-A</v>
          </cell>
        </row>
        <row r="1257">
          <cell r="D1257" t="str">
            <v>PARMENTIER MAIWENN</v>
          </cell>
          <cell r="E1257" t="str">
            <v>F</v>
          </cell>
          <cell r="F1257" t="str">
            <v>HENIN ETOILE CYCLISTE HENINOISE</v>
          </cell>
          <cell r="G1257">
            <v>39428</v>
          </cell>
          <cell r="H1257" t="str">
            <v>Jeune Féminin 15/16 ans</v>
          </cell>
          <cell r="I1257" t="str">
            <v>2022</v>
          </cell>
          <cell r="J1257" t="str">
            <v>06297045926</v>
          </cell>
          <cell r="K1257" t="str">
            <v>JE</v>
          </cell>
        </row>
        <row r="1258">
          <cell r="C1258" t="str">
            <v>FE</v>
          </cell>
          <cell r="D1258" t="str">
            <v>PAYEN MATHILDE</v>
          </cell>
          <cell r="E1258" t="str">
            <v>F</v>
          </cell>
          <cell r="F1258" t="str">
            <v>AGNY AMICALE LAIQUE</v>
          </cell>
          <cell r="G1258">
            <v>36565</v>
          </cell>
          <cell r="H1258" t="str">
            <v>Adulte Féminin 17/29 ans</v>
          </cell>
          <cell r="I1258" t="str">
            <v>2022</v>
          </cell>
          <cell r="J1258" t="str">
            <v>06297094477</v>
          </cell>
          <cell r="K1258" t="str">
            <v>FE</v>
          </cell>
        </row>
        <row r="1259">
          <cell r="C1259" t="str">
            <v>4-B</v>
          </cell>
          <cell r="D1259" t="str">
            <v>PELISSIER RAYNALD</v>
          </cell>
          <cell r="E1259" t="str">
            <v>M</v>
          </cell>
          <cell r="F1259" t="str">
            <v>BIACHE ST VAAST VELO CLUB</v>
          </cell>
          <cell r="G1259">
            <v>19553</v>
          </cell>
          <cell r="H1259" t="str">
            <v>Adulte Masculin 60 ans et plus</v>
          </cell>
          <cell r="I1259" t="str">
            <v>2022</v>
          </cell>
          <cell r="J1259" t="str">
            <v>06297005991</v>
          </cell>
          <cell r="K1259" t="str">
            <v>4-B</v>
          </cell>
        </row>
        <row r="1260">
          <cell r="C1260" t="str">
            <v>3</v>
          </cell>
          <cell r="D1260" t="str">
            <v>PERRY NICOLAS</v>
          </cell>
          <cell r="E1260" t="str">
            <v>M</v>
          </cell>
          <cell r="F1260" t="str">
            <v>OHM CYCLISME HESDIN</v>
          </cell>
          <cell r="G1260">
            <v>35588</v>
          </cell>
          <cell r="H1260" t="str">
            <v>Adulte Masculin 20/29 ans</v>
          </cell>
          <cell r="I1260" t="str">
            <v>2022</v>
          </cell>
          <cell r="J1260" t="str">
            <v>06297044101</v>
          </cell>
          <cell r="K1260" t="str">
            <v>3</v>
          </cell>
        </row>
        <row r="1261">
          <cell r="C1261" t="str">
            <v>4-B</v>
          </cell>
          <cell r="D1261" t="str">
            <v>PHILIPPE DIDIER</v>
          </cell>
          <cell r="E1261" t="str">
            <v>M</v>
          </cell>
          <cell r="F1261" t="str">
            <v>OUTREAU CLUB SPORTIF OUTRELOIS (C.S.O)</v>
          </cell>
          <cell r="G1261">
            <v>19725</v>
          </cell>
          <cell r="H1261" t="str">
            <v>Adulte Masculin 60 ans et plus</v>
          </cell>
          <cell r="I1261" t="str">
            <v>2022</v>
          </cell>
          <cell r="J1261" t="str">
            <v>06297033444</v>
          </cell>
          <cell r="K1261" t="str">
            <v>4-B</v>
          </cell>
        </row>
        <row r="1262">
          <cell r="C1262" t="str">
            <v>2</v>
          </cell>
          <cell r="D1262" t="str">
            <v>POIRE JEREMY</v>
          </cell>
          <cell r="E1262" t="str">
            <v>M</v>
          </cell>
          <cell r="F1262" t="str">
            <v>HENIN ETOILE CYCLISTE HENINOISE</v>
          </cell>
          <cell r="G1262">
            <v>34800</v>
          </cell>
          <cell r="H1262" t="str">
            <v>Adulte Masculin 20/29 ans</v>
          </cell>
          <cell r="I1262" t="str">
            <v>2022</v>
          </cell>
          <cell r="J1262" t="str">
            <v>06297019653</v>
          </cell>
          <cell r="K1262" t="str">
            <v>2</v>
          </cell>
        </row>
        <row r="1263">
          <cell r="C1263" t="str">
            <v>3</v>
          </cell>
          <cell r="D1263" t="str">
            <v>POIRE RYAN</v>
          </cell>
          <cell r="E1263" t="str">
            <v>M</v>
          </cell>
          <cell r="F1263" t="str">
            <v>HENIN ETOILE CYCLISTE HENINOISE</v>
          </cell>
          <cell r="G1263">
            <v>36083</v>
          </cell>
          <cell r="H1263" t="str">
            <v>Adulte Masculin 20/29 ans</v>
          </cell>
          <cell r="I1263" t="str">
            <v>2022</v>
          </cell>
          <cell r="J1263" t="str">
            <v>06297030958</v>
          </cell>
          <cell r="K1263" t="str">
            <v>3</v>
          </cell>
        </row>
        <row r="1264">
          <cell r="C1264" t="str">
            <v>1</v>
          </cell>
          <cell r="D1264" t="str">
            <v>PRUVOST CLEMENT</v>
          </cell>
          <cell r="E1264" t="str">
            <v>M</v>
          </cell>
          <cell r="F1264" t="str">
            <v>AGNY AMICALE LAIQUE</v>
          </cell>
          <cell r="G1264">
            <v>33750</v>
          </cell>
          <cell r="H1264" t="str">
            <v>Adulte Masculin 30/39 ans</v>
          </cell>
          <cell r="I1264" t="str">
            <v>2022</v>
          </cell>
          <cell r="J1264" t="str">
            <v>06204730362</v>
          </cell>
          <cell r="K1264" t="str">
            <v>1</v>
          </cell>
        </row>
        <row r="1265">
          <cell r="D1265" t="str">
            <v>QUILLIOT CLÉMENT</v>
          </cell>
          <cell r="E1265" t="str">
            <v>M</v>
          </cell>
          <cell r="F1265" t="str">
            <v>HENIN ETOILE CYCLISTE HENINOISE</v>
          </cell>
          <cell r="G1265">
            <v>41029</v>
          </cell>
          <cell r="H1265" t="str">
            <v>Jeune Masculin 9/10 ans</v>
          </cell>
          <cell r="I1265" t="str">
            <v>2022</v>
          </cell>
          <cell r="J1265" t="str">
            <v>06297084977</v>
          </cell>
          <cell r="K1265" t="str">
            <v>JE</v>
          </cell>
        </row>
        <row r="1266">
          <cell r="D1266" t="str">
            <v>QUILLIOT ROMAIN</v>
          </cell>
          <cell r="E1266" t="str">
            <v>M</v>
          </cell>
          <cell r="F1266" t="str">
            <v>HENIN ETOILE CYCLISTE HENINOISE</v>
          </cell>
          <cell r="G1266">
            <v>42185</v>
          </cell>
          <cell r="H1266" t="str">
            <v>Jeune Masculin 7/8 ans</v>
          </cell>
          <cell r="I1266" t="str">
            <v>2022</v>
          </cell>
          <cell r="J1266" t="str">
            <v>06297107707</v>
          </cell>
          <cell r="K1266" t="str">
            <v>JE</v>
          </cell>
        </row>
        <row r="1267">
          <cell r="C1267" t="str">
            <v>2</v>
          </cell>
          <cell r="D1267" t="str">
            <v>RICART MAXIME</v>
          </cell>
          <cell r="E1267" t="str">
            <v>M</v>
          </cell>
          <cell r="F1267" t="str">
            <v>FLEURBAIX TEAM SHARK VTT</v>
          </cell>
          <cell r="G1267">
            <v>35371</v>
          </cell>
          <cell r="H1267" t="str">
            <v>Adulte Masculin 20/29 ans</v>
          </cell>
          <cell r="I1267" t="str">
            <v>2022</v>
          </cell>
          <cell r="J1267" t="str">
            <v>06297080422</v>
          </cell>
          <cell r="K1267" t="str">
            <v>2</v>
          </cell>
        </row>
        <row r="1268">
          <cell r="D1268" t="str">
            <v>RICHARD MARIE CLOTHILDE</v>
          </cell>
          <cell r="E1268" t="str">
            <v>F</v>
          </cell>
          <cell r="F1268" t="str">
            <v>AGNY AMICALE LAIQUE</v>
          </cell>
          <cell r="G1268">
            <v>38935</v>
          </cell>
          <cell r="H1268" t="str">
            <v>Jeune Féminin 15/16 ans</v>
          </cell>
          <cell r="I1268" t="str">
            <v>2022</v>
          </cell>
          <cell r="J1268" t="str">
            <v>06297096494</v>
          </cell>
          <cell r="K1268" t="str">
            <v>JE</v>
          </cell>
        </row>
        <row r="1269">
          <cell r="C1269" t="str">
            <v>3</v>
          </cell>
          <cell r="D1269" t="str">
            <v>RICOUART MARC ANTOINE</v>
          </cell>
          <cell r="E1269" t="str">
            <v>M</v>
          </cell>
          <cell r="F1269" t="str">
            <v>FLEURBAIX TEAM SHARK VTT</v>
          </cell>
          <cell r="G1269">
            <v>33557</v>
          </cell>
          <cell r="H1269" t="str">
            <v>Adulte Masculin 30/39 ans</v>
          </cell>
          <cell r="I1269" t="str">
            <v>2022</v>
          </cell>
          <cell r="J1269" t="str">
            <v>06297103931</v>
          </cell>
          <cell r="K1269" t="str">
            <v>3</v>
          </cell>
        </row>
        <row r="1270">
          <cell r="C1270" t="str">
            <v>3</v>
          </cell>
          <cell r="D1270" t="str">
            <v>ROTA YOHANN</v>
          </cell>
          <cell r="E1270" t="str">
            <v>M</v>
          </cell>
          <cell r="F1270" t="str">
            <v>MANQUEVILLE LILLERS CLUB CYCLISTE</v>
          </cell>
          <cell r="G1270">
            <v>32715</v>
          </cell>
          <cell r="H1270" t="str">
            <v>Adulte Masculin 30/39 ans</v>
          </cell>
          <cell r="I1270" t="str">
            <v>2022</v>
          </cell>
          <cell r="J1270" t="str">
            <v>06297083854</v>
          </cell>
          <cell r="K1270" t="str">
            <v>3</v>
          </cell>
        </row>
        <row r="1271">
          <cell r="C1271" t="str">
            <v>3</v>
          </cell>
          <cell r="D1271" t="str">
            <v>ROUTIER ALEXIS</v>
          </cell>
          <cell r="E1271" t="str">
            <v>M</v>
          </cell>
          <cell r="F1271" t="str">
            <v>AGNY AMICALE LAIQUE</v>
          </cell>
          <cell r="G1271">
            <v>37280</v>
          </cell>
          <cell r="H1271" t="str">
            <v>Adulte Masculin 20/29 ans</v>
          </cell>
          <cell r="I1271" t="str">
            <v>2022</v>
          </cell>
          <cell r="J1271" t="str">
            <v>06297070134</v>
          </cell>
          <cell r="K1271" t="str">
            <v>3</v>
          </cell>
        </row>
        <row r="1272">
          <cell r="C1272" t="str">
            <v>4-A</v>
          </cell>
          <cell r="D1272" t="str">
            <v>SANGNIER MARC</v>
          </cell>
          <cell r="E1272" t="str">
            <v>M</v>
          </cell>
          <cell r="F1272" t="str">
            <v>FLEURBAIX TEAM SHARK VTT</v>
          </cell>
          <cell r="G1272">
            <v>22668</v>
          </cell>
          <cell r="H1272" t="str">
            <v>Adulte Masculin 60 ans et plus</v>
          </cell>
          <cell r="I1272" t="str">
            <v>2022</v>
          </cell>
          <cell r="J1272" t="str">
            <v>06260087673</v>
          </cell>
          <cell r="K1272" t="str">
            <v>4-A</v>
          </cell>
        </row>
        <row r="1273">
          <cell r="C1273" t="str">
            <v>3</v>
          </cell>
          <cell r="D1273" t="str">
            <v>SART BRUNO</v>
          </cell>
          <cell r="E1273" t="str">
            <v>M</v>
          </cell>
          <cell r="F1273" t="str">
            <v>OUTREAU CLUB SPORTIF OUTRELOIS (C.S.O)</v>
          </cell>
          <cell r="G1273">
            <v>22345</v>
          </cell>
          <cell r="H1273" t="str">
            <v>Adulte Masculin 60 ans et plus</v>
          </cell>
          <cell r="I1273" t="str">
            <v>2022</v>
          </cell>
          <cell r="J1273" t="str">
            <v>06297033440</v>
          </cell>
          <cell r="K1273" t="str">
            <v>3</v>
          </cell>
        </row>
        <row r="1274">
          <cell r="D1274" t="str">
            <v>STRZELECKI ANTOINE</v>
          </cell>
          <cell r="E1274" t="str">
            <v>M</v>
          </cell>
          <cell r="F1274" t="str">
            <v>BAPAUME CLUB CYCLISTE</v>
          </cell>
          <cell r="G1274">
            <v>40836</v>
          </cell>
          <cell r="H1274" t="str">
            <v>Jeune Masculin 11/12 ans</v>
          </cell>
          <cell r="I1274" t="str">
            <v>2022</v>
          </cell>
          <cell r="J1274" t="str">
            <v>06297113531</v>
          </cell>
          <cell r="K1274" t="str">
            <v>JE</v>
          </cell>
        </row>
        <row r="1275">
          <cell r="D1275" t="str">
            <v>STRZELECKI MARTIN</v>
          </cell>
          <cell r="E1275" t="str">
            <v>M</v>
          </cell>
          <cell r="F1275" t="str">
            <v>BAPAUME CLUB CYCLISTE</v>
          </cell>
          <cell r="G1275">
            <v>42020</v>
          </cell>
          <cell r="H1275" t="str">
            <v>Jeune Masculin 7/8 ans</v>
          </cell>
          <cell r="I1275" t="str">
            <v>2022</v>
          </cell>
          <cell r="J1275" t="str">
            <v>06297113532</v>
          </cell>
          <cell r="K1275" t="str">
            <v>JE</v>
          </cell>
        </row>
        <row r="1276">
          <cell r="D1276" t="str">
            <v>TABOURET HUGO</v>
          </cell>
          <cell r="E1276" t="str">
            <v>M</v>
          </cell>
          <cell r="F1276" t="str">
            <v>HENIN ETOILE CYCLISTE HENINOISE</v>
          </cell>
          <cell r="G1276">
            <v>40323</v>
          </cell>
          <cell r="H1276" t="str">
            <v>Jeune Masculin 11/12 ans</v>
          </cell>
          <cell r="I1276" t="str">
            <v>2022</v>
          </cell>
          <cell r="J1276" t="str">
            <v>06297105780</v>
          </cell>
          <cell r="K1276" t="str">
            <v>JE</v>
          </cell>
        </row>
        <row r="1277">
          <cell r="C1277" t="str">
            <v>3</v>
          </cell>
          <cell r="D1277" t="str">
            <v>TAHON SIMON</v>
          </cell>
          <cell r="E1277" t="str">
            <v>M</v>
          </cell>
          <cell r="F1277" t="str">
            <v>AGNY AMICALE LAIQUE</v>
          </cell>
          <cell r="G1277">
            <v>34966</v>
          </cell>
          <cell r="H1277" t="str">
            <v>Adulte Masculin 20/29 ans</v>
          </cell>
          <cell r="I1277" t="str">
            <v>2022</v>
          </cell>
          <cell r="J1277" t="str">
            <v>06297085464</v>
          </cell>
          <cell r="K1277" t="str">
            <v>3</v>
          </cell>
        </row>
        <row r="1278">
          <cell r="C1278" t="str">
            <v>4-A</v>
          </cell>
          <cell r="D1278" t="str">
            <v>THIEBAUT MICHEL</v>
          </cell>
          <cell r="E1278" t="str">
            <v>M</v>
          </cell>
          <cell r="F1278" t="str">
            <v>BAPAUME CLUB CYCLISTE</v>
          </cell>
          <cell r="G1278">
            <v>24667</v>
          </cell>
          <cell r="H1278" t="str">
            <v>Adulte Masculin 50/59 ans</v>
          </cell>
          <cell r="I1278" t="str">
            <v>2022</v>
          </cell>
          <cell r="J1278" t="str">
            <v>06204951629</v>
          </cell>
          <cell r="K1278" t="str">
            <v>4-A</v>
          </cell>
        </row>
        <row r="1279">
          <cell r="C1279" t="str">
            <v>FE</v>
          </cell>
          <cell r="D1279" t="str">
            <v>THILLOY CHRISTELLE</v>
          </cell>
          <cell r="E1279" t="str">
            <v>F</v>
          </cell>
          <cell r="F1279" t="str">
            <v>MANQUEVILLE LILLERS CLUB CYCLISTE</v>
          </cell>
          <cell r="G1279">
            <v>27015</v>
          </cell>
          <cell r="H1279" t="str">
            <v>Adulte Féminin 40/49 ans</v>
          </cell>
          <cell r="I1279" t="str">
            <v>2022</v>
          </cell>
          <cell r="J1279" t="str">
            <v>06297021602</v>
          </cell>
          <cell r="K1279" t="str">
            <v>FE</v>
          </cell>
        </row>
        <row r="1280">
          <cell r="C1280" t="str">
            <v>3</v>
          </cell>
          <cell r="D1280" t="str">
            <v>TRAUET GUILLAUME</v>
          </cell>
          <cell r="E1280" t="str">
            <v>M</v>
          </cell>
          <cell r="F1280" t="str">
            <v>BIACHE ST VAAST VELO CLUB</v>
          </cell>
          <cell r="G1280">
            <v>28658</v>
          </cell>
          <cell r="H1280" t="str">
            <v>Adulte Masculin 40/49 ans</v>
          </cell>
          <cell r="I1280" t="str">
            <v>2022</v>
          </cell>
          <cell r="J1280" t="str">
            <v>06297053805</v>
          </cell>
          <cell r="K1280" t="str">
            <v>3</v>
          </cell>
        </row>
        <row r="1281">
          <cell r="C1281" t="str">
            <v>3</v>
          </cell>
          <cell r="D1281" t="str">
            <v>TREHOUST FRANCOIS</v>
          </cell>
          <cell r="E1281" t="str">
            <v>M</v>
          </cell>
          <cell r="F1281" t="str">
            <v>AGNY AMICALE LAIQUE</v>
          </cell>
          <cell r="G1281">
            <v>26974</v>
          </cell>
          <cell r="H1281" t="str">
            <v>Adulte Masculin 40/49 ans</v>
          </cell>
          <cell r="I1281" t="str">
            <v>2022</v>
          </cell>
          <cell r="J1281" t="str">
            <v>06240368696</v>
          </cell>
          <cell r="K1281" t="str">
            <v>3</v>
          </cell>
        </row>
        <row r="1282">
          <cell r="C1282" t="str">
            <v>3</v>
          </cell>
          <cell r="D1282" t="str">
            <v>TRISTRAM JESSY</v>
          </cell>
          <cell r="E1282" t="str">
            <v>M</v>
          </cell>
          <cell r="F1282" t="str">
            <v>FLEURBAIX TEAM SHARK VTT</v>
          </cell>
          <cell r="G1282">
            <v>33583</v>
          </cell>
          <cell r="H1282" t="str">
            <v>Adulte Masculin 30/39 ans</v>
          </cell>
          <cell r="I1282" t="str">
            <v>2022</v>
          </cell>
          <cell r="J1282" t="str">
            <v>06297103932</v>
          </cell>
          <cell r="K1282" t="str">
            <v>3</v>
          </cell>
        </row>
        <row r="1283">
          <cell r="C1283" t="str">
            <v>3</v>
          </cell>
          <cell r="D1283" t="str">
            <v>VANDEN TORREN MAXIME</v>
          </cell>
          <cell r="E1283" t="str">
            <v>M</v>
          </cell>
          <cell r="F1283" t="str">
            <v>MANQUEVILLE LILLERS CLUB CYCLISTE</v>
          </cell>
          <cell r="G1283">
            <v>34349</v>
          </cell>
          <cell r="H1283" t="str">
            <v>Adulte Masculin 20/29 ans</v>
          </cell>
          <cell r="I1283" t="str">
            <v>2022</v>
          </cell>
          <cell r="J1283" t="str">
            <v>06297107678</v>
          </cell>
          <cell r="K1283" t="str">
            <v>3</v>
          </cell>
        </row>
        <row r="1284">
          <cell r="C1284" t="str">
            <v>FE</v>
          </cell>
          <cell r="D1284" t="str">
            <v>VANDENTORREN ANNE</v>
          </cell>
          <cell r="E1284" t="str">
            <v>F</v>
          </cell>
          <cell r="F1284" t="str">
            <v>MANQUEVILLE LILLERS CLUB CYCLISTE</v>
          </cell>
          <cell r="G1284">
            <v>37967</v>
          </cell>
          <cell r="H1284" t="str">
            <v>Adulte Féminin 17/29 ans</v>
          </cell>
          <cell r="I1284" t="str">
            <v>2022</v>
          </cell>
          <cell r="J1284" t="str">
            <v>06297107679</v>
          </cell>
          <cell r="K1284" t="str">
            <v>FE</v>
          </cell>
        </row>
        <row r="1285">
          <cell r="C1285" t="str">
            <v>4-A</v>
          </cell>
          <cell r="D1285" t="str">
            <v>VANDENTORREN CEDRIC</v>
          </cell>
          <cell r="E1285" t="str">
            <v>M</v>
          </cell>
          <cell r="F1285" t="str">
            <v>MANQUEVILLE LILLERS CLUB CYCLISTE</v>
          </cell>
          <cell r="G1285">
            <v>25233</v>
          </cell>
          <cell r="H1285" t="str">
            <v>Adulte Masculin 50/59 ans</v>
          </cell>
          <cell r="I1285" t="str">
            <v>2022</v>
          </cell>
          <cell r="J1285" t="str">
            <v>06297083855</v>
          </cell>
          <cell r="K1285" t="str">
            <v>4-A</v>
          </cell>
        </row>
        <row r="1286">
          <cell r="C1286" t="str">
            <v>3</v>
          </cell>
          <cell r="D1286" t="str">
            <v>VASSEUR CYRIL</v>
          </cell>
          <cell r="E1286" t="str">
            <v>M</v>
          </cell>
          <cell r="F1286" t="str">
            <v>AUXI LE CHATEAU VELOCE CLUB AUXILOIS</v>
          </cell>
          <cell r="G1286">
            <v>36634</v>
          </cell>
          <cell r="H1286" t="str">
            <v>Adulte Masculin 20/29 ans</v>
          </cell>
          <cell r="I1286" t="str">
            <v>2022</v>
          </cell>
          <cell r="J1286" t="str">
            <v>06297082127</v>
          </cell>
          <cell r="K1286" t="str">
            <v>3</v>
          </cell>
        </row>
        <row r="1287">
          <cell r="C1287" t="str">
            <v>3</v>
          </cell>
          <cell r="D1287" t="str">
            <v>VASSEUR REMY</v>
          </cell>
          <cell r="E1287" t="str">
            <v>M</v>
          </cell>
          <cell r="F1287" t="str">
            <v>ST POL SUR TERNOISE VELO CLUB ST POLOIS</v>
          </cell>
          <cell r="G1287">
            <v>32837</v>
          </cell>
          <cell r="H1287" t="str">
            <v>Adulte Masculin 30/39 ans</v>
          </cell>
          <cell r="I1287" t="str">
            <v>2022</v>
          </cell>
          <cell r="J1287" t="str">
            <v>06297108455</v>
          </cell>
          <cell r="K1287" t="str">
            <v>3</v>
          </cell>
        </row>
        <row r="1288">
          <cell r="C1288" t="str">
            <v>3</v>
          </cell>
          <cell r="D1288" t="str">
            <v>VERVELLE JOSE</v>
          </cell>
          <cell r="E1288" t="str">
            <v>M</v>
          </cell>
          <cell r="F1288" t="str">
            <v>AUXI LE CHATEAU VELOCE CLUB AUXILOIS</v>
          </cell>
          <cell r="G1288">
            <v>25510</v>
          </cell>
          <cell r="H1288" t="str">
            <v>Adulte Masculin 50/59 ans</v>
          </cell>
          <cell r="I1288" t="str">
            <v>2022</v>
          </cell>
          <cell r="J1288" t="str">
            <v>06297068113</v>
          </cell>
          <cell r="K1288" t="str">
            <v>3</v>
          </cell>
        </row>
        <row r="1289">
          <cell r="C1289" t="str">
            <v>2</v>
          </cell>
          <cell r="D1289" t="str">
            <v>VISSIO MATTHIEU</v>
          </cell>
          <cell r="E1289" t="str">
            <v>M</v>
          </cell>
          <cell r="F1289" t="str">
            <v>MERICOURT TEAM 2</v>
          </cell>
          <cell r="G1289">
            <v>34270</v>
          </cell>
          <cell r="H1289" t="str">
            <v>Adulte Masculin 20/29 ans</v>
          </cell>
          <cell r="I1289" t="str">
            <v>2022</v>
          </cell>
          <cell r="J1289" t="str">
            <v>06297107051</v>
          </cell>
          <cell r="K1289" t="str">
            <v>2</v>
          </cell>
        </row>
        <row r="1290">
          <cell r="C1290" t="str">
            <v>4-B</v>
          </cell>
          <cell r="D1290" t="str">
            <v>WARLOUZET FRANCIS</v>
          </cell>
          <cell r="E1290" t="str">
            <v>M</v>
          </cell>
          <cell r="F1290" t="str">
            <v>LOOS EN GOHELLE VELO CLUB LOOSSOIS</v>
          </cell>
          <cell r="G1290">
            <v>20323</v>
          </cell>
          <cell r="H1290" t="str">
            <v>Adulte Masculin 60 ans et plus</v>
          </cell>
          <cell r="I1290" t="str">
            <v>2022</v>
          </cell>
          <cell r="J1290" t="str">
            <v>06204734207</v>
          </cell>
          <cell r="K1290" t="str">
            <v>4-B</v>
          </cell>
        </row>
        <row r="1291">
          <cell r="D1291" t="str">
            <v>WELVAERT RICHARD</v>
          </cell>
          <cell r="E1291" t="str">
            <v>M</v>
          </cell>
          <cell r="F1291" t="str">
            <v>MERICOURT TEAM 2</v>
          </cell>
          <cell r="G1291">
            <v>21973</v>
          </cell>
          <cell r="H1291" t="str">
            <v>Adulte Masculin 60 ans et plus</v>
          </cell>
          <cell r="I1291" t="str">
            <v>2022</v>
          </cell>
          <cell r="J1291" t="str">
            <v>06297012131</v>
          </cell>
          <cell r="K1291" t="str">
            <v>3</v>
          </cell>
        </row>
        <row r="1292">
          <cell r="C1292" t="str">
            <v>3</v>
          </cell>
          <cell r="D1292" t="str">
            <v>WIERRE MATHIEU</v>
          </cell>
          <cell r="E1292" t="str">
            <v>M</v>
          </cell>
          <cell r="F1292" t="str">
            <v>ST POL SUR TERNOISE VELO CLUB ST POLOIS</v>
          </cell>
          <cell r="G1292">
            <v>34221</v>
          </cell>
          <cell r="H1292" t="str">
            <v>Adulte Masculin 20/29 ans</v>
          </cell>
          <cell r="I1292" t="str">
            <v>2022</v>
          </cell>
          <cell r="J1292" t="str">
            <v>06297108456</v>
          </cell>
          <cell r="K1292" t="str">
            <v>3</v>
          </cell>
        </row>
        <row r="1293">
          <cell r="C1293" t="str">
            <v>3</v>
          </cell>
          <cell r="D1293" t="str">
            <v>ZAWODA MATTHIEU</v>
          </cell>
          <cell r="E1293" t="str">
            <v>M</v>
          </cell>
          <cell r="F1293" t="str">
            <v>LEFOREST CYCLO CLUB</v>
          </cell>
          <cell r="G1293">
            <v>31918</v>
          </cell>
          <cell r="H1293" t="str">
            <v>Adulte Masculin 30/39 ans</v>
          </cell>
          <cell r="I1293" t="str">
            <v>2022</v>
          </cell>
          <cell r="J1293" t="str">
            <v>06297113826</v>
          </cell>
          <cell r="K1293" t="str">
            <v>3</v>
          </cell>
        </row>
        <row r="1294">
          <cell r="C1294" t="str">
            <v>3</v>
          </cell>
          <cell r="D1294" t="str">
            <v>BOITEL SYLVAIN</v>
          </cell>
          <cell r="E1294" t="str">
            <v>M</v>
          </cell>
          <cell r="F1294" t="str">
            <v>VELO CLUB SOLESMES</v>
          </cell>
          <cell r="G1294">
            <v>35060</v>
          </cell>
          <cell r="H1294" t="str">
            <v>Adulte Masculin 20/29 ans</v>
          </cell>
          <cell r="I1294" t="str">
            <v>2022</v>
          </cell>
          <cell r="J1294" t="str">
            <v>05999012447</v>
          </cell>
        </row>
        <row r="1295">
          <cell r="C1295" t="str">
            <v>3</v>
          </cell>
          <cell r="D1295" t="str">
            <v>DEMAIN DAMIEN</v>
          </cell>
          <cell r="E1295" t="str">
            <v>M</v>
          </cell>
          <cell r="F1295" t="str">
            <v>TEAM CYCLISTE BERMERAIN</v>
          </cell>
          <cell r="G1295">
            <v>35409</v>
          </cell>
          <cell r="H1295" t="str">
            <v>Adulte Masculin 20/29 ans</v>
          </cell>
          <cell r="I1295" t="str">
            <v>2022</v>
          </cell>
          <cell r="J1295" t="str">
            <v>05994034193</v>
          </cell>
        </row>
        <row r="1296">
          <cell r="C1296" t="str">
            <v>1</v>
          </cell>
          <cell r="D1296" t="str">
            <v>DUGARDIN HUGO</v>
          </cell>
          <cell r="E1296" t="str">
            <v>M</v>
          </cell>
          <cell r="F1296" t="str">
            <v>ESEG DOUAI</v>
          </cell>
          <cell r="G1296">
            <v>37190</v>
          </cell>
          <cell r="H1296" t="str">
            <v>Adulte Masculin 20/29 ans</v>
          </cell>
          <cell r="I1296" t="str">
            <v>2022</v>
          </cell>
          <cell r="J1296" t="str">
            <v>05999136222</v>
          </cell>
        </row>
        <row r="1297">
          <cell r="D1297" t="str">
            <v>LEROY EVANN</v>
          </cell>
          <cell r="E1297" t="str">
            <v>M</v>
          </cell>
          <cell r="F1297" t="str">
            <v>VELO CLUB DE LEWARDE (VCL)</v>
          </cell>
          <cell r="G1297">
            <v>39918</v>
          </cell>
          <cell r="H1297" t="str">
            <v>Jeune Masculin 13/14 ans</v>
          </cell>
          <cell r="I1297" t="str">
            <v>2022</v>
          </cell>
          <cell r="J1297" t="str">
            <v>05999111722</v>
          </cell>
        </row>
        <row r="1298">
          <cell r="C1298" t="str">
            <v>4-A</v>
          </cell>
          <cell r="D1298" t="str">
            <v>MAJEROWICZ DANIEL</v>
          </cell>
          <cell r="E1298" t="str">
            <v>M</v>
          </cell>
          <cell r="F1298" t="str">
            <v>VELO CLUB DE LEWARDE (VCL)</v>
          </cell>
          <cell r="G1298">
            <v>22336</v>
          </cell>
          <cell r="H1298" t="str">
            <v>Adulte Masculin 60 ans et plus</v>
          </cell>
          <cell r="I1298" t="str">
            <v>2022</v>
          </cell>
          <cell r="J1298" t="str">
            <v>05996222559</v>
          </cell>
        </row>
        <row r="1299">
          <cell r="C1299" t="str">
            <v>3</v>
          </cell>
          <cell r="D1299" t="str">
            <v>MAJEROWICZ JEAN-LUC</v>
          </cell>
          <cell r="E1299" t="str">
            <v>M</v>
          </cell>
          <cell r="F1299" t="str">
            <v>VELO CLUB DE LEWARDE (VCL)</v>
          </cell>
          <cell r="G1299">
            <v>23115</v>
          </cell>
          <cell r="H1299" t="str">
            <v>Adulte Masculin 50/59 ans</v>
          </cell>
          <cell r="I1299" t="str">
            <v>2022</v>
          </cell>
          <cell r="J1299" t="str">
            <v>05996224459</v>
          </cell>
        </row>
        <row r="1300">
          <cell r="C1300" t="str">
            <v>4-A</v>
          </cell>
          <cell r="D1300" t="str">
            <v>MICHAU PASCAL DANIEL</v>
          </cell>
          <cell r="E1300" t="str">
            <v>M</v>
          </cell>
          <cell r="F1300" t="str">
            <v>VELO CLUB DE LEWARDE (VCL)</v>
          </cell>
          <cell r="G1300">
            <v>22739</v>
          </cell>
          <cell r="H1300" t="str">
            <v>Adulte Masculin 60 ans et plus</v>
          </cell>
          <cell r="I1300" t="str">
            <v>2022</v>
          </cell>
          <cell r="J1300" t="str">
            <v>05999019488</v>
          </cell>
        </row>
        <row r="1301">
          <cell r="C1301" t="str">
            <v>4-A</v>
          </cell>
          <cell r="D1301" t="str">
            <v>SCROPPO VINCENT</v>
          </cell>
          <cell r="E1301" t="str">
            <v>M</v>
          </cell>
          <cell r="F1301" t="str">
            <v>VELO CLUB DE LEWARDE (VCL)</v>
          </cell>
          <cell r="G1301">
            <v>29561</v>
          </cell>
          <cell r="H1301" t="str">
            <v>Adulte Masculin 40/49 ans</v>
          </cell>
          <cell r="I1301" t="str">
            <v>2022</v>
          </cell>
          <cell r="J1301" t="str">
            <v>05996225672</v>
          </cell>
        </row>
        <row r="1302">
          <cell r="C1302" t="str">
            <v>3</v>
          </cell>
          <cell r="D1302" t="str">
            <v>SIMON RÉMY</v>
          </cell>
          <cell r="E1302" t="str">
            <v>M</v>
          </cell>
          <cell r="F1302" t="str">
            <v>VELO CLUB DE LEWARDE (VCL)</v>
          </cell>
          <cell r="G1302">
            <v>23813</v>
          </cell>
          <cell r="H1302" t="str">
            <v>Adulte Masculin 50/59 ans</v>
          </cell>
          <cell r="I1302" t="str">
            <v>2022</v>
          </cell>
          <cell r="J1302" t="str">
            <v>05999135554</v>
          </cell>
        </row>
        <row r="1303">
          <cell r="C1303" t="str">
            <v>3</v>
          </cell>
          <cell r="D1303" t="str">
            <v>TOURNON DAMIEN</v>
          </cell>
          <cell r="E1303" t="str">
            <v>M</v>
          </cell>
          <cell r="F1303" t="str">
            <v>VELO CLUB DE LEWARDE (VCL)</v>
          </cell>
          <cell r="G1303">
            <v>23504</v>
          </cell>
          <cell r="H1303" t="str">
            <v>Adulte Masculin 50/59 ans</v>
          </cell>
          <cell r="I1303" t="str">
            <v>2022</v>
          </cell>
          <cell r="J1303" t="str">
            <v>05957191675</v>
          </cell>
        </row>
        <row r="1304">
          <cell r="C1304" t="str">
            <v>2</v>
          </cell>
          <cell r="D1304" t="str">
            <v>VANACKER GEOFFREY</v>
          </cell>
          <cell r="E1304" t="str">
            <v>M</v>
          </cell>
          <cell r="F1304" t="str">
            <v>TEAM CYCLISTE BERMERAIN</v>
          </cell>
          <cell r="G1304">
            <v>29533</v>
          </cell>
          <cell r="H1304" t="str">
            <v>Adulte Masculin 40/49 ans</v>
          </cell>
          <cell r="I1304" t="str">
            <v>2022</v>
          </cell>
          <cell r="J1304" t="str">
            <v>05999016211</v>
          </cell>
        </row>
        <row r="1305">
          <cell r="D1305" t="str">
            <v>BACHELET NÉO</v>
          </cell>
          <cell r="E1305" t="str">
            <v>M</v>
          </cell>
          <cell r="F1305" t="str">
            <v>BAPAUME CLUB CYCLISTE</v>
          </cell>
          <cell r="G1305">
            <v>40940</v>
          </cell>
          <cell r="H1305" t="str">
            <v>Jeune Masculin 9/10 ans</v>
          </cell>
          <cell r="I1305" t="str">
            <v>2022</v>
          </cell>
          <cell r="J1305" t="str">
            <v>06297114315</v>
          </cell>
        </row>
        <row r="1306">
          <cell r="D1306" t="str">
            <v>BACQUET TIM</v>
          </cell>
          <cell r="E1306" t="str">
            <v>M</v>
          </cell>
          <cell r="F1306" t="str">
            <v>BAPAUME CLUB CYCLISTE</v>
          </cell>
          <cell r="G1306">
            <v>40155</v>
          </cell>
          <cell r="H1306" t="str">
            <v>Jeune Masculin 13/14 ans</v>
          </cell>
          <cell r="I1306" t="str">
            <v>2022</v>
          </cell>
          <cell r="J1306" t="str">
            <v>06297114316</v>
          </cell>
        </row>
        <row r="1307">
          <cell r="C1307" t="str">
            <v>4-A</v>
          </cell>
          <cell r="D1307" t="str">
            <v>GORET JEAN LUC</v>
          </cell>
          <cell r="E1307" t="str">
            <v>M</v>
          </cell>
          <cell r="F1307" t="str">
            <v>BAPAUME CLUB CYCLISTE</v>
          </cell>
          <cell r="G1307">
            <v>21555</v>
          </cell>
          <cell r="H1307" t="str">
            <v>Adulte Masculin 60 ans et plus</v>
          </cell>
          <cell r="I1307" t="str">
            <v>2022</v>
          </cell>
          <cell r="J1307" t="str">
            <v>06297056557</v>
          </cell>
        </row>
        <row r="1308">
          <cell r="D1308" t="str">
            <v>CHALAS CYRIAQUE</v>
          </cell>
          <cell r="E1308" t="str">
            <v>M</v>
          </cell>
          <cell r="F1308" t="str">
            <v>ANNEQUIN CYCLING TEAM</v>
          </cell>
          <cell r="G1308">
            <v>40060</v>
          </cell>
          <cell r="H1308" t="str">
            <v>Jeune Masculin 13/14 ans</v>
          </cell>
          <cell r="I1308" t="str">
            <v>2022</v>
          </cell>
          <cell r="J1308" t="str">
            <v>06297098607</v>
          </cell>
        </row>
        <row r="1309">
          <cell r="C1309" t="str">
            <v>1</v>
          </cell>
          <cell r="D1309" t="str">
            <v>BLANPAIN KEVIN</v>
          </cell>
          <cell r="E1309" t="str">
            <v>M</v>
          </cell>
          <cell r="F1309" t="str">
            <v>NOEUX VELO CLUB NOEUXOIS</v>
          </cell>
          <cell r="G1309">
            <v>31740</v>
          </cell>
          <cell r="H1309" t="str">
            <v>Adulte Masculin 30/39 ans</v>
          </cell>
          <cell r="I1309" t="str">
            <v>2022</v>
          </cell>
          <cell r="J1309" t="str">
            <v>06297096176</v>
          </cell>
        </row>
        <row r="1310">
          <cell r="C1310" t="str">
            <v>2</v>
          </cell>
          <cell r="D1310" t="str">
            <v>CRUPPE KYLIAN</v>
          </cell>
          <cell r="E1310" t="str">
            <v>M</v>
          </cell>
          <cell r="F1310" t="str">
            <v>BEUVRY CLUB LEO LAGRANGE</v>
          </cell>
          <cell r="G1310">
            <v>38067</v>
          </cell>
          <cell r="H1310" t="str">
            <v>Adulte Masculin 17/19 ans</v>
          </cell>
          <cell r="I1310" t="str">
            <v>2022</v>
          </cell>
          <cell r="J1310" t="str">
            <v>06297031663</v>
          </cell>
        </row>
        <row r="1311">
          <cell r="D1311" t="str">
            <v>DASSONVILLE LEONTINE</v>
          </cell>
          <cell r="E1311" t="str">
            <v>F</v>
          </cell>
          <cell r="F1311" t="str">
            <v>NOEUX VELO CLUB NOEUXOIS</v>
          </cell>
          <cell r="G1311">
            <v>41570</v>
          </cell>
          <cell r="H1311" t="str">
            <v>Jeune Féminin 9/10 ans</v>
          </cell>
          <cell r="I1311" t="str">
            <v>2022</v>
          </cell>
          <cell r="J1311" t="str">
            <v>06297103887</v>
          </cell>
        </row>
        <row r="1312">
          <cell r="C1312" t="str">
            <v>1</v>
          </cell>
          <cell r="D1312" t="str">
            <v>DASSONVILLE SEBASTIEN</v>
          </cell>
          <cell r="E1312" t="str">
            <v>M</v>
          </cell>
          <cell r="F1312" t="str">
            <v>NOEUX VELO CLUB NOEUXOIS</v>
          </cell>
          <cell r="G1312">
            <v>30126</v>
          </cell>
          <cell r="H1312" t="str">
            <v>Adulte Masculin 40/49 ans</v>
          </cell>
          <cell r="I1312" t="str">
            <v>2022</v>
          </cell>
          <cell r="J1312" t="str">
            <v>06297059854</v>
          </cell>
        </row>
        <row r="1313">
          <cell r="C1313" t="str">
            <v>3</v>
          </cell>
          <cell r="D1313" t="str">
            <v>DELEBARRE JEROME</v>
          </cell>
          <cell r="E1313" t="str">
            <v>M</v>
          </cell>
          <cell r="F1313" t="str">
            <v>BEUVRY CLUB LEO LAGRANGE</v>
          </cell>
          <cell r="G1313">
            <v>30063</v>
          </cell>
          <cell r="H1313" t="str">
            <v>Adulte Masculin 40/49 ans</v>
          </cell>
          <cell r="I1313" t="str">
            <v>2022</v>
          </cell>
          <cell r="J1313" t="str">
            <v>06297016103</v>
          </cell>
        </row>
        <row r="1314">
          <cell r="C1314" t="str">
            <v>3</v>
          </cell>
          <cell r="D1314" t="str">
            <v>FLAMENT JAMES</v>
          </cell>
          <cell r="E1314" t="str">
            <v>M</v>
          </cell>
          <cell r="F1314" t="str">
            <v>HARNES VELO CLUB HARNESIEN</v>
          </cell>
          <cell r="G1314">
            <v>33167</v>
          </cell>
          <cell r="H1314" t="str">
            <v>Adulte Masculin 30/39 ans</v>
          </cell>
          <cell r="I1314" t="str">
            <v>2022</v>
          </cell>
          <cell r="J1314" t="str">
            <v>06266614693</v>
          </cell>
        </row>
        <row r="1315">
          <cell r="C1315" t="str">
            <v>3</v>
          </cell>
          <cell r="D1315" t="str">
            <v>JACQUIN DAVID</v>
          </cell>
          <cell r="E1315" t="str">
            <v>M</v>
          </cell>
          <cell r="F1315" t="str">
            <v>NOEUX VELO CLUB NOEUXOIS</v>
          </cell>
          <cell r="G1315">
            <v>25212</v>
          </cell>
          <cell r="H1315" t="str">
            <v>Adulte Masculin 50/59 ans</v>
          </cell>
          <cell r="I1315" t="str">
            <v>2022</v>
          </cell>
          <cell r="J1315" t="str">
            <v>06297101749</v>
          </cell>
        </row>
        <row r="1316">
          <cell r="C1316" t="str">
            <v>3</v>
          </cell>
          <cell r="D1316" t="str">
            <v>KOSOWSKI REMI</v>
          </cell>
          <cell r="E1316" t="str">
            <v>M</v>
          </cell>
          <cell r="F1316" t="str">
            <v>NOEUX VELO CLUB NOEUXOIS</v>
          </cell>
          <cell r="G1316">
            <v>33984</v>
          </cell>
          <cell r="H1316" t="str">
            <v>Adulte Masculin 20/29 ans</v>
          </cell>
          <cell r="I1316" t="str">
            <v>2022</v>
          </cell>
          <cell r="J1316" t="str">
            <v>06297113948</v>
          </cell>
        </row>
        <row r="1317">
          <cell r="C1317" t="str">
            <v>FE</v>
          </cell>
          <cell r="D1317" t="str">
            <v>LAMARCHE CLARA</v>
          </cell>
          <cell r="E1317" t="str">
            <v>F</v>
          </cell>
          <cell r="F1317" t="str">
            <v>NOEUX VELO CLUB NOEUXOIS</v>
          </cell>
          <cell r="G1317">
            <v>38528</v>
          </cell>
          <cell r="H1317" t="str">
            <v>Adulte Féminin 17/29 ans</v>
          </cell>
          <cell r="I1317" t="str">
            <v>2022</v>
          </cell>
          <cell r="J1317" t="str">
            <v>06297021112</v>
          </cell>
        </row>
        <row r="1318">
          <cell r="C1318" t="str">
            <v>4-A</v>
          </cell>
          <cell r="D1318" t="str">
            <v>LECLERC MICHELINE</v>
          </cell>
          <cell r="E1318" t="str">
            <v>F</v>
          </cell>
          <cell r="F1318" t="str">
            <v>NOEUX VELO CLUB NOEUXOIS</v>
          </cell>
          <cell r="G1318">
            <v>36562</v>
          </cell>
          <cell r="H1318" t="str">
            <v>Adulte Féminin 17/29 ans</v>
          </cell>
          <cell r="I1318" t="str">
            <v>2022</v>
          </cell>
          <cell r="J1318" t="str">
            <v>06297108208</v>
          </cell>
        </row>
        <row r="1319">
          <cell r="D1319" t="str">
            <v>LEFRANCQ LOUISE</v>
          </cell>
          <cell r="E1319" t="str">
            <v>F</v>
          </cell>
          <cell r="F1319" t="str">
            <v>NOEUX VELO CLUB NOEUXOIS</v>
          </cell>
          <cell r="G1319">
            <v>41557</v>
          </cell>
          <cell r="H1319" t="str">
            <v>Jeune Féminin 9/10 ans</v>
          </cell>
          <cell r="I1319" t="str">
            <v>2022</v>
          </cell>
          <cell r="J1319" t="str">
            <v>06297080629</v>
          </cell>
        </row>
        <row r="1320">
          <cell r="C1320" t="str">
            <v>2</v>
          </cell>
          <cell r="D1320" t="str">
            <v>LEFRANCQ LUDOVIC</v>
          </cell>
          <cell r="E1320" t="str">
            <v>M</v>
          </cell>
          <cell r="F1320" t="str">
            <v>NOEUX VELO CLUB NOEUXOIS</v>
          </cell>
          <cell r="G1320">
            <v>29064</v>
          </cell>
          <cell r="H1320" t="str">
            <v>Adulte Masculin 40/49 ans</v>
          </cell>
          <cell r="I1320" t="str">
            <v>2022</v>
          </cell>
          <cell r="J1320" t="str">
            <v>06297108207</v>
          </cell>
        </row>
        <row r="1321">
          <cell r="C1321" t="str">
            <v>3</v>
          </cell>
          <cell r="D1321" t="str">
            <v>LETOMBE CHRISTOPHE</v>
          </cell>
          <cell r="E1321" t="str">
            <v>M</v>
          </cell>
          <cell r="F1321" t="str">
            <v>BEUVRY CLUB LEO LAGRANGE</v>
          </cell>
          <cell r="G1321">
            <v>23797</v>
          </cell>
          <cell r="H1321" t="str">
            <v>Adulte Masculin 50/59 ans</v>
          </cell>
          <cell r="I1321" t="str">
            <v>2022</v>
          </cell>
          <cell r="J1321" t="str">
            <v>06297071853</v>
          </cell>
        </row>
        <row r="1322">
          <cell r="C1322" t="str">
            <v>3</v>
          </cell>
          <cell r="D1322" t="str">
            <v>PANNEKOUCKE QUENTIN</v>
          </cell>
          <cell r="E1322" t="str">
            <v>M</v>
          </cell>
          <cell r="F1322" t="str">
            <v>NOEUX VELO CLUB NOEUXOIS</v>
          </cell>
          <cell r="G1322">
            <v>31665</v>
          </cell>
          <cell r="H1322" t="str">
            <v>Adulte Masculin 30/39 ans</v>
          </cell>
          <cell r="I1322" t="str">
            <v>2022</v>
          </cell>
          <cell r="J1322" t="str">
            <v>06297114192</v>
          </cell>
        </row>
        <row r="1323">
          <cell r="C1323" t="str">
            <v>3</v>
          </cell>
          <cell r="D1323" t="str">
            <v>PELLEGRINI CHARLES</v>
          </cell>
          <cell r="E1323" t="str">
            <v>M</v>
          </cell>
          <cell r="F1323" t="str">
            <v>FLEURBAIX TEAM SHARK VTT</v>
          </cell>
          <cell r="G1323">
            <v>37058</v>
          </cell>
          <cell r="H1323" t="str">
            <v>Adulte Masculin 20/29 ans</v>
          </cell>
          <cell r="I1323" t="str">
            <v>2022</v>
          </cell>
          <cell r="J1323" t="str">
            <v>06297103801</v>
          </cell>
        </row>
        <row r="1324">
          <cell r="C1324" t="str">
            <v>2</v>
          </cell>
          <cell r="D1324" t="str">
            <v>RENNUIT BENOIT</v>
          </cell>
          <cell r="E1324" t="str">
            <v>M</v>
          </cell>
          <cell r="F1324" t="str">
            <v>NOEUX VELO CLUB NOEUXOIS</v>
          </cell>
          <cell r="G1324">
            <v>29518</v>
          </cell>
          <cell r="H1324" t="str">
            <v>Adulte Masculin 40/49 ans</v>
          </cell>
          <cell r="I1324" t="str">
            <v>2022</v>
          </cell>
          <cell r="J1324" t="str">
            <v>06297092249</v>
          </cell>
        </row>
        <row r="1325">
          <cell r="C1325" t="str">
            <v>3</v>
          </cell>
          <cell r="D1325" t="str">
            <v>WACH ERIC</v>
          </cell>
          <cell r="E1325" t="str">
            <v>M</v>
          </cell>
          <cell r="F1325" t="str">
            <v>BEUVRY CLUB LEO LAGRANGE</v>
          </cell>
          <cell r="G1325">
            <v>23361</v>
          </cell>
          <cell r="H1325" t="str">
            <v>Adulte Masculin 50/59 ans</v>
          </cell>
          <cell r="I1325" t="str">
            <v>2022</v>
          </cell>
          <cell r="J1325" t="str">
            <v>06240363982</v>
          </cell>
        </row>
        <row r="1326">
          <cell r="C1326" t="str">
            <v>4-A</v>
          </cell>
          <cell r="D1326" t="str">
            <v>WITTEK DASSONVILLE CELINE</v>
          </cell>
          <cell r="E1326" t="str">
            <v>F</v>
          </cell>
          <cell r="F1326" t="str">
            <v>NOEUX VELO CLUB NOEUXOIS</v>
          </cell>
          <cell r="G1326">
            <v>30184</v>
          </cell>
          <cell r="H1326" t="str">
            <v>Adulte Féminin 40/49 ans</v>
          </cell>
          <cell r="I1326" t="str">
            <v>2022</v>
          </cell>
          <cell r="J1326" t="str">
            <v>06297059855</v>
          </cell>
        </row>
        <row r="1327">
          <cell r="C1327" t="str">
            <v>3</v>
          </cell>
          <cell r="D1327" t="str">
            <v>WULLEPUT NICOLAS</v>
          </cell>
          <cell r="E1327" t="str">
            <v>M</v>
          </cell>
          <cell r="F1327" t="str">
            <v>FLEURBAIX TEAM SHARK VTT</v>
          </cell>
          <cell r="G1327">
            <v>28122</v>
          </cell>
          <cell r="H1327" t="str">
            <v>Adulte Masculin 40/49 ans</v>
          </cell>
          <cell r="I1327" t="str">
            <v>2022</v>
          </cell>
          <cell r="J1327" t="str">
            <v>06240367107</v>
          </cell>
        </row>
        <row r="1328">
          <cell r="D1328" t="str">
            <v>MASSON ARNAUD</v>
          </cell>
          <cell r="E1328" t="str">
            <v>M</v>
          </cell>
          <cell r="F1328" t="str">
            <v>ESEG DOUAI</v>
          </cell>
          <cell r="G1328">
            <v>29114</v>
          </cell>
          <cell r="H1328" t="str">
            <v>Adulte Masculin 40/49 ans</v>
          </cell>
          <cell r="I1328" t="str">
            <v>2022</v>
          </cell>
          <cell r="J1328" t="str">
            <v>05999136313</v>
          </cell>
        </row>
        <row r="1329">
          <cell r="D1329" t="str">
            <v>BOUSSEMART MATHIS</v>
          </cell>
          <cell r="E1329" t="str">
            <v>M</v>
          </cell>
          <cell r="F1329" t="str">
            <v>VTT SAINT AMAND LES EAUX</v>
          </cell>
          <cell r="G1329">
            <v>41827</v>
          </cell>
          <cell r="H1329" t="str">
            <v>Jeune Masculin 7/8 ans</v>
          </cell>
          <cell r="I1329" t="str">
            <v>2022</v>
          </cell>
          <cell r="J1329" t="str">
            <v>05999129856</v>
          </cell>
        </row>
        <row r="1330">
          <cell r="C1330" t="str">
            <v>FE</v>
          </cell>
          <cell r="D1330" t="str">
            <v>DELBRUYERE VÉRONIQUE</v>
          </cell>
          <cell r="E1330" t="str">
            <v>F</v>
          </cell>
          <cell r="F1330" t="str">
            <v>CLUB CYCLOTOURISME MAROILLES</v>
          </cell>
          <cell r="G1330">
            <v>28550</v>
          </cell>
          <cell r="H1330" t="str">
            <v>Adulte Féminin 40/49 ans</v>
          </cell>
          <cell r="I1330" t="str">
            <v>2022</v>
          </cell>
          <cell r="J1330" t="str">
            <v>05999125277</v>
          </cell>
        </row>
        <row r="1331">
          <cell r="D1331" t="str">
            <v>DERODE MELINE</v>
          </cell>
          <cell r="E1331" t="str">
            <v>F</v>
          </cell>
          <cell r="F1331" t="str">
            <v>VTT SAINT AMAND LES EAUX</v>
          </cell>
          <cell r="G1331">
            <v>40675</v>
          </cell>
          <cell r="H1331" t="str">
            <v>Jeune Féminin 11/12 ans</v>
          </cell>
          <cell r="I1331" t="str">
            <v>2022</v>
          </cell>
          <cell r="J1331" t="str">
            <v>05999068577</v>
          </cell>
        </row>
        <row r="1332">
          <cell r="C1332" t="str">
            <v>1</v>
          </cell>
          <cell r="D1332" t="str">
            <v>DEWALLENS STEPHANE</v>
          </cell>
          <cell r="E1332" t="str">
            <v>M</v>
          </cell>
          <cell r="F1332" t="str">
            <v>UNION CYCLISTE SOLRE LE CHATEAU</v>
          </cell>
          <cell r="G1332">
            <v>27392</v>
          </cell>
          <cell r="H1332" t="str">
            <v>Adulte Masculin 40/49 ans</v>
          </cell>
          <cell r="I1332" t="str">
            <v>2022</v>
          </cell>
          <cell r="J1332" t="str">
            <v>05999073455</v>
          </cell>
        </row>
        <row r="1333">
          <cell r="D1333" t="str">
            <v>FREHAUT ANTONIN</v>
          </cell>
          <cell r="E1333" t="str">
            <v>M</v>
          </cell>
          <cell r="F1333" t="str">
            <v>UNION CYCLISTE SOLRE LE CHATEAU</v>
          </cell>
          <cell r="G1333">
            <v>41656</v>
          </cell>
          <cell r="H1333" t="str">
            <v>Jeune Masculin 7/8 ans</v>
          </cell>
          <cell r="I1333" t="str">
            <v>2022</v>
          </cell>
          <cell r="J1333" t="str">
            <v>05999124478</v>
          </cell>
        </row>
        <row r="1334">
          <cell r="D1334" t="str">
            <v>FREHAUT ELIOT</v>
          </cell>
          <cell r="E1334" t="str">
            <v>M</v>
          </cell>
          <cell r="F1334" t="str">
            <v>UNION CYCLISTE SOLRE LE CHATEAU</v>
          </cell>
          <cell r="G1334">
            <v>40939</v>
          </cell>
          <cell r="H1334" t="str">
            <v>Jeune Masculin 9/10 ans</v>
          </cell>
          <cell r="I1334" t="str">
            <v>2022</v>
          </cell>
          <cell r="J1334" t="str">
            <v>05999113564</v>
          </cell>
        </row>
        <row r="1335">
          <cell r="C1335" t="str">
            <v>3</v>
          </cell>
          <cell r="D1335" t="str">
            <v>HONOR? SÉBASTIEN</v>
          </cell>
          <cell r="E1335" t="str">
            <v>M</v>
          </cell>
          <cell r="F1335" t="str">
            <v>CLUB CYCLOTOURISME MAROILLES</v>
          </cell>
          <cell r="G1335">
            <v>30415</v>
          </cell>
          <cell r="H1335" t="str">
            <v>Adulte Masculin 30/39 ans</v>
          </cell>
          <cell r="I1335" t="str">
            <v>2022</v>
          </cell>
          <cell r="J1335" t="str">
            <v>05999129324</v>
          </cell>
        </row>
        <row r="1336">
          <cell r="D1336" t="str">
            <v>LECLERCQ JEAN LOUIS</v>
          </cell>
          <cell r="E1336" t="str">
            <v>M</v>
          </cell>
          <cell r="F1336" t="str">
            <v>CYCLISME EN CAMBRESIS - NEUVILLE ST REMY</v>
          </cell>
          <cell r="G1336">
            <v>28335</v>
          </cell>
          <cell r="H1336" t="str">
            <v>Adulte Masculin 40/49 ans</v>
          </cell>
          <cell r="I1336" t="str">
            <v>2022</v>
          </cell>
          <cell r="J1336" t="str">
            <v>05999125060</v>
          </cell>
        </row>
        <row r="1337">
          <cell r="D1337" t="str">
            <v>LEGRIN JORDAN</v>
          </cell>
          <cell r="E1337" t="str">
            <v>M</v>
          </cell>
          <cell r="F1337" t="str">
            <v>ENTENTE CYCLISTE FACHES-THUMESNIL RONCHIN</v>
          </cell>
          <cell r="G1337">
            <v>41387</v>
          </cell>
          <cell r="H1337" t="str">
            <v>Jeune Masculin 9/10 ans</v>
          </cell>
          <cell r="I1337" t="str">
            <v>2022</v>
          </cell>
          <cell r="J1337" t="str">
            <v>05999136304</v>
          </cell>
        </row>
        <row r="1338">
          <cell r="C1338" t="str">
            <v>1</v>
          </cell>
          <cell r="D1338" t="str">
            <v>LEROY CLEMENT</v>
          </cell>
          <cell r="E1338" t="str">
            <v>M</v>
          </cell>
          <cell r="F1338" t="str">
            <v>UNION CYCLISTE SOLRE LE CHATEAU</v>
          </cell>
          <cell r="G1338">
            <v>37993</v>
          </cell>
          <cell r="H1338" t="str">
            <v>Adulte Masculin 17/19 ans</v>
          </cell>
          <cell r="I1338" t="str">
            <v>2022</v>
          </cell>
          <cell r="J1338" t="str">
            <v>05999073450</v>
          </cell>
        </row>
        <row r="1339">
          <cell r="D1339" t="str">
            <v>PEREZ LEO</v>
          </cell>
          <cell r="E1339" t="str">
            <v>M</v>
          </cell>
          <cell r="F1339" t="str">
            <v>UNION SPORTIVE SAINT ANDRE</v>
          </cell>
          <cell r="G1339">
            <v>42331</v>
          </cell>
          <cell r="H1339" t="str">
            <v>Jeune Masculin 7/8 ans</v>
          </cell>
          <cell r="I1339" t="str">
            <v>2022</v>
          </cell>
          <cell r="J1339" t="str">
            <v>05999136308</v>
          </cell>
        </row>
        <row r="1340">
          <cell r="C1340" t="str">
            <v>3</v>
          </cell>
          <cell r="D1340" t="str">
            <v>PRZESZLO YANNICK</v>
          </cell>
          <cell r="E1340" t="str">
            <v>M</v>
          </cell>
          <cell r="F1340" t="str">
            <v>UNION CYCLISTE SOLRE LE CHATEAU</v>
          </cell>
          <cell r="G1340">
            <v>27081</v>
          </cell>
          <cell r="H1340" t="str">
            <v>Adulte Masculin 40/49 ans</v>
          </cell>
          <cell r="I1340" t="str">
            <v>2022</v>
          </cell>
          <cell r="J1340" t="str">
            <v>05999062959</v>
          </cell>
        </row>
        <row r="1341">
          <cell r="C1341" t="str">
            <v>3</v>
          </cell>
          <cell r="D1341" t="str">
            <v>WATREMEZ CEDRIC</v>
          </cell>
          <cell r="E1341" t="str">
            <v>M</v>
          </cell>
          <cell r="F1341" t="str">
            <v>CLUB CYCLOTOURISME MAROILLES</v>
          </cell>
          <cell r="G1341">
            <v>26980</v>
          </cell>
          <cell r="H1341" t="str">
            <v>Adulte Masculin 40/49 ans</v>
          </cell>
          <cell r="I1341" t="str">
            <v>2022</v>
          </cell>
          <cell r="J1341" t="str">
            <v>05999069478</v>
          </cell>
        </row>
        <row r="1342">
          <cell r="C1342" t="str">
            <v>2</v>
          </cell>
          <cell r="D1342" t="str">
            <v>MOREIRA ANTOINE</v>
          </cell>
          <cell r="E1342" t="str">
            <v>M</v>
          </cell>
          <cell r="F1342" t="str">
            <v>TEAM BOUSIES</v>
          </cell>
          <cell r="G1342">
            <v>37539</v>
          </cell>
          <cell r="H1342" t="str">
            <v>Adulte Masculin 20/29 ans</v>
          </cell>
          <cell r="I1342" t="str">
            <v>2022</v>
          </cell>
          <cell r="J1342" t="str">
            <v>05996223554</v>
          </cell>
        </row>
        <row r="1343">
          <cell r="C1343" t="str">
            <v>3</v>
          </cell>
          <cell r="D1343" t="str">
            <v>DELIERS BALTHAZAR</v>
          </cell>
          <cell r="E1343" t="str">
            <v>M</v>
          </cell>
          <cell r="F1343" t="str">
            <v>CLUB CYCLISTE D'ISBERGUES MOLINGHEM</v>
          </cell>
          <cell r="G1343">
            <v>36237</v>
          </cell>
          <cell r="H1343" t="str">
            <v>Adulte Masculin 20/29 ans</v>
          </cell>
          <cell r="I1343" t="str">
            <v>2022</v>
          </cell>
          <cell r="J1343" t="str">
            <v>06297102212</v>
          </cell>
        </row>
        <row r="1344">
          <cell r="C1344" t="str">
            <v>FE</v>
          </cell>
          <cell r="D1344" t="str">
            <v>DUMONT LUCIE</v>
          </cell>
          <cell r="E1344" t="str">
            <v>F</v>
          </cell>
          <cell r="F1344" t="str">
            <v>CLUB CYCLISTE D'ISBERGUES MOLINGHEM</v>
          </cell>
          <cell r="G1344">
            <v>34550</v>
          </cell>
          <cell r="H1344" t="str">
            <v>Adulte Féminin 17/29 ans</v>
          </cell>
          <cell r="I1344" t="str">
            <v>2022</v>
          </cell>
          <cell r="J1344" t="str">
            <v>06204811021</v>
          </cell>
        </row>
        <row r="1345">
          <cell r="D1345" t="str">
            <v>DUMONT OLIVIER</v>
          </cell>
          <cell r="E1345" t="str">
            <v>M</v>
          </cell>
          <cell r="F1345" t="str">
            <v>CLUB CYCLISTE D'ISBERGUES MOLINGHEM</v>
          </cell>
          <cell r="G1345">
            <v>24797</v>
          </cell>
          <cell r="H1345" t="str">
            <v>Adulte Masculin 50/59 ans</v>
          </cell>
          <cell r="I1345" t="str">
            <v>2022</v>
          </cell>
          <cell r="J1345" t="str">
            <v>06204811020</v>
          </cell>
        </row>
        <row r="1346">
          <cell r="C1346" t="str">
            <v>2</v>
          </cell>
          <cell r="D1346" t="str">
            <v>HELLEBOIS ALAIN</v>
          </cell>
          <cell r="E1346" t="str">
            <v>M</v>
          </cell>
          <cell r="F1346" t="str">
            <v>CLUB CYCLISTE D'ISBERGUES MOLINGHEM</v>
          </cell>
          <cell r="G1346">
            <v>23904</v>
          </cell>
          <cell r="H1346" t="str">
            <v>Adulte Masculin 50/59 ans</v>
          </cell>
          <cell r="I1346" t="str">
            <v>2022</v>
          </cell>
          <cell r="J1346" t="str">
            <v>06240143251</v>
          </cell>
        </row>
        <row r="1347">
          <cell r="D1347" t="str">
            <v>LEFEBVRE CAMILLE</v>
          </cell>
          <cell r="E1347" t="str">
            <v>F</v>
          </cell>
          <cell r="F1347" t="str">
            <v>HENIN ETOILE CYCLISTE HENINOISE</v>
          </cell>
          <cell r="G1347">
            <v>42142</v>
          </cell>
          <cell r="H1347"/>
          <cell r="I1347" t="str">
            <v>2022</v>
          </cell>
          <cell r="J1347" t="str">
            <v>06297086235</v>
          </cell>
        </row>
        <row r="1348">
          <cell r="C1348" t="str">
            <v>2</v>
          </cell>
          <cell r="D1348" t="str">
            <v>LE MOULLEC LOIC</v>
          </cell>
          <cell r="E1348" t="str">
            <v>M</v>
          </cell>
          <cell r="F1348" t="str">
            <v>FLEURBAIX TEAM SHARK VTT</v>
          </cell>
          <cell r="G1348">
            <v>36004</v>
          </cell>
          <cell r="H1348" t="str">
            <v>Adulte Masculin 20/29 ans</v>
          </cell>
          <cell r="I1348" t="str">
            <v>2022</v>
          </cell>
          <cell r="J1348" t="str">
            <v>06297094488</v>
          </cell>
        </row>
        <row r="1349">
          <cell r="C1349" t="str">
            <v>2</v>
          </cell>
          <cell r="D1349" t="str">
            <v>CARPENTIER JEROME</v>
          </cell>
          <cell r="E1349" t="str">
            <v>M</v>
          </cell>
          <cell r="F1349" t="str">
            <v>MERICOURT ULTRA VTT</v>
          </cell>
          <cell r="G1349">
            <v>27606</v>
          </cell>
          <cell r="H1349" t="str">
            <v>Adulte Masculin 40/49 ans</v>
          </cell>
          <cell r="I1349" t="str">
            <v>2022</v>
          </cell>
          <cell r="J1349" t="str">
            <v>06240389658</v>
          </cell>
        </row>
        <row r="1350">
          <cell r="C1350" t="str">
            <v>1</v>
          </cell>
          <cell r="D1350" t="str">
            <v>FARDOUX DANY</v>
          </cell>
          <cell r="E1350" t="str">
            <v>M</v>
          </cell>
          <cell r="F1350" t="str">
            <v>FLEURBAIX TEAM SHARK VTT</v>
          </cell>
          <cell r="G1350">
            <v>29144</v>
          </cell>
          <cell r="H1350" t="str">
            <v>Adulte Masculin 40/49 ans</v>
          </cell>
          <cell r="I1350" t="str">
            <v>2022</v>
          </cell>
          <cell r="J1350" t="str">
            <v>06297037378</v>
          </cell>
        </row>
        <row r="1351">
          <cell r="C1351" t="str">
            <v>3</v>
          </cell>
          <cell r="D1351" t="str">
            <v>LARIVIERE STEPHANE</v>
          </cell>
          <cell r="E1351" t="str">
            <v>M</v>
          </cell>
          <cell r="F1351" t="str">
            <v>ST POL SUR TERNOISE VELO CLUB ST POLOIS</v>
          </cell>
          <cell r="G1351">
            <v>33869</v>
          </cell>
          <cell r="H1351" t="str">
            <v>Adulte Masculin 30/39 ans</v>
          </cell>
          <cell r="I1351" t="str">
            <v>2022</v>
          </cell>
          <cell r="J1351" t="str">
            <v>06297108454</v>
          </cell>
        </row>
        <row r="1352">
          <cell r="C1352" t="str">
            <v>FE</v>
          </cell>
          <cell r="D1352" t="str">
            <v>CASTEL SABRINA</v>
          </cell>
          <cell r="E1352" t="str">
            <v>F</v>
          </cell>
          <cell r="F1352" t="str">
            <v>ESPOIR CYCLISTE WAMBRECHIES MARQUETTE</v>
          </cell>
          <cell r="G1352">
            <v>28872</v>
          </cell>
          <cell r="H1352" t="str">
            <v>Adulte Féminin 40/49 ans</v>
          </cell>
          <cell r="I1352" t="str">
            <v>2022</v>
          </cell>
          <cell r="J1352" t="str">
            <v>05999128139</v>
          </cell>
        </row>
        <row r="1353">
          <cell r="C1353" t="str">
            <v>3</v>
          </cell>
          <cell r="D1353" t="str">
            <v>AMICO RUDDY</v>
          </cell>
          <cell r="E1353" t="str">
            <v>M</v>
          </cell>
          <cell r="F1353" t="str">
            <v>ETOILE CYCLISTE AUBRY DU HAINAUT</v>
          </cell>
          <cell r="G1353">
            <v>29850</v>
          </cell>
          <cell r="H1353" t="str">
            <v>Adulte Masculin 40/49 ans</v>
          </cell>
          <cell r="I1353" t="str">
            <v>2022</v>
          </cell>
          <cell r="J1353" t="str">
            <v>05999124743</v>
          </cell>
        </row>
        <row r="1354">
          <cell r="C1354" t="str">
            <v>3</v>
          </cell>
          <cell r="D1354" t="str">
            <v>BENDLEWSKI RICHARD</v>
          </cell>
          <cell r="E1354" t="str">
            <v>M</v>
          </cell>
          <cell r="F1354" t="str">
            <v>ASSOCIATION CYCLISTE BELLAINGEOISE</v>
          </cell>
          <cell r="G1354">
            <v>24562</v>
          </cell>
          <cell r="H1354" t="str">
            <v>Adulte Masculin 50/59 ans</v>
          </cell>
          <cell r="I1354" t="str">
            <v>2022</v>
          </cell>
          <cell r="J1354" t="str">
            <v>05999136378</v>
          </cell>
        </row>
        <row r="1355">
          <cell r="D1355" t="str">
            <v>BERTOLI THYMEO</v>
          </cell>
          <cell r="E1355" t="str">
            <v>M</v>
          </cell>
          <cell r="F1355" t="str">
            <v>TEAM PEVELE CAREMBAULT CYCLISME</v>
          </cell>
          <cell r="G1355">
            <v>40530</v>
          </cell>
          <cell r="H1355" t="str">
            <v>Jeune Masculin 11/12 ans</v>
          </cell>
          <cell r="I1355" t="str">
            <v>2022</v>
          </cell>
          <cell r="J1355" t="str">
            <v>05999129586</v>
          </cell>
        </row>
        <row r="1356">
          <cell r="C1356" t="str">
            <v>3</v>
          </cell>
          <cell r="D1356" t="str">
            <v>CAMARO YANNICK</v>
          </cell>
          <cell r="E1356" t="str">
            <v>M</v>
          </cell>
          <cell r="F1356" t="str">
            <v>TEAM PEVELE CAREMBAULT CYCLISME</v>
          </cell>
          <cell r="G1356">
            <v>35054</v>
          </cell>
          <cell r="H1356" t="str">
            <v>Adulte Masculin 20/29 ans</v>
          </cell>
          <cell r="I1356" t="str">
            <v>2022</v>
          </cell>
          <cell r="J1356" t="str">
            <v>05999127664</v>
          </cell>
        </row>
        <row r="1357">
          <cell r="D1357" t="str">
            <v>DEBRUILLE MATHYS</v>
          </cell>
          <cell r="E1357" t="str">
            <v>M</v>
          </cell>
          <cell r="F1357" t="str">
            <v>TEAM PEVELE CAREMBAULT CYCLISME</v>
          </cell>
          <cell r="G1357">
            <v>39172</v>
          </cell>
          <cell r="H1357" t="str">
            <v>Jeune Masculin 15/16 ans</v>
          </cell>
          <cell r="I1357" t="str">
            <v>2022</v>
          </cell>
          <cell r="J1357" t="str">
            <v>05999129595</v>
          </cell>
        </row>
        <row r="1358">
          <cell r="C1358" t="str">
            <v>3</v>
          </cell>
          <cell r="D1358" t="str">
            <v>DEPIS LIONEL</v>
          </cell>
          <cell r="E1358" t="str">
            <v>M</v>
          </cell>
          <cell r="F1358" t="str">
            <v>ETOILE CYCLISTE AUBRY DU HAINAUT</v>
          </cell>
          <cell r="G1358">
            <v>29242</v>
          </cell>
          <cell r="H1358" t="str">
            <v>Adulte Masculin 40/49 ans</v>
          </cell>
          <cell r="I1358" t="str">
            <v>2022</v>
          </cell>
          <cell r="J1358" t="str">
            <v>05999124742</v>
          </cell>
        </row>
        <row r="1359">
          <cell r="C1359" t="str">
            <v>3</v>
          </cell>
          <cell r="D1359" t="str">
            <v>DUBRUILLE CHRISTOPHE</v>
          </cell>
          <cell r="E1359" t="str">
            <v>M</v>
          </cell>
          <cell r="F1359" t="str">
            <v>ETOILE CYCLISTE AUBRY DU HAINAUT</v>
          </cell>
          <cell r="G1359">
            <v>26106</v>
          </cell>
          <cell r="H1359" t="str">
            <v>Adulte Masculin 50/59 ans</v>
          </cell>
          <cell r="I1359" t="str">
            <v>2022</v>
          </cell>
          <cell r="J1359" t="str">
            <v>05996217446</v>
          </cell>
        </row>
        <row r="1360">
          <cell r="C1360" t="str">
            <v>3</v>
          </cell>
          <cell r="D1360" t="str">
            <v>DUCHEINE CLEMENT</v>
          </cell>
          <cell r="E1360" t="str">
            <v>M</v>
          </cell>
          <cell r="F1360" t="str">
            <v>TEAM PEVELE CAREMBAULT CYCLISME</v>
          </cell>
          <cell r="G1360">
            <v>34347</v>
          </cell>
          <cell r="H1360" t="str">
            <v>Adulte Masculin 20/29 ans</v>
          </cell>
          <cell r="I1360" t="str">
            <v>2022</v>
          </cell>
          <cell r="J1360" t="str">
            <v>05999115332</v>
          </cell>
        </row>
        <row r="1361">
          <cell r="C1361" t="str">
            <v>3</v>
          </cell>
          <cell r="D1361" t="str">
            <v>EVRARD JEREMY</v>
          </cell>
          <cell r="E1361" t="str">
            <v>M</v>
          </cell>
          <cell r="F1361" t="str">
            <v>TEAM PEVELE CAREMBAULT CYCLISME</v>
          </cell>
          <cell r="G1361">
            <v>30404</v>
          </cell>
          <cell r="H1361" t="str">
            <v>Adulte Masculin 30/39 ans</v>
          </cell>
          <cell r="I1361" t="str">
            <v>2022</v>
          </cell>
          <cell r="J1361" t="str">
            <v>05999113181</v>
          </cell>
        </row>
        <row r="1362">
          <cell r="C1362" t="str">
            <v>3</v>
          </cell>
          <cell r="D1362" t="str">
            <v>GEOFFROY JEAN FRANCOIS</v>
          </cell>
          <cell r="E1362" t="str">
            <v>M</v>
          </cell>
          <cell r="F1362" t="str">
            <v>TEAM PEVELE CAREMBAULT CYCLISME</v>
          </cell>
          <cell r="G1362">
            <v>25351</v>
          </cell>
          <cell r="H1362" t="str">
            <v>Adulte Masculin 50/59 ans</v>
          </cell>
          <cell r="I1362" t="str">
            <v>2022</v>
          </cell>
          <cell r="J1362" t="str">
            <v>05999066545</v>
          </cell>
        </row>
        <row r="1363">
          <cell r="D1363" t="str">
            <v>HOTTON THEO</v>
          </cell>
          <cell r="E1363" t="str">
            <v>M</v>
          </cell>
          <cell r="F1363" t="str">
            <v>ETOILE CYCLISTE AUBRY DU HAINAUT</v>
          </cell>
          <cell r="G1363">
            <v>38891</v>
          </cell>
          <cell r="H1363" t="str">
            <v>Jeune Masculin 15/16 ans</v>
          </cell>
          <cell r="I1363" t="str">
            <v>2022</v>
          </cell>
          <cell r="J1363" t="str">
            <v>05999067327</v>
          </cell>
        </row>
        <row r="1364">
          <cell r="C1364" t="str">
            <v>1</v>
          </cell>
          <cell r="D1364" t="str">
            <v>JOLIS CLEMENT</v>
          </cell>
          <cell r="E1364" t="str">
            <v>M</v>
          </cell>
          <cell r="F1364" t="str">
            <v>ESPOIR CYCLISTE WAMBRECHIES MARQUETTE</v>
          </cell>
          <cell r="G1364">
            <v>38270</v>
          </cell>
          <cell r="H1364" t="str">
            <v>Adulte Masculin 17/19 ans</v>
          </cell>
          <cell r="I1364" t="str">
            <v>2022</v>
          </cell>
          <cell r="J1364" t="str">
            <v>05999032721</v>
          </cell>
        </row>
        <row r="1365">
          <cell r="C1365" t="str">
            <v>1</v>
          </cell>
          <cell r="D1365" t="str">
            <v>LEFEVRE RUDY</v>
          </cell>
          <cell r="E1365" t="str">
            <v>M</v>
          </cell>
          <cell r="F1365" t="str">
            <v>UNION VELOCIPEDIQUE FOURMISIENNE</v>
          </cell>
          <cell r="G1365">
            <v>29481</v>
          </cell>
          <cell r="H1365" t="str">
            <v>Adulte Masculin 40/49 ans</v>
          </cell>
          <cell r="I1365" t="str">
            <v>2022</v>
          </cell>
          <cell r="J1365" t="str">
            <v>05999098831</v>
          </cell>
        </row>
        <row r="1366">
          <cell r="C1366" t="str">
            <v>3</v>
          </cell>
          <cell r="D1366" t="str">
            <v>LOGEZ GUILLAUME</v>
          </cell>
          <cell r="E1366" t="str">
            <v>M</v>
          </cell>
          <cell r="F1366" t="str">
            <v>TEAM PEVELE CAREMBAULT CYCLISME</v>
          </cell>
          <cell r="G1366">
            <v>31168</v>
          </cell>
          <cell r="H1366" t="str">
            <v>Adulte Masculin 30/39 ans</v>
          </cell>
          <cell r="I1366" t="str">
            <v>2022</v>
          </cell>
          <cell r="J1366" t="str">
            <v>05999113182</v>
          </cell>
        </row>
        <row r="1367">
          <cell r="C1367" t="str">
            <v>3</v>
          </cell>
          <cell r="D1367" t="str">
            <v>PASSADORI FRANÇOIS</v>
          </cell>
          <cell r="E1367" t="str">
            <v>M</v>
          </cell>
          <cell r="F1367" t="str">
            <v>ESPOIR CYCLISTE WAMBRECHIES MARQUETTE</v>
          </cell>
          <cell r="G1367">
            <v>34027</v>
          </cell>
          <cell r="H1367" t="str">
            <v>Adulte Masculin 20/29 ans</v>
          </cell>
          <cell r="I1367" t="str">
            <v>2022</v>
          </cell>
          <cell r="J1367" t="str">
            <v>05999124439</v>
          </cell>
        </row>
        <row r="1368">
          <cell r="C1368" t="str">
            <v>3</v>
          </cell>
          <cell r="D1368" t="str">
            <v>PORQUET LUDOVIC</v>
          </cell>
          <cell r="E1368" t="str">
            <v>M</v>
          </cell>
          <cell r="F1368" t="str">
            <v>ETOILE CYCLISTE AUBRY DU HAINAUT</v>
          </cell>
          <cell r="G1368">
            <v>27973</v>
          </cell>
          <cell r="H1368" t="str">
            <v>Adulte Masculin 40/49 ans</v>
          </cell>
          <cell r="I1368" t="str">
            <v>2022</v>
          </cell>
          <cell r="J1368" t="str">
            <v>05999128854</v>
          </cell>
        </row>
        <row r="1369">
          <cell r="C1369" t="str">
            <v>3</v>
          </cell>
          <cell r="D1369" t="str">
            <v>POTTIER ENZO</v>
          </cell>
          <cell r="E1369" t="str">
            <v>M</v>
          </cell>
          <cell r="F1369" t="str">
            <v>ETOILE CYCLISTE AUBRY DU HAINAUT</v>
          </cell>
          <cell r="G1369">
            <v>37789</v>
          </cell>
          <cell r="H1369" t="str">
            <v>Adulte Masculin 17/19 ans</v>
          </cell>
          <cell r="I1369" t="str">
            <v>2022</v>
          </cell>
          <cell r="J1369" t="str">
            <v>05996215372</v>
          </cell>
        </row>
        <row r="1370">
          <cell r="C1370" t="str">
            <v>3</v>
          </cell>
          <cell r="D1370" t="str">
            <v>POTTIER HERVE</v>
          </cell>
          <cell r="E1370" t="str">
            <v>M</v>
          </cell>
          <cell r="F1370" t="str">
            <v>ETOILE CYCLISTE AUBRY DU HAINAUT</v>
          </cell>
          <cell r="G1370">
            <v>26993</v>
          </cell>
          <cell r="H1370" t="str">
            <v>Adulte Masculin 40/49 ans</v>
          </cell>
          <cell r="I1370" t="str">
            <v>2022</v>
          </cell>
          <cell r="J1370" t="str">
            <v>05999025645</v>
          </cell>
        </row>
        <row r="1371">
          <cell r="C1371" t="str">
            <v>3</v>
          </cell>
          <cell r="D1371" t="str">
            <v>THEODORE NICOLAS</v>
          </cell>
          <cell r="E1371" t="str">
            <v>M</v>
          </cell>
          <cell r="F1371" t="str">
            <v>UNION VELOCIPEDIQUE FOURMISIENNE</v>
          </cell>
          <cell r="G1371">
            <v>31401</v>
          </cell>
          <cell r="H1371" t="str">
            <v>Adulte Masculin 30/39 ans</v>
          </cell>
          <cell r="I1371" t="str">
            <v>2022</v>
          </cell>
          <cell r="J1371" t="str">
            <v>05999012521</v>
          </cell>
        </row>
        <row r="1372">
          <cell r="C1372" t="str">
            <v>3</v>
          </cell>
          <cell r="D1372" t="str">
            <v>VOLANT ALEXANDRE</v>
          </cell>
          <cell r="E1372" t="str">
            <v>M</v>
          </cell>
          <cell r="F1372" t="str">
            <v>TEAM PEVELE CAREMBAULT CYCLISME</v>
          </cell>
          <cell r="G1372">
            <v>31794</v>
          </cell>
          <cell r="H1372" t="str">
            <v>Adulte Masculin 30/39 ans</v>
          </cell>
          <cell r="I1372" t="str">
            <v>2022</v>
          </cell>
          <cell r="J1372" t="str">
            <v>05999111457</v>
          </cell>
        </row>
        <row r="1373">
          <cell r="C1373" t="str">
            <v>3</v>
          </cell>
          <cell r="D1373" t="str">
            <v>BASTIN MAXIME</v>
          </cell>
          <cell r="E1373" t="str">
            <v>M</v>
          </cell>
          <cell r="F1373" t="str">
            <v>UNION SPORTIVE SAINT ANDRE</v>
          </cell>
          <cell r="G1373">
            <v>33992</v>
          </cell>
          <cell r="H1373" t="str">
            <v>Adulte Masculin 20/29 ans</v>
          </cell>
          <cell r="I1373" t="str">
            <v>2022</v>
          </cell>
          <cell r="J1373" t="str">
            <v>05999136411</v>
          </cell>
        </row>
        <row r="1374">
          <cell r="C1374" t="str">
            <v>1</v>
          </cell>
          <cell r="D1374" t="str">
            <v>LELUBRE THIBAULT</v>
          </cell>
          <cell r="E1374" t="str">
            <v>M</v>
          </cell>
          <cell r="F1374" t="str">
            <v>UNION CYCLISTE SOLRE LE CHATEAU</v>
          </cell>
          <cell r="G1374">
            <v>37342</v>
          </cell>
          <cell r="H1374" t="str">
            <v>Adulte Masculin 20/29 ans</v>
          </cell>
          <cell r="I1374" t="str">
            <v>2022</v>
          </cell>
          <cell r="J1374" t="str">
            <v>05999109064</v>
          </cell>
        </row>
        <row r="1375">
          <cell r="D1375" t="str">
            <v>MEUNIER GREGOIRE</v>
          </cell>
          <cell r="E1375" t="str">
            <v>M</v>
          </cell>
          <cell r="F1375" t="str">
            <v>TEAM AVESNOIS - LEVAL</v>
          </cell>
          <cell r="G1375">
            <v>41455</v>
          </cell>
          <cell r="H1375" t="str">
            <v>Jeune Masculin 9/10 ans</v>
          </cell>
          <cell r="I1375" t="str">
            <v>2022</v>
          </cell>
          <cell r="J1375" t="str">
            <v>05999135945</v>
          </cell>
        </row>
        <row r="1376">
          <cell r="D1376" t="str">
            <v>MEUNIER ROSALIE</v>
          </cell>
          <cell r="E1376" t="str">
            <v>F</v>
          </cell>
          <cell r="F1376" t="str">
            <v>TEAM AVESNOIS - LEVAL</v>
          </cell>
          <cell r="G1376">
            <v>38744</v>
          </cell>
          <cell r="H1376" t="str">
            <v>Jeune Féminin 15/16 ans</v>
          </cell>
          <cell r="I1376" t="str">
            <v>2022</v>
          </cell>
          <cell r="J1376" t="str">
            <v>05999135944</v>
          </cell>
        </row>
        <row r="1377">
          <cell r="D1377" t="str">
            <v>NAVEAU GAUTHIER</v>
          </cell>
          <cell r="E1377" t="str">
            <v>M</v>
          </cell>
          <cell r="F1377" t="str">
            <v>TEAM AVESNOIS - LEVAL</v>
          </cell>
          <cell r="G1377">
            <v>41615</v>
          </cell>
          <cell r="H1377" t="str">
            <v>Jeune Masculin 9/10 ans</v>
          </cell>
          <cell r="I1377" t="str">
            <v>2022</v>
          </cell>
          <cell r="J1377" t="str">
            <v>05999135946</v>
          </cell>
        </row>
        <row r="1378">
          <cell r="C1378" t="str">
            <v>1</v>
          </cell>
          <cell r="D1378" t="str">
            <v>TOMASINA TONY</v>
          </cell>
          <cell r="E1378" t="str">
            <v>M</v>
          </cell>
          <cell r="F1378" t="str">
            <v>ESPOIR CYCLISTE WAMBRECHIES MARQUETTE</v>
          </cell>
          <cell r="G1378">
            <v>32700</v>
          </cell>
          <cell r="H1378" t="str">
            <v>Adulte Masculin 30/39 ans</v>
          </cell>
          <cell r="I1378" t="str">
            <v>2022</v>
          </cell>
          <cell r="J1378" t="str">
            <v>05999067326</v>
          </cell>
        </row>
        <row r="1379">
          <cell r="C1379" t="str">
            <v>4-A</v>
          </cell>
          <cell r="D1379" t="str">
            <v>PETTE MELANIE</v>
          </cell>
          <cell r="E1379" t="str">
            <v>F</v>
          </cell>
          <cell r="F1379" t="str">
            <v>VELO CLUB ROUBAIX</v>
          </cell>
          <cell r="G1379">
            <v>32016</v>
          </cell>
          <cell r="H1379" t="str">
            <v>Adulte Féminin 30/39 ans</v>
          </cell>
          <cell r="I1379" t="str">
            <v>2022</v>
          </cell>
          <cell r="J1379" t="str">
            <v>05999056953</v>
          </cell>
        </row>
        <row r="1380">
          <cell r="C1380" t="str">
            <v>2</v>
          </cell>
          <cell r="D1380" t="str">
            <v>REUTER SÉBASTIEN</v>
          </cell>
          <cell r="E1380" t="str">
            <v>M</v>
          </cell>
          <cell r="F1380" t="str">
            <v>ESEG DOUAI</v>
          </cell>
          <cell r="G1380">
            <v>33111</v>
          </cell>
          <cell r="H1380" t="str">
            <v>Adulte Masculin 30/39 ans</v>
          </cell>
          <cell r="I1380" t="str">
            <v>2022</v>
          </cell>
          <cell r="J1380" t="str">
            <v>05999128045</v>
          </cell>
        </row>
        <row r="1381">
          <cell r="C1381" t="str">
            <v>3</v>
          </cell>
          <cell r="D1381" t="str">
            <v>KOSMALA MAXIME</v>
          </cell>
          <cell r="E1381" t="str">
            <v>M</v>
          </cell>
          <cell r="F1381" t="str">
            <v>VTT SAINT AMAND LES EAUX</v>
          </cell>
          <cell r="G1381">
            <v>31500</v>
          </cell>
          <cell r="H1381" t="str">
            <v>Adulte Masculin 30/39 ans</v>
          </cell>
          <cell r="I1381" t="str">
            <v>2022</v>
          </cell>
          <cell r="J1381" t="str">
            <v>05999109298</v>
          </cell>
        </row>
        <row r="1382">
          <cell r="C1382" t="str">
            <v>2</v>
          </cell>
          <cell r="D1382" t="str">
            <v>LEFEBVRE JULIEN</v>
          </cell>
          <cell r="E1382" t="str">
            <v>M</v>
          </cell>
          <cell r="F1382" t="str">
            <v>ESPOIR CYCLISTE WAMBRECHIES MARQUETTE</v>
          </cell>
          <cell r="G1382">
            <v>30505</v>
          </cell>
          <cell r="H1382" t="str">
            <v>Adulte Masculin 30/39 ans</v>
          </cell>
          <cell r="I1382" t="str">
            <v>2022</v>
          </cell>
          <cell r="J1382" t="str">
            <v>05999112477</v>
          </cell>
        </row>
        <row r="1383">
          <cell r="C1383" t="str">
            <v>3</v>
          </cell>
          <cell r="D1383" t="str">
            <v>LEMAITRE JULES</v>
          </cell>
          <cell r="E1383" t="str">
            <v>M</v>
          </cell>
          <cell r="F1383" t="str">
            <v>CYCLO CLUB ORCHIES</v>
          </cell>
          <cell r="G1383">
            <v>37006</v>
          </cell>
          <cell r="H1383" t="str">
            <v>Adulte Masculin 20/29 ans</v>
          </cell>
          <cell r="I1383" t="str">
            <v>2022</v>
          </cell>
          <cell r="J1383" t="str">
            <v>05999025646</v>
          </cell>
        </row>
        <row r="1384">
          <cell r="C1384" t="str">
            <v>1</v>
          </cell>
          <cell r="D1384" t="str">
            <v>NEMAYER SIMON</v>
          </cell>
          <cell r="E1384" t="str">
            <v>M</v>
          </cell>
          <cell r="F1384" t="str">
            <v>VTT SAINT AMAND LES EAUX</v>
          </cell>
          <cell r="G1384">
            <v>38334</v>
          </cell>
          <cell r="H1384" t="str">
            <v>Adulte Masculin 17/19 ans</v>
          </cell>
          <cell r="I1384" t="str">
            <v>2022</v>
          </cell>
          <cell r="J1384" t="str">
            <v>05999136444</v>
          </cell>
        </row>
        <row r="1385">
          <cell r="D1385" t="str">
            <v>ROISSE CLEMENT</v>
          </cell>
          <cell r="E1385" t="str">
            <v>M</v>
          </cell>
          <cell r="F1385" t="str">
            <v>UNION VELOCIPEDIQUE JEUMONT MARPENT</v>
          </cell>
          <cell r="G1385">
            <v>39481</v>
          </cell>
          <cell r="H1385" t="str">
            <v>Jeune Masculin 13/14 ans</v>
          </cell>
          <cell r="I1385" t="str">
            <v>2022</v>
          </cell>
          <cell r="J1385" t="str">
            <v>05999034554</v>
          </cell>
        </row>
        <row r="1386">
          <cell r="D1386" t="str">
            <v>BOS BERENICE</v>
          </cell>
          <cell r="E1386" t="str">
            <v>F</v>
          </cell>
          <cell r="F1386" t="str">
            <v>ASSOCIATION CYCLISTE BELLAINGEOISE</v>
          </cell>
          <cell r="G1386">
            <v>39726</v>
          </cell>
          <cell r="H1386" t="str">
            <v>Jeune Féminin 13/14 ans</v>
          </cell>
          <cell r="I1386" t="str">
            <v>2022</v>
          </cell>
          <cell r="J1386" t="str">
            <v>05999136997</v>
          </cell>
        </row>
        <row r="1387">
          <cell r="C1387" t="str">
            <v>2</v>
          </cell>
          <cell r="D1387" t="str">
            <v>CASTIGLIONETI LAURENT</v>
          </cell>
          <cell r="E1387" t="str">
            <v>M</v>
          </cell>
          <cell r="F1387" t="str">
            <v>NEW TEAM MAULDE</v>
          </cell>
          <cell r="G1387">
            <v>29884</v>
          </cell>
          <cell r="H1387" t="str">
            <v>Adulte Masculin 40/49 ans</v>
          </cell>
          <cell r="I1387" t="str">
            <v>2022</v>
          </cell>
          <cell r="J1387" t="str">
            <v>05999136991</v>
          </cell>
        </row>
        <row r="1388">
          <cell r="C1388" t="str">
            <v>1</v>
          </cell>
          <cell r="D1388" t="str">
            <v>SCHERNU CHRISTOPHE</v>
          </cell>
          <cell r="E1388" t="str">
            <v>M</v>
          </cell>
          <cell r="F1388" t="str">
            <v>TEAM SPECIALIZED LILLE</v>
          </cell>
          <cell r="G1388">
            <v>26528</v>
          </cell>
          <cell r="H1388" t="str">
            <v>Adulte Masculin 50/59 ans</v>
          </cell>
          <cell r="I1388" t="str">
            <v>2022</v>
          </cell>
          <cell r="J1388" t="str">
            <v>05994063027</v>
          </cell>
        </row>
        <row r="1389">
          <cell r="C1389" t="str">
            <v>2</v>
          </cell>
          <cell r="D1389" t="str">
            <v>ALEXANDRE GEORGES</v>
          </cell>
          <cell r="E1389" t="str">
            <v>M</v>
          </cell>
          <cell r="F1389" t="str">
            <v>VELO CLUB SOLESMES</v>
          </cell>
          <cell r="G1389">
            <v>30285</v>
          </cell>
          <cell r="H1389" t="str">
            <v>Adulte Masculin 40/49 ans</v>
          </cell>
          <cell r="I1389" t="str">
            <v>2022</v>
          </cell>
          <cell r="J1389" t="str">
            <v>05999089327</v>
          </cell>
        </row>
        <row r="1390">
          <cell r="C1390" t="str">
            <v>1</v>
          </cell>
          <cell r="D1390" t="str">
            <v>BISIAUX FRANCK</v>
          </cell>
          <cell r="E1390" t="str">
            <v>M</v>
          </cell>
          <cell r="F1390" t="str">
            <v>ASSOCIATION CYCLISTE DE CUINCY</v>
          </cell>
          <cell r="G1390">
            <v>28440</v>
          </cell>
          <cell r="H1390" t="str">
            <v>Adulte Masculin 40/49 ans</v>
          </cell>
          <cell r="I1390" t="str">
            <v>2022</v>
          </cell>
          <cell r="J1390" t="str">
            <v>05999136434</v>
          </cell>
        </row>
        <row r="1391">
          <cell r="C1391" t="str">
            <v>2</v>
          </cell>
          <cell r="D1391" t="str">
            <v>BONNET JOHNNY</v>
          </cell>
          <cell r="E1391" t="str">
            <v>M</v>
          </cell>
          <cell r="F1391" t="str">
            <v>UNION VELOCIPEDIQUE JEUMONT MARPENT</v>
          </cell>
          <cell r="G1391">
            <v>33886</v>
          </cell>
          <cell r="H1391" t="str">
            <v>Adulte Masculin 30/39 ans</v>
          </cell>
          <cell r="I1391" t="str">
            <v>2022</v>
          </cell>
          <cell r="J1391" t="str">
            <v>05904611163</v>
          </cell>
        </row>
        <row r="1392">
          <cell r="C1392" t="str">
            <v>3</v>
          </cell>
          <cell r="D1392" t="str">
            <v>FRANCOIS GERALD</v>
          </cell>
          <cell r="E1392" t="str">
            <v>M</v>
          </cell>
          <cell r="F1392" t="str">
            <v>SAULZOIR MONTRECOURT CYCLING CLUB</v>
          </cell>
          <cell r="G1392">
            <v>21800</v>
          </cell>
          <cell r="H1392" t="str">
            <v>Adulte Masculin 60 ans et plus</v>
          </cell>
          <cell r="I1392" t="str">
            <v>2022</v>
          </cell>
          <cell r="J1392" t="str">
            <v>05999065716</v>
          </cell>
        </row>
        <row r="1393">
          <cell r="D1393" t="str">
            <v>HERBIN JULES</v>
          </cell>
          <cell r="E1393" t="str">
            <v>M</v>
          </cell>
          <cell r="F1393" t="str">
            <v>VELO CLUB DE L'ESCAUT ANZIN</v>
          </cell>
          <cell r="G1393">
            <v>41857</v>
          </cell>
          <cell r="H1393" t="str">
            <v>Jeune Masculin 7/8 ans</v>
          </cell>
          <cell r="I1393" t="str">
            <v>2022</v>
          </cell>
          <cell r="J1393" t="str">
            <v>05999107836</v>
          </cell>
        </row>
        <row r="1394">
          <cell r="C1394" t="str">
            <v>3</v>
          </cell>
          <cell r="D1394" t="str">
            <v>LAURENT JEROME</v>
          </cell>
          <cell r="E1394" t="str">
            <v>M</v>
          </cell>
          <cell r="F1394" t="str">
            <v>CERCLE OLYMPIQUE MARCOING</v>
          </cell>
          <cell r="G1394">
            <v>26154</v>
          </cell>
          <cell r="H1394" t="str">
            <v>Adulte Masculin 50/59 ans</v>
          </cell>
          <cell r="I1394" t="str">
            <v>2022</v>
          </cell>
          <cell r="J1394" t="str">
            <v>05999105630</v>
          </cell>
        </row>
        <row r="1395">
          <cell r="C1395" t="str">
            <v>3</v>
          </cell>
          <cell r="D1395" t="str">
            <v>MAR?CHAL LUCAS</v>
          </cell>
          <cell r="E1395" t="str">
            <v>M</v>
          </cell>
          <cell r="F1395" t="str">
            <v>UNION VELOCIPEDIQUE JEUMONT MARPENT</v>
          </cell>
          <cell r="G1395">
            <v>38492</v>
          </cell>
          <cell r="H1395" t="str">
            <v>Adulte Masculin 17/19 ans</v>
          </cell>
          <cell r="I1395" t="str">
            <v>2022</v>
          </cell>
          <cell r="J1395" t="str">
            <v>05999136314</v>
          </cell>
        </row>
        <row r="1396">
          <cell r="C1396" t="str">
            <v>2</v>
          </cell>
          <cell r="D1396" t="str">
            <v>MISMAQUE JACQUES</v>
          </cell>
          <cell r="E1396" t="str">
            <v>M</v>
          </cell>
          <cell r="F1396" t="str">
            <v>ASSOCIATION CYCLISTE BELLAINGEOISE</v>
          </cell>
          <cell r="G1396">
            <v>22411</v>
          </cell>
          <cell r="H1396" t="str">
            <v>Adulte Masculin 60 ans et plus</v>
          </cell>
          <cell r="I1396" t="str">
            <v>2022</v>
          </cell>
          <cell r="J1396" t="str">
            <v>05999136820</v>
          </cell>
        </row>
        <row r="1397">
          <cell r="C1397" t="str">
            <v>2</v>
          </cell>
          <cell r="D1397" t="str">
            <v>GALIEN RUDDY</v>
          </cell>
          <cell r="E1397" t="str">
            <v>M</v>
          </cell>
          <cell r="F1397" t="str">
            <v>BETHUNE ROBECQ TEAM TBR</v>
          </cell>
          <cell r="G1397">
            <v>26662</v>
          </cell>
          <cell r="H1397" t="str">
            <v>Adulte Masculin 50/59 ans</v>
          </cell>
          <cell r="I1397" t="str">
            <v>2022</v>
          </cell>
          <cell r="J1397" t="str">
            <v>06297109657</v>
          </cell>
        </row>
        <row r="1398">
          <cell r="C1398" t="str">
            <v>2</v>
          </cell>
          <cell r="D1398" t="str">
            <v>LAISNE JEROME</v>
          </cell>
          <cell r="E1398" t="str">
            <v>M</v>
          </cell>
          <cell r="F1398" t="str">
            <v>BETHUNE ROBECQ TEAM TBR</v>
          </cell>
          <cell r="G1398">
            <v>28608</v>
          </cell>
          <cell r="H1398" t="str">
            <v>Adulte Masculin 40/49 ans</v>
          </cell>
          <cell r="I1398" t="str">
            <v>2022</v>
          </cell>
          <cell r="J1398" t="str">
            <v>06297022035</v>
          </cell>
        </row>
        <row r="1399">
          <cell r="C1399" t="str">
            <v>3</v>
          </cell>
          <cell r="D1399" t="str">
            <v>VOLPOET NICOLAS</v>
          </cell>
          <cell r="E1399" t="str">
            <v>M</v>
          </cell>
          <cell r="F1399" t="str">
            <v>ANNEQUIN CYCLING TEAM</v>
          </cell>
          <cell r="G1399">
            <v>30347</v>
          </cell>
          <cell r="H1399" t="str">
            <v>Adulte Masculin 30/39 ans</v>
          </cell>
          <cell r="J1399" t="str">
            <v>06297094611</v>
          </cell>
        </row>
        <row r="1400">
          <cell r="C1400" t="str">
            <v>3</v>
          </cell>
          <cell r="D1400" t="str">
            <v>MARANGONY PHILIPPE</v>
          </cell>
          <cell r="E1400" t="str">
            <v>M</v>
          </cell>
          <cell r="F1400" t="str">
            <v>OHM CYCLISME HESDIN</v>
          </cell>
          <cell r="G1400">
            <v>26818</v>
          </cell>
          <cell r="H1400" t="str">
            <v>Adulte Masculin 40/49 ans</v>
          </cell>
          <cell r="J1400" t="str">
            <v>06297052925</v>
          </cell>
        </row>
        <row r="1401">
          <cell r="C1401" t="str">
            <v>1</v>
          </cell>
          <cell r="D1401" t="str">
            <v>MAJORCZYK STEPHANE</v>
          </cell>
          <cell r="E1401" t="str">
            <v>M</v>
          </cell>
          <cell r="F1401" t="str">
            <v>ANNEQUIN CYCLING TEAM</v>
          </cell>
          <cell r="G1401">
            <v>32563</v>
          </cell>
          <cell r="H1401" t="str">
            <v>Adulte Masculin 30/39 ans</v>
          </cell>
          <cell r="J1401" t="str">
            <v>06260055576</v>
          </cell>
        </row>
        <row r="1402">
          <cell r="C1402" t="str">
            <v>1</v>
          </cell>
          <cell r="D1402" t="str">
            <v>MAJORCZYK VALENTIN</v>
          </cell>
          <cell r="E1402" t="str">
            <v>M</v>
          </cell>
          <cell r="F1402" t="str">
            <v>ANNEQUIN CYCLING TEAM</v>
          </cell>
          <cell r="G1402">
            <v>34102</v>
          </cell>
          <cell r="H1402" t="str">
            <v>Adulte Masculin 20/29 ans</v>
          </cell>
          <cell r="J1402" t="str">
            <v>06260055575</v>
          </cell>
        </row>
        <row r="1403">
          <cell r="C1403" t="str">
            <v>FE</v>
          </cell>
          <cell r="D1403" t="str">
            <v>GAMAND MEYRINE</v>
          </cell>
          <cell r="E1403" t="str">
            <v>F</v>
          </cell>
          <cell r="F1403" t="str">
            <v>BAPAUME CLUB CYCLISTE</v>
          </cell>
          <cell r="G1403">
            <v>36393</v>
          </cell>
          <cell r="H1403" t="str">
            <v>Adulte Féminin 17/29 ans</v>
          </cell>
          <cell r="J1403" t="str">
            <v>06204951633</v>
          </cell>
        </row>
        <row r="1404">
          <cell r="C1404" t="str">
            <v>3</v>
          </cell>
          <cell r="D1404" t="str">
            <v>BOUREL JONATHAN</v>
          </cell>
          <cell r="E1404" t="str">
            <v>M</v>
          </cell>
          <cell r="F1404" t="str">
            <v>VERMELLES MTB RACING TEAM</v>
          </cell>
          <cell r="G1404">
            <v>32049</v>
          </cell>
          <cell r="H1404" t="str">
            <v>Adulte Masculin 30/39 ans</v>
          </cell>
          <cell r="J1404" t="str">
            <v>06297097218</v>
          </cell>
        </row>
        <row r="1405">
          <cell r="D1405" t="str">
            <v>PLOMION GASPARD</v>
          </cell>
          <cell r="E1405" t="str">
            <v>M</v>
          </cell>
          <cell r="F1405" t="str">
            <v>GAZ ELEC CLUB DE DOUAI</v>
          </cell>
          <cell r="G1405">
            <v>40113</v>
          </cell>
          <cell r="H1405" t="str">
            <v>Jeune Masculin 13/14 ans</v>
          </cell>
          <cell r="J1405" t="str">
            <v>05999137183</v>
          </cell>
        </row>
        <row r="1406">
          <cell r="C1406" t="str">
            <v>2</v>
          </cell>
          <cell r="D1406" t="str">
            <v>OLEJNICZAK YANNICK</v>
          </cell>
          <cell r="E1406" t="str">
            <v>M</v>
          </cell>
          <cell r="F1406" t="str">
            <v>CYCLO CLUB ORCHIES</v>
          </cell>
          <cell r="G1406">
            <v>27526</v>
          </cell>
          <cell r="H1406" t="str">
            <v>Adulte Masculin 40/49 ans</v>
          </cell>
          <cell r="J1406" t="str">
            <v>05999023560</v>
          </cell>
        </row>
        <row r="1407">
          <cell r="C1407" t="str">
            <v>1</v>
          </cell>
          <cell r="D1407" t="str">
            <v>DRANCOURT THOMAS</v>
          </cell>
          <cell r="E1407" t="str">
            <v>M</v>
          </cell>
          <cell r="F1407" t="str">
            <v>GILLOT CYCLING CLUB FEIGNIES</v>
          </cell>
          <cell r="G1407">
            <v>36469</v>
          </cell>
          <cell r="H1407" t="str">
            <v>Adulte Masculin 20/29 ans</v>
          </cell>
          <cell r="J1407" t="str">
            <v>05996224000</v>
          </cell>
        </row>
        <row r="1408">
          <cell r="C1408" t="str">
            <v>3</v>
          </cell>
          <cell r="D1408" t="str">
            <v>HUVELLE BENJAMIN</v>
          </cell>
          <cell r="E1408" t="str">
            <v>M</v>
          </cell>
          <cell r="F1408" t="str">
            <v>VTT  CLUB PONT SUR SAMBRE</v>
          </cell>
          <cell r="G1408">
            <v>32188</v>
          </cell>
          <cell r="H1408" t="str">
            <v>Adulte Masculin 30/39 ans</v>
          </cell>
          <cell r="J1408" t="str">
            <v>05994046753</v>
          </cell>
        </row>
        <row r="1409">
          <cell r="C1409" t="str">
            <v>2</v>
          </cell>
          <cell r="D1409" t="str">
            <v>POTIER FREDERIC</v>
          </cell>
          <cell r="E1409" t="str">
            <v>M</v>
          </cell>
          <cell r="F1409" t="str">
            <v>ETOILE CYCLISTE TOURCOING</v>
          </cell>
          <cell r="G1409">
            <v>26204</v>
          </cell>
          <cell r="H1409" t="str">
            <v>Adulte Masculin 50/59 ans</v>
          </cell>
          <cell r="J1409" t="str">
            <v>05999067448</v>
          </cell>
        </row>
        <row r="1410">
          <cell r="D1410" t="str">
            <v>MAR?CHAL LUCAS</v>
          </cell>
          <cell r="E1410" t="str">
            <v>M</v>
          </cell>
          <cell r="F1410" t="str">
            <v>UNION VELOCIPEDIQUE JEUMONT MARPENT</v>
          </cell>
          <cell r="G1410">
            <v>38492</v>
          </cell>
          <cell r="H1410" t="str">
            <v>Adulte Masculin 17/19 ans</v>
          </cell>
        </row>
        <row r="1411">
          <cell r="D1411" t="str">
            <v>FAURE NATHANAEL</v>
          </cell>
          <cell r="E1411" t="str">
            <v>M</v>
          </cell>
          <cell r="F1411" t="str">
            <v>ESPOIR CYCLISTE WAMBRECHIES MARQUETTE</v>
          </cell>
          <cell r="G1411">
            <v>39065</v>
          </cell>
          <cell r="H1411" t="str">
            <v>Jeune Masculin 15/16 ans</v>
          </cell>
          <cell r="J1411" t="str">
            <v>05999123142</v>
          </cell>
        </row>
        <row r="1412">
          <cell r="D1412" t="str">
            <v>VANGENECHTEN CYRIL</v>
          </cell>
          <cell r="E1412" t="str">
            <v>M</v>
          </cell>
          <cell r="F1412" t="str">
            <v>UNION SPORTIVE VALENCIENNES MARLY</v>
          </cell>
          <cell r="G1412">
            <v>34961</v>
          </cell>
          <cell r="H1412" t="str">
            <v>Adulte Masculin 20/29 ans</v>
          </cell>
        </row>
        <row r="1413">
          <cell r="D1413" t="str">
            <v>DUPUIS JULIETTE</v>
          </cell>
          <cell r="E1413" t="str">
            <v>F</v>
          </cell>
          <cell r="F1413" t="str">
            <v>VTT SAINT AMAND LES EAUX</v>
          </cell>
          <cell r="G1413">
            <v>38749</v>
          </cell>
          <cell r="H1413" t="str">
            <v>Jeune Féminin 15/16 ans</v>
          </cell>
          <cell r="J1413" t="str">
            <v>05999124428</v>
          </cell>
        </row>
        <row r="1414">
          <cell r="C1414" t="str">
            <v>3</v>
          </cell>
          <cell r="D1414" t="str">
            <v>LOMBARD SULLIVAN</v>
          </cell>
          <cell r="E1414" t="str">
            <v>M</v>
          </cell>
          <cell r="F1414" t="str">
            <v>TEAM BIKE PRESEAU</v>
          </cell>
          <cell r="G1414">
            <v>28610</v>
          </cell>
          <cell r="H1414" t="str">
            <v>Adulte Masculin 40/49 ans</v>
          </cell>
          <cell r="J1414" t="str">
            <v>05996221879</v>
          </cell>
        </row>
        <row r="1415">
          <cell r="C1415" t="str">
            <v>3</v>
          </cell>
          <cell r="D1415" t="str">
            <v>PARENT MARC</v>
          </cell>
          <cell r="E1415" t="str">
            <v>M</v>
          </cell>
          <cell r="F1415" t="str">
            <v>ENTENTE CYCLISTE FACHES-THUMESNIL RONCHIN</v>
          </cell>
          <cell r="G1415">
            <v>32392</v>
          </cell>
          <cell r="H1415" t="str">
            <v>Adulte Masculin 30/39 ans</v>
          </cell>
          <cell r="J1415" t="str">
            <v>05999066861</v>
          </cell>
        </row>
        <row r="1416">
          <cell r="D1416" t="str">
            <v>BOLLE ERWAN</v>
          </cell>
          <cell r="E1416" t="str">
            <v>M</v>
          </cell>
          <cell r="F1416" t="str">
            <v>ROUE D'OR COMINOISE</v>
          </cell>
          <cell r="G1416">
            <v>38822</v>
          </cell>
          <cell r="H1416" t="str">
            <v>Jeune Masculin 15/16 ans</v>
          </cell>
          <cell r="J1416" t="str">
            <v>05999137160</v>
          </cell>
        </row>
        <row r="1417">
          <cell r="D1417" t="str">
            <v>DESMARCHELIER THYLAN</v>
          </cell>
          <cell r="E1417" t="str">
            <v>M</v>
          </cell>
          <cell r="F1417" t="str">
            <v>ESPOIR CYCLISTE WAMBRECHIES MARQUETTE</v>
          </cell>
          <cell r="G1417">
            <v>39317</v>
          </cell>
          <cell r="H1417" t="str">
            <v>Jeune Masculin 15/16 ans</v>
          </cell>
          <cell r="J1417" t="str">
            <v>05999137236</v>
          </cell>
        </row>
        <row r="1418">
          <cell r="D1418" t="str">
            <v>DESREUMAUX ELIOT</v>
          </cell>
          <cell r="E1418" t="str">
            <v>M</v>
          </cell>
          <cell r="F1418" t="str">
            <v>ENTENTE CYCLISTE FACHES-THUMESNIL RONCHIN</v>
          </cell>
          <cell r="G1418">
            <v>39770</v>
          </cell>
          <cell r="H1418" t="str">
            <v>Jeune Masculin 13/14 ans</v>
          </cell>
          <cell r="J1418" t="str">
            <v>05999137296</v>
          </cell>
        </row>
        <row r="1419">
          <cell r="C1419" t="str">
            <v>2</v>
          </cell>
          <cell r="D1419" t="str">
            <v>DOOM PATRICE</v>
          </cell>
          <cell r="E1419" t="str">
            <v>M</v>
          </cell>
          <cell r="F1419" t="str">
            <v>ROUE D'OR COMINOISE</v>
          </cell>
          <cell r="G1419">
            <v>23012</v>
          </cell>
          <cell r="H1419" t="str">
            <v>Adulte Masculin 50/59 ans</v>
          </cell>
          <cell r="J1419" t="str">
            <v>05994042334</v>
          </cell>
        </row>
        <row r="1420">
          <cell r="D1420" t="str">
            <v>HOUSET ALEXANDRE</v>
          </cell>
          <cell r="E1420" t="str">
            <v>M</v>
          </cell>
          <cell r="F1420" t="str">
            <v>VELO CLUB ROUBAIX</v>
          </cell>
          <cell r="G1420">
            <v>40308</v>
          </cell>
          <cell r="H1420" t="str">
            <v>Jeune Masculin 11/12 ans</v>
          </cell>
        </row>
        <row r="1421">
          <cell r="C1421" t="str">
            <v>3</v>
          </cell>
          <cell r="D1421" t="str">
            <v>LECLERC SERGE</v>
          </cell>
          <cell r="E1421" t="str">
            <v>M</v>
          </cell>
          <cell r="F1421" t="str">
            <v>ROUE D'OR COMINOISE</v>
          </cell>
          <cell r="G1421">
            <v>22079</v>
          </cell>
          <cell r="H1421" t="str">
            <v>Adulte Masculin 60 ans et plus</v>
          </cell>
          <cell r="J1421" t="str">
            <v>05996226932</v>
          </cell>
        </row>
        <row r="1422">
          <cell r="C1422" t="str">
            <v>3</v>
          </cell>
          <cell r="D1422" t="str">
            <v>LEURENT MAXIME</v>
          </cell>
          <cell r="E1422" t="str">
            <v>M</v>
          </cell>
          <cell r="F1422" t="str">
            <v>ESPOIR CYCLISTE WAMBRECHIES MARQUETTE</v>
          </cell>
          <cell r="G1422">
            <v>31933</v>
          </cell>
          <cell r="H1422" t="str">
            <v>Adulte Masculin 30/39 ans</v>
          </cell>
          <cell r="J1422" t="str">
            <v>05999128849</v>
          </cell>
        </row>
        <row r="1423">
          <cell r="C1423" t="str">
            <v>3</v>
          </cell>
          <cell r="D1423" t="str">
            <v>NACCARI ALIX</v>
          </cell>
          <cell r="E1423" t="str">
            <v>M</v>
          </cell>
          <cell r="F1423" t="str">
            <v>ROUE D'OR COMINOISE</v>
          </cell>
          <cell r="G1423">
            <v>38454</v>
          </cell>
          <cell r="H1423" t="str">
            <v>Adulte Masculin 17/19 ans</v>
          </cell>
          <cell r="J1423" t="str">
            <v>05999137157</v>
          </cell>
        </row>
        <row r="1424">
          <cell r="C1424" t="str">
            <v>3</v>
          </cell>
          <cell r="D1424" t="str">
            <v>PANCZAK MAXIME</v>
          </cell>
          <cell r="E1424" t="str">
            <v>M</v>
          </cell>
          <cell r="F1424" t="str">
            <v>ROUE D'OR COMINOISE</v>
          </cell>
          <cell r="G1424">
            <v>31860</v>
          </cell>
          <cell r="H1424" t="str">
            <v>Adulte Masculin 30/39 ans</v>
          </cell>
          <cell r="J1424" t="str">
            <v>05999137158</v>
          </cell>
        </row>
        <row r="1425">
          <cell r="C1425" t="str">
            <v>3</v>
          </cell>
          <cell r="D1425" t="str">
            <v>TOLI HYACINTHE</v>
          </cell>
          <cell r="E1425" t="str">
            <v>M</v>
          </cell>
          <cell r="F1425" t="str">
            <v>ROUE D'OR COMINOISE</v>
          </cell>
          <cell r="G1425">
            <v>30459</v>
          </cell>
          <cell r="H1425" t="str">
            <v>Adulte Masculin 30/39 ans</v>
          </cell>
          <cell r="J1425" t="str">
            <v>05999137159</v>
          </cell>
        </row>
        <row r="1426">
          <cell r="C1426" t="str">
            <v>2</v>
          </cell>
          <cell r="D1426" t="str">
            <v>BOUXOM CEDRIC</v>
          </cell>
          <cell r="E1426" t="str">
            <v>M</v>
          </cell>
          <cell r="F1426" t="str">
            <v>VELO CLUB ROUBAIX</v>
          </cell>
          <cell r="G1426">
            <v>30765</v>
          </cell>
          <cell r="H1426" t="str">
            <v>Adulte Masculin 30/39 ans</v>
          </cell>
          <cell r="J1426" t="str">
            <v>05999057202</v>
          </cell>
        </row>
        <row r="1427">
          <cell r="C1427" t="str">
            <v>2</v>
          </cell>
          <cell r="D1427" t="str">
            <v>BIANCUCCI GIOVANNI</v>
          </cell>
          <cell r="E1427" t="str">
            <v>M</v>
          </cell>
          <cell r="F1427" t="str">
            <v>ASSOCIATION SPORTIVE VELOCIPEDIQUE LA LONGUEVILLE</v>
          </cell>
          <cell r="G1427">
            <v>23654</v>
          </cell>
          <cell r="H1427" t="str">
            <v>Adulte Masculin 50/59 ans</v>
          </cell>
          <cell r="J1427" t="str">
            <v>05999126960</v>
          </cell>
        </row>
        <row r="1428">
          <cell r="C1428" t="str">
            <v>3</v>
          </cell>
          <cell r="D1428" t="str">
            <v>LEFEBVRE OLIVIER</v>
          </cell>
          <cell r="E1428" t="str">
            <v>M</v>
          </cell>
          <cell r="F1428" t="str">
            <v>ASSOCIATION SPORTIVE VELOCIPEDIQUE LA LONGUEVILLE</v>
          </cell>
          <cell r="G1428">
            <v>24092</v>
          </cell>
          <cell r="H1428" t="str">
            <v>Adulte Masculin 50/59 ans</v>
          </cell>
          <cell r="J1428" t="str">
            <v>05999119954</v>
          </cell>
        </row>
        <row r="1429">
          <cell r="C1429" t="str">
            <v>3</v>
          </cell>
          <cell r="D1429" t="str">
            <v>LEONARDI FLORIAN</v>
          </cell>
          <cell r="E1429" t="str">
            <v>M</v>
          </cell>
          <cell r="F1429" t="str">
            <v>RESILIENCE CLUB</v>
          </cell>
          <cell r="G1429">
            <v>28287</v>
          </cell>
          <cell r="H1429" t="str">
            <v>Adulte Masculin 40/49 ans</v>
          </cell>
          <cell r="J1429" t="str">
            <v>05999137184</v>
          </cell>
        </row>
        <row r="1430">
          <cell r="C1430" t="str">
            <v>3</v>
          </cell>
          <cell r="D1430" t="str">
            <v>MORDACQ JEAN MICHEL</v>
          </cell>
          <cell r="E1430" t="str">
            <v>M</v>
          </cell>
          <cell r="F1430" t="str">
            <v>RESILIENCE CLUB</v>
          </cell>
          <cell r="G1430">
            <v>28318</v>
          </cell>
          <cell r="H1430" t="str">
            <v>Adulte Masculin 40/49 ans</v>
          </cell>
          <cell r="J1430" t="str">
            <v>05999137185</v>
          </cell>
        </row>
        <row r="1431">
          <cell r="C1431" t="str">
            <v>3</v>
          </cell>
          <cell r="D1431" t="str">
            <v>WALLE CLEMENT</v>
          </cell>
          <cell r="E1431" t="str">
            <v>M</v>
          </cell>
          <cell r="F1431" t="str">
            <v>RESILIENCE CLUB</v>
          </cell>
          <cell r="G1431">
            <v>32187</v>
          </cell>
          <cell r="H1431" t="str">
            <v>Adulte Masculin 30/39 ans</v>
          </cell>
          <cell r="J1431" t="str">
            <v>05999137186</v>
          </cell>
        </row>
        <row r="1432">
          <cell r="D1432" t="str">
            <v>LHOMME MILAN</v>
          </cell>
          <cell r="E1432" t="str">
            <v>M</v>
          </cell>
          <cell r="F1432" t="str">
            <v>LOOS EN GOHELLE VELO CLUB LOOSSOIS</v>
          </cell>
          <cell r="G1432">
            <v>41535</v>
          </cell>
          <cell r="H1432" t="str">
            <v>Jeune Masculin 9/10 ans</v>
          </cell>
        </row>
        <row r="1433">
          <cell r="D1433" t="str">
            <v>LHULLIER LOEVAN</v>
          </cell>
          <cell r="E1433" t="str">
            <v>M</v>
          </cell>
          <cell r="F1433" t="str">
            <v>BAPAUME CLUB CYCLISTE</v>
          </cell>
          <cell r="G1433">
            <v>40062</v>
          </cell>
          <cell r="H1433" t="str">
            <v>Jeune Masculin 13/14 ans</v>
          </cell>
          <cell r="J1433" t="str">
            <v>06297113526</v>
          </cell>
        </row>
        <row r="1434">
          <cell r="C1434" t="str">
            <v>4-B</v>
          </cell>
          <cell r="D1434" t="str">
            <v>HACHIN ARNAUD</v>
          </cell>
          <cell r="E1434" t="str">
            <v>M</v>
          </cell>
          <cell r="F1434" t="str">
            <v>BAPAUME CLUB CYCLISTE</v>
          </cell>
          <cell r="G1434">
            <v>20386</v>
          </cell>
          <cell r="H1434" t="str">
            <v>Adulte Masculin 60 ans et plus</v>
          </cell>
          <cell r="J1434" t="str">
            <v>06297055777</v>
          </cell>
        </row>
        <row r="1435">
          <cell r="C1435" t="str">
            <v>2</v>
          </cell>
          <cell r="D1435" t="str">
            <v>POIRE RYAN</v>
          </cell>
          <cell r="E1435" t="str">
            <v>M</v>
          </cell>
          <cell r="F1435" t="str">
            <v>HENIN ETOILE CYCLISTE HENINOISE</v>
          </cell>
          <cell r="G1435">
            <v>36083</v>
          </cell>
          <cell r="H1435" t="str">
            <v>Adulte Masculin 20/29 ans</v>
          </cell>
          <cell r="J1435" t="str">
            <v>06297030958</v>
          </cell>
        </row>
        <row r="1436">
          <cell r="C1436" t="str">
            <v>3</v>
          </cell>
          <cell r="D1436" t="str">
            <v>GALIEN RUDDY</v>
          </cell>
          <cell r="E1436" t="str">
            <v>M</v>
          </cell>
          <cell r="F1436" t="str">
            <v>BETHUNE ROBECQ TEAM TBR</v>
          </cell>
          <cell r="G1436">
            <v>26662</v>
          </cell>
          <cell r="H1436" t="str">
            <v>Adulte Masculin 50/59 ans</v>
          </cell>
          <cell r="J1436" t="str">
            <v>06297109657</v>
          </cell>
        </row>
        <row r="1437">
          <cell r="C1437" t="str">
            <v>3</v>
          </cell>
          <cell r="D1437" t="str">
            <v>LAISNE JEROME</v>
          </cell>
          <cell r="E1437" t="str">
            <v>M</v>
          </cell>
          <cell r="F1437" t="str">
            <v>BETHUNE ROBECQ TEAM TBR</v>
          </cell>
          <cell r="G1437">
            <v>28608</v>
          </cell>
          <cell r="H1437" t="str">
            <v>Adulte Masculin 40/49 ans</v>
          </cell>
          <cell r="J1437" t="str">
            <v>06297022035</v>
          </cell>
        </row>
        <row r="1438">
          <cell r="D1438" t="str">
            <v>ALLART ESTEBAN</v>
          </cell>
          <cell r="E1438" t="str">
            <v>M</v>
          </cell>
          <cell r="F1438" t="str">
            <v>TEAM DECOPUB PROVILLE</v>
          </cell>
          <cell r="G1438">
            <v>41830</v>
          </cell>
          <cell r="H1438" t="str">
            <v>Jeune Masculin 7/8 ans</v>
          </cell>
        </row>
        <row r="1439">
          <cell r="D1439" t="str">
            <v>ALLART PAULINE</v>
          </cell>
          <cell r="E1439" t="str">
            <v>F</v>
          </cell>
          <cell r="F1439" t="str">
            <v>TEAM DECOPUB PROVILLE</v>
          </cell>
          <cell r="G1439">
            <v>40474</v>
          </cell>
          <cell r="H1439" t="str">
            <v>Jeune Féminin 11/12 ans</v>
          </cell>
        </row>
        <row r="1440">
          <cell r="D1440" t="str">
            <v>HAUSSIN LIAM</v>
          </cell>
          <cell r="E1440" t="str">
            <v>M</v>
          </cell>
          <cell r="F1440" t="str">
            <v>VELO SPRINT DE L'OSTREVENT - AUBERCHICOURT</v>
          </cell>
          <cell r="G1440">
            <v>41747</v>
          </cell>
          <cell r="H1440" t="str">
            <v>Jeune Masculin 7/8 ans</v>
          </cell>
        </row>
        <row r="1441">
          <cell r="D1441" t="str">
            <v>HEUNET OLIVIER</v>
          </cell>
          <cell r="E1441" t="str">
            <v>M</v>
          </cell>
          <cell r="F1441" t="str">
            <v>GAZ ELEC CLUB DE DOUAI</v>
          </cell>
          <cell r="G1441">
            <v>24880</v>
          </cell>
          <cell r="H1441" t="str">
            <v>Adulte Masculin 50/59 ans</v>
          </cell>
          <cell r="J1441" t="str">
            <v>05999093839</v>
          </cell>
        </row>
        <row r="1442">
          <cell r="C1442" t="str">
            <v>3</v>
          </cell>
          <cell r="D1442" t="str">
            <v>QUINZIN GEOFFREY</v>
          </cell>
          <cell r="E1442" t="str">
            <v>M</v>
          </cell>
          <cell r="F1442" t="str">
            <v>U.C. CAPELLOISE FOURMIES</v>
          </cell>
          <cell r="G1442">
            <v>33584</v>
          </cell>
          <cell r="H1442" t="str">
            <v>Adulte Masculin 30/39 ans</v>
          </cell>
          <cell r="J1442" t="str">
            <v>05996227477</v>
          </cell>
        </row>
        <row r="1443">
          <cell r="C1443" t="str">
            <v>2</v>
          </cell>
          <cell r="D1443" t="str">
            <v>DELCOURT VINCENT</v>
          </cell>
          <cell r="E1443" t="str">
            <v>M</v>
          </cell>
          <cell r="F1443" t="str">
            <v>VELO CLUB UNION HALLUIN</v>
          </cell>
          <cell r="G1443">
            <v>29517</v>
          </cell>
          <cell r="H1443" t="str">
            <v>Adulte Masculin 40/49 ans</v>
          </cell>
          <cell r="J1443" t="str">
            <v>05965161593</v>
          </cell>
        </row>
        <row r="1444">
          <cell r="D1444" t="str">
            <v>DESREUMAUX MATHEO</v>
          </cell>
          <cell r="E1444" t="str">
            <v>M</v>
          </cell>
          <cell r="F1444" t="str">
            <v>VELO CLUB UNION HALLUIN</v>
          </cell>
          <cell r="G1444">
            <v>40261</v>
          </cell>
          <cell r="H1444" t="str">
            <v>Jeune Masculin 11/12 ans</v>
          </cell>
        </row>
        <row r="1445">
          <cell r="C1445" t="str">
            <v>2</v>
          </cell>
          <cell r="D1445" t="str">
            <v>REUTER BENOIT</v>
          </cell>
          <cell r="E1445" t="str">
            <v>M</v>
          </cell>
          <cell r="F1445" t="str">
            <v>VELO CLUB UNION HALLUIN</v>
          </cell>
          <cell r="G1445">
            <v>30204</v>
          </cell>
          <cell r="H1445" t="str">
            <v>Adulte Masculin 40/49 ans</v>
          </cell>
          <cell r="J1445" t="str">
            <v>05999093520</v>
          </cell>
        </row>
        <row r="1446">
          <cell r="C1446" t="str">
            <v>2</v>
          </cell>
          <cell r="D1446" t="str">
            <v>TECHEL GREGORY</v>
          </cell>
          <cell r="E1446" t="str">
            <v>M</v>
          </cell>
          <cell r="F1446" t="str">
            <v>VELO CLUB UNION HALLUIN</v>
          </cell>
          <cell r="G1446">
            <v>29485</v>
          </cell>
          <cell r="H1446" t="str">
            <v>Adulte Masculin 40/49 ans</v>
          </cell>
          <cell r="J1446" t="str">
            <v>05999137690</v>
          </cell>
        </row>
        <row r="1447">
          <cell r="C1447" t="str">
            <v>3</v>
          </cell>
          <cell r="D1447" t="str">
            <v>BOULANGER MATHIS</v>
          </cell>
          <cell r="E1447" t="str">
            <v>M</v>
          </cell>
          <cell r="F1447" t="str">
            <v>CYCLO CLUB ORCHIES</v>
          </cell>
          <cell r="G1447">
            <v>38118</v>
          </cell>
          <cell r="H1447" t="str">
            <v>Adulte Masculin 17/19 ans</v>
          </cell>
          <cell r="J1447" t="str">
            <v>05999086176</v>
          </cell>
        </row>
        <row r="1448">
          <cell r="C1448" t="str">
            <v>2</v>
          </cell>
          <cell r="D1448" t="str">
            <v>DUBRULE LAURENT</v>
          </cell>
          <cell r="E1448" t="str">
            <v>M</v>
          </cell>
          <cell r="F1448" t="str">
            <v>ESEG DOUAI</v>
          </cell>
          <cell r="G1448">
            <v>27801</v>
          </cell>
          <cell r="H1448" t="str">
            <v>Adulte Masculin 40/49 ans</v>
          </cell>
          <cell r="J1448" t="str">
            <v>05999127694</v>
          </cell>
        </row>
        <row r="1449">
          <cell r="C1449" t="str">
            <v>2</v>
          </cell>
          <cell r="D1449" t="str">
            <v>HERLEM EMILIEN</v>
          </cell>
          <cell r="E1449" t="str">
            <v>M</v>
          </cell>
          <cell r="F1449" t="str">
            <v>ESEG DOUAI</v>
          </cell>
          <cell r="G1449">
            <v>38704</v>
          </cell>
          <cell r="H1449" t="str">
            <v>Adulte Masculin 17/19 ans</v>
          </cell>
          <cell r="J1449" t="str">
            <v>05999047565</v>
          </cell>
        </row>
        <row r="1450">
          <cell r="D1450" t="str">
            <v>MONIER JÉRÔME</v>
          </cell>
          <cell r="E1450" t="str">
            <v>M</v>
          </cell>
          <cell r="F1450" t="str">
            <v>GILLOT CYCLING CLUB FEIGNIES</v>
          </cell>
          <cell r="G1450">
            <v>27379</v>
          </cell>
          <cell r="H1450" t="str">
            <v>Adulte Masculin 40/49 ans</v>
          </cell>
          <cell r="J1450" t="str">
            <v>05999023526</v>
          </cell>
        </row>
        <row r="1451">
          <cell r="D1451" t="str">
            <v>LEMAIRE ANTHONY</v>
          </cell>
          <cell r="E1451" t="str">
            <v>M</v>
          </cell>
          <cell r="F1451" t="str">
            <v>BAPAUME CLUB CYCLISTE</v>
          </cell>
          <cell r="G1451">
            <v>29983</v>
          </cell>
          <cell r="H1451" t="str">
            <v>Adulte Masculin 40/49 ans</v>
          </cell>
        </row>
        <row r="1452">
          <cell r="C1452" t="str">
            <v>3</v>
          </cell>
          <cell r="D1452" t="str">
            <v>HAUTECOEUR ALBIN</v>
          </cell>
          <cell r="E1452" t="str">
            <v>M</v>
          </cell>
          <cell r="F1452" t="str">
            <v>BAPAUME CLUB CYCLISTE</v>
          </cell>
          <cell r="G1452">
            <v>31858</v>
          </cell>
          <cell r="H1452" t="str">
            <v>Adulte Masculin 30/39 ans</v>
          </cell>
          <cell r="J1452" t="str">
            <v>06297114989</v>
          </cell>
        </row>
        <row r="1453">
          <cell r="D1453" t="str">
            <v>BARTKOWIAK JULIEN</v>
          </cell>
          <cell r="E1453" t="str">
            <v>M</v>
          </cell>
          <cell r="F1453" t="str">
            <v>MANQUEVILLE LILLERS CLUB CYCLISTE</v>
          </cell>
          <cell r="G1453">
            <v>28999</v>
          </cell>
          <cell r="H1453" t="str">
            <v>Adulte Masculin 40/49 ans</v>
          </cell>
        </row>
        <row r="1454">
          <cell r="C1454" t="str">
            <v>1</v>
          </cell>
          <cell r="D1454" t="str">
            <v>BULTINCK DAVY</v>
          </cell>
          <cell r="E1454" t="str">
            <v>M</v>
          </cell>
          <cell r="F1454" t="str">
            <v>ANNEQUIN CYCLING TEAM</v>
          </cell>
          <cell r="G1454">
            <v>34725</v>
          </cell>
          <cell r="H1454" t="str">
            <v>Adulte Masculin 20/29 ans</v>
          </cell>
          <cell r="J1454" t="str">
            <v>06297114884</v>
          </cell>
        </row>
        <row r="1455">
          <cell r="D1455" t="str">
            <v>LEGRAS JEAN RAOUL</v>
          </cell>
          <cell r="E1455" t="str">
            <v>M</v>
          </cell>
          <cell r="F1455" t="str">
            <v>MANQUEVILLE LILLERS CLUB CYCLISTE</v>
          </cell>
          <cell r="G1455">
            <v>24773</v>
          </cell>
          <cell r="H1455" t="str">
            <v>Adulte Masculin 50/59 ans</v>
          </cell>
        </row>
        <row r="1456">
          <cell r="D1456" t="str">
            <v>WELVAERT RICHARD</v>
          </cell>
          <cell r="E1456" t="str">
            <v>M</v>
          </cell>
          <cell r="F1456" t="str">
            <v>MERICOURT TEAM 2</v>
          </cell>
          <cell r="G1456">
            <v>21973</v>
          </cell>
          <cell r="H1456" t="str">
            <v>Adulte Masculin 60 ans et plus</v>
          </cell>
        </row>
        <row r="1457">
          <cell r="D1457" t="str">
            <v>DUMONT OLIVIER</v>
          </cell>
          <cell r="E1457" t="str">
            <v>M</v>
          </cell>
          <cell r="F1457" t="str">
            <v>CLUB CYCLISTE D'ISBERGUES MOLINGHEM</v>
          </cell>
          <cell r="G1457">
            <v>24797</v>
          </cell>
          <cell r="H1457" t="str">
            <v>Adulte Masculin 50/59 ans</v>
          </cell>
        </row>
        <row r="1458">
          <cell r="D1458" t="str">
            <v>LECLERCQ JULIEN</v>
          </cell>
          <cell r="E1458" t="str">
            <v>M</v>
          </cell>
          <cell r="F1458" t="str">
            <v>MERICOURT TEAM 2</v>
          </cell>
          <cell r="G1458">
            <v>33147</v>
          </cell>
          <cell r="H1458" t="str">
            <v>Adulte Masculin 30/39 ans</v>
          </cell>
        </row>
        <row r="1459">
          <cell r="D1459" t="str">
            <v>LEVOURC'H DAMIEN</v>
          </cell>
          <cell r="E1459" t="str">
            <v>M</v>
          </cell>
          <cell r="F1459" t="str">
            <v>MERICOURT TEAM 2</v>
          </cell>
          <cell r="G1459">
            <v>31593</v>
          </cell>
          <cell r="H1459" t="str">
            <v>Adulte Masculin 30/39 ans</v>
          </cell>
        </row>
        <row r="1460">
          <cell r="C1460" t="str">
            <v>3</v>
          </cell>
          <cell r="D1460" t="str">
            <v>MARTIN DOCILE</v>
          </cell>
          <cell r="E1460" t="str">
            <v>M</v>
          </cell>
          <cell r="F1460" t="str">
            <v>MANQUEVILLE LILLERS CLUB CYCLISTE</v>
          </cell>
          <cell r="G1460">
            <v>28447</v>
          </cell>
          <cell r="H1460" t="str">
            <v>Adulte Masculin 40/49 ans</v>
          </cell>
          <cell r="J1460" t="str">
            <v>06297082164</v>
          </cell>
        </row>
        <row r="1461">
          <cell r="D1461" t="str">
            <v>POIRE RYAN</v>
          </cell>
          <cell r="E1461" t="str">
            <v>M</v>
          </cell>
          <cell r="F1461" t="str">
            <v>HENIN ETOILE CYCLISTE HENINOISE</v>
          </cell>
          <cell r="G1461">
            <v>36083</v>
          </cell>
          <cell r="H1461" t="str">
            <v>Adulte Masculin 20/29 ans</v>
          </cell>
        </row>
        <row r="1462">
          <cell r="C1462" t="str">
            <v>3</v>
          </cell>
          <cell r="D1462" t="str">
            <v>PLOUY THIERRY</v>
          </cell>
          <cell r="E1462" t="str">
            <v>M</v>
          </cell>
          <cell r="F1462" t="str">
            <v>UNION SPORTIVE SAINT ANDRE</v>
          </cell>
          <cell r="G1462">
            <v>25791</v>
          </cell>
          <cell r="H1462" t="str">
            <v>Adulte Masculin 50/59 ans</v>
          </cell>
          <cell r="J1462" t="str">
            <v>05999093835</v>
          </cell>
        </row>
        <row r="1463">
          <cell r="C1463" t="str">
            <v>2</v>
          </cell>
          <cell r="D1463" t="str">
            <v>ORTEGA LUCAS</v>
          </cell>
          <cell r="E1463" t="str">
            <v>M</v>
          </cell>
          <cell r="F1463" t="str">
            <v>UNION VELOCIPEDIQUE JEUMONT MARPENT</v>
          </cell>
          <cell r="G1463">
            <v>38447</v>
          </cell>
          <cell r="H1463" t="str">
            <v>Adulte Masculin 17/19 ans</v>
          </cell>
          <cell r="J1463" t="str">
            <v>05999035691</v>
          </cell>
        </row>
        <row r="1464">
          <cell r="D1464" t="str">
            <v>BROCHER POCHET LOUISE</v>
          </cell>
          <cell r="E1464" t="str">
            <v>F</v>
          </cell>
          <cell r="F1464" t="str">
            <v>VELO CLUB BAVAISIEN</v>
          </cell>
          <cell r="G1464">
            <v>41798</v>
          </cell>
          <cell r="H1464"/>
        </row>
        <row r="1465">
          <cell r="C1465" t="str">
            <v>3</v>
          </cell>
          <cell r="D1465" t="str">
            <v>LEFEBVRE XAVIER</v>
          </cell>
          <cell r="E1465" t="str">
            <v>M</v>
          </cell>
          <cell r="F1465" t="str">
            <v>ASSOCIATION CYCLISTE D'ETROEUNGT</v>
          </cell>
          <cell r="G1465">
            <v>27618</v>
          </cell>
          <cell r="H1465" t="str">
            <v>Adulte Masculin 40/49 ans</v>
          </cell>
          <cell r="J1465" t="str">
            <v>05999121028</v>
          </cell>
        </row>
        <row r="1466">
          <cell r="C1466" t="str">
            <v>4-A</v>
          </cell>
          <cell r="D1466" t="str">
            <v>DEBRABANT DIDIER</v>
          </cell>
          <cell r="E1466" t="str">
            <v>M</v>
          </cell>
          <cell r="F1466" t="str">
            <v>TEAM BOUSIES</v>
          </cell>
          <cell r="G1466">
            <v>21829</v>
          </cell>
          <cell r="H1466" t="str">
            <v>Adulte Masculin 60 ans et plus</v>
          </cell>
          <cell r="J1466" t="str">
            <v>05996217368</v>
          </cell>
        </row>
        <row r="1467">
          <cell r="C1467" t="str">
            <v>3</v>
          </cell>
          <cell r="D1467" t="str">
            <v>HUVELLE RICHARD</v>
          </cell>
          <cell r="E1467" t="str">
            <v>M</v>
          </cell>
          <cell r="F1467" t="str">
            <v>VTT  CLUB PONT SUR SAMBRE</v>
          </cell>
          <cell r="G1467">
            <v>22208</v>
          </cell>
          <cell r="H1467" t="str">
            <v>Adulte Masculin 60 ans et plus</v>
          </cell>
          <cell r="J1467" t="str">
            <v>05994046754</v>
          </cell>
        </row>
        <row r="1468">
          <cell r="D1468" t="str">
            <v>DRUART CLEMENT</v>
          </cell>
          <cell r="E1468" t="str">
            <v>M</v>
          </cell>
          <cell r="F1468" t="str">
            <v>TEAM CYCLISTE LA BORDURE - BETTRECHIES</v>
          </cell>
          <cell r="G1468">
            <v>39911</v>
          </cell>
          <cell r="H1468" t="str">
            <v>Jeune Masculin 13/14 ans</v>
          </cell>
          <cell r="J1468" t="str">
            <v>05999138175</v>
          </cell>
        </row>
        <row r="1469">
          <cell r="C1469" t="str">
            <v>3</v>
          </cell>
          <cell r="D1469" t="str">
            <v>ROUSSEL ALEXIS</v>
          </cell>
          <cell r="E1469" t="str">
            <v>M</v>
          </cell>
          <cell r="F1469" t="str">
            <v>ESEG DOUAI</v>
          </cell>
          <cell r="G1469">
            <v>38340</v>
          </cell>
          <cell r="H1469" t="str">
            <v>Adulte Masculin 17/19 ans</v>
          </cell>
          <cell r="J1469" t="str">
            <v>05999138217</v>
          </cell>
        </row>
        <row r="1470">
          <cell r="D1470" t="str">
            <v>MICHEZ QUENTIN</v>
          </cell>
          <cell r="E1470" t="str">
            <v>M</v>
          </cell>
          <cell r="F1470" t="str">
            <v>ESPOIR CYCLISTE WAMBRECHIES MARQUETTE</v>
          </cell>
          <cell r="G1470">
            <v>39766</v>
          </cell>
          <cell r="H1470" t="str">
            <v>Jeune Masculin 13/14 ans</v>
          </cell>
          <cell r="J1470" t="str">
            <v>05999116217</v>
          </cell>
        </row>
        <row r="1471">
          <cell r="C1471" t="str">
            <v>3</v>
          </cell>
          <cell r="D1471" t="str">
            <v>SION CORENTIN</v>
          </cell>
          <cell r="E1471" t="str">
            <v>M</v>
          </cell>
          <cell r="F1471" t="str">
            <v>ESPOIR CYCLISTE WAMBRECHIES MARQUETTE</v>
          </cell>
          <cell r="G1471">
            <v>35606</v>
          </cell>
          <cell r="H1471" t="str">
            <v>Adulte Masculin 20/29 ans</v>
          </cell>
          <cell r="J1471" t="str">
            <v>05999138266</v>
          </cell>
        </row>
        <row r="1472">
          <cell r="C1472" t="str">
            <v>2</v>
          </cell>
          <cell r="D1472" t="str">
            <v>DUBUISSON ROMAIN</v>
          </cell>
          <cell r="E1472" t="str">
            <v>M</v>
          </cell>
          <cell r="F1472" t="str">
            <v>MANQUEVILLE LILLERS CLUB CYCLISTE</v>
          </cell>
          <cell r="G1472">
            <v>29475</v>
          </cell>
          <cell r="H1472" t="str">
            <v>Adulte Masculin 40/49 ans</v>
          </cell>
          <cell r="J1472" t="str">
            <v>06297115079</v>
          </cell>
        </row>
        <row r="1473">
          <cell r="D1473" t="str">
            <v>DOOM PATRICE</v>
          </cell>
          <cell r="E1473" t="str">
            <v>M</v>
          </cell>
          <cell r="F1473" t="str">
            <v>UNION SPORTIVE SAINT ANDRE</v>
          </cell>
          <cell r="G1473">
            <v>31174</v>
          </cell>
          <cell r="H1473" t="str">
            <v>Adulte Masculin 30/39 ans</v>
          </cell>
          <cell r="J1473" t="str">
            <v>05994063068</v>
          </cell>
        </row>
        <row r="1474">
          <cell r="D1474" t="str">
            <v>DEMORY ERIC</v>
          </cell>
          <cell r="E1474" t="str">
            <v>M</v>
          </cell>
          <cell r="F1474" t="str">
            <v>UNION SPORTIVE VALENCIENNES MARLY</v>
          </cell>
          <cell r="G1474">
            <v>23462</v>
          </cell>
          <cell r="H1474" t="str">
            <v>Adulte Masculin 50/59 ans</v>
          </cell>
          <cell r="J1474" t="str">
            <v>05999118501</v>
          </cell>
        </row>
        <row r="1475">
          <cell r="D1475" t="str">
            <v>MATHIEU BERTRAND</v>
          </cell>
          <cell r="E1475" t="str">
            <v>M</v>
          </cell>
          <cell r="F1475" t="str">
            <v>VELO CLUB BAVAISIEN</v>
          </cell>
          <cell r="G1475">
            <v>29137</v>
          </cell>
          <cell r="H1475" t="str">
            <v>Adulte Masculin 40/49 ans</v>
          </cell>
          <cell r="J1475" t="str">
            <v>05999017915</v>
          </cell>
        </row>
        <row r="1476">
          <cell r="D1476" t="str">
            <v>QUERTANT ALEXIS</v>
          </cell>
          <cell r="E1476" t="str">
            <v>M</v>
          </cell>
          <cell r="F1476" t="str">
            <v>VELO SPRINT BOUCHAIN</v>
          </cell>
          <cell r="G1476">
            <v>38003</v>
          </cell>
          <cell r="H1476" t="str">
            <v>Adulte Masculin 17/19 ans</v>
          </cell>
          <cell r="J1476" t="str">
            <v>05999109745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ère"/>
      <sheetName val="2ème"/>
      <sheetName val="3ème"/>
      <sheetName val="4ème "/>
      <sheetName val="Féminines"/>
      <sheetName val="Cadets"/>
      <sheetName val="Minimes"/>
      <sheetName val="Benjamins"/>
      <sheetName val="Pupilles"/>
      <sheetName val="Poussins"/>
      <sheetName val="Feuil1"/>
    </sheetNames>
    <sheetDataSet>
      <sheetData sheetId="0">
        <row r="3">
          <cell r="B3" t="str">
            <v>WINS STEPHANE</v>
          </cell>
          <cell r="C3" t="str">
            <v>ETOILE CYCLISTE LIEU ST AMAND</v>
          </cell>
          <cell r="D3">
            <v>1039</v>
          </cell>
          <cell r="E3">
            <v>16</v>
          </cell>
        </row>
        <row r="4">
          <cell r="B4" t="str">
            <v>SEMOULIN JOAKIM</v>
          </cell>
          <cell r="C4" t="str">
            <v>TEAM B.B.L. HERGNIES</v>
          </cell>
          <cell r="D4">
            <v>972</v>
          </cell>
          <cell r="E4">
            <v>19</v>
          </cell>
        </row>
        <row r="5">
          <cell r="B5" t="str">
            <v>VANDERHAEGEN REGIS</v>
          </cell>
          <cell r="C5" t="str">
            <v>ASSOCIATION CYCLISTE D'ETROEUNGT</v>
          </cell>
          <cell r="D5">
            <v>731</v>
          </cell>
          <cell r="E5">
            <v>18</v>
          </cell>
        </row>
        <row r="6">
          <cell r="B6" t="str">
            <v>CORNETTE STEPHANE</v>
          </cell>
          <cell r="C6" t="str">
            <v>TEAM BIKE PRESEAU</v>
          </cell>
          <cell r="D6">
            <v>691</v>
          </cell>
          <cell r="E6">
            <v>16</v>
          </cell>
        </row>
        <row r="7">
          <cell r="B7" t="str">
            <v>CANONNE STEVEN</v>
          </cell>
          <cell r="C7" t="str">
            <v>VELO SPRINT DE L'OSTREVENT - AUBERCHICOURT</v>
          </cell>
          <cell r="D7">
            <v>650</v>
          </cell>
          <cell r="E7">
            <v>18</v>
          </cell>
        </row>
        <row r="8">
          <cell r="B8" t="str">
            <v>LORRIAUX JULIEN</v>
          </cell>
          <cell r="C8" t="str">
            <v>VELO CLUB SOLESMES</v>
          </cell>
          <cell r="D8">
            <v>650</v>
          </cell>
          <cell r="E8">
            <v>12</v>
          </cell>
        </row>
        <row r="9">
          <cell r="B9" t="str">
            <v>AINI ISSAM</v>
          </cell>
          <cell r="C9" t="str">
            <v>ENTENTE CYCLISTE DE FONTAINE AU BOIS</v>
          </cell>
          <cell r="D9">
            <v>605</v>
          </cell>
          <cell r="E9">
            <v>14</v>
          </cell>
        </row>
        <row r="10">
          <cell r="B10" t="str">
            <v>LALEU TIMOTHEE</v>
          </cell>
          <cell r="C10" t="str">
            <v>UNION SPORTIVE SAINT ANDRE</v>
          </cell>
          <cell r="D10">
            <v>593</v>
          </cell>
          <cell r="E10">
            <v>11</v>
          </cell>
        </row>
        <row r="11">
          <cell r="B11" t="str">
            <v>DI CARLO GIUSEPPE</v>
          </cell>
          <cell r="C11" t="str">
            <v>NEW ORANGE TEAM BOUSBECQUE</v>
          </cell>
          <cell r="D11">
            <v>470</v>
          </cell>
          <cell r="E11">
            <v>14</v>
          </cell>
        </row>
        <row r="12">
          <cell r="B12" t="str">
            <v>VANWISSEN ANAICK</v>
          </cell>
          <cell r="C12" t="str">
            <v>UNION VELOCIPEDIQUE FOURMISIENNE</v>
          </cell>
          <cell r="D12">
            <v>458</v>
          </cell>
          <cell r="E12">
            <v>9</v>
          </cell>
        </row>
        <row r="13">
          <cell r="B13" t="str">
            <v>BLONDEAU BENOIT</v>
          </cell>
          <cell r="C13" t="str">
            <v>T.C.S.P. 59 - FERRIERE LA GRANDE</v>
          </cell>
          <cell r="D13">
            <v>427</v>
          </cell>
          <cell r="E13">
            <v>19</v>
          </cell>
        </row>
        <row r="14">
          <cell r="B14" t="str">
            <v>MICHEL ANTHONY</v>
          </cell>
          <cell r="C14" t="str">
            <v>CLUB CYCLISTE LOUVROIL (C.C.L.)</v>
          </cell>
          <cell r="D14">
            <v>401</v>
          </cell>
          <cell r="E14">
            <v>16</v>
          </cell>
        </row>
        <row r="15">
          <cell r="B15" t="str">
            <v>VEAUX CORENTIN</v>
          </cell>
          <cell r="C15" t="str">
            <v>TEAM LINK AND RIDE HERIN</v>
          </cell>
          <cell r="D15">
            <v>383</v>
          </cell>
          <cell r="E15">
            <v>14</v>
          </cell>
        </row>
        <row r="16">
          <cell r="B16" t="str">
            <v>MORELLE YOHANN</v>
          </cell>
          <cell r="C16" t="str">
            <v>ENTENTE CYCLISTE DE FONTAINE AU BOIS</v>
          </cell>
          <cell r="D16">
            <v>380</v>
          </cell>
          <cell r="E16">
            <v>15</v>
          </cell>
        </row>
        <row r="17">
          <cell r="B17" t="str">
            <v>NUYTTENS SEBASTIEN</v>
          </cell>
          <cell r="C17" t="str">
            <v>VELO CLUB SOLESMES</v>
          </cell>
          <cell r="D17">
            <v>371</v>
          </cell>
          <cell r="E17">
            <v>10</v>
          </cell>
        </row>
        <row r="18">
          <cell r="B18" t="str">
            <v>DELANGUE THEO</v>
          </cell>
          <cell r="C18" t="str">
            <v>NEW ORANGE TEAM BOUSBECQUE</v>
          </cell>
          <cell r="D18">
            <v>367</v>
          </cell>
          <cell r="E18">
            <v>11</v>
          </cell>
        </row>
        <row r="19">
          <cell r="B19" t="str">
            <v>BOURGEOIS SYLVAIN</v>
          </cell>
          <cell r="C19" t="str">
            <v>ETOILE CYCLISTE LIEU ST AMAND</v>
          </cell>
          <cell r="D19">
            <v>366</v>
          </cell>
          <cell r="E19">
            <v>10</v>
          </cell>
        </row>
        <row r="20">
          <cell r="B20" t="str">
            <v>KIEFFER PIERRE</v>
          </cell>
          <cell r="C20" t="str">
            <v>ASSOCIATION CYCLISTE DE CUINCY</v>
          </cell>
          <cell r="D20">
            <v>343</v>
          </cell>
          <cell r="E20">
            <v>8</v>
          </cell>
        </row>
        <row r="21">
          <cell r="B21" t="str">
            <v>BERTHIER THIBAUT</v>
          </cell>
          <cell r="C21" t="str">
            <v>ETOILE CYCLISTE LIEU ST AMAND</v>
          </cell>
          <cell r="D21">
            <v>342</v>
          </cell>
          <cell r="E21">
            <v>9</v>
          </cell>
        </row>
        <row r="22">
          <cell r="B22" t="str">
            <v>DOYEN MATHIS</v>
          </cell>
          <cell r="C22" t="str">
            <v>CYCLO CLUB ORCHIES</v>
          </cell>
          <cell r="D22">
            <v>340</v>
          </cell>
          <cell r="E22">
            <v>8</v>
          </cell>
        </row>
        <row r="23">
          <cell r="B23" t="str">
            <v>LEFEVRE EDDY</v>
          </cell>
          <cell r="C23" t="str">
            <v>UNION VELOCIPEDIQUE FOURMISIENNE</v>
          </cell>
          <cell r="D23">
            <v>339</v>
          </cell>
          <cell r="E23">
            <v>8</v>
          </cell>
        </row>
        <row r="24">
          <cell r="B24" t="str">
            <v>CAILLEAU ANTHONY</v>
          </cell>
          <cell r="C24" t="str">
            <v>UNION VELOCIPEDIQUE FOURMISIENNE</v>
          </cell>
          <cell r="D24">
            <v>338</v>
          </cell>
          <cell r="E24">
            <v>13</v>
          </cell>
        </row>
        <row r="25">
          <cell r="B25" t="str">
            <v>BENOIT JEREMY</v>
          </cell>
          <cell r="C25" t="str">
            <v>CERCLE OLYMPIQUE MARCOING</v>
          </cell>
          <cell r="D25">
            <v>336</v>
          </cell>
          <cell r="E25">
            <v>9</v>
          </cell>
        </row>
        <row r="26">
          <cell r="B26" t="str">
            <v>BRASSART THEOPHILE</v>
          </cell>
          <cell r="C26" t="str">
            <v>TEAM B.B.L. HERGNIES</v>
          </cell>
          <cell r="D26">
            <v>336</v>
          </cell>
          <cell r="E26">
            <v>14</v>
          </cell>
        </row>
        <row r="27">
          <cell r="B27" t="str">
            <v>BENOIT JONATHAN</v>
          </cell>
          <cell r="C27" t="str">
            <v>ASSOCIATION CYCLISTE DE CUINCY</v>
          </cell>
          <cell r="D27">
            <v>325</v>
          </cell>
          <cell r="E27">
            <v>13</v>
          </cell>
        </row>
        <row r="28">
          <cell r="B28" t="str">
            <v>DEJARDIN EMMANUEL</v>
          </cell>
          <cell r="C28" t="str">
            <v>NOUVELLE ETOILE SPORTIVE BOUE ETREUX</v>
          </cell>
          <cell r="D28">
            <v>310</v>
          </cell>
          <cell r="E28">
            <v>9</v>
          </cell>
        </row>
        <row r="29">
          <cell r="B29" t="str">
            <v>DELSAUX DAMIEN</v>
          </cell>
          <cell r="C29" t="str">
            <v>ENTENTE CYCLISTE DE FONTAINE AU BOIS</v>
          </cell>
          <cell r="D29">
            <v>301</v>
          </cell>
          <cell r="E29">
            <v>9</v>
          </cell>
        </row>
        <row r="30">
          <cell r="B30" t="str">
            <v>LEBRUN BAPTISTE</v>
          </cell>
          <cell r="C30" t="str">
            <v>CYCLO CLUB ORCHIES</v>
          </cell>
          <cell r="D30">
            <v>288</v>
          </cell>
          <cell r="E30">
            <v>7</v>
          </cell>
        </row>
        <row r="31">
          <cell r="B31" t="str">
            <v>STIEVENART FRÉDÉRIC</v>
          </cell>
          <cell r="C31" t="str">
            <v>ETOILE CYCLISTE LIEU ST AMAND</v>
          </cell>
          <cell r="D31">
            <v>288</v>
          </cell>
          <cell r="E31">
            <v>11</v>
          </cell>
        </row>
        <row r="32">
          <cell r="B32" t="str">
            <v>MICHEL KEVIN</v>
          </cell>
          <cell r="C32" t="str">
            <v>ASSOCIATION CYCLISTE BELLAINGEOISE</v>
          </cell>
          <cell r="D32">
            <v>284</v>
          </cell>
          <cell r="E32">
            <v>8</v>
          </cell>
        </row>
        <row r="33">
          <cell r="B33" t="str">
            <v>SIRO ARNAUD</v>
          </cell>
          <cell r="C33" t="str">
            <v>ASSOCIATION CYCLISTE D'ETROEUNGT</v>
          </cell>
          <cell r="D33">
            <v>281</v>
          </cell>
          <cell r="E33">
            <v>9</v>
          </cell>
        </row>
        <row r="34">
          <cell r="B34" t="str">
            <v>ANTON LUDOVIC</v>
          </cell>
          <cell r="C34" t="str">
            <v>NEW TEAM MAULDE</v>
          </cell>
          <cell r="D34">
            <v>279</v>
          </cell>
          <cell r="E34">
            <v>15</v>
          </cell>
        </row>
        <row r="35">
          <cell r="B35" t="str">
            <v>MARECHAL GUILLAUME</v>
          </cell>
          <cell r="C35" t="str">
            <v>T.C.S.P. 59 - FERRIERE LA GRANDE</v>
          </cell>
          <cell r="D35">
            <v>272</v>
          </cell>
          <cell r="E35">
            <v>10</v>
          </cell>
        </row>
        <row r="36">
          <cell r="B36" t="str">
            <v>BLANPAIN KEVIN</v>
          </cell>
          <cell r="C36" t="str">
            <v>NOEUX VELO CLUB NOEUXOIS</v>
          </cell>
          <cell r="D36">
            <v>269</v>
          </cell>
          <cell r="E36">
            <v>8</v>
          </cell>
        </row>
        <row r="37">
          <cell r="B37" t="str">
            <v>TOMASINA TONY</v>
          </cell>
          <cell r="C37" t="str">
            <v>ESPOIR CYCLISTE WAMBRECHIES MARQUETTE</v>
          </cell>
          <cell r="D37">
            <v>268</v>
          </cell>
          <cell r="E37">
            <v>6</v>
          </cell>
        </row>
        <row r="38">
          <cell r="B38" t="str">
            <v>DUHAMEL ARNAUD</v>
          </cell>
          <cell r="C38" t="str">
            <v>MERICOURT TEAM 2</v>
          </cell>
          <cell r="D38">
            <v>267</v>
          </cell>
          <cell r="E38">
            <v>13</v>
          </cell>
        </row>
        <row r="39">
          <cell r="B39" t="str">
            <v>LESAGE ANTHONY</v>
          </cell>
          <cell r="C39" t="str">
            <v>ASSOCIATION CYCLISTE BELLAINGEOISE</v>
          </cell>
          <cell r="D39">
            <v>265</v>
          </cell>
          <cell r="E39">
            <v>18</v>
          </cell>
        </row>
        <row r="40">
          <cell r="B40" t="str">
            <v>COASNE CLEMENT</v>
          </cell>
          <cell r="C40" t="str">
            <v>ESEG DOUAI</v>
          </cell>
          <cell r="D40">
            <v>256</v>
          </cell>
          <cell r="E40">
            <v>7</v>
          </cell>
        </row>
        <row r="41">
          <cell r="B41" t="str">
            <v>LEFEVRE RUDY</v>
          </cell>
          <cell r="C41" t="str">
            <v>UNION VELOCIPEDIQUE FOURMISIENNE</v>
          </cell>
          <cell r="D41">
            <v>253</v>
          </cell>
          <cell r="E41">
            <v>6</v>
          </cell>
        </row>
        <row r="42">
          <cell r="B42" t="str">
            <v>LACROIX FRÉDÉRIC</v>
          </cell>
          <cell r="C42" t="str">
            <v>VELO CLUB ROUBAIX</v>
          </cell>
          <cell r="D42">
            <v>249</v>
          </cell>
          <cell r="E42">
            <v>10</v>
          </cell>
        </row>
        <row r="43">
          <cell r="B43" t="str">
            <v>HUBERT MATHIS</v>
          </cell>
          <cell r="C43" t="str">
            <v>GAZ ELEC CLUB DE DOUAI</v>
          </cell>
          <cell r="D43">
            <v>242</v>
          </cell>
          <cell r="E43">
            <v>11</v>
          </cell>
        </row>
        <row r="44">
          <cell r="B44" t="str">
            <v>DEBUISSON JULIAN</v>
          </cell>
          <cell r="C44" t="str">
            <v>UNION SPORTIVE SAINT ANDRE</v>
          </cell>
          <cell r="D44">
            <v>229</v>
          </cell>
          <cell r="E44">
            <v>7</v>
          </cell>
        </row>
        <row r="45">
          <cell r="B45" t="str">
            <v>LALEU DAVID</v>
          </cell>
          <cell r="C45" t="str">
            <v>UNION SPORTIVE SAINT ANDRE</v>
          </cell>
          <cell r="D45">
            <v>227</v>
          </cell>
          <cell r="E45">
            <v>9</v>
          </cell>
        </row>
        <row r="46">
          <cell r="B46" t="str">
            <v>RIVART ADRIEN</v>
          </cell>
          <cell r="C46" t="str">
            <v>ASSOCIATION CYCLISTE BELLAINGEOISE</v>
          </cell>
          <cell r="D46">
            <v>221</v>
          </cell>
          <cell r="E46">
            <v>10</v>
          </cell>
        </row>
        <row r="47">
          <cell r="B47" t="str">
            <v>DARQUE JEAN FRANCOIS</v>
          </cell>
          <cell r="C47" t="str">
            <v>TEAM SPECIALIZED LILLE</v>
          </cell>
          <cell r="D47">
            <v>219</v>
          </cell>
          <cell r="E47">
            <v>10</v>
          </cell>
        </row>
        <row r="48">
          <cell r="B48" t="str">
            <v>VAN MUYLEN MAXIME</v>
          </cell>
          <cell r="C48" t="str">
            <v>VELO CLUB DE L'ESCAUT ANZIN</v>
          </cell>
          <cell r="D48">
            <v>205</v>
          </cell>
          <cell r="E48">
            <v>7</v>
          </cell>
        </row>
        <row r="49">
          <cell r="B49" t="str">
            <v>DEWALLENS STEPHANE</v>
          </cell>
          <cell r="C49" t="str">
            <v>UNION CYCLISTE SOLRE LE CHATEAU</v>
          </cell>
          <cell r="D49">
            <v>200</v>
          </cell>
          <cell r="E49">
            <v>8</v>
          </cell>
        </row>
        <row r="50">
          <cell r="B50" t="str">
            <v>HAVET SEBASTIEN</v>
          </cell>
          <cell r="C50" t="str">
            <v>GAZ ELEC CLUB DE DOUAI</v>
          </cell>
          <cell r="D50">
            <v>200</v>
          </cell>
          <cell r="E50">
            <v>11</v>
          </cell>
        </row>
        <row r="51">
          <cell r="B51" t="str">
            <v>BERNIER DIMITRI</v>
          </cell>
          <cell r="C51" t="str">
            <v>T.C.S.P. 59 - FERRIERE LA GRANDE</v>
          </cell>
          <cell r="D51">
            <v>196</v>
          </cell>
          <cell r="E51">
            <v>16</v>
          </cell>
        </row>
        <row r="52">
          <cell r="B52" t="str">
            <v>LELUBRE THIBAULT</v>
          </cell>
          <cell r="C52" t="str">
            <v>UNION CYCLISTE SOLRE LE CHATEAU</v>
          </cell>
          <cell r="D52">
            <v>194</v>
          </cell>
          <cell r="E52">
            <v>8</v>
          </cell>
        </row>
        <row r="53">
          <cell r="B53" t="str">
            <v>TOURNEUX MICKAEL</v>
          </cell>
          <cell r="C53" t="str">
            <v>ENTENTE CYCLISTE DE FONTAINE AU BOIS</v>
          </cell>
          <cell r="D53">
            <v>194</v>
          </cell>
          <cell r="E53">
            <v>13</v>
          </cell>
        </row>
        <row r="54">
          <cell r="B54" t="str">
            <v>SAINT-QUENTIN HUGO</v>
          </cell>
          <cell r="C54" t="str">
            <v>GAZ ELEC CLUB DE DOUAI</v>
          </cell>
          <cell r="D54">
            <v>185</v>
          </cell>
          <cell r="E54">
            <v>6</v>
          </cell>
        </row>
        <row r="55">
          <cell r="B55" t="str">
            <v>GREVIN JEROME</v>
          </cell>
          <cell r="C55" t="str">
            <v>VELO CLUB SOLESMES</v>
          </cell>
          <cell r="D55">
            <v>180</v>
          </cell>
          <cell r="E55">
            <v>4</v>
          </cell>
        </row>
        <row r="56">
          <cell r="B56" t="str">
            <v>CATILLON CYRIL</v>
          </cell>
          <cell r="C56" t="str">
            <v>ENTENTE CYCLISTE DE FONTAINE AU BOIS</v>
          </cell>
          <cell r="D56">
            <v>178</v>
          </cell>
          <cell r="E56">
            <v>14</v>
          </cell>
        </row>
        <row r="57">
          <cell r="B57" t="str">
            <v>LAMARCHE FRANCK</v>
          </cell>
          <cell r="C57" t="str">
            <v>TEAM DECOPUB PROVILLE</v>
          </cell>
          <cell r="D57">
            <v>178</v>
          </cell>
          <cell r="E57">
            <v>14</v>
          </cell>
        </row>
        <row r="58">
          <cell r="B58" t="str">
            <v>CHALAS JEAN PIERRE</v>
          </cell>
          <cell r="C58" t="str">
            <v>UNION SPORTIVE SAINT ANDRE</v>
          </cell>
          <cell r="D58">
            <v>175</v>
          </cell>
          <cell r="E58">
            <v>8</v>
          </cell>
        </row>
        <row r="59">
          <cell r="B59" t="str">
            <v>LAMERAND MICHAEL</v>
          </cell>
          <cell r="C59" t="str">
            <v>ETOILE CYCLISTE LIEU ST AMAND</v>
          </cell>
          <cell r="D59">
            <v>169</v>
          </cell>
          <cell r="E59">
            <v>5</v>
          </cell>
        </row>
        <row r="60">
          <cell r="B60" t="str">
            <v>DELANGUE THOMAS</v>
          </cell>
          <cell r="C60" t="str">
            <v>NEW ORANGE TEAM BOUSBECQUE</v>
          </cell>
          <cell r="D60">
            <v>166</v>
          </cell>
          <cell r="E60">
            <v>7</v>
          </cell>
        </row>
        <row r="61">
          <cell r="B61" t="str">
            <v>DEFOSSE HERVE</v>
          </cell>
          <cell r="C61" t="str">
            <v>TEAM SPECIALIZED LILLE</v>
          </cell>
          <cell r="D61">
            <v>165</v>
          </cell>
          <cell r="E61">
            <v>13</v>
          </cell>
        </row>
        <row r="62">
          <cell r="B62" t="str">
            <v>ALDEBERT MATTHIAS</v>
          </cell>
          <cell r="C62" t="str">
            <v>GAZ ELEC CLUB DE DOUAI</v>
          </cell>
          <cell r="D62">
            <v>162</v>
          </cell>
          <cell r="E62">
            <v>4</v>
          </cell>
        </row>
        <row r="63">
          <cell r="B63" t="str">
            <v>LANGLET GUILLAUME</v>
          </cell>
          <cell r="C63" t="str">
            <v>CERCLE OLYMPIQUE MARCOING</v>
          </cell>
          <cell r="D63">
            <v>160</v>
          </cell>
          <cell r="E63">
            <v>8</v>
          </cell>
        </row>
        <row r="64">
          <cell r="B64" t="str">
            <v>DESAILLY GEOFFREY</v>
          </cell>
          <cell r="C64" t="str">
            <v>CYCLO CLUB WAVRIN</v>
          </cell>
          <cell r="D64">
            <v>159</v>
          </cell>
          <cell r="E64">
            <v>7</v>
          </cell>
        </row>
        <row r="65">
          <cell r="B65" t="str">
            <v>MAGNIES CLÉMENT</v>
          </cell>
          <cell r="C65" t="str">
            <v>CYCLO CLUB ORCHIES</v>
          </cell>
          <cell r="D65">
            <v>159</v>
          </cell>
          <cell r="E65">
            <v>5</v>
          </cell>
        </row>
        <row r="66">
          <cell r="B66" t="str">
            <v>OLIVIER ALEXANDRE</v>
          </cell>
          <cell r="C66" t="str">
            <v>ESEG DOUAI</v>
          </cell>
          <cell r="D66">
            <v>157</v>
          </cell>
          <cell r="E66">
            <v>4</v>
          </cell>
        </row>
        <row r="67">
          <cell r="B67" t="str">
            <v>CAZE ALBAN</v>
          </cell>
          <cell r="C67" t="str">
            <v>UNION SPORTIVE SAINT ANDRE</v>
          </cell>
          <cell r="D67">
            <v>154</v>
          </cell>
          <cell r="E67">
            <v>7</v>
          </cell>
        </row>
        <row r="68">
          <cell r="B68" t="str">
            <v>PIAT JEREMY</v>
          </cell>
          <cell r="C68" t="str">
            <v>ETOILE CYCLISTE LIEU ST AMAND</v>
          </cell>
          <cell r="D68">
            <v>154</v>
          </cell>
          <cell r="E68">
            <v>7</v>
          </cell>
        </row>
        <row r="69">
          <cell r="B69" t="str">
            <v>TRUWANT TIMOTHY</v>
          </cell>
          <cell r="C69" t="str">
            <v>LA PEDALE MADELEINOISE</v>
          </cell>
          <cell r="D69">
            <v>154</v>
          </cell>
          <cell r="E69">
            <v>11</v>
          </cell>
        </row>
        <row r="70">
          <cell r="B70" t="str">
            <v>DAUMONT WILLIAM</v>
          </cell>
          <cell r="C70" t="str">
            <v>NEW ORANGE TEAM BOUSBECQUE</v>
          </cell>
          <cell r="D70">
            <v>151</v>
          </cell>
          <cell r="E70">
            <v>4</v>
          </cell>
        </row>
        <row r="71">
          <cell r="B71" t="str">
            <v>MEYS DAVID</v>
          </cell>
          <cell r="C71" t="str">
            <v>VELO CLUB ROUBAIX</v>
          </cell>
          <cell r="D71">
            <v>151</v>
          </cell>
          <cell r="E71">
            <v>9</v>
          </cell>
        </row>
        <row r="72">
          <cell r="B72" t="str">
            <v>NAMANE STEVE</v>
          </cell>
          <cell r="C72" t="str">
            <v>NEW ORANGE TEAM BOUSBECQUE</v>
          </cell>
          <cell r="D72">
            <v>151</v>
          </cell>
          <cell r="E72">
            <v>12</v>
          </cell>
        </row>
        <row r="73">
          <cell r="B73" t="str">
            <v>MASSON BAPTISTE</v>
          </cell>
          <cell r="C73" t="str">
            <v>VELO CLUB SOLESMES</v>
          </cell>
          <cell r="D73">
            <v>150</v>
          </cell>
          <cell r="E73">
            <v>3</v>
          </cell>
        </row>
        <row r="74">
          <cell r="B74" t="str">
            <v>STIEVENART MAXIM</v>
          </cell>
          <cell r="C74" t="str">
            <v>ETOILE CYCLISTE LIEU ST AMAND</v>
          </cell>
          <cell r="D74">
            <v>148</v>
          </cell>
          <cell r="E74">
            <v>7</v>
          </cell>
        </row>
        <row r="75">
          <cell r="B75" t="str">
            <v>VASSEUR HUGO</v>
          </cell>
          <cell r="C75" t="str">
            <v>UNION CYCLISTE WATTIGNIES</v>
          </cell>
          <cell r="D75">
            <v>142</v>
          </cell>
          <cell r="E75">
            <v>9</v>
          </cell>
        </row>
        <row r="76">
          <cell r="B76" t="str">
            <v>LANDAS MARTY</v>
          </cell>
          <cell r="C76" t="str">
            <v>VELO SPRINT DE L'OSTREVENT - AUBERCHICOURT</v>
          </cell>
          <cell r="D76">
            <v>141</v>
          </cell>
          <cell r="E76">
            <v>5</v>
          </cell>
        </row>
        <row r="77">
          <cell r="B77" t="str">
            <v>SIRO AURELIEN</v>
          </cell>
          <cell r="C77" t="str">
            <v>ASSOCIATION CYCLISTE D'ETROEUNGT</v>
          </cell>
          <cell r="D77">
            <v>139</v>
          </cell>
          <cell r="E77">
            <v>6</v>
          </cell>
        </row>
        <row r="78">
          <cell r="B78" t="str">
            <v>GOUTEAU FREDERIC</v>
          </cell>
          <cell r="C78" t="str">
            <v>U.C. CAPELLOISE FOURMIES</v>
          </cell>
          <cell r="D78">
            <v>131</v>
          </cell>
          <cell r="E78">
            <v>8</v>
          </cell>
        </row>
        <row r="79">
          <cell r="B79" t="str">
            <v>LEFEVRE SEBASTIEN</v>
          </cell>
          <cell r="C79" t="str">
            <v>UNION VELOCIPEDIQUE FOURMISIENNE</v>
          </cell>
          <cell r="D79">
            <v>110</v>
          </cell>
          <cell r="E79">
            <v>17</v>
          </cell>
        </row>
        <row r="80">
          <cell r="B80" t="str">
            <v>BEAUCAMP MATHIEU</v>
          </cell>
          <cell r="C80" t="str">
            <v>ASSOCIATION CYCLISTE DE CUINCY</v>
          </cell>
          <cell r="D80">
            <v>108</v>
          </cell>
          <cell r="E80">
            <v>8</v>
          </cell>
        </row>
        <row r="81">
          <cell r="B81" t="str">
            <v>FONTAINE JEROME</v>
          </cell>
          <cell r="C81" t="str">
            <v>TEAM POLICE HDFN - ROUBAIX</v>
          </cell>
          <cell r="D81">
            <v>108</v>
          </cell>
          <cell r="E81">
            <v>2</v>
          </cell>
        </row>
        <row r="82">
          <cell r="B82" t="str">
            <v>DELOBELLE OLIVIER</v>
          </cell>
          <cell r="C82" t="str">
            <v>UNION SPORTIVE SAINT ANDRE</v>
          </cell>
          <cell r="D82">
            <v>106</v>
          </cell>
          <cell r="E82">
            <v>9</v>
          </cell>
        </row>
        <row r="83">
          <cell r="B83" t="str">
            <v>DUFOUR JULIEN</v>
          </cell>
          <cell r="C83" t="str">
            <v>TEAM SPECIALIZED LILLE</v>
          </cell>
          <cell r="D83">
            <v>104</v>
          </cell>
          <cell r="E83">
            <v>11</v>
          </cell>
        </row>
        <row r="84">
          <cell r="B84" t="str">
            <v>DUGARDIN HUGO</v>
          </cell>
          <cell r="C84" t="str">
            <v>ESEG DOUAI</v>
          </cell>
          <cell r="D84">
            <v>103</v>
          </cell>
          <cell r="E84">
            <v>6</v>
          </cell>
        </row>
        <row r="85">
          <cell r="B85" t="str">
            <v>FONTAINE THOMAS</v>
          </cell>
          <cell r="C85" t="str">
            <v>ETOILE CYCLISTE FEIGNIES</v>
          </cell>
          <cell r="D85">
            <v>99</v>
          </cell>
          <cell r="E85">
            <v>3</v>
          </cell>
        </row>
        <row r="86">
          <cell r="B86" t="str">
            <v>DESAILLY CLEMENT</v>
          </cell>
          <cell r="C86" t="str">
            <v>CAIX CYCLISME - VALLEE DE LA HAUTE SOMME</v>
          </cell>
          <cell r="D86">
            <v>96</v>
          </cell>
          <cell r="E86">
            <v>4</v>
          </cell>
        </row>
        <row r="87">
          <cell r="B87" t="str">
            <v>MONIEZ ADRIEN</v>
          </cell>
          <cell r="C87" t="str">
            <v>CLUB CYCLISTE THUN ST MARTIN</v>
          </cell>
          <cell r="D87">
            <v>95</v>
          </cell>
          <cell r="E87">
            <v>2</v>
          </cell>
        </row>
        <row r="88">
          <cell r="B88" t="str">
            <v>BRIEAU CHRISTOPHE</v>
          </cell>
          <cell r="C88" t="str">
            <v>VELO CLUB DE ST GILLES CROIX DE VIE</v>
          </cell>
          <cell r="D88">
            <v>89</v>
          </cell>
          <cell r="E88">
            <v>4</v>
          </cell>
        </row>
        <row r="89">
          <cell r="B89" t="str">
            <v>LEFEBVRE JUSTIN</v>
          </cell>
          <cell r="C89" t="str">
            <v>GAZ ELEC CLUB DE DOUAI</v>
          </cell>
          <cell r="D89">
            <v>89</v>
          </cell>
          <cell r="E89">
            <v>10</v>
          </cell>
        </row>
        <row r="90">
          <cell r="B90" t="str">
            <v>KNOL KEVIN</v>
          </cell>
          <cell r="C90" t="str">
            <v>ESPOIR CYCLISTE WAMBRECHIES MARQUETTE</v>
          </cell>
          <cell r="D90">
            <v>88</v>
          </cell>
          <cell r="E90">
            <v>3</v>
          </cell>
        </row>
        <row r="91">
          <cell r="B91" t="str">
            <v>BENDJEBBOUR SAMIR</v>
          </cell>
          <cell r="C91" t="str">
            <v>UNION SPORTIVE VALENCIENNES MARLY</v>
          </cell>
          <cell r="D91">
            <v>86</v>
          </cell>
          <cell r="E91">
            <v>3</v>
          </cell>
        </row>
        <row r="92">
          <cell r="B92" t="str">
            <v>BLONDIAUX JULIEN</v>
          </cell>
          <cell r="C92" t="str">
            <v>ENTENTE CYCLISTE DE FONTAINE AU BOIS</v>
          </cell>
          <cell r="D92">
            <v>85</v>
          </cell>
          <cell r="E92">
            <v>2</v>
          </cell>
        </row>
        <row r="93">
          <cell r="B93" t="str">
            <v>LEROY CLEMENT</v>
          </cell>
          <cell r="C93" t="str">
            <v>UNION CYCLISTE SOLRE LE CHATEAU</v>
          </cell>
          <cell r="D93">
            <v>83</v>
          </cell>
          <cell r="E93">
            <v>2</v>
          </cell>
        </row>
        <row r="94">
          <cell r="B94" t="str">
            <v>CORNU CHARLES</v>
          </cell>
          <cell r="C94" t="str">
            <v>CLUB CYCLISTE LOUVROIL (C.C.L.)</v>
          </cell>
          <cell r="D94">
            <v>82</v>
          </cell>
          <cell r="E94">
            <v>6</v>
          </cell>
        </row>
        <row r="95">
          <cell r="B95" t="str">
            <v>DI STAZIO GIUSEPPE PINO</v>
          </cell>
          <cell r="C95" t="str">
            <v>NEW TEAM MAULDE</v>
          </cell>
          <cell r="D95">
            <v>82</v>
          </cell>
          <cell r="E95">
            <v>3</v>
          </cell>
        </row>
        <row r="96">
          <cell r="B96" t="str">
            <v>BLARY GILLES</v>
          </cell>
          <cell r="C96" t="str">
            <v>HAVELUY CYCLO CLUB</v>
          </cell>
          <cell r="D96">
            <v>81</v>
          </cell>
          <cell r="E96">
            <v>3</v>
          </cell>
        </row>
        <row r="97">
          <cell r="B97" t="str">
            <v>DERUEL ANTOINE</v>
          </cell>
          <cell r="C97" t="str">
            <v>ASSOCIATION SPORTIVE VELOCIPEDIQUE LA LONGUEVILLE</v>
          </cell>
          <cell r="D97">
            <v>80</v>
          </cell>
          <cell r="E97">
            <v>7</v>
          </cell>
        </row>
        <row r="98">
          <cell r="B98" t="str">
            <v>DELEPLACE HADRIEN</v>
          </cell>
          <cell r="C98" t="str">
            <v>VELO CLUB ROUBAIX</v>
          </cell>
          <cell r="D98">
            <v>78</v>
          </cell>
          <cell r="E98">
            <v>6</v>
          </cell>
        </row>
        <row r="99">
          <cell r="B99" t="str">
            <v>MARQUET VICTOR</v>
          </cell>
          <cell r="C99" t="str">
            <v>ESPOIR CYCLISTE WAMBRECHIES MARQUETTE</v>
          </cell>
          <cell r="D99">
            <v>78</v>
          </cell>
          <cell r="E99">
            <v>6</v>
          </cell>
        </row>
        <row r="100">
          <cell r="B100" t="str">
            <v>GROSSI REMY</v>
          </cell>
          <cell r="C100" t="str">
            <v>CYCLO CLUB WAVRIN</v>
          </cell>
          <cell r="D100">
            <v>77</v>
          </cell>
          <cell r="E100">
            <v>7</v>
          </cell>
        </row>
        <row r="101">
          <cell r="B101" t="str">
            <v>BEEUWSAERT AUGUSTIN</v>
          </cell>
          <cell r="C101" t="str">
            <v>VELO CLUB UNION HALLUIN</v>
          </cell>
          <cell r="D101">
            <v>75</v>
          </cell>
          <cell r="E101">
            <v>4</v>
          </cell>
        </row>
        <row r="102">
          <cell r="B102" t="str">
            <v>DE RIDDER SEBASTIEN</v>
          </cell>
          <cell r="C102" t="str">
            <v>NOUVELLE ETOILE SPORTIVE BOUE ETREUX</v>
          </cell>
          <cell r="D102">
            <v>74</v>
          </cell>
          <cell r="E102">
            <v>4</v>
          </cell>
        </row>
        <row r="103">
          <cell r="B103" t="str">
            <v>FRANCOIS FABRICE</v>
          </cell>
          <cell r="C103" t="str">
            <v>ETOILE CYCLISTE FEIGNIES</v>
          </cell>
          <cell r="D103">
            <v>74</v>
          </cell>
          <cell r="E103">
            <v>5</v>
          </cell>
        </row>
        <row r="104">
          <cell r="B104" t="str">
            <v>GABEZ BAPTISTE</v>
          </cell>
          <cell r="C104" t="str">
            <v>VELO CLUB SOLESMES</v>
          </cell>
          <cell r="D104">
            <v>73</v>
          </cell>
          <cell r="E104">
            <v>6</v>
          </cell>
        </row>
        <row r="105">
          <cell r="B105" t="str">
            <v>DRANCOURT THOMAS</v>
          </cell>
          <cell r="C105" t="str">
            <v>GILLOT CYCLING CLUB FEIGNIES</v>
          </cell>
          <cell r="D105">
            <v>70</v>
          </cell>
          <cell r="E105">
            <v>1</v>
          </cell>
        </row>
        <row r="106">
          <cell r="B106" t="str">
            <v>RENARD VINCENT</v>
          </cell>
          <cell r="C106" t="str">
            <v>TEAM B.B.L. HERGNIES</v>
          </cell>
          <cell r="D106">
            <v>70</v>
          </cell>
          <cell r="E106">
            <v>1</v>
          </cell>
        </row>
        <row r="107">
          <cell r="B107" t="str">
            <v>GOBERT JEAN FRANCOIS</v>
          </cell>
          <cell r="C107" t="str">
            <v>BIACHE ST VAAST VELO CLUB</v>
          </cell>
          <cell r="D107">
            <v>65</v>
          </cell>
          <cell r="E107">
            <v>5</v>
          </cell>
        </row>
        <row r="108">
          <cell r="B108" t="str">
            <v>FLOUR FLORIAN</v>
          </cell>
          <cell r="C108" t="str">
            <v>ETOILE CYCLISTE TOURCOING</v>
          </cell>
          <cell r="D108">
            <v>61</v>
          </cell>
          <cell r="E108">
            <v>1</v>
          </cell>
        </row>
        <row r="109">
          <cell r="B109" t="str">
            <v>MAJORCZYK STEPHANE</v>
          </cell>
          <cell r="C109" t="str">
            <v>ANNEQUIN CYCLING TEAM</v>
          </cell>
          <cell r="D109">
            <v>61</v>
          </cell>
          <cell r="E109">
            <v>4</v>
          </cell>
        </row>
        <row r="110">
          <cell r="B110" t="str">
            <v>DEVILLE ANDY</v>
          </cell>
          <cell r="C110" t="str">
            <v>T.C.S.P. 59 - FERRIERE LA GRANDE</v>
          </cell>
          <cell r="D110">
            <v>58</v>
          </cell>
          <cell r="E110">
            <v>6</v>
          </cell>
        </row>
        <row r="111">
          <cell r="B111" t="str">
            <v>BAZIN DONATIEN</v>
          </cell>
          <cell r="C111" t="str">
            <v>ETOILE CYCLISTE FEIGNIES</v>
          </cell>
          <cell r="D111">
            <v>57</v>
          </cell>
          <cell r="E111">
            <v>1</v>
          </cell>
        </row>
        <row r="112">
          <cell r="B112" t="str">
            <v>DUFOUR REMI</v>
          </cell>
          <cell r="C112" t="str">
            <v>VELO CLUB UNION HALLUIN</v>
          </cell>
          <cell r="D112">
            <v>55</v>
          </cell>
          <cell r="E112">
            <v>3</v>
          </cell>
        </row>
        <row r="113">
          <cell r="B113" t="str">
            <v>JOLIS CLEMENT</v>
          </cell>
          <cell r="C113" t="str">
            <v>ESPOIR CYCLISTE WAMBRECHIES MARQUETTE</v>
          </cell>
          <cell r="D113">
            <v>55</v>
          </cell>
          <cell r="E113">
            <v>3</v>
          </cell>
        </row>
        <row r="114">
          <cell r="B114" t="str">
            <v>CHOTEAU PASCAL</v>
          </cell>
          <cell r="C114" t="str">
            <v>NEW TEAM MAULDE</v>
          </cell>
          <cell r="D114">
            <v>54</v>
          </cell>
          <cell r="E114">
            <v>5</v>
          </cell>
        </row>
        <row r="115">
          <cell r="B115" t="str">
            <v>MEULEMANS LAURENT</v>
          </cell>
          <cell r="C115" t="str">
            <v>VELO CLUB UNION HALLUIN</v>
          </cell>
          <cell r="D115">
            <v>53</v>
          </cell>
          <cell r="E115">
            <v>2</v>
          </cell>
        </row>
        <row r="116">
          <cell r="B116" t="str">
            <v>BRIAND KEVIN</v>
          </cell>
          <cell r="C116" t="str">
            <v>ASSOCIATION SPORTIVE THOUROTTOISE CYCLISTE</v>
          </cell>
          <cell r="D116">
            <v>49</v>
          </cell>
          <cell r="E116">
            <v>4</v>
          </cell>
        </row>
        <row r="117">
          <cell r="B117" t="str">
            <v>HANNOT CHRISTOPHE</v>
          </cell>
          <cell r="C117" t="str">
            <v>VELO CLUB UNION HALLUIN</v>
          </cell>
          <cell r="D117">
            <v>49</v>
          </cell>
          <cell r="E117">
            <v>1</v>
          </cell>
        </row>
        <row r="118">
          <cell r="B118" t="str">
            <v>COURNILLOUX PAUL</v>
          </cell>
          <cell r="C118" t="str">
            <v>VTT SAINT AMAND LES EAUX</v>
          </cell>
          <cell r="D118">
            <v>47</v>
          </cell>
          <cell r="E118">
            <v>4</v>
          </cell>
        </row>
        <row r="119">
          <cell r="B119" t="str">
            <v>NEMAYER SIMON</v>
          </cell>
          <cell r="C119" t="str">
            <v>VTT SAINT AMAND LES EAUX</v>
          </cell>
          <cell r="D119">
            <v>46</v>
          </cell>
          <cell r="E119">
            <v>3</v>
          </cell>
        </row>
        <row r="120">
          <cell r="B120" t="str">
            <v>COMMONT DAVID</v>
          </cell>
          <cell r="C120" t="str">
            <v>U. S. HAM</v>
          </cell>
          <cell r="D120">
            <v>42</v>
          </cell>
          <cell r="E120">
            <v>1</v>
          </cell>
        </row>
        <row r="121">
          <cell r="B121" t="str">
            <v>SCHERNU CHRISTOPHE</v>
          </cell>
          <cell r="C121" t="str">
            <v>TEAM SPECIALIZED LILLE</v>
          </cell>
          <cell r="D121">
            <v>41</v>
          </cell>
          <cell r="E121">
            <v>2</v>
          </cell>
        </row>
        <row r="122">
          <cell r="B122" t="str">
            <v>FORRIERE MAXENCE</v>
          </cell>
          <cell r="C122" t="str">
            <v>VTT SAINT AMAND LES EAUX</v>
          </cell>
          <cell r="D122">
            <v>40</v>
          </cell>
          <cell r="E122">
            <v>4</v>
          </cell>
        </row>
        <row r="123">
          <cell r="B123" t="str">
            <v>SAVREUX ANTONIN</v>
          </cell>
          <cell r="C123" t="str">
            <v>ASSOCIATION CYCLISTE AMIENOISE</v>
          </cell>
          <cell r="D123">
            <v>38</v>
          </cell>
          <cell r="E123">
            <v>3</v>
          </cell>
        </row>
        <row r="124">
          <cell r="B124" t="str">
            <v>BULTINCK DAVY</v>
          </cell>
          <cell r="C124" t="str">
            <v>ANNEQUIN CYCLING TEAM</v>
          </cell>
          <cell r="D124">
            <v>37</v>
          </cell>
          <cell r="E124">
            <v>2</v>
          </cell>
        </row>
        <row r="125">
          <cell r="B125" t="str">
            <v>MULAS YANN</v>
          </cell>
          <cell r="C125" t="str">
            <v>VELO SPRINT DE L'OSTREVENT - AUBERCHICOURT</v>
          </cell>
          <cell r="D125">
            <v>37</v>
          </cell>
          <cell r="E125">
            <v>1</v>
          </cell>
        </row>
        <row r="126">
          <cell r="B126" t="str">
            <v>TROUKENS FABIO</v>
          </cell>
          <cell r="C126" t="str">
            <v>VELO CLUB UNION HALLUIN</v>
          </cell>
          <cell r="D126">
            <v>37</v>
          </cell>
          <cell r="E126">
            <v>2</v>
          </cell>
        </row>
        <row r="127">
          <cell r="B127" t="str">
            <v>DUTERTE CORENTIN</v>
          </cell>
          <cell r="C127" t="str">
            <v>GAZ ELEC CLUB DE DOUAI</v>
          </cell>
          <cell r="D127">
            <v>36</v>
          </cell>
          <cell r="E127">
            <v>5</v>
          </cell>
        </row>
        <row r="128">
          <cell r="B128" t="str">
            <v>MURRUZZU AURELIEN</v>
          </cell>
          <cell r="C128" t="str">
            <v>UNION SPORTIVE SAINT ANDRE</v>
          </cell>
          <cell r="D128">
            <v>36</v>
          </cell>
          <cell r="E128">
            <v>5</v>
          </cell>
        </row>
        <row r="129">
          <cell r="B129" t="str">
            <v>LETUFFE SAMUEL</v>
          </cell>
          <cell r="C129" t="str">
            <v>CYCLO CLUB WAVRIN</v>
          </cell>
          <cell r="D129">
            <v>35</v>
          </cell>
          <cell r="E129">
            <v>6</v>
          </cell>
        </row>
        <row r="130">
          <cell r="B130" t="str">
            <v>DEBONNET JULIEN</v>
          </cell>
          <cell r="C130" t="str">
            <v>ESEG DOUAI</v>
          </cell>
          <cell r="D130">
            <v>34</v>
          </cell>
          <cell r="E130">
            <v>3</v>
          </cell>
        </row>
        <row r="131">
          <cell r="B131" t="str">
            <v>BEDOU ANTONIN</v>
          </cell>
          <cell r="C131" t="str">
            <v>52X11 HIRSON THIÉRACHE</v>
          </cell>
          <cell r="D131">
            <v>31</v>
          </cell>
          <cell r="E131">
            <v>1</v>
          </cell>
        </row>
        <row r="132">
          <cell r="B132" t="str">
            <v>GAMAND QUENTIN</v>
          </cell>
          <cell r="C132" t="str">
            <v>BAPAUME CLUB CYCLISTE</v>
          </cell>
          <cell r="D132">
            <v>31</v>
          </cell>
          <cell r="E132">
            <v>2</v>
          </cell>
        </row>
        <row r="133">
          <cell r="B133" t="str">
            <v>DELABAUT SYLVAIN</v>
          </cell>
          <cell r="C133" t="str">
            <v>CLUB CYCLISTE VERLINGHEM</v>
          </cell>
          <cell r="D133">
            <v>30</v>
          </cell>
          <cell r="E133">
            <v>2</v>
          </cell>
        </row>
        <row r="134">
          <cell r="B134" t="str">
            <v>MAJORCZYK VALENTIN</v>
          </cell>
          <cell r="C134" t="str">
            <v>ANNEQUIN CYCLING TEAM</v>
          </cell>
          <cell r="D134">
            <v>28</v>
          </cell>
          <cell r="E134">
            <v>3</v>
          </cell>
        </row>
        <row r="135">
          <cell r="B135" t="str">
            <v>URBIN NICOLAS</v>
          </cell>
          <cell r="C135" t="str">
            <v>TEAM B.B.L. HERGNIES</v>
          </cell>
          <cell r="D135">
            <v>26</v>
          </cell>
          <cell r="E135">
            <v>1</v>
          </cell>
        </row>
        <row r="136">
          <cell r="B136" t="str">
            <v>HOUDART FLORENT</v>
          </cell>
          <cell r="C136" t="str">
            <v>CAMPHIN EN CAREMBAULT CYCLING TEAM</v>
          </cell>
          <cell r="D136">
            <v>25</v>
          </cell>
          <cell r="E136">
            <v>1</v>
          </cell>
        </row>
        <row r="137">
          <cell r="B137" t="str">
            <v>VAN SNICK FLORIAN</v>
          </cell>
          <cell r="C137" t="str">
            <v>NOUVELLE ETOILE SPORTIVE BOUE ETREUX</v>
          </cell>
          <cell r="D137">
            <v>25</v>
          </cell>
          <cell r="E137">
            <v>3</v>
          </cell>
        </row>
        <row r="138">
          <cell r="B138" t="str">
            <v>GROSSEMY GREGORY</v>
          </cell>
          <cell r="C138" t="str">
            <v>ETOILE CYCLISTE FEIGNIES</v>
          </cell>
          <cell r="D138">
            <v>24</v>
          </cell>
          <cell r="E138">
            <v>3</v>
          </cell>
        </row>
        <row r="139">
          <cell r="B139" t="str">
            <v>MAERTENS DAVID</v>
          </cell>
          <cell r="C139" t="str">
            <v>U. S. HAM</v>
          </cell>
          <cell r="D139">
            <v>23</v>
          </cell>
          <cell r="E139">
            <v>2</v>
          </cell>
        </row>
        <row r="140">
          <cell r="B140" t="str">
            <v>BROUTIN ANTOINE</v>
          </cell>
          <cell r="C140" t="str">
            <v>ASSOCIATION CYCLISTE DE CUINCY</v>
          </cell>
          <cell r="D140">
            <v>20</v>
          </cell>
          <cell r="E140">
            <v>5</v>
          </cell>
        </row>
        <row r="141">
          <cell r="B141" t="str">
            <v>MARCHANDISE MARIUS</v>
          </cell>
          <cell r="C141" t="str">
            <v>VELO CLUB UNION HALLUIN</v>
          </cell>
          <cell r="D141">
            <v>20</v>
          </cell>
          <cell r="E141">
            <v>1</v>
          </cell>
        </row>
        <row r="142">
          <cell r="B142" t="str">
            <v>ANCELOT SEBASTIEN</v>
          </cell>
          <cell r="C142" t="str">
            <v>NOUVELLE ETOILE SPORTIVE BOUE ETREUX</v>
          </cell>
          <cell r="D142">
            <v>15</v>
          </cell>
          <cell r="E142">
            <v>3</v>
          </cell>
        </row>
        <row r="143">
          <cell r="B143" t="str">
            <v>MARCAILLE CYRILLE</v>
          </cell>
          <cell r="C143" t="str">
            <v>CLUB CYCLISTE THUN ST MARTIN</v>
          </cell>
          <cell r="D143">
            <v>15</v>
          </cell>
          <cell r="E143">
            <v>1</v>
          </cell>
        </row>
        <row r="144">
          <cell r="B144" t="str">
            <v>DELESCLUSE NICOLAS</v>
          </cell>
          <cell r="C144" t="str">
            <v>BARLIN CERCLE LAIQUE</v>
          </cell>
          <cell r="D144">
            <v>13</v>
          </cell>
          <cell r="E144">
            <v>2</v>
          </cell>
        </row>
        <row r="145">
          <cell r="B145" t="str">
            <v>GAILLEZ VINCENT</v>
          </cell>
          <cell r="C145" t="str">
            <v>CERCLE OLYMPIQUE MARCOING</v>
          </cell>
          <cell r="D145">
            <v>13</v>
          </cell>
          <cell r="E145">
            <v>2</v>
          </cell>
        </row>
        <row r="146">
          <cell r="B146" t="str">
            <v>SIONCKE GAUTHIER</v>
          </cell>
          <cell r="C146" t="str">
            <v>52X11 HIRSON THIÉRACHE</v>
          </cell>
          <cell r="D146">
            <v>13</v>
          </cell>
          <cell r="E146">
            <v>1</v>
          </cell>
        </row>
        <row r="147">
          <cell r="B147" t="str">
            <v>VANTIEGHEM MAXENCE</v>
          </cell>
          <cell r="C147" t="str">
            <v>ETOILE CYCLISTE TOURCOING</v>
          </cell>
          <cell r="D147">
            <v>12</v>
          </cell>
          <cell r="E147">
            <v>2</v>
          </cell>
        </row>
        <row r="148">
          <cell r="B148" t="str">
            <v>DELADERIERE ROMAIN</v>
          </cell>
          <cell r="C148" t="str">
            <v>CAMPHIN EN CAREMBAULT CYCLING TEAM</v>
          </cell>
          <cell r="D148">
            <v>10</v>
          </cell>
          <cell r="E148">
            <v>1</v>
          </cell>
        </row>
        <row r="149">
          <cell r="B149" t="str">
            <v>SIX NICOLAS</v>
          </cell>
          <cell r="C149" t="str">
            <v>CAMPHIN EN CAREMBAULT CYCLING TEAM</v>
          </cell>
          <cell r="D149">
            <v>8</v>
          </cell>
          <cell r="E149">
            <v>1</v>
          </cell>
        </row>
        <row r="150">
          <cell r="B150" t="str">
            <v>BUGNICOURT CYRIL</v>
          </cell>
          <cell r="C150" t="str">
            <v>UNION VELOCIPEDIQUE FOURMISIENNE</v>
          </cell>
          <cell r="D150">
            <v>7</v>
          </cell>
          <cell r="E150">
            <v>1</v>
          </cell>
        </row>
        <row r="151">
          <cell r="B151" t="str">
            <v>FAUCHART STEEVE</v>
          </cell>
          <cell r="C151" t="str">
            <v>ASSOCIATION CYCLISTE DE CUINCY</v>
          </cell>
          <cell r="D151">
            <v>6</v>
          </cell>
          <cell r="E151">
            <v>5</v>
          </cell>
        </row>
        <row r="152">
          <cell r="B152" t="str">
            <v>GRENIER VIVIEN</v>
          </cell>
          <cell r="C152" t="str">
            <v>ASSOCIATION CYCLISTE DE CUINCY</v>
          </cell>
          <cell r="D152">
            <v>5</v>
          </cell>
          <cell r="E152">
            <v>1</v>
          </cell>
        </row>
        <row r="153">
          <cell r="B153" t="str">
            <v>LEROY MAXIME</v>
          </cell>
          <cell r="C153" t="str">
            <v>VELO CLUB UNION HALLUIN</v>
          </cell>
          <cell r="D153">
            <v>4</v>
          </cell>
          <cell r="E153">
            <v>3</v>
          </cell>
        </row>
        <row r="154">
          <cell r="B154" t="str">
            <v>LE MOUEL DIMITRI</v>
          </cell>
          <cell r="C154" t="str">
            <v>VELO SPRINT BOUCHAIN</v>
          </cell>
          <cell r="D154">
            <v>2</v>
          </cell>
          <cell r="E154">
            <v>1</v>
          </cell>
        </row>
        <row r="155">
          <cell r="B155" t="str">
            <v>DEWAILLY VINCENT</v>
          </cell>
          <cell r="C155" t="str">
            <v>UNION SPORTIVE SAINT ANDRE</v>
          </cell>
          <cell r="D155">
            <v>1</v>
          </cell>
          <cell r="E155">
            <v>2</v>
          </cell>
        </row>
        <row r="156">
          <cell r="B156" t="str">
            <v>LENGLET GUILLAUME</v>
          </cell>
          <cell r="C156" t="str">
            <v>NOUVELLE ETOILE SPORTIVE BOUE ETREUX</v>
          </cell>
          <cell r="D156">
            <v>1</v>
          </cell>
          <cell r="E156">
            <v>6</v>
          </cell>
        </row>
        <row r="157">
          <cell r="B157" t="str">
            <v>LEON SEBASTIEN</v>
          </cell>
          <cell r="C157" t="str">
            <v>VTT SAINT AMAND LES EAUX</v>
          </cell>
          <cell r="D157">
            <v>1</v>
          </cell>
          <cell r="E157">
            <v>3</v>
          </cell>
        </row>
        <row r="158">
          <cell r="B158" t="str">
            <v>LINDAUER FLORIAN</v>
          </cell>
          <cell r="C158" t="str">
            <v>ETOILE CYCLISTE LIEU ST AMAND</v>
          </cell>
          <cell r="D158">
            <v>1</v>
          </cell>
          <cell r="E158">
            <v>1</v>
          </cell>
        </row>
        <row r="159">
          <cell r="B159" t="str">
            <v>ALLART ERIC</v>
          </cell>
          <cell r="C159" t="str">
            <v>THELUS TEAM UNIS-VERT VTT</v>
          </cell>
          <cell r="D159">
            <v>0</v>
          </cell>
          <cell r="E159">
            <v>0</v>
          </cell>
        </row>
        <row r="160">
          <cell r="B160" t="str">
            <v>ARDHUIN JEROME</v>
          </cell>
          <cell r="C160" t="str">
            <v>ENTENTE CYCLISTE DE FONTAINE AU BOIS</v>
          </cell>
          <cell r="D160">
            <v>0</v>
          </cell>
          <cell r="E160">
            <v>4</v>
          </cell>
        </row>
        <row r="161">
          <cell r="B161" t="str">
            <v>ASPEELE CÉDRIC</v>
          </cell>
          <cell r="C161" t="str">
            <v>VTT SAINT AMAND LES EAUX</v>
          </cell>
          <cell r="D161">
            <v>0</v>
          </cell>
          <cell r="E161">
            <v>0</v>
          </cell>
        </row>
        <row r="162">
          <cell r="B162" t="str">
            <v>BARTHELEMY MARC</v>
          </cell>
          <cell r="C162" t="str">
            <v>ETOILE CYCLISTE FEIGNIES</v>
          </cell>
          <cell r="D162">
            <v>0</v>
          </cell>
          <cell r="E162">
            <v>0</v>
          </cell>
        </row>
        <row r="163">
          <cell r="B163" t="str">
            <v>BERRIER LUDOVIC</v>
          </cell>
          <cell r="C163" t="str">
            <v>UNION VELOCIPEDIQUE JEUMONT MARPENT</v>
          </cell>
          <cell r="D163">
            <v>0</v>
          </cell>
          <cell r="E163">
            <v>0</v>
          </cell>
        </row>
        <row r="164">
          <cell r="B164" t="str">
            <v>BERTHIER ANTOINE</v>
          </cell>
          <cell r="C164" t="str">
            <v>ETOILE CYCLISTE LIEU ST AMAND</v>
          </cell>
          <cell r="D164">
            <v>0</v>
          </cell>
          <cell r="E164">
            <v>0</v>
          </cell>
        </row>
        <row r="165">
          <cell r="B165" t="str">
            <v>BISIAUX FRANCK</v>
          </cell>
          <cell r="C165" t="str">
            <v>ASSOCIATION CYCLISTE DE CUINCY</v>
          </cell>
          <cell r="D165">
            <v>0</v>
          </cell>
          <cell r="E165">
            <v>0</v>
          </cell>
        </row>
        <row r="166">
          <cell r="B166" t="str">
            <v>BOURDON KÉVIN</v>
          </cell>
          <cell r="C166" t="str">
            <v>BARLIN CERCLE LAIQUE</v>
          </cell>
          <cell r="D166">
            <v>0</v>
          </cell>
          <cell r="E166">
            <v>0</v>
          </cell>
        </row>
        <row r="167">
          <cell r="B167" t="str">
            <v>BRADEFER GERY</v>
          </cell>
          <cell r="C167" t="str">
            <v>TEAM SPECIALIZED LILLE</v>
          </cell>
          <cell r="D167">
            <v>0</v>
          </cell>
          <cell r="E167">
            <v>0</v>
          </cell>
        </row>
        <row r="168">
          <cell r="B168" t="str">
            <v>BREVIERE ALEXANDRE</v>
          </cell>
          <cell r="C168" t="str">
            <v>CAMPHIN EN CAREMBAULT CYCLING TEAM</v>
          </cell>
          <cell r="D168">
            <v>0</v>
          </cell>
          <cell r="E168">
            <v>0</v>
          </cell>
        </row>
        <row r="169">
          <cell r="B169" t="str">
            <v>BULKA MACIEJ</v>
          </cell>
          <cell r="C169" t="str">
            <v>UNION SPORTIVE VALENCIENNES MARLY</v>
          </cell>
          <cell r="D169">
            <v>0</v>
          </cell>
          <cell r="E169">
            <v>0</v>
          </cell>
        </row>
        <row r="170">
          <cell r="B170" t="str">
            <v>BURY RANDY</v>
          </cell>
          <cell r="C170" t="str">
            <v>UNION VELOCIPEDIQUE FOURMISIENNE</v>
          </cell>
          <cell r="D170">
            <v>0</v>
          </cell>
          <cell r="E170">
            <v>0</v>
          </cell>
        </row>
        <row r="171">
          <cell r="B171" t="str">
            <v>CONSTANT HERVE</v>
          </cell>
          <cell r="C171" t="str">
            <v>UNION SPORTIVE VALENCIENNES MARLY</v>
          </cell>
          <cell r="D171">
            <v>0</v>
          </cell>
          <cell r="E171">
            <v>0</v>
          </cell>
        </row>
        <row r="172">
          <cell r="B172" t="str">
            <v>CORMAN SEBASTIEN</v>
          </cell>
          <cell r="C172" t="str">
            <v>CAMPHIN EN CAREMBAULT CYCLING TEAM</v>
          </cell>
          <cell r="D172">
            <v>0</v>
          </cell>
          <cell r="E172">
            <v>0</v>
          </cell>
        </row>
        <row r="173">
          <cell r="B173" t="str">
            <v>COVIN KYLIAN</v>
          </cell>
          <cell r="C173" t="str">
            <v>ETOILE CYCLISTE TOURCOING</v>
          </cell>
          <cell r="D173">
            <v>0</v>
          </cell>
          <cell r="E173">
            <v>0</v>
          </cell>
        </row>
        <row r="174">
          <cell r="B174" t="str">
            <v>DECROIX JORDAN</v>
          </cell>
          <cell r="C174" t="str">
            <v>ENTENTE CYCLISTE DE FONTAINE AU BOIS</v>
          </cell>
          <cell r="D174">
            <v>0</v>
          </cell>
          <cell r="E174">
            <v>0</v>
          </cell>
        </row>
        <row r="175">
          <cell r="B175" t="str">
            <v>DELANGRE TOM</v>
          </cell>
          <cell r="C175" t="str">
            <v>UNION SPORTIVE SAINT ANDRE</v>
          </cell>
          <cell r="D175">
            <v>0</v>
          </cell>
          <cell r="E175">
            <v>0</v>
          </cell>
        </row>
        <row r="176">
          <cell r="B176" t="str">
            <v>DELHAYE FLORENT</v>
          </cell>
          <cell r="C176" t="str">
            <v>CLUB CYCLISTE THUN ST MARTIN</v>
          </cell>
          <cell r="D176">
            <v>0</v>
          </cell>
          <cell r="E176">
            <v>0</v>
          </cell>
        </row>
        <row r="177">
          <cell r="B177" t="str">
            <v>GRARD HUGO</v>
          </cell>
          <cell r="C177" t="str">
            <v>CYCLO CLUB ORCHIES</v>
          </cell>
          <cell r="D177">
            <v>0</v>
          </cell>
          <cell r="E177">
            <v>0</v>
          </cell>
        </row>
        <row r="178">
          <cell r="B178" t="str">
            <v>HORCHOLLE RÉMI</v>
          </cell>
          <cell r="C178" t="str">
            <v>ETOILE CYCLISTE FEIGNIES</v>
          </cell>
          <cell r="D178">
            <v>0</v>
          </cell>
          <cell r="E178">
            <v>0</v>
          </cell>
        </row>
        <row r="179">
          <cell r="B179" t="str">
            <v>JAULNEAU YVAN</v>
          </cell>
          <cell r="C179" t="str">
            <v>VELO CLUB SOLESMES</v>
          </cell>
          <cell r="D179">
            <v>0</v>
          </cell>
          <cell r="E179">
            <v>0</v>
          </cell>
        </row>
        <row r="180">
          <cell r="B180" t="str">
            <v>LANCELLE FLORENTIN</v>
          </cell>
          <cell r="C180" t="str">
            <v>VTT SAINT AMAND LES EAUX</v>
          </cell>
          <cell r="D180">
            <v>0</v>
          </cell>
          <cell r="E180">
            <v>0</v>
          </cell>
        </row>
        <row r="181">
          <cell r="B181" t="str">
            <v>LECLERCQ JULIEN</v>
          </cell>
          <cell r="C181" t="str">
            <v>MERICOURT TEAM 2</v>
          </cell>
          <cell r="D181">
            <v>0</v>
          </cell>
          <cell r="E181">
            <v>0</v>
          </cell>
        </row>
        <row r="182">
          <cell r="B182" t="str">
            <v>LEFEBVRE TIMOTHE</v>
          </cell>
          <cell r="C182" t="str">
            <v>TEAM DECOPUB PROVILLE</v>
          </cell>
          <cell r="D182">
            <v>0</v>
          </cell>
          <cell r="E182">
            <v>0</v>
          </cell>
        </row>
        <row r="183">
          <cell r="B183" t="str">
            <v>LEGUEUX LAURENT</v>
          </cell>
          <cell r="C183" t="str">
            <v>UNION VELOCIPEDIQUE FOURMISIENNE</v>
          </cell>
          <cell r="D183">
            <v>0</v>
          </cell>
          <cell r="E183">
            <v>0</v>
          </cell>
        </row>
        <row r="184">
          <cell r="B184" t="str">
            <v>LEVOURC'H DAMIEN</v>
          </cell>
          <cell r="C184" t="str">
            <v>MERICOURT TEAM 2</v>
          </cell>
          <cell r="D184">
            <v>0</v>
          </cell>
          <cell r="E184">
            <v>0</v>
          </cell>
        </row>
        <row r="185">
          <cell r="B185" t="str">
            <v>LUSTRE DAMIEN</v>
          </cell>
          <cell r="C185" t="str">
            <v>MERICOURT TEAM 2</v>
          </cell>
          <cell r="D185">
            <v>0</v>
          </cell>
          <cell r="E185">
            <v>0</v>
          </cell>
        </row>
        <row r="186">
          <cell r="B186" t="str">
            <v>MAERTEN LOÏC</v>
          </cell>
          <cell r="C186" t="str">
            <v>UNION SPORTIVE SAINT ANDRE</v>
          </cell>
          <cell r="D186">
            <v>0</v>
          </cell>
          <cell r="E186">
            <v>1</v>
          </cell>
        </row>
        <row r="187">
          <cell r="B187" t="str">
            <v>MATTIOLI RONALD</v>
          </cell>
          <cell r="C187" t="str">
            <v>TEAM SPECIALIZED LILLE</v>
          </cell>
          <cell r="D187">
            <v>0</v>
          </cell>
          <cell r="E187">
            <v>0</v>
          </cell>
        </row>
        <row r="188">
          <cell r="B188" t="str">
            <v>MONVOISIN FLAVIEN</v>
          </cell>
          <cell r="C188" t="str">
            <v>TEAM BOUSIES</v>
          </cell>
          <cell r="D188">
            <v>0</v>
          </cell>
          <cell r="E188">
            <v>1</v>
          </cell>
        </row>
        <row r="189">
          <cell r="B189" t="str">
            <v>PRUVOST CLEMENT</v>
          </cell>
          <cell r="C189" t="str">
            <v>AGNY AMICALE LAIQUE</v>
          </cell>
          <cell r="D189">
            <v>0</v>
          </cell>
          <cell r="E189">
            <v>0</v>
          </cell>
        </row>
        <row r="190">
          <cell r="B190" t="str">
            <v>SIX CORENTIN</v>
          </cell>
          <cell r="C190" t="str">
            <v>CAMPHIN EN CAREMBAULT CYCLING TEAM</v>
          </cell>
          <cell r="D190">
            <v>0</v>
          </cell>
          <cell r="E190">
            <v>0</v>
          </cell>
        </row>
        <row r="191">
          <cell r="B191" t="str">
            <v>SIX QUENTIN</v>
          </cell>
          <cell r="C191" t="str">
            <v>CAMPHIN EN CAREMBAULT CYCLING TEAM</v>
          </cell>
          <cell r="D191">
            <v>0</v>
          </cell>
          <cell r="E191">
            <v>0</v>
          </cell>
        </row>
        <row r="192">
          <cell r="B192" t="str">
            <v>TANJON BRUNO</v>
          </cell>
          <cell r="C192" t="str">
            <v>ECVA</v>
          </cell>
          <cell r="D192">
            <v>0</v>
          </cell>
          <cell r="E192">
            <v>0</v>
          </cell>
        </row>
        <row r="193">
          <cell r="B193" t="str">
            <v>WYPELIER ALEXANDRE</v>
          </cell>
          <cell r="C193" t="str">
            <v>LA PEDALE MADELEINOISE</v>
          </cell>
          <cell r="D193">
            <v>0</v>
          </cell>
          <cell r="E193">
            <v>0</v>
          </cell>
        </row>
        <row r="194">
          <cell r="D194">
            <v>0</v>
          </cell>
          <cell r="E194">
            <v>0</v>
          </cell>
        </row>
        <row r="195">
          <cell r="D195">
            <v>0</v>
          </cell>
          <cell r="E195">
            <v>0</v>
          </cell>
        </row>
        <row r="196">
          <cell r="D196">
            <v>0</v>
          </cell>
          <cell r="E196">
            <v>0</v>
          </cell>
        </row>
        <row r="197">
          <cell r="D197">
            <v>0</v>
          </cell>
          <cell r="E197">
            <v>0</v>
          </cell>
        </row>
        <row r="198">
          <cell r="B198" t="str">
            <v>HEUNET OLIVIER</v>
          </cell>
          <cell r="C198" t="str">
            <v>GAZ ELEC CLUB DE DOUAI</v>
          </cell>
          <cell r="E198">
            <v>0</v>
          </cell>
        </row>
        <row r="199">
          <cell r="B199" t="str">
            <v>LECOLIER STEPHANE</v>
          </cell>
          <cell r="C199" t="str">
            <v>TEAM SPECIALIZED LILLE</v>
          </cell>
          <cell r="E199">
            <v>0</v>
          </cell>
        </row>
        <row r="200">
          <cell r="E200">
            <v>0</v>
          </cell>
        </row>
      </sheetData>
      <sheetData sheetId="1">
        <row r="3">
          <cell r="B3" t="str">
            <v>LEVAS LAURENT</v>
          </cell>
          <cell r="C3" t="str">
            <v>UNION SPORTIVE VALENCIENNES MARLY</v>
          </cell>
          <cell r="D3">
            <v>328</v>
          </cell>
          <cell r="E3">
            <v>17</v>
          </cell>
        </row>
        <row r="4">
          <cell r="B4" t="str">
            <v>BAILLY FLORIAN</v>
          </cell>
          <cell r="C4" t="str">
            <v>ESEG DOUAI</v>
          </cell>
          <cell r="D4">
            <v>167</v>
          </cell>
          <cell r="E4">
            <v>11</v>
          </cell>
        </row>
        <row r="5">
          <cell r="B5" t="str">
            <v>LE MOULLEC LOIC</v>
          </cell>
          <cell r="C5" t="str">
            <v>FLEURBAIX TEAM SHARK VTT</v>
          </cell>
          <cell r="D5">
            <v>0</v>
          </cell>
          <cell r="E5">
            <v>0</v>
          </cell>
        </row>
        <row r="6">
          <cell r="B6" t="str">
            <v>NIEDZWIECKI VINCENT</v>
          </cell>
          <cell r="C6" t="str">
            <v>NEW TEAM MAULDE</v>
          </cell>
          <cell r="D6">
            <v>123</v>
          </cell>
          <cell r="E6">
            <v>10</v>
          </cell>
        </row>
        <row r="7">
          <cell r="B7" t="str">
            <v>THIBAUT LOUIS</v>
          </cell>
          <cell r="C7" t="str">
            <v>UNION SPORTIVE VALENCIENNES MARLY</v>
          </cell>
          <cell r="D7">
            <v>28</v>
          </cell>
          <cell r="E7">
            <v>1</v>
          </cell>
        </row>
        <row r="8">
          <cell r="B8" t="str">
            <v>HEULERS FLORIAN</v>
          </cell>
          <cell r="C8" t="str">
            <v>CAMPHIN EN CAREMBAULT CYCLING TEAM</v>
          </cell>
          <cell r="D8">
            <v>89</v>
          </cell>
          <cell r="E8">
            <v>3</v>
          </cell>
        </row>
        <row r="9">
          <cell r="B9" t="str">
            <v>MAHOUDAUX ETIENNE</v>
          </cell>
          <cell r="C9" t="str">
            <v>52X11 HIRSON THIÉRACHE</v>
          </cell>
          <cell r="D9">
            <v>65</v>
          </cell>
          <cell r="E9">
            <v>3</v>
          </cell>
        </row>
        <row r="10">
          <cell r="B10" t="str">
            <v>GILLOEN STEPHANE</v>
          </cell>
          <cell r="C10" t="str">
            <v>UNION CYCLISTE WATTIGNIES</v>
          </cell>
          <cell r="D10">
            <v>4</v>
          </cell>
          <cell r="E10">
            <v>2</v>
          </cell>
        </row>
        <row r="11">
          <cell r="B11" t="str">
            <v>RENNUIT BENOIT</v>
          </cell>
          <cell r="C11" t="str">
            <v>NOEUX VELO CLUB NOEUXOIS</v>
          </cell>
          <cell r="D11">
            <v>75</v>
          </cell>
          <cell r="E11">
            <v>4</v>
          </cell>
        </row>
        <row r="12">
          <cell r="B12" t="str">
            <v>IERA GIOVAMBATTISTA</v>
          </cell>
          <cell r="C12" t="str">
            <v>ASSOCIATION CYCLISTE BELLAINGEOISE</v>
          </cell>
          <cell r="D12">
            <v>88</v>
          </cell>
          <cell r="E12">
            <v>2</v>
          </cell>
        </row>
        <row r="13">
          <cell r="B13" t="str">
            <v>FARDOUX DANY</v>
          </cell>
          <cell r="C13" t="str">
            <v>FLEURBAIX TEAM SHARK VTT</v>
          </cell>
          <cell r="D13">
            <v>0</v>
          </cell>
          <cell r="E13">
            <v>0</v>
          </cell>
        </row>
        <row r="14">
          <cell r="B14" t="str">
            <v>BASTIN CYRIL</v>
          </cell>
          <cell r="C14" t="str">
            <v>THELUS TEAM UNIS-VERT VTT</v>
          </cell>
          <cell r="D14">
            <v>14</v>
          </cell>
          <cell r="E14">
            <v>3</v>
          </cell>
        </row>
        <row r="15">
          <cell r="B15" t="str">
            <v>VANWYNENDAELE REMY</v>
          </cell>
          <cell r="C15" t="str">
            <v>EQUIPE CYCLISTE HUMMING RACING VILLERS POL</v>
          </cell>
          <cell r="D15">
            <v>0</v>
          </cell>
          <cell r="E15">
            <v>0</v>
          </cell>
        </row>
        <row r="16">
          <cell r="B16" t="str">
            <v>DI GIOVANNI FREDERIC</v>
          </cell>
          <cell r="C16" t="str">
            <v>T.C.S.P. 59 - FERRIERE LA GRANDE</v>
          </cell>
          <cell r="D16">
            <v>230</v>
          </cell>
          <cell r="E16">
            <v>9</v>
          </cell>
        </row>
        <row r="17">
          <cell r="B17" t="str">
            <v>BERTHE THOMAS</v>
          </cell>
          <cell r="C17" t="str">
            <v>UNION SPORTIVE VALENCIENNES MARLY</v>
          </cell>
          <cell r="D17">
            <v>1</v>
          </cell>
          <cell r="E17">
            <v>2</v>
          </cell>
        </row>
        <row r="18">
          <cell r="B18" t="str">
            <v>LEBLOND MATHIEU</v>
          </cell>
          <cell r="C18" t="str">
            <v>TEAM POLICE HDFN - ROUBAIX</v>
          </cell>
          <cell r="D18">
            <v>98</v>
          </cell>
          <cell r="E18">
            <v>4</v>
          </cell>
        </row>
        <row r="19">
          <cell r="B19" t="str">
            <v>VANACKER GEOFFREY</v>
          </cell>
          <cell r="C19" t="str">
            <v>TEAM CYCLISTE BERMERAIN</v>
          </cell>
          <cell r="D19">
            <v>96</v>
          </cell>
          <cell r="E19">
            <v>4</v>
          </cell>
        </row>
        <row r="20">
          <cell r="B20" t="str">
            <v>DESSORT CLEMENT</v>
          </cell>
          <cell r="C20" t="str">
            <v>ESPOIR CYCLISTE WAMBRECHIES MARQUETTE</v>
          </cell>
          <cell r="D20">
            <v>1</v>
          </cell>
          <cell r="E20">
            <v>1</v>
          </cell>
        </row>
        <row r="21">
          <cell r="B21" t="str">
            <v>HUART GUILLAUME</v>
          </cell>
          <cell r="C21" t="str">
            <v>CYCLO CLUB ORCHIES</v>
          </cell>
          <cell r="D21">
            <v>19</v>
          </cell>
          <cell r="E21">
            <v>3</v>
          </cell>
        </row>
        <row r="22">
          <cell r="B22" t="str">
            <v>GARD ALEXI</v>
          </cell>
          <cell r="C22" t="str">
            <v>VELO CLUB SOLESMES</v>
          </cell>
          <cell r="D22">
            <v>36</v>
          </cell>
          <cell r="E22">
            <v>5</v>
          </cell>
        </row>
        <row r="23">
          <cell r="B23" t="str">
            <v>DOUCHET THIBAULT</v>
          </cell>
          <cell r="C23" t="str">
            <v>GAZ ELEC CLUB DE DOUAI</v>
          </cell>
          <cell r="D23">
            <v>76</v>
          </cell>
          <cell r="E23">
            <v>6</v>
          </cell>
        </row>
        <row r="24">
          <cell r="B24" t="str">
            <v>ARBILLOT VALENTIN</v>
          </cell>
          <cell r="C24" t="str">
            <v>AS SPORTIVE TONNERROISE</v>
          </cell>
          <cell r="D24">
            <v>89</v>
          </cell>
          <cell r="E24">
            <v>3</v>
          </cell>
        </row>
        <row r="25">
          <cell r="B25" t="str">
            <v>MARTINEZ JÉRÔME</v>
          </cell>
          <cell r="C25" t="str">
            <v>NEW TEAM MAULDE</v>
          </cell>
          <cell r="D25">
            <v>125</v>
          </cell>
          <cell r="E25">
            <v>9</v>
          </cell>
        </row>
        <row r="26">
          <cell r="B26" t="str">
            <v>CREPEL FLORIAN</v>
          </cell>
          <cell r="C26" t="str">
            <v>UNION SPORTIVE VALENCIENNES MARLY</v>
          </cell>
          <cell r="D26">
            <v>0</v>
          </cell>
          <cell r="E26">
            <v>0</v>
          </cell>
        </row>
        <row r="27">
          <cell r="B27" t="str">
            <v>DUPRONT DAVID</v>
          </cell>
          <cell r="C27" t="str">
            <v>ASSOCIATION CYCLISTE AMIENOISE</v>
          </cell>
          <cell r="D27">
            <v>66</v>
          </cell>
          <cell r="E27">
            <v>2</v>
          </cell>
        </row>
        <row r="28">
          <cell r="B28" t="str">
            <v>GLINEUR MICKAEL</v>
          </cell>
          <cell r="C28" t="str">
            <v>ETOILE CYCLISTE LIEU ST AMAND</v>
          </cell>
          <cell r="D28">
            <v>14</v>
          </cell>
          <cell r="E28">
            <v>9</v>
          </cell>
        </row>
        <row r="29">
          <cell r="B29" t="str">
            <v>PALAC SIMON</v>
          </cell>
          <cell r="C29" t="str">
            <v>TEAM B.B.L. HERGNIES</v>
          </cell>
          <cell r="D29">
            <v>0</v>
          </cell>
          <cell r="E29">
            <v>0</v>
          </cell>
        </row>
        <row r="30">
          <cell r="B30" t="str">
            <v>ROULY FRANCK</v>
          </cell>
          <cell r="C30" t="str">
            <v>ETOILE CYCLISTE LIEU ST AMAND</v>
          </cell>
          <cell r="D30">
            <v>43</v>
          </cell>
          <cell r="E30">
            <v>7</v>
          </cell>
        </row>
        <row r="31">
          <cell r="B31" t="str">
            <v>DEURBROECK KRIS</v>
          </cell>
          <cell r="C31" t="str">
            <v>UNION SPORTIVE SAINT ANDRE</v>
          </cell>
          <cell r="D31">
            <v>148</v>
          </cell>
          <cell r="E31">
            <v>3</v>
          </cell>
        </row>
        <row r="32">
          <cell r="B32" t="str">
            <v>VANAUBERG EDDY</v>
          </cell>
          <cell r="C32" t="str">
            <v>TEAM B.B.L. HERGNIES</v>
          </cell>
          <cell r="D32">
            <v>158</v>
          </cell>
          <cell r="E32">
            <v>11</v>
          </cell>
        </row>
        <row r="33">
          <cell r="B33" t="str">
            <v>MISMAQUE JACQUES</v>
          </cell>
          <cell r="C33" t="str">
            <v>ASSOCIATION CYCLISTE BELLAINGEOISE</v>
          </cell>
          <cell r="D33">
            <v>339</v>
          </cell>
          <cell r="E33">
            <v>11</v>
          </cell>
        </row>
        <row r="34">
          <cell r="B34" t="str">
            <v>LIONNE DORIAN</v>
          </cell>
          <cell r="C34" t="str">
            <v>HAVELUY CYCLO CLUB</v>
          </cell>
          <cell r="D34">
            <v>81</v>
          </cell>
          <cell r="E34">
            <v>6</v>
          </cell>
        </row>
        <row r="35">
          <cell r="B35" t="str">
            <v>LEPLAN BENJAMIN</v>
          </cell>
          <cell r="C35" t="str">
            <v>MERICOURT TEAM 2</v>
          </cell>
          <cell r="D35">
            <v>16</v>
          </cell>
          <cell r="E35">
            <v>5</v>
          </cell>
        </row>
        <row r="36">
          <cell r="B36" t="str">
            <v>DASSONVILLE SEBASTIEN</v>
          </cell>
          <cell r="C36" t="str">
            <v>NOEUX VELO CLUB NOEUXOIS</v>
          </cell>
          <cell r="D36">
            <v>0</v>
          </cell>
          <cell r="E36">
            <v>0</v>
          </cell>
        </row>
        <row r="37">
          <cell r="B37" t="str">
            <v>SIZAIRE VINCENT</v>
          </cell>
          <cell r="C37" t="str">
            <v>NEW TEAM MAULDE</v>
          </cell>
          <cell r="D37">
            <v>180</v>
          </cell>
          <cell r="E37">
            <v>11</v>
          </cell>
        </row>
        <row r="38">
          <cell r="B38" t="str">
            <v>KNOCKAERT ROMAIN</v>
          </cell>
          <cell r="C38" t="str">
            <v>CLUB CYCLISTE VERLINGHEM</v>
          </cell>
          <cell r="D38">
            <v>0</v>
          </cell>
          <cell r="E38">
            <v>0</v>
          </cell>
        </row>
        <row r="39">
          <cell r="B39" t="str">
            <v>WINS JEAN FRANÇOIS</v>
          </cell>
          <cell r="C39" t="str">
            <v>T.C.S.P. 59 - FERRIERE LA GRANDE</v>
          </cell>
          <cell r="D39">
            <v>45</v>
          </cell>
          <cell r="E39">
            <v>7</v>
          </cell>
        </row>
        <row r="40">
          <cell r="B40" t="str">
            <v>DI CARLO DONATO</v>
          </cell>
          <cell r="C40" t="str">
            <v>NEW ORANGE TEAM BOUSBECQUE</v>
          </cell>
          <cell r="D40">
            <v>428</v>
          </cell>
          <cell r="E40">
            <v>14</v>
          </cell>
        </row>
        <row r="41">
          <cell r="B41" t="str">
            <v>PELLETIER SULLIVAN</v>
          </cell>
          <cell r="C41" t="str">
            <v>UNION VELOCIPEDIQUE FOURMISIENNE</v>
          </cell>
          <cell r="D41">
            <v>0</v>
          </cell>
          <cell r="E41">
            <v>0</v>
          </cell>
        </row>
        <row r="42">
          <cell r="B42" t="str">
            <v>LETELLIER JEROME</v>
          </cell>
          <cell r="C42" t="str">
            <v>52X11 HIRSON THIÉRACHE</v>
          </cell>
          <cell r="D42">
            <v>34</v>
          </cell>
          <cell r="E42">
            <v>1</v>
          </cell>
        </row>
        <row r="43">
          <cell r="B43" t="str">
            <v>LEBON CYRIL</v>
          </cell>
          <cell r="C43" t="str">
            <v>ESPOIR CYCLISTE WAMBRECHIES MARQUETTE</v>
          </cell>
          <cell r="D43">
            <v>126</v>
          </cell>
          <cell r="E43">
            <v>4</v>
          </cell>
        </row>
        <row r="44">
          <cell r="B44" t="str">
            <v>RIGAUX JEAN JACQUES</v>
          </cell>
          <cell r="C44" t="str">
            <v>CLUB CYCLISTE THUN ST MARTIN</v>
          </cell>
          <cell r="D44">
            <v>445</v>
          </cell>
          <cell r="E44">
            <v>15</v>
          </cell>
        </row>
        <row r="45">
          <cell r="B45" t="str">
            <v>BROQUIN XAVIER</v>
          </cell>
          <cell r="C45" t="str">
            <v>CYCLO CLUB BERGUES</v>
          </cell>
          <cell r="D45">
            <v>0</v>
          </cell>
          <cell r="E45">
            <v>0</v>
          </cell>
        </row>
        <row r="46">
          <cell r="B46" t="str">
            <v>DEVIGNE NICOLAS</v>
          </cell>
          <cell r="C46" t="str">
            <v>UNION SPORTIVE SAINT ANDRE</v>
          </cell>
          <cell r="D46">
            <v>154</v>
          </cell>
          <cell r="E46">
            <v>6</v>
          </cell>
        </row>
        <row r="47">
          <cell r="B47" t="str">
            <v>DERREVEAUX CHRISTOPHE</v>
          </cell>
          <cell r="C47" t="str">
            <v>ETOILE CYCLISTE TOURCOING</v>
          </cell>
          <cell r="D47">
            <v>0</v>
          </cell>
          <cell r="E47">
            <v>1</v>
          </cell>
        </row>
        <row r="48">
          <cell r="B48" t="str">
            <v>BOUDIN MATHIEU</v>
          </cell>
          <cell r="C48" t="str">
            <v>TEAM POLICE HDFN - ROUBAIX</v>
          </cell>
          <cell r="D48">
            <v>3</v>
          </cell>
          <cell r="E48">
            <v>6</v>
          </cell>
        </row>
        <row r="49">
          <cell r="B49" t="str">
            <v>CAPELLE FRANCKY</v>
          </cell>
          <cell r="C49" t="str">
            <v>ETOILE CYCLISTE TOURCOING</v>
          </cell>
          <cell r="D49">
            <v>213</v>
          </cell>
          <cell r="E49">
            <v>13</v>
          </cell>
        </row>
        <row r="50">
          <cell r="B50" t="str">
            <v>BONNAY LUCAS</v>
          </cell>
          <cell r="C50" t="str">
            <v>ETOILE CYCLISTE TOURCOING</v>
          </cell>
          <cell r="D50">
            <v>51</v>
          </cell>
          <cell r="E50">
            <v>1</v>
          </cell>
        </row>
        <row r="51">
          <cell r="B51" t="str">
            <v>MOUCHART AXEL</v>
          </cell>
          <cell r="C51" t="str">
            <v>ETOILE CYCLISTE FEIGNIES</v>
          </cell>
          <cell r="D51">
            <v>34</v>
          </cell>
          <cell r="E51">
            <v>2</v>
          </cell>
        </row>
        <row r="52">
          <cell r="B52" t="str">
            <v>DEBOCK JULIE</v>
          </cell>
          <cell r="C52" t="str">
            <v>ETOILE CYCLISTE LIEU ST AMAND</v>
          </cell>
          <cell r="D52">
            <v>118</v>
          </cell>
          <cell r="E52">
            <v>11</v>
          </cell>
        </row>
        <row r="53">
          <cell r="B53" t="str">
            <v>MESANS DIDIER</v>
          </cell>
          <cell r="C53" t="str">
            <v>NEW ORANGE TEAM BOUSBECQUE</v>
          </cell>
          <cell r="D53">
            <v>102</v>
          </cell>
          <cell r="E53">
            <v>7</v>
          </cell>
        </row>
        <row r="54">
          <cell r="B54" t="str">
            <v>TRIOLO FLORENT</v>
          </cell>
          <cell r="C54" t="str">
            <v>VELO CLUB DE L'ESCAUT ANZIN</v>
          </cell>
          <cell r="D54">
            <v>72</v>
          </cell>
          <cell r="E54">
            <v>7</v>
          </cell>
        </row>
        <row r="55">
          <cell r="B55" t="str">
            <v>SAVREUX SAMUEL</v>
          </cell>
          <cell r="C55" t="str">
            <v>ASSOCIATION CYCLISTE AMIENOISE</v>
          </cell>
          <cell r="D55">
            <v>98</v>
          </cell>
          <cell r="E55">
            <v>6</v>
          </cell>
        </row>
        <row r="56">
          <cell r="B56" t="str">
            <v>CRIGNON NOE</v>
          </cell>
          <cell r="C56" t="str">
            <v>CAMPHIN EN CAREMBAULT CYCLING TEAM</v>
          </cell>
          <cell r="D56">
            <v>62</v>
          </cell>
          <cell r="E56">
            <v>2</v>
          </cell>
        </row>
        <row r="57">
          <cell r="B57" t="str">
            <v>RIBEAUCOURT YANNICK</v>
          </cell>
          <cell r="C57" t="str">
            <v>ETOILE CYCLISTE FEIGNIES</v>
          </cell>
          <cell r="D57">
            <v>238</v>
          </cell>
          <cell r="E57">
            <v>12</v>
          </cell>
        </row>
        <row r="58">
          <cell r="B58" t="str">
            <v>POUCET LAURENT</v>
          </cell>
          <cell r="C58" t="str">
            <v>ASSOCIATION CYCLISTE D'ETROEUNGT</v>
          </cell>
          <cell r="D58">
            <v>342</v>
          </cell>
          <cell r="E58">
            <v>12</v>
          </cell>
        </row>
        <row r="59">
          <cell r="B59" t="str">
            <v>LANSIAUX ANTHONY</v>
          </cell>
          <cell r="C59" t="str">
            <v>CLUB CYCLISTE THUN ST MARTIN</v>
          </cell>
          <cell r="D59">
            <v>45</v>
          </cell>
          <cell r="E59">
            <v>9</v>
          </cell>
        </row>
        <row r="60">
          <cell r="B60" t="str">
            <v>DOOM PATRICE</v>
          </cell>
          <cell r="C60" t="str">
            <v>ROUE D'OR COMINOISE</v>
          </cell>
          <cell r="D60">
            <v>22</v>
          </cell>
          <cell r="E60">
            <v>5</v>
          </cell>
        </row>
        <row r="61">
          <cell r="B61" t="str">
            <v>BARTHELEMY ANTOINE</v>
          </cell>
          <cell r="C61" t="str">
            <v>ASSOCIATION CYCLISTE D'ETROEUNGT</v>
          </cell>
          <cell r="D61">
            <v>374</v>
          </cell>
          <cell r="E61">
            <v>11</v>
          </cell>
        </row>
        <row r="62">
          <cell r="B62" t="str">
            <v>KNOCKAERT JULIEN</v>
          </cell>
          <cell r="C62" t="str">
            <v>CLUB CYCLISTE VERLINGHEM</v>
          </cell>
          <cell r="D62">
            <v>130</v>
          </cell>
          <cell r="E62">
            <v>7</v>
          </cell>
        </row>
        <row r="63">
          <cell r="B63" t="str">
            <v>RIBAUCOUR MARC</v>
          </cell>
          <cell r="C63" t="str">
            <v>CLUB CYCLISTE VERLINGHEM</v>
          </cell>
          <cell r="D63">
            <v>0</v>
          </cell>
          <cell r="E63">
            <v>0</v>
          </cell>
        </row>
        <row r="64">
          <cell r="B64" t="str">
            <v>MARMUSE FRANCOIS</v>
          </cell>
          <cell r="C64" t="str">
            <v>ENTENTE CYCLISTE DE FONTAINE AU BOIS</v>
          </cell>
          <cell r="D64">
            <v>0</v>
          </cell>
          <cell r="E64">
            <v>0</v>
          </cell>
        </row>
        <row r="65">
          <cell r="B65" t="str">
            <v>DUTRANOIT THEO</v>
          </cell>
          <cell r="C65" t="str">
            <v>ETOILE CYCLISTE LIEU ST AMAND</v>
          </cell>
          <cell r="D65">
            <v>0</v>
          </cell>
          <cell r="E65">
            <v>0</v>
          </cell>
        </row>
        <row r="66">
          <cell r="B66" t="str">
            <v>CHOQUET DAVID</v>
          </cell>
          <cell r="C66" t="str">
            <v>UNION SPORTIVE SAINT ANDRE</v>
          </cell>
          <cell r="D66">
            <v>109</v>
          </cell>
          <cell r="E66">
            <v>10</v>
          </cell>
        </row>
        <row r="67">
          <cell r="B67" t="str">
            <v>MEYNET THOMAS</v>
          </cell>
          <cell r="C67" t="str">
            <v>VTT SAINT AMAND LES EAUX</v>
          </cell>
          <cell r="D67">
            <v>0</v>
          </cell>
          <cell r="E67">
            <v>0</v>
          </cell>
        </row>
        <row r="68">
          <cell r="B68" t="str">
            <v>SAUVAGE FRANCOIS</v>
          </cell>
          <cell r="C68" t="str">
            <v>VELO CLUB DE L'ESCAUT ANZIN</v>
          </cell>
          <cell r="D68">
            <v>83</v>
          </cell>
          <cell r="E68">
            <v>8</v>
          </cell>
        </row>
        <row r="69">
          <cell r="B69" t="str">
            <v>ANASTASOAIE OGER DIMITRI</v>
          </cell>
          <cell r="C69" t="str">
            <v>GAZ ELEC CLUB DE DOUAI</v>
          </cell>
          <cell r="D69">
            <v>155</v>
          </cell>
          <cell r="E69">
            <v>8</v>
          </cell>
        </row>
        <row r="70">
          <cell r="B70" t="str">
            <v>DIAS MARTIN BAPTISTE</v>
          </cell>
          <cell r="C70" t="str">
            <v>CAMPHIN EN CAREMBAULT CYCLING TEAM</v>
          </cell>
          <cell r="D70">
            <v>0</v>
          </cell>
          <cell r="E70">
            <v>0</v>
          </cell>
        </row>
        <row r="71">
          <cell r="B71" t="str">
            <v>SAINTRAIN CORENTIN</v>
          </cell>
          <cell r="C71" t="str">
            <v>ETOILE CYCLISTE LIEU ST AMAND</v>
          </cell>
          <cell r="D71">
            <v>303</v>
          </cell>
          <cell r="E71">
            <v>11</v>
          </cell>
        </row>
        <row r="72">
          <cell r="B72" t="str">
            <v>ALBERTINI LUDOVIC</v>
          </cell>
          <cell r="C72" t="str">
            <v>VELO CLUB UNION HALLUIN</v>
          </cell>
          <cell r="D72">
            <v>0</v>
          </cell>
          <cell r="E72">
            <v>0</v>
          </cell>
        </row>
        <row r="73">
          <cell r="B73" t="str">
            <v>DI CARLO DAVID</v>
          </cell>
          <cell r="C73" t="str">
            <v>NEW ORANGE TEAM BOUSBECQUE</v>
          </cell>
          <cell r="D73">
            <v>129</v>
          </cell>
          <cell r="E73">
            <v>8</v>
          </cell>
        </row>
        <row r="74">
          <cell r="B74" t="str">
            <v>ROULY ALEXIS</v>
          </cell>
          <cell r="C74" t="str">
            <v>TEAM BOUSIES</v>
          </cell>
          <cell r="D74">
            <v>40</v>
          </cell>
          <cell r="E74">
            <v>8</v>
          </cell>
        </row>
        <row r="75">
          <cell r="B75" t="str">
            <v>LECCI PIERRE</v>
          </cell>
          <cell r="C75" t="str">
            <v>HAVELUY CYCLO CLUB</v>
          </cell>
          <cell r="D75">
            <v>50</v>
          </cell>
          <cell r="E75">
            <v>4</v>
          </cell>
        </row>
        <row r="76">
          <cell r="B76" t="str">
            <v>BOUTOUT TONY</v>
          </cell>
          <cell r="C76" t="str">
            <v>GAZ ELEC CLUB DE DOUAI</v>
          </cell>
          <cell r="D76">
            <v>0</v>
          </cell>
          <cell r="E76">
            <v>0</v>
          </cell>
        </row>
        <row r="77">
          <cell r="B77" t="str">
            <v>DEPARIS TRISTAN</v>
          </cell>
          <cell r="C77" t="str">
            <v>LINSELLES CYCLISME</v>
          </cell>
          <cell r="D77">
            <v>174</v>
          </cell>
          <cell r="E77">
            <v>7</v>
          </cell>
        </row>
        <row r="78">
          <cell r="B78" t="str">
            <v>PETIT OLIVIER</v>
          </cell>
          <cell r="C78" t="str">
            <v>ESPOIR CYCLISTE WAMBRECHIES MARQUETTE</v>
          </cell>
          <cell r="D78">
            <v>1</v>
          </cell>
          <cell r="E78">
            <v>1</v>
          </cell>
        </row>
        <row r="79">
          <cell r="B79" t="str">
            <v>MACHEPY SAMUEL</v>
          </cell>
          <cell r="C79" t="str">
            <v>VELO CLUB SOLESMES</v>
          </cell>
          <cell r="D79">
            <v>10</v>
          </cell>
          <cell r="E79">
            <v>1</v>
          </cell>
        </row>
        <row r="80">
          <cell r="B80" t="str">
            <v>CHOQUET JULIEN</v>
          </cell>
          <cell r="C80" t="str">
            <v>UNION SPORTIVE SAINT ANDRE</v>
          </cell>
          <cell r="D80">
            <v>90</v>
          </cell>
          <cell r="E80">
            <v>10</v>
          </cell>
        </row>
        <row r="81">
          <cell r="B81" t="str">
            <v>SAUVAGE ARNAUD</v>
          </cell>
          <cell r="C81" t="str">
            <v>VELO CLUB DE L'ESCAUT ANZIN</v>
          </cell>
          <cell r="D81">
            <v>0</v>
          </cell>
          <cell r="E81">
            <v>0</v>
          </cell>
        </row>
        <row r="82">
          <cell r="B82" t="str">
            <v>HELLOT FRANCOIS</v>
          </cell>
          <cell r="C82" t="str">
            <v>HAVELUY CYCLO CLUB</v>
          </cell>
          <cell r="D82">
            <v>21</v>
          </cell>
          <cell r="E82">
            <v>2</v>
          </cell>
        </row>
        <row r="83">
          <cell r="B83" t="str">
            <v>LAPOTRE FRANCOIS</v>
          </cell>
          <cell r="C83" t="str">
            <v>UNION SPORTIVE VALENCIENNES MARLY</v>
          </cell>
          <cell r="D83">
            <v>45</v>
          </cell>
          <cell r="E83">
            <v>4</v>
          </cell>
        </row>
        <row r="84">
          <cell r="B84" t="str">
            <v>MAZURE DAVID</v>
          </cell>
          <cell r="C84" t="str">
            <v>VELO CLUB HORNAING</v>
          </cell>
          <cell r="D84">
            <v>103</v>
          </cell>
          <cell r="E84">
            <v>6</v>
          </cell>
        </row>
        <row r="85">
          <cell r="B85" t="str">
            <v>MOITY CEDRIC</v>
          </cell>
          <cell r="C85" t="str">
            <v>EQUIPE CYCLISTE HUMMING RACING VILLERS POL</v>
          </cell>
          <cell r="D85">
            <v>0</v>
          </cell>
          <cell r="E85">
            <v>0</v>
          </cell>
        </row>
        <row r="86">
          <cell r="B86" t="str">
            <v>DRUART CORENTIN</v>
          </cell>
          <cell r="C86" t="str">
            <v>NEW TEAM MAULDE</v>
          </cell>
          <cell r="D86">
            <v>156</v>
          </cell>
          <cell r="E86">
            <v>8</v>
          </cell>
        </row>
        <row r="87">
          <cell r="B87" t="str">
            <v>HOUDART PHILIPPE</v>
          </cell>
          <cell r="C87" t="str">
            <v>CAMPHIN EN CAREMBAULT CYCLING TEAM</v>
          </cell>
          <cell r="D87">
            <v>88</v>
          </cell>
          <cell r="E87">
            <v>2</v>
          </cell>
        </row>
        <row r="88">
          <cell r="B88" t="str">
            <v>DELANNOY THIBAUT</v>
          </cell>
          <cell r="C88" t="str">
            <v>CYCLO CLUB ORCHIES</v>
          </cell>
          <cell r="D88">
            <v>0</v>
          </cell>
          <cell r="E88">
            <v>0</v>
          </cell>
        </row>
        <row r="89">
          <cell r="B89" t="str">
            <v>POIRE RYAN</v>
          </cell>
          <cell r="C89" t="str">
            <v>HENIN ETOILE CYCLISTE HENINOISE</v>
          </cell>
          <cell r="D89">
            <v>90</v>
          </cell>
          <cell r="E89">
            <v>3</v>
          </cell>
        </row>
        <row r="90">
          <cell r="B90" t="str">
            <v>VANBESIEN MARTIN</v>
          </cell>
          <cell r="C90" t="str">
            <v>ESEG DOUAI</v>
          </cell>
          <cell r="D90">
            <v>3</v>
          </cell>
          <cell r="E90">
            <v>3</v>
          </cell>
        </row>
        <row r="91">
          <cell r="B91" t="str">
            <v>VILAIN ENZO</v>
          </cell>
          <cell r="C91" t="str">
            <v>VTT SAINT AMAND LES EAUX</v>
          </cell>
          <cell r="D91">
            <v>50</v>
          </cell>
          <cell r="E91">
            <v>3</v>
          </cell>
        </row>
        <row r="92">
          <cell r="B92" t="str">
            <v>DUFOUR KEVIN</v>
          </cell>
          <cell r="C92" t="str">
            <v>VELO CLUB DE L'ESCAUT ANZIN</v>
          </cell>
          <cell r="D92">
            <v>23</v>
          </cell>
          <cell r="E92">
            <v>3</v>
          </cell>
        </row>
        <row r="93">
          <cell r="B93" t="str">
            <v>DARTUS MIKAEL</v>
          </cell>
          <cell r="C93" t="str">
            <v>VELO CLUB SOLESMES</v>
          </cell>
          <cell r="D93">
            <v>0</v>
          </cell>
          <cell r="E93">
            <v>0</v>
          </cell>
        </row>
        <row r="94">
          <cell r="B94" t="str">
            <v>TECHEL GREGORY</v>
          </cell>
          <cell r="C94" t="str">
            <v>VELO CLUB UNION HALLUIN</v>
          </cell>
          <cell r="D94">
            <v>73</v>
          </cell>
          <cell r="E94">
            <v>5</v>
          </cell>
        </row>
        <row r="95">
          <cell r="B95" t="str">
            <v>HEUNET OLIVIER</v>
          </cell>
          <cell r="C95" t="str">
            <v>GAZ ELEC CLUB DE DOUAI</v>
          </cell>
          <cell r="D95">
            <v>127</v>
          </cell>
          <cell r="E95">
            <v>4</v>
          </cell>
        </row>
        <row r="96">
          <cell r="B96" t="str">
            <v>POIRE JEREMY</v>
          </cell>
          <cell r="C96" t="str">
            <v>HENIN ETOILE CYCLISTE HENINOISE</v>
          </cell>
          <cell r="D96">
            <v>33</v>
          </cell>
          <cell r="E96">
            <v>6</v>
          </cell>
        </row>
        <row r="97">
          <cell r="B97" t="str">
            <v>MOURAIN CEDRIC</v>
          </cell>
          <cell r="C97" t="str">
            <v>UNION VELOCIPEDIQUE FOURMISIENNE</v>
          </cell>
          <cell r="D97">
            <v>187</v>
          </cell>
          <cell r="E97">
            <v>9</v>
          </cell>
        </row>
        <row r="98">
          <cell r="B98" t="str">
            <v>LANDAS JEROME</v>
          </cell>
          <cell r="C98" t="str">
            <v>VELO SPRINT DE L'OSTREVENT - AUBERCHICOURT</v>
          </cell>
          <cell r="D98">
            <v>35</v>
          </cell>
          <cell r="E98">
            <v>10</v>
          </cell>
        </row>
        <row r="99">
          <cell r="B99" t="str">
            <v>CAULIER NICOLAS</v>
          </cell>
          <cell r="C99" t="str">
            <v>CYCLO CLUB BERGUES</v>
          </cell>
          <cell r="D99">
            <v>98</v>
          </cell>
          <cell r="E99">
            <v>3</v>
          </cell>
        </row>
        <row r="100">
          <cell r="B100" t="str">
            <v>VILLIELM PATRICE</v>
          </cell>
          <cell r="C100" t="str">
            <v>TEAM POLICE HDFN - ROUBAIX</v>
          </cell>
          <cell r="D100">
            <v>0</v>
          </cell>
          <cell r="E100">
            <v>0</v>
          </cell>
        </row>
        <row r="101">
          <cell r="B101" t="str">
            <v>MILLET FABRICE</v>
          </cell>
          <cell r="C101" t="str">
            <v>VTT  CLUB PONT SUR SAMBRE</v>
          </cell>
          <cell r="D101">
            <v>67</v>
          </cell>
          <cell r="E101">
            <v>3</v>
          </cell>
        </row>
        <row r="102">
          <cell r="B102" t="str">
            <v>FERRO ORAZIO</v>
          </cell>
          <cell r="C102" t="str">
            <v>TEAM B.B.L. HERGNIES</v>
          </cell>
          <cell r="D102">
            <v>174</v>
          </cell>
          <cell r="E102">
            <v>12</v>
          </cell>
        </row>
        <row r="103">
          <cell r="B103" t="str">
            <v>BASTIN FABRICE</v>
          </cell>
          <cell r="C103" t="str">
            <v>UNION SPORTIVE SAINT ANDRE</v>
          </cell>
          <cell r="D103">
            <v>215</v>
          </cell>
          <cell r="E103">
            <v>7</v>
          </cell>
        </row>
        <row r="104">
          <cell r="B104" t="str">
            <v>LEDOUX LAURENT</v>
          </cell>
          <cell r="C104" t="str">
            <v>UNION SPORTIVE SAINT ANDRE</v>
          </cell>
          <cell r="D104">
            <v>2</v>
          </cell>
          <cell r="E104">
            <v>4</v>
          </cell>
        </row>
        <row r="105">
          <cell r="B105" t="str">
            <v>DE PARMENTIER MAXENCE</v>
          </cell>
          <cell r="C105" t="str">
            <v>VTT SAINT AMAND LES EAUX</v>
          </cell>
          <cell r="D105">
            <v>87</v>
          </cell>
          <cell r="E105">
            <v>5</v>
          </cell>
        </row>
        <row r="106">
          <cell r="B106" t="str">
            <v>BELKEIR SLIMAN</v>
          </cell>
          <cell r="C106" t="str">
            <v>NEW ORANGE TEAM BOUSBECQUE</v>
          </cell>
          <cell r="D106">
            <v>228</v>
          </cell>
          <cell r="E106">
            <v>9</v>
          </cell>
        </row>
        <row r="107">
          <cell r="B107" t="str">
            <v>BENOIT KEVIN</v>
          </cell>
          <cell r="C107" t="str">
            <v>CYCLO CLUB BERGUES</v>
          </cell>
          <cell r="D107">
            <v>164</v>
          </cell>
          <cell r="E107">
            <v>8</v>
          </cell>
        </row>
        <row r="108">
          <cell r="B108" t="str">
            <v>VANDENBROUCKE FREDDY</v>
          </cell>
          <cell r="C108" t="str">
            <v>CYCLO CLUB ORCHIES</v>
          </cell>
          <cell r="D108">
            <v>0</v>
          </cell>
          <cell r="E108">
            <v>0</v>
          </cell>
        </row>
        <row r="109">
          <cell r="B109" t="str">
            <v>COUTELARD MATHYS</v>
          </cell>
          <cell r="C109" t="str">
            <v>VELO CLUB SOLESMES</v>
          </cell>
          <cell r="D109">
            <v>88</v>
          </cell>
          <cell r="E109">
            <v>2</v>
          </cell>
        </row>
        <row r="110">
          <cell r="B110" t="str">
            <v>DECASTIAUX GUILLAUME</v>
          </cell>
          <cell r="C110" t="str">
            <v>AS HELLEMMES CYCLISME</v>
          </cell>
          <cell r="D110">
            <v>10</v>
          </cell>
          <cell r="E110">
            <v>1</v>
          </cell>
        </row>
        <row r="111">
          <cell r="B111" t="str">
            <v>VANDERMEIREN MANUEL</v>
          </cell>
          <cell r="C111" t="str">
            <v>GAZ ELEC CLUB DE DOUAI</v>
          </cell>
          <cell r="D111">
            <v>73</v>
          </cell>
          <cell r="E111">
            <v>3</v>
          </cell>
        </row>
        <row r="112">
          <cell r="B112" t="str">
            <v>BURETTE EMMANUEL</v>
          </cell>
          <cell r="C112" t="str">
            <v>ESPOIR CYCLISTE WAMBRECHIES MARQUETTE</v>
          </cell>
          <cell r="D112">
            <v>0</v>
          </cell>
          <cell r="E112">
            <v>0</v>
          </cell>
        </row>
        <row r="113">
          <cell r="B113" t="str">
            <v>BEGLIOMINI FLAVIO</v>
          </cell>
          <cell r="C113" t="str">
            <v>GAZ ELEC CLUB DE DOUAI</v>
          </cell>
          <cell r="D113">
            <v>275</v>
          </cell>
          <cell r="E113">
            <v>6</v>
          </cell>
        </row>
        <row r="114">
          <cell r="B114" t="str">
            <v>NACHTERGAEL THEO</v>
          </cell>
          <cell r="C114" t="str">
            <v>VELO CLUB BAVAISIEN</v>
          </cell>
          <cell r="D114">
            <v>12</v>
          </cell>
          <cell r="E114">
            <v>1</v>
          </cell>
        </row>
        <row r="115">
          <cell r="B115" t="str">
            <v>LEFEBVRE JULIEN</v>
          </cell>
          <cell r="C115" t="str">
            <v>ESPOIR CYCLISTE WAMBRECHIES MARQUETTE</v>
          </cell>
          <cell r="D115">
            <v>1</v>
          </cell>
          <cell r="E115">
            <v>1</v>
          </cell>
        </row>
        <row r="116">
          <cell r="B116" t="str">
            <v>TAISNE CHRISTOPHE</v>
          </cell>
          <cell r="C116" t="str">
            <v>GAZ ELEC CLUB DE DOUAI</v>
          </cell>
          <cell r="D116">
            <v>89</v>
          </cell>
          <cell r="E116">
            <v>9</v>
          </cell>
        </row>
        <row r="117">
          <cell r="B117" t="str">
            <v>LALEU JIMMY</v>
          </cell>
          <cell r="C117" t="str">
            <v>CERCLE OLYMPIQUE MARCOING</v>
          </cell>
          <cell r="D117">
            <v>0</v>
          </cell>
          <cell r="E117">
            <v>0</v>
          </cell>
        </row>
        <row r="118">
          <cell r="B118" t="str">
            <v>TRUBACZ LAURENT</v>
          </cell>
          <cell r="C118" t="str">
            <v>TEAM POLICE HDFN - ROUBAIX</v>
          </cell>
          <cell r="D118">
            <v>0</v>
          </cell>
          <cell r="E118">
            <v>0</v>
          </cell>
        </row>
        <row r="119">
          <cell r="B119" t="str">
            <v>CINQUINA GUISEPPE</v>
          </cell>
          <cell r="C119" t="str">
            <v>ETOILE CYCLISTE LIEU ST AMAND</v>
          </cell>
          <cell r="D119">
            <v>210</v>
          </cell>
          <cell r="E119">
            <v>8</v>
          </cell>
        </row>
        <row r="120">
          <cell r="B120" t="str">
            <v>ROUSSEAU DIDIER</v>
          </cell>
          <cell r="C120" t="str">
            <v>T.C.S.P. 59 - FERRIERE LA GRANDE</v>
          </cell>
          <cell r="D120">
            <v>344</v>
          </cell>
          <cell r="E120">
            <v>10</v>
          </cell>
        </row>
        <row r="121">
          <cell r="B121" t="str">
            <v>CHUTSCH BENJAMIN</v>
          </cell>
          <cell r="C121" t="str">
            <v>GAZ ELEC CLUB DE DOUAI</v>
          </cell>
          <cell r="D121">
            <v>135</v>
          </cell>
          <cell r="E121">
            <v>5</v>
          </cell>
        </row>
        <row r="122">
          <cell r="B122" t="str">
            <v>BLONDEL FREDERIC</v>
          </cell>
          <cell r="C122" t="str">
            <v>ESEG DOUAI</v>
          </cell>
          <cell r="D122">
            <v>133</v>
          </cell>
          <cell r="E122">
            <v>10</v>
          </cell>
        </row>
        <row r="123">
          <cell r="B123" t="str">
            <v>HIERNAUX TANGUY</v>
          </cell>
          <cell r="C123" t="str">
            <v>ASSOCIATION CYCLISTE D'ETROEUNGT</v>
          </cell>
          <cell r="D123">
            <v>492</v>
          </cell>
          <cell r="E123">
            <v>14</v>
          </cell>
        </row>
        <row r="124">
          <cell r="B124" t="str">
            <v>CHOUANE YOURI</v>
          </cell>
          <cell r="C124" t="str">
            <v>TEAM B.B.L. HERGNIES</v>
          </cell>
          <cell r="D124">
            <v>0</v>
          </cell>
          <cell r="E124">
            <v>0</v>
          </cell>
        </row>
        <row r="125">
          <cell r="B125" t="str">
            <v>DOOM HERVE</v>
          </cell>
          <cell r="C125" t="str">
            <v>NEW ORANGE TEAM BOUSBECQUE</v>
          </cell>
          <cell r="D125">
            <v>124</v>
          </cell>
          <cell r="E125">
            <v>11</v>
          </cell>
        </row>
        <row r="126">
          <cell r="B126" t="str">
            <v>HEBERT PIERRICK</v>
          </cell>
          <cell r="C126" t="str">
            <v>NEW ORANGE TEAM BOUSBECQUE</v>
          </cell>
          <cell r="D126">
            <v>247</v>
          </cell>
          <cell r="E126">
            <v>8</v>
          </cell>
        </row>
        <row r="127">
          <cell r="B127" t="str">
            <v>RIVARD DORIAN</v>
          </cell>
          <cell r="C127" t="str">
            <v>ESPOIR CYCLISTE WAMBRECHIES MARQUETTE</v>
          </cell>
          <cell r="D127">
            <v>89</v>
          </cell>
          <cell r="E127">
            <v>2</v>
          </cell>
        </row>
        <row r="128">
          <cell r="B128" t="str">
            <v>RICHARD NICOLA</v>
          </cell>
          <cell r="C128" t="str">
            <v>CERCLE OLYMPIQUE MARCOING</v>
          </cell>
          <cell r="D128">
            <v>30</v>
          </cell>
          <cell r="E128">
            <v>8</v>
          </cell>
        </row>
        <row r="129">
          <cell r="B129" t="str">
            <v>VANAUBERG GAETAN</v>
          </cell>
          <cell r="C129" t="str">
            <v>NEW TEAM MAULDE</v>
          </cell>
          <cell r="D129">
            <v>54</v>
          </cell>
          <cell r="E129">
            <v>6</v>
          </cell>
        </row>
        <row r="130">
          <cell r="B130" t="str">
            <v>DELEPLACE DIDIER</v>
          </cell>
          <cell r="C130" t="str">
            <v>CYCLISME EN CAMBRESIS - NEUVILLE ST REMY</v>
          </cell>
          <cell r="D130">
            <v>38</v>
          </cell>
          <cell r="E130">
            <v>6</v>
          </cell>
        </row>
        <row r="131">
          <cell r="B131" t="str">
            <v>ALEXANDRE GREGORY</v>
          </cell>
          <cell r="C131" t="str">
            <v>VELO CLUB SOLESMES</v>
          </cell>
          <cell r="D131">
            <v>48</v>
          </cell>
          <cell r="E131">
            <v>1</v>
          </cell>
        </row>
        <row r="132">
          <cell r="B132" t="str">
            <v>RIVART THIERRY</v>
          </cell>
          <cell r="C132" t="str">
            <v>VTT  CLUB PONT SUR SAMBRE</v>
          </cell>
          <cell r="D132">
            <v>74</v>
          </cell>
          <cell r="E132">
            <v>9</v>
          </cell>
        </row>
        <row r="133">
          <cell r="B133" t="str">
            <v>VANWYNSBERGHE SAMUEL</v>
          </cell>
          <cell r="C133" t="str">
            <v>NEW ORANGE TEAM BOUSBECQUE</v>
          </cell>
          <cell r="D133">
            <v>142</v>
          </cell>
          <cell r="E133">
            <v>8</v>
          </cell>
        </row>
        <row r="134">
          <cell r="B134" t="str">
            <v>BENAISSA FARID</v>
          </cell>
          <cell r="C134" t="str">
            <v>TEAM POLICE HDFN - ROUBAIX</v>
          </cell>
          <cell r="D134">
            <v>3</v>
          </cell>
          <cell r="E134">
            <v>4</v>
          </cell>
        </row>
        <row r="135">
          <cell r="B135" t="str">
            <v>QUESTE DAVID</v>
          </cell>
          <cell r="C135" t="str">
            <v>TEAM B.B.L. HERGNIES</v>
          </cell>
          <cell r="D135">
            <v>13</v>
          </cell>
          <cell r="E135">
            <v>1</v>
          </cell>
        </row>
        <row r="136">
          <cell r="B136" t="str">
            <v>DREMEAUX JOHAN</v>
          </cell>
          <cell r="C136" t="str">
            <v>T.C.S.P. 59 - FERRIERE LA GRANDE</v>
          </cell>
          <cell r="D136">
            <v>180</v>
          </cell>
          <cell r="E136">
            <v>6</v>
          </cell>
        </row>
        <row r="137">
          <cell r="B137" t="str">
            <v>ALDEBERT ARNAUD</v>
          </cell>
          <cell r="C137" t="str">
            <v>GAZ ELEC CLUB DE DOUAI</v>
          </cell>
          <cell r="D137">
            <v>14</v>
          </cell>
          <cell r="E137">
            <v>2</v>
          </cell>
        </row>
        <row r="138">
          <cell r="B138" t="str">
            <v>CARRIN JEROME</v>
          </cell>
          <cell r="C138" t="str">
            <v>ETOILE CYCLISTE LIEU ST AMAND</v>
          </cell>
          <cell r="D138">
            <v>245</v>
          </cell>
          <cell r="E138">
            <v>10</v>
          </cell>
        </row>
        <row r="139">
          <cell r="B139" t="str">
            <v>HERFEUIL ANTHONY</v>
          </cell>
          <cell r="C139" t="str">
            <v>UNION SPORTIVE SAINT ANDRE</v>
          </cell>
          <cell r="D139">
            <v>136</v>
          </cell>
          <cell r="E139">
            <v>9</v>
          </cell>
        </row>
        <row r="140">
          <cell r="B140" t="str">
            <v>DELRUE GREGORY</v>
          </cell>
          <cell r="C140" t="str">
            <v>LINSELLES CYCLISME</v>
          </cell>
          <cell r="D140">
            <v>3</v>
          </cell>
          <cell r="E140">
            <v>1</v>
          </cell>
        </row>
        <row r="141">
          <cell r="B141" t="str">
            <v>SAINTRAIN GERARD</v>
          </cell>
          <cell r="C141" t="str">
            <v>ETOILE CYCLISTE LIEU ST AMAND</v>
          </cell>
          <cell r="D141">
            <v>109</v>
          </cell>
          <cell r="E141">
            <v>10</v>
          </cell>
        </row>
        <row r="142">
          <cell r="B142" t="str">
            <v>VANONE FRANCK</v>
          </cell>
          <cell r="C142" t="str">
            <v>ESPOIR CYCLISTE WAMBRECHIES MARQUETTE</v>
          </cell>
          <cell r="D142">
            <v>29</v>
          </cell>
          <cell r="E142">
            <v>2</v>
          </cell>
        </row>
        <row r="143">
          <cell r="B143" t="str">
            <v>HERBERT ALEXANDRE</v>
          </cell>
          <cell r="C143" t="str">
            <v>LINSELLES CYCLISME</v>
          </cell>
          <cell r="D143">
            <v>46</v>
          </cell>
          <cell r="E143">
            <v>1</v>
          </cell>
        </row>
        <row r="144">
          <cell r="B144" t="str">
            <v>PAUCHET AURORE</v>
          </cell>
          <cell r="C144" t="str">
            <v>CYCLO CLUB WAVRIN</v>
          </cell>
          <cell r="D144">
            <v>35</v>
          </cell>
          <cell r="E144">
            <v>5</v>
          </cell>
        </row>
        <row r="145">
          <cell r="B145" t="str">
            <v>BASTIN JEREMY</v>
          </cell>
          <cell r="C145" t="str">
            <v>CERCLE OLYMPIQUE MARCOING</v>
          </cell>
          <cell r="D145">
            <v>78</v>
          </cell>
          <cell r="E145">
            <v>4</v>
          </cell>
        </row>
        <row r="146">
          <cell r="B146" t="str">
            <v>RIVOIRE MATHIEU</v>
          </cell>
          <cell r="C146" t="str">
            <v>VELO CLUB SOLESMES</v>
          </cell>
          <cell r="D146">
            <v>0</v>
          </cell>
          <cell r="E146">
            <v>2</v>
          </cell>
        </row>
        <row r="147">
          <cell r="B147" t="str">
            <v>MONIER LOIC</v>
          </cell>
          <cell r="C147" t="str">
            <v>VELO SPRINT DE L'OSTREVENT - AUBERCHICOURT</v>
          </cell>
          <cell r="D147">
            <v>75</v>
          </cell>
          <cell r="E147">
            <v>7</v>
          </cell>
        </row>
        <row r="148">
          <cell r="B148" t="str">
            <v>JABLONSKI SEBASTIEN</v>
          </cell>
          <cell r="C148" t="str">
            <v>TEAM B.B.L. HERGNIES</v>
          </cell>
          <cell r="D148">
            <v>541</v>
          </cell>
          <cell r="E148">
            <v>18</v>
          </cell>
        </row>
        <row r="149">
          <cell r="B149" t="str">
            <v>PENSERINI FABIEN</v>
          </cell>
          <cell r="C149" t="str">
            <v>VELO CLUB UNION HALLUIN</v>
          </cell>
          <cell r="D149">
            <v>89</v>
          </cell>
          <cell r="E149">
            <v>8</v>
          </cell>
        </row>
        <row r="150">
          <cell r="B150" t="str">
            <v>ROUZE ERIK</v>
          </cell>
          <cell r="C150" t="str">
            <v>ETOILE CYCLISTE TOURCOING</v>
          </cell>
          <cell r="D150">
            <v>174</v>
          </cell>
          <cell r="E150">
            <v>19</v>
          </cell>
        </row>
        <row r="151">
          <cell r="B151" t="str">
            <v>JOUY QUENTIN</v>
          </cell>
          <cell r="C151" t="str">
            <v>LINSELLES CYCLISME</v>
          </cell>
          <cell r="D151">
            <v>10</v>
          </cell>
          <cell r="E151">
            <v>1</v>
          </cell>
        </row>
        <row r="152">
          <cell r="B152" t="str">
            <v>OLEJNICZAK YANNICK</v>
          </cell>
          <cell r="C152" t="str">
            <v>CYCLO CLUB ORCHIES</v>
          </cell>
          <cell r="D152">
            <v>5</v>
          </cell>
          <cell r="E152">
            <v>3</v>
          </cell>
        </row>
        <row r="153">
          <cell r="B153" t="str">
            <v>REUTER SÉBASTIEN</v>
          </cell>
          <cell r="C153" t="str">
            <v>ESEG DOUAI</v>
          </cell>
          <cell r="D153">
            <v>14</v>
          </cell>
          <cell r="E153">
            <v>2</v>
          </cell>
        </row>
        <row r="154">
          <cell r="B154" t="str">
            <v>LEBLON ROBIN</v>
          </cell>
          <cell r="C154" t="str">
            <v>CYCLO CLUB WAVRIN</v>
          </cell>
          <cell r="D154">
            <v>0</v>
          </cell>
          <cell r="E154">
            <v>0</v>
          </cell>
        </row>
        <row r="155">
          <cell r="B155" t="str">
            <v>CRUPPE KYLIAN</v>
          </cell>
          <cell r="C155" t="str">
            <v>BEUVRY CLUB LEO LAGRANGE</v>
          </cell>
          <cell r="D155">
            <v>48</v>
          </cell>
          <cell r="E155">
            <v>1</v>
          </cell>
        </row>
        <row r="156">
          <cell r="B156" t="str">
            <v>KALKA YOHANN</v>
          </cell>
          <cell r="C156" t="str">
            <v>VTT SAINT AMAND LES EAUX</v>
          </cell>
          <cell r="D156">
            <v>20</v>
          </cell>
          <cell r="E156">
            <v>1</v>
          </cell>
        </row>
        <row r="157">
          <cell r="B157" t="str">
            <v>BOULET ARTHUR</v>
          </cell>
          <cell r="C157" t="str">
            <v>CYCLO CLUB WAVRIN</v>
          </cell>
          <cell r="D157">
            <v>33</v>
          </cell>
          <cell r="E157">
            <v>6</v>
          </cell>
        </row>
        <row r="158">
          <cell r="B158" t="str">
            <v>CARRETTE GREGORY</v>
          </cell>
          <cell r="C158" t="str">
            <v>LA PEDALE MADELEINOISE</v>
          </cell>
          <cell r="D158">
            <v>1</v>
          </cell>
          <cell r="E158">
            <v>1</v>
          </cell>
        </row>
        <row r="159">
          <cell r="B159" t="str">
            <v>DENYS SEBASTIEN</v>
          </cell>
          <cell r="C159" t="str">
            <v>VELO CLUB ARMENTIERES</v>
          </cell>
          <cell r="D159">
            <v>0</v>
          </cell>
          <cell r="E159">
            <v>0</v>
          </cell>
        </row>
        <row r="160">
          <cell r="B160" t="str">
            <v>PATCHING SEBASTIEN</v>
          </cell>
          <cell r="C160" t="str">
            <v>UNION SPORTIVE SAINT ANDRE</v>
          </cell>
          <cell r="D160">
            <v>1</v>
          </cell>
          <cell r="E160">
            <v>2</v>
          </cell>
        </row>
        <row r="161">
          <cell r="B161" t="str">
            <v>DORMY LUCAS</v>
          </cell>
          <cell r="C161" t="str">
            <v>CAIX CYCLISME - VALLEE DE LA HAUTE SOMME</v>
          </cell>
          <cell r="D161">
            <v>0</v>
          </cell>
          <cell r="E161">
            <v>1</v>
          </cell>
        </row>
        <row r="162">
          <cell r="B162" t="str">
            <v>VANACKER THEO</v>
          </cell>
          <cell r="C162" t="str">
            <v>ETOILE CYCLISTE TOURCOING</v>
          </cell>
          <cell r="D162">
            <v>47</v>
          </cell>
          <cell r="E162">
            <v>4</v>
          </cell>
        </row>
        <row r="163">
          <cell r="B163" t="str">
            <v>GRAVE SAMY</v>
          </cell>
          <cell r="C163" t="str">
            <v>ESPOIR CYCLISTE WAMBRECHIES MARQUETTE</v>
          </cell>
          <cell r="D163">
            <v>5</v>
          </cell>
          <cell r="E163">
            <v>1</v>
          </cell>
        </row>
        <row r="164">
          <cell r="B164" t="str">
            <v>LENGLET MIGUEL</v>
          </cell>
          <cell r="C164" t="str">
            <v>VELO SPRINT DE L'OSTREVENT - AUBERCHICOURT</v>
          </cell>
          <cell r="D164">
            <v>55</v>
          </cell>
          <cell r="E164">
            <v>3</v>
          </cell>
        </row>
        <row r="165">
          <cell r="B165" t="str">
            <v>GRIMONPREZ LAURENT</v>
          </cell>
          <cell r="C165" t="str">
            <v>LINSELLES CYCLISME</v>
          </cell>
          <cell r="D165">
            <v>21</v>
          </cell>
          <cell r="E165">
            <v>1</v>
          </cell>
        </row>
        <row r="166">
          <cell r="B166" t="str">
            <v>ROBINAND WILFRIED</v>
          </cell>
          <cell r="C166" t="str">
            <v>ETOILE CYCLISTE FEIGNIES</v>
          </cell>
          <cell r="D166">
            <v>0</v>
          </cell>
          <cell r="E166">
            <v>0</v>
          </cell>
        </row>
        <row r="167">
          <cell r="B167" t="str">
            <v>DAUCHY TONNY</v>
          </cell>
          <cell r="C167" t="str">
            <v>UNION SPORTIVE VALENCIENNES MARLY</v>
          </cell>
          <cell r="D167">
            <v>0</v>
          </cell>
          <cell r="E167">
            <v>0</v>
          </cell>
        </row>
        <row r="168">
          <cell r="B168" t="str">
            <v>LONCKE SEBASTIEN</v>
          </cell>
          <cell r="C168" t="str">
            <v>VTT SAINT AMAND LES EAUX</v>
          </cell>
          <cell r="D168">
            <v>0</v>
          </cell>
          <cell r="E168">
            <v>0</v>
          </cell>
        </row>
        <row r="169">
          <cell r="B169" t="str">
            <v>MINGOA LUCIANO</v>
          </cell>
          <cell r="C169" t="str">
            <v>NEW ORANGE TEAM BOUSBECQUE</v>
          </cell>
          <cell r="D169">
            <v>390</v>
          </cell>
          <cell r="E169">
            <v>11</v>
          </cell>
        </row>
        <row r="170">
          <cell r="B170" t="str">
            <v>SAMIER GERMAIN</v>
          </cell>
          <cell r="C170" t="str">
            <v>CAMPHIN EN CAREMBAULT CYCLING TEAM</v>
          </cell>
          <cell r="D170">
            <v>0</v>
          </cell>
          <cell r="E170">
            <v>0</v>
          </cell>
        </row>
        <row r="171">
          <cell r="B171" t="str">
            <v>FIEVET VALENTIN</v>
          </cell>
          <cell r="C171" t="str">
            <v>RESILIENCE CLUB</v>
          </cell>
          <cell r="D171">
            <v>0</v>
          </cell>
          <cell r="E171">
            <v>0</v>
          </cell>
        </row>
        <row r="172">
          <cell r="B172" t="str">
            <v>CONTESSE THIBAUD</v>
          </cell>
          <cell r="C172" t="str">
            <v>UNION SPORTIVE VALENCIENNES MARLY</v>
          </cell>
          <cell r="D172">
            <v>133</v>
          </cell>
          <cell r="E172">
            <v>7</v>
          </cell>
        </row>
        <row r="173">
          <cell r="B173" t="str">
            <v>DESCHAMPS CEDRIC</v>
          </cell>
          <cell r="C173" t="str">
            <v>LINSELLES CYCLISME</v>
          </cell>
          <cell r="D173">
            <v>14</v>
          </cell>
          <cell r="E173">
            <v>3</v>
          </cell>
        </row>
        <row r="174">
          <cell r="B174" t="str">
            <v>SIJNESAEL RÉMI</v>
          </cell>
          <cell r="C174" t="str">
            <v>ESPOIR CYCLISTE WAMBRECHIES MARQUETTE</v>
          </cell>
          <cell r="D174">
            <v>63</v>
          </cell>
          <cell r="E174">
            <v>3</v>
          </cell>
        </row>
        <row r="175">
          <cell r="B175" t="str">
            <v>VINCENT ETIENNE</v>
          </cell>
          <cell r="C175" t="str">
            <v>ETOILE CYCLISTE FEIGNIES</v>
          </cell>
          <cell r="D175">
            <v>26</v>
          </cell>
          <cell r="E175">
            <v>6</v>
          </cell>
        </row>
        <row r="176">
          <cell r="B176" t="str">
            <v>HENNO FABRICE</v>
          </cell>
          <cell r="C176" t="str">
            <v>CYCLO CLUB ORCHIES</v>
          </cell>
          <cell r="D176">
            <v>36</v>
          </cell>
          <cell r="E176">
            <v>8</v>
          </cell>
        </row>
        <row r="177">
          <cell r="B177" t="str">
            <v>BERTHIER ANTOINE</v>
          </cell>
          <cell r="C177" t="str">
            <v>ETOILE CYCLISTE LIEU ST AMAND</v>
          </cell>
          <cell r="D177">
            <v>0</v>
          </cell>
          <cell r="E177">
            <v>0</v>
          </cell>
        </row>
        <row r="178">
          <cell r="B178" t="str">
            <v>MARIONNET SIMON</v>
          </cell>
          <cell r="C178" t="str">
            <v>VELO CLUB ROUBAIX</v>
          </cell>
          <cell r="D178">
            <v>79</v>
          </cell>
          <cell r="E178">
            <v>6</v>
          </cell>
        </row>
        <row r="179">
          <cell r="B179" t="str">
            <v>COMBLIN JEROME</v>
          </cell>
          <cell r="C179" t="str">
            <v>ASSOCIATION CYCLISTE BELLAINGEOISE</v>
          </cell>
          <cell r="D179">
            <v>130</v>
          </cell>
          <cell r="E179">
            <v>8</v>
          </cell>
        </row>
        <row r="180">
          <cell r="B180" t="str">
            <v>BONNAY JEROME</v>
          </cell>
          <cell r="C180" t="str">
            <v>ETOILE CYCLISTE TOURCOING</v>
          </cell>
          <cell r="D180">
            <v>0</v>
          </cell>
          <cell r="E180">
            <v>0</v>
          </cell>
        </row>
        <row r="181">
          <cell r="B181" t="str">
            <v>BARATIER JULIEN</v>
          </cell>
          <cell r="C181" t="str">
            <v>LA PEDALE MADELEINOISE</v>
          </cell>
          <cell r="D181">
            <v>60</v>
          </cell>
          <cell r="E181">
            <v>4</v>
          </cell>
        </row>
        <row r="182">
          <cell r="B182" t="str">
            <v>PECQUEUR JEAN MICHEL</v>
          </cell>
          <cell r="C182" t="str">
            <v>TEAM POLICE HDFN - ROUBAIX</v>
          </cell>
          <cell r="D182">
            <v>115</v>
          </cell>
          <cell r="E182">
            <v>6</v>
          </cell>
        </row>
        <row r="183">
          <cell r="B183" t="str">
            <v>GILLOT NICOLAS</v>
          </cell>
          <cell r="C183" t="str">
            <v>GILLOT CYCLING CLUB FEIGNIES</v>
          </cell>
          <cell r="D183">
            <v>334</v>
          </cell>
          <cell r="E183">
            <v>9</v>
          </cell>
        </row>
        <row r="184">
          <cell r="B184" t="str">
            <v>DELABAUT SYLVAIN</v>
          </cell>
          <cell r="C184" t="str">
            <v>CLUB CYCLISTE VERLINGHEM</v>
          </cell>
          <cell r="D184">
            <v>81</v>
          </cell>
          <cell r="E184">
            <v>5</v>
          </cell>
        </row>
        <row r="185">
          <cell r="B185" t="str">
            <v>DELMOTTE VINCENT</v>
          </cell>
          <cell r="C185" t="str">
            <v>TEAM POLICE HDFN - ROUBAIX</v>
          </cell>
          <cell r="D185">
            <v>76</v>
          </cell>
          <cell r="E185">
            <v>5</v>
          </cell>
        </row>
        <row r="186">
          <cell r="B186" t="str">
            <v>DELHAYE FLORENT</v>
          </cell>
          <cell r="C186" t="str">
            <v>CLUB CYCLISTE THUN ST MARTIN</v>
          </cell>
          <cell r="D186">
            <v>0</v>
          </cell>
          <cell r="E186">
            <v>0</v>
          </cell>
        </row>
        <row r="187">
          <cell r="B187" t="str">
            <v>BONNET JOHNNY</v>
          </cell>
          <cell r="C187" t="str">
            <v>UNION VELOCIPEDIQUE JEUMONT MARPENT</v>
          </cell>
          <cell r="D187">
            <v>60</v>
          </cell>
          <cell r="E187">
            <v>2</v>
          </cell>
        </row>
        <row r="188">
          <cell r="B188" t="str">
            <v>VAN DE MEULEBROEKE ARNAUD</v>
          </cell>
          <cell r="C188" t="str">
            <v>VTT SAINT AMAND LES EAUX</v>
          </cell>
          <cell r="D188">
            <v>0</v>
          </cell>
          <cell r="E188">
            <v>0</v>
          </cell>
        </row>
        <row r="189">
          <cell r="B189" t="str">
            <v>GROSSEMY GREGORY</v>
          </cell>
          <cell r="C189" t="str">
            <v>ETOILE CYCLISTE FEIGNIES</v>
          </cell>
          <cell r="D189">
            <v>23</v>
          </cell>
          <cell r="E189">
            <v>2</v>
          </cell>
        </row>
        <row r="190">
          <cell r="B190" t="str">
            <v>DUFFROY ANTOINE</v>
          </cell>
          <cell r="C190" t="str">
            <v>FLEURBAIX TEAM SHARK VTT</v>
          </cell>
          <cell r="D190">
            <v>0</v>
          </cell>
          <cell r="E190">
            <v>0</v>
          </cell>
        </row>
        <row r="191">
          <cell r="B191" t="str">
            <v>MUI PHILIPPE HOO TONG</v>
          </cell>
          <cell r="C191" t="str">
            <v>ESPOIR CYCLISTE WAMBRECHIES MARQUETTE</v>
          </cell>
          <cell r="D191">
            <v>14</v>
          </cell>
          <cell r="E191">
            <v>3</v>
          </cell>
        </row>
        <row r="192">
          <cell r="B192" t="str">
            <v>POUBLANG CYRILLE</v>
          </cell>
          <cell r="C192" t="str">
            <v>CYCLO CLUB BERGUES</v>
          </cell>
          <cell r="D192">
            <v>14</v>
          </cell>
          <cell r="E192">
            <v>1</v>
          </cell>
        </row>
        <row r="193">
          <cell r="B193" t="str">
            <v>LECLERCQ JULIEN</v>
          </cell>
          <cell r="C193" t="str">
            <v>MERICOURT TEAM 2</v>
          </cell>
          <cell r="D193">
            <v>0</v>
          </cell>
          <cell r="E193">
            <v>0</v>
          </cell>
        </row>
        <row r="194">
          <cell r="B194" t="str">
            <v>LECOLIER STEPHANE</v>
          </cell>
          <cell r="C194" t="str">
            <v>TEAM SPECIALIZED LILLE</v>
          </cell>
          <cell r="D194">
            <v>55</v>
          </cell>
          <cell r="E194">
            <v>1</v>
          </cell>
        </row>
        <row r="195">
          <cell r="B195" t="str">
            <v>POTIER FREDERIC</v>
          </cell>
          <cell r="C195" t="str">
            <v>ETOILE CYCLISTE TOURCOING</v>
          </cell>
          <cell r="D195">
            <v>46</v>
          </cell>
          <cell r="E195">
            <v>5</v>
          </cell>
        </row>
        <row r="196">
          <cell r="B196" t="str">
            <v>LEVOURC'H DAMIEN</v>
          </cell>
          <cell r="C196" t="str">
            <v>MERICOURT TEAM 2</v>
          </cell>
          <cell r="D196">
            <v>103</v>
          </cell>
          <cell r="E196">
            <v>5</v>
          </cell>
        </row>
        <row r="197">
          <cell r="B197" t="str">
            <v>LEFRANCQ LUDOVIC</v>
          </cell>
          <cell r="C197" t="str">
            <v>NOEUX VELO CLUB NOEUXOIS</v>
          </cell>
          <cell r="D197">
            <v>0</v>
          </cell>
          <cell r="E197">
            <v>0</v>
          </cell>
        </row>
        <row r="198">
          <cell r="B198" t="str">
            <v>ADOLPHS YANNICK</v>
          </cell>
          <cell r="C198" t="str">
            <v>LA CHERIZIENNE - VILLE DE CHAUNY</v>
          </cell>
          <cell r="D198">
            <v>0</v>
          </cell>
          <cell r="E198">
            <v>0</v>
          </cell>
        </row>
        <row r="199">
          <cell r="B199" t="str">
            <v>DURAND DIDIER</v>
          </cell>
          <cell r="C199" t="str">
            <v>THELUS TEAM UNIS-VERT VTT</v>
          </cell>
          <cell r="D199">
            <v>0</v>
          </cell>
          <cell r="E199">
            <v>0</v>
          </cell>
        </row>
        <row r="200">
          <cell r="B200" t="str">
            <v>MASCRET FREDERIC</v>
          </cell>
          <cell r="C200" t="str">
            <v>UNION SPORTIVE VALENCIENNES MARLY</v>
          </cell>
          <cell r="D200">
            <v>23</v>
          </cell>
          <cell r="E200">
            <v>2</v>
          </cell>
        </row>
        <row r="201">
          <cell r="B201" t="str">
            <v>VANDESOMPEL PASCAL</v>
          </cell>
          <cell r="C201" t="str">
            <v>LA PEDALE MADELEINOISE</v>
          </cell>
          <cell r="D201">
            <v>0</v>
          </cell>
          <cell r="E201">
            <v>0</v>
          </cell>
        </row>
        <row r="202">
          <cell r="B202" t="str">
            <v>DMYTROW NICOLAS</v>
          </cell>
          <cell r="C202" t="str">
            <v>THELUS TEAM UNIS-VERT VTT</v>
          </cell>
          <cell r="D202">
            <v>0</v>
          </cell>
          <cell r="E202">
            <v>0</v>
          </cell>
        </row>
        <row r="203">
          <cell r="B203" t="str">
            <v>ALEXANDRE GEORGES</v>
          </cell>
          <cell r="C203" t="str">
            <v>VELO CLUB SOLESMES</v>
          </cell>
          <cell r="D203">
            <v>11</v>
          </cell>
          <cell r="E203">
            <v>3</v>
          </cell>
        </row>
        <row r="204">
          <cell r="B204" t="str">
            <v>LECLERCQ FRANCK</v>
          </cell>
          <cell r="C204" t="str">
            <v>TEAM SPECIALIZED LILLE</v>
          </cell>
          <cell r="D204">
            <v>104</v>
          </cell>
          <cell r="E204">
            <v>3</v>
          </cell>
        </row>
        <row r="205">
          <cell r="B205" t="str">
            <v>BLAMPAIN JULIEN</v>
          </cell>
          <cell r="C205" t="str">
            <v>TEAM BOUSIES</v>
          </cell>
          <cell r="D205">
            <v>0</v>
          </cell>
          <cell r="E205">
            <v>0</v>
          </cell>
        </row>
        <row r="206">
          <cell r="B206" t="str">
            <v>BIANCUCCI GIOVANNI</v>
          </cell>
          <cell r="C206" t="str">
            <v>ASSOCIATION SPORTIVE VELOCIPEDIQUE LA LONGUEVILLE</v>
          </cell>
          <cell r="D206">
            <v>31</v>
          </cell>
          <cell r="E206">
            <v>3</v>
          </cell>
        </row>
        <row r="207">
          <cell r="B207" t="str">
            <v>DE VREESE ALEXIS</v>
          </cell>
          <cell r="C207" t="str">
            <v>RESILIENCE CLUB</v>
          </cell>
          <cell r="D207">
            <v>44</v>
          </cell>
          <cell r="E207">
            <v>1</v>
          </cell>
        </row>
        <row r="208">
          <cell r="B208" t="str">
            <v>CAPELLE ANTOINE</v>
          </cell>
          <cell r="C208" t="str">
            <v>ETOILE CYCLISTE TOURCOING</v>
          </cell>
          <cell r="D208">
            <v>151</v>
          </cell>
          <cell r="E208">
            <v>4</v>
          </cell>
        </row>
        <row r="209">
          <cell r="B209" t="str">
            <v>ALLACH NAIM</v>
          </cell>
          <cell r="C209" t="str">
            <v>VELO CLUB SOLESMES</v>
          </cell>
          <cell r="D209">
            <v>0</v>
          </cell>
          <cell r="E209">
            <v>0</v>
          </cell>
        </row>
        <row r="210">
          <cell r="B210" t="str">
            <v>PIQUEUR ERWAN</v>
          </cell>
          <cell r="C210" t="str">
            <v>TEAM B.B.L. HERGNIES</v>
          </cell>
          <cell r="D210">
            <v>133</v>
          </cell>
          <cell r="E210">
            <v>4</v>
          </cell>
        </row>
        <row r="211">
          <cell r="B211" t="str">
            <v>DRUART PASCAL</v>
          </cell>
          <cell r="C211" t="str">
            <v>NEW TEAM MAULDE</v>
          </cell>
          <cell r="D211">
            <v>25</v>
          </cell>
          <cell r="E211">
            <v>3</v>
          </cell>
        </row>
        <row r="212">
          <cell r="B212" t="str">
            <v>HYSBERGUE EVAN</v>
          </cell>
          <cell r="C212" t="str">
            <v>ASSOCIATION CYCLISTE D'ETROEUNGT</v>
          </cell>
          <cell r="D212">
            <v>511</v>
          </cell>
          <cell r="E212">
            <v>14</v>
          </cell>
        </row>
        <row r="213">
          <cell r="B213" t="str">
            <v>VANDERHAEGEN MAEL</v>
          </cell>
          <cell r="C213" t="str">
            <v>ASSOCIATION CYCLISTE D'ETROEUNGT</v>
          </cell>
          <cell r="D213">
            <v>87</v>
          </cell>
          <cell r="E213">
            <v>2</v>
          </cell>
        </row>
        <row r="214">
          <cell r="B214" t="str">
            <v>HURIAU BENOIT</v>
          </cell>
          <cell r="C214" t="str">
            <v>ASSOCIATION CYCLISTE BELLAINGEOISE</v>
          </cell>
          <cell r="D214">
            <v>446</v>
          </cell>
          <cell r="E214">
            <v>16</v>
          </cell>
        </row>
        <row r="215">
          <cell r="B215" t="str">
            <v>LECLERCQ JEAN LOUIS</v>
          </cell>
          <cell r="C215" t="str">
            <v>CYCLISME EN CAMBRESIS - NEUVILLE ST REMY</v>
          </cell>
          <cell r="D215">
            <v>106</v>
          </cell>
          <cell r="E215">
            <v>2</v>
          </cell>
        </row>
        <row r="216">
          <cell r="B216" t="str">
            <v>BRUNEBARBE SÉBASTIEN</v>
          </cell>
          <cell r="C216" t="str">
            <v>UNION SPORTIVE VALENCIENNES MARLY</v>
          </cell>
          <cell r="D216">
            <v>117</v>
          </cell>
          <cell r="E216">
            <v>9</v>
          </cell>
        </row>
        <row r="217">
          <cell r="B217" t="str">
            <v>LABRE MAXIME</v>
          </cell>
          <cell r="C217" t="str">
            <v>ESPOIR CYCLISTE WAMBRECHIES MARQUETTE</v>
          </cell>
          <cell r="D217">
            <v>46</v>
          </cell>
          <cell r="E217">
            <v>2</v>
          </cell>
        </row>
        <row r="218">
          <cell r="B218" t="str">
            <v>DEWEZ CLOTAIRE</v>
          </cell>
          <cell r="C218" t="str">
            <v>CYCLO CLUB ORCHIES</v>
          </cell>
          <cell r="D218">
            <v>3</v>
          </cell>
          <cell r="E218">
            <v>1</v>
          </cell>
        </row>
        <row r="219">
          <cell r="B219" t="str">
            <v>GILLOT JULIEN</v>
          </cell>
          <cell r="C219" t="str">
            <v>GILLOT CYCLING CLUB FEIGNIES</v>
          </cell>
          <cell r="D219">
            <v>248</v>
          </cell>
          <cell r="E219">
            <v>12</v>
          </cell>
        </row>
        <row r="220">
          <cell r="B220" t="str">
            <v>HOUREZ CEDRIC</v>
          </cell>
          <cell r="C220" t="str">
            <v>NEW TEAM MAULDE</v>
          </cell>
          <cell r="D220">
            <v>23</v>
          </cell>
          <cell r="E220">
            <v>5</v>
          </cell>
        </row>
        <row r="221">
          <cell r="B221" t="str">
            <v>MOREIRA ANTOINE</v>
          </cell>
          <cell r="C221" t="str">
            <v>TEAM BOUSIES</v>
          </cell>
          <cell r="D221">
            <v>225</v>
          </cell>
          <cell r="E221">
            <v>17</v>
          </cell>
        </row>
        <row r="222">
          <cell r="B222" t="str">
            <v>FOLLET LOIC</v>
          </cell>
          <cell r="C222" t="str">
            <v>CYCLO CLUB WAVRIN</v>
          </cell>
          <cell r="D222">
            <v>45</v>
          </cell>
          <cell r="E222">
            <v>3</v>
          </cell>
        </row>
        <row r="223">
          <cell r="B223" t="str">
            <v>DASSONNEVILLE FRANCK</v>
          </cell>
          <cell r="C223" t="str">
            <v>RESILIENCE CLUB</v>
          </cell>
          <cell r="D223">
            <v>0</v>
          </cell>
          <cell r="E223">
            <v>0</v>
          </cell>
        </row>
        <row r="224">
          <cell r="B224" t="str">
            <v>BEGLIOMINI LAURENT</v>
          </cell>
          <cell r="C224" t="str">
            <v>GAZ ELEC CLUB DE DOUAI</v>
          </cell>
          <cell r="D224">
            <v>1</v>
          </cell>
          <cell r="E224">
            <v>1</v>
          </cell>
        </row>
        <row r="225">
          <cell r="B225" t="str">
            <v>POULAIN NOAH</v>
          </cell>
          <cell r="C225" t="str">
            <v>GAZ ELEC CLUB DE DOUAI</v>
          </cell>
          <cell r="D225">
            <v>70</v>
          </cell>
          <cell r="E225">
            <v>6</v>
          </cell>
        </row>
        <row r="226">
          <cell r="B226" t="str">
            <v>VISSIO MATTHIEU</v>
          </cell>
          <cell r="C226" t="str">
            <v>MERICOURT TEAM 2</v>
          </cell>
          <cell r="D226">
            <v>218</v>
          </cell>
          <cell r="E226">
            <v>7</v>
          </cell>
        </row>
        <row r="227">
          <cell r="B227" t="str">
            <v>BUCHE LAURENT</v>
          </cell>
          <cell r="C227" t="str">
            <v>ASSOCIATION CYCLISTE BELLAINGEOISE</v>
          </cell>
          <cell r="D227">
            <v>46</v>
          </cell>
          <cell r="E227">
            <v>1</v>
          </cell>
        </row>
        <row r="228">
          <cell r="B228" t="str">
            <v>BOS FABRICE</v>
          </cell>
          <cell r="C228" t="str">
            <v>ASSOCIATION CYCLISTE BELLAINGEOISE</v>
          </cell>
          <cell r="D228">
            <v>32</v>
          </cell>
          <cell r="E228">
            <v>8</v>
          </cell>
        </row>
        <row r="229">
          <cell r="B229" t="str">
            <v>DUBRULE LAURENT</v>
          </cell>
          <cell r="C229" t="str">
            <v>ESEG DOUAI</v>
          </cell>
          <cell r="D229">
            <v>20</v>
          </cell>
          <cell r="E229">
            <v>2</v>
          </cell>
        </row>
        <row r="230">
          <cell r="B230" t="str">
            <v>DERODE BAPTISTE</v>
          </cell>
          <cell r="C230" t="str">
            <v>HAVELUY CYCLO CLUB</v>
          </cell>
          <cell r="D230">
            <v>8</v>
          </cell>
          <cell r="E230">
            <v>2</v>
          </cell>
        </row>
        <row r="231">
          <cell r="B231" t="str">
            <v>ORTEGA LUCAS</v>
          </cell>
          <cell r="C231" t="str">
            <v>UNION VELOCIPEDIQUE JEUMONT MARPENT</v>
          </cell>
          <cell r="D231">
            <v>26</v>
          </cell>
          <cell r="E231">
            <v>1</v>
          </cell>
        </row>
        <row r="232">
          <cell r="B232" t="str">
            <v>BLOIS ANTOINE</v>
          </cell>
          <cell r="C232" t="str">
            <v>FREE BIKING FAMILY ST AMAND LES EAUX</v>
          </cell>
          <cell r="D232">
            <v>0</v>
          </cell>
          <cell r="E232">
            <v>0</v>
          </cell>
        </row>
        <row r="233">
          <cell r="B233" t="str">
            <v>FONTAINE EMMANUEL</v>
          </cell>
          <cell r="C233" t="str">
            <v>TEAM POLICE HDFN - ROUBAIX</v>
          </cell>
          <cell r="D233">
            <v>237</v>
          </cell>
          <cell r="E233">
            <v>5</v>
          </cell>
        </row>
        <row r="234">
          <cell r="B234" t="str">
            <v>BALAVOINE ALEXIS</v>
          </cell>
          <cell r="C234" t="str">
            <v>T.C.S.P. 59 - FERRIERE LA GRANDE</v>
          </cell>
          <cell r="D234">
            <v>58</v>
          </cell>
          <cell r="E234">
            <v>5</v>
          </cell>
        </row>
        <row r="235">
          <cell r="B235" t="str">
            <v>BOONE NICOLAS</v>
          </cell>
          <cell r="C235" t="str">
            <v>TEAM SPECIALIZED LILLE</v>
          </cell>
          <cell r="D235">
            <v>9</v>
          </cell>
          <cell r="E235">
            <v>2</v>
          </cell>
        </row>
        <row r="236">
          <cell r="B236" t="str">
            <v>TAISNE FABRICE</v>
          </cell>
          <cell r="C236" t="str">
            <v>ETOILE CYCLISTE LIEU ST AMAND</v>
          </cell>
          <cell r="D236">
            <v>209</v>
          </cell>
          <cell r="E236">
            <v>7</v>
          </cell>
        </row>
        <row r="237">
          <cell r="B237" t="str">
            <v>HERLEM EMILIEN</v>
          </cell>
          <cell r="C237" t="str">
            <v>ESEG DOUAI</v>
          </cell>
          <cell r="D237">
            <v>36</v>
          </cell>
          <cell r="E237">
            <v>1</v>
          </cell>
        </row>
        <row r="238">
          <cell r="B238" t="str">
            <v>DESTEIRDT MICKAEL</v>
          </cell>
          <cell r="C238" t="str">
            <v>TEAM POLICE HDFN - ROUBAIX</v>
          </cell>
          <cell r="D238">
            <v>0</v>
          </cell>
          <cell r="E238">
            <v>0</v>
          </cell>
        </row>
        <row r="239">
          <cell r="B239" t="str">
            <v>DUMORTIER ANTOINE</v>
          </cell>
          <cell r="C239" t="str">
            <v>VELO CLUB UNION HALLUIN</v>
          </cell>
          <cell r="D239">
            <v>0</v>
          </cell>
          <cell r="E239">
            <v>0</v>
          </cell>
        </row>
        <row r="240">
          <cell r="B240" t="str">
            <v>TISON CEDRIC</v>
          </cell>
          <cell r="C240" t="str">
            <v>ETOILE CYCLISTE LIEU ST AMAND</v>
          </cell>
          <cell r="D240">
            <v>189</v>
          </cell>
          <cell r="E240">
            <v>11</v>
          </cell>
        </row>
        <row r="241">
          <cell r="B241" t="str">
            <v>BOUXOM CEDRIC</v>
          </cell>
          <cell r="C241" t="str">
            <v>VELO CLUB ROUBAIX</v>
          </cell>
          <cell r="D241">
            <v>0</v>
          </cell>
          <cell r="E241">
            <v>0</v>
          </cell>
        </row>
        <row r="242">
          <cell r="B242" t="str">
            <v>CASTIGLIONETI LAURENT</v>
          </cell>
          <cell r="C242" t="str">
            <v>NEW TEAM MAULDE</v>
          </cell>
          <cell r="D242">
            <v>0</v>
          </cell>
          <cell r="E242">
            <v>0</v>
          </cell>
        </row>
        <row r="243">
          <cell r="B243" t="str">
            <v>FRANCOIS AYMERIC</v>
          </cell>
          <cell r="C243" t="str">
            <v>CAMPHIN EN CAREMBAULT CYCLING TEAM</v>
          </cell>
          <cell r="D243">
            <v>22</v>
          </cell>
          <cell r="E243">
            <v>2</v>
          </cell>
        </row>
        <row r="244">
          <cell r="B244" t="str">
            <v>VERHAEGHE MICHEL</v>
          </cell>
          <cell r="C244" t="str">
            <v>LINSELLES CYCLISME</v>
          </cell>
          <cell r="D244">
            <v>35</v>
          </cell>
          <cell r="E244">
            <v>2</v>
          </cell>
        </row>
        <row r="245">
          <cell r="B245" t="str">
            <v>LEROUX DAVID</v>
          </cell>
          <cell r="C245" t="str">
            <v>ESPOIR CYCLISTE WAMBRECHIES MARQUETTE</v>
          </cell>
          <cell r="D245">
            <v>0</v>
          </cell>
          <cell r="E245">
            <v>0</v>
          </cell>
        </row>
        <row r="246">
          <cell r="B246" t="str">
            <v>DEKOSTER MICKAEL</v>
          </cell>
          <cell r="C246" t="str">
            <v>AGNY AMICALE LAIQUE</v>
          </cell>
          <cell r="D246">
            <v>53</v>
          </cell>
          <cell r="E246">
            <v>3</v>
          </cell>
        </row>
        <row r="247">
          <cell r="B247" t="str">
            <v>DUPIRE REMI</v>
          </cell>
          <cell r="C247" t="str">
            <v>NEW ORANGE TEAM BOUSBECQUE</v>
          </cell>
          <cell r="D247">
            <v>125</v>
          </cell>
          <cell r="E247">
            <v>9</v>
          </cell>
        </row>
        <row r="248">
          <cell r="B248" t="str">
            <v>LAHONTA EMMANUEL</v>
          </cell>
          <cell r="C248" t="str">
            <v>NEW TEAM MAULDE</v>
          </cell>
          <cell r="D248">
            <v>41</v>
          </cell>
          <cell r="E248">
            <v>3</v>
          </cell>
        </row>
        <row r="249">
          <cell r="B249" t="str">
            <v>KOSMENDA MAXIME</v>
          </cell>
          <cell r="C249" t="str">
            <v>BARLIN CERCLE LAIQUE</v>
          </cell>
          <cell r="D249">
            <v>1</v>
          </cell>
          <cell r="E249">
            <v>1</v>
          </cell>
        </row>
        <row r="250">
          <cell r="B250" t="str">
            <v>TONDELIER LUDOVIC</v>
          </cell>
          <cell r="C250" t="str">
            <v>CLUB CYCLISTE VERLINGHEM</v>
          </cell>
          <cell r="D250">
            <v>167</v>
          </cell>
          <cell r="E250">
            <v>7</v>
          </cell>
        </row>
        <row r="251">
          <cell r="B251" t="str">
            <v>FOURNIER AXEL</v>
          </cell>
          <cell r="C251" t="str">
            <v>ETOILE CYCLISTE FEIGNIES</v>
          </cell>
          <cell r="D251">
            <v>465</v>
          </cell>
          <cell r="E251">
            <v>13</v>
          </cell>
        </row>
        <row r="252">
          <cell r="B252" t="str">
            <v>CAILLARD ANTHONY</v>
          </cell>
          <cell r="C252" t="str">
            <v>TEAM LINK AND RIDE HERIN</v>
          </cell>
          <cell r="D252">
            <v>319</v>
          </cell>
          <cell r="E252">
            <v>12</v>
          </cell>
        </row>
        <row r="253">
          <cell r="D253">
            <v>0</v>
          </cell>
          <cell r="E253">
            <v>0</v>
          </cell>
        </row>
        <row r="254">
          <cell r="D254">
            <v>0</v>
          </cell>
          <cell r="E254">
            <v>0</v>
          </cell>
        </row>
        <row r="255">
          <cell r="D255">
            <v>0</v>
          </cell>
          <cell r="E255">
            <v>0</v>
          </cell>
        </row>
        <row r="256">
          <cell r="D256">
            <v>0</v>
          </cell>
          <cell r="E256">
            <v>0</v>
          </cell>
        </row>
        <row r="257">
          <cell r="B257" t="str">
            <v>FONTAINE JEROME</v>
          </cell>
          <cell r="C257" t="str">
            <v>TEAM POLICE HDFN - ROUBAIX</v>
          </cell>
          <cell r="D257">
            <v>215</v>
          </cell>
          <cell r="E257">
            <v>4</v>
          </cell>
        </row>
        <row r="258">
          <cell r="B258" t="str">
            <v>BLARY GILLES</v>
          </cell>
          <cell r="C258" t="str">
            <v>HAVELUY CYCLO CLUB</v>
          </cell>
          <cell r="D258">
            <v>298</v>
          </cell>
          <cell r="E258">
            <v>6</v>
          </cell>
        </row>
        <row r="259">
          <cell r="B259" t="str">
            <v>ARDHUIN JEROME</v>
          </cell>
          <cell r="C259" t="str">
            <v>ENTENTE CYCLISTE DE FONTAINE AU BOIS</v>
          </cell>
          <cell r="D259">
            <v>22</v>
          </cell>
          <cell r="E259">
            <v>2</v>
          </cell>
        </row>
        <row r="260">
          <cell r="B260" t="str">
            <v>LANDAS MARTY</v>
          </cell>
          <cell r="C260" t="str">
            <v>VELO SPRINT DE L'OSTREVENT - AUBERCHICOURT</v>
          </cell>
          <cell r="D260">
            <v>285</v>
          </cell>
          <cell r="E260">
            <v>7</v>
          </cell>
        </row>
        <row r="261">
          <cell r="D261">
            <v>0</v>
          </cell>
          <cell r="E261">
            <v>0</v>
          </cell>
        </row>
        <row r="262">
          <cell r="D262">
            <v>0</v>
          </cell>
          <cell r="E262">
            <v>0</v>
          </cell>
        </row>
        <row r="263">
          <cell r="D263">
            <v>0</v>
          </cell>
          <cell r="E263">
            <v>0</v>
          </cell>
        </row>
        <row r="264">
          <cell r="D264">
            <v>0</v>
          </cell>
          <cell r="E264">
            <v>0</v>
          </cell>
        </row>
        <row r="265">
          <cell r="D265">
            <v>0</v>
          </cell>
          <cell r="E265">
            <v>0</v>
          </cell>
        </row>
        <row r="266">
          <cell r="D266">
            <v>0</v>
          </cell>
          <cell r="E266">
            <v>0</v>
          </cell>
        </row>
        <row r="267">
          <cell r="D267">
            <v>0</v>
          </cell>
          <cell r="E267">
            <v>0</v>
          </cell>
        </row>
        <row r="268">
          <cell r="D268">
            <v>0</v>
          </cell>
          <cell r="E268">
            <v>0</v>
          </cell>
        </row>
        <row r="269">
          <cell r="D269">
            <v>0</v>
          </cell>
          <cell r="E269">
            <v>0</v>
          </cell>
        </row>
        <row r="270">
          <cell r="D270">
            <v>0</v>
          </cell>
          <cell r="E270">
            <v>0</v>
          </cell>
        </row>
        <row r="271">
          <cell r="D271">
            <v>0</v>
          </cell>
          <cell r="E271">
            <v>0</v>
          </cell>
        </row>
        <row r="272">
          <cell r="D272">
            <v>0</v>
          </cell>
          <cell r="E272">
            <v>0</v>
          </cell>
        </row>
        <row r="273">
          <cell r="D273">
            <v>0</v>
          </cell>
          <cell r="E273">
            <v>0</v>
          </cell>
        </row>
        <row r="274">
          <cell r="D274">
            <v>0</v>
          </cell>
          <cell r="E274">
            <v>0</v>
          </cell>
        </row>
        <row r="275">
          <cell r="D275">
            <v>0</v>
          </cell>
          <cell r="E275">
            <v>0</v>
          </cell>
        </row>
        <row r="276">
          <cell r="D276">
            <v>0</v>
          </cell>
          <cell r="E276">
            <v>0</v>
          </cell>
        </row>
        <row r="277">
          <cell r="D277">
            <v>0</v>
          </cell>
          <cell r="E277">
            <v>0</v>
          </cell>
        </row>
        <row r="278">
          <cell r="D278">
            <v>0</v>
          </cell>
          <cell r="E278">
            <v>0</v>
          </cell>
        </row>
        <row r="279">
          <cell r="D279">
            <v>0</v>
          </cell>
          <cell r="E279">
            <v>0</v>
          </cell>
        </row>
        <row r="280">
          <cell r="D280">
            <v>0</v>
          </cell>
          <cell r="E280">
            <v>0</v>
          </cell>
        </row>
        <row r="281">
          <cell r="D281">
            <v>0</v>
          </cell>
          <cell r="E281">
            <v>0</v>
          </cell>
        </row>
        <row r="282">
          <cell r="D282">
            <v>0</v>
          </cell>
          <cell r="E282">
            <v>0</v>
          </cell>
        </row>
        <row r="283">
          <cell r="D283">
            <v>0</v>
          </cell>
          <cell r="E283">
            <v>0</v>
          </cell>
        </row>
        <row r="284">
          <cell r="D284">
            <v>0</v>
          </cell>
          <cell r="E284">
            <v>0</v>
          </cell>
        </row>
        <row r="285">
          <cell r="D285">
            <v>0</v>
          </cell>
          <cell r="E285">
            <v>0</v>
          </cell>
        </row>
        <row r="286">
          <cell r="D286">
            <v>0</v>
          </cell>
          <cell r="E286">
            <v>0</v>
          </cell>
        </row>
        <row r="287">
          <cell r="D287">
            <v>0</v>
          </cell>
          <cell r="E287">
            <v>0</v>
          </cell>
        </row>
        <row r="288">
          <cell r="D288">
            <v>0</v>
          </cell>
          <cell r="E288">
            <v>0</v>
          </cell>
        </row>
        <row r="289">
          <cell r="D289">
            <v>0</v>
          </cell>
          <cell r="E289">
            <v>0</v>
          </cell>
        </row>
        <row r="290">
          <cell r="D290">
            <v>0</v>
          </cell>
          <cell r="E290">
            <v>0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0</v>
          </cell>
          <cell r="E293">
            <v>0</v>
          </cell>
        </row>
        <row r="294">
          <cell r="D294">
            <v>0</v>
          </cell>
          <cell r="E294">
            <v>0</v>
          </cell>
        </row>
        <row r="295">
          <cell r="D295">
            <v>0</v>
          </cell>
          <cell r="E295">
            <v>0</v>
          </cell>
        </row>
        <row r="296">
          <cell r="D296">
            <v>0</v>
          </cell>
          <cell r="E296">
            <v>0</v>
          </cell>
        </row>
        <row r="297">
          <cell r="D297">
            <v>0</v>
          </cell>
          <cell r="E297">
            <v>0</v>
          </cell>
        </row>
        <row r="298">
          <cell r="D298">
            <v>0</v>
          </cell>
          <cell r="E298">
            <v>0</v>
          </cell>
        </row>
        <row r="299">
          <cell r="D299">
            <v>0</v>
          </cell>
          <cell r="E299">
            <v>0</v>
          </cell>
        </row>
        <row r="300">
          <cell r="D300">
            <v>0</v>
          </cell>
          <cell r="E300">
            <v>0</v>
          </cell>
        </row>
        <row r="301">
          <cell r="D301">
            <v>0</v>
          </cell>
          <cell r="E301">
            <v>0</v>
          </cell>
        </row>
        <row r="302">
          <cell r="D302">
            <v>0</v>
          </cell>
          <cell r="E302">
            <v>0</v>
          </cell>
        </row>
        <row r="303">
          <cell r="D303">
            <v>0</v>
          </cell>
          <cell r="E303">
            <v>0</v>
          </cell>
        </row>
        <row r="304">
          <cell r="D304">
            <v>0</v>
          </cell>
          <cell r="E304">
            <v>0</v>
          </cell>
        </row>
        <row r="305">
          <cell r="D305">
            <v>0</v>
          </cell>
          <cell r="E305">
            <v>0</v>
          </cell>
        </row>
        <row r="306">
          <cell r="D306">
            <v>0</v>
          </cell>
          <cell r="E306">
            <v>0</v>
          </cell>
        </row>
        <row r="307">
          <cell r="D307">
            <v>0</v>
          </cell>
          <cell r="E307">
            <v>0</v>
          </cell>
        </row>
        <row r="308">
          <cell r="D308">
            <v>0</v>
          </cell>
          <cell r="E308">
            <v>0</v>
          </cell>
        </row>
        <row r="309">
          <cell r="D309">
            <v>0</v>
          </cell>
          <cell r="E309">
            <v>0</v>
          </cell>
        </row>
        <row r="310">
          <cell r="D310">
            <v>0</v>
          </cell>
          <cell r="E310">
            <v>0</v>
          </cell>
        </row>
        <row r="311">
          <cell r="D311">
            <v>0</v>
          </cell>
          <cell r="E311">
            <v>0</v>
          </cell>
        </row>
        <row r="312">
          <cell r="D312">
            <v>0</v>
          </cell>
          <cell r="E312">
            <v>0</v>
          </cell>
        </row>
        <row r="313">
          <cell r="D313">
            <v>0</v>
          </cell>
          <cell r="E313">
            <v>0</v>
          </cell>
        </row>
        <row r="314">
          <cell r="D314">
            <v>0</v>
          </cell>
          <cell r="E314">
            <v>0</v>
          </cell>
        </row>
        <row r="315">
          <cell r="D315">
            <v>0</v>
          </cell>
          <cell r="E315">
            <v>0</v>
          </cell>
        </row>
        <row r="316">
          <cell r="D316">
            <v>0</v>
          </cell>
          <cell r="E316">
            <v>0</v>
          </cell>
        </row>
        <row r="317">
          <cell r="D317">
            <v>0</v>
          </cell>
          <cell r="E317">
            <v>0</v>
          </cell>
        </row>
        <row r="318">
          <cell r="D318">
            <v>0</v>
          </cell>
          <cell r="E318">
            <v>0</v>
          </cell>
        </row>
        <row r="319">
          <cell r="D319">
            <v>0</v>
          </cell>
          <cell r="E319">
            <v>0</v>
          </cell>
        </row>
        <row r="320">
          <cell r="D320">
            <v>0</v>
          </cell>
          <cell r="E320">
            <v>0</v>
          </cell>
        </row>
        <row r="321">
          <cell r="D321">
            <v>0</v>
          </cell>
          <cell r="E321">
            <v>0</v>
          </cell>
        </row>
        <row r="322">
          <cell r="D322">
            <v>0</v>
          </cell>
          <cell r="E322">
            <v>0</v>
          </cell>
        </row>
        <row r="323">
          <cell r="D323">
            <v>0</v>
          </cell>
          <cell r="E323">
            <v>0</v>
          </cell>
        </row>
        <row r="324">
          <cell r="D324">
            <v>0</v>
          </cell>
          <cell r="E324">
            <v>0</v>
          </cell>
        </row>
        <row r="325">
          <cell r="D325">
            <v>0</v>
          </cell>
          <cell r="E325">
            <v>0</v>
          </cell>
        </row>
        <row r="326">
          <cell r="D326">
            <v>0</v>
          </cell>
          <cell r="E326">
            <v>0</v>
          </cell>
        </row>
        <row r="327">
          <cell r="D327">
            <v>0</v>
          </cell>
          <cell r="E327">
            <v>0</v>
          </cell>
        </row>
        <row r="328">
          <cell r="D328">
            <v>0</v>
          </cell>
          <cell r="E328">
            <v>0</v>
          </cell>
        </row>
        <row r="329">
          <cell r="D329">
            <v>0</v>
          </cell>
          <cell r="E329">
            <v>0</v>
          </cell>
        </row>
        <row r="330">
          <cell r="D330">
            <v>0</v>
          </cell>
          <cell r="E330">
            <v>0</v>
          </cell>
        </row>
        <row r="331">
          <cell r="D331">
            <v>0</v>
          </cell>
          <cell r="E331">
            <v>0</v>
          </cell>
        </row>
        <row r="332">
          <cell r="D332">
            <v>0</v>
          </cell>
          <cell r="E332">
            <v>0</v>
          </cell>
        </row>
        <row r="333">
          <cell r="D333">
            <v>0</v>
          </cell>
          <cell r="E333">
            <v>0</v>
          </cell>
        </row>
        <row r="334">
          <cell r="D334">
            <v>0</v>
          </cell>
          <cell r="E334">
            <v>0</v>
          </cell>
        </row>
        <row r="335">
          <cell r="D335">
            <v>0</v>
          </cell>
          <cell r="E335">
            <v>0</v>
          </cell>
        </row>
        <row r="336">
          <cell r="D336">
            <v>0</v>
          </cell>
          <cell r="E336">
            <v>0</v>
          </cell>
        </row>
        <row r="337">
          <cell r="D337">
            <v>0</v>
          </cell>
          <cell r="E337">
            <v>0</v>
          </cell>
        </row>
        <row r="338">
          <cell r="D338">
            <v>0</v>
          </cell>
          <cell r="E338">
            <v>0</v>
          </cell>
        </row>
        <row r="339">
          <cell r="D339">
            <v>0</v>
          </cell>
          <cell r="E339">
            <v>0</v>
          </cell>
        </row>
        <row r="340">
          <cell r="D340">
            <v>0</v>
          </cell>
          <cell r="E340">
            <v>0</v>
          </cell>
        </row>
        <row r="341">
          <cell r="D341">
            <v>0</v>
          </cell>
          <cell r="E341">
            <v>0</v>
          </cell>
        </row>
        <row r="342">
          <cell r="D342">
            <v>0</v>
          </cell>
          <cell r="E342">
            <v>0</v>
          </cell>
        </row>
        <row r="343">
          <cell r="D343">
            <v>0</v>
          </cell>
          <cell r="E343">
            <v>0</v>
          </cell>
        </row>
        <row r="344">
          <cell r="D344">
            <v>0</v>
          </cell>
          <cell r="E344">
            <v>0</v>
          </cell>
        </row>
        <row r="345">
          <cell r="D345">
            <v>0</v>
          </cell>
          <cell r="E345">
            <v>0</v>
          </cell>
        </row>
        <row r="346">
          <cell r="D346">
            <v>0</v>
          </cell>
          <cell r="E346">
            <v>0</v>
          </cell>
        </row>
        <row r="347">
          <cell r="D347">
            <v>0</v>
          </cell>
          <cell r="E347">
            <v>0</v>
          </cell>
        </row>
        <row r="348">
          <cell r="D348">
            <v>0</v>
          </cell>
          <cell r="E348">
            <v>0</v>
          </cell>
        </row>
        <row r="349">
          <cell r="D349">
            <v>0</v>
          </cell>
          <cell r="E349">
            <v>0</v>
          </cell>
        </row>
        <row r="350">
          <cell r="D350">
            <v>0</v>
          </cell>
          <cell r="E350">
            <v>0</v>
          </cell>
        </row>
      </sheetData>
      <sheetData sheetId="2">
        <row r="3">
          <cell r="B3" t="str">
            <v>BEGHIN JEREMY</v>
          </cell>
          <cell r="C3" t="str">
            <v>ESPOIR CYCLISTE WAMBRECHIES MARQUETTE</v>
          </cell>
          <cell r="D3">
            <v>75</v>
          </cell>
          <cell r="E3">
            <v>4</v>
          </cell>
        </row>
        <row r="4">
          <cell r="B4" t="str">
            <v>DUCHENNE CORENTIN</v>
          </cell>
          <cell r="C4" t="str">
            <v>U.C. CAPELLOISE FOURMIES</v>
          </cell>
          <cell r="D4">
            <v>0</v>
          </cell>
          <cell r="E4">
            <v>0</v>
          </cell>
        </row>
        <row r="5">
          <cell r="B5" t="str">
            <v>DECRUCQ ROMUALD</v>
          </cell>
          <cell r="C5" t="str">
            <v>UNION VELOCIPEDIQUE FOURMISIENNE</v>
          </cell>
          <cell r="D5">
            <v>40</v>
          </cell>
          <cell r="E5">
            <v>10</v>
          </cell>
        </row>
        <row r="6">
          <cell r="B6" t="str">
            <v>VERQUAIN PASCAL</v>
          </cell>
          <cell r="C6" t="str">
            <v>VELO CLUB UNION HALLUIN</v>
          </cell>
          <cell r="D6">
            <v>0</v>
          </cell>
          <cell r="E6">
            <v>1</v>
          </cell>
        </row>
        <row r="7">
          <cell r="B7" t="str">
            <v>AUVRAY LOIC</v>
          </cell>
          <cell r="C7" t="str">
            <v>RESILIENCE CLUB</v>
          </cell>
          <cell r="D7">
            <v>31</v>
          </cell>
          <cell r="E7">
            <v>4</v>
          </cell>
        </row>
        <row r="8">
          <cell r="B8" t="str">
            <v>VERDIN FLAVIEN</v>
          </cell>
          <cell r="C8" t="str">
            <v>UNION SPORTIVE SAINT ANDRE</v>
          </cell>
          <cell r="D8">
            <v>63</v>
          </cell>
          <cell r="E8">
            <v>11</v>
          </cell>
        </row>
        <row r="9">
          <cell r="B9" t="str">
            <v>DUSSERRE ALEXANDRE</v>
          </cell>
          <cell r="C9" t="str">
            <v>FENAIN CYCLO CLUB</v>
          </cell>
          <cell r="D9">
            <v>37</v>
          </cell>
          <cell r="E9">
            <v>6</v>
          </cell>
        </row>
        <row r="10">
          <cell r="B10" t="str">
            <v>TREHOUST FRANCOIS</v>
          </cell>
          <cell r="C10" t="str">
            <v>AGNY AMICALE LAIQUE</v>
          </cell>
          <cell r="D10">
            <v>2</v>
          </cell>
          <cell r="E10">
            <v>5</v>
          </cell>
        </row>
        <row r="11">
          <cell r="B11" t="str">
            <v>GAMAND MEYRINE</v>
          </cell>
          <cell r="C11" t="str">
            <v>BAPAUME CLUB CYCLISTE</v>
          </cell>
          <cell r="D11">
            <v>0</v>
          </cell>
          <cell r="E11">
            <v>0</v>
          </cell>
        </row>
        <row r="12">
          <cell r="B12" t="str">
            <v>LECOCQ PIERRE</v>
          </cell>
          <cell r="C12" t="str">
            <v>FENAIN CYCLO CLUB</v>
          </cell>
          <cell r="D12">
            <v>0</v>
          </cell>
          <cell r="E12">
            <v>1</v>
          </cell>
        </row>
        <row r="13">
          <cell r="B13" t="str">
            <v>PRISSETTE JEAN-MICHEL</v>
          </cell>
          <cell r="C13" t="str">
            <v>UNION VELOCIPEDIQUE FOURMISIENNE</v>
          </cell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B15" t="str">
            <v>MOPTY JEAN CHRISTOPHE</v>
          </cell>
          <cell r="C15" t="str">
            <v>GAZ ELEC CLUB DE DOUAI</v>
          </cell>
          <cell r="D15">
            <v>14</v>
          </cell>
          <cell r="E15">
            <v>2</v>
          </cell>
        </row>
        <row r="16">
          <cell r="B16" t="str">
            <v>MA?S LOUIS</v>
          </cell>
          <cell r="C16" t="str">
            <v>CYCLO CLUB WAVRIN</v>
          </cell>
          <cell r="D16">
            <v>3</v>
          </cell>
          <cell r="E16">
            <v>3</v>
          </cell>
        </row>
        <row r="17">
          <cell r="B17" t="str">
            <v>LECLERCQ ALEXIS</v>
          </cell>
          <cell r="C17" t="str">
            <v>CAMPHIN EN CAREMBAULT CYCLING TEAM</v>
          </cell>
          <cell r="D17">
            <v>0</v>
          </cell>
          <cell r="E17">
            <v>0</v>
          </cell>
        </row>
        <row r="18">
          <cell r="B18" t="str">
            <v>BEY CHRISTOPHE</v>
          </cell>
          <cell r="C18" t="str">
            <v>CYCLO CLUB WAVRIN</v>
          </cell>
          <cell r="D18">
            <v>0</v>
          </cell>
          <cell r="E18">
            <v>0</v>
          </cell>
        </row>
        <row r="19">
          <cell r="B19" t="str">
            <v>SAGUEZ NICOLA</v>
          </cell>
          <cell r="C19" t="str">
            <v>UNION SPORTIVE VALENCIENNES MARLY</v>
          </cell>
          <cell r="D19">
            <v>41</v>
          </cell>
          <cell r="E19">
            <v>9</v>
          </cell>
        </row>
        <row r="20">
          <cell r="B20" t="str">
            <v>BOUZERE ADRIEN</v>
          </cell>
          <cell r="C20" t="str">
            <v>ASSOCIATION CYCLISTE D'ETROEUNGT</v>
          </cell>
          <cell r="D20">
            <v>0</v>
          </cell>
          <cell r="E20">
            <v>1</v>
          </cell>
        </row>
        <row r="21">
          <cell r="B21" t="str">
            <v>DUMORTIER JÉRÔME</v>
          </cell>
          <cell r="C21" t="str">
            <v>CYCLO CLUB WAVRIN</v>
          </cell>
          <cell r="D21">
            <v>2</v>
          </cell>
          <cell r="E21">
            <v>2</v>
          </cell>
        </row>
        <row r="22">
          <cell r="B22" t="str">
            <v>DELY ANTHONY</v>
          </cell>
          <cell r="C22" t="str">
            <v>TEAM B.B.L. HERGNIES</v>
          </cell>
          <cell r="D22">
            <v>51</v>
          </cell>
          <cell r="E22">
            <v>14</v>
          </cell>
        </row>
        <row r="23">
          <cell r="B23" t="str">
            <v>FOULON RANDY</v>
          </cell>
          <cell r="C23" t="str">
            <v>AGNY AMICALE LAIQUE</v>
          </cell>
          <cell r="D23">
            <v>0</v>
          </cell>
          <cell r="E23">
            <v>0</v>
          </cell>
        </row>
        <row r="24">
          <cell r="B24" t="str">
            <v>POULLIER VINCENT</v>
          </cell>
          <cell r="C24" t="str">
            <v>CYCLO CLUB WAVRIN</v>
          </cell>
          <cell r="D24">
            <v>11</v>
          </cell>
          <cell r="E24">
            <v>5</v>
          </cell>
        </row>
        <row r="25">
          <cell r="B25" t="str">
            <v>WALLART RODERIC</v>
          </cell>
          <cell r="C25" t="str">
            <v>CYCLO CLUB WAVRIN</v>
          </cell>
          <cell r="D25">
            <v>0</v>
          </cell>
          <cell r="E25">
            <v>0</v>
          </cell>
        </row>
        <row r="26">
          <cell r="B26" t="str">
            <v>LEMETTRE EMMANUEL</v>
          </cell>
          <cell r="C26" t="str">
            <v>UNION CYCLISTE WATTIGNIES</v>
          </cell>
          <cell r="D26">
            <v>4</v>
          </cell>
          <cell r="E26">
            <v>4</v>
          </cell>
        </row>
        <row r="27">
          <cell r="B27" t="str">
            <v>LEDOUX FABIEN</v>
          </cell>
          <cell r="C27" t="str">
            <v>52X11 HIRSON THIÉRACHE</v>
          </cell>
          <cell r="D27">
            <v>53</v>
          </cell>
          <cell r="E27">
            <v>4</v>
          </cell>
        </row>
        <row r="28">
          <cell r="B28" t="str">
            <v>DOCHNIAK LÉO</v>
          </cell>
          <cell r="C28" t="str">
            <v>HAVELUY CYCLO CLUB</v>
          </cell>
          <cell r="D28">
            <v>1</v>
          </cell>
          <cell r="E28">
            <v>1</v>
          </cell>
        </row>
        <row r="29">
          <cell r="B29" t="str">
            <v>KADLUCZKA ANTHONY</v>
          </cell>
          <cell r="C29" t="str">
            <v>ESPOIR CYCLISTE WAMBRECHIES MARQUETTE</v>
          </cell>
          <cell r="D29">
            <v>7</v>
          </cell>
          <cell r="E29">
            <v>5</v>
          </cell>
        </row>
        <row r="30">
          <cell r="B30" t="str">
            <v>ROUTIER ALEXIS</v>
          </cell>
          <cell r="C30" t="str">
            <v>AGNY AMICALE LAIQUE</v>
          </cell>
          <cell r="D30">
            <v>0</v>
          </cell>
          <cell r="E30">
            <v>0</v>
          </cell>
        </row>
        <row r="31">
          <cell r="B31" t="str">
            <v>DUEZ GUILLAUME</v>
          </cell>
          <cell r="C31" t="str">
            <v>UNION SPORTIVE SAINT ANDRE</v>
          </cell>
          <cell r="D31">
            <v>0</v>
          </cell>
          <cell r="E31">
            <v>0</v>
          </cell>
        </row>
        <row r="32">
          <cell r="B32" t="str">
            <v>SIZAIRE THOMAS</v>
          </cell>
          <cell r="C32" t="str">
            <v>NEW TEAM MAULDE</v>
          </cell>
          <cell r="D32">
            <v>137</v>
          </cell>
          <cell r="E32">
            <v>12</v>
          </cell>
        </row>
        <row r="33">
          <cell r="B33" t="str">
            <v>TRISTRAM JESSY</v>
          </cell>
          <cell r="C33" t="str">
            <v>FLEURBAIX TEAM SHARK VTT</v>
          </cell>
          <cell r="D33">
            <v>0</v>
          </cell>
          <cell r="E33">
            <v>0</v>
          </cell>
        </row>
        <row r="34">
          <cell r="B34" t="str">
            <v>MONNIER SEBASTIEN</v>
          </cell>
          <cell r="C34" t="str">
            <v>TEAM BOUSIES</v>
          </cell>
          <cell r="D34">
            <v>0</v>
          </cell>
          <cell r="E34">
            <v>0</v>
          </cell>
        </row>
        <row r="35">
          <cell r="B35" t="str">
            <v>NOGARD ALEXANDRE</v>
          </cell>
          <cell r="C35" t="str">
            <v>ESEG DOUAI</v>
          </cell>
          <cell r="D35">
            <v>59</v>
          </cell>
          <cell r="E35">
            <v>6</v>
          </cell>
        </row>
        <row r="36">
          <cell r="B36" t="str">
            <v>DEBUY SEBASTIEN</v>
          </cell>
          <cell r="C36" t="str">
            <v>TEAM SPECIALIZED LILLE</v>
          </cell>
          <cell r="D36">
            <v>1</v>
          </cell>
          <cell r="E36">
            <v>1</v>
          </cell>
        </row>
        <row r="37">
          <cell r="B37" t="str">
            <v>MORDACQ JEAN MICHEL</v>
          </cell>
          <cell r="C37" t="str">
            <v>RESILIENCE CLUB</v>
          </cell>
          <cell r="D37">
            <v>31</v>
          </cell>
          <cell r="E37">
            <v>1</v>
          </cell>
        </row>
        <row r="38">
          <cell r="B38" t="str">
            <v>FILBIEN CHRISTOPHE</v>
          </cell>
          <cell r="C38" t="str">
            <v>RESILIENCE CLUB</v>
          </cell>
          <cell r="D38">
            <v>0</v>
          </cell>
          <cell r="E38">
            <v>0</v>
          </cell>
        </row>
        <row r="39">
          <cell r="B39" t="str">
            <v>HENNOCQ FRANCOIS</v>
          </cell>
          <cell r="C39" t="str">
            <v>CYCLO CLUB ORCHIES</v>
          </cell>
          <cell r="D39">
            <v>112</v>
          </cell>
          <cell r="E39">
            <v>11</v>
          </cell>
        </row>
        <row r="40">
          <cell r="B40" t="str">
            <v>MENTRE ETIENNE</v>
          </cell>
          <cell r="C40" t="str">
            <v>FLEURBAIX TEAM SHARK VTT</v>
          </cell>
          <cell r="D40">
            <v>0</v>
          </cell>
          <cell r="E40">
            <v>0</v>
          </cell>
        </row>
        <row r="41">
          <cell r="B41" t="str">
            <v>LOISELEUX JACKY</v>
          </cell>
          <cell r="C41" t="str">
            <v>UNION SPORTIVE SAINT ANDRE</v>
          </cell>
          <cell r="D41">
            <v>131</v>
          </cell>
          <cell r="E41">
            <v>10</v>
          </cell>
        </row>
        <row r="42">
          <cell r="B42" t="str">
            <v>LIEVIN BRUNO</v>
          </cell>
          <cell r="C42" t="str">
            <v>VELO CLUB SOLESMES</v>
          </cell>
          <cell r="D42">
            <v>0</v>
          </cell>
          <cell r="E42">
            <v>0</v>
          </cell>
        </row>
        <row r="43">
          <cell r="B43" t="str">
            <v>POIRE RYAN</v>
          </cell>
          <cell r="C43" t="str">
            <v>HENIN ETOILE CYCLISTE HENINOISE</v>
          </cell>
          <cell r="D43">
            <v>11</v>
          </cell>
          <cell r="E43">
            <v>3</v>
          </cell>
        </row>
        <row r="44">
          <cell r="B44" t="str">
            <v>CONTESSE FREDERIC</v>
          </cell>
          <cell r="C44" t="str">
            <v>UNION VELOCIPEDIQUE FOURMISIENNE</v>
          </cell>
          <cell r="D44">
            <v>65</v>
          </cell>
          <cell r="E44">
            <v>9</v>
          </cell>
        </row>
        <row r="45">
          <cell r="B45" t="str">
            <v>LIONNE BERNARD</v>
          </cell>
          <cell r="C45" t="str">
            <v>HAVELUY CYCLO CLUB</v>
          </cell>
          <cell r="D45">
            <v>41</v>
          </cell>
          <cell r="E45">
            <v>6</v>
          </cell>
        </row>
        <row r="46">
          <cell r="B46" t="str">
            <v>PONCET MARTIN</v>
          </cell>
          <cell r="C46" t="str">
            <v>VELO CLUB SOLESMES</v>
          </cell>
          <cell r="D46">
            <v>31</v>
          </cell>
          <cell r="E46">
            <v>5</v>
          </cell>
        </row>
        <row r="47">
          <cell r="B47" t="str">
            <v>DELPLANQUE DYLAN</v>
          </cell>
          <cell r="C47" t="str">
            <v>VELO SPRINT BOUCHAIN</v>
          </cell>
          <cell r="D47">
            <v>223</v>
          </cell>
          <cell r="E47">
            <v>10</v>
          </cell>
        </row>
        <row r="48">
          <cell r="B48" t="str">
            <v>BOUTONNE FRÉDÉRIC</v>
          </cell>
          <cell r="C48" t="str">
            <v>UNION SPORTIVE SAINT ANDRE</v>
          </cell>
          <cell r="D48">
            <v>240</v>
          </cell>
          <cell r="E48">
            <v>15</v>
          </cell>
        </row>
        <row r="49">
          <cell r="B49" t="str">
            <v>LIENAUX YVES</v>
          </cell>
          <cell r="C49" t="str">
            <v>ASSOCIATION SPORTIVE VELOCIPEDIQUE LA LONGUEVILLE</v>
          </cell>
          <cell r="D49">
            <v>0</v>
          </cell>
          <cell r="E49">
            <v>0</v>
          </cell>
        </row>
        <row r="50">
          <cell r="B50" t="str">
            <v>CALCUS FRANCK</v>
          </cell>
          <cell r="C50" t="str">
            <v>ECVA</v>
          </cell>
          <cell r="D50">
            <v>1</v>
          </cell>
          <cell r="E50">
            <v>2</v>
          </cell>
        </row>
        <row r="51">
          <cell r="B51" t="str">
            <v>HELLE FABRICE</v>
          </cell>
          <cell r="C51" t="str">
            <v>VELO SPRINT BOUCHAIN</v>
          </cell>
          <cell r="D51">
            <v>47</v>
          </cell>
          <cell r="E51">
            <v>7</v>
          </cell>
        </row>
        <row r="52">
          <cell r="B52" t="str">
            <v>DERIN MAXENCE</v>
          </cell>
          <cell r="C52" t="str">
            <v>VELO CLUB SOLESMES</v>
          </cell>
          <cell r="D52">
            <v>7</v>
          </cell>
          <cell r="E52">
            <v>1</v>
          </cell>
        </row>
        <row r="53">
          <cell r="B53" t="str">
            <v>DAVAINE HUGUES</v>
          </cell>
          <cell r="C53" t="str">
            <v>VELO CLUB ROUBAIX</v>
          </cell>
          <cell r="D53">
            <v>153</v>
          </cell>
          <cell r="E53">
            <v>14</v>
          </cell>
        </row>
        <row r="54">
          <cell r="B54" t="str">
            <v>FAUCRET VALENTIN</v>
          </cell>
          <cell r="C54" t="str">
            <v>VELO CLUB SOLESMES</v>
          </cell>
          <cell r="D54">
            <v>9</v>
          </cell>
          <cell r="E54">
            <v>7</v>
          </cell>
        </row>
        <row r="55">
          <cell r="B55" t="str">
            <v>MAJEROWICZ JEAN-LUC</v>
          </cell>
          <cell r="C55" t="str">
            <v>VELO CLUB DE LEWARDE (VCL)</v>
          </cell>
          <cell r="D55">
            <v>0</v>
          </cell>
          <cell r="E55">
            <v>0</v>
          </cell>
        </row>
        <row r="56">
          <cell r="B56" t="str">
            <v>DUCRON LAURENT</v>
          </cell>
          <cell r="C56" t="str">
            <v>CLUB CYCLISTE VERLINGHEM</v>
          </cell>
          <cell r="D56">
            <v>0</v>
          </cell>
          <cell r="E56">
            <v>0</v>
          </cell>
        </row>
        <row r="57">
          <cell r="B57" t="str">
            <v>SIX STEPHANE</v>
          </cell>
          <cell r="C57" t="str">
            <v>CAMPHIN EN CAREMBAULT CYCLING TEAM</v>
          </cell>
          <cell r="D57">
            <v>0</v>
          </cell>
          <cell r="E57">
            <v>1</v>
          </cell>
        </row>
        <row r="58">
          <cell r="B58" t="str">
            <v>DEFLORENNE JEROME</v>
          </cell>
          <cell r="C58" t="str">
            <v>VELO CLUB LAONNOIS</v>
          </cell>
          <cell r="D58">
            <v>15</v>
          </cell>
          <cell r="E58">
            <v>2</v>
          </cell>
        </row>
        <row r="59">
          <cell r="B59" t="str">
            <v>DEMAIN DAMIEN</v>
          </cell>
          <cell r="C59" t="str">
            <v>TEAM CYCLISTE BERMERAIN</v>
          </cell>
          <cell r="D59">
            <v>101</v>
          </cell>
          <cell r="E59">
            <v>6</v>
          </cell>
        </row>
        <row r="60">
          <cell r="B60" t="str">
            <v>CHATELAIN PASCAL</v>
          </cell>
          <cell r="C60" t="str">
            <v>RESILIENCE CLUB</v>
          </cell>
          <cell r="D60">
            <v>17</v>
          </cell>
          <cell r="E60">
            <v>2</v>
          </cell>
        </row>
        <row r="61">
          <cell r="B61" t="str">
            <v>LAMBRET SULLIVAN</v>
          </cell>
          <cell r="C61" t="str">
            <v>U.C. CAPELLOISE FOURMIES</v>
          </cell>
          <cell r="D61">
            <v>0</v>
          </cell>
          <cell r="E61">
            <v>0</v>
          </cell>
        </row>
        <row r="62">
          <cell r="B62" t="str">
            <v>KROON SAM</v>
          </cell>
          <cell r="C62" t="str">
            <v>ESPOIR CYCLISTE WAMBRECHIES MARQUETTE</v>
          </cell>
          <cell r="D62">
            <v>36</v>
          </cell>
          <cell r="E62">
            <v>2</v>
          </cell>
        </row>
        <row r="63">
          <cell r="B63" t="str">
            <v>CHOCRAUX GAUTHIER</v>
          </cell>
          <cell r="C63" t="str">
            <v>CYCLO CLUB WAVRIN</v>
          </cell>
          <cell r="D63">
            <v>0</v>
          </cell>
          <cell r="E63">
            <v>0</v>
          </cell>
        </row>
        <row r="64">
          <cell r="B64" t="str">
            <v>CORNU ANDREAS</v>
          </cell>
          <cell r="C64" t="str">
            <v>ETOILE CYCLISTE LIEU ST AMAND</v>
          </cell>
          <cell r="D64">
            <v>37</v>
          </cell>
          <cell r="E64">
            <v>13</v>
          </cell>
        </row>
        <row r="65">
          <cell r="B65" t="str">
            <v>POUSSIN ENZO</v>
          </cell>
          <cell r="C65" t="str">
            <v>VELO CLUB SOLESMES</v>
          </cell>
          <cell r="D65">
            <v>2</v>
          </cell>
          <cell r="E65">
            <v>2</v>
          </cell>
        </row>
        <row r="66">
          <cell r="B66" t="str">
            <v>BENDLEWSKI RICHARD</v>
          </cell>
          <cell r="C66" t="str">
            <v>ASSOCIATION CYCLISTE BELLAINGEOISE</v>
          </cell>
          <cell r="D66">
            <v>222</v>
          </cell>
          <cell r="E66">
            <v>11</v>
          </cell>
        </row>
        <row r="67">
          <cell r="B67" t="str">
            <v>DAMAGEUX RÉMI</v>
          </cell>
          <cell r="C67" t="str">
            <v>U.C. CAPELLOISE FOURMIES</v>
          </cell>
          <cell r="D67">
            <v>17</v>
          </cell>
          <cell r="E67">
            <v>3</v>
          </cell>
        </row>
        <row r="68">
          <cell r="B68" t="str">
            <v>TRAUET GUILLAUME</v>
          </cell>
          <cell r="C68" t="str">
            <v>BIACHE ST VAAST VELO CLUB</v>
          </cell>
          <cell r="D68">
            <v>19</v>
          </cell>
          <cell r="E68">
            <v>6</v>
          </cell>
        </row>
        <row r="69">
          <cell r="B69" t="str">
            <v>BOUZIN BENJAMIN</v>
          </cell>
          <cell r="C69" t="str">
            <v>ASSOCIATION CYCLISTE D'ETROEUNGT</v>
          </cell>
          <cell r="D69">
            <v>204</v>
          </cell>
          <cell r="E69">
            <v>10</v>
          </cell>
        </row>
        <row r="70">
          <cell r="B70" t="str">
            <v>PETIT JEROME</v>
          </cell>
          <cell r="C70" t="str">
            <v>TEAM BIKE PRESEAU</v>
          </cell>
          <cell r="D70">
            <v>4</v>
          </cell>
          <cell r="E70">
            <v>5</v>
          </cell>
        </row>
        <row r="71">
          <cell r="B71" t="str">
            <v>BOUDRIAUX EMMANUEL</v>
          </cell>
          <cell r="C71" t="str">
            <v>LINSELLES CYCLISME</v>
          </cell>
          <cell r="D71">
            <v>0</v>
          </cell>
          <cell r="E71">
            <v>1</v>
          </cell>
        </row>
        <row r="72">
          <cell r="B72" t="str">
            <v>DEVOS CYRIL</v>
          </cell>
          <cell r="C72" t="str">
            <v>LINSELLES CYCLISME</v>
          </cell>
          <cell r="D72">
            <v>96</v>
          </cell>
          <cell r="E72">
            <v>9</v>
          </cell>
        </row>
        <row r="73">
          <cell r="B73" t="str">
            <v>GAIGNARD ALEXANDRE</v>
          </cell>
          <cell r="C73" t="str">
            <v>ENTENTE CYCLISTE FACHES-THUMESNIL RONCHIN</v>
          </cell>
          <cell r="D73">
            <v>3</v>
          </cell>
          <cell r="E73">
            <v>3</v>
          </cell>
        </row>
        <row r="74">
          <cell r="B74" t="str">
            <v>PEUTEMAN OLIVIER</v>
          </cell>
          <cell r="C74" t="str">
            <v>VELO CLUB UNION HALLUIN</v>
          </cell>
          <cell r="D74">
            <v>57</v>
          </cell>
          <cell r="E74">
            <v>4</v>
          </cell>
        </row>
        <row r="75">
          <cell r="B75" t="str">
            <v>MARTIN FABIEN</v>
          </cell>
          <cell r="C75" t="str">
            <v>MANQUEVILLE LILLERS CLUB CYCLISTE</v>
          </cell>
          <cell r="D75">
            <v>16</v>
          </cell>
          <cell r="E75">
            <v>1</v>
          </cell>
        </row>
        <row r="76">
          <cell r="B76" t="str">
            <v>COLMONT CLEMENT</v>
          </cell>
          <cell r="C76" t="str">
            <v>ASSOCIATION CYCLISTE D'ETROEUNGT</v>
          </cell>
          <cell r="D76">
            <v>36</v>
          </cell>
          <cell r="E76">
            <v>7</v>
          </cell>
        </row>
        <row r="77">
          <cell r="B77" t="str">
            <v>DURIEZ LAURENT</v>
          </cell>
          <cell r="C77" t="str">
            <v>CYCLO CLUB WAVRIN</v>
          </cell>
          <cell r="D77">
            <v>0</v>
          </cell>
          <cell r="E77">
            <v>0</v>
          </cell>
        </row>
        <row r="78">
          <cell r="B78" t="str">
            <v>QUINZIN KILLIAN</v>
          </cell>
          <cell r="C78" t="str">
            <v>ETOILE CYCLISTE FEIGNIES</v>
          </cell>
          <cell r="D78">
            <v>30</v>
          </cell>
          <cell r="E78">
            <v>3</v>
          </cell>
        </row>
        <row r="79">
          <cell r="B79" t="str">
            <v>MICHEL STEPHANE</v>
          </cell>
          <cell r="C79" t="str">
            <v>CLUB CYCLISTE LOUVROIL (C.C.L.)</v>
          </cell>
          <cell r="D79">
            <v>206</v>
          </cell>
          <cell r="E79">
            <v>14</v>
          </cell>
        </row>
        <row r="80">
          <cell r="B80" t="str">
            <v>BOUVET GRICOURT HUGO</v>
          </cell>
          <cell r="C80" t="str">
            <v>ESPOIR CYCLISTE WAMBRECHIES MARQUETTE</v>
          </cell>
          <cell r="D80">
            <v>77</v>
          </cell>
          <cell r="E80">
            <v>5</v>
          </cell>
        </row>
        <row r="81">
          <cell r="B81" t="str">
            <v>DUPONT REMI</v>
          </cell>
          <cell r="C81" t="str">
            <v>RESILIENCE CLUB</v>
          </cell>
          <cell r="D81">
            <v>5</v>
          </cell>
          <cell r="E81">
            <v>4</v>
          </cell>
        </row>
        <row r="82">
          <cell r="B82" t="str">
            <v>DUBACQ PHILIPPE</v>
          </cell>
          <cell r="C82" t="str">
            <v>ESEG DOUAI</v>
          </cell>
          <cell r="D82">
            <v>15</v>
          </cell>
          <cell r="E82">
            <v>1</v>
          </cell>
        </row>
        <row r="83">
          <cell r="B83" t="str">
            <v>CLAISSE PHILIPPE</v>
          </cell>
          <cell r="C83" t="str">
            <v>UNION SPORTIVE VALENCIENNES MARLY</v>
          </cell>
          <cell r="D83">
            <v>0</v>
          </cell>
          <cell r="E83">
            <v>0</v>
          </cell>
        </row>
        <row r="84">
          <cell r="B84" t="str">
            <v>CODDEVILLE RUDY</v>
          </cell>
          <cell r="C84" t="str">
            <v>ESPOIR CYCLISTE WAMBRECHIES MARQUETTE</v>
          </cell>
          <cell r="D84">
            <v>89</v>
          </cell>
          <cell r="E84">
            <v>10</v>
          </cell>
        </row>
        <row r="85">
          <cell r="B85" t="str">
            <v>TORNU JÉRÔME</v>
          </cell>
          <cell r="C85" t="str">
            <v>LINSELLES CYCLISME</v>
          </cell>
          <cell r="D85">
            <v>0</v>
          </cell>
          <cell r="E85">
            <v>1</v>
          </cell>
        </row>
        <row r="86">
          <cell r="B86" t="str">
            <v>LEMAIRE ANTHONY</v>
          </cell>
          <cell r="C86" t="str">
            <v>BAPAUME CLUB CYCLISTE</v>
          </cell>
          <cell r="D86">
            <v>28</v>
          </cell>
          <cell r="E86">
            <v>7</v>
          </cell>
        </row>
        <row r="87">
          <cell r="B87" t="str">
            <v>BIENVENU JOHNNY</v>
          </cell>
          <cell r="C87" t="str">
            <v>TEAM ABSOLUTE VTT</v>
          </cell>
          <cell r="D87">
            <v>0</v>
          </cell>
          <cell r="E87">
            <v>1</v>
          </cell>
        </row>
        <row r="88">
          <cell r="B88" t="str">
            <v>LEONARDI FLORIAN</v>
          </cell>
          <cell r="C88" t="str">
            <v>RESILIENCE CLUB</v>
          </cell>
          <cell r="D88">
            <v>0</v>
          </cell>
          <cell r="E88">
            <v>1</v>
          </cell>
        </row>
        <row r="89">
          <cell r="B89" t="str">
            <v>FRANCOIS PIERRE</v>
          </cell>
          <cell r="C89" t="str">
            <v>ENTENTE CYCLISTE FACHES-THUMESNIL RONCHIN</v>
          </cell>
          <cell r="D89">
            <v>61</v>
          </cell>
          <cell r="E89">
            <v>6</v>
          </cell>
        </row>
        <row r="90">
          <cell r="B90" t="str">
            <v>POUILLY DAVID</v>
          </cell>
          <cell r="C90" t="str">
            <v>TEAM B.B.L. HERGNIES</v>
          </cell>
          <cell r="D90">
            <v>86</v>
          </cell>
          <cell r="E90">
            <v>8</v>
          </cell>
        </row>
        <row r="91">
          <cell r="B91" t="str">
            <v>PILLYSER PAUL</v>
          </cell>
          <cell r="C91" t="str">
            <v>UNION SPORTIVE SAINT ANDRE</v>
          </cell>
          <cell r="D91">
            <v>0</v>
          </cell>
          <cell r="E91">
            <v>0</v>
          </cell>
        </row>
        <row r="92">
          <cell r="B92" t="str">
            <v>DEMAN SIMON</v>
          </cell>
          <cell r="C92" t="str">
            <v>CLUB CYCLISTE VERLINGHEM</v>
          </cell>
          <cell r="D92">
            <v>0</v>
          </cell>
          <cell r="E92">
            <v>0</v>
          </cell>
        </row>
        <row r="93">
          <cell r="B93" t="str">
            <v>POTTIER HERVE</v>
          </cell>
          <cell r="C93" t="str">
            <v>ETOILE CYCLISTE AUBRY DU HAINAUT</v>
          </cell>
          <cell r="D93">
            <v>0</v>
          </cell>
          <cell r="E93">
            <v>0</v>
          </cell>
        </row>
        <row r="94">
          <cell r="B94" t="str">
            <v>HONOR? SÉBASTIEN</v>
          </cell>
          <cell r="C94" t="str">
            <v>CLUB CYCLOTOURISME MAROILLES</v>
          </cell>
          <cell r="D94">
            <v>0</v>
          </cell>
          <cell r="E94">
            <v>0</v>
          </cell>
        </row>
        <row r="95">
          <cell r="B95" t="str">
            <v>MARCHANDISE PATRICE</v>
          </cell>
          <cell r="C95" t="str">
            <v>VELO CLUB UNION HALLUIN</v>
          </cell>
          <cell r="D95">
            <v>7</v>
          </cell>
          <cell r="E95">
            <v>3</v>
          </cell>
        </row>
        <row r="96">
          <cell r="B96" t="str">
            <v>FLAMENT LOICK</v>
          </cell>
          <cell r="C96" t="str">
            <v>ETOILE CYCLISTE FEIGNIES</v>
          </cell>
          <cell r="D96">
            <v>212</v>
          </cell>
          <cell r="E96">
            <v>12</v>
          </cell>
        </row>
        <row r="97">
          <cell r="B97" t="str">
            <v>DEVAUX MICHAEL</v>
          </cell>
          <cell r="C97" t="str">
            <v>ASSOCIATION CYCLISTE D'ETROEUNGT</v>
          </cell>
          <cell r="D97">
            <v>0</v>
          </cell>
          <cell r="E97">
            <v>0</v>
          </cell>
        </row>
        <row r="98">
          <cell r="B98" t="str">
            <v>VANWAELSCAPPEL JEROME</v>
          </cell>
          <cell r="C98" t="str">
            <v>CYCLO CLUB WAVRIN</v>
          </cell>
          <cell r="D98">
            <v>27</v>
          </cell>
          <cell r="E98">
            <v>3</v>
          </cell>
        </row>
        <row r="99">
          <cell r="B99" t="str">
            <v>DRUART JEROME</v>
          </cell>
          <cell r="C99" t="str">
            <v>VELO CLUB BAVAISIEN</v>
          </cell>
          <cell r="D99">
            <v>249</v>
          </cell>
          <cell r="E99">
            <v>11</v>
          </cell>
        </row>
        <row r="100">
          <cell r="B100" t="str">
            <v>TROTIN LEO</v>
          </cell>
          <cell r="C100" t="str">
            <v>ASSOCIATION CYCLISTE D'ETROEUNGT</v>
          </cell>
          <cell r="D100">
            <v>1</v>
          </cell>
          <cell r="E100">
            <v>2</v>
          </cell>
        </row>
        <row r="101">
          <cell r="B101" t="str">
            <v>FOURNIER YOHANN</v>
          </cell>
          <cell r="C101" t="str">
            <v>ST POL SUR TERNOISE VELO CLUB ST POLOIS</v>
          </cell>
          <cell r="D101">
            <v>0</v>
          </cell>
          <cell r="E101">
            <v>0</v>
          </cell>
        </row>
        <row r="102">
          <cell r="B102" t="str">
            <v>VAILLANT FABIEN</v>
          </cell>
          <cell r="C102" t="str">
            <v>UNION SPORTIVE SAINT ANDRE</v>
          </cell>
          <cell r="D102">
            <v>44</v>
          </cell>
          <cell r="E102">
            <v>3</v>
          </cell>
        </row>
        <row r="103">
          <cell r="B103" t="str">
            <v>LHOIR DOMINIQUE</v>
          </cell>
          <cell r="C103" t="str">
            <v>TEAM B.B.L. HERGNIES</v>
          </cell>
          <cell r="D103">
            <v>0</v>
          </cell>
          <cell r="E103">
            <v>3</v>
          </cell>
        </row>
        <row r="104">
          <cell r="B104" t="str">
            <v>BERA SIMON</v>
          </cell>
          <cell r="C104" t="str">
            <v>U.C. CAPELLOISE FOURMIES</v>
          </cell>
          <cell r="D104">
            <v>3</v>
          </cell>
          <cell r="E104">
            <v>5</v>
          </cell>
        </row>
        <row r="105">
          <cell r="B105" t="str">
            <v>WALLE CLEMENT</v>
          </cell>
          <cell r="C105" t="str">
            <v>RESILIENCE CLUB</v>
          </cell>
          <cell r="D105">
            <v>0</v>
          </cell>
          <cell r="E105">
            <v>0</v>
          </cell>
        </row>
        <row r="106">
          <cell r="B106" t="str">
            <v>FROMENT NICOLAS</v>
          </cell>
          <cell r="C106" t="str">
            <v>ETOILE CYCLISTE FEIGNIES</v>
          </cell>
          <cell r="D106">
            <v>0</v>
          </cell>
          <cell r="E106">
            <v>0</v>
          </cell>
        </row>
        <row r="107">
          <cell r="B107" t="str">
            <v>BAUDUIN LAURENT</v>
          </cell>
          <cell r="C107" t="str">
            <v>UNION SPORTIVE SAINT ANDRE</v>
          </cell>
          <cell r="D107">
            <v>1</v>
          </cell>
          <cell r="E107">
            <v>3</v>
          </cell>
        </row>
        <row r="108">
          <cell r="B108" t="str">
            <v>ART FREDDY</v>
          </cell>
          <cell r="C108" t="str">
            <v>CYCLO CLUB ORCHIES</v>
          </cell>
          <cell r="D108">
            <v>0</v>
          </cell>
          <cell r="E108">
            <v>0</v>
          </cell>
        </row>
        <row r="109">
          <cell r="B109" t="str">
            <v>CAUDRELIER DAVID</v>
          </cell>
          <cell r="C109" t="str">
            <v>VELO CLUB HORNAING</v>
          </cell>
          <cell r="D109">
            <v>13</v>
          </cell>
          <cell r="E109">
            <v>3</v>
          </cell>
        </row>
        <row r="110">
          <cell r="B110" t="str">
            <v>VANDEMEULEBROUCKE KEVIN</v>
          </cell>
          <cell r="C110" t="str">
            <v>UNION SPORTIVE SAINT ANDRE</v>
          </cell>
          <cell r="D110">
            <v>0</v>
          </cell>
          <cell r="E110">
            <v>0</v>
          </cell>
        </row>
        <row r="111">
          <cell r="B111" t="str">
            <v>VERHULST ERIC</v>
          </cell>
          <cell r="C111" t="str">
            <v>TEAM SPECIALIZED LILLE</v>
          </cell>
          <cell r="D111">
            <v>0</v>
          </cell>
          <cell r="E111">
            <v>0</v>
          </cell>
        </row>
        <row r="112">
          <cell r="B112" t="str">
            <v>DUPUIS VALENTIN</v>
          </cell>
          <cell r="C112" t="str">
            <v>NEW TEAM MAULDE</v>
          </cell>
          <cell r="D112">
            <v>40</v>
          </cell>
          <cell r="E112">
            <v>14</v>
          </cell>
        </row>
        <row r="113">
          <cell r="B113" t="str">
            <v>CARON FABRICE</v>
          </cell>
          <cell r="C113" t="str">
            <v>VELO CLUB AMANDINOIS</v>
          </cell>
          <cell r="D113">
            <v>62</v>
          </cell>
          <cell r="E113">
            <v>12</v>
          </cell>
        </row>
        <row r="114">
          <cell r="B114" t="str">
            <v>BLAMPAIN VICTORIEN</v>
          </cell>
          <cell r="C114" t="str">
            <v>U.C. CAPELLOISE FOURMIES</v>
          </cell>
          <cell r="D114">
            <v>0</v>
          </cell>
          <cell r="E114">
            <v>0</v>
          </cell>
        </row>
        <row r="115">
          <cell r="B115" t="str">
            <v>MONTAIGNE THOMAS</v>
          </cell>
          <cell r="C115" t="str">
            <v>TEAM DECOPUB PROVILLE</v>
          </cell>
          <cell r="D115">
            <v>0</v>
          </cell>
          <cell r="E115">
            <v>0</v>
          </cell>
        </row>
        <row r="116">
          <cell r="B116" t="str">
            <v>HUBAUT CHRISTOPHE</v>
          </cell>
          <cell r="C116" t="str">
            <v>TEAM SPECIALIZED LILLE</v>
          </cell>
          <cell r="D116">
            <v>60</v>
          </cell>
          <cell r="E116">
            <v>4</v>
          </cell>
        </row>
        <row r="117">
          <cell r="B117" t="str">
            <v>NISON MATTHIEU</v>
          </cell>
          <cell r="C117" t="str">
            <v>VELO CLUB SOLESMES</v>
          </cell>
          <cell r="D117">
            <v>0</v>
          </cell>
          <cell r="E117">
            <v>0</v>
          </cell>
        </row>
        <row r="118">
          <cell r="B118" t="str">
            <v>DOCHNIAK DAVID</v>
          </cell>
          <cell r="C118" t="str">
            <v>HAVELUY CYCLO CLUB</v>
          </cell>
          <cell r="D118">
            <v>22</v>
          </cell>
          <cell r="E118">
            <v>5</v>
          </cell>
        </row>
        <row r="119">
          <cell r="B119" t="str">
            <v>FREROT FRANCK</v>
          </cell>
          <cell r="C119" t="str">
            <v>U.C. CAPELLOISE FOURMIES</v>
          </cell>
          <cell r="D119">
            <v>63</v>
          </cell>
          <cell r="E119">
            <v>6</v>
          </cell>
        </row>
        <row r="120">
          <cell r="B120" t="str">
            <v>QUERTANT CHRISTOPHE</v>
          </cell>
          <cell r="C120" t="str">
            <v>VELO SPRINT BOUCHAIN</v>
          </cell>
          <cell r="D120">
            <v>31</v>
          </cell>
          <cell r="E120">
            <v>5</v>
          </cell>
        </row>
        <row r="121">
          <cell r="B121" t="str">
            <v>ANCEAU JEAN BERNARD</v>
          </cell>
          <cell r="C121" t="str">
            <v>ASSOCIATION CYCLISTE D'ETROEUNGT</v>
          </cell>
          <cell r="D121">
            <v>0</v>
          </cell>
          <cell r="E121">
            <v>0</v>
          </cell>
        </row>
        <row r="122">
          <cell r="B122" t="str">
            <v>LEPORCQ LUDOVIC</v>
          </cell>
          <cell r="C122" t="str">
            <v>T.C.S.P. 59 - FERRIERE LA GRANDE</v>
          </cell>
          <cell r="D122">
            <v>2</v>
          </cell>
          <cell r="E122">
            <v>2</v>
          </cell>
        </row>
        <row r="123">
          <cell r="B123" t="str">
            <v>LEGRAND MICHAEL</v>
          </cell>
          <cell r="C123" t="str">
            <v>RESILIENCE CLUB</v>
          </cell>
          <cell r="D123">
            <v>43</v>
          </cell>
          <cell r="E123">
            <v>4</v>
          </cell>
        </row>
        <row r="124">
          <cell r="B124" t="str">
            <v>DIMANCHE DAVID</v>
          </cell>
          <cell r="C124" t="str">
            <v>VELO CLUB SANTERRE ET VERMANDOIS</v>
          </cell>
          <cell r="D124">
            <v>71</v>
          </cell>
          <cell r="E124">
            <v>6</v>
          </cell>
        </row>
        <row r="125">
          <cell r="B125" t="str">
            <v>BARROIS HUGO</v>
          </cell>
          <cell r="C125" t="str">
            <v>TEAM DECOPUB PROVILLE</v>
          </cell>
          <cell r="D125">
            <v>45</v>
          </cell>
          <cell r="E125">
            <v>10</v>
          </cell>
        </row>
        <row r="126">
          <cell r="B126" t="str">
            <v>VAN GEENBERGHE THIERRY</v>
          </cell>
          <cell r="C126" t="str">
            <v>LINSELLES CYCLISME</v>
          </cell>
          <cell r="D126">
            <v>0</v>
          </cell>
          <cell r="E126">
            <v>1</v>
          </cell>
        </row>
        <row r="127">
          <cell r="B127" t="str">
            <v>HIBLOT LEO</v>
          </cell>
          <cell r="C127" t="str">
            <v>52X11 HIRSON THIÉRACHE</v>
          </cell>
          <cell r="D127">
            <v>16</v>
          </cell>
          <cell r="E127">
            <v>1</v>
          </cell>
        </row>
        <row r="128">
          <cell r="B128" t="str">
            <v>LE BOUR MAXIME</v>
          </cell>
          <cell r="C128" t="str">
            <v>ESPOIR CYCLISTE WAMBRECHIES MARQUETTE</v>
          </cell>
          <cell r="D128">
            <v>78</v>
          </cell>
          <cell r="E128">
            <v>4</v>
          </cell>
        </row>
        <row r="129">
          <cell r="B129" t="str">
            <v>TOMASZEWSKI NICOLAS</v>
          </cell>
          <cell r="C129" t="str">
            <v>VELO CLUB HORNAING</v>
          </cell>
          <cell r="D129">
            <v>0</v>
          </cell>
          <cell r="E129">
            <v>0</v>
          </cell>
        </row>
        <row r="130">
          <cell r="B130" t="str">
            <v>LECOLIER BENOIT</v>
          </cell>
          <cell r="C130" t="str">
            <v>TEAM SPECIALIZED LILLE</v>
          </cell>
          <cell r="D130">
            <v>0</v>
          </cell>
          <cell r="E130">
            <v>0</v>
          </cell>
        </row>
        <row r="131">
          <cell r="B131" t="str">
            <v>BAREZ SERGE</v>
          </cell>
          <cell r="C131" t="str">
            <v>CYCLO CLUB BERGUES</v>
          </cell>
          <cell r="D131">
            <v>0</v>
          </cell>
          <cell r="E131">
            <v>0</v>
          </cell>
        </row>
        <row r="132">
          <cell r="B132" t="str">
            <v>DELPIRE FREDERIC</v>
          </cell>
          <cell r="C132" t="str">
            <v>VTT  CLUB PONT SUR SAMBRE</v>
          </cell>
          <cell r="D132">
            <v>140</v>
          </cell>
          <cell r="E132">
            <v>8</v>
          </cell>
        </row>
        <row r="133">
          <cell r="B133" t="str">
            <v>DENIS FRANCOIS</v>
          </cell>
          <cell r="C133" t="str">
            <v>VELO CLUB BAVAISIEN</v>
          </cell>
          <cell r="D133">
            <v>29</v>
          </cell>
          <cell r="E133">
            <v>5</v>
          </cell>
        </row>
        <row r="134">
          <cell r="B134" t="str">
            <v>SIMON RÉMY</v>
          </cell>
          <cell r="C134" t="str">
            <v>VELO CLUB DE LEWARDE (VCL)</v>
          </cell>
          <cell r="D134">
            <v>24</v>
          </cell>
          <cell r="E134">
            <v>8</v>
          </cell>
        </row>
        <row r="135">
          <cell r="B135" t="str">
            <v>GELLE MAXIME</v>
          </cell>
          <cell r="C135" t="str">
            <v>CYCLO CLUB WAVRIN</v>
          </cell>
          <cell r="D135">
            <v>8</v>
          </cell>
          <cell r="E135">
            <v>4</v>
          </cell>
        </row>
        <row r="136">
          <cell r="B136" t="str">
            <v>CORNUT CAMILLE</v>
          </cell>
          <cell r="C136" t="str">
            <v>CLUB CYCLISTE LOUVROIL (C.C.L.)</v>
          </cell>
          <cell r="D136">
            <v>56</v>
          </cell>
          <cell r="E136">
            <v>7</v>
          </cell>
        </row>
        <row r="137">
          <cell r="B137" t="str">
            <v>AMIOT YOANN</v>
          </cell>
          <cell r="C137" t="str">
            <v>SAULZOIR MONTRECOURT CYCLING CLUB</v>
          </cell>
          <cell r="D137">
            <v>55</v>
          </cell>
          <cell r="E137">
            <v>6</v>
          </cell>
        </row>
        <row r="138">
          <cell r="B138" t="str">
            <v>LEROY LUDOVIC</v>
          </cell>
          <cell r="C138" t="str">
            <v>ETOILE CYCLISTE TOURCOING</v>
          </cell>
          <cell r="D138">
            <v>0</v>
          </cell>
          <cell r="E138">
            <v>0</v>
          </cell>
        </row>
        <row r="139">
          <cell r="B139" t="str">
            <v>LELEU GUILLAUME</v>
          </cell>
          <cell r="C139" t="str">
            <v>CYCLO CLUB WAVRIN</v>
          </cell>
          <cell r="D139">
            <v>1</v>
          </cell>
          <cell r="E139">
            <v>1</v>
          </cell>
        </row>
        <row r="140">
          <cell r="B140" t="str">
            <v>VOLPOET NICOLAS</v>
          </cell>
          <cell r="C140" t="str">
            <v>ANNEQUIN CYCLING TEAM</v>
          </cell>
          <cell r="D140">
            <v>28</v>
          </cell>
          <cell r="E140">
            <v>4</v>
          </cell>
        </row>
        <row r="141">
          <cell r="B141" t="str">
            <v>LECU PASCAL</v>
          </cell>
          <cell r="C141" t="str">
            <v>SAULZOIR MONTRECOURT CYCLING CLUB</v>
          </cell>
          <cell r="D141">
            <v>13</v>
          </cell>
          <cell r="E141">
            <v>2</v>
          </cell>
        </row>
        <row r="142">
          <cell r="B142" t="str">
            <v>LARGEAU FREDERIC</v>
          </cell>
          <cell r="C142" t="str">
            <v>SAULZOIR MONTRECOURT CYCLING CLUB</v>
          </cell>
          <cell r="D142">
            <v>60</v>
          </cell>
          <cell r="E142">
            <v>10</v>
          </cell>
        </row>
        <row r="143">
          <cell r="B143" t="str">
            <v>NOIRET MICHAEL</v>
          </cell>
          <cell r="C143" t="str">
            <v>CYCLO CLUB WAVRIN</v>
          </cell>
          <cell r="D143">
            <v>0</v>
          </cell>
          <cell r="E143">
            <v>0</v>
          </cell>
        </row>
        <row r="144">
          <cell r="B144" t="str">
            <v>GRAVEZ SAMUEL</v>
          </cell>
          <cell r="C144" t="str">
            <v>T.C.S.P. 59 - FERRIERE LA GRANDE</v>
          </cell>
          <cell r="D144">
            <v>101</v>
          </cell>
          <cell r="E144">
            <v>3</v>
          </cell>
        </row>
        <row r="145">
          <cell r="B145" t="str">
            <v>MOREAU MATTHIEU</v>
          </cell>
          <cell r="C145" t="str">
            <v>VELO CLUB SOLESMES</v>
          </cell>
          <cell r="D145">
            <v>29</v>
          </cell>
          <cell r="E145">
            <v>4</v>
          </cell>
        </row>
        <row r="146">
          <cell r="B146" t="str">
            <v>BEGHIN MARTIAL</v>
          </cell>
          <cell r="C146" t="str">
            <v>LA PEDALE MADELEINOISE</v>
          </cell>
          <cell r="D146">
            <v>22</v>
          </cell>
          <cell r="E146">
            <v>1</v>
          </cell>
        </row>
        <row r="147">
          <cell r="B147" t="str">
            <v>BOULANGER MATHIS</v>
          </cell>
          <cell r="C147" t="str">
            <v>CYCLO CLUB ORCHIES</v>
          </cell>
          <cell r="D147">
            <v>2</v>
          </cell>
          <cell r="E147">
            <v>2</v>
          </cell>
        </row>
        <row r="148">
          <cell r="B148" t="str">
            <v>KOPTIENT REGIS</v>
          </cell>
          <cell r="C148" t="str">
            <v>U.C. CAPELLOISE FOURMIES</v>
          </cell>
          <cell r="D148">
            <v>0</v>
          </cell>
          <cell r="E148">
            <v>0</v>
          </cell>
        </row>
        <row r="149">
          <cell r="B149" t="str">
            <v>LE COUVIOUR ERWAN</v>
          </cell>
          <cell r="C149" t="str">
            <v>ENTENTE CYCLISTE FACHES-THUMESNIL RONCHIN</v>
          </cell>
          <cell r="D149">
            <v>1</v>
          </cell>
          <cell r="E149">
            <v>1</v>
          </cell>
        </row>
        <row r="150">
          <cell r="B150" t="str">
            <v>COLLET LEO</v>
          </cell>
          <cell r="C150" t="str">
            <v>ESEG DOUAI</v>
          </cell>
          <cell r="D150">
            <v>138</v>
          </cell>
          <cell r="E150">
            <v>7</v>
          </cell>
        </row>
        <row r="151">
          <cell r="B151" t="str">
            <v>GRAUX ERIC</v>
          </cell>
          <cell r="C151" t="str">
            <v>CAMPHIN EN CAREMBAULT CYCLING TEAM</v>
          </cell>
          <cell r="D151">
            <v>7</v>
          </cell>
          <cell r="E151">
            <v>3</v>
          </cell>
        </row>
        <row r="152">
          <cell r="B152" t="str">
            <v>QUINZIN YOURI</v>
          </cell>
          <cell r="C152" t="str">
            <v>TEAM BOUSIES</v>
          </cell>
          <cell r="D152">
            <v>11</v>
          </cell>
          <cell r="E152">
            <v>3</v>
          </cell>
        </row>
        <row r="153">
          <cell r="B153" t="str">
            <v>MINETTE LOIC</v>
          </cell>
          <cell r="C153" t="str">
            <v>VELO CLUB SOLESMES</v>
          </cell>
          <cell r="D153">
            <v>0</v>
          </cell>
          <cell r="E153">
            <v>0</v>
          </cell>
        </row>
        <row r="154">
          <cell r="B154" t="str">
            <v>LAISNE JEROME</v>
          </cell>
          <cell r="C154" t="str">
            <v>BETHUNE ROBECQ TEAM TBR</v>
          </cell>
          <cell r="D154">
            <v>0</v>
          </cell>
          <cell r="E154">
            <v>0</v>
          </cell>
        </row>
        <row r="155">
          <cell r="B155" t="str">
            <v>CARDON . DAVID</v>
          </cell>
          <cell r="C155" t="str">
            <v>CYCLO CLUB ORCHIES</v>
          </cell>
          <cell r="D155">
            <v>98</v>
          </cell>
          <cell r="E155">
            <v>14</v>
          </cell>
        </row>
        <row r="156">
          <cell r="B156" t="str">
            <v>BERTIN PASCAL</v>
          </cell>
          <cell r="C156" t="str">
            <v>TEAM DECOPUB PROVILLE</v>
          </cell>
          <cell r="D156">
            <v>112</v>
          </cell>
          <cell r="E156">
            <v>7</v>
          </cell>
        </row>
        <row r="157">
          <cell r="B157" t="str">
            <v>FAUCONNIER DAMIEN</v>
          </cell>
          <cell r="C157" t="str">
            <v>ASSOCIATION CYCLISTE D'ETROEUNGT</v>
          </cell>
          <cell r="D157">
            <v>1</v>
          </cell>
          <cell r="E157">
            <v>1</v>
          </cell>
        </row>
        <row r="158">
          <cell r="D158">
            <v>0</v>
          </cell>
          <cell r="E158">
            <v>0</v>
          </cell>
        </row>
        <row r="159">
          <cell r="B159" t="str">
            <v>CESAR BENOIT</v>
          </cell>
          <cell r="C159" t="str">
            <v>NEW ORANGE TEAM BOUSBECQUE</v>
          </cell>
          <cell r="D159">
            <v>28</v>
          </cell>
          <cell r="E159">
            <v>4</v>
          </cell>
        </row>
        <row r="160">
          <cell r="D160">
            <v>0</v>
          </cell>
          <cell r="E160">
            <v>0</v>
          </cell>
        </row>
        <row r="161">
          <cell r="B161" t="str">
            <v>PLANQUE LOÏC</v>
          </cell>
          <cell r="C161" t="str">
            <v>VELO CLUB ARMENTIERES</v>
          </cell>
          <cell r="D161">
            <v>0</v>
          </cell>
          <cell r="E161">
            <v>0</v>
          </cell>
        </row>
        <row r="162">
          <cell r="B162" t="str">
            <v>SART SEBASTIEN</v>
          </cell>
          <cell r="C162" t="str">
            <v>ETOILE CYCLISTE FEIGNIES</v>
          </cell>
          <cell r="D162">
            <v>9</v>
          </cell>
          <cell r="E162">
            <v>9</v>
          </cell>
        </row>
        <row r="163">
          <cell r="B163" t="str">
            <v>VANWAELSCAPPEL GUILLAUME</v>
          </cell>
          <cell r="C163" t="str">
            <v>CYCLO CLUB WAVRIN</v>
          </cell>
          <cell r="D163">
            <v>2</v>
          </cell>
          <cell r="E163">
            <v>3</v>
          </cell>
        </row>
        <row r="164">
          <cell r="B164" t="str">
            <v>LOISEL MATHIEU</v>
          </cell>
          <cell r="C164" t="str">
            <v>ETOILE CYCLISTE FEIGNIES</v>
          </cell>
          <cell r="D164">
            <v>0</v>
          </cell>
          <cell r="E164">
            <v>0</v>
          </cell>
        </row>
        <row r="165">
          <cell r="B165" t="str">
            <v>GAUGUEZ LIONEL</v>
          </cell>
          <cell r="C165" t="str">
            <v>BIACHE ST VAAST VELO CLUB</v>
          </cell>
          <cell r="D165">
            <v>3</v>
          </cell>
          <cell r="E165">
            <v>3</v>
          </cell>
        </row>
        <row r="166">
          <cell r="B166" t="str">
            <v>DUSART PIERRE</v>
          </cell>
          <cell r="C166" t="str">
            <v>CYCLO CLUB ORCHIES</v>
          </cell>
          <cell r="D166">
            <v>19</v>
          </cell>
          <cell r="E166">
            <v>6</v>
          </cell>
        </row>
        <row r="167">
          <cell r="B167" t="str">
            <v>VAILLANT ERIC</v>
          </cell>
          <cell r="C167" t="str">
            <v>T.C.S.P. 59 - FERRIERE LA GRANDE</v>
          </cell>
          <cell r="D167">
            <v>0</v>
          </cell>
          <cell r="E167">
            <v>0</v>
          </cell>
        </row>
        <row r="168">
          <cell r="B168" t="str">
            <v>VANDEN TORREN MAXIME</v>
          </cell>
          <cell r="C168" t="str">
            <v>MANQUEVILLE LILLERS CLUB CYCLISTE</v>
          </cell>
          <cell r="D168">
            <v>5</v>
          </cell>
          <cell r="E168">
            <v>5</v>
          </cell>
        </row>
        <row r="169">
          <cell r="B169" t="str">
            <v>VAN-NIEUWENBORGH QUENTIN</v>
          </cell>
          <cell r="C169" t="str">
            <v>CYCLO CLUB ORCHIES</v>
          </cell>
          <cell r="D169">
            <v>3</v>
          </cell>
          <cell r="E169">
            <v>4</v>
          </cell>
        </row>
        <row r="170">
          <cell r="B170" t="str">
            <v>CAPON FLORIAN</v>
          </cell>
          <cell r="C170" t="str">
            <v>ETOILE CYCLISTE TOURCOING</v>
          </cell>
          <cell r="D170">
            <v>104</v>
          </cell>
          <cell r="E170">
            <v>5</v>
          </cell>
        </row>
        <row r="171">
          <cell r="B171" t="str">
            <v>TAQUET ADRIEN</v>
          </cell>
          <cell r="C171" t="str">
            <v>FREE BIKING FAMILY ST AMAND LES EAUX</v>
          </cell>
          <cell r="D171">
            <v>0</v>
          </cell>
          <cell r="E171">
            <v>0</v>
          </cell>
        </row>
        <row r="172">
          <cell r="B172" t="str">
            <v>FONTAINE BENJAMIN</v>
          </cell>
          <cell r="C172" t="str">
            <v>AGNY AMICALE LAIQUE</v>
          </cell>
          <cell r="D172">
            <v>0</v>
          </cell>
          <cell r="E172">
            <v>0</v>
          </cell>
        </row>
        <row r="173">
          <cell r="B173" t="str">
            <v>POIDEVIN LUDOVIC</v>
          </cell>
          <cell r="C173" t="str">
            <v>TEAM BIKE PRESEAU</v>
          </cell>
          <cell r="D173">
            <v>109</v>
          </cell>
          <cell r="E173">
            <v>11</v>
          </cell>
        </row>
        <row r="174">
          <cell r="B174" t="str">
            <v>LEFEBVRE ALAIN</v>
          </cell>
          <cell r="C174" t="str">
            <v>TEAM DECOPUB PROVILLE</v>
          </cell>
          <cell r="D174">
            <v>0</v>
          </cell>
          <cell r="E174">
            <v>0</v>
          </cell>
        </row>
        <row r="175">
          <cell r="B175" t="str">
            <v>LEFERME DAVID</v>
          </cell>
          <cell r="C175" t="str">
            <v>CAMPHIN EN CAREMBAULT CYCLING TEAM</v>
          </cell>
          <cell r="D175">
            <v>0</v>
          </cell>
          <cell r="E175">
            <v>0</v>
          </cell>
        </row>
        <row r="176">
          <cell r="B176" t="str">
            <v>BOITEL SYLVAIN</v>
          </cell>
          <cell r="C176" t="str">
            <v>VELO CLUB SOLESMES</v>
          </cell>
          <cell r="D176">
            <v>84</v>
          </cell>
          <cell r="E176">
            <v>9</v>
          </cell>
        </row>
        <row r="177">
          <cell r="B177" t="str">
            <v>CICHOWSKI DAVID</v>
          </cell>
          <cell r="C177" t="str">
            <v>VELO CLUB HORNAING</v>
          </cell>
          <cell r="D177">
            <v>1</v>
          </cell>
          <cell r="E177">
            <v>1</v>
          </cell>
        </row>
        <row r="178">
          <cell r="B178" t="str">
            <v>DUCROT XAVIER</v>
          </cell>
          <cell r="C178" t="str">
            <v>VELO CLUB BAVAISIEN</v>
          </cell>
          <cell r="D178">
            <v>1</v>
          </cell>
          <cell r="E178">
            <v>1</v>
          </cell>
        </row>
        <row r="179">
          <cell r="B179" t="str">
            <v>DARRAS ROMUALD</v>
          </cell>
          <cell r="C179" t="str">
            <v>CYCLO CLUB WAVRIN</v>
          </cell>
          <cell r="D179">
            <v>0</v>
          </cell>
          <cell r="E179">
            <v>0</v>
          </cell>
        </row>
        <row r="180">
          <cell r="B180" t="str">
            <v>RICHARD NICOLAS</v>
          </cell>
          <cell r="C180" t="str">
            <v>T.C.S.P. 59 - FERRIERE LA GRANDE</v>
          </cell>
          <cell r="D180">
            <v>52</v>
          </cell>
          <cell r="E180">
            <v>6</v>
          </cell>
        </row>
        <row r="181">
          <cell r="B181" t="str">
            <v>PELUFFE SEBASTIEN</v>
          </cell>
          <cell r="C181" t="str">
            <v>RESILIENCE CLUB</v>
          </cell>
          <cell r="D181">
            <v>9</v>
          </cell>
          <cell r="E181">
            <v>4</v>
          </cell>
        </row>
        <row r="182">
          <cell r="B182" t="str">
            <v>LESUR ANTHONY</v>
          </cell>
          <cell r="C182" t="str">
            <v>SAULZOIR MONTRECOURT CYCLING CLUB</v>
          </cell>
          <cell r="D182">
            <v>157</v>
          </cell>
          <cell r="E182">
            <v>10</v>
          </cell>
        </row>
        <row r="183">
          <cell r="B183" t="str">
            <v>HELIE CHRISTOPHE</v>
          </cell>
          <cell r="C183" t="str">
            <v>ENTENTE CYCLISTE FACHES-THUMESNIL RONCHIN</v>
          </cell>
          <cell r="D183">
            <v>28</v>
          </cell>
          <cell r="E183">
            <v>2</v>
          </cell>
        </row>
        <row r="184">
          <cell r="B184" t="str">
            <v>PRIAT AURELIEN</v>
          </cell>
          <cell r="C184" t="str">
            <v>ESEG DOUAI</v>
          </cell>
          <cell r="D184">
            <v>201</v>
          </cell>
          <cell r="E184">
            <v>12</v>
          </cell>
        </row>
        <row r="185">
          <cell r="B185" t="str">
            <v>DOZIERE MICHAEL</v>
          </cell>
          <cell r="C185" t="str">
            <v>GAZ ELEC CLUB DE DOUAI</v>
          </cell>
          <cell r="D185">
            <v>16</v>
          </cell>
          <cell r="E185">
            <v>1</v>
          </cell>
        </row>
        <row r="186">
          <cell r="B186" t="str">
            <v>DELVALLEE LOUIS</v>
          </cell>
          <cell r="C186" t="str">
            <v>VELO CLUB SOLESMES</v>
          </cell>
          <cell r="D186">
            <v>146</v>
          </cell>
          <cell r="E186">
            <v>10</v>
          </cell>
        </row>
        <row r="187">
          <cell r="B187" t="str">
            <v>GILLES NICOLAS</v>
          </cell>
          <cell r="C187" t="str">
            <v>ETOILE CYCLISTE TOURCOING</v>
          </cell>
          <cell r="D187">
            <v>2</v>
          </cell>
          <cell r="E187">
            <v>2</v>
          </cell>
        </row>
        <row r="188">
          <cell r="B188" t="str">
            <v>HESPEL THOMAS</v>
          </cell>
          <cell r="C188" t="str">
            <v>ESEG DOUAI</v>
          </cell>
          <cell r="D188">
            <v>12</v>
          </cell>
          <cell r="E188">
            <v>4</v>
          </cell>
        </row>
        <row r="189">
          <cell r="B189" t="str">
            <v>PLUCHARD MATHIS</v>
          </cell>
          <cell r="C189" t="str">
            <v>UNION VELOCIPEDIQUE FOURMISIENNE</v>
          </cell>
          <cell r="D189">
            <v>222</v>
          </cell>
          <cell r="E189">
            <v>16</v>
          </cell>
        </row>
        <row r="190">
          <cell r="B190" t="str">
            <v>QUINZIN GEOFFREY</v>
          </cell>
          <cell r="C190" t="str">
            <v>U.C. CAPELLOISE FOURMIES</v>
          </cell>
          <cell r="D190">
            <v>25</v>
          </cell>
          <cell r="E190">
            <v>2</v>
          </cell>
        </row>
        <row r="191">
          <cell r="B191" t="str">
            <v>THIERCELIN CYRIL</v>
          </cell>
          <cell r="C191" t="str">
            <v>UNION SPORTIVE SAINT ANDRE</v>
          </cell>
          <cell r="D191">
            <v>130</v>
          </cell>
          <cell r="E191">
            <v>6</v>
          </cell>
        </row>
        <row r="192">
          <cell r="B192" t="str">
            <v>MASSON ARNAUD</v>
          </cell>
          <cell r="C192" t="str">
            <v>ESEG DOUAI</v>
          </cell>
          <cell r="D192">
            <v>203</v>
          </cell>
          <cell r="E192">
            <v>9</v>
          </cell>
        </row>
        <row r="193">
          <cell r="B193" t="str">
            <v>MOREL DAVID</v>
          </cell>
          <cell r="C193" t="str">
            <v>ETOILE CYCLISTE TOURCOING</v>
          </cell>
          <cell r="D193">
            <v>0</v>
          </cell>
          <cell r="E193">
            <v>0</v>
          </cell>
        </row>
        <row r="194">
          <cell r="B194" t="str">
            <v>SERE MARC</v>
          </cell>
          <cell r="C194" t="str">
            <v>CYCLO CLUB WAVRIN</v>
          </cell>
          <cell r="D194">
            <v>15</v>
          </cell>
          <cell r="E194">
            <v>8</v>
          </cell>
        </row>
        <row r="195">
          <cell r="B195" t="str">
            <v>CANONNE RUBEN</v>
          </cell>
          <cell r="C195" t="str">
            <v>VELO SPRINT DE L'OSTREVENT - AUBERCHICOURT</v>
          </cell>
          <cell r="D195">
            <v>25</v>
          </cell>
          <cell r="E195">
            <v>8</v>
          </cell>
        </row>
        <row r="196">
          <cell r="B196" t="str">
            <v>RENAUT VINCENT</v>
          </cell>
          <cell r="C196" t="str">
            <v>SAULZOIR MONTRECOURT CYCLING CLUB</v>
          </cell>
          <cell r="D196">
            <v>14</v>
          </cell>
          <cell r="E196">
            <v>6</v>
          </cell>
        </row>
        <row r="197">
          <cell r="B197" t="str">
            <v>VAN GORP JULIEN</v>
          </cell>
          <cell r="C197" t="str">
            <v>LINSELLES CYCLISME</v>
          </cell>
          <cell r="D197">
            <v>30</v>
          </cell>
          <cell r="E197">
            <v>2</v>
          </cell>
        </row>
        <row r="198">
          <cell r="B198" t="str">
            <v>LAMBERT JEROME</v>
          </cell>
          <cell r="C198" t="str">
            <v>RESILIENCE CLUB</v>
          </cell>
          <cell r="D198">
            <v>23</v>
          </cell>
          <cell r="E198">
            <v>2</v>
          </cell>
        </row>
        <row r="199">
          <cell r="B199" t="str">
            <v xml:space="preserve">CHOQUET JULIEN </v>
          </cell>
          <cell r="C199" t="str">
            <v>VELO CLUB HORNAING</v>
          </cell>
          <cell r="D199">
            <v>0</v>
          </cell>
          <cell r="E199">
            <v>0</v>
          </cell>
        </row>
        <row r="200">
          <cell r="B200" t="str">
            <v>MAR?CHAL LUCAS</v>
          </cell>
          <cell r="C200" t="str">
            <v>UNION VELOCIPEDIQUE JEUMONT MARPENT</v>
          </cell>
          <cell r="D200">
            <v>64</v>
          </cell>
          <cell r="E200">
            <v>6</v>
          </cell>
        </row>
        <row r="201">
          <cell r="B201" t="str">
            <v>RUDZKI CHRISTOPHE</v>
          </cell>
          <cell r="C201" t="str">
            <v>ASSOCIATION CYCLISTE DE CUINCY</v>
          </cell>
          <cell r="D201">
            <v>4</v>
          </cell>
          <cell r="E201">
            <v>5</v>
          </cell>
        </row>
        <row r="202">
          <cell r="B202" t="str">
            <v>LOMBARD SULLIVAN</v>
          </cell>
          <cell r="C202" t="str">
            <v>TEAM BIKE PRESEAU</v>
          </cell>
          <cell r="D202">
            <v>1</v>
          </cell>
          <cell r="E202">
            <v>2</v>
          </cell>
        </row>
        <row r="203">
          <cell r="B203" t="str">
            <v>LAMBRET MIKE</v>
          </cell>
          <cell r="C203" t="str">
            <v>U.C. CAPELLOISE FOURMIES</v>
          </cell>
          <cell r="D203">
            <v>0</v>
          </cell>
          <cell r="E203">
            <v>0</v>
          </cell>
        </row>
        <row r="204">
          <cell r="B204" t="str">
            <v>DEVIENNE DAVID</v>
          </cell>
          <cell r="C204" t="str">
            <v>TEAM LABIERE BAILLEUL</v>
          </cell>
          <cell r="D204">
            <v>0</v>
          </cell>
          <cell r="E204">
            <v>0</v>
          </cell>
        </row>
        <row r="205">
          <cell r="B205" t="str">
            <v>GOLINVAL LUCAS</v>
          </cell>
          <cell r="C205" t="str">
            <v>UNION SPORTIVE VALENCIENNES MARLY</v>
          </cell>
          <cell r="D205">
            <v>8</v>
          </cell>
          <cell r="E205">
            <v>10</v>
          </cell>
        </row>
        <row r="206">
          <cell r="B206" t="str">
            <v>MASSARDI ROMAIN</v>
          </cell>
          <cell r="C206" t="str">
            <v>ASSOCIATION CYCLISTE PREUX AU BOIS</v>
          </cell>
          <cell r="D206">
            <v>0</v>
          </cell>
          <cell r="E206">
            <v>0</v>
          </cell>
        </row>
        <row r="207">
          <cell r="B207" t="str">
            <v>CAILLEAU LAURENT</v>
          </cell>
          <cell r="C207" t="str">
            <v>UNION VELOCIPEDIQUE FOURMISIENNE</v>
          </cell>
          <cell r="D207">
            <v>0</v>
          </cell>
          <cell r="E207">
            <v>0</v>
          </cell>
        </row>
        <row r="208">
          <cell r="B208" t="str">
            <v>GALIEN RUDDY</v>
          </cell>
          <cell r="C208" t="str">
            <v>BETHUNE ROBECQ TEAM TBR</v>
          </cell>
          <cell r="D208">
            <v>0</v>
          </cell>
          <cell r="E208">
            <v>0</v>
          </cell>
        </row>
        <row r="209">
          <cell r="B209" t="str">
            <v>LECERF OLIVIER</v>
          </cell>
          <cell r="C209" t="str">
            <v>U.C. CAPELLOISE FOURMIES</v>
          </cell>
          <cell r="D209">
            <v>0</v>
          </cell>
          <cell r="E209">
            <v>0</v>
          </cell>
        </row>
        <row r="210">
          <cell r="B210" t="str">
            <v>GEORGES BENOIT</v>
          </cell>
          <cell r="C210" t="str">
            <v>VELO CLUB UNION HALLUIN</v>
          </cell>
          <cell r="D210">
            <v>232</v>
          </cell>
          <cell r="E210">
            <v>11</v>
          </cell>
        </row>
        <row r="211">
          <cell r="B211" t="str">
            <v>DAYE OLIVIER</v>
          </cell>
          <cell r="C211" t="str">
            <v>ETOILE CYCLISTE FEIGNIES</v>
          </cell>
          <cell r="D211">
            <v>5</v>
          </cell>
          <cell r="E211">
            <v>5</v>
          </cell>
        </row>
        <row r="212">
          <cell r="B212" t="str">
            <v>PANCZAK MAXIME</v>
          </cell>
          <cell r="C212" t="str">
            <v>ROUE D'OR COMINOISE</v>
          </cell>
          <cell r="D212">
            <v>9</v>
          </cell>
          <cell r="E212">
            <v>2</v>
          </cell>
        </row>
        <row r="213">
          <cell r="B213" t="str">
            <v>HARDY JEAN PHILIPPE</v>
          </cell>
          <cell r="C213" t="str">
            <v>LA CHERIZIENNE - VILLE DE CHAUNY</v>
          </cell>
          <cell r="D213">
            <v>137</v>
          </cell>
          <cell r="E213">
            <v>7</v>
          </cell>
        </row>
        <row r="214">
          <cell r="B214" t="str">
            <v>CODDEVILLE KENNY</v>
          </cell>
          <cell r="C214" t="str">
            <v>ESPOIR CYCLISTE WAMBRECHIES MARQUETTE</v>
          </cell>
          <cell r="D214">
            <v>192</v>
          </cell>
          <cell r="E214">
            <v>12</v>
          </cell>
        </row>
        <row r="215">
          <cell r="B215" t="str">
            <v>DROUVIN GILLES</v>
          </cell>
          <cell r="C215" t="str">
            <v>OHM CYCLISME HESDIN</v>
          </cell>
          <cell r="D215">
            <v>10</v>
          </cell>
          <cell r="E215">
            <v>1</v>
          </cell>
        </row>
        <row r="216">
          <cell r="B216" t="str">
            <v>PRZESZLO YANNICK</v>
          </cell>
          <cell r="C216" t="str">
            <v>UNION CYCLISTE SOLRE LE CHATEAU</v>
          </cell>
          <cell r="D216">
            <v>68</v>
          </cell>
          <cell r="E216">
            <v>7</v>
          </cell>
        </row>
        <row r="217">
          <cell r="B217" t="str">
            <v>GRISEZ ROMAIN</v>
          </cell>
          <cell r="C217" t="str">
            <v>ESPOIR CYCLISTE WAMBRECHIES MARQUETTE</v>
          </cell>
          <cell r="D217">
            <v>4</v>
          </cell>
          <cell r="E217">
            <v>2</v>
          </cell>
        </row>
        <row r="218">
          <cell r="B218" t="str">
            <v>POLVENT GREGORY</v>
          </cell>
          <cell r="C218" t="str">
            <v>ETOILE CYCLISTE FEIGNIES</v>
          </cell>
          <cell r="D218">
            <v>19</v>
          </cell>
          <cell r="E218">
            <v>7</v>
          </cell>
        </row>
        <row r="219">
          <cell r="B219" t="str">
            <v>DEFER OLIVIER</v>
          </cell>
          <cell r="C219" t="str">
            <v>TEAM SPECIALIZED LILLE</v>
          </cell>
          <cell r="D219">
            <v>3</v>
          </cell>
          <cell r="E219">
            <v>3</v>
          </cell>
        </row>
        <row r="220">
          <cell r="B220" t="str">
            <v>VANNESTE LOUIS</v>
          </cell>
          <cell r="C220" t="str">
            <v>VTT  CLUB PONT SUR SAMBRE</v>
          </cell>
          <cell r="D220">
            <v>7</v>
          </cell>
          <cell r="E220">
            <v>2</v>
          </cell>
        </row>
        <row r="221">
          <cell r="B221" t="str">
            <v>LALOUETTE PHILIPPE</v>
          </cell>
          <cell r="C221" t="str">
            <v>ASSOCIATION CYCLISTE PREUX AU BOIS</v>
          </cell>
          <cell r="D221">
            <v>67</v>
          </cell>
          <cell r="E221">
            <v>7</v>
          </cell>
        </row>
        <row r="222">
          <cell r="B222" t="str">
            <v>SAUDEMONT HERVE</v>
          </cell>
          <cell r="C222" t="str">
            <v>SAULZOIR MONTRECOURT CYCLING CLUB</v>
          </cell>
          <cell r="D222">
            <v>28</v>
          </cell>
          <cell r="E222">
            <v>3</v>
          </cell>
        </row>
        <row r="223">
          <cell r="B223" t="str">
            <v>DUFOUR SYLVAIN</v>
          </cell>
          <cell r="C223" t="str">
            <v>VELO CLUB UNION HALLUIN</v>
          </cell>
          <cell r="D223">
            <v>1</v>
          </cell>
          <cell r="E223">
            <v>1</v>
          </cell>
        </row>
        <row r="224">
          <cell r="B224" t="str">
            <v>BELLEPERCHE TANGUY</v>
          </cell>
          <cell r="C224" t="str">
            <v>RESILIENCE CLUB</v>
          </cell>
          <cell r="D224">
            <v>0</v>
          </cell>
          <cell r="E224">
            <v>0</v>
          </cell>
        </row>
        <row r="225">
          <cell r="B225" t="str">
            <v>MORENVAL BERTRAND</v>
          </cell>
          <cell r="C225" t="str">
            <v>UNION SPORTIVE SAINT ANDRE</v>
          </cell>
          <cell r="D225">
            <v>144</v>
          </cell>
          <cell r="E225">
            <v>11</v>
          </cell>
        </row>
        <row r="226">
          <cell r="B226" t="str">
            <v>BOULOGNE JEROME</v>
          </cell>
          <cell r="C226" t="str">
            <v>LINSELLES CYCLISME</v>
          </cell>
          <cell r="D226">
            <v>22</v>
          </cell>
          <cell r="E226">
            <v>5</v>
          </cell>
        </row>
        <row r="227">
          <cell r="B227" t="str">
            <v>AUSSEMS JEAN-YVES</v>
          </cell>
          <cell r="C227" t="str">
            <v>UNION SPORTIVE SAINT ANDRE</v>
          </cell>
          <cell r="D227">
            <v>124</v>
          </cell>
          <cell r="E227">
            <v>13</v>
          </cell>
        </row>
        <row r="228">
          <cell r="B228" t="str">
            <v>BOONE ERIC</v>
          </cell>
          <cell r="C228" t="str">
            <v>TEAM SPECIALIZED LILLE</v>
          </cell>
          <cell r="D228">
            <v>0</v>
          </cell>
          <cell r="E228">
            <v>0</v>
          </cell>
        </row>
        <row r="229">
          <cell r="B229" t="str">
            <v>CORETTE DOMINIQUE</v>
          </cell>
          <cell r="C229" t="str">
            <v>UNION SPORTIVE SAINT ANDRE</v>
          </cell>
          <cell r="D229">
            <v>64</v>
          </cell>
          <cell r="E229">
            <v>7</v>
          </cell>
        </row>
        <row r="230">
          <cell r="B230" t="str">
            <v>KWIATKOWSKI SYLVAIN</v>
          </cell>
          <cell r="C230" t="str">
            <v>ASSOCIATION SPORTIVE VELOCIPEDIQUE LA LONGUEVILLE</v>
          </cell>
          <cell r="D230">
            <v>121</v>
          </cell>
          <cell r="E230">
            <v>13</v>
          </cell>
        </row>
        <row r="231">
          <cell r="B231" t="str">
            <v>MIOT JEROME</v>
          </cell>
          <cell r="C231" t="str">
            <v>VTT SAINT AMAND LES EAUX</v>
          </cell>
          <cell r="D231">
            <v>0</v>
          </cell>
          <cell r="E231">
            <v>0</v>
          </cell>
        </row>
        <row r="232">
          <cell r="B232" t="str">
            <v>HAIDON PASCAL</v>
          </cell>
          <cell r="C232" t="str">
            <v>ASSOCIATION CYCLISTE BELLAINGEOISE</v>
          </cell>
          <cell r="D232">
            <v>265</v>
          </cell>
          <cell r="E232">
            <v>12</v>
          </cell>
        </row>
        <row r="233">
          <cell r="B233" t="str">
            <v>HEDBAUT ALEXIS</v>
          </cell>
          <cell r="C233" t="str">
            <v>VELO CLUB SOLESMES</v>
          </cell>
          <cell r="D233">
            <v>87</v>
          </cell>
          <cell r="E233">
            <v>9</v>
          </cell>
        </row>
        <row r="234">
          <cell r="B234" t="str">
            <v>RAPAILLE LUDOVIC</v>
          </cell>
          <cell r="C234" t="str">
            <v>CYCLO CLUB ORCHIES</v>
          </cell>
          <cell r="D234">
            <v>0</v>
          </cell>
          <cell r="E234">
            <v>0</v>
          </cell>
        </row>
        <row r="235">
          <cell r="B235" t="str">
            <v>LEFEBVRE JEAN-DANIEL</v>
          </cell>
          <cell r="C235" t="str">
            <v>U.C. CAPELLOISE FOURMIES</v>
          </cell>
          <cell r="D235">
            <v>227</v>
          </cell>
          <cell r="E235">
            <v>13</v>
          </cell>
        </row>
        <row r="236">
          <cell r="B236" t="str">
            <v>MONTOIS ARNAUD</v>
          </cell>
          <cell r="C236" t="str">
            <v>UNION SPORTIVE VALENCIENNES MARLY</v>
          </cell>
          <cell r="D236">
            <v>3</v>
          </cell>
          <cell r="E236">
            <v>5</v>
          </cell>
        </row>
        <row r="237">
          <cell r="B237" t="str">
            <v>CAUWET FRANCK</v>
          </cell>
          <cell r="C237" t="str">
            <v>MANQUEVILLE LILLERS CLUB CYCLISTE</v>
          </cell>
          <cell r="D237">
            <v>4</v>
          </cell>
          <cell r="E237">
            <v>4</v>
          </cell>
        </row>
        <row r="238">
          <cell r="B238" t="str">
            <v>POLVENT STEPHANE</v>
          </cell>
          <cell r="C238" t="str">
            <v>ETOILE CYCLISTE FEIGNIES</v>
          </cell>
          <cell r="D238">
            <v>193</v>
          </cell>
          <cell r="E238">
            <v>11</v>
          </cell>
        </row>
        <row r="239">
          <cell r="B239" t="str">
            <v>BIANCUCCI MARIO</v>
          </cell>
          <cell r="C239" t="str">
            <v>VELO CLUB UNION HALLUIN</v>
          </cell>
          <cell r="D239">
            <v>268</v>
          </cell>
          <cell r="E239">
            <v>12</v>
          </cell>
        </row>
        <row r="240">
          <cell r="B240" t="str">
            <v>TASSEZ PASCAL</v>
          </cell>
          <cell r="C240" t="str">
            <v>TEAM LABIERE BAILLEUL</v>
          </cell>
          <cell r="D240">
            <v>0</v>
          </cell>
          <cell r="E240">
            <v>0</v>
          </cell>
        </row>
        <row r="241">
          <cell r="B241" t="str">
            <v>FRANCOIS VALENTIN</v>
          </cell>
          <cell r="C241" t="str">
            <v>ENTENTE CYCLISTE FACHES-THUMESNIL RONCHIN</v>
          </cell>
          <cell r="D241">
            <v>0</v>
          </cell>
          <cell r="E241">
            <v>2</v>
          </cell>
        </row>
        <row r="242">
          <cell r="B242" t="str">
            <v>MARECHAL VICTOR</v>
          </cell>
          <cell r="C242" t="str">
            <v>ENTENTE CYCLISTE FACHES-THUMESNIL RONCHIN</v>
          </cell>
          <cell r="D242">
            <v>14</v>
          </cell>
          <cell r="E242">
            <v>3</v>
          </cell>
        </row>
        <row r="243">
          <cell r="B243" t="str">
            <v>DEJEAN GILLES</v>
          </cell>
          <cell r="C243" t="str">
            <v>TEAM STYLE FLINES LES MORTAGNE</v>
          </cell>
          <cell r="D243">
            <v>3</v>
          </cell>
          <cell r="E243">
            <v>3</v>
          </cell>
        </row>
        <row r="244">
          <cell r="B244" t="str">
            <v>WOZNIAK JEREMY</v>
          </cell>
          <cell r="C244" t="str">
            <v>TEAM B.B.L. HERGNIES</v>
          </cell>
          <cell r="D244">
            <v>10</v>
          </cell>
          <cell r="E244">
            <v>10</v>
          </cell>
        </row>
        <row r="245">
          <cell r="B245" t="str">
            <v>LEFEBVRE OLIVIER</v>
          </cell>
          <cell r="C245" t="str">
            <v>ASSOCIATION SPORTIVE VELOCIPEDIQUE LA LONGUEVILLE</v>
          </cell>
          <cell r="D245">
            <v>2</v>
          </cell>
          <cell r="E245">
            <v>3</v>
          </cell>
        </row>
        <row r="246">
          <cell r="B246" t="str">
            <v>LAFONT LOUIS</v>
          </cell>
          <cell r="C246" t="str">
            <v>ESPOIR CYCLISTE WAMBRECHIES MARQUETTE</v>
          </cell>
          <cell r="D246">
            <v>0</v>
          </cell>
          <cell r="E246">
            <v>0</v>
          </cell>
        </row>
        <row r="247">
          <cell r="B247" t="str">
            <v>DAGHELET THOMAS</v>
          </cell>
          <cell r="C247" t="str">
            <v>ESPOIR CYCLISTE WAMBRECHIES MARQUETTE</v>
          </cell>
          <cell r="D247">
            <v>3</v>
          </cell>
          <cell r="E247">
            <v>4</v>
          </cell>
        </row>
        <row r="248">
          <cell r="B248" t="str">
            <v>GEORGES DAVID</v>
          </cell>
          <cell r="C248" t="str">
            <v>UNION SPORTIVE VALENCIENNES MARLY</v>
          </cell>
          <cell r="D248">
            <v>6</v>
          </cell>
          <cell r="E248">
            <v>7</v>
          </cell>
        </row>
        <row r="249">
          <cell r="B249" t="str">
            <v>MICHEL ERIC</v>
          </cell>
          <cell r="C249" t="str">
            <v>ASSOCIATION SPORTIVE VELOCIPEDIQUE LA LONGUEVILLE</v>
          </cell>
          <cell r="D249">
            <v>0</v>
          </cell>
          <cell r="E249">
            <v>0</v>
          </cell>
        </row>
        <row r="250">
          <cell r="B250" t="str">
            <v>DEBRUYNE LOÏC</v>
          </cell>
          <cell r="C250" t="str">
            <v>TEAM MATERIEL-VELO.COM BONDUES</v>
          </cell>
          <cell r="D250">
            <v>54</v>
          </cell>
          <cell r="E250">
            <v>4</v>
          </cell>
        </row>
        <row r="251">
          <cell r="B251" t="str">
            <v>FRANCOIS GERALD</v>
          </cell>
          <cell r="C251" t="str">
            <v>SAULZOIR MONTRECOURT CYCLING CLUB</v>
          </cell>
          <cell r="D251">
            <v>77</v>
          </cell>
          <cell r="E251">
            <v>13</v>
          </cell>
        </row>
        <row r="252">
          <cell r="B252" t="str">
            <v>WINS ALEXIS</v>
          </cell>
          <cell r="C252" t="str">
            <v>ETOILE CYCLISTE LIEU ST AMAND</v>
          </cell>
          <cell r="D252">
            <v>0</v>
          </cell>
          <cell r="E252">
            <v>0</v>
          </cell>
        </row>
        <row r="253">
          <cell r="B253" t="str">
            <v>ZWIERZCHIEWSKI ZDZILAW</v>
          </cell>
          <cell r="C253" t="str">
            <v>VELO CLUB ROUBAIX</v>
          </cell>
          <cell r="D253">
            <v>144</v>
          </cell>
          <cell r="E253">
            <v>15</v>
          </cell>
        </row>
        <row r="254">
          <cell r="B254" t="str">
            <v>CAPELLE WILLIAM</v>
          </cell>
          <cell r="C254" t="str">
            <v>ETOILE CYCLISTE TOURCOING</v>
          </cell>
          <cell r="D254">
            <v>89</v>
          </cell>
          <cell r="E254">
            <v>3</v>
          </cell>
        </row>
        <row r="255">
          <cell r="B255" t="str">
            <v>JUILLET GLENN</v>
          </cell>
          <cell r="C255" t="str">
            <v>TEAM MATERIEL-VELO.COM BONDUES</v>
          </cell>
          <cell r="D255">
            <v>0</v>
          </cell>
          <cell r="E255">
            <v>0</v>
          </cell>
        </row>
        <row r="256">
          <cell r="B256" t="str">
            <v>GUILLE FLAVIE</v>
          </cell>
          <cell r="C256" t="str">
            <v>FLEURBAIX TEAM SHARK VTT</v>
          </cell>
          <cell r="D256">
            <v>0</v>
          </cell>
          <cell r="E256">
            <v>0</v>
          </cell>
        </row>
        <row r="257">
          <cell r="B257" t="str">
            <v>VANACKER NOAH</v>
          </cell>
          <cell r="C257" t="str">
            <v>ETOILE CYCLISTE TOURCOING</v>
          </cell>
          <cell r="D257">
            <v>2</v>
          </cell>
          <cell r="E257">
            <v>2</v>
          </cell>
        </row>
        <row r="258">
          <cell r="B258" t="str">
            <v>TIAGO SEBASTIAN</v>
          </cell>
          <cell r="C258" t="str">
            <v>LINSELLES CYCLISME</v>
          </cell>
          <cell r="D258">
            <v>154</v>
          </cell>
          <cell r="E258">
            <v>5</v>
          </cell>
        </row>
        <row r="259">
          <cell r="B259" t="str">
            <v>D HELFT MATHIEU</v>
          </cell>
          <cell r="C259" t="str">
            <v>LINSELLES CYCLISME</v>
          </cell>
          <cell r="D259">
            <v>1</v>
          </cell>
          <cell r="E259">
            <v>1</v>
          </cell>
        </row>
        <row r="260">
          <cell r="B260" t="str">
            <v>HEUVENEERS JULIEN</v>
          </cell>
          <cell r="C260" t="str">
            <v>UNION VELOCIPEDIQUE FOURMISIENNE</v>
          </cell>
          <cell r="D260">
            <v>46</v>
          </cell>
          <cell r="E260">
            <v>5</v>
          </cell>
        </row>
        <row r="261">
          <cell r="B261" t="str">
            <v>LAGNEAU PASCAL</v>
          </cell>
          <cell r="C261" t="str">
            <v>UNION VELOCIPEDIQUE JEUMONT MARPENT</v>
          </cell>
          <cell r="D261">
            <v>13</v>
          </cell>
          <cell r="E261">
            <v>4</v>
          </cell>
        </row>
        <row r="262">
          <cell r="B262" t="str">
            <v>DELATTRE PATRICE</v>
          </cell>
          <cell r="C262" t="str">
            <v>VELO CLUB DE L'ESCAUT ANZIN</v>
          </cell>
          <cell r="D262">
            <v>1</v>
          </cell>
          <cell r="E262">
            <v>1</v>
          </cell>
        </row>
        <row r="263">
          <cell r="B263" t="str">
            <v>MOUCHON ARNAUD</v>
          </cell>
          <cell r="C263" t="str">
            <v>ASSOCIATION CYCLISTE DE CUINCY</v>
          </cell>
          <cell r="D263">
            <v>37</v>
          </cell>
          <cell r="E263">
            <v>5</v>
          </cell>
        </row>
        <row r="264">
          <cell r="B264" t="str">
            <v>BOMBART DEVY</v>
          </cell>
          <cell r="C264" t="str">
            <v>U.C. CAPELLOISE FOURMIES</v>
          </cell>
          <cell r="D264">
            <v>0</v>
          </cell>
          <cell r="E264">
            <v>0</v>
          </cell>
        </row>
        <row r="265">
          <cell r="B265" t="str">
            <v>BRUGGEMAN BENOIT</v>
          </cell>
          <cell r="C265" t="str">
            <v>ESPOIR CYCLISTE WAMBRECHIES MARQUETTE</v>
          </cell>
          <cell r="D265">
            <v>29</v>
          </cell>
          <cell r="E265">
            <v>5</v>
          </cell>
        </row>
        <row r="266">
          <cell r="B266" t="str">
            <v>MELICE DAVID</v>
          </cell>
          <cell r="C266" t="str">
            <v>VELO CLUB BAVAISIEN</v>
          </cell>
          <cell r="D266">
            <v>114</v>
          </cell>
          <cell r="E266">
            <v>11</v>
          </cell>
        </row>
        <row r="267">
          <cell r="B267" t="str">
            <v>CORNELIS DAVE</v>
          </cell>
          <cell r="C267" t="str">
            <v>UNION VELOCIPEDIQUE FOURMISIENNE</v>
          </cell>
          <cell r="D267">
            <v>87</v>
          </cell>
          <cell r="E267">
            <v>5</v>
          </cell>
        </row>
        <row r="268">
          <cell r="B268" t="str">
            <v>BERQUEZ MAXIME</v>
          </cell>
          <cell r="C268" t="str">
            <v>CYCLO CLUB ORCHIES</v>
          </cell>
          <cell r="D268">
            <v>28</v>
          </cell>
          <cell r="E268">
            <v>4</v>
          </cell>
        </row>
        <row r="269">
          <cell r="B269" t="str">
            <v>TOURNON DAMIEN</v>
          </cell>
          <cell r="C269" t="str">
            <v>VELO CLUB DE LEWARDE (VCL)</v>
          </cell>
          <cell r="D269">
            <v>0</v>
          </cell>
          <cell r="E269">
            <v>1</v>
          </cell>
        </row>
        <row r="270">
          <cell r="B270" t="str">
            <v>PEQUIGNOT CLEMENT</v>
          </cell>
          <cell r="C270" t="str">
            <v>VELO CLUB DE L'ESCAUT ANZIN</v>
          </cell>
          <cell r="D270">
            <v>205</v>
          </cell>
          <cell r="E270">
            <v>12</v>
          </cell>
        </row>
        <row r="271">
          <cell r="B271" t="str">
            <v>WACH ERIC</v>
          </cell>
          <cell r="C271" t="str">
            <v>BEUVRY CLUB LEO LAGRANGE</v>
          </cell>
          <cell r="D271">
            <v>0</v>
          </cell>
          <cell r="E271">
            <v>0</v>
          </cell>
        </row>
        <row r="272">
          <cell r="B272" t="str">
            <v>DORMY NOAH</v>
          </cell>
          <cell r="C272" t="str">
            <v>CAIX CYCLISME - VALLEE DE LA HAUTE SOMME</v>
          </cell>
          <cell r="D272">
            <v>1</v>
          </cell>
          <cell r="E272">
            <v>1</v>
          </cell>
        </row>
        <row r="273">
          <cell r="B273" t="str">
            <v>DRUESNE DAMIEN</v>
          </cell>
          <cell r="C273" t="str">
            <v>UNION VELOCIPEDIQUE FOURMISIENNE</v>
          </cell>
          <cell r="D273">
            <v>43</v>
          </cell>
          <cell r="E273">
            <v>7</v>
          </cell>
        </row>
        <row r="274">
          <cell r="B274" t="str">
            <v>DEBLIQUI PASCAL</v>
          </cell>
          <cell r="C274" t="str">
            <v>VELO CLUB AMANDINOIS</v>
          </cell>
          <cell r="D274">
            <v>219</v>
          </cell>
          <cell r="E274">
            <v>8</v>
          </cell>
        </row>
        <row r="275">
          <cell r="B275" t="str">
            <v>TOUSSAINT PASCAL</v>
          </cell>
          <cell r="C275" t="str">
            <v>52X11 HIRSON THIÉRACHE</v>
          </cell>
          <cell r="D275">
            <v>0</v>
          </cell>
          <cell r="E275">
            <v>1</v>
          </cell>
        </row>
        <row r="276">
          <cell r="B276" t="str">
            <v>THOREL MICHAEL</v>
          </cell>
          <cell r="C276" t="str">
            <v>UNION SPORTIVE SAINT ANDRE</v>
          </cell>
          <cell r="D276">
            <v>0</v>
          </cell>
          <cell r="E276">
            <v>0</v>
          </cell>
        </row>
        <row r="277">
          <cell r="B277" t="str">
            <v>JUNG PHILIPPE</v>
          </cell>
          <cell r="C277" t="str">
            <v>UNION SPORTIVE SAINT ANDRE</v>
          </cell>
          <cell r="D277">
            <v>34</v>
          </cell>
          <cell r="E277">
            <v>3</v>
          </cell>
        </row>
        <row r="278">
          <cell r="B278" t="str">
            <v>PLOUY THIERRY</v>
          </cell>
          <cell r="C278" t="str">
            <v>UNION SPORTIVE SAINT ANDRE</v>
          </cell>
          <cell r="D278">
            <v>0</v>
          </cell>
          <cell r="E278">
            <v>0</v>
          </cell>
        </row>
        <row r="279">
          <cell r="B279" t="str">
            <v>LELONG CEDRIC</v>
          </cell>
          <cell r="C279" t="str">
            <v>CLUB CYCLISTE LOUVROIL (C.C.L.)</v>
          </cell>
          <cell r="D279">
            <v>41</v>
          </cell>
          <cell r="E279">
            <v>13</v>
          </cell>
        </row>
        <row r="280">
          <cell r="B280" t="str">
            <v>LEFEBVRE XAVIER</v>
          </cell>
          <cell r="C280" t="str">
            <v>ASSOCIATION CYCLISTE D'ETROEUNGT</v>
          </cell>
          <cell r="D280">
            <v>0</v>
          </cell>
          <cell r="E280">
            <v>0</v>
          </cell>
        </row>
        <row r="281">
          <cell r="B281" t="str">
            <v>HENNEBIQUE CLEMENT</v>
          </cell>
          <cell r="C281" t="str">
            <v>UNION VELOCIPEDIQUE FOURMISIENNE</v>
          </cell>
          <cell r="D281">
            <v>0</v>
          </cell>
          <cell r="E281">
            <v>0</v>
          </cell>
        </row>
        <row r="282">
          <cell r="B282" t="str">
            <v>THEODORE NICOLAS</v>
          </cell>
          <cell r="C282" t="str">
            <v>UNION VELOCIPEDIQUE FOURMISIENNE</v>
          </cell>
          <cell r="D282">
            <v>0</v>
          </cell>
          <cell r="E282">
            <v>0</v>
          </cell>
        </row>
        <row r="283">
          <cell r="B283" t="str">
            <v>RIBEAUCOURT JEAN JACQUES</v>
          </cell>
          <cell r="C283" t="str">
            <v>ASSOCIATION CYCLISTE BELLAINGEOISE</v>
          </cell>
          <cell r="D283">
            <v>271</v>
          </cell>
          <cell r="E283">
            <v>15</v>
          </cell>
        </row>
        <row r="284">
          <cell r="B284" t="str">
            <v>VANHALWYN DIMITRI</v>
          </cell>
          <cell r="C284" t="str">
            <v>VELO CLUB UNION HALLUIN</v>
          </cell>
          <cell r="D284">
            <v>0</v>
          </cell>
          <cell r="E284">
            <v>0</v>
          </cell>
        </row>
        <row r="285">
          <cell r="B285" t="str">
            <v>KARAS FREDERIC</v>
          </cell>
          <cell r="C285" t="str">
            <v>BARLIN CERCLE LAIQUE</v>
          </cell>
          <cell r="D285">
            <v>9</v>
          </cell>
          <cell r="E285">
            <v>1</v>
          </cell>
        </row>
        <row r="286">
          <cell r="B286" t="str">
            <v>LEMIEUGRE MAXIMILIEN</v>
          </cell>
          <cell r="C286" t="str">
            <v>CYCLO CLUB WAVRIN</v>
          </cell>
          <cell r="D286">
            <v>0</v>
          </cell>
          <cell r="E286">
            <v>0</v>
          </cell>
        </row>
        <row r="287">
          <cell r="B287" t="str">
            <v>THOMAS MATTHIAS</v>
          </cell>
          <cell r="C287" t="str">
            <v>TEAM B.B.L. HERGNIES</v>
          </cell>
          <cell r="D287">
            <v>42</v>
          </cell>
          <cell r="E287">
            <v>7</v>
          </cell>
        </row>
        <row r="288">
          <cell r="B288" t="str">
            <v>HUVELLE BENJAMIN</v>
          </cell>
          <cell r="C288" t="str">
            <v>VTT  CLUB PONT SUR SAMBRE</v>
          </cell>
          <cell r="D288">
            <v>14</v>
          </cell>
          <cell r="E288">
            <v>1</v>
          </cell>
        </row>
        <row r="289">
          <cell r="B289" t="str">
            <v>DESSAINT CYRIL</v>
          </cell>
          <cell r="C289" t="str">
            <v>TEAM BOUSIES</v>
          </cell>
          <cell r="D289">
            <v>17</v>
          </cell>
          <cell r="E289">
            <v>11</v>
          </cell>
        </row>
        <row r="290">
          <cell r="B290" t="str">
            <v>LECLERCQ MAXIME</v>
          </cell>
          <cell r="C290" t="str">
            <v>VELO CLUB SOLESMES</v>
          </cell>
          <cell r="D290">
            <v>0</v>
          </cell>
          <cell r="E290">
            <v>0</v>
          </cell>
        </row>
        <row r="291">
          <cell r="B291" t="str">
            <v>VANGENECHTEN CYRIL</v>
          </cell>
          <cell r="C291" t="str">
            <v>UNION SPORTIVE VALENCIENNES MARLY</v>
          </cell>
          <cell r="D291">
            <v>0</v>
          </cell>
          <cell r="E291">
            <v>0</v>
          </cell>
        </row>
        <row r="292">
          <cell r="B292" t="str">
            <v>GOLINVAL MATHIAS</v>
          </cell>
          <cell r="C292" t="str">
            <v>UNION SPORTIVE VALENCIENNES MARLY</v>
          </cell>
          <cell r="D292">
            <v>1</v>
          </cell>
          <cell r="E292">
            <v>1</v>
          </cell>
        </row>
        <row r="293">
          <cell r="B293" t="str">
            <v>DHAINAUT ALAN</v>
          </cell>
          <cell r="C293" t="str">
            <v>ETOILE CYCLISTE LIEU ST AMAND</v>
          </cell>
          <cell r="D293">
            <v>1</v>
          </cell>
          <cell r="E293">
            <v>2</v>
          </cell>
        </row>
        <row r="294">
          <cell r="B294" t="str">
            <v>DEPREZ BENJAMIN</v>
          </cell>
          <cell r="C294" t="str">
            <v>VELO CLUB UNION HALLUIN</v>
          </cell>
          <cell r="D294">
            <v>2</v>
          </cell>
          <cell r="E294">
            <v>2</v>
          </cell>
        </row>
        <row r="295">
          <cell r="B295" t="str">
            <v>DE BRUYNE JOCELYN</v>
          </cell>
          <cell r="C295" t="str">
            <v>TEAM LABIERE BAILLEUL</v>
          </cell>
          <cell r="D295">
            <v>1</v>
          </cell>
          <cell r="E295">
            <v>1</v>
          </cell>
        </row>
        <row r="296">
          <cell r="B296" t="str">
            <v>HAUTECOEUR ALBIN</v>
          </cell>
          <cell r="C296" t="str">
            <v>BAPAUME CLUB CYCLISTE</v>
          </cell>
          <cell r="D296">
            <v>0</v>
          </cell>
          <cell r="E296">
            <v>0</v>
          </cell>
        </row>
        <row r="297">
          <cell r="B297" t="str">
            <v>ROBERT BENJAMIN</v>
          </cell>
          <cell r="C297" t="str">
            <v>U.C. CAPELLOISE FOURMIES</v>
          </cell>
          <cell r="D297">
            <v>63</v>
          </cell>
          <cell r="E297">
            <v>4</v>
          </cell>
        </row>
        <row r="298">
          <cell r="B298" t="str">
            <v>DEGUEILLE ANTHONY</v>
          </cell>
          <cell r="C298" t="str">
            <v>ASSOCIATION CYCLISTE D'ETROEUNGT</v>
          </cell>
          <cell r="D298">
            <v>18</v>
          </cell>
          <cell r="E298">
            <v>3</v>
          </cell>
        </row>
        <row r="299">
          <cell r="B299" t="str">
            <v>GILLERON SOPHIE</v>
          </cell>
          <cell r="C299" t="str">
            <v>VELO CLUB HORNAING</v>
          </cell>
          <cell r="D299">
            <v>1</v>
          </cell>
          <cell r="E299">
            <v>1</v>
          </cell>
        </row>
        <row r="300">
          <cell r="B300" t="str">
            <v>MONIER FABRICE</v>
          </cell>
          <cell r="C300" t="str">
            <v>CLUB CYCLISTE LOUVROIL (C.C.L.)</v>
          </cell>
          <cell r="D300">
            <v>0</v>
          </cell>
          <cell r="E300">
            <v>0</v>
          </cell>
        </row>
        <row r="301">
          <cell r="B301" t="str">
            <v>RAMETTE SAMUEL</v>
          </cell>
          <cell r="C301" t="str">
            <v>VTT  CLUB PONT SUR SAMBRE</v>
          </cell>
          <cell r="D301">
            <v>0</v>
          </cell>
          <cell r="E301">
            <v>0</v>
          </cell>
        </row>
        <row r="302">
          <cell r="B302" t="str">
            <v>BULTEL GAETAN</v>
          </cell>
          <cell r="C302" t="str">
            <v>LOOS EN GOHELLE VELO CLUB LOOSSOIS</v>
          </cell>
          <cell r="D302">
            <v>1</v>
          </cell>
          <cell r="E302">
            <v>1</v>
          </cell>
        </row>
        <row r="303">
          <cell r="B303" t="str">
            <v>TAHON SIMON</v>
          </cell>
          <cell r="C303" t="str">
            <v>AGNY AMICALE LAIQUE</v>
          </cell>
          <cell r="D303">
            <v>0</v>
          </cell>
          <cell r="E303">
            <v>0</v>
          </cell>
        </row>
        <row r="304">
          <cell r="B304" t="str">
            <v>KOSMALA MAXIME</v>
          </cell>
          <cell r="C304" t="str">
            <v>VTT SAINT AMAND LES EAUX</v>
          </cell>
          <cell r="D304">
            <v>0</v>
          </cell>
          <cell r="E304">
            <v>0</v>
          </cell>
        </row>
        <row r="305">
          <cell r="B305" t="str">
            <v>BARENNE LAURENT</v>
          </cell>
          <cell r="C305" t="str">
            <v>ETOILE CYCLISTE TOURCOING</v>
          </cell>
          <cell r="D305">
            <v>121</v>
          </cell>
          <cell r="E305">
            <v>14</v>
          </cell>
        </row>
        <row r="306">
          <cell r="B306" t="str">
            <v>BEGLIOMINI DAMIENS</v>
          </cell>
          <cell r="C306" t="str">
            <v>GAZ ELEC CLUB DE DOUAI</v>
          </cell>
          <cell r="D306">
            <v>0</v>
          </cell>
          <cell r="E306">
            <v>0</v>
          </cell>
        </row>
        <row r="307">
          <cell r="B307" t="str">
            <v>DANGLETERRE CYRIL</v>
          </cell>
          <cell r="C307" t="str">
            <v>UNION SPORTIVE SAINT ANDRE</v>
          </cell>
          <cell r="D307">
            <v>4</v>
          </cell>
          <cell r="E307">
            <v>4</v>
          </cell>
        </row>
        <row r="308">
          <cell r="B308" t="str">
            <v>POULAIN CHRISTOPHE</v>
          </cell>
          <cell r="C308" t="str">
            <v>TEAM DECOPUB PROVILLE</v>
          </cell>
          <cell r="D308">
            <v>106</v>
          </cell>
          <cell r="E308">
            <v>8</v>
          </cell>
        </row>
        <row r="309">
          <cell r="B309" t="str">
            <v>TISSERANT EMMANUEL</v>
          </cell>
          <cell r="C309" t="str">
            <v>LES VIKINGS VTT MARCHE NORDIQUE OHAIN</v>
          </cell>
          <cell r="D309">
            <v>0</v>
          </cell>
          <cell r="E309">
            <v>1</v>
          </cell>
        </row>
        <row r="310">
          <cell r="B310" t="str">
            <v>LAURENT JEROME</v>
          </cell>
          <cell r="C310" t="str">
            <v>CERCLE OLYMPIQUE MARCOING</v>
          </cell>
          <cell r="D310">
            <v>0</v>
          </cell>
          <cell r="E310">
            <v>0</v>
          </cell>
        </row>
        <row r="311">
          <cell r="B311" t="str">
            <v>BAUDOIN ETIENNE</v>
          </cell>
          <cell r="C311" t="str">
            <v>LES VIKINGS VTT MARCHE NORDIQUE OHAIN</v>
          </cell>
          <cell r="D311">
            <v>0</v>
          </cell>
          <cell r="E311">
            <v>0</v>
          </cell>
        </row>
        <row r="312">
          <cell r="B312" t="str">
            <v>BAUW EDOUARD</v>
          </cell>
          <cell r="C312" t="str">
            <v>TEAM LABIERE BAILLEUL</v>
          </cell>
          <cell r="D312">
            <v>0</v>
          </cell>
          <cell r="E312">
            <v>0</v>
          </cell>
        </row>
        <row r="313">
          <cell r="B313" t="str">
            <v>BASTIN MAXIME</v>
          </cell>
          <cell r="C313" t="str">
            <v>UNION SPORTIVE SAINT ANDRE</v>
          </cell>
          <cell r="D313">
            <v>0</v>
          </cell>
          <cell r="E313">
            <v>0</v>
          </cell>
        </row>
        <row r="314">
          <cell r="B314" t="str">
            <v>BAYART LUC</v>
          </cell>
          <cell r="C314" t="str">
            <v>BIACHE ST VAAST VELO CLUB</v>
          </cell>
          <cell r="D314">
            <v>0</v>
          </cell>
          <cell r="E314">
            <v>0</v>
          </cell>
        </row>
        <row r="315">
          <cell r="B315" t="str">
            <v>DELVAUX NICOLAS</v>
          </cell>
          <cell r="C315" t="str">
            <v>CYCLO CLUB WAVRIN</v>
          </cell>
          <cell r="D315">
            <v>0</v>
          </cell>
          <cell r="E315">
            <v>0</v>
          </cell>
        </row>
        <row r="316">
          <cell r="B316" t="str">
            <v>RICART MAXIME</v>
          </cell>
          <cell r="C316" t="str">
            <v>FLEURBAIX TEAM SHARK VTT</v>
          </cell>
          <cell r="D316">
            <v>0</v>
          </cell>
          <cell r="E316">
            <v>0</v>
          </cell>
        </row>
        <row r="317">
          <cell r="B317" t="str">
            <v>BECAERT LOIC</v>
          </cell>
          <cell r="C317" t="str">
            <v>TEAM LABIERE BAILLEUL</v>
          </cell>
          <cell r="D317">
            <v>0</v>
          </cell>
          <cell r="E317">
            <v>0</v>
          </cell>
        </row>
        <row r="318">
          <cell r="B318" t="str">
            <v>LEFEVRE TOM</v>
          </cell>
          <cell r="C318" t="str">
            <v>VELO CLUB BAVAISIEN</v>
          </cell>
          <cell r="D318">
            <v>77</v>
          </cell>
          <cell r="E318">
            <v>11</v>
          </cell>
        </row>
        <row r="319">
          <cell r="B319" t="str">
            <v>RIOLS FONCLARE STEPHEN</v>
          </cell>
          <cell r="C319" t="str">
            <v>ESPOIR CYCLISTE WAMBRECHIES MARQUETTE</v>
          </cell>
          <cell r="D319">
            <v>0</v>
          </cell>
          <cell r="E319">
            <v>0</v>
          </cell>
        </row>
        <row r="320">
          <cell r="B320" t="str">
            <v>DUBRON GUILLAUME</v>
          </cell>
          <cell r="C320" t="str">
            <v>ASSOCIATION CYCLISTE DE CUINCY</v>
          </cell>
          <cell r="D320">
            <v>20</v>
          </cell>
          <cell r="E320">
            <v>3</v>
          </cell>
        </row>
        <row r="321">
          <cell r="B321" t="str">
            <v>BORCEUX JERRY</v>
          </cell>
          <cell r="C321" t="str">
            <v>U.C. CAPELLOISE FOURMIES</v>
          </cell>
          <cell r="D321">
            <v>23</v>
          </cell>
          <cell r="E321">
            <v>2</v>
          </cell>
        </row>
        <row r="322">
          <cell r="B322" t="str">
            <v>TISON ALEXIS</v>
          </cell>
          <cell r="C322" t="str">
            <v>RESILIENCE CLUB</v>
          </cell>
          <cell r="D322">
            <v>84</v>
          </cell>
          <cell r="E322">
            <v>4</v>
          </cell>
        </row>
        <row r="323">
          <cell r="B323" t="str">
            <v>BECUWE DENIS</v>
          </cell>
          <cell r="C323" t="str">
            <v>TEAM LABIERE BAILLEUL</v>
          </cell>
          <cell r="D323">
            <v>0</v>
          </cell>
          <cell r="E323">
            <v>0</v>
          </cell>
        </row>
        <row r="324">
          <cell r="B324" t="str">
            <v>ZANOLINO FABRICE</v>
          </cell>
          <cell r="C324" t="str">
            <v>COMPIEGNE SPORTS CYCLISTES</v>
          </cell>
          <cell r="D324">
            <v>0</v>
          </cell>
          <cell r="E324">
            <v>0</v>
          </cell>
        </row>
        <row r="325">
          <cell r="B325" t="str">
            <v>GAILLEZ ANTHONY</v>
          </cell>
          <cell r="C325" t="str">
            <v>CERCLE OLYMPIQUE MARCOING</v>
          </cell>
          <cell r="D325">
            <v>101</v>
          </cell>
          <cell r="E325">
            <v>6</v>
          </cell>
        </row>
        <row r="326">
          <cell r="B326" t="str">
            <v>REUTER BENOIT</v>
          </cell>
          <cell r="C326" t="str">
            <v>VELO CLUB UNION HALLUIN</v>
          </cell>
          <cell r="D326">
            <v>0</v>
          </cell>
          <cell r="E326">
            <v>0</v>
          </cell>
        </row>
        <row r="327">
          <cell r="B327" t="str">
            <v>BERNARD MICHAEL</v>
          </cell>
          <cell r="C327" t="str">
            <v>ENTENTE CYCLISTE FACHES-THUMESNIL RONCHIN</v>
          </cell>
          <cell r="D327">
            <v>0</v>
          </cell>
          <cell r="E327">
            <v>1</v>
          </cell>
        </row>
        <row r="328">
          <cell r="B328" t="str">
            <v>VALKENAERE NICOLAS</v>
          </cell>
          <cell r="C328" t="str">
            <v>TEAM LABIERE BAILLEUL</v>
          </cell>
          <cell r="D328">
            <v>0</v>
          </cell>
          <cell r="E328">
            <v>0</v>
          </cell>
        </row>
        <row r="329">
          <cell r="B329" t="str">
            <v>VASSEUR CYRIL</v>
          </cell>
          <cell r="C329" t="str">
            <v>AUXI LE CHATEAU VELOCE CLUB AUXILOIS</v>
          </cell>
          <cell r="D329">
            <v>0</v>
          </cell>
          <cell r="E329">
            <v>0</v>
          </cell>
        </row>
        <row r="330">
          <cell r="B330" t="str">
            <v>HELLEBOIS ALAIN</v>
          </cell>
          <cell r="C330" t="str">
            <v>CLUB CYCLISTE D'ISBERGUES MOLINGHEM</v>
          </cell>
          <cell r="D330">
            <v>0</v>
          </cell>
          <cell r="E330">
            <v>0</v>
          </cell>
        </row>
        <row r="331">
          <cell r="B331" t="str">
            <v>SCHIAVONE VIRGILIO</v>
          </cell>
          <cell r="C331" t="str">
            <v>AS HELLEMMES CYCLISME</v>
          </cell>
          <cell r="D331">
            <v>5</v>
          </cell>
          <cell r="E331">
            <v>5</v>
          </cell>
        </row>
        <row r="332">
          <cell r="B332" t="str">
            <v>CARPENTIER JEROME</v>
          </cell>
          <cell r="C332" t="str">
            <v>MERICOURT ULTRA VTT</v>
          </cell>
          <cell r="D332">
            <v>0</v>
          </cell>
          <cell r="E332">
            <v>0</v>
          </cell>
        </row>
        <row r="333">
          <cell r="B333" t="str">
            <v>BIGOT THOMAS</v>
          </cell>
          <cell r="C333" t="str">
            <v>ESPOIR CYCLISTE WAMBRECHIES MARQUETTE</v>
          </cell>
          <cell r="D333">
            <v>0</v>
          </cell>
          <cell r="E333">
            <v>0</v>
          </cell>
        </row>
        <row r="334">
          <cell r="B334" t="str">
            <v>DESSAINT BENOIT</v>
          </cell>
          <cell r="C334" t="str">
            <v>TEAM BOUSIES</v>
          </cell>
          <cell r="D334">
            <v>50</v>
          </cell>
          <cell r="E334">
            <v>7</v>
          </cell>
        </row>
        <row r="335">
          <cell r="B335" t="str">
            <v>BREIT EMMANUEL</v>
          </cell>
          <cell r="C335" t="str">
            <v>AUXI LE CHATEAU VELOCE CLUB AUXILOIS</v>
          </cell>
          <cell r="D335">
            <v>0</v>
          </cell>
          <cell r="E335">
            <v>0</v>
          </cell>
        </row>
        <row r="336">
          <cell r="B336" t="str">
            <v>HOUSSIN TANGUY</v>
          </cell>
          <cell r="C336" t="str">
            <v>CLUB CYCLISTE VERLINGHEM</v>
          </cell>
          <cell r="D336">
            <v>11</v>
          </cell>
          <cell r="E336">
            <v>2</v>
          </cell>
        </row>
        <row r="337">
          <cell r="B337" t="str">
            <v>BOONE LUDOVIC</v>
          </cell>
          <cell r="C337" t="str">
            <v>UNION CYCLISTE WATTIGNIES</v>
          </cell>
          <cell r="D337">
            <v>4</v>
          </cell>
          <cell r="E337">
            <v>5</v>
          </cell>
        </row>
        <row r="338">
          <cell r="B338" t="str">
            <v>DUJARDIN LAURENT</v>
          </cell>
          <cell r="C338" t="str">
            <v>VELO CLUB UNION HALLUIN</v>
          </cell>
          <cell r="D338">
            <v>18</v>
          </cell>
          <cell r="E338">
            <v>5</v>
          </cell>
        </row>
        <row r="339">
          <cell r="B339" t="str">
            <v>BREIT OSCAR</v>
          </cell>
          <cell r="C339" t="str">
            <v>AUXI LE CHATEAU VELOCE CLUB AUXILOIS</v>
          </cell>
          <cell r="D339">
            <v>0</v>
          </cell>
          <cell r="E339">
            <v>0</v>
          </cell>
        </row>
        <row r="340">
          <cell r="B340" t="str">
            <v>MARQUET SEBASTIEN</v>
          </cell>
          <cell r="C340" t="str">
            <v>ESPOIR CYCLISTE WAMBRECHIES MARQUETTE</v>
          </cell>
          <cell r="D340">
            <v>0</v>
          </cell>
          <cell r="E340">
            <v>0</v>
          </cell>
        </row>
        <row r="341">
          <cell r="B341" t="str">
            <v>BRIOTE BRYAN</v>
          </cell>
          <cell r="C341" t="str">
            <v>OHM CYCLISME HESDIN</v>
          </cell>
          <cell r="D341">
            <v>0</v>
          </cell>
          <cell r="E341">
            <v>0</v>
          </cell>
        </row>
        <row r="342">
          <cell r="B342" t="str">
            <v>DELOT GRÉGORY</v>
          </cell>
          <cell r="C342" t="str">
            <v>TEAM BIKE PRESEAU</v>
          </cell>
          <cell r="D342">
            <v>307</v>
          </cell>
          <cell r="E342">
            <v>14</v>
          </cell>
        </row>
        <row r="343">
          <cell r="B343" t="str">
            <v>SOILE THIERRY</v>
          </cell>
          <cell r="C343" t="str">
            <v>NEW ORANGE TEAM BOUSBECQUE</v>
          </cell>
          <cell r="D343">
            <v>7</v>
          </cell>
          <cell r="E343">
            <v>1</v>
          </cell>
        </row>
        <row r="344">
          <cell r="B344" t="str">
            <v>DEPRE SIMON</v>
          </cell>
          <cell r="C344" t="str">
            <v>VELO CLUB BAVAISIEN</v>
          </cell>
          <cell r="D344">
            <v>9</v>
          </cell>
          <cell r="E344">
            <v>4</v>
          </cell>
        </row>
        <row r="345">
          <cell r="B345" t="str">
            <v>HAYNAU SOPHIE</v>
          </cell>
          <cell r="C345" t="str">
            <v>VELO CLUB SOLESMES</v>
          </cell>
          <cell r="D345">
            <v>0</v>
          </cell>
          <cell r="E345">
            <v>0</v>
          </cell>
        </row>
        <row r="346">
          <cell r="B346" t="str">
            <v>BRIOTE LUDOVIC</v>
          </cell>
          <cell r="C346" t="str">
            <v>OHM CYCLISME HESDIN</v>
          </cell>
          <cell r="D346">
            <v>0</v>
          </cell>
          <cell r="E346">
            <v>0</v>
          </cell>
        </row>
        <row r="347">
          <cell r="B347" t="str">
            <v>RYCKEBUSCH CHRISTOPHE</v>
          </cell>
          <cell r="C347" t="str">
            <v>TEAM B.B.L. HERGNIES</v>
          </cell>
          <cell r="D347">
            <v>79</v>
          </cell>
          <cell r="E347">
            <v>7</v>
          </cell>
        </row>
        <row r="348">
          <cell r="B348" t="str">
            <v>CAILLET ROMAIN</v>
          </cell>
          <cell r="C348" t="str">
            <v>ESPOIR CYCLISTE WAMBRECHIES MARQUETTE</v>
          </cell>
          <cell r="D348">
            <v>0</v>
          </cell>
          <cell r="E348">
            <v>0</v>
          </cell>
        </row>
        <row r="349">
          <cell r="B349" t="str">
            <v>VAN STAEN ELOUAN</v>
          </cell>
          <cell r="C349" t="str">
            <v>CYCLO CLUB WAVRIN</v>
          </cell>
          <cell r="D349">
            <v>14</v>
          </cell>
          <cell r="E349">
            <v>2</v>
          </cell>
        </row>
        <row r="350">
          <cell r="B350" t="str">
            <v>LIONNE LIONEL</v>
          </cell>
          <cell r="C350" t="str">
            <v>CLUB CYCLISTE LOUVROIL (C.C.L.)</v>
          </cell>
          <cell r="D350">
            <v>0</v>
          </cell>
          <cell r="E350">
            <v>0</v>
          </cell>
        </row>
        <row r="351">
          <cell r="B351" t="str">
            <v>LEMAITRE JULES</v>
          </cell>
          <cell r="C351" t="str">
            <v>CYCLO CLUB ORCHIES</v>
          </cell>
          <cell r="D351">
            <v>138</v>
          </cell>
          <cell r="E351">
            <v>9</v>
          </cell>
        </row>
        <row r="352">
          <cell r="B352" t="str">
            <v>CALIPPE THOMAS</v>
          </cell>
          <cell r="C352" t="str">
            <v>CLUB CYCLISTE THUN ST MARTIN</v>
          </cell>
          <cell r="D352">
            <v>0</v>
          </cell>
          <cell r="E352">
            <v>0</v>
          </cell>
        </row>
        <row r="353">
          <cell r="B353" t="str">
            <v>CARBONNIER QUENTIN</v>
          </cell>
          <cell r="C353" t="str">
            <v>WINGLES PYRAMIDES PASSION VTT</v>
          </cell>
          <cell r="D353">
            <v>0</v>
          </cell>
          <cell r="E353">
            <v>0</v>
          </cell>
        </row>
        <row r="354">
          <cell r="B354" t="str">
            <v>VASSEUR REMY</v>
          </cell>
          <cell r="C354" t="str">
            <v>ST POL SUR TERNOISE VELO CLUB ST POLOIS</v>
          </cell>
          <cell r="D354">
            <v>0</v>
          </cell>
          <cell r="E354">
            <v>0</v>
          </cell>
        </row>
        <row r="355">
          <cell r="B355" t="str">
            <v>CARTON PATRICK</v>
          </cell>
          <cell r="C355" t="str">
            <v>MANQUEVILLE LILLERS CLUB CYCLISTE</v>
          </cell>
          <cell r="D355">
            <v>0</v>
          </cell>
          <cell r="E355">
            <v>0</v>
          </cell>
        </row>
        <row r="356">
          <cell r="B356" t="str">
            <v>CATTAN STEPHANE</v>
          </cell>
          <cell r="C356" t="str">
            <v>CAMPHIN EN CAREMBAULT CYCLING TEAM</v>
          </cell>
          <cell r="D356">
            <v>0</v>
          </cell>
          <cell r="E356">
            <v>0</v>
          </cell>
        </row>
        <row r="357">
          <cell r="B357" t="str">
            <v>CHEVANCE KEVIN</v>
          </cell>
          <cell r="C357" t="str">
            <v>TEAM MATERIEL-VELO.COM BONDUES</v>
          </cell>
          <cell r="D357">
            <v>0</v>
          </cell>
          <cell r="E357">
            <v>0</v>
          </cell>
        </row>
        <row r="358">
          <cell r="B358" t="str">
            <v>CORNIL ERIC</v>
          </cell>
          <cell r="C358" t="str">
            <v>VELO CLUB ARMENTIERES</v>
          </cell>
          <cell r="D358">
            <v>0</v>
          </cell>
          <cell r="E358">
            <v>0</v>
          </cell>
        </row>
        <row r="359">
          <cell r="B359" t="str">
            <v>MARTEL THOMAS</v>
          </cell>
          <cell r="C359" t="str">
            <v>RESILIENCE CLUB</v>
          </cell>
          <cell r="D359">
            <v>0</v>
          </cell>
          <cell r="E359">
            <v>0</v>
          </cell>
        </row>
        <row r="360">
          <cell r="B360" t="str">
            <v>COUILLEZ AURELIEN</v>
          </cell>
          <cell r="C360" t="str">
            <v>LEFOREST CYCLO CLUB</v>
          </cell>
          <cell r="D360">
            <v>0</v>
          </cell>
          <cell r="E360">
            <v>0</v>
          </cell>
        </row>
        <row r="361">
          <cell r="B361" t="str">
            <v>CROMMELINCK CORENTIN</v>
          </cell>
          <cell r="C361" t="str">
            <v>CYCLOS RANDONNEURS LA BASSEE</v>
          </cell>
          <cell r="D361">
            <v>0</v>
          </cell>
          <cell r="E361">
            <v>0</v>
          </cell>
        </row>
        <row r="362">
          <cell r="B362" t="str">
            <v>D HEILLY DAMIEN</v>
          </cell>
          <cell r="C362" t="str">
            <v>UNION SPORTIVE SAINT ANDRE</v>
          </cell>
          <cell r="D362">
            <v>0</v>
          </cell>
          <cell r="E362">
            <v>0</v>
          </cell>
        </row>
        <row r="363">
          <cell r="B363" t="str">
            <v>DAMIE ARNAUD</v>
          </cell>
          <cell r="C363" t="str">
            <v>ESPOIR CYCLISTE WAMBRECHIES MARQUETTE</v>
          </cell>
          <cell r="D363">
            <v>0</v>
          </cell>
          <cell r="E363">
            <v>0</v>
          </cell>
        </row>
        <row r="364">
          <cell r="B364" t="str">
            <v>PLOUVIEZ VINCENT</v>
          </cell>
          <cell r="C364" t="str">
            <v>CYCLO CLUB WAVRIN</v>
          </cell>
          <cell r="D364">
            <v>2</v>
          </cell>
          <cell r="E364">
            <v>2</v>
          </cell>
        </row>
        <row r="365">
          <cell r="B365" t="str">
            <v>BOURGEOIS HERVE</v>
          </cell>
          <cell r="C365" t="str">
            <v>GAZ ELEC CLUB DE DOUAI</v>
          </cell>
          <cell r="D365">
            <v>0</v>
          </cell>
          <cell r="E365">
            <v>0</v>
          </cell>
        </row>
        <row r="366">
          <cell r="B366" t="str">
            <v>DECOCK NICOLAS</v>
          </cell>
          <cell r="C366" t="str">
            <v>UNION SPORTIVE SAINT ANDRE</v>
          </cell>
          <cell r="D366">
            <v>0</v>
          </cell>
          <cell r="E366">
            <v>0</v>
          </cell>
        </row>
        <row r="367">
          <cell r="B367" t="str">
            <v>DEMARQUE ANDERSON</v>
          </cell>
          <cell r="C367" t="str">
            <v>ASSOCIATION CYCLISTE D'ETROEUNGT</v>
          </cell>
          <cell r="D367">
            <v>0</v>
          </cell>
          <cell r="E367">
            <v>0</v>
          </cell>
        </row>
        <row r="368">
          <cell r="B368" t="str">
            <v>DIONET AURELIEN</v>
          </cell>
          <cell r="C368" t="str">
            <v>FENAIN CYCLO CLUB</v>
          </cell>
          <cell r="D368">
            <v>0</v>
          </cell>
          <cell r="E368">
            <v>1</v>
          </cell>
        </row>
        <row r="369">
          <cell r="B369" t="str">
            <v>DELEFORTRIE THIBAUT</v>
          </cell>
          <cell r="C369" t="str">
            <v>FLEURBAIX TEAM SHARK VTT</v>
          </cell>
          <cell r="D369">
            <v>0</v>
          </cell>
          <cell r="E369">
            <v>0</v>
          </cell>
        </row>
        <row r="370">
          <cell r="B370" t="str">
            <v>DELIESSCHE YANNICK</v>
          </cell>
          <cell r="C370" t="str">
            <v>AGNY AMICALE LAIQUE</v>
          </cell>
          <cell r="D370">
            <v>0</v>
          </cell>
          <cell r="E370">
            <v>0</v>
          </cell>
        </row>
        <row r="371">
          <cell r="B371" t="str">
            <v>DEPUYDT ARTHUR</v>
          </cell>
          <cell r="C371" t="str">
            <v>VELO CLUB UNION HALLUIN</v>
          </cell>
          <cell r="D371">
            <v>0</v>
          </cell>
          <cell r="E371">
            <v>0</v>
          </cell>
        </row>
        <row r="372">
          <cell r="B372" t="str">
            <v>DEREBEU ANTOINE</v>
          </cell>
          <cell r="C372" t="str">
            <v>U.C. CAPELLOISE FOURMIES</v>
          </cell>
          <cell r="D372">
            <v>0</v>
          </cell>
          <cell r="E372">
            <v>0</v>
          </cell>
        </row>
        <row r="373">
          <cell r="B373" t="str">
            <v>LE GAL SAMUEL</v>
          </cell>
          <cell r="C373" t="str">
            <v>UNION CYCLISTE WATTIGNIES</v>
          </cell>
          <cell r="D373">
            <v>1</v>
          </cell>
          <cell r="E373">
            <v>1</v>
          </cell>
        </row>
        <row r="374">
          <cell r="B374" t="str">
            <v>LEVEAUX QUENTIN</v>
          </cell>
          <cell r="C374" t="str">
            <v>52X11 HIRSON THIÉRACHE</v>
          </cell>
          <cell r="D374">
            <v>94</v>
          </cell>
          <cell r="E374">
            <v>4</v>
          </cell>
        </row>
        <row r="375">
          <cell r="B375" t="str">
            <v>DESMARS ROMAND STEPHANE</v>
          </cell>
          <cell r="C375" t="str">
            <v>ESPOIR CYCLISTE WAMBRECHIES MARQUETTE</v>
          </cell>
          <cell r="D375">
            <v>0</v>
          </cell>
          <cell r="E375">
            <v>0</v>
          </cell>
        </row>
        <row r="376">
          <cell r="B376" t="str">
            <v>DROLEZ ALAIN</v>
          </cell>
          <cell r="C376" t="str">
            <v>LA PEDALE MADELEINOISE</v>
          </cell>
          <cell r="D376">
            <v>0</v>
          </cell>
          <cell r="E376">
            <v>0</v>
          </cell>
        </row>
        <row r="377">
          <cell r="B377" t="str">
            <v>REDMERSKI STEPHANE</v>
          </cell>
          <cell r="C377" t="str">
            <v>VTT SAINT AMAND LES EAUX</v>
          </cell>
          <cell r="D377">
            <v>0</v>
          </cell>
          <cell r="E377">
            <v>0</v>
          </cell>
        </row>
        <row r="378">
          <cell r="B378" t="str">
            <v>DA FONSECA GUERRA JOHANN</v>
          </cell>
          <cell r="C378" t="str">
            <v>RESILIENCE CLUB</v>
          </cell>
          <cell r="D378">
            <v>16</v>
          </cell>
          <cell r="E378">
            <v>2</v>
          </cell>
        </row>
        <row r="379">
          <cell r="B379" t="str">
            <v>DUBOIS DONOVAN</v>
          </cell>
          <cell r="C379" t="str">
            <v>AUXI LE CHATEAU VELOCE CLUB AUXILOIS</v>
          </cell>
          <cell r="D379">
            <v>0</v>
          </cell>
          <cell r="E379">
            <v>0</v>
          </cell>
        </row>
        <row r="380">
          <cell r="B380" t="str">
            <v>LEFEBVRE RICHARD</v>
          </cell>
          <cell r="C380" t="str">
            <v>U.C. CAPELLOISE FOURMIES</v>
          </cell>
          <cell r="D380">
            <v>46</v>
          </cell>
          <cell r="E380">
            <v>6</v>
          </cell>
        </row>
        <row r="381">
          <cell r="B381" t="str">
            <v>SIONCKE ARNAUD</v>
          </cell>
          <cell r="C381" t="str">
            <v>52X11 HIRSON THIÉRACHE</v>
          </cell>
          <cell r="D381">
            <v>1</v>
          </cell>
          <cell r="E381">
            <v>1</v>
          </cell>
        </row>
        <row r="382">
          <cell r="B382" t="str">
            <v>RICOUART MARC ANTOINE</v>
          </cell>
          <cell r="C382" t="str">
            <v>FLEURBAIX TEAM SHARK VTT</v>
          </cell>
          <cell r="D382">
            <v>0</v>
          </cell>
          <cell r="E382">
            <v>0</v>
          </cell>
        </row>
        <row r="383">
          <cell r="B383" t="str">
            <v>DUFOUR CORENTIN</v>
          </cell>
          <cell r="C383" t="str">
            <v>CYCLO CLUB ORCHIES</v>
          </cell>
          <cell r="D383">
            <v>0</v>
          </cell>
          <cell r="E383">
            <v>0</v>
          </cell>
        </row>
        <row r="384">
          <cell r="B384" t="str">
            <v>BOCQUILLON JEROME</v>
          </cell>
          <cell r="C384" t="str">
            <v>AGNY AMICALE LAIQUE</v>
          </cell>
          <cell r="D384">
            <v>0</v>
          </cell>
          <cell r="E384">
            <v>0</v>
          </cell>
        </row>
        <row r="385">
          <cell r="B385" t="str">
            <v>SAVARY ENZO</v>
          </cell>
          <cell r="C385" t="str">
            <v>CYCLO CLUB WAVRIN</v>
          </cell>
          <cell r="D385">
            <v>0</v>
          </cell>
          <cell r="E385">
            <v>0</v>
          </cell>
        </row>
        <row r="386">
          <cell r="B386" t="str">
            <v>DUPAS KEVIN</v>
          </cell>
          <cell r="C386" t="str">
            <v>ST POL SUR TERNOISE VELO CLUB ST POLOIS</v>
          </cell>
          <cell r="D386">
            <v>0</v>
          </cell>
          <cell r="E386">
            <v>0</v>
          </cell>
        </row>
        <row r="387">
          <cell r="B387" t="str">
            <v>FAUCHOIS JACKY</v>
          </cell>
          <cell r="C387" t="str">
            <v>TEAM STYLE FLINES LES MORTAGNE</v>
          </cell>
          <cell r="D387">
            <v>0</v>
          </cell>
          <cell r="E387">
            <v>0</v>
          </cell>
        </row>
        <row r="388">
          <cell r="B388" t="str">
            <v>DHAUSSY MELVIN</v>
          </cell>
          <cell r="C388" t="str">
            <v>AGNY AMICALE LAIQUE</v>
          </cell>
          <cell r="D388">
            <v>0</v>
          </cell>
          <cell r="E388">
            <v>0</v>
          </cell>
        </row>
        <row r="389">
          <cell r="B389" t="str">
            <v>DUFOUR MICHEL</v>
          </cell>
          <cell r="C389" t="str">
            <v>SAULZOIR MONTRECOURT CYCLING CLUB</v>
          </cell>
          <cell r="D389">
            <v>76</v>
          </cell>
          <cell r="E389">
            <v>12</v>
          </cell>
        </row>
        <row r="390">
          <cell r="B390" t="str">
            <v>CARRETTE GÉRARD</v>
          </cell>
          <cell r="C390" t="str">
            <v>VELO CLUB ROUBAIX</v>
          </cell>
          <cell r="D390">
            <v>0</v>
          </cell>
          <cell r="E390">
            <v>0</v>
          </cell>
        </row>
        <row r="391">
          <cell r="B391" t="str">
            <v>DEQUESNES MATHIEU</v>
          </cell>
          <cell r="C391" t="str">
            <v>U.C. CAPELLOISE FOURMIES</v>
          </cell>
          <cell r="D391">
            <v>1</v>
          </cell>
          <cell r="E391">
            <v>1</v>
          </cell>
        </row>
        <row r="392">
          <cell r="B392" t="str">
            <v>FLITZ ERIC</v>
          </cell>
          <cell r="C392" t="str">
            <v>RESILIENCE CLUB</v>
          </cell>
          <cell r="D392">
            <v>0</v>
          </cell>
          <cell r="E392">
            <v>0</v>
          </cell>
        </row>
        <row r="393">
          <cell r="B393" t="str">
            <v>FOURNIVAL NICOLAS</v>
          </cell>
          <cell r="C393" t="str">
            <v>UNION VELOCIPEDIQUE FOURMISIENNE</v>
          </cell>
          <cell r="D393">
            <v>0</v>
          </cell>
          <cell r="E393">
            <v>0</v>
          </cell>
        </row>
        <row r="394">
          <cell r="B394" t="str">
            <v>FLAMENT JAMES</v>
          </cell>
          <cell r="C394" t="str">
            <v>HARNES VELO CLUB HARNESIEN</v>
          </cell>
          <cell r="D394">
            <v>141</v>
          </cell>
          <cell r="E394">
            <v>9</v>
          </cell>
        </row>
        <row r="395">
          <cell r="B395" t="str">
            <v>BRACKENIER THOMAS</v>
          </cell>
          <cell r="C395" t="str">
            <v>NEW TEAM MAULDE</v>
          </cell>
          <cell r="D395">
            <v>4</v>
          </cell>
          <cell r="E395">
            <v>4</v>
          </cell>
        </row>
        <row r="396">
          <cell r="B396" t="str">
            <v>BLONDEL NATHAN</v>
          </cell>
          <cell r="C396" t="str">
            <v>ESEG DOUAI</v>
          </cell>
          <cell r="D396">
            <v>57</v>
          </cell>
          <cell r="E396">
            <v>5</v>
          </cell>
        </row>
        <row r="397">
          <cell r="B397" t="str">
            <v>DROLET PHILIPPE</v>
          </cell>
          <cell r="C397" t="str">
            <v>UNION SPORTIVE SAINT ANDRE</v>
          </cell>
          <cell r="D397">
            <v>78</v>
          </cell>
          <cell r="E397">
            <v>4</v>
          </cell>
        </row>
        <row r="398">
          <cell r="B398" t="str">
            <v>DUBAR EDOUARD NICOLAS</v>
          </cell>
          <cell r="C398" t="str">
            <v>VELO CLUB UNION HALLUIN</v>
          </cell>
          <cell r="D398">
            <v>0</v>
          </cell>
          <cell r="E398">
            <v>0</v>
          </cell>
        </row>
        <row r="399">
          <cell r="B399" t="str">
            <v>FOURMANOIR JEAN MARIE</v>
          </cell>
          <cell r="C399" t="str">
            <v>T.C.S.P. 59 - FERRIERE LA GRANDE</v>
          </cell>
          <cell r="D399">
            <v>0</v>
          </cell>
          <cell r="E399">
            <v>0</v>
          </cell>
        </row>
        <row r="400">
          <cell r="B400" t="str">
            <v>GIRARD TANCREDE</v>
          </cell>
          <cell r="C400" t="str">
            <v>ESPOIR CYCLISTE WAMBRECHIES MARQUETTE</v>
          </cell>
          <cell r="D400">
            <v>0</v>
          </cell>
          <cell r="E400">
            <v>1</v>
          </cell>
        </row>
        <row r="401">
          <cell r="B401" t="str">
            <v>FROMENT DAVID</v>
          </cell>
          <cell r="C401" t="str">
            <v>T.C.S.P. 59 - FERRIERE LA GRANDE</v>
          </cell>
          <cell r="D401">
            <v>0</v>
          </cell>
          <cell r="E401">
            <v>0</v>
          </cell>
        </row>
        <row r="402">
          <cell r="B402" t="str">
            <v>DONDAINE PASCAL</v>
          </cell>
          <cell r="C402" t="str">
            <v>NEW ORANGE TEAM BOUSBECQUE</v>
          </cell>
          <cell r="D402">
            <v>44</v>
          </cell>
          <cell r="E402">
            <v>3</v>
          </cell>
        </row>
        <row r="403">
          <cell r="B403" t="str">
            <v>GAWRONSKI MICHEL</v>
          </cell>
          <cell r="C403" t="str">
            <v>AUXI LE CHATEAU VELOCE CLUB AUXILOIS</v>
          </cell>
          <cell r="D403">
            <v>0</v>
          </cell>
          <cell r="E403">
            <v>0</v>
          </cell>
        </row>
        <row r="404">
          <cell r="B404" t="str">
            <v>DORGE AURELIEN</v>
          </cell>
          <cell r="C404" t="str">
            <v>VELO SPRINT BOUCHAIN</v>
          </cell>
          <cell r="D404">
            <v>188</v>
          </cell>
          <cell r="E404">
            <v>8</v>
          </cell>
        </row>
        <row r="405">
          <cell r="B405" t="str">
            <v>BARTKOWIAK CLEMENT</v>
          </cell>
          <cell r="C405" t="str">
            <v>MANQUEVILLE LILLERS CLUB CYCLISTE</v>
          </cell>
          <cell r="D405">
            <v>23</v>
          </cell>
          <cell r="E405">
            <v>7</v>
          </cell>
        </row>
        <row r="406">
          <cell r="B406" t="str">
            <v>ROTA YOHANN</v>
          </cell>
          <cell r="C406" t="str">
            <v>MANQUEVILLE LILLERS CLUB CYCLISTE</v>
          </cell>
          <cell r="D406">
            <v>0</v>
          </cell>
          <cell r="E406">
            <v>0</v>
          </cell>
        </row>
        <row r="407">
          <cell r="B407" t="str">
            <v>EVRARD JEREMY</v>
          </cell>
          <cell r="C407" t="str">
            <v>TEAM PEVELE CAREMBAULT CYCLISME</v>
          </cell>
          <cell r="D407">
            <v>0</v>
          </cell>
          <cell r="E407">
            <v>3</v>
          </cell>
        </row>
        <row r="408">
          <cell r="B408" t="str">
            <v>GREUSE GUILLAUME</v>
          </cell>
          <cell r="C408" t="str">
            <v>VELO CLUB DE L'ESCAUT ANZIN</v>
          </cell>
          <cell r="D408">
            <v>11</v>
          </cell>
          <cell r="E408">
            <v>4</v>
          </cell>
        </row>
        <row r="409">
          <cell r="B409" t="str">
            <v>LEDOUX MATTEO</v>
          </cell>
          <cell r="C409" t="str">
            <v>UNION SPORTIVE SAINT ANDRE</v>
          </cell>
          <cell r="D409">
            <v>0</v>
          </cell>
          <cell r="E409">
            <v>1</v>
          </cell>
        </row>
        <row r="410">
          <cell r="B410" t="str">
            <v>GENARTE MICHAEL</v>
          </cell>
          <cell r="C410" t="str">
            <v>UNION VELOCIPEDIQUE FOURMISIENNE</v>
          </cell>
          <cell r="D410">
            <v>0</v>
          </cell>
          <cell r="E410">
            <v>0</v>
          </cell>
        </row>
        <row r="411">
          <cell r="B411" t="str">
            <v>GUSTAVE DIMITRI</v>
          </cell>
          <cell r="C411" t="str">
            <v>ESPOIR CYCLISTE WAMBRECHIES MARQUETTE</v>
          </cell>
          <cell r="D411">
            <v>6</v>
          </cell>
          <cell r="E411">
            <v>7</v>
          </cell>
        </row>
        <row r="412">
          <cell r="B412" t="str">
            <v>GAMACHE CHRISTOPHE</v>
          </cell>
          <cell r="C412" t="str">
            <v>CYCLOS RANDONNEURS LA BASSEE</v>
          </cell>
          <cell r="D412">
            <v>0</v>
          </cell>
          <cell r="E412">
            <v>0</v>
          </cell>
        </row>
        <row r="413">
          <cell r="B413" t="str">
            <v>VAN DE MEULEBROEKE FLORE</v>
          </cell>
          <cell r="C413" t="str">
            <v>VTT SAINT AMAND LES EAUX</v>
          </cell>
          <cell r="D413">
            <v>3</v>
          </cell>
          <cell r="E413">
            <v>3</v>
          </cell>
        </row>
        <row r="414">
          <cell r="B414" t="str">
            <v>CONTESSE STEPHANE</v>
          </cell>
          <cell r="C414" t="str">
            <v>U.C. CAPELLOISE FOURMIES</v>
          </cell>
          <cell r="D414">
            <v>0</v>
          </cell>
          <cell r="E414">
            <v>0</v>
          </cell>
        </row>
        <row r="415">
          <cell r="B415" t="str">
            <v>GERMAIN VIANEY</v>
          </cell>
          <cell r="C415" t="str">
            <v>ETOILE CYCLISTE TOURCOING</v>
          </cell>
          <cell r="D415">
            <v>0</v>
          </cell>
          <cell r="E415">
            <v>0</v>
          </cell>
        </row>
        <row r="416">
          <cell r="B416" t="str">
            <v>GILBERT MARIUS</v>
          </cell>
          <cell r="C416" t="str">
            <v>AUXI LE CHATEAU VELOCE CLUB AUXILOIS</v>
          </cell>
          <cell r="D416">
            <v>0</v>
          </cell>
          <cell r="E416">
            <v>0</v>
          </cell>
        </row>
        <row r="417">
          <cell r="B417" t="str">
            <v>DE MULDER DAVY</v>
          </cell>
          <cell r="C417" t="str">
            <v>UNION SPORTIVE SAINT ANDRE</v>
          </cell>
          <cell r="D417">
            <v>1</v>
          </cell>
          <cell r="E417">
            <v>2</v>
          </cell>
        </row>
        <row r="418">
          <cell r="B418" t="str">
            <v>BERLEMONT MAXENCE</v>
          </cell>
          <cell r="C418" t="str">
            <v>LOOS EN GOHELLE VELO CLUB LOOSSOIS</v>
          </cell>
          <cell r="D418">
            <v>0</v>
          </cell>
          <cell r="E418">
            <v>0</v>
          </cell>
        </row>
        <row r="419">
          <cell r="B419" t="str">
            <v>MARTINACHE AXEL</v>
          </cell>
          <cell r="C419" t="str">
            <v>CYCLO CLUB ORCHIES</v>
          </cell>
          <cell r="D419">
            <v>1</v>
          </cell>
          <cell r="E419">
            <v>3</v>
          </cell>
        </row>
        <row r="420">
          <cell r="B420" t="str">
            <v>DZIEMBOWSKI QUENTIN</v>
          </cell>
          <cell r="C420" t="str">
            <v>UNION SPORTIVE VALENCIENNES MARLY</v>
          </cell>
          <cell r="D420">
            <v>2</v>
          </cell>
          <cell r="E420">
            <v>2</v>
          </cell>
        </row>
        <row r="421">
          <cell r="B421" t="str">
            <v>GILBERT MATHIS</v>
          </cell>
          <cell r="C421" t="str">
            <v>AUXI LE CHATEAU VELOCE CLUB AUXILOIS</v>
          </cell>
          <cell r="D421">
            <v>0</v>
          </cell>
          <cell r="E421">
            <v>0</v>
          </cell>
        </row>
        <row r="422">
          <cell r="B422" t="str">
            <v>VERDIN GRÉGORY</v>
          </cell>
          <cell r="C422" t="str">
            <v>UNION SPORTIVE SAINT ANDRE</v>
          </cell>
          <cell r="D422">
            <v>36</v>
          </cell>
          <cell r="E422">
            <v>12</v>
          </cell>
        </row>
        <row r="423">
          <cell r="B423" t="str">
            <v>BLEUZET GREGORIE</v>
          </cell>
          <cell r="C423" t="str">
            <v>BAPAUME CLUB CYCLISTE</v>
          </cell>
          <cell r="D423">
            <v>12</v>
          </cell>
          <cell r="E423">
            <v>8</v>
          </cell>
        </row>
        <row r="424">
          <cell r="B424" t="str">
            <v>TOLI HYACINTHE</v>
          </cell>
          <cell r="C424" t="str">
            <v>ROUE D'OR COMINOISE</v>
          </cell>
          <cell r="D424">
            <v>44</v>
          </cell>
          <cell r="E424">
            <v>2</v>
          </cell>
        </row>
        <row r="425">
          <cell r="B425" t="str">
            <v>JOLY LOIC</v>
          </cell>
          <cell r="C425" t="str">
            <v>TEAM B.B.L. HERGNIES</v>
          </cell>
          <cell r="D425">
            <v>1</v>
          </cell>
          <cell r="E425">
            <v>4</v>
          </cell>
        </row>
        <row r="426">
          <cell r="B426" t="str">
            <v>GRARD RODRIGUE</v>
          </cell>
          <cell r="C426" t="str">
            <v>CYCLO CLUB ORCHIES</v>
          </cell>
          <cell r="D426">
            <v>0</v>
          </cell>
          <cell r="E426">
            <v>0</v>
          </cell>
        </row>
        <row r="427">
          <cell r="B427" t="str">
            <v>GRAUX ZELIE</v>
          </cell>
          <cell r="C427" t="str">
            <v>CAMPHIN EN CAREMBAULT CYCLING TEAM</v>
          </cell>
          <cell r="D427">
            <v>0</v>
          </cell>
          <cell r="E427">
            <v>0</v>
          </cell>
        </row>
        <row r="428">
          <cell r="B428" t="str">
            <v>GRAVIER LAURENT</v>
          </cell>
          <cell r="C428" t="str">
            <v>ESPOIR CYCLISTE WAMBRECHIES MARQUETTE</v>
          </cell>
          <cell r="D428">
            <v>0</v>
          </cell>
          <cell r="E428">
            <v>0</v>
          </cell>
        </row>
        <row r="429">
          <cell r="B429" t="str">
            <v>LABORIE CHARLIE</v>
          </cell>
          <cell r="C429" t="str">
            <v>VELO CLUB SOLESMES</v>
          </cell>
          <cell r="D429">
            <v>0</v>
          </cell>
          <cell r="E429">
            <v>0</v>
          </cell>
        </row>
        <row r="430">
          <cell r="B430" t="str">
            <v>HALLEMAN KENY</v>
          </cell>
          <cell r="C430" t="str">
            <v>VELO CLUB DE L'ESCAUT ANZIN</v>
          </cell>
          <cell r="D430">
            <v>0</v>
          </cell>
          <cell r="E430">
            <v>0</v>
          </cell>
        </row>
        <row r="431">
          <cell r="B431" t="str">
            <v>DUPONT XAVIER</v>
          </cell>
          <cell r="C431" t="str">
            <v>LINSELLES CYCLISME</v>
          </cell>
          <cell r="D431">
            <v>0</v>
          </cell>
          <cell r="E431">
            <v>0</v>
          </cell>
        </row>
        <row r="432">
          <cell r="B432" t="str">
            <v>SART BRUNO</v>
          </cell>
          <cell r="C432" t="str">
            <v>OUTREAU CLUB SPORTIF OUTRELOIS (C.S.O)</v>
          </cell>
          <cell r="D432">
            <v>0</v>
          </cell>
          <cell r="E432">
            <v>0</v>
          </cell>
        </row>
        <row r="433">
          <cell r="B433" t="str">
            <v>VASTESAEGER XAVIER</v>
          </cell>
          <cell r="C433" t="str">
            <v>TEAM STYLE FLINES LES MORTAGNE</v>
          </cell>
          <cell r="D433">
            <v>0</v>
          </cell>
          <cell r="E433">
            <v>0</v>
          </cell>
        </row>
        <row r="434">
          <cell r="B434" t="str">
            <v>SAVARY VIANNEY</v>
          </cell>
          <cell r="C434" t="str">
            <v>ESPOIR CYCLISTE WAMBRECHIES MARQUETTE</v>
          </cell>
          <cell r="D434">
            <v>0</v>
          </cell>
          <cell r="E434">
            <v>0</v>
          </cell>
        </row>
        <row r="435">
          <cell r="B435" t="str">
            <v>HERBER JULIEN</v>
          </cell>
          <cell r="C435" t="str">
            <v>ESPOIR CYCLISTE WAMBRECHIES MARQUETTE</v>
          </cell>
          <cell r="D435">
            <v>0</v>
          </cell>
          <cell r="E435">
            <v>0</v>
          </cell>
        </row>
        <row r="436">
          <cell r="B436" t="str">
            <v>HERMAN DAVID</v>
          </cell>
          <cell r="C436" t="str">
            <v>TEAM SPECIALIZED LILLE</v>
          </cell>
          <cell r="D436">
            <v>0</v>
          </cell>
          <cell r="E436">
            <v>0</v>
          </cell>
        </row>
        <row r="437">
          <cell r="B437" t="str">
            <v>POT FREDERIC</v>
          </cell>
          <cell r="C437" t="str">
            <v>ETOILE CYCLISTE FEIGNIES</v>
          </cell>
          <cell r="D437">
            <v>8</v>
          </cell>
          <cell r="E437">
            <v>8</v>
          </cell>
        </row>
        <row r="438">
          <cell r="B438" t="str">
            <v>LACROIX DAVID</v>
          </cell>
          <cell r="C438" t="str">
            <v>LINSELLES CYCLISME</v>
          </cell>
          <cell r="D438">
            <v>6</v>
          </cell>
          <cell r="E438">
            <v>6</v>
          </cell>
        </row>
        <row r="439">
          <cell r="B439" t="str">
            <v>GATOUX SULLIVAN</v>
          </cell>
          <cell r="C439" t="str">
            <v>MANQUEVILLE LILLERS CLUB CYCLISTE</v>
          </cell>
          <cell r="D439">
            <v>49</v>
          </cell>
          <cell r="E439">
            <v>6</v>
          </cell>
        </row>
        <row r="440">
          <cell r="B440" t="str">
            <v>VERVELLE JOSE</v>
          </cell>
          <cell r="C440" t="str">
            <v>AUXI LE CHATEAU VELOCE CLUB AUXILOIS</v>
          </cell>
          <cell r="D440">
            <v>0</v>
          </cell>
          <cell r="E440">
            <v>0</v>
          </cell>
        </row>
        <row r="441">
          <cell r="B441" t="str">
            <v>WIERRE MATHIEU</v>
          </cell>
          <cell r="C441" t="str">
            <v>ST POL SUR TERNOISE VELO CLUB ST POLOIS</v>
          </cell>
          <cell r="D441">
            <v>0</v>
          </cell>
          <cell r="E441">
            <v>0</v>
          </cell>
        </row>
        <row r="442">
          <cell r="B442" t="str">
            <v>MESANS QUENTIN</v>
          </cell>
          <cell r="C442" t="str">
            <v>NEW ORANGE TEAM BOUSBECQUE</v>
          </cell>
          <cell r="D442">
            <v>2</v>
          </cell>
          <cell r="E442">
            <v>3</v>
          </cell>
        </row>
        <row r="443">
          <cell r="B443" t="str">
            <v>DHOTE PHILIPPE</v>
          </cell>
          <cell r="C443" t="str">
            <v>FREE BIKING FAMILY ST AMAND LES EAUX</v>
          </cell>
          <cell r="D443">
            <v>0</v>
          </cell>
          <cell r="E443">
            <v>0</v>
          </cell>
        </row>
        <row r="444">
          <cell r="B444" t="str">
            <v>HETZEL FRANCK</v>
          </cell>
          <cell r="C444" t="str">
            <v>ESPOIR CYCLISTE WAMBRECHIES MARQUETTE</v>
          </cell>
          <cell r="D444">
            <v>0</v>
          </cell>
          <cell r="E444">
            <v>0</v>
          </cell>
        </row>
        <row r="445">
          <cell r="B445" t="str">
            <v>MICHEL JEROME</v>
          </cell>
          <cell r="C445" t="str">
            <v>U.C. CAPELLOISE FOURMIES</v>
          </cell>
          <cell r="D445">
            <v>4</v>
          </cell>
          <cell r="E445">
            <v>7</v>
          </cell>
        </row>
        <row r="446">
          <cell r="B446" t="str">
            <v>LEDIEU VIVIEN</v>
          </cell>
          <cell r="C446" t="str">
            <v>TEAM B.B.L. HERGNIES</v>
          </cell>
          <cell r="D446">
            <v>149</v>
          </cell>
          <cell r="E446">
            <v>8</v>
          </cell>
        </row>
        <row r="447">
          <cell r="B447" t="str">
            <v>HUBIERE THIBAUT</v>
          </cell>
          <cell r="C447" t="str">
            <v>LES VIKINGS VTT MARCHE NORDIQUE OHAIN</v>
          </cell>
          <cell r="D447">
            <v>0</v>
          </cell>
          <cell r="E447">
            <v>0</v>
          </cell>
        </row>
        <row r="448">
          <cell r="B448" t="str">
            <v>CAZE LOIC</v>
          </cell>
          <cell r="C448" t="str">
            <v>ASSOCIATION CYCLISTE D'ETROEUNGT</v>
          </cell>
          <cell r="D448">
            <v>1</v>
          </cell>
          <cell r="E448">
            <v>1</v>
          </cell>
        </row>
        <row r="449">
          <cell r="B449" t="str">
            <v>HUMEZ ADRIEN</v>
          </cell>
          <cell r="C449" t="str">
            <v>ESPOIR CYCLISTE WAMBRECHIES MARQUETTE</v>
          </cell>
          <cell r="D449">
            <v>0</v>
          </cell>
          <cell r="E449">
            <v>0</v>
          </cell>
        </row>
        <row r="450">
          <cell r="B450" t="str">
            <v>KROL MICHAEL</v>
          </cell>
          <cell r="C450" t="str">
            <v>FLEURBAIX TEAM SHARK VTT</v>
          </cell>
          <cell r="D450">
            <v>0</v>
          </cell>
          <cell r="E450">
            <v>0</v>
          </cell>
        </row>
        <row r="451">
          <cell r="B451" t="str">
            <v>LADUREAU CLÉMENT</v>
          </cell>
          <cell r="C451" t="str">
            <v>LEFOREST CYCLO CLUB</v>
          </cell>
          <cell r="D451">
            <v>0</v>
          </cell>
          <cell r="E451">
            <v>0</v>
          </cell>
        </row>
        <row r="452">
          <cell r="B452" t="str">
            <v>SERE BENJAMIN</v>
          </cell>
          <cell r="C452" t="str">
            <v>CYCLO CLUB WAVRIN</v>
          </cell>
          <cell r="D452">
            <v>4</v>
          </cell>
          <cell r="E452">
            <v>5</v>
          </cell>
        </row>
        <row r="453">
          <cell r="B453" t="str">
            <v>LAEBENS FRANCOIS</v>
          </cell>
          <cell r="C453" t="str">
            <v>VELO CLUB UNION HALLUIN</v>
          </cell>
          <cell r="D453">
            <v>0</v>
          </cell>
          <cell r="E453">
            <v>0</v>
          </cell>
        </row>
        <row r="454">
          <cell r="B454" t="str">
            <v>VERHAEGHE THOMAS</v>
          </cell>
          <cell r="C454" t="str">
            <v>LINSELLES CYCLISME</v>
          </cell>
          <cell r="D454">
            <v>113</v>
          </cell>
          <cell r="E454">
            <v>11</v>
          </cell>
        </row>
        <row r="455">
          <cell r="B455" t="str">
            <v>MANTEAU SAMUEL</v>
          </cell>
          <cell r="C455" t="str">
            <v>LINSELLES CYCLISME</v>
          </cell>
          <cell r="D455">
            <v>92</v>
          </cell>
          <cell r="E455">
            <v>6</v>
          </cell>
        </row>
        <row r="456">
          <cell r="B456" t="str">
            <v>LASCAR NATHAN</v>
          </cell>
          <cell r="C456" t="str">
            <v>ESPOIR CYCLISTE WAMBRECHIES MARQUETTE</v>
          </cell>
          <cell r="D456">
            <v>0</v>
          </cell>
          <cell r="E456">
            <v>0</v>
          </cell>
        </row>
        <row r="457">
          <cell r="B457" t="str">
            <v>LASCAR OLIVIER</v>
          </cell>
          <cell r="C457" t="str">
            <v>ESPOIR CYCLISTE WAMBRECHIES MARQUETTE</v>
          </cell>
          <cell r="D457">
            <v>0</v>
          </cell>
          <cell r="E457">
            <v>0</v>
          </cell>
        </row>
        <row r="458">
          <cell r="B458" t="str">
            <v>BAQUE JEAN-MICHEL</v>
          </cell>
          <cell r="C458" t="str">
            <v>CYCLO CLUB WAVRIN</v>
          </cell>
          <cell r="D458">
            <v>0</v>
          </cell>
          <cell r="E458">
            <v>0</v>
          </cell>
        </row>
        <row r="459">
          <cell r="B459" t="str">
            <v>DEVYNCK MATTHIEU</v>
          </cell>
          <cell r="C459" t="str">
            <v>ESPOIR CYCLISTE WAMBRECHIES MARQUETTE</v>
          </cell>
          <cell r="D459">
            <v>83</v>
          </cell>
          <cell r="E459">
            <v>6</v>
          </cell>
        </row>
        <row r="460">
          <cell r="B460" t="str">
            <v>LEIGNEL PIERRE-ANTOINE</v>
          </cell>
          <cell r="C460" t="str">
            <v>ESPOIR CYCLISTE WAMBRECHIES MARQUETTE</v>
          </cell>
          <cell r="D460">
            <v>0</v>
          </cell>
          <cell r="E460">
            <v>0</v>
          </cell>
        </row>
        <row r="461">
          <cell r="B461" t="str">
            <v>CHEVAL EDDY</v>
          </cell>
          <cell r="C461" t="str">
            <v>SAULZOIR MONTRECOURT CYCLING CLUB</v>
          </cell>
          <cell r="D461">
            <v>336</v>
          </cell>
          <cell r="E461">
            <v>14</v>
          </cell>
        </row>
        <row r="462">
          <cell r="B462" t="str">
            <v>LEON GWLADYS</v>
          </cell>
          <cell r="C462" t="str">
            <v>VTT SAINT AMAND LES EAUX</v>
          </cell>
          <cell r="D462">
            <v>0</v>
          </cell>
          <cell r="E462">
            <v>0</v>
          </cell>
        </row>
        <row r="463">
          <cell r="B463" t="str">
            <v>LOGEZ GUILLAUME</v>
          </cell>
          <cell r="C463" t="str">
            <v>TEAM PEVELE CAREMBAULT CYCLISME</v>
          </cell>
          <cell r="D463">
            <v>21</v>
          </cell>
          <cell r="E463">
            <v>1</v>
          </cell>
        </row>
        <row r="464">
          <cell r="B464" t="str">
            <v>LIMOSIN JÉRÔME</v>
          </cell>
          <cell r="C464" t="str">
            <v>CAMPHIN EN CAREMBAULT CYCLING TEAM</v>
          </cell>
          <cell r="D464">
            <v>0</v>
          </cell>
          <cell r="E464">
            <v>0</v>
          </cell>
        </row>
        <row r="465">
          <cell r="B465" t="str">
            <v>MONCLERCQ THOMAS</v>
          </cell>
          <cell r="C465" t="str">
            <v>LA CHERIZIENNE - VILLE DE CHAUNY</v>
          </cell>
          <cell r="D465">
            <v>149</v>
          </cell>
          <cell r="E465">
            <v>8</v>
          </cell>
        </row>
        <row r="466">
          <cell r="B466" t="str">
            <v>YALAOUI YANIS</v>
          </cell>
          <cell r="C466" t="str">
            <v>UNION VELOCIPEDIQUE FOURMISIENNE</v>
          </cell>
          <cell r="D466">
            <v>0</v>
          </cell>
          <cell r="E466">
            <v>0</v>
          </cell>
        </row>
        <row r="467">
          <cell r="B467" t="str">
            <v>MARTIN GRÉGORY</v>
          </cell>
          <cell r="C467" t="str">
            <v>AGNY AMICALE LAIQUE</v>
          </cell>
          <cell r="D467">
            <v>0</v>
          </cell>
          <cell r="E467">
            <v>0</v>
          </cell>
        </row>
        <row r="468">
          <cell r="B468" t="str">
            <v>MARTINACHE ARNAUD</v>
          </cell>
          <cell r="C468" t="str">
            <v>AS HELLEMMES CYCLISME</v>
          </cell>
          <cell r="D468">
            <v>0</v>
          </cell>
          <cell r="E468">
            <v>0</v>
          </cell>
        </row>
        <row r="469">
          <cell r="B469" t="str">
            <v>LECLERC SERGE</v>
          </cell>
          <cell r="C469" t="str">
            <v>ROUE D'OR COMINOISE</v>
          </cell>
          <cell r="D469">
            <v>3</v>
          </cell>
          <cell r="E469">
            <v>3</v>
          </cell>
        </row>
        <row r="470">
          <cell r="B470" t="str">
            <v>FRANCOIS MICHAEL</v>
          </cell>
          <cell r="C470" t="str">
            <v>ENTENTE CYCLISTE FACHES-THUMESNIL RONCHIN</v>
          </cell>
          <cell r="D470">
            <v>4</v>
          </cell>
          <cell r="E470">
            <v>4</v>
          </cell>
        </row>
        <row r="471">
          <cell r="B471" t="str">
            <v>IDZIAK DIDIER</v>
          </cell>
          <cell r="C471" t="str">
            <v>ESPOIR CYCLISTE WAMBRECHIES MARQUETTE</v>
          </cell>
          <cell r="D471">
            <v>2</v>
          </cell>
          <cell r="E471">
            <v>2</v>
          </cell>
        </row>
        <row r="472">
          <cell r="B472" t="str">
            <v>STREMEZ THOMAS</v>
          </cell>
          <cell r="C472" t="str">
            <v>TEAM BIKE PRESEAU</v>
          </cell>
          <cell r="D472">
            <v>66</v>
          </cell>
          <cell r="E472">
            <v>10</v>
          </cell>
        </row>
        <row r="473">
          <cell r="B473" t="str">
            <v>DUPUIS ARNAUD</v>
          </cell>
          <cell r="C473" t="str">
            <v>VTT SAINT AMAND LES EAUX</v>
          </cell>
          <cell r="D473">
            <v>2</v>
          </cell>
          <cell r="E473">
            <v>2</v>
          </cell>
        </row>
        <row r="474">
          <cell r="B474" t="str">
            <v>JACOBS DAVID</v>
          </cell>
          <cell r="C474" t="str">
            <v>NEW ORANGE TEAM BOUSBECQUE</v>
          </cell>
          <cell r="D474">
            <v>206</v>
          </cell>
          <cell r="E474">
            <v>9</v>
          </cell>
        </row>
        <row r="475">
          <cell r="B475" t="str">
            <v>GROSSEMY MICKAËL</v>
          </cell>
          <cell r="C475" t="str">
            <v>ETOILE CYCLISTE FEIGNIES</v>
          </cell>
          <cell r="D475">
            <v>47</v>
          </cell>
          <cell r="E475">
            <v>6</v>
          </cell>
        </row>
        <row r="476">
          <cell r="B476" t="str">
            <v>MILLIE LAURENT</v>
          </cell>
          <cell r="C476" t="str">
            <v>FENAIN CYCLO CLUB</v>
          </cell>
          <cell r="D476">
            <v>0</v>
          </cell>
          <cell r="E476">
            <v>0</v>
          </cell>
        </row>
        <row r="477">
          <cell r="B477" t="str">
            <v>BLEARD BAPTISTE</v>
          </cell>
          <cell r="C477" t="str">
            <v>CYCLO CLUB WAVRIN</v>
          </cell>
          <cell r="D477">
            <v>1</v>
          </cell>
          <cell r="E477">
            <v>1</v>
          </cell>
        </row>
        <row r="478">
          <cell r="B478" t="str">
            <v>PLANQUE JEAN-BAPTISTE</v>
          </cell>
          <cell r="C478" t="str">
            <v>VELO CLUB ARMENTIERES</v>
          </cell>
          <cell r="D478">
            <v>0</v>
          </cell>
          <cell r="E478">
            <v>0</v>
          </cell>
        </row>
        <row r="479">
          <cell r="B479" t="str">
            <v>PASSARD FRANÇOIS</v>
          </cell>
          <cell r="C479" t="str">
            <v>ESEG DOUAI</v>
          </cell>
          <cell r="D479">
            <v>126</v>
          </cell>
          <cell r="E479">
            <v>9</v>
          </cell>
        </row>
        <row r="480">
          <cell r="B480" t="str">
            <v>MORO GIANNI</v>
          </cell>
          <cell r="C480" t="str">
            <v>FENAIN CYCLO CLUB</v>
          </cell>
          <cell r="D480">
            <v>0</v>
          </cell>
          <cell r="E480">
            <v>0</v>
          </cell>
        </row>
        <row r="481">
          <cell r="B481" t="str">
            <v>NESTOR NICOLAS</v>
          </cell>
          <cell r="C481" t="str">
            <v>FREE BIKING FAMILY ST AMAND LES EAUX</v>
          </cell>
          <cell r="D481">
            <v>0</v>
          </cell>
          <cell r="E481">
            <v>0</v>
          </cell>
        </row>
        <row r="482">
          <cell r="B482" t="str">
            <v>NEYNAUD JEREMY</v>
          </cell>
          <cell r="C482" t="str">
            <v>RESILIENCE CLUB</v>
          </cell>
          <cell r="D482">
            <v>0</v>
          </cell>
          <cell r="E482">
            <v>0</v>
          </cell>
        </row>
        <row r="483">
          <cell r="B483" t="str">
            <v>LEURENT MAXIME</v>
          </cell>
          <cell r="C483" t="str">
            <v>ESPOIR CYCLISTE WAMBRECHIES MARQUETTE</v>
          </cell>
          <cell r="D483">
            <v>2</v>
          </cell>
          <cell r="E483">
            <v>1</v>
          </cell>
        </row>
        <row r="484">
          <cell r="B484" t="str">
            <v>MONIER JÉRÔME</v>
          </cell>
          <cell r="C484" t="str">
            <v>GILLOT CYCLING CLUB FEIGNIES</v>
          </cell>
          <cell r="D484">
            <v>6</v>
          </cell>
          <cell r="E484">
            <v>5</v>
          </cell>
        </row>
        <row r="485">
          <cell r="B485" t="str">
            <v>NOEL FRANCOIS</v>
          </cell>
          <cell r="C485" t="str">
            <v>CAMPHIN EN CAREMBAULT CYCLING TEAM</v>
          </cell>
          <cell r="D485">
            <v>0</v>
          </cell>
          <cell r="E485">
            <v>0</v>
          </cell>
        </row>
        <row r="486">
          <cell r="B486" t="str">
            <v>DELEBARRE JEROME</v>
          </cell>
          <cell r="C486" t="str">
            <v>BEUVRY CLUB LEO LAGRANGE</v>
          </cell>
          <cell r="D486">
            <v>0</v>
          </cell>
          <cell r="E486">
            <v>0</v>
          </cell>
        </row>
        <row r="487">
          <cell r="B487" t="str">
            <v>TERRANOVA ANTHONY</v>
          </cell>
          <cell r="C487" t="str">
            <v>CYCLO CLUB WAVRIN</v>
          </cell>
          <cell r="D487">
            <v>0</v>
          </cell>
          <cell r="E487">
            <v>0</v>
          </cell>
        </row>
        <row r="488">
          <cell r="B488" t="str">
            <v>SIX SEBASTIEN</v>
          </cell>
          <cell r="C488" t="str">
            <v>LINSELLES CYCLISME</v>
          </cell>
          <cell r="D488">
            <v>1</v>
          </cell>
          <cell r="E488">
            <v>2</v>
          </cell>
        </row>
        <row r="489">
          <cell r="B489" t="str">
            <v>DEMARCQ MARIAN</v>
          </cell>
          <cell r="C489" t="str">
            <v>VELO SPRINT DE L'OSTREVENT - AUBERCHICOURT</v>
          </cell>
          <cell r="D489">
            <v>46</v>
          </cell>
          <cell r="E489">
            <v>6</v>
          </cell>
        </row>
        <row r="490">
          <cell r="B490" t="str">
            <v>SOBCZAK THEO</v>
          </cell>
          <cell r="C490" t="str">
            <v>VELO CLUB SOLESMES</v>
          </cell>
          <cell r="D490">
            <v>0</v>
          </cell>
          <cell r="E490">
            <v>0</v>
          </cell>
        </row>
        <row r="491">
          <cell r="B491" t="str">
            <v>PENNEL FRANCK</v>
          </cell>
          <cell r="C491" t="str">
            <v>ETOILE CYCLISTE TOURCOING</v>
          </cell>
          <cell r="D491">
            <v>0</v>
          </cell>
          <cell r="E491">
            <v>0</v>
          </cell>
        </row>
        <row r="492">
          <cell r="B492" t="str">
            <v>DEMILLIERS SIMON</v>
          </cell>
          <cell r="C492" t="str">
            <v>TEAM BIKE PRESEAU</v>
          </cell>
          <cell r="D492">
            <v>0</v>
          </cell>
          <cell r="E492">
            <v>0</v>
          </cell>
        </row>
        <row r="493">
          <cell r="B493" t="str">
            <v>SCREVE THIBAUT</v>
          </cell>
          <cell r="C493" t="str">
            <v>UNION VELOCIPEDIQUE FOURMISIENNE</v>
          </cell>
          <cell r="D493">
            <v>0</v>
          </cell>
          <cell r="E493">
            <v>0</v>
          </cell>
        </row>
        <row r="494">
          <cell r="B494" t="str">
            <v>PERRY NICOLAS</v>
          </cell>
          <cell r="C494" t="str">
            <v>OHM CYCLISME HESDIN</v>
          </cell>
          <cell r="D494">
            <v>0</v>
          </cell>
          <cell r="E494">
            <v>0</v>
          </cell>
        </row>
        <row r="495">
          <cell r="B495" t="str">
            <v>QUESNEZ REMI</v>
          </cell>
          <cell r="C495" t="str">
            <v>UNION CYCLISTE WATTIGNIES</v>
          </cell>
          <cell r="D495">
            <v>1</v>
          </cell>
          <cell r="E495">
            <v>1</v>
          </cell>
        </row>
        <row r="496">
          <cell r="B496" t="str">
            <v>KOSOWSKI REMI</v>
          </cell>
          <cell r="C496" t="str">
            <v>NOEUX VELO CLUB NOEUXOIS</v>
          </cell>
          <cell r="E496">
            <v>0</v>
          </cell>
        </row>
        <row r="497">
          <cell r="B497" t="str">
            <v>WATREMEZ CEDRIC</v>
          </cell>
          <cell r="C497" t="str">
            <v>CLUB CYCLOTOURISME MAROILLES</v>
          </cell>
        </row>
        <row r="498">
          <cell r="B498" t="str">
            <v>DELIERS BALTHAZAR</v>
          </cell>
          <cell r="C498" t="str">
            <v>CLUB CYCLISTE D'ISBERGUES MOLINGHEM</v>
          </cell>
        </row>
        <row r="499">
          <cell r="B499" t="str">
            <v>AMICO RUDDY</v>
          </cell>
          <cell r="C499" t="str">
            <v>ETOILE CYCLISTE AUBRY DU HAINAUT</v>
          </cell>
        </row>
        <row r="500">
          <cell r="B500" t="str">
            <v>WULLEPUT NICOLAS</v>
          </cell>
          <cell r="C500" t="str">
            <v>FLEURBAIX TEAM SHARK VTT</v>
          </cell>
        </row>
        <row r="501">
          <cell r="B501" t="str">
            <v>JACQUIN DAVID</v>
          </cell>
          <cell r="C501" t="str">
            <v>NOEUX VELO CLUB NOEUXOIS</v>
          </cell>
          <cell r="E501">
            <v>0</v>
          </cell>
        </row>
        <row r="502">
          <cell r="B502" t="str">
            <v>PANNEKOUCKE QUENTIN</v>
          </cell>
          <cell r="C502" t="str">
            <v>NOEUX VELO CLUB NOEUXOIS</v>
          </cell>
          <cell r="E502">
            <v>0</v>
          </cell>
        </row>
        <row r="503">
          <cell r="B503" t="str">
            <v>LETOMBE CHRISTOPHE</v>
          </cell>
          <cell r="C503" t="str">
            <v>BEUVRY CLUB LEO LAGRANGE</v>
          </cell>
          <cell r="E503">
            <v>0</v>
          </cell>
        </row>
        <row r="504">
          <cell r="B504" t="str">
            <v>PELLEGRINI CHARLES</v>
          </cell>
          <cell r="C504" t="str">
            <v>FLEURBAIX TEAM SHARK VTT</v>
          </cell>
          <cell r="E504">
            <v>0</v>
          </cell>
        </row>
        <row r="505">
          <cell r="B505" t="str">
            <v>CAMARO YANNICK</v>
          </cell>
          <cell r="C505" t="str">
            <v>TEAM PEVELE CAREMBAULT CYCLISME</v>
          </cell>
          <cell r="E505">
            <v>0</v>
          </cell>
        </row>
        <row r="506">
          <cell r="B506" t="str">
            <v>DEBLIQUI PASCAL</v>
          </cell>
          <cell r="C506" t="str">
            <v>VELO CLUB AMANDINOIS</v>
          </cell>
          <cell r="E506">
            <v>8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B511" t="str">
            <v>BLAMPAIN JULIEN</v>
          </cell>
          <cell r="C511" t="str">
            <v>TEAM BOUSIES</v>
          </cell>
          <cell r="E511">
            <v>0</v>
          </cell>
        </row>
        <row r="512">
          <cell r="B512" t="str">
            <v>BASTIN FABRICE</v>
          </cell>
          <cell r="C512" t="str">
            <v>UNION SPORTIVE SAINT ANDRE</v>
          </cell>
          <cell r="E512">
            <v>2</v>
          </cell>
        </row>
        <row r="513">
          <cell r="B513" t="str">
            <v>VANDERMEIREN MANUEL</v>
          </cell>
          <cell r="C513" t="str">
            <v>GAZ ELEC CLUB DE DOUAI</v>
          </cell>
          <cell r="E513">
            <v>7</v>
          </cell>
        </row>
        <row r="514">
          <cell r="B514" t="str">
            <v>COUTELARD MATHYS</v>
          </cell>
          <cell r="C514" t="str">
            <v>VELO CLUB SOLESMES</v>
          </cell>
          <cell r="E514">
            <v>5</v>
          </cell>
        </row>
        <row r="515">
          <cell r="B515" t="str">
            <v>IERA GIOVAMBATTISTA</v>
          </cell>
          <cell r="C515" t="str">
            <v>ASSOCIATION CYCLISTE BELLAINGEOISE</v>
          </cell>
          <cell r="E515">
            <v>5</v>
          </cell>
        </row>
        <row r="516">
          <cell r="B516" t="str">
            <v>RENARD VINCENT</v>
          </cell>
          <cell r="C516" t="str">
            <v>TEAM B.B.L. HERGNIES</v>
          </cell>
          <cell r="E516">
            <v>4</v>
          </cell>
        </row>
        <row r="517">
          <cell r="B517" t="str">
            <v>RIVARD DORIAN</v>
          </cell>
          <cell r="C517" t="str">
            <v>ESPOIR CYCLISTE WAMBRECHIES MARQUETTE</v>
          </cell>
          <cell r="E517">
            <v>6</v>
          </cell>
        </row>
        <row r="518">
          <cell r="B518" t="str">
            <v>CHOQUET JULIEN</v>
          </cell>
          <cell r="C518" t="str">
            <v>UNION SPORTIVE SAINT ANDRE</v>
          </cell>
          <cell r="E518">
            <v>0</v>
          </cell>
        </row>
        <row r="519">
          <cell r="B519" t="str">
            <v>LALEU JIMMY</v>
          </cell>
          <cell r="C519" t="str">
            <v>CERCLE OLYMPIQUE MARCOING</v>
          </cell>
          <cell r="E519">
            <v>5</v>
          </cell>
        </row>
        <row r="520">
          <cell r="B520" t="str">
            <v>MOREIRA ANTOINE</v>
          </cell>
          <cell r="C520" t="str">
            <v>TEAM BOUSIES</v>
          </cell>
          <cell r="E520">
            <v>0</v>
          </cell>
        </row>
        <row r="521">
          <cell r="B521" t="str">
            <v>DEKOSTER MICKAEL</v>
          </cell>
          <cell r="C521" t="str">
            <v>AGNY AMICALE LAIQUE</v>
          </cell>
          <cell r="E521">
            <v>3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B524" t="str">
            <v>VANDENDORPE JACKY</v>
          </cell>
          <cell r="C524" t="str">
            <v>UNION SPORTIVE SAINT ANDRE</v>
          </cell>
          <cell r="E524">
            <v>7</v>
          </cell>
        </row>
        <row r="525">
          <cell r="B525" t="str">
            <v>VERHAEGHE ALEXANDRE</v>
          </cell>
          <cell r="C525" t="str">
            <v>LINSELLES CYCLISME</v>
          </cell>
          <cell r="E525">
            <v>6</v>
          </cell>
        </row>
        <row r="526">
          <cell r="B526" t="str">
            <v>WELVAERT RICHARD</v>
          </cell>
          <cell r="C526" t="str">
            <v>MERICOURT TEAM 2</v>
          </cell>
          <cell r="E526">
            <v>4</v>
          </cell>
        </row>
        <row r="527">
          <cell r="B527" t="str">
            <v>WILLEMS MICHEL</v>
          </cell>
          <cell r="C527" t="str">
            <v>UNION SPORTIVE SAINT ANDRE</v>
          </cell>
          <cell r="E527">
            <v>0</v>
          </cell>
        </row>
        <row r="528">
          <cell r="B528" t="str">
            <v>VANBESIEN FRANCOIS</v>
          </cell>
          <cell r="C528" t="str">
            <v>ESEG DOUAI</v>
          </cell>
          <cell r="E528">
            <v>2</v>
          </cell>
        </row>
        <row r="529">
          <cell r="B529" t="str">
            <v>THORLET YANNICK</v>
          </cell>
          <cell r="C529" t="str">
            <v>VELO CLUB DE L'ESCAUT ANZIN</v>
          </cell>
          <cell r="E529">
            <v>4</v>
          </cell>
        </row>
        <row r="530">
          <cell r="B530" t="str">
            <v>SMETS SEBASTIEN</v>
          </cell>
          <cell r="C530" t="str">
            <v>CYCLO CLUB WAVRIN</v>
          </cell>
          <cell r="E530">
            <v>8</v>
          </cell>
        </row>
        <row r="531">
          <cell r="B531" t="str">
            <v>LEWANDOWSKI ERIC</v>
          </cell>
          <cell r="C531" t="str">
            <v>HAVELUY CYCLO CLUB</v>
          </cell>
          <cell r="E531">
            <v>10</v>
          </cell>
        </row>
        <row r="532">
          <cell r="B532" t="str">
            <v>LEGRAS JEAN RAOUL</v>
          </cell>
          <cell r="C532" t="str">
            <v>MANQUEVILLE LILLERS CLUB CYCLISTE</v>
          </cell>
          <cell r="E532">
            <v>6</v>
          </cell>
        </row>
        <row r="533">
          <cell r="B533" t="str">
            <v>LAZARO BARTOLOME</v>
          </cell>
          <cell r="C533" t="str">
            <v>LINSELLES CYCLISME</v>
          </cell>
          <cell r="E533">
            <v>0</v>
          </cell>
        </row>
        <row r="534">
          <cell r="B534" t="str">
            <v>JUNG PHILIPPE</v>
          </cell>
          <cell r="C534" t="str">
            <v>UNION SPORTIVE SAINT ANDRE</v>
          </cell>
          <cell r="E534">
            <v>3</v>
          </cell>
        </row>
        <row r="535">
          <cell r="B535" t="str">
            <v>GRICOURT ALAIN</v>
          </cell>
          <cell r="C535" t="str">
            <v>UNION VELOCIPEDIQUE FOURMISIENNE</v>
          </cell>
          <cell r="E535">
            <v>4</v>
          </cell>
        </row>
        <row r="536">
          <cell r="B536" t="str">
            <v>FOUQUET FLORINE</v>
          </cell>
          <cell r="C536" t="str">
            <v>TEAM LINK AND RIDE HERIN</v>
          </cell>
          <cell r="E536">
            <v>0</v>
          </cell>
        </row>
        <row r="537">
          <cell r="B537" t="str">
            <v>FRISON AURELIEN</v>
          </cell>
          <cell r="C537" t="str">
            <v>ASSOCIATION CYCLISTE D'ETROEUNGT</v>
          </cell>
          <cell r="E537">
            <v>1</v>
          </cell>
        </row>
        <row r="538">
          <cell r="B538" t="str">
            <v>DUMONT OLIVIER</v>
          </cell>
          <cell r="C538" t="str">
            <v>CLUB CYCLISTE D'ISBERGUES MOLINGHEM</v>
          </cell>
          <cell r="E538">
            <v>4</v>
          </cell>
        </row>
        <row r="539">
          <cell r="B539" t="str">
            <v>COVIN JULIEN</v>
          </cell>
          <cell r="C539" t="str">
            <v>ASSOCIATION CYCLISTE PREUX AU BOIS</v>
          </cell>
          <cell r="E539">
            <v>3</v>
          </cell>
        </row>
        <row r="540">
          <cell r="B540" t="str">
            <v>BISIAUX YOHANN</v>
          </cell>
          <cell r="C540" t="str">
            <v>ETOILE CYCLISTE LIEU ST AMAND</v>
          </cell>
          <cell r="E540">
            <v>7</v>
          </cell>
        </row>
        <row r="541">
          <cell r="B541" t="str">
            <v>BRIXHE ALAIN</v>
          </cell>
          <cell r="C541" t="str">
            <v>VTT  CLUB PONT SUR SAMBRE</v>
          </cell>
          <cell r="E541">
            <v>6</v>
          </cell>
        </row>
        <row r="542">
          <cell r="B542" t="str">
            <v>BROUTIN ERIC</v>
          </cell>
          <cell r="C542" t="str">
            <v>ASSOCIATION CYCLISTE DE CUINCY</v>
          </cell>
          <cell r="E542">
            <v>2</v>
          </cell>
        </row>
        <row r="543">
          <cell r="B543" t="str">
            <v>LECCI LAURENT</v>
          </cell>
          <cell r="C543" t="str">
            <v>HAVELUY CYCLO CLUB</v>
          </cell>
          <cell r="E543">
            <v>2</v>
          </cell>
        </row>
        <row r="544">
          <cell r="B544" t="str">
            <v>BARTKOWIAK JULIEN</v>
          </cell>
          <cell r="C544" t="str">
            <v>MANQUEVILLE LILLERS CLUB CYCLISTE</v>
          </cell>
          <cell r="E544">
            <v>5</v>
          </cell>
        </row>
        <row r="545">
          <cell r="B545" t="str">
            <v>PAGANO BERNARD</v>
          </cell>
          <cell r="C545" t="str">
            <v>VELO CLUB HORNAING</v>
          </cell>
          <cell r="E545">
            <v>4</v>
          </cell>
        </row>
        <row r="546">
          <cell r="E546">
            <v>0</v>
          </cell>
        </row>
        <row r="547">
          <cell r="E547">
            <v>0</v>
          </cell>
        </row>
      </sheetData>
      <sheetData sheetId="3">
        <row r="3">
          <cell r="B3" t="str">
            <v>DEMORY FRANCIS</v>
          </cell>
          <cell r="C3" t="str">
            <v>UNION SPORTIVE SAINT ANDRE</v>
          </cell>
          <cell r="D3">
            <v>157</v>
          </cell>
          <cell r="E3">
            <v>9</v>
          </cell>
        </row>
        <row r="4">
          <cell r="B4" t="str">
            <v>GRODZKI PASCAL</v>
          </cell>
          <cell r="C4" t="str">
            <v>U.C. CAPELLOISE FOURMIES</v>
          </cell>
          <cell r="D4">
            <v>139</v>
          </cell>
          <cell r="E4">
            <v>13</v>
          </cell>
        </row>
        <row r="5">
          <cell r="B5" t="str">
            <v>DELORGE FREDERIC</v>
          </cell>
          <cell r="C5" t="str">
            <v>UNION SPORTIVE VALENCIENNES MARLY</v>
          </cell>
          <cell r="D5">
            <v>48</v>
          </cell>
          <cell r="E5">
            <v>16</v>
          </cell>
        </row>
        <row r="6">
          <cell r="B6" t="str">
            <v>DIAS XAVIER</v>
          </cell>
          <cell r="C6" t="str">
            <v>NEW TEAM MAULDE</v>
          </cell>
          <cell r="D6">
            <v>96</v>
          </cell>
          <cell r="E6">
            <v>5</v>
          </cell>
        </row>
        <row r="7">
          <cell r="B7" t="str">
            <v>ANTOGNARELLI MARINE</v>
          </cell>
          <cell r="C7" t="str">
            <v>ESPOIR CYCLISTE WAMBRECHIES MARQUETTE</v>
          </cell>
          <cell r="D7">
            <v>5</v>
          </cell>
          <cell r="E7">
            <v>5</v>
          </cell>
        </row>
        <row r="8">
          <cell r="B8" t="str">
            <v>THIEBAUT DOMINIQUE</v>
          </cell>
          <cell r="C8" t="str">
            <v>ASSOCIATION CYCLISTE DE MARGNY LES COMPIEGNE</v>
          </cell>
          <cell r="D8">
            <v>38</v>
          </cell>
          <cell r="E8">
            <v>2</v>
          </cell>
        </row>
        <row r="9">
          <cell r="B9" t="str">
            <v>BAILLEUL GREGORY</v>
          </cell>
          <cell r="C9" t="str">
            <v>ETOILE CYCLISTE TOURCOING</v>
          </cell>
          <cell r="D9">
            <v>16</v>
          </cell>
          <cell r="E9">
            <v>1</v>
          </cell>
        </row>
        <row r="10">
          <cell r="B10" t="str">
            <v>CLICHET YVES</v>
          </cell>
          <cell r="C10" t="str">
            <v>TEAM DECOPUB PROVILLE</v>
          </cell>
          <cell r="D10">
            <v>161</v>
          </cell>
          <cell r="E10">
            <v>13</v>
          </cell>
        </row>
        <row r="11">
          <cell r="B11" t="str">
            <v>BERNIER BRUNO</v>
          </cell>
          <cell r="C11" t="str">
            <v>U.C. CAPELLOISE FOURMIES</v>
          </cell>
          <cell r="D11">
            <v>5</v>
          </cell>
          <cell r="E11">
            <v>3</v>
          </cell>
        </row>
        <row r="12">
          <cell r="B12" t="str">
            <v>PAVARD JEAN LUC</v>
          </cell>
          <cell r="C12" t="str">
            <v>TEAM BIKE PRESEAU</v>
          </cell>
          <cell r="D12">
            <v>7</v>
          </cell>
          <cell r="E12">
            <v>2</v>
          </cell>
        </row>
        <row r="13">
          <cell r="B13" t="str">
            <v>DESAILLY JEAN-LUC</v>
          </cell>
          <cell r="C13" t="str">
            <v>CYCLO CLUB WAVRIN</v>
          </cell>
          <cell r="D13">
            <v>19</v>
          </cell>
          <cell r="E13">
            <v>5</v>
          </cell>
        </row>
        <row r="14">
          <cell r="B14" t="str">
            <v>HAUTEM GERY</v>
          </cell>
          <cell r="C14" t="str">
            <v>UNION SPORTIVE SAINT ANDRE</v>
          </cell>
          <cell r="D14">
            <v>28</v>
          </cell>
          <cell r="E14">
            <v>2</v>
          </cell>
        </row>
        <row r="15">
          <cell r="B15" t="str">
            <v>NAMANE ANDRE</v>
          </cell>
          <cell r="C15" t="str">
            <v>UNION SPORTIVE SAINT ANDRE</v>
          </cell>
          <cell r="D15">
            <v>0</v>
          </cell>
          <cell r="E15">
            <v>0</v>
          </cell>
        </row>
        <row r="16">
          <cell r="B16" t="str">
            <v>PETTE MELANIE</v>
          </cell>
          <cell r="C16" t="str">
            <v>VELO CLUB ROUBAIX</v>
          </cell>
          <cell r="D16">
            <v>35</v>
          </cell>
          <cell r="E16">
            <v>5</v>
          </cell>
        </row>
        <row r="17">
          <cell r="B17" t="str">
            <v>LECERF FRANCOIS</v>
          </cell>
          <cell r="C17" t="str">
            <v>U.C. CAPELLOISE FOURMIES</v>
          </cell>
          <cell r="D17">
            <v>82</v>
          </cell>
          <cell r="E17">
            <v>5</v>
          </cell>
        </row>
        <row r="18">
          <cell r="B18" t="str">
            <v>LASSON VINCENT</v>
          </cell>
          <cell r="C18" t="str">
            <v>CERCLE OLYMPIQUE MARCOING</v>
          </cell>
          <cell r="D18">
            <v>30</v>
          </cell>
          <cell r="E18">
            <v>8</v>
          </cell>
        </row>
        <row r="19">
          <cell r="B19" t="str">
            <v>LEFEBVRE FRANCK</v>
          </cell>
          <cell r="C19" t="str">
            <v>SAULZOIR MONTRECOURT CYCLING CLUB</v>
          </cell>
          <cell r="D19">
            <v>18</v>
          </cell>
          <cell r="E19">
            <v>1</v>
          </cell>
        </row>
        <row r="20">
          <cell r="B20" t="str">
            <v>VASSEUR MATTHIEU</v>
          </cell>
          <cell r="C20" t="str">
            <v>ETOILE CYCLISTE TOURCOING</v>
          </cell>
          <cell r="D20">
            <v>0</v>
          </cell>
          <cell r="E20">
            <v>0</v>
          </cell>
        </row>
        <row r="21">
          <cell r="B21" t="str">
            <v>CAVALLA GILLES</v>
          </cell>
          <cell r="C21" t="str">
            <v>CYCLO CLUB ORCHIES</v>
          </cell>
          <cell r="D21">
            <v>45</v>
          </cell>
          <cell r="E21">
            <v>14</v>
          </cell>
        </row>
        <row r="22">
          <cell r="B22" t="str">
            <v>LECOUSTRE ANDRE</v>
          </cell>
          <cell r="C22" t="str">
            <v>OUTREAU CLUB SPORTIF OUTRELOIS (C.S.O)</v>
          </cell>
          <cell r="D22">
            <v>103</v>
          </cell>
          <cell r="E22">
            <v>15</v>
          </cell>
        </row>
        <row r="23">
          <cell r="B23" t="str">
            <v>LOISY PIERRE</v>
          </cell>
          <cell r="C23" t="str">
            <v>VELO SPRINT BOUCHAIN</v>
          </cell>
          <cell r="D23">
            <v>20</v>
          </cell>
          <cell r="E23">
            <v>2</v>
          </cell>
        </row>
        <row r="24">
          <cell r="B24" t="str">
            <v>HACHIN ARNAUD</v>
          </cell>
          <cell r="C24" t="str">
            <v>BAPAUME CLUB CYCLISTE</v>
          </cell>
          <cell r="D24">
            <v>0</v>
          </cell>
          <cell r="E24">
            <v>0</v>
          </cell>
        </row>
        <row r="25">
          <cell r="B25" t="str">
            <v>ROLAND ROMUALD</v>
          </cell>
          <cell r="C25" t="str">
            <v>VELO CLUB SOLESMES</v>
          </cell>
          <cell r="D25">
            <v>1</v>
          </cell>
          <cell r="E25">
            <v>1</v>
          </cell>
        </row>
        <row r="26">
          <cell r="B26" t="str">
            <v>LECLERCQ THIERRY</v>
          </cell>
          <cell r="C26" t="str">
            <v>CYCLO CLUB WAVRIN</v>
          </cell>
          <cell r="D26">
            <v>43</v>
          </cell>
          <cell r="E26">
            <v>5</v>
          </cell>
        </row>
        <row r="27">
          <cell r="B27" t="str">
            <v>WARLOUZET FRANCIS</v>
          </cell>
          <cell r="C27" t="str">
            <v>LOOS EN GOHELLE VELO CLUB LOOSSOIS</v>
          </cell>
          <cell r="D27">
            <v>198</v>
          </cell>
          <cell r="E27">
            <v>11</v>
          </cell>
        </row>
        <row r="28">
          <cell r="B28" t="str">
            <v>PIECHOWIAK ERIC</v>
          </cell>
          <cell r="C28" t="str">
            <v>SAULZOIR MONTRECOURT CYCLING CLUB</v>
          </cell>
          <cell r="D28">
            <v>0</v>
          </cell>
          <cell r="E28">
            <v>1</v>
          </cell>
        </row>
        <row r="29">
          <cell r="B29" t="str">
            <v>DELOT CHRISTIAN</v>
          </cell>
          <cell r="C29" t="str">
            <v>TEAM BIKE PRESEAU</v>
          </cell>
          <cell r="D29">
            <v>260</v>
          </cell>
          <cell r="E29">
            <v>20</v>
          </cell>
        </row>
        <row r="30">
          <cell r="B30" t="str">
            <v>SOENEN VIRGINIE</v>
          </cell>
          <cell r="C30" t="str">
            <v>UNION SPORTIVE VALENCIENNES MARLY</v>
          </cell>
          <cell r="D30">
            <v>0</v>
          </cell>
          <cell r="E30">
            <v>0</v>
          </cell>
        </row>
        <row r="31">
          <cell r="B31" t="str">
            <v>POTTIER ENZO</v>
          </cell>
          <cell r="C31" t="str">
            <v>ETOILE CYCLISTE AUBRY DU HAINAUT</v>
          </cell>
          <cell r="D31">
            <v>0</v>
          </cell>
          <cell r="E31">
            <v>0</v>
          </cell>
        </row>
        <row r="32">
          <cell r="B32" t="str">
            <v>LECLERC MICHELINE</v>
          </cell>
          <cell r="C32" t="str">
            <v>NOEUX VELO CLUB NOEUXOIS</v>
          </cell>
          <cell r="D32">
            <v>78</v>
          </cell>
          <cell r="E32">
            <v>8</v>
          </cell>
        </row>
        <row r="33">
          <cell r="B33" t="str">
            <v>BERNIER STEPHANE</v>
          </cell>
          <cell r="C33" t="str">
            <v>U.C. CAPELLOISE FOURMIES</v>
          </cell>
          <cell r="D33">
            <v>27</v>
          </cell>
          <cell r="E33">
            <v>18</v>
          </cell>
        </row>
        <row r="34">
          <cell r="B34" t="str">
            <v>CORDIER CYRIL</v>
          </cell>
          <cell r="C34" t="str">
            <v>VELO CLUB DE L'ESCAUT ANZIN</v>
          </cell>
          <cell r="D34">
            <v>4</v>
          </cell>
          <cell r="E34">
            <v>2</v>
          </cell>
        </row>
        <row r="35">
          <cell r="B35" t="str">
            <v>PLOUCHART ANTOINE</v>
          </cell>
          <cell r="C35" t="str">
            <v>VELO CLUB SOLESMES</v>
          </cell>
          <cell r="D35">
            <v>58</v>
          </cell>
          <cell r="E35">
            <v>5</v>
          </cell>
        </row>
        <row r="36">
          <cell r="B36" t="str">
            <v>MARTIN ERIC</v>
          </cell>
          <cell r="C36" t="str">
            <v>VELO CLUB SOLESMES</v>
          </cell>
          <cell r="D36">
            <v>60</v>
          </cell>
          <cell r="E36">
            <v>9</v>
          </cell>
        </row>
        <row r="37">
          <cell r="B37" t="str">
            <v>MARTIN DAVID</v>
          </cell>
          <cell r="C37" t="str">
            <v>VELO CLUB SOLESMES</v>
          </cell>
          <cell r="D37">
            <v>34</v>
          </cell>
          <cell r="E37">
            <v>8</v>
          </cell>
        </row>
        <row r="38">
          <cell r="B38" t="str">
            <v>VANDENBOSSCHE PASCAL</v>
          </cell>
          <cell r="C38" t="str">
            <v>UNION CYCLISTE WATTIGNIES</v>
          </cell>
          <cell r="D38">
            <v>111</v>
          </cell>
          <cell r="E38">
            <v>5</v>
          </cell>
        </row>
        <row r="39">
          <cell r="B39" t="str">
            <v>VARRIER MICHEL</v>
          </cell>
          <cell r="C39" t="str">
            <v>LA CHERIZIENNE - VILLE DE CHAUNY</v>
          </cell>
          <cell r="D39">
            <v>22</v>
          </cell>
          <cell r="E39">
            <v>3</v>
          </cell>
        </row>
        <row r="40">
          <cell r="B40" t="str">
            <v>CYHANYK MICHEL</v>
          </cell>
          <cell r="C40" t="str">
            <v>SAULZOIR MONTRECOURT CYCLING CLUB</v>
          </cell>
          <cell r="D40">
            <v>37</v>
          </cell>
          <cell r="E40">
            <v>16</v>
          </cell>
        </row>
        <row r="41">
          <cell r="B41" t="str">
            <v>GALIEN RUDDY</v>
          </cell>
          <cell r="C41" t="str">
            <v>BETHUNE ROBECQ TEAM TBR</v>
          </cell>
          <cell r="D41">
            <v>0</v>
          </cell>
          <cell r="E41">
            <v>0</v>
          </cell>
        </row>
        <row r="42">
          <cell r="B42" t="str">
            <v>DEMARQUE JÉRÔME</v>
          </cell>
          <cell r="C42" t="str">
            <v>UNION SPORTIVE VALENCIENNES MARLY</v>
          </cell>
          <cell r="D42">
            <v>10</v>
          </cell>
          <cell r="E42">
            <v>4</v>
          </cell>
        </row>
        <row r="43">
          <cell r="B43" t="str">
            <v>DA SILVA MOREIRA EDUARDO</v>
          </cell>
          <cell r="C43" t="str">
            <v>TEAM BOUSIES</v>
          </cell>
          <cell r="D43">
            <v>2</v>
          </cell>
          <cell r="E43">
            <v>6</v>
          </cell>
        </row>
        <row r="44">
          <cell r="B44" t="str">
            <v>DUCHENNE BRUNO</v>
          </cell>
          <cell r="C44" t="str">
            <v>U.C. CAPELLOISE FOURMIES</v>
          </cell>
          <cell r="D44">
            <v>9</v>
          </cell>
          <cell r="E44">
            <v>1</v>
          </cell>
        </row>
        <row r="45">
          <cell r="B45" t="str">
            <v>SIMOENS JEAN-LUC</v>
          </cell>
          <cell r="C45" t="str">
            <v>UNION SPORTIVE SAINT ANDRE</v>
          </cell>
          <cell r="D45">
            <v>71</v>
          </cell>
          <cell r="E45">
            <v>12</v>
          </cell>
        </row>
        <row r="46">
          <cell r="B46" t="str">
            <v>OSSART PHILIPPE</v>
          </cell>
          <cell r="C46" t="str">
            <v>TEAM LINK AND RIDE HERIN</v>
          </cell>
          <cell r="D46">
            <v>172</v>
          </cell>
          <cell r="E46">
            <v>8</v>
          </cell>
        </row>
        <row r="47">
          <cell r="B47" t="str">
            <v>FINEZ DIDIER</v>
          </cell>
          <cell r="C47" t="str">
            <v>AMICALE LAIQUE SPORTIVE  ROEULX</v>
          </cell>
          <cell r="D47">
            <v>89</v>
          </cell>
          <cell r="E47">
            <v>9</v>
          </cell>
        </row>
        <row r="48">
          <cell r="B48" t="str">
            <v>DELECLUSE JUSTINE</v>
          </cell>
          <cell r="C48" t="str">
            <v>RESILIENCE CLUB</v>
          </cell>
          <cell r="D48">
            <v>115</v>
          </cell>
          <cell r="E48">
            <v>5</v>
          </cell>
        </row>
        <row r="49">
          <cell r="B49" t="str">
            <v>FLAHAUT MARCEL</v>
          </cell>
          <cell r="C49" t="str">
            <v>UNION SPORTIVE SAINT ANDRE</v>
          </cell>
          <cell r="D49">
            <v>424</v>
          </cell>
          <cell r="E49">
            <v>18</v>
          </cell>
        </row>
        <row r="50">
          <cell r="B50" t="str">
            <v>THIEBAUT MICHEL</v>
          </cell>
          <cell r="C50" t="str">
            <v>BAPAUME CLUB CYCLISTE</v>
          </cell>
          <cell r="D50">
            <v>16</v>
          </cell>
          <cell r="E50">
            <v>1</v>
          </cell>
        </row>
        <row r="51">
          <cell r="B51" t="str">
            <v>PASSADORI FRANÇOIS</v>
          </cell>
          <cell r="C51" t="str">
            <v>ESPOIR CYCLISTE WAMBRECHIES MARQUETTE</v>
          </cell>
          <cell r="D51">
            <v>0</v>
          </cell>
          <cell r="E51">
            <v>0</v>
          </cell>
        </row>
        <row r="52">
          <cell r="B52" t="str">
            <v>DEBELS ROBERT</v>
          </cell>
          <cell r="C52" t="str">
            <v>UNION SPORTIVE VALENCIENNES MARLY</v>
          </cell>
          <cell r="D52">
            <v>67</v>
          </cell>
          <cell r="E52">
            <v>7</v>
          </cell>
        </row>
        <row r="53">
          <cell r="B53" t="str">
            <v>GOCHON CEDRIC</v>
          </cell>
          <cell r="C53" t="str">
            <v>ETOILE CYCLISTE TOURCOING</v>
          </cell>
          <cell r="D53">
            <v>24</v>
          </cell>
          <cell r="E53">
            <v>7</v>
          </cell>
        </row>
        <row r="54">
          <cell r="B54" t="str">
            <v>RUSSO ANTONIO</v>
          </cell>
          <cell r="C54" t="str">
            <v>VELO CLUB ARMENTIERES</v>
          </cell>
          <cell r="D54">
            <v>0</v>
          </cell>
          <cell r="E54">
            <v>0</v>
          </cell>
        </row>
        <row r="55">
          <cell r="B55" t="str">
            <v>DUCHEINE CLEMENT</v>
          </cell>
          <cell r="C55" t="str">
            <v>TEAM PEVELE CAREMBAULT CYCLISME</v>
          </cell>
          <cell r="D55">
            <v>0</v>
          </cell>
          <cell r="E55">
            <v>0</v>
          </cell>
        </row>
        <row r="56">
          <cell r="B56" t="str">
            <v>DEJAEGHERE FRANCIS</v>
          </cell>
          <cell r="C56" t="str">
            <v>NEW ORANGE TEAM BOUSBECQUE</v>
          </cell>
          <cell r="D56">
            <v>186</v>
          </cell>
          <cell r="E56">
            <v>9</v>
          </cell>
        </row>
        <row r="57">
          <cell r="B57" t="str">
            <v>DECOCK VIRGINIE</v>
          </cell>
          <cell r="C57" t="str">
            <v>CYCLO CLUB ORCHIES</v>
          </cell>
          <cell r="D57">
            <v>0</v>
          </cell>
          <cell r="E57">
            <v>0</v>
          </cell>
        </row>
        <row r="58">
          <cell r="B58" t="str">
            <v>RICHARD AMANDINE</v>
          </cell>
          <cell r="C58" t="str">
            <v>T.C.S.P. 59 - FERRIERE LA GRANDE</v>
          </cell>
          <cell r="D58">
            <v>194</v>
          </cell>
          <cell r="E58">
            <v>14</v>
          </cell>
        </row>
        <row r="59">
          <cell r="B59" t="str">
            <v>PRISSETTE LUDIVINE</v>
          </cell>
          <cell r="C59" t="str">
            <v>T.C.S.P. 59 - FERRIERE LA GRANDE</v>
          </cell>
          <cell r="D59">
            <v>208</v>
          </cell>
          <cell r="E59">
            <v>14</v>
          </cell>
        </row>
        <row r="60">
          <cell r="B60" t="str">
            <v>PLOMION JADE</v>
          </cell>
          <cell r="C60" t="str">
            <v>GAZ ELEC CLUB DE DOUAI</v>
          </cell>
          <cell r="D60">
            <v>25</v>
          </cell>
          <cell r="E60">
            <v>2</v>
          </cell>
        </row>
        <row r="61">
          <cell r="B61" t="str">
            <v>HUNNINCK PAUL</v>
          </cell>
          <cell r="C61" t="str">
            <v>UNION SPORTIVE VALENCIENNES MARLY</v>
          </cell>
          <cell r="D61">
            <v>134</v>
          </cell>
          <cell r="E61">
            <v>8</v>
          </cell>
        </row>
        <row r="62">
          <cell r="B62" t="str">
            <v>LALAUT JEROME</v>
          </cell>
          <cell r="C62" t="str">
            <v>LOOS EN GOHELLE VELO CLUB LOOSSOIS</v>
          </cell>
          <cell r="D62">
            <v>0</v>
          </cell>
          <cell r="E62">
            <v>0</v>
          </cell>
        </row>
        <row r="63">
          <cell r="B63" t="str">
            <v>FAVIER JEAN MARIE</v>
          </cell>
          <cell r="C63" t="str">
            <v>LEFOREST CYCLO CLUB</v>
          </cell>
          <cell r="D63">
            <v>0</v>
          </cell>
          <cell r="E63">
            <v>0</v>
          </cell>
        </row>
        <row r="64">
          <cell r="B64" t="str">
            <v>CUVELIER LAURENT</v>
          </cell>
          <cell r="C64" t="str">
            <v>U.C. CAPELLOISE FOURMIES</v>
          </cell>
          <cell r="D64">
            <v>215</v>
          </cell>
          <cell r="E64">
            <v>12</v>
          </cell>
        </row>
        <row r="65">
          <cell r="B65" t="str">
            <v>DEBRABANT DIDIER</v>
          </cell>
          <cell r="C65" t="str">
            <v>TEAM BOUSIES</v>
          </cell>
          <cell r="D65">
            <v>0</v>
          </cell>
          <cell r="E65">
            <v>0</v>
          </cell>
        </row>
        <row r="66">
          <cell r="B66" t="str">
            <v>KNOCKAERT BRUNO</v>
          </cell>
          <cell r="C66" t="str">
            <v>CLUB CYCLISTE VERLINGHEM</v>
          </cell>
          <cell r="D66">
            <v>0</v>
          </cell>
          <cell r="E66">
            <v>0</v>
          </cell>
        </row>
        <row r="67">
          <cell r="B67" t="str">
            <v>GEORGES OLIVIER</v>
          </cell>
          <cell r="C67" t="str">
            <v>UNION SPORTIVE VALENCIENNES MARLY</v>
          </cell>
          <cell r="D67">
            <v>161</v>
          </cell>
          <cell r="E67">
            <v>12</v>
          </cell>
        </row>
        <row r="68">
          <cell r="B68" t="str">
            <v>ZYCH ALAIN</v>
          </cell>
          <cell r="C68" t="str">
            <v>AS HELLEMMES CYCLISME</v>
          </cell>
          <cell r="D68">
            <v>35</v>
          </cell>
          <cell r="E68">
            <v>11</v>
          </cell>
        </row>
        <row r="69">
          <cell r="B69" t="str">
            <v>BOUCLY BENOIT</v>
          </cell>
          <cell r="C69" t="str">
            <v>VELO CLUB ARMENTIERES</v>
          </cell>
          <cell r="D69">
            <v>2</v>
          </cell>
          <cell r="E69">
            <v>3</v>
          </cell>
        </row>
        <row r="70">
          <cell r="B70" t="str">
            <v>GARD DENIS</v>
          </cell>
          <cell r="C70" t="str">
            <v>VELO CLUB SOLESMES</v>
          </cell>
          <cell r="D70">
            <v>56</v>
          </cell>
          <cell r="E70">
            <v>15</v>
          </cell>
        </row>
        <row r="71">
          <cell r="B71" t="str">
            <v>STAQUET AURELIEN</v>
          </cell>
          <cell r="C71" t="str">
            <v>SAULZOIR MONTRECOURT CYCLING CLUB</v>
          </cell>
          <cell r="D71">
            <v>26</v>
          </cell>
          <cell r="E71">
            <v>12</v>
          </cell>
        </row>
        <row r="72">
          <cell r="B72" t="str">
            <v>FONTAINE STEPHANE</v>
          </cell>
          <cell r="C72" t="str">
            <v>ETOILE CYCLISTE FEIGNIES</v>
          </cell>
          <cell r="D72">
            <v>211</v>
          </cell>
          <cell r="E72">
            <v>13</v>
          </cell>
        </row>
        <row r="73">
          <cell r="B73" t="str">
            <v>MACHU PASCAL</v>
          </cell>
          <cell r="C73" t="str">
            <v>AUXI LE CHATEAU VELOCE CLUB AUXILOIS</v>
          </cell>
          <cell r="D73">
            <v>118</v>
          </cell>
          <cell r="E73">
            <v>11</v>
          </cell>
        </row>
        <row r="74">
          <cell r="B74" t="str">
            <v>CARPENTIER PATRICK</v>
          </cell>
          <cell r="C74" t="str">
            <v>OUTREAU CLUB SPORTIF OUTRELOIS (C.S.O)</v>
          </cell>
          <cell r="D74">
            <v>1</v>
          </cell>
          <cell r="E74">
            <v>2</v>
          </cell>
        </row>
        <row r="75">
          <cell r="B75" t="str">
            <v>LECCI ITALO</v>
          </cell>
          <cell r="C75" t="str">
            <v>HAVELUY CYCLO CLUB</v>
          </cell>
          <cell r="D75">
            <v>18</v>
          </cell>
          <cell r="E75">
            <v>3</v>
          </cell>
        </row>
        <row r="76">
          <cell r="B76" t="str">
            <v>PORQUET LUDOVIC</v>
          </cell>
          <cell r="C76" t="str">
            <v>ETOILE CYCLISTE AUBRY DU HAINAUT</v>
          </cell>
          <cell r="D76">
            <v>0</v>
          </cell>
          <cell r="E76">
            <v>0</v>
          </cell>
        </row>
        <row r="77">
          <cell r="B77" t="str">
            <v>CANDAS DIDIER</v>
          </cell>
          <cell r="C77" t="str">
            <v>BAPAUME CLUB CYCLISTE</v>
          </cell>
          <cell r="D77">
            <v>46</v>
          </cell>
          <cell r="E77">
            <v>2</v>
          </cell>
        </row>
        <row r="78">
          <cell r="B78" t="str">
            <v>WUYTS DOMINIQUE</v>
          </cell>
          <cell r="C78" t="str">
            <v>UNION SPORTIVE VALENCIENNES MARLY</v>
          </cell>
          <cell r="D78">
            <v>13</v>
          </cell>
          <cell r="E78">
            <v>3</v>
          </cell>
        </row>
        <row r="79">
          <cell r="B79" t="str">
            <v>GEOFFROY JEAN FRANCOIS</v>
          </cell>
          <cell r="C79" t="str">
            <v>TEAM PEVELE CAREMBAULT CYCLISME</v>
          </cell>
          <cell r="D79">
            <v>0</v>
          </cell>
          <cell r="E79">
            <v>0</v>
          </cell>
        </row>
        <row r="80">
          <cell r="B80" t="str">
            <v>ROLLAND PASCAL</v>
          </cell>
          <cell r="C80" t="str">
            <v>TEAM BOUSIES</v>
          </cell>
          <cell r="D80">
            <v>0</v>
          </cell>
          <cell r="E80">
            <v>0</v>
          </cell>
        </row>
        <row r="81">
          <cell r="B81" t="str">
            <v>FOULON ANDRE</v>
          </cell>
          <cell r="C81" t="str">
            <v>TEAM DECOPUB PROVILLE</v>
          </cell>
          <cell r="D81">
            <v>265</v>
          </cell>
          <cell r="E81">
            <v>12</v>
          </cell>
        </row>
        <row r="82">
          <cell r="B82" t="str">
            <v>BULCOURT EMMANUEL</v>
          </cell>
          <cell r="C82" t="str">
            <v>BAPAUME CLUB CYCLISTE</v>
          </cell>
          <cell r="D82">
            <v>0</v>
          </cell>
          <cell r="E82">
            <v>0</v>
          </cell>
        </row>
        <row r="83">
          <cell r="B83" t="str">
            <v>BOURLET ERIC</v>
          </cell>
          <cell r="C83" t="str">
            <v>AMICALE LAIQUE SPORTIVE  ROEULX</v>
          </cell>
          <cell r="D83">
            <v>81</v>
          </cell>
          <cell r="E83">
            <v>6</v>
          </cell>
        </row>
        <row r="84">
          <cell r="B84" t="str">
            <v>DINGREVILLE JEAN-JACQUES</v>
          </cell>
          <cell r="C84" t="str">
            <v>UNION SPORTIVE SAINT ANDRE</v>
          </cell>
          <cell r="D84">
            <v>64</v>
          </cell>
          <cell r="E84">
            <v>3</v>
          </cell>
        </row>
        <row r="85">
          <cell r="B85" t="str">
            <v>DELPLACE SYLVIAN</v>
          </cell>
          <cell r="C85" t="str">
            <v>MANQUEVILLE LILLERS CLUB CYCLISTE</v>
          </cell>
          <cell r="D85">
            <v>98</v>
          </cell>
          <cell r="E85">
            <v>8</v>
          </cell>
        </row>
        <row r="86">
          <cell r="B86" t="str">
            <v>ZELEC NICOLAS</v>
          </cell>
          <cell r="C86" t="str">
            <v>TEAM BOUSIES</v>
          </cell>
          <cell r="D86">
            <v>1</v>
          </cell>
          <cell r="E86">
            <v>1</v>
          </cell>
        </row>
        <row r="87">
          <cell r="B87" t="str">
            <v>HAVREZ JEAN MARIE</v>
          </cell>
          <cell r="C87" t="str">
            <v>TEAM LINK AND RIDE HERIN</v>
          </cell>
          <cell r="D87">
            <v>119</v>
          </cell>
          <cell r="E87">
            <v>8</v>
          </cell>
        </row>
        <row r="88">
          <cell r="B88" t="str">
            <v>GLINEUR OLIVIER</v>
          </cell>
          <cell r="C88" t="str">
            <v>SAULZOIR MONTRECOURT CYCLING CLUB</v>
          </cell>
          <cell r="D88">
            <v>0</v>
          </cell>
          <cell r="E88">
            <v>0</v>
          </cell>
        </row>
        <row r="89">
          <cell r="B89" t="str">
            <v>JADAS REGIS</v>
          </cell>
          <cell r="C89" t="str">
            <v>HAVELUY CYCLO CLUB</v>
          </cell>
          <cell r="D89">
            <v>35</v>
          </cell>
          <cell r="E89">
            <v>12</v>
          </cell>
        </row>
        <row r="90">
          <cell r="B90" t="str">
            <v>CAULIER MAXIME</v>
          </cell>
          <cell r="C90" t="str">
            <v>CYCLO CLUB ORCHIES</v>
          </cell>
          <cell r="D90">
            <v>46</v>
          </cell>
          <cell r="E90">
            <v>4</v>
          </cell>
        </row>
        <row r="91">
          <cell r="B91" t="str">
            <v>VOLANT ALEXANDRE</v>
          </cell>
          <cell r="C91" t="str">
            <v>TEAM PEVELE CAREMBAULT CYCLISME</v>
          </cell>
          <cell r="D91">
            <v>0</v>
          </cell>
          <cell r="E91">
            <v>0</v>
          </cell>
        </row>
        <row r="92">
          <cell r="B92" t="str">
            <v>WERION REMY</v>
          </cell>
          <cell r="C92" t="str">
            <v>ETOILE CYCLISTE FEIGNIES</v>
          </cell>
          <cell r="D92">
            <v>0</v>
          </cell>
          <cell r="E92">
            <v>0</v>
          </cell>
        </row>
        <row r="93">
          <cell r="B93" t="str">
            <v>VALLETTE NICOLAS</v>
          </cell>
          <cell r="C93" t="str">
            <v>HAVELUY CYCLO CLUB</v>
          </cell>
          <cell r="D93">
            <v>20</v>
          </cell>
          <cell r="E93">
            <v>4</v>
          </cell>
        </row>
        <row r="94">
          <cell r="B94" t="str">
            <v>BURY FANNY</v>
          </cell>
          <cell r="C94" t="str">
            <v>ETOILE CYCLISTE LIEU ST AMAND</v>
          </cell>
          <cell r="D94">
            <v>0</v>
          </cell>
          <cell r="E94">
            <v>0</v>
          </cell>
        </row>
        <row r="95">
          <cell r="B95" t="str">
            <v>DELY MARC</v>
          </cell>
          <cell r="C95" t="str">
            <v>TEAM B.B.L. HERGNIES</v>
          </cell>
          <cell r="D95">
            <v>11</v>
          </cell>
          <cell r="E95">
            <v>6</v>
          </cell>
        </row>
        <row r="96">
          <cell r="B96" t="str">
            <v>LAISNE JEROME</v>
          </cell>
          <cell r="C96" t="str">
            <v>BETHUNE ROBECQ TEAM TBR</v>
          </cell>
          <cell r="D96">
            <v>0</v>
          </cell>
          <cell r="E96">
            <v>0</v>
          </cell>
        </row>
        <row r="97">
          <cell r="B97" t="str">
            <v>DENEQUE DANIEL</v>
          </cell>
          <cell r="C97" t="str">
            <v>AMICALE LAIQUE SPORTIVE  ROEULX</v>
          </cell>
          <cell r="D97">
            <v>59</v>
          </cell>
          <cell r="E97">
            <v>11</v>
          </cell>
        </row>
        <row r="98">
          <cell r="B98" t="str">
            <v>LAHONTA JEAN-PASCAL</v>
          </cell>
          <cell r="C98" t="str">
            <v>UNION SPORTIVE VALENCIENNES MARLY</v>
          </cell>
          <cell r="D98">
            <v>0</v>
          </cell>
          <cell r="E98">
            <v>0</v>
          </cell>
        </row>
        <row r="99">
          <cell r="B99" t="str">
            <v>GAVERIAUX. CHRISTIAN</v>
          </cell>
          <cell r="C99" t="str">
            <v>HAVELUY CYCLO CLUB</v>
          </cell>
          <cell r="D99">
            <v>26</v>
          </cell>
          <cell r="E99">
            <v>11</v>
          </cell>
        </row>
        <row r="100">
          <cell r="B100" t="str">
            <v>ROBERT EMMANUEL</v>
          </cell>
          <cell r="C100" t="str">
            <v>U.C. CAPELLOISE FOURMIES</v>
          </cell>
          <cell r="D100">
            <v>164</v>
          </cell>
          <cell r="E100">
            <v>7</v>
          </cell>
        </row>
        <row r="101">
          <cell r="B101" t="str">
            <v>VIVIER DANIEL</v>
          </cell>
          <cell r="C101" t="str">
            <v>UNION SPORTIVE SAINT ANDRE</v>
          </cell>
          <cell r="D101">
            <v>103</v>
          </cell>
          <cell r="E101">
            <v>9</v>
          </cell>
        </row>
        <row r="102">
          <cell r="B102" t="str">
            <v>CROMMELINCK PATRICK</v>
          </cell>
          <cell r="C102" t="str">
            <v>CYCLOS RANDONNEURS LA BASSEE</v>
          </cell>
          <cell r="D102">
            <v>93</v>
          </cell>
          <cell r="E102">
            <v>9</v>
          </cell>
        </row>
        <row r="103">
          <cell r="B103" t="str">
            <v>CORCY JEAN-MARC</v>
          </cell>
          <cell r="C103" t="str">
            <v>CC VILLENEUVE ST GERMAIN SOISSONS AISNE</v>
          </cell>
          <cell r="D103">
            <v>139</v>
          </cell>
          <cell r="E103">
            <v>11</v>
          </cell>
        </row>
        <row r="104">
          <cell r="B104" t="str">
            <v>LABALETTE VINCENT</v>
          </cell>
          <cell r="C104" t="str">
            <v>CYCLO CLUB WAVRIN</v>
          </cell>
          <cell r="D104">
            <v>29</v>
          </cell>
          <cell r="E104">
            <v>2</v>
          </cell>
        </row>
        <row r="105">
          <cell r="B105" t="str">
            <v>BERGER HERVE</v>
          </cell>
          <cell r="C105" t="str">
            <v>VELO SPRINT BOUCHAIN</v>
          </cell>
          <cell r="D105">
            <v>10</v>
          </cell>
          <cell r="E105">
            <v>3</v>
          </cell>
        </row>
        <row r="106">
          <cell r="B106" t="str">
            <v>VANAUBERG HERVE</v>
          </cell>
          <cell r="C106" t="str">
            <v>TEAM B.B.L. HERGNIES</v>
          </cell>
          <cell r="D106">
            <v>17</v>
          </cell>
          <cell r="E106">
            <v>8</v>
          </cell>
        </row>
        <row r="107">
          <cell r="B107" t="str">
            <v>LECCI LAURENT</v>
          </cell>
          <cell r="C107" t="str">
            <v>HAVELUY CYCLO CLUB</v>
          </cell>
          <cell r="D107">
            <v>14</v>
          </cell>
          <cell r="E107">
            <v>6</v>
          </cell>
        </row>
        <row r="108">
          <cell r="B108" t="str">
            <v>LADEN PATRICE</v>
          </cell>
          <cell r="C108" t="str">
            <v>UNION CYCLISTE WATTIGNIES</v>
          </cell>
          <cell r="D108">
            <v>7</v>
          </cell>
          <cell r="E108">
            <v>4</v>
          </cell>
        </row>
        <row r="109">
          <cell r="B109" t="str">
            <v>RICHET FABRICE</v>
          </cell>
          <cell r="C109" t="str">
            <v>U.C. CAPELLOISE FOURMIES</v>
          </cell>
          <cell r="D109">
            <v>130</v>
          </cell>
          <cell r="E109">
            <v>17</v>
          </cell>
        </row>
        <row r="110">
          <cell r="B110" t="str">
            <v>LABRE FRANÇOIS</v>
          </cell>
          <cell r="C110" t="str">
            <v>ESPOIR CYCLISTE WAMBRECHIES MARQUETTE</v>
          </cell>
          <cell r="D110">
            <v>207</v>
          </cell>
          <cell r="E110">
            <v>11</v>
          </cell>
        </row>
        <row r="111">
          <cell r="B111" t="str">
            <v>MARANGONY PHILIPPE</v>
          </cell>
          <cell r="C111" t="str">
            <v>OHM CYCLISME HESDIN</v>
          </cell>
          <cell r="D111">
            <v>0</v>
          </cell>
          <cell r="E111">
            <v>0</v>
          </cell>
        </row>
        <row r="112">
          <cell r="B112" t="str">
            <v>CIEPLIK BERNARD</v>
          </cell>
          <cell r="C112" t="str">
            <v>UNION SPORTIVE SAINT ANDRE</v>
          </cell>
          <cell r="D112">
            <v>149</v>
          </cell>
          <cell r="E112">
            <v>13</v>
          </cell>
        </row>
        <row r="113">
          <cell r="B113" t="str">
            <v>BOUREL JONATHAN</v>
          </cell>
          <cell r="C113" t="str">
            <v>VERMELLES MTB RACING TEAM</v>
          </cell>
          <cell r="D113">
            <v>0</v>
          </cell>
          <cell r="E113">
            <v>0</v>
          </cell>
        </row>
        <row r="114">
          <cell r="B114" t="str">
            <v>MALLET DAVID</v>
          </cell>
          <cell r="C114" t="str">
            <v>UNION SPORTIVE SAINT ANDRE</v>
          </cell>
          <cell r="D114">
            <v>60</v>
          </cell>
          <cell r="E114">
            <v>11</v>
          </cell>
        </row>
        <row r="115">
          <cell r="B115" t="str">
            <v>VERBRUGGHE CHRISTOPHE</v>
          </cell>
          <cell r="C115" t="str">
            <v>VELO CLUB ARMENTIERES</v>
          </cell>
          <cell r="D115">
            <v>0</v>
          </cell>
          <cell r="E115">
            <v>0</v>
          </cell>
        </row>
        <row r="116">
          <cell r="B116" t="str">
            <v>DEPIS LIONEL</v>
          </cell>
          <cell r="C116" t="str">
            <v>ETOILE CYCLISTE AUBRY DU HAINAUT</v>
          </cell>
          <cell r="D116">
            <v>0</v>
          </cell>
          <cell r="E116">
            <v>0</v>
          </cell>
        </row>
        <row r="117">
          <cell r="B117" t="str">
            <v>LARIVIERE STEPHANE</v>
          </cell>
          <cell r="C117" t="str">
            <v>ST POL SUR TERNOISE VELO CLUB ST POLOIS</v>
          </cell>
          <cell r="D117">
            <v>0</v>
          </cell>
          <cell r="E117">
            <v>0</v>
          </cell>
        </row>
        <row r="118">
          <cell r="B118" t="str">
            <v>VENET JALADE ALEXIA</v>
          </cell>
          <cell r="C118" t="str">
            <v>ESPOIR CYCLISTE WAMBRECHIES MARQUETTE</v>
          </cell>
          <cell r="D118">
            <v>7</v>
          </cell>
          <cell r="E118">
            <v>3</v>
          </cell>
        </row>
        <row r="119">
          <cell r="B119" t="str">
            <v>DUBRUILLE CHRISTOPHE</v>
          </cell>
          <cell r="C119" t="str">
            <v>ETOILE CYCLISTE AUBRY DU HAINAUT</v>
          </cell>
          <cell r="D119">
            <v>0</v>
          </cell>
          <cell r="E119">
            <v>0</v>
          </cell>
        </row>
        <row r="120">
          <cell r="B120" t="str">
            <v>DUBOIS PHILIPPE</v>
          </cell>
          <cell r="C120" t="str">
            <v>ASSOCIATION CYCLISTE DE CUINCY</v>
          </cell>
          <cell r="D120">
            <v>6</v>
          </cell>
          <cell r="E120">
            <v>7</v>
          </cell>
        </row>
        <row r="121">
          <cell r="B121" t="str">
            <v>PEYTAVI MARIE</v>
          </cell>
          <cell r="C121" t="str">
            <v>CYCLO CLUB WAVRIN</v>
          </cell>
          <cell r="D121">
            <v>96</v>
          </cell>
          <cell r="E121">
            <v>6</v>
          </cell>
        </row>
        <row r="122">
          <cell r="B122" t="str">
            <v>COCHET DIDIER</v>
          </cell>
          <cell r="C122" t="str">
            <v>LA CHERIZIENNE - VILLE DE CHAUNY</v>
          </cell>
          <cell r="D122">
            <v>45</v>
          </cell>
          <cell r="E122">
            <v>2</v>
          </cell>
        </row>
        <row r="123">
          <cell r="B123" t="str">
            <v>BROUTIN ERIC</v>
          </cell>
          <cell r="C123" t="str">
            <v>ASSOCIATION CYCLISTE DE CUINCY</v>
          </cell>
          <cell r="D123">
            <v>49</v>
          </cell>
          <cell r="E123">
            <v>3</v>
          </cell>
        </row>
        <row r="124">
          <cell r="B124" t="str">
            <v>COVIN JULIEN</v>
          </cell>
          <cell r="C124" t="str">
            <v>ASSOCIATION CYCLISTE PREUX AU BOIS</v>
          </cell>
          <cell r="D124">
            <v>15</v>
          </cell>
          <cell r="E124">
            <v>3</v>
          </cell>
        </row>
        <row r="125">
          <cell r="B125" t="str">
            <v>DUPONT RONALD</v>
          </cell>
          <cell r="C125" t="str">
            <v>UNION SPORTIVE VALENCIENNES MARLY</v>
          </cell>
          <cell r="D125">
            <v>25</v>
          </cell>
          <cell r="E125">
            <v>6</v>
          </cell>
        </row>
        <row r="126">
          <cell r="B126" t="str">
            <v>DECRUCQ JEAN LUC</v>
          </cell>
          <cell r="C126" t="str">
            <v>UNION VELOCIPEDIQUE FOURMISIENNE</v>
          </cell>
          <cell r="D126">
            <v>0</v>
          </cell>
          <cell r="E126">
            <v>0</v>
          </cell>
        </row>
        <row r="127">
          <cell r="B127" t="str">
            <v>CANU CHRISTIAN</v>
          </cell>
          <cell r="C127" t="str">
            <v>ETOILE CYCLISTE TOURCOING</v>
          </cell>
          <cell r="D127">
            <v>41</v>
          </cell>
          <cell r="E127">
            <v>12</v>
          </cell>
        </row>
        <row r="128">
          <cell r="B128" t="str">
            <v>LANDAS MARION</v>
          </cell>
          <cell r="C128" t="str">
            <v>VELO SPRINT DE L'OSTREVENT - AUBERCHICOURT</v>
          </cell>
          <cell r="D128">
            <v>162</v>
          </cell>
          <cell r="E128">
            <v>15</v>
          </cell>
        </row>
        <row r="129">
          <cell r="B129" t="str">
            <v>DUMONT OLIVIER</v>
          </cell>
          <cell r="C129" t="str">
            <v>CLUB CYCLISTE D'ISBERGUES MOLINGHEM</v>
          </cell>
          <cell r="D129">
            <v>36</v>
          </cell>
          <cell r="E129">
            <v>3</v>
          </cell>
        </row>
        <row r="130">
          <cell r="B130" t="str">
            <v>BOUCLY ERIC</v>
          </cell>
          <cell r="C130" t="str">
            <v>AMICALE LAIQUE SPORTIVE  ROEULX</v>
          </cell>
          <cell r="D130">
            <v>59</v>
          </cell>
          <cell r="E130">
            <v>14</v>
          </cell>
        </row>
        <row r="131">
          <cell r="B131" t="str">
            <v>DZIEMBOWSKI GERALD</v>
          </cell>
          <cell r="C131" t="str">
            <v>UNION SPORTIVE VALENCIENNES MARLY</v>
          </cell>
          <cell r="D131">
            <v>5</v>
          </cell>
          <cell r="E131">
            <v>5</v>
          </cell>
        </row>
        <row r="132">
          <cell r="B132" t="str">
            <v>DHOTE MICHEL</v>
          </cell>
          <cell r="C132" t="str">
            <v>FREE BIKING FAMILY ST AMAND LES EAUX</v>
          </cell>
          <cell r="D132">
            <v>0</v>
          </cell>
          <cell r="E132">
            <v>0</v>
          </cell>
        </row>
        <row r="133">
          <cell r="B133" t="str">
            <v>RICO JOEL</v>
          </cell>
          <cell r="C133" t="str">
            <v>VELO CLUB UNION HALLUIN</v>
          </cell>
          <cell r="D133">
            <v>4</v>
          </cell>
          <cell r="E133">
            <v>4</v>
          </cell>
        </row>
        <row r="134">
          <cell r="B134" t="str">
            <v>FRISON AURELIEN</v>
          </cell>
          <cell r="C134" t="str">
            <v>ASSOCIATION CYCLISTE D'ETROEUNGT</v>
          </cell>
          <cell r="D134">
            <v>45</v>
          </cell>
          <cell r="E134">
            <v>2</v>
          </cell>
        </row>
        <row r="135">
          <cell r="B135" t="str">
            <v>GRICOURT ALAIN</v>
          </cell>
          <cell r="C135" t="str">
            <v>UNION VELOCIPEDIQUE FOURMISIENNE</v>
          </cell>
          <cell r="D135">
            <v>63</v>
          </cell>
          <cell r="E135">
            <v>6</v>
          </cell>
        </row>
        <row r="136">
          <cell r="B136" t="str">
            <v>DECOCK PHILIPPE</v>
          </cell>
          <cell r="C136" t="str">
            <v>CLUB CYCLISTE THUN ST MARTIN</v>
          </cell>
          <cell r="D136">
            <v>132</v>
          </cell>
          <cell r="E136">
            <v>12</v>
          </cell>
        </row>
        <row r="137">
          <cell r="B137" t="str">
            <v>HAVET STEPHANE</v>
          </cell>
          <cell r="C137" t="str">
            <v>MANQUEVILLE LILLERS CLUB CYCLISTE</v>
          </cell>
          <cell r="D137">
            <v>37</v>
          </cell>
          <cell r="E137">
            <v>6</v>
          </cell>
        </row>
        <row r="138">
          <cell r="B138" t="str">
            <v>NOWAK FREDDY</v>
          </cell>
          <cell r="C138" t="str">
            <v>LEFOREST CYCLO CLUB</v>
          </cell>
          <cell r="D138">
            <v>0</v>
          </cell>
          <cell r="E138">
            <v>0</v>
          </cell>
        </row>
        <row r="139">
          <cell r="B139" t="str">
            <v>BOULET FREDERICK</v>
          </cell>
          <cell r="C139" t="str">
            <v>CYCLO CLUB WAVRIN</v>
          </cell>
          <cell r="D139">
            <v>29</v>
          </cell>
          <cell r="E139">
            <v>6</v>
          </cell>
        </row>
        <row r="140">
          <cell r="B140" t="str">
            <v>VALBERT FLAVIEN</v>
          </cell>
          <cell r="C140" t="str">
            <v>UNION SPORTIVE VALENCIENNES MARLY</v>
          </cell>
          <cell r="D140">
            <v>6</v>
          </cell>
          <cell r="E140">
            <v>6</v>
          </cell>
        </row>
        <row r="141">
          <cell r="B141" t="str">
            <v>LAZARO BARTOLOME</v>
          </cell>
          <cell r="C141" t="str">
            <v>LINSELLES CYCLISME</v>
          </cell>
          <cell r="D141">
            <v>80</v>
          </cell>
          <cell r="E141">
            <v>4</v>
          </cell>
        </row>
        <row r="142">
          <cell r="B142" t="str">
            <v>LEVAS MARCEL</v>
          </cell>
          <cell r="C142" t="str">
            <v>UNION SPORTIVE VALENCIENNES MARLY</v>
          </cell>
          <cell r="D142">
            <v>7</v>
          </cell>
          <cell r="E142">
            <v>11</v>
          </cell>
        </row>
        <row r="143">
          <cell r="B143" t="str">
            <v>SZCZUREK CHRISTOPHE</v>
          </cell>
          <cell r="C143" t="str">
            <v>FENAIN CYCLO CLUB</v>
          </cell>
          <cell r="D143">
            <v>14</v>
          </cell>
          <cell r="E143">
            <v>6</v>
          </cell>
        </row>
        <row r="144">
          <cell r="B144" t="str">
            <v>LEGRAS JEAN RAOUL</v>
          </cell>
          <cell r="C144" t="str">
            <v>MANQUEVILLE LILLERS CLUB CYCLISTE</v>
          </cell>
          <cell r="D144">
            <v>14</v>
          </cell>
          <cell r="E144">
            <v>2</v>
          </cell>
        </row>
        <row r="145">
          <cell r="B145" t="str">
            <v>COLIN DANIEL</v>
          </cell>
          <cell r="C145" t="str">
            <v>VELO CLUB AMANDINOIS</v>
          </cell>
          <cell r="D145">
            <v>0</v>
          </cell>
          <cell r="E145">
            <v>0</v>
          </cell>
        </row>
        <row r="146">
          <cell r="B146" t="str">
            <v>LEWANDOWSKI ERIC</v>
          </cell>
          <cell r="C146" t="str">
            <v>HAVELUY CYCLO CLUB</v>
          </cell>
          <cell r="D146">
            <v>58</v>
          </cell>
          <cell r="E146">
            <v>4</v>
          </cell>
        </row>
        <row r="147">
          <cell r="B147" t="str">
            <v>DORMY FRANCK</v>
          </cell>
          <cell r="C147" t="str">
            <v>CAIX CYCLISME - VALLEE DE LA HAUTE SOMME</v>
          </cell>
          <cell r="D147">
            <v>14</v>
          </cell>
          <cell r="E147">
            <v>1</v>
          </cell>
        </row>
        <row r="148">
          <cell r="B148" t="str">
            <v>PHILIPPE DIDIER</v>
          </cell>
          <cell r="C148" t="str">
            <v>OUTREAU CLUB SPORTIF OUTRELOIS (C.S.O)</v>
          </cell>
          <cell r="D148">
            <v>19</v>
          </cell>
          <cell r="E148">
            <v>6</v>
          </cell>
        </row>
        <row r="149">
          <cell r="B149" t="str">
            <v>ALLART OCEANE</v>
          </cell>
          <cell r="C149" t="str">
            <v>TEAM DECOPUB PROVILLE</v>
          </cell>
          <cell r="D149">
            <v>162</v>
          </cell>
          <cell r="E149">
            <v>8</v>
          </cell>
        </row>
        <row r="150">
          <cell r="B150" t="str">
            <v>VANDERMOSTEN CHARLES</v>
          </cell>
          <cell r="C150" t="str">
            <v>UNION SPORTIVE VALENCIENNES MARLY</v>
          </cell>
          <cell r="D150">
            <v>267</v>
          </cell>
          <cell r="E150">
            <v>12</v>
          </cell>
        </row>
        <row r="151">
          <cell r="B151" t="str">
            <v>BRUET JEAN CLAUDE</v>
          </cell>
          <cell r="C151" t="str">
            <v>BAPAUME CLUB CYCLISTE</v>
          </cell>
          <cell r="D151">
            <v>0</v>
          </cell>
          <cell r="E151">
            <v>0</v>
          </cell>
        </row>
        <row r="152">
          <cell r="B152" t="str">
            <v>SCREVE BRUNO</v>
          </cell>
          <cell r="C152" t="str">
            <v>UNION VELOCIPEDIQUE FOURMISIENNE</v>
          </cell>
          <cell r="D152">
            <v>86</v>
          </cell>
          <cell r="E152">
            <v>4</v>
          </cell>
        </row>
        <row r="153">
          <cell r="B153" t="str">
            <v>SMETS SEBASTIEN</v>
          </cell>
          <cell r="C153" t="str">
            <v>CYCLO CLUB WAVRIN</v>
          </cell>
          <cell r="D153">
            <v>41</v>
          </cell>
          <cell r="E153">
            <v>6</v>
          </cell>
        </row>
        <row r="154">
          <cell r="B154" t="str">
            <v>VANDENTORREN CEDRIC</v>
          </cell>
          <cell r="C154" t="str">
            <v>MANQUEVILLE LILLERS CLUB CYCLISTE</v>
          </cell>
          <cell r="D154">
            <v>0</v>
          </cell>
          <cell r="E154">
            <v>0</v>
          </cell>
        </row>
        <row r="155">
          <cell r="B155" t="str">
            <v>CADENES PIERRE</v>
          </cell>
          <cell r="C155" t="str">
            <v>AMICALE LAIQUE SPORTIVE  ROEULX</v>
          </cell>
          <cell r="D155">
            <v>30</v>
          </cell>
          <cell r="E155">
            <v>2</v>
          </cell>
        </row>
        <row r="156">
          <cell r="B156" t="str">
            <v>KROL DAVID</v>
          </cell>
          <cell r="C156" t="str">
            <v>LEFOREST CYCLO CLUB</v>
          </cell>
          <cell r="D156">
            <v>2</v>
          </cell>
          <cell r="E156">
            <v>2</v>
          </cell>
        </row>
        <row r="157">
          <cell r="B157" t="str">
            <v>CARPENTIER JACKY</v>
          </cell>
          <cell r="C157" t="str">
            <v>AMICALE LAIQUE SPORTIVE  ROEULX</v>
          </cell>
          <cell r="D157">
            <v>0</v>
          </cell>
          <cell r="E157">
            <v>0</v>
          </cell>
        </row>
        <row r="158">
          <cell r="B158" t="str">
            <v>BARBIEUX FRANCK</v>
          </cell>
          <cell r="C158" t="str">
            <v>UNION SPORTIVE VALENCIENNES MARLY</v>
          </cell>
          <cell r="D158">
            <v>97</v>
          </cell>
          <cell r="E158">
            <v>8</v>
          </cell>
        </row>
        <row r="159">
          <cell r="B159" t="str">
            <v>KNOCKAERT CELINE</v>
          </cell>
          <cell r="C159" t="str">
            <v>CLUB CYCLISTE VERLINGHEM</v>
          </cell>
          <cell r="D159">
            <v>114</v>
          </cell>
          <cell r="E159">
            <v>9</v>
          </cell>
        </row>
        <row r="160">
          <cell r="B160" t="str">
            <v>SCHODZINSKI BERTRAND</v>
          </cell>
          <cell r="C160" t="str">
            <v>HAVELUY CYCLO CLUB</v>
          </cell>
          <cell r="D160">
            <v>0</v>
          </cell>
          <cell r="E160">
            <v>0</v>
          </cell>
        </row>
        <row r="161">
          <cell r="B161" t="str">
            <v>DELHAYE REGIS</v>
          </cell>
          <cell r="C161" t="str">
            <v>CLUB CYCLISTE THUN ST MARTIN</v>
          </cell>
          <cell r="D161">
            <v>182</v>
          </cell>
          <cell r="E161">
            <v>9</v>
          </cell>
        </row>
        <row r="162">
          <cell r="B162" t="str">
            <v>THORLET YANNICK</v>
          </cell>
          <cell r="C162" t="str">
            <v>VELO CLUB DE L'ESCAUT ANZIN</v>
          </cell>
          <cell r="D162">
            <v>37</v>
          </cell>
          <cell r="E162">
            <v>3</v>
          </cell>
        </row>
        <row r="163">
          <cell r="B163" t="str">
            <v>GABEZ ANDRÉ</v>
          </cell>
          <cell r="C163" t="str">
            <v>NEW TEAM MAULDE</v>
          </cell>
          <cell r="D163">
            <v>22</v>
          </cell>
          <cell r="E163">
            <v>6</v>
          </cell>
        </row>
        <row r="164">
          <cell r="B164" t="str">
            <v>BOURLART THOMAS</v>
          </cell>
          <cell r="C164" t="str">
            <v>UNION CYCLISTE WATTIGNIES</v>
          </cell>
          <cell r="D164">
            <v>2</v>
          </cell>
          <cell r="E164">
            <v>5</v>
          </cell>
        </row>
        <row r="165">
          <cell r="B165" t="str">
            <v>TONDELIER DIDIER</v>
          </cell>
          <cell r="C165" t="str">
            <v>CYCLO CLUB WAVRIN</v>
          </cell>
          <cell r="D165">
            <v>63</v>
          </cell>
          <cell r="E165">
            <v>14</v>
          </cell>
        </row>
        <row r="166">
          <cell r="B166" t="str">
            <v>CARON JEAN MARC</v>
          </cell>
          <cell r="C166" t="str">
            <v>VELO CLUB AMANDINOIS</v>
          </cell>
          <cell r="D166">
            <v>0</v>
          </cell>
          <cell r="E166">
            <v>0</v>
          </cell>
        </row>
        <row r="167">
          <cell r="B167" t="str">
            <v>VANBESIEN FRANCOIS</v>
          </cell>
          <cell r="C167" t="str">
            <v>ESEG DOUAI</v>
          </cell>
          <cell r="D167">
            <v>9</v>
          </cell>
          <cell r="E167">
            <v>2</v>
          </cell>
        </row>
        <row r="168">
          <cell r="B168" t="str">
            <v>DESPREZ OLIVIER</v>
          </cell>
          <cell r="C168" t="str">
            <v>LA CHERIZIENNE - VILLE DE CHAUNY</v>
          </cell>
          <cell r="D168">
            <v>0</v>
          </cell>
          <cell r="E168">
            <v>1</v>
          </cell>
        </row>
        <row r="169">
          <cell r="B169" t="str">
            <v>GUISLAIN NICOLAS</v>
          </cell>
          <cell r="C169" t="str">
            <v>AMICALE LAIQUE SPORTIVE  ROEULX</v>
          </cell>
          <cell r="D169">
            <v>152</v>
          </cell>
          <cell r="E169">
            <v>8</v>
          </cell>
        </row>
        <row r="170">
          <cell r="B170" t="str">
            <v>FOUQUET FLORINE</v>
          </cell>
          <cell r="C170" t="str">
            <v>TEAM LINK AND RIDE HERIN</v>
          </cell>
          <cell r="D170">
            <v>0</v>
          </cell>
          <cell r="E170">
            <v>1</v>
          </cell>
        </row>
        <row r="171">
          <cell r="B171" t="str">
            <v>MAIGNAN SYLVERE</v>
          </cell>
          <cell r="C171" t="str">
            <v>JURA DOLOIS CYCLISME</v>
          </cell>
          <cell r="D171">
            <v>39</v>
          </cell>
          <cell r="E171">
            <v>2</v>
          </cell>
        </row>
        <row r="172">
          <cell r="B172" t="str">
            <v>VANDENDORPE JACKY</v>
          </cell>
          <cell r="C172" t="str">
            <v>UNION SPORTIVE SAINT ANDRE</v>
          </cell>
          <cell r="D172">
            <v>159</v>
          </cell>
          <cell r="E172">
            <v>9</v>
          </cell>
        </row>
        <row r="173">
          <cell r="B173" t="str">
            <v>BARTKOWIAK JULIEN</v>
          </cell>
          <cell r="C173" t="str">
            <v>MANQUEVILLE LILLERS CLUB CYCLISTE</v>
          </cell>
          <cell r="D173">
            <v>19</v>
          </cell>
          <cell r="E173">
            <v>3</v>
          </cell>
        </row>
        <row r="174">
          <cell r="B174" t="str">
            <v>BLONDEL PEGGY</v>
          </cell>
          <cell r="C174" t="str">
            <v>ESEG DOUAI</v>
          </cell>
          <cell r="D174">
            <v>137</v>
          </cell>
          <cell r="E174">
            <v>9</v>
          </cell>
        </row>
        <row r="175">
          <cell r="B175" t="str">
            <v>LECLERC PHILIPPE</v>
          </cell>
          <cell r="C175" t="str">
            <v>LEFOREST CYCLO CLUB</v>
          </cell>
          <cell r="D175">
            <v>0</v>
          </cell>
          <cell r="E175">
            <v>0</v>
          </cell>
        </row>
        <row r="176">
          <cell r="B176" t="str">
            <v>VERHAEGHE ALEXANDRE</v>
          </cell>
          <cell r="C176" t="str">
            <v>LINSELLES CYCLISME</v>
          </cell>
          <cell r="D176">
            <v>2</v>
          </cell>
          <cell r="E176">
            <v>3</v>
          </cell>
        </row>
        <row r="177">
          <cell r="B177" t="str">
            <v>CALIMACHE RONALD</v>
          </cell>
          <cell r="C177" t="str">
            <v>LINSELLES CYCLISME</v>
          </cell>
          <cell r="D177">
            <v>151</v>
          </cell>
          <cell r="E177">
            <v>18</v>
          </cell>
        </row>
        <row r="178">
          <cell r="B178" t="str">
            <v>NIDAM ALI</v>
          </cell>
          <cell r="C178" t="str">
            <v>HARNES VELO CLUB HARNESIEN</v>
          </cell>
          <cell r="D178">
            <v>73</v>
          </cell>
          <cell r="E178">
            <v>7</v>
          </cell>
        </row>
        <row r="179">
          <cell r="B179" t="str">
            <v>WELVAERT RICHARD</v>
          </cell>
          <cell r="C179" t="str">
            <v>MERICOURT TEAM 2</v>
          </cell>
          <cell r="D179">
            <v>39</v>
          </cell>
          <cell r="E179">
            <v>2</v>
          </cell>
        </row>
        <row r="180">
          <cell r="B180" t="str">
            <v>PAVARD JEAN MARC</v>
          </cell>
          <cell r="C180" t="str">
            <v>VELO CLUB AMANDINOIS</v>
          </cell>
          <cell r="D180">
            <v>21</v>
          </cell>
          <cell r="E180">
            <v>8</v>
          </cell>
        </row>
        <row r="181">
          <cell r="B181" t="str">
            <v>NEVEU FRANCK</v>
          </cell>
          <cell r="C181" t="str">
            <v>HAVELUY CYCLO CLUB</v>
          </cell>
          <cell r="D181">
            <v>19</v>
          </cell>
          <cell r="E181">
            <v>8</v>
          </cell>
        </row>
        <row r="182">
          <cell r="B182" t="str">
            <v>AINI KARIM</v>
          </cell>
          <cell r="C182" t="str">
            <v>NEW TEAM MAULDE</v>
          </cell>
          <cell r="D182">
            <v>0</v>
          </cell>
          <cell r="E182">
            <v>0</v>
          </cell>
        </row>
        <row r="183">
          <cell r="B183" t="str">
            <v>CLAISSE ANAIS</v>
          </cell>
          <cell r="C183" t="str">
            <v>UNION SPORTIVE VALENCIENNES MARLY</v>
          </cell>
          <cell r="D183">
            <v>94</v>
          </cell>
          <cell r="E183">
            <v>8</v>
          </cell>
        </row>
        <row r="184">
          <cell r="B184" t="str">
            <v>PARENT MARC</v>
          </cell>
          <cell r="C184" t="str">
            <v>ENTENTE CYCLISTE FACHES-THUMESNIL RONCHIN</v>
          </cell>
          <cell r="D184">
            <v>0</v>
          </cell>
          <cell r="E184">
            <v>0</v>
          </cell>
        </row>
        <row r="185">
          <cell r="B185" t="str">
            <v>PAGANO BERNARD</v>
          </cell>
          <cell r="C185" t="str">
            <v>VELO CLUB HORNAING</v>
          </cell>
          <cell r="D185">
            <v>1</v>
          </cell>
          <cell r="E185">
            <v>1</v>
          </cell>
        </row>
        <row r="186">
          <cell r="B186" t="str">
            <v>ROBERT FRANCK</v>
          </cell>
          <cell r="C186" t="str">
            <v>U.C. CAPELLOISE FOURMIES</v>
          </cell>
          <cell r="D186">
            <v>76</v>
          </cell>
          <cell r="E186">
            <v>4</v>
          </cell>
        </row>
        <row r="187">
          <cell r="B187" t="str">
            <v>JEANNES PATRICK</v>
          </cell>
          <cell r="C187" t="str">
            <v>T.C.S.P. 59 - FERRIERE LA GRANDE</v>
          </cell>
          <cell r="D187">
            <v>222</v>
          </cell>
          <cell r="E187">
            <v>13</v>
          </cell>
        </row>
        <row r="188">
          <cell r="B188" t="str">
            <v>WILLEMS MICHEL</v>
          </cell>
          <cell r="C188" t="str">
            <v>UNION SPORTIVE SAINT ANDRE</v>
          </cell>
          <cell r="D188">
            <v>81</v>
          </cell>
          <cell r="E188">
            <v>5</v>
          </cell>
        </row>
        <row r="189">
          <cell r="B189" t="str">
            <v>PELISSIER RAYNALD</v>
          </cell>
          <cell r="C189" t="str">
            <v>BIACHE ST VAAST VELO CLUB</v>
          </cell>
          <cell r="D189">
            <v>0</v>
          </cell>
          <cell r="E189">
            <v>0</v>
          </cell>
        </row>
        <row r="190">
          <cell r="B190" t="str">
            <v>SANGNIER MARC</v>
          </cell>
          <cell r="C190" t="str">
            <v>FLEURBAIX TEAM SHARK VTT</v>
          </cell>
          <cell r="D190">
            <v>0</v>
          </cell>
          <cell r="E190">
            <v>0</v>
          </cell>
        </row>
        <row r="191">
          <cell r="B191" t="str">
            <v>NACCARI ALIX</v>
          </cell>
          <cell r="C191" t="str">
            <v>ROUE D'OR COMINOISE</v>
          </cell>
          <cell r="D191">
            <v>0</v>
          </cell>
          <cell r="E191">
            <v>0</v>
          </cell>
        </row>
        <row r="192">
          <cell r="B192" t="str">
            <v>GUILLE CHARLES</v>
          </cell>
          <cell r="C192" t="str">
            <v>ST POL SUR TERNOISE VELO CLUB ST POLOIS</v>
          </cell>
          <cell r="D192">
            <v>0</v>
          </cell>
          <cell r="E192">
            <v>0</v>
          </cell>
        </row>
        <row r="193">
          <cell r="B193" t="str">
            <v>EROUART CHARLES</v>
          </cell>
          <cell r="C193" t="str">
            <v>HARNES VELO CLUB HARNESIEN</v>
          </cell>
          <cell r="D193">
            <v>8</v>
          </cell>
          <cell r="E193">
            <v>12</v>
          </cell>
        </row>
        <row r="194">
          <cell r="B194" t="str">
            <v>HANNIER PATRICK</v>
          </cell>
          <cell r="C194" t="str">
            <v>VELO CLUB HORNAING</v>
          </cell>
          <cell r="D194">
            <v>97</v>
          </cell>
          <cell r="E194">
            <v>6</v>
          </cell>
        </row>
        <row r="195">
          <cell r="B195" t="str">
            <v>ZAWODA MATTHIEU</v>
          </cell>
          <cell r="C195" t="str">
            <v>LEFOREST CYCLO CLUB</v>
          </cell>
          <cell r="D195">
            <v>0</v>
          </cell>
          <cell r="E195">
            <v>0</v>
          </cell>
        </row>
        <row r="196">
          <cell r="B196" t="str">
            <v>GOSTIAU GABRIEL</v>
          </cell>
          <cell r="C196" t="str">
            <v>VELO CLUB DE L'ESCAUT ANZIN</v>
          </cell>
          <cell r="D196">
            <v>0</v>
          </cell>
          <cell r="E196">
            <v>0</v>
          </cell>
        </row>
        <row r="197">
          <cell r="B197" t="str">
            <v>VILLAIN JEAN-JACQUES</v>
          </cell>
          <cell r="C197" t="str">
            <v>VELO SPORT NIVERNAIS MORVAN</v>
          </cell>
          <cell r="D197">
            <v>0</v>
          </cell>
          <cell r="E197">
            <v>0</v>
          </cell>
        </row>
        <row r="198">
          <cell r="B198" t="str">
            <v>RECOUPE THIERRY</v>
          </cell>
          <cell r="C198" t="str">
            <v>VELO CLUB  PONTOIS PONT STE MAXENCE</v>
          </cell>
          <cell r="D198">
            <v>79</v>
          </cell>
          <cell r="E198">
            <v>4</v>
          </cell>
        </row>
        <row r="199">
          <cell r="B199" t="str">
            <v>GENCE MICHEL</v>
          </cell>
          <cell r="C199" t="str">
            <v>TEAM B.B.L. HERGNIES</v>
          </cell>
          <cell r="D199">
            <v>0</v>
          </cell>
          <cell r="E199">
            <v>0</v>
          </cell>
        </row>
        <row r="200">
          <cell r="B200" t="str">
            <v>MARTINACHE OLIVIER</v>
          </cell>
          <cell r="C200" t="str">
            <v>CYCLO CLUB ORCHIES</v>
          </cell>
          <cell r="D200">
            <v>0</v>
          </cell>
          <cell r="E200">
            <v>0</v>
          </cell>
        </row>
        <row r="201">
          <cell r="B201" t="str">
            <v>BRUTIN PIERRE</v>
          </cell>
          <cell r="C201" t="str">
            <v>LA PEDALE MADELEINOISE</v>
          </cell>
          <cell r="D201">
            <v>0</v>
          </cell>
          <cell r="E201">
            <v>0</v>
          </cell>
        </row>
        <row r="202">
          <cell r="B202" t="str">
            <v>DANEL JEAN PIERRE</v>
          </cell>
          <cell r="C202" t="str">
            <v>BIACHE ST VAAST VELO CLUB</v>
          </cell>
          <cell r="D202">
            <v>0</v>
          </cell>
          <cell r="E202">
            <v>0</v>
          </cell>
        </row>
        <row r="203">
          <cell r="B203" t="str">
            <v>BARTKOWIAK JULIEN</v>
          </cell>
          <cell r="C203" t="str">
            <v>MANQUEVILLE LILLERS CLUB CYCLISTE</v>
          </cell>
          <cell r="D203">
            <v>19</v>
          </cell>
          <cell r="E203">
            <v>3</v>
          </cell>
        </row>
        <row r="204">
          <cell r="B204" t="str">
            <v>PAGANO BERNARD</v>
          </cell>
          <cell r="C204" t="str">
            <v>VELO CLUB HORNAING</v>
          </cell>
          <cell r="D204">
            <v>1</v>
          </cell>
          <cell r="E204">
            <v>1</v>
          </cell>
        </row>
        <row r="205">
          <cell r="D205">
            <v>0</v>
          </cell>
          <cell r="E205">
            <v>0</v>
          </cell>
        </row>
        <row r="206">
          <cell r="B206" t="str">
            <v>CONTESSE STEPHANE</v>
          </cell>
          <cell r="C206" t="str">
            <v>U.C. CAPELLOISE FOURMIES</v>
          </cell>
          <cell r="D206">
            <v>73</v>
          </cell>
          <cell r="E206">
            <v>4</v>
          </cell>
        </row>
        <row r="207">
          <cell r="B207" t="str">
            <v>BEGHIN MARTIAL</v>
          </cell>
          <cell r="C207" t="str">
            <v>LA PEDALE MADELEINOISE</v>
          </cell>
          <cell r="D207">
            <v>175</v>
          </cell>
          <cell r="E207">
            <v>8</v>
          </cell>
        </row>
        <row r="208">
          <cell r="B208" t="str">
            <v>SAUDEMONT HERVE</v>
          </cell>
          <cell r="C208" t="str">
            <v>SAULZOIR MONTRECOURT CYCLING CLUB</v>
          </cell>
          <cell r="D208">
            <v>116</v>
          </cell>
          <cell r="E208">
            <v>4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0</v>
          </cell>
          <cell r="E214">
            <v>0</v>
          </cell>
        </row>
        <row r="215">
          <cell r="D215">
            <v>0</v>
          </cell>
          <cell r="E215">
            <v>0</v>
          </cell>
        </row>
        <row r="216">
          <cell r="D216">
            <v>0</v>
          </cell>
          <cell r="E216">
            <v>0</v>
          </cell>
        </row>
      </sheetData>
      <sheetData sheetId="4">
        <row r="3">
          <cell r="B3" t="str">
            <v>SCROPPO VINCENT</v>
          </cell>
          <cell r="C3" t="str">
            <v>VELO CLUB DE LEWARDE (VCL)</v>
          </cell>
          <cell r="D3">
            <v>0</v>
          </cell>
          <cell r="E3">
            <v>0</v>
          </cell>
        </row>
        <row r="4">
          <cell r="B4" t="str">
            <v>CHOQUET ISABELLE</v>
          </cell>
          <cell r="C4" t="str">
            <v>UNION SPORTIVE SAINT ANDRE</v>
          </cell>
          <cell r="D4">
            <v>0</v>
          </cell>
          <cell r="E4">
            <v>0</v>
          </cell>
        </row>
        <row r="5">
          <cell r="B5" t="str">
            <v>MAJEROWICZ DANIEL</v>
          </cell>
          <cell r="C5" t="str">
            <v>VELO CLUB DE LEWARDE (VCL)</v>
          </cell>
          <cell r="D5">
            <v>0</v>
          </cell>
          <cell r="E5">
            <v>0</v>
          </cell>
        </row>
        <row r="6">
          <cell r="B6" t="str">
            <v>GRAVELLE THIERRY</v>
          </cell>
          <cell r="C6" t="str">
            <v>AMICALE LAIQUE SPORTIVE  ROEULX</v>
          </cell>
          <cell r="D6">
            <v>0</v>
          </cell>
          <cell r="E6">
            <v>0</v>
          </cell>
        </row>
        <row r="7">
          <cell r="B7" t="str">
            <v>VERDIN CLAUDE</v>
          </cell>
          <cell r="C7" t="str">
            <v>UNION SPORTIVE SAINT ANDRE</v>
          </cell>
          <cell r="D7">
            <v>36</v>
          </cell>
          <cell r="E7">
            <v>4</v>
          </cell>
        </row>
        <row r="8">
          <cell r="B8" t="str">
            <v>LEROY ALAIN</v>
          </cell>
          <cell r="C8" t="str">
            <v>WINGLES PYRAMIDES PASSION VTT</v>
          </cell>
          <cell r="D8">
            <v>0</v>
          </cell>
          <cell r="E8">
            <v>0</v>
          </cell>
        </row>
        <row r="9">
          <cell r="B9" t="str">
            <v>GORET JEAN LUC</v>
          </cell>
          <cell r="C9" t="str">
            <v>BAPAUME CLUB CYCLISTE</v>
          </cell>
          <cell r="D9">
            <v>0</v>
          </cell>
          <cell r="E9">
            <v>0</v>
          </cell>
        </row>
        <row r="10">
          <cell r="B10" t="str">
            <v>LANSIAU ALAIN</v>
          </cell>
          <cell r="C10" t="str">
            <v>HENIN ETOILE CYCLISTE HENINOISE</v>
          </cell>
          <cell r="D10">
            <v>0</v>
          </cell>
          <cell r="E10">
            <v>0</v>
          </cell>
        </row>
        <row r="11">
          <cell r="B11" t="str">
            <v>DROUVIN PATRICK</v>
          </cell>
          <cell r="C11" t="str">
            <v>OHM CYCLISME HESDIN</v>
          </cell>
          <cell r="D11">
            <v>0</v>
          </cell>
          <cell r="E11">
            <v>0</v>
          </cell>
        </row>
        <row r="12">
          <cell r="B12" t="str">
            <v>DELOT LAETITIA</v>
          </cell>
          <cell r="C12" t="str">
            <v>TEAM BIKE PRESEAU</v>
          </cell>
          <cell r="D12">
            <v>39</v>
          </cell>
          <cell r="E12">
            <v>4</v>
          </cell>
        </row>
        <row r="13">
          <cell r="B13" t="str">
            <v>TAQUET LAURENT</v>
          </cell>
          <cell r="C13" t="str">
            <v>FREE BIKING FAMILY ST AMAND LES EAUX</v>
          </cell>
          <cell r="D13">
            <v>0</v>
          </cell>
          <cell r="E13">
            <v>0</v>
          </cell>
        </row>
        <row r="14">
          <cell r="B14" t="str">
            <v>CARRETTE LENNIE</v>
          </cell>
          <cell r="C14" t="str">
            <v>LA PEDALE MADELEINOISE</v>
          </cell>
          <cell r="D14">
            <v>31</v>
          </cell>
          <cell r="E14">
            <v>3</v>
          </cell>
        </row>
        <row r="15">
          <cell r="B15" t="str">
            <v>VANACKER SANDRINE</v>
          </cell>
          <cell r="C15" t="str">
            <v>ETOILE CYCLISTE TOURCOING</v>
          </cell>
          <cell r="D15">
            <v>15</v>
          </cell>
          <cell r="E15">
            <v>3</v>
          </cell>
        </row>
        <row r="16">
          <cell r="B16" t="str">
            <v>RIVART FANNY</v>
          </cell>
          <cell r="C16" t="str">
            <v>GAZ ELEC CLUB DE DOUAI</v>
          </cell>
          <cell r="D16">
            <v>45</v>
          </cell>
          <cell r="E16">
            <v>9</v>
          </cell>
        </row>
        <row r="17">
          <cell r="B17" t="str">
            <v>WITTEK DASSONVILLE CELINE</v>
          </cell>
          <cell r="C17" t="str">
            <v>NOEUX VELO CLUB NOEUXOIS</v>
          </cell>
          <cell r="D17">
            <v>0</v>
          </cell>
          <cell r="E17">
            <v>0</v>
          </cell>
        </row>
        <row r="18">
          <cell r="B18" t="str">
            <v>MASSON JACKY</v>
          </cell>
          <cell r="C18" t="str">
            <v>AUXI LE CHATEAU VELOCE CLUB AUXILOIS</v>
          </cell>
          <cell r="D18">
            <v>0</v>
          </cell>
          <cell r="E18">
            <v>0</v>
          </cell>
        </row>
        <row r="19">
          <cell r="B19" t="str">
            <v>FAVIER FREDDY</v>
          </cell>
          <cell r="C19" t="str">
            <v>LEFOREST CYCLO CLUB</v>
          </cell>
          <cell r="D19">
            <v>0</v>
          </cell>
          <cell r="E19">
            <v>0</v>
          </cell>
        </row>
        <row r="20">
          <cell r="B20" t="str">
            <v>RICO COLLINE</v>
          </cell>
          <cell r="C20" t="str">
            <v>VELO CLUB UNION HALLUIN</v>
          </cell>
          <cell r="D20">
            <v>33</v>
          </cell>
          <cell r="E20">
            <v>5</v>
          </cell>
        </row>
        <row r="21">
          <cell r="B21" t="str">
            <v>DE OLIVEIRA VALENTE MANUEL</v>
          </cell>
          <cell r="C21" t="str">
            <v>ASSOCIATION CYCLISTE DE CUINCY</v>
          </cell>
          <cell r="D21">
            <v>0</v>
          </cell>
          <cell r="E21">
            <v>0</v>
          </cell>
        </row>
        <row r="22">
          <cell r="B22" t="str">
            <v>DELACROIX ANNE LAURE</v>
          </cell>
          <cell r="C22" t="str">
            <v>VELO CLUB SOLESMES</v>
          </cell>
          <cell r="D22">
            <v>122</v>
          </cell>
          <cell r="E22">
            <v>12</v>
          </cell>
        </row>
        <row r="23">
          <cell r="B23" t="str">
            <v>BRIXHE NATHALIE</v>
          </cell>
          <cell r="C23" t="str">
            <v>VTT  CLUB PONT SUR SAMBRE</v>
          </cell>
          <cell r="D23">
            <v>70</v>
          </cell>
          <cell r="E23">
            <v>10</v>
          </cell>
        </row>
        <row r="24">
          <cell r="B24" t="str">
            <v>LETUFFE FLAVIE</v>
          </cell>
          <cell r="C24" t="str">
            <v>CYCLO CLUB WAVRIN</v>
          </cell>
          <cell r="D24">
            <v>0</v>
          </cell>
          <cell r="E24">
            <v>0</v>
          </cell>
        </row>
        <row r="25">
          <cell r="B25" t="str">
            <v>GOUNINE ANNABELLE</v>
          </cell>
          <cell r="C25" t="str">
            <v>TEAM DECOPUB PROVILLE</v>
          </cell>
          <cell r="D25">
            <v>23</v>
          </cell>
          <cell r="E25">
            <v>2</v>
          </cell>
        </row>
        <row r="26">
          <cell r="B26" t="str">
            <v>HAVREZ CHRISTINE</v>
          </cell>
          <cell r="C26" t="str">
            <v>TEAM LINK AND RIDE HERIN</v>
          </cell>
          <cell r="D26">
            <v>96</v>
          </cell>
          <cell r="E26">
            <v>8</v>
          </cell>
        </row>
        <row r="27">
          <cell r="B27" t="str">
            <v>PAGANO LAURA</v>
          </cell>
          <cell r="C27" t="str">
            <v>TEAM B.B.L. HERGNIES</v>
          </cell>
          <cell r="D27">
            <v>88</v>
          </cell>
          <cell r="E27">
            <v>9</v>
          </cell>
        </row>
        <row r="28">
          <cell r="B28" t="str">
            <v>LEFEBVRE STEPHANIE</v>
          </cell>
          <cell r="C28" t="str">
            <v>HENIN ETOILE CYCLISTE HENINOISE</v>
          </cell>
          <cell r="D28">
            <v>34</v>
          </cell>
          <cell r="E28">
            <v>5</v>
          </cell>
        </row>
        <row r="29">
          <cell r="B29" t="str">
            <v>LECOCQ ELISA</v>
          </cell>
          <cell r="C29" t="str">
            <v>FENAIN CYCLO CLUB</v>
          </cell>
          <cell r="D29">
            <v>6</v>
          </cell>
          <cell r="E29">
            <v>1</v>
          </cell>
        </row>
        <row r="30">
          <cell r="B30" t="str">
            <v>BERNARD PÉRINE</v>
          </cell>
          <cell r="C30" t="str">
            <v>UNION SPORTIVE VALENCIENNES MARLY</v>
          </cell>
          <cell r="D30">
            <v>22</v>
          </cell>
          <cell r="E30">
            <v>3</v>
          </cell>
        </row>
        <row r="31">
          <cell r="B31" t="str">
            <v>NEVEU LEA</v>
          </cell>
          <cell r="C31" t="str">
            <v>HAVELUY CYCLO CLUB</v>
          </cell>
          <cell r="D31">
            <v>18</v>
          </cell>
          <cell r="E31">
            <v>5</v>
          </cell>
        </row>
        <row r="32">
          <cell r="B32" t="str">
            <v>SZAMRYLO MARIE</v>
          </cell>
          <cell r="C32" t="str">
            <v>ASSOCIATION CYCLISTE D'ETROEUNGT</v>
          </cell>
          <cell r="D32">
            <v>6</v>
          </cell>
          <cell r="E32">
            <v>1</v>
          </cell>
        </row>
        <row r="33">
          <cell r="B33" t="str">
            <v>PLANQUE OLIVIER</v>
          </cell>
          <cell r="C33" t="str">
            <v>VELO CLUB ARMENTIERES</v>
          </cell>
          <cell r="D33">
            <v>0</v>
          </cell>
          <cell r="E33">
            <v>0</v>
          </cell>
        </row>
        <row r="34">
          <cell r="B34" t="str">
            <v>JABLONSKI EVA</v>
          </cell>
          <cell r="C34" t="str">
            <v>TEAM B.B.L. HERGNIES</v>
          </cell>
          <cell r="D34">
            <v>109</v>
          </cell>
          <cell r="E34">
            <v>11</v>
          </cell>
        </row>
        <row r="35">
          <cell r="B35" t="str">
            <v>ALEXANDRE MAGGY</v>
          </cell>
          <cell r="C35" t="str">
            <v>VELO CLUB SOLESMES</v>
          </cell>
          <cell r="D35">
            <v>83</v>
          </cell>
          <cell r="E35">
            <v>8</v>
          </cell>
        </row>
        <row r="36">
          <cell r="B36" t="str">
            <v>BRIAULT CORALIE</v>
          </cell>
          <cell r="C36" t="str">
            <v>OHM CYCLISME HESDIN</v>
          </cell>
          <cell r="D36">
            <v>0</v>
          </cell>
          <cell r="E36">
            <v>0</v>
          </cell>
        </row>
        <row r="37">
          <cell r="B37" t="str">
            <v>COUSSIN VIRGINIE</v>
          </cell>
          <cell r="C37" t="str">
            <v>VELO CLUB UNION HALLUIN</v>
          </cell>
          <cell r="D37">
            <v>30</v>
          </cell>
          <cell r="E37">
            <v>2</v>
          </cell>
        </row>
        <row r="38">
          <cell r="B38" t="str">
            <v>GAROT LAURENCE</v>
          </cell>
          <cell r="C38" t="str">
            <v>FLEURBAIX TEAM SHARK VTT</v>
          </cell>
          <cell r="D38">
            <v>48</v>
          </cell>
          <cell r="E38">
            <v>5</v>
          </cell>
        </row>
        <row r="39">
          <cell r="B39" t="str">
            <v>MASCLET PAULINE</v>
          </cell>
          <cell r="C39" t="str">
            <v>ASSOCIATION CYCLISTE D'ETROEUNGT</v>
          </cell>
          <cell r="D39">
            <v>136</v>
          </cell>
          <cell r="E39">
            <v>10</v>
          </cell>
        </row>
        <row r="40">
          <cell r="B40" t="str">
            <v>LENGLIN SYLVIANE</v>
          </cell>
          <cell r="C40" t="str">
            <v>LOOS EN GOHELLE VELO CLUB LOOSSOIS</v>
          </cell>
          <cell r="D40">
            <v>23</v>
          </cell>
          <cell r="E40">
            <v>4</v>
          </cell>
        </row>
        <row r="41">
          <cell r="B41" t="str">
            <v>SALET CAROLINE</v>
          </cell>
          <cell r="C41" t="str">
            <v>CYCLOS RANDONNEURS LA BASSEE</v>
          </cell>
          <cell r="D41">
            <v>0</v>
          </cell>
          <cell r="E41">
            <v>0</v>
          </cell>
        </row>
        <row r="42">
          <cell r="B42" t="str">
            <v>FOIREST PASCAL</v>
          </cell>
          <cell r="C42" t="str">
            <v>BAPAUME CLUB CYCLISTE</v>
          </cell>
          <cell r="D42">
            <v>0</v>
          </cell>
          <cell r="E42">
            <v>0</v>
          </cell>
        </row>
        <row r="43">
          <cell r="B43" t="str">
            <v>DOCHNIAK DOROTHEE</v>
          </cell>
          <cell r="C43" t="str">
            <v>HAVELUY CYCLO CLUB</v>
          </cell>
          <cell r="D43">
            <v>34</v>
          </cell>
          <cell r="E43">
            <v>4</v>
          </cell>
        </row>
        <row r="44">
          <cell r="B44" t="str">
            <v>CREPIEUX DOROTHEE</v>
          </cell>
          <cell r="C44" t="str">
            <v>HENIN ETOILE CYCLISTE HENINOISE</v>
          </cell>
          <cell r="D44">
            <v>21</v>
          </cell>
          <cell r="E44">
            <v>5</v>
          </cell>
        </row>
        <row r="45">
          <cell r="B45" t="str">
            <v>DEREGNAUCOURT JOHANNA</v>
          </cell>
          <cell r="C45" t="str">
            <v>TEAM LINK AND RIDE HERIN</v>
          </cell>
          <cell r="D45">
            <v>40</v>
          </cell>
          <cell r="E45">
            <v>3</v>
          </cell>
        </row>
        <row r="46">
          <cell r="B46" t="str">
            <v>MICHAU PASCAL DANIEL</v>
          </cell>
          <cell r="C46" t="str">
            <v>VELO CLUB DE LEWARDE (VCL)</v>
          </cell>
          <cell r="D46">
            <v>0</v>
          </cell>
          <cell r="E46">
            <v>0</v>
          </cell>
        </row>
        <row r="47">
          <cell r="B47" t="str">
            <v>PAYEN MATHILDE</v>
          </cell>
          <cell r="C47" t="str">
            <v>AGNY AMICALE LAIQUE</v>
          </cell>
          <cell r="D47">
            <v>26</v>
          </cell>
          <cell r="E47">
            <v>2</v>
          </cell>
        </row>
        <row r="48">
          <cell r="B48" t="str">
            <v>DUMONT LUCIE</v>
          </cell>
          <cell r="C48" t="str">
            <v>CLUB CYCLISTE D'ISBERGUES MOLINGHEM</v>
          </cell>
          <cell r="D48">
            <v>70</v>
          </cell>
          <cell r="E48">
            <v>8</v>
          </cell>
        </row>
        <row r="49">
          <cell r="B49" t="str">
            <v>MAMBOURG MANON</v>
          </cell>
          <cell r="C49" t="str">
            <v>ASSOCIATION CYCLISTE BELLAINGEOISE</v>
          </cell>
          <cell r="D49">
            <v>6</v>
          </cell>
          <cell r="E49">
            <v>3</v>
          </cell>
        </row>
        <row r="50">
          <cell r="B50" t="str">
            <v>LANDAS PRIMEROSE</v>
          </cell>
          <cell r="C50" t="str">
            <v>UNION SPORTIVE SAINT ANDRE</v>
          </cell>
          <cell r="D50">
            <v>203</v>
          </cell>
          <cell r="E50">
            <v>15</v>
          </cell>
        </row>
        <row r="51">
          <cell r="B51" t="str">
            <v>BRIOTE EMMA</v>
          </cell>
          <cell r="C51" t="str">
            <v>OHM CYCLISME HESDIN</v>
          </cell>
          <cell r="D51">
            <v>0</v>
          </cell>
          <cell r="E51">
            <v>0</v>
          </cell>
        </row>
        <row r="52">
          <cell r="B52" t="str">
            <v>CASTEL SABRINA</v>
          </cell>
          <cell r="C52" t="str">
            <v>ESPOIR CYCLISTE WAMBRECHIES MARQUETTE</v>
          </cell>
          <cell r="D52">
            <v>0</v>
          </cell>
          <cell r="E52">
            <v>0</v>
          </cell>
        </row>
        <row r="53">
          <cell r="B53" t="str">
            <v>TOURNEUX LOUNA</v>
          </cell>
          <cell r="C53" t="str">
            <v>ENTENTE CYCLISTE DE FONTAINE AU BOIS</v>
          </cell>
          <cell r="D53">
            <v>56</v>
          </cell>
          <cell r="E53">
            <v>6</v>
          </cell>
        </row>
        <row r="54">
          <cell r="B54" t="str">
            <v>PARMENTIER MAIWENN</v>
          </cell>
          <cell r="C54" t="str">
            <v>HENIN ETOILE CYCLISTE HENINOISE</v>
          </cell>
          <cell r="D54">
            <v>8</v>
          </cell>
          <cell r="E54">
            <v>1</v>
          </cell>
        </row>
        <row r="55">
          <cell r="B55" t="str">
            <v>BURIDON RACHEL</v>
          </cell>
          <cell r="C55" t="str">
            <v>CYCLO CLUB ORCHIES</v>
          </cell>
          <cell r="D55">
            <v>71</v>
          </cell>
          <cell r="E55">
            <v>5</v>
          </cell>
        </row>
        <row r="56">
          <cell r="B56" t="str">
            <v>LEFEBVRE LEONIE</v>
          </cell>
          <cell r="C56" t="str">
            <v>ASSOCIATION CYCLISTE D'ETROEUNGT</v>
          </cell>
          <cell r="D56">
            <v>24</v>
          </cell>
          <cell r="E56">
            <v>4</v>
          </cell>
        </row>
        <row r="57">
          <cell r="B57" t="str">
            <v>MEUNIER ROSALIE</v>
          </cell>
          <cell r="C57" t="str">
            <v>TEAM AVESNOIS - LEVAL</v>
          </cell>
          <cell r="D57">
            <v>38</v>
          </cell>
          <cell r="E57">
            <v>4</v>
          </cell>
        </row>
        <row r="58">
          <cell r="B58" t="str">
            <v>MARTIN JUSTINE</v>
          </cell>
          <cell r="C58" t="str">
            <v>MANQUEVILLE LILLERS CLUB CYCLISTE</v>
          </cell>
          <cell r="D58">
            <v>5</v>
          </cell>
          <cell r="E58">
            <v>1</v>
          </cell>
        </row>
        <row r="59">
          <cell r="B59" t="str">
            <v>DUPUIS JULIETTE</v>
          </cell>
          <cell r="C59" t="str">
            <v>VTT SAINT AMAND LES EAUX</v>
          </cell>
          <cell r="D59">
            <v>13</v>
          </cell>
          <cell r="E59">
            <v>1</v>
          </cell>
        </row>
        <row r="60">
          <cell r="B60" t="str">
            <v>BAILLEUL CYRINE</v>
          </cell>
          <cell r="C60" t="str">
            <v>ETOILE CYCLISTE TOURCOING</v>
          </cell>
          <cell r="D60">
            <v>1</v>
          </cell>
          <cell r="E60">
            <v>2</v>
          </cell>
        </row>
        <row r="61">
          <cell r="B61" t="str">
            <v>HELBICQ LAURA</v>
          </cell>
          <cell r="C61" t="str">
            <v>GAZ ELEC CLUB DE DOUAI</v>
          </cell>
          <cell r="D61">
            <v>32</v>
          </cell>
          <cell r="E61">
            <v>5</v>
          </cell>
        </row>
        <row r="62">
          <cell r="B62" t="str">
            <v>SAUGRAIN KLOE</v>
          </cell>
          <cell r="C62" t="str">
            <v>ETOILE CYCLISTE TOURCOING</v>
          </cell>
          <cell r="D62">
            <v>0</v>
          </cell>
          <cell r="E62">
            <v>0</v>
          </cell>
        </row>
        <row r="63">
          <cell r="B63" t="str">
            <v>FAUCONNIER LEONIE</v>
          </cell>
          <cell r="C63" t="str">
            <v>ASSOCIATION CYCLISTE D'ETROEUNGT</v>
          </cell>
          <cell r="D63">
            <v>44</v>
          </cell>
          <cell r="E63">
            <v>4</v>
          </cell>
        </row>
        <row r="64">
          <cell r="B64" t="str">
            <v>PLOMION JADE</v>
          </cell>
          <cell r="C64" t="str">
            <v>GAZ ELEC CLUB DE DOUAI</v>
          </cell>
          <cell r="D64">
            <v>15</v>
          </cell>
          <cell r="E64">
            <v>1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0</v>
          </cell>
          <cell r="E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xport CC 2022"/>
    </sheetNames>
    <sheetDataSet>
      <sheetData sheetId="0">
        <row r="2">
          <cell r="D2" t="str">
            <v>AECK GAUTIER</v>
          </cell>
          <cell r="E2" t="str">
            <v>M</v>
          </cell>
          <cell r="F2" t="str">
            <v>UNION SPORTIVE SAINT ANDRE</v>
          </cell>
          <cell r="G2">
            <v>31178</v>
          </cell>
          <cell r="H2" t="str">
            <v>Adulte Masculin 30/39 ans</v>
          </cell>
          <cell r="I2" t="str">
            <v>2022</v>
          </cell>
          <cell r="J2" t="str">
            <v>05999109746</v>
          </cell>
        </row>
        <row r="3">
          <cell r="D3" t="str">
            <v>ALEXANDRE ABBY</v>
          </cell>
          <cell r="E3" t="str">
            <v>F</v>
          </cell>
          <cell r="F3" t="str">
            <v>VELO CLUB SOLESMES</v>
          </cell>
          <cell r="G3">
            <v>41100</v>
          </cell>
          <cell r="H3" t="str">
            <v>Jeune Féminin 9/10 ans</v>
          </cell>
          <cell r="I3" t="str">
            <v>2022</v>
          </cell>
          <cell r="J3" t="str">
            <v>05999105842</v>
          </cell>
        </row>
        <row r="4">
          <cell r="D4" t="str">
            <v>ALEXANDRE GREGORY</v>
          </cell>
          <cell r="E4" t="str">
            <v>M</v>
          </cell>
          <cell r="F4" t="str">
            <v>VELO CLUB SOLESMES</v>
          </cell>
          <cell r="G4">
            <v>29812</v>
          </cell>
          <cell r="H4" t="str">
            <v>Adulte Masculin 40/49 ans</v>
          </cell>
          <cell r="I4" t="str">
            <v>2022</v>
          </cell>
          <cell r="J4" t="str">
            <v>05999081763</v>
          </cell>
        </row>
        <row r="5">
          <cell r="D5" t="str">
            <v>ALEXANDRE LONY</v>
          </cell>
          <cell r="E5" t="str">
            <v>M</v>
          </cell>
          <cell r="F5" t="str">
            <v>VELO CLUB SOLESMES</v>
          </cell>
          <cell r="G5">
            <v>40456</v>
          </cell>
          <cell r="H5" t="str">
            <v>Jeune Masculin 11/12 ans</v>
          </cell>
          <cell r="I5" t="str">
            <v>2022</v>
          </cell>
          <cell r="J5" t="str">
            <v>05999105841</v>
          </cell>
        </row>
        <row r="6">
          <cell r="D6" t="str">
            <v>ALEXANDRE MAGGY</v>
          </cell>
          <cell r="E6" t="str">
            <v>F</v>
          </cell>
          <cell r="F6" t="str">
            <v>VELO CLUB SOLESMES</v>
          </cell>
          <cell r="G6">
            <v>30481</v>
          </cell>
          <cell r="H6" t="str">
            <v>Adulte Féminin 30/39 ans</v>
          </cell>
          <cell r="I6" t="str">
            <v>2022</v>
          </cell>
          <cell r="J6" t="str">
            <v>05999123975</v>
          </cell>
        </row>
        <row r="7">
          <cell r="D7" t="str">
            <v>ALLART OCEANE</v>
          </cell>
          <cell r="E7" t="str">
            <v>F</v>
          </cell>
          <cell r="F7" t="str">
            <v>TEAM DECOPUB PROVILLE</v>
          </cell>
          <cell r="G7">
            <v>36731</v>
          </cell>
          <cell r="H7" t="str">
            <v>Adulte Féminin 17/29 ans</v>
          </cell>
          <cell r="I7" t="str">
            <v>2022</v>
          </cell>
          <cell r="J7" t="str">
            <v>05999062447</v>
          </cell>
        </row>
        <row r="8">
          <cell r="D8" t="str">
            <v>ANCEAU JEAN BERNARD</v>
          </cell>
          <cell r="E8" t="str">
            <v>M</v>
          </cell>
          <cell r="F8" t="str">
            <v>ASSOCIATION CYCLISTE D'ETROEUNGT</v>
          </cell>
          <cell r="G8">
            <v>24980</v>
          </cell>
          <cell r="H8" t="str">
            <v>Adulte Masculin 50/59 ans</v>
          </cell>
          <cell r="I8" t="str">
            <v>2022</v>
          </cell>
          <cell r="J8" t="str">
            <v>05999067171</v>
          </cell>
        </row>
        <row r="9">
          <cell r="D9" t="str">
            <v>AUSSEMS JEAN-YVES</v>
          </cell>
          <cell r="E9" t="str">
            <v>M</v>
          </cell>
          <cell r="F9" t="str">
            <v>UNION SPORTIVE SAINT ANDRE</v>
          </cell>
          <cell r="G9">
            <v>28362</v>
          </cell>
          <cell r="H9" t="str">
            <v>Adulte Masculin 40/49 ans</v>
          </cell>
          <cell r="I9" t="str">
            <v>2022</v>
          </cell>
          <cell r="J9" t="str">
            <v>05999124130</v>
          </cell>
        </row>
        <row r="10">
          <cell r="D10" t="str">
            <v>BARBIEUX FRANCK</v>
          </cell>
          <cell r="E10" t="str">
            <v>M</v>
          </cell>
          <cell r="F10" t="str">
            <v>UNION SPORTIVE VALENCIENNES MARLY</v>
          </cell>
          <cell r="G10">
            <v>30453</v>
          </cell>
          <cell r="H10" t="str">
            <v>Adulte Masculin 30/39 ans</v>
          </cell>
          <cell r="I10" t="str">
            <v>2022</v>
          </cell>
          <cell r="J10" t="str">
            <v>05999056992</v>
          </cell>
        </row>
        <row r="11">
          <cell r="D11" t="str">
            <v>BARTIER SERGE</v>
          </cell>
          <cell r="E11" t="str">
            <v>M</v>
          </cell>
          <cell r="F11" t="str">
            <v>CAMPHIN EN CAREMBAULT CYCLING TEAM</v>
          </cell>
          <cell r="G11">
            <v>23676</v>
          </cell>
          <cell r="H11" t="str">
            <v>Adulte Masculin 50/59 ans</v>
          </cell>
          <cell r="I11" t="str">
            <v>2022</v>
          </cell>
          <cell r="J11" t="str">
            <v>05999025677</v>
          </cell>
        </row>
        <row r="12">
          <cell r="D12" t="str">
            <v>BAUW EDOUARD</v>
          </cell>
          <cell r="E12" t="str">
            <v>M</v>
          </cell>
          <cell r="F12" t="str">
            <v>TEAM LABIERE BAILLEUL</v>
          </cell>
          <cell r="G12">
            <v>30088</v>
          </cell>
          <cell r="H12" t="str">
            <v>Adulte Masculin 40/49 ans</v>
          </cell>
          <cell r="I12" t="str">
            <v>2022</v>
          </cell>
          <cell r="J12" t="str">
            <v>05999109916</v>
          </cell>
        </row>
        <row r="13">
          <cell r="D13" t="str">
            <v>BECAERT LOIC</v>
          </cell>
          <cell r="E13" t="str">
            <v>M</v>
          </cell>
          <cell r="F13" t="str">
            <v>TEAM LABIERE BAILLEUL</v>
          </cell>
          <cell r="G13">
            <v>28185</v>
          </cell>
          <cell r="H13" t="str">
            <v>Adulte Masculin 40/49 ans</v>
          </cell>
          <cell r="I13" t="str">
            <v>2022</v>
          </cell>
          <cell r="J13" t="str">
            <v>05999111208</v>
          </cell>
        </row>
        <row r="14">
          <cell r="D14" t="str">
            <v>BECUWE DENIS</v>
          </cell>
          <cell r="E14" t="str">
            <v>M</v>
          </cell>
          <cell r="F14" t="str">
            <v>TEAM LABIERE BAILLEUL</v>
          </cell>
          <cell r="G14">
            <v>27985</v>
          </cell>
          <cell r="H14" t="str">
            <v>Adulte Masculin 40/49 ans</v>
          </cell>
          <cell r="I14" t="str">
            <v>2021</v>
          </cell>
          <cell r="J14" t="str">
            <v>05999002209</v>
          </cell>
        </row>
        <row r="15">
          <cell r="D15" t="str">
            <v>BENOIT JEREMY</v>
          </cell>
          <cell r="E15" t="str">
            <v>M</v>
          </cell>
          <cell r="F15" t="str">
            <v>CERCLE OLYMPIQUE MARCOING</v>
          </cell>
          <cell r="G15">
            <v>31098</v>
          </cell>
          <cell r="H15" t="str">
            <v>Adulte Masculin 30/39 ans</v>
          </cell>
          <cell r="I15" t="str">
            <v>2022</v>
          </cell>
          <cell r="J15" t="str">
            <v>05999064434</v>
          </cell>
        </row>
        <row r="16">
          <cell r="D16" t="str">
            <v>BERNIER BRUNO</v>
          </cell>
          <cell r="E16" t="str">
            <v>M</v>
          </cell>
          <cell r="F16" t="str">
            <v>U.C. CAPELLOISE FOURMIES</v>
          </cell>
          <cell r="G16">
            <v>23470</v>
          </cell>
          <cell r="H16" t="str">
            <v>Adulte Masculin 50/59 ans</v>
          </cell>
          <cell r="I16" t="str">
            <v>2022</v>
          </cell>
          <cell r="J16" t="str">
            <v>05999068625</v>
          </cell>
        </row>
        <row r="17">
          <cell r="D17" t="str">
            <v>BERNIER STEPHANE</v>
          </cell>
          <cell r="E17" t="str">
            <v>M</v>
          </cell>
          <cell r="F17" t="str">
            <v>U.C. CAPELLOISE FOURMIES</v>
          </cell>
          <cell r="G17">
            <v>26693</v>
          </cell>
          <cell r="H17" t="str">
            <v>Adulte Masculin 40/49 ans</v>
          </cell>
          <cell r="I17" t="str">
            <v>2022</v>
          </cell>
          <cell r="J17" t="str">
            <v>05999068624</v>
          </cell>
        </row>
        <row r="18">
          <cell r="D18" t="str">
            <v>BERRIER LUDOVIC</v>
          </cell>
          <cell r="E18" t="str">
            <v>M</v>
          </cell>
          <cell r="F18" t="str">
            <v>UNION VELOCIPEDIQUE JEUMONT MARPENT</v>
          </cell>
          <cell r="G18">
            <v>25754</v>
          </cell>
          <cell r="H18" t="str">
            <v>Adulte Masculin 50/59 ans</v>
          </cell>
          <cell r="I18" t="str">
            <v>2022</v>
          </cell>
          <cell r="J18" t="str">
            <v>05999019952</v>
          </cell>
        </row>
        <row r="19">
          <cell r="D19" t="str">
            <v>BERTHE THOMAS</v>
          </cell>
          <cell r="E19" t="str">
            <v>M</v>
          </cell>
          <cell r="F19" t="str">
            <v>UNION SPORTIVE VALENCIENNES MARLY</v>
          </cell>
          <cell r="G19">
            <v>30834</v>
          </cell>
          <cell r="H19" t="str">
            <v>Adulte Masculin 30/39 ans</v>
          </cell>
          <cell r="I19" t="str">
            <v>2022</v>
          </cell>
          <cell r="J19" t="str">
            <v>05999018274</v>
          </cell>
        </row>
        <row r="20">
          <cell r="D20" t="str">
            <v>BERTIN PASCAL</v>
          </cell>
          <cell r="E20" t="str">
            <v>M</v>
          </cell>
          <cell r="F20" t="str">
            <v>TEAM DECOPUB PROVILLE</v>
          </cell>
          <cell r="G20">
            <v>21962</v>
          </cell>
          <cell r="H20" t="str">
            <v>Adulte Masculin 60 ans et plus</v>
          </cell>
          <cell r="I20" t="str">
            <v>2022</v>
          </cell>
          <cell r="J20" t="str">
            <v>05999017336</v>
          </cell>
        </row>
        <row r="21">
          <cell r="D21" t="str">
            <v>BERTIN SOPHIE</v>
          </cell>
          <cell r="E21" t="str">
            <v>F</v>
          </cell>
          <cell r="F21" t="str">
            <v>TEAM DECOPUB PROVILLE</v>
          </cell>
          <cell r="G21">
            <v>26421</v>
          </cell>
          <cell r="H21" t="str">
            <v>Adulte Féminin 40 ans et plus</v>
          </cell>
          <cell r="I21" t="str">
            <v>2022</v>
          </cell>
          <cell r="J21" t="str">
            <v>05999017337</v>
          </cell>
        </row>
        <row r="22">
          <cell r="D22" t="str">
            <v>BISIAUX PAOLO</v>
          </cell>
          <cell r="E22" t="str">
            <v>M</v>
          </cell>
          <cell r="F22" t="str">
            <v>ETOILE CYCLISTE LIEU ST AMAND</v>
          </cell>
          <cell r="G22">
            <v>40393</v>
          </cell>
          <cell r="H22" t="str">
            <v>Jeune Masculin 11/12 ans</v>
          </cell>
          <cell r="I22" t="str">
            <v>2022</v>
          </cell>
          <cell r="J22" t="str">
            <v>05999037199</v>
          </cell>
        </row>
        <row r="23">
          <cell r="D23" t="str">
            <v>BONNAY LUCAS</v>
          </cell>
          <cell r="E23" t="str">
            <v>M</v>
          </cell>
          <cell r="F23" t="str">
            <v>ETOILE CYCLISTE TOURCOING</v>
          </cell>
          <cell r="G23">
            <v>38478</v>
          </cell>
          <cell r="H23" t="str">
            <v>Adulte Masculin 17/19 ans</v>
          </cell>
          <cell r="I23" t="str">
            <v>2022</v>
          </cell>
          <cell r="J23" t="str">
            <v>05999027660</v>
          </cell>
        </row>
        <row r="24">
          <cell r="D24" t="str">
            <v>BORCEUX JERRY</v>
          </cell>
          <cell r="E24" t="str">
            <v>M</v>
          </cell>
          <cell r="F24" t="str">
            <v>U.C. CAPELLOISE FOURMIES</v>
          </cell>
          <cell r="G24">
            <v>32555</v>
          </cell>
          <cell r="H24" t="str">
            <v>Adulte Masculin 30/39 ans</v>
          </cell>
          <cell r="I24" t="str">
            <v>2022</v>
          </cell>
          <cell r="J24" t="str">
            <v>05999128028</v>
          </cell>
        </row>
        <row r="25">
          <cell r="D25" t="str">
            <v>BOUTONNE FRÉDÉRIC</v>
          </cell>
          <cell r="E25" t="str">
            <v>M</v>
          </cell>
          <cell r="F25" t="str">
            <v>UNION SPORTIVE SAINT ANDRE</v>
          </cell>
          <cell r="G25">
            <v>25198</v>
          </cell>
          <cell r="H25" t="str">
            <v>Adulte Masculin 50/59 ans</v>
          </cell>
          <cell r="I25" t="str">
            <v>2022</v>
          </cell>
          <cell r="J25" t="str">
            <v>05999021237</v>
          </cell>
        </row>
        <row r="26">
          <cell r="D26" t="str">
            <v>BOUVET GRICOURT HUGO</v>
          </cell>
          <cell r="E26" t="str">
            <v>M</v>
          </cell>
          <cell r="F26" t="str">
            <v>ESPOIR CYCLISTE WAMBRECHIES MARQUETTE</v>
          </cell>
          <cell r="G26">
            <v>34537</v>
          </cell>
          <cell r="H26" t="str">
            <v>Adulte Masculin 20/29 ans</v>
          </cell>
          <cell r="I26" t="str">
            <v>2022</v>
          </cell>
          <cell r="J26" t="str">
            <v>05999124234</v>
          </cell>
        </row>
        <row r="27">
          <cell r="D27" t="str">
            <v>BREVIERE ALEXANDRE</v>
          </cell>
          <cell r="E27" t="str">
            <v>M</v>
          </cell>
          <cell r="F27" t="str">
            <v>CAMPHIN EN CAREMBAULT CYCLING TEAM</v>
          </cell>
          <cell r="G27">
            <v>26860</v>
          </cell>
          <cell r="H27" t="str">
            <v>Adulte Masculin 40/49 ans</v>
          </cell>
          <cell r="I27" t="str">
            <v>2022</v>
          </cell>
          <cell r="J27" t="str">
            <v>05996219535</v>
          </cell>
        </row>
        <row r="28">
          <cell r="D28" t="str">
            <v>BROUTIN ANTOINE</v>
          </cell>
          <cell r="E28" t="str">
            <v>M</v>
          </cell>
          <cell r="F28" t="str">
            <v>ASSOCIATION CYCLISTE DE CUINCY</v>
          </cell>
          <cell r="G28">
            <v>34669</v>
          </cell>
          <cell r="H28" t="str">
            <v>Adulte Masculin 20/29 ans</v>
          </cell>
          <cell r="I28" t="str">
            <v>2022</v>
          </cell>
          <cell r="J28" t="str">
            <v>05999112476</v>
          </cell>
        </row>
        <row r="29">
          <cell r="D29" t="str">
            <v>BUGNICOURT CYRIL</v>
          </cell>
          <cell r="E29" t="str">
            <v>M</v>
          </cell>
          <cell r="F29" t="str">
            <v>UNION VELOCIPEDIQUE FOURMISIENNE</v>
          </cell>
          <cell r="G29">
            <v>27887</v>
          </cell>
          <cell r="H29" t="str">
            <v>Adulte Masculin 40/49 ans</v>
          </cell>
          <cell r="I29" t="str">
            <v>2022</v>
          </cell>
          <cell r="J29" t="str">
            <v>05996216283</v>
          </cell>
        </row>
        <row r="30">
          <cell r="D30" t="str">
            <v>BUGNICOURT ELIAS</v>
          </cell>
          <cell r="E30" t="str">
            <v>M</v>
          </cell>
          <cell r="F30" t="str">
            <v>UNION VELOCIPEDIQUE FOURMISIENNE</v>
          </cell>
          <cell r="G30">
            <v>39837</v>
          </cell>
          <cell r="H30" t="str">
            <v>Jeune Masculin 13/14 ans</v>
          </cell>
          <cell r="I30" t="str">
            <v>2022</v>
          </cell>
          <cell r="J30" t="str">
            <v>05999046341</v>
          </cell>
        </row>
        <row r="31">
          <cell r="D31" t="str">
            <v>BURY FANNY</v>
          </cell>
          <cell r="E31" t="str">
            <v>F</v>
          </cell>
          <cell r="F31" t="str">
            <v>ETOILE CYCLISTE LIEU ST AMAND</v>
          </cell>
          <cell r="G31">
            <v>33979</v>
          </cell>
          <cell r="H31" t="str">
            <v>Adulte Féminin 17/29 ans</v>
          </cell>
          <cell r="I31" t="str">
            <v>2022</v>
          </cell>
          <cell r="J31" t="str">
            <v>05996216278</v>
          </cell>
        </row>
        <row r="32">
          <cell r="D32" t="str">
            <v>CAILLEAU ANTHONY</v>
          </cell>
          <cell r="E32" t="str">
            <v>M</v>
          </cell>
          <cell r="F32" t="str">
            <v>UNION VELOCIPEDIQUE FOURMISIENNE</v>
          </cell>
          <cell r="G32">
            <v>32038</v>
          </cell>
          <cell r="H32" t="str">
            <v>Adulte Masculin 30/39 ans</v>
          </cell>
          <cell r="I32" t="str">
            <v>2022</v>
          </cell>
          <cell r="J32" t="str">
            <v>05999125032</v>
          </cell>
        </row>
        <row r="33">
          <cell r="D33" t="str">
            <v>CAILLET ROMAIN</v>
          </cell>
          <cell r="E33" t="str">
            <v>M</v>
          </cell>
          <cell r="F33" t="str">
            <v>ESPOIR CYCLISTE WAMBRECHIES MARQUETTE</v>
          </cell>
          <cell r="G33">
            <v>31718</v>
          </cell>
          <cell r="H33" t="str">
            <v>Adulte Masculin 30/39 ans</v>
          </cell>
          <cell r="I33" t="str">
            <v>2022</v>
          </cell>
          <cell r="J33" t="str">
            <v>05999128138</v>
          </cell>
        </row>
        <row r="34">
          <cell r="D34" t="str">
            <v>CANONNE STEVEN</v>
          </cell>
          <cell r="E34" t="str">
            <v>M</v>
          </cell>
          <cell r="F34" t="str">
            <v>VELO SPRINT DE L'OSTREVENT - AUBERCHICOURT</v>
          </cell>
          <cell r="G34">
            <v>36872</v>
          </cell>
          <cell r="H34" t="str">
            <v>Adulte Masculin 20/29 ans</v>
          </cell>
          <cell r="I34" t="str">
            <v>2022</v>
          </cell>
          <cell r="J34" t="str">
            <v>05999097829</v>
          </cell>
        </row>
        <row r="35">
          <cell r="D35" t="str">
            <v>CANU CHRISTIAN</v>
          </cell>
          <cell r="E35" t="str">
            <v>M</v>
          </cell>
          <cell r="F35" t="str">
            <v>ETOILE CYCLISTE TOURCOING</v>
          </cell>
          <cell r="G35">
            <v>25799</v>
          </cell>
          <cell r="H35" t="str">
            <v>Adulte Masculin 50/59 ans</v>
          </cell>
          <cell r="I35" t="str">
            <v>2022</v>
          </cell>
          <cell r="J35" t="str">
            <v>05999124959</v>
          </cell>
        </row>
        <row r="36">
          <cell r="D36" t="str">
            <v>CANU ERWAN</v>
          </cell>
          <cell r="E36" t="str">
            <v>M</v>
          </cell>
          <cell r="F36" t="str">
            <v>ETOILE CYCLISTE TOURCOING</v>
          </cell>
          <cell r="G36">
            <v>39661</v>
          </cell>
          <cell r="H36" t="str">
            <v>Jeune Masculin 13/14 ans</v>
          </cell>
          <cell r="I36" t="str">
            <v>2022</v>
          </cell>
          <cell r="J36" t="str">
            <v>05999111467</v>
          </cell>
        </row>
        <row r="37">
          <cell r="D37" t="str">
            <v>CAPELLE FRANCKY</v>
          </cell>
          <cell r="E37" t="str">
            <v>M</v>
          </cell>
          <cell r="F37" t="str">
            <v>ETOILE CYCLISTE TOURCOING</v>
          </cell>
          <cell r="G37">
            <v>27868</v>
          </cell>
          <cell r="H37" t="str">
            <v>Adulte Masculin 40/49 ans</v>
          </cell>
          <cell r="I37" t="str">
            <v>2022</v>
          </cell>
          <cell r="J37" t="str">
            <v>05994039435</v>
          </cell>
        </row>
        <row r="38">
          <cell r="D38" t="str">
            <v>CAPELLE SIMON</v>
          </cell>
          <cell r="E38" t="str">
            <v>M</v>
          </cell>
          <cell r="F38" t="str">
            <v>ETOILE CYCLISTE TOURCOING</v>
          </cell>
          <cell r="G38">
            <v>40364</v>
          </cell>
          <cell r="H38" t="str">
            <v>Jeune Masculin 11/12 ans</v>
          </cell>
          <cell r="I38" t="str">
            <v>2022</v>
          </cell>
          <cell r="J38" t="str">
            <v>05999085171</v>
          </cell>
        </row>
        <row r="39">
          <cell r="D39" t="str">
            <v>CARDINAL NATHAN</v>
          </cell>
          <cell r="E39" t="str">
            <v>M</v>
          </cell>
          <cell r="F39" t="str">
            <v>HAVELUY CYCLO CLUB</v>
          </cell>
          <cell r="G39">
            <v>39223</v>
          </cell>
          <cell r="H39" t="str">
            <v>Jeune Masculin 15/16 ans</v>
          </cell>
          <cell r="I39" t="str">
            <v>2022</v>
          </cell>
          <cell r="J39" t="str">
            <v>05999127626</v>
          </cell>
        </row>
        <row r="40">
          <cell r="D40" t="str">
            <v>CARDON . DAVID</v>
          </cell>
          <cell r="E40" t="str">
            <v>M</v>
          </cell>
          <cell r="F40" t="str">
            <v>CYCLO CLUB ORCHIES</v>
          </cell>
          <cell r="G40">
            <v>26933</v>
          </cell>
          <cell r="H40" t="str">
            <v>Adulte Masculin 40/49 ans</v>
          </cell>
          <cell r="I40" t="str">
            <v>2022</v>
          </cell>
          <cell r="J40" t="str">
            <v>05957195697</v>
          </cell>
        </row>
        <row r="41">
          <cell r="D41" t="str">
            <v>CATTAN STEPHANE</v>
          </cell>
          <cell r="E41" t="str">
            <v>M</v>
          </cell>
          <cell r="F41" t="str">
            <v>CAMPHIN EN CAREMBAULT CYCLING TEAM</v>
          </cell>
          <cell r="G41">
            <v>24100</v>
          </cell>
          <cell r="H41" t="str">
            <v>Adulte Masculin 50/59 ans</v>
          </cell>
          <cell r="I41" t="str">
            <v>2022</v>
          </cell>
          <cell r="J41" t="str">
            <v>05999068920</v>
          </cell>
        </row>
        <row r="42">
          <cell r="D42" t="str">
            <v>CAZE LOIC</v>
          </cell>
          <cell r="E42" t="str">
            <v>M</v>
          </cell>
          <cell r="F42" t="str">
            <v>ASSOCIATION CYCLISTE D'ETROEUNGT</v>
          </cell>
          <cell r="G42">
            <v>34379</v>
          </cell>
          <cell r="H42" t="str">
            <v>Adulte Masculin 20/29 ans</v>
          </cell>
          <cell r="I42" t="str">
            <v>2022</v>
          </cell>
          <cell r="J42" t="str">
            <v>05999093833</v>
          </cell>
        </row>
        <row r="43">
          <cell r="D43" t="str">
            <v>CHOQUET DAVID</v>
          </cell>
          <cell r="E43" t="str">
            <v>M</v>
          </cell>
          <cell r="F43" t="str">
            <v>UNION SPORTIVE SAINT ANDRE</v>
          </cell>
          <cell r="G43">
            <v>26115</v>
          </cell>
          <cell r="H43" t="str">
            <v>Adulte Masculin 50/59 ans</v>
          </cell>
          <cell r="I43" t="str">
            <v>2022</v>
          </cell>
          <cell r="J43" t="str">
            <v>05996219546</v>
          </cell>
        </row>
        <row r="44">
          <cell r="D44" t="str">
            <v>CHOQUET JULIEN</v>
          </cell>
          <cell r="E44" t="str">
            <v>M</v>
          </cell>
          <cell r="F44" t="str">
            <v>UNION SPORTIVE SAINT ANDRE</v>
          </cell>
          <cell r="G44">
            <v>35697</v>
          </cell>
          <cell r="H44" t="str">
            <v>Adulte Masculin 20/29 ans</v>
          </cell>
          <cell r="I44" t="str">
            <v>2022</v>
          </cell>
          <cell r="J44" t="str">
            <v>05999113213</v>
          </cell>
        </row>
        <row r="45">
          <cell r="D45" t="str">
            <v>CHOQUET PIERRE</v>
          </cell>
          <cell r="E45" t="str">
            <v>M</v>
          </cell>
          <cell r="F45" t="str">
            <v>UNION SPORTIVE SAINT ANDRE</v>
          </cell>
          <cell r="G45">
            <v>38749</v>
          </cell>
          <cell r="H45" t="str">
            <v>Jeune Masculin 15/16 ans</v>
          </cell>
          <cell r="I45" t="str">
            <v>2022</v>
          </cell>
          <cell r="J45" t="str">
            <v>05999080621</v>
          </cell>
        </row>
        <row r="46">
          <cell r="D46" t="str">
            <v>CIEPLIK BERNARD</v>
          </cell>
          <cell r="E46" t="str">
            <v>M</v>
          </cell>
          <cell r="F46" t="str">
            <v>UNION SPORTIVE SAINT ANDRE</v>
          </cell>
          <cell r="G46">
            <v>18503</v>
          </cell>
          <cell r="H46" t="str">
            <v>Adulte Masculin 60 ans et plus</v>
          </cell>
          <cell r="I46" t="str">
            <v>2022</v>
          </cell>
          <cell r="J46" t="str">
            <v>05957195743</v>
          </cell>
        </row>
        <row r="47">
          <cell r="D47" t="str">
            <v>CLAISSE ANAIS</v>
          </cell>
          <cell r="E47" t="str">
            <v>F</v>
          </cell>
          <cell r="F47" t="str">
            <v>UNION SPORTIVE VALENCIENNES MARLY</v>
          </cell>
          <cell r="G47">
            <v>36448</v>
          </cell>
          <cell r="H47" t="str">
            <v>Adulte Féminin 17/29 ans</v>
          </cell>
          <cell r="I47" t="str">
            <v>2022</v>
          </cell>
          <cell r="J47" t="str">
            <v>05999111772</v>
          </cell>
        </row>
        <row r="48">
          <cell r="D48" t="str">
            <v>CLAISSE PHILIPPE</v>
          </cell>
          <cell r="E48" t="str">
            <v>M</v>
          </cell>
          <cell r="F48" t="str">
            <v>UNION SPORTIVE VALENCIENNES MARLY</v>
          </cell>
          <cell r="G48">
            <v>25642</v>
          </cell>
          <cell r="H48" t="str">
            <v>Adulte Masculin 50/59 ans</v>
          </cell>
          <cell r="I48" t="str">
            <v>2022</v>
          </cell>
          <cell r="J48" t="str">
            <v>05999111773</v>
          </cell>
        </row>
        <row r="49">
          <cell r="D49" t="str">
            <v>CODDEVILLE KENNY</v>
          </cell>
          <cell r="E49" t="str">
            <v>M</v>
          </cell>
          <cell r="F49" t="str">
            <v>ESPOIR CYCLISTE WAMBRECHIES MARQUETTE</v>
          </cell>
          <cell r="G49">
            <v>32015</v>
          </cell>
          <cell r="H49" t="str">
            <v>Adulte Masculin 30/39 ans</v>
          </cell>
          <cell r="I49" t="str">
            <v>2022</v>
          </cell>
          <cell r="J49" t="str">
            <v>05999111188</v>
          </cell>
        </row>
        <row r="50">
          <cell r="D50" t="str">
            <v>CODDEVILLE RUDY</v>
          </cell>
          <cell r="E50" t="str">
            <v>M</v>
          </cell>
          <cell r="F50" t="str">
            <v>ESPOIR CYCLISTE WAMBRECHIES MARQUETTE</v>
          </cell>
          <cell r="G50">
            <v>30715</v>
          </cell>
          <cell r="H50" t="str">
            <v>Adulte Masculin 30/39 ans</v>
          </cell>
          <cell r="I50" t="str">
            <v>2022</v>
          </cell>
          <cell r="J50" t="str">
            <v>05999111189</v>
          </cell>
        </row>
        <row r="51">
          <cell r="D51" t="str">
            <v>CONTESSE FREDERIC</v>
          </cell>
          <cell r="E51" t="str">
            <v>M</v>
          </cell>
          <cell r="F51" t="str">
            <v>UNION VELOCIPEDIQUE FOURMISIENNE</v>
          </cell>
          <cell r="G51">
            <v>25811</v>
          </cell>
          <cell r="H51" t="str">
            <v>Adulte Masculin 50/59 ans</v>
          </cell>
          <cell r="I51" t="str">
            <v>2022</v>
          </cell>
          <cell r="J51" t="str">
            <v>05999068416</v>
          </cell>
        </row>
        <row r="52">
          <cell r="D52" t="str">
            <v>CONTESSE STEPHANE</v>
          </cell>
          <cell r="E52" t="str">
            <v>M</v>
          </cell>
          <cell r="F52" t="str">
            <v>U.C. CAPELLOISE FOURMIES</v>
          </cell>
          <cell r="G52">
            <v>26674</v>
          </cell>
          <cell r="H52" t="str">
            <v>Adulte Masculin 40/49 ans</v>
          </cell>
          <cell r="I52" t="str">
            <v>2022</v>
          </cell>
          <cell r="J52" t="str">
            <v>05999076034</v>
          </cell>
        </row>
        <row r="53">
          <cell r="D53" t="str">
            <v>CONTESSE THIBAUD</v>
          </cell>
          <cell r="E53" t="str">
            <v>M</v>
          </cell>
          <cell r="F53" t="str">
            <v>UNION SPORTIVE VALENCIENNES MARLY</v>
          </cell>
          <cell r="G53">
            <v>36602</v>
          </cell>
          <cell r="H53" t="str">
            <v>Adulte Masculin 20/29 ans</v>
          </cell>
          <cell r="I53" t="str">
            <v>2022</v>
          </cell>
          <cell r="J53" t="str">
            <v>05999111760</v>
          </cell>
        </row>
        <row r="54">
          <cell r="D54" t="str">
            <v>CORMAN SEBASTIEN</v>
          </cell>
          <cell r="E54" t="str">
            <v>M</v>
          </cell>
          <cell r="F54" t="str">
            <v>CAMPHIN EN CAREMBAULT CYCLING TEAM</v>
          </cell>
          <cell r="G54">
            <v>30969</v>
          </cell>
          <cell r="H54" t="str">
            <v>Adulte Masculin 30/39 ans</v>
          </cell>
          <cell r="I54" t="str">
            <v>2022</v>
          </cell>
          <cell r="J54" t="str">
            <v>05999025679</v>
          </cell>
        </row>
        <row r="55">
          <cell r="D55" t="str">
            <v>CORNELIS DAVE</v>
          </cell>
          <cell r="E55" t="str">
            <v>M</v>
          </cell>
          <cell r="F55" t="str">
            <v>UNION VELOCIPEDIQUE FOURMISIENNE</v>
          </cell>
          <cell r="G55">
            <v>27518</v>
          </cell>
          <cell r="H55" t="str">
            <v>Adulte Masculin 40/49 ans</v>
          </cell>
          <cell r="I55" t="str">
            <v>2022</v>
          </cell>
          <cell r="J55" t="str">
            <v>05999098040</v>
          </cell>
        </row>
        <row r="56">
          <cell r="D56" t="str">
            <v>CREPEL FLORIAN</v>
          </cell>
          <cell r="E56" t="str">
            <v>M</v>
          </cell>
          <cell r="F56" t="str">
            <v>UNION SPORTIVE VALENCIENNES MARLY</v>
          </cell>
          <cell r="G56">
            <v>36063</v>
          </cell>
          <cell r="H56" t="str">
            <v>Adulte Masculin 20/29 ans</v>
          </cell>
          <cell r="I56" t="str">
            <v>2022</v>
          </cell>
          <cell r="J56" t="str">
            <v>05994059598</v>
          </cell>
        </row>
        <row r="57">
          <cell r="D57" t="str">
            <v>CRIGNON NOE</v>
          </cell>
          <cell r="E57" t="str">
            <v>M</v>
          </cell>
          <cell r="F57" t="str">
            <v>CAMPHIN EN CAREMBAULT CYCLING TEAM</v>
          </cell>
          <cell r="G57">
            <v>38711</v>
          </cell>
          <cell r="H57" t="str">
            <v>Adulte Masculin 17/19 ans</v>
          </cell>
          <cell r="I57" t="str">
            <v>2022</v>
          </cell>
          <cell r="J57" t="str">
            <v>05999026909</v>
          </cell>
        </row>
        <row r="58">
          <cell r="D58" t="str">
            <v>CROMMELINCK CORENTIN</v>
          </cell>
          <cell r="E58" t="str">
            <v>M</v>
          </cell>
          <cell r="F58" t="str">
            <v>CYCLOS RANDONNEURS LA BASSEE</v>
          </cell>
          <cell r="G58">
            <v>34473</v>
          </cell>
          <cell r="H58" t="str">
            <v>Adulte Masculin 20/29 ans</v>
          </cell>
          <cell r="I58" t="str">
            <v>2022</v>
          </cell>
          <cell r="J58" t="str">
            <v>05994029152</v>
          </cell>
        </row>
        <row r="59">
          <cell r="D59" t="str">
            <v>CROMMELINCK GAËTAN</v>
          </cell>
          <cell r="E59" t="str">
            <v>M</v>
          </cell>
          <cell r="F59" t="str">
            <v>CYCLOS RANDONNEURS LA BASSEE</v>
          </cell>
          <cell r="G59">
            <v>33392</v>
          </cell>
          <cell r="H59" t="str">
            <v>Adulte Masculin 30/39 ans</v>
          </cell>
          <cell r="I59" t="str">
            <v>2022</v>
          </cell>
          <cell r="J59" t="str">
            <v>05994038133</v>
          </cell>
        </row>
        <row r="60">
          <cell r="D60" t="str">
            <v>CROMMELINCK PATRICK</v>
          </cell>
          <cell r="E60" t="str">
            <v>M</v>
          </cell>
          <cell r="F60" t="str">
            <v>CYCLOS RANDONNEURS LA BASSEE</v>
          </cell>
          <cell r="G60">
            <v>23789</v>
          </cell>
          <cell r="H60" t="str">
            <v>Adulte Masculin 50/59 ans</v>
          </cell>
          <cell r="I60" t="str">
            <v>2022</v>
          </cell>
          <cell r="J60" t="str">
            <v>05999012230</v>
          </cell>
        </row>
        <row r="61">
          <cell r="D61" t="str">
            <v>CUVELIER LAURENT</v>
          </cell>
          <cell r="E61" t="str">
            <v>M</v>
          </cell>
          <cell r="F61" t="str">
            <v>U.C. CAPELLOISE FOURMIES</v>
          </cell>
          <cell r="G61">
            <v>22133</v>
          </cell>
          <cell r="H61" t="str">
            <v>Adulte Masculin 60 ans et plus</v>
          </cell>
          <cell r="I61" t="str">
            <v>2022</v>
          </cell>
          <cell r="J61" t="str">
            <v>05999027269</v>
          </cell>
        </row>
        <row r="62">
          <cell r="D62" t="str">
            <v>D HEILLY DAMIEN</v>
          </cell>
          <cell r="E62" t="str">
            <v>M</v>
          </cell>
          <cell r="F62" t="str">
            <v>UNION SPORTIVE SAINT ANDRE</v>
          </cell>
          <cell r="G62">
            <v>27763</v>
          </cell>
          <cell r="H62" t="str">
            <v>Adulte Masculin 40/49 ans</v>
          </cell>
          <cell r="I62" t="str">
            <v>2022</v>
          </cell>
          <cell r="J62" t="str">
            <v>05999025992</v>
          </cell>
        </row>
        <row r="63">
          <cell r="D63" t="str">
            <v>DAGHELET THOMAS</v>
          </cell>
          <cell r="E63" t="str">
            <v>M</v>
          </cell>
          <cell r="F63" t="str">
            <v>ESPOIR CYCLISTE WAMBRECHIES MARQUETTE</v>
          </cell>
          <cell r="G63">
            <v>32820</v>
          </cell>
          <cell r="H63" t="str">
            <v>Adulte Masculin 30/39 ans</v>
          </cell>
          <cell r="I63" t="str">
            <v>2022</v>
          </cell>
          <cell r="J63" t="str">
            <v>05999111191</v>
          </cell>
        </row>
        <row r="64">
          <cell r="D64" t="str">
            <v>DAMAGEUX RÉMI</v>
          </cell>
          <cell r="E64" t="str">
            <v>M</v>
          </cell>
          <cell r="F64" t="str">
            <v>U.C. CAPELLOISE FOURMIES</v>
          </cell>
          <cell r="G64">
            <v>32307</v>
          </cell>
          <cell r="H64" t="str">
            <v>Adulte Masculin 30/39 ans</v>
          </cell>
          <cell r="I64" t="str">
            <v>2022</v>
          </cell>
          <cell r="J64" t="str">
            <v>05999127641</v>
          </cell>
        </row>
        <row r="65">
          <cell r="D65" t="str">
            <v>DARTUS MIKAEL</v>
          </cell>
          <cell r="E65" t="str">
            <v>M</v>
          </cell>
          <cell r="F65" t="str">
            <v>VELO CLUB SOLESMES</v>
          </cell>
          <cell r="G65">
            <v>28167</v>
          </cell>
          <cell r="H65" t="str">
            <v>Adulte Masculin 40/49 ans</v>
          </cell>
          <cell r="I65" t="str">
            <v>2022</v>
          </cell>
          <cell r="J65" t="str">
            <v>05999068496</v>
          </cell>
        </row>
        <row r="66">
          <cell r="D66" t="str">
            <v>DARTUS TAO</v>
          </cell>
          <cell r="E66" t="str">
            <v>M</v>
          </cell>
          <cell r="F66" t="str">
            <v>VELO CLUB SOLESMES</v>
          </cell>
          <cell r="G66">
            <v>40866</v>
          </cell>
          <cell r="H66" t="str">
            <v>Jeune Masculin 11/12 ans</v>
          </cell>
          <cell r="I66" t="str">
            <v>2022</v>
          </cell>
          <cell r="J66" t="str">
            <v>05999085637</v>
          </cell>
        </row>
        <row r="67">
          <cell r="D67" t="str">
            <v>DAUMONT WILLIAM</v>
          </cell>
          <cell r="E67" t="str">
            <v>M</v>
          </cell>
          <cell r="F67" t="str">
            <v>NEW ORANGE TEAM BOUSBECQUE</v>
          </cell>
          <cell r="G67">
            <v>34609</v>
          </cell>
          <cell r="H67" t="str">
            <v>Adulte Masculin 20/29 ans</v>
          </cell>
          <cell r="I67" t="str">
            <v>2022</v>
          </cell>
          <cell r="J67" t="str">
            <v>05999119878</v>
          </cell>
        </row>
        <row r="68">
          <cell r="D68" t="str">
            <v>DE BRUYNE JOCELYN</v>
          </cell>
          <cell r="E68" t="str">
            <v>M</v>
          </cell>
          <cell r="F68" t="str">
            <v>TEAM LABIERE BAILLEUL</v>
          </cell>
          <cell r="G68">
            <v>27789</v>
          </cell>
          <cell r="H68" t="str">
            <v>Adulte Masculin 40/49 ans</v>
          </cell>
          <cell r="I68" t="str">
            <v>2022</v>
          </cell>
          <cell r="J68" t="str">
            <v>05999097683</v>
          </cell>
        </row>
        <row r="69">
          <cell r="D69" t="str">
            <v>DECOCK NICOLAS</v>
          </cell>
          <cell r="E69" t="str">
            <v>M</v>
          </cell>
          <cell r="F69" t="str">
            <v>UNION SPORTIVE SAINT ANDRE</v>
          </cell>
          <cell r="G69">
            <v>27097</v>
          </cell>
          <cell r="H69" t="str">
            <v>Adulte Masculin 40/49 ans</v>
          </cell>
          <cell r="I69" t="str">
            <v>2022</v>
          </cell>
          <cell r="J69" t="str">
            <v>05996221702</v>
          </cell>
        </row>
        <row r="70">
          <cell r="D70" t="str">
            <v>DECRUCQ JEAN LUC</v>
          </cell>
          <cell r="E70" t="str">
            <v>M</v>
          </cell>
          <cell r="F70" t="str">
            <v>UNION VELOCIPEDIQUE FOURMISIENNE</v>
          </cell>
          <cell r="G70">
            <v>24566</v>
          </cell>
          <cell r="H70" t="str">
            <v>Adulte Masculin 50/59 ans</v>
          </cell>
          <cell r="I70" t="str">
            <v>2022</v>
          </cell>
          <cell r="J70" t="str">
            <v>05999084990</v>
          </cell>
        </row>
        <row r="71">
          <cell r="D71" t="str">
            <v>DECRUCQ ROMUALD</v>
          </cell>
          <cell r="E71" t="str">
            <v>M</v>
          </cell>
          <cell r="F71" t="str">
            <v>UNION VELOCIPEDIQUE FOURMISIENNE</v>
          </cell>
          <cell r="G71">
            <v>29325</v>
          </cell>
          <cell r="H71" t="str">
            <v>Adulte Masculin 40/49 ans</v>
          </cell>
          <cell r="I71" t="str">
            <v>2022</v>
          </cell>
          <cell r="J71" t="str">
            <v>05999064206</v>
          </cell>
        </row>
        <row r="72">
          <cell r="D72" t="str">
            <v>DEJEAN MATHIS</v>
          </cell>
          <cell r="E72" t="str">
            <v>M</v>
          </cell>
          <cell r="F72" t="str">
            <v>TEAM STYLE FLINES LES MORTAGNE</v>
          </cell>
          <cell r="G72">
            <v>39351</v>
          </cell>
          <cell r="H72" t="str">
            <v>Jeune Masculin 15/16 ans</v>
          </cell>
          <cell r="I72" t="str">
            <v>2022</v>
          </cell>
          <cell r="J72" t="str">
            <v>05999024178</v>
          </cell>
        </row>
        <row r="73">
          <cell r="D73" t="str">
            <v>DELACROIX ANNE LAURE</v>
          </cell>
          <cell r="E73" t="str">
            <v>F</v>
          </cell>
          <cell r="F73" t="str">
            <v>VELO CLUB SOLESMES</v>
          </cell>
          <cell r="G73">
            <v>36717</v>
          </cell>
          <cell r="H73" t="str">
            <v>Adulte Féminin 17/29 ans</v>
          </cell>
          <cell r="I73" t="str">
            <v>2022</v>
          </cell>
          <cell r="J73" t="str">
            <v>05999093877</v>
          </cell>
        </row>
        <row r="74">
          <cell r="D74" t="str">
            <v>DELANGRE TOM</v>
          </cell>
          <cell r="E74" t="str">
            <v>M</v>
          </cell>
          <cell r="F74" t="str">
            <v>UNION SPORTIVE SAINT ANDRE</v>
          </cell>
          <cell r="G74">
            <v>37887</v>
          </cell>
          <cell r="H74" t="str">
            <v>Adulte Masculin 17/19 ans</v>
          </cell>
          <cell r="I74" t="str">
            <v>2022</v>
          </cell>
          <cell r="J74" t="str">
            <v>05999124186</v>
          </cell>
        </row>
        <row r="75">
          <cell r="D75" t="str">
            <v>DELPLANQUE DYLAN</v>
          </cell>
          <cell r="E75" t="str">
            <v>M</v>
          </cell>
          <cell r="F75" t="str">
            <v>VELO SPRINT BOUCHAIN</v>
          </cell>
          <cell r="G75">
            <v>35869</v>
          </cell>
          <cell r="H75" t="str">
            <v>Adulte Masculin 20/29 ans</v>
          </cell>
          <cell r="I75" t="str">
            <v>2022</v>
          </cell>
          <cell r="J75" t="str">
            <v>05999123969</v>
          </cell>
        </row>
        <row r="76">
          <cell r="D76" t="str">
            <v>DELSARTE MATHIS</v>
          </cell>
          <cell r="E76" t="str">
            <v>M</v>
          </cell>
          <cell r="F76" t="str">
            <v>VELO CLUB SOLESMES</v>
          </cell>
          <cell r="G76">
            <v>39122</v>
          </cell>
          <cell r="H76" t="str">
            <v>Jeune Masculin 15/16 ans</v>
          </cell>
          <cell r="I76" t="str">
            <v>2022</v>
          </cell>
          <cell r="J76" t="str">
            <v>05999025841</v>
          </cell>
        </row>
        <row r="77">
          <cell r="D77" t="str">
            <v>DELTOUR LUCAS</v>
          </cell>
          <cell r="E77" t="str">
            <v>M</v>
          </cell>
          <cell r="F77" t="str">
            <v>UNION SPORTIVE VALENCIENNES MARLY</v>
          </cell>
          <cell r="G77">
            <v>38805</v>
          </cell>
          <cell r="H77" t="str">
            <v>Jeune Masculin 15/16 ans</v>
          </cell>
          <cell r="I77" t="str">
            <v>2022</v>
          </cell>
          <cell r="J77" t="str">
            <v>05999045997</v>
          </cell>
        </row>
        <row r="78">
          <cell r="D78" t="str">
            <v>DELY ANTHONY</v>
          </cell>
          <cell r="E78" t="str">
            <v>M</v>
          </cell>
          <cell r="F78" t="str">
            <v>TEAM B.B.L. HERGNIES</v>
          </cell>
          <cell r="G78">
            <v>32093</v>
          </cell>
          <cell r="H78" t="str">
            <v>Adulte Masculin 30/39 ans</v>
          </cell>
          <cell r="I78" t="str">
            <v>2022</v>
          </cell>
          <cell r="J78" t="str">
            <v>05996219241</v>
          </cell>
        </row>
        <row r="79">
          <cell r="D79" t="str">
            <v>DELY SACHA</v>
          </cell>
          <cell r="E79" t="str">
            <v>M</v>
          </cell>
          <cell r="F79" t="str">
            <v>TEAM B.B.L. HERGNIES</v>
          </cell>
          <cell r="G79">
            <v>41689</v>
          </cell>
          <cell r="H79"/>
          <cell r="I79" t="str">
            <v>2022</v>
          </cell>
          <cell r="J79" t="str">
            <v>05999077043</v>
          </cell>
        </row>
        <row r="80">
          <cell r="D80" t="str">
            <v>DESSAINT BENOIT</v>
          </cell>
          <cell r="E80" t="str">
            <v>M</v>
          </cell>
          <cell r="F80" t="str">
            <v>TEAM BOUSIES</v>
          </cell>
          <cell r="G80">
            <v>38381</v>
          </cell>
          <cell r="H80" t="str">
            <v>Adulte Masculin 17/19 ans</v>
          </cell>
          <cell r="I80" t="str">
            <v>2022</v>
          </cell>
          <cell r="J80" t="str">
            <v>05999098039</v>
          </cell>
        </row>
        <row r="81">
          <cell r="D81" t="str">
            <v>DEVIENNE DAVID</v>
          </cell>
          <cell r="E81" t="str">
            <v>M</v>
          </cell>
          <cell r="F81" t="str">
            <v>TEAM LABIERE BAILLEUL</v>
          </cell>
          <cell r="G81">
            <v>32337</v>
          </cell>
          <cell r="H81" t="str">
            <v>Adulte Masculin 30/39 ans</v>
          </cell>
          <cell r="I81" t="str">
            <v>2022</v>
          </cell>
          <cell r="J81" t="str">
            <v>05999119068</v>
          </cell>
        </row>
        <row r="82">
          <cell r="D82" t="str">
            <v>DEVILLE ANDY</v>
          </cell>
          <cell r="E82" t="str">
            <v>M</v>
          </cell>
          <cell r="F82" t="str">
            <v>T.C.S.P. 59 - FERRIERE LA GRANDE</v>
          </cell>
          <cell r="G82">
            <v>31847</v>
          </cell>
          <cell r="H82" t="str">
            <v>Adulte Masculin 30/39 ans</v>
          </cell>
          <cell r="I82" t="str">
            <v>2022</v>
          </cell>
          <cell r="J82" t="str">
            <v>05999029318</v>
          </cell>
        </row>
        <row r="83">
          <cell r="D83" t="str">
            <v>DEWAILLY VINCENT</v>
          </cell>
          <cell r="E83" t="str">
            <v>M</v>
          </cell>
          <cell r="F83" t="str">
            <v>UNION SPORTIVE SAINT ANDRE</v>
          </cell>
          <cell r="G83">
            <v>30749</v>
          </cell>
          <cell r="H83" t="str">
            <v>Adulte Masculin 30/39 ans</v>
          </cell>
          <cell r="I83" t="str">
            <v>2022</v>
          </cell>
          <cell r="J83" t="str">
            <v>05999023578</v>
          </cell>
        </row>
        <row r="84">
          <cell r="D84" t="str">
            <v>DEWEZ CLOTAIRE</v>
          </cell>
          <cell r="E84" t="str">
            <v>M</v>
          </cell>
          <cell r="F84" t="str">
            <v>CYCLO CLUB ORCHIES</v>
          </cell>
          <cell r="G84">
            <v>35615</v>
          </cell>
          <cell r="H84" t="str">
            <v>Adulte Masculin 20/29 ans</v>
          </cell>
          <cell r="I84" t="str">
            <v>2022</v>
          </cell>
          <cell r="J84" t="str">
            <v>05996216578</v>
          </cell>
        </row>
        <row r="85">
          <cell r="D85" t="str">
            <v>DIAS MARTIN BAPTISTE</v>
          </cell>
          <cell r="E85" t="str">
            <v>M</v>
          </cell>
          <cell r="F85" t="str">
            <v>CAMPHIN EN CAREMBAULT CYCLING TEAM</v>
          </cell>
          <cell r="G85">
            <v>37108</v>
          </cell>
          <cell r="H85" t="str">
            <v>Adulte Masculin 20/29 ans</v>
          </cell>
          <cell r="I85" t="str">
            <v>2022</v>
          </cell>
          <cell r="J85" t="str">
            <v>05999019587</v>
          </cell>
        </row>
        <row r="86">
          <cell r="D86" t="str">
            <v>DINGREVILLE JEAN-JACQUES</v>
          </cell>
          <cell r="E86" t="str">
            <v>M</v>
          </cell>
          <cell r="F86" t="str">
            <v>UNION SPORTIVE SAINT ANDRE</v>
          </cell>
          <cell r="G86">
            <v>19274</v>
          </cell>
          <cell r="H86" t="str">
            <v>Adulte Masculin 60 ans et plus</v>
          </cell>
          <cell r="I86" t="str">
            <v>2022</v>
          </cell>
          <cell r="J86" t="str">
            <v>05996216952</v>
          </cell>
        </row>
        <row r="87">
          <cell r="D87" t="str">
            <v>DOCHNIAK DAVID</v>
          </cell>
          <cell r="E87" t="str">
            <v>M</v>
          </cell>
          <cell r="F87" t="str">
            <v>HAVELUY CYCLO CLUB</v>
          </cell>
          <cell r="G87">
            <v>28022</v>
          </cell>
          <cell r="H87" t="str">
            <v>Adulte Masculin 40/49 ans</v>
          </cell>
          <cell r="I87" t="str">
            <v>2022</v>
          </cell>
          <cell r="J87" t="str">
            <v>05996222312</v>
          </cell>
        </row>
        <row r="88">
          <cell r="D88" t="str">
            <v>DOCHNIAK DOROTHEE</v>
          </cell>
          <cell r="E88" t="str">
            <v>F</v>
          </cell>
          <cell r="F88" t="str">
            <v>HAVELUY CYCLO CLUB</v>
          </cell>
          <cell r="G88">
            <v>29347</v>
          </cell>
          <cell r="H88" t="str">
            <v>Adulte Féminin 40 ans et plus</v>
          </cell>
          <cell r="I88" t="str">
            <v>2022</v>
          </cell>
          <cell r="J88" t="str">
            <v>05999017015</v>
          </cell>
        </row>
        <row r="89">
          <cell r="D89" t="str">
            <v>DOCHNIAK LÉO</v>
          </cell>
          <cell r="E89" t="str">
            <v>M</v>
          </cell>
          <cell r="F89" t="str">
            <v>HAVELUY CYCLO CLUB</v>
          </cell>
          <cell r="G89">
            <v>37989</v>
          </cell>
          <cell r="H89" t="str">
            <v>Adulte Masculin 17/19 ans</v>
          </cell>
          <cell r="I89" t="str">
            <v>2022</v>
          </cell>
          <cell r="J89" t="str">
            <v>05996227090</v>
          </cell>
        </row>
        <row r="90">
          <cell r="D90" t="str">
            <v>DONDAINE PASCAL</v>
          </cell>
          <cell r="E90" t="str">
            <v>M</v>
          </cell>
          <cell r="F90" t="str">
            <v>NEW ORANGE TEAM BOUSBECQUE</v>
          </cell>
          <cell r="G90">
            <v>26873</v>
          </cell>
          <cell r="H90" t="str">
            <v>Adulte Masculin 40/49 ans</v>
          </cell>
          <cell r="I90" t="str">
            <v>2022</v>
          </cell>
          <cell r="J90" t="str">
            <v>05999127863</v>
          </cell>
        </row>
        <row r="91">
          <cell r="D91" t="str">
            <v>DOYEN MATHIS</v>
          </cell>
          <cell r="E91" t="str">
            <v>M</v>
          </cell>
          <cell r="F91" t="str">
            <v>CYCLO CLUB ORCHIES</v>
          </cell>
          <cell r="G91">
            <v>38403</v>
          </cell>
          <cell r="H91" t="str">
            <v>Adulte Masculin 17/19 ans</v>
          </cell>
          <cell r="I91" t="str">
            <v>2022</v>
          </cell>
          <cell r="J91" t="str">
            <v>05999097709</v>
          </cell>
        </row>
        <row r="92">
          <cell r="D92" t="str">
            <v>DROLET PHILIPPE</v>
          </cell>
          <cell r="E92" t="str">
            <v>M</v>
          </cell>
          <cell r="F92" t="str">
            <v>UNION SPORTIVE SAINT ANDRE</v>
          </cell>
          <cell r="G92">
            <v>22525</v>
          </cell>
          <cell r="H92" t="str">
            <v>Adulte Masculin 60 ans et plus</v>
          </cell>
          <cell r="I92" t="str">
            <v>2022</v>
          </cell>
          <cell r="J92" t="str">
            <v>05963119607</v>
          </cell>
        </row>
        <row r="93">
          <cell r="D93" t="str">
            <v>DRUART CHARLIE</v>
          </cell>
          <cell r="E93" t="str">
            <v>M</v>
          </cell>
          <cell r="F93" t="str">
            <v>TEAM STYLE FLINES LES MORTAGNE</v>
          </cell>
          <cell r="G93">
            <v>40847</v>
          </cell>
          <cell r="H93" t="str">
            <v>Jeune Masculin 11/12 ans</v>
          </cell>
          <cell r="I93" t="str">
            <v>2022</v>
          </cell>
          <cell r="J93" t="str">
            <v>05999128008</v>
          </cell>
        </row>
        <row r="94">
          <cell r="D94" t="str">
            <v>DRUART CORENTIN</v>
          </cell>
          <cell r="E94" t="str">
            <v>M</v>
          </cell>
          <cell r="F94" t="str">
            <v>NEW TEAM MAULDE</v>
          </cell>
          <cell r="G94">
            <v>35740</v>
          </cell>
          <cell r="H94" t="str">
            <v>Adulte Masculin 20/29 ans</v>
          </cell>
          <cell r="I94" t="str">
            <v>2022</v>
          </cell>
          <cell r="J94" t="str">
            <v>05994059689</v>
          </cell>
        </row>
        <row r="95">
          <cell r="D95" t="str">
            <v>DUCHEINE CLEMENT</v>
          </cell>
          <cell r="E95" t="str">
            <v>M</v>
          </cell>
          <cell r="F95" t="str">
            <v>TEAM PEVELE CAREMBAULT CYCLISME</v>
          </cell>
          <cell r="G95">
            <v>34347</v>
          </cell>
          <cell r="H95" t="str">
            <v>Adulte Masculin 20/29 ans</v>
          </cell>
          <cell r="I95" t="str">
            <v>2022</v>
          </cell>
          <cell r="J95" t="str">
            <v>05999115332</v>
          </cell>
        </row>
        <row r="96">
          <cell r="D96" t="str">
            <v>DUCHENNE BRUNO</v>
          </cell>
          <cell r="E96" t="str">
            <v>M</v>
          </cell>
          <cell r="F96" t="str">
            <v>U.C. CAPELLOISE FOURMIES</v>
          </cell>
          <cell r="G96">
            <v>23585</v>
          </cell>
          <cell r="H96" t="str">
            <v>Adulte Masculin 50/59 ans</v>
          </cell>
          <cell r="I96" t="str">
            <v>2022</v>
          </cell>
          <cell r="J96" t="str">
            <v>05999069649</v>
          </cell>
        </row>
        <row r="97">
          <cell r="D97" t="str">
            <v>DUCHENNE CORENTIN</v>
          </cell>
          <cell r="E97" t="str">
            <v>M</v>
          </cell>
          <cell r="F97" t="str">
            <v>U.C. CAPELLOISE FOURMIES</v>
          </cell>
          <cell r="G97">
            <v>36312</v>
          </cell>
          <cell r="H97" t="str">
            <v>Adulte Masculin 20/29 ans</v>
          </cell>
          <cell r="I97" t="str">
            <v>2022</v>
          </cell>
          <cell r="J97" t="str">
            <v>05999069650</v>
          </cell>
        </row>
        <row r="98">
          <cell r="D98" t="str">
            <v>DUEZ ARMAND</v>
          </cell>
          <cell r="E98" t="str">
            <v>M</v>
          </cell>
          <cell r="F98" t="str">
            <v>UNION SPORTIVE SAINT ANDRE</v>
          </cell>
          <cell r="G98">
            <v>40564</v>
          </cell>
          <cell r="H98" t="str">
            <v>Jeune Masculin 11/12 ans</v>
          </cell>
          <cell r="I98" t="str">
            <v>2022</v>
          </cell>
          <cell r="J98" t="str">
            <v>05999124270</v>
          </cell>
        </row>
        <row r="99">
          <cell r="D99" t="str">
            <v>DUEZ GUILLAUME</v>
          </cell>
          <cell r="E99" t="str">
            <v>M</v>
          </cell>
          <cell r="F99" t="str">
            <v>UNION SPORTIVE SAINT ANDRE</v>
          </cell>
          <cell r="G99">
            <v>28028</v>
          </cell>
          <cell r="H99" t="str">
            <v>Adulte Masculin 40/49 ans</v>
          </cell>
          <cell r="I99" t="str">
            <v>2022</v>
          </cell>
          <cell r="J99" t="str">
            <v>05999086064</v>
          </cell>
        </row>
        <row r="100">
          <cell r="D100" t="str">
            <v>DUFOUR REMI</v>
          </cell>
          <cell r="E100" t="str">
            <v>M</v>
          </cell>
          <cell r="F100" t="str">
            <v>VELO CLUB UNION HALLUIN</v>
          </cell>
          <cell r="G100">
            <v>38120</v>
          </cell>
          <cell r="H100" t="str">
            <v>Adulte Masculin 17/19 ans</v>
          </cell>
          <cell r="I100" t="str">
            <v>2022</v>
          </cell>
          <cell r="J100" t="str">
            <v>05999025195</v>
          </cell>
        </row>
        <row r="101">
          <cell r="D101" t="str">
            <v>DUFOUR SYLVAIN</v>
          </cell>
          <cell r="E101" t="str">
            <v>M</v>
          </cell>
          <cell r="F101" t="str">
            <v>VELO CLUB UNION HALLUIN</v>
          </cell>
          <cell r="G101">
            <v>27082</v>
          </cell>
          <cell r="H101" t="str">
            <v>Adulte Masculin 40/49 ans</v>
          </cell>
          <cell r="I101" t="str">
            <v>2022</v>
          </cell>
          <cell r="J101" t="str">
            <v>05999025196</v>
          </cell>
        </row>
        <row r="102">
          <cell r="D102" t="str">
            <v>DUPONT OCTAVIE</v>
          </cell>
          <cell r="E102" t="str">
            <v>F</v>
          </cell>
          <cell r="F102" t="str">
            <v>ETOILE CYCLISTE TOURCOING</v>
          </cell>
          <cell r="G102">
            <v>41368</v>
          </cell>
          <cell r="H102" t="str">
            <v>Jeune Féminin 9/10 ans</v>
          </cell>
          <cell r="I102" t="str">
            <v>2022</v>
          </cell>
          <cell r="J102" t="str">
            <v>05999111922</v>
          </cell>
        </row>
        <row r="103">
          <cell r="D103" t="str">
            <v>DZIEMBOWSKI GERALD</v>
          </cell>
          <cell r="E103" t="str">
            <v>M</v>
          </cell>
          <cell r="F103" t="str">
            <v>UNION SPORTIVE VALENCIENNES MARLY</v>
          </cell>
          <cell r="G103">
            <v>24469</v>
          </cell>
          <cell r="H103" t="str">
            <v>Adulte Masculin 50/59 ans</v>
          </cell>
          <cell r="I103" t="str">
            <v>2022</v>
          </cell>
          <cell r="J103" t="str">
            <v>05999017920</v>
          </cell>
        </row>
        <row r="104">
          <cell r="D104" t="str">
            <v>FARTEK DÉBORAH</v>
          </cell>
          <cell r="E104" t="str">
            <v>F</v>
          </cell>
          <cell r="F104" t="str">
            <v>SAULZOIR MONTRECOURT CYCLING CLUB</v>
          </cell>
          <cell r="G104">
            <v>41138</v>
          </cell>
          <cell r="H104" t="str">
            <v>Jeune Féminin 9/10 ans</v>
          </cell>
          <cell r="I104" t="str">
            <v>2022</v>
          </cell>
          <cell r="J104" t="str">
            <v>05999083424</v>
          </cell>
        </row>
        <row r="105">
          <cell r="D105" t="str">
            <v>FARTEK LEA</v>
          </cell>
          <cell r="E105" t="str">
            <v>F</v>
          </cell>
          <cell r="F105" t="str">
            <v>SAULZOIR MONTRECOURT CYCLING CLUB</v>
          </cell>
          <cell r="G105">
            <v>40029</v>
          </cell>
          <cell r="H105" t="str">
            <v>Jeune Féminin 13/14 ans</v>
          </cell>
          <cell r="I105" t="str">
            <v>2022</v>
          </cell>
          <cell r="J105" t="str">
            <v>05999057088</v>
          </cell>
        </row>
        <row r="106">
          <cell r="D106" t="str">
            <v>FLAHAUT ILAN</v>
          </cell>
          <cell r="E106" t="str">
            <v>M</v>
          </cell>
          <cell r="F106" t="str">
            <v>ETOILE CYCLISTE LIEU ST AMAND</v>
          </cell>
          <cell r="G106">
            <v>41277</v>
          </cell>
          <cell r="H106" t="str">
            <v>Jeune Masculin 9/10 ans</v>
          </cell>
          <cell r="I106" t="str">
            <v>2022</v>
          </cell>
          <cell r="J106" t="str">
            <v>05999098735</v>
          </cell>
        </row>
        <row r="107">
          <cell r="D107" t="str">
            <v>FOULON ANDRE</v>
          </cell>
          <cell r="E107" t="str">
            <v>M</v>
          </cell>
          <cell r="F107" t="str">
            <v>TEAM DECOPUB PROVILLE</v>
          </cell>
          <cell r="G107">
            <v>21494</v>
          </cell>
          <cell r="H107" t="str">
            <v>Adulte Masculin 60 ans et plus</v>
          </cell>
          <cell r="I107" t="str">
            <v>2022</v>
          </cell>
          <cell r="J107" t="str">
            <v>05999084860</v>
          </cell>
        </row>
        <row r="108">
          <cell r="D108" t="str">
            <v>FREROT FRANCK</v>
          </cell>
          <cell r="E108" t="str">
            <v>M</v>
          </cell>
          <cell r="F108" t="str">
            <v>U.C. CAPELLOISE FOURMIES</v>
          </cell>
          <cell r="G108">
            <v>25486</v>
          </cell>
          <cell r="H108" t="str">
            <v>Adulte Masculin 50/59 ans</v>
          </cell>
          <cell r="I108" t="str">
            <v>2022</v>
          </cell>
          <cell r="J108" t="str">
            <v>05999069653</v>
          </cell>
        </row>
        <row r="109">
          <cell r="D109" t="str">
            <v>GEORGES DAVID</v>
          </cell>
          <cell r="E109" t="str">
            <v>M</v>
          </cell>
          <cell r="F109" t="str">
            <v>UNION SPORTIVE VALENCIENNES MARLY</v>
          </cell>
          <cell r="G109">
            <v>26735</v>
          </cell>
          <cell r="H109" t="str">
            <v>Adulte Masculin 40/49 ans</v>
          </cell>
          <cell r="I109" t="str">
            <v>2022</v>
          </cell>
          <cell r="J109" t="str">
            <v>05999098083</v>
          </cell>
        </row>
        <row r="110">
          <cell r="D110" t="str">
            <v>GEORGES OLIVIER</v>
          </cell>
          <cell r="E110" t="str">
            <v>M</v>
          </cell>
          <cell r="F110" t="str">
            <v>UNION SPORTIVE VALENCIENNES MARLY</v>
          </cell>
          <cell r="G110">
            <v>29694</v>
          </cell>
          <cell r="H110" t="str">
            <v>Adulte Masculin 40/49 ans</v>
          </cell>
          <cell r="I110" t="str">
            <v>2022</v>
          </cell>
          <cell r="J110" t="str">
            <v>05999098084</v>
          </cell>
        </row>
        <row r="111">
          <cell r="D111" t="str">
            <v>GILLES NICOLAS</v>
          </cell>
          <cell r="E111" t="str">
            <v>M</v>
          </cell>
          <cell r="F111" t="str">
            <v>ETOILE CYCLISTE TOURCOING</v>
          </cell>
          <cell r="G111">
            <v>29494</v>
          </cell>
          <cell r="H111" t="str">
            <v>Adulte Masculin 40/49 ans</v>
          </cell>
          <cell r="I111" t="str">
            <v>2022</v>
          </cell>
          <cell r="J111" t="str">
            <v>05994059612</v>
          </cell>
        </row>
        <row r="112">
          <cell r="D112" t="str">
            <v>GOCHON AXEL</v>
          </cell>
          <cell r="E112" t="str">
            <v>M</v>
          </cell>
          <cell r="F112" t="str">
            <v>ETOILE CYCLISTE TOURCOING</v>
          </cell>
          <cell r="G112">
            <v>40311</v>
          </cell>
          <cell r="H112" t="str">
            <v>Jeune Masculin 11/12 ans</v>
          </cell>
          <cell r="I112" t="str">
            <v>2022</v>
          </cell>
          <cell r="J112" t="str">
            <v>05999107300</v>
          </cell>
        </row>
        <row r="113">
          <cell r="D113" t="str">
            <v>GOCHON VALENTIN</v>
          </cell>
          <cell r="E113" t="str">
            <v>M</v>
          </cell>
          <cell r="F113" t="str">
            <v>ETOILE CYCLISTE TOURCOING</v>
          </cell>
          <cell r="G113">
            <v>39044</v>
          </cell>
          <cell r="H113" t="str">
            <v>Jeune Masculin 15/16 ans</v>
          </cell>
          <cell r="I113" t="str">
            <v>2022</v>
          </cell>
          <cell r="J113" t="str">
            <v>05999107301</v>
          </cell>
        </row>
        <row r="114">
          <cell r="D114" t="str">
            <v>GOLINVAL LUCAS</v>
          </cell>
          <cell r="E114" t="str">
            <v>M</v>
          </cell>
          <cell r="F114" t="str">
            <v>UNION SPORTIVE VALENCIENNES MARLY</v>
          </cell>
          <cell r="G114">
            <v>37167</v>
          </cell>
          <cell r="H114" t="str">
            <v>Adulte Masculin 20/29 ans</v>
          </cell>
          <cell r="I114" t="str">
            <v>2022</v>
          </cell>
          <cell r="J114" t="str">
            <v>05999111761</v>
          </cell>
        </row>
        <row r="115">
          <cell r="D115" t="str">
            <v>GOUNINE ANNABELLE</v>
          </cell>
          <cell r="E115" t="str">
            <v>F</v>
          </cell>
          <cell r="F115" t="str">
            <v>TEAM DECOPUB PROVILLE</v>
          </cell>
          <cell r="G115">
            <v>29406</v>
          </cell>
          <cell r="H115" t="str">
            <v>Adulte Féminin 40 ans et plus</v>
          </cell>
          <cell r="I115" t="str">
            <v>2022</v>
          </cell>
          <cell r="J115" t="str">
            <v>05999117334</v>
          </cell>
        </row>
        <row r="116">
          <cell r="D116" t="str">
            <v>GOUTEAU FREDERIC</v>
          </cell>
          <cell r="E116" t="str">
            <v>M</v>
          </cell>
          <cell r="F116" t="str">
            <v>U.C. CAPELLOISE FOURMIES</v>
          </cell>
          <cell r="G116">
            <v>26180</v>
          </cell>
          <cell r="H116" t="str">
            <v>Adulte Masculin 50/59 ans</v>
          </cell>
          <cell r="I116" t="str">
            <v>2022</v>
          </cell>
          <cell r="J116" t="str">
            <v>05999062801</v>
          </cell>
        </row>
        <row r="117">
          <cell r="D117" t="str">
            <v>GRARD RODRIGUE</v>
          </cell>
          <cell r="E117" t="str">
            <v>M</v>
          </cell>
          <cell r="F117" t="str">
            <v>CYCLO CLUB ORCHIES</v>
          </cell>
          <cell r="G117">
            <v>26236</v>
          </cell>
          <cell r="H117" t="str">
            <v>Adulte Masculin 50/59 ans</v>
          </cell>
          <cell r="I117" t="str">
            <v>2022</v>
          </cell>
          <cell r="J117" t="str">
            <v>05996224452</v>
          </cell>
        </row>
        <row r="118">
          <cell r="D118" t="str">
            <v>GRAUX ERIC</v>
          </cell>
          <cell r="E118" t="str">
            <v>M</v>
          </cell>
          <cell r="F118" t="str">
            <v>CAMPHIN EN CAREMBAULT CYCLING TEAM</v>
          </cell>
          <cell r="G118">
            <v>26655</v>
          </cell>
          <cell r="H118" t="str">
            <v>Adulte Masculin 50/59 ans</v>
          </cell>
          <cell r="I118" t="str">
            <v>2022</v>
          </cell>
          <cell r="J118" t="str">
            <v>05999098170</v>
          </cell>
        </row>
        <row r="119">
          <cell r="D119" t="str">
            <v>GRAUX ZELIE</v>
          </cell>
          <cell r="E119" t="str">
            <v>F</v>
          </cell>
          <cell r="F119" t="str">
            <v>CAMPHIN EN CAREMBAULT CYCLING TEAM</v>
          </cell>
          <cell r="G119">
            <v>38032</v>
          </cell>
          <cell r="H119" t="str">
            <v>Adulte Féminin 17/29 ans</v>
          </cell>
          <cell r="I119" t="str">
            <v>2022</v>
          </cell>
          <cell r="J119" t="str">
            <v>05999098171</v>
          </cell>
        </row>
        <row r="120">
          <cell r="D120" t="str">
            <v>GREVIN JEROME</v>
          </cell>
          <cell r="E120" t="str">
            <v>M</v>
          </cell>
          <cell r="F120" t="str">
            <v>VELO CLUB SOLESMES</v>
          </cell>
          <cell r="G120">
            <v>27706</v>
          </cell>
          <cell r="H120" t="str">
            <v>Adulte Masculin 40/49 ans</v>
          </cell>
          <cell r="I120" t="str">
            <v>2022</v>
          </cell>
          <cell r="J120" t="str">
            <v>05999127553</v>
          </cell>
        </row>
        <row r="121">
          <cell r="D121" t="str">
            <v>GRISEZ ROMAIN</v>
          </cell>
          <cell r="E121" t="str">
            <v>M</v>
          </cell>
          <cell r="F121" t="str">
            <v>ESPOIR CYCLISTE WAMBRECHIES MARQUETTE</v>
          </cell>
          <cell r="G121">
            <v>37760</v>
          </cell>
          <cell r="H121" t="str">
            <v>Adulte Masculin 17/19 ans</v>
          </cell>
          <cell r="I121" t="str">
            <v>2022</v>
          </cell>
          <cell r="J121" t="str">
            <v>05999112667</v>
          </cell>
        </row>
        <row r="122">
          <cell r="D122" t="str">
            <v>GRODZKI PASCAL</v>
          </cell>
          <cell r="E122" t="str">
            <v>M</v>
          </cell>
          <cell r="F122" t="str">
            <v>U.C. CAPELLOISE FOURMIES</v>
          </cell>
          <cell r="G122">
            <v>23117</v>
          </cell>
          <cell r="H122" t="str">
            <v>Adulte Masculin 50/59 ans</v>
          </cell>
          <cell r="I122" t="str">
            <v>2022</v>
          </cell>
          <cell r="J122" t="str">
            <v>05999026800</v>
          </cell>
        </row>
        <row r="123">
          <cell r="D123" t="str">
            <v>GUYOT CLEMENT</v>
          </cell>
          <cell r="E123" t="str">
            <v>M</v>
          </cell>
          <cell r="F123" t="str">
            <v>UNION SPORTIVE SAINT ANDRE</v>
          </cell>
          <cell r="G123">
            <v>39203</v>
          </cell>
          <cell r="H123" t="str">
            <v>Jeune Masculin 15/16 ans</v>
          </cell>
          <cell r="I123" t="str">
            <v>2022</v>
          </cell>
          <cell r="J123" t="str">
            <v>05999126318</v>
          </cell>
        </row>
        <row r="124">
          <cell r="D124" t="str">
            <v>HAUTEM GERY</v>
          </cell>
          <cell r="E124" t="str">
            <v>M</v>
          </cell>
          <cell r="F124" t="str">
            <v>UNION SPORTIVE SAINT ANDRE</v>
          </cell>
          <cell r="G124">
            <v>22395</v>
          </cell>
          <cell r="H124" t="str">
            <v>Adulte Masculin 60 ans et plus</v>
          </cell>
          <cell r="I124" t="str">
            <v>2022</v>
          </cell>
          <cell r="J124" t="str">
            <v>05999070856</v>
          </cell>
        </row>
        <row r="125">
          <cell r="D125" t="str">
            <v>HAVET SEBASTIEN</v>
          </cell>
          <cell r="E125" t="str">
            <v>M</v>
          </cell>
          <cell r="F125" t="str">
            <v>GAZ ELEC CLUB DE DOUAI</v>
          </cell>
          <cell r="G125">
            <v>31493</v>
          </cell>
          <cell r="H125" t="str">
            <v>Adulte Masculin 30/39 ans</v>
          </cell>
          <cell r="I125" t="str">
            <v>2022</v>
          </cell>
          <cell r="J125" t="str">
            <v>05999066415</v>
          </cell>
        </row>
        <row r="126">
          <cell r="D126" t="str">
            <v>HEBERT PIERRICK</v>
          </cell>
          <cell r="E126" t="str">
            <v>M</v>
          </cell>
          <cell r="F126" t="str">
            <v>NEW ORANGE TEAM BOUSBECQUE</v>
          </cell>
          <cell r="G126">
            <v>33309</v>
          </cell>
          <cell r="H126" t="str">
            <v>Adulte Masculin 30/39 ans</v>
          </cell>
          <cell r="I126" t="str">
            <v>2022</v>
          </cell>
          <cell r="J126" t="str">
            <v>05999023575</v>
          </cell>
        </row>
        <row r="127">
          <cell r="D127" t="str">
            <v>HELLOT FRANCOIS</v>
          </cell>
          <cell r="E127" t="str">
            <v>M</v>
          </cell>
          <cell r="F127" t="str">
            <v>HAVELUY CYCLO CLUB</v>
          </cell>
          <cell r="G127">
            <v>32834</v>
          </cell>
          <cell r="H127" t="str">
            <v>Adulte Masculin 30/39 ans</v>
          </cell>
          <cell r="I127" t="str">
            <v>2022</v>
          </cell>
          <cell r="J127" t="str">
            <v>05999016643</v>
          </cell>
        </row>
        <row r="128">
          <cell r="D128" t="str">
            <v>HENNO FABRICE</v>
          </cell>
          <cell r="E128" t="str">
            <v>M</v>
          </cell>
          <cell r="F128" t="str">
            <v>CYCLO CLUB ORCHIES</v>
          </cell>
          <cell r="G128">
            <v>28683</v>
          </cell>
          <cell r="H128" t="str">
            <v>Adulte Masculin 40/49 ans</v>
          </cell>
          <cell r="I128" t="str">
            <v>2022</v>
          </cell>
          <cell r="J128" t="str">
            <v>05963119617</v>
          </cell>
        </row>
        <row r="129">
          <cell r="D129" t="str">
            <v>HERFEUIL ANTHONY</v>
          </cell>
          <cell r="E129" t="str">
            <v>M</v>
          </cell>
          <cell r="F129" t="str">
            <v>UNION SPORTIVE SAINT ANDRE</v>
          </cell>
          <cell r="G129">
            <v>31640</v>
          </cell>
          <cell r="H129" t="str">
            <v>Adulte Masculin 30/39 ans</v>
          </cell>
          <cell r="I129" t="str">
            <v>2022</v>
          </cell>
          <cell r="J129" t="str">
            <v>05994043415</v>
          </cell>
        </row>
        <row r="130">
          <cell r="D130" t="str">
            <v>HOUDART FLORENT</v>
          </cell>
          <cell r="E130" t="str">
            <v>M</v>
          </cell>
          <cell r="F130" t="str">
            <v>CAMPHIN EN CAREMBAULT CYCLING TEAM</v>
          </cell>
          <cell r="G130">
            <v>38148</v>
          </cell>
          <cell r="H130" t="str">
            <v>Adulte Masculin 17/19 ans</v>
          </cell>
          <cell r="I130" t="str">
            <v>2022</v>
          </cell>
          <cell r="J130" t="str">
            <v>05999016341</v>
          </cell>
        </row>
        <row r="131">
          <cell r="D131" t="str">
            <v>HOUDART PHILIPPE</v>
          </cell>
          <cell r="E131" t="str">
            <v>M</v>
          </cell>
          <cell r="F131" t="str">
            <v>CAMPHIN EN CAREMBAULT CYCLING TEAM</v>
          </cell>
          <cell r="G131">
            <v>27297</v>
          </cell>
          <cell r="H131" t="str">
            <v>Adulte Masculin 40/49 ans</v>
          </cell>
          <cell r="I131" t="str">
            <v>2022</v>
          </cell>
          <cell r="J131" t="str">
            <v>05999016340</v>
          </cell>
        </row>
        <row r="132">
          <cell r="D132" t="str">
            <v>HUART GUILLAUME</v>
          </cell>
          <cell r="E132" t="str">
            <v>M</v>
          </cell>
          <cell r="F132" t="str">
            <v>CYCLO CLUB ORCHIES</v>
          </cell>
          <cell r="G132">
            <v>29670</v>
          </cell>
          <cell r="H132" t="str">
            <v>Adulte Masculin 40/49 ans</v>
          </cell>
          <cell r="I132" t="str">
            <v>2022</v>
          </cell>
          <cell r="J132" t="str">
            <v>05996218463</v>
          </cell>
        </row>
        <row r="133">
          <cell r="D133" t="str">
            <v>HUNNINCK PAUL</v>
          </cell>
          <cell r="E133" t="str">
            <v>M</v>
          </cell>
          <cell r="F133" t="str">
            <v>UNION SPORTIVE VALENCIENNES MARLY</v>
          </cell>
          <cell r="G133">
            <v>20101</v>
          </cell>
          <cell r="H133" t="str">
            <v>Adulte Masculin 60 ans et plus</v>
          </cell>
          <cell r="I133" t="str">
            <v>2022</v>
          </cell>
          <cell r="J133" t="str">
            <v>05999107180</v>
          </cell>
        </row>
        <row r="134">
          <cell r="D134" t="str">
            <v>HYSBERGUE EVAN</v>
          </cell>
          <cell r="E134" t="str">
            <v>M</v>
          </cell>
          <cell r="F134" t="str">
            <v>ASSOCIATION CYCLISTE D'ETROEUNGT</v>
          </cell>
          <cell r="G134">
            <v>36900</v>
          </cell>
          <cell r="H134" t="str">
            <v>Adulte Masculin 20/29 ans</v>
          </cell>
          <cell r="I134" t="str">
            <v>2022</v>
          </cell>
          <cell r="J134" t="str">
            <v>05999125245</v>
          </cell>
        </row>
        <row r="135">
          <cell r="D135" t="str">
            <v>KIEFFER PIERRE</v>
          </cell>
          <cell r="E135" t="str">
            <v>M</v>
          </cell>
          <cell r="F135" t="str">
            <v>ASSOCIATION CYCLISTE DE CUINCY</v>
          </cell>
          <cell r="G135">
            <v>32235</v>
          </cell>
          <cell r="H135" t="str">
            <v>Adulte Masculin 30/39 ans</v>
          </cell>
          <cell r="I135" t="str">
            <v>2022</v>
          </cell>
          <cell r="J135" t="str">
            <v>05999111355</v>
          </cell>
        </row>
        <row r="136">
          <cell r="D136" t="str">
            <v>KOPTIENT REGIS</v>
          </cell>
          <cell r="E136" t="str">
            <v>M</v>
          </cell>
          <cell r="F136" t="str">
            <v>U.C. CAPELLOISE FOURMIES</v>
          </cell>
          <cell r="G136">
            <v>28559</v>
          </cell>
          <cell r="H136" t="str">
            <v>Adulte Masculin 40/49 ans</v>
          </cell>
          <cell r="I136" t="str">
            <v>2022</v>
          </cell>
          <cell r="J136" t="str">
            <v>05999069654</v>
          </cell>
        </row>
        <row r="137">
          <cell r="D137" t="str">
            <v>KROON SAM</v>
          </cell>
          <cell r="E137" t="str">
            <v>M</v>
          </cell>
          <cell r="F137" t="str">
            <v>ESPOIR CYCLISTE WAMBRECHIES MARQUETTE</v>
          </cell>
          <cell r="G137">
            <v>24785</v>
          </cell>
          <cell r="H137" t="str">
            <v>Adulte Masculin 50/59 ans</v>
          </cell>
          <cell r="I137" t="str">
            <v>2022</v>
          </cell>
          <cell r="J137" t="str">
            <v>05999122174</v>
          </cell>
        </row>
        <row r="138">
          <cell r="D138" t="str">
            <v>LAGNEAU PASCAL</v>
          </cell>
          <cell r="E138" t="str">
            <v>M</v>
          </cell>
          <cell r="F138" t="str">
            <v>UNION VELOCIPEDIQUE JEUMONT MARPENT</v>
          </cell>
          <cell r="G138">
            <v>21448</v>
          </cell>
          <cell r="H138" t="str">
            <v>Adulte Masculin 60 ans et plus</v>
          </cell>
          <cell r="I138" t="str">
            <v>2022</v>
          </cell>
          <cell r="J138" t="str">
            <v>05999017088</v>
          </cell>
        </row>
        <row r="139">
          <cell r="D139" t="str">
            <v>LAHONTA JEAN-PASCAL</v>
          </cell>
          <cell r="E139" t="str">
            <v>M</v>
          </cell>
          <cell r="F139" t="str">
            <v>UNION SPORTIVE VALENCIENNES MARLY</v>
          </cell>
          <cell r="G139">
            <v>21534</v>
          </cell>
          <cell r="H139" t="str">
            <v>Adulte Masculin 60 ans et plus</v>
          </cell>
          <cell r="I139" t="str">
            <v>2022</v>
          </cell>
          <cell r="J139" t="str">
            <v>05999110309</v>
          </cell>
        </row>
        <row r="140">
          <cell r="D140" t="str">
            <v>LALEU DAVID</v>
          </cell>
          <cell r="E140" t="str">
            <v>M</v>
          </cell>
          <cell r="F140" t="str">
            <v>UNION SPORTIVE SAINT ANDRE</v>
          </cell>
          <cell r="G140">
            <v>26831</v>
          </cell>
          <cell r="H140" t="str">
            <v>Adulte Masculin 40/49 ans</v>
          </cell>
          <cell r="I140" t="str">
            <v>2022</v>
          </cell>
          <cell r="J140" t="str">
            <v>05999012920</v>
          </cell>
        </row>
        <row r="141">
          <cell r="D141" t="str">
            <v>LALEU TIMOTHEE</v>
          </cell>
          <cell r="E141" t="str">
            <v>M</v>
          </cell>
          <cell r="F141" t="str">
            <v>UNION SPORTIVE SAINT ANDRE</v>
          </cell>
          <cell r="G141">
            <v>37093</v>
          </cell>
          <cell r="H141" t="str">
            <v>Adulte Masculin 20/29 ans</v>
          </cell>
          <cell r="I141" t="str">
            <v>2022</v>
          </cell>
          <cell r="J141" t="str">
            <v>05999012921</v>
          </cell>
        </row>
        <row r="142">
          <cell r="D142" t="str">
            <v>LAMBRET MIKE</v>
          </cell>
          <cell r="E142" t="str">
            <v>M</v>
          </cell>
          <cell r="F142" t="str">
            <v>U.C. CAPELLOISE FOURMIES</v>
          </cell>
          <cell r="G142">
            <v>31493</v>
          </cell>
          <cell r="H142" t="str">
            <v>Adulte Masculin 30/39 ans</v>
          </cell>
          <cell r="I142" t="str">
            <v>2022</v>
          </cell>
          <cell r="J142" t="str">
            <v>05999124427</v>
          </cell>
        </row>
        <row r="143">
          <cell r="D143" t="str">
            <v>LAMBRET SULLIVAN</v>
          </cell>
          <cell r="E143" t="str">
            <v>M</v>
          </cell>
          <cell r="F143" t="str">
            <v>U.C. CAPELLOISE FOURMIES</v>
          </cell>
          <cell r="G143">
            <v>32317</v>
          </cell>
          <cell r="H143" t="str">
            <v>Adulte Masculin 30/39 ans</v>
          </cell>
          <cell r="I143" t="str">
            <v>2022</v>
          </cell>
          <cell r="J143" t="str">
            <v>05999076033</v>
          </cell>
        </row>
        <row r="144">
          <cell r="D144" t="str">
            <v>LANDAS JEROME</v>
          </cell>
          <cell r="E144" t="str">
            <v>M</v>
          </cell>
          <cell r="F144" t="str">
            <v>VELO SPRINT DE L'OSTREVENT - AUBERCHICOURT</v>
          </cell>
          <cell r="G144">
            <v>28156</v>
          </cell>
          <cell r="H144" t="str">
            <v>Adulte Masculin 40/49 ans</v>
          </cell>
          <cell r="I144" t="str">
            <v>2022</v>
          </cell>
          <cell r="J144" t="str">
            <v>05999084869</v>
          </cell>
        </row>
        <row r="145">
          <cell r="D145" t="str">
            <v>LANDAS MARION</v>
          </cell>
          <cell r="E145" t="str">
            <v>F</v>
          </cell>
          <cell r="F145" t="str">
            <v>VELO SPRINT DE L'OSTREVENT - AUBERCHICOURT</v>
          </cell>
          <cell r="G145">
            <v>37533</v>
          </cell>
          <cell r="H145" t="str">
            <v>Adulte Féminin 17/29 ans</v>
          </cell>
          <cell r="I145" t="str">
            <v>2022</v>
          </cell>
          <cell r="J145" t="str">
            <v>05999084870</v>
          </cell>
        </row>
        <row r="146">
          <cell r="D146" t="str">
            <v>LANDAS MARTY</v>
          </cell>
          <cell r="E146" t="str">
            <v>M</v>
          </cell>
          <cell r="F146" t="str">
            <v>VELO SPRINT DE L'OSTREVENT - AUBERCHICOURT</v>
          </cell>
          <cell r="G146">
            <v>38663</v>
          </cell>
          <cell r="H146" t="str">
            <v>Adulte Masculin 17/19 ans</v>
          </cell>
          <cell r="I146" t="str">
            <v>2022</v>
          </cell>
          <cell r="J146" t="str">
            <v>05999020193</v>
          </cell>
        </row>
        <row r="147">
          <cell r="D147" t="str">
            <v>LANDAS PRIMEROSE</v>
          </cell>
          <cell r="E147" t="str">
            <v>F</v>
          </cell>
          <cell r="F147" t="str">
            <v>UNION SPORTIVE SAINT ANDRE</v>
          </cell>
          <cell r="G147">
            <v>29963</v>
          </cell>
          <cell r="H147" t="str">
            <v>Adulte Féminin 40 ans et plus</v>
          </cell>
          <cell r="I147" t="str">
            <v>2022</v>
          </cell>
          <cell r="J147" t="str">
            <v>05999073854</v>
          </cell>
        </row>
        <row r="148">
          <cell r="D148" t="str">
            <v>LARGEAU FREDERIC</v>
          </cell>
          <cell r="E148" t="str">
            <v>M</v>
          </cell>
          <cell r="F148" t="str">
            <v>SAULZOIR MONTRECOURT CYCLING CLUB</v>
          </cell>
          <cell r="G148">
            <v>24958</v>
          </cell>
          <cell r="H148" t="str">
            <v>Adulte Masculin 50/59 ans</v>
          </cell>
          <cell r="I148" t="str">
            <v>2022</v>
          </cell>
          <cell r="J148" t="str">
            <v>05999059500</v>
          </cell>
        </row>
        <row r="149">
          <cell r="D149" t="str">
            <v>LECLERCQ ALEXIS</v>
          </cell>
          <cell r="E149" t="str">
            <v>M</v>
          </cell>
          <cell r="F149" t="str">
            <v>CAMPHIN EN CAREMBAULT CYCLING TEAM</v>
          </cell>
          <cell r="G149">
            <v>27963</v>
          </cell>
          <cell r="H149" t="str">
            <v>Adulte Masculin 40/49 ans</v>
          </cell>
          <cell r="I149" t="str">
            <v>2022</v>
          </cell>
          <cell r="J149" t="str">
            <v>05996214949</v>
          </cell>
        </row>
        <row r="150">
          <cell r="D150" t="str">
            <v>LECLERCQ MATHIS</v>
          </cell>
          <cell r="E150" t="str">
            <v>M</v>
          </cell>
          <cell r="F150" t="str">
            <v>CAMPHIN EN CAREMBAULT CYCLING TEAM</v>
          </cell>
          <cell r="G150">
            <v>39281</v>
          </cell>
          <cell r="H150" t="str">
            <v>Jeune Masculin 15/16 ans</v>
          </cell>
          <cell r="I150" t="str">
            <v>2022</v>
          </cell>
          <cell r="J150" t="str">
            <v>05999057637</v>
          </cell>
        </row>
        <row r="151">
          <cell r="D151" t="str">
            <v>LEDOUX LAURENT</v>
          </cell>
          <cell r="E151" t="str">
            <v>M</v>
          </cell>
          <cell r="F151" t="str">
            <v>UNION SPORTIVE SAINT ANDRE</v>
          </cell>
          <cell r="G151">
            <v>27747</v>
          </cell>
          <cell r="H151" t="str">
            <v>Adulte Masculin 40/49 ans</v>
          </cell>
          <cell r="I151" t="str">
            <v>2022</v>
          </cell>
          <cell r="J151" t="str">
            <v>05955186189</v>
          </cell>
        </row>
        <row r="152">
          <cell r="D152" t="str">
            <v>LEDOUX MATTEO</v>
          </cell>
          <cell r="E152" t="str">
            <v>M</v>
          </cell>
          <cell r="F152" t="str">
            <v>UNION SPORTIVE SAINT ANDRE</v>
          </cell>
          <cell r="G152">
            <v>38206</v>
          </cell>
          <cell r="H152" t="str">
            <v>Adulte Masculin 17/19 ans</v>
          </cell>
          <cell r="I152" t="str">
            <v>2022</v>
          </cell>
          <cell r="J152" t="str">
            <v>05999025993</v>
          </cell>
        </row>
        <row r="153">
          <cell r="D153" t="str">
            <v>LEFEBVRE ALAIN</v>
          </cell>
          <cell r="E153" t="str">
            <v>M</v>
          </cell>
          <cell r="F153" t="str">
            <v>TEAM DECOPUB PROVILLE</v>
          </cell>
          <cell r="G153">
            <v>24118</v>
          </cell>
          <cell r="H153" t="str">
            <v>Adulte Masculin 50/59 ans</v>
          </cell>
          <cell r="I153" t="str">
            <v>2022</v>
          </cell>
          <cell r="J153" t="str">
            <v>05965594028</v>
          </cell>
        </row>
        <row r="154">
          <cell r="D154" t="str">
            <v>LEFEBVRE JEAN-DANIEL</v>
          </cell>
          <cell r="E154" t="str">
            <v>M</v>
          </cell>
          <cell r="F154" t="str">
            <v>U.C. CAPELLOISE FOURMIES</v>
          </cell>
          <cell r="G154">
            <v>27956</v>
          </cell>
          <cell r="H154" t="str">
            <v>Adulte Masculin 40/49 ans</v>
          </cell>
          <cell r="I154" t="str">
            <v>2022</v>
          </cell>
          <cell r="J154" t="str">
            <v>05999127702</v>
          </cell>
        </row>
        <row r="155">
          <cell r="D155" t="str">
            <v>LEFEBVRE NATHAN</v>
          </cell>
          <cell r="E155" t="str">
            <v>M</v>
          </cell>
          <cell r="F155" t="str">
            <v>U.C. CAPELLOISE FOURMIES</v>
          </cell>
          <cell r="G155">
            <v>41839</v>
          </cell>
          <cell r="H155"/>
          <cell r="I155" t="str">
            <v>2022</v>
          </cell>
          <cell r="J155" t="str">
            <v>05999127703</v>
          </cell>
        </row>
        <row r="156">
          <cell r="D156" t="str">
            <v>LEFEBVRE TIMOTHE</v>
          </cell>
          <cell r="E156" t="str">
            <v>M</v>
          </cell>
          <cell r="F156" t="str">
            <v>TEAM DECOPUB PROVILLE</v>
          </cell>
          <cell r="G156">
            <v>36843</v>
          </cell>
          <cell r="H156" t="str">
            <v>Adulte Masculin 20/29 ans</v>
          </cell>
          <cell r="I156" t="str">
            <v>2022</v>
          </cell>
          <cell r="J156" t="str">
            <v>05999019490</v>
          </cell>
        </row>
        <row r="157">
          <cell r="D157" t="str">
            <v>LEFERME DAVID</v>
          </cell>
          <cell r="E157" t="str">
            <v>M</v>
          </cell>
          <cell r="F157" t="str">
            <v>CAMPHIN EN CAREMBAULT CYCLING TEAM</v>
          </cell>
          <cell r="G157">
            <v>26142</v>
          </cell>
          <cell r="H157" t="str">
            <v>Adulte Masculin 50/59 ans</v>
          </cell>
          <cell r="I157" t="str">
            <v>2022</v>
          </cell>
          <cell r="J157" t="str">
            <v>05999015645</v>
          </cell>
        </row>
        <row r="158">
          <cell r="D158" t="str">
            <v>LEFEVRE EDDY</v>
          </cell>
          <cell r="E158" t="str">
            <v>M</v>
          </cell>
          <cell r="F158" t="str">
            <v>UNION VELOCIPEDIQUE FOURMISIENNE</v>
          </cell>
          <cell r="G158">
            <v>32342</v>
          </cell>
          <cell r="H158" t="str">
            <v>Adulte Masculin 30/39 ans</v>
          </cell>
          <cell r="I158" t="str">
            <v>2022</v>
          </cell>
          <cell r="J158" t="str">
            <v>05999082328</v>
          </cell>
        </row>
        <row r="159">
          <cell r="D159" t="str">
            <v>LEGRAND SAMUEL</v>
          </cell>
          <cell r="E159" t="str">
            <v>M</v>
          </cell>
          <cell r="F159" t="str">
            <v>CYCLO CLUB ORCHIES</v>
          </cell>
          <cell r="G159">
            <v>39154</v>
          </cell>
          <cell r="H159" t="str">
            <v>Jeune Masculin 15/16 ans</v>
          </cell>
          <cell r="I159" t="str">
            <v>2022</v>
          </cell>
          <cell r="J159" t="str">
            <v>05999080700</v>
          </cell>
        </row>
        <row r="160">
          <cell r="D160" t="str">
            <v>LEGUEUX LAURENT</v>
          </cell>
          <cell r="E160" t="str">
            <v>M</v>
          </cell>
          <cell r="F160" t="str">
            <v>UNION VELOCIPEDIQUE FOURMISIENNE</v>
          </cell>
          <cell r="G160">
            <v>27227</v>
          </cell>
          <cell r="H160" t="str">
            <v>Adulte Masculin 40/49 ans</v>
          </cell>
          <cell r="I160" t="str">
            <v>2022</v>
          </cell>
          <cell r="J160" t="str">
            <v>05994030255</v>
          </cell>
        </row>
        <row r="161">
          <cell r="D161" t="str">
            <v>LEROUX DAVID</v>
          </cell>
          <cell r="E161" t="str">
            <v>M</v>
          </cell>
          <cell r="F161" t="str">
            <v>ESPOIR CYCLISTE WAMBRECHIES MARQUETTE</v>
          </cell>
          <cell r="G161">
            <v>27487</v>
          </cell>
          <cell r="H161" t="str">
            <v>Adulte Masculin 40/49 ans</v>
          </cell>
          <cell r="I161" t="str">
            <v>2022</v>
          </cell>
          <cell r="J161" t="str">
            <v>05999109592</v>
          </cell>
        </row>
        <row r="162">
          <cell r="D162" t="str">
            <v>LEROY EVANN</v>
          </cell>
          <cell r="E162" t="str">
            <v>M</v>
          </cell>
          <cell r="F162" t="str">
            <v>VELO CLUB DE LEWARDE (VCL)</v>
          </cell>
          <cell r="G162">
            <v>39918</v>
          </cell>
          <cell r="H162" t="str">
            <v>Jeune Masculin 13/14 ans</v>
          </cell>
          <cell r="I162" t="str">
            <v>2022</v>
          </cell>
          <cell r="J162" t="str">
            <v>05999111722</v>
          </cell>
        </row>
        <row r="163">
          <cell r="D163" t="str">
            <v>LEROY LUDOVIC</v>
          </cell>
          <cell r="E163" t="str">
            <v>M</v>
          </cell>
          <cell r="F163" t="str">
            <v>ETOILE CYCLISTE TOURCOING</v>
          </cell>
          <cell r="G163">
            <v>26559</v>
          </cell>
          <cell r="H163" t="str">
            <v>Adulte Masculin 50/59 ans</v>
          </cell>
          <cell r="I163" t="str">
            <v>2022</v>
          </cell>
          <cell r="J163" t="str">
            <v>05999079017</v>
          </cell>
        </row>
        <row r="164">
          <cell r="D164" t="str">
            <v>LEVAS LAURENT</v>
          </cell>
          <cell r="E164" t="str">
            <v>M</v>
          </cell>
          <cell r="F164" t="str">
            <v>UNION SPORTIVE VALENCIENNES MARLY</v>
          </cell>
          <cell r="G164">
            <v>24189</v>
          </cell>
          <cell r="H164" t="str">
            <v>Adulte Masculin 50/59 ans</v>
          </cell>
          <cell r="I164" t="str">
            <v>2022</v>
          </cell>
          <cell r="J164" t="str">
            <v>05999097890</v>
          </cell>
        </row>
        <row r="165">
          <cell r="D165" t="str">
            <v>LIMOSIN JÉRÔME</v>
          </cell>
          <cell r="E165" t="str">
            <v>M</v>
          </cell>
          <cell r="F165" t="str">
            <v>CAMPHIN EN CAREMBAULT CYCLING TEAM</v>
          </cell>
          <cell r="G165">
            <v>27413</v>
          </cell>
          <cell r="H165" t="str">
            <v>Adulte Masculin 40/49 ans</v>
          </cell>
          <cell r="I165" t="str">
            <v>2022</v>
          </cell>
          <cell r="J165" t="str">
            <v>05996214955</v>
          </cell>
        </row>
        <row r="166">
          <cell r="D166" t="str">
            <v>LINDAUER FLORIAN</v>
          </cell>
          <cell r="E166" t="str">
            <v>M</v>
          </cell>
          <cell r="F166" t="str">
            <v>ETOILE CYCLISTE LIEU ST AMAND</v>
          </cell>
          <cell r="G166">
            <v>34526</v>
          </cell>
          <cell r="H166" t="str">
            <v>Adulte Masculin 20/29 ans</v>
          </cell>
          <cell r="I166" t="str">
            <v>2022</v>
          </cell>
          <cell r="J166" t="str">
            <v>05999108843</v>
          </cell>
        </row>
        <row r="167">
          <cell r="D167" t="str">
            <v>LIONNE BERNARD</v>
          </cell>
          <cell r="E167" t="str">
            <v>M</v>
          </cell>
          <cell r="F167" t="str">
            <v>HAVELUY CYCLO CLUB</v>
          </cell>
          <cell r="G167">
            <v>25708</v>
          </cell>
          <cell r="H167" t="str">
            <v>Adulte Masculin 50/59 ans</v>
          </cell>
          <cell r="I167" t="str">
            <v>2022</v>
          </cell>
          <cell r="J167" t="str">
            <v>05999061117</v>
          </cell>
        </row>
        <row r="168">
          <cell r="D168" t="str">
            <v>LIONNE DORIAN</v>
          </cell>
          <cell r="E168" t="str">
            <v>M</v>
          </cell>
          <cell r="F168" t="str">
            <v>HAVELUY CYCLO CLUB</v>
          </cell>
          <cell r="G168">
            <v>36260</v>
          </cell>
          <cell r="H168" t="str">
            <v>Adulte Masculin 20/29 ans</v>
          </cell>
          <cell r="I168" t="str">
            <v>2022</v>
          </cell>
          <cell r="J168" t="str">
            <v>05999069471</v>
          </cell>
        </row>
        <row r="169">
          <cell r="D169" t="str">
            <v>LIONNE LIONEL</v>
          </cell>
          <cell r="E169" t="str">
            <v>M</v>
          </cell>
          <cell r="F169" t="str">
            <v>CLUB CYCLISTE LOUVROIL (C.C.L.)</v>
          </cell>
          <cell r="G169">
            <v>28140</v>
          </cell>
          <cell r="H169" t="str">
            <v>Adulte Masculin 40/49 ans</v>
          </cell>
          <cell r="I169" t="str">
            <v>2022</v>
          </cell>
          <cell r="J169" t="str">
            <v>05999024239</v>
          </cell>
        </row>
        <row r="170">
          <cell r="D170" t="str">
            <v>LOBRY ANTHONY</v>
          </cell>
          <cell r="E170" t="str">
            <v>M</v>
          </cell>
          <cell r="F170" t="str">
            <v>SAULZOIR MONTRECOURT CYCLING CLUB</v>
          </cell>
          <cell r="G170">
            <v>39603</v>
          </cell>
          <cell r="H170" t="str">
            <v>Jeune Masculin 13/14 ans</v>
          </cell>
          <cell r="I170" t="str">
            <v>2022</v>
          </cell>
          <cell r="J170" t="str">
            <v>05999127592</v>
          </cell>
        </row>
        <row r="171">
          <cell r="D171" t="str">
            <v>LOGEZ GUILLAUME</v>
          </cell>
          <cell r="E171" t="str">
            <v>M</v>
          </cell>
          <cell r="F171" t="str">
            <v>TEAM PEVELE CAREMBAULT CYCLISME</v>
          </cell>
          <cell r="G171">
            <v>31168</v>
          </cell>
          <cell r="H171" t="str">
            <v>Adulte Masculin 30/39 ans</v>
          </cell>
          <cell r="I171" t="str">
            <v>2022</v>
          </cell>
          <cell r="J171" t="str">
            <v>05999113182</v>
          </cell>
        </row>
        <row r="172">
          <cell r="D172" t="str">
            <v>LOISY PIERRE</v>
          </cell>
          <cell r="E172" t="str">
            <v>M</v>
          </cell>
          <cell r="F172" t="str">
            <v>VELO SPRINT BOUCHAIN</v>
          </cell>
          <cell r="G172">
            <v>32357</v>
          </cell>
          <cell r="H172" t="str">
            <v>Adulte Masculin 30/39 ans</v>
          </cell>
          <cell r="I172" t="str">
            <v>2022</v>
          </cell>
          <cell r="J172" t="str">
            <v>05999095375</v>
          </cell>
        </row>
        <row r="173">
          <cell r="D173" t="str">
            <v>MAGNIES CLÉMENT</v>
          </cell>
          <cell r="E173" t="str">
            <v>M</v>
          </cell>
          <cell r="F173" t="str">
            <v>CYCLO CLUB ORCHIES</v>
          </cell>
          <cell r="G173">
            <v>36605</v>
          </cell>
          <cell r="H173" t="str">
            <v>Adulte Masculin 20/29 ans</v>
          </cell>
          <cell r="I173" t="str">
            <v>2022</v>
          </cell>
          <cell r="J173" t="str">
            <v>05999080507</v>
          </cell>
        </row>
        <row r="174">
          <cell r="D174" t="str">
            <v>MAJEROWICZ JEAN-LUC</v>
          </cell>
          <cell r="E174" t="str">
            <v>M</v>
          </cell>
          <cell r="F174" t="str">
            <v>VELO CLUB DE LEWARDE (VCL)</v>
          </cell>
          <cell r="G174">
            <v>23115</v>
          </cell>
          <cell r="H174" t="str">
            <v>Adulte Masculin 50/59 ans</v>
          </cell>
          <cell r="I174" t="str">
            <v>2022</v>
          </cell>
          <cell r="J174" t="str">
            <v>05996224459</v>
          </cell>
        </row>
        <row r="175">
          <cell r="D175" t="str">
            <v>MALLET DAVID</v>
          </cell>
          <cell r="E175" t="str">
            <v>M</v>
          </cell>
          <cell r="F175" t="str">
            <v>UNION SPORTIVE SAINT ANDRE</v>
          </cell>
          <cell r="G175">
            <v>25396</v>
          </cell>
          <cell r="H175" t="str">
            <v>Adulte Masculin 50/59 ans</v>
          </cell>
          <cell r="I175" t="str">
            <v>2022</v>
          </cell>
          <cell r="J175" t="str">
            <v>05999124805</v>
          </cell>
        </row>
        <row r="176">
          <cell r="D176" t="str">
            <v>MARCHAND PIERRE</v>
          </cell>
          <cell r="E176" t="str">
            <v>M</v>
          </cell>
          <cell r="F176" t="str">
            <v>ESPOIR CYCLISTE WAMBRECHIES MARQUETTE</v>
          </cell>
          <cell r="G176">
            <v>33595</v>
          </cell>
          <cell r="H176" t="str">
            <v>Adulte Masculin 30/39 ans</v>
          </cell>
          <cell r="I176" t="str">
            <v>2022</v>
          </cell>
          <cell r="J176" t="str">
            <v>05999126987</v>
          </cell>
        </row>
        <row r="177">
          <cell r="D177" t="str">
            <v>MARCHANDISE MARIUS</v>
          </cell>
          <cell r="E177" t="str">
            <v>M</v>
          </cell>
          <cell r="F177" t="str">
            <v>VELO CLUB UNION HALLUIN</v>
          </cell>
          <cell r="G177">
            <v>38336</v>
          </cell>
          <cell r="H177" t="str">
            <v>Adulte Masculin 17/19 ans</v>
          </cell>
          <cell r="I177" t="str">
            <v>2022</v>
          </cell>
          <cell r="J177" t="str">
            <v>05999098705</v>
          </cell>
        </row>
        <row r="178">
          <cell r="D178" t="str">
            <v>MARCHANDISE PATRICE</v>
          </cell>
          <cell r="E178" t="str">
            <v>M</v>
          </cell>
          <cell r="F178" t="str">
            <v>VELO CLUB UNION HALLUIN</v>
          </cell>
          <cell r="G178">
            <v>25344</v>
          </cell>
          <cell r="H178" t="str">
            <v>Adulte Masculin 50/59 ans</v>
          </cell>
          <cell r="I178" t="str">
            <v>2022</v>
          </cell>
          <cell r="J178" t="str">
            <v>05999111919</v>
          </cell>
        </row>
        <row r="179">
          <cell r="D179" t="str">
            <v>MARTINACHE AXEL</v>
          </cell>
          <cell r="E179" t="str">
            <v>M</v>
          </cell>
          <cell r="F179" t="str">
            <v>CYCLO CLUB ORCHIES</v>
          </cell>
          <cell r="G179">
            <v>36920</v>
          </cell>
          <cell r="H179" t="str">
            <v>Adulte Masculin 20/29 ans</v>
          </cell>
          <cell r="I179" t="str">
            <v>2022</v>
          </cell>
          <cell r="J179" t="str">
            <v>05994060701</v>
          </cell>
        </row>
        <row r="180">
          <cell r="D180" t="str">
            <v>MICHEL JEROME</v>
          </cell>
          <cell r="E180" t="str">
            <v>M</v>
          </cell>
          <cell r="F180" t="str">
            <v>U.C. CAPELLOISE FOURMIES</v>
          </cell>
          <cell r="G180">
            <v>28623</v>
          </cell>
          <cell r="H180" t="str">
            <v>Adulte Masculin 40/49 ans</v>
          </cell>
          <cell r="I180" t="str">
            <v>2022</v>
          </cell>
          <cell r="J180" t="str">
            <v>05999024223</v>
          </cell>
        </row>
        <row r="181">
          <cell r="D181" t="str">
            <v>MINETTE LOIC</v>
          </cell>
          <cell r="E181" t="str">
            <v>M</v>
          </cell>
          <cell r="F181" t="str">
            <v>VELO CLUB SOLESMES</v>
          </cell>
          <cell r="G181">
            <v>35313</v>
          </cell>
          <cell r="H181" t="str">
            <v>Adulte Masculin 20/29 ans</v>
          </cell>
          <cell r="I181" t="str">
            <v>2022</v>
          </cell>
          <cell r="J181" t="str">
            <v>05999029313</v>
          </cell>
        </row>
        <row r="182">
          <cell r="D182" t="str">
            <v>MINGOA LUCIANO</v>
          </cell>
          <cell r="E182" t="str">
            <v>M</v>
          </cell>
          <cell r="F182" t="str">
            <v>NEW ORANGE TEAM BOUSBECQUE</v>
          </cell>
          <cell r="G182">
            <v>29805</v>
          </cell>
          <cell r="H182" t="str">
            <v>Adulte Masculin 40/49 ans</v>
          </cell>
          <cell r="I182" t="str">
            <v>2022</v>
          </cell>
          <cell r="J182" t="str">
            <v>05999127861</v>
          </cell>
        </row>
        <row r="183">
          <cell r="D183" t="str">
            <v>MONIER FABRICE</v>
          </cell>
          <cell r="E183" t="str">
            <v>M</v>
          </cell>
          <cell r="F183" t="str">
            <v>CLUB CYCLISTE LOUVROIL (C.C.L.)</v>
          </cell>
          <cell r="G183">
            <v>29073</v>
          </cell>
          <cell r="H183" t="str">
            <v>Adulte Masculin 40/49 ans</v>
          </cell>
          <cell r="I183" t="str">
            <v>2022</v>
          </cell>
          <cell r="J183" t="str">
            <v>05994064253</v>
          </cell>
        </row>
        <row r="184">
          <cell r="D184" t="str">
            <v>MOREL TOM</v>
          </cell>
          <cell r="E184" t="str">
            <v>M</v>
          </cell>
          <cell r="F184" t="str">
            <v>ETOILE CYCLISTE TOURCOING</v>
          </cell>
          <cell r="G184">
            <v>40839</v>
          </cell>
          <cell r="H184" t="str">
            <v>Jeune Masculin 11/12 ans</v>
          </cell>
          <cell r="I184" t="str">
            <v>2022</v>
          </cell>
          <cell r="J184" t="str">
            <v>05999085374</v>
          </cell>
        </row>
        <row r="185">
          <cell r="D185" t="str">
            <v>MORO GIANNI</v>
          </cell>
          <cell r="E185" t="str">
            <v>M</v>
          </cell>
          <cell r="F185" t="str">
            <v>FENAIN CYCLO CLUB</v>
          </cell>
          <cell r="G185">
            <v>22039</v>
          </cell>
          <cell r="H185" t="str">
            <v>Adulte Masculin 60 ans et plus</v>
          </cell>
          <cell r="I185" t="str">
            <v>2022</v>
          </cell>
          <cell r="J185" t="str">
            <v>05999028489</v>
          </cell>
        </row>
        <row r="186">
          <cell r="D186" t="str">
            <v>MOUCHART TIMOTEI</v>
          </cell>
          <cell r="E186" t="str">
            <v>M</v>
          </cell>
          <cell r="F186" t="str">
            <v>ETOILE CYCLISTE FEIGNIES</v>
          </cell>
          <cell r="G186">
            <v>40224</v>
          </cell>
          <cell r="H186" t="str">
            <v>Jeune Masculin 11/12 ans</v>
          </cell>
          <cell r="I186" t="str">
            <v>2022</v>
          </cell>
          <cell r="J186" t="str">
            <v>05999069474</v>
          </cell>
        </row>
        <row r="187">
          <cell r="D187" t="str">
            <v>MOUCHON ARNAUD</v>
          </cell>
          <cell r="E187" t="str">
            <v>M</v>
          </cell>
          <cell r="F187" t="str">
            <v>ASSOCIATION CYCLISTE DE CUINCY</v>
          </cell>
          <cell r="G187">
            <v>32238</v>
          </cell>
          <cell r="H187" t="str">
            <v>Adulte Masculin 30/39 ans</v>
          </cell>
          <cell r="I187" t="str">
            <v>2022</v>
          </cell>
          <cell r="J187" t="str">
            <v>05999111358</v>
          </cell>
        </row>
        <row r="188">
          <cell r="D188" t="str">
            <v>MOURAIN CEDRIC</v>
          </cell>
          <cell r="E188" t="str">
            <v>M</v>
          </cell>
          <cell r="F188" t="str">
            <v>UNION VELOCIPEDIQUE FOURMISIENNE</v>
          </cell>
          <cell r="G188">
            <v>27987</v>
          </cell>
          <cell r="H188" t="str">
            <v>Adulte Masculin 40/49 ans</v>
          </cell>
          <cell r="I188" t="str">
            <v>2022</v>
          </cell>
          <cell r="J188" t="str">
            <v>05999015543</v>
          </cell>
        </row>
        <row r="189">
          <cell r="D189" t="str">
            <v>MOURAIN DORIAN</v>
          </cell>
          <cell r="E189" t="str">
            <v>M</v>
          </cell>
          <cell r="F189" t="str">
            <v>UNION VELOCIPEDIQUE FOURMISIENNE</v>
          </cell>
          <cell r="G189">
            <v>38848</v>
          </cell>
          <cell r="H189" t="str">
            <v>Jeune Masculin 15/16 ans</v>
          </cell>
          <cell r="I189" t="str">
            <v>2022</v>
          </cell>
          <cell r="J189" t="str">
            <v>05999018865</v>
          </cell>
        </row>
        <row r="190">
          <cell r="D190" t="str">
            <v>MUI PHILIPPE HOO TONG</v>
          </cell>
          <cell r="E190" t="str">
            <v>M</v>
          </cell>
          <cell r="F190" t="str">
            <v>ESPOIR CYCLISTE WAMBRECHIES MARQUETTE</v>
          </cell>
          <cell r="G190">
            <v>30056</v>
          </cell>
          <cell r="H190" t="str">
            <v>Adulte Masculin 40/49 ans</v>
          </cell>
          <cell r="I190" t="str">
            <v>2022</v>
          </cell>
          <cell r="J190" t="str">
            <v>05999109593</v>
          </cell>
        </row>
        <row r="191">
          <cell r="D191" t="str">
            <v>MURRUZZU AURELIEN</v>
          </cell>
          <cell r="E191" t="str">
            <v>M</v>
          </cell>
          <cell r="F191" t="str">
            <v>UNION SPORTIVE SAINT ANDRE</v>
          </cell>
          <cell r="G191">
            <v>29571</v>
          </cell>
          <cell r="H191" t="str">
            <v>Adulte Masculin 40/49 ans</v>
          </cell>
          <cell r="I191" t="str">
            <v>2022</v>
          </cell>
          <cell r="J191" t="str">
            <v>05999021232</v>
          </cell>
        </row>
        <row r="192">
          <cell r="D192" t="str">
            <v>NAMANE STEVE</v>
          </cell>
          <cell r="E192" t="str">
            <v>M</v>
          </cell>
          <cell r="F192" t="str">
            <v>NEW ORANGE TEAM BOUSBECQUE</v>
          </cell>
          <cell r="G192">
            <v>28855</v>
          </cell>
          <cell r="H192" t="str">
            <v>Adulte Masculin 40/49 ans</v>
          </cell>
          <cell r="I192" t="str">
            <v>2022</v>
          </cell>
          <cell r="J192" t="str">
            <v>05996224505</v>
          </cell>
        </row>
        <row r="193">
          <cell r="D193" t="str">
            <v>NEYNAUD JEREMY</v>
          </cell>
          <cell r="E193" t="str">
            <v>M</v>
          </cell>
          <cell r="F193" t="str">
            <v>RESILIENCE CLUB</v>
          </cell>
          <cell r="G193">
            <v>33329</v>
          </cell>
          <cell r="H193" t="str">
            <v>Adulte Masculin 30/39 ans</v>
          </cell>
          <cell r="I193" t="str">
            <v>2022</v>
          </cell>
          <cell r="J193" t="str">
            <v>05999111249</v>
          </cell>
        </row>
        <row r="194">
          <cell r="D194" t="str">
            <v>PELLETIER SULLIVAN</v>
          </cell>
          <cell r="E194" t="str">
            <v>M</v>
          </cell>
          <cell r="F194" t="str">
            <v>UNION VELOCIPEDIQUE FOURMISIENNE</v>
          </cell>
          <cell r="G194">
            <v>32647</v>
          </cell>
          <cell r="H194" t="str">
            <v>Adulte Masculin 30/39 ans</v>
          </cell>
          <cell r="I194" t="str">
            <v>2022</v>
          </cell>
          <cell r="J194" t="str">
            <v>05996215348</v>
          </cell>
        </row>
        <row r="195">
          <cell r="D195" t="str">
            <v>PIAT JEREMY</v>
          </cell>
          <cell r="E195" t="str">
            <v>M</v>
          </cell>
          <cell r="F195" t="str">
            <v>ETOILE CYCLISTE LIEU ST AMAND</v>
          </cell>
          <cell r="G195">
            <v>28267</v>
          </cell>
          <cell r="H195" t="str">
            <v>Adulte Masculin 40/49 ans</v>
          </cell>
          <cell r="I195" t="str">
            <v>2022</v>
          </cell>
          <cell r="J195" t="str">
            <v>05999056748</v>
          </cell>
        </row>
        <row r="196">
          <cell r="D196" t="str">
            <v>PLUCHARD MATHIS</v>
          </cell>
          <cell r="E196" t="str">
            <v>M</v>
          </cell>
          <cell r="F196" t="str">
            <v>UNION VELOCIPEDIQUE FOURMISIENNE</v>
          </cell>
          <cell r="G196">
            <v>37348</v>
          </cell>
          <cell r="H196" t="str">
            <v>Adulte Masculin 20/29 ans</v>
          </cell>
          <cell r="I196" t="str">
            <v>2022</v>
          </cell>
          <cell r="J196" t="str">
            <v>05999127982</v>
          </cell>
        </row>
        <row r="197">
          <cell r="D197" t="str">
            <v>POT FREDERIC</v>
          </cell>
          <cell r="E197" t="str">
            <v>M</v>
          </cell>
          <cell r="F197" t="str">
            <v>ETOILE CYCLISTE FEIGNIES</v>
          </cell>
          <cell r="G197">
            <v>27412</v>
          </cell>
          <cell r="H197" t="str">
            <v>Adulte Masculin 40/49 ans</v>
          </cell>
          <cell r="I197" t="str">
            <v>2022</v>
          </cell>
          <cell r="J197" t="str">
            <v>05999057090</v>
          </cell>
        </row>
        <row r="198">
          <cell r="D198" t="str">
            <v>PRISSETTE JEAN-MICHEL</v>
          </cell>
          <cell r="E198" t="str">
            <v>M</v>
          </cell>
          <cell r="F198" t="str">
            <v>UNION VELOCIPEDIQUE FOURMISIENNE</v>
          </cell>
          <cell r="G198">
            <v>23665</v>
          </cell>
          <cell r="H198" t="str">
            <v>Adulte Masculin 50/59 ans</v>
          </cell>
          <cell r="I198" t="str">
            <v>2022</v>
          </cell>
          <cell r="J198" t="str">
            <v>05965613068</v>
          </cell>
        </row>
        <row r="199">
          <cell r="D199" t="str">
            <v>QUEANT ERNEST</v>
          </cell>
          <cell r="E199" t="str">
            <v>M</v>
          </cell>
          <cell r="F199" t="str">
            <v>TEAM DECOPUB PROVILLE</v>
          </cell>
          <cell r="G199">
            <v>41230</v>
          </cell>
          <cell r="H199" t="str">
            <v>Jeune Masculin 9/10 ans</v>
          </cell>
          <cell r="I199" t="str">
            <v>2022</v>
          </cell>
          <cell r="J199" t="str">
            <v>05999124261</v>
          </cell>
        </row>
        <row r="200">
          <cell r="D200" t="str">
            <v>QUEANT JEREMIE</v>
          </cell>
          <cell r="E200" t="str">
            <v>M</v>
          </cell>
          <cell r="F200" t="str">
            <v>TEAM DECOPUB PROVILLE</v>
          </cell>
          <cell r="G200">
            <v>29370</v>
          </cell>
          <cell r="H200" t="str">
            <v>Adulte Masculin 40/49 ans</v>
          </cell>
          <cell r="I200" t="str">
            <v>2022</v>
          </cell>
          <cell r="J200" t="str">
            <v>05999124259</v>
          </cell>
        </row>
        <row r="201">
          <cell r="D201" t="str">
            <v>REUTER SÉBASTIEN</v>
          </cell>
          <cell r="E201" t="str">
            <v>M</v>
          </cell>
          <cell r="F201" t="str">
            <v>ESEG DOUAI</v>
          </cell>
          <cell r="G201">
            <v>33111</v>
          </cell>
          <cell r="H201" t="str">
            <v>Adulte Masculin 30/39 ans</v>
          </cell>
          <cell r="I201" t="str">
            <v>2022</v>
          </cell>
          <cell r="J201" t="str">
            <v>05999128045</v>
          </cell>
        </row>
        <row r="202">
          <cell r="D202" t="str">
            <v>RICHARD AMANDINE</v>
          </cell>
          <cell r="E202" t="str">
            <v>F</v>
          </cell>
          <cell r="F202" t="str">
            <v>T.C.S.P. 59 - FERRIERE LA GRANDE</v>
          </cell>
          <cell r="G202">
            <v>31859</v>
          </cell>
          <cell r="H202" t="str">
            <v>Adulte Féminin 30/39 ans</v>
          </cell>
          <cell r="I202" t="str">
            <v>2022</v>
          </cell>
          <cell r="J202" t="str">
            <v>05999127960</v>
          </cell>
        </row>
        <row r="203">
          <cell r="D203" t="str">
            <v>RICHARD NICOLAS</v>
          </cell>
          <cell r="E203" t="str">
            <v>M</v>
          </cell>
          <cell r="F203" t="str">
            <v>T.C.S.P. 59 - FERRIERE LA GRANDE</v>
          </cell>
          <cell r="G203">
            <v>32496</v>
          </cell>
          <cell r="H203" t="str">
            <v>Adulte Masculin 30/39 ans</v>
          </cell>
          <cell r="I203" t="str">
            <v>2022</v>
          </cell>
          <cell r="J203" t="str">
            <v>05999023274</v>
          </cell>
        </row>
        <row r="204">
          <cell r="D204" t="str">
            <v>RICHET FABRICE</v>
          </cell>
          <cell r="E204" t="str">
            <v>M</v>
          </cell>
          <cell r="F204" t="str">
            <v>U.C. CAPELLOISE FOURMIES</v>
          </cell>
          <cell r="G204">
            <v>25972</v>
          </cell>
          <cell r="H204" t="str">
            <v>Adulte Masculin 50/59 ans</v>
          </cell>
          <cell r="I204" t="str">
            <v>2022</v>
          </cell>
          <cell r="J204" t="str">
            <v>05999098979</v>
          </cell>
        </row>
        <row r="205">
          <cell r="D205" t="str">
            <v>RIVART ADRIEN</v>
          </cell>
          <cell r="E205" t="str">
            <v>M</v>
          </cell>
          <cell r="F205" t="str">
            <v>ASSOCIATION CYCLISTE BELLAINGEOISE</v>
          </cell>
          <cell r="G205">
            <v>35064</v>
          </cell>
          <cell r="H205" t="str">
            <v>Adulte Masculin 20/29 ans</v>
          </cell>
          <cell r="I205" t="str">
            <v>2022</v>
          </cell>
          <cell r="J205" t="str">
            <v>05996216387</v>
          </cell>
        </row>
        <row r="206">
          <cell r="D206" t="str">
            <v>RIVART FANNY</v>
          </cell>
          <cell r="E206" t="str">
            <v>F</v>
          </cell>
          <cell r="F206" t="str">
            <v>GAZ ELEC CLUB DE DOUAI</v>
          </cell>
          <cell r="G206">
            <v>33811</v>
          </cell>
          <cell r="H206" t="str">
            <v>Adulte Féminin 30/39 ans</v>
          </cell>
          <cell r="I206" t="str">
            <v>2022</v>
          </cell>
          <cell r="J206" t="str">
            <v>05994063025</v>
          </cell>
        </row>
        <row r="207">
          <cell r="D207" t="str">
            <v>RIVART MATHEO</v>
          </cell>
          <cell r="E207" t="str">
            <v>M</v>
          </cell>
          <cell r="F207" t="str">
            <v>VTT  CLUB PONT SUR SAMBRE</v>
          </cell>
          <cell r="G207">
            <v>41216</v>
          </cell>
          <cell r="H207" t="str">
            <v>Jeune Masculin 9/10 ans</v>
          </cell>
          <cell r="I207" t="str">
            <v>2022</v>
          </cell>
          <cell r="J207" t="str">
            <v>05999085168</v>
          </cell>
        </row>
        <row r="208">
          <cell r="D208" t="str">
            <v>RIVART THIERRY</v>
          </cell>
          <cell r="E208" t="str">
            <v>M</v>
          </cell>
          <cell r="F208" t="str">
            <v>VTT  CLUB PONT SUR SAMBRE</v>
          </cell>
          <cell r="G208">
            <v>31844</v>
          </cell>
          <cell r="H208" t="str">
            <v>Adulte Masculin 30/39 ans</v>
          </cell>
          <cell r="I208" t="str">
            <v>2022</v>
          </cell>
          <cell r="J208" t="str">
            <v>05994063026</v>
          </cell>
        </row>
        <row r="209">
          <cell r="D209" t="str">
            <v>ROBERT BENJAMIN</v>
          </cell>
          <cell r="E209" t="str">
            <v>M</v>
          </cell>
          <cell r="F209" t="str">
            <v>U.C. CAPELLOISE FOURMIES</v>
          </cell>
          <cell r="G209">
            <v>34962</v>
          </cell>
          <cell r="H209" t="str">
            <v>Adulte Masculin 20/29 ans</v>
          </cell>
          <cell r="I209" t="str">
            <v>2022</v>
          </cell>
          <cell r="J209" t="str">
            <v>05999089255</v>
          </cell>
        </row>
        <row r="210">
          <cell r="D210" t="str">
            <v>ROBERT EMMANUEL</v>
          </cell>
          <cell r="E210" t="str">
            <v>M</v>
          </cell>
          <cell r="F210" t="str">
            <v>U.C. CAPELLOISE FOURMIES</v>
          </cell>
          <cell r="G210">
            <v>21834</v>
          </cell>
          <cell r="H210" t="str">
            <v>Adulte Masculin 60 ans et plus</v>
          </cell>
          <cell r="I210" t="str">
            <v>2022</v>
          </cell>
          <cell r="J210" t="str">
            <v>05999089254</v>
          </cell>
        </row>
        <row r="211">
          <cell r="D211" t="str">
            <v>ROBERT FRANCK</v>
          </cell>
          <cell r="E211" t="str">
            <v>M</v>
          </cell>
          <cell r="F211" t="str">
            <v>U.C. CAPELLOISE FOURMIES</v>
          </cell>
          <cell r="G211">
            <v>23486</v>
          </cell>
          <cell r="H211" t="str">
            <v>Adulte Masculin 50/59 ans</v>
          </cell>
          <cell r="I211" t="str">
            <v>2022</v>
          </cell>
          <cell r="J211" t="str">
            <v>05999068459</v>
          </cell>
        </row>
        <row r="212">
          <cell r="D212" t="str">
            <v>ROULY FRANCK</v>
          </cell>
          <cell r="E212" t="str">
            <v>M</v>
          </cell>
          <cell r="F212" t="str">
            <v>ETOILE CYCLISTE LIEU ST AMAND</v>
          </cell>
          <cell r="G212">
            <v>26782</v>
          </cell>
          <cell r="H212" t="str">
            <v>Adulte Masculin 40/49 ans</v>
          </cell>
          <cell r="I212" t="str">
            <v>2022</v>
          </cell>
          <cell r="J212" t="str">
            <v>05999080939</v>
          </cell>
        </row>
        <row r="213">
          <cell r="D213" t="str">
            <v>SAINTRAIN CORENTIN</v>
          </cell>
          <cell r="E213" t="str">
            <v>M</v>
          </cell>
          <cell r="F213" t="str">
            <v>ETOILE CYCLISTE LIEU ST AMAND</v>
          </cell>
          <cell r="G213">
            <v>37088</v>
          </cell>
          <cell r="H213" t="str">
            <v>Adulte Masculin 20/29 ans</v>
          </cell>
          <cell r="I213" t="str">
            <v>2022</v>
          </cell>
          <cell r="J213" t="str">
            <v>05994059693</v>
          </cell>
        </row>
        <row r="214">
          <cell r="D214" t="str">
            <v>SAINTRAIN GERARD</v>
          </cell>
          <cell r="E214" t="str">
            <v>M</v>
          </cell>
          <cell r="F214" t="str">
            <v>ETOILE CYCLISTE LIEU ST AMAND</v>
          </cell>
          <cell r="G214">
            <v>27238</v>
          </cell>
          <cell r="H214" t="str">
            <v>Adulte Masculin 40/49 ans</v>
          </cell>
          <cell r="I214" t="str">
            <v>2022</v>
          </cell>
          <cell r="J214" t="str">
            <v>05994054577</v>
          </cell>
        </row>
        <row r="215">
          <cell r="D215" t="str">
            <v>SAMIER FREDERIC</v>
          </cell>
          <cell r="E215" t="str">
            <v>M</v>
          </cell>
          <cell r="F215" t="str">
            <v>CAMPHIN EN CAREMBAULT CYCLING TEAM</v>
          </cell>
          <cell r="G215">
            <v>24267</v>
          </cell>
          <cell r="H215" t="str">
            <v>Adulte Masculin 50/59 ans</v>
          </cell>
          <cell r="I215" t="str">
            <v>2022</v>
          </cell>
          <cell r="J215" t="str">
            <v>05999086207</v>
          </cell>
        </row>
        <row r="216">
          <cell r="D216" t="str">
            <v>SAMIER GERMAIN</v>
          </cell>
          <cell r="E216" t="str">
            <v>M</v>
          </cell>
          <cell r="F216" t="str">
            <v>CAMPHIN EN CAREMBAULT CYCLING TEAM</v>
          </cell>
          <cell r="G216">
            <v>37349</v>
          </cell>
          <cell r="H216" t="str">
            <v>Adulte Masculin 20/29 ans</v>
          </cell>
          <cell r="I216" t="str">
            <v>2022</v>
          </cell>
          <cell r="J216" t="str">
            <v>05999086208</v>
          </cell>
        </row>
        <row r="217">
          <cell r="D217" t="str">
            <v>SCREVE BRUNO</v>
          </cell>
          <cell r="E217" t="str">
            <v>M</v>
          </cell>
          <cell r="F217" t="str">
            <v>UNION VELOCIPEDIQUE FOURMISIENNE</v>
          </cell>
          <cell r="G217">
            <v>21731</v>
          </cell>
          <cell r="H217" t="str">
            <v>Adulte Masculin 60 ans et plus</v>
          </cell>
          <cell r="I217" t="str">
            <v>2022</v>
          </cell>
          <cell r="J217" t="str">
            <v>05996224012</v>
          </cell>
        </row>
        <row r="218">
          <cell r="D218" t="str">
            <v>SERANT THIBAUD</v>
          </cell>
          <cell r="E218" t="str">
            <v>M</v>
          </cell>
          <cell r="F218" t="str">
            <v>UNION VELOCIPEDIQUE FOURMISIENNE</v>
          </cell>
          <cell r="G218">
            <v>39522</v>
          </cell>
          <cell r="H218" t="str">
            <v>Jeune Masculin 13/14 ans</v>
          </cell>
          <cell r="I218" t="str">
            <v>2022</v>
          </cell>
          <cell r="J218" t="str">
            <v>05999026799</v>
          </cell>
        </row>
        <row r="219">
          <cell r="D219" t="str">
            <v>STAQUET AURELIEN</v>
          </cell>
          <cell r="E219" t="str">
            <v>M</v>
          </cell>
          <cell r="F219" t="str">
            <v>SAULZOIR MONTRECOURT CYCLING CLUB</v>
          </cell>
          <cell r="G219">
            <v>34544</v>
          </cell>
          <cell r="H219" t="str">
            <v>Adulte Masculin 20/29 ans</v>
          </cell>
          <cell r="I219" t="str">
            <v>2022</v>
          </cell>
          <cell r="J219" t="str">
            <v>05999090522</v>
          </cell>
        </row>
        <row r="220">
          <cell r="D220" t="str">
            <v>THIBAUT LOUIS</v>
          </cell>
          <cell r="E220" t="str">
            <v>M</v>
          </cell>
          <cell r="F220" t="str">
            <v>UNION SPORTIVE VALENCIENNES MARLY</v>
          </cell>
          <cell r="G220">
            <v>29183</v>
          </cell>
          <cell r="H220" t="str">
            <v>Adulte Masculin 40/49 ans</v>
          </cell>
          <cell r="I220" t="str">
            <v>2022</v>
          </cell>
          <cell r="J220" t="str">
            <v>05996227229</v>
          </cell>
        </row>
        <row r="221">
          <cell r="D221" t="str">
            <v>THOREL MICHAEL</v>
          </cell>
          <cell r="E221" t="str">
            <v>M</v>
          </cell>
          <cell r="F221" t="str">
            <v>UNION SPORTIVE SAINT ANDRE</v>
          </cell>
          <cell r="G221">
            <v>28632</v>
          </cell>
          <cell r="H221" t="str">
            <v>Adulte Masculin 40/49 ans</v>
          </cell>
          <cell r="I221" t="str">
            <v>2022</v>
          </cell>
          <cell r="J221" t="str">
            <v>05999011977</v>
          </cell>
        </row>
        <row r="222">
          <cell r="D222" t="str">
            <v>TISON CEDRIC</v>
          </cell>
          <cell r="E222" t="str">
            <v>M</v>
          </cell>
          <cell r="F222" t="str">
            <v>ETOILE CYCLISTE LIEU ST AMAND</v>
          </cell>
          <cell r="G222">
            <v>32264</v>
          </cell>
          <cell r="H222" t="str">
            <v>Adulte Masculin 30/39 ans</v>
          </cell>
          <cell r="I222" t="str">
            <v>2022</v>
          </cell>
          <cell r="J222" t="str">
            <v>05999069709</v>
          </cell>
        </row>
        <row r="223">
          <cell r="D223" t="str">
            <v>TOURNEUX ALICE</v>
          </cell>
          <cell r="E223" t="str">
            <v>F</v>
          </cell>
          <cell r="F223" t="str">
            <v>ENTENTE CYCLISTE DE FONTAINE AU BOIS</v>
          </cell>
          <cell r="G223">
            <v>40749</v>
          </cell>
          <cell r="H223" t="str">
            <v>Jeune Féminin 11/12 ans</v>
          </cell>
          <cell r="I223" t="str">
            <v>2022</v>
          </cell>
          <cell r="J223" t="str">
            <v>05999085425</v>
          </cell>
        </row>
        <row r="224">
          <cell r="D224" t="str">
            <v>TOURNEUX CLARA</v>
          </cell>
          <cell r="E224" t="str">
            <v>F</v>
          </cell>
          <cell r="F224" t="str">
            <v>ENTENTE CYCLISTE DE FONTAINE AU BOIS</v>
          </cell>
          <cell r="G224">
            <v>40064</v>
          </cell>
          <cell r="H224" t="str">
            <v>Jeune Féminin 13/14 ans</v>
          </cell>
          <cell r="I224" t="str">
            <v>2022</v>
          </cell>
          <cell r="J224" t="str">
            <v>05999062296</v>
          </cell>
        </row>
        <row r="225">
          <cell r="D225" t="str">
            <v>TOURNEUX LOUNA</v>
          </cell>
          <cell r="E225" t="str">
            <v>F</v>
          </cell>
          <cell r="F225" t="str">
            <v>ENTENTE CYCLISTE DE FONTAINE AU BOIS</v>
          </cell>
          <cell r="G225">
            <v>39230</v>
          </cell>
          <cell r="H225" t="str">
            <v>Jeune Féminin 15/16 ans</v>
          </cell>
          <cell r="I225" t="str">
            <v>2022</v>
          </cell>
          <cell r="J225" t="str">
            <v>05999062295</v>
          </cell>
        </row>
        <row r="226">
          <cell r="D226" t="str">
            <v>TOURNEUX MICKAEL</v>
          </cell>
          <cell r="E226" t="str">
            <v>M</v>
          </cell>
          <cell r="F226" t="str">
            <v>ENTENTE CYCLISTE DE FONTAINE AU BOIS</v>
          </cell>
          <cell r="G226">
            <v>31390</v>
          </cell>
          <cell r="H226" t="str">
            <v>Adulte Masculin 30/39 ans</v>
          </cell>
          <cell r="I226" t="str">
            <v>2022</v>
          </cell>
          <cell r="J226" t="str">
            <v>05999024147</v>
          </cell>
        </row>
        <row r="227">
          <cell r="D227" t="str">
            <v>VALKENAERE NICOLAS</v>
          </cell>
          <cell r="E227" t="str">
            <v>M</v>
          </cell>
          <cell r="F227" t="str">
            <v>TEAM LABIERE BAILLEUL</v>
          </cell>
          <cell r="G227">
            <v>27464</v>
          </cell>
          <cell r="H227" t="str">
            <v>Adulte Masculin 40/49 ans</v>
          </cell>
          <cell r="I227" t="str">
            <v>2021</v>
          </cell>
          <cell r="J227" t="str">
            <v>05999063433</v>
          </cell>
        </row>
        <row r="228">
          <cell r="D228" t="str">
            <v>VAN FRIEL MAXIME</v>
          </cell>
          <cell r="E228" t="str">
            <v>M</v>
          </cell>
          <cell r="F228" t="str">
            <v>SAULZOIR MONTRECOURT CYCLING CLUB</v>
          </cell>
          <cell r="G228">
            <v>39681</v>
          </cell>
          <cell r="H228" t="str">
            <v>Jeune Masculin 13/14 ans</v>
          </cell>
          <cell r="I228" t="str">
            <v>2022</v>
          </cell>
          <cell r="J228" t="str">
            <v>05999083382</v>
          </cell>
        </row>
        <row r="229">
          <cell r="D229" t="str">
            <v>VAN FRIEL THOMAS</v>
          </cell>
          <cell r="E229" t="str">
            <v>M</v>
          </cell>
          <cell r="F229" t="str">
            <v>SAULZOIR MONTRECOURT CYCLING CLUB</v>
          </cell>
          <cell r="G229">
            <v>41139</v>
          </cell>
          <cell r="H229" t="str">
            <v>Jeune Masculin 9/10 ans</v>
          </cell>
          <cell r="I229" t="str">
            <v>2022</v>
          </cell>
          <cell r="J229" t="str">
            <v>05999083434</v>
          </cell>
        </row>
        <row r="230">
          <cell r="D230" t="str">
            <v>VAN MUYLEN MAXIME</v>
          </cell>
          <cell r="E230" t="str">
            <v>M</v>
          </cell>
          <cell r="F230" t="str">
            <v>VELO CLUB DE L'ESCAUT ANZIN</v>
          </cell>
          <cell r="G230">
            <v>38123</v>
          </cell>
          <cell r="H230" t="str">
            <v>Adulte Masculin 17/19 ans</v>
          </cell>
          <cell r="I230" t="str">
            <v>2022</v>
          </cell>
          <cell r="J230" t="str">
            <v>05999052627</v>
          </cell>
        </row>
        <row r="231">
          <cell r="D231" t="str">
            <v>VANACKER NOAH</v>
          </cell>
          <cell r="E231" t="str">
            <v>M</v>
          </cell>
          <cell r="F231" t="str">
            <v>ETOILE CYCLISTE TOURCOING</v>
          </cell>
          <cell r="G231">
            <v>38532</v>
          </cell>
          <cell r="H231" t="str">
            <v>Adulte Masculin 17/19 ans</v>
          </cell>
          <cell r="I231" t="str">
            <v>2022</v>
          </cell>
          <cell r="J231" t="str">
            <v>05999070923</v>
          </cell>
        </row>
        <row r="232">
          <cell r="D232" t="str">
            <v>VANACKER SANDRINE</v>
          </cell>
          <cell r="E232" t="str">
            <v>F</v>
          </cell>
          <cell r="F232" t="str">
            <v>ETOILE CYCLISTE TOURCOING</v>
          </cell>
          <cell r="G232">
            <v>29019</v>
          </cell>
          <cell r="H232" t="str">
            <v>Adulte Féminin 40 ans et plus</v>
          </cell>
          <cell r="I232" t="str">
            <v>2022</v>
          </cell>
          <cell r="J232" t="str">
            <v>05999070922</v>
          </cell>
        </row>
        <row r="233">
          <cell r="D233" t="str">
            <v>VANACKER THEO</v>
          </cell>
          <cell r="E233" t="str">
            <v>M</v>
          </cell>
          <cell r="F233" t="str">
            <v>ETOILE CYCLISTE TOURCOING</v>
          </cell>
          <cell r="G233">
            <v>37526</v>
          </cell>
          <cell r="H233" t="str">
            <v>Adulte Masculin 20/29 ans</v>
          </cell>
          <cell r="I233" t="str">
            <v>2022</v>
          </cell>
          <cell r="J233" t="str">
            <v>05999066600</v>
          </cell>
        </row>
        <row r="234">
          <cell r="D234" t="str">
            <v>VANAUBERG GAETAN</v>
          </cell>
          <cell r="E234" t="str">
            <v>M</v>
          </cell>
          <cell r="F234" t="str">
            <v>NEW TEAM MAULDE</v>
          </cell>
          <cell r="G234">
            <v>28986</v>
          </cell>
          <cell r="H234" t="str">
            <v>Adulte Masculin 40/49 ans</v>
          </cell>
          <cell r="I234" t="str">
            <v>2022</v>
          </cell>
          <cell r="J234" t="str">
            <v>05999066563</v>
          </cell>
        </row>
        <row r="235">
          <cell r="D235" t="str">
            <v>VANDEMEULEBROUCKE KEVIN</v>
          </cell>
          <cell r="E235" t="str">
            <v>M</v>
          </cell>
          <cell r="F235" t="str">
            <v>UNION SPORTIVE SAINT ANDRE</v>
          </cell>
          <cell r="G235">
            <v>36003</v>
          </cell>
          <cell r="H235" t="str">
            <v>Adulte Masculin 20/29 ans</v>
          </cell>
          <cell r="I235" t="str">
            <v>2022</v>
          </cell>
          <cell r="J235" t="str">
            <v>05999127977</v>
          </cell>
        </row>
        <row r="236">
          <cell r="D236" t="str">
            <v>VANDERHAEGEN MAEL</v>
          </cell>
          <cell r="E236" t="str">
            <v>M</v>
          </cell>
          <cell r="F236" t="str">
            <v>ASSOCIATION CYCLISTE D'ETROEUNGT</v>
          </cell>
          <cell r="G236">
            <v>38429</v>
          </cell>
          <cell r="H236" t="str">
            <v>Adulte Masculin 17/19 ans</v>
          </cell>
          <cell r="I236" t="str">
            <v>2022</v>
          </cell>
          <cell r="J236" t="str">
            <v>05999111389</v>
          </cell>
        </row>
        <row r="237">
          <cell r="D237" t="str">
            <v>VANDERHAEGEN REGIS</v>
          </cell>
          <cell r="E237" t="str">
            <v>M</v>
          </cell>
          <cell r="F237" t="str">
            <v>ASSOCIATION CYCLISTE D'ETROEUNGT</v>
          </cell>
          <cell r="G237">
            <v>28000</v>
          </cell>
          <cell r="H237" t="str">
            <v>Adulte Masculin 40/49 ans</v>
          </cell>
          <cell r="I237" t="str">
            <v>2022</v>
          </cell>
          <cell r="J237" t="str">
            <v>05999097894</v>
          </cell>
        </row>
        <row r="238">
          <cell r="D238" t="str">
            <v>VANDERMEIREN MANUEL</v>
          </cell>
          <cell r="E238" t="str">
            <v>M</v>
          </cell>
          <cell r="F238" t="str">
            <v>GAZ ELEC CLUB DE DOUAI</v>
          </cell>
          <cell r="G238">
            <v>29229</v>
          </cell>
          <cell r="H238" t="str">
            <v>Adulte Masculin 40/49 ans</v>
          </cell>
          <cell r="I238" t="str">
            <v>2022</v>
          </cell>
          <cell r="J238" t="str">
            <v>05999126279</v>
          </cell>
        </row>
        <row r="239">
          <cell r="D239" t="str">
            <v>VANWYNSBERGHE SAMUEL</v>
          </cell>
          <cell r="E239" t="str">
            <v>M</v>
          </cell>
          <cell r="F239" t="str">
            <v>NEW ORANGE TEAM BOUSBECQUE</v>
          </cell>
          <cell r="G239">
            <v>28152</v>
          </cell>
          <cell r="H239" t="str">
            <v>Adulte Masculin 40/49 ans</v>
          </cell>
          <cell r="I239" t="str">
            <v>2022</v>
          </cell>
          <cell r="J239" t="str">
            <v>05994062180</v>
          </cell>
        </row>
        <row r="240">
          <cell r="D240" t="str">
            <v>VERDIN FLAVIEN</v>
          </cell>
          <cell r="E240" t="str">
            <v>M</v>
          </cell>
          <cell r="F240" t="str">
            <v>UNION SPORTIVE SAINT ANDRE</v>
          </cell>
          <cell r="G240">
            <v>37863</v>
          </cell>
          <cell r="H240" t="str">
            <v>Adulte Masculin 17/19 ans</v>
          </cell>
          <cell r="I240" t="str">
            <v>2022</v>
          </cell>
          <cell r="J240" t="str">
            <v>05996219563</v>
          </cell>
        </row>
        <row r="241">
          <cell r="D241" t="str">
            <v>VERDIN GRÉGORY</v>
          </cell>
          <cell r="E241" t="str">
            <v>M</v>
          </cell>
          <cell r="F241" t="str">
            <v>UNION SPORTIVE SAINT ANDRE</v>
          </cell>
          <cell r="G241">
            <v>28010</v>
          </cell>
          <cell r="H241" t="str">
            <v>Adulte Masculin 40/49 ans</v>
          </cell>
          <cell r="I241" t="str">
            <v>2022</v>
          </cell>
          <cell r="J241" t="str">
            <v>05996215369</v>
          </cell>
        </row>
        <row r="242">
          <cell r="D242" t="str">
            <v>VERDIN ROMAIN</v>
          </cell>
          <cell r="E242" t="str">
            <v>M</v>
          </cell>
          <cell r="F242" t="str">
            <v>UNION SPORTIVE SAINT ANDRE</v>
          </cell>
          <cell r="G242">
            <v>38226</v>
          </cell>
          <cell r="H242" t="str">
            <v>Adulte Masculin 17/19 ans</v>
          </cell>
          <cell r="I242" t="str">
            <v>2022</v>
          </cell>
          <cell r="J242" t="str">
            <v>05996219564</v>
          </cell>
        </row>
        <row r="243">
          <cell r="D243" t="str">
            <v>VIVIER DANIEL</v>
          </cell>
          <cell r="E243" t="str">
            <v>M</v>
          </cell>
          <cell r="F243" t="str">
            <v>UNION SPORTIVE SAINT ANDRE</v>
          </cell>
          <cell r="G243">
            <v>23609</v>
          </cell>
          <cell r="H243" t="str">
            <v>Adulte Masculin 50/59 ans</v>
          </cell>
          <cell r="I243" t="str">
            <v>2022</v>
          </cell>
          <cell r="J243" t="str">
            <v>05996214972</v>
          </cell>
        </row>
        <row r="244">
          <cell r="D244" t="str">
            <v>VIVIER MATTHIAS</v>
          </cell>
          <cell r="E244" t="str">
            <v>M</v>
          </cell>
          <cell r="F244" t="str">
            <v>UNION SPORTIVE SAINT ANDRE</v>
          </cell>
          <cell r="G244">
            <v>39406</v>
          </cell>
          <cell r="H244" t="str">
            <v>Jeune Masculin 15/16 ans</v>
          </cell>
          <cell r="I244" t="str">
            <v>2022</v>
          </cell>
          <cell r="J244" t="str">
            <v>05999017639</v>
          </cell>
        </row>
        <row r="245">
          <cell r="D245" t="str">
            <v>WINS STEPHANE</v>
          </cell>
          <cell r="E245" t="str">
            <v>M</v>
          </cell>
          <cell r="F245" t="str">
            <v>ETOILE CYCLISTE LIEU ST AMAND</v>
          </cell>
          <cell r="G245">
            <v>28838</v>
          </cell>
          <cell r="H245" t="str">
            <v>Adulte Masculin 40/49 ans</v>
          </cell>
          <cell r="I245" t="str">
            <v>2022</v>
          </cell>
          <cell r="J245" t="str">
            <v>05999111420</v>
          </cell>
        </row>
        <row r="246">
          <cell r="D246" t="str">
            <v>YALAOUI YANIS</v>
          </cell>
          <cell r="E246" t="str">
            <v>M</v>
          </cell>
          <cell r="F246" t="str">
            <v>UNION VELOCIPEDIQUE FOURMISIENNE</v>
          </cell>
          <cell r="G246">
            <v>37262</v>
          </cell>
          <cell r="H246" t="str">
            <v>Adulte Masculin 20/29 ans</v>
          </cell>
          <cell r="I246" t="str">
            <v>2022</v>
          </cell>
          <cell r="J246" t="str">
            <v>05999024634</v>
          </cell>
        </row>
        <row r="247">
          <cell r="D247" t="str">
            <v>YALAOUI ZAKARIA</v>
          </cell>
          <cell r="E247" t="str">
            <v>M</v>
          </cell>
          <cell r="F247" t="str">
            <v>UNION VELOCIPEDIQUE FOURMISIENNE</v>
          </cell>
          <cell r="G247">
            <v>39296</v>
          </cell>
          <cell r="H247" t="str">
            <v>Jeune Masculin 15/16 ans</v>
          </cell>
          <cell r="I247" t="str">
            <v>2021</v>
          </cell>
          <cell r="J247" t="str">
            <v>05999029616</v>
          </cell>
        </row>
        <row r="248">
          <cell r="D248" t="str">
            <v>BARTKOWIAK JULIEN</v>
          </cell>
          <cell r="E248" t="str">
            <v>M</v>
          </cell>
          <cell r="F248" t="str">
            <v>MANQUEVILLE LILLERS CLUB CYCLISTE</v>
          </cell>
          <cell r="G248">
            <v>28999</v>
          </cell>
          <cell r="H248" t="str">
            <v>Adulte Masculin 40/49 ans</v>
          </cell>
          <cell r="I248" t="str">
            <v>2022</v>
          </cell>
          <cell r="J248" t="str">
            <v>06297094391</v>
          </cell>
        </row>
        <row r="249">
          <cell r="D249" t="str">
            <v>BLANPAIN KEVIN</v>
          </cell>
          <cell r="E249" t="str">
            <v>M</v>
          </cell>
          <cell r="F249" t="str">
            <v>NOEUX VELO CLUB NOEUXOIS</v>
          </cell>
          <cell r="G249">
            <v>31740</v>
          </cell>
          <cell r="H249" t="str">
            <v>Adulte Masculin 30/39 ans</v>
          </cell>
          <cell r="I249" t="str">
            <v>2022</v>
          </cell>
          <cell r="J249" t="str">
            <v>06297096176</v>
          </cell>
        </row>
        <row r="250">
          <cell r="D250" t="str">
            <v>BOCQUILLON JEROME</v>
          </cell>
          <cell r="E250" t="str">
            <v>M</v>
          </cell>
          <cell r="F250" t="str">
            <v>AGNY AMICALE LAIQUE</v>
          </cell>
          <cell r="G250">
            <v>28447</v>
          </cell>
          <cell r="H250" t="str">
            <v>Adulte Masculin 40/49 ans</v>
          </cell>
          <cell r="I250" t="str">
            <v>2022</v>
          </cell>
          <cell r="J250" t="str">
            <v>06297052385</v>
          </cell>
        </row>
        <row r="251">
          <cell r="D251" t="str">
            <v>CARTON PATRICK</v>
          </cell>
          <cell r="E251" t="str">
            <v>M</v>
          </cell>
          <cell r="F251" t="str">
            <v>MANQUEVILLE LILLERS CLUB CYCLISTE</v>
          </cell>
          <cell r="G251">
            <v>21730</v>
          </cell>
          <cell r="H251" t="str">
            <v>Adulte Masculin 60 ans et plus</v>
          </cell>
          <cell r="I251" t="str">
            <v>2022</v>
          </cell>
          <cell r="J251" t="str">
            <v>06297103594</v>
          </cell>
        </row>
        <row r="252">
          <cell r="D252" t="str">
            <v>CAUWET FRANCK</v>
          </cell>
          <cell r="E252" t="str">
            <v>M</v>
          </cell>
          <cell r="F252" t="str">
            <v>MANQUEVILLE LILLERS CLUB CYCLISTE</v>
          </cell>
          <cell r="G252">
            <v>23964</v>
          </cell>
          <cell r="H252" t="str">
            <v>Adulte Masculin 50/59 ans</v>
          </cell>
          <cell r="I252" t="str">
            <v>2022</v>
          </cell>
          <cell r="J252" t="str">
            <v>06297091959</v>
          </cell>
        </row>
        <row r="253">
          <cell r="D253" t="str">
            <v>CHALAS JEAN PIERRE</v>
          </cell>
          <cell r="E253" t="str">
            <v>M</v>
          </cell>
          <cell r="F253" t="str">
            <v>ANNEQUIN CYCLING TEAM</v>
          </cell>
          <cell r="G253">
            <v>25676</v>
          </cell>
          <cell r="H253" t="str">
            <v>Adulte Masculin 50/59 ans</v>
          </cell>
          <cell r="I253" t="str">
            <v>2022</v>
          </cell>
          <cell r="J253" t="str">
            <v>06297098606</v>
          </cell>
        </row>
        <row r="254">
          <cell r="D254" t="str">
            <v>DANEL JEAN PIERRE</v>
          </cell>
          <cell r="E254" t="str">
            <v>M</v>
          </cell>
          <cell r="F254" t="str">
            <v>BIACHE ST VAAST VELO CLUB</v>
          </cell>
          <cell r="G254">
            <v>20987</v>
          </cell>
          <cell r="H254" t="str">
            <v>Adulte Masculin 60 ans et plus</v>
          </cell>
          <cell r="I254" t="str">
            <v>2022</v>
          </cell>
          <cell r="J254" t="str">
            <v>06263102864</v>
          </cell>
        </row>
        <row r="255">
          <cell r="D255" t="str">
            <v>DASSONVILLE LEONTINE</v>
          </cell>
          <cell r="E255" t="str">
            <v>F</v>
          </cell>
          <cell r="F255" t="str">
            <v>NOEUX VELO CLUB NOEUXOIS</v>
          </cell>
          <cell r="G255">
            <v>41570</v>
          </cell>
          <cell r="H255" t="str">
            <v>Jeune Féminin 9/10 ans</v>
          </cell>
          <cell r="I255" t="str">
            <v>2022</v>
          </cell>
          <cell r="J255" t="str">
            <v>06297103887</v>
          </cell>
        </row>
        <row r="256">
          <cell r="D256" t="str">
            <v>DASSONVILLE SEBASTIEN</v>
          </cell>
          <cell r="E256" t="str">
            <v>M</v>
          </cell>
          <cell r="F256" t="str">
            <v>NOEUX VELO CLUB NOEUXOIS</v>
          </cell>
          <cell r="G256">
            <v>30126</v>
          </cell>
          <cell r="H256" t="str">
            <v>Adulte Masculin 40/49 ans</v>
          </cell>
          <cell r="I256" t="str">
            <v>2022</v>
          </cell>
          <cell r="J256" t="str">
            <v>06297059854</v>
          </cell>
        </row>
        <row r="257">
          <cell r="D257" t="str">
            <v>DEKOSTER MICKAEL</v>
          </cell>
          <cell r="E257" t="str">
            <v>M</v>
          </cell>
          <cell r="F257" t="str">
            <v>AGNY AMICALE LAIQUE</v>
          </cell>
          <cell r="G257">
            <v>27074</v>
          </cell>
          <cell r="H257" t="str">
            <v>Adulte Masculin 40/49 ans</v>
          </cell>
          <cell r="I257" t="str">
            <v>2022</v>
          </cell>
          <cell r="J257" t="str">
            <v>06297069832</v>
          </cell>
        </row>
        <row r="258">
          <cell r="D258" t="str">
            <v>DELEBARRE JEROME</v>
          </cell>
          <cell r="E258" t="str">
            <v>M</v>
          </cell>
          <cell r="F258" t="str">
            <v>BEUVRY CLUB LEO LAGRANGE</v>
          </cell>
          <cell r="G258">
            <v>30063</v>
          </cell>
          <cell r="H258" t="str">
            <v>Adulte Masculin 40/49 ans</v>
          </cell>
          <cell r="I258" t="str">
            <v>2022</v>
          </cell>
          <cell r="J258" t="str">
            <v>06297016103</v>
          </cell>
        </row>
        <row r="259">
          <cell r="D259" t="str">
            <v>DELPLACE SYLVIAN</v>
          </cell>
          <cell r="E259" t="str">
            <v>M</v>
          </cell>
          <cell r="F259" t="str">
            <v>MANQUEVILLE LILLERS CLUB CYCLISTE</v>
          </cell>
          <cell r="G259">
            <v>28824</v>
          </cell>
          <cell r="H259" t="str">
            <v>Adulte Masculin 40/49 ans</v>
          </cell>
          <cell r="I259" t="str">
            <v>2022</v>
          </cell>
          <cell r="J259" t="str">
            <v>06204815846</v>
          </cell>
        </row>
        <row r="260">
          <cell r="D260" t="str">
            <v>DHAUSSY MELVIN</v>
          </cell>
          <cell r="E260" t="str">
            <v>M</v>
          </cell>
          <cell r="F260" t="str">
            <v>AGNY AMICALE LAIQUE</v>
          </cell>
          <cell r="G260">
            <v>35210</v>
          </cell>
          <cell r="H260" t="str">
            <v>Adulte Masculin 20/29 ans</v>
          </cell>
          <cell r="I260" t="str">
            <v>2022</v>
          </cell>
          <cell r="J260" t="str">
            <v>06210648851</v>
          </cell>
        </row>
        <row r="261">
          <cell r="D261" t="str">
            <v>DUFFROY ANTOINE</v>
          </cell>
          <cell r="E261" t="str">
            <v>M</v>
          </cell>
          <cell r="F261" t="str">
            <v>FLEURBAIX TEAM SHARK VTT</v>
          </cell>
          <cell r="G261">
            <v>34582</v>
          </cell>
          <cell r="H261" t="str">
            <v>Adulte Masculin 20/29 ans</v>
          </cell>
          <cell r="I261" t="str">
            <v>2022</v>
          </cell>
          <cell r="J261" t="str">
            <v>06297015338</v>
          </cell>
        </row>
        <row r="262">
          <cell r="D262" t="str">
            <v>FARDOUX DANY</v>
          </cell>
          <cell r="E262" t="str">
            <v>M</v>
          </cell>
          <cell r="F262" t="str">
            <v>FLEURBAIX TEAM SHARK VTT</v>
          </cell>
          <cell r="G262">
            <v>29144</v>
          </cell>
          <cell r="H262" t="str">
            <v>Adulte Masculin 40/49 ans</v>
          </cell>
          <cell r="I262" t="str">
            <v>2022</v>
          </cell>
          <cell r="J262" t="str">
            <v>06297037378</v>
          </cell>
        </row>
        <row r="263">
          <cell r="D263" t="str">
            <v>GAROT LAURENCE</v>
          </cell>
          <cell r="E263" t="str">
            <v>F</v>
          </cell>
          <cell r="F263" t="str">
            <v>FLEURBAIX TEAM SHARK VTT</v>
          </cell>
          <cell r="G263">
            <v>26761</v>
          </cell>
          <cell r="H263" t="str">
            <v>Adulte Féminin 40 ans et plus</v>
          </cell>
          <cell r="I263" t="str">
            <v>2022</v>
          </cell>
          <cell r="J263" t="str">
            <v>06204823312</v>
          </cell>
        </row>
        <row r="264">
          <cell r="D264" t="str">
            <v>GOBERT JEAN FRANCOIS</v>
          </cell>
          <cell r="E264" t="str">
            <v>M</v>
          </cell>
          <cell r="F264" t="str">
            <v>BIACHE ST VAAST VELO CLUB</v>
          </cell>
          <cell r="G264">
            <v>29147</v>
          </cell>
          <cell r="H264" t="str">
            <v>Adulte Masculin 40/49 ans</v>
          </cell>
          <cell r="I264" t="str">
            <v>2022</v>
          </cell>
          <cell r="J264" t="str">
            <v>06260031180</v>
          </cell>
        </row>
        <row r="265">
          <cell r="D265" t="str">
            <v>LAMARCHE CLARA</v>
          </cell>
          <cell r="E265" t="str">
            <v>F</v>
          </cell>
          <cell r="F265" t="str">
            <v>NOEUX VELO CLUB NOEUXOIS</v>
          </cell>
          <cell r="G265">
            <v>38528</v>
          </cell>
          <cell r="H265" t="str">
            <v>Adulte Féminin 17/29 ans</v>
          </cell>
          <cell r="I265" t="str">
            <v>2022</v>
          </cell>
          <cell r="J265" t="str">
            <v>06297021112</v>
          </cell>
        </row>
        <row r="266">
          <cell r="D266" t="str">
            <v>LE MOULLEC LOIC</v>
          </cell>
          <cell r="E266" t="str">
            <v>M</v>
          </cell>
          <cell r="F266" t="str">
            <v>FLEURBAIX TEAM SHARK VTT</v>
          </cell>
          <cell r="G266">
            <v>36004</v>
          </cell>
          <cell r="H266" t="str">
            <v>Adulte Masculin 20/29 ans</v>
          </cell>
          <cell r="I266" t="str">
            <v>2022</v>
          </cell>
          <cell r="J266" t="str">
            <v>06297094488</v>
          </cell>
        </row>
        <row r="267">
          <cell r="D267" t="str">
            <v>LECLERC MICHELINE</v>
          </cell>
          <cell r="E267" t="str">
            <v>F</v>
          </cell>
          <cell r="F267" t="str">
            <v>NOEUX VELO CLUB NOEUXOIS</v>
          </cell>
          <cell r="G267">
            <v>36562</v>
          </cell>
          <cell r="H267" t="str">
            <v>Adulte Féminin 17/29 ans</v>
          </cell>
          <cell r="I267" t="str">
            <v>2022</v>
          </cell>
          <cell r="J267" t="str">
            <v>06297108208</v>
          </cell>
        </row>
        <row r="268">
          <cell r="D268" t="str">
            <v>LEFRANCQ LOUISE</v>
          </cell>
          <cell r="E268" t="str">
            <v>F</v>
          </cell>
          <cell r="F268" t="str">
            <v>NOEUX VELO CLUB NOEUXOIS</v>
          </cell>
          <cell r="G268">
            <v>41557</v>
          </cell>
          <cell r="H268" t="str">
            <v>Jeune Féminin 9/10 ans</v>
          </cell>
          <cell r="I268" t="str">
            <v>2022</v>
          </cell>
          <cell r="J268" t="str">
            <v>06297080629</v>
          </cell>
        </row>
        <row r="269">
          <cell r="D269" t="str">
            <v>LEFRANCQ LUDOVIC</v>
          </cell>
          <cell r="E269" t="str">
            <v>M</v>
          </cell>
          <cell r="F269" t="str">
            <v>NOEUX VELO CLUB NOEUXOIS</v>
          </cell>
          <cell r="G269">
            <v>29064</v>
          </cell>
          <cell r="H269" t="str">
            <v>Adulte Masculin 40/49 ans</v>
          </cell>
          <cell r="I269" t="str">
            <v>2022</v>
          </cell>
          <cell r="J269" t="str">
            <v>06297108207</v>
          </cell>
        </row>
        <row r="270">
          <cell r="D270" t="str">
            <v>LETOMBE CHRISTOPHE</v>
          </cell>
          <cell r="E270" t="str">
            <v>M</v>
          </cell>
          <cell r="F270" t="str">
            <v>BEUVRY CLUB LEO LAGRANGE</v>
          </cell>
          <cell r="G270">
            <v>23797</v>
          </cell>
          <cell r="H270" t="str">
            <v>Adulte Masculin 50/59 ans</v>
          </cell>
          <cell r="I270" t="str">
            <v>2022</v>
          </cell>
          <cell r="J270" t="str">
            <v>06297071853</v>
          </cell>
        </row>
        <row r="271">
          <cell r="D271" t="str">
            <v>LUCAS LAURENT</v>
          </cell>
          <cell r="E271" t="str">
            <v>M</v>
          </cell>
          <cell r="F271" t="str">
            <v>BIACHE ST VAAST VELO CLUB</v>
          </cell>
          <cell r="G271">
            <v>26400</v>
          </cell>
          <cell r="H271" t="str">
            <v>Adulte Masculin 50/59 ans</v>
          </cell>
          <cell r="I271" t="str">
            <v>2022</v>
          </cell>
          <cell r="J271" t="str">
            <v>06297051108</v>
          </cell>
        </row>
        <row r="272">
          <cell r="D272" t="str">
            <v>MARTIN DOCILE</v>
          </cell>
          <cell r="E272" t="str">
            <v>M</v>
          </cell>
          <cell r="F272" t="str">
            <v>MANQUEVILLE LILLERS CLUB CYCLISTE</v>
          </cell>
          <cell r="G272">
            <v>28447</v>
          </cell>
          <cell r="H272" t="str">
            <v>Adulte Masculin 40/49 ans</v>
          </cell>
          <cell r="I272" t="str">
            <v>2022</v>
          </cell>
          <cell r="J272" t="str">
            <v>06297082164</v>
          </cell>
        </row>
        <row r="273">
          <cell r="D273" t="str">
            <v>MARTIN FABIEN</v>
          </cell>
          <cell r="E273" t="str">
            <v>M</v>
          </cell>
          <cell r="F273" t="str">
            <v>MANQUEVILLE LILLERS CLUB CYCLISTE</v>
          </cell>
          <cell r="G273">
            <v>37701</v>
          </cell>
          <cell r="H273" t="str">
            <v>Adulte Masculin 17/19 ans</v>
          </cell>
          <cell r="I273" t="str">
            <v>2022</v>
          </cell>
          <cell r="J273" t="str">
            <v>06297082827</v>
          </cell>
        </row>
        <row r="274">
          <cell r="D274" t="str">
            <v>MARTIN JUSTINE</v>
          </cell>
          <cell r="E274" t="str">
            <v>F</v>
          </cell>
          <cell r="F274" t="str">
            <v>MANQUEVILLE LILLERS CLUB CYCLISTE</v>
          </cell>
          <cell r="G274">
            <v>39232</v>
          </cell>
          <cell r="H274" t="str">
            <v>Jeune Féminin 15/16 ans</v>
          </cell>
          <cell r="I274" t="str">
            <v>2022</v>
          </cell>
          <cell r="J274" t="str">
            <v>06297083853</v>
          </cell>
        </row>
        <row r="275">
          <cell r="D275" t="str">
            <v>MENTRE ETIENNE</v>
          </cell>
          <cell r="E275" t="str">
            <v>M</v>
          </cell>
          <cell r="F275" t="str">
            <v>FLEURBAIX TEAM SHARK VTT</v>
          </cell>
          <cell r="G275">
            <v>35642</v>
          </cell>
          <cell r="H275" t="str">
            <v>Adulte Masculin 20/29 ans</v>
          </cell>
          <cell r="I275" t="str">
            <v>2022</v>
          </cell>
          <cell r="J275" t="str">
            <v>06297103930</v>
          </cell>
        </row>
        <row r="276">
          <cell r="D276" t="str">
            <v>NOWAK FREDDY</v>
          </cell>
          <cell r="E276" t="str">
            <v>M</v>
          </cell>
          <cell r="F276" t="str">
            <v>LEFOREST CYCLO CLUB</v>
          </cell>
          <cell r="G276">
            <v>25414</v>
          </cell>
          <cell r="H276" t="str">
            <v>Adulte Masculin 50/59 ans</v>
          </cell>
          <cell r="I276" t="str">
            <v>2022</v>
          </cell>
          <cell r="J276" t="str">
            <v>06297075543</v>
          </cell>
        </row>
        <row r="277">
          <cell r="D277" t="str">
            <v>RENNUIT BENOIT</v>
          </cell>
          <cell r="E277" t="str">
            <v>M</v>
          </cell>
          <cell r="F277" t="str">
            <v>NOEUX VELO CLUB NOEUXOIS</v>
          </cell>
          <cell r="G277">
            <v>29518</v>
          </cell>
          <cell r="H277" t="str">
            <v>Adulte Masculin 40/49 ans</v>
          </cell>
          <cell r="I277" t="str">
            <v>2022</v>
          </cell>
          <cell r="J277" t="str">
            <v>06297092249</v>
          </cell>
        </row>
        <row r="278">
          <cell r="D278" t="str">
            <v>RICOUART MARC ANTOINE</v>
          </cell>
          <cell r="E278" t="str">
            <v>M</v>
          </cell>
          <cell r="F278" t="str">
            <v>FLEURBAIX TEAM SHARK VTT</v>
          </cell>
          <cell r="G278">
            <v>33557</v>
          </cell>
          <cell r="H278" t="str">
            <v>Adulte Masculin 30/39 ans</v>
          </cell>
          <cell r="I278" t="str">
            <v>2022</v>
          </cell>
          <cell r="J278" t="str">
            <v>06297103931</v>
          </cell>
        </row>
        <row r="279">
          <cell r="D279" t="str">
            <v>SANGNIER MARC</v>
          </cell>
          <cell r="E279" t="str">
            <v>M</v>
          </cell>
          <cell r="F279" t="str">
            <v>FLEURBAIX TEAM SHARK VTT</v>
          </cell>
          <cell r="G279">
            <v>22668</v>
          </cell>
          <cell r="H279" t="str">
            <v>Adulte Masculin 60 ans et plus</v>
          </cell>
          <cell r="I279" t="str">
            <v>2022</v>
          </cell>
          <cell r="J279" t="str">
            <v>06260087673</v>
          </cell>
        </row>
        <row r="280">
          <cell r="D280" t="str">
            <v>TAHON SIMON</v>
          </cell>
          <cell r="E280" t="str">
            <v>M</v>
          </cell>
          <cell r="F280" t="str">
            <v>AGNY AMICALE LAIQUE</v>
          </cell>
          <cell r="G280">
            <v>34966</v>
          </cell>
          <cell r="H280" t="str">
            <v>Adulte Masculin 20/29 ans</v>
          </cell>
          <cell r="I280" t="str">
            <v>2022</v>
          </cell>
          <cell r="J280" t="str">
            <v>06297085464</v>
          </cell>
        </row>
        <row r="281">
          <cell r="D281" t="str">
            <v>TOURNEMAINE LAURENT</v>
          </cell>
          <cell r="E281" t="str">
            <v>M</v>
          </cell>
          <cell r="F281" t="str">
            <v>LEFOREST CYCLO CLUB</v>
          </cell>
          <cell r="G281">
            <v>26058</v>
          </cell>
          <cell r="H281" t="str">
            <v>Adulte Masculin 50/59 ans</v>
          </cell>
          <cell r="I281" t="str">
            <v>2022</v>
          </cell>
          <cell r="J281" t="str">
            <v>06243160684</v>
          </cell>
        </row>
        <row r="282">
          <cell r="D282" t="str">
            <v>TRISTRAM JESSY</v>
          </cell>
          <cell r="E282" t="str">
            <v>M</v>
          </cell>
          <cell r="F282" t="str">
            <v>FLEURBAIX TEAM SHARK VTT</v>
          </cell>
          <cell r="G282">
            <v>33583</v>
          </cell>
          <cell r="H282" t="str">
            <v>Adulte Masculin 30/39 ans</v>
          </cell>
          <cell r="I282" t="str">
            <v>2022</v>
          </cell>
          <cell r="J282" t="str">
            <v>06297103932</v>
          </cell>
        </row>
        <row r="283">
          <cell r="D283" t="str">
            <v>VANDEN TORREN MAXIME</v>
          </cell>
          <cell r="E283" t="str">
            <v>M</v>
          </cell>
          <cell r="F283" t="str">
            <v>MANQUEVILLE LILLERS CLUB CYCLISTE</v>
          </cell>
          <cell r="G283">
            <v>34349</v>
          </cell>
          <cell r="H283" t="str">
            <v>Adulte Masculin 20/29 ans</v>
          </cell>
          <cell r="I283" t="str">
            <v>2022</v>
          </cell>
          <cell r="J283" t="str">
            <v>06297107678</v>
          </cell>
        </row>
        <row r="284">
          <cell r="D284" t="str">
            <v>VANDENTORREN ANNE</v>
          </cell>
          <cell r="E284" t="str">
            <v>F</v>
          </cell>
          <cell r="F284" t="str">
            <v>MANQUEVILLE LILLERS CLUB CYCLISTE</v>
          </cell>
          <cell r="G284">
            <v>37967</v>
          </cell>
          <cell r="H284" t="str">
            <v>Adulte Féminin 17/29 ans</v>
          </cell>
          <cell r="I284" t="str">
            <v>2022</v>
          </cell>
          <cell r="J284" t="str">
            <v>06297107679</v>
          </cell>
        </row>
        <row r="285">
          <cell r="D285" t="str">
            <v>VANDENTORREN CEDRIC</v>
          </cell>
          <cell r="E285" t="str">
            <v>M</v>
          </cell>
          <cell r="F285" t="str">
            <v>MANQUEVILLE LILLERS CLUB CYCLISTE</v>
          </cell>
          <cell r="G285">
            <v>25233</v>
          </cell>
          <cell r="H285" t="str">
            <v>Adulte Masculin 50/59 ans</v>
          </cell>
          <cell r="I285" t="str">
            <v>2022</v>
          </cell>
          <cell r="J285" t="str">
            <v>06297083855</v>
          </cell>
        </row>
        <row r="286">
          <cell r="D286" t="str">
            <v>WACH ERIC</v>
          </cell>
          <cell r="E286" t="str">
            <v>M</v>
          </cell>
          <cell r="F286" t="str">
            <v>BEUVRY CLUB LEO LAGRANGE</v>
          </cell>
          <cell r="G286">
            <v>23361</v>
          </cell>
          <cell r="H286" t="str">
            <v>Adulte Masculin 50/59 ans</v>
          </cell>
          <cell r="I286" t="str">
            <v>2022</v>
          </cell>
          <cell r="J286" t="str">
            <v>06240363982</v>
          </cell>
        </row>
        <row r="287">
          <cell r="D287" t="str">
            <v>WITTEK DASSONVILLE CELINE</v>
          </cell>
          <cell r="E287" t="str">
            <v>F</v>
          </cell>
          <cell r="F287" t="str">
            <v>NOEUX VELO CLUB NOEUXOIS</v>
          </cell>
          <cell r="G287">
            <v>30184</v>
          </cell>
          <cell r="H287" t="str">
            <v>Adulte Féminin 40 ans et plus</v>
          </cell>
          <cell r="I287" t="str">
            <v>2022</v>
          </cell>
          <cell r="J287" t="str">
            <v>06297059855</v>
          </cell>
        </row>
        <row r="288">
          <cell r="D288" t="str">
            <v>BLAMPAIN JULIEN</v>
          </cell>
          <cell r="E288" t="str">
            <v>M</v>
          </cell>
          <cell r="F288" t="str">
            <v>TEAM BOUSIES</v>
          </cell>
          <cell r="G288">
            <v>35574</v>
          </cell>
          <cell r="H288" t="str">
            <v>Adulte Masculin 20/29 ans</v>
          </cell>
          <cell r="I288" t="str">
            <v>2022</v>
          </cell>
          <cell r="J288" t="str">
            <v>05999085423</v>
          </cell>
        </row>
        <row r="289">
          <cell r="D289" t="str">
            <v>ROULY ALEXIS</v>
          </cell>
          <cell r="E289" t="str">
            <v>M</v>
          </cell>
          <cell r="F289" t="str">
            <v>TEAM BOUSIES</v>
          </cell>
          <cell r="G289">
            <v>35552</v>
          </cell>
          <cell r="H289" t="str">
            <v>Adulte Masculin 20/29 ans</v>
          </cell>
          <cell r="I289" t="str">
            <v>2022</v>
          </cell>
          <cell r="J289" t="str">
            <v>05999124737</v>
          </cell>
        </row>
        <row r="290">
          <cell r="D290" t="str">
            <v>ROLLAND PASCAL</v>
          </cell>
          <cell r="E290" t="str">
            <v>M</v>
          </cell>
          <cell r="F290" t="str">
            <v>TEAM BOUSIES</v>
          </cell>
          <cell r="G290">
            <v>24328</v>
          </cell>
          <cell r="H290" t="str">
            <v>Adulte Masculin 50/59 ans</v>
          </cell>
          <cell r="I290" t="str">
            <v>2022</v>
          </cell>
          <cell r="J290" t="str">
            <v>05999017503</v>
          </cell>
        </row>
        <row r="291">
          <cell r="D291" t="str">
            <v>MONNIER SEBASTIEN</v>
          </cell>
          <cell r="E291" t="str">
            <v>M</v>
          </cell>
          <cell r="F291" t="str">
            <v>TEAM BOUSIES</v>
          </cell>
          <cell r="G291">
            <v>29783</v>
          </cell>
          <cell r="H291" t="str">
            <v>Adulte Masculin 40/49 ans</v>
          </cell>
          <cell r="I291" t="str">
            <v>2022</v>
          </cell>
          <cell r="J291" t="str">
            <v>05999063249</v>
          </cell>
        </row>
        <row r="292">
          <cell r="D292" t="str">
            <v>DA SILVA MOREIRA EDUARDO</v>
          </cell>
          <cell r="E292" t="str">
            <v>M</v>
          </cell>
          <cell r="F292" t="str">
            <v>TEAM BOUSIES</v>
          </cell>
          <cell r="G292">
            <v>25865</v>
          </cell>
          <cell r="H292" t="str">
            <v>Adulte Masculin 50/59 ans</v>
          </cell>
          <cell r="I292" t="str">
            <v>2022</v>
          </cell>
          <cell r="J292" t="str">
            <v>05999127941</v>
          </cell>
        </row>
        <row r="293">
          <cell r="D293" t="str">
            <v>ROULY TIMEO</v>
          </cell>
          <cell r="E293" t="str">
            <v>M</v>
          </cell>
          <cell r="F293" t="str">
            <v>TEAM BOUSIES</v>
          </cell>
          <cell r="G293">
            <v>42541</v>
          </cell>
          <cell r="H293"/>
          <cell r="I293" t="str">
            <v>2022</v>
          </cell>
          <cell r="J293" t="str">
            <v>05999124738</v>
          </cell>
        </row>
        <row r="294">
          <cell r="D294" t="str">
            <v>LEFEVRE LOUCIANE</v>
          </cell>
          <cell r="E294" t="str">
            <v>M</v>
          </cell>
          <cell r="F294" t="str">
            <v>UNION VELOCIPEDIQUE FOURMISIENNE</v>
          </cell>
          <cell r="G294">
            <v>39908</v>
          </cell>
          <cell r="H294" t="str">
            <v>Jeune Masculin 13/14 ans</v>
          </cell>
          <cell r="I294" t="str">
            <v>2022</v>
          </cell>
          <cell r="J294" t="str">
            <v>05999114891</v>
          </cell>
        </row>
        <row r="295">
          <cell r="D295" t="str">
            <v>GAMACHE LILIAN</v>
          </cell>
          <cell r="E295" t="str">
            <v>M</v>
          </cell>
          <cell r="F295" t="str">
            <v>CYCLOS RANDONNEURS LA BASSEE</v>
          </cell>
          <cell r="G295">
            <v>39859</v>
          </cell>
          <cell r="H295" t="str">
            <v>Jeune Masculin 13/14 ans</v>
          </cell>
          <cell r="I295" t="str">
            <v>2022</v>
          </cell>
          <cell r="J295" t="str">
            <v>05999076980</v>
          </cell>
        </row>
        <row r="296">
          <cell r="D296" t="str">
            <v>GAMACHE NOLAN</v>
          </cell>
          <cell r="E296" t="str">
            <v>M</v>
          </cell>
          <cell r="F296" t="str">
            <v>CYCLOS RANDONNEURS LA BASSEE</v>
          </cell>
          <cell r="G296">
            <v>40648</v>
          </cell>
          <cell r="H296" t="str">
            <v>Jeune Masculin 11/12 ans</v>
          </cell>
          <cell r="I296" t="str">
            <v>2022</v>
          </cell>
          <cell r="J296" t="str">
            <v>05999104656</v>
          </cell>
        </row>
        <row r="297">
          <cell r="D297" t="str">
            <v>LEFEVRE SEBASTIEN</v>
          </cell>
          <cell r="E297" t="str">
            <v>M</v>
          </cell>
          <cell r="F297" t="str">
            <v>UNION VELOCIPEDIQUE FOURMISIENNE</v>
          </cell>
          <cell r="G297">
            <v>30571</v>
          </cell>
          <cell r="H297" t="str">
            <v>Adulte Masculin 30/39 ans</v>
          </cell>
          <cell r="I297" t="str">
            <v>2022</v>
          </cell>
          <cell r="J297" t="str">
            <v>05999111113</v>
          </cell>
        </row>
        <row r="298">
          <cell r="D298" t="str">
            <v>TASSEZ PASCAL</v>
          </cell>
          <cell r="E298" t="str">
            <v>M</v>
          </cell>
          <cell r="F298" t="str">
            <v>TEAM LABIERE BAILLEUL</v>
          </cell>
          <cell r="G298">
            <v>23843</v>
          </cell>
          <cell r="H298" t="str">
            <v>Adulte Masculin 50/59 ans</v>
          </cell>
          <cell r="I298" t="str">
            <v>2022</v>
          </cell>
          <cell r="J298" t="str">
            <v>05999128349</v>
          </cell>
        </row>
        <row r="299">
          <cell r="D299" t="str">
            <v>VANWISSEN ANAICK</v>
          </cell>
          <cell r="E299" t="str">
            <v>M</v>
          </cell>
          <cell r="F299" t="str">
            <v>UNION VELOCIPEDIQUE FOURMISIENNE</v>
          </cell>
          <cell r="G299">
            <v>37633</v>
          </cell>
          <cell r="H299" t="str">
            <v>Adulte Masculin 17/19 ans</v>
          </cell>
          <cell r="I299" t="str">
            <v>2022</v>
          </cell>
          <cell r="J299" t="str">
            <v>05999026012</v>
          </cell>
        </row>
        <row r="300">
          <cell r="D300" t="str">
            <v>DEMAN SIMON</v>
          </cell>
          <cell r="E300" t="str">
            <v>M</v>
          </cell>
          <cell r="F300" t="str">
            <v>CLUB CYCLISTE VERLINGHEM</v>
          </cell>
          <cell r="G300">
            <v>35982</v>
          </cell>
          <cell r="H300" t="str">
            <v>Adulte Masculin 20/29 ans</v>
          </cell>
          <cell r="I300" t="str">
            <v>2022</v>
          </cell>
          <cell r="J300" t="str">
            <v>05999099326</v>
          </cell>
        </row>
        <row r="301">
          <cell r="D301" t="str">
            <v>BAREZ SERGE</v>
          </cell>
          <cell r="E301" t="str">
            <v>M</v>
          </cell>
          <cell r="F301" t="str">
            <v>CYCLO CLUB BERGUES</v>
          </cell>
          <cell r="G301">
            <v>22264</v>
          </cell>
          <cell r="H301" t="str">
            <v>Adulte Masculin 60 ans et plus</v>
          </cell>
          <cell r="I301" t="str">
            <v>2022</v>
          </cell>
          <cell r="J301" t="str">
            <v>05966529614</v>
          </cell>
        </row>
        <row r="302">
          <cell r="D302" t="str">
            <v>BOUCLY BENOIT</v>
          </cell>
          <cell r="E302" t="str">
            <v>M</v>
          </cell>
          <cell r="F302" t="str">
            <v>VELO CLUB ARMENTIERES</v>
          </cell>
          <cell r="G302">
            <v>25763</v>
          </cell>
          <cell r="H302" t="str">
            <v>Adulte Masculin 50/59 ans</v>
          </cell>
          <cell r="I302" t="str">
            <v>2022</v>
          </cell>
          <cell r="J302" t="str">
            <v>05999058057</v>
          </cell>
        </row>
        <row r="303">
          <cell r="D303" t="str">
            <v>CAULIER NICOLAS</v>
          </cell>
          <cell r="E303" t="str">
            <v>M</v>
          </cell>
          <cell r="F303" t="str">
            <v>CYCLO CLUB BERGUES</v>
          </cell>
          <cell r="G303">
            <v>26993</v>
          </cell>
          <cell r="H303" t="str">
            <v>Adulte Masculin 40/49 ans</v>
          </cell>
          <cell r="I303" t="str">
            <v>2022</v>
          </cell>
          <cell r="J303" t="str">
            <v>05994029057</v>
          </cell>
        </row>
        <row r="304">
          <cell r="D304" t="str">
            <v>CHERON GUILLAUME</v>
          </cell>
          <cell r="E304" t="str">
            <v>M</v>
          </cell>
          <cell r="F304" t="str">
            <v>VTT SAINT AMAND LES EAUX</v>
          </cell>
          <cell r="G304">
            <v>33192</v>
          </cell>
          <cell r="H304" t="str">
            <v>Adulte Masculin 30/39 ans</v>
          </cell>
          <cell r="I304" t="str">
            <v>2022</v>
          </cell>
          <cell r="J304" t="str">
            <v>05999111889</v>
          </cell>
        </row>
        <row r="305">
          <cell r="D305" t="str">
            <v>BENOIT KEVIN</v>
          </cell>
          <cell r="E305" t="str">
            <v>M</v>
          </cell>
          <cell r="F305" t="str">
            <v>CYCLO CLUB BERGUES</v>
          </cell>
          <cell r="G305">
            <v>33910</v>
          </cell>
          <cell r="H305" t="str">
            <v>Adulte Masculin 30/39 ans</v>
          </cell>
          <cell r="I305" t="str">
            <v>2022</v>
          </cell>
          <cell r="J305" t="str">
            <v>05999057240</v>
          </cell>
        </row>
        <row r="306">
          <cell r="D306" t="str">
            <v>JAULNEAU YVAN</v>
          </cell>
          <cell r="E306" t="str">
            <v>M</v>
          </cell>
          <cell r="F306" t="str">
            <v>VELO CLUB SOLESMES</v>
          </cell>
          <cell r="G306">
            <v>37714</v>
          </cell>
          <cell r="H306" t="str">
            <v>Adulte Masculin 17/19 ans</v>
          </cell>
          <cell r="I306" t="str">
            <v>2022</v>
          </cell>
          <cell r="J306" t="str">
            <v>05999085026</v>
          </cell>
        </row>
        <row r="307">
          <cell r="D307" t="str">
            <v>POUBLANG CYRILLE</v>
          </cell>
          <cell r="E307" t="str">
            <v>M</v>
          </cell>
          <cell r="F307" t="str">
            <v>CYCLO CLUB BERGUES</v>
          </cell>
          <cell r="G307">
            <v>33114</v>
          </cell>
          <cell r="H307" t="str">
            <v>Adulte Masculin 30/39 ans</v>
          </cell>
          <cell r="I307" t="str">
            <v>2022</v>
          </cell>
          <cell r="J307" t="str">
            <v>05999062292</v>
          </cell>
        </row>
        <row r="308">
          <cell r="D308" t="str">
            <v>SCREVE THIBAUT</v>
          </cell>
          <cell r="E308" t="str">
            <v>M</v>
          </cell>
          <cell r="F308" t="str">
            <v>UNION VELOCIPEDIQUE FOURMISIENNE</v>
          </cell>
          <cell r="G308">
            <v>32707</v>
          </cell>
          <cell r="H308" t="str">
            <v>Adulte Masculin 30/39 ans</v>
          </cell>
          <cell r="I308" t="str">
            <v>2022</v>
          </cell>
          <cell r="J308" t="str">
            <v>05999128342</v>
          </cell>
        </row>
        <row r="309">
          <cell r="D309" t="str">
            <v>KNOCKAERT JULIEN</v>
          </cell>
          <cell r="E309" t="str">
            <v>M</v>
          </cell>
          <cell r="F309" t="str">
            <v>CLUB CYCLISTE VERLINGHEM</v>
          </cell>
          <cell r="G309">
            <v>30789</v>
          </cell>
          <cell r="H309" t="str">
            <v>Adulte Masculin 30/39 ans</v>
          </cell>
          <cell r="I309" t="str">
            <v>2022</v>
          </cell>
          <cell r="J309" t="str">
            <v>05963119612</v>
          </cell>
        </row>
        <row r="310">
          <cell r="D310" t="str">
            <v>KNOCKAERT PAUL</v>
          </cell>
          <cell r="E310" t="str">
            <v>M</v>
          </cell>
          <cell r="F310" t="str">
            <v>CLUB CYCLISTE VERLINGHEM</v>
          </cell>
          <cell r="G310">
            <v>41858</v>
          </cell>
          <cell r="H310"/>
          <cell r="I310" t="str">
            <v>2022</v>
          </cell>
          <cell r="J310" t="str">
            <v>05999128329</v>
          </cell>
        </row>
        <row r="311">
          <cell r="D311" t="str">
            <v>KNOCKAERT ROMAIN</v>
          </cell>
          <cell r="E311" t="str">
            <v>M</v>
          </cell>
          <cell r="F311" t="str">
            <v>CLUB CYCLISTE VERLINGHEM</v>
          </cell>
          <cell r="G311">
            <v>35178</v>
          </cell>
          <cell r="H311" t="str">
            <v>Adulte Masculin 20/29 ans</v>
          </cell>
          <cell r="I311" t="str">
            <v>2022</v>
          </cell>
          <cell r="J311" t="str">
            <v>05996216708</v>
          </cell>
        </row>
        <row r="312">
          <cell r="D312" t="str">
            <v>BECUWE DENIS</v>
          </cell>
          <cell r="E312" t="str">
            <v>M</v>
          </cell>
          <cell r="F312" t="str">
            <v>TEAM LABIERE BAILLEUL</v>
          </cell>
          <cell r="G312">
            <v>27985</v>
          </cell>
          <cell r="H312" t="str">
            <v>Adulte Masculin 40/49 ans</v>
          </cell>
          <cell r="I312" t="str">
            <v>2022</v>
          </cell>
          <cell r="J312" t="str">
            <v>05999002209</v>
          </cell>
        </row>
        <row r="313">
          <cell r="D313" t="str">
            <v>BONIT AMAURY</v>
          </cell>
          <cell r="E313" t="str">
            <v>M</v>
          </cell>
          <cell r="F313" t="str">
            <v>WINGLES PYRAMIDES PASSION VTT</v>
          </cell>
          <cell r="G313">
            <v>39478</v>
          </cell>
          <cell r="H313" t="str">
            <v>Jeune Masculin 13/14 ans</v>
          </cell>
          <cell r="I313" t="str">
            <v>2022</v>
          </cell>
          <cell r="J313" t="str">
            <v>06297023924</v>
          </cell>
        </row>
        <row r="314">
          <cell r="D314" t="str">
            <v>YVART CHELSY</v>
          </cell>
          <cell r="E314" t="str">
            <v>F</v>
          </cell>
          <cell r="F314" t="str">
            <v>WINGLES PYRAMIDES PASSION VTT</v>
          </cell>
          <cell r="G314">
            <v>39939</v>
          </cell>
          <cell r="H314" t="str">
            <v>Jeune Féminin 13/14 ans</v>
          </cell>
          <cell r="I314" t="str">
            <v>2022</v>
          </cell>
          <cell r="J314" t="str">
            <v>06297029708</v>
          </cell>
        </row>
        <row r="315">
          <cell r="D315" t="str">
            <v>DEMEESTER KEVIN</v>
          </cell>
          <cell r="E315" t="str">
            <v>M</v>
          </cell>
          <cell r="F315" t="str">
            <v>WINGLES PYRAMIDES PASSION VTT</v>
          </cell>
          <cell r="G315">
            <v>32036</v>
          </cell>
          <cell r="H315" t="str">
            <v>Adulte Masculin 30/39 ans</v>
          </cell>
          <cell r="I315" t="str">
            <v>2022</v>
          </cell>
          <cell r="J315" t="str">
            <v>06297097288</v>
          </cell>
        </row>
        <row r="316">
          <cell r="D316" t="str">
            <v>BONIT LEANDRE</v>
          </cell>
          <cell r="E316" t="str">
            <v>M</v>
          </cell>
          <cell r="F316" t="str">
            <v>WINGLES PYRAMIDES PASSION VTT</v>
          </cell>
          <cell r="G316">
            <v>40434</v>
          </cell>
          <cell r="H316" t="str">
            <v>Jeune Masculin 11/12 ans</v>
          </cell>
          <cell r="I316" t="str">
            <v>2022</v>
          </cell>
          <cell r="J316" t="str">
            <v>06297033189</v>
          </cell>
        </row>
        <row r="317">
          <cell r="D317" t="str">
            <v>YVART MINDY</v>
          </cell>
          <cell r="E317" t="str">
            <v>F</v>
          </cell>
          <cell r="F317" t="str">
            <v>WINGLES PYRAMIDES PASSION VTT</v>
          </cell>
          <cell r="G317">
            <v>38250</v>
          </cell>
          <cell r="H317" t="str">
            <v>Adulte Féminin 17/29 ans</v>
          </cell>
          <cell r="I317" t="str">
            <v>2022</v>
          </cell>
          <cell r="J317" t="str">
            <v>06297041804</v>
          </cell>
        </row>
        <row r="318">
          <cell r="D318" t="str">
            <v>DUMONT OLIVIER</v>
          </cell>
          <cell r="E318" t="str">
            <v>M</v>
          </cell>
          <cell r="F318" t="str">
            <v>CLUB CYCLISTE D'ISBERGUES MOLINGHEM</v>
          </cell>
          <cell r="G318">
            <v>24797</v>
          </cell>
          <cell r="H318" t="str">
            <v>Adulte Masculin 50/59 ans</v>
          </cell>
          <cell r="I318" t="str">
            <v>2022</v>
          </cell>
          <cell r="J318" t="str">
            <v>06204811020</v>
          </cell>
        </row>
        <row r="319">
          <cell r="D319" t="str">
            <v>DUMONT LUCIE</v>
          </cell>
          <cell r="E319" t="str">
            <v>F</v>
          </cell>
          <cell r="F319" t="str">
            <v>CLUB CYCLISTE D'ISBERGUES MOLINGHEM</v>
          </cell>
          <cell r="G319">
            <v>34550</v>
          </cell>
          <cell r="H319" t="str">
            <v>Adulte Féminin 17/29 ans</v>
          </cell>
          <cell r="I319" t="str">
            <v>2022</v>
          </cell>
          <cell r="J319" t="str">
            <v>06204811021</v>
          </cell>
        </row>
        <row r="320">
          <cell r="D320" t="str">
            <v>GAMAND MEYRINE</v>
          </cell>
          <cell r="E320" t="str">
            <v>F</v>
          </cell>
          <cell r="F320" t="str">
            <v>BAPAUME CLUB CYCLISTE</v>
          </cell>
          <cell r="G320">
            <v>36393</v>
          </cell>
          <cell r="H320" t="str">
            <v>Adulte Féminin 17/29 ans</v>
          </cell>
          <cell r="I320" t="str">
            <v>2022</v>
          </cell>
          <cell r="J320" t="str">
            <v>06204951633</v>
          </cell>
        </row>
        <row r="321">
          <cell r="D321" t="str">
            <v>GAMAND QUENTIN</v>
          </cell>
          <cell r="E321" t="str">
            <v>M</v>
          </cell>
          <cell r="F321" t="str">
            <v>BAPAUME CLUB CYCLISTE</v>
          </cell>
          <cell r="G321">
            <v>37083</v>
          </cell>
          <cell r="H321" t="str">
            <v>Adulte Masculin 20/29 ans</v>
          </cell>
          <cell r="I321" t="str">
            <v>2021</v>
          </cell>
          <cell r="J321" t="str">
            <v>06204951673</v>
          </cell>
        </row>
        <row r="322">
          <cell r="D322" t="str">
            <v>HELLEBOIS ALAIN</v>
          </cell>
          <cell r="E322" t="str">
            <v>M</v>
          </cell>
          <cell r="F322" t="str">
            <v>CLUB CYCLISTE D'ISBERGUES MOLINGHEM</v>
          </cell>
          <cell r="G322">
            <v>23904</v>
          </cell>
          <cell r="H322" t="str">
            <v>Adulte Masculin 50/59 ans</v>
          </cell>
          <cell r="I322" t="str">
            <v>2022</v>
          </cell>
          <cell r="J322" t="str">
            <v>06240143251</v>
          </cell>
        </row>
        <row r="323">
          <cell r="D323" t="str">
            <v>MARTIN GRÉGORY</v>
          </cell>
          <cell r="E323" t="str">
            <v>M</v>
          </cell>
          <cell r="F323" t="str">
            <v>AGNY AMICALE LAIQUE</v>
          </cell>
          <cell r="G323">
            <v>25315</v>
          </cell>
          <cell r="H323" t="str">
            <v>Adulte Masculin 50/59 ans</v>
          </cell>
          <cell r="I323" t="str">
            <v>2022</v>
          </cell>
          <cell r="J323" t="str">
            <v>06297108430</v>
          </cell>
        </row>
        <row r="324">
          <cell r="D324" t="str">
            <v>LEFEBVRE BASTIEN</v>
          </cell>
          <cell r="E324" t="str">
            <v>M</v>
          </cell>
          <cell r="F324" t="str">
            <v>HENIN ETOILE CYCLISTE HENINOISE</v>
          </cell>
          <cell r="G324">
            <v>41162</v>
          </cell>
          <cell r="H324" t="str">
            <v>Jeune Masculin 9/10 ans</v>
          </cell>
          <cell r="I324" t="str">
            <v>2022</v>
          </cell>
          <cell r="J324" t="str">
            <v>06297076306</v>
          </cell>
        </row>
        <row r="325">
          <cell r="D325" t="str">
            <v>DUPAS KEVIN</v>
          </cell>
          <cell r="E325" t="str">
            <v>M</v>
          </cell>
          <cell r="F325" t="str">
            <v>ST POL SUR TERNOISE VELO CLUB ST POLOIS</v>
          </cell>
          <cell r="G325">
            <v>34018</v>
          </cell>
          <cell r="H325" t="str">
            <v>Adulte Masculin 20/29 ans</v>
          </cell>
          <cell r="I325" t="str">
            <v>2022</v>
          </cell>
          <cell r="J325" t="str">
            <v>06297094960</v>
          </cell>
        </row>
        <row r="326">
          <cell r="D326" t="str">
            <v>MICHEL PATRICK</v>
          </cell>
          <cell r="E326" t="str">
            <v>M</v>
          </cell>
          <cell r="F326" t="str">
            <v>AGNY AMICALE LAIQUE</v>
          </cell>
          <cell r="G326">
            <v>23128</v>
          </cell>
          <cell r="H326" t="str">
            <v>Adulte Masculin 50/59 ans</v>
          </cell>
          <cell r="I326" t="str">
            <v>2022</v>
          </cell>
          <cell r="J326" t="str">
            <v>06250280740</v>
          </cell>
        </row>
        <row r="327">
          <cell r="D327" t="str">
            <v>RICHARD MARIE CLOTHILDE</v>
          </cell>
          <cell r="E327" t="str">
            <v>F</v>
          </cell>
          <cell r="F327" t="str">
            <v>AGNY AMICALE LAIQUE</v>
          </cell>
          <cell r="G327">
            <v>38935</v>
          </cell>
          <cell r="H327" t="str">
            <v>Jeune Féminin 15/16 ans</v>
          </cell>
          <cell r="I327" t="str">
            <v>2022</v>
          </cell>
          <cell r="J327" t="str">
            <v>06297096494</v>
          </cell>
        </row>
        <row r="328">
          <cell r="D328" t="str">
            <v>DEJEAN GILLES</v>
          </cell>
          <cell r="E328" t="str">
            <v>M</v>
          </cell>
          <cell r="F328" t="str">
            <v>TEAM STYLE FLINES LES MORTAGNE</v>
          </cell>
          <cell r="G328">
            <v>29988</v>
          </cell>
          <cell r="H328" t="str">
            <v>Adulte Masculin 40/49 ans</v>
          </cell>
          <cell r="I328" t="str">
            <v>2022</v>
          </cell>
          <cell r="J328" t="str">
            <v>05999024179</v>
          </cell>
        </row>
        <row r="329">
          <cell r="D329" t="str">
            <v>LEROY CLEMENT</v>
          </cell>
          <cell r="E329" t="str">
            <v>M</v>
          </cell>
          <cell r="F329" t="str">
            <v>UNION CYCLISTE SOLRE LE CHATEAU</v>
          </cell>
          <cell r="G329">
            <v>37993</v>
          </cell>
          <cell r="H329" t="str">
            <v>Adulte Masculin 17/19 ans</v>
          </cell>
          <cell r="I329" t="str">
            <v>2022</v>
          </cell>
          <cell r="J329" t="str">
            <v>05999073450</v>
          </cell>
        </row>
        <row r="330">
          <cell r="D330" t="str">
            <v>FREHAUT ELIOT</v>
          </cell>
          <cell r="E330" t="str">
            <v>M</v>
          </cell>
          <cell r="F330" t="str">
            <v>UNION CYCLISTE SOLRE LE CHATEAU</v>
          </cell>
          <cell r="G330">
            <v>40939</v>
          </cell>
          <cell r="H330" t="str">
            <v>Jeune Masculin 9/10 ans</v>
          </cell>
          <cell r="I330" t="str">
            <v>2022</v>
          </cell>
          <cell r="J330" t="str">
            <v>05999113564</v>
          </cell>
        </row>
        <row r="331">
          <cell r="D331" t="str">
            <v>FREHAUT ANTONIN</v>
          </cell>
          <cell r="E331" t="str">
            <v>M</v>
          </cell>
          <cell r="F331" t="str">
            <v>UNION CYCLISTE SOLRE LE CHATEAU</v>
          </cell>
          <cell r="G331">
            <v>41656</v>
          </cell>
          <cell r="H331"/>
          <cell r="I331" t="str">
            <v>2022</v>
          </cell>
          <cell r="J331" t="str">
            <v>05999124478</v>
          </cell>
        </row>
        <row r="332">
          <cell r="D332" t="str">
            <v>DEWALLENS STEPHANE</v>
          </cell>
          <cell r="E332" t="str">
            <v>M</v>
          </cell>
          <cell r="F332" t="str">
            <v>UNION CYCLISTE SOLRE LE CHATEAU</v>
          </cell>
          <cell r="G332">
            <v>27392</v>
          </cell>
          <cell r="H332" t="str">
            <v>Adulte Masculin 40/49 ans</v>
          </cell>
          <cell r="I332" t="str">
            <v>2022</v>
          </cell>
          <cell r="J332" t="str">
            <v>05999073455</v>
          </cell>
        </row>
        <row r="333">
          <cell r="D333" t="str">
            <v>CARLIER ENZO</v>
          </cell>
          <cell r="E333" t="str">
            <v>M</v>
          </cell>
          <cell r="F333" t="str">
            <v>UNION CYCLISTE SOLRE LE CHATEAU</v>
          </cell>
          <cell r="G333">
            <v>40300</v>
          </cell>
          <cell r="H333" t="str">
            <v>Jeune Masculin 11/12 ans</v>
          </cell>
          <cell r="I333" t="str">
            <v>2022</v>
          </cell>
          <cell r="J333" t="str">
            <v>05999127008</v>
          </cell>
        </row>
        <row r="334">
          <cell r="D334" t="str">
            <v>GILLERON SOPHIE</v>
          </cell>
          <cell r="E334" t="str">
            <v>F</v>
          </cell>
          <cell r="F334" t="str">
            <v>VELO CLUB HORNAING</v>
          </cell>
          <cell r="G334">
            <v>30931</v>
          </cell>
          <cell r="H334" t="str">
            <v>Adulte Féminin 30/39 ans</v>
          </cell>
          <cell r="I334" t="str">
            <v>2022</v>
          </cell>
          <cell r="J334" t="str">
            <v>05999024928</v>
          </cell>
        </row>
        <row r="335">
          <cell r="D335" t="str">
            <v>HANNIER PATRICK</v>
          </cell>
          <cell r="E335" t="str">
            <v>M</v>
          </cell>
          <cell r="F335" t="str">
            <v>VELO CLUB HORNAING</v>
          </cell>
          <cell r="G335">
            <v>21492</v>
          </cell>
          <cell r="H335" t="str">
            <v>Adulte Masculin 60 ans et plus</v>
          </cell>
          <cell r="I335" t="str">
            <v>2022</v>
          </cell>
          <cell r="J335" t="str">
            <v>05999093831</v>
          </cell>
        </row>
        <row r="336">
          <cell r="D336" t="str">
            <v>CHOQUET JULIEN</v>
          </cell>
          <cell r="E336" t="str">
            <v>M</v>
          </cell>
          <cell r="F336" t="str">
            <v>VELO CLUB HORNAING</v>
          </cell>
          <cell r="G336">
            <v>32644</v>
          </cell>
          <cell r="H336" t="str">
            <v>Adulte Masculin 30/39 ans</v>
          </cell>
          <cell r="I336" t="str">
            <v>2022</v>
          </cell>
          <cell r="J336" t="str">
            <v>05999025903</v>
          </cell>
        </row>
        <row r="337">
          <cell r="D337" t="str">
            <v>CICHOWSKI DAVID</v>
          </cell>
          <cell r="E337" t="str">
            <v>M</v>
          </cell>
          <cell r="F337" t="str">
            <v>VELO CLUB HORNAING</v>
          </cell>
          <cell r="G337">
            <v>27245</v>
          </cell>
          <cell r="H337" t="str">
            <v>Adulte Masculin 40/49 ans</v>
          </cell>
          <cell r="I337" t="str">
            <v>2022</v>
          </cell>
          <cell r="J337" t="str">
            <v>05999096051</v>
          </cell>
        </row>
        <row r="338">
          <cell r="D338" t="str">
            <v>LEPLAT GRÉGORY</v>
          </cell>
          <cell r="E338" t="str">
            <v>M</v>
          </cell>
          <cell r="F338" t="str">
            <v>VELO CLUB HORNAING</v>
          </cell>
          <cell r="G338">
            <v>26736</v>
          </cell>
          <cell r="H338" t="str">
            <v>Adulte Masculin 40/49 ans</v>
          </cell>
          <cell r="I338" t="str">
            <v>2022</v>
          </cell>
          <cell r="J338" t="str">
            <v>05994054171</v>
          </cell>
        </row>
        <row r="339">
          <cell r="D339" t="str">
            <v>LEPLAT FLORINE</v>
          </cell>
          <cell r="E339" t="str">
            <v>F</v>
          </cell>
          <cell r="F339" t="str">
            <v>VELO CLUB HORNAING</v>
          </cell>
          <cell r="G339">
            <v>36614</v>
          </cell>
          <cell r="H339" t="str">
            <v>Adulte Féminin 17/29 ans</v>
          </cell>
          <cell r="I339" t="str">
            <v>2022</v>
          </cell>
          <cell r="J339" t="str">
            <v>05999125351</v>
          </cell>
        </row>
        <row r="340">
          <cell r="D340" t="str">
            <v>CAUDRELIER DAVID</v>
          </cell>
          <cell r="E340" t="str">
            <v>M</v>
          </cell>
          <cell r="F340" t="str">
            <v>VELO CLUB HORNAING</v>
          </cell>
          <cell r="G340">
            <v>27001</v>
          </cell>
          <cell r="H340" t="str">
            <v>Adulte Masculin 40/49 ans</v>
          </cell>
          <cell r="I340" t="str">
            <v>2022</v>
          </cell>
          <cell r="J340" t="str">
            <v>05994059010</v>
          </cell>
        </row>
        <row r="341">
          <cell r="D341" t="str">
            <v>VAN-NIEUWENBORGH QUENTIN</v>
          </cell>
          <cell r="E341" t="str">
            <v>M</v>
          </cell>
          <cell r="F341" t="str">
            <v>CYCLO CLUB ORCHIES</v>
          </cell>
          <cell r="G341">
            <v>38692</v>
          </cell>
          <cell r="H341" t="str">
            <v>Adulte Masculin 17/19 ans</v>
          </cell>
          <cell r="I341" t="str">
            <v>2022</v>
          </cell>
          <cell r="J341" t="str">
            <v>05999128481</v>
          </cell>
        </row>
        <row r="342">
          <cell r="D342" t="str">
            <v>MARTINACHE ARNAUD</v>
          </cell>
          <cell r="E342" t="str">
            <v>M</v>
          </cell>
          <cell r="F342" t="str">
            <v>AS HELLEMMES CYCLISME</v>
          </cell>
          <cell r="G342">
            <v>26016</v>
          </cell>
          <cell r="H342" t="str">
            <v>Adulte Masculin 50/59 ans</v>
          </cell>
          <cell r="I342" t="str">
            <v>2022</v>
          </cell>
          <cell r="J342" t="str">
            <v>05999094079</v>
          </cell>
        </row>
        <row r="343">
          <cell r="D343" t="str">
            <v>TOMASZEWSKI NICOLAS</v>
          </cell>
          <cell r="E343" t="str">
            <v>M</v>
          </cell>
          <cell r="F343" t="str">
            <v>VELO CLUB HORNAING</v>
          </cell>
          <cell r="G343">
            <v>32194</v>
          </cell>
          <cell r="H343" t="str">
            <v>Adulte Masculin 30/39 ans</v>
          </cell>
          <cell r="I343" t="str">
            <v>2022</v>
          </cell>
          <cell r="J343" t="str">
            <v>05999068418</v>
          </cell>
        </row>
        <row r="344">
          <cell r="D344" t="str">
            <v>TALMASSE VINCENT</v>
          </cell>
          <cell r="E344" t="str">
            <v>M</v>
          </cell>
          <cell r="F344" t="str">
            <v>VELO CLUB HORNAING</v>
          </cell>
          <cell r="G344">
            <v>26312</v>
          </cell>
          <cell r="H344" t="str">
            <v>Adulte Masculin 50/59 ans</v>
          </cell>
          <cell r="I344" t="str">
            <v>2021</v>
          </cell>
          <cell r="J344" t="str">
            <v>05996222807</v>
          </cell>
        </row>
        <row r="345">
          <cell r="D345" t="str">
            <v>POTEAUX JULES</v>
          </cell>
          <cell r="E345" t="str">
            <v>M</v>
          </cell>
          <cell r="F345" t="str">
            <v>VELO CLUB ROUBAIX</v>
          </cell>
          <cell r="G345">
            <v>40448</v>
          </cell>
          <cell r="H345" t="str">
            <v>Jeune Masculin 11/12 ans</v>
          </cell>
          <cell r="I345" t="str">
            <v>2022</v>
          </cell>
          <cell r="J345" t="str">
            <v>05999061600</v>
          </cell>
        </row>
        <row r="346">
          <cell r="D346" t="str">
            <v>POTEAUX JOACHIM</v>
          </cell>
          <cell r="E346" t="str">
            <v>M</v>
          </cell>
          <cell r="F346" t="str">
            <v>VELO CLUB ROUBAIX</v>
          </cell>
          <cell r="G346">
            <v>41945</v>
          </cell>
          <cell r="H346"/>
          <cell r="I346" t="str">
            <v>2022</v>
          </cell>
          <cell r="J346" t="str">
            <v>05999117339</v>
          </cell>
        </row>
        <row r="347">
          <cell r="D347" t="str">
            <v>HONORE CLEMENT</v>
          </cell>
          <cell r="E347" t="str">
            <v>M</v>
          </cell>
          <cell r="F347" t="str">
            <v>U.C. CAPELLOISE FOURMIES</v>
          </cell>
          <cell r="G347">
            <v>42426</v>
          </cell>
          <cell r="H347"/>
          <cell r="I347" t="str">
            <v>2022</v>
          </cell>
          <cell r="J347" t="str">
            <v>05999130018</v>
          </cell>
        </row>
        <row r="348">
          <cell r="D348" t="str">
            <v>BLAMPAIN VICTORIEN</v>
          </cell>
          <cell r="E348" t="str">
            <v>M</v>
          </cell>
          <cell r="F348" t="str">
            <v>U.C. CAPELLOISE FOURMIES</v>
          </cell>
          <cell r="G348">
            <v>36987</v>
          </cell>
          <cell r="H348" t="str">
            <v>Adulte Masculin 20/29 ans</v>
          </cell>
          <cell r="I348" t="str">
            <v>2022</v>
          </cell>
          <cell r="J348" t="str">
            <v>05996224018</v>
          </cell>
        </row>
        <row r="349">
          <cell r="D349" t="str">
            <v>JUNG PHILIPPE</v>
          </cell>
          <cell r="E349" t="str">
            <v>M</v>
          </cell>
          <cell r="F349" t="str">
            <v>UNION SPORTIVE SAINT ANDRE</v>
          </cell>
          <cell r="G349">
            <v>22855</v>
          </cell>
          <cell r="H349" t="str">
            <v>Adulte Masculin 60 ans et plus</v>
          </cell>
          <cell r="I349" t="str">
            <v>2022</v>
          </cell>
          <cell r="J349" t="str">
            <v>05992014293</v>
          </cell>
        </row>
        <row r="350">
          <cell r="D350" t="str">
            <v>HANQUIEZ RAPHAEL</v>
          </cell>
          <cell r="E350" t="str">
            <v>M</v>
          </cell>
          <cell r="F350" t="str">
            <v>ETOILE CYCLISTE TOURCOING</v>
          </cell>
          <cell r="G350">
            <v>41855</v>
          </cell>
          <cell r="H350"/>
          <cell r="I350" t="str">
            <v>2022</v>
          </cell>
          <cell r="J350" t="str">
            <v>05999128671</v>
          </cell>
        </row>
        <row r="351">
          <cell r="D351" t="str">
            <v>PLUQUET LILIAN</v>
          </cell>
          <cell r="E351" t="str">
            <v>M</v>
          </cell>
          <cell r="F351" t="str">
            <v>ETOILE CYCLISTE TOURCOING</v>
          </cell>
          <cell r="G351">
            <v>40298</v>
          </cell>
          <cell r="H351" t="str">
            <v>Jeune Masculin 11/12 ans</v>
          </cell>
          <cell r="I351" t="str">
            <v>2022</v>
          </cell>
          <cell r="J351" t="str">
            <v>05999068432</v>
          </cell>
        </row>
        <row r="352">
          <cell r="D352" t="str">
            <v>LORRIAUX JULIEN</v>
          </cell>
          <cell r="E352" t="str">
            <v>M</v>
          </cell>
          <cell r="F352" t="str">
            <v>VELO CLUB SOLESMES</v>
          </cell>
          <cell r="G352">
            <v>33114</v>
          </cell>
          <cell r="H352" t="str">
            <v>Adulte Masculin 30/39 ans</v>
          </cell>
          <cell r="I352" t="str">
            <v>2022</v>
          </cell>
          <cell r="J352" t="str">
            <v>05999107482</v>
          </cell>
        </row>
        <row r="353">
          <cell r="D353" t="str">
            <v>LANCELLE FLORENTIN</v>
          </cell>
          <cell r="E353" t="str">
            <v>M</v>
          </cell>
          <cell r="F353" t="str">
            <v>VTT SAINT AMAND LES EAUX</v>
          </cell>
          <cell r="G353">
            <v>36348</v>
          </cell>
          <cell r="H353" t="str">
            <v>Adulte Masculin 20/29 ans</v>
          </cell>
          <cell r="I353" t="str">
            <v>2022</v>
          </cell>
          <cell r="J353" t="str">
            <v>05999099815</v>
          </cell>
        </row>
        <row r="354">
          <cell r="D354" t="str">
            <v>MOULIN FELIX</v>
          </cell>
          <cell r="E354" t="str">
            <v>M</v>
          </cell>
          <cell r="F354" t="str">
            <v>TEAM SPECIALIZED LILLE</v>
          </cell>
          <cell r="G354">
            <v>34585</v>
          </cell>
          <cell r="H354" t="str">
            <v>Adulte Masculin 20/29 ans</v>
          </cell>
          <cell r="I354" t="str">
            <v>2022</v>
          </cell>
          <cell r="J354" t="str">
            <v>05999086376</v>
          </cell>
        </row>
        <row r="355">
          <cell r="D355" t="str">
            <v>BOUMEDJERIA TOM</v>
          </cell>
          <cell r="E355" t="str">
            <v>M</v>
          </cell>
          <cell r="F355" t="str">
            <v>ASSOCIATION CYCLISTE DE CUINCY</v>
          </cell>
          <cell r="G355">
            <v>39283</v>
          </cell>
          <cell r="H355" t="str">
            <v>Jeune Masculin 15/16 ans</v>
          </cell>
          <cell r="I355" t="str">
            <v>2022</v>
          </cell>
          <cell r="J355" t="str">
            <v>05999113201</v>
          </cell>
        </row>
        <row r="356">
          <cell r="D356" t="str">
            <v>FONTAINE NOA</v>
          </cell>
          <cell r="E356" t="str">
            <v>M</v>
          </cell>
          <cell r="F356" t="str">
            <v>HAVELUY CYCLO CLUB</v>
          </cell>
          <cell r="G356">
            <v>40983</v>
          </cell>
          <cell r="H356" t="str">
            <v>Jeune Masculin 9/10 ans</v>
          </cell>
          <cell r="I356" t="str">
            <v>2022</v>
          </cell>
          <cell r="J356" t="str">
            <v>05999127623</v>
          </cell>
        </row>
        <row r="357">
          <cell r="D357" t="str">
            <v>CAILLEAU LAURENT</v>
          </cell>
          <cell r="E357" t="str">
            <v>M</v>
          </cell>
          <cell r="F357" t="str">
            <v>UNION VELOCIPEDIQUE FOURMISIENNE</v>
          </cell>
          <cell r="G357">
            <v>22908</v>
          </cell>
          <cell r="H357" t="str">
            <v>Adulte Masculin 60 ans et plus</v>
          </cell>
          <cell r="I357" t="str">
            <v>2022</v>
          </cell>
          <cell r="J357" t="str">
            <v>05999124507</v>
          </cell>
        </row>
        <row r="358">
          <cell r="D358" t="str">
            <v>CAILLEAU MATTEO</v>
          </cell>
          <cell r="E358" t="str">
            <v>M</v>
          </cell>
          <cell r="F358" t="str">
            <v>UNION VELOCIPEDIQUE FOURMISIENNE</v>
          </cell>
          <cell r="G358">
            <v>41219</v>
          </cell>
          <cell r="H358" t="str">
            <v>Jeune Masculin 9/10 ans</v>
          </cell>
          <cell r="I358" t="str">
            <v>2022</v>
          </cell>
          <cell r="J358" t="str">
            <v>05999129163</v>
          </cell>
        </row>
        <row r="359">
          <cell r="D359" t="str">
            <v>SERANT ELLIE</v>
          </cell>
          <cell r="E359" t="str">
            <v>F</v>
          </cell>
          <cell r="F359" t="str">
            <v>UNION VELOCIPEDIQUE FOURMISIENNE</v>
          </cell>
          <cell r="G359">
            <v>40822</v>
          </cell>
          <cell r="H359" t="str">
            <v>Jeune Féminin 11/12 ans</v>
          </cell>
          <cell r="I359" t="str">
            <v>2022</v>
          </cell>
          <cell r="J359" t="str">
            <v>05999129166</v>
          </cell>
        </row>
        <row r="360">
          <cell r="D360" t="str">
            <v>HENNEBIQUE CLEMENT</v>
          </cell>
          <cell r="E360" t="str">
            <v>M</v>
          </cell>
          <cell r="F360" t="str">
            <v>UNION VELOCIPEDIQUE FOURMISIENNE</v>
          </cell>
          <cell r="G360">
            <v>30976</v>
          </cell>
          <cell r="H360" t="str">
            <v>Adulte Masculin 30/39 ans</v>
          </cell>
          <cell r="I360" t="str">
            <v>2022</v>
          </cell>
          <cell r="J360" t="str">
            <v>05999015538</v>
          </cell>
        </row>
        <row r="361">
          <cell r="D361" t="str">
            <v>LEFEVRE CAMILLE</v>
          </cell>
          <cell r="E361" t="str">
            <v>M</v>
          </cell>
          <cell r="F361" t="str">
            <v>UNION VELOCIPEDIQUE FOURMISIENNE</v>
          </cell>
          <cell r="G361">
            <v>42109</v>
          </cell>
          <cell r="H361"/>
          <cell r="I361" t="str">
            <v>2022</v>
          </cell>
          <cell r="J361" t="str">
            <v>05999129164</v>
          </cell>
        </row>
        <row r="362">
          <cell r="D362" t="str">
            <v>LEGUEUX RAPHAEL</v>
          </cell>
          <cell r="E362" t="str">
            <v>M</v>
          </cell>
          <cell r="F362" t="str">
            <v>UNION VELOCIPEDIQUE FOURMISIENNE</v>
          </cell>
          <cell r="G362">
            <v>42307</v>
          </cell>
          <cell r="H362"/>
          <cell r="I362" t="str">
            <v>2022</v>
          </cell>
          <cell r="J362" t="str">
            <v>05999129165</v>
          </cell>
        </row>
        <row r="363">
          <cell r="D363" t="str">
            <v>DOOLAEGHE LEO</v>
          </cell>
          <cell r="E363" t="str">
            <v>M</v>
          </cell>
          <cell r="F363" t="str">
            <v>VELO CLUB UNION HALLUIN</v>
          </cell>
          <cell r="G363">
            <v>41446</v>
          </cell>
          <cell r="H363" t="str">
            <v>Jeune Masculin 9/10 ans</v>
          </cell>
          <cell r="I363" t="str">
            <v>2022</v>
          </cell>
          <cell r="J363" t="str">
            <v>05999129116</v>
          </cell>
        </row>
        <row r="364">
          <cell r="D364" t="str">
            <v>ALBERTINI LUDOVIC</v>
          </cell>
          <cell r="E364" t="str">
            <v>M</v>
          </cell>
          <cell r="F364" t="str">
            <v>VELO CLUB UNION HALLUIN</v>
          </cell>
          <cell r="G364">
            <v>28315</v>
          </cell>
          <cell r="H364" t="str">
            <v>Adulte Masculin 40/49 ans</v>
          </cell>
          <cell r="I364" t="str">
            <v>2022</v>
          </cell>
          <cell r="J364" t="str">
            <v>05994046793</v>
          </cell>
        </row>
        <row r="365">
          <cell r="D365" t="str">
            <v>BOULOGNE JEROME</v>
          </cell>
          <cell r="E365" t="str">
            <v>M</v>
          </cell>
          <cell r="F365" t="str">
            <v>LINSELLES CYCLISME</v>
          </cell>
          <cell r="G365">
            <v>27129</v>
          </cell>
          <cell r="H365" t="str">
            <v>Adulte Masculin 40/49 ans</v>
          </cell>
          <cell r="I365" t="str">
            <v>2022</v>
          </cell>
          <cell r="J365" t="str">
            <v>05999112676</v>
          </cell>
        </row>
        <row r="366">
          <cell r="D366" t="str">
            <v>BROQUIN XAVIER</v>
          </cell>
          <cell r="E366" t="str">
            <v>M</v>
          </cell>
          <cell r="F366" t="str">
            <v>CYCLO CLUB BERGUES</v>
          </cell>
          <cell r="G366">
            <v>29529</v>
          </cell>
          <cell r="H366" t="str">
            <v>Adulte Masculin 40/49 ans</v>
          </cell>
          <cell r="I366" t="str">
            <v>2022</v>
          </cell>
          <cell r="J366" t="str">
            <v>05999098981</v>
          </cell>
        </row>
        <row r="367">
          <cell r="D367" t="str">
            <v>MANTEAU SAMUEL</v>
          </cell>
          <cell r="E367" t="str">
            <v>M</v>
          </cell>
          <cell r="F367" t="str">
            <v>LINSELLES CYCLISME</v>
          </cell>
          <cell r="G367">
            <v>29785</v>
          </cell>
          <cell r="H367" t="str">
            <v>Adulte Masculin 40/49 ans</v>
          </cell>
          <cell r="I367" t="str">
            <v>2022</v>
          </cell>
          <cell r="J367" t="str">
            <v>05999117341</v>
          </cell>
        </row>
        <row r="368">
          <cell r="D368" t="str">
            <v>DUPONT XAVIER</v>
          </cell>
          <cell r="E368" t="str">
            <v>M</v>
          </cell>
          <cell r="F368" t="str">
            <v>LINSELLES CYCLISME</v>
          </cell>
          <cell r="G368">
            <v>33015</v>
          </cell>
          <cell r="H368" t="str">
            <v>Adulte Masculin 30/39 ans</v>
          </cell>
          <cell r="I368" t="str">
            <v>2022</v>
          </cell>
          <cell r="J368" t="str">
            <v>05999112677</v>
          </cell>
        </row>
        <row r="369">
          <cell r="D369" t="str">
            <v>MUSCATELLI NATEO</v>
          </cell>
          <cell r="E369" t="str">
            <v>M</v>
          </cell>
          <cell r="F369" t="str">
            <v>VELO CLUB SOLESMES</v>
          </cell>
          <cell r="G369">
            <v>40622</v>
          </cell>
          <cell r="H369" t="str">
            <v>Jeune Masculin 11/12 ans</v>
          </cell>
          <cell r="I369" t="str">
            <v>2022</v>
          </cell>
          <cell r="J369" t="str">
            <v>05999110168</v>
          </cell>
        </row>
        <row r="370">
          <cell r="D370" t="str">
            <v>VANDERMERSCH NOLAN</v>
          </cell>
          <cell r="E370" t="str">
            <v>M</v>
          </cell>
          <cell r="F370" t="str">
            <v>VELO CLUB UNION HALLUIN</v>
          </cell>
          <cell r="G370">
            <v>40122</v>
          </cell>
          <cell r="H370" t="str">
            <v>Jeune Masculin 13/14 ans</v>
          </cell>
          <cell r="I370" t="str">
            <v>2022</v>
          </cell>
          <cell r="J370" t="str">
            <v>05999109574</v>
          </cell>
        </row>
        <row r="371">
          <cell r="D371" t="str">
            <v>BURETTE EMMANUEL</v>
          </cell>
          <cell r="E371" t="str">
            <v>M</v>
          </cell>
          <cell r="F371" t="str">
            <v>ESPOIR CYCLISTE WAMBRECHIES MARQUETTE</v>
          </cell>
          <cell r="G371">
            <v>28395</v>
          </cell>
          <cell r="H371" t="str">
            <v>Adulte Masculin 40/49 ans</v>
          </cell>
          <cell r="I371" t="str">
            <v>2022</v>
          </cell>
          <cell r="J371" t="str">
            <v>05999128844</v>
          </cell>
        </row>
        <row r="372">
          <cell r="D372" t="str">
            <v>HUMEZ ADRIEN</v>
          </cell>
          <cell r="E372" t="str">
            <v>M</v>
          </cell>
          <cell r="F372" t="str">
            <v>ESPOIR CYCLISTE WAMBRECHIES MARQUETTE</v>
          </cell>
          <cell r="G372">
            <v>33543</v>
          </cell>
          <cell r="H372" t="str">
            <v>Adulte Masculin 30/39 ans</v>
          </cell>
          <cell r="I372" t="str">
            <v>2022</v>
          </cell>
          <cell r="J372" t="str">
            <v>05999124437</v>
          </cell>
        </row>
        <row r="373">
          <cell r="D373" t="str">
            <v>GUSTAVE DIMITRI</v>
          </cell>
          <cell r="E373" t="str">
            <v>M</v>
          </cell>
          <cell r="F373" t="str">
            <v>ESPOIR CYCLISTE WAMBRECHIES MARQUETTE</v>
          </cell>
          <cell r="G373">
            <v>32674</v>
          </cell>
          <cell r="H373" t="str">
            <v>Adulte Masculin 30/39 ans</v>
          </cell>
          <cell r="I373" t="str">
            <v>2022</v>
          </cell>
          <cell r="J373" t="str">
            <v>05999122173</v>
          </cell>
        </row>
        <row r="374">
          <cell r="D374" t="str">
            <v>BOULET FREDERICK</v>
          </cell>
          <cell r="E374" t="str">
            <v>M</v>
          </cell>
          <cell r="F374" t="str">
            <v>CYCLO CLUB WAVRIN</v>
          </cell>
          <cell r="G374">
            <v>26735</v>
          </cell>
          <cell r="H374" t="str">
            <v>Adulte Masculin 40/49 ans</v>
          </cell>
          <cell r="I374" t="str">
            <v>2022</v>
          </cell>
          <cell r="J374" t="str">
            <v>05999089245</v>
          </cell>
        </row>
        <row r="375">
          <cell r="D375" t="str">
            <v>BAILLARD LOUIS</v>
          </cell>
          <cell r="E375" t="str">
            <v>M</v>
          </cell>
          <cell r="F375" t="str">
            <v>ETOILE CYCLISTE LIEU ST AMAND</v>
          </cell>
          <cell r="G375">
            <v>40505</v>
          </cell>
          <cell r="H375" t="str">
            <v>Jeune Masculin 11/12 ans</v>
          </cell>
          <cell r="I375" t="str">
            <v>2022</v>
          </cell>
          <cell r="J375" t="str">
            <v>05999124146</v>
          </cell>
        </row>
        <row r="376">
          <cell r="D376" t="str">
            <v>DEPRES TOM</v>
          </cell>
          <cell r="E376" t="str">
            <v>M</v>
          </cell>
          <cell r="F376" t="str">
            <v>ETOILE CYCLISTE LIEU ST AMAND</v>
          </cell>
          <cell r="G376">
            <v>41949</v>
          </cell>
          <cell r="H376"/>
          <cell r="I376" t="str">
            <v>2022</v>
          </cell>
          <cell r="J376" t="str">
            <v>05999107820</v>
          </cell>
        </row>
        <row r="377">
          <cell r="D377" t="str">
            <v>CODDEVILLE TIM</v>
          </cell>
          <cell r="E377" t="str">
            <v>M</v>
          </cell>
          <cell r="F377" t="str">
            <v>ESPOIR CYCLISTE WAMBRECHIES MARQUETTE</v>
          </cell>
          <cell r="G377">
            <v>42234</v>
          </cell>
          <cell r="H377"/>
          <cell r="I377" t="str">
            <v>2022</v>
          </cell>
          <cell r="J377" t="str">
            <v>05999128851</v>
          </cell>
        </row>
        <row r="378">
          <cell r="D378" t="str">
            <v>SAUVAGE ARNAUD</v>
          </cell>
          <cell r="E378" t="str">
            <v>M</v>
          </cell>
          <cell r="F378" t="str">
            <v>VELO CLUB DE L'ESCAUT ANZIN</v>
          </cell>
          <cell r="G378">
            <v>28877</v>
          </cell>
          <cell r="H378" t="str">
            <v>Adulte Masculin 40/49 ans</v>
          </cell>
          <cell r="I378" t="str">
            <v>2022</v>
          </cell>
          <cell r="J378" t="str">
            <v>05999024086</v>
          </cell>
        </row>
        <row r="379">
          <cell r="D379" t="str">
            <v>LELEU GUILLAUME</v>
          </cell>
          <cell r="E379" t="str">
            <v>M</v>
          </cell>
          <cell r="F379" t="str">
            <v>CYCLO CLUB WAVRIN</v>
          </cell>
          <cell r="G379">
            <v>32300</v>
          </cell>
          <cell r="H379" t="str">
            <v>Adulte Masculin 30/39 ans</v>
          </cell>
          <cell r="I379" t="str">
            <v>2022</v>
          </cell>
          <cell r="J379" t="str">
            <v>05996217479</v>
          </cell>
        </row>
        <row r="380">
          <cell r="D380" t="str">
            <v>BRASSART THEOPHILE</v>
          </cell>
          <cell r="E380" t="str">
            <v>M</v>
          </cell>
          <cell r="F380" t="str">
            <v>TEAM B.B.L. HERGNIES</v>
          </cell>
          <cell r="G380">
            <v>35430</v>
          </cell>
          <cell r="H380" t="str">
            <v>Adulte Masculin 20/29 ans</v>
          </cell>
          <cell r="I380" t="str">
            <v>2022</v>
          </cell>
          <cell r="J380" t="str">
            <v>05994043368</v>
          </cell>
        </row>
        <row r="381">
          <cell r="D381" t="str">
            <v>VANDEWALLE NICOLAS</v>
          </cell>
          <cell r="E381" t="str">
            <v>M</v>
          </cell>
          <cell r="F381" t="str">
            <v>UNION SPORTIVE SAINT ANDRE</v>
          </cell>
          <cell r="G381">
            <v>39422</v>
          </cell>
          <cell r="H381" t="str">
            <v>Jeune Masculin 15/16 ans</v>
          </cell>
          <cell r="I381" t="str">
            <v>2022</v>
          </cell>
          <cell r="J381" t="str">
            <v>05999124189</v>
          </cell>
        </row>
        <row r="382">
          <cell r="D382" t="str">
            <v>VASSEUR CLEMENT</v>
          </cell>
          <cell r="E382" t="str">
            <v>M</v>
          </cell>
          <cell r="F382" t="str">
            <v>ASSOCIATION SPORTIVE VELOCIPEDIQUE LA LONGUEVILLE</v>
          </cell>
          <cell r="G382">
            <v>37112</v>
          </cell>
          <cell r="H382" t="str">
            <v>Adulte Masculin 20/29 ans</v>
          </cell>
          <cell r="I382" t="str">
            <v>2022</v>
          </cell>
          <cell r="J382" t="str">
            <v>05999126432</v>
          </cell>
        </row>
        <row r="383">
          <cell r="D383" t="str">
            <v>CNOCKAERT LEO</v>
          </cell>
          <cell r="E383" t="str">
            <v>M</v>
          </cell>
          <cell r="F383" t="str">
            <v>VELO CLUB UNION HALLUIN</v>
          </cell>
          <cell r="G383">
            <v>38861</v>
          </cell>
          <cell r="H383" t="str">
            <v>Jeune Masculin 15/16 ans</v>
          </cell>
          <cell r="I383" t="str">
            <v>2022</v>
          </cell>
          <cell r="J383" t="str">
            <v>05999126316</v>
          </cell>
        </row>
        <row r="384">
          <cell r="D384" t="str">
            <v>AHCHOUR DJALLIL</v>
          </cell>
          <cell r="E384" t="str">
            <v>M</v>
          </cell>
          <cell r="F384" t="str">
            <v>VELO CLUB UNION HALLUIN</v>
          </cell>
          <cell r="G384">
            <v>41545</v>
          </cell>
          <cell r="H384" t="str">
            <v>Jeune Masculin 9/10 ans</v>
          </cell>
          <cell r="I384" t="str">
            <v>2022</v>
          </cell>
          <cell r="J384" t="str">
            <v>05999128673</v>
          </cell>
        </row>
        <row r="385">
          <cell r="D385" t="str">
            <v>DEPUYDT ARTHUR</v>
          </cell>
          <cell r="E385" t="str">
            <v>M</v>
          </cell>
          <cell r="F385" t="str">
            <v>VELO CLUB UNION HALLUIN</v>
          </cell>
          <cell r="G385">
            <v>38027</v>
          </cell>
          <cell r="H385" t="str">
            <v>Adulte Masculin 17/19 ans</v>
          </cell>
          <cell r="I385" t="str">
            <v>2022</v>
          </cell>
          <cell r="J385" t="str">
            <v>05999111918</v>
          </cell>
        </row>
        <row r="386">
          <cell r="D386" t="str">
            <v>DESREUMAUX RAPHAEL</v>
          </cell>
          <cell r="E386" t="str">
            <v>M</v>
          </cell>
          <cell r="F386" t="str">
            <v>VELO CLUB UNION HALLUIN</v>
          </cell>
          <cell r="G386">
            <v>40726</v>
          </cell>
          <cell r="H386" t="str">
            <v>Jeune Masculin 11/12 ans</v>
          </cell>
          <cell r="I386" t="str">
            <v>2022</v>
          </cell>
          <cell r="J386" t="str">
            <v>05999128672</v>
          </cell>
        </row>
        <row r="387">
          <cell r="D387" t="str">
            <v>VASSEUR MATTHIEU</v>
          </cell>
          <cell r="E387" t="str">
            <v>M</v>
          </cell>
          <cell r="F387" t="str">
            <v>ETOILE CYCLISTE TOURCOING</v>
          </cell>
          <cell r="G387">
            <v>30890</v>
          </cell>
          <cell r="H387" t="str">
            <v>Adulte Masculin 30/39 ans</v>
          </cell>
          <cell r="I387" t="str">
            <v>2022</v>
          </cell>
          <cell r="J387" t="str">
            <v>05999084879</v>
          </cell>
        </row>
        <row r="388">
          <cell r="D388" t="str">
            <v>LEGRAS JEAN RAOUL</v>
          </cell>
          <cell r="E388" t="str">
            <v>M</v>
          </cell>
          <cell r="F388" t="str">
            <v>MANQUEVILLE LILLERS CLUB CYCLISTE</v>
          </cell>
          <cell r="G388">
            <v>24773</v>
          </cell>
          <cell r="H388" t="str">
            <v>Adulte Masculin 50/59 ans</v>
          </cell>
          <cell r="I388" t="str">
            <v>2022</v>
          </cell>
          <cell r="J388" t="str">
            <v>06297103595</v>
          </cell>
        </row>
        <row r="389">
          <cell r="D389" t="str">
            <v>FARDOUX DANY</v>
          </cell>
          <cell r="E389" t="str">
            <v>M</v>
          </cell>
          <cell r="F389" t="str">
            <v>FLEURBAIX TEAM SHARK VTT</v>
          </cell>
          <cell r="G389">
            <v>29144</v>
          </cell>
          <cell r="H389" t="str">
            <v>Adulte Masculin 40/49 ans</v>
          </cell>
          <cell r="I389" t="str">
            <v>2022</v>
          </cell>
          <cell r="J389" t="str">
            <v>06297037378</v>
          </cell>
        </row>
        <row r="390">
          <cell r="D390" t="str">
            <v>GATOUX SULLIVAN</v>
          </cell>
          <cell r="E390" t="str">
            <v>M</v>
          </cell>
          <cell r="F390" t="str">
            <v>MANQUEVILLE LILLERS CLUB CYCLISTE</v>
          </cell>
          <cell r="G390">
            <v>33768</v>
          </cell>
          <cell r="H390" t="str">
            <v>Adulte Masculin 30/39 ans</v>
          </cell>
          <cell r="I390" t="str">
            <v>2022</v>
          </cell>
          <cell r="J390" t="str">
            <v>06297107677</v>
          </cell>
        </row>
        <row r="391">
          <cell r="D391" t="str">
            <v>DECOTTIGNIES LUCAS</v>
          </cell>
          <cell r="E391" t="str">
            <v>M</v>
          </cell>
          <cell r="F391" t="str">
            <v>HENIN ETOILE CYCLISTE HENINOISE</v>
          </cell>
          <cell r="G391">
            <v>40068</v>
          </cell>
          <cell r="H391" t="str">
            <v>Jeune Masculin 13/14 ans</v>
          </cell>
          <cell r="I391" t="str">
            <v>2022</v>
          </cell>
          <cell r="J391" t="str">
            <v>06297095022</v>
          </cell>
        </row>
        <row r="392">
          <cell r="D392" t="str">
            <v>CHALAS CYRIAQUE</v>
          </cell>
          <cell r="E392" t="str">
            <v>M</v>
          </cell>
          <cell r="F392" t="str">
            <v>ANNEQUIN CYCLING TEAM</v>
          </cell>
          <cell r="G392">
            <v>40060</v>
          </cell>
          <cell r="H392" t="str">
            <v>Jeune Masculin 13/14 ans</v>
          </cell>
          <cell r="I392" t="str">
            <v>2022</v>
          </cell>
          <cell r="J392" t="str">
            <v>06297098607</v>
          </cell>
        </row>
        <row r="393">
          <cell r="D393" t="str">
            <v>CRUPPE KYLIAN</v>
          </cell>
          <cell r="E393" t="str">
            <v>M</v>
          </cell>
          <cell r="F393" t="str">
            <v>BEUVRY CLUB LEO LAGRANGE</v>
          </cell>
          <cell r="G393">
            <v>38067</v>
          </cell>
          <cell r="H393" t="str">
            <v>Adulte Masculin 17/19 ans</v>
          </cell>
          <cell r="I393" t="str">
            <v>2022</v>
          </cell>
          <cell r="J393" t="str">
            <v>06297031663</v>
          </cell>
        </row>
        <row r="394">
          <cell r="D394" t="str">
            <v>DESCOUVEMONT NATTEO</v>
          </cell>
          <cell r="E394" t="str">
            <v>M</v>
          </cell>
          <cell r="F394" t="str">
            <v>TEAM B.B.L. HERGNIES</v>
          </cell>
          <cell r="G394">
            <v>42107</v>
          </cell>
          <cell r="H394"/>
          <cell r="I394" t="str">
            <v>2022</v>
          </cell>
          <cell r="J394" t="str">
            <v>05999130331</v>
          </cell>
        </row>
        <row r="395">
          <cell r="D395" t="str">
            <v>FAUCONNIER DAMIEN</v>
          </cell>
          <cell r="E395" t="str">
            <v>M</v>
          </cell>
          <cell r="F395" t="str">
            <v>ASSOCIATION CYCLISTE D'ETROEUNGT</v>
          </cell>
          <cell r="G395">
            <v>28851</v>
          </cell>
          <cell r="H395" t="str">
            <v>Adulte Masculin 40/49 ans</v>
          </cell>
          <cell r="I395" t="str">
            <v>2022</v>
          </cell>
          <cell r="J395" t="str">
            <v>05999130663</v>
          </cell>
        </row>
        <row r="396">
          <cell r="D396" t="str">
            <v>COUPE AARON</v>
          </cell>
          <cell r="E396" t="str">
            <v>M</v>
          </cell>
          <cell r="F396" t="str">
            <v>HAVELUY CYCLO CLUB</v>
          </cell>
          <cell r="G396">
            <v>40361</v>
          </cell>
          <cell r="H396" t="str">
            <v>Jeune Masculin 11/12 ans</v>
          </cell>
          <cell r="I396" t="str">
            <v>2022</v>
          </cell>
          <cell r="J396" t="str">
            <v>05999127625</v>
          </cell>
        </row>
        <row r="397">
          <cell r="D397" t="str">
            <v>DERUEL ANTOINE</v>
          </cell>
          <cell r="E397" t="str">
            <v>M</v>
          </cell>
          <cell r="F397" t="str">
            <v>ASSOCIATION SPORTIVE VELOCIPEDIQUE LA LONGUEVILLE</v>
          </cell>
          <cell r="G397">
            <v>36913</v>
          </cell>
          <cell r="H397" t="str">
            <v>Adulte Masculin 20/29 ans</v>
          </cell>
          <cell r="I397" t="str">
            <v>2022</v>
          </cell>
          <cell r="J397" t="str">
            <v>05999080938</v>
          </cell>
        </row>
        <row r="398">
          <cell r="D398" t="str">
            <v>DERODE MELINE</v>
          </cell>
          <cell r="E398" t="str">
            <v>F</v>
          </cell>
          <cell r="F398" t="str">
            <v>VTT SAINT AMAND LES EAUX</v>
          </cell>
          <cell r="G398">
            <v>40675</v>
          </cell>
          <cell r="H398" t="str">
            <v>Jeune Féminin 11/12 ans</v>
          </cell>
          <cell r="I398" t="str">
            <v>2022</v>
          </cell>
          <cell r="J398" t="str">
            <v>05999068577</v>
          </cell>
        </row>
        <row r="399">
          <cell r="D399" t="str">
            <v>WERION REMY</v>
          </cell>
          <cell r="E399" t="str">
            <v>M</v>
          </cell>
          <cell r="F399" t="str">
            <v>ETOILE CYCLISTE FEIGNIES</v>
          </cell>
          <cell r="G399">
            <v>21136</v>
          </cell>
          <cell r="H399" t="str">
            <v>Adulte Masculin 60 ans et plus</v>
          </cell>
          <cell r="I399" t="str">
            <v>2022</v>
          </cell>
          <cell r="J399" t="str">
            <v>05994040043</v>
          </cell>
        </row>
        <row r="400">
          <cell r="D400" t="str">
            <v>DECASTIAUX GUILLAUME</v>
          </cell>
          <cell r="E400" t="str">
            <v>M</v>
          </cell>
          <cell r="F400" t="str">
            <v>AS HELLEMMES CYCLISME</v>
          </cell>
          <cell r="G400">
            <v>35348</v>
          </cell>
          <cell r="H400" t="str">
            <v>Adulte Masculin 20/29 ans</v>
          </cell>
          <cell r="I400" t="str">
            <v>2022</v>
          </cell>
          <cell r="J400" t="str">
            <v>05996219092</v>
          </cell>
        </row>
        <row r="401">
          <cell r="D401" t="str">
            <v>LEVEILL? FLORIAN</v>
          </cell>
          <cell r="E401" t="str">
            <v>M</v>
          </cell>
          <cell r="F401" t="str">
            <v>UNION SPORTIVE VALENCIENNES MARLY</v>
          </cell>
          <cell r="G401">
            <v>39437</v>
          </cell>
          <cell r="H401" t="str">
            <v>Jeune Masculin 15/16 ans</v>
          </cell>
          <cell r="I401" t="str">
            <v>2022</v>
          </cell>
          <cell r="J401" t="str">
            <v>05999131057</v>
          </cell>
        </row>
        <row r="402">
          <cell r="D402" t="str">
            <v>BOULOGNE-HERBAUT RAFAEL</v>
          </cell>
          <cell r="E402" t="str">
            <v>M</v>
          </cell>
          <cell r="F402" t="str">
            <v>TEAM PEVELE CAREMBAULT CYCLISME</v>
          </cell>
          <cell r="G402">
            <v>40114</v>
          </cell>
          <cell r="H402" t="str">
            <v>Non surclassé</v>
          </cell>
          <cell r="I402" t="str">
            <v>2022</v>
          </cell>
          <cell r="J402" t="str">
            <v>05999130686</v>
          </cell>
        </row>
        <row r="403">
          <cell r="D403" t="str">
            <v>GLORIAN CESAR</v>
          </cell>
          <cell r="E403" t="str">
            <v>M</v>
          </cell>
          <cell r="F403" t="str">
            <v>TEAM PEVELE CAREMBAULT CYCLISME</v>
          </cell>
          <cell r="G403">
            <v>41138</v>
          </cell>
          <cell r="H403" t="str">
            <v>Jeune Masculin 9/10 ans</v>
          </cell>
          <cell r="I403" t="str">
            <v>2022</v>
          </cell>
          <cell r="J403" t="str">
            <v>05999129602</v>
          </cell>
        </row>
        <row r="404">
          <cell r="D404" t="str">
            <v>GENARTE MICHAEL</v>
          </cell>
          <cell r="E404" t="str">
            <v>M</v>
          </cell>
          <cell r="F404" t="str">
            <v>UNION VELOCIPEDIQUE FOURMISIENNE</v>
          </cell>
          <cell r="G404">
            <v>26600</v>
          </cell>
          <cell r="H404" t="str">
            <v>Adulte Masculin 50/59 ans</v>
          </cell>
          <cell r="I404" t="str">
            <v>2022</v>
          </cell>
          <cell r="J404" t="str">
            <v>05999130682</v>
          </cell>
        </row>
        <row r="405">
          <cell r="D405" t="str">
            <v>LAGUILLIER PAUL</v>
          </cell>
          <cell r="E405" t="str">
            <v>M</v>
          </cell>
          <cell r="F405" t="str">
            <v>TEAM DECOPUB PROVILLE</v>
          </cell>
          <cell r="G405">
            <v>41816</v>
          </cell>
          <cell r="H405"/>
          <cell r="I405" t="str">
            <v>2022</v>
          </cell>
          <cell r="J405" t="str">
            <v>05999129889</v>
          </cell>
        </row>
        <row r="406">
          <cell r="D406" t="str">
            <v>MONTAIGNE THOMAS</v>
          </cell>
          <cell r="E406" t="str">
            <v>M</v>
          </cell>
          <cell r="F406" t="str">
            <v>TEAM DECOPUB PROVILLE</v>
          </cell>
          <cell r="G406">
            <v>36540</v>
          </cell>
          <cell r="H406" t="str">
            <v>Adulte Masculin 20/29 ans</v>
          </cell>
          <cell r="I406" t="str">
            <v>2022</v>
          </cell>
          <cell r="J406" t="str">
            <v>05999017338</v>
          </cell>
        </row>
        <row r="407">
          <cell r="D407" t="str">
            <v>DUTOIT BAPTISTE</v>
          </cell>
          <cell r="E407" t="str">
            <v>M</v>
          </cell>
          <cell r="F407" t="str">
            <v>CYCLO CLUB WAVRIN</v>
          </cell>
          <cell r="G407">
            <v>40054</v>
          </cell>
          <cell r="H407" t="str">
            <v>Jeune Masculin 13/14 ans</v>
          </cell>
          <cell r="I407" t="str">
            <v>2022</v>
          </cell>
          <cell r="J407" t="str">
            <v>05999127547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ère"/>
      <sheetName val="2ème"/>
      <sheetName val="3ème"/>
      <sheetName val="Féminines"/>
      <sheetName val="Cadets"/>
      <sheetName val="Minimes"/>
      <sheetName val="Benjamins"/>
      <sheetName val="Pupilles"/>
      <sheetName val="Poussins"/>
      <sheetName val="Feuil2"/>
      <sheetName val="Feuil1"/>
      <sheetName val="Feuil3"/>
    </sheetNames>
    <sheetDataSet>
      <sheetData sheetId="0">
        <row r="3">
          <cell r="B3" t="str">
            <v>LEFEVRE EDDY</v>
          </cell>
          <cell r="C3" t="str">
            <v>UNION VELOCIPEDIQUE FOURMISIENNE</v>
          </cell>
          <cell r="D3">
            <v>826</v>
          </cell>
          <cell r="E3">
            <v>1</v>
          </cell>
          <cell r="F3">
            <v>13</v>
          </cell>
          <cell r="G3">
            <v>1</v>
          </cell>
          <cell r="H3">
            <v>14</v>
          </cell>
          <cell r="I3">
            <v>1</v>
          </cell>
        </row>
        <row r="4">
          <cell r="B4" t="str">
            <v>WINS STEPHANE</v>
          </cell>
          <cell r="C4" t="str">
            <v>ETOILE CYCLISTE LIEU ST AMAND</v>
          </cell>
          <cell r="D4">
            <v>795</v>
          </cell>
          <cell r="E4">
            <v>2</v>
          </cell>
          <cell r="F4">
            <v>0</v>
          </cell>
          <cell r="G4">
            <v>12</v>
          </cell>
          <cell r="H4">
            <v>19</v>
          </cell>
          <cell r="I4" t="e">
            <v>#N/A</v>
          </cell>
        </row>
        <row r="5">
          <cell r="B5" t="str">
            <v>VANWISSEN ANAICK</v>
          </cell>
          <cell r="C5" t="str">
            <v>UNION VELOCIPEDIQUE FOURMISIENNE</v>
          </cell>
          <cell r="D5">
            <v>822</v>
          </cell>
          <cell r="E5">
            <v>3</v>
          </cell>
          <cell r="F5">
            <v>2</v>
          </cell>
          <cell r="G5">
            <v>12</v>
          </cell>
          <cell r="H5">
            <v>16</v>
          </cell>
          <cell r="I5" t="e">
            <v>#N/A</v>
          </cell>
        </row>
        <row r="6">
          <cell r="B6" t="str">
            <v>BUGNICOURT CYRIL</v>
          </cell>
          <cell r="C6" t="str">
            <v>UNION VELOCIPEDIQUE FOURMISIENNE</v>
          </cell>
          <cell r="D6">
            <v>755</v>
          </cell>
          <cell r="E6">
            <v>4</v>
          </cell>
          <cell r="F6">
            <v>1</v>
          </cell>
          <cell r="G6">
            <v>7</v>
          </cell>
          <cell r="H6">
            <v>13</v>
          </cell>
          <cell r="I6" t="e">
            <v>#N/A</v>
          </cell>
        </row>
        <row r="7">
          <cell r="B7" t="str">
            <v>DASSONVILLE SEBASTIEN</v>
          </cell>
          <cell r="C7" t="str">
            <v>NOEUX VELO CLUB NOEUXOIS</v>
          </cell>
          <cell r="D7">
            <v>710</v>
          </cell>
          <cell r="E7">
            <v>5</v>
          </cell>
          <cell r="F7">
            <v>0</v>
          </cell>
          <cell r="G7">
            <v>11</v>
          </cell>
          <cell r="H7">
            <v>16</v>
          </cell>
          <cell r="I7">
            <v>4</v>
          </cell>
        </row>
        <row r="8">
          <cell r="B8" t="str">
            <v>LALEU TIMOTHEE</v>
          </cell>
          <cell r="C8" t="str">
            <v>UNION SPORTIVE SAINT ANDRE</v>
          </cell>
          <cell r="D8">
            <v>696</v>
          </cell>
          <cell r="E8">
            <v>6</v>
          </cell>
          <cell r="F8">
            <v>8</v>
          </cell>
          <cell r="G8">
            <v>4</v>
          </cell>
          <cell r="H8">
            <v>13</v>
          </cell>
          <cell r="I8" t="str">
            <v>Ab</v>
          </cell>
        </row>
        <row r="9">
          <cell r="B9" t="str">
            <v>LEGUEUX LAURENT</v>
          </cell>
          <cell r="C9" t="str">
            <v>UNION VELOCIPEDIQUE FOURMISIENNE</v>
          </cell>
          <cell r="D9">
            <v>727</v>
          </cell>
          <cell r="E9">
            <v>7</v>
          </cell>
          <cell r="F9">
            <v>0</v>
          </cell>
          <cell r="G9">
            <v>8</v>
          </cell>
          <cell r="H9">
            <v>20</v>
          </cell>
          <cell r="I9">
            <v>7</v>
          </cell>
        </row>
        <row r="10">
          <cell r="B10" t="str">
            <v>ALEXANDRE GREGORY</v>
          </cell>
          <cell r="C10" t="str">
            <v>VELO CLUB SOLESMES</v>
          </cell>
          <cell r="D10">
            <v>665</v>
          </cell>
          <cell r="E10">
            <v>8</v>
          </cell>
          <cell r="F10">
            <v>0</v>
          </cell>
          <cell r="G10">
            <v>1</v>
          </cell>
          <cell r="H10">
            <v>7</v>
          </cell>
          <cell r="I10" t="e">
            <v>#N/A</v>
          </cell>
        </row>
        <row r="11">
          <cell r="B11" t="str">
            <v>CHALAS JEAN PIERRE</v>
          </cell>
          <cell r="C11" t="str">
            <v>ANNEQUIN CYCLING TEAM</v>
          </cell>
          <cell r="D11">
            <v>622</v>
          </cell>
          <cell r="E11">
            <v>9</v>
          </cell>
          <cell r="F11">
            <v>0</v>
          </cell>
          <cell r="G11">
            <v>2</v>
          </cell>
          <cell r="H11">
            <v>16</v>
          </cell>
          <cell r="I11" t="e">
            <v>#N/A</v>
          </cell>
        </row>
        <row r="12">
          <cell r="B12" t="str">
            <v>DROLET PHILIPPE</v>
          </cell>
          <cell r="C12" t="str">
            <v>UNION SPORTIVE SAINT ANDRE</v>
          </cell>
          <cell r="D12">
            <v>548</v>
          </cell>
          <cell r="E12">
            <v>10</v>
          </cell>
          <cell r="F12">
            <v>0</v>
          </cell>
          <cell r="G12">
            <v>1</v>
          </cell>
          <cell r="H12">
            <v>6</v>
          </cell>
          <cell r="I12" t="e">
            <v>#N/A</v>
          </cell>
        </row>
        <row r="13">
          <cell r="B13" t="str">
            <v>TOURNEUX MICKAEL</v>
          </cell>
          <cell r="C13" t="str">
            <v>ENTENTE CYCLISTE DE FONTAINE AU BOIS</v>
          </cell>
          <cell r="D13">
            <v>538</v>
          </cell>
          <cell r="E13">
            <v>11</v>
          </cell>
          <cell r="F13">
            <v>0</v>
          </cell>
          <cell r="G13">
            <v>1</v>
          </cell>
          <cell r="H13">
            <v>15</v>
          </cell>
          <cell r="I13">
            <v>14</v>
          </cell>
        </row>
        <row r="14">
          <cell r="B14" t="str">
            <v>LEFRANCQ LUDOVIC</v>
          </cell>
          <cell r="C14" t="str">
            <v>NOEUX VELO CLUB NOEUXOIS</v>
          </cell>
          <cell r="D14">
            <v>535</v>
          </cell>
          <cell r="E14">
            <v>12</v>
          </cell>
          <cell r="F14">
            <v>0</v>
          </cell>
          <cell r="G14">
            <v>10</v>
          </cell>
          <cell r="H14">
            <v>11</v>
          </cell>
          <cell r="I14">
            <v>2</v>
          </cell>
        </row>
        <row r="15">
          <cell r="B15" t="str">
            <v>KNOCKAERT JULIEN</v>
          </cell>
          <cell r="C15" t="str">
            <v>CLUB CYCLISTE VERLINGHEM</v>
          </cell>
          <cell r="D15">
            <v>496</v>
          </cell>
          <cell r="E15">
            <v>13</v>
          </cell>
          <cell r="F15">
            <v>0</v>
          </cell>
          <cell r="G15">
            <v>2</v>
          </cell>
          <cell r="H15">
            <v>14</v>
          </cell>
          <cell r="I15">
            <v>8</v>
          </cell>
        </row>
        <row r="16">
          <cell r="B16" t="str">
            <v>CORNELIS DAVE</v>
          </cell>
          <cell r="C16" t="str">
            <v>UNION VELOCIPEDIQUE FOURMISIENNE</v>
          </cell>
          <cell r="D16">
            <v>489</v>
          </cell>
          <cell r="E16">
            <v>14</v>
          </cell>
          <cell r="F16">
            <v>0</v>
          </cell>
          <cell r="G16">
            <v>0</v>
          </cell>
          <cell r="H16">
            <v>6</v>
          </cell>
          <cell r="I16" t="e">
            <v>#N/A</v>
          </cell>
        </row>
        <row r="17">
          <cell r="B17" t="str">
            <v>LEFEVRE SEBASTIEN</v>
          </cell>
          <cell r="C17" t="str">
            <v>UNION VELOCIPEDIQUE FOURMISIENNE</v>
          </cell>
          <cell r="D17">
            <v>468</v>
          </cell>
          <cell r="E17">
            <v>15</v>
          </cell>
          <cell r="F17">
            <v>0</v>
          </cell>
          <cell r="G17">
            <v>2</v>
          </cell>
          <cell r="H17">
            <v>11</v>
          </cell>
          <cell r="I17" t="e">
            <v>#N/A</v>
          </cell>
        </row>
        <row r="18">
          <cell r="B18" t="str">
            <v>MINETTE LOIC</v>
          </cell>
          <cell r="C18" t="str">
            <v>VELO CLUB SOLESMES</v>
          </cell>
          <cell r="D18">
            <v>464</v>
          </cell>
          <cell r="E18">
            <v>16</v>
          </cell>
          <cell r="F18">
            <v>0</v>
          </cell>
          <cell r="G18">
            <v>2</v>
          </cell>
          <cell r="H18">
            <v>13</v>
          </cell>
          <cell r="I18">
            <v>5</v>
          </cell>
        </row>
        <row r="19">
          <cell r="B19" t="str">
            <v>CAILLEAU ANTHONY</v>
          </cell>
          <cell r="C19" t="str">
            <v>UNION VELOCIPEDIQUE FOURMISIENNE</v>
          </cell>
          <cell r="D19">
            <v>429</v>
          </cell>
          <cell r="E19">
            <v>17</v>
          </cell>
          <cell r="F19">
            <v>1</v>
          </cell>
          <cell r="G19">
            <v>0</v>
          </cell>
          <cell r="H19">
            <v>6</v>
          </cell>
          <cell r="I19" t="e">
            <v>#N/A</v>
          </cell>
        </row>
        <row r="20">
          <cell r="B20" t="str">
            <v>BLANPAIN KEVIN</v>
          </cell>
          <cell r="C20" t="str">
            <v>NOEUX VELO CLUB NOEUXOIS</v>
          </cell>
          <cell r="D20">
            <v>481</v>
          </cell>
          <cell r="E20">
            <v>18</v>
          </cell>
          <cell r="F20">
            <v>2</v>
          </cell>
          <cell r="G20">
            <v>7</v>
          </cell>
          <cell r="H20">
            <v>9</v>
          </cell>
          <cell r="I20">
            <v>3</v>
          </cell>
        </row>
        <row r="21">
          <cell r="B21" t="str">
            <v>DUEZ GUILLAUME</v>
          </cell>
          <cell r="C21" t="str">
            <v>UNION SPORTIVE SAINT ANDRE</v>
          </cell>
          <cell r="D21">
            <v>420</v>
          </cell>
          <cell r="E21">
            <v>19</v>
          </cell>
          <cell r="F21">
            <v>1</v>
          </cell>
          <cell r="G21">
            <v>2</v>
          </cell>
          <cell r="H21">
            <v>12</v>
          </cell>
          <cell r="I21">
            <v>6</v>
          </cell>
        </row>
        <row r="22">
          <cell r="B22" t="str">
            <v>HUART GUILLAUME</v>
          </cell>
          <cell r="C22" t="str">
            <v>CYCLO CLUB ORCHIES</v>
          </cell>
          <cell r="D22">
            <v>375</v>
          </cell>
          <cell r="E22">
            <v>20</v>
          </cell>
          <cell r="F22">
            <v>0</v>
          </cell>
          <cell r="G22">
            <v>0</v>
          </cell>
          <cell r="H22">
            <v>4</v>
          </cell>
          <cell r="I22" t="e">
            <v>#N/A</v>
          </cell>
        </row>
        <row r="23">
          <cell r="B23" t="str">
            <v>GREVIN JEROME</v>
          </cell>
          <cell r="C23" t="str">
            <v>VELO CLUB SOLESMES</v>
          </cell>
          <cell r="D23">
            <v>374</v>
          </cell>
          <cell r="E23">
            <v>21</v>
          </cell>
          <cell r="F23">
            <v>0</v>
          </cell>
          <cell r="G23">
            <v>6</v>
          </cell>
          <cell r="H23">
            <v>8</v>
          </cell>
          <cell r="I23" t="e">
            <v>#N/A</v>
          </cell>
        </row>
        <row r="24">
          <cell r="B24" t="str">
            <v>BREVIERE ALEXANDRE</v>
          </cell>
          <cell r="C24" t="str">
            <v>CAMPHIN EN CAREMBAULT CYCLING TEAM</v>
          </cell>
          <cell r="D24">
            <v>336</v>
          </cell>
          <cell r="E24">
            <v>22</v>
          </cell>
          <cell r="F24">
            <v>0</v>
          </cell>
          <cell r="G24">
            <v>0</v>
          </cell>
          <cell r="H24">
            <v>10</v>
          </cell>
          <cell r="I24">
            <v>15</v>
          </cell>
        </row>
        <row r="25">
          <cell r="B25" t="str">
            <v>MAGNIES CLÉMENT</v>
          </cell>
          <cell r="C25" t="str">
            <v>CYCLO CLUB ORCHIES</v>
          </cell>
          <cell r="D25">
            <v>329</v>
          </cell>
          <cell r="E25">
            <v>23</v>
          </cell>
          <cell r="F25">
            <v>0</v>
          </cell>
          <cell r="G25">
            <v>5</v>
          </cell>
          <cell r="H25">
            <v>9</v>
          </cell>
          <cell r="I25" t="e">
            <v>#N/A</v>
          </cell>
        </row>
        <row r="26">
          <cell r="B26" t="str">
            <v>CORMAN SEBASTIEN</v>
          </cell>
          <cell r="C26" t="str">
            <v>CAMPHIN EN CAREMBAULT CYCLING TEAM</v>
          </cell>
          <cell r="D26">
            <v>326</v>
          </cell>
          <cell r="E26">
            <v>24</v>
          </cell>
          <cell r="F26">
            <v>0</v>
          </cell>
          <cell r="G26">
            <v>2</v>
          </cell>
          <cell r="H26">
            <v>8</v>
          </cell>
          <cell r="I26" t="e">
            <v>#N/A</v>
          </cell>
        </row>
        <row r="27">
          <cell r="B27" t="str">
            <v>HAVET SEBASTIEN</v>
          </cell>
          <cell r="C27" t="str">
            <v>GAZ ELEC CLUB DE DOUAI</v>
          </cell>
          <cell r="D27">
            <v>314</v>
          </cell>
          <cell r="E27">
            <v>25</v>
          </cell>
          <cell r="F27">
            <v>0</v>
          </cell>
          <cell r="G27">
            <v>0</v>
          </cell>
          <cell r="H27">
            <v>10</v>
          </cell>
          <cell r="I27" t="e">
            <v>#N/A</v>
          </cell>
        </row>
        <row r="28">
          <cell r="B28" t="str">
            <v>HOUDART FLORENT</v>
          </cell>
          <cell r="C28" t="str">
            <v>CAMPHIN EN CAREMBAULT CYCLING TEAM</v>
          </cell>
          <cell r="D28">
            <v>302</v>
          </cell>
          <cell r="E28">
            <v>26</v>
          </cell>
          <cell r="F28">
            <v>0</v>
          </cell>
          <cell r="G28">
            <v>1</v>
          </cell>
          <cell r="H28">
            <v>2</v>
          </cell>
          <cell r="I28" t="e">
            <v>#N/A</v>
          </cell>
        </row>
        <row r="29">
          <cell r="B29" t="str">
            <v>LINDAUER FLORIAN</v>
          </cell>
          <cell r="C29" t="str">
            <v>ETOILE CYCLISTE LIEU ST AMAND</v>
          </cell>
          <cell r="D29">
            <v>299</v>
          </cell>
          <cell r="E29">
            <v>27</v>
          </cell>
          <cell r="F29">
            <v>0</v>
          </cell>
          <cell r="G29">
            <v>5</v>
          </cell>
          <cell r="H29">
            <v>6</v>
          </cell>
          <cell r="I29" t="e">
            <v>#N/A</v>
          </cell>
        </row>
        <row r="30">
          <cell r="B30" t="str">
            <v>SAINTRAIN CORENTIN</v>
          </cell>
          <cell r="C30" t="str">
            <v>ETOILE CYCLISTE LIEU ST AMAND</v>
          </cell>
          <cell r="D30">
            <v>298</v>
          </cell>
          <cell r="E30">
            <v>28</v>
          </cell>
          <cell r="F30">
            <v>0</v>
          </cell>
          <cell r="G30">
            <v>0</v>
          </cell>
          <cell r="H30">
            <v>2</v>
          </cell>
          <cell r="I30" t="e">
            <v>#N/A</v>
          </cell>
        </row>
        <row r="31">
          <cell r="B31" t="str">
            <v>THIBAUT LOUIS</v>
          </cell>
          <cell r="C31" t="str">
            <v>UNION SPORTIVE VALENCIENNES MARLY</v>
          </cell>
          <cell r="D31">
            <v>266</v>
          </cell>
          <cell r="E31">
            <v>29</v>
          </cell>
          <cell r="F31">
            <v>0</v>
          </cell>
          <cell r="G31">
            <v>3</v>
          </cell>
          <cell r="H31">
            <v>6</v>
          </cell>
          <cell r="I31" t="e">
            <v>#N/A</v>
          </cell>
        </row>
        <row r="32">
          <cell r="B32" t="str">
            <v>GOBERT JEAN FRANCOIS</v>
          </cell>
          <cell r="C32" t="str">
            <v>BIACHE ST VAAST VELO CLUB</v>
          </cell>
          <cell r="D32">
            <v>277</v>
          </cell>
          <cell r="E32">
            <v>30</v>
          </cell>
          <cell r="F32">
            <v>0</v>
          </cell>
          <cell r="G32">
            <v>1</v>
          </cell>
          <cell r="H32">
            <v>8</v>
          </cell>
          <cell r="I32">
            <v>11</v>
          </cell>
        </row>
        <row r="33">
          <cell r="B33" t="str">
            <v>CAILLEAU LAURENT</v>
          </cell>
          <cell r="C33" t="str">
            <v>UNION VELOCIPEDIQUE FOURMISIENNE</v>
          </cell>
          <cell r="D33">
            <v>227</v>
          </cell>
          <cell r="E33">
            <v>31</v>
          </cell>
          <cell r="F33">
            <v>0</v>
          </cell>
          <cell r="G33">
            <v>2</v>
          </cell>
          <cell r="H33">
            <v>2</v>
          </cell>
          <cell r="I33" t="e">
            <v>#N/A</v>
          </cell>
        </row>
        <row r="34">
          <cell r="B34" t="str">
            <v>DUCHEINE CLEMENT</v>
          </cell>
          <cell r="C34" t="str">
            <v>TEAM PEVELE CAREMBAULT CYCLISME</v>
          </cell>
          <cell r="D34">
            <v>226</v>
          </cell>
          <cell r="E34">
            <v>32</v>
          </cell>
          <cell r="F34">
            <v>2</v>
          </cell>
          <cell r="G34">
            <v>2</v>
          </cell>
          <cell r="H34">
            <v>4</v>
          </cell>
          <cell r="I34" t="e">
            <v>#N/A</v>
          </cell>
        </row>
        <row r="35">
          <cell r="B35" t="str">
            <v>ROULY ALEXIS</v>
          </cell>
          <cell r="C35" t="str">
            <v>TEAM BOUSIES</v>
          </cell>
          <cell r="D35">
            <v>212</v>
          </cell>
          <cell r="E35">
            <v>33</v>
          </cell>
          <cell r="F35">
            <v>0</v>
          </cell>
          <cell r="G35">
            <v>0</v>
          </cell>
          <cell r="H35">
            <v>7</v>
          </cell>
          <cell r="I35" t="e">
            <v>#N/A</v>
          </cell>
        </row>
        <row r="36">
          <cell r="B36" t="str">
            <v>BENOIT JEREMY</v>
          </cell>
          <cell r="C36" t="str">
            <v>CERCLE OLYMPIQUE MARCOING</v>
          </cell>
          <cell r="D36">
            <v>201</v>
          </cell>
          <cell r="E36">
            <v>34</v>
          </cell>
          <cell r="F36">
            <v>0</v>
          </cell>
          <cell r="G36">
            <v>2</v>
          </cell>
          <cell r="H36">
            <v>6</v>
          </cell>
          <cell r="I36" t="e">
            <v>#N/A</v>
          </cell>
        </row>
        <row r="37">
          <cell r="B37" t="str">
            <v>BERCET ARNAUD</v>
          </cell>
          <cell r="C37" t="str">
            <v>CYCLO CLUB DE PASLY</v>
          </cell>
          <cell r="D37">
            <v>174</v>
          </cell>
          <cell r="E37">
            <v>35</v>
          </cell>
          <cell r="F37">
            <v>0</v>
          </cell>
          <cell r="G37">
            <v>1</v>
          </cell>
          <cell r="H37">
            <v>4</v>
          </cell>
          <cell r="I37" t="e">
            <v>#N/A</v>
          </cell>
        </row>
        <row r="38">
          <cell r="B38" t="str">
            <v>BENOIT KEVIN</v>
          </cell>
          <cell r="C38" t="str">
            <v>CYCLO CLUB BERGUES</v>
          </cell>
          <cell r="D38">
            <v>172</v>
          </cell>
          <cell r="E38">
            <v>36</v>
          </cell>
          <cell r="F38">
            <v>0</v>
          </cell>
          <cell r="G38">
            <v>0</v>
          </cell>
          <cell r="H38">
            <v>7</v>
          </cell>
          <cell r="I38" t="e">
            <v>#N/A</v>
          </cell>
        </row>
        <row r="39">
          <cell r="B39" t="str">
            <v>VANACKER THEO</v>
          </cell>
          <cell r="C39" t="str">
            <v>ETOILE CYCLISTE TOURCOING</v>
          </cell>
          <cell r="D39">
            <v>158</v>
          </cell>
          <cell r="E39">
            <v>37</v>
          </cell>
          <cell r="F39">
            <v>0</v>
          </cell>
          <cell r="G39">
            <v>0</v>
          </cell>
          <cell r="H39">
            <v>5</v>
          </cell>
          <cell r="I39" t="e">
            <v>#N/A</v>
          </cell>
        </row>
        <row r="40">
          <cell r="B40" t="str">
            <v>KIEFFER PIERRE</v>
          </cell>
          <cell r="C40" t="str">
            <v>ASSOCIATION CYCLISTE DE CUINCY</v>
          </cell>
          <cell r="D40">
            <v>154</v>
          </cell>
          <cell r="E40">
            <v>38</v>
          </cell>
          <cell r="F40">
            <v>0</v>
          </cell>
          <cell r="G40">
            <v>1</v>
          </cell>
          <cell r="H40">
            <v>4</v>
          </cell>
          <cell r="I40">
            <v>9</v>
          </cell>
        </row>
        <row r="41">
          <cell r="B41" t="str">
            <v>RIVART ADRIEN</v>
          </cell>
          <cell r="C41" t="str">
            <v>ASSOCIATION CYCLISTE BELLAINGEOISE</v>
          </cell>
          <cell r="D41">
            <v>122</v>
          </cell>
          <cell r="E41">
            <v>39</v>
          </cell>
          <cell r="F41">
            <v>0</v>
          </cell>
          <cell r="G41">
            <v>2</v>
          </cell>
          <cell r="H41">
            <v>3</v>
          </cell>
          <cell r="I41" t="e">
            <v>#N/A</v>
          </cell>
        </row>
        <row r="42">
          <cell r="B42" t="str">
            <v>VAN MUYLEN MAXIME</v>
          </cell>
          <cell r="C42" t="str">
            <v>VELO CLUB DE L'ESCAUT ANZIN</v>
          </cell>
          <cell r="D42">
            <v>117</v>
          </cell>
          <cell r="E42">
            <v>40</v>
          </cell>
          <cell r="F42">
            <v>0</v>
          </cell>
          <cell r="G42">
            <v>1</v>
          </cell>
          <cell r="H42">
            <v>3</v>
          </cell>
          <cell r="I42">
            <v>10</v>
          </cell>
        </row>
        <row r="43">
          <cell r="B43" t="str">
            <v>MAHOUDAUX ETIENNE</v>
          </cell>
          <cell r="C43" t="str">
            <v>52X11 HIRSON THIÉRACHE</v>
          </cell>
          <cell r="D43">
            <v>114</v>
          </cell>
          <cell r="E43">
            <v>41</v>
          </cell>
          <cell r="F43">
            <v>0</v>
          </cell>
          <cell r="G43">
            <v>0</v>
          </cell>
          <cell r="H43">
            <v>3</v>
          </cell>
          <cell r="I43" t="e">
            <v>#N/A</v>
          </cell>
        </row>
        <row r="44">
          <cell r="B44" t="str">
            <v>DUFOUR REMI</v>
          </cell>
          <cell r="C44" t="str">
            <v>VELO CLUB UNION HALLUIN</v>
          </cell>
          <cell r="D44">
            <v>92</v>
          </cell>
          <cell r="E44">
            <v>42</v>
          </cell>
          <cell r="F44">
            <v>0</v>
          </cell>
          <cell r="G44">
            <v>0</v>
          </cell>
          <cell r="H44">
            <v>3</v>
          </cell>
          <cell r="I44" t="e">
            <v>#N/A</v>
          </cell>
        </row>
        <row r="45">
          <cell r="B45" t="str">
            <v>LALEU DAVID</v>
          </cell>
          <cell r="C45" t="str">
            <v>UNION SPORTIVE SAINT ANDRE</v>
          </cell>
          <cell r="D45">
            <v>90</v>
          </cell>
          <cell r="E45">
            <v>43</v>
          </cell>
          <cell r="F45">
            <v>1</v>
          </cell>
          <cell r="G45">
            <v>0</v>
          </cell>
          <cell r="H45">
            <v>2</v>
          </cell>
          <cell r="I45">
            <v>13</v>
          </cell>
        </row>
        <row r="46">
          <cell r="B46" t="str">
            <v>DEPIL LOUIS</v>
          </cell>
          <cell r="C46" t="str">
            <v>52X11 HIRSON THIÉRACHE</v>
          </cell>
          <cell r="D46">
            <v>86</v>
          </cell>
          <cell r="E46">
            <v>44</v>
          </cell>
          <cell r="F46">
            <v>0</v>
          </cell>
          <cell r="G46">
            <v>1</v>
          </cell>
          <cell r="H46">
            <v>2</v>
          </cell>
          <cell r="I46" t="e">
            <v>#N/A</v>
          </cell>
        </row>
        <row r="47">
          <cell r="B47" t="str">
            <v>SAMIER GERMAIN</v>
          </cell>
          <cell r="C47" t="str">
            <v>CAMPHIN EN CAREMBAULT CYCLING TEAM</v>
          </cell>
          <cell r="D47">
            <v>72</v>
          </cell>
          <cell r="E47">
            <v>45</v>
          </cell>
          <cell r="F47">
            <v>0</v>
          </cell>
          <cell r="G47">
            <v>0</v>
          </cell>
          <cell r="H47">
            <v>2</v>
          </cell>
          <cell r="I47" t="e">
            <v>#N/A</v>
          </cell>
        </row>
        <row r="48">
          <cell r="B48" t="str">
            <v>DELANGRE TOM</v>
          </cell>
          <cell r="C48" t="str">
            <v>UNION SPORTIVE SAINT ANDRE</v>
          </cell>
          <cell r="D48">
            <v>60</v>
          </cell>
          <cell r="E48">
            <v>46</v>
          </cell>
          <cell r="F48">
            <v>0</v>
          </cell>
          <cell r="G48">
            <v>0</v>
          </cell>
          <cell r="H48">
            <v>2</v>
          </cell>
          <cell r="I48">
            <v>12</v>
          </cell>
        </row>
        <row r="49">
          <cell r="B49" t="str">
            <v>MARCHANDISE MARIUS</v>
          </cell>
          <cell r="C49" t="str">
            <v>VELO CLUB UNION HALLUIN</v>
          </cell>
          <cell r="D49">
            <v>59</v>
          </cell>
          <cell r="E49">
            <v>47</v>
          </cell>
          <cell r="F49">
            <v>0</v>
          </cell>
          <cell r="G49">
            <v>0</v>
          </cell>
          <cell r="H49">
            <v>2</v>
          </cell>
          <cell r="I49" t="e">
            <v>#N/A</v>
          </cell>
        </row>
        <row r="50">
          <cell r="B50" t="str">
            <v>BROUTIN ANTOINE</v>
          </cell>
          <cell r="C50" t="str">
            <v>ASSOCIATION CYCLISTE DE CUINCY</v>
          </cell>
          <cell r="D50">
            <v>30</v>
          </cell>
          <cell r="E50">
            <v>48</v>
          </cell>
          <cell r="F50">
            <v>0</v>
          </cell>
          <cell r="G50">
            <v>0</v>
          </cell>
          <cell r="H50">
            <v>1</v>
          </cell>
          <cell r="I50" t="e">
            <v>#N/A</v>
          </cell>
        </row>
        <row r="51">
          <cell r="B51" t="str">
            <v>FARDOUX DANY</v>
          </cell>
          <cell r="C51" t="str">
            <v>FLEURBAIX TEAM SHARK VTT</v>
          </cell>
          <cell r="D51">
            <v>26</v>
          </cell>
          <cell r="E51">
            <v>49</v>
          </cell>
          <cell r="F51">
            <v>0</v>
          </cell>
          <cell r="G51">
            <v>0</v>
          </cell>
          <cell r="H51">
            <v>1</v>
          </cell>
          <cell r="I51" t="e">
            <v>#N/A</v>
          </cell>
        </row>
        <row r="52">
          <cell r="B52">
            <v>0</v>
          </cell>
          <cell r="C52" t="e">
            <v>#N/A</v>
          </cell>
          <cell r="D52">
            <v>0</v>
          </cell>
          <cell r="E52">
            <v>50</v>
          </cell>
          <cell r="F52">
            <v>0</v>
          </cell>
          <cell r="G52">
            <v>0</v>
          </cell>
          <cell r="H52">
            <v>0</v>
          </cell>
          <cell r="I52" t="e">
            <v>#N/A</v>
          </cell>
        </row>
        <row r="53">
          <cell r="B53">
            <v>0</v>
          </cell>
          <cell r="C53" t="e">
            <v>#N/A</v>
          </cell>
          <cell r="D53">
            <v>0</v>
          </cell>
          <cell r="E53">
            <v>51</v>
          </cell>
          <cell r="F53">
            <v>0</v>
          </cell>
          <cell r="G53">
            <v>0</v>
          </cell>
          <cell r="H53">
            <v>0</v>
          </cell>
          <cell r="I53" t="e">
            <v>#N/A</v>
          </cell>
        </row>
        <row r="54">
          <cell r="B54">
            <v>0</v>
          </cell>
          <cell r="C54" t="e">
            <v>#N/A</v>
          </cell>
          <cell r="D54">
            <v>0</v>
          </cell>
          <cell r="E54">
            <v>52</v>
          </cell>
          <cell r="F54">
            <v>0</v>
          </cell>
          <cell r="G54">
            <v>0</v>
          </cell>
          <cell r="H54">
            <v>0</v>
          </cell>
          <cell r="I54" t="e">
            <v>#N/A</v>
          </cell>
        </row>
        <row r="55">
          <cell r="B55">
            <v>0</v>
          </cell>
          <cell r="C55" t="e">
            <v>#N/A</v>
          </cell>
          <cell r="D55">
            <v>0</v>
          </cell>
          <cell r="E55">
            <v>53</v>
          </cell>
          <cell r="F55">
            <v>0</v>
          </cell>
          <cell r="G55">
            <v>0</v>
          </cell>
          <cell r="H55">
            <v>0</v>
          </cell>
          <cell r="I55" t="e">
            <v>#N/A</v>
          </cell>
        </row>
        <row r="56">
          <cell r="B56">
            <v>0</v>
          </cell>
          <cell r="C56" t="e">
            <v>#N/A</v>
          </cell>
          <cell r="D56">
            <v>0</v>
          </cell>
          <cell r="E56">
            <v>54</v>
          </cell>
          <cell r="F56">
            <v>0</v>
          </cell>
          <cell r="G56">
            <v>0</v>
          </cell>
          <cell r="H56">
            <v>0</v>
          </cell>
          <cell r="I56" t="e">
            <v>#N/A</v>
          </cell>
        </row>
        <row r="57">
          <cell r="B57">
            <v>0</v>
          </cell>
          <cell r="C57" t="e">
            <v>#N/A</v>
          </cell>
          <cell r="D57">
            <v>0</v>
          </cell>
          <cell r="E57">
            <v>55</v>
          </cell>
          <cell r="F57">
            <v>0</v>
          </cell>
          <cell r="G57">
            <v>0</v>
          </cell>
          <cell r="H57">
            <v>0</v>
          </cell>
          <cell r="I57" t="e">
            <v>#N/A</v>
          </cell>
        </row>
        <row r="58">
          <cell r="B58">
            <v>0</v>
          </cell>
          <cell r="C58" t="e">
            <v>#N/A</v>
          </cell>
          <cell r="D58">
            <v>0</v>
          </cell>
          <cell r="E58">
            <v>56</v>
          </cell>
          <cell r="F58">
            <v>0</v>
          </cell>
          <cell r="G58">
            <v>0</v>
          </cell>
          <cell r="H58">
            <v>0</v>
          </cell>
          <cell r="I58" t="e">
            <v>#N/A</v>
          </cell>
        </row>
        <row r="59">
          <cell r="B59">
            <v>0</v>
          </cell>
          <cell r="C59" t="e">
            <v>#N/A</v>
          </cell>
          <cell r="D59">
            <v>0</v>
          </cell>
          <cell r="E59">
            <v>57</v>
          </cell>
          <cell r="F59">
            <v>0</v>
          </cell>
          <cell r="G59">
            <v>0</v>
          </cell>
          <cell r="H59">
            <v>0</v>
          </cell>
          <cell r="I59" t="e">
            <v>#N/A</v>
          </cell>
        </row>
        <row r="60">
          <cell r="B60">
            <v>0</v>
          </cell>
          <cell r="C60" t="e">
            <v>#N/A</v>
          </cell>
          <cell r="D60">
            <v>0</v>
          </cell>
          <cell r="E60">
            <v>58</v>
          </cell>
          <cell r="F60">
            <v>0</v>
          </cell>
          <cell r="G60">
            <v>0</v>
          </cell>
          <cell r="H60">
            <v>0</v>
          </cell>
          <cell r="I60" t="e">
            <v>#N/A</v>
          </cell>
        </row>
        <row r="61">
          <cell r="B61">
            <v>0</v>
          </cell>
          <cell r="C61" t="e">
            <v>#N/A</v>
          </cell>
          <cell r="D61">
            <v>0</v>
          </cell>
          <cell r="E61">
            <v>59</v>
          </cell>
          <cell r="F61">
            <v>0</v>
          </cell>
          <cell r="G61">
            <v>0</v>
          </cell>
          <cell r="H61">
            <v>0</v>
          </cell>
          <cell r="I61" t="e">
            <v>#N/A</v>
          </cell>
        </row>
        <row r="62">
          <cell r="B62">
            <v>0</v>
          </cell>
          <cell r="C62" t="e">
            <v>#N/A</v>
          </cell>
          <cell r="D62">
            <v>0</v>
          </cell>
          <cell r="E62">
            <v>60</v>
          </cell>
          <cell r="F62">
            <v>0</v>
          </cell>
          <cell r="G62">
            <v>0</v>
          </cell>
          <cell r="H62">
            <v>0</v>
          </cell>
          <cell r="I62" t="e">
            <v>#N/A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61</v>
          </cell>
          <cell r="F63">
            <v>0</v>
          </cell>
          <cell r="G63">
            <v>0</v>
          </cell>
          <cell r="H63">
            <v>0</v>
          </cell>
          <cell r="I63" t="e">
            <v>#N/A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62</v>
          </cell>
          <cell r="F64">
            <v>0</v>
          </cell>
          <cell r="G64">
            <v>0</v>
          </cell>
          <cell r="H64">
            <v>0</v>
          </cell>
          <cell r="I64" t="e">
            <v>#N/A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63</v>
          </cell>
          <cell r="F65">
            <v>0</v>
          </cell>
          <cell r="G65">
            <v>0</v>
          </cell>
          <cell r="H65">
            <v>0</v>
          </cell>
          <cell r="I65" t="e">
            <v>#N/A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64</v>
          </cell>
          <cell r="F66">
            <v>0</v>
          </cell>
          <cell r="G66">
            <v>0</v>
          </cell>
          <cell r="H66">
            <v>0</v>
          </cell>
          <cell r="I66" t="e">
            <v>#N/A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65</v>
          </cell>
          <cell r="F67">
            <v>0</v>
          </cell>
          <cell r="G67">
            <v>0</v>
          </cell>
          <cell r="H67">
            <v>0</v>
          </cell>
          <cell r="I67" t="e">
            <v>#N/A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66</v>
          </cell>
          <cell r="F68">
            <v>0</v>
          </cell>
          <cell r="G68">
            <v>0</v>
          </cell>
          <cell r="H68">
            <v>0</v>
          </cell>
          <cell r="I68" t="e">
            <v>#N/A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67</v>
          </cell>
          <cell r="F69">
            <v>0</v>
          </cell>
          <cell r="G69">
            <v>0</v>
          </cell>
          <cell r="H69">
            <v>0</v>
          </cell>
          <cell r="I69" t="e">
            <v>#N/A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68</v>
          </cell>
          <cell r="F70">
            <v>0</v>
          </cell>
          <cell r="G70">
            <v>0</v>
          </cell>
          <cell r="H70">
            <v>0</v>
          </cell>
          <cell r="I70" t="e">
            <v>#N/A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69</v>
          </cell>
          <cell r="F71">
            <v>0</v>
          </cell>
          <cell r="G71">
            <v>0</v>
          </cell>
          <cell r="H71">
            <v>0</v>
          </cell>
          <cell r="I71" t="e">
            <v>#N/A</v>
          </cell>
        </row>
        <row r="72">
          <cell r="B72">
            <v>0</v>
          </cell>
          <cell r="C72" t="e">
            <v>#N/A</v>
          </cell>
          <cell r="D72">
            <v>0</v>
          </cell>
          <cell r="E72">
            <v>70</v>
          </cell>
          <cell r="F72">
            <v>0</v>
          </cell>
          <cell r="G72">
            <v>0</v>
          </cell>
          <cell r="H72">
            <v>0</v>
          </cell>
          <cell r="I72" t="e">
            <v>#N/A</v>
          </cell>
        </row>
        <row r="73">
          <cell r="B73">
            <v>0</v>
          </cell>
          <cell r="C73" t="e">
            <v>#N/A</v>
          </cell>
          <cell r="D73">
            <v>0</v>
          </cell>
          <cell r="E73">
            <v>71</v>
          </cell>
          <cell r="F73">
            <v>0</v>
          </cell>
          <cell r="G73">
            <v>0</v>
          </cell>
          <cell r="H73">
            <v>0</v>
          </cell>
          <cell r="I73" t="e">
            <v>#N/A</v>
          </cell>
        </row>
        <row r="74">
          <cell r="B74">
            <v>0</v>
          </cell>
          <cell r="C74" t="e">
            <v>#N/A</v>
          </cell>
          <cell r="D74">
            <v>0</v>
          </cell>
          <cell r="E74">
            <v>72</v>
          </cell>
          <cell r="F74">
            <v>0</v>
          </cell>
          <cell r="G74">
            <v>0</v>
          </cell>
          <cell r="H74">
            <v>0</v>
          </cell>
          <cell r="I74" t="e">
            <v>#N/A</v>
          </cell>
        </row>
        <row r="75">
          <cell r="B75">
            <v>0</v>
          </cell>
          <cell r="C75" t="e">
            <v>#N/A</v>
          </cell>
          <cell r="D75">
            <v>0</v>
          </cell>
          <cell r="E75">
            <v>73</v>
          </cell>
          <cell r="F75">
            <v>0</v>
          </cell>
          <cell r="G75">
            <v>0</v>
          </cell>
          <cell r="H75">
            <v>0</v>
          </cell>
          <cell r="I75" t="e">
            <v>#N/A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74</v>
          </cell>
          <cell r="F76">
            <v>0</v>
          </cell>
          <cell r="G76">
            <v>0</v>
          </cell>
          <cell r="H76">
            <v>0</v>
          </cell>
          <cell r="I76" t="e">
            <v>#N/A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75</v>
          </cell>
          <cell r="F77">
            <v>0</v>
          </cell>
          <cell r="G77">
            <v>0</v>
          </cell>
          <cell r="H77">
            <v>0</v>
          </cell>
          <cell r="I77" t="e">
            <v>#N/A</v>
          </cell>
        </row>
        <row r="78">
          <cell r="B78" t="str">
            <v xml:space="preserve"> </v>
          </cell>
          <cell r="C78" t="e">
            <v>#N/A</v>
          </cell>
          <cell r="D78">
            <v>0</v>
          </cell>
          <cell r="E78">
            <v>76</v>
          </cell>
          <cell r="F78">
            <v>0</v>
          </cell>
          <cell r="G78">
            <v>0</v>
          </cell>
          <cell r="H78">
            <v>0</v>
          </cell>
          <cell r="I78" t="e">
            <v>#N/A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0</v>
          </cell>
          <cell r="E79">
            <v>77</v>
          </cell>
          <cell r="F79">
            <v>0</v>
          </cell>
          <cell r="G79">
            <v>0</v>
          </cell>
          <cell r="H79">
            <v>0</v>
          </cell>
          <cell r="I79" t="e">
            <v>#N/A</v>
          </cell>
        </row>
        <row r="80">
          <cell r="B80" t="str">
            <v>AECK GAUTIER</v>
          </cell>
          <cell r="C80" t="str">
            <v>UNION SPORTIVE SAINT ANDRE</v>
          </cell>
          <cell r="D80">
            <v>0</v>
          </cell>
          <cell r="E80">
            <v>78</v>
          </cell>
          <cell r="F80">
            <v>0</v>
          </cell>
          <cell r="G80">
            <v>0</v>
          </cell>
          <cell r="H80">
            <v>0</v>
          </cell>
          <cell r="I80" t="e">
            <v>#N/A</v>
          </cell>
        </row>
        <row r="81">
          <cell r="B81" t="str">
            <v>BARTIER SERGE</v>
          </cell>
          <cell r="C81" t="str">
            <v>CAMPHIN EN CAREMBAULT CYCLING TEAM</v>
          </cell>
          <cell r="D81">
            <v>0</v>
          </cell>
          <cell r="E81">
            <v>79</v>
          </cell>
          <cell r="F81">
            <v>0</v>
          </cell>
          <cell r="G81">
            <v>0</v>
          </cell>
          <cell r="H81">
            <v>0</v>
          </cell>
          <cell r="I81" t="e">
            <v>#N/A</v>
          </cell>
        </row>
        <row r="82">
          <cell r="B82" t="str">
            <v>BERRIER LUDOVIC</v>
          </cell>
          <cell r="C82" t="str">
            <v>UNION VELOCIPEDIQUE JEUMONT MARPENT</v>
          </cell>
          <cell r="D82">
            <v>0</v>
          </cell>
          <cell r="E82">
            <v>80</v>
          </cell>
          <cell r="F82">
            <v>0</v>
          </cell>
          <cell r="G82">
            <v>0</v>
          </cell>
          <cell r="H82">
            <v>0</v>
          </cell>
          <cell r="I82" t="e">
            <v>#N/A</v>
          </cell>
        </row>
        <row r="83">
          <cell r="B83" t="str">
            <v>BURY RANDY</v>
          </cell>
          <cell r="C83" t="e">
            <v>#N/A</v>
          </cell>
          <cell r="D83">
            <v>0</v>
          </cell>
          <cell r="E83">
            <v>81</v>
          </cell>
          <cell r="F83">
            <v>0</v>
          </cell>
          <cell r="G83">
            <v>0</v>
          </cell>
          <cell r="H83">
            <v>0</v>
          </cell>
          <cell r="I83" t="e">
            <v>#N/A</v>
          </cell>
        </row>
        <row r="84">
          <cell r="B84" t="str">
            <v>DERUEL ANTOINE</v>
          </cell>
          <cell r="C84" t="str">
            <v>ASSOCIATION SPORTIVE VELOCIPEDIQUE LA LONGUEVILLE</v>
          </cell>
          <cell r="D84">
            <v>0</v>
          </cell>
          <cell r="E84">
            <v>82</v>
          </cell>
          <cell r="F84">
            <v>0</v>
          </cell>
          <cell r="G84">
            <v>0</v>
          </cell>
          <cell r="H84">
            <v>0</v>
          </cell>
          <cell r="I84" t="e">
            <v>#N/A</v>
          </cell>
        </row>
        <row r="85">
          <cell r="B85" t="str">
            <v>DIAS MARTIN BAPTISTE</v>
          </cell>
          <cell r="C85" t="str">
            <v>CAMPHIN EN CAREMBAULT CYCLING TEAM</v>
          </cell>
          <cell r="D85">
            <v>0</v>
          </cell>
          <cell r="E85">
            <v>83</v>
          </cell>
          <cell r="F85">
            <v>0</v>
          </cell>
          <cell r="G85">
            <v>0</v>
          </cell>
          <cell r="H85">
            <v>0</v>
          </cell>
          <cell r="I85" t="e">
            <v>#N/A</v>
          </cell>
        </row>
        <row r="86">
          <cell r="B86" t="str">
            <v>FLAHAUT DENIS</v>
          </cell>
          <cell r="C86" t="e">
            <v>#N/A</v>
          </cell>
          <cell r="D86">
            <v>0</v>
          </cell>
          <cell r="E86">
            <v>84</v>
          </cell>
          <cell r="F86">
            <v>0</v>
          </cell>
          <cell r="G86">
            <v>0</v>
          </cell>
          <cell r="H86">
            <v>0</v>
          </cell>
          <cell r="I86" t="e">
            <v>#N/A</v>
          </cell>
        </row>
        <row r="87">
          <cell r="B87" t="str">
            <v>LANCELLE FLORENTIN</v>
          </cell>
          <cell r="C87" t="str">
            <v>VTT SAINT AMAND LES EAUX</v>
          </cell>
          <cell r="D87">
            <v>0</v>
          </cell>
          <cell r="E87">
            <v>85</v>
          </cell>
          <cell r="F87">
            <v>0</v>
          </cell>
          <cell r="G87">
            <v>0</v>
          </cell>
          <cell r="H87">
            <v>0</v>
          </cell>
          <cell r="I87" t="e">
            <v>#N/A</v>
          </cell>
        </row>
        <row r="88">
          <cell r="B88" t="str">
            <v>PAUCHET KEVIN</v>
          </cell>
          <cell r="C88" t="e">
            <v>#N/A</v>
          </cell>
          <cell r="D88">
            <v>0</v>
          </cell>
          <cell r="E88">
            <v>86</v>
          </cell>
          <cell r="F88">
            <v>0</v>
          </cell>
          <cell r="G88">
            <v>0</v>
          </cell>
          <cell r="H88">
            <v>0</v>
          </cell>
          <cell r="I88" t="e">
            <v>#N/A</v>
          </cell>
        </row>
        <row r="89">
          <cell r="B89" t="str">
            <v>RENNUIT BENOIT</v>
          </cell>
          <cell r="C89" t="str">
            <v>NOEUX VELO CLUB NOEUXOIS</v>
          </cell>
          <cell r="D89">
            <v>0</v>
          </cell>
          <cell r="E89">
            <v>87</v>
          </cell>
          <cell r="F89">
            <v>0</v>
          </cell>
          <cell r="G89">
            <v>0</v>
          </cell>
          <cell r="H89">
            <v>0</v>
          </cell>
          <cell r="I89" t="e">
            <v>#N/A</v>
          </cell>
        </row>
      </sheetData>
      <sheetData sheetId="1">
        <row r="3">
          <cell r="B3" t="str">
            <v>LEVAS LAURENT</v>
          </cell>
          <cell r="C3" t="str">
            <v>UNION SPORTIVE VALENCIENNES MARLY</v>
          </cell>
          <cell r="D3">
            <v>608</v>
          </cell>
          <cell r="E3">
            <v>0</v>
          </cell>
          <cell r="F3">
            <v>10</v>
          </cell>
          <cell r="G3">
            <v>19</v>
          </cell>
          <cell r="H3">
            <v>1</v>
          </cell>
          <cell r="I3">
            <v>6</v>
          </cell>
        </row>
        <row r="4">
          <cell r="B4" t="str">
            <v>DELPLANQUE DYLAN</v>
          </cell>
          <cell r="C4" t="str">
            <v>VELO SPRINT BOUCHAIN</v>
          </cell>
          <cell r="D4">
            <v>509</v>
          </cell>
          <cell r="E4">
            <v>2</v>
          </cell>
          <cell r="F4">
            <v>5</v>
          </cell>
          <cell r="G4">
            <v>9</v>
          </cell>
          <cell r="H4">
            <v>2</v>
          </cell>
          <cell r="I4" t="e">
            <v>#N/A</v>
          </cell>
        </row>
        <row r="5">
          <cell r="B5" t="str">
            <v>RICHARD NICOLAS</v>
          </cell>
          <cell r="C5" t="str">
            <v>T.C.S.P. 59 - FERRIERE LA GRANDE</v>
          </cell>
          <cell r="D5">
            <v>499</v>
          </cell>
          <cell r="E5">
            <v>0</v>
          </cell>
          <cell r="F5">
            <v>5</v>
          </cell>
          <cell r="G5">
            <v>9</v>
          </cell>
          <cell r="H5">
            <v>3</v>
          </cell>
          <cell r="I5" t="e">
            <v>#N/A</v>
          </cell>
        </row>
        <row r="6">
          <cell r="B6" t="str">
            <v>REUTER SÉBASTIEN</v>
          </cell>
          <cell r="C6" t="str">
            <v>ESEG DOUAI</v>
          </cell>
          <cell r="D6">
            <v>432</v>
          </cell>
          <cell r="E6">
            <v>2</v>
          </cell>
          <cell r="F6">
            <v>7</v>
          </cell>
          <cell r="G6">
            <v>12</v>
          </cell>
          <cell r="H6">
            <v>4</v>
          </cell>
          <cell r="I6" t="e">
            <v>#N/A</v>
          </cell>
        </row>
        <row r="7">
          <cell r="B7" t="str">
            <v>DOYEN MATHIS</v>
          </cell>
          <cell r="C7" t="str">
            <v>CYCLO CLUB ORCHIES</v>
          </cell>
          <cell r="D7">
            <v>411</v>
          </cell>
          <cell r="E7">
            <v>0</v>
          </cell>
          <cell r="F7">
            <v>7</v>
          </cell>
          <cell r="G7">
            <v>14</v>
          </cell>
          <cell r="H7">
            <v>5</v>
          </cell>
          <cell r="I7">
            <v>10</v>
          </cell>
        </row>
        <row r="8">
          <cell r="B8" t="str">
            <v>SAINTRAIN GERARD</v>
          </cell>
          <cell r="C8" t="str">
            <v>ETOILE CYCLISTE LIEU ST AMAND</v>
          </cell>
          <cell r="D8">
            <v>382</v>
          </cell>
          <cell r="E8">
            <v>0</v>
          </cell>
          <cell r="F8">
            <v>3</v>
          </cell>
          <cell r="G8">
            <v>15</v>
          </cell>
          <cell r="H8">
            <v>6</v>
          </cell>
          <cell r="I8" t="e">
            <v>#N/A</v>
          </cell>
        </row>
        <row r="9">
          <cell r="B9" t="str">
            <v>CARDON . DAVID</v>
          </cell>
          <cell r="C9" t="str">
            <v>CYCLO CLUB ORCHIES</v>
          </cell>
          <cell r="D9">
            <v>404</v>
          </cell>
          <cell r="E9">
            <v>0</v>
          </cell>
          <cell r="F9">
            <v>0</v>
          </cell>
          <cell r="G9">
            <v>1</v>
          </cell>
          <cell r="H9">
            <v>7</v>
          </cell>
          <cell r="I9" t="e">
            <v>#N/A</v>
          </cell>
        </row>
        <row r="10">
          <cell r="B10" t="str">
            <v>DECRUCQ ROMUALD</v>
          </cell>
          <cell r="C10" t="str">
            <v>UNION VELOCIPEDIQUE FOURMISIENNE</v>
          </cell>
          <cell r="D10">
            <v>353</v>
          </cell>
          <cell r="E10">
            <v>0</v>
          </cell>
          <cell r="F10">
            <v>3</v>
          </cell>
          <cell r="G10">
            <v>13</v>
          </cell>
          <cell r="H10">
            <v>8</v>
          </cell>
          <cell r="I10" t="e">
            <v>#N/A</v>
          </cell>
        </row>
        <row r="11">
          <cell r="B11" t="str">
            <v>HOUDART PHILIPPE</v>
          </cell>
          <cell r="C11" t="str">
            <v>CAMPHIN EN CAREMBAULT CYCLING TEAM</v>
          </cell>
          <cell r="D11">
            <v>353</v>
          </cell>
          <cell r="E11">
            <v>3</v>
          </cell>
          <cell r="F11">
            <v>3</v>
          </cell>
          <cell r="G11">
            <v>10</v>
          </cell>
          <cell r="H11">
            <v>9</v>
          </cell>
          <cell r="I11" t="e">
            <v>#N/A</v>
          </cell>
        </row>
        <row r="12">
          <cell r="B12" t="str">
            <v>LIONNE BERNARD</v>
          </cell>
          <cell r="C12" t="str">
            <v>HAVELUY CYCLO CLUB</v>
          </cell>
          <cell r="D12">
            <v>341</v>
          </cell>
          <cell r="E12">
            <v>0</v>
          </cell>
          <cell r="F12">
            <v>0</v>
          </cell>
          <cell r="G12">
            <v>14</v>
          </cell>
          <cell r="H12">
            <v>10</v>
          </cell>
          <cell r="I12">
            <v>17</v>
          </cell>
        </row>
        <row r="13">
          <cell r="B13" t="str">
            <v>DOCHNIAK LÉO</v>
          </cell>
          <cell r="C13" t="str">
            <v>HAVELUY CYCLO CLUB</v>
          </cell>
          <cell r="D13">
            <v>318</v>
          </cell>
          <cell r="E13">
            <v>1</v>
          </cell>
          <cell r="F13">
            <v>0</v>
          </cell>
          <cell r="G13">
            <v>3</v>
          </cell>
          <cell r="H13">
            <v>11</v>
          </cell>
          <cell r="I13" t="e">
            <v>#N/A</v>
          </cell>
        </row>
        <row r="14">
          <cell r="B14" t="str">
            <v>LORRIAUX JULIEN</v>
          </cell>
          <cell r="C14" t="str">
            <v>VELO CLUB SOLESMES</v>
          </cell>
          <cell r="D14">
            <v>295</v>
          </cell>
          <cell r="E14">
            <v>0</v>
          </cell>
          <cell r="F14">
            <v>6</v>
          </cell>
          <cell r="G14">
            <v>9</v>
          </cell>
          <cell r="H14">
            <v>12</v>
          </cell>
          <cell r="I14" t="e">
            <v>#N/A</v>
          </cell>
        </row>
        <row r="15">
          <cell r="B15" t="str">
            <v>CRUPPE KYLIAN</v>
          </cell>
          <cell r="C15" t="str">
            <v>beuvrY CLUB LEO LAGRANGE</v>
          </cell>
          <cell r="D15">
            <v>292</v>
          </cell>
          <cell r="E15">
            <v>1</v>
          </cell>
          <cell r="F15">
            <v>3</v>
          </cell>
          <cell r="G15">
            <v>4</v>
          </cell>
          <cell r="H15">
            <v>13</v>
          </cell>
          <cell r="I15" t="e">
            <v>#N/A</v>
          </cell>
        </row>
        <row r="16">
          <cell r="B16" t="str">
            <v>PIAT JEREMY</v>
          </cell>
          <cell r="C16" t="str">
            <v>ETOILE CYCLISTE LIEU ST AMAND</v>
          </cell>
          <cell r="D16">
            <v>280</v>
          </cell>
          <cell r="E16">
            <v>0</v>
          </cell>
          <cell r="F16">
            <v>5</v>
          </cell>
          <cell r="G16">
            <v>10</v>
          </cell>
          <cell r="H16">
            <v>14</v>
          </cell>
          <cell r="I16">
            <v>9</v>
          </cell>
        </row>
        <row r="17">
          <cell r="B17" t="str">
            <v>MINGOA LUCIANO</v>
          </cell>
          <cell r="C17" t="str">
            <v>NEW ORANGE TEAM BOUSBECQUE</v>
          </cell>
          <cell r="D17">
            <v>278</v>
          </cell>
          <cell r="E17">
            <v>0</v>
          </cell>
          <cell r="F17">
            <v>0</v>
          </cell>
          <cell r="G17">
            <v>0</v>
          </cell>
          <cell r="H17">
            <v>15</v>
          </cell>
          <cell r="I17" t="e">
            <v>#N/A</v>
          </cell>
        </row>
        <row r="18">
          <cell r="B18" t="str">
            <v>DECOCK NICOLAS</v>
          </cell>
          <cell r="C18" t="str">
            <v>UNION SPORTIVE SAINT ANDRE</v>
          </cell>
          <cell r="D18">
            <v>269</v>
          </cell>
          <cell r="E18">
            <v>0</v>
          </cell>
          <cell r="F18">
            <v>2</v>
          </cell>
          <cell r="G18">
            <v>10</v>
          </cell>
          <cell r="H18">
            <v>16</v>
          </cell>
          <cell r="I18">
            <v>12</v>
          </cell>
        </row>
        <row r="19">
          <cell r="B19" t="str">
            <v>CAULIER NICOLAS</v>
          </cell>
          <cell r="C19" t="str">
            <v>CYCLO CLUB BERGUES</v>
          </cell>
          <cell r="D19">
            <v>268</v>
          </cell>
          <cell r="E19">
            <v>0</v>
          </cell>
          <cell r="F19">
            <v>6</v>
          </cell>
          <cell r="G19">
            <v>8</v>
          </cell>
          <cell r="H19">
            <v>17</v>
          </cell>
          <cell r="I19">
            <v>7</v>
          </cell>
        </row>
        <row r="20">
          <cell r="B20" t="str">
            <v>DARTUS MIKAEL</v>
          </cell>
          <cell r="C20" t="str">
            <v>VELO CLUB SOLESMES</v>
          </cell>
          <cell r="D20">
            <v>291</v>
          </cell>
          <cell r="E20">
            <v>1</v>
          </cell>
          <cell r="F20">
            <v>3</v>
          </cell>
          <cell r="G20">
            <v>11</v>
          </cell>
          <cell r="H20">
            <v>18</v>
          </cell>
          <cell r="I20" t="e">
            <v>#N/A</v>
          </cell>
        </row>
        <row r="21">
          <cell r="B21" t="str">
            <v>FOULON ANDRE</v>
          </cell>
          <cell r="C21" t="str">
            <v>TEAM DECOPUB PROVILLE</v>
          </cell>
          <cell r="D21">
            <v>225</v>
          </cell>
          <cell r="E21">
            <v>0</v>
          </cell>
          <cell r="F21">
            <v>1</v>
          </cell>
          <cell r="G21">
            <v>11</v>
          </cell>
          <cell r="H21">
            <v>19</v>
          </cell>
          <cell r="I21" t="e">
            <v>#N/A</v>
          </cell>
        </row>
        <row r="22">
          <cell r="B22" t="str">
            <v>BECUWE DENIS</v>
          </cell>
          <cell r="C22" t="str">
            <v>TEAM LABIERE BAILLEUL</v>
          </cell>
          <cell r="D22">
            <v>247</v>
          </cell>
          <cell r="E22">
            <v>0</v>
          </cell>
          <cell r="F22">
            <v>0</v>
          </cell>
          <cell r="G22">
            <v>1</v>
          </cell>
          <cell r="H22">
            <v>20</v>
          </cell>
          <cell r="I22" t="e">
            <v>#N/A</v>
          </cell>
        </row>
        <row r="23">
          <cell r="B23" t="str">
            <v>RIVART THIERRY</v>
          </cell>
          <cell r="C23" t="str">
            <v>VTT  CLUB PONT SUR SAMBRE</v>
          </cell>
          <cell r="D23">
            <v>197</v>
          </cell>
          <cell r="E23">
            <v>0</v>
          </cell>
          <cell r="F23">
            <v>0</v>
          </cell>
          <cell r="G23">
            <v>8</v>
          </cell>
          <cell r="H23">
            <v>21</v>
          </cell>
          <cell r="I23" t="e">
            <v>#N/A</v>
          </cell>
        </row>
        <row r="24">
          <cell r="B24" t="str">
            <v>DEVILLE ANDY</v>
          </cell>
          <cell r="C24" t="str">
            <v>T.C.S.P. 59 - FERRIERE LA GRANDE</v>
          </cell>
          <cell r="D24">
            <v>191</v>
          </cell>
          <cell r="E24">
            <v>0</v>
          </cell>
          <cell r="F24">
            <v>1</v>
          </cell>
          <cell r="G24">
            <v>7</v>
          </cell>
          <cell r="H24">
            <v>22</v>
          </cell>
          <cell r="I24" t="e">
            <v>#N/A</v>
          </cell>
        </row>
        <row r="25">
          <cell r="B25" t="str">
            <v>TISON CEDRIC</v>
          </cell>
          <cell r="C25" t="str">
            <v>ETOILE CYCLISTE LIEU ST AMAND</v>
          </cell>
          <cell r="D25">
            <v>187</v>
          </cell>
          <cell r="E25">
            <v>0</v>
          </cell>
          <cell r="F25">
            <v>2</v>
          </cell>
          <cell r="G25">
            <v>6</v>
          </cell>
          <cell r="H25">
            <v>23</v>
          </cell>
          <cell r="I25">
            <v>8</v>
          </cell>
        </row>
        <row r="26">
          <cell r="B26" t="str">
            <v>HERFEUIL ANTHONY</v>
          </cell>
          <cell r="C26" t="str">
            <v>UNION SPORTIVE SAINT ANDRE</v>
          </cell>
          <cell r="D26">
            <v>172</v>
          </cell>
          <cell r="E26">
            <v>2</v>
          </cell>
          <cell r="F26">
            <v>2</v>
          </cell>
          <cell r="G26">
            <v>4</v>
          </cell>
          <cell r="H26">
            <v>24</v>
          </cell>
          <cell r="I26" t="e">
            <v>#N/A</v>
          </cell>
        </row>
        <row r="27">
          <cell r="B27" t="str">
            <v>DEVIENNE DAVID</v>
          </cell>
          <cell r="C27" t="str">
            <v>TEAM LABIERE BAILLEUL</v>
          </cell>
          <cell r="D27">
            <v>168</v>
          </cell>
          <cell r="E27">
            <v>0</v>
          </cell>
          <cell r="F27">
            <v>2</v>
          </cell>
          <cell r="G27">
            <v>7</v>
          </cell>
          <cell r="H27">
            <v>25</v>
          </cell>
          <cell r="I27" t="str">
            <v>Ab</v>
          </cell>
        </row>
        <row r="28">
          <cell r="B28" t="str">
            <v>LE MOULLEC LOIC</v>
          </cell>
          <cell r="C28" t="str">
            <v>FLEURBAIX TEAM SHARK VTT</v>
          </cell>
          <cell r="D28">
            <v>160</v>
          </cell>
          <cell r="E28">
            <v>0</v>
          </cell>
          <cell r="F28">
            <v>0</v>
          </cell>
          <cell r="G28">
            <v>0</v>
          </cell>
          <cell r="H28">
            <v>26</v>
          </cell>
          <cell r="I28" t="e">
            <v>#N/A</v>
          </cell>
        </row>
        <row r="29">
          <cell r="B29" t="str">
            <v>DEWEZ CLOTAIRE</v>
          </cell>
          <cell r="C29" t="str">
            <v>CYCLO CLUB ORCHIES</v>
          </cell>
          <cell r="D29">
            <v>157</v>
          </cell>
          <cell r="E29">
            <v>0</v>
          </cell>
          <cell r="F29">
            <v>0</v>
          </cell>
          <cell r="G29">
            <v>0</v>
          </cell>
          <cell r="H29">
            <v>27</v>
          </cell>
          <cell r="I29" t="e">
            <v>#N/A</v>
          </cell>
        </row>
        <row r="30">
          <cell r="B30" t="str">
            <v>LAGNEAU PASCAL</v>
          </cell>
          <cell r="C30" t="str">
            <v>UNION VELOCIPEDIQUE JEUMONT MARPENT</v>
          </cell>
          <cell r="D30">
            <v>156</v>
          </cell>
          <cell r="E30">
            <v>0</v>
          </cell>
          <cell r="F30">
            <v>0</v>
          </cell>
          <cell r="G30">
            <v>7</v>
          </cell>
          <cell r="H30">
            <v>28</v>
          </cell>
          <cell r="I30" t="e">
            <v>#N/A</v>
          </cell>
        </row>
        <row r="31">
          <cell r="B31" t="str">
            <v>CANONNE STEVEN</v>
          </cell>
          <cell r="C31" t="str">
            <v>VELO SPRINT DE L'OSTREVENT - AUBERCHICOURT</v>
          </cell>
          <cell r="D31">
            <v>147</v>
          </cell>
          <cell r="E31">
            <v>0</v>
          </cell>
          <cell r="F31">
            <v>2</v>
          </cell>
          <cell r="G31">
            <v>5</v>
          </cell>
          <cell r="H31">
            <v>29</v>
          </cell>
          <cell r="I31" t="e">
            <v>#N/A</v>
          </cell>
        </row>
        <row r="32">
          <cell r="B32" t="str">
            <v>HENNO FABRICE</v>
          </cell>
          <cell r="C32" t="str">
            <v>CYCLO CLUB ORCHIES</v>
          </cell>
          <cell r="D32">
            <v>133</v>
          </cell>
          <cell r="E32">
            <v>0</v>
          </cell>
          <cell r="F32">
            <v>0</v>
          </cell>
          <cell r="G32">
            <v>6</v>
          </cell>
          <cell r="H32">
            <v>30</v>
          </cell>
          <cell r="I32" t="e">
            <v>#N/A</v>
          </cell>
        </row>
        <row r="33">
          <cell r="B33" t="str">
            <v>BONNAY LUCAS</v>
          </cell>
          <cell r="C33" t="str">
            <v>ETOILE CYCLISTE TOURCOING</v>
          </cell>
          <cell r="D33">
            <v>131</v>
          </cell>
          <cell r="E33">
            <v>2</v>
          </cell>
          <cell r="F33">
            <v>1</v>
          </cell>
          <cell r="G33">
            <v>3</v>
          </cell>
          <cell r="H33">
            <v>31</v>
          </cell>
          <cell r="I33">
            <v>2</v>
          </cell>
        </row>
        <row r="34">
          <cell r="B34" t="str">
            <v>LEDOUX LAURENT</v>
          </cell>
          <cell r="C34" t="str">
            <v>UNION SPORTIVE SAINT ANDRE</v>
          </cell>
          <cell r="D34">
            <v>130</v>
          </cell>
          <cell r="E34">
            <v>0</v>
          </cell>
          <cell r="F34">
            <v>0</v>
          </cell>
          <cell r="G34">
            <v>8</v>
          </cell>
          <cell r="H34">
            <v>32</v>
          </cell>
          <cell r="I34" t="e">
            <v>#N/A</v>
          </cell>
        </row>
        <row r="35">
          <cell r="B35" t="str">
            <v>HEBERT PIERRICK</v>
          </cell>
          <cell r="C35" t="str">
            <v>NEW ORANGE TEAM BOUSBECQUE</v>
          </cell>
          <cell r="D35">
            <v>165</v>
          </cell>
          <cell r="E35">
            <v>0</v>
          </cell>
          <cell r="F35">
            <v>0</v>
          </cell>
          <cell r="G35">
            <v>1</v>
          </cell>
          <cell r="H35">
            <v>33</v>
          </cell>
          <cell r="I35" t="e">
            <v>#N/A</v>
          </cell>
        </row>
        <row r="36">
          <cell r="B36" t="str">
            <v>ROULY FRANCK</v>
          </cell>
          <cell r="C36" t="str">
            <v>ETOILE CYCLISTE LIEU ST AMAND</v>
          </cell>
          <cell r="D36">
            <v>123</v>
          </cell>
          <cell r="E36">
            <v>0</v>
          </cell>
          <cell r="F36">
            <v>0</v>
          </cell>
          <cell r="G36">
            <v>5</v>
          </cell>
          <cell r="H36">
            <v>34</v>
          </cell>
          <cell r="I36" t="e">
            <v>#N/A</v>
          </cell>
        </row>
        <row r="37">
          <cell r="B37" t="str">
            <v>DEWAILLY VINCENT</v>
          </cell>
          <cell r="C37" t="str">
            <v>UNION SPORTIVE SAINT ANDRE</v>
          </cell>
          <cell r="D37">
            <v>122</v>
          </cell>
          <cell r="E37">
            <v>0</v>
          </cell>
          <cell r="F37">
            <v>2</v>
          </cell>
          <cell r="G37">
            <v>5</v>
          </cell>
          <cell r="H37">
            <v>35</v>
          </cell>
          <cell r="I37" t="e">
            <v>#N/A</v>
          </cell>
        </row>
        <row r="38">
          <cell r="B38" t="str">
            <v>LANDAS MARTY</v>
          </cell>
          <cell r="C38" t="str">
            <v>VELO SPRINT DE L'OSTREVENT - AUBERCHICOURT</v>
          </cell>
          <cell r="D38">
            <v>113</v>
          </cell>
          <cell r="E38">
            <v>0</v>
          </cell>
          <cell r="F38">
            <v>0</v>
          </cell>
          <cell r="G38">
            <v>5</v>
          </cell>
          <cell r="H38">
            <v>36</v>
          </cell>
          <cell r="I38">
            <v>14</v>
          </cell>
        </row>
        <row r="39">
          <cell r="B39" t="str">
            <v>FREROT FRANCK</v>
          </cell>
          <cell r="C39" t="str">
            <v>U.C. CAPELLOISE FOURMIES</v>
          </cell>
          <cell r="D39">
            <v>112</v>
          </cell>
          <cell r="E39">
            <v>0</v>
          </cell>
          <cell r="F39">
            <v>0</v>
          </cell>
          <cell r="G39">
            <v>4</v>
          </cell>
          <cell r="H39">
            <v>37</v>
          </cell>
          <cell r="I39" t="e">
            <v>#N/A</v>
          </cell>
        </row>
        <row r="40">
          <cell r="B40" t="str">
            <v>PLUCHARD MATHIS</v>
          </cell>
          <cell r="C40" t="str">
            <v>UNION VELOCIPEDIQUE FOURMISIENNE</v>
          </cell>
          <cell r="D40">
            <v>106</v>
          </cell>
          <cell r="E40">
            <v>0</v>
          </cell>
          <cell r="F40">
            <v>3</v>
          </cell>
          <cell r="G40">
            <v>3</v>
          </cell>
          <cell r="H40">
            <v>38</v>
          </cell>
          <cell r="I40" t="e">
            <v>#N/A</v>
          </cell>
        </row>
        <row r="41">
          <cell r="B41" t="str">
            <v>WACH ERIC</v>
          </cell>
          <cell r="C41" t="str">
            <v>BEUVRY CLUB LEO LAGRANGE</v>
          </cell>
          <cell r="D41">
            <v>104</v>
          </cell>
          <cell r="E41">
            <v>0</v>
          </cell>
          <cell r="F41">
            <v>0</v>
          </cell>
          <cell r="G41">
            <v>6</v>
          </cell>
          <cell r="H41">
            <v>39</v>
          </cell>
          <cell r="I41" t="e">
            <v>#N/A</v>
          </cell>
        </row>
        <row r="42">
          <cell r="B42" t="str">
            <v>BRASSART THEOPHILE</v>
          </cell>
          <cell r="C42" t="e">
            <v>#N/A</v>
          </cell>
          <cell r="D42">
            <v>101</v>
          </cell>
          <cell r="E42">
            <v>0</v>
          </cell>
          <cell r="F42">
            <v>0</v>
          </cell>
          <cell r="G42">
            <v>4</v>
          </cell>
          <cell r="H42">
            <v>40</v>
          </cell>
          <cell r="I42" t="e">
            <v>#N/A</v>
          </cell>
        </row>
        <row r="43">
          <cell r="B43" t="str">
            <v>BECAERT LOIC</v>
          </cell>
          <cell r="C43" t="str">
            <v>TEAM LABIERE BAILLEUL</v>
          </cell>
          <cell r="D43">
            <v>91</v>
          </cell>
          <cell r="E43">
            <v>0</v>
          </cell>
          <cell r="F43">
            <v>1</v>
          </cell>
          <cell r="G43">
            <v>3</v>
          </cell>
          <cell r="H43">
            <v>41</v>
          </cell>
          <cell r="I43" t="e">
            <v>#N/A</v>
          </cell>
        </row>
        <row r="44">
          <cell r="B44" t="str">
            <v>ALBERTINI LUDOVIC</v>
          </cell>
          <cell r="C44" t="str">
            <v>ETOILE CYCLISTE TOURCOING</v>
          </cell>
          <cell r="D44">
            <v>88</v>
          </cell>
          <cell r="E44">
            <v>0</v>
          </cell>
          <cell r="F44">
            <v>0</v>
          </cell>
          <cell r="G44">
            <v>5</v>
          </cell>
          <cell r="H44">
            <v>42</v>
          </cell>
          <cell r="I44" t="e">
            <v>#N/A</v>
          </cell>
        </row>
        <row r="45">
          <cell r="B45" t="str">
            <v>DALBART NICOLAS</v>
          </cell>
          <cell r="C45" t="str">
            <v>POIX TRIATHLON</v>
          </cell>
          <cell r="D45">
            <v>88</v>
          </cell>
          <cell r="E45">
            <v>0</v>
          </cell>
          <cell r="F45">
            <v>1</v>
          </cell>
          <cell r="G45">
            <v>3</v>
          </cell>
          <cell r="H45">
            <v>43</v>
          </cell>
          <cell r="I45">
            <v>5</v>
          </cell>
        </row>
        <row r="46">
          <cell r="B46" t="str">
            <v>LIONNE LIONEL</v>
          </cell>
          <cell r="C46" t="str">
            <v>CLUB CYCLISTE LOUVROIL (C.C.L.)</v>
          </cell>
          <cell r="D46">
            <v>86</v>
          </cell>
          <cell r="E46">
            <v>0</v>
          </cell>
          <cell r="F46">
            <v>0</v>
          </cell>
          <cell r="G46">
            <v>3</v>
          </cell>
          <cell r="H46">
            <v>44</v>
          </cell>
          <cell r="I46" t="e">
            <v>#N/A</v>
          </cell>
        </row>
        <row r="47">
          <cell r="B47" t="str">
            <v>LEROUX DAVID</v>
          </cell>
          <cell r="C47" t="str">
            <v>ESPOIR CYCLISTE WAMBRECHIES MARQUETTE</v>
          </cell>
          <cell r="D47">
            <v>73</v>
          </cell>
          <cell r="E47">
            <v>0</v>
          </cell>
          <cell r="F47">
            <v>0</v>
          </cell>
          <cell r="G47">
            <v>3</v>
          </cell>
          <cell r="H47">
            <v>45</v>
          </cell>
          <cell r="I47" t="e">
            <v>#N/A</v>
          </cell>
        </row>
        <row r="48">
          <cell r="B48" t="str">
            <v>BROQUIN XAVIER</v>
          </cell>
          <cell r="C48" t="str">
            <v>CYCLO CLUB BERGUES</v>
          </cell>
          <cell r="D48">
            <v>72</v>
          </cell>
          <cell r="E48">
            <v>0</v>
          </cell>
          <cell r="F48">
            <v>0</v>
          </cell>
          <cell r="G48">
            <v>4</v>
          </cell>
          <cell r="H48">
            <v>46</v>
          </cell>
          <cell r="I48" t="e">
            <v>#N/A</v>
          </cell>
        </row>
        <row r="49">
          <cell r="B49" t="str">
            <v>MAJEROWICZ JEAN-LUC</v>
          </cell>
          <cell r="C49" t="str">
            <v>VELO CLUB DE LEWARDE (VCL)</v>
          </cell>
          <cell r="D49">
            <v>53</v>
          </cell>
          <cell r="E49">
            <v>0</v>
          </cell>
          <cell r="F49">
            <v>0</v>
          </cell>
          <cell r="G49">
            <v>3</v>
          </cell>
          <cell r="H49">
            <v>47</v>
          </cell>
          <cell r="I49">
            <v>16</v>
          </cell>
        </row>
        <row r="50">
          <cell r="B50" t="str">
            <v>ANCEAU JEAN BERNARD</v>
          </cell>
          <cell r="C50" t="str">
            <v>ASSOCIATION CYCLISTE D'ETROEUNGT</v>
          </cell>
          <cell r="D50">
            <v>49</v>
          </cell>
          <cell r="E50">
            <v>0</v>
          </cell>
          <cell r="F50">
            <v>0</v>
          </cell>
          <cell r="G50">
            <v>2</v>
          </cell>
          <cell r="H50">
            <v>48</v>
          </cell>
          <cell r="I50" t="e">
            <v>#N/A</v>
          </cell>
        </row>
        <row r="51">
          <cell r="B51" t="str">
            <v>CATTAN STEPHANE</v>
          </cell>
          <cell r="C51" t="str">
            <v>CAMPHIN EN CAREMBAULT CYCLING TEAM</v>
          </cell>
          <cell r="D51">
            <v>48</v>
          </cell>
          <cell r="E51">
            <v>0</v>
          </cell>
          <cell r="F51">
            <v>0</v>
          </cell>
          <cell r="G51">
            <v>2</v>
          </cell>
          <cell r="H51">
            <v>49</v>
          </cell>
          <cell r="I51" t="e">
            <v>#N/A</v>
          </cell>
        </row>
        <row r="52">
          <cell r="B52" t="str">
            <v>BLAMPAIN JULIEN</v>
          </cell>
          <cell r="C52" t="str">
            <v>TEAM BOUSIES</v>
          </cell>
          <cell r="D52">
            <v>27</v>
          </cell>
          <cell r="E52">
            <v>0</v>
          </cell>
          <cell r="F52">
            <v>0</v>
          </cell>
          <cell r="G52">
            <v>2</v>
          </cell>
          <cell r="H52">
            <v>50</v>
          </cell>
          <cell r="I52" t="e">
            <v>#N/A</v>
          </cell>
        </row>
        <row r="53">
          <cell r="B53" t="str">
            <v>PELLETIER SULLIVAN</v>
          </cell>
          <cell r="C53" t="str">
            <v>UNION VELOCIPEDIQUE FOURMISIENNE</v>
          </cell>
          <cell r="D53">
            <v>25</v>
          </cell>
          <cell r="E53">
            <v>0</v>
          </cell>
          <cell r="F53">
            <v>0</v>
          </cell>
          <cell r="G53">
            <v>1</v>
          </cell>
          <cell r="H53">
            <v>51</v>
          </cell>
          <cell r="I53">
            <v>11</v>
          </cell>
        </row>
        <row r="54">
          <cell r="B54" t="str">
            <v>HELLOT FRANCOIS</v>
          </cell>
          <cell r="C54" t="str">
            <v>HAVELUY CYCLO CLUB</v>
          </cell>
          <cell r="D54">
            <v>20</v>
          </cell>
          <cell r="E54">
            <v>0</v>
          </cell>
          <cell r="F54">
            <v>0</v>
          </cell>
          <cell r="G54">
            <v>1</v>
          </cell>
          <cell r="H54">
            <v>52</v>
          </cell>
          <cell r="I54" t="e">
            <v>#N/A</v>
          </cell>
        </row>
        <row r="55">
          <cell r="B55" t="str">
            <v>YALAOUI YANIS</v>
          </cell>
          <cell r="C55" t="str">
            <v>UNION VELOCIPEDIQUE FOURMISIENNE</v>
          </cell>
          <cell r="D55">
            <v>18</v>
          </cell>
          <cell r="E55">
            <v>0</v>
          </cell>
          <cell r="F55">
            <v>0</v>
          </cell>
          <cell r="G55">
            <v>1</v>
          </cell>
          <cell r="H55">
            <v>53</v>
          </cell>
          <cell r="I55" t="e">
            <v>#N/A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54</v>
          </cell>
          <cell r="I56" t="e">
            <v>#N/A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55</v>
          </cell>
          <cell r="I57" t="e">
            <v>#N/A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56</v>
          </cell>
          <cell r="I58" t="e">
            <v>#N/A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57</v>
          </cell>
          <cell r="I59" t="e">
            <v>#N/A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58</v>
          </cell>
          <cell r="I60" t="e">
            <v>#N/A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59</v>
          </cell>
          <cell r="I61" t="e">
            <v>#N/A</v>
          </cell>
        </row>
        <row r="62">
          <cell r="B62">
            <v>0</v>
          </cell>
          <cell r="C62" t="e">
            <v>#N/A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60</v>
          </cell>
          <cell r="I62" t="e">
            <v>#N/A</v>
          </cell>
        </row>
        <row r="63">
          <cell r="B63">
            <v>0</v>
          </cell>
          <cell r="C63" t="e">
            <v>#N/A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61</v>
          </cell>
          <cell r="I63" t="e">
            <v>#N/A</v>
          </cell>
        </row>
        <row r="64">
          <cell r="B64">
            <v>0</v>
          </cell>
          <cell r="C64" t="e">
            <v>#N/A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62</v>
          </cell>
          <cell r="I64" t="e">
            <v>#N/A</v>
          </cell>
        </row>
        <row r="65">
          <cell r="B65">
            <v>0</v>
          </cell>
          <cell r="C65" t="e">
            <v>#N/A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63</v>
          </cell>
          <cell r="I65" t="e">
            <v>#N/A</v>
          </cell>
        </row>
        <row r="66">
          <cell r="B66">
            <v>0</v>
          </cell>
          <cell r="C66" t="e">
            <v>#N/A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64</v>
          </cell>
          <cell r="I66" t="e">
            <v>#N/A</v>
          </cell>
        </row>
        <row r="67">
          <cell r="B67">
            <v>0</v>
          </cell>
          <cell r="C67" t="e">
            <v>#N/A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65</v>
          </cell>
          <cell r="I67" t="e">
            <v>#N/A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66</v>
          </cell>
          <cell r="I68" t="e">
            <v>#N/A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67</v>
          </cell>
          <cell r="I69" t="e">
            <v>#N/A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68</v>
          </cell>
          <cell r="I70" t="e">
            <v>#N/A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69</v>
          </cell>
          <cell r="I71" t="e">
            <v>#N/A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70</v>
          </cell>
          <cell r="I72" t="e">
            <v>#N/A</v>
          </cell>
        </row>
        <row r="73">
          <cell r="B73">
            <v>0</v>
          </cell>
          <cell r="C73" t="e">
            <v>#N/A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71</v>
          </cell>
          <cell r="I73" t="e">
            <v>#N/A</v>
          </cell>
        </row>
        <row r="74">
          <cell r="B74">
            <v>0</v>
          </cell>
          <cell r="C74" t="e">
            <v>#N/A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72</v>
          </cell>
          <cell r="I74" t="e">
            <v>#N/A</v>
          </cell>
        </row>
        <row r="75">
          <cell r="B75">
            <v>0</v>
          </cell>
          <cell r="C75" t="e">
            <v>#N/A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73</v>
          </cell>
          <cell r="I75" t="e">
            <v>#N/A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74</v>
          </cell>
          <cell r="I76" t="e">
            <v>#N/A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75</v>
          </cell>
          <cell r="I77" t="e">
            <v>#N/A</v>
          </cell>
        </row>
        <row r="78">
          <cell r="B78" t="str">
            <v>BONNAY JEROME</v>
          </cell>
          <cell r="C78" t="e">
            <v>#N/A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76</v>
          </cell>
          <cell r="I78" t="e">
            <v>#N/A</v>
          </cell>
        </row>
        <row r="79">
          <cell r="B79" t="str">
            <v>CAPILLIEZ PIERRE ALAIN</v>
          </cell>
          <cell r="C79" t="e">
            <v>#N/A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77</v>
          </cell>
          <cell r="I79" t="e">
            <v>#N/A</v>
          </cell>
        </row>
        <row r="80">
          <cell r="B80" t="str">
            <v>CREPEL FLORIAN</v>
          </cell>
          <cell r="C80" t="str">
            <v>UNION SPORTIVE VALENCIENNES MARLY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78</v>
          </cell>
          <cell r="I80" t="e">
            <v>#N/A</v>
          </cell>
        </row>
        <row r="81">
          <cell r="B81" t="str">
            <v>CRIGNON NOE</v>
          </cell>
          <cell r="C81" t="str">
            <v>CAMPHIN EN CAREMBAULT CYCLING TEAM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79</v>
          </cell>
          <cell r="I81" t="e">
            <v>#N/A</v>
          </cell>
        </row>
        <row r="82">
          <cell r="B82" t="str">
            <v>DELANGRE TOM</v>
          </cell>
          <cell r="C82" t="str">
            <v>UNION SPORTIVE SAINT ANDRE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80</v>
          </cell>
          <cell r="I82" t="e">
            <v>#N/A</v>
          </cell>
        </row>
        <row r="83">
          <cell r="B83" t="str">
            <v>DUFFROY ANTOINE</v>
          </cell>
          <cell r="C83" t="str">
            <v>FLEURBAIX TEAM SHARK VTT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81</v>
          </cell>
          <cell r="I83" t="e">
            <v>#N/A</v>
          </cell>
        </row>
        <row r="84">
          <cell r="B84" t="str">
            <v>DUQUENNOY TOMMY</v>
          </cell>
          <cell r="C84" t="e">
            <v>#N/A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82</v>
          </cell>
          <cell r="I84" t="e">
            <v>#N/A</v>
          </cell>
        </row>
        <row r="85">
          <cell r="B85" t="str">
            <v>HAUTERIVE LOIC</v>
          </cell>
          <cell r="C85" t="e">
            <v>#N/A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83</v>
          </cell>
          <cell r="I85" t="e">
            <v>#N/A</v>
          </cell>
        </row>
        <row r="86">
          <cell r="B86" t="str">
            <v>KNOCKAERT ROMAIN</v>
          </cell>
          <cell r="C86" t="str">
            <v>CLUB CYCLISTE VERLINGHEM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84</v>
          </cell>
          <cell r="I86" t="e">
            <v>#N/A</v>
          </cell>
        </row>
        <row r="87">
          <cell r="B87" t="str">
            <v>LEFEBVRE ALAIN</v>
          </cell>
          <cell r="C87" t="str">
            <v>TEAM DECOPUB PROVILLE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85</v>
          </cell>
          <cell r="I87" t="e">
            <v>#N/A</v>
          </cell>
        </row>
        <row r="88">
          <cell r="B88" t="str">
            <v>LEFEBVRE TIMOTHE</v>
          </cell>
          <cell r="C88" t="str">
            <v>TEAM DECOPUB PROVILLE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86</v>
          </cell>
          <cell r="I88" t="e">
            <v>#N/A</v>
          </cell>
        </row>
        <row r="89">
          <cell r="B89" t="str">
            <v>LEFERME DAVID</v>
          </cell>
          <cell r="C89" t="str">
            <v>CAMPHIN EN CAREMBAULT CYCLING TEAM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87</v>
          </cell>
          <cell r="I89" t="e">
            <v>#N/A</v>
          </cell>
        </row>
        <row r="90">
          <cell r="B90" t="str">
            <v>LOUETTE ADRIEN</v>
          </cell>
          <cell r="C90" t="e">
            <v>#N/A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88</v>
          </cell>
          <cell r="I90" t="e">
            <v>#N/A</v>
          </cell>
        </row>
        <row r="91">
          <cell r="B91" t="str">
            <v>MARCHAND PIERRE</v>
          </cell>
          <cell r="C91" t="str">
            <v>ESPOIR CYCLISTE WAMBRECHIES MARQUETTE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89</v>
          </cell>
          <cell r="I91" t="e">
            <v>#N/A</v>
          </cell>
        </row>
        <row r="92">
          <cell r="B92" t="str">
            <v>MARTIN FABIEN</v>
          </cell>
          <cell r="C92" t="str">
            <v>MANQUEVILLE LILLERS CLUB CYCLISTE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90</v>
          </cell>
          <cell r="I92" t="e">
            <v>#N/A</v>
          </cell>
        </row>
        <row r="93">
          <cell r="B93" t="str">
            <v>MONIER FABRICE</v>
          </cell>
          <cell r="C93" t="str">
            <v>CLUB CYCLISTE LOUVROIL (C.C.L.)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91</v>
          </cell>
          <cell r="I93" t="e">
            <v>#N/A</v>
          </cell>
        </row>
        <row r="94">
          <cell r="B94" t="str">
            <v>MONTAIGNE THOMAS</v>
          </cell>
          <cell r="C94" t="str">
            <v>TEAM DECOPUB PROVILLE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92</v>
          </cell>
          <cell r="I94" t="e">
            <v>#N/A</v>
          </cell>
        </row>
        <row r="95">
          <cell r="B95" t="str">
            <v>MOURAIN CEDRIC</v>
          </cell>
          <cell r="C95" t="str">
            <v>UNION VELOCIPEDIQUE FOURMISIENNE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93</v>
          </cell>
          <cell r="I95" t="e">
            <v>#N/A</v>
          </cell>
        </row>
        <row r="96">
          <cell r="B96" t="str">
            <v>MURRUZZU AURELIEN</v>
          </cell>
          <cell r="C96" t="str">
            <v>UNION SPORTIVE SAINT ANDRE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94</v>
          </cell>
          <cell r="I96" t="e">
            <v>#N/A</v>
          </cell>
        </row>
        <row r="97">
          <cell r="B97" t="str">
            <v>NAMANE STEVE</v>
          </cell>
          <cell r="C97" t="str">
            <v>NEW ORANGE TEAM BOUSBECQUE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95</v>
          </cell>
          <cell r="I97" t="e">
            <v>#N/A</v>
          </cell>
        </row>
        <row r="98">
          <cell r="B98" t="str">
            <v>VANDERHAEGEN REGIS</v>
          </cell>
          <cell r="C98" t="str">
            <v>ASSOCIATION CYCLISTE D'ETROEUNGT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96</v>
          </cell>
          <cell r="I98" t="e">
            <v>#N/A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97</v>
          </cell>
          <cell r="I99" t="e">
            <v>#N/A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98</v>
          </cell>
          <cell r="I100" t="e">
            <v>#N/A</v>
          </cell>
        </row>
        <row r="101">
          <cell r="B101" t="str">
            <v>DAUMONT WILLIAM</v>
          </cell>
          <cell r="C101" t="str">
            <v>NEW ORANGE TEAM BOUSBECQUE</v>
          </cell>
          <cell r="D101">
            <v>228</v>
          </cell>
          <cell r="E101">
            <v>0</v>
          </cell>
          <cell r="F101">
            <v>6</v>
          </cell>
          <cell r="G101">
            <v>6</v>
          </cell>
          <cell r="H101">
            <v>99</v>
          </cell>
          <cell r="I101">
            <v>3</v>
          </cell>
        </row>
        <row r="102">
          <cell r="B102" t="str">
            <v>BUGNICOURT CYRIL</v>
          </cell>
          <cell r="C102" t="str">
            <v>UNION VELOCIPEDIQUE FOURMISIENNE</v>
          </cell>
          <cell r="D102">
            <v>197</v>
          </cell>
          <cell r="E102">
            <v>1</v>
          </cell>
          <cell r="F102">
            <v>2</v>
          </cell>
          <cell r="G102">
            <v>6</v>
          </cell>
          <cell r="H102">
            <v>100</v>
          </cell>
          <cell r="I102">
            <v>15</v>
          </cell>
        </row>
        <row r="103">
          <cell r="B103" t="str">
            <v>DROLET PHILIPPE</v>
          </cell>
          <cell r="C103" t="str">
            <v>UNION SPORTIVE SAINT ANDRE</v>
          </cell>
          <cell r="D103">
            <v>344</v>
          </cell>
          <cell r="E103">
            <v>2</v>
          </cell>
          <cell r="F103">
            <v>4</v>
          </cell>
          <cell r="G103">
            <v>10</v>
          </cell>
          <cell r="H103">
            <v>101</v>
          </cell>
          <cell r="I103" t="e">
            <v>#N/A</v>
          </cell>
        </row>
        <row r="104">
          <cell r="B104" t="str">
            <v>CAILLEAU ANTHONY</v>
          </cell>
          <cell r="C104" t="str">
            <v>UNION VELOCIPEDIQUE FOURMISIENNE</v>
          </cell>
          <cell r="D104">
            <v>203</v>
          </cell>
          <cell r="E104">
            <v>3</v>
          </cell>
          <cell r="F104">
            <v>2</v>
          </cell>
          <cell r="G104">
            <v>5</v>
          </cell>
          <cell r="H104">
            <v>102</v>
          </cell>
          <cell r="I104" t="e">
            <v>#N/A</v>
          </cell>
        </row>
        <row r="105">
          <cell r="B105" t="str">
            <v>HOUDART FLORENT</v>
          </cell>
          <cell r="C105" t="str">
            <v>CAMPHIN EN CAREMBAULT CYCLING TEAM</v>
          </cell>
          <cell r="D105">
            <v>247</v>
          </cell>
          <cell r="E105">
            <v>2</v>
          </cell>
          <cell r="F105">
            <v>3</v>
          </cell>
          <cell r="G105">
            <v>7</v>
          </cell>
          <cell r="H105">
            <v>103</v>
          </cell>
          <cell r="I105">
            <v>4</v>
          </cell>
        </row>
        <row r="106">
          <cell r="B106" t="str">
            <v>SAINTRAIN CORENTIN</v>
          </cell>
          <cell r="C106" t="str">
            <v>ETOILE CYCLISTE LIEU ST AMAND</v>
          </cell>
          <cell r="D106">
            <v>230</v>
          </cell>
          <cell r="E106">
            <v>1</v>
          </cell>
          <cell r="F106">
            <v>4</v>
          </cell>
          <cell r="G106">
            <v>6</v>
          </cell>
          <cell r="H106">
            <v>104</v>
          </cell>
          <cell r="I106" t="e">
            <v>#N/A</v>
          </cell>
        </row>
        <row r="107">
          <cell r="B107" t="str">
            <v>CORNELIS DAVE</v>
          </cell>
          <cell r="C107" t="str">
            <v>UNION VELOCIPEDIQUE FOURMISIENNE</v>
          </cell>
          <cell r="D107">
            <v>255</v>
          </cell>
          <cell r="E107">
            <v>1</v>
          </cell>
          <cell r="F107">
            <v>4</v>
          </cell>
          <cell r="G107">
            <v>8</v>
          </cell>
          <cell r="H107">
            <v>105</v>
          </cell>
          <cell r="I107">
            <v>13</v>
          </cell>
        </row>
        <row r="108">
          <cell r="B108" t="str">
            <v>DUCHEINE CLEMENT</v>
          </cell>
          <cell r="C108" t="str">
            <v>TEAM PEVELE CAREMBAULT CYCLISME</v>
          </cell>
          <cell r="D108">
            <v>135</v>
          </cell>
          <cell r="E108">
            <v>3</v>
          </cell>
          <cell r="F108">
            <v>0</v>
          </cell>
          <cell r="G108">
            <v>3</v>
          </cell>
          <cell r="H108">
            <v>106</v>
          </cell>
          <cell r="I108">
            <v>1</v>
          </cell>
        </row>
        <row r="109">
          <cell r="B109" t="str">
            <v>HUART GUILLAUME</v>
          </cell>
          <cell r="C109" t="str">
            <v>CYCLO CLUB ORCHIES</v>
          </cell>
          <cell r="D109">
            <v>229</v>
          </cell>
          <cell r="E109">
            <v>1</v>
          </cell>
          <cell r="F109">
            <v>4</v>
          </cell>
          <cell r="G109">
            <v>6</v>
          </cell>
          <cell r="H109">
            <v>107</v>
          </cell>
          <cell r="I109" t="e">
            <v>#N/A</v>
          </cell>
        </row>
        <row r="110">
          <cell r="B110" t="str">
            <v>CAILLEAU LAURENT</v>
          </cell>
          <cell r="C110" t="str">
            <v>UNION VELOCIPEDIQUE FOURMISIENNE</v>
          </cell>
          <cell r="D110">
            <v>131</v>
          </cell>
          <cell r="E110">
            <v>2</v>
          </cell>
          <cell r="F110">
            <v>1</v>
          </cell>
          <cell r="G110">
            <v>5</v>
          </cell>
          <cell r="H110">
            <v>108</v>
          </cell>
          <cell r="I110" t="e">
            <v>#N/A</v>
          </cell>
        </row>
        <row r="111">
          <cell r="B111" t="str">
            <v>ALEXANDRE GREGORY</v>
          </cell>
          <cell r="C111" t="str">
            <v>VELO CLUB SOLESMES</v>
          </cell>
          <cell r="D111">
            <v>417</v>
          </cell>
          <cell r="E111">
            <v>1</v>
          </cell>
          <cell r="F111">
            <v>4</v>
          </cell>
          <cell r="G111">
            <v>6</v>
          </cell>
          <cell r="H111">
            <v>109</v>
          </cell>
          <cell r="I111" t="e">
            <v>#N/A</v>
          </cell>
        </row>
        <row r="112">
          <cell r="D112">
            <v>223</v>
          </cell>
          <cell r="E112">
            <v>0</v>
          </cell>
          <cell r="F112">
            <v>0</v>
          </cell>
          <cell r="G112">
            <v>0</v>
          </cell>
          <cell r="H112">
            <v>110</v>
          </cell>
          <cell r="I112" t="e">
            <v>#N/A</v>
          </cell>
        </row>
        <row r="113">
          <cell r="D113">
            <v>224</v>
          </cell>
          <cell r="E113">
            <v>0</v>
          </cell>
          <cell r="F113">
            <v>0</v>
          </cell>
          <cell r="G113">
            <v>0</v>
          </cell>
          <cell r="H113">
            <v>111</v>
          </cell>
          <cell r="I113" t="e">
            <v>#N/A</v>
          </cell>
        </row>
        <row r="114">
          <cell r="D114">
            <v>225</v>
          </cell>
          <cell r="E114">
            <v>0</v>
          </cell>
          <cell r="F114">
            <v>0</v>
          </cell>
          <cell r="G114">
            <v>0</v>
          </cell>
          <cell r="H114">
            <v>112</v>
          </cell>
          <cell r="I114" t="e">
            <v>#N/A</v>
          </cell>
        </row>
      </sheetData>
      <sheetData sheetId="2">
        <row r="3">
          <cell r="B3" t="str">
            <v>VERDIN ROMAIN</v>
          </cell>
          <cell r="C3" t="str">
            <v>UNION SPORTIVE SAINT ANDRE</v>
          </cell>
          <cell r="D3">
            <v>306</v>
          </cell>
          <cell r="E3">
            <v>1</v>
          </cell>
          <cell r="F3">
            <v>1</v>
          </cell>
          <cell r="G3">
            <v>16</v>
          </cell>
          <cell r="H3">
            <v>1</v>
          </cell>
          <cell r="I3" t="e">
            <v>#N/A</v>
          </cell>
        </row>
        <row r="4">
          <cell r="B4" t="str">
            <v>VERDIN GRÉGORY</v>
          </cell>
          <cell r="C4" t="str">
            <v>UNION SPORTIVE SAINT ANDRE</v>
          </cell>
          <cell r="D4">
            <v>303</v>
          </cell>
          <cell r="E4">
            <v>0</v>
          </cell>
          <cell r="F4">
            <v>1</v>
          </cell>
          <cell r="G4">
            <v>17</v>
          </cell>
          <cell r="H4">
            <v>2</v>
          </cell>
          <cell r="I4" t="e">
            <v>#N/A</v>
          </cell>
        </row>
        <row r="5">
          <cell r="B5" t="str">
            <v>VERDIN FLAVIEN</v>
          </cell>
          <cell r="C5" t="str">
            <v>UNION SPORTIVE SAINT ANDRE</v>
          </cell>
          <cell r="D5">
            <v>268</v>
          </cell>
          <cell r="E5">
            <v>0</v>
          </cell>
          <cell r="F5">
            <v>2</v>
          </cell>
          <cell r="G5">
            <v>15</v>
          </cell>
          <cell r="H5">
            <v>3</v>
          </cell>
          <cell r="I5" t="e">
            <v>#N/A</v>
          </cell>
        </row>
        <row r="6">
          <cell r="B6" t="str">
            <v>CROMMELINCK PATRICK</v>
          </cell>
          <cell r="C6" t="str">
            <v>CYCLOS RANDONNEURS LA BASSEE</v>
          </cell>
          <cell r="D6">
            <v>283</v>
          </cell>
          <cell r="E6">
            <v>0</v>
          </cell>
          <cell r="F6">
            <v>0</v>
          </cell>
          <cell r="G6">
            <v>22</v>
          </cell>
          <cell r="H6">
            <v>4</v>
          </cell>
          <cell r="I6">
            <v>23</v>
          </cell>
        </row>
        <row r="7">
          <cell r="B7" t="str">
            <v>CODDEVILLE KENNY</v>
          </cell>
          <cell r="C7" t="str">
            <v>ESPOIR CYCLISTE WAMBRECHIES MARQUETTE</v>
          </cell>
          <cell r="D7">
            <v>265</v>
          </cell>
          <cell r="E7">
            <v>0</v>
          </cell>
          <cell r="F7">
            <v>6</v>
          </cell>
          <cell r="G7">
            <v>12</v>
          </cell>
          <cell r="H7">
            <v>5</v>
          </cell>
          <cell r="I7">
            <v>5</v>
          </cell>
        </row>
        <row r="8">
          <cell r="B8" t="str">
            <v>DANEL JEAN PIERRE</v>
          </cell>
          <cell r="C8" t="str">
            <v>BIACHE ST VAAST VELO CLUB</v>
          </cell>
          <cell r="D8">
            <v>282</v>
          </cell>
          <cell r="E8">
            <v>0</v>
          </cell>
          <cell r="F8">
            <v>0</v>
          </cell>
          <cell r="G8">
            <v>30</v>
          </cell>
          <cell r="H8">
            <v>6</v>
          </cell>
          <cell r="I8">
            <v>29</v>
          </cell>
        </row>
        <row r="9">
          <cell r="B9" t="str">
            <v>WITTEK DASSONVILLE CELINE</v>
          </cell>
          <cell r="C9" t="str">
            <v>NOEUX VELO CLUB NOEUXOIS</v>
          </cell>
          <cell r="D9">
            <v>243</v>
          </cell>
          <cell r="E9">
            <v>0</v>
          </cell>
          <cell r="F9">
            <v>4</v>
          </cell>
          <cell r="G9">
            <v>14</v>
          </cell>
          <cell r="H9">
            <v>7</v>
          </cell>
          <cell r="I9">
            <v>16</v>
          </cell>
        </row>
        <row r="10">
          <cell r="B10" t="str">
            <v>BOUTONNE FRÉDÉRIC</v>
          </cell>
          <cell r="C10" t="str">
            <v>UNION SPORTIVE SAINT ANDRE</v>
          </cell>
          <cell r="D10">
            <v>241</v>
          </cell>
          <cell r="E10">
            <v>0</v>
          </cell>
          <cell r="F10">
            <v>2</v>
          </cell>
          <cell r="G10">
            <v>14</v>
          </cell>
          <cell r="H10">
            <v>8</v>
          </cell>
          <cell r="I10">
            <v>12</v>
          </cell>
        </row>
        <row r="11">
          <cell r="B11" t="str">
            <v>DESSAINT BENOIT</v>
          </cell>
          <cell r="C11" t="str">
            <v>TEAM BOUSIES</v>
          </cell>
          <cell r="D11">
            <v>233</v>
          </cell>
          <cell r="E11">
            <v>2</v>
          </cell>
          <cell r="F11">
            <v>3</v>
          </cell>
          <cell r="G11">
            <v>12</v>
          </cell>
          <cell r="H11">
            <v>9</v>
          </cell>
          <cell r="I11" t="e">
            <v>#N/A</v>
          </cell>
        </row>
        <row r="12">
          <cell r="B12" t="str">
            <v>GILLERON SOPHIE</v>
          </cell>
          <cell r="C12" t="str">
            <v>VELO CLUB HORNAING</v>
          </cell>
          <cell r="D12">
            <v>218</v>
          </cell>
          <cell r="E12">
            <v>0</v>
          </cell>
          <cell r="F12">
            <v>2</v>
          </cell>
          <cell r="G12">
            <v>13</v>
          </cell>
          <cell r="H12">
            <v>10</v>
          </cell>
          <cell r="I12" t="e">
            <v>#N/A</v>
          </cell>
        </row>
        <row r="13">
          <cell r="B13" t="str">
            <v>DE BRUYNE JOCELYN</v>
          </cell>
          <cell r="C13" t="str">
            <v>TEAM LABIERE BAILLEUL</v>
          </cell>
          <cell r="D13">
            <v>235</v>
          </cell>
          <cell r="E13">
            <v>0</v>
          </cell>
          <cell r="F13">
            <v>1</v>
          </cell>
          <cell r="G13">
            <v>19</v>
          </cell>
          <cell r="H13">
            <v>11</v>
          </cell>
          <cell r="I13">
            <v>18</v>
          </cell>
        </row>
        <row r="14">
          <cell r="B14" t="str">
            <v>DOCHNIAK DAVID</v>
          </cell>
          <cell r="C14" t="str">
            <v>HAVELUY CYCLO CLUB</v>
          </cell>
          <cell r="D14">
            <v>208</v>
          </cell>
          <cell r="E14">
            <v>0</v>
          </cell>
          <cell r="F14">
            <v>0</v>
          </cell>
          <cell r="G14">
            <v>14</v>
          </cell>
          <cell r="H14">
            <v>12</v>
          </cell>
          <cell r="I14">
            <v>17</v>
          </cell>
        </row>
        <row r="15">
          <cell r="B15" t="str">
            <v>HAUTEM GERY</v>
          </cell>
          <cell r="C15" t="str">
            <v>UNION SPORTIVE SAINT ANDRE</v>
          </cell>
          <cell r="D15">
            <v>204</v>
          </cell>
          <cell r="E15">
            <v>0</v>
          </cell>
          <cell r="F15">
            <v>1</v>
          </cell>
          <cell r="G15">
            <v>15</v>
          </cell>
          <cell r="H15">
            <v>13</v>
          </cell>
          <cell r="I15">
            <v>21</v>
          </cell>
        </row>
        <row r="16">
          <cell r="B16" t="str">
            <v>JUNG PHILIPPE</v>
          </cell>
          <cell r="C16" t="str">
            <v>UNION SPORTIVE SAINT ANDRE</v>
          </cell>
          <cell r="D16">
            <v>187</v>
          </cell>
          <cell r="E16">
            <v>0</v>
          </cell>
          <cell r="F16">
            <v>2</v>
          </cell>
          <cell r="G16">
            <v>11</v>
          </cell>
          <cell r="H16">
            <v>14</v>
          </cell>
          <cell r="I16" t="e">
            <v>#N/A</v>
          </cell>
        </row>
        <row r="17">
          <cell r="B17" t="str">
            <v>LIONNE DORIAN</v>
          </cell>
          <cell r="C17" t="str">
            <v>HAVELUY CYCLO CLUB</v>
          </cell>
          <cell r="D17">
            <v>187</v>
          </cell>
          <cell r="E17">
            <v>1</v>
          </cell>
          <cell r="F17">
            <v>2</v>
          </cell>
          <cell r="G17">
            <v>9</v>
          </cell>
          <cell r="H17">
            <v>15</v>
          </cell>
          <cell r="I17">
            <v>10</v>
          </cell>
        </row>
        <row r="18">
          <cell r="B18" t="str">
            <v>CHOQUET DAVID</v>
          </cell>
          <cell r="C18" t="str">
            <v>UNION SPORTIVE SAINT ANDRE</v>
          </cell>
          <cell r="D18">
            <v>205</v>
          </cell>
          <cell r="E18">
            <v>0</v>
          </cell>
          <cell r="F18">
            <v>0</v>
          </cell>
          <cell r="G18">
            <v>21</v>
          </cell>
          <cell r="H18">
            <v>16</v>
          </cell>
          <cell r="I18" t="e">
            <v>#N/A</v>
          </cell>
        </row>
        <row r="19">
          <cell r="B19" t="str">
            <v>PRISSETTE JEAN-MICHEL</v>
          </cell>
          <cell r="C19" t="str">
            <v>UNION VELOCIPEDIQUE FOURMISIENNE</v>
          </cell>
          <cell r="D19">
            <v>184</v>
          </cell>
          <cell r="E19">
            <v>0</v>
          </cell>
          <cell r="F19">
            <v>2</v>
          </cell>
          <cell r="G19">
            <v>10</v>
          </cell>
          <cell r="H19">
            <v>17</v>
          </cell>
          <cell r="I19" t="e">
            <v>#N/A</v>
          </cell>
        </row>
        <row r="20">
          <cell r="B20" t="str">
            <v>GRARD RODRIGUE</v>
          </cell>
          <cell r="C20" t="str">
            <v>CYCLO CLUB ORCHIES</v>
          </cell>
          <cell r="D20">
            <v>177</v>
          </cell>
          <cell r="E20">
            <v>2</v>
          </cell>
          <cell r="F20">
            <v>3</v>
          </cell>
          <cell r="G20">
            <v>10</v>
          </cell>
          <cell r="H20">
            <v>18</v>
          </cell>
          <cell r="I20" t="e">
            <v>#N/A</v>
          </cell>
        </row>
        <row r="21">
          <cell r="B21" t="str">
            <v>LEFEBVRE JEAN-DANIEL</v>
          </cell>
          <cell r="C21" t="str">
            <v>U.C. CAPELLOISE FOURMIES</v>
          </cell>
          <cell r="D21">
            <v>170</v>
          </cell>
          <cell r="E21">
            <v>0</v>
          </cell>
          <cell r="F21">
            <v>2</v>
          </cell>
          <cell r="G21">
            <v>12</v>
          </cell>
          <cell r="H21">
            <v>19</v>
          </cell>
          <cell r="I21" t="e">
            <v>#N/A</v>
          </cell>
        </row>
        <row r="22">
          <cell r="B22" t="str">
            <v>LEDOUX MATTEO</v>
          </cell>
          <cell r="C22" t="str">
            <v>UNION SPORTIVE SAINT ANDRE</v>
          </cell>
          <cell r="D22">
            <v>168</v>
          </cell>
          <cell r="E22">
            <v>1</v>
          </cell>
          <cell r="F22">
            <v>2</v>
          </cell>
          <cell r="G22">
            <v>9</v>
          </cell>
          <cell r="H22">
            <v>20</v>
          </cell>
          <cell r="I22" t="e">
            <v>#N/A</v>
          </cell>
        </row>
        <row r="23">
          <cell r="B23" t="str">
            <v>VANDERMEIREN MANUEL</v>
          </cell>
          <cell r="C23" t="str">
            <v>GAZ ELEC CLUB DE DOUAI</v>
          </cell>
          <cell r="D23">
            <v>168</v>
          </cell>
          <cell r="E23">
            <v>0</v>
          </cell>
          <cell r="F23">
            <v>3</v>
          </cell>
          <cell r="G23">
            <v>10</v>
          </cell>
          <cell r="H23">
            <v>21</v>
          </cell>
          <cell r="I23" t="e">
            <v>#N/A</v>
          </cell>
        </row>
        <row r="24">
          <cell r="B24" t="str">
            <v>LOGEZ GUILLAUME</v>
          </cell>
          <cell r="C24" t="str">
            <v>TEAM PEVELE CAREMBAULT CYCLISME</v>
          </cell>
          <cell r="D24">
            <v>160</v>
          </cell>
          <cell r="E24">
            <v>0</v>
          </cell>
          <cell r="F24">
            <v>2</v>
          </cell>
          <cell r="G24">
            <v>8</v>
          </cell>
          <cell r="H24">
            <v>22</v>
          </cell>
          <cell r="I24" t="e">
            <v>#N/A</v>
          </cell>
        </row>
        <row r="25">
          <cell r="B25" t="str">
            <v>BAUW EDOUARD</v>
          </cell>
          <cell r="C25" t="str">
            <v>TEAM LABIERE BAILLEUL</v>
          </cell>
          <cell r="D25">
            <v>159</v>
          </cell>
          <cell r="E25">
            <v>0</v>
          </cell>
          <cell r="F25">
            <v>1</v>
          </cell>
          <cell r="G25">
            <v>16</v>
          </cell>
          <cell r="H25">
            <v>23</v>
          </cell>
          <cell r="I25" t="e">
            <v>#N/A</v>
          </cell>
        </row>
        <row r="26">
          <cell r="B26" t="str">
            <v>MARTINACHE ARNAUD</v>
          </cell>
          <cell r="C26" t="str">
            <v>AS HELLEMMES CYCLISME</v>
          </cell>
          <cell r="D26">
            <v>159</v>
          </cell>
          <cell r="E26">
            <v>0</v>
          </cell>
          <cell r="F26">
            <v>5</v>
          </cell>
          <cell r="G26">
            <v>8</v>
          </cell>
          <cell r="H26">
            <v>24</v>
          </cell>
          <cell r="I26" t="e">
            <v>#N/A</v>
          </cell>
        </row>
        <row r="27">
          <cell r="B27" t="str">
            <v>CHERON GUILLAUME</v>
          </cell>
          <cell r="C27" t="str">
            <v>VTT SAINT AMAND LES EAUX</v>
          </cell>
          <cell r="D27">
            <v>154</v>
          </cell>
          <cell r="E27">
            <v>0</v>
          </cell>
          <cell r="F27">
            <v>2</v>
          </cell>
          <cell r="G27">
            <v>7</v>
          </cell>
          <cell r="H27">
            <v>25</v>
          </cell>
          <cell r="I27">
            <v>6</v>
          </cell>
        </row>
        <row r="28">
          <cell r="B28" t="str">
            <v>RICOUART MARC ANTOINE</v>
          </cell>
          <cell r="C28" t="str">
            <v>FLEURBAIX TEAM SHARK VTT</v>
          </cell>
          <cell r="D28">
            <v>154</v>
          </cell>
          <cell r="E28">
            <v>1</v>
          </cell>
          <cell r="F28">
            <v>3</v>
          </cell>
          <cell r="G28">
            <v>6</v>
          </cell>
          <cell r="H28">
            <v>26</v>
          </cell>
          <cell r="I28" t="e">
            <v>#N/A</v>
          </cell>
        </row>
        <row r="29">
          <cell r="B29" t="str">
            <v>VANWYNSBERGHE SAMUEL</v>
          </cell>
          <cell r="C29" t="str">
            <v>NEW ORANGE TEAM BOUSBECQUE</v>
          </cell>
          <cell r="D29">
            <v>173</v>
          </cell>
          <cell r="E29">
            <v>0</v>
          </cell>
          <cell r="F29">
            <v>2</v>
          </cell>
          <cell r="G29">
            <v>11</v>
          </cell>
          <cell r="H29">
            <v>27</v>
          </cell>
          <cell r="I29">
            <v>7</v>
          </cell>
        </row>
        <row r="30">
          <cell r="B30" t="str">
            <v>VANAUBERG GAETAN</v>
          </cell>
          <cell r="C30" t="str">
            <v>NEW TEAM MAULDE</v>
          </cell>
          <cell r="D30">
            <v>152</v>
          </cell>
          <cell r="E30">
            <v>0</v>
          </cell>
          <cell r="F30">
            <v>0</v>
          </cell>
          <cell r="G30">
            <v>9</v>
          </cell>
          <cell r="H30">
            <v>28</v>
          </cell>
          <cell r="I30" t="e">
            <v>#N/A</v>
          </cell>
        </row>
        <row r="31">
          <cell r="B31" t="str">
            <v>LUCAS LAURENT</v>
          </cell>
          <cell r="C31" t="str">
            <v>BIACHE ST VAAST VELO CLUB</v>
          </cell>
          <cell r="D31">
            <v>146</v>
          </cell>
          <cell r="E31">
            <v>0</v>
          </cell>
          <cell r="F31">
            <v>0</v>
          </cell>
          <cell r="G31">
            <v>13</v>
          </cell>
          <cell r="H31">
            <v>29</v>
          </cell>
          <cell r="I31">
            <v>24</v>
          </cell>
        </row>
        <row r="32">
          <cell r="B32" t="str">
            <v>CIEPLIK BERNARD</v>
          </cell>
          <cell r="C32" t="str">
            <v>UNION SPORTIVE SAINT ANDRE</v>
          </cell>
          <cell r="D32">
            <v>138</v>
          </cell>
          <cell r="E32">
            <v>0</v>
          </cell>
          <cell r="F32">
            <v>0</v>
          </cell>
          <cell r="G32">
            <v>17</v>
          </cell>
          <cell r="H32">
            <v>30</v>
          </cell>
          <cell r="I32">
            <v>33</v>
          </cell>
        </row>
        <row r="33">
          <cell r="B33" t="str">
            <v>MOUCHON ARNAUD</v>
          </cell>
          <cell r="C33" t="str">
            <v>ASSOCIATION CYCLISTE DE CUINCY</v>
          </cell>
          <cell r="D33">
            <v>136</v>
          </cell>
          <cell r="E33">
            <v>0</v>
          </cell>
          <cell r="F33">
            <v>1</v>
          </cell>
          <cell r="G33">
            <v>7</v>
          </cell>
          <cell r="H33">
            <v>31</v>
          </cell>
          <cell r="I33" t="e">
            <v>#N/A</v>
          </cell>
        </row>
        <row r="34">
          <cell r="B34" t="str">
            <v>DUCHENNE CORENTIN</v>
          </cell>
          <cell r="C34" t="str">
            <v>U.C. CAPELLOISE FOURMIES</v>
          </cell>
          <cell r="D34">
            <v>135</v>
          </cell>
          <cell r="E34">
            <v>0</v>
          </cell>
          <cell r="F34">
            <v>2</v>
          </cell>
          <cell r="G34">
            <v>7</v>
          </cell>
          <cell r="H34">
            <v>32</v>
          </cell>
          <cell r="I34" t="e">
            <v>#N/A</v>
          </cell>
        </row>
        <row r="35">
          <cell r="B35" t="str">
            <v>BOCQUILLON JEROME</v>
          </cell>
          <cell r="C35" t="str">
            <v>AGNY AMICALE LAIQUE</v>
          </cell>
          <cell r="D35">
            <v>155</v>
          </cell>
          <cell r="E35">
            <v>0</v>
          </cell>
          <cell r="F35">
            <v>1</v>
          </cell>
          <cell r="G35">
            <v>10</v>
          </cell>
          <cell r="H35">
            <v>33</v>
          </cell>
          <cell r="I35">
            <v>13</v>
          </cell>
        </row>
        <row r="36">
          <cell r="B36" t="str">
            <v>DEKOSTER MICKAEL</v>
          </cell>
          <cell r="C36" t="str">
            <v>AGNY AMICALE LAIQUE</v>
          </cell>
          <cell r="D36">
            <v>124</v>
          </cell>
          <cell r="E36">
            <v>0</v>
          </cell>
          <cell r="F36">
            <v>1</v>
          </cell>
          <cell r="G36">
            <v>12</v>
          </cell>
          <cell r="H36">
            <v>34</v>
          </cell>
          <cell r="I36">
            <v>22</v>
          </cell>
        </row>
        <row r="37">
          <cell r="B37" t="str">
            <v>DEWALLENS STEPHANE</v>
          </cell>
          <cell r="C37" t="str">
            <v>UNION CYCLISTE SOLRE LE CHATEAU</v>
          </cell>
          <cell r="D37">
            <v>121</v>
          </cell>
          <cell r="E37">
            <v>0</v>
          </cell>
          <cell r="F37">
            <v>0</v>
          </cell>
          <cell r="G37">
            <v>13</v>
          </cell>
          <cell r="H37">
            <v>35</v>
          </cell>
          <cell r="I37" t="e">
            <v>#N/A</v>
          </cell>
        </row>
        <row r="38">
          <cell r="B38" t="str">
            <v>PORET DIMITRI</v>
          </cell>
          <cell r="C38" t="str">
            <v>CLUB CYCLISTE DE SALOUEL</v>
          </cell>
          <cell r="D38">
            <v>142</v>
          </cell>
          <cell r="E38">
            <v>1</v>
          </cell>
          <cell r="F38">
            <v>3</v>
          </cell>
          <cell r="G38">
            <v>7</v>
          </cell>
          <cell r="H38">
            <v>36</v>
          </cell>
          <cell r="I38">
            <v>11</v>
          </cell>
        </row>
        <row r="39">
          <cell r="B39" t="str">
            <v>MORO GIANNI</v>
          </cell>
          <cell r="C39" t="str">
            <v>FENAIN CYCLO CLUB</v>
          </cell>
          <cell r="D39">
            <v>103</v>
          </cell>
          <cell r="E39">
            <v>0</v>
          </cell>
          <cell r="F39">
            <v>0</v>
          </cell>
          <cell r="G39">
            <v>22</v>
          </cell>
          <cell r="H39">
            <v>37</v>
          </cell>
          <cell r="I39">
            <v>32</v>
          </cell>
        </row>
        <row r="40">
          <cell r="B40" t="str">
            <v>BOULOGNE JEROME</v>
          </cell>
          <cell r="C40" t="str">
            <v>LINSELLES CYCLISME</v>
          </cell>
          <cell r="D40">
            <v>96</v>
          </cell>
          <cell r="E40">
            <v>0</v>
          </cell>
          <cell r="F40">
            <v>1</v>
          </cell>
          <cell r="G40">
            <v>6</v>
          </cell>
          <cell r="H40">
            <v>38</v>
          </cell>
          <cell r="I40" t="e">
            <v>#N/A</v>
          </cell>
        </row>
        <row r="41">
          <cell r="B41" t="str">
            <v>HENNEBIQUE CLEMENT</v>
          </cell>
          <cell r="C41" t="str">
            <v>FOURMIES</v>
          </cell>
          <cell r="D41">
            <v>96</v>
          </cell>
          <cell r="E41">
            <v>0</v>
          </cell>
          <cell r="F41">
            <v>3</v>
          </cell>
          <cell r="G41">
            <v>5</v>
          </cell>
          <cell r="H41">
            <v>39</v>
          </cell>
          <cell r="I41" t="e">
            <v>#N/A</v>
          </cell>
        </row>
        <row r="42">
          <cell r="B42" t="str">
            <v>VANWAELSCAPPEL JEROME</v>
          </cell>
          <cell r="C42" t="str">
            <v>CYCLO CLUB WAVRIN</v>
          </cell>
          <cell r="D42">
            <v>115</v>
          </cell>
          <cell r="E42">
            <v>0</v>
          </cell>
          <cell r="F42">
            <v>2</v>
          </cell>
          <cell r="G42">
            <v>5</v>
          </cell>
          <cell r="H42">
            <v>40</v>
          </cell>
          <cell r="I42" t="e">
            <v>#N/A</v>
          </cell>
        </row>
        <row r="43">
          <cell r="B43" t="str">
            <v>DELEBARRE JEROME</v>
          </cell>
          <cell r="C43" t="str">
            <v>BEUVRY CLUB LEO LAGRANGE</v>
          </cell>
          <cell r="D43">
            <v>87</v>
          </cell>
          <cell r="E43">
            <v>0</v>
          </cell>
          <cell r="F43">
            <v>0</v>
          </cell>
          <cell r="G43">
            <v>7</v>
          </cell>
          <cell r="H43">
            <v>41</v>
          </cell>
          <cell r="I43">
            <v>15</v>
          </cell>
        </row>
        <row r="44">
          <cell r="B44" t="str">
            <v>VANWAELSCAPPEL GUILLAUME</v>
          </cell>
          <cell r="C44" t="str">
            <v>CYCLO CLUB WAVRIN</v>
          </cell>
          <cell r="D44">
            <v>110</v>
          </cell>
          <cell r="E44">
            <v>0</v>
          </cell>
          <cell r="F44">
            <v>2</v>
          </cell>
          <cell r="G44">
            <v>5</v>
          </cell>
          <cell r="H44">
            <v>42</v>
          </cell>
          <cell r="I44" t="e">
            <v>#N/A</v>
          </cell>
        </row>
        <row r="45">
          <cell r="B45" t="str">
            <v>MARTIN GRÉGORY</v>
          </cell>
          <cell r="C45" t="str">
            <v>AGNY AMICALE LAIQUE</v>
          </cell>
          <cell r="D45">
            <v>81</v>
          </cell>
          <cell r="E45">
            <v>0</v>
          </cell>
          <cell r="F45">
            <v>0</v>
          </cell>
          <cell r="G45">
            <v>8</v>
          </cell>
          <cell r="H45">
            <v>43</v>
          </cell>
          <cell r="I45" t="e">
            <v>#N/A</v>
          </cell>
        </row>
        <row r="46">
          <cell r="B46" t="str">
            <v>CAPELLE FRANCKY</v>
          </cell>
          <cell r="C46" t="str">
            <v>ETOILE CYCLISTE TOURCOING</v>
          </cell>
          <cell r="D46">
            <v>77</v>
          </cell>
          <cell r="E46">
            <v>0</v>
          </cell>
          <cell r="F46">
            <v>0</v>
          </cell>
          <cell r="G46">
            <v>13</v>
          </cell>
          <cell r="H46">
            <v>44</v>
          </cell>
          <cell r="I46">
            <v>26</v>
          </cell>
        </row>
        <row r="47">
          <cell r="B47" t="str">
            <v>GATOUX SULLIVAN</v>
          </cell>
          <cell r="C47" t="str">
            <v>MANQUEVILLE LILLERS CLUB CYCLISTE</v>
          </cell>
          <cell r="D47">
            <v>72</v>
          </cell>
          <cell r="E47">
            <v>1</v>
          </cell>
          <cell r="F47">
            <v>1</v>
          </cell>
          <cell r="G47">
            <v>4</v>
          </cell>
          <cell r="H47">
            <v>45</v>
          </cell>
          <cell r="I47" t="e">
            <v>#N/A</v>
          </cell>
        </row>
        <row r="48">
          <cell r="B48" t="str">
            <v>LEDOUX FABIEN</v>
          </cell>
          <cell r="C48" t="str">
            <v>52X11 HIRSON THIÉRACHE</v>
          </cell>
          <cell r="D48">
            <v>72</v>
          </cell>
          <cell r="E48">
            <v>1</v>
          </cell>
          <cell r="F48">
            <v>1</v>
          </cell>
          <cell r="G48">
            <v>3</v>
          </cell>
          <cell r="H48">
            <v>46</v>
          </cell>
          <cell r="I48" t="e">
            <v>#N/A</v>
          </cell>
        </row>
        <row r="49">
          <cell r="B49" t="str">
            <v>SCREVE THIBAUT</v>
          </cell>
          <cell r="C49" t="str">
            <v>UNION VELOCIPEDIQUE FOURMISIENNE</v>
          </cell>
          <cell r="D49">
            <v>72</v>
          </cell>
          <cell r="E49">
            <v>0</v>
          </cell>
          <cell r="F49">
            <v>0</v>
          </cell>
          <cell r="G49">
            <v>6</v>
          </cell>
          <cell r="H49">
            <v>47</v>
          </cell>
          <cell r="I49" t="e">
            <v>#N/A</v>
          </cell>
        </row>
        <row r="50">
          <cell r="B50" t="str">
            <v>BERNIER STEPHANE</v>
          </cell>
          <cell r="C50" t="str">
            <v>U.C. CAPELLOISE FOURMIES</v>
          </cell>
          <cell r="D50">
            <v>71</v>
          </cell>
          <cell r="E50">
            <v>0</v>
          </cell>
          <cell r="F50">
            <v>0</v>
          </cell>
          <cell r="G50">
            <v>12</v>
          </cell>
          <cell r="H50">
            <v>48</v>
          </cell>
          <cell r="I50" t="e">
            <v>#N/A</v>
          </cell>
        </row>
        <row r="51">
          <cell r="B51" t="str">
            <v>SCREVE BRUNO</v>
          </cell>
          <cell r="C51" t="str">
            <v>UNION VELOCIPEDIQUE FOURMISIENNE</v>
          </cell>
          <cell r="D51">
            <v>69</v>
          </cell>
          <cell r="E51">
            <v>0</v>
          </cell>
          <cell r="F51">
            <v>0</v>
          </cell>
          <cell r="G51">
            <v>8</v>
          </cell>
          <cell r="H51">
            <v>49</v>
          </cell>
          <cell r="I51" t="e">
            <v>#N/A</v>
          </cell>
        </row>
        <row r="52">
          <cell r="B52" t="str">
            <v>CAUWET FRANCK</v>
          </cell>
          <cell r="C52" t="str">
            <v>MANQUEVILLE LILLERS CLUB CYCLISTE</v>
          </cell>
          <cell r="D52">
            <v>65</v>
          </cell>
          <cell r="E52">
            <v>0</v>
          </cell>
          <cell r="F52">
            <v>0</v>
          </cell>
          <cell r="G52">
            <v>13</v>
          </cell>
          <cell r="H52">
            <v>50</v>
          </cell>
          <cell r="I52" t="e">
            <v>#N/A</v>
          </cell>
        </row>
        <row r="53">
          <cell r="B53" t="str">
            <v>DUFOUR SYLVAIN</v>
          </cell>
          <cell r="C53" t="str">
            <v>VELO CLUB UNION HALLUIN</v>
          </cell>
          <cell r="D53">
            <v>65</v>
          </cell>
          <cell r="E53">
            <v>0</v>
          </cell>
          <cell r="F53">
            <v>0</v>
          </cell>
          <cell r="G53">
            <v>5</v>
          </cell>
          <cell r="H53">
            <v>51</v>
          </cell>
          <cell r="I53">
            <v>9</v>
          </cell>
        </row>
        <row r="54">
          <cell r="B54" t="str">
            <v>AUSSEMS JEAN-YVES</v>
          </cell>
          <cell r="C54" t="str">
            <v>UNION SPORTIVE SAINT ANDRE</v>
          </cell>
          <cell r="D54">
            <v>59</v>
          </cell>
          <cell r="E54">
            <v>0</v>
          </cell>
          <cell r="F54">
            <v>0</v>
          </cell>
          <cell r="G54">
            <v>10</v>
          </cell>
          <cell r="H54">
            <v>52</v>
          </cell>
          <cell r="I54" t="e">
            <v>#N/A</v>
          </cell>
        </row>
        <row r="55">
          <cell r="B55" t="str">
            <v>CHOQUET JULIEN</v>
          </cell>
          <cell r="C55" t="str">
            <v>UNION SPORTIVE SAINT ANDRE</v>
          </cell>
          <cell r="D55">
            <v>71</v>
          </cell>
          <cell r="E55">
            <v>0</v>
          </cell>
          <cell r="F55">
            <v>0</v>
          </cell>
          <cell r="G55">
            <v>14</v>
          </cell>
          <cell r="H55">
            <v>53</v>
          </cell>
          <cell r="I55" t="e">
            <v>#N/A</v>
          </cell>
        </row>
        <row r="56">
          <cell r="B56" t="str">
            <v>MENTRE ETIENNE</v>
          </cell>
          <cell r="C56" t="str">
            <v>FLEURBAIX TEAM SHARK VTT</v>
          </cell>
          <cell r="D56">
            <v>56</v>
          </cell>
          <cell r="E56">
            <v>0</v>
          </cell>
          <cell r="F56">
            <v>0</v>
          </cell>
          <cell r="G56">
            <v>3</v>
          </cell>
          <cell r="H56">
            <v>54</v>
          </cell>
          <cell r="I56" t="e">
            <v>#N/A</v>
          </cell>
        </row>
        <row r="57">
          <cell r="B57" t="str">
            <v>MANTEAU SAMUEL</v>
          </cell>
          <cell r="C57" t="str">
            <v>LINSELLES CYCLISME</v>
          </cell>
          <cell r="D57">
            <v>54</v>
          </cell>
          <cell r="E57">
            <v>0</v>
          </cell>
          <cell r="F57">
            <v>0</v>
          </cell>
          <cell r="G57">
            <v>4</v>
          </cell>
          <cell r="H57">
            <v>55</v>
          </cell>
          <cell r="I57" t="e">
            <v>#N/A</v>
          </cell>
        </row>
        <row r="58">
          <cell r="B58" t="str">
            <v>BERTHE THOMAS</v>
          </cell>
          <cell r="C58" t="str">
            <v>UNION SPORTIVE VALENCIENNES MARLY</v>
          </cell>
          <cell r="D58">
            <v>74</v>
          </cell>
          <cell r="E58">
            <v>0</v>
          </cell>
          <cell r="F58">
            <v>1</v>
          </cell>
          <cell r="G58">
            <v>4</v>
          </cell>
          <cell r="H58">
            <v>56</v>
          </cell>
          <cell r="I58" t="e">
            <v>#N/A</v>
          </cell>
        </row>
        <row r="59">
          <cell r="B59" t="str">
            <v>TAHON SIMON</v>
          </cell>
          <cell r="C59" t="str">
            <v>AGNY AMICALE LAIQUE</v>
          </cell>
          <cell r="D59">
            <v>48</v>
          </cell>
          <cell r="E59">
            <v>0</v>
          </cell>
          <cell r="F59">
            <v>0</v>
          </cell>
          <cell r="G59">
            <v>8</v>
          </cell>
          <cell r="H59">
            <v>57</v>
          </cell>
          <cell r="I59" t="e">
            <v>#N/A</v>
          </cell>
        </row>
        <row r="60">
          <cell r="B60" t="str">
            <v>GAMAND MEYRINE</v>
          </cell>
          <cell r="C60" t="str">
            <v>BAPAUME CLUB CYCLISTE</v>
          </cell>
          <cell r="D60">
            <v>46</v>
          </cell>
          <cell r="E60">
            <v>0</v>
          </cell>
          <cell r="F60">
            <v>0</v>
          </cell>
          <cell r="G60">
            <v>10</v>
          </cell>
          <cell r="H60">
            <v>58</v>
          </cell>
          <cell r="I60" t="e">
            <v>#N/A</v>
          </cell>
        </row>
        <row r="61">
          <cell r="B61" t="str">
            <v>CANU CHRISTIAN</v>
          </cell>
          <cell r="C61" t="str">
            <v>ETOILE CYCLISTE TOURCOING</v>
          </cell>
          <cell r="D61">
            <v>58</v>
          </cell>
          <cell r="E61">
            <v>0</v>
          </cell>
          <cell r="F61">
            <v>0</v>
          </cell>
          <cell r="G61">
            <v>14</v>
          </cell>
          <cell r="H61">
            <v>59</v>
          </cell>
          <cell r="I61" t="e">
            <v>#N/A</v>
          </cell>
        </row>
        <row r="62">
          <cell r="B62" t="str">
            <v>GEORGES DAVID</v>
          </cell>
          <cell r="C62" t="str">
            <v>UNION SPORTIVE VALENCIENNES MARLY</v>
          </cell>
          <cell r="D62">
            <v>43</v>
          </cell>
          <cell r="E62">
            <v>0</v>
          </cell>
          <cell r="F62">
            <v>0</v>
          </cell>
          <cell r="G62">
            <v>4</v>
          </cell>
          <cell r="H62">
            <v>60</v>
          </cell>
          <cell r="I62" t="e">
            <v>#N/A</v>
          </cell>
        </row>
        <row r="63">
          <cell r="B63" t="str">
            <v>DELIESSCHE YANNICK</v>
          </cell>
          <cell r="C63" t="str">
            <v>AGNY AMICALE LAIQUE</v>
          </cell>
          <cell r="D63">
            <v>65</v>
          </cell>
          <cell r="E63">
            <v>0</v>
          </cell>
          <cell r="F63">
            <v>0</v>
          </cell>
          <cell r="G63">
            <v>6</v>
          </cell>
          <cell r="H63">
            <v>61</v>
          </cell>
          <cell r="I63" t="e">
            <v>#N/A</v>
          </cell>
        </row>
        <row r="64">
          <cell r="B64" t="str">
            <v>DINGREVILLE JEAN-JACQUES</v>
          </cell>
          <cell r="C64" t="str">
            <v>UNION SPORTIVE SAINT ANDRE</v>
          </cell>
          <cell r="D64">
            <v>42</v>
          </cell>
          <cell r="E64">
            <v>0</v>
          </cell>
          <cell r="F64">
            <v>0</v>
          </cell>
          <cell r="G64">
            <v>3</v>
          </cell>
          <cell r="H64">
            <v>62</v>
          </cell>
          <cell r="I64" t="e">
            <v>#N/A</v>
          </cell>
        </row>
        <row r="65">
          <cell r="B65" t="str">
            <v>GEORGES OLIVIER</v>
          </cell>
          <cell r="C65" t="str">
            <v>UNION SPORTIVE VALENCIENNES MARLY</v>
          </cell>
          <cell r="D65">
            <v>42</v>
          </cell>
          <cell r="E65">
            <v>0</v>
          </cell>
          <cell r="F65">
            <v>0</v>
          </cell>
          <cell r="G65">
            <v>4</v>
          </cell>
          <cell r="H65">
            <v>63</v>
          </cell>
          <cell r="I65" t="e">
            <v>#N/A</v>
          </cell>
        </row>
        <row r="66">
          <cell r="B66" t="str">
            <v>MALLET DAVID</v>
          </cell>
          <cell r="C66" t="str">
            <v>UNION SPORTIVE SAINT ANDRE</v>
          </cell>
          <cell r="D66">
            <v>42</v>
          </cell>
          <cell r="E66">
            <v>0</v>
          </cell>
          <cell r="F66">
            <v>0</v>
          </cell>
          <cell r="G66">
            <v>11</v>
          </cell>
          <cell r="H66">
            <v>64</v>
          </cell>
          <cell r="I66" t="e">
            <v>#N/A</v>
          </cell>
        </row>
        <row r="67">
          <cell r="B67" t="str">
            <v>PARDON CHRISTOPHE</v>
          </cell>
          <cell r="C67" t="str">
            <v>LA CHERIZIENNE - VILLE DE CHAUNY</v>
          </cell>
          <cell r="D67">
            <v>38</v>
          </cell>
          <cell r="E67">
            <v>0</v>
          </cell>
          <cell r="F67">
            <v>0</v>
          </cell>
          <cell r="G67">
            <v>2</v>
          </cell>
          <cell r="H67">
            <v>65</v>
          </cell>
          <cell r="I67" t="e">
            <v>#N/A</v>
          </cell>
        </row>
        <row r="68">
          <cell r="B68" t="str">
            <v>STAQUET AURELIEN</v>
          </cell>
          <cell r="C68" t="str">
            <v>SAULZOIR MONTRECOURT CYCLING CLUB</v>
          </cell>
          <cell r="D68">
            <v>36</v>
          </cell>
          <cell r="E68">
            <v>0</v>
          </cell>
          <cell r="F68">
            <v>0</v>
          </cell>
          <cell r="G68">
            <v>10</v>
          </cell>
          <cell r="H68">
            <v>66</v>
          </cell>
          <cell r="I68" t="e">
            <v>#N/A</v>
          </cell>
        </row>
        <row r="69">
          <cell r="B69" t="str">
            <v>TRISTRAM JESSY</v>
          </cell>
          <cell r="C69" t="str">
            <v>FLEURBAIX TEAM SHARK VTT</v>
          </cell>
          <cell r="D69">
            <v>36</v>
          </cell>
          <cell r="E69">
            <v>0</v>
          </cell>
          <cell r="F69">
            <v>0</v>
          </cell>
          <cell r="G69">
            <v>2</v>
          </cell>
          <cell r="H69">
            <v>67</v>
          </cell>
          <cell r="I69" t="e">
            <v>#N/A</v>
          </cell>
        </row>
        <row r="70">
          <cell r="B70" t="str">
            <v>LEROY LUDOVIC</v>
          </cell>
          <cell r="C70" t="str">
            <v>ETOILE CYCLISTE TOURCOING</v>
          </cell>
          <cell r="D70">
            <v>35</v>
          </cell>
          <cell r="E70">
            <v>0</v>
          </cell>
          <cell r="F70">
            <v>0</v>
          </cell>
          <cell r="G70">
            <v>9</v>
          </cell>
          <cell r="H70">
            <v>68</v>
          </cell>
          <cell r="I70">
            <v>27</v>
          </cell>
        </row>
        <row r="71">
          <cell r="B71" t="str">
            <v>DEJEAN GILLES</v>
          </cell>
          <cell r="C71" t="str">
            <v>TEAM STYLE FLINES LES MORTAGNE</v>
          </cell>
          <cell r="D71">
            <v>33</v>
          </cell>
          <cell r="E71">
            <v>0</v>
          </cell>
          <cell r="F71">
            <v>0</v>
          </cell>
          <cell r="G71">
            <v>7</v>
          </cell>
          <cell r="H71">
            <v>69</v>
          </cell>
          <cell r="I71" t="e">
            <v>#N/A</v>
          </cell>
        </row>
        <row r="72">
          <cell r="B72" t="str">
            <v>RICHARD CLOTHAIRE</v>
          </cell>
          <cell r="C72" t="str">
            <v>AGNY AMICALE LAIQUE</v>
          </cell>
          <cell r="D72">
            <v>48</v>
          </cell>
          <cell r="E72">
            <v>0</v>
          </cell>
          <cell r="F72">
            <v>1</v>
          </cell>
          <cell r="G72">
            <v>3</v>
          </cell>
          <cell r="H72">
            <v>70</v>
          </cell>
          <cell r="I72" t="e">
            <v>#N/A</v>
          </cell>
        </row>
        <row r="73">
          <cell r="B73" t="str">
            <v>GILLES NICOLAS</v>
          </cell>
          <cell r="C73" t="str">
            <v>ETOILE CYCLISTE TOURCOING</v>
          </cell>
          <cell r="D73">
            <v>30</v>
          </cell>
          <cell r="E73">
            <v>0</v>
          </cell>
          <cell r="F73">
            <v>0</v>
          </cell>
          <cell r="G73">
            <v>8</v>
          </cell>
          <cell r="H73">
            <v>71</v>
          </cell>
          <cell r="I73">
            <v>31</v>
          </cell>
        </row>
        <row r="74">
          <cell r="B74" t="str">
            <v>LETOMBE CHRISTOPHE</v>
          </cell>
          <cell r="C74" t="str">
            <v>BEUVRY CLUB LEO LAGRANGE</v>
          </cell>
          <cell r="D74">
            <v>30</v>
          </cell>
          <cell r="E74">
            <v>0</v>
          </cell>
          <cell r="F74">
            <v>0</v>
          </cell>
          <cell r="G74">
            <v>7</v>
          </cell>
          <cell r="H74">
            <v>72</v>
          </cell>
          <cell r="I74" t="e">
            <v>#N/A</v>
          </cell>
        </row>
        <row r="75">
          <cell r="B75" t="str">
            <v>VANDEN TORREN MAXIME</v>
          </cell>
          <cell r="C75" t="str">
            <v>MANQUEVILLE LILLERS CLUB CYCLISTE</v>
          </cell>
          <cell r="D75">
            <v>30</v>
          </cell>
          <cell r="E75">
            <v>0</v>
          </cell>
          <cell r="F75">
            <v>0</v>
          </cell>
          <cell r="G75">
            <v>4</v>
          </cell>
          <cell r="H75">
            <v>73</v>
          </cell>
          <cell r="I75" t="e">
            <v>#N/A</v>
          </cell>
        </row>
        <row r="76">
          <cell r="B76" t="str">
            <v>HUNNINCK PAUL</v>
          </cell>
          <cell r="C76" t="str">
            <v>UNION SPORTIVE VALENCIENNES MARLY</v>
          </cell>
          <cell r="D76">
            <v>29</v>
          </cell>
          <cell r="E76">
            <v>0</v>
          </cell>
          <cell r="F76">
            <v>0</v>
          </cell>
          <cell r="G76">
            <v>7</v>
          </cell>
          <cell r="H76">
            <v>74</v>
          </cell>
          <cell r="I76" t="e">
            <v>#N/A</v>
          </cell>
        </row>
        <row r="77">
          <cell r="B77" t="str">
            <v>SANGNIER MARC</v>
          </cell>
          <cell r="C77" t="str">
            <v>FLEURBAIX TEAM SHARK VTT</v>
          </cell>
          <cell r="D77">
            <v>29</v>
          </cell>
          <cell r="E77">
            <v>0</v>
          </cell>
          <cell r="F77">
            <v>0</v>
          </cell>
          <cell r="G77">
            <v>7</v>
          </cell>
          <cell r="H77">
            <v>75</v>
          </cell>
          <cell r="I77">
            <v>28</v>
          </cell>
        </row>
        <row r="78">
          <cell r="B78" t="str">
            <v>DELY ANTHONY</v>
          </cell>
          <cell r="C78" t="str">
            <v>TEAM B.B.L. HERGNIES</v>
          </cell>
          <cell r="D78">
            <v>26</v>
          </cell>
          <cell r="E78">
            <v>0</v>
          </cell>
          <cell r="F78">
            <v>0</v>
          </cell>
          <cell r="G78">
            <v>6</v>
          </cell>
          <cell r="H78">
            <v>76</v>
          </cell>
          <cell r="I78" t="e">
            <v>#N/A</v>
          </cell>
        </row>
        <row r="79">
          <cell r="B79" t="str">
            <v>POT FREDERIC</v>
          </cell>
          <cell r="C79" t="str">
            <v>ETOILE CYCLISTE FEIGNIES</v>
          </cell>
          <cell r="D79">
            <v>26</v>
          </cell>
          <cell r="E79">
            <v>0</v>
          </cell>
          <cell r="F79">
            <v>0</v>
          </cell>
          <cell r="G79">
            <v>4</v>
          </cell>
          <cell r="H79">
            <v>77</v>
          </cell>
          <cell r="I79" t="e">
            <v>#N/A</v>
          </cell>
        </row>
        <row r="80">
          <cell r="B80" t="str">
            <v>GILLOT JULIEN</v>
          </cell>
          <cell r="C80" t="str">
            <v>GILLOT CYCLING CLUB FEIGNIES</v>
          </cell>
          <cell r="D80">
            <v>25</v>
          </cell>
          <cell r="E80">
            <v>0</v>
          </cell>
          <cell r="F80">
            <v>1</v>
          </cell>
          <cell r="G80">
            <v>1</v>
          </cell>
          <cell r="H80">
            <v>78</v>
          </cell>
          <cell r="I80" t="e">
            <v>#N/A</v>
          </cell>
        </row>
        <row r="81">
          <cell r="B81" t="str">
            <v>GRAUX ERIC</v>
          </cell>
          <cell r="C81" t="str">
            <v>CAMPHIN EN CAREMBAULT CYCLING TEAM</v>
          </cell>
          <cell r="D81">
            <v>25</v>
          </cell>
          <cell r="E81">
            <v>0</v>
          </cell>
          <cell r="F81">
            <v>0</v>
          </cell>
          <cell r="G81">
            <v>2</v>
          </cell>
          <cell r="H81">
            <v>79</v>
          </cell>
          <cell r="I81" t="e">
            <v>#N/A</v>
          </cell>
        </row>
        <row r="82">
          <cell r="B82" t="str">
            <v>MONNIER SEBASTIEN</v>
          </cell>
          <cell r="C82" t="str">
            <v>TEAM BOUSIES</v>
          </cell>
          <cell r="D82">
            <v>25</v>
          </cell>
          <cell r="E82">
            <v>0</v>
          </cell>
          <cell r="F82">
            <v>0</v>
          </cell>
          <cell r="G82">
            <v>2</v>
          </cell>
          <cell r="H82">
            <v>80</v>
          </cell>
          <cell r="I82" t="e">
            <v>#N/A</v>
          </cell>
        </row>
        <row r="83">
          <cell r="B83" t="str">
            <v>BORCEUX JERRY</v>
          </cell>
          <cell r="C83" t="str">
            <v>U.C. CAPELLOISE FOURMIES</v>
          </cell>
          <cell r="D83">
            <v>22</v>
          </cell>
          <cell r="E83">
            <v>0</v>
          </cell>
          <cell r="F83">
            <v>0</v>
          </cell>
          <cell r="G83">
            <v>1</v>
          </cell>
          <cell r="H83">
            <v>81</v>
          </cell>
          <cell r="I83" t="e">
            <v>#N/A</v>
          </cell>
        </row>
        <row r="84">
          <cell r="B84" t="str">
            <v>BARBIEUX FRANCK</v>
          </cell>
          <cell r="C84" t="str">
            <v>UNION SPORTIVE VALENCIENNES MARLY</v>
          </cell>
          <cell r="D84">
            <v>21</v>
          </cell>
          <cell r="E84">
            <v>0</v>
          </cell>
          <cell r="F84">
            <v>0</v>
          </cell>
          <cell r="G84">
            <v>2</v>
          </cell>
          <cell r="H84">
            <v>82</v>
          </cell>
          <cell r="I84" t="e">
            <v>#N/A</v>
          </cell>
        </row>
        <row r="85">
          <cell r="B85" t="str">
            <v>VALKENAERE NICOLAS</v>
          </cell>
          <cell r="C85" t="str">
            <v>TEAM LABIERE BAILLEUL</v>
          </cell>
          <cell r="D85">
            <v>21</v>
          </cell>
          <cell r="E85">
            <v>0</v>
          </cell>
          <cell r="F85">
            <v>0</v>
          </cell>
          <cell r="G85">
            <v>7</v>
          </cell>
          <cell r="H85">
            <v>83</v>
          </cell>
          <cell r="I85" t="e">
            <v>#N/A</v>
          </cell>
        </row>
        <row r="86">
          <cell r="B86" t="str">
            <v>DELPLACE SYLVIAN</v>
          </cell>
          <cell r="C86" t="str">
            <v>MANQUEVILLE LILLERS CLUB CYCLISTE</v>
          </cell>
          <cell r="D86">
            <v>20</v>
          </cell>
          <cell r="E86">
            <v>0</v>
          </cell>
          <cell r="F86">
            <v>0</v>
          </cell>
          <cell r="G86">
            <v>5</v>
          </cell>
          <cell r="H86">
            <v>84</v>
          </cell>
          <cell r="I86" t="e">
            <v>#N/A</v>
          </cell>
        </row>
        <row r="87">
          <cell r="B87" t="str">
            <v>BAYART LUC</v>
          </cell>
          <cell r="C87" t="str">
            <v>BIACHE ST VAAST VELO CLUB</v>
          </cell>
          <cell r="D87">
            <v>19</v>
          </cell>
          <cell r="E87">
            <v>0</v>
          </cell>
          <cell r="F87">
            <v>0</v>
          </cell>
          <cell r="G87">
            <v>2</v>
          </cell>
          <cell r="H87">
            <v>85</v>
          </cell>
          <cell r="I87" t="e">
            <v>#N/A</v>
          </cell>
        </row>
        <row r="88">
          <cell r="B88" t="str">
            <v>CAZE LOIC</v>
          </cell>
          <cell r="C88" t="str">
            <v>ASSOCIATION CYCLISTE D'ETROEUNGT</v>
          </cell>
          <cell r="D88">
            <v>19</v>
          </cell>
          <cell r="E88">
            <v>0</v>
          </cell>
          <cell r="F88">
            <v>0</v>
          </cell>
          <cell r="G88">
            <v>2</v>
          </cell>
          <cell r="H88">
            <v>86</v>
          </cell>
          <cell r="I88" t="e">
            <v>#N/A</v>
          </cell>
        </row>
        <row r="89">
          <cell r="B89" t="str">
            <v>CODDEVILLE RUDY</v>
          </cell>
          <cell r="C89" t="str">
            <v>ESPOIR CYCLISTE WAMBRECHIES MARQUETTE</v>
          </cell>
          <cell r="D89">
            <v>19</v>
          </cell>
          <cell r="E89">
            <v>0</v>
          </cell>
          <cell r="F89">
            <v>0</v>
          </cell>
          <cell r="G89">
            <v>6</v>
          </cell>
          <cell r="H89">
            <v>87</v>
          </cell>
          <cell r="I89" t="e">
            <v>#N/A</v>
          </cell>
        </row>
        <row r="90">
          <cell r="B90" t="str">
            <v>BOUVET GRICOURT HUGO</v>
          </cell>
          <cell r="C90" t="str">
            <v>ESPOIR CYCLISTE WAMBRECHIES MARQUETTE</v>
          </cell>
          <cell r="D90">
            <v>12</v>
          </cell>
          <cell r="E90">
            <v>0</v>
          </cell>
          <cell r="F90">
            <v>0</v>
          </cell>
          <cell r="G90">
            <v>2</v>
          </cell>
          <cell r="H90">
            <v>88</v>
          </cell>
          <cell r="I90" t="e">
            <v>#N/A</v>
          </cell>
        </row>
        <row r="91">
          <cell r="B91" t="str">
            <v>VAN-NIEUWENBORGH QUENTIN</v>
          </cell>
          <cell r="C91" t="str">
            <v>CYCLO CLUB ORCHIES</v>
          </cell>
          <cell r="D91">
            <v>12</v>
          </cell>
          <cell r="E91">
            <v>0</v>
          </cell>
          <cell r="F91">
            <v>0</v>
          </cell>
          <cell r="G91">
            <v>6</v>
          </cell>
          <cell r="H91">
            <v>89</v>
          </cell>
          <cell r="I91" t="e">
            <v>#N/A</v>
          </cell>
        </row>
        <row r="92">
          <cell r="B92" t="str">
            <v>QUEANT JEREMIE</v>
          </cell>
          <cell r="C92" t="str">
            <v>TEAM DECOPUB PROVILLE</v>
          </cell>
          <cell r="D92">
            <v>10</v>
          </cell>
          <cell r="E92">
            <v>0</v>
          </cell>
          <cell r="F92">
            <v>0</v>
          </cell>
          <cell r="G92">
            <v>1</v>
          </cell>
          <cell r="H92">
            <v>90</v>
          </cell>
          <cell r="I92" t="e">
            <v>#N/A</v>
          </cell>
        </row>
        <row r="93">
          <cell r="B93" t="str">
            <v>DAGHELET THOMAS</v>
          </cell>
          <cell r="C93" t="str">
            <v>ESPOIR CYCLISTE WAMBRECHIES MARQUETTE</v>
          </cell>
          <cell r="D93">
            <v>9</v>
          </cell>
          <cell r="E93">
            <v>0</v>
          </cell>
          <cell r="F93">
            <v>0</v>
          </cell>
          <cell r="G93">
            <v>6</v>
          </cell>
          <cell r="H93">
            <v>91</v>
          </cell>
          <cell r="I93" t="e">
            <v>#N/A</v>
          </cell>
        </row>
        <row r="94">
          <cell r="B94" t="str">
            <v>COLIN DANIEL</v>
          </cell>
          <cell r="C94" t="str">
            <v>VELO CLUB AMANDINOIS</v>
          </cell>
          <cell r="D94">
            <v>8</v>
          </cell>
          <cell r="E94">
            <v>0</v>
          </cell>
          <cell r="F94">
            <v>0</v>
          </cell>
          <cell r="G94">
            <v>1</v>
          </cell>
          <cell r="H94">
            <v>92</v>
          </cell>
          <cell r="I94" t="e">
            <v>#N/A</v>
          </cell>
        </row>
        <row r="95">
          <cell r="B95" t="str">
            <v>DONDAINE PASCAL</v>
          </cell>
          <cell r="C95" t="str">
            <v>NEW ORANGE TEAM BOUSBECQUE</v>
          </cell>
          <cell r="D95">
            <v>8</v>
          </cell>
          <cell r="E95">
            <v>0</v>
          </cell>
          <cell r="F95">
            <v>0</v>
          </cell>
          <cell r="G95">
            <v>3</v>
          </cell>
          <cell r="H95">
            <v>93</v>
          </cell>
          <cell r="I95" t="str">
            <v>AB</v>
          </cell>
        </row>
        <row r="96">
          <cell r="B96" t="str">
            <v>LARGEAU FREDERIC</v>
          </cell>
          <cell r="C96" t="str">
            <v>SAULZOIR MONTRECOURT CYCLING CLUB</v>
          </cell>
          <cell r="D96">
            <v>8</v>
          </cell>
          <cell r="E96">
            <v>0</v>
          </cell>
          <cell r="F96">
            <v>0</v>
          </cell>
          <cell r="G96">
            <v>3</v>
          </cell>
          <cell r="H96">
            <v>94</v>
          </cell>
          <cell r="I96" t="e">
            <v>#N/A</v>
          </cell>
        </row>
        <row r="97">
          <cell r="B97" t="str">
            <v>BURY FANNY</v>
          </cell>
          <cell r="C97" t="str">
            <v>ETOILE CYCLISTE LIEU ST AMAND</v>
          </cell>
          <cell r="D97">
            <v>7</v>
          </cell>
          <cell r="E97">
            <v>0</v>
          </cell>
          <cell r="F97">
            <v>0</v>
          </cell>
          <cell r="G97">
            <v>7</v>
          </cell>
          <cell r="H97">
            <v>95</v>
          </cell>
          <cell r="I97" t="e">
            <v>#N/A</v>
          </cell>
        </row>
        <row r="98">
          <cell r="B98" t="str">
            <v>MOULIN FELIX</v>
          </cell>
          <cell r="C98" t="str">
            <v>TEAM SPECIALIZED LILLE</v>
          </cell>
          <cell r="D98">
            <v>7</v>
          </cell>
          <cell r="E98">
            <v>0</v>
          </cell>
          <cell r="F98">
            <v>0</v>
          </cell>
          <cell r="G98">
            <v>4</v>
          </cell>
          <cell r="H98">
            <v>96</v>
          </cell>
          <cell r="I98" t="e">
            <v>#N/A</v>
          </cell>
        </row>
        <row r="99">
          <cell r="B99" t="str">
            <v>NOWAK FREDDY</v>
          </cell>
          <cell r="C99" t="str">
            <v>LEFOREST CYCLO CLUB</v>
          </cell>
          <cell r="D99">
            <v>7</v>
          </cell>
          <cell r="E99">
            <v>0</v>
          </cell>
          <cell r="F99">
            <v>0</v>
          </cell>
          <cell r="G99">
            <v>4</v>
          </cell>
          <cell r="H99">
            <v>97</v>
          </cell>
          <cell r="I99" t="e">
            <v>#N/A</v>
          </cell>
        </row>
        <row r="100">
          <cell r="B100" t="str">
            <v>THIERCELIN CYRIL</v>
          </cell>
          <cell r="C100" t="str">
            <v>UNION SPORTIVE SAINT ANDRE</v>
          </cell>
          <cell r="D100">
            <v>6</v>
          </cell>
          <cell r="E100">
            <v>0</v>
          </cell>
          <cell r="F100">
            <v>0</v>
          </cell>
          <cell r="G100">
            <v>1</v>
          </cell>
          <cell r="H100">
            <v>98</v>
          </cell>
          <cell r="I100" t="e">
            <v>#N/A</v>
          </cell>
        </row>
        <row r="101">
          <cell r="B101" t="str">
            <v>DHAUSSY MELVIN</v>
          </cell>
          <cell r="C101" t="str">
            <v>AGNY AMICALE LAIQUE</v>
          </cell>
          <cell r="D101">
            <v>5</v>
          </cell>
          <cell r="E101">
            <v>0</v>
          </cell>
          <cell r="F101">
            <v>0</v>
          </cell>
          <cell r="G101">
            <v>2</v>
          </cell>
          <cell r="H101">
            <v>99</v>
          </cell>
          <cell r="I101" t="e">
            <v>#N/A</v>
          </cell>
        </row>
        <row r="102">
          <cell r="B102" t="str">
            <v>RICHARD AMANDINE</v>
          </cell>
          <cell r="C102" t="str">
            <v>T.C.S.P. 59 - FERRIERE LA GRANDE</v>
          </cell>
          <cell r="D102">
            <v>5</v>
          </cell>
          <cell r="E102">
            <v>0</v>
          </cell>
          <cell r="F102">
            <v>0</v>
          </cell>
          <cell r="G102">
            <v>5</v>
          </cell>
          <cell r="H102">
            <v>100</v>
          </cell>
          <cell r="I102" t="e">
            <v>#N/A</v>
          </cell>
        </row>
        <row r="103">
          <cell r="B103" t="str">
            <v>ROLLAND PASCAL</v>
          </cell>
          <cell r="C103" t="str">
            <v>TEAM BOUSIES</v>
          </cell>
          <cell r="D103">
            <v>5</v>
          </cell>
          <cell r="E103">
            <v>0</v>
          </cell>
          <cell r="F103">
            <v>0</v>
          </cell>
          <cell r="G103">
            <v>2</v>
          </cell>
          <cell r="H103">
            <v>101</v>
          </cell>
          <cell r="I103" t="e">
            <v>#N/A</v>
          </cell>
        </row>
        <row r="104">
          <cell r="B104" t="str">
            <v>D HEILLY DAMIEN</v>
          </cell>
          <cell r="C104" t="str">
            <v>UNION SPORTIVE SAINT ANDRE</v>
          </cell>
          <cell r="D104">
            <v>4</v>
          </cell>
          <cell r="E104">
            <v>0</v>
          </cell>
          <cell r="F104">
            <v>0</v>
          </cell>
          <cell r="G104">
            <v>1</v>
          </cell>
          <cell r="H104">
            <v>102</v>
          </cell>
          <cell r="I104">
            <v>25</v>
          </cell>
        </row>
        <row r="105">
          <cell r="B105" t="str">
            <v>GUSTAVE DIMITRI</v>
          </cell>
          <cell r="C105" t="str">
            <v>ESPOIR CYCLISTE WAMBRECHIES MARQUETTE</v>
          </cell>
          <cell r="D105">
            <v>4</v>
          </cell>
          <cell r="E105">
            <v>0</v>
          </cell>
          <cell r="F105">
            <v>0</v>
          </cell>
          <cell r="G105">
            <v>4</v>
          </cell>
          <cell r="H105">
            <v>103</v>
          </cell>
          <cell r="I105" t="e">
            <v>#N/A</v>
          </cell>
        </row>
        <row r="106">
          <cell r="B106" t="str">
            <v>LELEU GUILLAUME</v>
          </cell>
          <cell r="C106" t="str">
            <v>CYCLO CLUB WAVRIN</v>
          </cell>
          <cell r="D106">
            <v>4</v>
          </cell>
          <cell r="E106">
            <v>0</v>
          </cell>
          <cell r="F106">
            <v>0</v>
          </cell>
          <cell r="G106">
            <v>4</v>
          </cell>
          <cell r="H106">
            <v>104</v>
          </cell>
          <cell r="I106" t="e">
            <v>#N/A</v>
          </cell>
        </row>
        <row r="107">
          <cell r="B107" t="str">
            <v>TOURNEMAINE LAURENT</v>
          </cell>
          <cell r="C107" t="str">
            <v>LEFOREST CYCLO CLUB</v>
          </cell>
          <cell r="D107">
            <v>4</v>
          </cell>
          <cell r="E107">
            <v>0</v>
          </cell>
          <cell r="F107">
            <v>0</v>
          </cell>
          <cell r="G107">
            <v>4</v>
          </cell>
          <cell r="H107">
            <v>105</v>
          </cell>
          <cell r="I107" t="e">
            <v>#N/A</v>
          </cell>
        </row>
        <row r="108">
          <cell r="B108" t="str">
            <v>VIVIER DANIEL</v>
          </cell>
          <cell r="C108" t="str">
            <v>UNION SPORTIVE SAINT ANDRE</v>
          </cell>
          <cell r="D108">
            <v>3</v>
          </cell>
          <cell r="E108">
            <v>0</v>
          </cell>
          <cell r="F108">
            <v>0</v>
          </cell>
          <cell r="G108">
            <v>3</v>
          </cell>
          <cell r="H108">
            <v>106</v>
          </cell>
          <cell r="I108">
            <v>34</v>
          </cell>
        </row>
        <row r="109">
          <cell r="B109" t="str">
            <v>BOULET FREDERICK</v>
          </cell>
          <cell r="C109" t="str">
            <v>CYCLO CLUB WAVRIN</v>
          </cell>
          <cell r="D109">
            <v>2</v>
          </cell>
          <cell r="E109">
            <v>0</v>
          </cell>
          <cell r="F109">
            <v>0</v>
          </cell>
          <cell r="G109">
            <v>2</v>
          </cell>
          <cell r="H109">
            <v>107</v>
          </cell>
          <cell r="I109" t="e">
            <v>#N/A</v>
          </cell>
        </row>
        <row r="110">
          <cell r="B110" t="str">
            <v>CLAISSE PHILIPPE</v>
          </cell>
          <cell r="C110" t="str">
            <v>UNION SPORTIVE VALENCIENNES MARLY</v>
          </cell>
          <cell r="D110">
            <v>2</v>
          </cell>
          <cell r="E110">
            <v>0</v>
          </cell>
          <cell r="F110">
            <v>0</v>
          </cell>
          <cell r="G110">
            <v>2</v>
          </cell>
          <cell r="H110">
            <v>108</v>
          </cell>
          <cell r="I110" t="e">
            <v>#N/A</v>
          </cell>
        </row>
        <row r="111">
          <cell r="B111" t="str">
            <v>LECLERCQ ALEXIS</v>
          </cell>
          <cell r="C111" t="str">
            <v>CAMPHIN EN CAREMBAULT CYCLING TEAM</v>
          </cell>
          <cell r="D111">
            <v>2</v>
          </cell>
          <cell r="E111">
            <v>0</v>
          </cell>
          <cell r="F111">
            <v>0</v>
          </cell>
          <cell r="G111">
            <v>2</v>
          </cell>
          <cell r="H111">
            <v>109</v>
          </cell>
          <cell r="I111" t="e">
            <v>#N/A</v>
          </cell>
        </row>
        <row r="112">
          <cell r="B112" t="str">
            <v>MUI PHILIPPE HOO TONG</v>
          </cell>
          <cell r="C112" t="str">
            <v>ESPOIR CYCLISTE WAMBRECHIES MARQUETTE</v>
          </cell>
          <cell r="D112">
            <v>2</v>
          </cell>
          <cell r="E112">
            <v>0</v>
          </cell>
          <cell r="F112">
            <v>0</v>
          </cell>
          <cell r="G112">
            <v>2</v>
          </cell>
          <cell r="H112">
            <v>110</v>
          </cell>
          <cell r="I112" t="e">
            <v>#N/A</v>
          </cell>
        </row>
        <row r="113">
          <cell r="B113" t="str">
            <v>VANACKER NOAH</v>
          </cell>
          <cell r="C113" t="str">
            <v>ETOILE CYCLISTE TOURCOING</v>
          </cell>
          <cell r="D113">
            <v>2</v>
          </cell>
          <cell r="E113">
            <v>0</v>
          </cell>
          <cell r="F113">
            <v>0</v>
          </cell>
          <cell r="G113">
            <v>2</v>
          </cell>
          <cell r="H113">
            <v>111</v>
          </cell>
          <cell r="I113" t="e">
            <v>#N/A</v>
          </cell>
        </row>
        <row r="114">
          <cell r="B114" t="str">
            <v>BARTKOWIAK JULIEN</v>
          </cell>
          <cell r="C114" t="str">
            <v>MANQUEVILLE LILLERS CLUB CYCLISTE</v>
          </cell>
          <cell r="D114">
            <v>1</v>
          </cell>
          <cell r="E114">
            <v>0</v>
          </cell>
          <cell r="F114">
            <v>0</v>
          </cell>
          <cell r="G114">
            <v>1</v>
          </cell>
          <cell r="H114">
            <v>112</v>
          </cell>
          <cell r="I114" t="e">
            <v>#N/A</v>
          </cell>
        </row>
        <row r="115">
          <cell r="B115" t="str">
            <v>CARTON PATRICK</v>
          </cell>
          <cell r="C115" t="str">
            <v>MANQUEVILLE LILLERS CLUB CYCLISTE</v>
          </cell>
          <cell r="D115">
            <v>1</v>
          </cell>
          <cell r="E115">
            <v>0</v>
          </cell>
          <cell r="F115">
            <v>0</v>
          </cell>
          <cell r="G115">
            <v>1</v>
          </cell>
          <cell r="H115">
            <v>113</v>
          </cell>
          <cell r="I115" t="e">
            <v>#N/A</v>
          </cell>
        </row>
        <row r="116">
          <cell r="B116" t="str">
            <v>DOCHNIAK DOROTHEE</v>
          </cell>
          <cell r="C116" t="str">
            <v>HAVELUY CYCLO CLUB</v>
          </cell>
          <cell r="D116">
            <v>1</v>
          </cell>
          <cell r="E116">
            <v>0</v>
          </cell>
          <cell r="F116">
            <v>0</v>
          </cell>
          <cell r="G116">
            <v>1</v>
          </cell>
          <cell r="H116">
            <v>114</v>
          </cell>
          <cell r="I116" t="e">
            <v>#N/A</v>
          </cell>
        </row>
        <row r="117">
          <cell r="B117" t="str">
            <v>DZIEMBOWSKI GERALD</v>
          </cell>
          <cell r="C117" t="str">
            <v>UNION SPORTIVE VALENCIENNES MARLY</v>
          </cell>
          <cell r="D117">
            <v>1</v>
          </cell>
          <cell r="E117">
            <v>0</v>
          </cell>
          <cell r="F117">
            <v>0</v>
          </cell>
          <cell r="G117">
            <v>1</v>
          </cell>
          <cell r="H117">
            <v>115</v>
          </cell>
          <cell r="I117" t="e">
            <v>#N/A</v>
          </cell>
        </row>
        <row r="118">
          <cell r="B118" t="str">
            <v>LANDAS JEROME</v>
          </cell>
          <cell r="C118" t="str">
            <v>VELO SPRINT DE L'OSTREVENT - AUBERCHICOURT</v>
          </cell>
          <cell r="D118">
            <v>1</v>
          </cell>
          <cell r="E118">
            <v>0</v>
          </cell>
          <cell r="F118">
            <v>0</v>
          </cell>
          <cell r="G118">
            <v>1</v>
          </cell>
          <cell r="H118">
            <v>116</v>
          </cell>
          <cell r="I118" t="e">
            <v>#N/A</v>
          </cell>
        </row>
        <row r="119">
          <cell r="B119" t="str">
            <v>LEGRAS JEAN RAOUL</v>
          </cell>
          <cell r="C119" t="str">
            <v>MANQUEVILLE LILLERS CLUB CYCLISTE</v>
          </cell>
          <cell r="D119">
            <v>1</v>
          </cell>
          <cell r="E119">
            <v>0</v>
          </cell>
          <cell r="F119">
            <v>0</v>
          </cell>
          <cell r="G119">
            <v>1</v>
          </cell>
          <cell r="H119">
            <v>117</v>
          </cell>
          <cell r="I119" t="e">
            <v>#N/A</v>
          </cell>
        </row>
        <row r="120">
          <cell r="B120" t="str">
            <v>MARTINACHE AXEL</v>
          </cell>
          <cell r="C120" t="str">
            <v>CYCLO CLUB ORCHIES</v>
          </cell>
          <cell r="D120">
            <v>1</v>
          </cell>
          <cell r="E120">
            <v>0</v>
          </cell>
          <cell r="F120">
            <v>0</v>
          </cell>
          <cell r="G120">
            <v>1</v>
          </cell>
          <cell r="H120">
            <v>118</v>
          </cell>
          <cell r="I120" t="e">
            <v>#N/A</v>
          </cell>
        </row>
        <row r="121">
          <cell r="B121" t="str">
            <v>ROBERT BENJAMIN</v>
          </cell>
          <cell r="C121" t="str">
            <v>U.C. CAPELLOISE FOURMIES</v>
          </cell>
          <cell r="D121">
            <v>1</v>
          </cell>
          <cell r="E121">
            <v>0</v>
          </cell>
          <cell r="F121">
            <v>0</v>
          </cell>
          <cell r="G121">
            <v>1</v>
          </cell>
          <cell r="H121">
            <v>119</v>
          </cell>
          <cell r="I121" t="e">
            <v>#N/A</v>
          </cell>
        </row>
        <row r="122">
          <cell r="B122" t="str">
            <v>TASSEZ PASCAL</v>
          </cell>
          <cell r="C122" t="str">
            <v>TEAM LABIERE BAILLEUL</v>
          </cell>
          <cell r="D122">
            <v>1</v>
          </cell>
          <cell r="E122">
            <v>0</v>
          </cell>
          <cell r="F122">
            <v>0</v>
          </cell>
          <cell r="G122">
            <v>1</v>
          </cell>
          <cell r="H122">
            <v>120</v>
          </cell>
          <cell r="I122">
            <v>30</v>
          </cell>
        </row>
        <row r="123">
          <cell r="B123" t="str">
            <v>VANDEMEULEBROUCKE KEVIN</v>
          </cell>
          <cell r="C123" t="str">
            <v>UNION SPORTIVE SAINT ANDRE</v>
          </cell>
          <cell r="D123">
            <v>1</v>
          </cell>
          <cell r="E123">
            <v>0</v>
          </cell>
          <cell r="F123">
            <v>0</v>
          </cell>
          <cell r="G123">
            <v>1</v>
          </cell>
          <cell r="H123">
            <v>121</v>
          </cell>
          <cell r="I123" t="e">
            <v>#N/A</v>
          </cell>
        </row>
        <row r="124">
          <cell r="B124" t="str">
            <v>VANDENTORREN CEDRIC</v>
          </cell>
          <cell r="C124" t="str">
            <v>MANQUEVILLE LILLERS CLUB CYCLISTE</v>
          </cell>
          <cell r="D124">
            <v>1</v>
          </cell>
          <cell r="E124">
            <v>0</v>
          </cell>
          <cell r="F124">
            <v>0</v>
          </cell>
          <cell r="G124">
            <v>1</v>
          </cell>
          <cell r="H124">
            <v>122</v>
          </cell>
          <cell r="I124" t="e">
            <v>#N/A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123</v>
          </cell>
          <cell r="I125" t="e">
            <v>#N/A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124</v>
          </cell>
          <cell r="I126" t="e">
            <v>#N/A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125</v>
          </cell>
          <cell r="I127" t="e">
            <v>#N/A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126</v>
          </cell>
          <cell r="I128" t="e">
            <v>#N/A</v>
          </cell>
        </row>
        <row r="129">
          <cell r="B129">
            <v>0</v>
          </cell>
          <cell r="C129" t="e">
            <v>#N/A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127</v>
          </cell>
          <cell r="I129" t="e">
            <v>#N/A</v>
          </cell>
        </row>
        <row r="130">
          <cell r="B130" t="str">
            <v>MACHU PASCAL</v>
          </cell>
          <cell r="C130" t="str">
            <v>AUXI LE CHATEAU VELOCE CLUB AUXILOIS</v>
          </cell>
          <cell r="D130">
            <v>12</v>
          </cell>
          <cell r="E130">
            <v>0</v>
          </cell>
          <cell r="F130">
            <v>0</v>
          </cell>
          <cell r="G130">
            <v>1</v>
          </cell>
          <cell r="H130">
            <v>128</v>
          </cell>
          <cell r="I130" t="e">
            <v>#N/A</v>
          </cell>
        </row>
        <row r="131">
          <cell r="B131">
            <v>0</v>
          </cell>
          <cell r="C131" t="e">
            <v>#N/A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129</v>
          </cell>
          <cell r="I131" t="e">
            <v>#N/A</v>
          </cell>
        </row>
        <row r="132">
          <cell r="B132">
            <v>0</v>
          </cell>
          <cell r="C132" t="e">
            <v>#N/A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130</v>
          </cell>
          <cell r="I132" t="e">
            <v>#N/A</v>
          </cell>
        </row>
        <row r="133">
          <cell r="B133">
            <v>0</v>
          </cell>
          <cell r="C133" t="e">
            <v>#N/A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131</v>
          </cell>
          <cell r="I133" t="e">
            <v>#N/A</v>
          </cell>
        </row>
        <row r="134">
          <cell r="B134">
            <v>0</v>
          </cell>
          <cell r="C134" t="e">
            <v>#N/A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132</v>
          </cell>
          <cell r="I134" t="e">
            <v>#N/A</v>
          </cell>
        </row>
        <row r="135">
          <cell r="B135">
            <v>0</v>
          </cell>
          <cell r="C135" t="e">
            <v>#N/A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133</v>
          </cell>
          <cell r="I135" t="e">
            <v>#N/A</v>
          </cell>
        </row>
        <row r="136">
          <cell r="B136">
            <v>0</v>
          </cell>
          <cell r="C136" t="e">
            <v>#N/A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134</v>
          </cell>
          <cell r="I136" t="e">
            <v>#N/A</v>
          </cell>
        </row>
        <row r="137">
          <cell r="B137">
            <v>0</v>
          </cell>
          <cell r="C137" t="e">
            <v>#N/A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135</v>
          </cell>
          <cell r="I137" t="e">
            <v>#N/A</v>
          </cell>
        </row>
        <row r="138">
          <cell r="B138">
            <v>0</v>
          </cell>
          <cell r="C138" t="e">
            <v>#N/A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136</v>
          </cell>
          <cell r="I138" t="e">
            <v>#N/A</v>
          </cell>
        </row>
        <row r="139">
          <cell r="B139">
            <v>0</v>
          </cell>
          <cell r="C139" t="e">
            <v>#N/A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137</v>
          </cell>
          <cell r="I139" t="e">
            <v>#N/A</v>
          </cell>
        </row>
        <row r="140">
          <cell r="B140">
            <v>0</v>
          </cell>
          <cell r="C140" t="e">
            <v>#N/A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138</v>
          </cell>
          <cell r="I140" t="e">
            <v>#N/A</v>
          </cell>
        </row>
        <row r="141">
          <cell r="B141">
            <v>0</v>
          </cell>
          <cell r="C141" t="e">
            <v>#N/A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139</v>
          </cell>
          <cell r="I141" t="e">
            <v>#N/A</v>
          </cell>
        </row>
        <row r="142">
          <cell r="B142">
            <v>0</v>
          </cell>
          <cell r="C142" t="e">
            <v>#N/A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140</v>
          </cell>
          <cell r="I142" t="e">
            <v>#N/A</v>
          </cell>
        </row>
        <row r="143">
          <cell r="B143">
            <v>0</v>
          </cell>
          <cell r="C143" t="e">
            <v>#N/A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141</v>
          </cell>
          <cell r="I143" t="e">
            <v>#N/A</v>
          </cell>
        </row>
        <row r="144">
          <cell r="B144">
            <v>0</v>
          </cell>
          <cell r="C144" t="e">
            <v>#N/A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142</v>
          </cell>
          <cell r="I144" t="e">
            <v>#N/A</v>
          </cell>
        </row>
        <row r="145">
          <cell r="B145">
            <v>0</v>
          </cell>
          <cell r="C145" t="e">
            <v>#N/A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143</v>
          </cell>
          <cell r="I145" t="e">
            <v>#N/A</v>
          </cell>
        </row>
        <row r="146">
          <cell r="B146" t="str">
            <v>LECONTE STEPHANE</v>
          </cell>
          <cell r="C146" t="str">
            <v>CLUB CYCLISTE DE SALOUEL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144</v>
          </cell>
          <cell r="I146" t="e">
            <v>#N/A</v>
          </cell>
        </row>
        <row r="147">
          <cell r="B147" t="str">
            <v>POULET MARCEL</v>
          </cell>
          <cell r="C147" t="str">
            <v>AMIS DU CYCLISME NESLOIS</v>
          </cell>
          <cell r="D147">
            <v>14</v>
          </cell>
          <cell r="E147">
            <v>0</v>
          </cell>
          <cell r="F147">
            <v>0</v>
          </cell>
          <cell r="G147">
            <v>1</v>
          </cell>
          <cell r="H147">
            <v>145</v>
          </cell>
          <cell r="I147" t="e">
            <v>#N/A</v>
          </cell>
        </row>
        <row r="148">
          <cell r="B148" t="str">
            <v>ALLART OCEANE</v>
          </cell>
          <cell r="C148" t="str">
            <v>TEAM DECOPUB PROVILLE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146</v>
          </cell>
          <cell r="I148" t="e">
            <v>#N/A</v>
          </cell>
        </row>
        <row r="149">
          <cell r="B149" t="str">
            <v>BERLEMONT DOMINIQUE</v>
          </cell>
          <cell r="C149" t="e">
            <v>#N/A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147</v>
          </cell>
          <cell r="I149" t="e">
            <v>#N/A</v>
          </cell>
        </row>
        <row r="150">
          <cell r="B150" t="str">
            <v>BERNIER BRUNO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148</v>
          </cell>
          <cell r="I150" t="e">
            <v>#N/A</v>
          </cell>
        </row>
        <row r="151">
          <cell r="B151" t="str">
            <v>BERTIN PASCAL</v>
          </cell>
          <cell r="C151" t="str">
            <v>TEAM DECOPUB PROVILLE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149</v>
          </cell>
          <cell r="I151" t="e">
            <v>#N/A</v>
          </cell>
        </row>
        <row r="152">
          <cell r="B152" t="str">
            <v>BISIAUX YOHANN</v>
          </cell>
          <cell r="C152" t="str">
            <v>ETOILE CYCLISTE LIEU ST AMAND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150</v>
          </cell>
          <cell r="I152" t="e">
            <v>#N/A</v>
          </cell>
        </row>
        <row r="153">
          <cell r="B153" t="str">
            <v>BLAMPAIN VICTORIEN</v>
          </cell>
          <cell r="C153" t="str">
            <v>U.C. CAPELLOISE FOURMIES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151</v>
          </cell>
          <cell r="I153" t="e">
            <v>#N/A</v>
          </cell>
        </row>
        <row r="154">
          <cell r="B154" t="str">
            <v>BOUCLY BENOIT</v>
          </cell>
          <cell r="C154" t="str">
            <v>VELO CLUB ARMENTIERES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152</v>
          </cell>
          <cell r="I154" t="e">
            <v>#N/A</v>
          </cell>
        </row>
        <row r="155">
          <cell r="B155" t="str">
            <v>CAILLET ROMAIN</v>
          </cell>
          <cell r="C155" t="str">
            <v>ESPOIR CYCLISTE WAMBRECHIES MARQUETTE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153</v>
          </cell>
          <cell r="I155" t="e">
            <v>#N/A</v>
          </cell>
        </row>
        <row r="156">
          <cell r="B156" t="str">
            <v>CONTESSE FREDERIC</v>
          </cell>
          <cell r="C156" t="str">
            <v>UNION VELOCIPEDIQUE FOURMISIENNE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154</v>
          </cell>
          <cell r="I156" t="e">
            <v>#N/A</v>
          </cell>
        </row>
        <row r="157">
          <cell r="B157" t="str">
            <v>CONTESSE STEPHANE</v>
          </cell>
          <cell r="C157" t="str">
            <v>U.C. CAPELLOISE FOURMIES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155</v>
          </cell>
          <cell r="I157" t="e">
            <v>#N/A</v>
          </cell>
        </row>
        <row r="158">
          <cell r="B158" t="str">
            <v>CONTESSE THIBAUD</v>
          </cell>
          <cell r="C158" t="str">
            <v>UNION SPORTIVE VALENCIENNES MARLY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156</v>
          </cell>
          <cell r="I158" t="e">
            <v>#N/A</v>
          </cell>
        </row>
        <row r="159">
          <cell r="B159" t="str">
            <v>CORCY JEAN-MARC</v>
          </cell>
          <cell r="C159" t="e">
            <v>#N/A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157</v>
          </cell>
          <cell r="I159" t="e">
            <v>#N/A</v>
          </cell>
        </row>
        <row r="160">
          <cell r="B160" t="str">
            <v>CORNELIS MICHEL</v>
          </cell>
          <cell r="C160" t="e">
            <v>#N/A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158</v>
          </cell>
          <cell r="I160" t="e">
            <v>#N/A</v>
          </cell>
        </row>
        <row r="161">
          <cell r="B161" t="str">
            <v>CORNIL ERIC</v>
          </cell>
          <cell r="C161" t="str">
            <v>VELO CLUB ARMENTIERES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159</v>
          </cell>
          <cell r="I161" t="e">
            <v>#N/A</v>
          </cell>
        </row>
        <row r="162">
          <cell r="B162" t="str">
            <v>CUVELIER LAURENT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160</v>
          </cell>
          <cell r="I162" t="e">
            <v>#N/A</v>
          </cell>
        </row>
        <row r="163">
          <cell r="B163" t="str">
            <v>DABONVILLE JEROME</v>
          </cell>
          <cell r="C163" t="str">
            <v>A.S. GAUCHY CYCLO-VTT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161</v>
          </cell>
          <cell r="I163" t="e">
            <v>#N/A</v>
          </cell>
        </row>
        <row r="164">
          <cell r="B164" t="str">
            <v>DAMAGEUX RÉMI</v>
          </cell>
          <cell r="C164" t="str">
            <v>U.C. CAPELLOISE FOURMIES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162</v>
          </cell>
          <cell r="I164" t="e">
            <v>#N/A</v>
          </cell>
        </row>
        <row r="165">
          <cell r="B165" t="str">
            <v>DECRUCQ JEAN LUC</v>
          </cell>
          <cell r="C165" t="str">
            <v>UNION VELOCIPEDIQUE FOURMISIENNE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163</v>
          </cell>
          <cell r="I165" t="e">
            <v>#N/A</v>
          </cell>
        </row>
        <row r="166">
          <cell r="B166" t="str">
            <v>DEJARDIN CORENTIN</v>
          </cell>
          <cell r="C166" t="e">
            <v>#N/A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164</v>
          </cell>
          <cell r="I166" t="e">
            <v>#N/A</v>
          </cell>
        </row>
        <row r="167">
          <cell r="B167" t="str">
            <v>DELANGUE LUDOVIC</v>
          </cell>
          <cell r="C167" t="e">
            <v>#N/A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165</v>
          </cell>
          <cell r="I167" t="e">
            <v>#N/A</v>
          </cell>
        </row>
        <row r="168">
          <cell r="B168" t="str">
            <v>DIMANCHE DAVID</v>
          </cell>
          <cell r="C168" t="e">
            <v>#N/A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166</v>
          </cell>
          <cell r="I168" t="e">
            <v>#N/A</v>
          </cell>
        </row>
        <row r="169">
          <cell r="B169" t="str">
            <v>DRUART CORENTIN</v>
          </cell>
          <cell r="C169" t="str">
            <v>NEW TEAM MAULDE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167</v>
          </cell>
          <cell r="I169" t="e">
            <v>#N/A</v>
          </cell>
        </row>
        <row r="170">
          <cell r="B170" t="str">
            <v>DRUESNE DAMIEN</v>
          </cell>
          <cell r="C170" t="e">
            <v>#N/A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168</v>
          </cell>
          <cell r="I170" t="e">
            <v>#N/A</v>
          </cell>
        </row>
        <row r="171">
          <cell r="B171" t="str">
            <v>DUCHENNE BRUNO</v>
          </cell>
          <cell r="C171" t="str">
            <v>U.C. CAPELLOISE FOURMIES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169</v>
          </cell>
          <cell r="I171" t="e">
            <v>#N/A</v>
          </cell>
        </row>
        <row r="172">
          <cell r="B172" t="str">
            <v>DUPONT XAVIER</v>
          </cell>
          <cell r="C172" t="str">
            <v>LINSELLES CYCLISME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170</v>
          </cell>
          <cell r="I172" t="e">
            <v>#N/A</v>
          </cell>
        </row>
        <row r="173">
          <cell r="B173" t="str">
            <v>DUQUENNOY MARC</v>
          </cell>
          <cell r="C173" t="e">
            <v>#N/A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171</v>
          </cell>
          <cell r="I173" t="e">
            <v>#N/A</v>
          </cell>
        </row>
        <row r="174">
          <cell r="B174" t="str">
            <v>DUTOMBOIS SAMUEL</v>
          </cell>
          <cell r="C174" t="e">
            <v>#N/A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172</v>
          </cell>
          <cell r="I174" t="e">
            <v>#N/A</v>
          </cell>
        </row>
        <row r="175">
          <cell r="B175" t="str">
            <v>GAROT LAURENCE</v>
          </cell>
          <cell r="C175" t="str">
            <v>FLEURBAIX TEAM SHARK VTT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173</v>
          </cell>
          <cell r="I175" t="e">
            <v>#N/A</v>
          </cell>
        </row>
        <row r="176">
          <cell r="B176" t="str">
            <v>GOLINVAL LUCAS</v>
          </cell>
          <cell r="C176" t="str">
            <v>UNION SPORTIVE VALENCIENNES MARLY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174</v>
          </cell>
          <cell r="I176" t="e">
            <v>#N/A</v>
          </cell>
        </row>
        <row r="177">
          <cell r="B177" t="str">
            <v>GOUTEAU FREDERIC</v>
          </cell>
          <cell r="C177" t="str">
            <v>U.C. CAPELLOISE FOURMIES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175</v>
          </cell>
          <cell r="I177" t="e">
            <v>#N/A</v>
          </cell>
        </row>
        <row r="178">
          <cell r="B178" t="str">
            <v>GRAUX ZELIE</v>
          </cell>
          <cell r="C178" t="str">
            <v>CAMPHIN EN CAREMBAULT CYCLING TEAM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176</v>
          </cell>
          <cell r="I178" t="e">
            <v>#N/A</v>
          </cell>
        </row>
        <row r="179">
          <cell r="B179" t="str">
            <v>GRISEZ ROMAIN</v>
          </cell>
          <cell r="C179" t="str">
            <v>ESPOIR CYCLISTE WAMBRECHIES MARQUETTE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177</v>
          </cell>
          <cell r="I179" t="e">
            <v>#N/A</v>
          </cell>
        </row>
        <row r="180">
          <cell r="B180" t="str">
            <v>GRODZKI PASCAL</v>
          </cell>
          <cell r="C180" t="str">
            <v>U.C. CAPELLOISE FOURMIES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178</v>
          </cell>
          <cell r="I180" t="e">
            <v>#N/A</v>
          </cell>
        </row>
        <row r="181">
          <cell r="B181" t="str">
            <v>GUENARD LUDOVIC</v>
          </cell>
          <cell r="C181" t="e">
            <v>#N/A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179</v>
          </cell>
          <cell r="I181" t="e">
            <v>#N/A</v>
          </cell>
        </row>
        <row r="182">
          <cell r="B182" t="str">
            <v>HEULERS FLORIAN</v>
          </cell>
          <cell r="C182" t="e">
            <v>#N/A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180</v>
          </cell>
          <cell r="I182" t="e">
            <v>#N/A</v>
          </cell>
        </row>
        <row r="183">
          <cell r="B183" t="str">
            <v>HYSBERGUE EVAN</v>
          </cell>
          <cell r="C183" t="str">
            <v>ASSOCIATION CYCLISTE D'ETROEUNGT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181</v>
          </cell>
          <cell r="I183" t="e">
            <v>#N/A</v>
          </cell>
        </row>
        <row r="184">
          <cell r="B184" t="str">
            <v>JAKIELA GILLES</v>
          </cell>
          <cell r="C184" t="e">
            <v>#N/A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182</v>
          </cell>
          <cell r="I184" t="e">
            <v>#N/A</v>
          </cell>
        </row>
        <row r="185">
          <cell r="B185" t="str">
            <v>KOPTIENT REGIS</v>
          </cell>
          <cell r="C185" t="str">
            <v>U.C. CAPELLOISE FOURMIES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183</v>
          </cell>
          <cell r="I185" t="e">
            <v>#N/A</v>
          </cell>
        </row>
        <row r="186">
          <cell r="B186" t="str">
            <v>KROON SAM</v>
          </cell>
          <cell r="C186" t="str">
            <v>ESPOIR CYCLISTE WAMBRECHIES MARQUETTE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184</v>
          </cell>
          <cell r="I186" t="e">
            <v>#N/A</v>
          </cell>
        </row>
        <row r="187">
          <cell r="B187" t="str">
            <v>LAHONTA EMMANUEL</v>
          </cell>
          <cell r="C187" t="e">
            <v>#N/A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185</v>
          </cell>
          <cell r="I187" t="e">
            <v>#N/A</v>
          </cell>
        </row>
        <row r="188">
          <cell r="B188" t="str">
            <v>LAHONTA JEAN-PASCAL</v>
          </cell>
          <cell r="C188" t="str">
            <v>UNION SPORTIVE VALENCIENNES MARLY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186</v>
          </cell>
          <cell r="I188" t="e">
            <v>#N/A</v>
          </cell>
        </row>
        <row r="189">
          <cell r="B189" t="str">
            <v>LAMBRET MIKE</v>
          </cell>
          <cell r="C189" t="str">
            <v>U.C. CAPELLOISE FOURMIES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187</v>
          </cell>
          <cell r="I189" t="e">
            <v>#N/A</v>
          </cell>
        </row>
        <row r="190">
          <cell r="B190" t="str">
            <v>LAMBRET SULLIVAN</v>
          </cell>
          <cell r="C190" t="str">
            <v>U.C. CAPELLOISE FOURMIES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188</v>
          </cell>
          <cell r="I190" t="e">
            <v>#N/A</v>
          </cell>
        </row>
        <row r="191">
          <cell r="B191" t="str">
            <v>LIMOSIN JÉRÔME</v>
          </cell>
          <cell r="C191" t="str">
            <v>CAMPHIN EN CAREMBAULT CYCLING TEAM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189</v>
          </cell>
          <cell r="I191" t="e">
            <v>#N/A</v>
          </cell>
        </row>
        <row r="192">
          <cell r="B192" t="str">
            <v>LOISY PIERRE</v>
          </cell>
          <cell r="C192" t="str">
            <v>VELO SPRINT BOUCHAIN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190</v>
          </cell>
          <cell r="I192" t="e">
            <v>#N/A</v>
          </cell>
        </row>
        <row r="193">
          <cell r="B193" t="str">
            <v>MARCHANDISE PATRICE</v>
          </cell>
          <cell r="C193" t="str">
            <v>VELO CLUB UNION HALLUIN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191</v>
          </cell>
          <cell r="I193" t="e">
            <v>#N/A</v>
          </cell>
        </row>
        <row r="194">
          <cell r="B194" t="str">
            <v>MARTIN DOCILE</v>
          </cell>
          <cell r="C194" t="str">
            <v>MANQUEVILLE LILLERS CLUB CYCLISTE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192</v>
          </cell>
          <cell r="I194" t="e">
            <v>#N/A</v>
          </cell>
        </row>
        <row r="195">
          <cell r="B195" t="str">
            <v>MERCIER CEDRIC</v>
          </cell>
          <cell r="C195" t="e">
            <v>#N/A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193</v>
          </cell>
          <cell r="I195" t="e">
            <v>#N/A</v>
          </cell>
        </row>
        <row r="196">
          <cell r="B196" t="str">
            <v>MICHEL JEROME</v>
          </cell>
          <cell r="C196" t="str">
            <v>U.C. CAPELLOISE FOURMIES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194</v>
          </cell>
          <cell r="I196" t="e">
            <v>#N/A</v>
          </cell>
        </row>
        <row r="197">
          <cell r="B197" t="str">
            <v>NEYNAUD JEREMY</v>
          </cell>
          <cell r="C197" t="str">
            <v>RESILIENCE CLUB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195</v>
          </cell>
          <cell r="I197" t="e">
            <v>#N/A</v>
          </cell>
        </row>
        <row r="198">
          <cell r="B198" t="str">
            <v>PLOUCHART ANTOINE</v>
          </cell>
          <cell r="C198" t="str">
            <v>VELO CLUB SOLESMES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196</v>
          </cell>
          <cell r="I198" t="e">
            <v>#N/A</v>
          </cell>
        </row>
        <row r="199">
          <cell r="B199" t="str">
            <v>RICHET FABRICE</v>
          </cell>
          <cell r="C199" t="str">
            <v>U.C. CAPELLOISE FOURMIES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197</v>
          </cell>
          <cell r="I199" t="e">
            <v>#N/A</v>
          </cell>
        </row>
        <row r="200">
          <cell r="B200" t="str">
            <v>ROBERT EMMANUEL</v>
          </cell>
          <cell r="C200" t="str">
            <v>U.C. CAPELLOISE FOURMIES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198</v>
          </cell>
          <cell r="I200" t="e">
            <v>#N/A</v>
          </cell>
        </row>
        <row r="201">
          <cell r="B201" t="str">
            <v>ROBERT FRANCK</v>
          </cell>
          <cell r="C201" t="str">
            <v>U.C. CAPELLOISE FOURMIES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199</v>
          </cell>
          <cell r="I201" t="e">
            <v>#N/A</v>
          </cell>
        </row>
        <row r="202">
          <cell r="B202" t="str">
            <v>SAMIER FREDERIC</v>
          </cell>
          <cell r="C202" t="str">
            <v>CAMPHIN EN CAREMBAULT CYCLING TEAM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200</v>
          </cell>
          <cell r="I202" t="e">
            <v>#N/A</v>
          </cell>
        </row>
        <row r="203">
          <cell r="B203" t="str">
            <v>THOREL MICHAEL</v>
          </cell>
          <cell r="C203" t="str">
            <v>UNION SPORTIVE SAINT ANDRE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201</v>
          </cell>
          <cell r="I203" t="e">
            <v>#N/A</v>
          </cell>
        </row>
        <row r="204">
          <cell r="B204" t="str">
            <v>VAAST JEAN SEBASTIEN</v>
          </cell>
          <cell r="C204" t="e">
            <v>#N/A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202</v>
          </cell>
          <cell r="I204" t="e">
            <v>#N/A</v>
          </cell>
        </row>
        <row r="205">
          <cell r="B205" t="str">
            <v>VANAUBERG EDDY</v>
          </cell>
          <cell r="C205" t="e">
            <v>#N/A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203</v>
          </cell>
          <cell r="I205" t="e">
            <v>#N/A</v>
          </cell>
        </row>
        <row r="206">
          <cell r="B206" t="str">
            <v>VANDERHAEGEN MAEL</v>
          </cell>
          <cell r="C206" t="str">
            <v>ASSOCIATION CYCLISTE D'ETROEUNGT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204</v>
          </cell>
          <cell r="I206" t="e">
            <v>#N/A</v>
          </cell>
        </row>
        <row r="207">
          <cell r="B207" t="str">
            <v>VASSEUR MATTHIEU</v>
          </cell>
          <cell r="C207" t="str">
            <v>ETOILE CYCLISTE TOURCOING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205</v>
          </cell>
          <cell r="I207" t="e">
            <v>#N/A</v>
          </cell>
        </row>
        <row r="208">
          <cell r="B208" t="str">
            <v>WITTEK ELODIE</v>
          </cell>
          <cell r="C208" t="e">
            <v>#N/A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206</v>
          </cell>
          <cell r="I208" t="e">
            <v>#N/A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207</v>
          </cell>
          <cell r="I209" t="e">
            <v>#N/A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208</v>
          </cell>
          <cell r="I210" t="e">
            <v>#N/A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209</v>
          </cell>
          <cell r="I211" t="e">
            <v>#N/A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210</v>
          </cell>
          <cell r="I212" t="e">
            <v>#N/A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211</v>
          </cell>
          <cell r="I213" t="e">
            <v>#N/A</v>
          </cell>
        </row>
        <row r="214">
          <cell r="B214" t="str">
            <v>CAILLEAU ANTHONY</v>
          </cell>
          <cell r="C214" t="str">
            <v>UNION VELOCIPEDIQUE FOURMISIENNE</v>
          </cell>
          <cell r="D214">
            <v>90</v>
          </cell>
          <cell r="E214">
            <v>3</v>
          </cell>
          <cell r="F214">
            <v>0</v>
          </cell>
          <cell r="G214">
            <v>3</v>
          </cell>
          <cell r="H214">
            <v>212</v>
          </cell>
          <cell r="I214">
            <v>1</v>
          </cell>
        </row>
        <row r="215">
          <cell r="B215" t="str">
            <v>HUART GUILLAUME</v>
          </cell>
          <cell r="C215" t="str">
            <v>CYCLO CLUB ORCHIES</v>
          </cell>
          <cell r="D215">
            <v>113</v>
          </cell>
          <cell r="E215">
            <v>2</v>
          </cell>
          <cell r="F215">
            <v>2</v>
          </cell>
          <cell r="G215">
            <v>4</v>
          </cell>
          <cell r="H215">
            <v>213</v>
          </cell>
          <cell r="I215" t="e">
            <v>#N/A</v>
          </cell>
        </row>
        <row r="216">
          <cell r="B216" t="str">
            <v>CRUPPE KYLIAN</v>
          </cell>
          <cell r="C216" t="str">
            <v>beuvrY CLUB LEO LAGRANGE</v>
          </cell>
          <cell r="D216">
            <v>135</v>
          </cell>
          <cell r="E216">
            <v>2</v>
          </cell>
          <cell r="F216">
            <v>2</v>
          </cell>
          <cell r="G216">
            <v>5</v>
          </cell>
          <cell r="H216">
            <v>214</v>
          </cell>
          <cell r="I216" t="e">
            <v>#N/A</v>
          </cell>
        </row>
        <row r="217">
          <cell r="B217" t="str">
            <v>ALEXANDRE GREGORY</v>
          </cell>
          <cell r="C217" t="str">
            <v>VELO CLUB SOLESMES</v>
          </cell>
          <cell r="D217">
            <v>222</v>
          </cell>
          <cell r="E217">
            <v>0</v>
          </cell>
          <cell r="F217">
            <v>7</v>
          </cell>
          <cell r="G217">
            <v>9</v>
          </cell>
          <cell r="H217">
            <v>215</v>
          </cell>
          <cell r="I217">
            <v>3</v>
          </cell>
        </row>
        <row r="218">
          <cell r="B218" t="str">
            <v>RICHARD NICOLAS</v>
          </cell>
          <cell r="C218" t="str">
            <v>T.C.S.P. 59 - FERRIERE LA GRANDE</v>
          </cell>
          <cell r="D218">
            <v>258</v>
          </cell>
          <cell r="E218">
            <v>0</v>
          </cell>
          <cell r="F218">
            <v>7</v>
          </cell>
          <cell r="G218">
            <v>11</v>
          </cell>
          <cell r="H218">
            <v>216</v>
          </cell>
          <cell r="I218">
            <v>4</v>
          </cell>
        </row>
        <row r="219">
          <cell r="B219" t="str">
            <v>DOCHNIAK LÉO</v>
          </cell>
          <cell r="C219" t="str">
            <v>HAVELUY CYCLO CLUB</v>
          </cell>
          <cell r="D219">
            <v>214</v>
          </cell>
          <cell r="E219">
            <v>0</v>
          </cell>
          <cell r="F219">
            <v>6</v>
          </cell>
          <cell r="G219">
            <v>9</v>
          </cell>
          <cell r="H219">
            <v>217</v>
          </cell>
          <cell r="I219">
            <v>14</v>
          </cell>
        </row>
        <row r="220">
          <cell r="B220" t="str">
            <v>DELPLANQUE DYLAN</v>
          </cell>
          <cell r="C220" t="str">
            <v>VELO SPRINT BOUCHAIN</v>
          </cell>
          <cell r="D220">
            <v>186</v>
          </cell>
          <cell r="E220">
            <v>0</v>
          </cell>
          <cell r="F220">
            <v>5</v>
          </cell>
          <cell r="G220">
            <v>10</v>
          </cell>
          <cell r="H220">
            <v>218</v>
          </cell>
          <cell r="I220" t="e">
            <v>#N/A</v>
          </cell>
        </row>
        <row r="221">
          <cell r="B221" t="str">
            <v>LE MOULLEC LOIC</v>
          </cell>
          <cell r="C221" t="str">
            <v>FLEURBAIX TEAM SHARK VTT</v>
          </cell>
          <cell r="D221">
            <v>160</v>
          </cell>
          <cell r="E221">
            <v>3</v>
          </cell>
          <cell r="F221">
            <v>2</v>
          </cell>
          <cell r="G221">
            <v>6</v>
          </cell>
          <cell r="H221">
            <v>219</v>
          </cell>
          <cell r="I221" t="e">
            <v>#N/A</v>
          </cell>
        </row>
        <row r="222">
          <cell r="B222" t="str">
            <v>MINGOA LUCIANO</v>
          </cell>
          <cell r="C222" t="str">
            <v>NEW ORANGE TEAM BOUSBECQUE</v>
          </cell>
          <cell r="D222">
            <v>278</v>
          </cell>
          <cell r="E222">
            <v>2</v>
          </cell>
          <cell r="F222">
            <v>3</v>
          </cell>
          <cell r="G222">
            <v>12</v>
          </cell>
          <cell r="H222">
            <v>220</v>
          </cell>
          <cell r="I222">
            <v>8</v>
          </cell>
        </row>
        <row r="223">
          <cell r="B223" t="str">
            <v>BECUWE DENIS</v>
          </cell>
          <cell r="C223" t="str">
            <v>TEAM LABIERE BAILLEUL</v>
          </cell>
          <cell r="D223">
            <v>213</v>
          </cell>
          <cell r="E223">
            <v>2</v>
          </cell>
          <cell r="F223">
            <v>3</v>
          </cell>
          <cell r="G223">
            <v>11</v>
          </cell>
          <cell r="H223">
            <v>221</v>
          </cell>
          <cell r="I223">
            <v>19</v>
          </cell>
        </row>
        <row r="224">
          <cell r="B224" t="str">
            <v>DEWEZ CLOTAIRE</v>
          </cell>
          <cell r="C224" t="str">
            <v>CYCLO CLUB ORCHIES</v>
          </cell>
          <cell r="D224">
            <v>157</v>
          </cell>
          <cell r="E224">
            <v>3</v>
          </cell>
          <cell r="F224">
            <v>1</v>
          </cell>
          <cell r="G224">
            <v>7</v>
          </cell>
          <cell r="H224">
            <v>222</v>
          </cell>
          <cell r="I224" t="e">
            <v>#N/A</v>
          </cell>
        </row>
        <row r="225">
          <cell r="B225" t="str">
            <v>HEBERT PIERRICK</v>
          </cell>
          <cell r="C225" t="str">
            <v>NEW ORANGE TEAM BOUSBECQUE</v>
          </cell>
          <cell r="D225">
            <v>124</v>
          </cell>
          <cell r="E225">
            <v>1</v>
          </cell>
          <cell r="F225">
            <v>2</v>
          </cell>
          <cell r="G225">
            <v>6</v>
          </cell>
          <cell r="H225">
            <v>223</v>
          </cell>
          <cell r="I225" t="e">
            <v>#N/A</v>
          </cell>
        </row>
        <row r="226">
          <cell r="B226" t="str">
            <v>CARDON . DAVID</v>
          </cell>
          <cell r="C226" t="str">
            <v>CYCLO CLUB ORCHIES</v>
          </cell>
          <cell r="D226">
            <v>373</v>
          </cell>
          <cell r="E226">
            <v>1</v>
          </cell>
          <cell r="F226">
            <v>5</v>
          </cell>
          <cell r="G226">
            <v>24</v>
          </cell>
          <cell r="H226">
            <v>224</v>
          </cell>
          <cell r="I226">
            <v>20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225</v>
          </cell>
          <cell r="I227" t="e">
            <v>#N/A</v>
          </cell>
        </row>
      </sheetData>
      <sheetData sheetId="3">
        <row r="3">
          <cell r="B3" t="str">
            <v>LANDAS PRIMEROSE</v>
          </cell>
          <cell r="C3" t="str">
            <v>UNION SPORTIVE SAINT ANDRE</v>
          </cell>
          <cell r="D3">
            <v>682</v>
          </cell>
          <cell r="E3">
            <v>19</v>
          </cell>
          <cell r="F3">
            <v>4</v>
          </cell>
          <cell r="G3">
            <v>24</v>
          </cell>
          <cell r="H3">
            <v>1</v>
          </cell>
          <cell r="I3">
            <v>2</v>
          </cell>
        </row>
        <row r="4">
          <cell r="B4" t="str">
            <v>RIVART FANNY</v>
          </cell>
          <cell r="C4" t="str">
            <v>GAZ ELEC CLUB DE DOUAI</v>
          </cell>
          <cell r="D4">
            <v>370</v>
          </cell>
          <cell r="E4">
            <v>0</v>
          </cell>
          <cell r="F4">
            <v>14</v>
          </cell>
          <cell r="G4">
            <v>14</v>
          </cell>
          <cell r="H4">
            <v>2</v>
          </cell>
          <cell r="I4">
            <v>3</v>
          </cell>
        </row>
        <row r="5">
          <cell r="B5" t="str">
            <v>LANDAS MARION</v>
          </cell>
          <cell r="C5" t="str">
            <v>VELO SPRINT DE L'OSTREVENT - AUBERCHICOURT</v>
          </cell>
          <cell r="D5">
            <v>354</v>
          </cell>
          <cell r="E5">
            <v>9</v>
          </cell>
          <cell r="F5">
            <v>3</v>
          </cell>
          <cell r="G5">
            <v>12</v>
          </cell>
          <cell r="H5">
            <v>3</v>
          </cell>
          <cell r="I5">
            <v>1</v>
          </cell>
        </row>
        <row r="6">
          <cell r="B6" t="str">
            <v>GOUNINE ANNABELLE</v>
          </cell>
          <cell r="C6" t="str">
            <v>TEAM DECOPUB PROVILLE</v>
          </cell>
          <cell r="D6">
            <v>220</v>
          </cell>
          <cell r="E6">
            <v>0</v>
          </cell>
          <cell r="F6">
            <v>8</v>
          </cell>
          <cell r="G6">
            <v>8</v>
          </cell>
          <cell r="H6">
            <v>4</v>
          </cell>
          <cell r="I6" t="e">
            <v>#N/A</v>
          </cell>
        </row>
        <row r="7">
          <cell r="B7" t="str">
            <v>ALEXANDRE MAGGY</v>
          </cell>
          <cell r="C7" t="str">
            <v>VELO CLUB SOLESMES</v>
          </cell>
          <cell r="D7">
            <v>224</v>
          </cell>
          <cell r="E7">
            <v>0</v>
          </cell>
          <cell r="F7">
            <v>7</v>
          </cell>
          <cell r="G7">
            <v>8</v>
          </cell>
          <cell r="H7">
            <v>5</v>
          </cell>
          <cell r="I7" t="e">
            <v>#N/A</v>
          </cell>
        </row>
        <row r="8">
          <cell r="B8" t="str">
            <v>DUMONT LUCIE</v>
          </cell>
          <cell r="C8" t="str">
            <v>CLUB CYCLISTE D'ISBERGUES MOLINGHEM</v>
          </cell>
          <cell r="D8">
            <v>133</v>
          </cell>
          <cell r="E8">
            <v>0</v>
          </cell>
          <cell r="F8">
            <v>5</v>
          </cell>
          <cell r="G8">
            <v>5</v>
          </cell>
          <cell r="H8">
            <v>6</v>
          </cell>
          <cell r="I8" t="e">
            <v>#N/A</v>
          </cell>
        </row>
        <row r="9">
          <cell r="B9" t="str">
            <v>BERTIN SOPHIE</v>
          </cell>
          <cell r="C9" t="str">
            <v>TEAM DECOPUB PROVILLE</v>
          </cell>
          <cell r="D9">
            <v>26</v>
          </cell>
          <cell r="E9">
            <v>0</v>
          </cell>
          <cell r="F9">
            <v>1</v>
          </cell>
          <cell r="G9">
            <v>1</v>
          </cell>
          <cell r="H9">
            <v>7</v>
          </cell>
          <cell r="I9" t="e">
            <v>#N/A</v>
          </cell>
        </row>
        <row r="10">
          <cell r="B10" t="str">
            <v>CATILLON TIPHANIE</v>
          </cell>
          <cell r="C10" t="str">
            <v>ACCRO BIKE 76</v>
          </cell>
          <cell r="D10">
            <v>26</v>
          </cell>
          <cell r="E10">
            <v>0</v>
          </cell>
          <cell r="F10">
            <v>0</v>
          </cell>
          <cell r="G10">
            <v>1</v>
          </cell>
          <cell r="H10">
            <v>8</v>
          </cell>
          <cell r="I10" t="e">
            <v>#N/A</v>
          </cell>
        </row>
        <row r="11">
          <cell r="B11">
            <v>0</v>
          </cell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9</v>
          </cell>
          <cell r="I11" t="e">
            <v>#N/A</v>
          </cell>
        </row>
        <row r="12">
          <cell r="B12">
            <v>0</v>
          </cell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10</v>
          </cell>
          <cell r="I12" t="e">
            <v>#N/A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11</v>
          </cell>
          <cell r="I13" t="e">
            <v>#N/A</v>
          </cell>
        </row>
        <row r="14">
          <cell r="B14" t="str">
            <v>CLAISSE ANAIS</v>
          </cell>
          <cell r="C14" t="str">
            <v>UNION SPORTIVE VALENCIENNES MARLY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12</v>
          </cell>
          <cell r="I14" t="e">
            <v>#N/A</v>
          </cell>
        </row>
        <row r="15">
          <cell r="B15" t="str">
            <v>DELACROIX ANNE LAURE</v>
          </cell>
          <cell r="C15" t="str">
            <v>VELO CLUB SOLESMES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13</v>
          </cell>
          <cell r="I15" t="e">
            <v>#N/A</v>
          </cell>
        </row>
        <row r="16">
          <cell r="B16" t="str">
            <v>GAMAND MEYRINE</v>
          </cell>
          <cell r="C16" t="str">
            <v>BAPAUME CLUB CYCLISTE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14</v>
          </cell>
          <cell r="I16" t="e">
            <v>#N/A</v>
          </cell>
        </row>
        <row r="17">
          <cell r="B17" t="str">
            <v>LAMARCHE CLARA</v>
          </cell>
          <cell r="C17" t="str">
            <v>NOEUX VELO CLUB NOEUXOIS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15</v>
          </cell>
          <cell r="I17" t="e">
            <v>#N/A</v>
          </cell>
        </row>
        <row r="18">
          <cell r="B18" t="str">
            <v>LECLERC MICHELINE</v>
          </cell>
          <cell r="C18" t="str">
            <v>NOEUX VELO CLUB NOEUXOIS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16</v>
          </cell>
          <cell r="I18" t="e">
            <v>#N/A</v>
          </cell>
        </row>
        <row r="19">
          <cell r="B19" t="str">
            <v>LECLERC MICHELINE</v>
          </cell>
          <cell r="C19" t="str">
            <v>NOEUX VELO CLUB NOEUXOIS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17</v>
          </cell>
          <cell r="I19" t="e">
            <v>#N/A</v>
          </cell>
        </row>
        <row r="20">
          <cell r="B20" t="str">
            <v>NOWAK MADDY</v>
          </cell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18</v>
          </cell>
          <cell r="I20" t="e">
            <v>#N/A</v>
          </cell>
        </row>
        <row r="21">
          <cell r="B21" t="str">
            <v>VANACKER SANDRINE</v>
          </cell>
          <cell r="C21" t="str">
            <v>ETOILE CYCLISTE TOURCOING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19</v>
          </cell>
          <cell r="I21" t="e">
            <v>#N/A</v>
          </cell>
        </row>
        <row r="22">
          <cell r="B22" t="str">
            <v>VANDENTORREN ANNE</v>
          </cell>
          <cell r="C22" t="str">
            <v>MANQUEVILLE LILLERS CLUB CYCLISTE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20</v>
          </cell>
          <cell r="I22" t="e">
            <v>#N/A</v>
          </cell>
        </row>
        <row r="23">
          <cell r="B23" t="str">
            <v>YVART MINDY</v>
          </cell>
          <cell r="C23" t="str">
            <v>WINGLES PYRAMIDES PASSION VTT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21</v>
          </cell>
          <cell r="I23" t="e">
            <v>#N/A</v>
          </cell>
        </row>
        <row r="24">
          <cell r="I24" t="e">
            <v>#N/A</v>
          </cell>
        </row>
        <row r="25">
          <cell r="I25" t="e">
            <v>#N/A</v>
          </cell>
        </row>
        <row r="26">
          <cell r="I26" t="e">
            <v>#N/A</v>
          </cell>
        </row>
        <row r="27">
          <cell r="I27" t="e">
            <v>#N/A</v>
          </cell>
        </row>
        <row r="28">
          <cell r="I28" t="e">
            <v>#N/A</v>
          </cell>
        </row>
        <row r="29">
          <cell r="I29" t="e">
            <v>#N/A</v>
          </cell>
        </row>
        <row r="30">
          <cell r="I30" t="e">
            <v>#N/A</v>
          </cell>
        </row>
        <row r="31">
          <cell r="I31" t="e">
            <v>#N/A</v>
          </cell>
        </row>
        <row r="32">
          <cell r="I32" t="e">
            <v>#N/A</v>
          </cell>
        </row>
        <row r="33">
          <cell r="I33" t="e">
            <v>#N/A</v>
          </cell>
        </row>
        <row r="34">
          <cell r="I34" t="e">
            <v>#N/A</v>
          </cell>
        </row>
        <row r="35">
          <cell r="I35" t="e">
            <v>#N/A</v>
          </cell>
        </row>
        <row r="36">
          <cell r="I36" t="e">
            <v>#N/A</v>
          </cell>
        </row>
        <row r="37">
          <cell r="I37" t="e">
            <v>#N/A</v>
          </cell>
        </row>
        <row r="38">
          <cell r="I38" t="e">
            <v>#N/A</v>
          </cell>
        </row>
        <row r="39">
          <cell r="I39" t="e">
            <v>#N/A</v>
          </cell>
        </row>
        <row r="40">
          <cell r="I40" t="e">
            <v>#N/A</v>
          </cell>
        </row>
        <row r="41">
          <cell r="I41" t="e">
            <v>#N/A</v>
          </cell>
        </row>
        <row r="42">
          <cell r="I42" t="e">
            <v>#N/A</v>
          </cell>
        </row>
        <row r="43">
          <cell r="I43" t="e">
            <v>#N/A</v>
          </cell>
        </row>
        <row r="44">
          <cell r="I44" t="e">
            <v>#N/A</v>
          </cell>
        </row>
        <row r="45">
          <cell r="I45" t="e">
            <v>#N/A</v>
          </cell>
        </row>
        <row r="46">
          <cell r="I46" t="e">
            <v>#N/A</v>
          </cell>
        </row>
        <row r="47">
          <cell r="I47" t="e">
            <v>#N/A</v>
          </cell>
        </row>
        <row r="48">
          <cell r="I48" t="e">
            <v>#N/A</v>
          </cell>
        </row>
        <row r="49">
          <cell r="I49" t="e">
            <v>#N/A</v>
          </cell>
        </row>
        <row r="50">
          <cell r="I50" t="e">
            <v>#N/A</v>
          </cell>
        </row>
        <row r="51">
          <cell r="I51" t="e">
            <v>#N/A</v>
          </cell>
        </row>
        <row r="52">
          <cell r="I52" t="e">
            <v>#N/A</v>
          </cell>
        </row>
        <row r="53">
          <cell r="I53" t="e">
            <v>#N/A</v>
          </cell>
        </row>
        <row r="54">
          <cell r="I54" t="e">
            <v>#N/A</v>
          </cell>
        </row>
        <row r="55">
          <cell r="I55" t="e">
            <v>#N/A</v>
          </cell>
        </row>
        <row r="56">
          <cell r="I56" t="e">
            <v>#N/A</v>
          </cell>
        </row>
        <row r="57">
          <cell r="I57" t="e">
            <v>#N/A</v>
          </cell>
        </row>
        <row r="58">
          <cell r="I58" t="e">
            <v>#N/A</v>
          </cell>
        </row>
        <row r="59">
          <cell r="I59" t="e">
            <v>#N/A</v>
          </cell>
        </row>
        <row r="60">
          <cell r="I60" t="e">
            <v>#N/A</v>
          </cell>
        </row>
        <row r="61">
          <cell r="I61" t="e">
            <v>#N/A</v>
          </cell>
        </row>
        <row r="62">
          <cell r="I62" t="e">
            <v>#N/A</v>
          </cell>
        </row>
      </sheetData>
      <sheetData sheetId="4">
        <row r="3">
          <cell r="B3" t="str">
            <v>CHOQUET PIERRE</v>
          </cell>
          <cell r="C3" t="str">
            <v>UNION SPORTIVE SAINT ANDRE</v>
          </cell>
          <cell r="D3">
            <v>225</v>
          </cell>
          <cell r="E3">
            <v>1</v>
          </cell>
          <cell r="F3">
            <v>3</v>
          </cell>
          <cell r="G3">
            <v>20</v>
          </cell>
        </row>
        <row r="4">
          <cell r="B4" t="str">
            <v>DELTOUR LUCAS</v>
          </cell>
          <cell r="C4" t="str">
            <v>UNION SPORTIVE VALENCIENNES MARLY</v>
          </cell>
          <cell r="D4">
            <v>195</v>
          </cell>
          <cell r="E4">
            <v>13</v>
          </cell>
          <cell r="F4">
            <v>0</v>
          </cell>
          <cell r="G4">
            <v>13</v>
          </cell>
        </row>
        <row r="5">
          <cell r="B5" t="str">
            <v>LEGRAND SAMUEL</v>
          </cell>
          <cell r="C5" t="str">
            <v>CYCLO CLUB ORCHIES</v>
          </cell>
          <cell r="D5">
            <v>149</v>
          </cell>
          <cell r="E5">
            <v>0</v>
          </cell>
          <cell r="F5">
            <v>7</v>
          </cell>
          <cell r="G5">
            <v>14</v>
          </cell>
        </row>
        <row r="6">
          <cell r="B6" t="str">
            <v>MOURAIN DORIAN</v>
          </cell>
          <cell r="C6" t="str">
            <v>UNION VELOCIPEDIQUE FOURMISIENNE</v>
          </cell>
          <cell r="D6">
            <v>149</v>
          </cell>
          <cell r="E6">
            <v>5</v>
          </cell>
          <cell r="F6">
            <v>1</v>
          </cell>
          <cell r="G6">
            <v>11</v>
          </cell>
        </row>
        <row r="7">
          <cell r="B7" t="str">
            <v>VIVIER MATTHIAS</v>
          </cell>
          <cell r="C7" t="str">
            <v>UNION SPORTIVE SAINT ANDRE</v>
          </cell>
          <cell r="D7">
            <v>140</v>
          </cell>
          <cell r="E7">
            <v>2</v>
          </cell>
          <cell r="F7">
            <v>2</v>
          </cell>
          <cell r="G7">
            <v>14</v>
          </cell>
        </row>
        <row r="8">
          <cell r="B8" t="str">
            <v>GOCHON VALENTIN</v>
          </cell>
          <cell r="C8" t="str">
            <v>ETOILE CYCLISTE TOURCOING</v>
          </cell>
          <cell r="D8">
            <v>130</v>
          </cell>
          <cell r="E8">
            <v>0</v>
          </cell>
          <cell r="F8">
            <v>6</v>
          </cell>
          <cell r="G8">
            <v>14</v>
          </cell>
        </row>
        <row r="9">
          <cell r="B9" t="str">
            <v>LECLERCQ MATHIS</v>
          </cell>
          <cell r="C9" t="str">
            <v>CAMPHIN EN CAREMBAULT CYCLING TEAM</v>
          </cell>
          <cell r="D9">
            <v>128</v>
          </cell>
          <cell r="E9">
            <v>3</v>
          </cell>
          <cell r="F9">
            <v>2</v>
          </cell>
          <cell r="G9">
            <v>10</v>
          </cell>
        </row>
        <row r="10">
          <cell r="B10" t="str">
            <v>TOURNEUX LOUNA</v>
          </cell>
          <cell r="C10" t="str">
            <v>ENTENTE CYCLISTE DE FONTAINE AU BOIS</v>
          </cell>
          <cell r="D10">
            <v>99</v>
          </cell>
          <cell r="E10">
            <v>0</v>
          </cell>
          <cell r="F10">
            <v>5</v>
          </cell>
          <cell r="G10">
            <v>11</v>
          </cell>
        </row>
        <row r="11">
          <cell r="B11" t="str">
            <v>CARDINAL NATHAN</v>
          </cell>
          <cell r="C11" t="str">
            <v>HAVELUY CYCLO CLUB</v>
          </cell>
          <cell r="D11">
            <v>80</v>
          </cell>
          <cell r="E11">
            <v>2</v>
          </cell>
          <cell r="F11">
            <v>0</v>
          </cell>
          <cell r="G11">
            <v>6</v>
          </cell>
        </row>
        <row r="12">
          <cell r="B12" t="str">
            <v>BOUMEDJERIA TOM</v>
          </cell>
          <cell r="C12" t="str">
            <v>ASSOCIATION CYCLISTE DE CUINCY</v>
          </cell>
          <cell r="D12">
            <v>71</v>
          </cell>
          <cell r="E12">
            <v>3</v>
          </cell>
          <cell r="F12">
            <v>0</v>
          </cell>
          <cell r="G12">
            <v>5</v>
          </cell>
        </row>
        <row r="13">
          <cell r="B13" t="str">
            <v>RICHARD MARIE CLOTHILDE</v>
          </cell>
          <cell r="C13" t="str">
            <v>AGNY AMICALE LAIQUE</v>
          </cell>
          <cell r="D13">
            <v>60</v>
          </cell>
          <cell r="E13">
            <v>0</v>
          </cell>
          <cell r="F13">
            <v>2</v>
          </cell>
          <cell r="G13">
            <v>7</v>
          </cell>
        </row>
        <row r="14">
          <cell r="B14" t="str">
            <v>DELSARTE MATHIS</v>
          </cell>
          <cell r="C14" t="str">
            <v>VELO CLUB SOLESMES</v>
          </cell>
          <cell r="D14">
            <v>51</v>
          </cell>
          <cell r="E14">
            <v>1</v>
          </cell>
          <cell r="F14">
            <v>2</v>
          </cell>
          <cell r="G14">
            <v>5</v>
          </cell>
        </row>
        <row r="15">
          <cell r="B15" t="str">
            <v>LEVEILL? FLORIAN</v>
          </cell>
          <cell r="C15" t="str">
            <v>UNION SPORTIVE VALENCIENNES MARLY</v>
          </cell>
          <cell r="D15">
            <v>38</v>
          </cell>
          <cell r="E15">
            <v>0</v>
          </cell>
          <cell r="F15">
            <v>0</v>
          </cell>
          <cell r="G15">
            <v>4</v>
          </cell>
        </row>
        <row r="16">
          <cell r="B16" t="str">
            <v>LEFEVRE ROBIN</v>
          </cell>
          <cell r="C16" t="str">
            <v>52X11 HIRSON THIÉRACHE</v>
          </cell>
          <cell r="D16">
            <v>31</v>
          </cell>
          <cell r="E16">
            <v>0</v>
          </cell>
          <cell r="F16">
            <v>2</v>
          </cell>
          <cell r="G16">
            <v>3</v>
          </cell>
        </row>
        <row r="17">
          <cell r="B17" t="str">
            <v>DEJEAN MATHIS</v>
          </cell>
          <cell r="C17" t="str">
            <v>TEAM STYLE FLINES LES MORTAGNE</v>
          </cell>
          <cell r="D17">
            <v>29</v>
          </cell>
          <cell r="E17">
            <v>0</v>
          </cell>
          <cell r="F17">
            <v>0</v>
          </cell>
          <cell r="G17">
            <v>4</v>
          </cell>
        </row>
        <row r="18">
          <cell r="B18" t="str">
            <v>BURIDON RACHEL</v>
          </cell>
          <cell r="C18" t="str">
            <v>CYCLO CLUB ORCHIES</v>
          </cell>
          <cell r="D18">
            <v>21</v>
          </cell>
          <cell r="E18">
            <v>0</v>
          </cell>
          <cell r="F18">
            <v>1</v>
          </cell>
          <cell r="G18">
            <v>2</v>
          </cell>
        </row>
        <row r="19">
          <cell r="B19" t="str">
            <v>ADAM LUCIE</v>
          </cell>
          <cell r="C19" t="str">
            <v>52X11 HIRSON THIÉRACHE</v>
          </cell>
          <cell r="D19">
            <v>11</v>
          </cell>
          <cell r="E19">
            <v>0</v>
          </cell>
          <cell r="F19">
            <v>0</v>
          </cell>
          <cell r="G19">
            <v>1</v>
          </cell>
        </row>
        <row r="20">
          <cell r="B20" t="str">
            <v>GUYOT CLEMENT</v>
          </cell>
          <cell r="C20" t="str">
            <v>UNION SPORTIVE SAINT ANDRE</v>
          </cell>
          <cell r="D20">
            <v>7</v>
          </cell>
          <cell r="E20">
            <v>0</v>
          </cell>
          <cell r="F20">
            <v>0</v>
          </cell>
          <cell r="G20">
            <v>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>
            <v>0</v>
          </cell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0</v>
          </cell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B25" t="str">
            <v>AMOURETTE ERWAN</v>
          </cell>
          <cell r="C25" t="str">
            <v>SPRINTER CLUB VAL D'ARRE ST JUST CHAUSSE</v>
          </cell>
          <cell r="D25">
            <v>11</v>
          </cell>
          <cell r="E25">
            <v>0</v>
          </cell>
          <cell r="F25">
            <v>0</v>
          </cell>
          <cell r="G25">
            <v>1</v>
          </cell>
        </row>
        <row r="26">
          <cell r="B26" t="str">
            <v>POULET-FABBRI MATHEO</v>
          </cell>
          <cell r="C26" t="str">
            <v>AMIS DU CYCLISME NESLOIS</v>
          </cell>
          <cell r="D26">
            <v>15</v>
          </cell>
          <cell r="E26">
            <v>1</v>
          </cell>
          <cell r="F26">
            <v>0</v>
          </cell>
          <cell r="G26">
            <v>1</v>
          </cell>
        </row>
        <row r="27">
          <cell r="B27">
            <v>0</v>
          </cell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0</v>
          </cell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>
            <v>0</v>
          </cell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>
            <v>0</v>
          </cell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>
            <v>0</v>
          </cell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0</v>
          </cell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0</v>
          </cell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B42">
            <v>0</v>
          </cell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B43">
            <v>0</v>
          </cell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0</v>
          </cell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DECRUCQ AXEL</v>
          </cell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B46" t="str">
            <v>MARTIN JUSTINE</v>
          </cell>
          <cell r="C46" t="str">
            <v>MANQUEVILLE LILLERS CLUB CYCLISTE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B47" t="str">
            <v>PLUQUET FLAVIEN</v>
          </cell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>VANDEWALLE NICOLAS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 t="str">
            <v>YALAOUI ZAKARIA</v>
          </cell>
          <cell r="C49" t="str">
            <v>UNION VELOCIPEDIQUE FOURMISIENNE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</sheetData>
      <sheetData sheetId="5">
        <row r="3">
          <cell r="B3" t="str">
            <v>BUGNICOURT ELIAS</v>
          </cell>
          <cell r="C3" t="str">
            <v>UNION VELOCIPEDIQUE FOURMISIENNE</v>
          </cell>
          <cell r="D3">
            <v>265</v>
          </cell>
          <cell r="E3">
            <v>8</v>
          </cell>
          <cell r="F3">
            <v>10</v>
          </cell>
          <cell r="G3">
            <v>20</v>
          </cell>
        </row>
        <row r="4">
          <cell r="B4" t="str">
            <v>SERANT THIBAUD</v>
          </cell>
          <cell r="C4" t="str">
            <v>UNION VELOCIPEDIQUE FOURMISIENNE</v>
          </cell>
          <cell r="D4">
            <v>177</v>
          </cell>
          <cell r="E4">
            <v>7</v>
          </cell>
          <cell r="F4">
            <v>6</v>
          </cell>
          <cell r="G4">
            <v>13</v>
          </cell>
        </row>
        <row r="5">
          <cell r="B5" t="str">
            <v>CANU ERWAN</v>
          </cell>
          <cell r="C5" t="str">
            <v>ETOILE CYCLISTE TOURCOING</v>
          </cell>
          <cell r="D5">
            <v>162</v>
          </cell>
          <cell r="E5">
            <v>0</v>
          </cell>
          <cell r="F5">
            <v>10</v>
          </cell>
          <cell r="G5">
            <v>18</v>
          </cell>
        </row>
        <row r="6">
          <cell r="B6" t="str">
            <v>BONIT AMAURY</v>
          </cell>
          <cell r="C6" t="str">
            <v>WINGLES PYRAMIDES PASSION VTT</v>
          </cell>
          <cell r="D6">
            <v>135</v>
          </cell>
          <cell r="E6">
            <v>9</v>
          </cell>
          <cell r="F6">
            <v>0</v>
          </cell>
          <cell r="G6">
            <v>9</v>
          </cell>
        </row>
        <row r="7">
          <cell r="B7" t="str">
            <v>LOBRY ANTHONY</v>
          </cell>
          <cell r="C7" t="str">
            <v>SAULZOIR MONTRECOURT CYCLING CLUB</v>
          </cell>
          <cell r="D7">
            <v>132</v>
          </cell>
          <cell r="E7">
            <v>0</v>
          </cell>
          <cell r="F7">
            <v>11</v>
          </cell>
          <cell r="G7">
            <v>13</v>
          </cell>
        </row>
        <row r="8">
          <cell r="B8" t="str">
            <v>GAMACHE LILIAN</v>
          </cell>
          <cell r="C8" t="str">
            <v>CYCLOS RANDONNEURS LA BASSEE</v>
          </cell>
          <cell r="D8">
            <v>164</v>
          </cell>
          <cell r="E8">
            <v>0</v>
          </cell>
          <cell r="F8">
            <v>9</v>
          </cell>
          <cell r="G8">
            <v>17</v>
          </cell>
        </row>
        <row r="9">
          <cell r="B9" t="str">
            <v>VAN FRIEL MAXIME</v>
          </cell>
          <cell r="C9" t="str">
            <v>SAULZOIR MONTRECOURT CYCLING CLUB</v>
          </cell>
          <cell r="D9">
            <v>124</v>
          </cell>
          <cell r="E9">
            <v>1</v>
          </cell>
          <cell r="F9">
            <v>8</v>
          </cell>
          <cell r="G9">
            <v>13</v>
          </cell>
        </row>
        <row r="10">
          <cell r="B10" t="str">
            <v>LIEVIN LUCIE</v>
          </cell>
          <cell r="C10" t="str">
            <v>VTT SAINT AMAND LES EAUX</v>
          </cell>
          <cell r="D10">
            <v>151</v>
          </cell>
          <cell r="E10">
            <v>0</v>
          </cell>
          <cell r="F10">
            <v>11</v>
          </cell>
          <cell r="G10">
            <v>13</v>
          </cell>
        </row>
        <row r="11">
          <cell r="B11" t="str">
            <v>TOURNEUX CLARA</v>
          </cell>
          <cell r="C11" t="str">
            <v>ENTENTE CYCLISTE DE FONTAINE AU BOIS</v>
          </cell>
          <cell r="D11">
            <v>107</v>
          </cell>
          <cell r="E11">
            <v>0</v>
          </cell>
          <cell r="F11">
            <v>5</v>
          </cell>
          <cell r="G11">
            <v>15</v>
          </cell>
        </row>
        <row r="12">
          <cell r="B12" t="str">
            <v>ROISSE CLEMENT</v>
          </cell>
          <cell r="C12" t="str">
            <v>UNION VELOCIPEDIQUE JEUMONT MARPENT</v>
          </cell>
          <cell r="D12">
            <v>110</v>
          </cell>
          <cell r="E12">
            <v>2</v>
          </cell>
          <cell r="F12">
            <v>5</v>
          </cell>
          <cell r="G12">
            <v>8</v>
          </cell>
        </row>
        <row r="13">
          <cell r="B13" t="str">
            <v>CHUTSCH ALBAN</v>
          </cell>
          <cell r="C13" t="str">
            <v>HENIN ETOILE CYCLISTE HENINOISE</v>
          </cell>
          <cell r="D13">
            <v>86</v>
          </cell>
          <cell r="E13">
            <v>1</v>
          </cell>
          <cell r="F13">
            <v>6</v>
          </cell>
          <cell r="G13">
            <v>9</v>
          </cell>
        </row>
        <row r="14">
          <cell r="B14" t="str">
            <v>CHALAS CYRIAQUE</v>
          </cell>
          <cell r="C14" t="str">
            <v>ANNEQUIN CYCLING TEAM</v>
          </cell>
          <cell r="D14">
            <v>95</v>
          </cell>
          <cell r="E14">
            <v>0</v>
          </cell>
          <cell r="F14">
            <v>2</v>
          </cell>
          <cell r="G14">
            <v>13</v>
          </cell>
        </row>
        <row r="15">
          <cell r="B15" t="str">
            <v>BOSSU CLEMENCE</v>
          </cell>
          <cell r="C15" t="str">
            <v>VELO CLUB DE L'ESCAUT ANZIN</v>
          </cell>
          <cell r="D15">
            <v>86</v>
          </cell>
          <cell r="E15">
            <v>0</v>
          </cell>
          <cell r="F15">
            <v>5</v>
          </cell>
          <cell r="G15">
            <v>10</v>
          </cell>
        </row>
        <row r="16">
          <cell r="B16" t="str">
            <v>DUMORTIER TOM</v>
          </cell>
          <cell r="C16" t="str">
            <v>WAVRIN</v>
          </cell>
          <cell r="D16">
            <v>78</v>
          </cell>
          <cell r="E16">
            <v>1</v>
          </cell>
          <cell r="F16">
            <v>5</v>
          </cell>
          <cell r="G16">
            <v>7</v>
          </cell>
        </row>
        <row r="17">
          <cell r="B17" t="str">
            <v>DECOTTIGNIES LUCAS</v>
          </cell>
          <cell r="C17" t="str">
            <v>HENIN ETOILE CYCLISTE HENINOISE</v>
          </cell>
          <cell r="D17">
            <v>56</v>
          </cell>
          <cell r="E17">
            <v>0</v>
          </cell>
          <cell r="F17">
            <v>1</v>
          </cell>
          <cell r="G17">
            <v>8</v>
          </cell>
        </row>
        <row r="18">
          <cell r="B18" t="str">
            <v>FARTEK LEA</v>
          </cell>
          <cell r="C18" t="str">
            <v>SAULZOIR MONTRECOURT CYCLING CLUB</v>
          </cell>
          <cell r="D18">
            <v>43</v>
          </cell>
          <cell r="E18">
            <v>0</v>
          </cell>
          <cell r="F18">
            <v>0</v>
          </cell>
          <cell r="G18">
            <v>10</v>
          </cell>
        </row>
        <row r="19">
          <cell r="B19" t="str">
            <v>CANTINEAU NOAH</v>
          </cell>
          <cell r="C19" t="str">
            <v>VELO CLUB DE L'ESCAUT ANZIN</v>
          </cell>
          <cell r="D19">
            <v>41</v>
          </cell>
          <cell r="E19">
            <v>0</v>
          </cell>
          <cell r="F19">
            <v>2</v>
          </cell>
          <cell r="G19">
            <v>5</v>
          </cell>
        </row>
        <row r="20">
          <cell r="B20" t="str">
            <v>YVART CHELSY</v>
          </cell>
          <cell r="C20" t="str">
            <v>WINGLES PYRAMIDES PASSION VTT</v>
          </cell>
          <cell r="D20">
            <v>37</v>
          </cell>
          <cell r="E20">
            <v>0</v>
          </cell>
          <cell r="F20">
            <v>3</v>
          </cell>
          <cell r="G20">
            <v>4</v>
          </cell>
        </row>
        <row r="21">
          <cell r="B21" t="str">
            <v>BRUNIAUX RAPHAEL</v>
          </cell>
          <cell r="C21" t="str">
            <v>LES VIKINGS VTT MARCHE NORDIQUE OHAIN</v>
          </cell>
          <cell r="D21">
            <v>35</v>
          </cell>
          <cell r="E21">
            <v>0</v>
          </cell>
          <cell r="F21">
            <v>2</v>
          </cell>
          <cell r="G21">
            <v>4</v>
          </cell>
        </row>
        <row r="22">
          <cell r="B22" t="str">
            <v>ISBLET REMY</v>
          </cell>
          <cell r="C22" t="str">
            <v>CYCLO CLUB WAVRIN</v>
          </cell>
          <cell r="D22">
            <v>28</v>
          </cell>
          <cell r="E22">
            <v>0</v>
          </cell>
          <cell r="F22">
            <v>2</v>
          </cell>
          <cell r="G22">
            <v>4</v>
          </cell>
        </row>
        <row r="23">
          <cell r="B23" t="str">
            <v>BERNARD ARTHUR</v>
          </cell>
          <cell r="C23" t="str">
            <v>CYCLO CLUB ORCHIES</v>
          </cell>
          <cell r="D23">
            <v>27</v>
          </cell>
          <cell r="E23">
            <v>1</v>
          </cell>
          <cell r="F23">
            <v>0</v>
          </cell>
          <cell r="G23">
            <v>5</v>
          </cell>
        </row>
        <row r="24">
          <cell r="B24" t="str">
            <v>HAUSSIN ELIOT</v>
          </cell>
          <cell r="C24" t="str">
            <v>VELO SPRINT DE L'OSTREVENT - AUBERCHICOURT</v>
          </cell>
          <cell r="D24">
            <v>26</v>
          </cell>
          <cell r="E24">
            <v>0</v>
          </cell>
          <cell r="F24">
            <v>0</v>
          </cell>
          <cell r="G24">
            <v>4</v>
          </cell>
        </row>
        <row r="25">
          <cell r="B25" t="str">
            <v>LEDAIN JEREMIE</v>
          </cell>
          <cell r="C25" t="str">
            <v>VELO CLUB DE L'ESCAUT ANZIN</v>
          </cell>
          <cell r="D25">
            <v>32</v>
          </cell>
          <cell r="E25">
            <v>0</v>
          </cell>
          <cell r="F25">
            <v>1</v>
          </cell>
          <cell r="G25">
            <v>6</v>
          </cell>
        </row>
        <row r="26">
          <cell r="B26" t="str">
            <v>ROY AXEL</v>
          </cell>
          <cell r="C26" t="str">
            <v>CYCLO CLUB WAVRIN</v>
          </cell>
          <cell r="D26">
            <v>21</v>
          </cell>
          <cell r="E26">
            <v>0</v>
          </cell>
          <cell r="F26">
            <v>0</v>
          </cell>
          <cell r="G26">
            <v>4</v>
          </cell>
        </row>
        <row r="27">
          <cell r="B27" t="str">
            <v>QUEHEN MARIUS</v>
          </cell>
          <cell r="C27" t="str">
            <v>TEAM PEVELE CAREMBAULT CYCLISME</v>
          </cell>
          <cell r="D27">
            <v>20</v>
          </cell>
          <cell r="E27">
            <v>0</v>
          </cell>
          <cell r="F27">
            <v>2</v>
          </cell>
          <cell r="G27">
            <v>2</v>
          </cell>
        </row>
        <row r="28">
          <cell r="B28" t="str">
            <v>BOULOGNE-HERBAUT RAFAEL</v>
          </cell>
          <cell r="C28" t="str">
            <v>TEAM PEVELE CAREMBAULT CYCLISME</v>
          </cell>
          <cell r="D28">
            <v>17</v>
          </cell>
          <cell r="E28">
            <v>0</v>
          </cell>
          <cell r="F28">
            <v>1</v>
          </cell>
          <cell r="G28">
            <v>2</v>
          </cell>
        </row>
        <row r="29">
          <cell r="B29" t="str">
            <v>SANCHEZ JULES</v>
          </cell>
          <cell r="C29" t="str">
            <v>VELO CLUB DE L'ESCAUT ANZIN</v>
          </cell>
          <cell r="D29">
            <v>17</v>
          </cell>
          <cell r="E29">
            <v>0</v>
          </cell>
          <cell r="F29">
            <v>0</v>
          </cell>
          <cell r="G29">
            <v>5</v>
          </cell>
        </row>
        <row r="30">
          <cell r="B30" t="str">
            <v>DUTOIT BAPTISTE</v>
          </cell>
          <cell r="C30" t="str">
            <v>CYCLO CLUB WAVRIN</v>
          </cell>
          <cell r="D30">
            <v>16</v>
          </cell>
          <cell r="E30">
            <v>0</v>
          </cell>
          <cell r="F30">
            <v>0</v>
          </cell>
          <cell r="G30">
            <v>4</v>
          </cell>
        </row>
        <row r="31">
          <cell r="B31" t="str">
            <v>DELPLACE FLORINE</v>
          </cell>
          <cell r="C31" t="str">
            <v>MANQUEVILLE LILLERS CLUB CYCLISTE</v>
          </cell>
          <cell r="D31">
            <v>15</v>
          </cell>
          <cell r="E31">
            <v>0</v>
          </cell>
          <cell r="F31">
            <v>0</v>
          </cell>
          <cell r="G31">
            <v>3</v>
          </cell>
        </row>
        <row r="32">
          <cell r="B32" t="str">
            <v>HUYMEN BATISTE</v>
          </cell>
          <cell r="C32" t="str">
            <v>VTT SAINT AMAND LES EAUX</v>
          </cell>
          <cell r="D32">
            <v>13</v>
          </cell>
          <cell r="E32">
            <v>0</v>
          </cell>
          <cell r="F32">
            <v>0</v>
          </cell>
          <cell r="G32">
            <v>4</v>
          </cell>
        </row>
        <row r="33">
          <cell r="B33" t="str">
            <v>LEMAIRE PIERRE</v>
          </cell>
          <cell r="C33" t="str">
            <v>BAPAUME CLUB CYCLISTE</v>
          </cell>
          <cell r="D33">
            <v>23</v>
          </cell>
          <cell r="E33">
            <v>0</v>
          </cell>
          <cell r="F33">
            <v>0</v>
          </cell>
          <cell r="G33">
            <v>4</v>
          </cell>
        </row>
        <row r="34">
          <cell r="B34" t="str">
            <v>VANDERMERSCH NOLAN</v>
          </cell>
          <cell r="C34" t="str">
            <v>VELO CLUB UNION HALLUIN</v>
          </cell>
          <cell r="D34">
            <v>13</v>
          </cell>
          <cell r="E34">
            <v>0</v>
          </cell>
          <cell r="F34">
            <v>1</v>
          </cell>
          <cell r="G34">
            <v>1</v>
          </cell>
        </row>
        <row r="35">
          <cell r="B35" t="str">
            <v>GEOFFROY INÈS</v>
          </cell>
          <cell r="C35" t="str">
            <v>TEAM PEVELE CAREMBAULT CYCLISME</v>
          </cell>
          <cell r="D35">
            <v>12</v>
          </cell>
          <cell r="E35">
            <v>0</v>
          </cell>
          <cell r="F35">
            <v>1</v>
          </cell>
          <cell r="G35">
            <v>2</v>
          </cell>
        </row>
        <row r="36">
          <cell r="B36" t="str">
            <v>LASSELIN SOMME SASHA</v>
          </cell>
          <cell r="C36" t="str">
            <v>VELO CLUB DE L'ESCAUT ANZIN</v>
          </cell>
          <cell r="D36">
            <v>4</v>
          </cell>
          <cell r="E36">
            <v>0</v>
          </cell>
          <cell r="F36">
            <v>0</v>
          </cell>
          <cell r="G36">
            <v>3</v>
          </cell>
        </row>
        <row r="37">
          <cell r="B37" t="str">
            <v>GUEST ROBIN</v>
          </cell>
          <cell r="C37" t="str">
            <v>CYCLO CLUB WAVRIN</v>
          </cell>
          <cell r="D37">
            <v>3</v>
          </cell>
          <cell r="E37">
            <v>0</v>
          </cell>
          <cell r="F37">
            <v>0</v>
          </cell>
          <cell r="G37">
            <v>1</v>
          </cell>
        </row>
        <row r="38">
          <cell r="B38">
            <v>0</v>
          </cell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>
            <v>0</v>
          </cell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0</v>
          </cell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0</v>
          </cell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B42">
            <v>0</v>
          </cell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B43" t="str">
            <v>BUISSE LOUISE</v>
          </cell>
          <cell r="C43" t="str">
            <v>VTT SAINT AMAND LES EAUX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D HEILLY ENZO</v>
          </cell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ARDID GABRIEL</v>
          </cell>
          <cell r="C45" t="str">
            <v>UNION CYCLISTE SOLRE LE CHATEAU</v>
          </cell>
          <cell r="D45">
            <v>15</v>
          </cell>
          <cell r="E45">
            <v>0</v>
          </cell>
          <cell r="F45">
            <v>0</v>
          </cell>
          <cell r="G45">
            <v>1</v>
          </cell>
        </row>
        <row r="46">
          <cell r="B46" t="str">
            <v>FOINANT BAPTISTE</v>
          </cell>
          <cell r="C46" t="str">
            <v>VELO CLUB DE L'ESCAUT ANZIN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B47" t="str">
            <v>LEFEVRE LOUCIANE</v>
          </cell>
          <cell r="C47" t="str">
            <v>UNION VELOCIPEDIQUE FOURMISIENNE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>MASONI LILIAN</v>
          </cell>
          <cell r="C48" t="str">
            <v>VELO CLUB DE L'ESCAUT ANZIN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 t="str">
            <v>NIEDZWIECKI MAXENCE</v>
          </cell>
          <cell r="C49" t="str">
            <v>NEW TEAM MAULDE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B50" t="str">
            <v>SORET NATHAN</v>
          </cell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xport VTT 2022"/>
    </sheetNames>
    <sheetDataSet>
      <sheetData sheetId="0">
        <row r="2">
          <cell r="C2" t="str">
            <v>AECK GAUTIER</v>
          </cell>
          <cell r="D2" t="str">
            <v>M</v>
          </cell>
          <cell r="E2" t="str">
            <v>UNION SPORTIVE SAINT ANDRE</v>
          </cell>
          <cell r="F2">
            <v>31178</v>
          </cell>
          <cell r="G2" t="str">
            <v>Adulte Masculin 30/39 ans</v>
          </cell>
          <cell r="H2" t="str">
            <v>2022</v>
          </cell>
          <cell r="I2" t="str">
            <v>05999109746</v>
          </cell>
          <cell r="J2"/>
          <cell r="K2" t="e">
            <v>#N/A</v>
          </cell>
          <cell r="L2">
            <v>0</v>
          </cell>
        </row>
        <row r="3">
          <cell r="C3" t="str">
            <v>AINI KARIM</v>
          </cell>
          <cell r="D3" t="str">
            <v>M</v>
          </cell>
          <cell r="E3" t="str">
            <v>NEW TEAM MAULDE</v>
          </cell>
          <cell r="F3">
            <v>35467</v>
          </cell>
          <cell r="G3" t="str">
            <v>Adulte Masculin 20/29 ans</v>
          </cell>
          <cell r="H3" t="str">
            <v>2022</v>
          </cell>
          <cell r="I3" t="str">
            <v>05994063019</v>
          </cell>
          <cell r="J3"/>
          <cell r="K3" t="e">
            <v>#N/A</v>
          </cell>
          <cell r="L3">
            <v>0</v>
          </cell>
        </row>
        <row r="4">
          <cell r="C4" t="str">
            <v>ALEXANDRE GREGORY</v>
          </cell>
          <cell r="D4" t="str">
            <v>M</v>
          </cell>
          <cell r="E4" t="str">
            <v>VELO CLUB SOLESMES</v>
          </cell>
          <cell r="F4">
            <v>29812</v>
          </cell>
          <cell r="G4" t="str">
            <v>Adulte Masculin 40/49 ans</v>
          </cell>
          <cell r="H4" t="str">
            <v>2022</v>
          </cell>
          <cell r="I4" t="str">
            <v>05999081763</v>
          </cell>
          <cell r="J4"/>
          <cell r="K4" t="str">
            <v>40/49 ans</v>
          </cell>
          <cell r="L4">
            <v>225</v>
          </cell>
        </row>
        <row r="5">
          <cell r="C5" t="str">
            <v>ALEXANDRE JIMMY</v>
          </cell>
          <cell r="D5" t="str">
            <v>M</v>
          </cell>
          <cell r="E5" t="str">
            <v>CERCLE OLYMPIQUE MARCOING</v>
          </cell>
          <cell r="F5">
            <v>27058</v>
          </cell>
          <cell r="G5" t="str">
            <v>Adulte Masculin 40/49 ans</v>
          </cell>
          <cell r="H5" t="str">
            <v>2022</v>
          </cell>
          <cell r="I5" t="str">
            <v>05999125303</v>
          </cell>
          <cell r="J5"/>
          <cell r="K5" t="str">
            <v>40/49 ans</v>
          </cell>
          <cell r="L5">
            <v>228</v>
          </cell>
        </row>
        <row r="6">
          <cell r="C6" t="str">
            <v>ALEXANDRE MAGGY</v>
          </cell>
          <cell r="D6" t="str">
            <v>F</v>
          </cell>
          <cell r="E6" t="str">
            <v>VELO CLUB SOLESMES</v>
          </cell>
          <cell r="F6">
            <v>30481</v>
          </cell>
          <cell r="G6" t="str">
            <v>Adulte Féminin 30/39 ans</v>
          </cell>
          <cell r="H6" t="str">
            <v>2022</v>
          </cell>
          <cell r="I6" t="str">
            <v>05999123975</v>
          </cell>
          <cell r="J6"/>
          <cell r="K6" t="str">
            <v>Féminine</v>
          </cell>
          <cell r="L6">
            <v>347</v>
          </cell>
        </row>
        <row r="7">
          <cell r="C7" t="str">
            <v>ALLART OCEANE</v>
          </cell>
          <cell r="D7" t="str">
            <v>F</v>
          </cell>
          <cell r="E7" t="str">
            <v>TEAM DECOPUB PROVILLE</v>
          </cell>
          <cell r="F7">
            <v>36731</v>
          </cell>
          <cell r="G7" t="str">
            <v>Adulte Féminin 17/29 ans</v>
          </cell>
          <cell r="H7" t="str">
            <v>2022</v>
          </cell>
          <cell r="I7" t="str">
            <v>05999062447</v>
          </cell>
          <cell r="J7"/>
          <cell r="K7" t="e">
            <v>#N/A</v>
          </cell>
          <cell r="L7">
            <v>0</v>
          </cell>
        </row>
        <row r="8">
          <cell r="C8" t="str">
            <v>ART FREDDY</v>
          </cell>
          <cell r="D8" t="str">
            <v>M</v>
          </cell>
          <cell r="E8" t="str">
            <v>CYCLO CLUB ORCHIES</v>
          </cell>
          <cell r="F8">
            <v>22926</v>
          </cell>
          <cell r="G8" t="str">
            <v>Adulte Masculin 60 ans et plus</v>
          </cell>
          <cell r="H8" t="str">
            <v>2022</v>
          </cell>
          <cell r="I8" t="str">
            <v>05996216582</v>
          </cell>
          <cell r="J8"/>
          <cell r="K8" t="e">
            <v>#N/A</v>
          </cell>
          <cell r="L8">
            <v>0</v>
          </cell>
        </row>
        <row r="9">
          <cell r="C9" t="str">
            <v>ASPEELE CÉDRIC</v>
          </cell>
          <cell r="D9" t="str">
            <v>M</v>
          </cell>
          <cell r="E9" t="str">
            <v>VTT SAINT AMAND LES EAUX</v>
          </cell>
          <cell r="F9">
            <v>31282</v>
          </cell>
          <cell r="G9" t="str">
            <v>Adulte Masculin 30/39 ans</v>
          </cell>
          <cell r="H9" t="str">
            <v>2022</v>
          </cell>
          <cell r="I9" t="str">
            <v>05996226242</v>
          </cell>
          <cell r="J9"/>
          <cell r="K9" t="e">
            <v>#N/A</v>
          </cell>
          <cell r="L9">
            <v>0</v>
          </cell>
        </row>
        <row r="10">
          <cell r="C10" t="str">
            <v>BAILLEUL GREGORY</v>
          </cell>
          <cell r="D10" t="str">
            <v>M</v>
          </cell>
          <cell r="E10" t="str">
            <v>ETOILE CYCLISTE TOURCOING</v>
          </cell>
          <cell r="F10">
            <v>27730</v>
          </cell>
          <cell r="G10" t="str">
            <v>Adulte Masculin 40/49 ans</v>
          </cell>
          <cell r="H10" t="str">
            <v>2022</v>
          </cell>
          <cell r="I10" t="str">
            <v>05994046792</v>
          </cell>
          <cell r="J10"/>
          <cell r="K10" t="e">
            <v>#N/A</v>
          </cell>
          <cell r="L10">
            <v>0</v>
          </cell>
        </row>
        <row r="11">
          <cell r="C11" t="str">
            <v>BASTIN FABRICE</v>
          </cell>
          <cell r="D11" t="str">
            <v>M</v>
          </cell>
          <cell r="E11" t="str">
            <v>UNION SPORTIVE SAINT ANDRE</v>
          </cell>
          <cell r="F11">
            <v>22615</v>
          </cell>
          <cell r="G11" t="str">
            <v>Adulte Masculin 60 ans et plus</v>
          </cell>
          <cell r="H11" t="str">
            <v>2022</v>
          </cell>
          <cell r="I11" t="str">
            <v>05999121788</v>
          </cell>
          <cell r="J11"/>
          <cell r="K11" t="e">
            <v>#N/A</v>
          </cell>
          <cell r="L11">
            <v>0</v>
          </cell>
        </row>
        <row r="12">
          <cell r="C12" t="str">
            <v>BEGHIN JEREMY</v>
          </cell>
          <cell r="D12" t="str">
            <v>M</v>
          </cell>
          <cell r="E12" t="str">
            <v>ESPOIR CYCLISTE WAMBRECHIES MARQUETTE</v>
          </cell>
          <cell r="F12">
            <v>38202</v>
          </cell>
          <cell r="G12" t="str">
            <v>Adulte Masculin 17/19 ans</v>
          </cell>
          <cell r="H12" t="str">
            <v>2022</v>
          </cell>
          <cell r="I12" t="str">
            <v>05999107224</v>
          </cell>
          <cell r="J12"/>
          <cell r="K12" t="e">
            <v>#N/A</v>
          </cell>
          <cell r="L12">
            <v>0</v>
          </cell>
        </row>
        <row r="13">
          <cell r="C13" t="str">
            <v>BEGLIOMINI FLAVIO</v>
          </cell>
          <cell r="D13" t="str">
            <v>M</v>
          </cell>
          <cell r="E13" t="str">
            <v>GAZ ELEC CLUB DE DOUAI</v>
          </cell>
          <cell r="F13">
            <v>38418</v>
          </cell>
          <cell r="G13" t="str">
            <v>Adulte Masculin 17/19 ans</v>
          </cell>
          <cell r="H13" t="str">
            <v>2022</v>
          </cell>
          <cell r="I13" t="str">
            <v>05999033237</v>
          </cell>
          <cell r="J13"/>
          <cell r="K13" t="e">
            <v>#N/A</v>
          </cell>
          <cell r="L13">
            <v>0</v>
          </cell>
        </row>
        <row r="14">
          <cell r="C14" t="str">
            <v>BEGLIOMINI LAURENT</v>
          </cell>
          <cell r="D14" t="str">
            <v>M</v>
          </cell>
          <cell r="E14" t="str">
            <v>GAZ ELEC CLUB DE DOUAI</v>
          </cell>
          <cell r="F14">
            <v>26630</v>
          </cell>
          <cell r="G14" t="str">
            <v>Adulte Masculin 50/59 ans</v>
          </cell>
          <cell r="H14" t="str">
            <v>2022</v>
          </cell>
          <cell r="I14" t="str">
            <v>05999018310</v>
          </cell>
          <cell r="J14"/>
          <cell r="K14" t="e">
            <v>#N/A</v>
          </cell>
          <cell r="L14">
            <v>0</v>
          </cell>
        </row>
        <row r="15">
          <cell r="C15" t="str">
            <v>BERNIER BRUNO</v>
          </cell>
          <cell r="D15" t="str">
            <v>M</v>
          </cell>
          <cell r="E15" t="str">
            <v>U.C. CAPELLOISE FOURMIES</v>
          </cell>
          <cell r="F15">
            <v>23470</v>
          </cell>
          <cell r="G15" t="str">
            <v>Adulte Masculin 50/59 ans</v>
          </cell>
          <cell r="H15" t="str">
            <v>2022</v>
          </cell>
          <cell r="I15" t="str">
            <v>05999068625</v>
          </cell>
          <cell r="J15"/>
          <cell r="K15" t="str">
            <v>50/59 ans</v>
          </cell>
          <cell r="L15">
            <v>89</v>
          </cell>
        </row>
        <row r="16">
          <cell r="C16" t="str">
            <v>BERNIER STEPHANE</v>
          </cell>
          <cell r="D16" t="str">
            <v>M</v>
          </cell>
          <cell r="E16" t="str">
            <v>U.C. CAPELLOISE FOURMIES</v>
          </cell>
          <cell r="F16">
            <v>26693</v>
          </cell>
          <cell r="G16" t="str">
            <v>Adulte Masculin 40/49 ans</v>
          </cell>
          <cell r="H16" t="str">
            <v>2022</v>
          </cell>
          <cell r="I16" t="str">
            <v>05999068624</v>
          </cell>
          <cell r="J16"/>
          <cell r="K16" t="e">
            <v>#N/A</v>
          </cell>
          <cell r="L16">
            <v>0</v>
          </cell>
        </row>
        <row r="17">
          <cell r="C17" t="str">
            <v>BERNIER TOM</v>
          </cell>
          <cell r="D17" t="str">
            <v>M</v>
          </cell>
          <cell r="E17" t="str">
            <v>T.C.S.P. 59 - FERRIERE LA GRANDE</v>
          </cell>
          <cell r="F17">
            <v>41674</v>
          </cell>
          <cell r="G17" t="str">
            <v>Jeune Masculin 7/8 ans</v>
          </cell>
          <cell r="H17" t="str">
            <v>2022</v>
          </cell>
          <cell r="I17" t="str">
            <v>05999111190</v>
          </cell>
          <cell r="J17"/>
          <cell r="K17" t="e">
            <v>#N/A</v>
          </cell>
          <cell r="L17">
            <v>0</v>
          </cell>
        </row>
        <row r="18">
          <cell r="C18" t="str">
            <v>BERRIER LUDOVIC</v>
          </cell>
          <cell r="D18" t="str">
            <v>M</v>
          </cell>
          <cell r="E18" t="str">
            <v>UNION VELOCIPEDIQUE JEUMONT MARPENT</v>
          </cell>
          <cell r="F18">
            <v>25754</v>
          </cell>
          <cell r="G18" t="str">
            <v>Adulte Masculin 50/59 ans</v>
          </cell>
          <cell r="H18" t="str">
            <v>2022</v>
          </cell>
          <cell r="I18" t="str">
            <v>05999019952</v>
          </cell>
          <cell r="J18"/>
          <cell r="K18" t="str">
            <v>50/59 ans</v>
          </cell>
          <cell r="L18">
            <v>94</v>
          </cell>
        </row>
        <row r="19">
          <cell r="C19" t="str">
            <v>BERTIN PASCAL</v>
          </cell>
          <cell r="D19" t="str">
            <v>M</v>
          </cell>
          <cell r="E19" t="str">
            <v>TEAM DECOPUB PROVILLE</v>
          </cell>
          <cell r="F19">
            <v>21962</v>
          </cell>
          <cell r="G19" t="str">
            <v>Adulte Masculin 60 ans et plus</v>
          </cell>
          <cell r="H19" t="str">
            <v>2022</v>
          </cell>
          <cell r="I19" t="str">
            <v>05999017336</v>
          </cell>
          <cell r="J19"/>
          <cell r="K19" t="e">
            <v>#N/A</v>
          </cell>
          <cell r="L19">
            <v>0</v>
          </cell>
        </row>
        <row r="20">
          <cell r="C20" t="str">
            <v>BERTIN SOPHIE</v>
          </cell>
          <cell r="D20" t="str">
            <v>F</v>
          </cell>
          <cell r="E20" t="str">
            <v>TEAM DECOPUB PROVILLE</v>
          </cell>
          <cell r="F20">
            <v>26421</v>
          </cell>
          <cell r="G20" t="str">
            <v>Adulte Féminin 40 ans et plus</v>
          </cell>
          <cell r="H20" t="str">
            <v>2022</v>
          </cell>
          <cell r="I20" t="str">
            <v>05999017337</v>
          </cell>
          <cell r="J20"/>
          <cell r="K20" t="e">
            <v>#N/A</v>
          </cell>
          <cell r="L20">
            <v>0</v>
          </cell>
        </row>
        <row r="21">
          <cell r="C21" t="str">
            <v>BLONDEAU BENOIT</v>
          </cell>
          <cell r="D21" t="str">
            <v>M</v>
          </cell>
          <cell r="E21" t="str">
            <v>T.C.S.P. 59 - FERRIERE LA GRANDE</v>
          </cell>
          <cell r="F21">
            <v>26795</v>
          </cell>
          <cell r="G21" t="str">
            <v>Adulte Masculin 40/49 ans</v>
          </cell>
          <cell r="H21" t="str">
            <v>2022</v>
          </cell>
          <cell r="I21" t="str">
            <v>05999064357</v>
          </cell>
          <cell r="J21"/>
          <cell r="K21" t="str">
            <v>40/49 ans</v>
          </cell>
          <cell r="L21">
            <v>76</v>
          </cell>
        </row>
        <row r="22">
          <cell r="C22" t="str">
            <v>BLONDEAU LOIC</v>
          </cell>
          <cell r="D22" t="str">
            <v>M</v>
          </cell>
          <cell r="E22" t="str">
            <v>T.C.S.P. 59 - FERRIERE LA GRANDE</v>
          </cell>
          <cell r="F22">
            <v>38304</v>
          </cell>
          <cell r="G22" t="str">
            <v>Adulte Masculin 17/19 ans</v>
          </cell>
          <cell r="H22" t="str">
            <v>2022</v>
          </cell>
          <cell r="I22" t="str">
            <v>05999085108</v>
          </cell>
          <cell r="J22"/>
          <cell r="K22" t="e">
            <v>#N/A</v>
          </cell>
          <cell r="L22">
            <v>0</v>
          </cell>
        </row>
        <row r="23">
          <cell r="C23" t="str">
            <v>BLONDEAU SULYVAN</v>
          </cell>
          <cell r="D23" t="str">
            <v>M</v>
          </cell>
          <cell r="E23" t="str">
            <v>T.C.S.P. 59 - FERRIERE LA GRANDE</v>
          </cell>
          <cell r="F23">
            <v>38304</v>
          </cell>
          <cell r="G23" t="str">
            <v>Adulte Masculin 17/19 ans</v>
          </cell>
          <cell r="H23" t="str">
            <v>2022</v>
          </cell>
          <cell r="I23" t="str">
            <v>05999085107</v>
          </cell>
          <cell r="J23"/>
          <cell r="K23" t="e">
            <v>#N/A</v>
          </cell>
          <cell r="L23">
            <v>0</v>
          </cell>
        </row>
        <row r="24">
          <cell r="C24" t="str">
            <v>BLONDEL FREDERIC</v>
          </cell>
          <cell r="D24" t="str">
            <v>M</v>
          </cell>
          <cell r="E24" t="str">
            <v>ESEG DOUAI</v>
          </cell>
          <cell r="F24">
            <v>27375</v>
          </cell>
          <cell r="G24" t="str">
            <v>Adulte Masculin 40/49 ans</v>
          </cell>
          <cell r="H24" t="str">
            <v>2022</v>
          </cell>
          <cell r="I24" t="str">
            <v>05999124253</v>
          </cell>
          <cell r="J24"/>
          <cell r="K24" t="e">
            <v>#N/A</v>
          </cell>
          <cell r="L24">
            <v>0</v>
          </cell>
        </row>
        <row r="25">
          <cell r="C25" t="str">
            <v>BLONDEL NATHAN</v>
          </cell>
          <cell r="D25" t="str">
            <v>M</v>
          </cell>
          <cell r="E25" t="str">
            <v>ESEG DOUAI</v>
          </cell>
          <cell r="F25">
            <v>38068</v>
          </cell>
          <cell r="G25" t="str">
            <v>Adulte Masculin 17/19 ans</v>
          </cell>
          <cell r="H25" t="str">
            <v>2022</v>
          </cell>
          <cell r="I25" t="str">
            <v>05999126369</v>
          </cell>
          <cell r="J25"/>
          <cell r="K25" t="e">
            <v>#N/A</v>
          </cell>
          <cell r="L25">
            <v>0</v>
          </cell>
        </row>
        <row r="26">
          <cell r="C26" t="str">
            <v>BONNAY LUCAS</v>
          </cell>
          <cell r="D26" t="str">
            <v>M</v>
          </cell>
          <cell r="E26" t="str">
            <v>ETOILE CYCLISTE TOURCOING</v>
          </cell>
          <cell r="F26">
            <v>38478</v>
          </cell>
          <cell r="G26" t="str">
            <v>Adulte Masculin 17/19 ans</v>
          </cell>
          <cell r="H26" t="str">
            <v>2022</v>
          </cell>
          <cell r="I26" t="str">
            <v>05999027660</v>
          </cell>
          <cell r="J26"/>
          <cell r="K26" t="str">
            <v>VTT Cadet(te)</v>
          </cell>
          <cell r="L26">
            <v>450</v>
          </cell>
        </row>
        <row r="27">
          <cell r="C27" t="str">
            <v>BONNIER ERIC</v>
          </cell>
          <cell r="D27" t="str">
            <v>M</v>
          </cell>
          <cell r="E27" t="str">
            <v>VTT  CLUB PONT SUR SAMBRE</v>
          </cell>
          <cell r="F27">
            <v>21618</v>
          </cell>
          <cell r="G27" t="str">
            <v>Adulte Masculin 60 ans et plus</v>
          </cell>
          <cell r="H27" t="str">
            <v>2022</v>
          </cell>
          <cell r="I27" t="str">
            <v>05996224509</v>
          </cell>
          <cell r="J27"/>
          <cell r="K27" t="str">
            <v>60 et plus</v>
          </cell>
          <cell r="L27">
            <v>109</v>
          </cell>
        </row>
        <row r="28">
          <cell r="C28" t="str">
            <v>BORCEUX JERRY</v>
          </cell>
          <cell r="D28" t="str">
            <v>M</v>
          </cell>
          <cell r="E28" t="str">
            <v>U.C. CAPELLOISE FOURMIES</v>
          </cell>
          <cell r="F28">
            <v>32555</v>
          </cell>
          <cell r="G28" t="str">
            <v>Adulte Masculin 30/39 ans</v>
          </cell>
          <cell r="H28" t="str">
            <v>2022</v>
          </cell>
          <cell r="I28" t="str">
            <v>05999128028</v>
          </cell>
          <cell r="J28"/>
          <cell r="K28" t="e">
            <v>#N/A</v>
          </cell>
          <cell r="L28">
            <v>0</v>
          </cell>
        </row>
        <row r="29">
          <cell r="C29" t="str">
            <v>BOUTONNE FRÉDÉRIC</v>
          </cell>
          <cell r="D29" t="str">
            <v>M</v>
          </cell>
          <cell r="E29" t="str">
            <v>UNION SPORTIVE SAINT ANDRE</v>
          </cell>
          <cell r="F29">
            <v>25198</v>
          </cell>
          <cell r="G29" t="str">
            <v>Adulte Masculin 50/59 ans</v>
          </cell>
          <cell r="H29" t="str">
            <v>2022</v>
          </cell>
          <cell r="I29" t="str">
            <v>05999021237</v>
          </cell>
          <cell r="J29"/>
          <cell r="K29" t="e">
            <v>#N/A</v>
          </cell>
          <cell r="L29">
            <v>0</v>
          </cell>
        </row>
        <row r="30">
          <cell r="C30" t="str">
            <v>BRACKENIER TOBIAS</v>
          </cell>
          <cell r="D30" t="str">
            <v>M</v>
          </cell>
          <cell r="E30" t="str">
            <v>NEW TEAM MAULDE</v>
          </cell>
          <cell r="F30">
            <v>41219</v>
          </cell>
          <cell r="G30" t="str">
            <v>Jeune Masculin 9/10 ans</v>
          </cell>
          <cell r="H30" t="str">
            <v>2022</v>
          </cell>
          <cell r="I30" t="str">
            <v>05999097598</v>
          </cell>
          <cell r="J30"/>
          <cell r="K30" t="e">
            <v>#N/A</v>
          </cell>
          <cell r="L30">
            <v>0</v>
          </cell>
        </row>
        <row r="31">
          <cell r="C31" t="str">
            <v>BRACQ NICOLAS</v>
          </cell>
          <cell r="D31" t="str">
            <v>M</v>
          </cell>
          <cell r="E31" t="str">
            <v>VELO CLUB SOLESMES</v>
          </cell>
          <cell r="F31">
            <v>34246</v>
          </cell>
          <cell r="G31" t="str">
            <v>Adulte Masculin 20/29 ans</v>
          </cell>
          <cell r="H31" t="str">
            <v>2022</v>
          </cell>
          <cell r="I31" t="str">
            <v>05999085639</v>
          </cell>
          <cell r="J31"/>
          <cell r="K31" t="str">
            <v>20/29 ans</v>
          </cell>
          <cell r="L31">
            <v>29</v>
          </cell>
        </row>
        <row r="32">
          <cell r="C32" t="str">
            <v>BREVIERE ALEXANDRE</v>
          </cell>
          <cell r="D32" t="str">
            <v>M</v>
          </cell>
          <cell r="E32" t="str">
            <v>CAMPHIN EN CAREMBAULT CYCLING TEAM</v>
          </cell>
          <cell r="F32">
            <v>26860</v>
          </cell>
          <cell r="G32" t="str">
            <v>Adulte Masculin 40/49 ans</v>
          </cell>
          <cell r="H32" t="str">
            <v>2022</v>
          </cell>
          <cell r="I32" t="str">
            <v>05996219535</v>
          </cell>
          <cell r="J32"/>
          <cell r="K32" t="str">
            <v>40/49 ans</v>
          </cell>
          <cell r="L32">
            <v>171</v>
          </cell>
        </row>
        <row r="33">
          <cell r="C33" t="str">
            <v>BRIXHE ALAIN</v>
          </cell>
          <cell r="D33" t="str">
            <v>M</v>
          </cell>
          <cell r="E33" t="str">
            <v>VTT  CLUB PONT SUR SAMBRE</v>
          </cell>
          <cell r="F33">
            <v>23136</v>
          </cell>
          <cell r="G33" t="str">
            <v>Adulte Masculin 50/59 ans</v>
          </cell>
          <cell r="H33" t="str">
            <v>2022</v>
          </cell>
          <cell r="I33" t="str">
            <v>05996214966</v>
          </cell>
          <cell r="J33"/>
          <cell r="K33" t="str">
            <v>50/59 ans</v>
          </cell>
          <cell r="L33">
            <v>86</v>
          </cell>
        </row>
        <row r="34">
          <cell r="C34" t="str">
            <v>BRIXHE NATHALIE</v>
          </cell>
          <cell r="D34" t="str">
            <v>F</v>
          </cell>
          <cell r="E34" t="str">
            <v>VTT  CLUB PONT SUR SAMBRE</v>
          </cell>
          <cell r="F34">
            <v>25589</v>
          </cell>
          <cell r="G34" t="str">
            <v>Adulte Féminin 50 ans et plus</v>
          </cell>
          <cell r="H34" t="str">
            <v>2022</v>
          </cell>
          <cell r="I34" t="str">
            <v>05996214967</v>
          </cell>
          <cell r="J34"/>
          <cell r="K34" t="str">
            <v>Féminine</v>
          </cell>
          <cell r="L34">
            <v>337</v>
          </cell>
        </row>
        <row r="35">
          <cell r="C35" t="str">
            <v>BROUTIN ERIC</v>
          </cell>
          <cell r="D35" t="str">
            <v>M</v>
          </cell>
          <cell r="E35" t="str">
            <v>ASSOCIATION CYCLISTE DE CUINCY</v>
          </cell>
          <cell r="F35">
            <v>22736</v>
          </cell>
          <cell r="G35" t="str">
            <v>Adulte Masculin 60 ans et plus</v>
          </cell>
          <cell r="H35" t="str">
            <v>2022</v>
          </cell>
          <cell r="I35" t="str">
            <v>05999128049</v>
          </cell>
          <cell r="J35"/>
          <cell r="K35" t="e">
            <v>#N/A</v>
          </cell>
          <cell r="L35">
            <v>0</v>
          </cell>
        </row>
        <row r="36">
          <cell r="C36" t="str">
            <v>BUGNICOURT CYRIL</v>
          </cell>
          <cell r="D36" t="str">
            <v>M</v>
          </cell>
          <cell r="E36" t="str">
            <v>UNION VELOCIPEDIQUE FOURMISIENNE</v>
          </cell>
          <cell r="F36">
            <v>27887</v>
          </cell>
          <cell r="G36" t="str">
            <v>Adulte Masculin 40/49 ans</v>
          </cell>
          <cell r="H36" t="str">
            <v>2022</v>
          </cell>
          <cell r="I36" t="str">
            <v>05996216283</v>
          </cell>
          <cell r="J36"/>
          <cell r="K36" t="e">
            <v>#N/A</v>
          </cell>
          <cell r="L36">
            <v>0</v>
          </cell>
        </row>
        <row r="37">
          <cell r="C37" t="str">
            <v>BUGNICOURT ELIAS</v>
          </cell>
          <cell r="D37" t="str">
            <v>M</v>
          </cell>
          <cell r="E37" t="str">
            <v>UNION VELOCIPEDIQUE FOURMISIENNE</v>
          </cell>
          <cell r="F37">
            <v>39837</v>
          </cell>
          <cell r="G37" t="str">
            <v>Jeune Masculin 13/14 ans</v>
          </cell>
          <cell r="H37" t="str">
            <v>2022</v>
          </cell>
          <cell r="I37" t="str">
            <v>05999046341</v>
          </cell>
          <cell r="J37"/>
          <cell r="K37" t="e">
            <v>#N/A</v>
          </cell>
          <cell r="L37">
            <v>0</v>
          </cell>
        </row>
        <row r="38">
          <cell r="C38" t="str">
            <v>CAILLEAU ANTHONY</v>
          </cell>
          <cell r="D38" t="str">
            <v>M</v>
          </cell>
          <cell r="E38" t="str">
            <v>UNION VELOCIPEDIQUE FOURMISIENNE</v>
          </cell>
          <cell r="F38">
            <v>32038</v>
          </cell>
          <cell r="G38" t="str">
            <v>Adulte Masculin 30/39 ans</v>
          </cell>
          <cell r="H38" t="str">
            <v>2022</v>
          </cell>
          <cell r="I38" t="str">
            <v>05999125032</v>
          </cell>
          <cell r="J38"/>
          <cell r="K38" t="e">
            <v>#N/A</v>
          </cell>
          <cell r="L38">
            <v>0</v>
          </cell>
        </row>
        <row r="39">
          <cell r="C39" t="str">
            <v>CAILLET ROMAIN</v>
          </cell>
          <cell r="D39" t="str">
            <v>M</v>
          </cell>
          <cell r="E39" t="str">
            <v>ESPOIR CYCLISTE WAMBRECHIES MARQUETTE</v>
          </cell>
          <cell r="F39">
            <v>31718</v>
          </cell>
          <cell r="G39" t="str">
            <v>Adulte Masculin 30/39 ans</v>
          </cell>
          <cell r="H39" t="str">
            <v>2022</v>
          </cell>
          <cell r="I39" t="str">
            <v>05999128138</v>
          </cell>
          <cell r="J39"/>
          <cell r="K39" t="e">
            <v>#N/A</v>
          </cell>
          <cell r="L39">
            <v>0</v>
          </cell>
        </row>
        <row r="40">
          <cell r="C40" t="str">
            <v>CANIPEL CHARLES</v>
          </cell>
          <cell r="D40" t="str">
            <v>M</v>
          </cell>
          <cell r="E40" t="str">
            <v>VELO CLUB SOLESMES</v>
          </cell>
          <cell r="F40">
            <v>41072</v>
          </cell>
          <cell r="G40" t="str">
            <v>Jeune Masculin 9/10 ans</v>
          </cell>
          <cell r="H40" t="str">
            <v>2022</v>
          </cell>
          <cell r="I40" t="str">
            <v>05999127730</v>
          </cell>
          <cell r="J40"/>
          <cell r="K40" t="e">
            <v>#N/A</v>
          </cell>
          <cell r="L40">
            <v>0</v>
          </cell>
        </row>
        <row r="41">
          <cell r="C41" t="str">
            <v>CANONNE RUBEN</v>
          </cell>
          <cell r="D41" t="str">
            <v>M</v>
          </cell>
          <cell r="E41" t="str">
            <v>VELO SPRINT DE L'OSTREVENT - AUBERCHICOURT</v>
          </cell>
          <cell r="F41">
            <v>36448</v>
          </cell>
          <cell r="G41" t="str">
            <v>Adulte Masculin 20/29 ans</v>
          </cell>
          <cell r="H41" t="str">
            <v>2022</v>
          </cell>
          <cell r="I41" t="str">
            <v>05999127939</v>
          </cell>
          <cell r="J41"/>
          <cell r="K41" t="e">
            <v>#N/A</v>
          </cell>
          <cell r="L41">
            <v>0</v>
          </cell>
        </row>
        <row r="42">
          <cell r="C42" t="str">
            <v>CANONNE STEVEN</v>
          </cell>
          <cell r="D42" t="str">
            <v>M</v>
          </cell>
          <cell r="E42" t="str">
            <v>VELO SPRINT DE L'OSTREVENT - AUBERCHICOURT</v>
          </cell>
          <cell r="F42">
            <v>36872</v>
          </cell>
          <cell r="G42" t="str">
            <v>Adulte Masculin 20/29 ans</v>
          </cell>
          <cell r="H42" t="str">
            <v>2022</v>
          </cell>
          <cell r="I42" t="str">
            <v>05999097829</v>
          </cell>
          <cell r="J42"/>
          <cell r="K42" t="str">
            <v>20/29 ans</v>
          </cell>
          <cell r="L42">
            <v>21</v>
          </cell>
        </row>
        <row r="43">
          <cell r="C43" t="str">
            <v>CAPON SÉBASTIEN</v>
          </cell>
          <cell r="D43" t="str">
            <v>M</v>
          </cell>
          <cell r="E43" t="str">
            <v>CAMPHIN EN CAREMBAULT CYCLING TEAM</v>
          </cell>
          <cell r="F43">
            <v>33632</v>
          </cell>
          <cell r="G43" t="str">
            <v>Adulte Masculin 30/39 ans</v>
          </cell>
          <cell r="H43" t="str">
            <v>2022</v>
          </cell>
          <cell r="I43" t="str">
            <v>05996222259</v>
          </cell>
          <cell r="J43"/>
          <cell r="K43" t="e">
            <v>#N/A</v>
          </cell>
          <cell r="L43">
            <v>0</v>
          </cell>
        </row>
        <row r="44">
          <cell r="C44" t="str">
            <v>CATTAN STEPHANE</v>
          </cell>
          <cell r="D44" t="str">
            <v>M</v>
          </cell>
          <cell r="E44" t="str">
            <v>CAMPHIN EN CAREMBAULT CYCLING TEAM</v>
          </cell>
          <cell r="F44">
            <v>24100</v>
          </cell>
          <cell r="G44" t="str">
            <v>Adulte Masculin 50/59 ans</v>
          </cell>
          <cell r="H44" t="str">
            <v>2022</v>
          </cell>
          <cell r="I44" t="str">
            <v>05999068920</v>
          </cell>
          <cell r="J44"/>
          <cell r="K44" t="e">
            <v>#N/A</v>
          </cell>
          <cell r="L44">
            <v>0</v>
          </cell>
        </row>
        <row r="45">
          <cell r="C45" t="str">
            <v>CHEVAL EDDY</v>
          </cell>
          <cell r="D45" t="str">
            <v>M</v>
          </cell>
          <cell r="E45" t="str">
            <v>SAULZOIR MONTRECOURT CYCLING CLUB</v>
          </cell>
          <cell r="F45">
            <v>26016</v>
          </cell>
          <cell r="G45" t="str">
            <v>Adulte Masculin 50/59 ans</v>
          </cell>
          <cell r="H45" t="str">
            <v>2022</v>
          </cell>
          <cell r="I45" t="str">
            <v>05957195747</v>
          </cell>
          <cell r="J45"/>
          <cell r="K45" t="e">
            <v>#N/A</v>
          </cell>
          <cell r="L45">
            <v>0</v>
          </cell>
        </row>
        <row r="46">
          <cell r="C46" t="str">
            <v>CIEPLIK BERNARD</v>
          </cell>
          <cell r="D46" t="str">
            <v>M</v>
          </cell>
          <cell r="E46" t="str">
            <v>UNION SPORTIVE SAINT ANDRE</v>
          </cell>
          <cell r="F46">
            <v>18503</v>
          </cell>
          <cell r="G46" t="str">
            <v>Adulte Masculin 60 ans et plus</v>
          </cell>
          <cell r="H46" t="str">
            <v>2022</v>
          </cell>
          <cell r="I46" t="str">
            <v>05957195743</v>
          </cell>
          <cell r="J46"/>
          <cell r="K46" t="e">
            <v>#N/A</v>
          </cell>
          <cell r="L46">
            <v>0</v>
          </cell>
        </row>
        <row r="47">
          <cell r="C47" t="str">
            <v>CINQUINA GUISEPPE</v>
          </cell>
          <cell r="D47" t="str">
            <v>M</v>
          </cell>
          <cell r="E47" t="str">
            <v>ETOILE CYCLISTE LIEU ST AMAND</v>
          </cell>
          <cell r="F47">
            <v>28942</v>
          </cell>
          <cell r="G47" t="str">
            <v>Adulte Masculin 40/49 ans</v>
          </cell>
          <cell r="H47" t="str">
            <v>2022</v>
          </cell>
          <cell r="I47" t="str">
            <v>05999016680</v>
          </cell>
          <cell r="J47"/>
          <cell r="K47" t="e">
            <v>#N/A</v>
          </cell>
          <cell r="L47">
            <v>0</v>
          </cell>
        </row>
        <row r="48">
          <cell r="C48" t="str">
            <v>CODDEVILLE KENNY</v>
          </cell>
          <cell r="D48" t="str">
            <v>M</v>
          </cell>
          <cell r="E48" t="str">
            <v>ESPOIR CYCLISTE WAMBRECHIES MARQUETTE</v>
          </cell>
          <cell r="F48">
            <v>32015</v>
          </cell>
          <cell r="G48" t="str">
            <v>Adulte Masculin 30/39 ans</v>
          </cell>
          <cell r="H48" t="str">
            <v>2022</v>
          </cell>
          <cell r="I48" t="str">
            <v>05999111188</v>
          </cell>
          <cell r="J48"/>
          <cell r="K48" t="e">
            <v>#N/A</v>
          </cell>
          <cell r="L48">
            <v>0</v>
          </cell>
        </row>
        <row r="49">
          <cell r="C49" t="str">
            <v>CONTESSE FREDERIC</v>
          </cell>
          <cell r="D49" t="str">
            <v>M</v>
          </cell>
          <cell r="E49" t="str">
            <v>UNION VELOCIPEDIQUE FOURMISIENNE</v>
          </cell>
          <cell r="F49">
            <v>25811</v>
          </cell>
          <cell r="G49" t="str">
            <v>Adulte Masculin 50/59 ans</v>
          </cell>
          <cell r="H49" t="str">
            <v>2022</v>
          </cell>
          <cell r="I49" t="str">
            <v>05999068416</v>
          </cell>
          <cell r="J49"/>
          <cell r="K49" t="e">
            <v>#N/A</v>
          </cell>
          <cell r="L49">
            <v>0</v>
          </cell>
        </row>
        <row r="50">
          <cell r="C50" t="str">
            <v>CONTESSE STEPHANE</v>
          </cell>
          <cell r="D50" t="str">
            <v>M</v>
          </cell>
          <cell r="E50" t="str">
            <v>U.C. CAPELLOISE FOURMIES</v>
          </cell>
          <cell r="F50">
            <v>26674</v>
          </cell>
          <cell r="G50" t="str">
            <v>Adulte Masculin 40/49 ans</v>
          </cell>
          <cell r="H50" t="str">
            <v>2022</v>
          </cell>
          <cell r="I50" t="str">
            <v>05999076034</v>
          </cell>
          <cell r="J50"/>
          <cell r="K50" t="e">
            <v>#N/A</v>
          </cell>
          <cell r="L50">
            <v>0</v>
          </cell>
        </row>
        <row r="51">
          <cell r="C51" t="str">
            <v>CONTESSE THIBAUD</v>
          </cell>
          <cell r="D51" t="str">
            <v>M</v>
          </cell>
          <cell r="E51" t="str">
            <v>UNION SPORTIVE VALENCIENNES MARLY</v>
          </cell>
          <cell r="F51">
            <v>36602</v>
          </cell>
          <cell r="G51" t="str">
            <v>Adulte Masculin 20/29 ans</v>
          </cell>
          <cell r="H51" t="str">
            <v>2022</v>
          </cell>
          <cell r="I51" t="str">
            <v>05999111760</v>
          </cell>
          <cell r="J51"/>
          <cell r="K51" t="e">
            <v>#N/A</v>
          </cell>
          <cell r="L51">
            <v>0</v>
          </cell>
        </row>
        <row r="52">
          <cell r="C52" t="str">
            <v>CORETTE DOMINIQUE</v>
          </cell>
          <cell r="D52" t="str">
            <v>M</v>
          </cell>
          <cell r="E52" t="str">
            <v>UNION SPORTIVE SAINT ANDRE</v>
          </cell>
          <cell r="F52">
            <v>26113</v>
          </cell>
          <cell r="G52" t="str">
            <v>Adulte Masculin 50/59 ans</v>
          </cell>
          <cell r="H52" t="str">
            <v>2022</v>
          </cell>
          <cell r="I52" t="str">
            <v>05999069521</v>
          </cell>
          <cell r="J52"/>
          <cell r="K52" t="str">
            <v>50/59 ans</v>
          </cell>
          <cell r="L52">
            <v>99</v>
          </cell>
        </row>
        <row r="53">
          <cell r="C53" t="str">
            <v>CORMAN SEBASTIEN</v>
          </cell>
          <cell r="D53" t="str">
            <v>M</v>
          </cell>
          <cell r="E53" t="str">
            <v>CAMPHIN EN CAREMBAULT CYCLING TEAM</v>
          </cell>
          <cell r="F53">
            <v>30969</v>
          </cell>
          <cell r="G53" t="str">
            <v>Adulte Masculin 30/39 ans</v>
          </cell>
          <cell r="H53" t="str">
            <v>2022</v>
          </cell>
          <cell r="I53" t="str">
            <v>05999025679</v>
          </cell>
          <cell r="J53"/>
          <cell r="K53" t="str">
            <v>30/39 ans</v>
          </cell>
          <cell r="L53">
            <v>50</v>
          </cell>
        </row>
        <row r="54">
          <cell r="C54" t="str">
            <v>CORNELIS DAVE</v>
          </cell>
          <cell r="D54" t="str">
            <v>M</v>
          </cell>
          <cell r="E54" t="str">
            <v>UNION VELOCIPEDIQUE FOURMISIENNE</v>
          </cell>
          <cell r="F54">
            <v>27518</v>
          </cell>
          <cell r="G54" t="str">
            <v>Adulte Masculin 40/49 ans</v>
          </cell>
          <cell r="H54" t="str">
            <v>2022</v>
          </cell>
          <cell r="I54" t="str">
            <v>05999098040</v>
          </cell>
          <cell r="J54"/>
          <cell r="K54" t="e">
            <v>#N/A</v>
          </cell>
          <cell r="L54">
            <v>0</v>
          </cell>
        </row>
        <row r="55">
          <cell r="C55" t="str">
            <v>CORNU CHARLES</v>
          </cell>
          <cell r="D55" t="str">
            <v>M</v>
          </cell>
          <cell r="E55" t="str">
            <v>CLUB CYCLISTE LOUVROIL (C.C.L.)</v>
          </cell>
          <cell r="F55">
            <v>31869</v>
          </cell>
          <cell r="G55" t="str">
            <v>Adulte Masculin 30/39 ans</v>
          </cell>
          <cell r="H55" t="str">
            <v>2022</v>
          </cell>
          <cell r="I55" t="str">
            <v>05999029141</v>
          </cell>
          <cell r="J55"/>
          <cell r="K55" t="str">
            <v>30/39 ans</v>
          </cell>
          <cell r="L55">
            <v>48</v>
          </cell>
        </row>
        <row r="56">
          <cell r="C56" t="str">
            <v>CRIGNON NOE</v>
          </cell>
          <cell r="D56" t="str">
            <v>M</v>
          </cell>
          <cell r="E56" t="str">
            <v>CAMPHIN EN CAREMBAULT CYCLING TEAM</v>
          </cell>
          <cell r="F56">
            <v>38711</v>
          </cell>
          <cell r="G56" t="str">
            <v>Adulte Masculin 17/19 ans</v>
          </cell>
          <cell r="H56" t="str">
            <v>2022</v>
          </cell>
          <cell r="I56" t="str">
            <v>05999026909</v>
          </cell>
          <cell r="J56"/>
          <cell r="K56" t="e">
            <v>#N/A</v>
          </cell>
          <cell r="L56">
            <v>0</v>
          </cell>
        </row>
        <row r="57">
          <cell r="C57" t="str">
            <v>CROMMELINCK CORENTIN</v>
          </cell>
          <cell r="D57" t="str">
            <v>M</v>
          </cell>
          <cell r="E57" t="str">
            <v>CYCLOS RANDONNEURS LA BASSEE</v>
          </cell>
          <cell r="F57">
            <v>34473</v>
          </cell>
          <cell r="G57" t="str">
            <v>Adulte Masculin 20/29 ans</v>
          </cell>
          <cell r="H57" t="str">
            <v>2022</v>
          </cell>
          <cell r="I57" t="str">
            <v>05994029152</v>
          </cell>
          <cell r="J57"/>
          <cell r="K57" t="e">
            <v>#N/A</v>
          </cell>
          <cell r="L57">
            <v>0</v>
          </cell>
        </row>
        <row r="58">
          <cell r="C58" t="str">
            <v>CROMMELINCK GAËTAN</v>
          </cell>
          <cell r="D58" t="str">
            <v>M</v>
          </cell>
          <cell r="E58" t="str">
            <v>CYCLOS RANDONNEURS LA BASSEE</v>
          </cell>
          <cell r="F58">
            <v>33392</v>
          </cell>
          <cell r="G58" t="str">
            <v>Adulte Masculin 30/39 ans</v>
          </cell>
          <cell r="H58" t="str">
            <v>2022</v>
          </cell>
          <cell r="I58" t="str">
            <v>05994038133</v>
          </cell>
          <cell r="J58"/>
          <cell r="K58" t="e">
            <v>#N/A</v>
          </cell>
          <cell r="L58">
            <v>0</v>
          </cell>
        </row>
        <row r="59">
          <cell r="C59" t="str">
            <v>CROMMELINCK PATRICK</v>
          </cell>
          <cell r="D59" t="str">
            <v>M</v>
          </cell>
          <cell r="E59" t="str">
            <v>CYCLOS RANDONNEURS LA BASSEE</v>
          </cell>
          <cell r="F59">
            <v>23789</v>
          </cell>
          <cell r="G59" t="str">
            <v>Adulte Masculin 50/59 ans</v>
          </cell>
          <cell r="H59" t="str">
            <v>2022</v>
          </cell>
          <cell r="I59" t="str">
            <v>05999012230</v>
          </cell>
          <cell r="J59"/>
          <cell r="K59" t="e">
            <v>#N/A</v>
          </cell>
          <cell r="L59">
            <v>0</v>
          </cell>
        </row>
        <row r="60">
          <cell r="C60" t="str">
            <v>CUVELIER LAURENT</v>
          </cell>
          <cell r="D60" t="str">
            <v>M</v>
          </cell>
          <cell r="E60" t="str">
            <v>U.C. CAPELLOISE FOURMIES</v>
          </cell>
          <cell r="F60">
            <v>22133</v>
          </cell>
          <cell r="G60" t="str">
            <v>Adulte Masculin 60 ans et plus</v>
          </cell>
          <cell r="H60" t="str">
            <v>2022</v>
          </cell>
          <cell r="I60" t="str">
            <v>05999027269</v>
          </cell>
          <cell r="J60"/>
          <cell r="K60" t="e">
            <v>#N/A</v>
          </cell>
          <cell r="L60">
            <v>0</v>
          </cell>
        </row>
        <row r="61">
          <cell r="C61" t="str">
            <v>D HEILLY DAMIEN</v>
          </cell>
          <cell r="D61" t="str">
            <v>M</v>
          </cell>
          <cell r="E61" t="str">
            <v>UNION SPORTIVE SAINT ANDRE</v>
          </cell>
          <cell r="F61">
            <v>27763</v>
          </cell>
          <cell r="G61" t="str">
            <v>Adulte Masculin 40/49 ans</v>
          </cell>
          <cell r="H61" t="str">
            <v>2022</v>
          </cell>
          <cell r="I61" t="str">
            <v>05999025992</v>
          </cell>
          <cell r="J61"/>
          <cell r="K61" t="str">
            <v>40/49 ans</v>
          </cell>
          <cell r="L61">
            <v>75</v>
          </cell>
        </row>
        <row r="62">
          <cell r="C62" t="str">
            <v>DAGHELET THOMAS</v>
          </cell>
          <cell r="D62" t="str">
            <v>M</v>
          </cell>
          <cell r="E62" t="str">
            <v>ESPOIR CYCLISTE WAMBRECHIES MARQUETTE</v>
          </cell>
          <cell r="F62">
            <v>32820</v>
          </cell>
          <cell r="G62" t="str">
            <v>Adulte Masculin 30/39 ans</v>
          </cell>
          <cell r="H62" t="str">
            <v>2022</v>
          </cell>
          <cell r="I62" t="str">
            <v>05999111191</v>
          </cell>
          <cell r="J62"/>
          <cell r="K62" t="e">
            <v>#N/A</v>
          </cell>
          <cell r="L62">
            <v>0</v>
          </cell>
        </row>
        <row r="63">
          <cell r="C63" t="str">
            <v>DAMAGEUX RÉMI</v>
          </cell>
          <cell r="D63" t="str">
            <v>M</v>
          </cell>
          <cell r="E63" t="str">
            <v>U.C. CAPELLOISE FOURMIES</v>
          </cell>
          <cell r="F63">
            <v>32307</v>
          </cell>
          <cell r="G63" t="str">
            <v>Adulte Masculin 30/39 ans</v>
          </cell>
          <cell r="H63" t="str">
            <v>2022</v>
          </cell>
          <cell r="I63" t="str">
            <v>05999127641</v>
          </cell>
          <cell r="J63"/>
          <cell r="K63" t="e">
            <v>#N/A</v>
          </cell>
          <cell r="L63">
            <v>0</v>
          </cell>
        </row>
        <row r="64">
          <cell r="C64" t="str">
            <v>DARTUS MIKAEL</v>
          </cell>
          <cell r="D64" t="str">
            <v>M</v>
          </cell>
          <cell r="E64" t="str">
            <v>VELO CLUB SOLESMES</v>
          </cell>
          <cell r="F64">
            <v>28167</v>
          </cell>
          <cell r="G64" t="str">
            <v>Adulte Masculin 40/49 ans</v>
          </cell>
          <cell r="H64" t="str">
            <v>2022</v>
          </cell>
          <cell r="I64" t="str">
            <v>05999068496</v>
          </cell>
          <cell r="J64"/>
          <cell r="K64" t="str">
            <v>40/49 ans</v>
          </cell>
          <cell r="L64">
            <v>77</v>
          </cell>
        </row>
        <row r="65">
          <cell r="C65" t="str">
            <v>DE PARMENTIER MAXENCE</v>
          </cell>
          <cell r="D65" t="str">
            <v>M</v>
          </cell>
          <cell r="E65" t="str">
            <v>VTT SAINT AMAND LES EAUX</v>
          </cell>
          <cell r="F65">
            <v>38432</v>
          </cell>
          <cell r="G65" t="str">
            <v>Adulte Masculin 17/19 ans</v>
          </cell>
          <cell r="H65" t="str">
            <v>2022</v>
          </cell>
          <cell r="I65" t="str">
            <v>05999124221</v>
          </cell>
          <cell r="J65"/>
          <cell r="K65" t="str">
            <v>VTT Cadet(te)</v>
          </cell>
          <cell r="L65">
            <v>458</v>
          </cell>
        </row>
        <row r="66">
          <cell r="C66" t="str">
            <v>DECOCK NICOLAS</v>
          </cell>
          <cell r="D66" t="str">
            <v>M</v>
          </cell>
          <cell r="E66" t="str">
            <v>UNION SPORTIVE SAINT ANDRE</v>
          </cell>
          <cell r="F66">
            <v>27097</v>
          </cell>
          <cell r="G66" t="str">
            <v>Adulte Masculin 40/49 ans</v>
          </cell>
          <cell r="H66" t="str">
            <v>2022</v>
          </cell>
          <cell r="I66" t="str">
            <v>05996221702</v>
          </cell>
          <cell r="J66"/>
          <cell r="K66" t="str">
            <v>40/49 ans</v>
          </cell>
          <cell r="L66">
            <v>173</v>
          </cell>
        </row>
        <row r="67">
          <cell r="C67" t="str">
            <v>DECOCK PHILIPPE</v>
          </cell>
          <cell r="D67" t="str">
            <v>M</v>
          </cell>
          <cell r="E67" t="str">
            <v>CLUB CYCLISTE THUN ST MARTIN</v>
          </cell>
          <cell r="F67">
            <v>23409</v>
          </cell>
          <cell r="G67" t="str">
            <v>Adulte Masculin 50/59 ans</v>
          </cell>
          <cell r="H67" t="str">
            <v>2022</v>
          </cell>
          <cell r="I67" t="str">
            <v>05999057242</v>
          </cell>
          <cell r="J67"/>
          <cell r="K67" t="str">
            <v>50/59 ans</v>
          </cell>
          <cell r="L67">
            <v>199</v>
          </cell>
        </row>
        <row r="68">
          <cell r="C68" t="str">
            <v>DECRUCQ ROMUALD</v>
          </cell>
          <cell r="D68" t="str">
            <v>M</v>
          </cell>
          <cell r="E68" t="str">
            <v>UNION VELOCIPEDIQUE FOURMISIENNE</v>
          </cell>
          <cell r="F68">
            <v>29325</v>
          </cell>
          <cell r="G68" t="str">
            <v>Adulte Masculin 40/49 ans</v>
          </cell>
          <cell r="H68" t="str">
            <v>2022</v>
          </cell>
          <cell r="I68" t="str">
            <v>05999064206</v>
          </cell>
          <cell r="J68"/>
          <cell r="K68" t="str">
            <v>40/49 ans</v>
          </cell>
          <cell r="L68">
            <v>168</v>
          </cell>
        </row>
        <row r="69">
          <cell r="C69" t="str">
            <v>DEJEAN GILLES</v>
          </cell>
          <cell r="D69" t="str">
            <v>M</v>
          </cell>
          <cell r="E69" t="str">
            <v>TEAM STYLE FLINES LES MORTAGNE</v>
          </cell>
          <cell r="F69">
            <v>29988</v>
          </cell>
          <cell r="G69" t="str">
            <v>Adulte Masculin 40/49 ans</v>
          </cell>
          <cell r="H69" t="str">
            <v>2022</v>
          </cell>
          <cell r="I69" t="str">
            <v>05999024179</v>
          </cell>
          <cell r="J69"/>
          <cell r="K69" t="e">
            <v>#N/A</v>
          </cell>
          <cell r="L69">
            <v>0</v>
          </cell>
        </row>
        <row r="70">
          <cell r="C70" t="str">
            <v>DELADERIERE ROMAIN</v>
          </cell>
          <cell r="D70" t="str">
            <v>M</v>
          </cell>
          <cell r="E70" t="str">
            <v>CAMPHIN EN CAREMBAULT CYCLING TEAM</v>
          </cell>
          <cell r="F70">
            <v>35619</v>
          </cell>
          <cell r="G70" t="str">
            <v>Adulte Masculin 20/29 ans</v>
          </cell>
          <cell r="H70" t="str">
            <v>2022</v>
          </cell>
          <cell r="I70" t="str">
            <v>05999087678</v>
          </cell>
          <cell r="J70"/>
          <cell r="K70" t="str">
            <v>20/29 ans</v>
          </cell>
          <cell r="L70">
            <v>22</v>
          </cell>
        </row>
        <row r="71">
          <cell r="C71" t="str">
            <v>DELANNOY THIBAUT</v>
          </cell>
          <cell r="D71" t="str">
            <v>M</v>
          </cell>
          <cell r="E71" t="str">
            <v>CYCLO CLUB ORCHIES</v>
          </cell>
          <cell r="F71">
            <v>33836</v>
          </cell>
          <cell r="G71" t="str">
            <v>Adulte Masculin 30/39 ans</v>
          </cell>
          <cell r="H71" t="str">
            <v>2022</v>
          </cell>
          <cell r="I71" t="str">
            <v>05999018537</v>
          </cell>
          <cell r="J71"/>
          <cell r="K71" t="str">
            <v>20/29 ans</v>
          </cell>
          <cell r="L71">
            <v>135</v>
          </cell>
        </row>
        <row r="72">
          <cell r="C72" t="str">
            <v>DELATTRE PATRICE</v>
          </cell>
          <cell r="D72" t="str">
            <v>M</v>
          </cell>
          <cell r="E72" t="str">
            <v>VELO CLUB DE L'ESCAUT ANZIN</v>
          </cell>
          <cell r="F72">
            <v>23568</v>
          </cell>
          <cell r="G72" t="str">
            <v>Adulte Masculin 50/59 ans</v>
          </cell>
          <cell r="H72" t="str">
            <v>2022</v>
          </cell>
          <cell r="I72" t="str">
            <v>05999112478</v>
          </cell>
          <cell r="J72"/>
          <cell r="K72" t="str">
            <v>50/59 ans</v>
          </cell>
          <cell r="L72">
            <v>189</v>
          </cell>
        </row>
        <row r="73">
          <cell r="C73" t="str">
            <v>DELOBELLE OLIVIER</v>
          </cell>
          <cell r="D73" t="str">
            <v>M</v>
          </cell>
          <cell r="E73" t="str">
            <v>UNION SPORTIVE SAINT ANDRE</v>
          </cell>
          <cell r="F73">
            <v>30848</v>
          </cell>
          <cell r="G73" t="str">
            <v>Adulte Masculin 30/39 ans</v>
          </cell>
          <cell r="H73" t="str">
            <v>2022</v>
          </cell>
          <cell r="I73" t="str">
            <v>05999025259</v>
          </cell>
          <cell r="J73"/>
          <cell r="K73" t="e">
            <v>#N/A</v>
          </cell>
          <cell r="L73">
            <v>0</v>
          </cell>
        </row>
        <row r="74">
          <cell r="C74" t="str">
            <v>DELORGE FREDERIC</v>
          </cell>
          <cell r="D74" t="str">
            <v>M</v>
          </cell>
          <cell r="E74" t="str">
            <v>UNION SPORTIVE VALENCIENNES MARLY</v>
          </cell>
          <cell r="F74">
            <v>26948</v>
          </cell>
          <cell r="G74" t="str">
            <v>Adulte Masculin 40/49 ans</v>
          </cell>
          <cell r="H74" t="str">
            <v>2022</v>
          </cell>
          <cell r="I74" t="str">
            <v>05999085640</v>
          </cell>
          <cell r="J74"/>
          <cell r="K74" t="str">
            <v>40/49 ans</v>
          </cell>
          <cell r="L74">
            <v>78</v>
          </cell>
        </row>
        <row r="75">
          <cell r="C75" t="str">
            <v>DELTOUR LUCAS</v>
          </cell>
          <cell r="D75" t="str">
            <v>M</v>
          </cell>
          <cell r="E75" t="str">
            <v>UNION SPORTIVE VALENCIENNES MARLY</v>
          </cell>
          <cell r="F75">
            <v>38805</v>
          </cell>
          <cell r="G75" t="str">
            <v>Jeune Masculin 15/16 ans</v>
          </cell>
          <cell r="H75" t="str">
            <v>2022</v>
          </cell>
          <cell r="I75" t="str">
            <v>05999045997</v>
          </cell>
          <cell r="J75"/>
          <cell r="K75" t="str">
            <v>VTT Cadet(te)</v>
          </cell>
          <cell r="L75">
            <v>455</v>
          </cell>
        </row>
        <row r="76">
          <cell r="C76" t="str">
            <v>DERODE ANNE SOPHIE</v>
          </cell>
          <cell r="D76" t="str">
            <v>F</v>
          </cell>
          <cell r="E76" t="str">
            <v>HAVELUY CYCLO CLUB</v>
          </cell>
          <cell r="F76">
            <v>28815</v>
          </cell>
          <cell r="G76" t="str">
            <v>Adulte Féminin 40 ans et plus</v>
          </cell>
          <cell r="H76" t="str">
            <v>2022</v>
          </cell>
          <cell r="I76" t="str">
            <v>05999085175</v>
          </cell>
          <cell r="J76"/>
          <cell r="K76" t="e">
            <v>#N/A</v>
          </cell>
          <cell r="L76">
            <v>0</v>
          </cell>
        </row>
        <row r="77">
          <cell r="C77" t="str">
            <v>DERODE BAPTISTE</v>
          </cell>
          <cell r="D77" t="str">
            <v>M</v>
          </cell>
          <cell r="E77" t="str">
            <v>HAVELUY CYCLO CLUB</v>
          </cell>
          <cell r="F77">
            <v>29898</v>
          </cell>
          <cell r="G77" t="str">
            <v>Adulte Masculin 40/49 ans</v>
          </cell>
          <cell r="H77" t="str">
            <v>2022</v>
          </cell>
          <cell r="I77" t="str">
            <v>05999029008</v>
          </cell>
          <cell r="J77"/>
          <cell r="K77" t="str">
            <v>40/49 ans</v>
          </cell>
          <cell r="L77">
            <v>167</v>
          </cell>
        </row>
        <row r="78">
          <cell r="C78" t="str">
            <v>DERODE MELINE</v>
          </cell>
          <cell r="D78" t="str">
            <v>F</v>
          </cell>
          <cell r="E78" t="str">
            <v>VTT SAINT AMAND LES EAUX</v>
          </cell>
          <cell r="F78">
            <v>40675</v>
          </cell>
          <cell r="G78" t="str">
            <v>Jeune Féminin 11/12 ans</v>
          </cell>
          <cell r="H78" t="str">
            <v>2022</v>
          </cell>
          <cell r="I78" t="str">
            <v>05999068577</v>
          </cell>
          <cell r="J78"/>
          <cell r="K78" t="e">
            <v>#N/A</v>
          </cell>
          <cell r="L78">
            <v>0</v>
          </cell>
        </row>
        <row r="79">
          <cell r="C79" t="str">
            <v>DESSAINT BENOIT</v>
          </cell>
          <cell r="D79" t="str">
            <v>M</v>
          </cell>
          <cell r="E79" t="str">
            <v>TEAM BOUSIES</v>
          </cell>
          <cell r="F79">
            <v>38381</v>
          </cell>
          <cell r="G79" t="str">
            <v>Adulte Masculin 17/19 ans</v>
          </cell>
          <cell r="H79" t="str">
            <v>2022</v>
          </cell>
          <cell r="I79" t="str">
            <v>05999098039</v>
          </cell>
          <cell r="J79"/>
          <cell r="K79" t="str">
            <v>VTT Cadet(te)</v>
          </cell>
          <cell r="L79">
            <v>442</v>
          </cell>
        </row>
        <row r="80">
          <cell r="C80" t="str">
            <v>DESSAINT CYRIL</v>
          </cell>
          <cell r="D80" t="str">
            <v>M</v>
          </cell>
          <cell r="E80" t="str">
            <v>TEAM BOUSIES</v>
          </cell>
          <cell r="F80">
            <v>37371</v>
          </cell>
          <cell r="G80" t="str">
            <v>Adulte Masculin 20/29 ans</v>
          </cell>
          <cell r="H80" t="str">
            <v>2022</v>
          </cell>
          <cell r="I80" t="str">
            <v>05999111225</v>
          </cell>
          <cell r="J80"/>
          <cell r="K80" t="str">
            <v>17/19 ans</v>
          </cell>
          <cell r="L80">
            <v>4</v>
          </cell>
        </row>
        <row r="81">
          <cell r="C81" t="str">
            <v>DEWAILLY VINCENT</v>
          </cell>
          <cell r="D81" t="str">
            <v>M</v>
          </cell>
          <cell r="E81" t="str">
            <v>UNION SPORTIVE SAINT ANDRE</v>
          </cell>
          <cell r="F81">
            <v>30749</v>
          </cell>
          <cell r="G81" t="str">
            <v>Adulte Masculin 30/39 ans</v>
          </cell>
          <cell r="H81" t="str">
            <v>2022</v>
          </cell>
          <cell r="I81" t="str">
            <v>05999023578</v>
          </cell>
          <cell r="J81"/>
          <cell r="K81" t="e">
            <v>#N/A</v>
          </cell>
          <cell r="L81">
            <v>0</v>
          </cell>
        </row>
        <row r="82">
          <cell r="C82" t="str">
            <v>DIAS XAVIER</v>
          </cell>
          <cell r="D82" t="str">
            <v>M</v>
          </cell>
          <cell r="E82" t="str">
            <v>NEW TEAM MAULDE</v>
          </cell>
          <cell r="F82">
            <v>22696</v>
          </cell>
          <cell r="G82" t="str">
            <v>Adulte Masculin 60 ans et plus</v>
          </cell>
          <cell r="H82" t="str">
            <v>2022</v>
          </cell>
          <cell r="I82" t="str">
            <v>05963119660</v>
          </cell>
          <cell r="J82"/>
          <cell r="K82" t="str">
            <v>50/59 ans</v>
          </cell>
          <cell r="L82">
            <v>92</v>
          </cell>
        </row>
        <row r="83">
          <cell r="C83" t="str">
            <v>DINGREVILLE JEAN-JACQUES</v>
          </cell>
          <cell r="D83" t="str">
            <v>M</v>
          </cell>
          <cell r="E83" t="str">
            <v>UNION SPORTIVE SAINT ANDRE</v>
          </cell>
          <cell r="F83">
            <v>19274</v>
          </cell>
          <cell r="G83" t="str">
            <v>Adulte Masculin 60 ans et plus</v>
          </cell>
          <cell r="H83" t="str">
            <v>2022</v>
          </cell>
          <cell r="I83" t="str">
            <v>05996216952</v>
          </cell>
          <cell r="J83"/>
          <cell r="K83" t="str">
            <v>60 et plus</v>
          </cell>
          <cell r="L83">
            <v>114</v>
          </cell>
        </row>
        <row r="84">
          <cell r="C84" t="str">
            <v>DOCHNIAK DAVID</v>
          </cell>
          <cell r="D84" t="str">
            <v>M</v>
          </cell>
          <cell r="E84" t="str">
            <v>HAVELUY CYCLO CLUB</v>
          </cell>
          <cell r="F84">
            <v>28022</v>
          </cell>
          <cell r="G84" t="str">
            <v>Adulte Masculin 40/49 ans</v>
          </cell>
          <cell r="H84" t="str">
            <v>2022</v>
          </cell>
          <cell r="I84" t="str">
            <v>05996222312</v>
          </cell>
          <cell r="J84"/>
          <cell r="K84" t="e">
            <v>#N/A</v>
          </cell>
          <cell r="L84">
            <v>0</v>
          </cell>
        </row>
        <row r="85">
          <cell r="C85" t="str">
            <v>DOCHNIAK DOROTHEE</v>
          </cell>
          <cell r="D85" t="str">
            <v>F</v>
          </cell>
          <cell r="E85" t="str">
            <v>HAVELUY CYCLO CLUB</v>
          </cell>
          <cell r="F85">
            <v>29347</v>
          </cell>
          <cell r="G85" t="str">
            <v>Adulte Féminin 40 ans et plus</v>
          </cell>
          <cell r="H85" t="str">
            <v>2022</v>
          </cell>
          <cell r="I85" t="str">
            <v>05999017015</v>
          </cell>
          <cell r="J85"/>
          <cell r="K85" t="str">
            <v>Féminine</v>
          </cell>
          <cell r="L85">
            <v>335</v>
          </cell>
        </row>
        <row r="86">
          <cell r="C86" t="str">
            <v>DOCHNIAK LÉO</v>
          </cell>
          <cell r="D86" t="str">
            <v>M</v>
          </cell>
          <cell r="E86" t="str">
            <v>HAVELUY CYCLO CLUB</v>
          </cell>
          <cell r="F86">
            <v>37989</v>
          </cell>
          <cell r="G86" t="str">
            <v>Adulte Masculin 17/19 ans</v>
          </cell>
          <cell r="H86" t="str">
            <v>2022</v>
          </cell>
          <cell r="I86" t="str">
            <v>05996227090</v>
          </cell>
          <cell r="J86"/>
          <cell r="K86" t="e">
            <v>#N/A</v>
          </cell>
          <cell r="L86">
            <v>0</v>
          </cell>
        </row>
        <row r="87">
          <cell r="C87" t="str">
            <v>DOYEN MATHIS</v>
          </cell>
          <cell r="D87" t="str">
            <v>M</v>
          </cell>
          <cell r="E87" t="str">
            <v>CYCLO CLUB ORCHIES</v>
          </cell>
          <cell r="F87">
            <v>38403</v>
          </cell>
          <cell r="G87" t="str">
            <v>Adulte Masculin 17/19 ans</v>
          </cell>
          <cell r="H87" t="str">
            <v>2022</v>
          </cell>
          <cell r="I87" t="str">
            <v>05999097709</v>
          </cell>
          <cell r="J87"/>
          <cell r="K87" t="str">
            <v>VTT Cadet(te)</v>
          </cell>
          <cell r="L87">
            <v>443</v>
          </cell>
        </row>
        <row r="88">
          <cell r="C88" t="str">
            <v>DROLET PHILIPPE</v>
          </cell>
          <cell r="D88" t="str">
            <v>M</v>
          </cell>
          <cell r="E88" t="str">
            <v>UNION SPORTIVE SAINT ANDRE</v>
          </cell>
          <cell r="F88">
            <v>22525</v>
          </cell>
          <cell r="G88" t="str">
            <v>Adulte Masculin 60 ans et plus</v>
          </cell>
          <cell r="H88" t="str">
            <v>2022</v>
          </cell>
          <cell r="I88" t="str">
            <v>05963119607</v>
          </cell>
          <cell r="J88"/>
          <cell r="K88" t="e">
            <v>#N/A</v>
          </cell>
          <cell r="L88">
            <v>0</v>
          </cell>
        </row>
        <row r="89">
          <cell r="C89" t="str">
            <v>DUBAR EDOUARD NICOLAS</v>
          </cell>
          <cell r="D89" t="str">
            <v>M</v>
          </cell>
          <cell r="E89" t="str">
            <v>VELO CLUB UNION HALLUIN</v>
          </cell>
          <cell r="F89">
            <v>22274</v>
          </cell>
          <cell r="G89" t="str">
            <v>Adulte Masculin 60 ans et plus</v>
          </cell>
          <cell r="H89" t="str">
            <v>2022</v>
          </cell>
          <cell r="I89" t="str">
            <v>05999100591</v>
          </cell>
          <cell r="J89"/>
          <cell r="K89" t="str">
            <v>60 et plus</v>
          </cell>
          <cell r="L89">
            <v>104</v>
          </cell>
        </row>
        <row r="90">
          <cell r="C90" t="str">
            <v>DUCATEZ WENDY</v>
          </cell>
          <cell r="D90" t="str">
            <v>F</v>
          </cell>
          <cell r="E90" t="str">
            <v>VELO CLUB SOLESMES</v>
          </cell>
          <cell r="F90">
            <v>34461</v>
          </cell>
          <cell r="G90" t="str">
            <v>Adulte Féminin 17/29 ans</v>
          </cell>
          <cell r="H90" t="str">
            <v>2022</v>
          </cell>
          <cell r="I90" t="str">
            <v>05999111158</v>
          </cell>
          <cell r="J90"/>
          <cell r="K90" t="e">
            <v>#N/A</v>
          </cell>
          <cell r="L90">
            <v>0</v>
          </cell>
        </row>
        <row r="91">
          <cell r="C91" t="str">
            <v>DUCHAUSSOY MICHEL</v>
          </cell>
          <cell r="D91" t="str">
            <v>M</v>
          </cell>
          <cell r="E91" t="str">
            <v>VTT  CLUB PONT SUR SAMBRE</v>
          </cell>
          <cell r="F91">
            <v>22962</v>
          </cell>
          <cell r="G91" t="str">
            <v>Adulte Masculin 60 ans et plus</v>
          </cell>
          <cell r="H91" t="str">
            <v>2022</v>
          </cell>
          <cell r="I91" t="str">
            <v>05999112538</v>
          </cell>
          <cell r="J91"/>
          <cell r="K91" t="str">
            <v>50/59 ans</v>
          </cell>
          <cell r="L91">
            <v>186</v>
          </cell>
        </row>
        <row r="92">
          <cell r="C92" t="str">
            <v>DUCHENNE BRUNO</v>
          </cell>
          <cell r="D92" t="str">
            <v>M</v>
          </cell>
          <cell r="E92" t="str">
            <v>U.C. CAPELLOISE FOURMIES</v>
          </cell>
          <cell r="F92">
            <v>23585</v>
          </cell>
          <cell r="G92" t="str">
            <v>Adulte Masculin 50/59 ans</v>
          </cell>
          <cell r="H92" t="str">
            <v>2022</v>
          </cell>
          <cell r="I92" t="str">
            <v>05999069649</v>
          </cell>
          <cell r="J92"/>
          <cell r="K92" t="str">
            <v>50/59 ans</v>
          </cell>
          <cell r="L92">
            <v>184</v>
          </cell>
        </row>
        <row r="93">
          <cell r="C93" t="str">
            <v>DUCHENNE CORENTIN</v>
          </cell>
          <cell r="D93" t="str">
            <v>M</v>
          </cell>
          <cell r="E93" t="str">
            <v>U.C. CAPELLOISE FOURMIES</v>
          </cell>
          <cell r="F93">
            <v>36312</v>
          </cell>
          <cell r="G93" t="str">
            <v>Adulte Masculin 20/29 ans</v>
          </cell>
          <cell r="H93" t="str">
            <v>2022</v>
          </cell>
          <cell r="I93" t="str">
            <v>05999069650</v>
          </cell>
          <cell r="J93"/>
          <cell r="K93" t="e">
            <v>#N/A</v>
          </cell>
          <cell r="L93">
            <v>0</v>
          </cell>
        </row>
        <row r="94">
          <cell r="C94" t="str">
            <v>DUEZ ARMAND</v>
          </cell>
          <cell r="D94" t="str">
            <v>M</v>
          </cell>
          <cell r="E94" t="str">
            <v>UNION SPORTIVE SAINT ANDRE</v>
          </cell>
          <cell r="F94">
            <v>40564</v>
          </cell>
          <cell r="G94" t="str">
            <v>Jeune Masculin 11/12 ans</v>
          </cell>
          <cell r="H94" t="str">
            <v>2022</v>
          </cell>
          <cell r="I94" t="str">
            <v>05999124270</v>
          </cell>
          <cell r="J94"/>
          <cell r="K94" t="e">
            <v>#N/A</v>
          </cell>
          <cell r="L94">
            <v>0</v>
          </cell>
        </row>
        <row r="95">
          <cell r="C95" t="str">
            <v>DUEZ GUILLAUME</v>
          </cell>
          <cell r="D95" t="str">
            <v>M</v>
          </cell>
          <cell r="E95" t="str">
            <v>UNION SPORTIVE SAINT ANDRE</v>
          </cell>
          <cell r="F95">
            <v>28028</v>
          </cell>
          <cell r="G95" t="str">
            <v>Adulte Masculin 40/49 ans</v>
          </cell>
          <cell r="H95" t="str">
            <v>2022</v>
          </cell>
          <cell r="I95" t="str">
            <v>05999086064</v>
          </cell>
          <cell r="J95"/>
          <cell r="K95" t="e">
            <v>#N/A</v>
          </cell>
          <cell r="L95">
            <v>0</v>
          </cell>
        </row>
        <row r="96">
          <cell r="C96" t="str">
            <v>DUFOUR CORENTIN</v>
          </cell>
          <cell r="D96" t="str">
            <v>M</v>
          </cell>
          <cell r="E96" t="str">
            <v>CYCLO CLUB ORCHIES</v>
          </cell>
          <cell r="F96">
            <v>35174</v>
          </cell>
          <cell r="G96" t="str">
            <v>Adulte Masculin 20/29 ans</v>
          </cell>
          <cell r="H96" t="str">
            <v>2022</v>
          </cell>
          <cell r="I96" t="str">
            <v>05999120845</v>
          </cell>
          <cell r="J96"/>
          <cell r="K96" t="e">
            <v>#N/A</v>
          </cell>
          <cell r="L96">
            <v>0</v>
          </cell>
        </row>
        <row r="97">
          <cell r="C97" t="str">
            <v>DUFOUR MICHEL</v>
          </cell>
          <cell r="D97" t="str">
            <v>M</v>
          </cell>
          <cell r="E97" t="str">
            <v>SAULZOIR MONTRECOURT CYCLING CLUB</v>
          </cell>
          <cell r="F97">
            <v>24984</v>
          </cell>
          <cell r="G97" t="str">
            <v>Adulte Masculin 50/59 ans</v>
          </cell>
          <cell r="H97" t="str">
            <v>2022</v>
          </cell>
          <cell r="I97" t="str">
            <v>05999029177</v>
          </cell>
          <cell r="J97"/>
          <cell r="K97" t="str">
            <v>50/59 ans</v>
          </cell>
          <cell r="L97">
            <v>196</v>
          </cell>
        </row>
        <row r="98">
          <cell r="C98" t="str">
            <v>DUPONT RONALD</v>
          </cell>
          <cell r="D98" t="str">
            <v>M</v>
          </cell>
          <cell r="E98" t="str">
            <v>UNION SPORTIVE VALENCIENNES MARLY</v>
          </cell>
          <cell r="F98">
            <v>25814</v>
          </cell>
          <cell r="G98" t="str">
            <v>Adulte Masculin 50/59 ans</v>
          </cell>
          <cell r="H98" t="str">
            <v>2022</v>
          </cell>
          <cell r="I98" t="str">
            <v>05996216342</v>
          </cell>
          <cell r="J98"/>
          <cell r="K98" t="e">
            <v>#N/A</v>
          </cell>
          <cell r="L98">
            <v>0</v>
          </cell>
        </row>
        <row r="99">
          <cell r="C99" t="str">
            <v>DUPUIS ARNAUD</v>
          </cell>
          <cell r="D99" t="str">
            <v>M</v>
          </cell>
          <cell r="E99" t="str">
            <v>VTT SAINT AMAND LES EAUX</v>
          </cell>
          <cell r="F99">
            <v>26386</v>
          </cell>
          <cell r="G99" t="str">
            <v>Adulte Masculin 50/59 ans</v>
          </cell>
          <cell r="H99" t="str">
            <v>2022</v>
          </cell>
          <cell r="I99" t="str">
            <v>05999124195</v>
          </cell>
          <cell r="J99"/>
          <cell r="K99" t="str">
            <v>40/49 ans</v>
          </cell>
          <cell r="L99">
            <v>178</v>
          </cell>
        </row>
        <row r="100">
          <cell r="C100" t="str">
            <v>DUPUIS JULIETTE</v>
          </cell>
          <cell r="D100" t="str">
            <v>F</v>
          </cell>
          <cell r="E100" t="str">
            <v>VTT SAINT AMAND LES EAUX</v>
          </cell>
          <cell r="F100">
            <v>38749</v>
          </cell>
          <cell r="G100" t="str">
            <v>Jeune Féminin 15/16 ans</v>
          </cell>
          <cell r="H100" t="str">
            <v>2022</v>
          </cell>
          <cell r="I100" t="str">
            <v>05999124428</v>
          </cell>
          <cell r="J100"/>
          <cell r="K100" t="str">
            <v>VTT Cadet(te)</v>
          </cell>
          <cell r="L100">
            <v>463</v>
          </cell>
        </row>
        <row r="101">
          <cell r="C101" t="str">
            <v>EVRARD JEREMY</v>
          </cell>
          <cell r="D101" t="str">
            <v>M</v>
          </cell>
          <cell r="E101" t="str">
            <v>TEAM PEVELE CAREMBAULT CYCLISME</v>
          </cell>
          <cell r="F101">
            <v>30404</v>
          </cell>
          <cell r="G101" t="str">
            <v>Adulte Masculin 30/39 ans</v>
          </cell>
          <cell r="H101" t="str">
            <v>2022</v>
          </cell>
          <cell r="I101" t="str">
            <v>05999113181</v>
          </cell>
          <cell r="J101"/>
          <cell r="K101" t="str">
            <v>30/39 ans</v>
          </cell>
          <cell r="L101">
            <v>147</v>
          </cell>
        </row>
        <row r="102">
          <cell r="C102" t="str">
            <v>FAUCRET VALENTIN</v>
          </cell>
          <cell r="D102" t="str">
            <v>M</v>
          </cell>
          <cell r="E102" t="str">
            <v>VELO CLUB SOLESMES</v>
          </cell>
          <cell r="F102">
            <v>37672</v>
          </cell>
          <cell r="G102" t="str">
            <v>Adulte Masculin 17/19 ans</v>
          </cell>
          <cell r="H102" t="str">
            <v>2022</v>
          </cell>
          <cell r="I102" t="str">
            <v>05999124727</v>
          </cell>
          <cell r="J102"/>
          <cell r="K102" t="str">
            <v>17/19 ans</v>
          </cell>
          <cell r="L102">
            <v>501</v>
          </cell>
        </row>
        <row r="103">
          <cell r="C103" t="str">
            <v>FLAMENT LOICK</v>
          </cell>
          <cell r="D103" t="str">
            <v>M</v>
          </cell>
          <cell r="E103" t="str">
            <v>ETOILE CYCLISTE FEIGNIES</v>
          </cell>
          <cell r="F103">
            <v>37924</v>
          </cell>
          <cell r="G103" t="str">
            <v>Adulte Masculin 17/19 ans</v>
          </cell>
          <cell r="H103" t="str">
            <v>2022</v>
          </cell>
          <cell r="I103" t="str">
            <v>05999128025</v>
          </cell>
          <cell r="J103"/>
          <cell r="K103" t="e">
            <v>#N/A</v>
          </cell>
          <cell r="L103">
            <v>0</v>
          </cell>
        </row>
        <row r="104">
          <cell r="C104" t="str">
            <v>FOULON ANDRE</v>
          </cell>
          <cell r="D104" t="str">
            <v>M</v>
          </cell>
          <cell r="E104" t="str">
            <v>TEAM DECOPUB PROVILLE</v>
          </cell>
          <cell r="F104">
            <v>21494</v>
          </cell>
          <cell r="G104" t="str">
            <v>Adulte Masculin 60 ans et plus</v>
          </cell>
          <cell r="H104" t="str">
            <v>2022</v>
          </cell>
          <cell r="I104" t="str">
            <v>05999084860</v>
          </cell>
          <cell r="J104"/>
          <cell r="K104" t="str">
            <v>60 et plus</v>
          </cell>
          <cell r="L104">
            <v>106</v>
          </cell>
        </row>
        <row r="105">
          <cell r="C105" t="str">
            <v>FRANCOIS AYMERIC</v>
          </cell>
          <cell r="D105" t="str">
            <v>M</v>
          </cell>
          <cell r="E105" t="str">
            <v>CAMPHIN EN CAREMBAULT CYCLING TEAM</v>
          </cell>
          <cell r="F105">
            <v>37301</v>
          </cell>
          <cell r="G105" t="str">
            <v>Adulte Masculin 20/29 ans</v>
          </cell>
          <cell r="H105" t="str">
            <v>2022</v>
          </cell>
          <cell r="I105" t="str">
            <v>05904842870</v>
          </cell>
          <cell r="J105"/>
          <cell r="K105" t="e">
            <v>#N/A</v>
          </cell>
          <cell r="L105">
            <v>0</v>
          </cell>
        </row>
        <row r="106">
          <cell r="C106" t="str">
            <v>FRANCOIS MARC</v>
          </cell>
          <cell r="D106" t="str">
            <v>M</v>
          </cell>
          <cell r="E106" t="str">
            <v>CAMPHIN EN CAREMBAULT CYCLING TEAM</v>
          </cell>
          <cell r="F106">
            <v>24647</v>
          </cell>
          <cell r="G106" t="str">
            <v>Adulte Masculin 50/59 ans</v>
          </cell>
          <cell r="H106" t="str">
            <v>2022</v>
          </cell>
          <cell r="I106" t="str">
            <v>05999068922</v>
          </cell>
          <cell r="J106"/>
          <cell r="K106" t="e">
            <v>#N/A</v>
          </cell>
          <cell r="L106">
            <v>0</v>
          </cell>
        </row>
        <row r="107">
          <cell r="C107" t="str">
            <v>FREROT FRANCK</v>
          </cell>
          <cell r="D107" t="str">
            <v>M</v>
          </cell>
          <cell r="E107" t="str">
            <v>U.C. CAPELLOISE FOURMIES</v>
          </cell>
          <cell r="F107">
            <v>25486</v>
          </cell>
          <cell r="G107" t="str">
            <v>Adulte Masculin 50/59 ans</v>
          </cell>
          <cell r="H107" t="str">
            <v>2022</v>
          </cell>
          <cell r="I107" t="str">
            <v>05999069653</v>
          </cell>
          <cell r="J107"/>
          <cell r="K107" t="e">
            <v>#N/A</v>
          </cell>
          <cell r="L107">
            <v>0</v>
          </cell>
        </row>
        <row r="108">
          <cell r="C108" t="str">
            <v>FRISON AURELIEN</v>
          </cell>
          <cell r="D108" t="str">
            <v>M</v>
          </cell>
          <cell r="E108" t="str">
            <v>ASSOCIATION CYCLISTE D'ETROEUNGT</v>
          </cell>
          <cell r="F108">
            <v>30817</v>
          </cell>
          <cell r="G108" t="str">
            <v>Adulte Masculin 30/39 ans</v>
          </cell>
          <cell r="H108" t="str">
            <v>2022</v>
          </cell>
          <cell r="I108" t="str">
            <v>05999123948</v>
          </cell>
          <cell r="J108"/>
          <cell r="K108" t="str">
            <v>30/39 ans</v>
          </cell>
          <cell r="L108">
            <v>57</v>
          </cell>
        </row>
        <row r="109">
          <cell r="C109" t="str">
            <v>FROMENT DAVID</v>
          </cell>
          <cell r="D109" t="str">
            <v>M</v>
          </cell>
          <cell r="E109" t="str">
            <v>T.C.S.P. 59 - FERRIERE LA GRANDE</v>
          </cell>
          <cell r="F109">
            <v>30296</v>
          </cell>
          <cell r="G109" t="str">
            <v>Adulte Masculin 40/49 ans</v>
          </cell>
          <cell r="H109" t="str">
            <v>2022</v>
          </cell>
          <cell r="I109" t="str">
            <v>05999111161</v>
          </cell>
          <cell r="J109"/>
          <cell r="K109" t="e">
            <v>#N/A</v>
          </cell>
          <cell r="L109">
            <v>0</v>
          </cell>
        </row>
        <row r="110">
          <cell r="C110" t="str">
            <v>GAMACHE CHRISTOPHE</v>
          </cell>
          <cell r="D110" t="str">
            <v>M</v>
          </cell>
          <cell r="E110" t="str">
            <v>CYCLOS RANDONNEURS LA BASSEE</v>
          </cell>
          <cell r="F110">
            <v>26756</v>
          </cell>
          <cell r="G110" t="str">
            <v>Adulte Masculin 40/49 ans</v>
          </cell>
          <cell r="H110" t="str">
            <v>2022</v>
          </cell>
          <cell r="I110" t="str">
            <v>05999069712</v>
          </cell>
          <cell r="J110"/>
          <cell r="K110" t="str">
            <v>40/49 ans</v>
          </cell>
          <cell r="L110">
            <v>62</v>
          </cell>
        </row>
        <row r="111">
          <cell r="C111" t="str">
            <v>GAMACHE LILIAN</v>
          </cell>
          <cell r="D111" t="str">
            <v>M</v>
          </cell>
          <cell r="E111" t="str">
            <v>CYCLOS RANDONNEURS LA BASSEE</v>
          </cell>
          <cell r="F111">
            <v>39859</v>
          </cell>
          <cell r="G111" t="str">
            <v>Jeune Masculin 13/14 ans</v>
          </cell>
          <cell r="H111" t="str">
            <v>2022</v>
          </cell>
          <cell r="I111" t="str">
            <v>05999076980</v>
          </cell>
          <cell r="J111"/>
          <cell r="K111" t="e">
            <v>#N/A</v>
          </cell>
          <cell r="L111">
            <v>0</v>
          </cell>
        </row>
        <row r="112">
          <cell r="C112" t="str">
            <v>GAMACHE NOLAN</v>
          </cell>
          <cell r="D112" t="str">
            <v>M</v>
          </cell>
          <cell r="E112" t="str">
            <v>CYCLOS RANDONNEURS LA BASSEE</v>
          </cell>
          <cell r="F112">
            <v>40648</v>
          </cell>
          <cell r="G112" t="str">
            <v>Jeune Masculin 11/12 ans</v>
          </cell>
          <cell r="H112" t="str">
            <v>2022</v>
          </cell>
          <cell r="I112" t="str">
            <v>05999104656</v>
          </cell>
          <cell r="J112"/>
          <cell r="K112" t="e">
            <v>#N/A</v>
          </cell>
          <cell r="L112">
            <v>0</v>
          </cell>
        </row>
        <row r="113">
          <cell r="C113" t="str">
            <v>GAVERIAUX. CHRISTIAN</v>
          </cell>
          <cell r="D113" t="str">
            <v>M</v>
          </cell>
          <cell r="E113" t="str">
            <v>HAVELUY CYCLO CLUB</v>
          </cell>
          <cell r="F113">
            <v>21495</v>
          </cell>
          <cell r="G113" t="str">
            <v>Adulte Masculin 60 ans et plus</v>
          </cell>
          <cell r="H113" t="str">
            <v>2022</v>
          </cell>
          <cell r="I113" t="str">
            <v>05966529331</v>
          </cell>
          <cell r="J113"/>
          <cell r="K113" t="e">
            <v>#N/A</v>
          </cell>
          <cell r="L113">
            <v>0</v>
          </cell>
        </row>
        <row r="114">
          <cell r="C114" t="str">
            <v>GOCHON CEDRIC</v>
          </cell>
          <cell r="D114" t="str">
            <v>M</v>
          </cell>
          <cell r="E114" t="str">
            <v>ETOILE CYCLISTE TOURCOING</v>
          </cell>
          <cell r="F114">
            <v>28333</v>
          </cell>
          <cell r="G114" t="str">
            <v>Adulte Masculin 40/49 ans</v>
          </cell>
          <cell r="H114" t="str">
            <v>2022</v>
          </cell>
          <cell r="I114" t="str">
            <v>05999124958</v>
          </cell>
          <cell r="J114"/>
          <cell r="K114" t="e">
            <v>#N/A</v>
          </cell>
          <cell r="L114">
            <v>0</v>
          </cell>
        </row>
        <row r="115">
          <cell r="C115" t="str">
            <v>GOSTIAU BERDEG FAEL</v>
          </cell>
          <cell r="D115" t="str">
            <v>M</v>
          </cell>
          <cell r="E115" t="str">
            <v>VELO CLUB DE L'ESCAUT ANZIN</v>
          </cell>
          <cell r="F115">
            <v>41697</v>
          </cell>
          <cell r="G115" t="str">
            <v>Jeune Masculin 7/8 ans</v>
          </cell>
          <cell r="H115" t="str">
            <v>2022</v>
          </cell>
          <cell r="I115" t="str">
            <v>05999120846</v>
          </cell>
          <cell r="J115"/>
          <cell r="K115" t="e">
            <v>#N/A</v>
          </cell>
          <cell r="L115">
            <v>0</v>
          </cell>
        </row>
        <row r="116">
          <cell r="C116" t="str">
            <v>GOSTIAU GABRIEL</v>
          </cell>
          <cell r="D116" t="str">
            <v>M</v>
          </cell>
          <cell r="E116" t="str">
            <v>VELO CLUB DE L'ESCAUT ANZIN</v>
          </cell>
          <cell r="F116">
            <v>26868</v>
          </cell>
          <cell r="G116" t="str">
            <v>Adulte Masculin 40/49 ans</v>
          </cell>
          <cell r="H116" t="str">
            <v>2022</v>
          </cell>
          <cell r="I116" t="str">
            <v>05999083110</v>
          </cell>
          <cell r="J116"/>
          <cell r="K116" t="e">
            <v>#N/A</v>
          </cell>
          <cell r="L116">
            <v>0</v>
          </cell>
        </row>
        <row r="117">
          <cell r="C117" t="str">
            <v>GOUNINE ANNABELLE</v>
          </cell>
          <cell r="D117" t="str">
            <v>F</v>
          </cell>
          <cell r="E117" t="str">
            <v>TEAM DECOPUB PROVILLE</v>
          </cell>
          <cell r="F117">
            <v>29406</v>
          </cell>
          <cell r="G117" t="str">
            <v>Adulte Féminin 40 ans et plus</v>
          </cell>
          <cell r="H117" t="str">
            <v>2022</v>
          </cell>
          <cell r="I117" t="str">
            <v>05999117334</v>
          </cell>
          <cell r="J117"/>
          <cell r="K117" t="e">
            <v>#N/A</v>
          </cell>
          <cell r="L117">
            <v>0</v>
          </cell>
        </row>
        <row r="118">
          <cell r="C118" t="str">
            <v>GOUTEAU FREDERIC</v>
          </cell>
          <cell r="D118" t="str">
            <v>M</v>
          </cell>
          <cell r="E118" t="str">
            <v>U.C. CAPELLOISE FOURMIES</v>
          </cell>
          <cell r="F118">
            <v>26180</v>
          </cell>
          <cell r="G118" t="str">
            <v>Adulte Masculin 50/59 ans</v>
          </cell>
          <cell r="H118" t="str">
            <v>2022</v>
          </cell>
          <cell r="I118" t="str">
            <v>05999062801</v>
          </cell>
          <cell r="J118"/>
          <cell r="K118" t="e">
            <v>#N/A</v>
          </cell>
          <cell r="L118">
            <v>0</v>
          </cell>
        </row>
        <row r="119">
          <cell r="C119" t="str">
            <v>GRENIER VIVIEN</v>
          </cell>
          <cell r="D119" t="str">
            <v>M</v>
          </cell>
          <cell r="E119" t="str">
            <v>ASSOCIATION CYCLISTE DE CUINCY</v>
          </cell>
          <cell r="F119">
            <v>30735</v>
          </cell>
          <cell r="G119" t="str">
            <v>Adulte Masculin 30/39 ans</v>
          </cell>
          <cell r="H119" t="str">
            <v>2022</v>
          </cell>
          <cell r="I119" t="str">
            <v>05999112314</v>
          </cell>
          <cell r="J119"/>
          <cell r="K119" t="e">
            <v>#N/A</v>
          </cell>
          <cell r="L119">
            <v>0</v>
          </cell>
        </row>
        <row r="120">
          <cell r="C120" t="str">
            <v>GREVIN JEROME</v>
          </cell>
          <cell r="D120" t="str">
            <v>M</v>
          </cell>
          <cell r="E120" t="str">
            <v>VELO CLUB SOLESMES</v>
          </cell>
          <cell r="F120">
            <v>27706</v>
          </cell>
          <cell r="G120" t="str">
            <v>Adulte Masculin 40/49 ans</v>
          </cell>
          <cell r="H120" t="str">
            <v>2022</v>
          </cell>
          <cell r="I120" t="str">
            <v>05999127553</v>
          </cell>
          <cell r="J120"/>
          <cell r="K120" t="str">
            <v>40/49 ans</v>
          </cell>
          <cell r="L120">
            <v>227</v>
          </cell>
        </row>
        <row r="121">
          <cell r="C121" t="str">
            <v>GRISEZ ROMAIN</v>
          </cell>
          <cell r="D121" t="str">
            <v>M</v>
          </cell>
          <cell r="E121" t="str">
            <v>ESPOIR CYCLISTE WAMBRECHIES MARQUETTE</v>
          </cell>
          <cell r="F121">
            <v>37760</v>
          </cell>
          <cell r="G121" t="str">
            <v>Adulte Masculin 17/19 ans</v>
          </cell>
          <cell r="H121" t="str">
            <v>2022</v>
          </cell>
          <cell r="I121" t="str">
            <v>05999112667</v>
          </cell>
          <cell r="J121"/>
          <cell r="K121" t="e">
            <v>#N/A</v>
          </cell>
          <cell r="L121">
            <v>0</v>
          </cell>
        </row>
        <row r="122">
          <cell r="C122" t="str">
            <v>GRODZKI PASCAL</v>
          </cell>
          <cell r="D122" t="str">
            <v>M</v>
          </cell>
          <cell r="E122" t="str">
            <v>U.C. CAPELLOISE FOURMIES</v>
          </cell>
          <cell r="F122">
            <v>23117</v>
          </cell>
          <cell r="G122" t="str">
            <v>Adulte Masculin 50/59 ans</v>
          </cell>
          <cell r="H122" t="str">
            <v>2022</v>
          </cell>
          <cell r="I122" t="str">
            <v>05999026800</v>
          </cell>
          <cell r="J122"/>
          <cell r="K122" t="e">
            <v>#N/A</v>
          </cell>
          <cell r="L122">
            <v>0</v>
          </cell>
        </row>
        <row r="123">
          <cell r="C123" t="str">
            <v>GUELTON LAURENT</v>
          </cell>
          <cell r="D123" t="str">
            <v>M</v>
          </cell>
          <cell r="E123" t="str">
            <v>TEAM PEVELE CAREMBAULT CYCLISME</v>
          </cell>
          <cell r="F123">
            <v>25481</v>
          </cell>
          <cell r="G123" t="str">
            <v>Adulte Masculin 50/59 ans</v>
          </cell>
          <cell r="H123" t="str">
            <v>2022</v>
          </cell>
          <cell r="I123" t="str">
            <v>05999105713</v>
          </cell>
          <cell r="J123"/>
          <cell r="K123" t="str">
            <v>50/59 ans</v>
          </cell>
          <cell r="L123">
            <v>198</v>
          </cell>
        </row>
        <row r="124">
          <cell r="C124" t="str">
            <v>GUSTAVE DIMITRI</v>
          </cell>
          <cell r="D124" t="str">
            <v>M</v>
          </cell>
          <cell r="E124" t="str">
            <v>ESPOIR CYCLISTE WAMBRECHIES MARQUETTE</v>
          </cell>
          <cell r="F124">
            <v>32674</v>
          </cell>
          <cell r="G124" t="str">
            <v>Adulte Masculin 30/39 ans</v>
          </cell>
          <cell r="H124" t="str">
            <v>2022</v>
          </cell>
          <cell r="I124" t="str">
            <v>05999122173</v>
          </cell>
          <cell r="J124"/>
          <cell r="K124" t="e">
            <v>#N/A</v>
          </cell>
          <cell r="L124">
            <v>0</v>
          </cell>
        </row>
        <row r="125">
          <cell r="C125" t="str">
            <v>HARBONNIER CLOTILDE</v>
          </cell>
          <cell r="D125" t="str">
            <v>F</v>
          </cell>
          <cell r="E125" t="str">
            <v>VELO CLUB SOLESMES</v>
          </cell>
          <cell r="F125">
            <v>40269</v>
          </cell>
          <cell r="G125" t="str">
            <v>Jeune Féminin 11/12 ans</v>
          </cell>
          <cell r="H125" t="str">
            <v>2022</v>
          </cell>
          <cell r="I125" t="str">
            <v>05999125417</v>
          </cell>
          <cell r="J125"/>
          <cell r="K125" t="e">
            <v>#N/A</v>
          </cell>
          <cell r="L125">
            <v>0</v>
          </cell>
        </row>
        <row r="126">
          <cell r="C126" t="str">
            <v>HARDI LEANA</v>
          </cell>
          <cell r="D126" t="str">
            <v>F</v>
          </cell>
          <cell r="E126" t="str">
            <v>GAZ ELEC CLUB DE DOUAI</v>
          </cell>
          <cell r="F126">
            <v>41577</v>
          </cell>
          <cell r="G126" t="str">
            <v>Jeune Féminin 9/10 ans</v>
          </cell>
          <cell r="H126" t="str">
            <v>2022</v>
          </cell>
          <cell r="I126" t="str">
            <v>05999114015</v>
          </cell>
          <cell r="J126"/>
          <cell r="K126" t="e">
            <v>#N/A</v>
          </cell>
          <cell r="L126">
            <v>0</v>
          </cell>
        </row>
        <row r="127">
          <cell r="C127" t="str">
            <v>HAUSSIN ELIOT</v>
          </cell>
          <cell r="D127" t="str">
            <v>M</v>
          </cell>
          <cell r="E127" t="str">
            <v>VELO SPRINT DE L'OSTREVENT - AUBERCHICOURT</v>
          </cell>
          <cell r="F127">
            <v>39893</v>
          </cell>
          <cell r="G127" t="str">
            <v>Jeune Masculin 13/14 ans</v>
          </cell>
          <cell r="H127" t="str">
            <v>2022</v>
          </cell>
          <cell r="I127" t="str">
            <v>05999091745</v>
          </cell>
          <cell r="J127"/>
          <cell r="K127" t="e">
            <v>#N/A</v>
          </cell>
          <cell r="L127">
            <v>0</v>
          </cell>
        </row>
        <row r="128">
          <cell r="C128" t="str">
            <v>HAUTEM GERY</v>
          </cell>
          <cell r="D128" t="str">
            <v>M</v>
          </cell>
          <cell r="E128" t="str">
            <v>UNION SPORTIVE SAINT ANDRE</v>
          </cell>
          <cell r="F128">
            <v>22395</v>
          </cell>
          <cell r="G128" t="str">
            <v>Adulte Masculin 60 ans et plus</v>
          </cell>
          <cell r="H128" t="str">
            <v>2022</v>
          </cell>
          <cell r="I128" t="str">
            <v>05999070856</v>
          </cell>
          <cell r="J128"/>
          <cell r="K128" t="e">
            <v>#N/A</v>
          </cell>
          <cell r="L128">
            <v>0</v>
          </cell>
        </row>
        <row r="129">
          <cell r="C129" t="str">
            <v>HAYNAU SOPHIE</v>
          </cell>
          <cell r="D129" t="str">
            <v>F</v>
          </cell>
          <cell r="E129" t="str">
            <v>VELO CLUB SOLESMES</v>
          </cell>
          <cell r="F129">
            <v>35455</v>
          </cell>
          <cell r="G129" t="str">
            <v>Adulte Féminin 17/29 ans</v>
          </cell>
          <cell r="H129" t="str">
            <v>2022</v>
          </cell>
          <cell r="I129" t="str">
            <v>05999125416</v>
          </cell>
          <cell r="J129"/>
          <cell r="K129" t="str">
            <v>Féminine</v>
          </cell>
          <cell r="L129">
            <v>346</v>
          </cell>
        </row>
        <row r="130">
          <cell r="C130" t="str">
            <v>HENNOCQ FRANCOIS</v>
          </cell>
          <cell r="D130" t="str">
            <v>M</v>
          </cell>
          <cell r="E130" t="str">
            <v>CYCLO CLUB ORCHIES</v>
          </cell>
          <cell r="F130">
            <v>33640</v>
          </cell>
          <cell r="G130" t="str">
            <v>Adulte Masculin 30/39 ans</v>
          </cell>
          <cell r="H130" t="str">
            <v>2022</v>
          </cell>
          <cell r="I130" t="str">
            <v>05999025644</v>
          </cell>
          <cell r="J130"/>
          <cell r="K130" t="e">
            <v>#N/A</v>
          </cell>
          <cell r="L130">
            <v>0</v>
          </cell>
        </row>
        <row r="131">
          <cell r="C131" t="str">
            <v>HERFEUIL ANTHONY</v>
          </cell>
          <cell r="D131" t="str">
            <v>M</v>
          </cell>
          <cell r="E131" t="str">
            <v>UNION SPORTIVE SAINT ANDRE</v>
          </cell>
          <cell r="F131">
            <v>31640</v>
          </cell>
          <cell r="G131" t="str">
            <v>Adulte Masculin 30/39 ans</v>
          </cell>
          <cell r="H131" t="str">
            <v>2022</v>
          </cell>
          <cell r="I131" t="str">
            <v>05994043415</v>
          </cell>
          <cell r="J131"/>
          <cell r="K131" t="str">
            <v>30/39 ans</v>
          </cell>
          <cell r="L131">
            <v>43</v>
          </cell>
        </row>
        <row r="132">
          <cell r="C132" t="str">
            <v>HOUDART FLORENT</v>
          </cell>
          <cell r="D132" t="str">
            <v>M</v>
          </cell>
          <cell r="E132" t="str">
            <v>CAMPHIN EN CAREMBAULT CYCLING TEAM</v>
          </cell>
          <cell r="F132">
            <v>38148</v>
          </cell>
          <cell r="G132" t="str">
            <v>Adulte Masculin 17/19 ans</v>
          </cell>
          <cell r="H132" t="str">
            <v>2022</v>
          </cell>
          <cell r="I132" t="str">
            <v>05999016341</v>
          </cell>
          <cell r="J132"/>
          <cell r="K132" t="str">
            <v>17/19 ans</v>
          </cell>
          <cell r="L132">
            <v>17</v>
          </cell>
        </row>
        <row r="133">
          <cell r="C133" t="str">
            <v>HOUDART PHILIPPE</v>
          </cell>
          <cell r="D133" t="str">
            <v>M</v>
          </cell>
          <cell r="E133" t="str">
            <v>CAMPHIN EN CAREMBAULT CYCLING TEAM</v>
          </cell>
          <cell r="F133">
            <v>27297</v>
          </cell>
          <cell r="G133" t="str">
            <v>Adulte Masculin 40/49 ans</v>
          </cell>
          <cell r="H133" t="str">
            <v>2022</v>
          </cell>
          <cell r="I133" t="str">
            <v>05999016340</v>
          </cell>
          <cell r="J133"/>
          <cell r="K133" t="str">
            <v>40/49 ans</v>
          </cell>
          <cell r="L133">
            <v>63</v>
          </cell>
        </row>
        <row r="134">
          <cell r="C134" t="str">
            <v>HUNNINCK PAUL</v>
          </cell>
          <cell r="D134" t="str">
            <v>M</v>
          </cell>
          <cell r="E134" t="str">
            <v>UNION SPORTIVE VALENCIENNES MARLY</v>
          </cell>
          <cell r="F134">
            <v>20101</v>
          </cell>
          <cell r="G134" t="str">
            <v>Adulte Masculin 60 ans et plus</v>
          </cell>
          <cell r="H134" t="str">
            <v>2022</v>
          </cell>
          <cell r="I134" t="str">
            <v>05999107180</v>
          </cell>
          <cell r="J134"/>
          <cell r="K134" t="str">
            <v>60 et plus</v>
          </cell>
          <cell r="L134">
            <v>108</v>
          </cell>
        </row>
        <row r="135">
          <cell r="C135" t="str">
            <v>HUVELLE RICHARD</v>
          </cell>
          <cell r="D135" t="str">
            <v>M</v>
          </cell>
          <cell r="E135" t="str">
            <v>VTT  CLUB PONT SUR SAMBRE</v>
          </cell>
          <cell r="F135">
            <v>22208</v>
          </cell>
          <cell r="G135" t="str">
            <v>Adulte Masculin 60 ans et plus</v>
          </cell>
          <cell r="H135" t="str">
            <v>2022</v>
          </cell>
          <cell r="I135" t="str">
            <v>05994046754</v>
          </cell>
          <cell r="J135"/>
          <cell r="K135" t="e">
            <v>#N/A</v>
          </cell>
          <cell r="L135">
            <v>0</v>
          </cell>
        </row>
        <row r="136">
          <cell r="C136" t="str">
            <v>IDZIAK DIDIER</v>
          </cell>
          <cell r="D136" t="str">
            <v>M</v>
          </cell>
          <cell r="E136" t="str">
            <v>ESPOIR CYCLISTE WAMBRECHIES MARQUETTE</v>
          </cell>
          <cell r="F136">
            <v>24645</v>
          </cell>
          <cell r="G136" t="str">
            <v>Adulte Masculin 50/59 ans</v>
          </cell>
          <cell r="H136" t="str">
            <v>2022</v>
          </cell>
          <cell r="I136" t="str">
            <v>05999124233</v>
          </cell>
          <cell r="J136"/>
          <cell r="K136" t="str">
            <v>50/59 ans</v>
          </cell>
          <cell r="L136">
            <v>191</v>
          </cell>
        </row>
        <row r="137">
          <cell r="C137" t="str">
            <v>JABLONSKI SEBASTIEN</v>
          </cell>
          <cell r="D137" t="str">
            <v>M</v>
          </cell>
          <cell r="E137" t="str">
            <v>TEAM B.B.L. HERGNIES</v>
          </cell>
          <cell r="F137">
            <v>28401</v>
          </cell>
          <cell r="G137" t="str">
            <v>Adulte Masculin 40/49 ans</v>
          </cell>
          <cell r="H137" t="str">
            <v>2022</v>
          </cell>
          <cell r="I137" t="str">
            <v>05999099574</v>
          </cell>
          <cell r="J137"/>
          <cell r="K137" t="str">
            <v>40/49 ans</v>
          </cell>
          <cell r="L137">
            <v>170</v>
          </cell>
        </row>
        <row r="138">
          <cell r="C138" t="str">
            <v>JAULNEAU YVAN</v>
          </cell>
          <cell r="D138" t="str">
            <v>M</v>
          </cell>
          <cell r="E138" t="str">
            <v>VELO CLUB SOLESMES</v>
          </cell>
          <cell r="F138">
            <v>37714</v>
          </cell>
          <cell r="G138" t="str">
            <v>Adulte Masculin 17/19 ans</v>
          </cell>
          <cell r="H138" t="str">
            <v>2022</v>
          </cell>
          <cell r="I138" t="str">
            <v>05999085026</v>
          </cell>
          <cell r="J138"/>
          <cell r="K138" t="e">
            <v>#N/A</v>
          </cell>
          <cell r="L138">
            <v>0</v>
          </cell>
        </row>
        <row r="139">
          <cell r="C139" t="str">
            <v>JUNG PHILIPPE</v>
          </cell>
          <cell r="D139" t="str">
            <v>M</v>
          </cell>
          <cell r="E139" t="str">
            <v>UNION SPORTIVE SAINT ANDRE</v>
          </cell>
          <cell r="F139">
            <v>22855</v>
          </cell>
          <cell r="G139" t="str">
            <v>Adulte Masculin 60 ans et plus</v>
          </cell>
          <cell r="H139" t="str">
            <v>2022</v>
          </cell>
          <cell r="I139" t="str">
            <v>05992014293</v>
          </cell>
          <cell r="J139"/>
          <cell r="K139" t="e">
            <v>#N/A</v>
          </cell>
          <cell r="L139">
            <v>0</v>
          </cell>
        </row>
        <row r="140">
          <cell r="C140" t="str">
            <v>KALKA YOHANN</v>
          </cell>
          <cell r="D140" t="str">
            <v>M</v>
          </cell>
          <cell r="E140" t="str">
            <v>VTT SAINT AMAND LES EAUX</v>
          </cell>
          <cell r="F140">
            <v>38550</v>
          </cell>
          <cell r="G140" t="str">
            <v>Adulte Masculin 17/19 ans</v>
          </cell>
          <cell r="H140" t="str">
            <v>2022</v>
          </cell>
          <cell r="I140" t="str">
            <v>05999120516</v>
          </cell>
          <cell r="J140"/>
          <cell r="K140" t="str">
            <v>VTT Cadet(te)</v>
          </cell>
          <cell r="L140">
            <v>452</v>
          </cell>
        </row>
        <row r="141">
          <cell r="C141" t="str">
            <v>KIRKET QUENTIN</v>
          </cell>
          <cell r="D141" t="str">
            <v>M</v>
          </cell>
          <cell r="E141" t="str">
            <v>VELO CLUB SOLESMES</v>
          </cell>
          <cell r="F141">
            <v>35585</v>
          </cell>
          <cell r="G141" t="str">
            <v>Adulte Masculin 20/29 ans</v>
          </cell>
          <cell r="H141" t="str">
            <v>2022</v>
          </cell>
          <cell r="I141" t="str">
            <v>05999015536</v>
          </cell>
          <cell r="J141"/>
          <cell r="K141" t="str">
            <v>20/29 ans</v>
          </cell>
          <cell r="L141">
            <v>39</v>
          </cell>
        </row>
        <row r="142">
          <cell r="C142" t="str">
            <v>KOPTIENT REGIS</v>
          </cell>
          <cell r="D142" t="str">
            <v>M</v>
          </cell>
          <cell r="E142" t="str">
            <v>U.C. CAPELLOISE FOURMIES</v>
          </cell>
          <cell r="F142">
            <v>28559</v>
          </cell>
          <cell r="G142" t="str">
            <v>Adulte Masculin 40/49 ans</v>
          </cell>
          <cell r="H142" t="str">
            <v>2022</v>
          </cell>
          <cell r="I142" t="str">
            <v>05999069654</v>
          </cell>
          <cell r="J142"/>
          <cell r="K142" t="e">
            <v>#N/A</v>
          </cell>
          <cell r="L142">
            <v>0</v>
          </cell>
        </row>
        <row r="143">
          <cell r="C143" t="str">
            <v>KRUHELSKI VIANNEY</v>
          </cell>
          <cell r="D143" t="str">
            <v>M</v>
          </cell>
          <cell r="E143" t="str">
            <v>SAULZOIR MONTRECOURT CYCLING CLUB</v>
          </cell>
          <cell r="F143">
            <v>38989</v>
          </cell>
          <cell r="G143" t="str">
            <v>Jeune Masculin 15/16 ans</v>
          </cell>
          <cell r="H143" t="str">
            <v>2022</v>
          </cell>
          <cell r="I143" t="str">
            <v>05999127860</v>
          </cell>
          <cell r="J143"/>
          <cell r="K143" t="e">
            <v>#N/A</v>
          </cell>
          <cell r="L143">
            <v>0</v>
          </cell>
        </row>
        <row r="144">
          <cell r="C144" t="str">
            <v>LABRE FRANÇOIS</v>
          </cell>
          <cell r="D144" t="str">
            <v>M</v>
          </cell>
          <cell r="E144" t="str">
            <v>ESPOIR CYCLISTE WAMBRECHIES MARQUETTE</v>
          </cell>
          <cell r="F144">
            <v>23709</v>
          </cell>
          <cell r="G144" t="str">
            <v>Adulte Masculin 50/59 ans</v>
          </cell>
          <cell r="H144" t="str">
            <v>2022</v>
          </cell>
          <cell r="I144" t="str">
            <v>05996222753</v>
          </cell>
          <cell r="J144"/>
          <cell r="K144" t="str">
            <v>50/59 ans</v>
          </cell>
          <cell r="L144">
            <v>190</v>
          </cell>
        </row>
        <row r="145">
          <cell r="C145" t="str">
            <v>LABRE MAXIME</v>
          </cell>
          <cell r="D145" t="str">
            <v>M</v>
          </cell>
          <cell r="E145" t="str">
            <v>ESPOIR CYCLISTE WAMBRECHIES MARQUETTE</v>
          </cell>
          <cell r="F145">
            <v>37496</v>
          </cell>
          <cell r="G145" t="str">
            <v>Adulte Masculin 20/29 ans</v>
          </cell>
          <cell r="H145" t="str">
            <v>2022</v>
          </cell>
          <cell r="I145" t="str">
            <v>05999096072</v>
          </cell>
          <cell r="J145"/>
          <cell r="K145" t="str">
            <v>17/19 ans</v>
          </cell>
          <cell r="L145">
            <v>11</v>
          </cell>
        </row>
        <row r="146">
          <cell r="C146" t="str">
            <v>LAGNEAU PASCAL</v>
          </cell>
          <cell r="D146" t="str">
            <v>M</v>
          </cell>
          <cell r="E146" t="str">
            <v>UNION VELOCIPEDIQUE JEUMONT MARPENT</v>
          </cell>
          <cell r="F146">
            <v>21448</v>
          </cell>
          <cell r="G146" t="str">
            <v>Adulte Masculin 60 ans et plus</v>
          </cell>
          <cell r="H146" t="str">
            <v>2022</v>
          </cell>
          <cell r="I146" t="str">
            <v>05999017088</v>
          </cell>
          <cell r="J146"/>
          <cell r="K146" t="str">
            <v>60 et plus</v>
          </cell>
          <cell r="L146">
            <v>103</v>
          </cell>
        </row>
        <row r="147">
          <cell r="C147" t="str">
            <v>LAHONTA JEAN-PASCAL</v>
          </cell>
          <cell r="D147" t="str">
            <v>M</v>
          </cell>
          <cell r="E147" t="str">
            <v>UNION SPORTIVE VALENCIENNES MARLY</v>
          </cell>
          <cell r="F147">
            <v>21534</v>
          </cell>
          <cell r="G147" t="str">
            <v>Adulte Masculin 60 ans et plus</v>
          </cell>
          <cell r="H147" t="str">
            <v>2022</v>
          </cell>
          <cell r="I147" t="str">
            <v>05999110309</v>
          </cell>
          <cell r="J147"/>
          <cell r="K147" t="e">
            <v>#N/A</v>
          </cell>
          <cell r="L147">
            <v>0</v>
          </cell>
        </row>
        <row r="148">
          <cell r="C148" t="str">
            <v>LAHONTA JEAN-PASCAL</v>
          </cell>
          <cell r="D148" t="str">
            <v>M</v>
          </cell>
          <cell r="E148" t="str">
            <v>UNION SPORTIVE VALENCIENNES MARLY</v>
          </cell>
          <cell r="F148">
            <v>21534</v>
          </cell>
          <cell r="G148" t="str">
            <v>Adulte Masculin 60 ans et plus</v>
          </cell>
          <cell r="H148" t="str">
            <v>2022</v>
          </cell>
          <cell r="I148" t="str">
            <v>05999110309</v>
          </cell>
          <cell r="J148"/>
          <cell r="K148" t="e">
            <v>#N/A</v>
          </cell>
          <cell r="L148">
            <v>0</v>
          </cell>
        </row>
        <row r="149">
          <cell r="C149" t="str">
            <v>LALEU DAVID</v>
          </cell>
          <cell r="D149" t="str">
            <v>M</v>
          </cell>
          <cell r="E149" t="str">
            <v>UNION SPORTIVE SAINT ANDRE</v>
          </cell>
          <cell r="F149">
            <v>26831</v>
          </cell>
          <cell r="G149" t="str">
            <v>Adulte Masculin 40/49 ans</v>
          </cell>
          <cell r="H149" t="str">
            <v>2022</v>
          </cell>
          <cell r="I149" t="str">
            <v>05999012920</v>
          </cell>
          <cell r="J149"/>
          <cell r="K149" t="e">
            <v>#N/A</v>
          </cell>
          <cell r="L149">
            <v>0</v>
          </cell>
        </row>
        <row r="150">
          <cell r="C150" t="str">
            <v>LALEU TIMOTHEE</v>
          </cell>
          <cell r="D150" t="str">
            <v>M</v>
          </cell>
          <cell r="E150" t="str">
            <v>UNION SPORTIVE SAINT ANDRE</v>
          </cell>
          <cell r="F150">
            <v>37093</v>
          </cell>
          <cell r="G150" t="str">
            <v>Adulte Masculin 20/29 ans</v>
          </cell>
          <cell r="H150" t="str">
            <v>2022</v>
          </cell>
          <cell r="I150" t="str">
            <v>05999012921</v>
          </cell>
          <cell r="J150"/>
          <cell r="K150" t="e">
            <v>#N/A</v>
          </cell>
          <cell r="L150">
            <v>0</v>
          </cell>
        </row>
        <row r="151">
          <cell r="C151" t="str">
            <v>LAMBRET MIKE</v>
          </cell>
          <cell r="D151" t="str">
            <v>M</v>
          </cell>
          <cell r="E151" t="str">
            <v>U.C. CAPELLOISE FOURMIES</v>
          </cell>
          <cell r="F151">
            <v>31493</v>
          </cell>
          <cell r="G151" t="str">
            <v>Adulte Masculin 30/39 ans</v>
          </cell>
          <cell r="H151" t="str">
            <v>2022</v>
          </cell>
          <cell r="I151" t="str">
            <v>05999124427</v>
          </cell>
          <cell r="J151"/>
          <cell r="K151" t="e">
            <v>#N/A</v>
          </cell>
          <cell r="L151">
            <v>0</v>
          </cell>
        </row>
        <row r="152">
          <cell r="C152" t="str">
            <v>LAMBRET SULLIVAN</v>
          </cell>
          <cell r="D152" t="str">
            <v>M</v>
          </cell>
          <cell r="E152" t="str">
            <v>U.C. CAPELLOISE FOURMIES</v>
          </cell>
          <cell r="F152">
            <v>32317</v>
          </cell>
          <cell r="G152" t="str">
            <v>Adulte Masculin 30/39 ans</v>
          </cell>
          <cell r="H152" t="str">
            <v>2022</v>
          </cell>
          <cell r="I152" t="str">
            <v>05999076033</v>
          </cell>
          <cell r="J152"/>
          <cell r="K152" t="e">
            <v>#N/A</v>
          </cell>
          <cell r="L152">
            <v>0</v>
          </cell>
        </row>
        <row r="153">
          <cell r="C153" t="str">
            <v>LANCELLE FLORENTIN</v>
          </cell>
          <cell r="D153" t="str">
            <v>M</v>
          </cell>
          <cell r="E153" t="str">
            <v>VTT SAINT AMAND LES EAUX</v>
          </cell>
          <cell r="F153">
            <v>36348</v>
          </cell>
          <cell r="G153" t="str">
            <v>Adulte Masculin 20/29 ans</v>
          </cell>
          <cell r="H153" t="str">
            <v>2022</v>
          </cell>
          <cell r="I153" t="str">
            <v>05999099815</v>
          </cell>
          <cell r="J153"/>
          <cell r="K153" t="str">
            <v>20/29 ans</v>
          </cell>
          <cell r="L153">
            <v>31</v>
          </cell>
        </row>
        <row r="154">
          <cell r="C154" t="str">
            <v>LANDAS MARION</v>
          </cell>
          <cell r="D154" t="str">
            <v>F</v>
          </cell>
          <cell r="E154" t="str">
            <v>VELO SPRINT DE L'OSTREVENT - AUBERCHICOURT</v>
          </cell>
          <cell r="F154">
            <v>37533</v>
          </cell>
          <cell r="G154" t="str">
            <v>Adulte Féminin 17/29 ans</v>
          </cell>
          <cell r="H154" t="str">
            <v>2022</v>
          </cell>
          <cell r="I154" t="str">
            <v>05999084870</v>
          </cell>
          <cell r="J154"/>
          <cell r="K154" t="str">
            <v>Féminine</v>
          </cell>
          <cell r="L154">
            <v>325</v>
          </cell>
        </row>
        <row r="155">
          <cell r="C155" t="str">
            <v>LANDAS MARTY</v>
          </cell>
          <cell r="D155" t="str">
            <v>M</v>
          </cell>
          <cell r="E155" t="str">
            <v>VELO SPRINT DE L'OSTREVENT - AUBERCHICOURT</v>
          </cell>
          <cell r="F155">
            <v>38663</v>
          </cell>
          <cell r="G155" t="str">
            <v>Adulte Masculin 17/19 ans</v>
          </cell>
          <cell r="H155" t="str">
            <v>2022</v>
          </cell>
          <cell r="I155" t="str">
            <v>05999020193</v>
          </cell>
          <cell r="J155"/>
          <cell r="K155" t="str">
            <v>VTT Cadet(te)</v>
          </cell>
          <cell r="L155">
            <v>441</v>
          </cell>
        </row>
        <row r="156">
          <cell r="C156" t="str">
            <v>LANDAS PRIMEROSE</v>
          </cell>
          <cell r="D156" t="str">
            <v>F</v>
          </cell>
          <cell r="E156" t="str">
            <v>UNION SPORTIVE SAINT ANDRE</v>
          </cell>
          <cell r="F156">
            <v>29963</v>
          </cell>
          <cell r="G156" t="str">
            <v>Adulte Féminin 40 ans et plus</v>
          </cell>
          <cell r="H156" t="str">
            <v>2022</v>
          </cell>
          <cell r="I156" t="str">
            <v>05999073854</v>
          </cell>
          <cell r="J156"/>
          <cell r="K156" t="str">
            <v>Féminine</v>
          </cell>
          <cell r="L156">
            <v>329</v>
          </cell>
        </row>
        <row r="157">
          <cell r="C157" t="str">
            <v>LANSIAUX ANTHONY</v>
          </cell>
          <cell r="D157" t="str">
            <v>M</v>
          </cell>
          <cell r="E157" t="str">
            <v>CLUB CYCLISTE THUN ST MARTIN</v>
          </cell>
          <cell r="F157">
            <v>27913</v>
          </cell>
          <cell r="G157" t="str">
            <v>Adulte Masculin 40/49 ans</v>
          </cell>
          <cell r="H157" t="str">
            <v>2022</v>
          </cell>
          <cell r="I157" t="str">
            <v>05999028465</v>
          </cell>
          <cell r="J157"/>
          <cell r="K157" t="e">
            <v>#N/A</v>
          </cell>
          <cell r="L157">
            <v>0</v>
          </cell>
        </row>
        <row r="158">
          <cell r="C158" t="str">
            <v>LECLERCQ ALEXIS</v>
          </cell>
          <cell r="D158" t="str">
            <v>M</v>
          </cell>
          <cell r="E158" t="str">
            <v>CAMPHIN EN CAREMBAULT CYCLING TEAM</v>
          </cell>
          <cell r="F158">
            <v>27963</v>
          </cell>
          <cell r="G158" t="str">
            <v>Adulte Masculin 40/49 ans</v>
          </cell>
          <cell r="H158" t="str">
            <v>2022</v>
          </cell>
          <cell r="I158" t="str">
            <v>05996214949</v>
          </cell>
          <cell r="J158"/>
          <cell r="K158" t="e">
            <v>#N/A</v>
          </cell>
          <cell r="L158">
            <v>0</v>
          </cell>
        </row>
        <row r="159">
          <cell r="C159" t="str">
            <v>LECLERCQ MATHIS</v>
          </cell>
          <cell r="D159" t="str">
            <v>M</v>
          </cell>
          <cell r="E159" t="str">
            <v>CAMPHIN EN CAREMBAULT CYCLING TEAM</v>
          </cell>
          <cell r="F159">
            <v>39281</v>
          </cell>
          <cell r="G159" t="str">
            <v>Jeune Masculin 15/16 ans</v>
          </cell>
          <cell r="H159" t="str">
            <v>2022</v>
          </cell>
          <cell r="I159" t="str">
            <v>05999057637</v>
          </cell>
          <cell r="J159"/>
          <cell r="K159" t="e">
            <v>#N/A</v>
          </cell>
          <cell r="L159">
            <v>0</v>
          </cell>
        </row>
        <row r="160">
          <cell r="C160" t="str">
            <v>LECLERCQ MAXIME</v>
          </cell>
          <cell r="D160" t="str">
            <v>M</v>
          </cell>
          <cell r="E160" t="str">
            <v>VELO CLUB SOLESMES</v>
          </cell>
          <cell r="F160">
            <v>34389</v>
          </cell>
          <cell r="G160" t="str">
            <v>Adulte Masculin 20/29 ans</v>
          </cell>
          <cell r="H160" t="str">
            <v>2022</v>
          </cell>
          <cell r="I160" t="str">
            <v>05999125346</v>
          </cell>
          <cell r="J160"/>
          <cell r="K160" t="e">
            <v>#N/A</v>
          </cell>
          <cell r="L160">
            <v>0</v>
          </cell>
        </row>
        <row r="161">
          <cell r="C161" t="str">
            <v>LECOCQ ELISA</v>
          </cell>
          <cell r="D161" t="str">
            <v>F</v>
          </cell>
          <cell r="E161" t="str">
            <v>FENAIN CYCLO CLUB</v>
          </cell>
          <cell r="F161">
            <v>30839</v>
          </cell>
          <cell r="G161" t="str">
            <v>Adulte Féminin 30/39 ans</v>
          </cell>
          <cell r="H161" t="str">
            <v>2022</v>
          </cell>
          <cell r="I161" t="str">
            <v>05999058367</v>
          </cell>
          <cell r="J161"/>
          <cell r="K161" t="e">
            <v>#N/A</v>
          </cell>
          <cell r="L161">
            <v>0</v>
          </cell>
        </row>
        <row r="162">
          <cell r="C162" t="str">
            <v>LECOCQ MARIE-CLAUDE</v>
          </cell>
          <cell r="D162" t="str">
            <v>F</v>
          </cell>
          <cell r="E162" t="str">
            <v>UNION SPORTIVE VALENCIENNES MARLY</v>
          </cell>
          <cell r="F162">
            <v>18850</v>
          </cell>
          <cell r="G162" t="str">
            <v>Adulte Féminin 40 ans et plus</v>
          </cell>
          <cell r="H162" t="str">
            <v>2022</v>
          </cell>
          <cell r="I162" t="str">
            <v>05999127970</v>
          </cell>
          <cell r="J162"/>
          <cell r="K162" t="e">
            <v>#N/A</v>
          </cell>
          <cell r="L162">
            <v>0</v>
          </cell>
        </row>
        <row r="163">
          <cell r="C163" t="str">
            <v>LECOCQ PIERRE</v>
          </cell>
          <cell r="D163" t="str">
            <v>M</v>
          </cell>
          <cell r="E163" t="str">
            <v>FENAIN CYCLO CLUB</v>
          </cell>
          <cell r="F163">
            <v>29459</v>
          </cell>
          <cell r="G163" t="str">
            <v>Adulte Masculin 40/49 ans</v>
          </cell>
          <cell r="H163" t="str">
            <v>2022</v>
          </cell>
          <cell r="I163" t="str">
            <v>05994063032</v>
          </cell>
          <cell r="J163"/>
          <cell r="K163" t="str">
            <v>40/49 ans</v>
          </cell>
          <cell r="L163">
            <v>163</v>
          </cell>
        </row>
        <row r="164">
          <cell r="C164" t="str">
            <v>LEFEBVRE ALAIN</v>
          </cell>
          <cell r="D164" t="str">
            <v>M</v>
          </cell>
          <cell r="E164" t="str">
            <v>TEAM DECOPUB PROVILLE</v>
          </cell>
          <cell r="F164">
            <v>24118</v>
          </cell>
          <cell r="G164" t="str">
            <v>Adulte Masculin 50/59 ans</v>
          </cell>
          <cell r="H164" t="str">
            <v>2022</v>
          </cell>
          <cell r="I164" t="str">
            <v>05965594028</v>
          </cell>
          <cell r="J164"/>
          <cell r="K164" t="str">
            <v>50/59 ans</v>
          </cell>
          <cell r="L164">
            <v>85</v>
          </cell>
        </row>
        <row r="165">
          <cell r="C165" t="str">
            <v>LEFEBVRE JEAN-DANIEL</v>
          </cell>
          <cell r="D165" t="str">
            <v>M</v>
          </cell>
          <cell r="E165" t="str">
            <v>U.C. CAPELLOISE FOURMIES</v>
          </cell>
          <cell r="F165">
            <v>27956</v>
          </cell>
          <cell r="G165" t="str">
            <v>Adulte Masculin 40/49 ans</v>
          </cell>
          <cell r="H165" t="str">
            <v>2022</v>
          </cell>
          <cell r="I165" t="str">
            <v>05999127702</v>
          </cell>
          <cell r="J165"/>
          <cell r="K165" t="e">
            <v>#N/A</v>
          </cell>
          <cell r="L165">
            <v>0</v>
          </cell>
        </row>
        <row r="166">
          <cell r="C166" t="str">
            <v>LEFEBVRE NATHAN</v>
          </cell>
          <cell r="D166" t="str">
            <v>M</v>
          </cell>
          <cell r="E166" t="str">
            <v>U.C. CAPELLOISE FOURMIES</v>
          </cell>
          <cell r="F166">
            <v>41839</v>
          </cell>
          <cell r="G166" t="str">
            <v>Jeune Masculin 7/8 ans</v>
          </cell>
          <cell r="H166" t="str">
            <v>2022</v>
          </cell>
          <cell r="I166" t="str">
            <v>05999127703</v>
          </cell>
          <cell r="J166"/>
          <cell r="K166" t="e">
            <v>#N/A</v>
          </cell>
          <cell r="L166">
            <v>0</v>
          </cell>
        </row>
        <row r="167">
          <cell r="C167" t="str">
            <v>LEFEBVRE TIMOTHE</v>
          </cell>
          <cell r="D167" t="str">
            <v>M</v>
          </cell>
          <cell r="E167" t="str">
            <v>TEAM DECOPUB PROVILLE</v>
          </cell>
          <cell r="F167">
            <v>36843</v>
          </cell>
          <cell r="G167" t="str">
            <v>Adulte Masculin 20/29 ans</v>
          </cell>
          <cell r="H167" t="str">
            <v>2022</v>
          </cell>
          <cell r="I167" t="str">
            <v>05999019490</v>
          </cell>
          <cell r="J167"/>
          <cell r="K167" t="e">
            <v>#N/A</v>
          </cell>
          <cell r="L167">
            <v>0</v>
          </cell>
        </row>
        <row r="168">
          <cell r="C168" t="str">
            <v>LEFERME DAVID</v>
          </cell>
          <cell r="D168" t="str">
            <v>M</v>
          </cell>
          <cell r="E168" t="str">
            <v>CAMPHIN EN CAREMBAULT CYCLING TEAM</v>
          </cell>
          <cell r="F168">
            <v>26142</v>
          </cell>
          <cell r="G168" t="str">
            <v>Adulte Masculin 50/59 ans</v>
          </cell>
          <cell r="H168" t="str">
            <v>2022</v>
          </cell>
          <cell r="I168" t="str">
            <v>05999015645</v>
          </cell>
          <cell r="J168"/>
          <cell r="K168" t="e">
            <v>#N/A</v>
          </cell>
          <cell r="L168">
            <v>0</v>
          </cell>
        </row>
        <row r="169">
          <cell r="C169" t="str">
            <v>LEFEVRE EDDY</v>
          </cell>
          <cell r="D169" t="str">
            <v>M</v>
          </cell>
          <cell r="E169" t="str">
            <v>UNION VELOCIPEDIQUE FOURMISIENNE</v>
          </cell>
          <cell r="F169">
            <v>32342</v>
          </cell>
          <cell r="G169" t="str">
            <v>Adulte Masculin 30/39 ans</v>
          </cell>
          <cell r="H169" t="str">
            <v>2022</v>
          </cell>
          <cell r="I169" t="str">
            <v>05999082328</v>
          </cell>
          <cell r="J169"/>
          <cell r="K169" t="str">
            <v>30/39 ans</v>
          </cell>
          <cell r="L169">
            <v>149</v>
          </cell>
        </row>
        <row r="170">
          <cell r="C170" t="str">
            <v>LEGRAND SAMUEL</v>
          </cell>
          <cell r="D170" t="str">
            <v>M</v>
          </cell>
          <cell r="E170" t="str">
            <v>CYCLO CLUB ORCHIES</v>
          </cell>
          <cell r="F170">
            <v>39154</v>
          </cell>
          <cell r="G170" t="str">
            <v>Jeune Masculin 15/16 ans</v>
          </cell>
          <cell r="H170" t="str">
            <v>2022</v>
          </cell>
          <cell r="I170" t="str">
            <v>05999080700</v>
          </cell>
          <cell r="J170"/>
          <cell r="K170" t="e">
            <v>#N/A</v>
          </cell>
          <cell r="L170">
            <v>0</v>
          </cell>
        </row>
        <row r="171">
          <cell r="C171" t="str">
            <v>LEIGNEL PIERRE-ANTOINE</v>
          </cell>
          <cell r="D171" t="str">
            <v>M</v>
          </cell>
          <cell r="E171" t="str">
            <v>ESPOIR CYCLISTE WAMBRECHIES MARQUETTE</v>
          </cell>
          <cell r="F171">
            <v>30401</v>
          </cell>
          <cell r="G171" t="str">
            <v>Adulte Masculin 30/39 ans</v>
          </cell>
          <cell r="H171" t="str">
            <v>2022</v>
          </cell>
          <cell r="I171" t="str">
            <v>05965164007</v>
          </cell>
          <cell r="J171"/>
          <cell r="K171" t="e">
            <v>#N/A</v>
          </cell>
          <cell r="L171">
            <v>0</v>
          </cell>
        </row>
        <row r="172">
          <cell r="C172" t="str">
            <v>LEON GWLADYS</v>
          </cell>
          <cell r="D172" t="str">
            <v>F</v>
          </cell>
          <cell r="E172" t="str">
            <v>VTT SAINT AMAND LES EAUX</v>
          </cell>
          <cell r="F172">
            <v>29676</v>
          </cell>
          <cell r="G172" t="str">
            <v>Adulte Féminin 40 ans et plus</v>
          </cell>
          <cell r="H172" t="str">
            <v>2022</v>
          </cell>
          <cell r="I172" t="str">
            <v>05999098095</v>
          </cell>
          <cell r="J172"/>
          <cell r="K172" t="str">
            <v>Féminine</v>
          </cell>
          <cell r="L172">
            <v>323</v>
          </cell>
        </row>
        <row r="173">
          <cell r="C173" t="str">
            <v>LEON MARCEAU</v>
          </cell>
          <cell r="D173" t="str">
            <v>M</v>
          </cell>
          <cell r="E173" t="str">
            <v>VTT SAINT AMAND LES EAUX</v>
          </cell>
          <cell r="F173">
            <v>41279</v>
          </cell>
          <cell r="G173" t="str">
            <v>Jeune Masculin 9/10 ans</v>
          </cell>
          <cell r="H173" t="str">
            <v>2022</v>
          </cell>
          <cell r="I173" t="str">
            <v>05999124745</v>
          </cell>
          <cell r="J173"/>
          <cell r="K173" t="e">
            <v>#N/A</v>
          </cell>
          <cell r="L173">
            <v>0</v>
          </cell>
        </row>
        <row r="174">
          <cell r="C174" t="str">
            <v>LEON SEBASTIEN</v>
          </cell>
          <cell r="D174" t="str">
            <v>M</v>
          </cell>
          <cell r="E174" t="str">
            <v>VTT SAINT AMAND LES EAUX</v>
          </cell>
          <cell r="F174">
            <v>27885</v>
          </cell>
          <cell r="G174" t="str">
            <v>Adulte Masculin 40/49 ans</v>
          </cell>
          <cell r="H174" t="str">
            <v>2022</v>
          </cell>
          <cell r="I174" t="str">
            <v>05999090528</v>
          </cell>
          <cell r="J174"/>
          <cell r="K174" t="str">
            <v>40/49 ans</v>
          </cell>
          <cell r="L174">
            <v>65</v>
          </cell>
        </row>
        <row r="175">
          <cell r="C175" t="str">
            <v>LEPORCQ LUDOVIC</v>
          </cell>
          <cell r="D175" t="str">
            <v>M</v>
          </cell>
          <cell r="E175" t="str">
            <v>T.C.S.P. 59 - FERRIERE LA GRANDE</v>
          </cell>
          <cell r="F175">
            <v>31150</v>
          </cell>
          <cell r="G175" t="str">
            <v>Adulte Masculin 30/39 ans</v>
          </cell>
          <cell r="H175" t="str">
            <v>2022</v>
          </cell>
          <cell r="I175" t="str">
            <v>05999117361</v>
          </cell>
          <cell r="J175"/>
          <cell r="K175" t="e">
            <v>#N/A</v>
          </cell>
          <cell r="L175">
            <v>0</v>
          </cell>
        </row>
        <row r="176">
          <cell r="C176" t="str">
            <v>LEPORCQ TAMEO</v>
          </cell>
          <cell r="D176" t="str">
            <v>M</v>
          </cell>
          <cell r="E176" t="str">
            <v>T.C.S.P. 59 - FERRIERE LA GRANDE</v>
          </cell>
          <cell r="F176">
            <v>41992</v>
          </cell>
          <cell r="G176" t="str">
            <v>Jeune Masculin 7/8 ans</v>
          </cell>
          <cell r="H176" t="str">
            <v>2022</v>
          </cell>
          <cell r="I176" t="str">
            <v>05999117362</v>
          </cell>
          <cell r="J176"/>
          <cell r="K176" t="e">
            <v>#N/A</v>
          </cell>
          <cell r="L176">
            <v>0</v>
          </cell>
        </row>
        <row r="177">
          <cell r="C177" t="str">
            <v>LEROUX DAVID</v>
          </cell>
          <cell r="D177" t="str">
            <v>M</v>
          </cell>
          <cell r="E177" t="str">
            <v>ESPOIR CYCLISTE WAMBRECHIES MARQUETTE</v>
          </cell>
          <cell r="F177">
            <v>27487</v>
          </cell>
          <cell r="G177" t="str">
            <v>Adulte Masculin 40/49 ans</v>
          </cell>
          <cell r="H177" t="str">
            <v>2022</v>
          </cell>
          <cell r="I177" t="str">
            <v>05999109592</v>
          </cell>
          <cell r="J177"/>
          <cell r="K177" t="e">
            <v>#N/A</v>
          </cell>
          <cell r="L177">
            <v>0</v>
          </cell>
        </row>
        <row r="178">
          <cell r="C178" t="str">
            <v>LEROY EVANN</v>
          </cell>
          <cell r="D178" t="str">
            <v>M</v>
          </cell>
          <cell r="E178" t="str">
            <v>VELO CLUB DE LEWARDE (VCL)</v>
          </cell>
          <cell r="F178">
            <v>39918</v>
          </cell>
          <cell r="G178" t="str">
            <v>Jeune Masculin 13/14 ans</v>
          </cell>
          <cell r="H178" t="str">
            <v>2022</v>
          </cell>
          <cell r="I178" t="str">
            <v>05999111722</v>
          </cell>
          <cell r="J178"/>
          <cell r="K178" t="e">
            <v>#N/A</v>
          </cell>
          <cell r="L178">
            <v>0</v>
          </cell>
        </row>
        <row r="179">
          <cell r="C179" t="str">
            <v>LEVAS LAURENT</v>
          </cell>
          <cell r="D179" t="str">
            <v>M</v>
          </cell>
          <cell r="E179" t="str">
            <v>UNION SPORTIVE VALENCIENNES MARLY</v>
          </cell>
          <cell r="F179">
            <v>24189</v>
          </cell>
          <cell r="G179" t="str">
            <v>Adulte Masculin 50/59 ans</v>
          </cell>
          <cell r="H179" t="str">
            <v>2022</v>
          </cell>
          <cell r="I179" t="str">
            <v>05999097890</v>
          </cell>
          <cell r="J179"/>
          <cell r="K179" t="str">
            <v>50/59 ans</v>
          </cell>
          <cell r="L179">
            <v>83</v>
          </cell>
        </row>
        <row r="180">
          <cell r="C180" t="str">
            <v>LIEVIN BRUNO</v>
          </cell>
          <cell r="D180" t="str">
            <v>M</v>
          </cell>
          <cell r="E180" t="str">
            <v>VELO CLUB SOLESMES</v>
          </cell>
          <cell r="F180">
            <v>27584</v>
          </cell>
          <cell r="G180" t="str">
            <v>Adulte Masculin 40/49 ans</v>
          </cell>
          <cell r="H180" t="str">
            <v>2022</v>
          </cell>
          <cell r="I180" t="str">
            <v>05999098650</v>
          </cell>
          <cell r="J180"/>
          <cell r="K180" t="str">
            <v>40/49 ans</v>
          </cell>
          <cell r="L180">
            <v>66</v>
          </cell>
        </row>
        <row r="181">
          <cell r="C181" t="str">
            <v>LIMOSIN JÉRÔME</v>
          </cell>
          <cell r="D181" t="str">
            <v>M</v>
          </cell>
          <cell r="E181" t="str">
            <v>CAMPHIN EN CAREMBAULT CYCLING TEAM</v>
          </cell>
          <cell r="F181">
            <v>27413</v>
          </cell>
          <cell r="G181" t="str">
            <v>Adulte Masculin 40/49 ans</v>
          </cell>
          <cell r="H181" t="str">
            <v>2022</v>
          </cell>
          <cell r="I181" t="str">
            <v>05996214955</v>
          </cell>
          <cell r="J181"/>
          <cell r="K181" t="e">
            <v>#N/A</v>
          </cell>
          <cell r="L181">
            <v>0</v>
          </cell>
        </row>
        <row r="182">
          <cell r="C182" t="str">
            <v>LIONNE BERNARD</v>
          </cell>
          <cell r="D182" t="str">
            <v>M</v>
          </cell>
          <cell r="E182" t="str">
            <v>HAVELUY CYCLO CLUB</v>
          </cell>
          <cell r="F182">
            <v>25708</v>
          </cell>
          <cell r="G182" t="str">
            <v>Adulte Masculin 50/59 ans</v>
          </cell>
          <cell r="H182" t="str">
            <v>2022</v>
          </cell>
          <cell r="I182" t="str">
            <v>05999061117</v>
          </cell>
          <cell r="J182"/>
          <cell r="K182" t="str">
            <v>50/59 ans</v>
          </cell>
          <cell r="L182">
            <v>185</v>
          </cell>
        </row>
        <row r="183">
          <cell r="C183" t="str">
            <v>LIONNE LIONEL</v>
          </cell>
          <cell r="D183" t="str">
            <v>M</v>
          </cell>
          <cell r="E183" t="str">
            <v>CLUB CYCLISTE LOUVROIL (C.C.L.)</v>
          </cell>
          <cell r="F183">
            <v>28140</v>
          </cell>
          <cell r="G183" t="str">
            <v>Adulte Masculin 40/49 ans</v>
          </cell>
          <cell r="H183" t="str">
            <v>2022</v>
          </cell>
          <cell r="I183" t="str">
            <v>05999024239</v>
          </cell>
          <cell r="J183"/>
          <cell r="K183" t="str">
            <v>40/49 ans</v>
          </cell>
          <cell r="L183">
            <v>164</v>
          </cell>
        </row>
        <row r="184">
          <cell r="C184" t="str">
            <v>LOGEZ GUILLAUME</v>
          </cell>
          <cell r="D184" t="str">
            <v>M</v>
          </cell>
          <cell r="E184" t="str">
            <v>TEAM PEVELE CAREMBAULT CYCLISME</v>
          </cell>
          <cell r="F184">
            <v>31168</v>
          </cell>
          <cell r="G184" t="str">
            <v>Adulte Masculin 30/39 ans</v>
          </cell>
          <cell r="H184" t="str">
            <v>2022</v>
          </cell>
          <cell r="I184" t="str">
            <v>05999113182</v>
          </cell>
          <cell r="J184"/>
          <cell r="K184" t="e">
            <v>#N/A</v>
          </cell>
          <cell r="L184">
            <v>0</v>
          </cell>
        </row>
        <row r="185">
          <cell r="C185" t="str">
            <v>LOISELEUX JACKY</v>
          </cell>
          <cell r="D185" t="str">
            <v>M</v>
          </cell>
          <cell r="E185" t="str">
            <v>UNION SPORTIVE SAINT ANDRE</v>
          </cell>
          <cell r="F185">
            <v>27879</v>
          </cell>
          <cell r="G185" t="str">
            <v>Adulte Masculin 40/49 ans</v>
          </cell>
          <cell r="H185" t="str">
            <v>2022</v>
          </cell>
          <cell r="I185" t="str">
            <v>05999057638</v>
          </cell>
          <cell r="J185"/>
          <cell r="K185" t="e">
            <v>#N/A</v>
          </cell>
          <cell r="L185">
            <v>0</v>
          </cell>
        </row>
        <row r="186">
          <cell r="C186" t="str">
            <v>LONCKE SEBASTIEN</v>
          </cell>
          <cell r="D186" t="str">
            <v>M</v>
          </cell>
          <cell r="E186" t="str">
            <v>VTT SAINT AMAND LES EAUX</v>
          </cell>
          <cell r="F186">
            <v>34072</v>
          </cell>
          <cell r="G186" t="str">
            <v>Adulte Masculin 20/29 ans</v>
          </cell>
          <cell r="H186" t="str">
            <v>2022</v>
          </cell>
          <cell r="I186" t="str">
            <v>05999124196</v>
          </cell>
          <cell r="J186"/>
          <cell r="K186" t="str">
            <v>20/29 ans</v>
          </cell>
          <cell r="L186">
            <v>23</v>
          </cell>
        </row>
        <row r="187">
          <cell r="C187" t="str">
            <v>MAJEROWICZ JEAN-LUC</v>
          </cell>
          <cell r="D187" t="str">
            <v>M</v>
          </cell>
          <cell r="E187" t="str">
            <v>VELO CLUB DE LEWARDE (VCL)</v>
          </cell>
          <cell r="F187">
            <v>23115</v>
          </cell>
          <cell r="G187" t="str">
            <v>Adulte Masculin 50/59 ans</v>
          </cell>
          <cell r="H187" t="str">
            <v>2022</v>
          </cell>
          <cell r="I187" t="str">
            <v>05996224459</v>
          </cell>
          <cell r="J187"/>
          <cell r="K187" t="str">
            <v>50/59 ans</v>
          </cell>
          <cell r="L187">
            <v>187</v>
          </cell>
        </row>
        <row r="188">
          <cell r="C188" t="str">
            <v>MARCHAND PIERRE</v>
          </cell>
          <cell r="D188" t="str">
            <v>M</v>
          </cell>
          <cell r="E188" t="str">
            <v>ESPOIR CYCLISTE WAMBRECHIES MARQUETTE</v>
          </cell>
          <cell r="F188">
            <v>33595</v>
          </cell>
          <cell r="G188" t="str">
            <v>Adulte Masculin 30/39 ans</v>
          </cell>
          <cell r="H188" t="str">
            <v>2022</v>
          </cell>
          <cell r="I188" t="str">
            <v>05999126987</v>
          </cell>
          <cell r="J188"/>
          <cell r="K188" t="e">
            <v>#N/A</v>
          </cell>
          <cell r="L188">
            <v>0</v>
          </cell>
        </row>
        <row r="189">
          <cell r="C189" t="str">
            <v>MARECHAL GUILLAUME</v>
          </cell>
          <cell r="D189" t="str">
            <v>M</v>
          </cell>
          <cell r="E189" t="str">
            <v>T.C.S.P. 59 - FERRIERE LA GRANDE</v>
          </cell>
          <cell r="F189">
            <v>32565</v>
          </cell>
          <cell r="G189" t="str">
            <v>Adulte Masculin 30/39 ans</v>
          </cell>
          <cell r="H189" t="str">
            <v>2022</v>
          </cell>
          <cell r="I189" t="str">
            <v>05999057091</v>
          </cell>
          <cell r="J189"/>
          <cell r="K189" t="e">
            <v>#N/A</v>
          </cell>
          <cell r="L189">
            <v>0</v>
          </cell>
        </row>
        <row r="190">
          <cell r="C190" t="str">
            <v>MARTINEZ JÉRÔME</v>
          </cell>
          <cell r="D190" t="str">
            <v>M</v>
          </cell>
          <cell r="E190" t="str">
            <v>NEW TEAM MAULDE</v>
          </cell>
          <cell r="F190">
            <v>26796</v>
          </cell>
          <cell r="G190" t="str">
            <v>Adulte Masculin 40/49 ans</v>
          </cell>
          <cell r="H190" t="str">
            <v>2022</v>
          </cell>
          <cell r="I190" t="str">
            <v>05996219215</v>
          </cell>
          <cell r="J190"/>
          <cell r="K190" t="str">
            <v>40/49 ans</v>
          </cell>
          <cell r="L190">
            <v>68</v>
          </cell>
        </row>
        <row r="191">
          <cell r="C191" t="str">
            <v>MICHEL JEROME</v>
          </cell>
          <cell r="D191" t="str">
            <v>M</v>
          </cell>
          <cell r="E191" t="str">
            <v>U.C. CAPELLOISE FOURMIES</v>
          </cell>
          <cell r="F191">
            <v>28623</v>
          </cell>
          <cell r="G191" t="str">
            <v>Adulte Masculin 40/49 ans</v>
          </cell>
          <cell r="H191" t="str">
            <v>2022</v>
          </cell>
          <cell r="I191" t="str">
            <v>05999024223</v>
          </cell>
          <cell r="J191"/>
          <cell r="K191" t="e">
            <v>#N/A</v>
          </cell>
          <cell r="L191">
            <v>0</v>
          </cell>
        </row>
        <row r="192">
          <cell r="C192" t="str">
            <v>MICHEL KEVIN</v>
          </cell>
          <cell r="D192" t="str">
            <v>M</v>
          </cell>
          <cell r="E192" t="str">
            <v>ASSOCIATION CYCLISTE BELLAINGEOISE</v>
          </cell>
          <cell r="F192">
            <v>34758</v>
          </cell>
          <cell r="G192" t="str">
            <v>Adulte Masculin 20/29 ans</v>
          </cell>
          <cell r="H192" t="str">
            <v>2022</v>
          </cell>
          <cell r="I192" t="str">
            <v>05999069472</v>
          </cell>
          <cell r="J192"/>
          <cell r="K192" t="str">
            <v>20/29 ans</v>
          </cell>
          <cell r="L192">
            <v>136</v>
          </cell>
        </row>
        <row r="193">
          <cell r="C193" t="str">
            <v>MICHEL STEPHANE</v>
          </cell>
          <cell r="D193" t="str">
            <v>M</v>
          </cell>
          <cell r="E193" t="str">
            <v>CLUB CYCLISTE LOUVROIL (C.C.L.)</v>
          </cell>
          <cell r="F193">
            <v>26426</v>
          </cell>
          <cell r="G193" t="str">
            <v>Adulte Masculin 50/59 ans</v>
          </cell>
          <cell r="H193" t="str">
            <v>2022</v>
          </cell>
          <cell r="I193" t="str">
            <v>05999067328</v>
          </cell>
          <cell r="J193"/>
          <cell r="K193" t="str">
            <v>40/49 ans</v>
          </cell>
          <cell r="L193">
            <v>221</v>
          </cell>
        </row>
        <row r="194">
          <cell r="C194" t="str">
            <v>MILLET FABRICE</v>
          </cell>
          <cell r="D194" t="str">
            <v>M</v>
          </cell>
          <cell r="E194" t="str">
            <v>VTT  CLUB PONT SUR SAMBRE</v>
          </cell>
          <cell r="F194">
            <v>25494</v>
          </cell>
          <cell r="G194" t="str">
            <v>Adulte Masculin 50/59 ans</v>
          </cell>
          <cell r="H194" t="str">
            <v>2022</v>
          </cell>
          <cell r="I194" t="str">
            <v>05994059597</v>
          </cell>
          <cell r="J194"/>
          <cell r="K194" t="str">
            <v>50/59 ans</v>
          </cell>
          <cell r="L194">
            <v>96</v>
          </cell>
        </row>
        <row r="195">
          <cell r="C195" t="str">
            <v>MINETTE LOIC</v>
          </cell>
          <cell r="D195" t="str">
            <v>M</v>
          </cell>
          <cell r="E195" t="str">
            <v>VELO CLUB SOLESMES</v>
          </cell>
          <cell r="F195">
            <v>35313</v>
          </cell>
          <cell r="G195" t="str">
            <v>Adulte Masculin 20/29 ans</v>
          </cell>
          <cell r="H195" t="str">
            <v>2022</v>
          </cell>
          <cell r="I195" t="str">
            <v>05999029313</v>
          </cell>
          <cell r="J195"/>
          <cell r="K195" t="str">
            <v>20/29 ans</v>
          </cell>
          <cell r="L195">
            <v>124</v>
          </cell>
        </row>
        <row r="196">
          <cell r="C196" t="str">
            <v>MIOT JEROME</v>
          </cell>
          <cell r="D196" t="str">
            <v>M</v>
          </cell>
          <cell r="E196" t="str">
            <v>VTT SAINT AMAND LES EAUX</v>
          </cell>
          <cell r="F196">
            <v>28868</v>
          </cell>
          <cell r="G196" t="str">
            <v>Adulte Masculin 40/49 ans</v>
          </cell>
          <cell r="H196" t="str">
            <v>2022</v>
          </cell>
          <cell r="I196" t="str">
            <v>05999099812</v>
          </cell>
          <cell r="J196"/>
          <cell r="K196" t="str">
            <v>40/49 ans</v>
          </cell>
          <cell r="L196">
            <v>72</v>
          </cell>
        </row>
        <row r="197">
          <cell r="C197" t="str">
            <v>MONIER FABRICE</v>
          </cell>
          <cell r="D197" t="str">
            <v>M</v>
          </cell>
          <cell r="E197" t="str">
            <v>CLUB CYCLISTE LOUVROIL (C.C.L.)</v>
          </cell>
          <cell r="F197">
            <v>29073</v>
          </cell>
          <cell r="G197" t="str">
            <v>Adulte Masculin 40/49 ans</v>
          </cell>
          <cell r="H197" t="str">
            <v>2022</v>
          </cell>
          <cell r="I197" t="str">
            <v>05994064253</v>
          </cell>
          <cell r="J197"/>
          <cell r="K197" t="str">
            <v>40/49 ans</v>
          </cell>
          <cell r="L197">
            <v>176</v>
          </cell>
        </row>
        <row r="198">
          <cell r="C198" t="str">
            <v>MOREAU MATTHIEU</v>
          </cell>
          <cell r="D198" t="str">
            <v>M</v>
          </cell>
          <cell r="E198" t="str">
            <v>VELO CLUB SOLESMES</v>
          </cell>
          <cell r="F198">
            <v>37690</v>
          </cell>
          <cell r="G198" t="str">
            <v>Adulte Masculin 17/19 ans</v>
          </cell>
          <cell r="H198" t="str">
            <v>2022</v>
          </cell>
          <cell r="I198" t="str">
            <v>05999127833</v>
          </cell>
          <cell r="J198"/>
          <cell r="K198" t="e">
            <v>#N/A</v>
          </cell>
          <cell r="L198">
            <v>0</v>
          </cell>
        </row>
        <row r="199">
          <cell r="C199" t="str">
            <v>MOREL DAVID</v>
          </cell>
          <cell r="D199" t="str">
            <v>M</v>
          </cell>
          <cell r="E199" t="str">
            <v>ETOILE CYCLISTE TOURCOING</v>
          </cell>
          <cell r="F199">
            <v>28832</v>
          </cell>
          <cell r="G199" t="str">
            <v>Adulte Masculin 40/49 ans</v>
          </cell>
          <cell r="H199" t="str">
            <v>2022</v>
          </cell>
          <cell r="I199" t="str">
            <v>05999123958</v>
          </cell>
          <cell r="J199"/>
          <cell r="K199" t="e">
            <v>#N/A</v>
          </cell>
          <cell r="L199">
            <v>0</v>
          </cell>
        </row>
        <row r="200">
          <cell r="C200" t="str">
            <v>MORO GIANNI</v>
          </cell>
          <cell r="D200" t="str">
            <v>M</v>
          </cell>
          <cell r="E200" t="str">
            <v>FENAIN CYCLO CLUB</v>
          </cell>
          <cell r="F200">
            <v>22039</v>
          </cell>
          <cell r="G200" t="str">
            <v>Adulte Masculin 60 ans et plus</v>
          </cell>
          <cell r="H200" t="str">
            <v>2022</v>
          </cell>
          <cell r="I200" t="str">
            <v>05999028489</v>
          </cell>
          <cell r="J200"/>
          <cell r="K200" t="str">
            <v>60 et plus</v>
          </cell>
          <cell r="L200">
            <v>302</v>
          </cell>
        </row>
        <row r="201">
          <cell r="C201" t="str">
            <v>MOUCHART AXEL</v>
          </cell>
          <cell r="D201" t="str">
            <v>M</v>
          </cell>
          <cell r="E201" t="str">
            <v>ETOILE CYCLISTE FEIGNIES</v>
          </cell>
          <cell r="F201">
            <v>37067</v>
          </cell>
          <cell r="G201" t="str">
            <v>Adulte Masculin 20/29 ans</v>
          </cell>
          <cell r="H201" t="str">
            <v>2022</v>
          </cell>
          <cell r="I201" t="str">
            <v>05999062329</v>
          </cell>
          <cell r="J201"/>
          <cell r="K201" t="str">
            <v>20/29 ans</v>
          </cell>
          <cell r="L201">
            <v>37</v>
          </cell>
        </row>
        <row r="202">
          <cell r="C202" t="str">
            <v>MOUCHART MATHEO</v>
          </cell>
          <cell r="D202" t="str">
            <v>M</v>
          </cell>
          <cell r="E202" t="str">
            <v>ETOILE CYCLISTE FEIGNIES</v>
          </cell>
          <cell r="F202">
            <v>38783</v>
          </cell>
          <cell r="G202" t="str">
            <v>Jeune Masculin 15/16 ans</v>
          </cell>
          <cell r="H202" t="str">
            <v>2022</v>
          </cell>
          <cell r="I202" t="str">
            <v>05999036253</v>
          </cell>
          <cell r="J202"/>
          <cell r="K202" t="str">
            <v>VTT Cadet(te)</v>
          </cell>
          <cell r="L202">
            <v>448</v>
          </cell>
        </row>
        <row r="203">
          <cell r="C203" t="str">
            <v>MUI PHILIPPE HOO TONG</v>
          </cell>
          <cell r="D203" t="str">
            <v>M</v>
          </cell>
          <cell r="E203" t="str">
            <v>ESPOIR CYCLISTE WAMBRECHIES MARQUETTE</v>
          </cell>
          <cell r="F203">
            <v>30056</v>
          </cell>
          <cell r="G203" t="str">
            <v>Adulte Masculin 40/49 ans</v>
          </cell>
          <cell r="H203" t="str">
            <v>2022</v>
          </cell>
          <cell r="I203" t="str">
            <v>05999109593</v>
          </cell>
          <cell r="J203"/>
          <cell r="K203" t="e">
            <v>#N/A</v>
          </cell>
          <cell r="L203">
            <v>0</v>
          </cell>
        </row>
        <row r="204">
          <cell r="C204" t="str">
            <v>MULAS YANN</v>
          </cell>
          <cell r="D204" t="str">
            <v>M</v>
          </cell>
          <cell r="E204" t="str">
            <v>VELO SPRINT DE L'OSTREVENT - AUBERCHICOURT</v>
          </cell>
          <cell r="F204">
            <v>29993</v>
          </cell>
          <cell r="G204" t="str">
            <v>Adulte Masculin 40/49 ans</v>
          </cell>
          <cell r="H204" t="str">
            <v>2022</v>
          </cell>
          <cell r="I204" t="str">
            <v>05999109290</v>
          </cell>
          <cell r="J204"/>
          <cell r="K204" t="str">
            <v>30/39 ans</v>
          </cell>
          <cell r="L204">
            <v>142</v>
          </cell>
        </row>
        <row r="205">
          <cell r="C205" t="str">
            <v>NEVEU FRANCK</v>
          </cell>
          <cell r="D205" t="str">
            <v>M</v>
          </cell>
          <cell r="E205" t="str">
            <v>HAVELUY CYCLO CLUB</v>
          </cell>
          <cell r="F205">
            <v>26729</v>
          </cell>
          <cell r="G205" t="str">
            <v>Adulte Masculin 40/49 ans</v>
          </cell>
          <cell r="H205" t="str">
            <v>2022</v>
          </cell>
          <cell r="I205" t="str">
            <v>05996224037</v>
          </cell>
          <cell r="J205"/>
          <cell r="K205" t="e">
            <v>#N/A</v>
          </cell>
          <cell r="L205">
            <v>0</v>
          </cell>
        </row>
        <row r="206">
          <cell r="C206" t="str">
            <v>NEVEU LEA</v>
          </cell>
          <cell r="D206" t="str">
            <v>F</v>
          </cell>
          <cell r="E206" t="str">
            <v>HAVELUY CYCLO CLUB</v>
          </cell>
          <cell r="F206">
            <v>38534</v>
          </cell>
          <cell r="G206" t="str">
            <v>Adulte Féminin 17/29 ans</v>
          </cell>
          <cell r="H206" t="str">
            <v>2022</v>
          </cell>
          <cell r="I206" t="str">
            <v>05999127015</v>
          </cell>
          <cell r="J206"/>
          <cell r="K206" t="e">
            <v>#N/A</v>
          </cell>
          <cell r="L206">
            <v>0</v>
          </cell>
        </row>
        <row r="207">
          <cell r="C207" t="str">
            <v>NEYNAUD JEREMY</v>
          </cell>
          <cell r="D207" t="str">
            <v>M</v>
          </cell>
          <cell r="E207" t="str">
            <v>RESILIENCE CLUB</v>
          </cell>
          <cell r="F207">
            <v>33329</v>
          </cell>
          <cell r="G207" t="str">
            <v>Adulte Masculin 30/39 ans</v>
          </cell>
          <cell r="H207" t="str">
            <v>2022</v>
          </cell>
          <cell r="I207" t="str">
            <v>05999111249</v>
          </cell>
          <cell r="J207"/>
          <cell r="K207" t="e">
            <v>#N/A</v>
          </cell>
          <cell r="L207">
            <v>0</v>
          </cell>
        </row>
        <row r="208">
          <cell r="C208" t="str">
            <v>NIEDZWIECKI MAXENCE</v>
          </cell>
          <cell r="D208" t="str">
            <v>M</v>
          </cell>
          <cell r="E208" t="str">
            <v>NEW TEAM MAULDE</v>
          </cell>
          <cell r="F208">
            <v>39449</v>
          </cell>
          <cell r="G208" t="str">
            <v>Jeune Masculin 13/14 ans</v>
          </cell>
          <cell r="H208" t="str">
            <v>2022</v>
          </cell>
          <cell r="I208" t="str">
            <v>05999111175</v>
          </cell>
          <cell r="J208"/>
          <cell r="K208" t="e">
            <v>#N/A</v>
          </cell>
          <cell r="L208">
            <v>0</v>
          </cell>
        </row>
        <row r="209">
          <cell r="C209" t="str">
            <v>NIEDZWIECKI VINCENT</v>
          </cell>
          <cell r="D209" t="str">
            <v>M</v>
          </cell>
          <cell r="E209" t="str">
            <v>NEW TEAM MAULDE</v>
          </cell>
          <cell r="F209">
            <v>29034</v>
          </cell>
          <cell r="G209" t="str">
            <v>Adulte Masculin 40/49 ans</v>
          </cell>
          <cell r="H209" t="str">
            <v>2022</v>
          </cell>
          <cell r="I209" t="str">
            <v>05996219654</v>
          </cell>
          <cell r="J209"/>
          <cell r="K209" t="str">
            <v>40/49 ans</v>
          </cell>
          <cell r="L209">
            <v>169</v>
          </cell>
        </row>
        <row r="210">
          <cell r="C210" t="str">
            <v>NISON MATTHIEU</v>
          </cell>
          <cell r="D210" t="str">
            <v>M</v>
          </cell>
          <cell r="E210" t="str">
            <v>VELO CLUB SOLESMES</v>
          </cell>
          <cell r="F210">
            <v>32721</v>
          </cell>
          <cell r="G210" t="str">
            <v>Adulte Masculin 30/39 ans</v>
          </cell>
          <cell r="H210" t="str">
            <v>2022</v>
          </cell>
          <cell r="I210" t="str">
            <v>05999111233</v>
          </cell>
          <cell r="J210"/>
          <cell r="K210" t="e">
            <v>#N/A</v>
          </cell>
          <cell r="L210">
            <v>0</v>
          </cell>
        </row>
        <row r="211">
          <cell r="C211" t="str">
            <v>PALAC SIMON</v>
          </cell>
          <cell r="D211" t="str">
            <v>M</v>
          </cell>
          <cell r="E211" t="str">
            <v>TEAM B.B.L. HERGNIES</v>
          </cell>
          <cell r="F211">
            <v>27065</v>
          </cell>
          <cell r="G211" t="str">
            <v>Adulte Masculin 40/49 ans</v>
          </cell>
          <cell r="H211" t="str">
            <v>2022</v>
          </cell>
          <cell r="I211" t="str">
            <v>05955195517</v>
          </cell>
          <cell r="J211"/>
          <cell r="K211" t="e">
            <v>#N/A</v>
          </cell>
          <cell r="L211">
            <v>0</v>
          </cell>
        </row>
        <row r="212">
          <cell r="C212" t="str">
            <v>PALLAC BARROIS MATTEO</v>
          </cell>
          <cell r="D212" t="str">
            <v>M</v>
          </cell>
          <cell r="E212" t="str">
            <v>TEAM B.B.L. HERGNIES</v>
          </cell>
          <cell r="F212">
            <v>41454</v>
          </cell>
          <cell r="G212" t="str">
            <v>Jeune Masculin 9/10 ans</v>
          </cell>
          <cell r="H212" t="str">
            <v>2022</v>
          </cell>
          <cell r="I212" t="str">
            <v>05999085851</v>
          </cell>
          <cell r="J212"/>
          <cell r="K212" t="e">
            <v>#N/A</v>
          </cell>
          <cell r="L212">
            <v>0</v>
          </cell>
        </row>
        <row r="213">
          <cell r="C213" t="str">
            <v>PATCHING SEBASTIEN</v>
          </cell>
          <cell r="D213" t="str">
            <v>M</v>
          </cell>
          <cell r="E213" t="str">
            <v>UNION SPORTIVE SAINT ANDRE</v>
          </cell>
          <cell r="F213">
            <v>28212</v>
          </cell>
          <cell r="G213" t="str">
            <v>Adulte Masculin 40/49 ans</v>
          </cell>
          <cell r="H213" t="str">
            <v>2022</v>
          </cell>
          <cell r="I213" t="str">
            <v>05999016423</v>
          </cell>
          <cell r="J213"/>
          <cell r="K213" t="e">
            <v>#N/A</v>
          </cell>
          <cell r="L213">
            <v>0</v>
          </cell>
        </row>
        <row r="214">
          <cell r="C214" t="str">
            <v>PELLETIER SULLIVAN</v>
          </cell>
          <cell r="D214" t="str">
            <v>M</v>
          </cell>
          <cell r="E214" t="str">
            <v>UNION VELOCIPEDIQUE FOURMISIENNE</v>
          </cell>
          <cell r="F214">
            <v>32647</v>
          </cell>
          <cell r="G214" t="str">
            <v>Adulte Masculin 30/39 ans</v>
          </cell>
          <cell r="H214" t="str">
            <v>2022</v>
          </cell>
          <cell r="I214" t="str">
            <v>05996215348</v>
          </cell>
          <cell r="J214"/>
          <cell r="K214" t="str">
            <v>30/39 ans</v>
          </cell>
          <cell r="L214">
            <v>141</v>
          </cell>
        </row>
        <row r="215">
          <cell r="C215" t="str">
            <v>PIAT JEREMY</v>
          </cell>
          <cell r="D215" t="str">
            <v>M</v>
          </cell>
          <cell r="E215" t="str">
            <v>ETOILE CYCLISTE LIEU ST AMAND</v>
          </cell>
          <cell r="F215">
            <v>28267</v>
          </cell>
          <cell r="G215" t="str">
            <v>Adulte Masculin 40/49 ans</v>
          </cell>
          <cell r="H215" t="str">
            <v>2022</v>
          </cell>
          <cell r="I215" t="str">
            <v>05999056748</v>
          </cell>
          <cell r="J215"/>
          <cell r="K215" t="str">
            <v>40/49 ans</v>
          </cell>
          <cell r="L215">
            <v>177</v>
          </cell>
        </row>
        <row r="216">
          <cell r="C216" t="str">
            <v>PLOUCHART ANTOINE</v>
          </cell>
          <cell r="D216" t="str">
            <v>M</v>
          </cell>
          <cell r="E216" t="str">
            <v>VELO CLUB SOLESMES</v>
          </cell>
          <cell r="F216">
            <v>34266</v>
          </cell>
          <cell r="G216" t="str">
            <v>Adulte Masculin 20/29 ans</v>
          </cell>
          <cell r="H216" t="str">
            <v>2022</v>
          </cell>
          <cell r="I216" t="str">
            <v>05999019951</v>
          </cell>
          <cell r="J216"/>
          <cell r="K216" t="str">
            <v>20/29 ans</v>
          </cell>
          <cell r="L216">
            <v>36</v>
          </cell>
        </row>
        <row r="217">
          <cell r="C217" t="str">
            <v>PLUCHARD MATHIS</v>
          </cell>
          <cell r="D217" t="str">
            <v>M</v>
          </cell>
          <cell r="E217" t="str">
            <v>UNION VELOCIPEDIQUE FOURMISIENNE</v>
          </cell>
          <cell r="F217">
            <v>37348</v>
          </cell>
          <cell r="G217" t="str">
            <v>Adulte Masculin 20/29 ans</v>
          </cell>
          <cell r="H217" t="str">
            <v>2022</v>
          </cell>
          <cell r="I217" t="str">
            <v>05999127982</v>
          </cell>
          <cell r="J217"/>
          <cell r="K217" t="str">
            <v>17/19 ans</v>
          </cell>
          <cell r="L217">
            <v>14</v>
          </cell>
        </row>
        <row r="218">
          <cell r="C218" t="str">
            <v>PLUVINAGE ANTONIN</v>
          </cell>
          <cell r="D218" t="str">
            <v>M</v>
          </cell>
          <cell r="E218" t="str">
            <v>VELO CLUB SOLESMES</v>
          </cell>
          <cell r="F218">
            <v>41452</v>
          </cell>
          <cell r="G218" t="str">
            <v>Jeune Masculin 9/10 ans</v>
          </cell>
          <cell r="H218" t="str">
            <v>2022</v>
          </cell>
          <cell r="I218" t="str">
            <v>05999122801</v>
          </cell>
          <cell r="J218"/>
          <cell r="K218" t="e">
            <v>#N/A</v>
          </cell>
          <cell r="L218">
            <v>0</v>
          </cell>
        </row>
        <row r="219">
          <cell r="C219" t="str">
            <v>POT FREDERIC</v>
          </cell>
          <cell r="D219" t="str">
            <v>M</v>
          </cell>
          <cell r="E219" t="str">
            <v>ETOILE CYCLISTE FEIGNIES</v>
          </cell>
          <cell r="F219">
            <v>27412</v>
          </cell>
          <cell r="G219" t="str">
            <v>Adulte Masculin 40/49 ans</v>
          </cell>
          <cell r="H219" t="str">
            <v>2022</v>
          </cell>
          <cell r="I219" t="str">
            <v>05999057090</v>
          </cell>
          <cell r="J219"/>
          <cell r="K219" t="e">
            <v>#N/A</v>
          </cell>
          <cell r="L219">
            <v>0</v>
          </cell>
        </row>
        <row r="220">
          <cell r="C220" t="str">
            <v>POTEAUX CLÉMENCE</v>
          </cell>
          <cell r="D220" t="str">
            <v>F</v>
          </cell>
          <cell r="E220" t="str">
            <v>VELO SPRINT DE L'OSTREVENT - AUBERCHICOURT</v>
          </cell>
          <cell r="F220">
            <v>41034</v>
          </cell>
          <cell r="G220" t="str">
            <v>Jeune Féminin 9/10 ans</v>
          </cell>
          <cell r="H220" t="str">
            <v>2022</v>
          </cell>
          <cell r="I220" t="str">
            <v>05999078793</v>
          </cell>
          <cell r="J220"/>
          <cell r="K220" t="e">
            <v>#N/A</v>
          </cell>
          <cell r="L220">
            <v>0</v>
          </cell>
        </row>
        <row r="221">
          <cell r="C221" t="str">
            <v>POUSSIN ENZO</v>
          </cell>
          <cell r="D221" t="str">
            <v>M</v>
          </cell>
          <cell r="E221" t="str">
            <v>VELO CLUB SOLESMES</v>
          </cell>
          <cell r="F221">
            <v>38405</v>
          </cell>
          <cell r="G221" t="str">
            <v>Adulte Masculin 17/19 ans</v>
          </cell>
          <cell r="H221" t="str">
            <v>2022</v>
          </cell>
          <cell r="I221" t="str">
            <v>05999123974</v>
          </cell>
          <cell r="J221"/>
          <cell r="K221" t="str">
            <v>VTT Cadet(te)</v>
          </cell>
          <cell r="L221">
            <v>456</v>
          </cell>
        </row>
        <row r="222">
          <cell r="C222" t="str">
            <v>PRIAT AURELIEN</v>
          </cell>
          <cell r="D222" t="str">
            <v>M</v>
          </cell>
          <cell r="E222" t="str">
            <v>ESEG DOUAI</v>
          </cell>
          <cell r="F222">
            <v>30850</v>
          </cell>
          <cell r="G222" t="str">
            <v>Adulte Masculin 30/39 ans</v>
          </cell>
          <cell r="H222" t="str">
            <v>2022</v>
          </cell>
          <cell r="I222" t="str">
            <v>05999105008</v>
          </cell>
          <cell r="J222"/>
          <cell r="K222" t="e">
            <v>#N/A</v>
          </cell>
          <cell r="L222">
            <v>0</v>
          </cell>
        </row>
        <row r="223">
          <cell r="C223" t="str">
            <v>PRISSETTE JEAN-MICHEL</v>
          </cell>
          <cell r="D223" t="str">
            <v>M</v>
          </cell>
          <cell r="E223" t="str">
            <v>UNION VELOCIPEDIQUE FOURMISIENNE</v>
          </cell>
          <cell r="F223">
            <v>23665</v>
          </cell>
          <cell r="G223" t="str">
            <v>Adulte Masculin 50/59 ans</v>
          </cell>
          <cell r="H223" t="str">
            <v>2022</v>
          </cell>
          <cell r="I223" t="str">
            <v>05965613068</v>
          </cell>
          <cell r="J223"/>
          <cell r="K223" t="e">
            <v>#N/A</v>
          </cell>
          <cell r="L223">
            <v>0</v>
          </cell>
        </row>
        <row r="224">
          <cell r="C224" t="str">
            <v>PRISSETTE LUDIVINE</v>
          </cell>
          <cell r="D224" t="str">
            <v>F</v>
          </cell>
          <cell r="E224" t="str">
            <v>T.C.S.P. 59 - FERRIERE LA GRANDE</v>
          </cell>
          <cell r="F224">
            <v>32148</v>
          </cell>
          <cell r="G224" t="str">
            <v>Adulte Féminin 30/39 ans</v>
          </cell>
          <cell r="H224" t="str">
            <v>2022</v>
          </cell>
          <cell r="I224" t="str">
            <v>05999085106</v>
          </cell>
          <cell r="J224"/>
          <cell r="K224" t="str">
            <v>Féminine</v>
          </cell>
          <cell r="L224">
            <v>326</v>
          </cell>
        </row>
        <row r="225">
          <cell r="C225" t="str">
            <v>QUEANT ERNEST</v>
          </cell>
          <cell r="D225" t="str">
            <v>M</v>
          </cell>
          <cell r="E225" t="str">
            <v>TEAM DECOPUB PROVILLE</v>
          </cell>
          <cell r="F225">
            <v>41230</v>
          </cell>
          <cell r="G225" t="str">
            <v>Jeune Masculin 9/10 ans</v>
          </cell>
          <cell r="H225" t="str">
            <v>2022</v>
          </cell>
          <cell r="I225" t="str">
            <v>05999124261</v>
          </cell>
          <cell r="J225"/>
          <cell r="K225" t="e">
            <v>#N/A</v>
          </cell>
          <cell r="L225">
            <v>0</v>
          </cell>
        </row>
        <row r="226">
          <cell r="C226" t="str">
            <v>QUEANT JEREMIE</v>
          </cell>
          <cell r="D226" t="str">
            <v>M</v>
          </cell>
          <cell r="E226" t="str">
            <v>TEAM DECOPUB PROVILLE</v>
          </cell>
          <cell r="F226">
            <v>29370</v>
          </cell>
          <cell r="G226" t="str">
            <v>Adulte Masculin 40/49 ans</v>
          </cell>
          <cell r="H226" t="str">
            <v>2022</v>
          </cell>
          <cell r="I226" t="str">
            <v>05999124259</v>
          </cell>
          <cell r="J226"/>
          <cell r="K226" t="str">
            <v>40/49 ans</v>
          </cell>
          <cell r="L226">
            <v>222</v>
          </cell>
        </row>
        <row r="227">
          <cell r="C227" t="str">
            <v>RACOUSSOT MAXENCE</v>
          </cell>
          <cell r="D227" t="str">
            <v>M</v>
          </cell>
          <cell r="E227" t="str">
            <v>ESPOIR CYCLISTE WAMBRECHIES MARQUETTE</v>
          </cell>
          <cell r="F227">
            <v>38816</v>
          </cell>
          <cell r="G227" t="str">
            <v>Jeune Masculin 15/16 ans</v>
          </cell>
          <cell r="H227" t="str">
            <v>2022</v>
          </cell>
          <cell r="I227" t="str">
            <v>05999111915</v>
          </cell>
          <cell r="J227"/>
          <cell r="K227" t="str">
            <v>VTT Cadet(te)</v>
          </cell>
          <cell r="L227">
            <v>457</v>
          </cell>
        </row>
        <row r="228">
          <cell r="C228" t="str">
            <v>RAMETTE SAMUEL</v>
          </cell>
          <cell r="D228" t="str">
            <v>M</v>
          </cell>
          <cell r="E228" t="str">
            <v>VTT  CLUB PONT SUR SAMBRE</v>
          </cell>
          <cell r="F228">
            <v>27078</v>
          </cell>
          <cell r="G228" t="str">
            <v>Adulte Masculin 40/49 ans</v>
          </cell>
          <cell r="H228" t="str">
            <v>2022</v>
          </cell>
          <cell r="I228" t="str">
            <v>05999128235</v>
          </cell>
          <cell r="J228"/>
          <cell r="K228" t="e">
            <v>#N/A</v>
          </cell>
          <cell r="L228">
            <v>0</v>
          </cell>
        </row>
        <row r="229">
          <cell r="C229" t="str">
            <v>RAPAILLE LUDOVIC</v>
          </cell>
          <cell r="D229" t="str">
            <v>M</v>
          </cell>
          <cell r="E229" t="str">
            <v>CYCLO CLUB ORCHIES</v>
          </cell>
          <cell r="F229">
            <v>27837</v>
          </cell>
          <cell r="G229" t="str">
            <v>Adulte Masculin 40/49 ans</v>
          </cell>
          <cell r="H229" t="str">
            <v>2022</v>
          </cell>
          <cell r="I229" t="str">
            <v>05999128011</v>
          </cell>
          <cell r="J229"/>
          <cell r="K229" t="e">
            <v>#N/A</v>
          </cell>
          <cell r="L229">
            <v>0</v>
          </cell>
        </row>
        <row r="230">
          <cell r="C230" t="str">
            <v>REDMERSKI STEPHANE</v>
          </cell>
          <cell r="D230" t="str">
            <v>M</v>
          </cell>
          <cell r="E230" t="str">
            <v>VTT SAINT AMAND LES EAUX</v>
          </cell>
          <cell r="F230">
            <v>36460</v>
          </cell>
          <cell r="G230" t="str">
            <v>Adulte Masculin 20/29 ans</v>
          </cell>
          <cell r="H230" t="str">
            <v>2022</v>
          </cell>
          <cell r="I230" t="str">
            <v>05999095356</v>
          </cell>
          <cell r="J230"/>
          <cell r="K230" t="str">
            <v>20/29 ans</v>
          </cell>
          <cell r="L230">
            <v>131</v>
          </cell>
        </row>
        <row r="231">
          <cell r="C231" t="str">
            <v>RENAUT VINCENT</v>
          </cell>
          <cell r="D231" t="str">
            <v>M</v>
          </cell>
          <cell r="E231" t="str">
            <v>SAULZOIR MONTRECOURT CYCLING CLUB</v>
          </cell>
          <cell r="F231">
            <v>28060</v>
          </cell>
          <cell r="G231" t="str">
            <v>Adulte Masculin 40/49 ans</v>
          </cell>
          <cell r="H231" t="str">
            <v>2022</v>
          </cell>
          <cell r="I231" t="str">
            <v>05999123972</v>
          </cell>
          <cell r="J231"/>
          <cell r="K231" t="str">
            <v>40/49 ans</v>
          </cell>
          <cell r="L231">
            <v>223</v>
          </cell>
        </row>
        <row r="232">
          <cell r="C232" t="str">
            <v>RENAUX EVAN</v>
          </cell>
          <cell r="D232" t="str">
            <v>M</v>
          </cell>
          <cell r="E232" t="str">
            <v>VELO SPRINT DE L'OSTREVENT - AUBERCHICOURT</v>
          </cell>
          <cell r="F232">
            <v>38784</v>
          </cell>
          <cell r="G232" t="str">
            <v>Jeune Masculin 15/16 ans</v>
          </cell>
          <cell r="H232" t="str">
            <v>2022</v>
          </cell>
          <cell r="I232" t="str">
            <v>05999124144</v>
          </cell>
          <cell r="J232"/>
          <cell r="K232" t="str">
            <v>VTT Cadet(te)</v>
          </cell>
          <cell r="L232">
            <v>460</v>
          </cell>
        </row>
        <row r="233">
          <cell r="C233" t="str">
            <v>RICHARD AMANDINE</v>
          </cell>
          <cell r="D233" t="str">
            <v>F</v>
          </cell>
          <cell r="E233" t="str">
            <v>T.C.S.P. 59 - FERRIERE LA GRANDE</v>
          </cell>
          <cell r="F233">
            <v>31859</v>
          </cell>
          <cell r="G233" t="str">
            <v>Adulte Féminin 30/39 ans</v>
          </cell>
          <cell r="H233" t="str">
            <v>2022</v>
          </cell>
          <cell r="I233" t="str">
            <v>05999127960</v>
          </cell>
          <cell r="J233"/>
          <cell r="K233" t="e">
            <v>#N/A</v>
          </cell>
          <cell r="L233">
            <v>0</v>
          </cell>
        </row>
        <row r="234">
          <cell r="C234" t="str">
            <v>RICHARD NICOLAS</v>
          </cell>
          <cell r="D234" t="str">
            <v>M</v>
          </cell>
          <cell r="E234" t="str">
            <v>T.C.S.P. 59 - FERRIERE LA GRANDE</v>
          </cell>
          <cell r="F234">
            <v>32496</v>
          </cell>
          <cell r="G234" t="str">
            <v>Adulte Masculin 30/39 ans</v>
          </cell>
          <cell r="H234" t="str">
            <v>2022</v>
          </cell>
          <cell r="I234" t="str">
            <v>05999023274</v>
          </cell>
          <cell r="J234"/>
          <cell r="K234" t="e">
            <v>#N/A</v>
          </cell>
          <cell r="L234">
            <v>0</v>
          </cell>
        </row>
        <row r="235">
          <cell r="C235" t="str">
            <v>RICHARD NICOLAS</v>
          </cell>
          <cell r="D235" t="str">
            <v>M</v>
          </cell>
          <cell r="E235" t="str">
            <v>CERCLE OLYMPIQUE MARCOING</v>
          </cell>
          <cell r="F235">
            <v>33401</v>
          </cell>
          <cell r="G235" t="str">
            <v>Adulte Masculin 30/39 ans</v>
          </cell>
          <cell r="H235" t="str">
            <v>2022</v>
          </cell>
          <cell r="I235" t="str">
            <v>05999023853</v>
          </cell>
          <cell r="J235"/>
          <cell r="K235" t="e">
            <v>#N/A</v>
          </cell>
          <cell r="L235">
            <v>0</v>
          </cell>
        </row>
        <row r="236">
          <cell r="C236" t="str">
            <v>RICHET FABRICE</v>
          </cell>
          <cell r="D236" t="str">
            <v>M</v>
          </cell>
          <cell r="E236" t="str">
            <v>U.C. CAPELLOISE FOURMIES</v>
          </cell>
          <cell r="F236">
            <v>25972</v>
          </cell>
          <cell r="G236" t="str">
            <v>Adulte Masculin 50/59 ans</v>
          </cell>
          <cell r="H236" t="str">
            <v>2022</v>
          </cell>
          <cell r="I236" t="str">
            <v>05999098979</v>
          </cell>
          <cell r="J236"/>
          <cell r="K236" t="e">
            <v>#N/A</v>
          </cell>
          <cell r="L236">
            <v>0</v>
          </cell>
        </row>
        <row r="237">
          <cell r="C237" t="str">
            <v>RIVART ADRIEN</v>
          </cell>
          <cell r="D237" t="str">
            <v>M</v>
          </cell>
          <cell r="E237" t="str">
            <v>ASSOCIATION CYCLISTE BELLAINGEOISE</v>
          </cell>
          <cell r="F237">
            <v>35064</v>
          </cell>
          <cell r="G237" t="str">
            <v>Adulte Masculin 20/29 ans</v>
          </cell>
          <cell r="H237" t="str">
            <v>2022</v>
          </cell>
          <cell r="I237" t="str">
            <v>05996216387</v>
          </cell>
          <cell r="J237"/>
          <cell r="K237" t="str">
            <v>20/29 ans</v>
          </cell>
          <cell r="L237">
            <v>25</v>
          </cell>
        </row>
        <row r="238">
          <cell r="C238" t="str">
            <v>RIVART FANNY</v>
          </cell>
          <cell r="D238" t="str">
            <v>F</v>
          </cell>
          <cell r="E238" t="str">
            <v>GAZ ELEC CLUB DE DOUAI</v>
          </cell>
          <cell r="F238">
            <v>33811</v>
          </cell>
          <cell r="G238" t="str">
            <v>Adulte Féminin 30/39 ans</v>
          </cell>
          <cell r="H238" t="str">
            <v>2022</v>
          </cell>
          <cell r="I238" t="str">
            <v>05994063025</v>
          </cell>
          <cell r="J238"/>
          <cell r="K238" t="str">
            <v>Féminine</v>
          </cell>
          <cell r="L238">
            <v>345</v>
          </cell>
        </row>
        <row r="239">
          <cell r="C239" t="str">
            <v>RIVART MATHEO</v>
          </cell>
          <cell r="D239" t="str">
            <v>M</v>
          </cell>
          <cell r="E239" t="str">
            <v>VTT  CLUB PONT SUR SAMBRE</v>
          </cell>
          <cell r="F239">
            <v>41216</v>
          </cell>
          <cell r="G239" t="str">
            <v>Jeune Masculin 9/10 ans</v>
          </cell>
          <cell r="H239" t="str">
            <v>2022</v>
          </cell>
          <cell r="I239" t="str">
            <v>05999085168</v>
          </cell>
          <cell r="J239"/>
          <cell r="K239" t="e">
            <v>#N/A</v>
          </cell>
          <cell r="L239">
            <v>0</v>
          </cell>
        </row>
        <row r="240">
          <cell r="C240" t="str">
            <v>RIVART THIERRY</v>
          </cell>
          <cell r="D240" t="str">
            <v>M</v>
          </cell>
          <cell r="E240" t="str">
            <v>VTT  CLUB PONT SUR SAMBRE</v>
          </cell>
          <cell r="F240">
            <v>31844</v>
          </cell>
          <cell r="G240" t="str">
            <v>Adulte Masculin 30/39 ans</v>
          </cell>
          <cell r="H240" t="str">
            <v>2022</v>
          </cell>
          <cell r="I240" t="str">
            <v>05994063026</v>
          </cell>
          <cell r="J240"/>
          <cell r="K240" t="str">
            <v>30/39 ans</v>
          </cell>
          <cell r="L240">
            <v>41</v>
          </cell>
        </row>
        <row r="241">
          <cell r="C241" t="str">
            <v>RIVART TIMAEL</v>
          </cell>
          <cell r="D241" t="str">
            <v>M</v>
          </cell>
          <cell r="E241" t="str">
            <v>VTT  CLUB PONT SUR SAMBRE</v>
          </cell>
          <cell r="F241">
            <v>42312</v>
          </cell>
          <cell r="G241" t="str">
            <v>Jeune Masculin 7/8 ans</v>
          </cell>
          <cell r="H241" t="str">
            <v>2022</v>
          </cell>
          <cell r="I241" t="str">
            <v>05999124730</v>
          </cell>
          <cell r="J241"/>
          <cell r="K241" t="e">
            <v>#N/A</v>
          </cell>
          <cell r="L241">
            <v>0</v>
          </cell>
        </row>
        <row r="242">
          <cell r="C242" t="str">
            <v>RIVOIRE MATHIEU</v>
          </cell>
          <cell r="D242" t="str">
            <v>M</v>
          </cell>
          <cell r="E242" t="str">
            <v>VELO CLUB SOLESMES</v>
          </cell>
          <cell r="F242">
            <v>31851</v>
          </cell>
          <cell r="G242" t="str">
            <v>Adulte Masculin 30/39 ans</v>
          </cell>
          <cell r="H242" t="str">
            <v>2022</v>
          </cell>
          <cell r="I242" t="str">
            <v>05999127832</v>
          </cell>
          <cell r="J242"/>
          <cell r="K242" t="e">
            <v>#N/A</v>
          </cell>
          <cell r="L242">
            <v>0</v>
          </cell>
        </row>
        <row r="243">
          <cell r="C243" t="str">
            <v>ROBERT BENJAMIN</v>
          </cell>
          <cell r="D243" t="str">
            <v>M</v>
          </cell>
          <cell r="E243" t="str">
            <v>U.C. CAPELLOISE FOURMIES</v>
          </cell>
          <cell r="F243">
            <v>34962</v>
          </cell>
          <cell r="G243" t="str">
            <v>Adulte Masculin 20/29 ans</v>
          </cell>
          <cell r="H243" t="str">
            <v>2022</v>
          </cell>
          <cell r="I243" t="str">
            <v>05999089255</v>
          </cell>
          <cell r="J243"/>
          <cell r="K243" t="e">
            <v>#N/A</v>
          </cell>
          <cell r="L243">
            <v>0</v>
          </cell>
        </row>
        <row r="244">
          <cell r="C244" t="str">
            <v>ROBERT EMMANUEL</v>
          </cell>
          <cell r="D244" t="str">
            <v>M</v>
          </cell>
          <cell r="E244" t="str">
            <v>U.C. CAPELLOISE FOURMIES</v>
          </cell>
          <cell r="F244">
            <v>21834</v>
          </cell>
          <cell r="G244" t="str">
            <v>Adulte Masculin 60 ans et plus</v>
          </cell>
          <cell r="H244" t="str">
            <v>2022</v>
          </cell>
          <cell r="I244" t="str">
            <v>05999089254</v>
          </cell>
          <cell r="J244"/>
          <cell r="K244" t="str">
            <v>60 et plus</v>
          </cell>
          <cell r="L244">
            <v>115</v>
          </cell>
        </row>
        <row r="245">
          <cell r="C245" t="str">
            <v>ROBERT FRANCK</v>
          </cell>
          <cell r="D245" t="str">
            <v>M</v>
          </cell>
          <cell r="E245" t="str">
            <v>U.C. CAPELLOISE FOURMIES</v>
          </cell>
          <cell r="F245">
            <v>23486</v>
          </cell>
          <cell r="G245" t="str">
            <v>Adulte Masculin 50/59 ans</v>
          </cell>
          <cell r="H245" t="str">
            <v>2022</v>
          </cell>
          <cell r="I245" t="str">
            <v>05999068459</v>
          </cell>
          <cell r="J245"/>
          <cell r="K245" t="e">
            <v>#N/A</v>
          </cell>
          <cell r="L245">
            <v>0</v>
          </cell>
        </row>
        <row r="246">
          <cell r="C246" t="str">
            <v>ROLAND ROMUALD</v>
          </cell>
          <cell r="D246" t="str">
            <v>M</v>
          </cell>
          <cell r="E246" t="str">
            <v>VELO CLUB SOLESMES</v>
          </cell>
          <cell r="F246">
            <v>31590</v>
          </cell>
          <cell r="G246" t="str">
            <v>Adulte Masculin 30/39 ans</v>
          </cell>
          <cell r="H246" t="str">
            <v>2022</v>
          </cell>
          <cell r="I246" t="str">
            <v>05996217363</v>
          </cell>
          <cell r="J246"/>
          <cell r="K246" t="str">
            <v>30/39 ans</v>
          </cell>
          <cell r="L246">
            <v>58</v>
          </cell>
        </row>
        <row r="247">
          <cell r="C247" t="str">
            <v>SAINTRAIN CORENTIN</v>
          </cell>
          <cell r="D247" t="str">
            <v>M</v>
          </cell>
          <cell r="E247" t="str">
            <v>ETOILE CYCLISTE LIEU ST AMAND</v>
          </cell>
          <cell r="F247">
            <v>37088</v>
          </cell>
          <cell r="G247" t="str">
            <v>Adulte Masculin 20/29 ans</v>
          </cell>
          <cell r="H247" t="str">
            <v>2022</v>
          </cell>
          <cell r="I247" t="str">
            <v>05994059693</v>
          </cell>
          <cell r="J247"/>
          <cell r="K247" t="e">
            <v>#N/A</v>
          </cell>
          <cell r="L247">
            <v>0</v>
          </cell>
        </row>
        <row r="248">
          <cell r="C248" t="str">
            <v>SAINTRAIN GERARD</v>
          </cell>
          <cell r="D248" t="str">
            <v>M</v>
          </cell>
          <cell r="E248" t="str">
            <v>ETOILE CYCLISTE LIEU ST AMAND</v>
          </cell>
          <cell r="F248">
            <v>27238</v>
          </cell>
          <cell r="G248" t="str">
            <v>Adulte Masculin 40/49 ans</v>
          </cell>
          <cell r="H248" t="str">
            <v>2022</v>
          </cell>
          <cell r="I248" t="str">
            <v>05994054577</v>
          </cell>
          <cell r="J248"/>
          <cell r="K248" t="e">
            <v>#N/A</v>
          </cell>
          <cell r="L248">
            <v>0</v>
          </cell>
        </row>
        <row r="249">
          <cell r="C249" t="str">
            <v>SALET CAROLINE</v>
          </cell>
          <cell r="D249" t="str">
            <v>F</v>
          </cell>
          <cell r="E249" t="str">
            <v>CYCLOS RANDONNEURS LA BASSEE</v>
          </cell>
          <cell r="F249">
            <v>27622</v>
          </cell>
          <cell r="G249" t="str">
            <v>Adulte Féminin 40 ans et plus</v>
          </cell>
          <cell r="H249" t="str">
            <v>2022</v>
          </cell>
          <cell r="I249" t="str">
            <v>05999124497</v>
          </cell>
          <cell r="J249"/>
          <cell r="K249" t="str">
            <v>Féminine</v>
          </cell>
          <cell r="L249">
            <v>339</v>
          </cell>
        </row>
        <row r="250">
          <cell r="C250" t="str">
            <v>SAUDEMONT HERVE</v>
          </cell>
          <cell r="D250" t="str">
            <v>M</v>
          </cell>
          <cell r="E250" t="str">
            <v>SAULZOIR MONTRECOURT CYCLING CLUB</v>
          </cell>
          <cell r="F250">
            <v>26657</v>
          </cell>
          <cell r="G250" t="str">
            <v>Adulte Masculin 50/59 ans</v>
          </cell>
          <cell r="H250" t="str">
            <v>2022</v>
          </cell>
          <cell r="I250" t="str">
            <v>05996225885</v>
          </cell>
          <cell r="J250"/>
          <cell r="K250" t="str">
            <v>40/49 ans</v>
          </cell>
          <cell r="L250">
            <v>224</v>
          </cell>
        </row>
        <row r="251">
          <cell r="C251" t="str">
            <v>SCREVE BRUNO</v>
          </cell>
          <cell r="D251" t="str">
            <v>M</v>
          </cell>
          <cell r="E251" t="str">
            <v>UNION VELOCIPEDIQUE FOURMISIENNE</v>
          </cell>
          <cell r="F251">
            <v>21731</v>
          </cell>
          <cell r="G251" t="str">
            <v>Adulte Masculin 60 ans et plus</v>
          </cell>
          <cell r="H251" t="str">
            <v>2022</v>
          </cell>
          <cell r="I251" t="str">
            <v>05996224012</v>
          </cell>
          <cell r="J251"/>
          <cell r="K251" t="e">
            <v>#N/A</v>
          </cell>
          <cell r="L251">
            <v>0</v>
          </cell>
        </row>
        <row r="252">
          <cell r="C252" t="str">
            <v>SOBCZAK THEO</v>
          </cell>
          <cell r="D252" t="str">
            <v>M</v>
          </cell>
          <cell r="E252" t="str">
            <v>VELO CLUB SOLESMES</v>
          </cell>
          <cell r="F252">
            <v>37585</v>
          </cell>
          <cell r="G252" t="str">
            <v>Adulte Masculin 20/29 ans</v>
          </cell>
          <cell r="H252" t="str">
            <v>2022</v>
          </cell>
          <cell r="I252" t="str">
            <v>05999111156</v>
          </cell>
          <cell r="J252"/>
          <cell r="K252" t="str">
            <v>17/19 ans</v>
          </cell>
          <cell r="L252">
            <v>1</v>
          </cell>
        </row>
        <row r="253">
          <cell r="C253" t="str">
            <v>SOENEN VIRGINIE</v>
          </cell>
          <cell r="D253" t="str">
            <v>F</v>
          </cell>
          <cell r="E253" t="str">
            <v>UNION SPORTIVE VALENCIENNES MARLY</v>
          </cell>
          <cell r="F253">
            <v>31666</v>
          </cell>
          <cell r="G253" t="str">
            <v>Adulte Féminin 30/39 ans</v>
          </cell>
          <cell r="H253" t="str">
            <v>2022</v>
          </cell>
          <cell r="I253" t="str">
            <v>05999123574</v>
          </cell>
          <cell r="J253"/>
          <cell r="K253" t="e">
            <v>#N/A</v>
          </cell>
          <cell r="L253">
            <v>0</v>
          </cell>
        </row>
        <row r="254">
          <cell r="C254" t="str">
            <v>TAMBOUR EDOUARD</v>
          </cell>
          <cell r="D254" t="str">
            <v>M</v>
          </cell>
          <cell r="E254" t="str">
            <v>CAMPHIN EN CAREMBAULT CYCLING TEAM</v>
          </cell>
          <cell r="F254">
            <v>32590</v>
          </cell>
          <cell r="G254" t="str">
            <v>Adulte Masculin 30/39 ans</v>
          </cell>
          <cell r="H254" t="str">
            <v>2022</v>
          </cell>
          <cell r="I254" t="str">
            <v>05999098649</v>
          </cell>
          <cell r="J254"/>
          <cell r="K254" t="str">
            <v>30/39 ans</v>
          </cell>
          <cell r="L254">
            <v>46</v>
          </cell>
        </row>
        <row r="255">
          <cell r="C255" t="str">
            <v>THORLET LYAM</v>
          </cell>
          <cell r="D255" t="str">
            <v>M</v>
          </cell>
          <cell r="E255" t="str">
            <v>VELO CLUB DE L'ESCAUT ANZIN</v>
          </cell>
          <cell r="F255">
            <v>40797</v>
          </cell>
          <cell r="G255" t="str">
            <v>Jeune Masculin 11/12 ans</v>
          </cell>
          <cell r="H255" t="str">
            <v>2022</v>
          </cell>
          <cell r="I255" t="str">
            <v>05999125107</v>
          </cell>
          <cell r="J255"/>
          <cell r="K255" t="e">
            <v>#N/A</v>
          </cell>
          <cell r="L255">
            <v>0</v>
          </cell>
        </row>
        <row r="256">
          <cell r="C256" t="str">
            <v>TRINQUART YANNICK</v>
          </cell>
          <cell r="D256" t="str">
            <v>M</v>
          </cell>
          <cell r="E256" t="str">
            <v>VTT SAINT AMAND LES EAUX</v>
          </cell>
          <cell r="F256">
            <v>26186</v>
          </cell>
          <cell r="G256" t="str">
            <v>Adulte Masculin 50/59 ans</v>
          </cell>
          <cell r="H256" t="str">
            <v>2022</v>
          </cell>
          <cell r="I256" t="str">
            <v>05999099816</v>
          </cell>
          <cell r="J256"/>
          <cell r="K256" t="str">
            <v>50/59 ans</v>
          </cell>
          <cell r="L256">
            <v>93</v>
          </cell>
        </row>
        <row r="257">
          <cell r="C257" t="str">
            <v>VALBERT FLAVIEN</v>
          </cell>
          <cell r="D257" t="str">
            <v>M</v>
          </cell>
          <cell r="E257" t="str">
            <v>UNION SPORTIVE VALENCIENNES MARLY</v>
          </cell>
          <cell r="F257">
            <v>23789</v>
          </cell>
          <cell r="G257" t="str">
            <v>Adulte Masculin 50/59 ans</v>
          </cell>
          <cell r="H257" t="str">
            <v>2022</v>
          </cell>
          <cell r="I257" t="str">
            <v>05999124122</v>
          </cell>
          <cell r="J257"/>
          <cell r="K257" t="e">
            <v>#N/A</v>
          </cell>
          <cell r="L257">
            <v>0</v>
          </cell>
        </row>
        <row r="258">
          <cell r="C258" t="str">
            <v>VAN DE MEULEBROEKE ARNAUD</v>
          </cell>
          <cell r="D258" t="str">
            <v>M</v>
          </cell>
          <cell r="E258" t="str">
            <v>VTT SAINT AMAND LES EAUX</v>
          </cell>
          <cell r="F258">
            <v>25455</v>
          </cell>
          <cell r="G258" t="str">
            <v>Adulte Masculin 50/59 ans</v>
          </cell>
          <cell r="H258" t="str">
            <v>2022</v>
          </cell>
          <cell r="I258" t="str">
            <v>05999016420</v>
          </cell>
          <cell r="J258"/>
          <cell r="K258" t="e">
            <v>#N/A</v>
          </cell>
          <cell r="L258">
            <v>0</v>
          </cell>
        </row>
        <row r="259">
          <cell r="C259" t="str">
            <v>VANACKER NOAH</v>
          </cell>
          <cell r="D259" t="str">
            <v>M</v>
          </cell>
          <cell r="E259" t="str">
            <v>ETOILE CYCLISTE TOURCOING</v>
          </cell>
          <cell r="F259">
            <v>38532</v>
          </cell>
          <cell r="G259" t="str">
            <v>Adulte Masculin 17/19 ans</v>
          </cell>
          <cell r="H259" t="str">
            <v>2022</v>
          </cell>
          <cell r="I259" t="str">
            <v>05999070923</v>
          </cell>
          <cell r="J259"/>
          <cell r="K259" t="e">
            <v>#N/A</v>
          </cell>
          <cell r="L259">
            <v>0</v>
          </cell>
        </row>
        <row r="260">
          <cell r="C260" t="str">
            <v>VANACKER SANDRINE</v>
          </cell>
          <cell r="D260" t="str">
            <v>F</v>
          </cell>
          <cell r="E260" t="str">
            <v>ETOILE CYCLISTE TOURCOING</v>
          </cell>
          <cell r="F260">
            <v>29019</v>
          </cell>
          <cell r="G260" t="str">
            <v>Adulte Féminin 40 ans et plus</v>
          </cell>
          <cell r="H260" t="str">
            <v>2022</v>
          </cell>
          <cell r="I260" t="str">
            <v>05999070922</v>
          </cell>
          <cell r="J260"/>
          <cell r="K260" t="e">
            <v>#N/A</v>
          </cell>
          <cell r="L260">
            <v>0</v>
          </cell>
        </row>
        <row r="261">
          <cell r="C261" t="str">
            <v>VANACKER THEO</v>
          </cell>
          <cell r="D261" t="str">
            <v>M</v>
          </cell>
          <cell r="E261" t="str">
            <v>ETOILE CYCLISTE TOURCOING</v>
          </cell>
          <cell r="F261">
            <v>37526</v>
          </cell>
          <cell r="G261" t="str">
            <v>Adulte Masculin 20/29 ans</v>
          </cell>
          <cell r="H261" t="str">
            <v>2022</v>
          </cell>
          <cell r="I261" t="str">
            <v>05999066600</v>
          </cell>
          <cell r="J261"/>
          <cell r="K261" t="e">
            <v>#N/A</v>
          </cell>
          <cell r="L261">
            <v>0</v>
          </cell>
        </row>
        <row r="262">
          <cell r="C262" t="str">
            <v>VANDERHAEGEN MAEL</v>
          </cell>
          <cell r="D262" t="str">
            <v>M</v>
          </cell>
          <cell r="E262" t="str">
            <v>ASSOCIATION CYCLISTE D'ETROEUNGT</v>
          </cell>
          <cell r="F262">
            <v>38429</v>
          </cell>
          <cell r="G262" t="str">
            <v>Adulte Masculin 17/19 ans</v>
          </cell>
          <cell r="H262" t="str">
            <v>2022</v>
          </cell>
          <cell r="I262" t="str">
            <v>05999111389</v>
          </cell>
          <cell r="J262"/>
          <cell r="K262" t="str">
            <v>VTT Cadet(te)</v>
          </cell>
          <cell r="L262">
            <v>445</v>
          </cell>
        </row>
        <row r="263">
          <cell r="C263" t="str">
            <v>VANDERHAEGEN REGIS</v>
          </cell>
          <cell r="D263" t="str">
            <v>M</v>
          </cell>
          <cell r="E263" t="str">
            <v>ASSOCIATION CYCLISTE D'ETROEUNGT</v>
          </cell>
          <cell r="F263">
            <v>28000</v>
          </cell>
          <cell r="G263" t="str">
            <v>Adulte Masculin 40/49 ans</v>
          </cell>
          <cell r="H263" t="str">
            <v>2022</v>
          </cell>
          <cell r="I263" t="str">
            <v>05999097894</v>
          </cell>
          <cell r="J263"/>
          <cell r="K263" t="str">
            <v>40/49 ans</v>
          </cell>
          <cell r="L263">
            <v>79</v>
          </cell>
        </row>
        <row r="264">
          <cell r="C264" t="str">
            <v>VANONE FRANCK</v>
          </cell>
          <cell r="D264" t="str">
            <v>M</v>
          </cell>
          <cell r="E264" t="str">
            <v>ESPOIR CYCLISTE WAMBRECHIES MARQUETTE</v>
          </cell>
          <cell r="F264">
            <v>30900</v>
          </cell>
          <cell r="G264" t="str">
            <v>Adulte Masculin 30/39 ans</v>
          </cell>
          <cell r="H264" t="str">
            <v>2022</v>
          </cell>
          <cell r="I264" t="str">
            <v>05996223430</v>
          </cell>
          <cell r="J264"/>
          <cell r="K264" t="e">
            <v>#N/A</v>
          </cell>
          <cell r="L264">
            <v>0</v>
          </cell>
        </row>
        <row r="265">
          <cell r="C265" t="str">
            <v>VERDIN CLAUDE</v>
          </cell>
          <cell r="D265" t="str">
            <v>F</v>
          </cell>
          <cell r="E265" t="str">
            <v>UNION SPORTIVE SAINT ANDRE</v>
          </cell>
          <cell r="F265">
            <v>28638</v>
          </cell>
          <cell r="G265" t="str">
            <v>Adulte Féminin 40 ans et plus</v>
          </cell>
          <cell r="H265" t="str">
            <v>2022</v>
          </cell>
          <cell r="I265" t="str">
            <v>05996223970</v>
          </cell>
          <cell r="J265"/>
          <cell r="K265" t="str">
            <v>Féminine</v>
          </cell>
          <cell r="L265">
            <v>328</v>
          </cell>
        </row>
        <row r="266">
          <cell r="C266" t="str">
            <v>VERDIN FLAVIEN</v>
          </cell>
          <cell r="D266" t="str">
            <v>M</v>
          </cell>
          <cell r="E266" t="str">
            <v>UNION SPORTIVE SAINT ANDRE</v>
          </cell>
          <cell r="F266">
            <v>37863</v>
          </cell>
          <cell r="G266" t="str">
            <v>Adulte Masculin 17/19 ans</v>
          </cell>
          <cell r="H266" t="str">
            <v>2022</v>
          </cell>
          <cell r="I266" t="str">
            <v>05996219563</v>
          </cell>
          <cell r="J266"/>
          <cell r="K266" t="e">
            <v>#N/A</v>
          </cell>
          <cell r="L266">
            <v>0</v>
          </cell>
        </row>
        <row r="267">
          <cell r="C267" t="str">
            <v>VERDIN GRÉGORY</v>
          </cell>
          <cell r="D267" t="str">
            <v>M</v>
          </cell>
          <cell r="E267" t="str">
            <v>UNION SPORTIVE SAINT ANDRE</v>
          </cell>
          <cell r="F267">
            <v>28010</v>
          </cell>
          <cell r="G267" t="str">
            <v>Adulte Masculin 40/49 ans</v>
          </cell>
          <cell r="H267" t="str">
            <v>2022</v>
          </cell>
          <cell r="I267" t="str">
            <v>05996215369</v>
          </cell>
          <cell r="J267"/>
          <cell r="K267" t="e">
            <v>#N/A</v>
          </cell>
          <cell r="L267">
            <v>0</v>
          </cell>
        </row>
        <row r="268">
          <cell r="C268" t="str">
            <v>VERDIN ROMAIN</v>
          </cell>
          <cell r="D268" t="str">
            <v>M</v>
          </cell>
          <cell r="E268" t="str">
            <v>UNION SPORTIVE SAINT ANDRE</v>
          </cell>
          <cell r="F268">
            <v>38226</v>
          </cell>
          <cell r="G268" t="str">
            <v>Adulte Masculin 17/19 ans</v>
          </cell>
          <cell r="H268" t="str">
            <v>2022</v>
          </cell>
          <cell r="I268" t="str">
            <v>05996219564</v>
          </cell>
          <cell r="J268"/>
          <cell r="K268" t="str">
            <v>17/19 ans</v>
          </cell>
          <cell r="L268">
            <v>16</v>
          </cell>
        </row>
        <row r="269">
          <cell r="C269" t="str">
            <v>VILAIN ENZO</v>
          </cell>
          <cell r="D269" t="str">
            <v>M</v>
          </cell>
          <cell r="E269" t="str">
            <v>VTT SAINT AMAND LES EAUX</v>
          </cell>
          <cell r="F269">
            <v>38582</v>
          </cell>
          <cell r="G269" t="str">
            <v>Adulte Masculin 17/19 ans</v>
          </cell>
          <cell r="H269" t="str">
            <v>2022</v>
          </cell>
          <cell r="I269" t="str">
            <v>05999124194</v>
          </cell>
          <cell r="J269"/>
          <cell r="K269" t="str">
            <v>VTT Cadet(te)</v>
          </cell>
          <cell r="L269">
            <v>461</v>
          </cell>
        </row>
        <row r="270">
          <cell r="C270" t="str">
            <v>VIVIER DANIEL</v>
          </cell>
          <cell r="D270" t="str">
            <v>M</v>
          </cell>
          <cell r="E270" t="str">
            <v>UNION SPORTIVE SAINT ANDRE</v>
          </cell>
          <cell r="F270">
            <v>23609</v>
          </cell>
          <cell r="G270" t="str">
            <v>Adulte Masculin 50/59 ans</v>
          </cell>
          <cell r="H270" t="str">
            <v>2022</v>
          </cell>
          <cell r="I270" t="str">
            <v>05996214972</v>
          </cell>
          <cell r="J270"/>
          <cell r="K270" t="e">
            <v>#N/A</v>
          </cell>
          <cell r="L270">
            <v>0</v>
          </cell>
        </row>
        <row r="271">
          <cell r="C271" t="str">
            <v>VIVIER MATTHIAS</v>
          </cell>
          <cell r="D271" t="str">
            <v>M</v>
          </cell>
          <cell r="E271" t="str">
            <v>UNION SPORTIVE SAINT ANDRE</v>
          </cell>
          <cell r="F271">
            <v>39406</v>
          </cell>
          <cell r="G271" t="str">
            <v>Jeune Masculin 15/16 ans</v>
          </cell>
          <cell r="H271" t="str">
            <v>2022</v>
          </cell>
          <cell r="I271" t="str">
            <v>05999017639</v>
          </cell>
          <cell r="J271"/>
          <cell r="K271" t="e">
            <v>#N/A</v>
          </cell>
          <cell r="L271">
            <v>0</v>
          </cell>
        </row>
        <row r="272">
          <cell r="C272" t="str">
            <v>VOLANT ALEXANDRE</v>
          </cell>
          <cell r="D272" t="str">
            <v>M</v>
          </cell>
          <cell r="E272" t="str">
            <v>TEAM PEVELE CAREMBAULT CYCLISME</v>
          </cell>
          <cell r="F272">
            <v>31794</v>
          </cell>
          <cell r="G272" t="str">
            <v>Adulte Masculin 30/39 ans</v>
          </cell>
          <cell r="H272" t="str">
            <v>2022</v>
          </cell>
          <cell r="I272" t="str">
            <v>05999111457</v>
          </cell>
          <cell r="J272"/>
          <cell r="K272" t="str">
            <v>30/39 ans</v>
          </cell>
          <cell r="L272">
            <v>143</v>
          </cell>
        </row>
        <row r="273">
          <cell r="C273" t="str">
            <v>WINS STEPHANE</v>
          </cell>
          <cell r="D273" t="str">
            <v>M</v>
          </cell>
          <cell r="E273" t="str">
            <v>ETOILE CYCLISTE LIEU ST AMAND</v>
          </cell>
          <cell r="F273">
            <v>28838</v>
          </cell>
          <cell r="G273" t="str">
            <v>Adulte Masculin 40/49 ans</v>
          </cell>
          <cell r="H273" t="str">
            <v>2022</v>
          </cell>
          <cell r="I273" t="str">
            <v>05999111420</v>
          </cell>
          <cell r="J273"/>
          <cell r="K273" t="e">
            <v>#N/A</v>
          </cell>
          <cell r="L273">
            <v>0</v>
          </cell>
        </row>
        <row r="274">
          <cell r="C274" t="str">
            <v>ZELEC NICOLAS</v>
          </cell>
          <cell r="D274" t="str">
            <v>M</v>
          </cell>
          <cell r="E274" t="str">
            <v>TEAM BOUSIES</v>
          </cell>
          <cell r="F274">
            <v>31826</v>
          </cell>
          <cell r="G274" t="str">
            <v>Adulte Masculin 30/39 ans</v>
          </cell>
          <cell r="H274" t="str">
            <v>2022</v>
          </cell>
          <cell r="I274" t="str">
            <v>05999128020</v>
          </cell>
          <cell r="J274"/>
          <cell r="K274" t="e">
            <v>#N/A</v>
          </cell>
          <cell r="L274">
            <v>0</v>
          </cell>
        </row>
        <row r="275">
          <cell r="C275" t="str">
            <v>ATTAGNANT JUSTINE</v>
          </cell>
          <cell r="D275" t="str">
            <v>F</v>
          </cell>
          <cell r="E275" t="str">
            <v>MERICOURT ULTRA VTT</v>
          </cell>
          <cell r="F275">
            <v>33495</v>
          </cell>
          <cell r="G275" t="str">
            <v>Adulte Féminin 30/39 ans</v>
          </cell>
          <cell r="H275" t="str">
            <v>2022</v>
          </cell>
          <cell r="I275" t="str">
            <v>06210643871</v>
          </cell>
          <cell r="J275"/>
          <cell r="K275" t="str">
            <v>Féminine</v>
          </cell>
          <cell r="L275">
            <v>321</v>
          </cell>
        </row>
        <row r="276">
          <cell r="C276" t="str">
            <v>BARTKOWIAK CLEMENT</v>
          </cell>
          <cell r="D276" t="str">
            <v>M</v>
          </cell>
          <cell r="E276" t="str">
            <v>MANQUEVILLE LILLERS CLUB CYCLISTE</v>
          </cell>
          <cell r="F276">
            <v>37998</v>
          </cell>
          <cell r="G276" t="str">
            <v>Adulte Masculin 17/19 ans</v>
          </cell>
          <cell r="H276" t="str">
            <v>2022</v>
          </cell>
          <cell r="I276" t="str">
            <v>06297094390</v>
          </cell>
          <cell r="J276"/>
          <cell r="K276" t="str">
            <v>17/19 ans</v>
          </cell>
          <cell r="L276">
            <v>19</v>
          </cell>
        </row>
        <row r="277">
          <cell r="C277" t="str">
            <v>BLANPAIN KEVIN</v>
          </cell>
          <cell r="D277" t="str">
            <v>M</v>
          </cell>
          <cell r="E277" t="str">
            <v>NOEUX VELO CLUB NOEUXOIS</v>
          </cell>
          <cell r="F277">
            <v>31740</v>
          </cell>
          <cell r="G277" t="str">
            <v>Adulte Masculin 30/39 ans</v>
          </cell>
          <cell r="H277" t="str">
            <v>2022</v>
          </cell>
          <cell r="I277" t="str">
            <v>06297096176</v>
          </cell>
          <cell r="J277"/>
          <cell r="K277" t="str">
            <v>30/39 ans</v>
          </cell>
          <cell r="L277">
            <v>56</v>
          </cell>
        </row>
        <row r="278">
          <cell r="C278" t="str">
            <v>BOCQUILLON JEROME</v>
          </cell>
          <cell r="D278" t="str">
            <v>M</v>
          </cell>
          <cell r="E278" t="str">
            <v>AGNY AMICALE LAIQUE</v>
          </cell>
          <cell r="F278">
            <v>28447</v>
          </cell>
          <cell r="G278" t="str">
            <v>Adulte Masculin 40/49 ans</v>
          </cell>
          <cell r="H278" t="str">
            <v>2022</v>
          </cell>
          <cell r="I278" t="str">
            <v>06297052385</v>
          </cell>
          <cell r="J278"/>
          <cell r="K278" t="str">
            <v>40/49 ans</v>
          </cell>
          <cell r="L278">
            <v>80</v>
          </cell>
        </row>
        <row r="279">
          <cell r="C279" t="str">
            <v>BOUREL JONATHAN</v>
          </cell>
          <cell r="D279" t="str">
            <v>M</v>
          </cell>
          <cell r="E279" t="str">
            <v>VERMELLES MTB RACING TEAM</v>
          </cell>
          <cell r="F279">
            <v>32049</v>
          </cell>
          <cell r="G279" t="str">
            <v>Adulte Masculin 30/39 ans</v>
          </cell>
          <cell r="H279" t="str">
            <v>2022</v>
          </cell>
          <cell r="I279" t="str">
            <v>06297097218</v>
          </cell>
          <cell r="J279"/>
          <cell r="K279" t="e">
            <v>#N/A</v>
          </cell>
          <cell r="L279">
            <v>0</v>
          </cell>
        </row>
        <row r="280">
          <cell r="C280" t="str">
            <v>BUHOT DAVID</v>
          </cell>
          <cell r="D280" t="str">
            <v>M</v>
          </cell>
          <cell r="E280" t="str">
            <v>FLEURBAIX TEAM SHARK VTT</v>
          </cell>
          <cell r="F280">
            <v>28619</v>
          </cell>
          <cell r="G280" t="str">
            <v>Adulte Masculin 40/49 ans</v>
          </cell>
          <cell r="H280" t="str">
            <v>2022</v>
          </cell>
          <cell r="I280" t="str">
            <v>06297094416</v>
          </cell>
          <cell r="J280"/>
          <cell r="K280" t="e">
            <v>#N/A</v>
          </cell>
          <cell r="L280">
            <v>0</v>
          </cell>
        </row>
        <row r="281">
          <cell r="C281" t="str">
            <v>BURZYNSKI ORIANE</v>
          </cell>
          <cell r="D281" t="str">
            <v>F</v>
          </cell>
          <cell r="E281" t="str">
            <v>VERMELLES MTB RACING TEAM</v>
          </cell>
          <cell r="F281">
            <v>31878</v>
          </cell>
          <cell r="G281" t="str">
            <v>Adulte Féminin 30/39 ans</v>
          </cell>
          <cell r="H281" t="str">
            <v>2022</v>
          </cell>
          <cell r="I281" t="str">
            <v>06297097106</v>
          </cell>
          <cell r="J281"/>
          <cell r="K281" t="str">
            <v>Féminine</v>
          </cell>
          <cell r="L281">
            <v>332</v>
          </cell>
        </row>
        <row r="282">
          <cell r="C282" t="str">
            <v>CARON VICTORIA</v>
          </cell>
          <cell r="D282" t="str">
            <v>F</v>
          </cell>
          <cell r="E282" t="str">
            <v>FLEURBAIX TEAM SHARK VTT</v>
          </cell>
          <cell r="F282">
            <v>37580</v>
          </cell>
          <cell r="G282" t="str">
            <v>Adulte Féminin 17/29 ans</v>
          </cell>
          <cell r="H282" t="str">
            <v>2022</v>
          </cell>
          <cell r="I282" t="str">
            <v>06297107503</v>
          </cell>
          <cell r="J282"/>
          <cell r="K282" t="e">
            <v>#N/A</v>
          </cell>
          <cell r="L282">
            <v>0</v>
          </cell>
        </row>
        <row r="283">
          <cell r="C283" t="str">
            <v>CARTON PATRICK</v>
          </cell>
          <cell r="D283" t="str">
            <v>M</v>
          </cell>
          <cell r="E283" t="str">
            <v>MANQUEVILLE LILLERS CLUB CYCLISTE</v>
          </cell>
          <cell r="F283">
            <v>21730</v>
          </cell>
          <cell r="G283" t="str">
            <v>Adulte Masculin 60 ans et plus</v>
          </cell>
          <cell r="H283" t="str">
            <v>2022</v>
          </cell>
          <cell r="I283" t="str">
            <v>06297103594</v>
          </cell>
          <cell r="J283"/>
          <cell r="K283" t="e">
            <v>#N/A</v>
          </cell>
          <cell r="L283">
            <v>0</v>
          </cell>
        </row>
        <row r="284">
          <cell r="C284" t="str">
            <v>CASTELAIN CLAIRE</v>
          </cell>
          <cell r="D284" t="str">
            <v>F</v>
          </cell>
          <cell r="E284" t="str">
            <v>FLEURBAIX TEAM SHARK VTT</v>
          </cell>
          <cell r="F284">
            <v>28697</v>
          </cell>
          <cell r="G284" t="str">
            <v>Adulte Féminin 40 ans et plus</v>
          </cell>
          <cell r="H284" t="str">
            <v>2022</v>
          </cell>
          <cell r="I284" t="str">
            <v>06297096732</v>
          </cell>
          <cell r="J284"/>
          <cell r="K284" t="str">
            <v>Féminine</v>
          </cell>
          <cell r="L284">
            <v>334</v>
          </cell>
        </row>
        <row r="285">
          <cell r="C285" t="str">
            <v>CAUWET FRANCK</v>
          </cell>
          <cell r="D285" t="str">
            <v>M</v>
          </cell>
          <cell r="E285" t="str">
            <v>MANQUEVILLE LILLERS CLUB CYCLISTE</v>
          </cell>
          <cell r="F285">
            <v>23964</v>
          </cell>
          <cell r="G285" t="str">
            <v>Adulte Masculin 50/59 ans</v>
          </cell>
          <cell r="H285" t="str">
            <v>2022</v>
          </cell>
          <cell r="I285" t="str">
            <v>06297091959</v>
          </cell>
          <cell r="J285"/>
          <cell r="K285" t="str">
            <v>05996222753</v>
          </cell>
          <cell r="L285" t="str">
            <v xml:space="preserve"> </v>
          </cell>
        </row>
        <row r="286">
          <cell r="C286" t="str">
            <v>CAZE ALBAN</v>
          </cell>
          <cell r="D286" t="str">
            <v>M</v>
          </cell>
          <cell r="E286" t="str">
            <v>ANNEQUIN CYCLING TEAM</v>
          </cell>
          <cell r="F286">
            <v>30104</v>
          </cell>
          <cell r="G286" t="str">
            <v>Adulte Masculin 40/49 ans</v>
          </cell>
          <cell r="H286" t="str">
            <v>2022</v>
          </cell>
          <cell r="I286" t="str">
            <v>06297066751</v>
          </cell>
          <cell r="J286"/>
          <cell r="K286" t="str">
            <v>30/39 ans</v>
          </cell>
          <cell r="L286">
            <v>42</v>
          </cell>
        </row>
        <row r="287">
          <cell r="C287" t="str">
            <v>CHALAS CYRIAQUE</v>
          </cell>
          <cell r="D287" t="str">
            <v>M</v>
          </cell>
          <cell r="E287" t="str">
            <v>ANNEQUIN CYCLING TEAM</v>
          </cell>
          <cell r="F287">
            <v>40060</v>
          </cell>
          <cell r="G287" t="str">
            <v>Jeune Masculin 13/14 ans</v>
          </cell>
          <cell r="H287" t="str">
            <v>2022</v>
          </cell>
          <cell r="I287" t="str">
            <v>06297098607</v>
          </cell>
          <cell r="J287"/>
          <cell r="K287" t="e">
            <v>#N/A</v>
          </cell>
          <cell r="L287">
            <v>0</v>
          </cell>
        </row>
        <row r="288">
          <cell r="C288" t="str">
            <v>CHALAS JEAN PIERRE</v>
          </cell>
          <cell r="D288" t="str">
            <v>M</v>
          </cell>
          <cell r="E288" t="str">
            <v>ANNEQUIN CYCLING TEAM</v>
          </cell>
          <cell r="F288">
            <v>25676</v>
          </cell>
          <cell r="G288" t="str">
            <v>Adulte Masculin 50/59 ans</v>
          </cell>
          <cell r="H288" t="str">
            <v>2022</v>
          </cell>
          <cell r="I288" t="str">
            <v>06297098606</v>
          </cell>
          <cell r="K288" t="str">
            <v>50/59 ans</v>
          </cell>
          <cell r="L288">
            <v>183</v>
          </cell>
        </row>
        <row r="289">
          <cell r="C289" t="str">
            <v>DANEL JEAN PIERRE</v>
          </cell>
          <cell r="D289" t="str">
            <v>M</v>
          </cell>
          <cell r="E289" t="str">
            <v>BIACHE ST VAAST VELO CLUB</v>
          </cell>
          <cell r="F289">
            <v>20987</v>
          </cell>
          <cell r="G289" t="str">
            <v>Adulte Masculin 60 ans et plus</v>
          </cell>
          <cell r="H289" t="str">
            <v>2022</v>
          </cell>
          <cell r="I289" t="str">
            <v>06263102864</v>
          </cell>
          <cell r="K289" t="str">
            <v>60 et plus</v>
          </cell>
          <cell r="L289">
            <v>111</v>
          </cell>
        </row>
        <row r="290">
          <cell r="C290" t="str">
            <v>DASSONVILLE BENOIT</v>
          </cell>
          <cell r="D290" t="str">
            <v>M</v>
          </cell>
          <cell r="E290" t="str">
            <v>VERMELLES MTB RACING TEAM</v>
          </cell>
          <cell r="F290">
            <v>32434</v>
          </cell>
          <cell r="G290" t="str">
            <v>Adulte Masculin 30/39 ans</v>
          </cell>
          <cell r="H290" t="str">
            <v>2022</v>
          </cell>
          <cell r="I290" t="str">
            <v>06297022030</v>
          </cell>
          <cell r="K290" t="e">
            <v>#N/A</v>
          </cell>
          <cell r="L290">
            <v>0</v>
          </cell>
        </row>
        <row r="291">
          <cell r="C291" t="str">
            <v>DASSONVILLE LEONTINE</v>
          </cell>
          <cell r="D291" t="str">
            <v>F</v>
          </cell>
          <cell r="E291" t="str">
            <v>NOEUX VELO CLUB NOEUXOIS</v>
          </cell>
          <cell r="F291">
            <v>41570</v>
          </cell>
          <cell r="G291" t="str">
            <v>Jeune Féminin 9/10 ans</v>
          </cell>
          <cell r="H291" t="str">
            <v>2022</v>
          </cell>
          <cell r="I291" t="str">
            <v>06297103887</v>
          </cell>
          <cell r="K291" t="e">
            <v>#N/A</v>
          </cell>
          <cell r="L291">
            <v>0</v>
          </cell>
        </row>
        <row r="292">
          <cell r="C292" t="str">
            <v>DASSONVILLE SEBASTIEN</v>
          </cell>
          <cell r="D292" t="str">
            <v>M</v>
          </cell>
          <cell r="E292" t="str">
            <v>NOEUX VELO CLUB NOEUXOIS</v>
          </cell>
          <cell r="F292">
            <v>30126</v>
          </cell>
          <cell r="G292" t="str">
            <v>Adulte Masculin 40/49 ans</v>
          </cell>
          <cell r="H292" t="str">
            <v>2022</v>
          </cell>
          <cell r="I292" t="str">
            <v>06297059854</v>
          </cell>
          <cell r="K292" t="e">
            <v>#N/A</v>
          </cell>
          <cell r="L292">
            <v>0</v>
          </cell>
        </row>
        <row r="293">
          <cell r="C293" t="str">
            <v>DEJEHET FRANCOIS XAVIER</v>
          </cell>
          <cell r="D293" t="str">
            <v>M</v>
          </cell>
          <cell r="E293" t="str">
            <v>VERMELLES MTB RACING TEAM</v>
          </cell>
          <cell r="F293">
            <v>29446</v>
          </cell>
          <cell r="G293" t="str">
            <v>Adulte Masculin 40/49 ans</v>
          </cell>
          <cell r="H293" t="str">
            <v>2022</v>
          </cell>
          <cell r="I293" t="str">
            <v>06297059718</v>
          </cell>
          <cell r="K293" t="e">
            <v>#N/A</v>
          </cell>
          <cell r="L293">
            <v>0</v>
          </cell>
        </row>
        <row r="294">
          <cell r="C294" t="str">
            <v>DEKOSTER MICKAEL</v>
          </cell>
          <cell r="D294" t="str">
            <v>M</v>
          </cell>
          <cell r="E294" t="str">
            <v>AGNY AMICALE LAIQUE</v>
          </cell>
          <cell r="F294">
            <v>27074</v>
          </cell>
          <cell r="G294" t="str">
            <v>Adulte Masculin 40/49 ans</v>
          </cell>
          <cell r="H294" t="str">
            <v>2022</v>
          </cell>
          <cell r="I294" t="str">
            <v>06297069832</v>
          </cell>
          <cell r="K294" t="e">
            <v>#N/A</v>
          </cell>
          <cell r="L294">
            <v>0</v>
          </cell>
        </row>
        <row r="295">
          <cell r="C295" t="str">
            <v>DELEBARRE JEROME</v>
          </cell>
          <cell r="D295" t="str">
            <v>M</v>
          </cell>
          <cell r="E295" t="str">
            <v>BEUVRY CLUB LEO LAGRANGE</v>
          </cell>
          <cell r="F295">
            <v>30063</v>
          </cell>
          <cell r="G295" t="str">
            <v>Adulte Masculin 40/49 ans</v>
          </cell>
          <cell r="H295" t="str">
            <v>2022</v>
          </cell>
          <cell r="I295" t="str">
            <v>06297016103</v>
          </cell>
          <cell r="K295" t="e">
            <v>#N/A</v>
          </cell>
          <cell r="L295">
            <v>0</v>
          </cell>
        </row>
        <row r="296">
          <cell r="C296" t="str">
            <v>DELPLACE FLORINE</v>
          </cell>
          <cell r="D296" t="str">
            <v>F</v>
          </cell>
          <cell r="E296" t="str">
            <v>MANQUEVILLE LILLERS CLUB CYCLISTE</v>
          </cell>
          <cell r="F296">
            <v>40050</v>
          </cell>
          <cell r="G296" t="str">
            <v>Jeune Féminin 13/14 ans</v>
          </cell>
          <cell r="H296" t="str">
            <v>2022</v>
          </cell>
          <cell r="I296" t="str">
            <v>06297042350</v>
          </cell>
          <cell r="K296" t="e">
            <v>#N/A</v>
          </cell>
          <cell r="L296">
            <v>0</v>
          </cell>
        </row>
        <row r="297">
          <cell r="C297" t="str">
            <v>DHAUSSY MELVIN</v>
          </cell>
          <cell r="D297" t="str">
            <v>M</v>
          </cell>
          <cell r="E297" t="str">
            <v>AGNY AMICALE LAIQUE</v>
          </cell>
          <cell r="F297">
            <v>35210</v>
          </cell>
          <cell r="G297" t="str">
            <v>Adulte Masculin 20/29 ans</v>
          </cell>
          <cell r="H297" t="str">
            <v>2022</v>
          </cell>
          <cell r="I297" t="str">
            <v>06210648851</v>
          </cell>
          <cell r="K297" t="str">
            <v>20/29 ans</v>
          </cell>
          <cell r="L297">
            <v>125</v>
          </cell>
        </row>
        <row r="298">
          <cell r="C298" t="str">
            <v>DHIERS EDGAR</v>
          </cell>
          <cell r="D298" t="str">
            <v>M</v>
          </cell>
          <cell r="E298" t="str">
            <v>AGNY AMICALE LAIQUE</v>
          </cell>
          <cell r="F298">
            <v>38202</v>
          </cell>
          <cell r="G298" t="str">
            <v>Adulte Masculin 17/19 ans</v>
          </cell>
          <cell r="H298" t="str">
            <v>2022</v>
          </cell>
          <cell r="I298" t="str">
            <v>06297104400</v>
          </cell>
          <cell r="K298" t="e">
            <v>#N/A</v>
          </cell>
          <cell r="L298">
            <v>0</v>
          </cell>
        </row>
        <row r="299">
          <cell r="C299" t="str">
            <v>DUFFROY ANTOINE</v>
          </cell>
          <cell r="D299" t="str">
            <v>M</v>
          </cell>
          <cell r="E299" t="str">
            <v>FLEURBAIX TEAM SHARK VTT</v>
          </cell>
          <cell r="F299">
            <v>34582</v>
          </cell>
          <cell r="G299" t="str">
            <v>Adulte Masculin 20/29 ans</v>
          </cell>
          <cell r="H299" t="str">
            <v>2022</v>
          </cell>
          <cell r="I299" t="str">
            <v>06297015338</v>
          </cell>
          <cell r="K299" t="str">
            <v>20/29 ans</v>
          </cell>
          <cell r="L299">
            <v>139</v>
          </cell>
        </row>
        <row r="300">
          <cell r="C300" t="str">
            <v>DUHAMEL ARNAUD</v>
          </cell>
          <cell r="D300" t="str">
            <v>M</v>
          </cell>
          <cell r="E300" t="str">
            <v>MERICOURT TEAM 2</v>
          </cell>
          <cell r="F300">
            <v>26869</v>
          </cell>
          <cell r="G300" t="str">
            <v>Adulte Masculin 40/49 ans</v>
          </cell>
          <cell r="H300" t="str">
            <v>2022</v>
          </cell>
          <cell r="I300" t="str">
            <v>06265605486</v>
          </cell>
          <cell r="K300" t="str">
            <v>40/49 ans</v>
          </cell>
          <cell r="L300">
            <v>67</v>
          </cell>
        </row>
        <row r="301">
          <cell r="C301" t="str">
            <v>DURIEZ BENOIT</v>
          </cell>
          <cell r="D301" t="str">
            <v>M</v>
          </cell>
          <cell r="E301" t="str">
            <v>AGNY AMICALE LAIQUE</v>
          </cell>
          <cell r="F301">
            <v>25497</v>
          </cell>
          <cell r="G301" t="str">
            <v>Adulte Masculin 50/59 ans</v>
          </cell>
          <cell r="H301" t="str">
            <v>2022</v>
          </cell>
          <cell r="I301" t="str">
            <v>06297096480</v>
          </cell>
          <cell r="K301" t="str">
            <v>50/59 ans</v>
          </cell>
          <cell r="L301">
            <v>197</v>
          </cell>
        </row>
        <row r="302">
          <cell r="C302" t="str">
            <v>FARDOUX DANY</v>
          </cell>
          <cell r="D302" t="str">
            <v>M</v>
          </cell>
          <cell r="E302" t="str">
            <v>FLEURBAIX TEAM SHARK VTT</v>
          </cell>
          <cell r="F302">
            <v>29144</v>
          </cell>
          <cell r="G302" t="str">
            <v>Adulte Masculin 40/49 ans</v>
          </cell>
          <cell r="H302" t="str">
            <v>2022</v>
          </cell>
          <cell r="I302" t="str">
            <v>06297037378</v>
          </cell>
          <cell r="K302" t="str">
            <v>40/49 ans</v>
          </cell>
          <cell r="L302">
            <v>174</v>
          </cell>
        </row>
        <row r="303">
          <cell r="C303" t="str">
            <v>FARDOUX LENA</v>
          </cell>
          <cell r="D303" t="str">
            <v>F</v>
          </cell>
          <cell r="E303" t="str">
            <v>FLEURBAIX TEAM SHARK VTT</v>
          </cell>
          <cell r="F303">
            <v>38529</v>
          </cell>
          <cell r="G303" t="str">
            <v>Adulte Féminin 17/29 ans</v>
          </cell>
          <cell r="H303" t="str">
            <v>2022</v>
          </cell>
          <cell r="I303" t="str">
            <v>06297055535</v>
          </cell>
          <cell r="K303" t="str">
            <v>VTT Cadet(te)</v>
          </cell>
          <cell r="L303">
            <v>444</v>
          </cell>
        </row>
        <row r="304">
          <cell r="C304" t="str">
            <v>FARDOUX LUDIVINE</v>
          </cell>
          <cell r="D304" t="str">
            <v>F</v>
          </cell>
          <cell r="E304" t="str">
            <v>FLEURBAIX TEAM SHARK VTT</v>
          </cell>
          <cell r="F304">
            <v>30172</v>
          </cell>
          <cell r="G304" t="str">
            <v>Adulte Féminin 40 ans et plus</v>
          </cell>
          <cell r="H304" t="str">
            <v>2022</v>
          </cell>
          <cell r="I304" t="str">
            <v>06297094128</v>
          </cell>
          <cell r="K304" t="e">
            <v>#N/A</v>
          </cell>
          <cell r="L304">
            <v>0</v>
          </cell>
        </row>
        <row r="305">
          <cell r="C305" t="str">
            <v>FLAMENT ALAIN</v>
          </cell>
          <cell r="D305" t="str">
            <v>M</v>
          </cell>
          <cell r="E305" t="str">
            <v>MANQUEVILLE LILLERS CLUB CYCLISTE</v>
          </cell>
          <cell r="F305">
            <v>23335</v>
          </cell>
          <cell r="G305" t="str">
            <v>Adulte Masculin 50/59 ans</v>
          </cell>
          <cell r="H305" t="str">
            <v>2022</v>
          </cell>
          <cell r="I305" t="str">
            <v>06297107676</v>
          </cell>
          <cell r="K305" t="e">
            <v>#N/A</v>
          </cell>
          <cell r="L305">
            <v>0</v>
          </cell>
        </row>
        <row r="306">
          <cell r="C306" t="str">
            <v>FOULON RANDY</v>
          </cell>
          <cell r="D306" t="str">
            <v>M</v>
          </cell>
          <cell r="E306" t="str">
            <v>AGNY AMICALE LAIQUE</v>
          </cell>
          <cell r="F306">
            <v>37368</v>
          </cell>
          <cell r="G306" t="str">
            <v>Adulte Masculin 20/29 ans</v>
          </cell>
          <cell r="H306" t="str">
            <v>2022</v>
          </cell>
          <cell r="I306" t="str">
            <v>06297042391</v>
          </cell>
          <cell r="K306" t="str">
            <v>17/19 ans</v>
          </cell>
          <cell r="L306">
            <v>6</v>
          </cell>
        </row>
        <row r="307">
          <cell r="C307" t="str">
            <v>GAROT LAURENCE</v>
          </cell>
          <cell r="D307" t="str">
            <v>F</v>
          </cell>
          <cell r="E307" t="str">
            <v>FLEURBAIX TEAM SHARK VTT</v>
          </cell>
          <cell r="F307">
            <v>26761</v>
          </cell>
          <cell r="G307" t="str">
            <v>Adulte Féminin 40/49 ans</v>
          </cell>
          <cell r="H307" t="str">
            <v>2022</v>
          </cell>
          <cell r="I307" t="str">
            <v>06204823312</v>
          </cell>
          <cell r="K307" t="e">
            <v>#N/A</v>
          </cell>
          <cell r="L307">
            <v>0</v>
          </cell>
        </row>
        <row r="308">
          <cell r="C308" t="str">
            <v>GATOUX SULLIVAN</v>
          </cell>
          <cell r="D308" t="str">
            <v>M</v>
          </cell>
          <cell r="E308" t="str">
            <v>MANQUEVILLE LILLERS CLUB CYCLISTE</v>
          </cell>
          <cell r="F308">
            <v>33768</v>
          </cell>
          <cell r="G308" t="str">
            <v>Adulte Masculin 30/39 ans</v>
          </cell>
          <cell r="H308" t="str">
            <v>2022</v>
          </cell>
          <cell r="I308" t="str">
            <v>06297107677</v>
          </cell>
          <cell r="K308" t="e">
            <v>#N/A</v>
          </cell>
          <cell r="L308">
            <v>0</v>
          </cell>
        </row>
        <row r="309">
          <cell r="C309" t="str">
            <v>GAUGUEZ LIONEL</v>
          </cell>
          <cell r="D309" t="str">
            <v>M</v>
          </cell>
          <cell r="E309" t="str">
            <v>BIACHE ST VAAST VELO CLUB</v>
          </cell>
          <cell r="F309">
            <v>26488</v>
          </cell>
          <cell r="G309" t="str">
            <v>Adulte Masculin 50/59 ans</v>
          </cell>
          <cell r="H309" t="str">
            <v>2022</v>
          </cell>
          <cell r="I309" t="str">
            <v>06297083036</v>
          </cell>
          <cell r="K309" t="e">
            <v>#N/A</v>
          </cell>
          <cell r="L309">
            <v>0</v>
          </cell>
        </row>
        <row r="310">
          <cell r="C310" t="str">
            <v>GOBERT JEAN FRANCOIS</v>
          </cell>
          <cell r="D310" t="str">
            <v>M</v>
          </cell>
          <cell r="E310" t="str">
            <v>BIACHE ST VAAST VELO CLUB</v>
          </cell>
          <cell r="F310">
            <v>29147</v>
          </cell>
          <cell r="G310" t="str">
            <v>Adulte Masculin 40/49 ans</v>
          </cell>
          <cell r="H310" t="str">
            <v>2022</v>
          </cell>
          <cell r="I310" t="str">
            <v>06260031180</v>
          </cell>
          <cell r="K310" t="e">
            <v>#N/A</v>
          </cell>
          <cell r="L310">
            <v>0</v>
          </cell>
        </row>
        <row r="311">
          <cell r="C311" t="str">
            <v>GRANCOURT CORENTIN</v>
          </cell>
          <cell r="D311" t="str">
            <v>M</v>
          </cell>
          <cell r="E311" t="str">
            <v>AGNY AMICALE LAIQUE</v>
          </cell>
          <cell r="F311">
            <v>36887</v>
          </cell>
          <cell r="G311" t="str">
            <v>Adulte Masculin 20/29 ans</v>
          </cell>
          <cell r="H311" t="str">
            <v>2022</v>
          </cell>
          <cell r="I311" t="str">
            <v>06297042033</v>
          </cell>
          <cell r="K311" t="e">
            <v>#N/A</v>
          </cell>
          <cell r="L311">
            <v>0</v>
          </cell>
        </row>
        <row r="312">
          <cell r="C312" t="str">
            <v>GRANCOURT ENZO</v>
          </cell>
          <cell r="D312" t="str">
            <v>M</v>
          </cell>
          <cell r="E312" t="str">
            <v>AGNY AMICALE LAIQUE</v>
          </cell>
          <cell r="F312">
            <v>38416</v>
          </cell>
          <cell r="G312" t="str">
            <v>Adulte Masculin 17/19 ans</v>
          </cell>
          <cell r="H312" t="str">
            <v>2022</v>
          </cell>
          <cell r="I312" t="str">
            <v>06297107796</v>
          </cell>
          <cell r="K312" t="e">
            <v>#N/A</v>
          </cell>
          <cell r="L312">
            <v>0</v>
          </cell>
        </row>
        <row r="313">
          <cell r="C313" t="str">
            <v>GUDEWICZ BENOIT</v>
          </cell>
          <cell r="D313" t="str">
            <v>M</v>
          </cell>
          <cell r="E313" t="str">
            <v>MERICOURT ULTRA VTT</v>
          </cell>
          <cell r="F313">
            <v>31891</v>
          </cell>
          <cell r="G313" t="str">
            <v>Adulte Masculin 30/39 ans</v>
          </cell>
          <cell r="H313" t="str">
            <v>2022</v>
          </cell>
          <cell r="I313" t="str">
            <v>06204802505</v>
          </cell>
          <cell r="K313" t="e">
            <v>#N/A</v>
          </cell>
          <cell r="L313">
            <v>0</v>
          </cell>
        </row>
        <row r="314">
          <cell r="C314" t="str">
            <v>GUILLE FLAVIE</v>
          </cell>
          <cell r="D314" t="str">
            <v>F</v>
          </cell>
          <cell r="E314" t="str">
            <v>FLEURBAIX TEAM SHARK VTT</v>
          </cell>
          <cell r="F314">
            <v>37121</v>
          </cell>
          <cell r="G314" t="str">
            <v>Adulte Féminin 17/29 ans</v>
          </cell>
          <cell r="H314" t="str">
            <v>2022</v>
          </cell>
          <cell r="I314" t="str">
            <v>06297103831</v>
          </cell>
          <cell r="K314" t="e">
            <v>#N/A</v>
          </cell>
          <cell r="L314">
            <v>0</v>
          </cell>
        </row>
        <row r="315">
          <cell r="C315" t="str">
            <v>HAVET STEPHANE</v>
          </cell>
          <cell r="D315" t="str">
            <v>M</v>
          </cell>
          <cell r="E315" t="str">
            <v>MANQUEVILLE LILLERS CLUB CYCLISTE</v>
          </cell>
          <cell r="F315">
            <v>26889</v>
          </cell>
          <cell r="G315" t="str">
            <v>Adulte Masculin 40/49 ans</v>
          </cell>
          <cell r="H315" t="str">
            <v>2022</v>
          </cell>
          <cell r="I315" t="str">
            <v>06297082826</v>
          </cell>
          <cell r="K315" t="str">
            <v>40/49 ans</v>
          </cell>
          <cell r="L315">
            <v>73</v>
          </cell>
        </row>
        <row r="316">
          <cell r="C316" t="str">
            <v>KAMINSKI MICHEL</v>
          </cell>
          <cell r="D316" t="str">
            <v>M</v>
          </cell>
          <cell r="E316" t="str">
            <v>VERMELLES MTB RACING TEAM</v>
          </cell>
          <cell r="F316">
            <v>20028</v>
          </cell>
          <cell r="G316" t="str">
            <v>Adulte Masculin 60 ans et plus</v>
          </cell>
          <cell r="H316" t="str">
            <v>2022</v>
          </cell>
          <cell r="I316" t="str">
            <v>06297097105</v>
          </cell>
          <cell r="K316" t="str">
            <v>60 et plus</v>
          </cell>
          <cell r="L316">
            <v>110</v>
          </cell>
        </row>
        <row r="317">
          <cell r="C317" t="str">
            <v>KROL MICHAEL</v>
          </cell>
          <cell r="D317" t="str">
            <v>M</v>
          </cell>
          <cell r="E317" t="str">
            <v>FLEURBAIX TEAM SHARK VTT</v>
          </cell>
          <cell r="F317">
            <v>29035</v>
          </cell>
          <cell r="G317" t="str">
            <v>Adulte Masculin 40/49 ans</v>
          </cell>
          <cell r="H317" t="str">
            <v>2022</v>
          </cell>
          <cell r="I317" t="str">
            <v>06297009605</v>
          </cell>
          <cell r="K317" t="str">
            <v>40/49 ans</v>
          </cell>
          <cell r="L317">
            <v>69</v>
          </cell>
        </row>
        <row r="318">
          <cell r="C318" t="str">
            <v>KUBIK MATHIS</v>
          </cell>
          <cell r="D318" t="str">
            <v>M</v>
          </cell>
          <cell r="E318" t="str">
            <v>AGNY AMICALE LAIQUE</v>
          </cell>
          <cell r="F318">
            <v>38529</v>
          </cell>
          <cell r="G318" t="str">
            <v>Adulte Masculin 17/19 ans</v>
          </cell>
          <cell r="H318" t="str">
            <v>2022</v>
          </cell>
          <cell r="I318" t="str">
            <v>06297103845</v>
          </cell>
          <cell r="K318" t="str">
            <v>VTT Cadet(te)</v>
          </cell>
          <cell r="L318">
            <v>464</v>
          </cell>
        </row>
        <row r="319">
          <cell r="C319" t="str">
            <v>LADUREAU CLÉMENT</v>
          </cell>
          <cell r="D319" t="str">
            <v>M</v>
          </cell>
          <cell r="E319" t="str">
            <v>LEFOREST CYCLO CLUB</v>
          </cell>
          <cell r="F319">
            <v>38441</v>
          </cell>
          <cell r="G319" t="str">
            <v>Adulte Masculin 17/19 ans</v>
          </cell>
          <cell r="H319" t="str">
            <v>2022</v>
          </cell>
          <cell r="I319" t="str">
            <v>06297094528</v>
          </cell>
          <cell r="K319" t="str">
            <v>VTT Cadet(te)</v>
          </cell>
          <cell r="L319">
            <v>459</v>
          </cell>
        </row>
        <row r="320">
          <cell r="C320" t="str">
            <v>LAMARCHE CLARA</v>
          </cell>
          <cell r="D320" t="str">
            <v>F</v>
          </cell>
          <cell r="E320" t="str">
            <v>NOEUX VELO CLUB NOEUXOIS</v>
          </cell>
          <cell r="F320">
            <v>38528</v>
          </cell>
          <cell r="G320" t="str">
            <v>Adulte Féminin 17/29 ans</v>
          </cell>
          <cell r="H320" t="str">
            <v>2022</v>
          </cell>
          <cell r="I320" t="str">
            <v>06297021112</v>
          </cell>
          <cell r="K320" t="e">
            <v>#N/A</v>
          </cell>
          <cell r="L320">
            <v>0</v>
          </cell>
        </row>
        <row r="321">
          <cell r="C321" t="str">
            <v>LE MOULLEC LOIC</v>
          </cell>
          <cell r="D321" t="str">
            <v>M</v>
          </cell>
          <cell r="E321" t="str">
            <v>FLEURBAIX TEAM SHARK VTT</v>
          </cell>
          <cell r="F321">
            <v>36004</v>
          </cell>
          <cell r="G321" t="str">
            <v>Adulte Masculin 20/29 ans</v>
          </cell>
          <cell r="H321" t="str">
            <v>2022</v>
          </cell>
          <cell r="I321" t="str">
            <v>06297094488</v>
          </cell>
          <cell r="K321" t="str">
            <v>20/29 ans</v>
          </cell>
          <cell r="L321">
            <v>27</v>
          </cell>
        </row>
        <row r="322">
          <cell r="C322" t="str">
            <v>LECLERC MICHELINE</v>
          </cell>
          <cell r="D322" t="str">
            <v>F</v>
          </cell>
          <cell r="E322" t="str">
            <v>NOEUX VELO CLUB NOEUXOIS</v>
          </cell>
          <cell r="F322">
            <v>36562</v>
          </cell>
          <cell r="G322" t="str">
            <v>Adulte Féminin 17/29 ans</v>
          </cell>
          <cell r="H322" t="str">
            <v>2022</v>
          </cell>
          <cell r="I322" t="str">
            <v>06297108208</v>
          </cell>
          <cell r="K322" t="str">
            <v>Féminine</v>
          </cell>
          <cell r="L322">
            <v>322</v>
          </cell>
        </row>
        <row r="323">
          <cell r="C323" t="str">
            <v>LECLERC PHILIPPE</v>
          </cell>
          <cell r="D323" t="str">
            <v>M</v>
          </cell>
          <cell r="E323" t="str">
            <v>LEFOREST CYCLO CLUB</v>
          </cell>
          <cell r="F323">
            <v>20201</v>
          </cell>
          <cell r="G323" t="str">
            <v>Adulte Masculin 60 ans et plus</v>
          </cell>
          <cell r="H323" t="str">
            <v>2022</v>
          </cell>
          <cell r="I323" t="str">
            <v>06240368702</v>
          </cell>
          <cell r="K323" t="str">
            <v>60 et plus</v>
          </cell>
          <cell r="L323">
            <v>107</v>
          </cell>
        </row>
        <row r="324">
          <cell r="C324" t="str">
            <v>LECLERCQ JULIEN</v>
          </cell>
          <cell r="D324" t="str">
            <v>M</v>
          </cell>
          <cell r="E324" t="str">
            <v>MERICOURT TEAM 2</v>
          </cell>
          <cell r="F324">
            <v>33147</v>
          </cell>
          <cell r="G324" t="str">
            <v>Adulte Masculin 30/39 ans</v>
          </cell>
          <cell r="H324" t="str">
            <v>2022</v>
          </cell>
          <cell r="I324" t="str">
            <v>06204947569</v>
          </cell>
          <cell r="K324" t="e">
            <v>#N/A</v>
          </cell>
          <cell r="L324">
            <v>0</v>
          </cell>
        </row>
        <row r="325">
          <cell r="C325" t="str">
            <v>LEFRANCQ LOUISE</v>
          </cell>
          <cell r="D325" t="str">
            <v>F</v>
          </cell>
          <cell r="E325" t="str">
            <v>NOEUX VELO CLUB NOEUXOIS</v>
          </cell>
          <cell r="F325">
            <v>41557</v>
          </cell>
          <cell r="G325" t="str">
            <v>Jeune Féminin 9/10 ans</v>
          </cell>
          <cell r="H325" t="str">
            <v>2022</v>
          </cell>
          <cell r="I325" t="str">
            <v>06297080629</v>
          </cell>
          <cell r="K325" t="e">
            <v>#N/A</v>
          </cell>
          <cell r="L325">
            <v>0</v>
          </cell>
        </row>
        <row r="326">
          <cell r="C326" t="str">
            <v>LEFRANCQ LUDOVIC</v>
          </cell>
          <cell r="D326" t="str">
            <v>M</v>
          </cell>
          <cell r="E326" t="str">
            <v>NOEUX VELO CLUB NOEUXOIS</v>
          </cell>
          <cell r="F326">
            <v>29064</v>
          </cell>
          <cell r="G326" t="str">
            <v>Adulte Masculin 40/49 ans</v>
          </cell>
          <cell r="H326" t="str">
            <v>2022</v>
          </cell>
          <cell r="I326" t="str">
            <v>06297108207</v>
          </cell>
          <cell r="K326" t="e">
            <v>#N/A</v>
          </cell>
          <cell r="L326">
            <v>0</v>
          </cell>
        </row>
        <row r="327">
          <cell r="C327" t="str">
            <v>LELEU CHRISTIAN</v>
          </cell>
          <cell r="D327" t="str">
            <v>M</v>
          </cell>
          <cell r="E327" t="str">
            <v>VERMELLES MTB RACING TEAM</v>
          </cell>
          <cell r="F327">
            <v>30645</v>
          </cell>
          <cell r="G327" t="str">
            <v>Adulte Masculin 30/39 ans</v>
          </cell>
          <cell r="H327" t="str">
            <v>2022</v>
          </cell>
          <cell r="I327" t="str">
            <v>06297097104</v>
          </cell>
          <cell r="K327" t="str">
            <v>30/39 ans</v>
          </cell>
          <cell r="L327">
            <v>45</v>
          </cell>
        </row>
        <row r="328">
          <cell r="C328" t="str">
            <v>LEPLAN BENJAMIN</v>
          </cell>
          <cell r="D328" t="str">
            <v>M</v>
          </cell>
          <cell r="E328" t="str">
            <v>MERICOURT TEAM 2</v>
          </cell>
          <cell r="F328">
            <v>32256</v>
          </cell>
          <cell r="G328" t="str">
            <v>Adulte Masculin 30/39 ans</v>
          </cell>
          <cell r="H328" t="str">
            <v>2022</v>
          </cell>
          <cell r="I328" t="str">
            <v>06297037065</v>
          </cell>
          <cell r="K328" t="str">
            <v>30/39 ans</v>
          </cell>
          <cell r="L328">
            <v>47</v>
          </cell>
        </row>
        <row r="329">
          <cell r="C329" t="str">
            <v>LETOMBE CHRISTOPHE</v>
          </cell>
          <cell r="D329" t="str">
            <v>M</v>
          </cell>
          <cell r="E329" t="str">
            <v>BEUVRY CLUB LEO LAGRANGE</v>
          </cell>
          <cell r="F329">
            <v>23797</v>
          </cell>
          <cell r="G329" t="str">
            <v>Adulte Masculin 50/59 ans</v>
          </cell>
          <cell r="H329" t="str">
            <v>2022</v>
          </cell>
          <cell r="I329" t="str">
            <v>06297071853</v>
          </cell>
          <cell r="K329" t="e">
            <v>#N/A</v>
          </cell>
          <cell r="L329">
            <v>0</v>
          </cell>
        </row>
        <row r="330">
          <cell r="C330" t="str">
            <v>MARCINIAK CHRISTIAN</v>
          </cell>
          <cell r="D330" t="str">
            <v>M</v>
          </cell>
          <cell r="E330" t="str">
            <v>MERICOURT ULTRA VTT</v>
          </cell>
          <cell r="F330">
            <v>25500</v>
          </cell>
          <cell r="G330" t="str">
            <v>Adulte Masculin 50/59 ans</v>
          </cell>
          <cell r="H330" t="str">
            <v>2022</v>
          </cell>
          <cell r="I330" t="str">
            <v>06297078489</v>
          </cell>
          <cell r="K330" t="e">
            <v>#N/A</v>
          </cell>
          <cell r="L330">
            <v>0</v>
          </cell>
        </row>
        <row r="331">
          <cell r="C331" t="str">
            <v>MARTIN DOCILE</v>
          </cell>
          <cell r="D331" t="str">
            <v>M</v>
          </cell>
          <cell r="E331" t="str">
            <v>MANQUEVILLE LILLERS CLUB CYCLISTE</v>
          </cell>
          <cell r="F331">
            <v>28447</v>
          </cell>
          <cell r="G331" t="str">
            <v>Adulte Masculin 40/49 ans</v>
          </cell>
          <cell r="H331" t="str">
            <v>2022</v>
          </cell>
          <cell r="I331" t="str">
            <v>06297082164</v>
          </cell>
          <cell r="K331" t="e">
            <v>#N/A</v>
          </cell>
          <cell r="L331">
            <v>0</v>
          </cell>
        </row>
        <row r="332">
          <cell r="C332" t="str">
            <v>MENTRE ETIENNE</v>
          </cell>
          <cell r="D332" t="str">
            <v>M</v>
          </cell>
          <cell r="E332" t="str">
            <v>FLEURBAIX TEAM SHARK VTT</v>
          </cell>
          <cell r="F332">
            <v>35642</v>
          </cell>
          <cell r="G332" t="str">
            <v>Adulte Masculin 20/29 ans</v>
          </cell>
          <cell r="H332" t="str">
            <v>2022</v>
          </cell>
          <cell r="I332" t="str">
            <v>06297103930</v>
          </cell>
          <cell r="K332" t="e">
            <v>#N/A</v>
          </cell>
          <cell r="L332">
            <v>0</v>
          </cell>
        </row>
        <row r="333">
          <cell r="C333" t="str">
            <v>MERIAUX FREDERIC</v>
          </cell>
          <cell r="D333" t="str">
            <v>M</v>
          </cell>
          <cell r="E333" t="str">
            <v>MERICOURT ULTRA VTT</v>
          </cell>
          <cell r="F333">
            <v>24207</v>
          </cell>
          <cell r="G333" t="str">
            <v>Adulte Masculin 50/59 ans</v>
          </cell>
          <cell r="H333" t="str">
            <v>2022</v>
          </cell>
          <cell r="I333" t="str">
            <v>06210643857</v>
          </cell>
          <cell r="K333" t="str">
            <v>50/59 ans</v>
          </cell>
          <cell r="L333">
            <v>81</v>
          </cell>
        </row>
        <row r="334">
          <cell r="C334" t="str">
            <v>PAYEN MATHILDE</v>
          </cell>
          <cell r="D334" t="str">
            <v>F</v>
          </cell>
          <cell r="E334" t="str">
            <v>AGNY AMICALE LAIQUE</v>
          </cell>
          <cell r="F334">
            <v>36565</v>
          </cell>
          <cell r="G334" t="str">
            <v>Adulte Féminin 17/29 ans</v>
          </cell>
          <cell r="H334" t="str">
            <v>2022</v>
          </cell>
          <cell r="I334" t="str">
            <v>06297094477</v>
          </cell>
          <cell r="K334" t="str">
            <v>Féminine</v>
          </cell>
          <cell r="L334">
            <v>333</v>
          </cell>
        </row>
        <row r="335">
          <cell r="C335" t="str">
            <v>PELISSIER RAYNALD</v>
          </cell>
          <cell r="D335" t="str">
            <v>M</v>
          </cell>
          <cell r="E335" t="str">
            <v>BIACHE ST VAAST VELO CLUB</v>
          </cell>
          <cell r="F335">
            <v>19553</v>
          </cell>
          <cell r="G335" t="str">
            <v>Adulte Masculin 60 ans et plus</v>
          </cell>
          <cell r="H335" t="str">
            <v>2022</v>
          </cell>
          <cell r="I335" t="str">
            <v>06297005991</v>
          </cell>
          <cell r="K335" t="str">
            <v>60 et plus</v>
          </cell>
          <cell r="L335">
            <v>105</v>
          </cell>
        </row>
        <row r="336">
          <cell r="C336" t="str">
            <v>PELLEGRINI CHARLES</v>
          </cell>
          <cell r="D336" t="str">
            <v>M</v>
          </cell>
          <cell r="E336" t="str">
            <v>FLEURBAIX TEAM SHARK VTT</v>
          </cell>
          <cell r="F336">
            <v>37058</v>
          </cell>
          <cell r="G336" t="str">
            <v>Adulte Masculin 20/29 ans</v>
          </cell>
          <cell r="H336" t="str">
            <v>2022</v>
          </cell>
          <cell r="I336" t="str">
            <v>06297103801</v>
          </cell>
          <cell r="K336" t="e">
            <v>#N/A</v>
          </cell>
          <cell r="L336">
            <v>0</v>
          </cell>
        </row>
        <row r="337">
          <cell r="C337" t="str">
            <v>PLAISANT JULIEN</v>
          </cell>
          <cell r="D337" t="str">
            <v>M</v>
          </cell>
          <cell r="E337" t="str">
            <v>MERICOURT ULTRA VTT</v>
          </cell>
          <cell r="F337">
            <v>30482</v>
          </cell>
          <cell r="G337" t="str">
            <v>Adulte Masculin 30/39 ans</v>
          </cell>
          <cell r="H337" t="str">
            <v>2022</v>
          </cell>
          <cell r="I337" t="str">
            <v>06297071868</v>
          </cell>
          <cell r="K337" t="str">
            <v>30/39 ans</v>
          </cell>
          <cell r="L337">
            <v>51</v>
          </cell>
        </row>
        <row r="338">
          <cell r="C338" t="str">
            <v>POCHOLLE BENOIT</v>
          </cell>
          <cell r="D338" t="str">
            <v>M</v>
          </cell>
          <cell r="E338" t="str">
            <v>MERICOURT ULTRA VTT</v>
          </cell>
          <cell r="F338">
            <v>29939</v>
          </cell>
          <cell r="G338" t="str">
            <v>Adulte Masculin 40/49 ans</v>
          </cell>
          <cell r="H338" t="str">
            <v>2022</v>
          </cell>
          <cell r="I338" t="str">
            <v>06297060382</v>
          </cell>
          <cell r="K338" t="str">
            <v>40/49 ans</v>
          </cell>
          <cell r="L338">
            <v>175</v>
          </cell>
        </row>
        <row r="339">
          <cell r="C339" t="str">
            <v>POUBEL-DIENG YANNICK</v>
          </cell>
          <cell r="D339" t="str">
            <v>M</v>
          </cell>
          <cell r="E339" t="str">
            <v>FLEURBAIX TEAM SHARK VTT</v>
          </cell>
          <cell r="F339">
            <v>38373</v>
          </cell>
          <cell r="G339" t="str">
            <v>Adulte Masculin 17/19 ans</v>
          </cell>
          <cell r="H339" t="str">
            <v>2022</v>
          </cell>
          <cell r="I339" t="str">
            <v>06297071882</v>
          </cell>
          <cell r="K339" t="str">
            <v>VTT Cadet(te)</v>
          </cell>
          <cell r="L339">
            <v>447</v>
          </cell>
        </row>
        <row r="340">
          <cell r="C340" t="str">
            <v>PRUVOST CLEMENT</v>
          </cell>
          <cell r="D340" t="str">
            <v>M</v>
          </cell>
          <cell r="E340" t="str">
            <v>AGNY AMICALE LAIQUE</v>
          </cell>
          <cell r="F340">
            <v>33750</v>
          </cell>
          <cell r="G340" t="str">
            <v>Adulte Masculin 30/39 ans</v>
          </cell>
          <cell r="H340" t="str">
            <v>2022</v>
          </cell>
          <cell r="I340" t="str">
            <v>06204730362</v>
          </cell>
          <cell r="K340" t="str">
            <v>20/29 ans</v>
          </cell>
          <cell r="L340">
            <v>32</v>
          </cell>
        </row>
        <row r="341">
          <cell r="C341" t="str">
            <v>RENNUIT BENOIT</v>
          </cell>
          <cell r="D341" t="str">
            <v>M</v>
          </cell>
          <cell r="E341" t="str">
            <v>NOEUX VELO CLUB NOEUXOIS</v>
          </cell>
          <cell r="F341">
            <v>29518</v>
          </cell>
          <cell r="G341" t="str">
            <v>Adulte Masculin 40/49 ans</v>
          </cell>
          <cell r="H341" t="str">
            <v>2022</v>
          </cell>
          <cell r="I341" t="str">
            <v>06297092249</v>
          </cell>
          <cell r="K341" t="e">
            <v>#N/A</v>
          </cell>
          <cell r="L341">
            <v>0</v>
          </cell>
        </row>
        <row r="342">
          <cell r="C342" t="str">
            <v>RICOUART MARC ANTOINE</v>
          </cell>
          <cell r="D342" t="str">
            <v>M</v>
          </cell>
          <cell r="E342" t="str">
            <v>FLEURBAIX TEAM SHARK VTT</v>
          </cell>
          <cell r="F342">
            <v>33557</v>
          </cell>
          <cell r="G342" t="str">
            <v>Adulte Masculin 30/39 ans</v>
          </cell>
          <cell r="H342" t="str">
            <v>2022</v>
          </cell>
          <cell r="I342" t="str">
            <v>06297103931</v>
          </cell>
          <cell r="K342" t="e">
            <v>#N/A</v>
          </cell>
          <cell r="L342">
            <v>0</v>
          </cell>
        </row>
        <row r="343">
          <cell r="C343" t="str">
            <v>ROUSSEAU KEVIN</v>
          </cell>
          <cell r="D343" t="str">
            <v>M</v>
          </cell>
          <cell r="E343" t="str">
            <v>MERICOURT ULTRA VTT</v>
          </cell>
          <cell r="F343">
            <v>34232</v>
          </cell>
          <cell r="G343" t="str">
            <v>Adulte Masculin 20/29 ans</v>
          </cell>
          <cell r="H343" t="str">
            <v>2022</v>
          </cell>
          <cell r="I343" t="str">
            <v>06240389661</v>
          </cell>
          <cell r="K343" t="e">
            <v>#N/A</v>
          </cell>
          <cell r="L343">
            <v>0</v>
          </cell>
        </row>
        <row r="344">
          <cell r="C344" t="str">
            <v>ROUTIER ALEXIS</v>
          </cell>
          <cell r="D344" t="str">
            <v>M</v>
          </cell>
          <cell r="E344" t="str">
            <v>AGNY AMICALE LAIQUE</v>
          </cell>
          <cell r="F344">
            <v>37280</v>
          </cell>
          <cell r="G344" t="str">
            <v>Adulte Masculin 20/29 ans</v>
          </cell>
          <cell r="H344" t="str">
            <v>2022</v>
          </cell>
          <cell r="I344" t="str">
            <v>06297070134</v>
          </cell>
          <cell r="K344" t="str">
            <v>17/19 ans</v>
          </cell>
          <cell r="L344">
            <v>5</v>
          </cell>
        </row>
        <row r="345">
          <cell r="C345" t="str">
            <v>SANGNIER MARC</v>
          </cell>
          <cell r="D345" t="str">
            <v>M</v>
          </cell>
          <cell r="E345" t="str">
            <v>FLEURBAIX TEAM SHARK VTT</v>
          </cell>
          <cell r="F345">
            <v>22668</v>
          </cell>
          <cell r="G345" t="str">
            <v>Adulte Masculin 60 ans et plus</v>
          </cell>
          <cell r="H345" t="str">
            <v>2022</v>
          </cell>
          <cell r="I345" t="str">
            <v>06260087673</v>
          </cell>
          <cell r="K345" t="e">
            <v>#N/A</v>
          </cell>
          <cell r="L345">
            <v>0</v>
          </cell>
        </row>
        <row r="346">
          <cell r="C346" t="str">
            <v>TAHON SIMON</v>
          </cell>
          <cell r="D346" t="str">
            <v>M</v>
          </cell>
          <cell r="E346" t="str">
            <v>AGNY AMICALE LAIQUE</v>
          </cell>
          <cell r="F346">
            <v>34966</v>
          </cell>
          <cell r="G346" t="str">
            <v>Adulte Masculin 20/29 ans</v>
          </cell>
          <cell r="H346" t="str">
            <v>2022</v>
          </cell>
          <cell r="I346" t="str">
            <v>06297085464</v>
          </cell>
          <cell r="K346" t="str">
            <v>20/29 ans</v>
          </cell>
          <cell r="L346">
            <v>24</v>
          </cell>
        </row>
        <row r="347">
          <cell r="C347" t="str">
            <v>TOURET HERVE</v>
          </cell>
          <cell r="D347" t="str">
            <v>M</v>
          </cell>
          <cell r="E347" t="str">
            <v>MERICOURT ULTRA VTT</v>
          </cell>
          <cell r="F347">
            <v>25793</v>
          </cell>
          <cell r="G347" t="str">
            <v>Adulte Masculin 50/59 ans</v>
          </cell>
          <cell r="H347" t="str">
            <v>2022</v>
          </cell>
          <cell r="I347" t="str">
            <v>06297008509</v>
          </cell>
          <cell r="K347" t="str">
            <v>50/59 ans</v>
          </cell>
          <cell r="L347">
            <v>88</v>
          </cell>
        </row>
        <row r="348">
          <cell r="C348" t="str">
            <v>TOURNEMAINE LAURENT</v>
          </cell>
          <cell r="D348" t="str">
            <v>M</v>
          </cell>
          <cell r="E348" t="str">
            <v>LEFOREST CYCLO CLUB</v>
          </cell>
          <cell r="F348">
            <v>26058</v>
          </cell>
          <cell r="G348" t="str">
            <v>Adulte Masculin 50/59 ans</v>
          </cell>
          <cell r="H348" t="str">
            <v>2022</v>
          </cell>
          <cell r="I348" t="str">
            <v>06243160684</v>
          </cell>
          <cell r="K348" t="e">
            <v>#N/A</v>
          </cell>
          <cell r="L348">
            <v>0</v>
          </cell>
        </row>
        <row r="349">
          <cell r="C349" t="str">
            <v>TREHOUST FRANCOIS</v>
          </cell>
          <cell r="D349" t="str">
            <v>M</v>
          </cell>
          <cell r="E349" t="str">
            <v>AGNY AMICALE LAIQUE</v>
          </cell>
          <cell r="F349">
            <v>26974</v>
          </cell>
          <cell r="G349" t="str">
            <v>Adulte Masculin 40/49 ans</v>
          </cell>
          <cell r="H349" t="str">
            <v>2022</v>
          </cell>
          <cell r="I349" t="str">
            <v>06240368696</v>
          </cell>
          <cell r="K349" t="e">
            <v>#N/A</v>
          </cell>
          <cell r="L349">
            <v>0</v>
          </cell>
        </row>
        <row r="350">
          <cell r="C350" t="str">
            <v>TRISTRAM JESSY</v>
          </cell>
          <cell r="D350" t="str">
            <v>M</v>
          </cell>
          <cell r="E350" t="str">
            <v>FLEURBAIX TEAM SHARK VTT</v>
          </cell>
          <cell r="F350">
            <v>33583</v>
          </cell>
          <cell r="G350" t="str">
            <v>Adulte Masculin 30/39 ans</v>
          </cell>
          <cell r="H350" t="str">
            <v>2022</v>
          </cell>
          <cell r="I350" t="str">
            <v>06297103932</v>
          </cell>
          <cell r="K350" t="e">
            <v>#N/A</v>
          </cell>
          <cell r="L350">
            <v>0</v>
          </cell>
        </row>
        <row r="351">
          <cell r="C351" t="str">
            <v>VAN CLEEMPUT MARTIAL</v>
          </cell>
          <cell r="D351" t="str">
            <v>M</v>
          </cell>
          <cell r="E351" t="str">
            <v>FLEURBAIX TEAM SHARK VTT</v>
          </cell>
          <cell r="F351">
            <v>35532</v>
          </cell>
          <cell r="G351" t="str">
            <v>Adulte Masculin 20/29 ans</v>
          </cell>
          <cell r="H351" t="str">
            <v>2022</v>
          </cell>
          <cell r="I351" t="str">
            <v>06297107504</v>
          </cell>
          <cell r="K351" t="e">
            <v>#N/A</v>
          </cell>
          <cell r="L351">
            <v>0</v>
          </cell>
        </row>
        <row r="352">
          <cell r="C352" t="str">
            <v>VANDENTORREN CEDRIC</v>
          </cell>
          <cell r="D352" t="str">
            <v>M</v>
          </cell>
          <cell r="E352" t="str">
            <v>MANQUEVILLE LILLERS CLUB CYCLISTE</v>
          </cell>
          <cell r="F352">
            <v>25233</v>
          </cell>
          <cell r="G352" t="str">
            <v>Adulte Masculin 50/59 ans</v>
          </cell>
          <cell r="H352" t="str">
            <v>2022</v>
          </cell>
          <cell r="I352" t="str">
            <v>06297083855</v>
          </cell>
          <cell r="K352" t="str">
            <v>50/59 ans</v>
          </cell>
          <cell r="L352">
            <v>182</v>
          </cell>
        </row>
        <row r="353">
          <cell r="C353" t="str">
            <v>VIVIEN THEOPHANE</v>
          </cell>
          <cell r="D353" t="str">
            <v>M</v>
          </cell>
          <cell r="E353" t="str">
            <v>AGNY AMICALE LAIQUE</v>
          </cell>
          <cell r="F353">
            <v>37595</v>
          </cell>
          <cell r="G353" t="str">
            <v>Adulte Masculin 20/29 ans</v>
          </cell>
          <cell r="H353" t="str">
            <v>2022</v>
          </cell>
          <cell r="I353" t="str">
            <v>06204800405</v>
          </cell>
          <cell r="K353" t="e">
            <v>#N/A</v>
          </cell>
          <cell r="L353">
            <v>0</v>
          </cell>
        </row>
        <row r="354">
          <cell r="C354" t="str">
            <v>WACH ERIC</v>
          </cell>
          <cell r="D354" t="str">
            <v>M</v>
          </cell>
          <cell r="E354" t="str">
            <v>BEUVRY CLUB LEO LAGRANGE</v>
          </cell>
          <cell r="F354">
            <v>23361</v>
          </cell>
          <cell r="G354" t="str">
            <v>Adulte Masculin 50/59 ans</v>
          </cell>
          <cell r="H354" t="str">
            <v>2022</v>
          </cell>
          <cell r="I354" t="str">
            <v>06240363982</v>
          </cell>
          <cell r="K354" t="str">
            <v>50/59 ans</v>
          </cell>
          <cell r="L354">
            <v>193</v>
          </cell>
        </row>
        <row r="355">
          <cell r="C355" t="str">
            <v>WITTEK DASSONVILLE CELINE</v>
          </cell>
          <cell r="D355" t="str">
            <v>F</v>
          </cell>
          <cell r="E355" t="str">
            <v>NOEUX VELO CLUB NOEUXOIS</v>
          </cell>
          <cell r="F355">
            <v>30184</v>
          </cell>
          <cell r="G355" t="str">
            <v>Adulte Féminin 40/49 ans</v>
          </cell>
          <cell r="H355" t="str">
            <v>2022</v>
          </cell>
          <cell r="I355" t="str">
            <v>06297059855</v>
          </cell>
          <cell r="K355" t="str">
            <v>Féminine</v>
          </cell>
          <cell r="L355">
            <v>348</v>
          </cell>
        </row>
        <row r="356">
          <cell r="C356" t="str">
            <v>SAMIER GERMAIN</v>
          </cell>
          <cell r="D356" t="str">
            <v>M</v>
          </cell>
          <cell r="E356" t="str">
            <v>CAMPHIN EN CAREMBAULT CYCLING TEAM</v>
          </cell>
          <cell r="G356" t="str">
            <v>Adulte Masculin 20/29 ans</v>
          </cell>
          <cell r="H356">
            <v>2022</v>
          </cell>
          <cell r="K356" t="str">
            <v>17/19 ans</v>
          </cell>
          <cell r="L356">
            <v>503</v>
          </cell>
        </row>
        <row r="357">
          <cell r="C357" t="str">
            <v>SAMIER FREDERIC</v>
          </cell>
          <cell r="D357" t="str">
            <v>M</v>
          </cell>
          <cell r="E357" t="str">
            <v>CAMPHIN EN CAREMBAULT CYCLING TEAM</v>
          </cell>
          <cell r="G357" t="str">
            <v>Adulte Masculin 50/59 ans</v>
          </cell>
          <cell r="H357">
            <v>2022</v>
          </cell>
          <cell r="K357" t="str">
            <v>50/59 ans</v>
          </cell>
          <cell r="L357">
            <v>188</v>
          </cell>
        </row>
        <row r="358">
          <cell r="C358" t="str">
            <v>BARTIER SERGE</v>
          </cell>
          <cell r="D358" t="str">
            <v>M</v>
          </cell>
          <cell r="E358" t="str">
            <v>CAMPHIN EN CAREMBAULT CYCLING TEAM</v>
          </cell>
          <cell r="F358">
            <v>23676</v>
          </cell>
          <cell r="G358" t="str">
            <v>Adulte Masculin 50/59 ans</v>
          </cell>
          <cell r="H358" t="str">
            <v>2022</v>
          </cell>
          <cell r="I358" t="str">
            <v>05999025677</v>
          </cell>
          <cell r="K358" t="str">
            <v>50/59 ans</v>
          </cell>
          <cell r="L358">
            <v>194</v>
          </cell>
        </row>
        <row r="359">
          <cell r="C359" t="str">
            <v>BENOIT KEVIN</v>
          </cell>
          <cell r="D359" t="str">
            <v>M</v>
          </cell>
          <cell r="E359" t="str">
            <v>CYCLO CLUB BERGUES</v>
          </cell>
          <cell r="F359">
            <v>33910</v>
          </cell>
          <cell r="G359" t="str">
            <v>Adulte Masculin 30/39 ans</v>
          </cell>
          <cell r="H359" t="str">
            <v>2022</v>
          </cell>
          <cell r="I359" t="str">
            <v>05999057240</v>
          </cell>
          <cell r="K359" t="e">
            <v>#N/A</v>
          </cell>
          <cell r="L359">
            <v>0</v>
          </cell>
        </row>
        <row r="360">
          <cell r="C360" t="str">
            <v>BISEAU ELIOT</v>
          </cell>
          <cell r="D360" t="str">
            <v>M</v>
          </cell>
          <cell r="E360" t="str">
            <v>VELO CLUB BAVAISIEN</v>
          </cell>
          <cell r="F360">
            <v>40532</v>
          </cell>
          <cell r="G360" t="str">
            <v>Jeune Masculin 11/12 ans</v>
          </cell>
          <cell r="H360" t="str">
            <v>2022</v>
          </cell>
          <cell r="I360" t="str">
            <v>05999072692</v>
          </cell>
          <cell r="K360" t="e">
            <v>#N/A</v>
          </cell>
          <cell r="L360">
            <v>0</v>
          </cell>
        </row>
        <row r="361">
          <cell r="C361" t="str">
            <v>BLAMPAIN JULIEN</v>
          </cell>
          <cell r="D361" t="str">
            <v>M</v>
          </cell>
          <cell r="E361" t="str">
            <v>TEAM BOUSIES</v>
          </cell>
          <cell r="F361">
            <v>35574</v>
          </cell>
          <cell r="G361" t="str">
            <v>Adulte Masculin 20/29 ans</v>
          </cell>
          <cell r="H361" t="str">
            <v>2022</v>
          </cell>
          <cell r="I361" t="str">
            <v>05999085423</v>
          </cell>
          <cell r="K361" t="e">
            <v>#N/A</v>
          </cell>
          <cell r="L361">
            <v>0</v>
          </cell>
        </row>
        <row r="362">
          <cell r="C362" t="str">
            <v>BLONDEL PEGGY</v>
          </cell>
          <cell r="D362" t="str">
            <v>F</v>
          </cell>
          <cell r="E362" t="str">
            <v>ESEG DOUAI</v>
          </cell>
          <cell r="F362">
            <v>28860</v>
          </cell>
          <cell r="G362" t="str">
            <v>Adulte Féminin 40/49 ans</v>
          </cell>
          <cell r="H362" t="str">
            <v>2022</v>
          </cell>
          <cell r="I362" t="str">
            <v>05999127597</v>
          </cell>
          <cell r="K362" t="e">
            <v>#N/A</v>
          </cell>
          <cell r="L362">
            <v>0</v>
          </cell>
        </row>
        <row r="363">
          <cell r="C363" t="str">
            <v>BOUCLY BENOIT</v>
          </cell>
          <cell r="D363" t="str">
            <v>M</v>
          </cell>
          <cell r="E363" t="str">
            <v>VELO CLUB ARMENTIERES</v>
          </cell>
          <cell r="F363">
            <v>25763</v>
          </cell>
          <cell r="G363" t="str">
            <v>Adulte Masculin 50/59 ans</v>
          </cell>
          <cell r="H363" t="str">
            <v>2022</v>
          </cell>
          <cell r="I363" t="str">
            <v>05999058057</v>
          </cell>
          <cell r="K363" t="e">
            <v>#N/A</v>
          </cell>
          <cell r="L363">
            <v>0</v>
          </cell>
        </row>
        <row r="364">
          <cell r="C364" t="str">
            <v>BUISSE LOUISE</v>
          </cell>
          <cell r="D364" t="str">
            <v>F</v>
          </cell>
          <cell r="E364" t="str">
            <v>VTT SAINT AMAND LES EAUX</v>
          </cell>
          <cell r="F364">
            <v>39713</v>
          </cell>
          <cell r="G364" t="str">
            <v>Jeune Féminin 13/14 ans</v>
          </cell>
          <cell r="H364" t="str">
            <v>2022</v>
          </cell>
          <cell r="I364" t="str">
            <v>05999040698</v>
          </cell>
          <cell r="K364" t="e">
            <v>#N/A</v>
          </cell>
          <cell r="L364">
            <v>0</v>
          </cell>
        </row>
        <row r="365">
          <cell r="C365" t="str">
            <v>BUISSE OLIVIER</v>
          </cell>
          <cell r="D365" t="str">
            <v>M</v>
          </cell>
          <cell r="E365" t="str">
            <v>VTT SAINT AMAND LES EAUX</v>
          </cell>
          <cell r="F365">
            <v>27671</v>
          </cell>
          <cell r="G365" t="str">
            <v>Adulte Masculin 40/49 ans</v>
          </cell>
          <cell r="H365" t="str">
            <v>2022</v>
          </cell>
          <cell r="I365" t="str">
            <v>05996216324</v>
          </cell>
          <cell r="K365" t="str">
            <v>40/49 ans</v>
          </cell>
          <cell r="L365">
            <v>226</v>
          </cell>
        </row>
        <row r="366">
          <cell r="C366" t="str">
            <v>CAULIER NICOLAS</v>
          </cell>
          <cell r="D366" t="str">
            <v>M</v>
          </cell>
          <cell r="E366" t="str">
            <v>CYCLO CLUB BERGUES</v>
          </cell>
          <cell r="F366">
            <v>26993</v>
          </cell>
          <cell r="G366" t="str">
            <v>Adulte Masculin 40/49 ans</v>
          </cell>
          <cell r="H366" t="str">
            <v>2022</v>
          </cell>
          <cell r="I366" t="str">
            <v>05994029057</v>
          </cell>
          <cell r="K366" t="e">
            <v>#N/A</v>
          </cell>
          <cell r="L366">
            <v>0</v>
          </cell>
        </row>
        <row r="367">
          <cell r="C367" t="str">
            <v>COASNE CLEMENT</v>
          </cell>
          <cell r="D367" t="str">
            <v>M</v>
          </cell>
          <cell r="E367" t="str">
            <v>ESEG DOUAI</v>
          </cell>
          <cell r="F367">
            <v>35149</v>
          </cell>
          <cell r="G367" t="str">
            <v>Adulte Masculin 20/29 ans</v>
          </cell>
          <cell r="H367" t="str">
            <v>2022</v>
          </cell>
          <cell r="I367" t="str">
            <v>05999085266</v>
          </cell>
          <cell r="K367" t="e">
            <v>#N/A</v>
          </cell>
          <cell r="L367">
            <v>0</v>
          </cell>
        </row>
        <row r="368">
          <cell r="C368" t="str">
            <v>COLLET LEO</v>
          </cell>
          <cell r="D368" t="str">
            <v>M</v>
          </cell>
          <cell r="E368" t="str">
            <v>ESEG DOUAI</v>
          </cell>
          <cell r="F368">
            <v>37129</v>
          </cell>
          <cell r="G368" t="str">
            <v>Adulte Masculin 20/29 ans</v>
          </cell>
          <cell r="H368" t="str">
            <v>2022</v>
          </cell>
          <cell r="I368" t="str">
            <v>05999069525</v>
          </cell>
          <cell r="K368" t="str">
            <v>20/29 ans</v>
          </cell>
          <cell r="L368">
            <v>134</v>
          </cell>
        </row>
        <row r="369">
          <cell r="C369" t="str">
            <v>CORNIL ERIC</v>
          </cell>
          <cell r="D369" t="str">
            <v>M</v>
          </cell>
          <cell r="E369" t="str">
            <v>VELO CLUB ARMENTIERES</v>
          </cell>
          <cell r="F369">
            <v>26188</v>
          </cell>
          <cell r="G369" t="str">
            <v>Adulte Masculin 50/59 ans</v>
          </cell>
          <cell r="H369" t="str">
            <v>2022</v>
          </cell>
          <cell r="I369" t="str">
            <v>05953099025</v>
          </cell>
          <cell r="K369" t="e">
            <v>#N/A</v>
          </cell>
          <cell r="L369">
            <v>0</v>
          </cell>
        </row>
        <row r="370">
          <cell r="C370" t="str">
            <v>CORNIL LEA</v>
          </cell>
          <cell r="D370" t="str">
            <v>F</v>
          </cell>
          <cell r="E370" t="str">
            <v>VELO CLUB ARMENTIERES</v>
          </cell>
          <cell r="F370">
            <v>42359</v>
          </cell>
          <cell r="G370" t="str">
            <v>Jeune Féminin 7/8 ans</v>
          </cell>
          <cell r="H370" t="str">
            <v>2022</v>
          </cell>
          <cell r="I370" t="str">
            <v>05999128419</v>
          </cell>
          <cell r="K370" t="e">
            <v>#N/A</v>
          </cell>
          <cell r="L370">
            <v>0</v>
          </cell>
        </row>
        <row r="371">
          <cell r="C371" t="str">
            <v>DEMAN SIMON</v>
          </cell>
          <cell r="D371" t="str">
            <v>M</v>
          </cell>
          <cell r="E371" t="str">
            <v>CLUB CYCLISTE VERLINGHEM</v>
          </cell>
          <cell r="F371">
            <v>35982</v>
          </cell>
          <cell r="G371" t="str">
            <v>Adulte Masculin 20/29 ans</v>
          </cell>
          <cell r="H371" t="str">
            <v>2022</v>
          </cell>
          <cell r="I371" t="str">
            <v>05999099326</v>
          </cell>
          <cell r="K371" t="e">
            <v>#N/A</v>
          </cell>
          <cell r="L371">
            <v>0</v>
          </cell>
        </row>
        <row r="372">
          <cell r="C372" t="str">
            <v>DENYS SEBASTIEN</v>
          </cell>
          <cell r="D372" t="str">
            <v>M</v>
          </cell>
          <cell r="E372" t="str">
            <v>VELO CLUB ARMENTIERES</v>
          </cell>
          <cell r="F372">
            <v>27554</v>
          </cell>
          <cell r="G372" t="str">
            <v>Adulte Masculin 40/49 ans</v>
          </cell>
          <cell r="H372" t="str">
            <v>2022</v>
          </cell>
          <cell r="I372" t="str">
            <v>05999057243</v>
          </cell>
          <cell r="K372" t="str">
            <v>40/49 ans</v>
          </cell>
          <cell r="L372">
            <v>161</v>
          </cell>
        </row>
        <row r="373">
          <cell r="C373" t="str">
            <v>DEPAEPE THIBAUT</v>
          </cell>
          <cell r="D373" t="str">
            <v>M</v>
          </cell>
          <cell r="E373" t="str">
            <v>VELO CLUB BAVAISIEN</v>
          </cell>
          <cell r="F373">
            <v>39242</v>
          </cell>
          <cell r="G373" t="str">
            <v>Jeune Masculin 15/16 ans</v>
          </cell>
          <cell r="H373" t="str">
            <v>2022</v>
          </cell>
          <cell r="I373" t="str">
            <v>05999128002</v>
          </cell>
          <cell r="K373" t="e">
            <v>#N/A</v>
          </cell>
          <cell r="L373">
            <v>0</v>
          </cell>
        </row>
        <row r="374">
          <cell r="C374" t="str">
            <v>DRUART JEROME</v>
          </cell>
          <cell r="D374" t="str">
            <v>M</v>
          </cell>
          <cell r="E374" t="str">
            <v>VELO CLUB BAVAISIEN</v>
          </cell>
          <cell r="F374">
            <v>28682</v>
          </cell>
          <cell r="G374" t="str">
            <v>Adulte Masculin 40/49 ans</v>
          </cell>
          <cell r="H374" t="str">
            <v>2022</v>
          </cell>
          <cell r="I374" t="str">
            <v>05999076457</v>
          </cell>
          <cell r="K374" t="e">
            <v>#N/A</v>
          </cell>
          <cell r="L374">
            <v>0</v>
          </cell>
        </row>
        <row r="375">
          <cell r="C375" t="str">
            <v>DRUART THIBAUT</v>
          </cell>
          <cell r="D375" t="str">
            <v>M</v>
          </cell>
          <cell r="E375" t="str">
            <v>VELO CLUB BAVAISIEN</v>
          </cell>
          <cell r="F375">
            <v>39642</v>
          </cell>
          <cell r="G375" t="str">
            <v>Jeune Masculin 13/14 ans</v>
          </cell>
          <cell r="H375" t="str">
            <v>2022</v>
          </cell>
          <cell r="I375" t="str">
            <v>05999109242</v>
          </cell>
          <cell r="K375" t="e">
            <v>#N/A</v>
          </cell>
          <cell r="L375">
            <v>0</v>
          </cell>
        </row>
        <row r="376">
          <cell r="C376" t="str">
            <v>DRUART THOMAS</v>
          </cell>
          <cell r="D376" t="str">
            <v>M</v>
          </cell>
          <cell r="E376" t="str">
            <v>VELO CLUB BAVAISIEN</v>
          </cell>
          <cell r="F376">
            <v>40639</v>
          </cell>
          <cell r="G376" t="str">
            <v>Jeune Masculin 11/12 ans</v>
          </cell>
          <cell r="H376" t="str">
            <v>2022</v>
          </cell>
          <cell r="I376" t="str">
            <v>05999109227</v>
          </cell>
          <cell r="K376" t="e">
            <v>#N/A</v>
          </cell>
          <cell r="L376">
            <v>0</v>
          </cell>
        </row>
        <row r="377">
          <cell r="C377" t="str">
            <v>DUCROT OWEN</v>
          </cell>
          <cell r="D377" t="str">
            <v>M</v>
          </cell>
          <cell r="E377" t="str">
            <v>VELO CLUB BAVAISIEN</v>
          </cell>
          <cell r="F377">
            <v>41299</v>
          </cell>
          <cell r="G377" t="str">
            <v>Jeune Masculin 9/10 ans</v>
          </cell>
          <cell r="H377" t="str">
            <v>2022</v>
          </cell>
          <cell r="I377" t="str">
            <v>05999127561</v>
          </cell>
          <cell r="K377" t="e">
            <v>#N/A</v>
          </cell>
          <cell r="L377">
            <v>0</v>
          </cell>
        </row>
        <row r="378">
          <cell r="C378" t="str">
            <v>FINET LORENZO</v>
          </cell>
          <cell r="D378" t="str">
            <v>M</v>
          </cell>
          <cell r="E378" t="str">
            <v>VELO CLUB BAVAISIEN</v>
          </cell>
          <cell r="F378">
            <v>41785</v>
          </cell>
          <cell r="G378" t="str">
            <v>Jeune Masculin 7/8 ans</v>
          </cell>
          <cell r="H378" t="str">
            <v>2022</v>
          </cell>
          <cell r="I378" t="str">
            <v>05999128003</v>
          </cell>
          <cell r="K378" t="e">
            <v>#N/A</v>
          </cell>
          <cell r="L378">
            <v>0</v>
          </cell>
        </row>
        <row r="379">
          <cell r="C379" t="str">
            <v>GOSSET ISABELLE</v>
          </cell>
          <cell r="D379" t="str">
            <v>F</v>
          </cell>
          <cell r="E379" t="str">
            <v>VTT SAINT AMAND LES EAUX</v>
          </cell>
          <cell r="F379">
            <v>26346</v>
          </cell>
          <cell r="G379" t="str">
            <v>Adulte Féminin 50 ans et plus</v>
          </cell>
          <cell r="H379" t="str">
            <v>2022</v>
          </cell>
          <cell r="I379" t="str">
            <v>05999112539</v>
          </cell>
          <cell r="K379" t="str">
            <v>Féminine</v>
          </cell>
          <cell r="L379">
            <v>330</v>
          </cell>
        </row>
        <row r="380">
          <cell r="C380" t="str">
            <v>GRAUX ERIC</v>
          </cell>
          <cell r="D380" t="str">
            <v>M</v>
          </cell>
          <cell r="E380" t="str">
            <v>CAMPHIN EN CAREMBAULT CYCLING TEAM</v>
          </cell>
          <cell r="F380">
            <v>26655</v>
          </cell>
          <cell r="G380" t="str">
            <v>Adulte Masculin 50/59 ans</v>
          </cell>
          <cell r="H380" t="str">
            <v>2022</v>
          </cell>
          <cell r="I380" t="str">
            <v>05999098170</v>
          </cell>
          <cell r="K380" t="e">
            <v>#N/A</v>
          </cell>
          <cell r="L380">
            <v>0</v>
          </cell>
        </row>
        <row r="381">
          <cell r="C381" t="str">
            <v>GRAUX ZELIE</v>
          </cell>
          <cell r="D381" t="str">
            <v>F</v>
          </cell>
          <cell r="E381" t="str">
            <v>CAMPHIN EN CAREMBAULT CYCLING TEAM</v>
          </cell>
          <cell r="F381">
            <v>38032</v>
          </cell>
          <cell r="G381" t="str">
            <v>Adulte Féminin 17/29 ans</v>
          </cell>
          <cell r="H381" t="str">
            <v>2022</v>
          </cell>
          <cell r="I381" t="str">
            <v>05999098171</v>
          </cell>
          <cell r="K381" t="str">
            <v>Féminine</v>
          </cell>
          <cell r="L381">
            <v>331</v>
          </cell>
        </row>
        <row r="382">
          <cell r="C382" t="str">
            <v>KNOCKAERT BRUNO</v>
          </cell>
          <cell r="D382" t="str">
            <v>M</v>
          </cell>
          <cell r="E382" t="str">
            <v>CLUB CYCLISTE VERLINGHEM</v>
          </cell>
          <cell r="F382">
            <v>22413</v>
          </cell>
          <cell r="G382" t="str">
            <v>Adulte Masculin 60 ans et plus</v>
          </cell>
          <cell r="H382" t="str">
            <v>2022</v>
          </cell>
          <cell r="I382" t="str">
            <v>05963119611</v>
          </cell>
          <cell r="K382" t="str">
            <v>60 et plus</v>
          </cell>
          <cell r="L382">
            <v>120</v>
          </cell>
        </row>
        <row r="383">
          <cell r="C383" t="str">
            <v>KNOCKAERT JULIEN</v>
          </cell>
          <cell r="D383" t="str">
            <v>M</v>
          </cell>
          <cell r="E383" t="str">
            <v>CLUB CYCLISTE VERLINGHEM</v>
          </cell>
          <cell r="F383">
            <v>30789</v>
          </cell>
          <cell r="G383" t="str">
            <v>Adulte Masculin 30/39 ans</v>
          </cell>
          <cell r="H383" t="str">
            <v>2022</v>
          </cell>
          <cell r="I383" t="str">
            <v>05963119612</v>
          </cell>
          <cell r="K383" t="e">
            <v>#N/A</v>
          </cell>
          <cell r="L383">
            <v>0</v>
          </cell>
        </row>
        <row r="384">
          <cell r="C384" t="str">
            <v>LEFAIT FLORINE</v>
          </cell>
          <cell r="D384" t="str">
            <v>F</v>
          </cell>
          <cell r="E384" t="str">
            <v>ESEG DOUAI</v>
          </cell>
          <cell r="F384">
            <v>33106</v>
          </cell>
          <cell r="G384" t="str">
            <v>Adulte Féminin 30/39 ans</v>
          </cell>
          <cell r="H384" t="str">
            <v>2022</v>
          </cell>
          <cell r="I384" t="str">
            <v>05999127598</v>
          </cell>
          <cell r="K384" t="e">
            <v>#N/A</v>
          </cell>
          <cell r="L384">
            <v>0</v>
          </cell>
        </row>
        <row r="385">
          <cell r="C385" t="str">
            <v>LEFEVRE SEBASTIEN</v>
          </cell>
          <cell r="D385" t="str">
            <v>M</v>
          </cell>
          <cell r="E385" t="str">
            <v>UNION VELOCIPEDIQUE FOURMISIENNE</v>
          </cell>
          <cell r="F385">
            <v>30571</v>
          </cell>
          <cell r="G385" t="str">
            <v>Adulte Masculin 30/39 ans</v>
          </cell>
          <cell r="H385" t="str">
            <v>2022</v>
          </cell>
          <cell r="I385" t="str">
            <v>05999111113</v>
          </cell>
          <cell r="K385" t="e">
            <v>#N/A</v>
          </cell>
          <cell r="L385">
            <v>0</v>
          </cell>
        </row>
        <row r="386">
          <cell r="C386" t="str">
            <v>LEFEVRE TOM</v>
          </cell>
          <cell r="D386" t="str">
            <v>M</v>
          </cell>
          <cell r="E386" t="str">
            <v>VELO CLUB BAVAISIEN</v>
          </cell>
          <cell r="F386">
            <v>38400</v>
          </cell>
          <cell r="G386" t="str">
            <v>Adulte Masculin 17/19 ans</v>
          </cell>
          <cell r="H386" t="str">
            <v>2022</v>
          </cell>
          <cell r="I386" t="str">
            <v>05999128004</v>
          </cell>
          <cell r="K386" t="e">
            <v>#N/A</v>
          </cell>
          <cell r="L386">
            <v>0</v>
          </cell>
        </row>
        <row r="387">
          <cell r="C387" t="str">
            <v>LEON MANON</v>
          </cell>
          <cell r="D387" t="str">
            <v>F</v>
          </cell>
          <cell r="E387" t="str">
            <v>VTT SAINT AMAND LES EAUX</v>
          </cell>
          <cell r="F387">
            <v>40569</v>
          </cell>
          <cell r="G387" t="str">
            <v>Jeune Féminin 11/12 ans</v>
          </cell>
          <cell r="H387" t="str">
            <v>2022</v>
          </cell>
          <cell r="I387" t="str">
            <v>05999128343</v>
          </cell>
          <cell r="K387" t="e">
            <v>#N/A</v>
          </cell>
          <cell r="L387">
            <v>0</v>
          </cell>
        </row>
        <row r="388">
          <cell r="C388" t="str">
            <v>LIEVIN FRANCK</v>
          </cell>
          <cell r="D388" t="str">
            <v>M</v>
          </cell>
          <cell r="E388" t="str">
            <v>VTT SAINT AMAND LES EAUX</v>
          </cell>
          <cell r="F388">
            <v>25750</v>
          </cell>
          <cell r="G388" t="str">
            <v>Adulte Masculin 50/59 ans</v>
          </cell>
          <cell r="H388" t="str">
            <v>2022</v>
          </cell>
          <cell r="I388" t="str">
            <v>05999023584</v>
          </cell>
          <cell r="K388" t="str">
            <v>50/59 ans</v>
          </cell>
          <cell r="L388">
            <v>87</v>
          </cell>
        </row>
        <row r="389">
          <cell r="C389" t="str">
            <v>LIEVIN LUCIE</v>
          </cell>
          <cell r="D389" t="str">
            <v>F</v>
          </cell>
          <cell r="E389" t="str">
            <v>VTT SAINT AMAND LES EAUX</v>
          </cell>
          <cell r="F389">
            <v>39456</v>
          </cell>
          <cell r="G389" t="str">
            <v>Jeune Féminin 13/14 ans</v>
          </cell>
          <cell r="H389" t="str">
            <v>2022</v>
          </cell>
          <cell r="I389" t="str">
            <v>05999057232</v>
          </cell>
          <cell r="K389" t="e">
            <v>#N/A</v>
          </cell>
          <cell r="L389">
            <v>0</v>
          </cell>
        </row>
        <row r="390">
          <cell r="C390" t="str">
            <v>LOCQUENEUX GABIN</v>
          </cell>
          <cell r="D390" t="str">
            <v>M</v>
          </cell>
          <cell r="E390" t="str">
            <v>VELO CLUB BAVAISIEN</v>
          </cell>
          <cell r="F390">
            <v>41592</v>
          </cell>
          <cell r="G390" t="str">
            <v>Jeune Masculin 9/10 ans</v>
          </cell>
          <cell r="H390" t="str">
            <v>2022</v>
          </cell>
          <cell r="I390" t="str">
            <v>05999122478</v>
          </cell>
          <cell r="K390" t="e">
            <v>#N/A</v>
          </cell>
          <cell r="L390">
            <v>0</v>
          </cell>
        </row>
        <row r="391">
          <cell r="C391" t="str">
            <v>LOISEL MATHIEU</v>
          </cell>
          <cell r="D391" t="str">
            <v>M</v>
          </cell>
          <cell r="E391" t="str">
            <v>ETOILE CYCLISTE FEIGNIES</v>
          </cell>
          <cell r="F391">
            <v>30970</v>
          </cell>
          <cell r="G391" t="str">
            <v>Adulte Masculin 30/39 ans</v>
          </cell>
          <cell r="H391" t="str">
            <v>2022</v>
          </cell>
          <cell r="I391" t="str">
            <v>05999109572</v>
          </cell>
          <cell r="K391" t="e">
            <v>#N/A</v>
          </cell>
          <cell r="L391">
            <v>0</v>
          </cell>
        </row>
        <row r="392">
          <cell r="C392" t="str">
            <v>LUDE AURELIEN</v>
          </cell>
          <cell r="D392" t="str">
            <v>M</v>
          </cell>
          <cell r="E392" t="str">
            <v>TEAM BOUSIES</v>
          </cell>
          <cell r="F392">
            <v>33270</v>
          </cell>
          <cell r="G392" t="str">
            <v>Adulte Masculin 30/39 ans</v>
          </cell>
          <cell r="H392" t="str">
            <v>2022</v>
          </cell>
          <cell r="I392" t="str">
            <v>05999124817</v>
          </cell>
          <cell r="K392" t="str">
            <v>30/39 ans</v>
          </cell>
          <cell r="L392">
            <v>148</v>
          </cell>
        </row>
        <row r="393">
          <cell r="C393" t="str">
            <v>MAGNIER GASPARD</v>
          </cell>
          <cell r="D393" t="str">
            <v>M</v>
          </cell>
          <cell r="E393" t="str">
            <v>VELO CLUB BAVAISIEN</v>
          </cell>
          <cell r="F393">
            <v>40744</v>
          </cell>
          <cell r="G393" t="str">
            <v>Jeune Masculin 11/12 ans</v>
          </cell>
          <cell r="H393" t="str">
            <v>2022</v>
          </cell>
          <cell r="I393" t="str">
            <v>05999103367</v>
          </cell>
          <cell r="K393" t="e">
            <v>#N/A</v>
          </cell>
          <cell r="L393">
            <v>0</v>
          </cell>
        </row>
        <row r="394">
          <cell r="C394" t="str">
            <v>MATHIEU ELIAN</v>
          </cell>
          <cell r="D394" t="str">
            <v>M</v>
          </cell>
          <cell r="E394" t="str">
            <v>VELO CLUB BAVAISIEN</v>
          </cell>
          <cell r="F394">
            <v>39134</v>
          </cell>
          <cell r="G394" t="str">
            <v>Jeune Masculin 15/16 ans</v>
          </cell>
          <cell r="H394" t="str">
            <v>2022</v>
          </cell>
          <cell r="I394" t="str">
            <v>05999127594</v>
          </cell>
          <cell r="K394" t="e">
            <v>#N/A</v>
          </cell>
          <cell r="L394">
            <v>0</v>
          </cell>
        </row>
        <row r="395">
          <cell r="C395" t="str">
            <v>MELICE HENRY</v>
          </cell>
          <cell r="D395" t="str">
            <v>M</v>
          </cell>
          <cell r="E395" t="str">
            <v>VELO CLUB BAVAISIEN</v>
          </cell>
          <cell r="F395">
            <v>41704</v>
          </cell>
          <cell r="G395" t="str">
            <v>Jeune Masculin 7/8 ans</v>
          </cell>
          <cell r="H395" t="str">
            <v>2022</v>
          </cell>
          <cell r="I395" t="str">
            <v>05999127562</v>
          </cell>
          <cell r="K395" t="e">
            <v>#N/A</v>
          </cell>
          <cell r="L395">
            <v>0</v>
          </cell>
        </row>
        <row r="396">
          <cell r="C396" t="str">
            <v>MEYNET THOMAS</v>
          </cell>
          <cell r="D396" t="str">
            <v>M</v>
          </cell>
          <cell r="E396" t="str">
            <v>VTT SAINT AMAND LES EAUX</v>
          </cell>
          <cell r="F396">
            <v>36712</v>
          </cell>
          <cell r="G396" t="str">
            <v>Adulte Masculin 20/29 ans</v>
          </cell>
          <cell r="H396" t="str">
            <v>2022</v>
          </cell>
          <cell r="I396" t="str">
            <v>05999124429</v>
          </cell>
          <cell r="K396" t="str">
            <v>20/29 ans</v>
          </cell>
          <cell r="L396">
            <v>129</v>
          </cell>
        </row>
        <row r="397">
          <cell r="C397" t="str">
            <v>MONNIER SEBASTIEN</v>
          </cell>
          <cell r="D397" t="str">
            <v>M</v>
          </cell>
          <cell r="E397" t="str">
            <v>TEAM BOUSIES</v>
          </cell>
          <cell r="F397">
            <v>29783</v>
          </cell>
          <cell r="G397" t="str">
            <v>Adulte Masculin 40/49 ans</v>
          </cell>
          <cell r="H397" t="str">
            <v>2022</v>
          </cell>
          <cell r="I397" t="str">
            <v>05999063249</v>
          </cell>
          <cell r="K397" t="e">
            <v>#N/A</v>
          </cell>
          <cell r="L397">
            <v>0</v>
          </cell>
        </row>
        <row r="398">
          <cell r="C398" t="str">
            <v>MOUFTIER LOUKA</v>
          </cell>
          <cell r="D398" t="str">
            <v>M</v>
          </cell>
          <cell r="E398" t="str">
            <v>VELO CLUB BAVAISIEN</v>
          </cell>
          <cell r="F398">
            <v>39329</v>
          </cell>
          <cell r="G398" t="str">
            <v>Jeune Masculin 15/16 ans</v>
          </cell>
          <cell r="H398" t="str">
            <v>2022</v>
          </cell>
          <cell r="I398" t="str">
            <v>05999127593</v>
          </cell>
          <cell r="K398" t="e">
            <v>#N/A</v>
          </cell>
          <cell r="L398">
            <v>0</v>
          </cell>
        </row>
        <row r="399">
          <cell r="C399" t="str">
            <v>NACHTERGAEL THEO</v>
          </cell>
          <cell r="D399" t="str">
            <v>M</v>
          </cell>
          <cell r="E399" t="str">
            <v>VELO CLUB BAVAISIEN</v>
          </cell>
          <cell r="F399">
            <v>37939</v>
          </cell>
          <cell r="G399" t="str">
            <v>Adulte Masculin 17/19 ans</v>
          </cell>
          <cell r="H399" t="str">
            <v>2022</v>
          </cell>
          <cell r="I399" t="str">
            <v>05999128005</v>
          </cell>
          <cell r="K399" t="e">
            <v>#N/A</v>
          </cell>
          <cell r="L399">
            <v>0</v>
          </cell>
        </row>
        <row r="400">
          <cell r="C400" t="str">
            <v>ORBIER CRISTOF</v>
          </cell>
          <cell r="D400" t="str">
            <v>M</v>
          </cell>
          <cell r="E400" t="str">
            <v>VTT SAINT AMAND LES EAUX</v>
          </cell>
          <cell r="F400">
            <v>26614</v>
          </cell>
          <cell r="G400" t="str">
            <v>Adulte Masculin 50/59 ans</v>
          </cell>
          <cell r="H400" t="str">
            <v>2022</v>
          </cell>
          <cell r="I400" t="str">
            <v>05999087378</v>
          </cell>
          <cell r="K400" t="e">
            <v>#N/A</v>
          </cell>
          <cell r="L400">
            <v>0</v>
          </cell>
        </row>
        <row r="401">
          <cell r="C401" t="str">
            <v>PLANQUE JEAN-BAPTISTE</v>
          </cell>
          <cell r="D401" t="str">
            <v>M</v>
          </cell>
          <cell r="E401" t="str">
            <v>VELO CLUB ARMENTIERES</v>
          </cell>
          <cell r="F401">
            <v>34896</v>
          </cell>
          <cell r="G401" t="str">
            <v>Adulte Masculin 20/29 ans</v>
          </cell>
          <cell r="H401" t="str">
            <v>2022</v>
          </cell>
          <cell r="I401" t="str">
            <v>05994063091</v>
          </cell>
          <cell r="K401" t="str">
            <v>20/29 ans</v>
          </cell>
          <cell r="L401">
            <v>122</v>
          </cell>
        </row>
        <row r="402">
          <cell r="C402" t="str">
            <v>PLANQUE LOÏC</v>
          </cell>
          <cell r="D402" t="str">
            <v>M</v>
          </cell>
          <cell r="E402" t="str">
            <v>VELO CLUB ARMENTIERES</v>
          </cell>
          <cell r="F402">
            <v>32019</v>
          </cell>
          <cell r="G402" t="str">
            <v>Adulte Masculin 30/39 ans</v>
          </cell>
          <cell r="H402" t="str">
            <v>2022</v>
          </cell>
          <cell r="I402" t="str">
            <v>05966155811</v>
          </cell>
          <cell r="K402" t="str">
            <v>30/39 ans</v>
          </cell>
          <cell r="L402">
            <v>53</v>
          </cell>
        </row>
        <row r="403">
          <cell r="C403" t="str">
            <v>PLANQUE OLIVIER</v>
          </cell>
          <cell r="D403" t="str">
            <v>M</v>
          </cell>
          <cell r="E403" t="str">
            <v>VELO CLUB ARMENTIERES</v>
          </cell>
          <cell r="F403">
            <v>22514</v>
          </cell>
          <cell r="G403" t="str">
            <v>Adulte Masculin 60 ans et plus</v>
          </cell>
          <cell r="H403" t="str">
            <v>2022</v>
          </cell>
          <cell r="I403" t="str">
            <v>05965164034</v>
          </cell>
          <cell r="K403" t="str">
            <v>60 et plus</v>
          </cell>
          <cell r="L403">
            <v>119</v>
          </cell>
        </row>
        <row r="404">
          <cell r="C404" t="str">
            <v>POUBLANG CYRILLE</v>
          </cell>
          <cell r="D404" t="str">
            <v>M</v>
          </cell>
          <cell r="E404" t="str">
            <v>CYCLO CLUB BERGUES</v>
          </cell>
          <cell r="F404">
            <v>33114</v>
          </cell>
          <cell r="G404" t="str">
            <v>Adulte Masculin 30/39 ans</v>
          </cell>
          <cell r="H404" t="str">
            <v>2022</v>
          </cell>
          <cell r="I404" t="str">
            <v>05999062292</v>
          </cell>
          <cell r="K404" t="e">
            <v>#N/A</v>
          </cell>
          <cell r="L404">
            <v>0</v>
          </cell>
        </row>
        <row r="405">
          <cell r="C405" t="str">
            <v>QUINZIN YOURI</v>
          </cell>
          <cell r="D405" t="str">
            <v>M</v>
          </cell>
          <cell r="E405" t="str">
            <v>TEAM BOUSIES</v>
          </cell>
          <cell r="F405">
            <v>32197</v>
          </cell>
          <cell r="G405" t="str">
            <v>Adulte Masculin 30/39 ans</v>
          </cell>
          <cell r="H405" t="str">
            <v>2022</v>
          </cell>
          <cell r="I405" t="str">
            <v>05999125288</v>
          </cell>
          <cell r="K405" t="e">
            <v>#N/A</v>
          </cell>
          <cell r="L405">
            <v>0</v>
          </cell>
        </row>
        <row r="406">
          <cell r="C406" t="str">
            <v>ROLLAND PASCAL</v>
          </cell>
          <cell r="D406" t="str">
            <v>M</v>
          </cell>
          <cell r="E406" t="str">
            <v>TEAM BOUSIES</v>
          </cell>
          <cell r="F406">
            <v>24328</v>
          </cell>
          <cell r="G406" t="str">
            <v>Adulte Masculin 50/59 ans</v>
          </cell>
          <cell r="H406" t="str">
            <v>2022</v>
          </cell>
          <cell r="I406" t="str">
            <v>05999017503</v>
          </cell>
          <cell r="K406" t="e">
            <v>#N/A</v>
          </cell>
          <cell r="L406">
            <v>0</v>
          </cell>
        </row>
        <row r="407">
          <cell r="C407" t="str">
            <v>ROULY ALEXIS</v>
          </cell>
          <cell r="D407" t="str">
            <v>M</v>
          </cell>
          <cell r="E407" t="str">
            <v>TEAM BOUSIES</v>
          </cell>
          <cell r="F407">
            <v>35552</v>
          </cell>
          <cell r="G407" t="str">
            <v>Adulte Masculin 20/29 ans</v>
          </cell>
          <cell r="H407" t="str">
            <v>2022</v>
          </cell>
          <cell r="I407" t="str">
            <v>05999124737</v>
          </cell>
          <cell r="K407" t="e">
            <v>#N/A</v>
          </cell>
          <cell r="L407">
            <v>0</v>
          </cell>
        </row>
        <row r="408">
          <cell r="C408" t="str">
            <v>ROULY TIMEO</v>
          </cell>
          <cell r="D408" t="str">
            <v>M</v>
          </cell>
          <cell r="E408" t="str">
            <v>TEAM BOUSIES</v>
          </cell>
          <cell r="F408">
            <v>42541</v>
          </cell>
          <cell r="G408" t="str">
            <v>Jeune Masculin 5/6 ans</v>
          </cell>
          <cell r="H408" t="str">
            <v>2022</v>
          </cell>
          <cell r="I408" t="str">
            <v>05999124738</v>
          </cell>
          <cell r="K408" t="e">
            <v>#N/A</v>
          </cell>
          <cell r="L408">
            <v>0</v>
          </cell>
        </row>
        <row r="409">
          <cell r="C409" t="str">
            <v>RUSSO ANTONIO</v>
          </cell>
          <cell r="D409" t="str">
            <v>M</v>
          </cell>
          <cell r="E409" t="str">
            <v>VELO CLUB ARMENTIERES</v>
          </cell>
          <cell r="F409">
            <v>21713</v>
          </cell>
          <cell r="G409" t="str">
            <v>Adulte Masculin 60 ans et plus</v>
          </cell>
          <cell r="H409" t="str">
            <v>2022</v>
          </cell>
          <cell r="I409" t="str">
            <v>05999025847</v>
          </cell>
          <cell r="K409" t="str">
            <v>60 et plus</v>
          </cell>
          <cell r="L409">
            <v>102</v>
          </cell>
        </row>
        <row r="410">
          <cell r="C410" t="str">
            <v>SCREVE THIBAUT</v>
          </cell>
          <cell r="D410" t="str">
            <v>M</v>
          </cell>
          <cell r="E410" t="str">
            <v>UNION VELOCIPEDIQUE FOURMISIENNE</v>
          </cell>
          <cell r="F410">
            <v>32707</v>
          </cell>
          <cell r="G410" t="str">
            <v>Adulte Masculin 30/39 ans</v>
          </cell>
          <cell r="H410" t="str">
            <v>2022</v>
          </cell>
          <cell r="I410" t="str">
            <v>05999128342</v>
          </cell>
          <cell r="K410" t="e">
            <v>#N/A</v>
          </cell>
          <cell r="L410">
            <v>0</v>
          </cell>
        </row>
        <row r="411">
          <cell r="C411" t="str">
            <v>SOUFFLET BENJAMIN</v>
          </cell>
          <cell r="D411" t="str">
            <v>M</v>
          </cell>
          <cell r="E411" t="str">
            <v>VELO CLUB BAVAISIEN</v>
          </cell>
          <cell r="F411">
            <v>39421</v>
          </cell>
          <cell r="G411" t="str">
            <v>Jeune Masculin 15/16 ans</v>
          </cell>
          <cell r="H411" t="str">
            <v>2022</v>
          </cell>
          <cell r="I411" t="str">
            <v>05999127607</v>
          </cell>
          <cell r="K411" t="e">
            <v>#N/A</v>
          </cell>
          <cell r="L411">
            <v>0</v>
          </cell>
        </row>
        <row r="412">
          <cell r="C412" t="str">
            <v>SOUFFLET VALENTIN</v>
          </cell>
          <cell r="D412" t="str">
            <v>M</v>
          </cell>
          <cell r="E412" t="str">
            <v>VELO CLUB BAVAISIEN</v>
          </cell>
          <cell r="F412">
            <v>41005</v>
          </cell>
          <cell r="G412" t="str">
            <v>Jeune Masculin 9/10 ans</v>
          </cell>
          <cell r="H412" t="str">
            <v>2022</v>
          </cell>
          <cell r="I412" t="str">
            <v>05999127609</v>
          </cell>
          <cell r="K412" t="e">
            <v>#N/A</v>
          </cell>
          <cell r="L412">
            <v>0</v>
          </cell>
        </row>
        <row r="413">
          <cell r="C413" t="str">
            <v>VALLETTE NICOLAS</v>
          </cell>
          <cell r="D413" t="str">
            <v>M</v>
          </cell>
          <cell r="E413" t="str">
            <v>HAVELUY CYCLO CLUB</v>
          </cell>
          <cell r="F413">
            <v>31647</v>
          </cell>
          <cell r="G413" t="str">
            <v>Adulte Masculin 30/39 ans</v>
          </cell>
          <cell r="H413" t="str">
            <v>2022</v>
          </cell>
          <cell r="I413" t="str">
            <v>05999066736</v>
          </cell>
          <cell r="K413" t="e">
            <v>#N/A</v>
          </cell>
          <cell r="L413">
            <v>0</v>
          </cell>
        </row>
        <row r="414">
          <cell r="C414" t="str">
            <v>VANHAVERBEKE MARTIN</v>
          </cell>
          <cell r="D414" t="str">
            <v>M</v>
          </cell>
          <cell r="E414" t="str">
            <v>VELO CLUB BAVAISIEN</v>
          </cell>
          <cell r="F414">
            <v>40523</v>
          </cell>
          <cell r="G414" t="str">
            <v>Jeune Masculin 11/12 ans</v>
          </cell>
          <cell r="H414" t="str">
            <v>2022</v>
          </cell>
          <cell r="I414" t="str">
            <v>05999127563</v>
          </cell>
          <cell r="K414" t="e">
            <v>#N/A</v>
          </cell>
          <cell r="L414">
            <v>0</v>
          </cell>
        </row>
        <row r="415">
          <cell r="C415" t="str">
            <v>VANWISSEN ANAICK</v>
          </cell>
          <cell r="D415" t="str">
            <v>M</v>
          </cell>
          <cell r="E415" t="str">
            <v>UNION VELOCIPEDIQUE FOURMISIENNE</v>
          </cell>
          <cell r="F415">
            <v>37633</v>
          </cell>
          <cell r="G415" t="str">
            <v>Adulte Masculin 17/19 ans</v>
          </cell>
          <cell r="H415" t="str">
            <v>2022</v>
          </cell>
          <cell r="I415" t="str">
            <v>05999026012</v>
          </cell>
          <cell r="K415" t="e">
            <v>#N/A</v>
          </cell>
          <cell r="L415">
            <v>0</v>
          </cell>
        </row>
        <row r="416">
          <cell r="C416" t="str">
            <v>VERBRUGGHE CHRISTOPHE</v>
          </cell>
          <cell r="D416" t="str">
            <v>M</v>
          </cell>
          <cell r="E416" t="str">
            <v>VELO CLUB ARMENTIERES</v>
          </cell>
          <cell r="F416">
            <v>24905</v>
          </cell>
          <cell r="G416" t="str">
            <v>Adulte Masculin 50/59 ans</v>
          </cell>
          <cell r="H416" t="str">
            <v>2022</v>
          </cell>
          <cell r="I416" t="str">
            <v>05994063158</v>
          </cell>
          <cell r="K416" t="e">
            <v>#N/A</v>
          </cell>
          <cell r="L416">
            <v>0</v>
          </cell>
        </row>
        <row r="417">
          <cell r="C417" t="str">
            <v>WAXIN MICKAEL</v>
          </cell>
          <cell r="D417" t="str">
            <v>M</v>
          </cell>
          <cell r="E417" t="str">
            <v>CLUB CYCLISTE VERLINGHEM</v>
          </cell>
          <cell r="F417">
            <v>32389</v>
          </cell>
          <cell r="G417" t="str">
            <v>Adulte Masculin 30/39 ans</v>
          </cell>
          <cell r="H417" t="str">
            <v>2022</v>
          </cell>
          <cell r="I417" t="str">
            <v>05999111359</v>
          </cell>
          <cell r="K417" t="str">
            <v>30/39 ans</v>
          </cell>
          <cell r="L417">
            <v>146</v>
          </cell>
        </row>
        <row r="418">
          <cell r="C418" t="str">
            <v>YALAOUI YANIS</v>
          </cell>
          <cell r="D418" t="str">
            <v>M</v>
          </cell>
          <cell r="E418" t="str">
            <v>UNION VELOCIPEDIQUE FOURMISIENNE</v>
          </cell>
          <cell r="F418">
            <v>37262</v>
          </cell>
          <cell r="G418" t="str">
            <v>Adulte Masculin 20/29 ans</v>
          </cell>
          <cell r="H418" t="str">
            <v>2022</v>
          </cell>
          <cell r="I418" t="str">
            <v>05999024634</v>
          </cell>
          <cell r="K418" t="e">
            <v>#N/A</v>
          </cell>
          <cell r="L418">
            <v>0</v>
          </cell>
        </row>
        <row r="419">
          <cell r="C419" t="str">
            <v>YALAOUI ZAKARIA</v>
          </cell>
          <cell r="D419" t="str">
            <v>M</v>
          </cell>
          <cell r="E419" t="str">
            <v>UNION VELOCIPEDIQUE FOURMISIENNE</v>
          </cell>
          <cell r="F419">
            <v>39296</v>
          </cell>
          <cell r="G419" t="str">
            <v>Jeune Masculin 15/16 ans</v>
          </cell>
          <cell r="H419" t="str">
            <v>2022</v>
          </cell>
          <cell r="I419" t="str">
            <v>05999029616</v>
          </cell>
          <cell r="K419" t="e">
            <v>#N/A</v>
          </cell>
          <cell r="L419">
            <v>0</v>
          </cell>
        </row>
        <row r="420">
          <cell r="C420" t="str">
            <v>ZELEC NICOLAS</v>
          </cell>
          <cell r="D420" t="str">
            <v>M</v>
          </cell>
          <cell r="E420" t="str">
            <v>TEAM BOUSIES</v>
          </cell>
          <cell r="F420">
            <v>31826</v>
          </cell>
          <cell r="G420" t="str">
            <v>Adulte Masculin 30/39 ans</v>
          </cell>
          <cell r="H420" t="str">
            <v>2022</v>
          </cell>
          <cell r="I420" t="str">
            <v>05999128020</v>
          </cell>
          <cell r="K420" t="e">
            <v>#N/A</v>
          </cell>
          <cell r="L420">
            <v>0</v>
          </cell>
        </row>
        <row r="421">
          <cell r="C421" t="str">
            <v>BONIT AMAURY</v>
          </cell>
          <cell r="D421" t="str">
            <v>M</v>
          </cell>
          <cell r="E421" t="str">
            <v>WINGLES PYRAMIDES PASSION VTT</v>
          </cell>
          <cell r="F421">
            <v>39478</v>
          </cell>
          <cell r="G421" t="str">
            <v>Jeune Masculin 13/14 ans</v>
          </cell>
          <cell r="H421" t="str">
            <v>2022</v>
          </cell>
          <cell r="I421" t="str">
            <v>06297023924</v>
          </cell>
          <cell r="K421" t="e">
            <v>#N/A</v>
          </cell>
          <cell r="L421">
            <v>0</v>
          </cell>
        </row>
        <row r="422">
          <cell r="C422" t="str">
            <v>BONIT LEANDRE</v>
          </cell>
          <cell r="D422" t="str">
            <v>M</v>
          </cell>
          <cell r="E422" t="str">
            <v>WINGLES PYRAMIDES PASSION VTT</v>
          </cell>
          <cell r="F422">
            <v>40434</v>
          </cell>
          <cell r="G422" t="str">
            <v>Jeune Masculin 11/12 ans</v>
          </cell>
          <cell r="H422" t="str">
            <v>2022</v>
          </cell>
          <cell r="I422" t="str">
            <v>06297033189</v>
          </cell>
          <cell r="K422" t="e">
            <v>#N/A</v>
          </cell>
          <cell r="L422">
            <v>0</v>
          </cell>
        </row>
        <row r="423">
          <cell r="C423" t="str">
            <v>BULTEL GAETAN</v>
          </cell>
          <cell r="D423" t="str">
            <v>M</v>
          </cell>
          <cell r="E423" t="str">
            <v>LOOS EN GOHELLE VELO CLUB LOOSSOIS</v>
          </cell>
          <cell r="F423">
            <v>38357</v>
          </cell>
          <cell r="G423" t="str">
            <v>Adulte Masculin 17/19 ans</v>
          </cell>
          <cell r="H423" t="str">
            <v>2022</v>
          </cell>
          <cell r="I423" t="str">
            <v>06297019637</v>
          </cell>
          <cell r="K423" t="e">
            <v>#N/A</v>
          </cell>
          <cell r="L423">
            <v>0</v>
          </cell>
        </row>
        <row r="424">
          <cell r="C424" t="str">
            <v>DECOTTIGNIES LUCAS</v>
          </cell>
          <cell r="D424" t="str">
            <v>M</v>
          </cell>
          <cell r="E424" t="str">
            <v>HENIN ETOILE CYCLISTE HENINOISE</v>
          </cell>
          <cell r="F424">
            <v>40068</v>
          </cell>
          <cell r="G424" t="str">
            <v>Jeune Masculin 13/14 ans</v>
          </cell>
          <cell r="H424" t="str">
            <v>2022</v>
          </cell>
          <cell r="I424" t="str">
            <v>06297095022</v>
          </cell>
          <cell r="K424" t="e">
            <v>#N/A</v>
          </cell>
          <cell r="L424">
            <v>0</v>
          </cell>
        </row>
        <row r="425">
          <cell r="C425" t="str">
            <v>DELIERS BALTHAZAR</v>
          </cell>
          <cell r="D425" t="str">
            <v>M</v>
          </cell>
          <cell r="E425" t="str">
            <v>CLUB CYCLISTE D'ISBERGUES MOLINGHEM</v>
          </cell>
          <cell r="F425">
            <v>36237</v>
          </cell>
          <cell r="G425" t="str">
            <v>Adulte Masculin 20/29 ans</v>
          </cell>
          <cell r="H425" t="str">
            <v>2022</v>
          </cell>
          <cell r="I425" t="str">
            <v>06297102212</v>
          </cell>
          <cell r="K425" t="str">
            <v>20/29 ans</v>
          </cell>
          <cell r="L425">
            <v>123</v>
          </cell>
        </row>
        <row r="426">
          <cell r="C426" t="str">
            <v>DEMEESTER KEVIN</v>
          </cell>
          <cell r="D426" t="str">
            <v>M</v>
          </cell>
          <cell r="E426" t="str">
            <v>WINGLES PYRAMIDES PASSION VTT</v>
          </cell>
          <cell r="F426">
            <v>32036</v>
          </cell>
          <cell r="G426" t="str">
            <v>Adulte Masculin 30/39 ans</v>
          </cell>
          <cell r="H426" t="str">
            <v>2022</v>
          </cell>
          <cell r="I426" t="str">
            <v>06297097288</v>
          </cell>
          <cell r="K426" t="str">
            <v>30/39 ans</v>
          </cell>
          <cell r="L426">
            <v>44</v>
          </cell>
        </row>
        <row r="427">
          <cell r="C427" t="str">
            <v>DOCQUOIS ARTHUR</v>
          </cell>
          <cell r="D427" t="str">
            <v>M</v>
          </cell>
          <cell r="E427" t="str">
            <v>WINGLES PYRAMIDES PASSION VTT</v>
          </cell>
          <cell r="F427">
            <v>36862</v>
          </cell>
          <cell r="G427" t="str">
            <v>Adulte Masculin 20/29 ans</v>
          </cell>
          <cell r="H427" t="str">
            <v>2022</v>
          </cell>
          <cell r="I427" t="str">
            <v>06297055595</v>
          </cell>
          <cell r="K427" t="e">
            <v>#N/A</v>
          </cell>
          <cell r="L427">
            <v>0</v>
          </cell>
        </row>
        <row r="428">
          <cell r="C428" t="str">
            <v>DOCQUOIS EMMANUEL</v>
          </cell>
          <cell r="D428" t="str">
            <v>M</v>
          </cell>
          <cell r="E428" t="str">
            <v>WINGLES PYRAMIDES PASSION VTT</v>
          </cell>
          <cell r="F428">
            <v>26594</v>
          </cell>
          <cell r="G428" t="str">
            <v>Adulte Masculin 50/59 ans</v>
          </cell>
          <cell r="H428" t="str">
            <v>2022</v>
          </cell>
          <cell r="I428" t="str">
            <v>06297055594</v>
          </cell>
          <cell r="K428" t="e">
            <v>#N/A</v>
          </cell>
          <cell r="L428">
            <v>0</v>
          </cell>
        </row>
        <row r="429">
          <cell r="C429" t="str">
            <v>DUMONT LUCIE</v>
          </cell>
          <cell r="D429" t="str">
            <v>F</v>
          </cell>
          <cell r="E429" t="str">
            <v>CLUB CYCLISTE D'ISBERGUES MOLINGHEM</v>
          </cell>
          <cell r="F429">
            <v>34550</v>
          </cell>
          <cell r="G429" t="str">
            <v>Adulte Féminin 17/29 ans</v>
          </cell>
          <cell r="H429" t="str">
            <v>2022</v>
          </cell>
          <cell r="I429" t="str">
            <v>06204811021</v>
          </cell>
          <cell r="K429" t="e">
            <v>#N/A</v>
          </cell>
          <cell r="L429">
            <v>0</v>
          </cell>
        </row>
        <row r="430">
          <cell r="C430" t="str">
            <v>DUMONT OLIVIER</v>
          </cell>
          <cell r="D430" t="str">
            <v>M</v>
          </cell>
          <cell r="E430" t="str">
            <v>CLUB CYCLISTE D'ISBERGUES MOLINGHEM</v>
          </cell>
          <cell r="F430">
            <v>24797</v>
          </cell>
          <cell r="G430" t="str">
            <v>Adulte Masculin 50/59 ans</v>
          </cell>
          <cell r="H430" t="str">
            <v>2022</v>
          </cell>
          <cell r="I430" t="str">
            <v>06204811020</v>
          </cell>
          <cell r="K430" t="e">
            <v>#N/A</v>
          </cell>
          <cell r="L430">
            <v>0</v>
          </cell>
        </row>
        <row r="431">
          <cell r="C431" t="str">
            <v>FRANCOIS TIMEO</v>
          </cell>
          <cell r="D431" t="str">
            <v>M</v>
          </cell>
          <cell r="E431" t="str">
            <v>LOOS EN GOHELLE VELO CLUB LOOSSOIS</v>
          </cell>
          <cell r="F431">
            <v>41212</v>
          </cell>
          <cell r="G431" t="str">
            <v>Jeune Masculin 9/10 ans</v>
          </cell>
          <cell r="H431" t="str">
            <v>2022</v>
          </cell>
          <cell r="I431" t="str">
            <v>06297094392</v>
          </cell>
          <cell r="K431" t="e">
            <v>#N/A</v>
          </cell>
          <cell r="L431">
            <v>0</v>
          </cell>
        </row>
        <row r="432">
          <cell r="C432" t="str">
            <v>LECOCQ CLEMENT</v>
          </cell>
          <cell r="D432" t="str">
            <v>M</v>
          </cell>
          <cell r="E432" t="str">
            <v>HENIN ETOILE CYCLISTE HENINOISE</v>
          </cell>
          <cell r="F432">
            <v>41236</v>
          </cell>
          <cell r="G432" t="str">
            <v>Jeune Masculin 9/10 ans</v>
          </cell>
          <cell r="H432" t="str">
            <v>2022</v>
          </cell>
          <cell r="I432" t="str">
            <v>06297104051</v>
          </cell>
          <cell r="K432" t="e">
            <v>#N/A</v>
          </cell>
          <cell r="L432">
            <v>0</v>
          </cell>
        </row>
        <row r="433">
          <cell r="C433" t="str">
            <v>LEFEBVRE BASTIEN</v>
          </cell>
          <cell r="D433" t="str">
            <v>M</v>
          </cell>
          <cell r="E433" t="str">
            <v>HENIN ETOILE CYCLISTE HENINOISE</v>
          </cell>
          <cell r="F433">
            <v>41162</v>
          </cell>
          <cell r="G433" t="str">
            <v>Jeune Masculin 9/10 ans</v>
          </cell>
          <cell r="H433" t="str">
            <v>2022</v>
          </cell>
          <cell r="I433" t="str">
            <v>06297076306</v>
          </cell>
          <cell r="K433" t="e">
            <v>#N/A</v>
          </cell>
          <cell r="L433">
            <v>0</v>
          </cell>
        </row>
        <row r="434">
          <cell r="C434" t="str">
            <v>LEROY ALAIN</v>
          </cell>
          <cell r="D434" t="str">
            <v>M</v>
          </cell>
          <cell r="E434" t="str">
            <v>WINGLES PYRAMIDES PASSION VTT</v>
          </cell>
          <cell r="F434">
            <v>22687</v>
          </cell>
          <cell r="G434" t="str">
            <v>Adulte Masculin 60 ans et plus</v>
          </cell>
          <cell r="H434" t="str">
            <v>2022</v>
          </cell>
          <cell r="I434" t="str">
            <v>06297016251</v>
          </cell>
          <cell r="K434" t="e">
            <v>#N/A</v>
          </cell>
          <cell r="L434">
            <v>0</v>
          </cell>
        </row>
        <row r="435">
          <cell r="C435" t="str">
            <v>POUTRAIN CHRISTOPHER</v>
          </cell>
          <cell r="D435" t="str">
            <v>M</v>
          </cell>
          <cell r="E435" t="str">
            <v>HENIN ETOILE CYCLISTE HENINOISE</v>
          </cell>
          <cell r="F435">
            <v>34483</v>
          </cell>
          <cell r="G435" t="str">
            <v>Adulte Masculin 20/29 ans</v>
          </cell>
          <cell r="H435" t="str">
            <v>2022</v>
          </cell>
          <cell r="I435" t="str">
            <v>06297097958</v>
          </cell>
          <cell r="K435" t="e">
            <v>#N/A</v>
          </cell>
          <cell r="L435">
            <v>0</v>
          </cell>
        </row>
        <row r="436">
          <cell r="C436" t="str">
            <v>YVART CHELSY</v>
          </cell>
          <cell r="D436" t="str">
            <v>F</v>
          </cell>
          <cell r="E436" t="str">
            <v>WINGLES PYRAMIDES PASSION VTT</v>
          </cell>
          <cell r="F436">
            <v>39939</v>
          </cell>
          <cell r="G436" t="str">
            <v>Jeune Féminin 13/14 ans</v>
          </cell>
          <cell r="H436" t="str">
            <v>2022</v>
          </cell>
          <cell r="I436" t="str">
            <v>06297029708</v>
          </cell>
          <cell r="K436" t="e">
            <v>#N/A</v>
          </cell>
          <cell r="L436">
            <v>0</v>
          </cell>
        </row>
        <row r="437">
          <cell r="C437" t="str">
            <v>YVART MINDY</v>
          </cell>
          <cell r="D437" t="str">
            <v>F</v>
          </cell>
          <cell r="E437" t="str">
            <v>WINGLES PYRAMIDES PASSION VTT</v>
          </cell>
          <cell r="F437">
            <v>38250</v>
          </cell>
          <cell r="G437" t="str">
            <v>Adulte Féminin 17/29 ans</v>
          </cell>
          <cell r="H437" t="str">
            <v>2022</v>
          </cell>
          <cell r="I437" t="str">
            <v>06297041804</v>
          </cell>
          <cell r="K437" t="str">
            <v>Féminine</v>
          </cell>
          <cell r="L437">
            <v>336</v>
          </cell>
        </row>
        <row r="438">
          <cell r="C438" t="str">
            <v>DUBRAY EMMA</v>
          </cell>
          <cell r="D438" t="str">
            <v>F</v>
          </cell>
          <cell r="E438" t="str">
            <v>LES VIKINGS VTT MARCHE NORDIQUE OHAIN</v>
          </cell>
          <cell r="F438">
            <v>41338</v>
          </cell>
          <cell r="G438" t="str">
            <v>Jeune Féminin 9/10 ans</v>
          </cell>
          <cell r="H438" t="str">
            <v>2022</v>
          </cell>
          <cell r="I438" t="str">
            <v>05999130322</v>
          </cell>
          <cell r="K438" t="e">
            <v>#N/A</v>
          </cell>
          <cell r="L438">
            <v>0</v>
          </cell>
        </row>
        <row r="439">
          <cell r="C439" t="str">
            <v>SIMPERE TIPHANIE</v>
          </cell>
          <cell r="D439" t="str">
            <v>F</v>
          </cell>
          <cell r="E439" t="str">
            <v>LES VIKINGS VTT MARCHE NORDIQUE OHAIN</v>
          </cell>
          <cell r="F439">
            <v>31757</v>
          </cell>
          <cell r="G439" t="str">
            <v>Adulte Féminin 30/39 ans</v>
          </cell>
          <cell r="H439" t="str">
            <v>2022</v>
          </cell>
          <cell r="I439" t="str">
            <v>05999130323</v>
          </cell>
          <cell r="K439" t="e">
            <v>#N/A</v>
          </cell>
          <cell r="L439">
            <v>0</v>
          </cell>
        </row>
        <row r="440">
          <cell r="C440" t="str">
            <v>TISSERANT EMMANUEL</v>
          </cell>
          <cell r="D440" t="str">
            <v>M</v>
          </cell>
          <cell r="E440" t="str">
            <v>LES VIKINGS VTT MARCHE NORDIQUE OHAIN</v>
          </cell>
          <cell r="F440">
            <v>29839</v>
          </cell>
          <cell r="G440" t="str">
            <v>Adulte Masculin 40/49 ans</v>
          </cell>
          <cell r="H440" t="str">
            <v>2022</v>
          </cell>
          <cell r="I440" t="str">
            <v>05999130324</v>
          </cell>
          <cell r="K440" t="e">
            <v>#N/A</v>
          </cell>
          <cell r="L440">
            <v>0</v>
          </cell>
        </row>
        <row r="441">
          <cell r="C441" t="str">
            <v>BLAMPAIN VICTORIEN</v>
          </cell>
          <cell r="D441" t="str">
            <v>M</v>
          </cell>
          <cell r="E441" t="str">
            <v>U.C. CAPELLOISE FOURMIES</v>
          </cell>
          <cell r="F441">
            <v>36987</v>
          </cell>
          <cell r="G441" t="str">
            <v>Adulte Masculin 20/29 ans</v>
          </cell>
          <cell r="H441" t="str">
            <v>2022</v>
          </cell>
          <cell r="I441" t="str">
            <v>05996224018</v>
          </cell>
          <cell r="K441" t="e">
            <v>#N/A</v>
          </cell>
          <cell r="L441">
            <v>0</v>
          </cell>
        </row>
        <row r="442">
          <cell r="C442" t="str">
            <v>HONORE CLEMENT</v>
          </cell>
          <cell r="D442" t="str">
            <v>M</v>
          </cell>
          <cell r="E442" t="str">
            <v>U.C. CAPELLOISE FOURMIES</v>
          </cell>
          <cell r="F442">
            <v>42426</v>
          </cell>
          <cell r="G442" t="str">
            <v>Jeune Masculin 5/6 ans</v>
          </cell>
          <cell r="H442" t="str">
            <v>2022</v>
          </cell>
          <cell r="I442" t="str">
            <v>05999130018</v>
          </cell>
          <cell r="K442" t="e">
            <v>#N/A</v>
          </cell>
          <cell r="L442">
            <v>0</v>
          </cell>
        </row>
        <row r="443">
          <cell r="C443" t="str">
            <v>BOUSSEMART MATHIS</v>
          </cell>
          <cell r="D443" t="str">
            <v>M</v>
          </cell>
          <cell r="E443" t="str">
            <v>VTT SAINT AMAND LES EAUX</v>
          </cell>
          <cell r="F443">
            <v>41827</v>
          </cell>
          <cell r="G443" t="str">
            <v>Jeune Masculin 7/8 ans</v>
          </cell>
          <cell r="H443" t="str">
            <v>2022</v>
          </cell>
          <cell r="I443" t="str">
            <v>05999129856</v>
          </cell>
          <cell r="K443" t="e">
            <v>#N/A</v>
          </cell>
          <cell r="L443">
            <v>0</v>
          </cell>
        </row>
        <row r="444">
          <cell r="C444" t="str">
            <v>BOUSSEMART NATHAN</v>
          </cell>
          <cell r="D444" t="str">
            <v>M</v>
          </cell>
          <cell r="E444" t="str">
            <v>VTT SAINT AMAND LES EAUX</v>
          </cell>
          <cell r="F444">
            <v>40362</v>
          </cell>
          <cell r="G444" t="str">
            <v>Jeune Masculin 11/12 ans</v>
          </cell>
          <cell r="H444" t="str">
            <v>2022</v>
          </cell>
          <cell r="I444" t="str">
            <v>05999129857</v>
          </cell>
          <cell r="K444" t="e">
            <v>#N/A</v>
          </cell>
          <cell r="L444">
            <v>0</v>
          </cell>
        </row>
        <row r="445">
          <cell r="C445" t="str">
            <v>BROSSE NICOLAS</v>
          </cell>
          <cell r="D445" t="str">
            <v>M</v>
          </cell>
          <cell r="E445" t="str">
            <v>VTT SAINT AMAND LES EAUX</v>
          </cell>
          <cell r="F445">
            <v>32347</v>
          </cell>
          <cell r="G445" t="str">
            <v>Adulte Masculin 30/39 ans</v>
          </cell>
          <cell r="H445" t="str">
            <v>2022</v>
          </cell>
          <cell r="I445" t="str">
            <v>05999129858</v>
          </cell>
          <cell r="K445" t="e">
            <v>#N/A</v>
          </cell>
          <cell r="L445">
            <v>0</v>
          </cell>
        </row>
        <row r="446">
          <cell r="C446" t="str">
            <v>COURNILLOUX PAUL</v>
          </cell>
          <cell r="D446" t="str">
            <v>M</v>
          </cell>
          <cell r="E446" t="str">
            <v>VTT SAINT AMAND LES EAUX</v>
          </cell>
          <cell r="F446">
            <v>36775</v>
          </cell>
          <cell r="G446" t="str">
            <v>Adulte Masculin 20/29 ans</v>
          </cell>
          <cell r="H446" t="str">
            <v>2022</v>
          </cell>
          <cell r="I446" t="str">
            <v>05999086373</v>
          </cell>
          <cell r="K446" t="str">
            <v>20/29 ans</v>
          </cell>
          <cell r="L446">
            <v>28</v>
          </cell>
        </row>
        <row r="447">
          <cell r="C447" t="str">
            <v>DELAHAYE QUENTIN</v>
          </cell>
          <cell r="D447" t="str">
            <v>M</v>
          </cell>
          <cell r="E447" t="str">
            <v>VTT SAINT AMAND LES EAUX</v>
          </cell>
          <cell r="F447">
            <v>39331</v>
          </cell>
          <cell r="G447" t="str">
            <v>Jeune Masculin 15/16 ans</v>
          </cell>
          <cell r="H447" t="str">
            <v>2022</v>
          </cell>
          <cell r="I447" t="str">
            <v>05999129859</v>
          </cell>
          <cell r="K447" t="e">
            <v>#N/A</v>
          </cell>
          <cell r="L447">
            <v>0</v>
          </cell>
        </row>
        <row r="448">
          <cell r="C448" t="str">
            <v>DUCHEINE BRUNO</v>
          </cell>
          <cell r="D448" t="str">
            <v>M</v>
          </cell>
          <cell r="E448" t="str">
            <v>TEAM PEVELE CAREMBAULT CYCLISME</v>
          </cell>
          <cell r="F448">
            <v>24222</v>
          </cell>
          <cell r="G448" t="str">
            <v>Adulte Masculin 50/59 ans</v>
          </cell>
          <cell r="H448" t="str">
            <v>2022</v>
          </cell>
          <cell r="I448" t="str">
            <v>05999129861</v>
          </cell>
          <cell r="K448" t="e">
            <v>#N/A</v>
          </cell>
          <cell r="L448">
            <v>0</v>
          </cell>
        </row>
        <row r="449">
          <cell r="C449" t="str">
            <v>HOURDEQUIN STÉPHANE</v>
          </cell>
          <cell r="D449" t="str">
            <v>M</v>
          </cell>
          <cell r="E449" t="str">
            <v>TEAM PEVELE CAREMBAULT CYCLISME</v>
          </cell>
          <cell r="F449">
            <v>28528</v>
          </cell>
          <cell r="G449" t="str">
            <v>Adulte Masculin 40/49 ans</v>
          </cell>
          <cell r="H449" t="str">
            <v>2022</v>
          </cell>
          <cell r="I449" t="str">
            <v>05999023286</v>
          </cell>
          <cell r="K449" t="e">
            <v>#N/A</v>
          </cell>
          <cell r="L449">
            <v>0</v>
          </cell>
        </row>
        <row r="450">
          <cell r="C450" t="str">
            <v>HUYMEN BATISTE</v>
          </cell>
          <cell r="D450" t="str">
            <v>M</v>
          </cell>
          <cell r="E450" t="str">
            <v>VTT SAINT AMAND LES EAUX</v>
          </cell>
          <cell r="F450">
            <v>39910</v>
          </cell>
          <cell r="G450" t="str">
            <v>Jeune Masculin 13/14 ans</v>
          </cell>
          <cell r="H450" t="str">
            <v>2022</v>
          </cell>
          <cell r="I450" t="str">
            <v>05999129860</v>
          </cell>
          <cell r="K450" t="e">
            <v>#N/A</v>
          </cell>
          <cell r="L450">
            <v>0</v>
          </cell>
        </row>
        <row r="451">
          <cell r="C451" t="str">
            <v>LEMAIRE MATHIS</v>
          </cell>
          <cell r="D451" t="str">
            <v>M</v>
          </cell>
          <cell r="E451" t="str">
            <v>TEAM PEVELE CAREMBAULT CYCLISME</v>
          </cell>
          <cell r="F451">
            <v>40283</v>
          </cell>
          <cell r="G451" t="str">
            <v>Jeune Masculin 11/12 ans</v>
          </cell>
          <cell r="H451" t="str">
            <v>2022</v>
          </cell>
          <cell r="I451" t="str">
            <v>05999129862</v>
          </cell>
          <cell r="K451" t="e">
            <v>#N/A</v>
          </cell>
          <cell r="L451">
            <v>0</v>
          </cell>
        </row>
        <row r="452">
          <cell r="C452" t="str">
            <v>PRISSETTE NATHAN</v>
          </cell>
          <cell r="D452" t="str">
            <v>M</v>
          </cell>
          <cell r="E452" t="str">
            <v>UNION VELOCIPEDIQUE JEUMONT MARPENT</v>
          </cell>
          <cell r="F452">
            <v>40432</v>
          </cell>
          <cell r="G452" t="str">
            <v>Jeune Masculin 11/12 ans</v>
          </cell>
          <cell r="H452" t="str">
            <v>2022</v>
          </cell>
          <cell r="I452" t="str">
            <v>05999127691</v>
          </cell>
          <cell r="K452" t="e">
            <v>#N/A</v>
          </cell>
          <cell r="L452">
            <v>0</v>
          </cell>
        </row>
        <row r="453">
          <cell r="C453" t="str">
            <v>QUENEE NOLANN</v>
          </cell>
          <cell r="D453" t="str">
            <v>M</v>
          </cell>
          <cell r="E453" t="str">
            <v>VTT SAINT AMAND LES EAUX</v>
          </cell>
          <cell r="F453">
            <v>39318</v>
          </cell>
          <cell r="G453" t="str">
            <v>Jeune Masculin 15/16 ans</v>
          </cell>
          <cell r="H453" t="str">
            <v>2022</v>
          </cell>
          <cell r="I453" t="str">
            <v>05999129867</v>
          </cell>
          <cell r="K453" t="e">
            <v>#N/A</v>
          </cell>
          <cell r="L453">
            <v>0</v>
          </cell>
        </row>
        <row r="454">
          <cell r="C454" t="str">
            <v>SEMLIL NOAM</v>
          </cell>
          <cell r="D454" t="str">
            <v>M</v>
          </cell>
          <cell r="E454" t="str">
            <v>TEAM PEVELE CAREMBAULT CYCLISME</v>
          </cell>
          <cell r="F454">
            <v>39107</v>
          </cell>
          <cell r="G454" t="str">
            <v>Jeune Masculin 15/16 ans</v>
          </cell>
          <cell r="H454" t="str">
            <v>2022</v>
          </cell>
          <cell r="I454" t="str">
            <v>05999129865</v>
          </cell>
          <cell r="K454" t="e">
            <v>#N/A</v>
          </cell>
          <cell r="L454">
            <v>0</v>
          </cell>
        </row>
        <row r="455">
          <cell r="C455" t="str">
            <v>VAN DIERENDONCK RAPHAEL</v>
          </cell>
          <cell r="D455" t="str">
            <v>M</v>
          </cell>
          <cell r="E455" t="str">
            <v>TEAM PEVELE CAREMBAULT CYCLISME</v>
          </cell>
          <cell r="F455">
            <v>39336</v>
          </cell>
          <cell r="G455" t="str">
            <v>Jeune Masculin 15/16 ans</v>
          </cell>
          <cell r="H455" t="str">
            <v>2022</v>
          </cell>
          <cell r="I455" t="str">
            <v>05999064841</v>
          </cell>
          <cell r="K455" t="e">
            <v>#N/A</v>
          </cell>
          <cell r="L455">
            <v>0</v>
          </cell>
        </row>
        <row r="456">
          <cell r="C456" t="str">
            <v>VOULOIR DOMINIQUE</v>
          </cell>
          <cell r="D456" t="str">
            <v>M</v>
          </cell>
          <cell r="E456" t="str">
            <v>TEAM PEVELE CAREMBAULT CYCLISME</v>
          </cell>
          <cell r="F456">
            <v>25929</v>
          </cell>
          <cell r="G456" t="str">
            <v>Adulte Masculin 50/59 ans</v>
          </cell>
          <cell r="H456" t="str">
            <v>2022</v>
          </cell>
          <cell r="I456" t="str">
            <v>05999025743</v>
          </cell>
          <cell r="K456" t="e">
            <v>#N/A</v>
          </cell>
          <cell r="L456">
            <v>0</v>
          </cell>
        </row>
        <row r="457">
          <cell r="C457" t="str">
            <v>AUTES EGON</v>
          </cell>
          <cell r="D457" t="str">
            <v>M</v>
          </cell>
          <cell r="E457" t="str">
            <v>TEAM PEVELE CAREMBAULT CYCLISME</v>
          </cell>
          <cell r="F457">
            <v>40866</v>
          </cell>
          <cell r="G457" t="str">
            <v>Jeune Masculin 11/12 ans</v>
          </cell>
          <cell r="H457" t="str">
            <v>2022</v>
          </cell>
          <cell r="I457" t="str">
            <v>05999129585</v>
          </cell>
          <cell r="K457" t="e">
            <v>#N/A</v>
          </cell>
          <cell r="L457">
            <v>0</v>
          </cell>
        </row>
        <row r="458">
          <cell r="C458" t="str">
            <v>BERTOLI THYMEO</v>
          </cell>
          <cell r="D458" t="str">
            <v>M</v>
          </cell>
          <cell r="E458" t="str">
            <v>TEAM PEVELE CAREMBAULT CYCLISME</v>
          </cell>
          <cell r="F458">
            <v>40530</v>
          </cell>
          <cell r="G458" t="str">
            <v>Jeune Masculin 11/12 ans</v>
          </cell>
          <cell r="H458" t="str">
            <v>2022</v>
          </cell>
          <cell r="I458" t="str">
            <v>05999129586</v>
          </cell>
          <cell r="K458" t="e">
            <v>#N/A</v>
          </cell>
          <cell r="L458">
            <v>0</v>
          </cell>
        </row>
        <row r="459">
          <cell r="C459" t="str">
            <v>BONNIFET TESSA</v>
          </cell>
          <cell r="D459" t="str">
            <v>F</v>
          </cell>
          <cell r="E459" t="str">
            <v>CYCLO CLUB WAVRIN</v>
          </cell>
          <cell r="F459">
            <v>40878</v>
          </cell>
          <cell r="G459" t="str">
            <v>Jeune Féminin 11/12 ans</v>
          </cell>
          <cell r="H459" t="str">
            <v>2022</v>
          </cell>
          <cell r="I459" t="str">
            <v>05999129806</v>
          </cell>
          <cell r="K459" t="e">
            <v>#N/A</v>
          </cell>
          <cell r="L459">
            <v>0</v>
          </cell>
        </row>
        <row r="460">
          <cell r="C460" t="str">
            <v>BONTE EDOUARD</v>
          </cell>
          <cell r="D460" t="str">
            <v>M</v>
          </cell>
          <cell r="E460" t="str">
            <v>TEAM PEVELE CAREMBAULT CYCLISME</v>
          </cell>
          <cell r="F460">
            <v>41626</v>
          </cell>
          <cell r="G460" t="str">
            <v>Jeune Masculin 9/10 ans</v>
          </cell>
          <cell r="H460" t="str">
            <v>2022</v>
          </cell>
          <cell r="I460" t="str">
            <v>05999129587</v>
          </cell>
          <cell r="K460" t="e">
            <v>#N/A</v>
          </cell>
          <cell r="L460">
            <v>0</v>
          </cell>
        </row>
        <row r="461">
          <cell r="C461" t="str">
            <v>BRANGER MATHIS</v>
          </cell>
          <cell r="D461" t="str">
            <v>M</v>
          </cell>
          <cell r="E461" t="str">
            <v>TEAM PEVELE CAREMBAULT CYCLISME</v>
          </cell>
          <cell r="F461">
            <v>38437</v>
          </cell>
          <cell r="G461" t="str">
            <v>Adulte Masculin 17/19 ans</v>
          </cell>
          <cell r="H461" t="str">
            <v>2022</v>
          </cell>
          <cell r="I461" t="str">
            <v>05999129588</v>
          </cell>
          <cell r="K461" t="e">
            <v>#N/A</v>
          </cell>
          <cell r="L461">
            <v>0</v>
          </cell>
        </row>
        <row r="462">
          <cell r="C462" t="str">
            <v>CAPPOEN JULES</v>
          </cell>
          <cell r="D462" t="str">
            <v>M</v>
          </cell>
          <cell r="E462" t="str">
            <v>TEAM PEVELE CAREMBAULT CYCLISME</v>
          </cell>
          <cell r="F462">
            <v>41379</v>
          </cell>
          <cell r="G462" t="str">
            <v>Jeune Masculin 9/10 ans</v>
          </cell>
          <cell r="H462" t="str">
            <v>2022</v>
          </cell>
          <cell r="I462" t="str">
            <v>05999129589</v>
          </cell>
          <cell r="K462" t="e">
            <v>#N/A</v>
          </cell>
          <cell r="L462">
            <v>0</v>
          </cell>
        </row>
        <row r="463">
          <cell r="C463" t="str">
            <v>CAPPOEN LOUISE</v>
          </cell>
          <cell r="D463" t="str">
            <v>F</v>
          </cell>
          <cell r="E463" t="str">
            <v>TEAM PEVELE CAREMBAULT CYCLISME</v>
          </cell>
          <cell r="F463">
            <v>42287</v>
          </cell>
          <cell r="G463" t="str">
            <v>Jeune Féminin 7/8 ans</v>
          </cell>
          <cell r="H463" t="str">
            <v>2022</v>
          </cell>
          <cell r="I463" t="str">
            <v>05999129590</v>
          </cell>
          <cell r="K463" t="e">
            <v>#N/A</v>
          </cell>
          <cell r="L463">
            <v>0</v>
          </cell>
        </row>
        <row r="464">
          <cell r="C464" t="str">
            <v>COLLAINTIER LOUIS</v>
          </cell>
          <cell r="D464" t="str">
            <v>M</v>
          </cell>
          <cell r="E464" t="str">
            <v>ESEG DOUAI</v>
          </cell>
          <cell r="F464">
            <v>39694</v>
          </cell>
          <cell r="G464" t="str">
            <v>Jeune Masculin 13/14 ans</v>
          </cell>
          <cell r="H464" t="str">
            <v>2022</v>
          </cell>
          <cell r="I464" t="str">
            <v>05999129617</v>
          </cell>
          <cell r="K464" t="e">
            <v>#N/A</v>
          </cell>
          <cell r="L464">
            <v>0</v>
          </cell>
        </row>
        <row r="465">
          <cell r="C465" t="str">
            <v>CONDETTE PIERRE</v>
          </cell>
          <cell r="D465" t="str">
            <v>M</v>
          </cell>
          <cell r="E465" t="str">
            <v>TEAM PEVELE CAREMBAULT CYCLISME</v>
          </cell>
          <cell r="F465">
            <v>41149</v>
          </cell>
          <cell r="G465" t="str">
            <v>Jeune Masculin 9/10 ans</v>
          </cell>
          <cell r="H465" t="str">
            <v>2022</v>
          </cell>
          <cell r="I465" t="str">
            <v>05999129592</v>
          </cell>
          <cell r="K465" t="e">
            <v>#N/A</v>
          </cell>
          <cell r="L465">
            <v>0</v>
          </cell>
        </row>
        <row r="466">
          <cell r="C466" t="str">
            <v>DANGELO AMAURY</v>
          </cell>
          <cell r="D466" t="str">
            <v>M</v>
          </cell>
          <cell r="E466" t="str">
            <v>TEAM PEVELE CAREMBAULT CYCLISME</v>
          </cell>
          <cell r="F466">
            <v>41961</v>
          </cell>
          <cell r="G466" t="str">
            <v>Jeune Masculin 7/8 ans</v>
          </cell>
          <cell r="H466" t="str">
            <v>2022</v>
          </cell>
          <cell r="I466" t="str">
            <v>05999129593</v>
          </cell>
          <cell r="K466" t="e">
            <v>#N/A</v>
          </cell>
          <cell r="L466">
            <v>0</v>
          </cell>
        </row>
        <row r="467">
          <cell r="C467" t="str">
            <v>DAVY AYMÉ</v>
          </cell>
          <cell r="D467" t="str">
            <v>M</v>
          </cell>
          <cell r="E467" t="str">
            <v>TEAM PEVELE CAREMBAULT CYCLISME</v>
          </cell>
          <cell r="F467">
            <v>41675</v>
          </cell>
          <cell r="G467" t="str">
            <v>Jeune Masculin 7/8 ans</v>
          </cell>
          <cell r="H467" t="str">
            <v>2022</v>
          </cell>
          <cell r="I467" t="str">
            <v>05999129594</v>
          </cell>
          <cell r="K467" t="e">
            <v>#N/A</v>
          </cell>
          <cell r="L467">
            <v>0</v>
          </cell>
        </row>
        <row r="468">
          <cell r="C468" t="str">
            <v>DEBRUILLE MATHYS</v>
          </cell>
          <cell r="D468" t="str">
            <v>M</v>
          </cell>
          <cell r="E468" t="str">
            <v>TEAM PEVELE CAREMBAULT CYCLISME</v>
          </cell>
          <cell r="F468">
            <v>39172</v>
          </cell>
          <cell r="G468" t="str">
            <v>Jeune Masculin 15/16 ans</v>
          </cell>
          <cell r="H468" t="str">
            <v>2022</v>
          </cell>
          <cell r="I468" t="str">
            <v>05999129595</v>
          </cell>
          <cell r="K468" t="e">
            <v>#N/A</v>
          </cell>
          <cell r="L468">
            <v>0</v>
          </cell>
        </row>
        <row r="469">
          <cell r="C469" t="str">
            <v>FLINOIS ROBIN</v>
          </cell>
          <cell r="D469" t="str">
            <v>M</v>
          </cell>
          <cell r="E469" t="str">
            <v>TEAM PEVELE CAREMBAULT CYCLISME</v>
          </cell>
          <cell r="F469">
            <v>40575</v>
          </cell>
          <cell r="G469" t="str">
            <v>Jeune Masculin 11/12 ans</v>
          </cell>
          <cell r="H469" t="str">
            <v>2022</v>
          </cell>
          <cell r="I469" t="str">
            <v>05999129599</v>
          </cell>
          <cell r="K469" t="e">
            <v>#N/A</v>
          </cell>
          <cell r="L469">
            <v>0</v>
          </cell>
        </row>
        <row r="470">
          <cell r="C470" t="str">
            <v>GEOFFROY INÈS</v>
          </cell>
          <cell r="D470" t="str">
            <v>F</v>
          </cell>
          <cell r="E470" t="str">
            <v>TEAM PEVELE CAREMBAULT CYCLISME</v>
          </cell>
          <cell r="F470">
            <v>39703</v>
          </cell>
          <cell r="G470" t="str">
            <v>Jeune Féminin 13/14 ans</v>
          </cell>
          <cell r="H470" t="str">
            <v>2022</v>
          </cell>
          <cell r="I470" t="str">
            <v>05999129600</v>
          </cell>
          <cell r="K470" t="e">
            <v>#N/A</v>
          </cell>
          <cell r="L470">
            <v>0</v>
          </cell>
        </row>
        <row r="471">
          <cell r="C471" t="str">
            <v>GEOFFROY JEAN FRANCOIS</v>
          </cell>
          <cell r="D471" t="str">
            <v>M</v>
          </cell>
          <cell r="E471" t="str">
            <v>TEAM PEVELE CAREMBAULT CYCLISME</v>
          </cell>
          <cell r="F471">
            <v>25351</v>
          </cell>
          <cell r="G471" t="str">
            <v>Adulte Masculin 50/59 ans</v>
          </cell>
          <cell r="H471" t="str">
            <v>2022</v>
          </cell>
          <cell r="I471" t="str">
            <v>05999066545</v>
          </cell>
          <cell r="K471" t="e">
            <v>#N/A</v>
          </cell>
          <cell r="L471">
            <v>0</v>
          </cell>
        </row>
        <row r="472">
          <cell r="C472" t="str">
            <v>GEOFFROY JULIETTE</v>
          </cell>
          <cell r="D472" t="str">
            <v>F</v>
          </cell>
          <cell r="E472" t="str">
            <v>TEAM PEVELE CAREMBAULT CYCLISME</v>
          </cell>
          <cell r="F472">
            <v>38366</v>
          </cell>
          <cell r="G472" t="str">
            <v>Adulte Féminin 17/29 ans</v>
          </cell>
          <cell r="H472" t="str">
            <v>2022</v>
          </cell>
          <cell r="I472" t="str">
            <v>05999129601</v>
          </cell>
          <cell r="K472" t="e">
            <v>#N/A</v>
          </cell>
          <cell r="L472">
            <v>0</v>
          </cell>
        </row>
        <row r="473">
          <cell r="C473" t="str">
            <v>GLORIAN CESAR</v>
          </cell>
          <cell r="D473" t="str">
            <v>M</v>
          </cell>
          <cell r="E473" t="str">
            <v>TEAM PEVELE CAREMBAULT CYCLISME</v>
          </cell>
          <cell r="F473">
            <v>41138</v>
          </cell>
          <cell r="G473" t="str">
            <v>Jeune Masculin 9/10 ans</v>
          </cell>
          <cell r="H473" t="str">
            <v>2022</v>
          </cell>
          <cell r="I473" t="str">
            <v>05999129602</v>
          </cell>
          <cell r="K473" t="e">
            <v>#N/A</v>
          </cell>
          <cell r="L473">
            <v>0</v>
          </cell>
        </row>
        <row r="474">
          <cell r="C474" t="str">
            <v>GOTTINIAUX MAXENCE</v>
          </cell>
          <cell r="D474" t="str">
            <v>M</v>
          </cell>
          <cell r="E474" t="str">
            <v>TEAM PEVELE CAREMBAULT CYCLISME</v>
          </cell>
          <cell r="F474">
            <v>41892</v>
          </cell>
          <cell r="G474" t="str">
            <v>Jeune Masculin 7/8 ans</v>
          </cell>
          <cell r="H474" t="str">
            <v>2022</v>
          </cell>
          <cell r="I474" t="str">
            <v>05999129603</v>
          </cell>
          <cell r="K474" t="e">
            <v>#N/A</v>
          </cell>
          <cell r="L474">
            <v>0</v>
          </cell>
        </row>
        <row r="475">
          <cell r="C475" t="str">
            <v>GOTTINIAUX YANN</v>
          </cell>
          <cell r="D475" t="str">
            <v>M</v>
          </cell>
          <cell r="E475" t="str">
            <v>TEAM PEVELE CAREMBAULT CYCLISME</v>
          </cell>
          <cell r="F475">
            <v>40499</v>
          </cell>
          <cell r="G475" t="str">
            <v>Jeune Masculin 11/12 ans</v>
          </cell>
          <cell r="H475" t="str">
            <v>2022</v>
          </cell>
          <cell r="I475" t="str">
            <v>05999129604</v>
          </cell>
          <cell r="K475" t="e">
            <v>#N/A</v>
          </cell>
          <cell r="L475">
            <v>0</v>
          </cell>
        </row>
        <row r="476">
          <cell r="C476" t="str">
            <v>HECQ ADAM</v>
          </cell>
          <cell r="D476" t="str">
            <v>M</v>
          </cell>
          <cell r="E476" t="str">
            <v>TEAM PEVELE CAREMBAULT CYCLISME</v>
          </cell>
          <cell r="F476">
            <v>40751</v>
          </cell>
          <cell r="G476" t="str">
            <v>Jeune Masculin 11/12 ans</v>
          </cell>
          <cell r="H476" t="str">
            <v>2022</v>
          </cell>
          <cell r="I476" t="str">
            <v>05999129605</v>
          </cell>
          <cell r="K476" t="e">
            <v>#N/A</v>
          </cell>
          <cell r="L476">
            <v>0</v>
          </cell>
        </row>
        <row r="477">
          <cell r="C477" t="str">
            <v>HENNEQUART NATHAN</v>
          </cell>
          <cell r="D477" t="str">
            <v>M</v>
          </cell>
          <cell r="E477" t="str">
            <v>CAMPHIN EN CAREMBAULT CYCLING TEAM</v>
          </cell>
          <cell r="F477">
            <v>35857</v>
          </cell>
          <cell r="G477" t="str">
            <v>Adulte Masculin 20/29 ans</v>
          </cell>
          <cell r="H477" t="str">
            <v>2022</v>
          </cell>
          <cell r="I477" t="str">
            <v>05999018278</v>
          </cell>
          <cell r="K477" t="e">
            <v>#N/A</v>
          </cell>
          <cell r="L477">
            <v>0</v>
          </cell>
        </row>
        <row r="478">
          <cell r="C478" t="str">
            <v>KLINCKEMAILLIE NOÉ</v>
          </cell>
          <cell r="D478" t="str">
            <v>M</v>
          </cell>
          <cell r="E478" t="str">
            <v>TEAM PEVELE CAREMBAULT CYCLISME</v>
          </cell>
          <cell r="F478">
            <v>40515</v>
          </cell>
          <cell r="G478" t="str">
            <v>Jeune Masculin 11/12 ans</v>
          </cell>
          <cell r="H478" t="str">
            <v>2022</v>
          </cell>
          <cell r="I478" t="str">
            <v>05999129608</v>
          </cell>
          <cell r="K478" t="e">
            <v>#N/A</v>
          </cell>
          <cell r="L478">
            <v>0</v>
          </cell>
        </row>
        <row r="479">
          <cell r="C479" t="str">
            <v>LEDOUX LAURENT</v>
          </cell>
          <cell r="D479" t="str">
            <v>M</v>
          </cell>
          <cell r="E479" t="str">
            <v>UNION SPORTIVE SAINT ANDRE</v>
          </cell>
          <cell r="F479">
            <v>27747</v>
          </cell>
          <cell r="G479" t="str">
            <v>Adulte Masculin 40/49 ans</v>
          </cell>
          <cell r="H479" t="str">
            <v>2022</v>
          </cell>
          <cell r="I479" t="str">
            <v>05955186189</v>
          </cell>
          <cell r="K479" t="e">
            <v>#N/A</v>
          </cell>
          <cell r="L479">
            <v>0</v>
          </cell>
        </row>
        <row r="480">
          <cell r="C480" t="str">
            <v>LEDOUX MATTEO</v>
          </cell>
          <cell r="D480" t="str">
            <v>M</v>
          </cell>
          <cell r="E480" t="str">
            <v>UNION SPORTIVE SAINT ANDRE</v>
          </cell>
          <cell r="F480">
            <v>38206</v>
          </cell>
          <cell r="G480" t="str">
            <v>Adulte Masculin 17/19 ans</v>
          </cell>
          <cell r="H480" t="str">
            <v>2022</v>
          </cell>
          <cell r="I480" t="str">
            <v>05999025993</v>
          </cell>
          <cell r="K480" t="e">
            <v>#N/A</v>
          </cell>
          <cell r="L480">
            <v>0</v>
          </cell>
        </row>
        <row r="481">
          <cell r="C481" t="str">
            <v>LETUFFE FLAVIE</v>
          </cell>
          <cell r="D481" t="str">
            <v>F</v>
          </cell>
          <cell r="E481" t="str">
            <v>CYCLO CLUB WAVRIN</v>
          </cell>
          <cell r="F481">
            <v>38187</v>
          </cell>
          <cell r="G481" t="str">
            <v>Adulte Féminin 17/29 ans</v>
          </cell>
          <cell r="H481" t="str">
            <v>2022</v>
          </cell>
          <cell r="I481" t="str">
            <v>05999018446</v>
          </cell>
          <cell r="K481" t="e">
            <v>#N/A</v>
          </cell>
          <cell r="L481">
            <v>0</v>
          </cell>
        </row>
        <row r="482">
          <cell r="C482" t="str">
            <v>LEUSIERE LUBIN</v>
          </cell>
          <cell r="D482" t="str">
            <v>M</v>
          </cell>
          <cell r="E482" t="str">
            <v>TEAM PEVELE CAREMBAULT CYCLISME</v>
          </cell>
          <cell r="F482">
            <v>41462</v>
          </cell>
          <cell r="G482" t="str">
            <v>Jeune Masculin 9/10 ans</v>
          </cell>
          <cell r="H482" t="str">
            <v>2022</v>
          </cell>
          <cell r="I482" t="str">
            <v>05999129610</v>
          </cell>
          <cell r="K482" t="e">
            <v>#N/A</v>
          </cell>
          <cell r="L482">
            <v>0</v>
          </cell>
        </row>
        <row r="483">
          <cell r="C483" t="str">
            <v>LEVEL GAUTHIER</v>
          </cell>
          <cell r="D483" t="str">
            <v>M</v>
          </cell>
          <cell r="E483" t="str">
            <v>TEAM PEVELE CAREMBAULT CYCLISME</v>
          </cell>
          <cell r="F483">
            <v>41271</v>
          </cell>
          <cell r="G483" t="str">
            <v>Jeune Masculin 9/10 ans</v>
          </cell>
          <cell r="H483" t="str">
            <v>2022</v>
          </cell>
          <cell r="I483" t="str">
            <v>05999129611</v>
          </cell>
          <cell r="K483" t="e">
            <v>#N/A</v>
          </cell>
          <cell r="L483">
            <v>0</v>
          </cell>
        </row>
        <row r="484">
          <cell r="C484" t="str">
            <v>MAESSE CEDRIC</v>
          </cell>
          <cell r="D484" t="str">
            <v>M</v>
          </cell>
          <cell r="E484" t="str">
            <v>TEAM PEVELE CAREMBAULT CYCLISME</v>
          </cell>
          <cell r="F484">
            <v>28198</v>
          </cell>
          <cell r="G484" t="str">
            <v>Adulte Masculin 40/49 ans</v>
          </cell>
          <cell r="H484" t="str">
            <v>2022</v>
          </cell>
          <cell r="I484" t="str">
            <v>05999105712</v>
          </cell>
          <cell r="K484" t="e">
            <v>#N/A</v>
          </cell>
          <cell r="L484">
            <v>0</v>
          </cell>
        </row>
        <row r="485">
          <cell r="C485" t="str">
            <v>PEROT LUCAS</v>
          </cell>
          <cell r="D485" t="str">
            <v>M</v>
          </cell>
          <cell r="E485" t="str">
            <v>LES VIKINGS VTT MARCHE NORDIQUE OHAIN</v>
          </cell>
          <cell r="F485">
            <v>39300</v>
          </cell>
          <cell r="G485" t="str">
            <v>Jeune Masculin 15/16 ans</v>
          </cell>
          <cell r="H485" t="str">
            <v>2022</v>
          </cell>
          <cell r="I485" t="str">
            <v>05999129490</v>
          </cell>
          <cell r="K485" t="e">
            <v>#N/A</v>
          </cell>
          <cell r="L485">
            <v>0</v>
          </cell>
        </row>
        <row r="486">
          <cell r="C486" t="str">
            <v>QUEHEN MARIUS</v>
          </cell>
          <cell r="D486" t="str">
            <v>M</v>
          </cell>
          <cell r="E486" t="str">
            <v>TEAM PEVELE CAREMBAULT CYCLISME</v>
          </cell>
          <cell r="F486">
            <v>39769</v>
          </cell>
          <cell r="G486" t="str">
            <v>Jeune Masculin 13/14 ans</v>
          </cell>
          <cell r="H486" t="str">
            <v>2022</v>
          </cell>
          <cell r="I486" t="str">
            <v>05999129613</v>
          </cell>
          <cell r="K486" t="e">
            <v>#N/A</v>
          </cell>
          <cell r="L486">
            <v>0</v>
          </cell>
        </row>
        <row r="487">
          <cell r="C487" t="str">
            <v>RAMACKERS HUGO</v>
          </cell>
          <cell r="D487" t="str">
            <v>M</v>
          </cell>
          <cell r="E487" t="str">
            <v>TEAM PEVELE CAREMBAULT CYCLISME</v>
          </cell>
          <cell r="F487">
            <v>39332</v>
          </cell>
          <cell r="G487" t="str">
            <v>Jeune Masculin 15/16 ans</v>
          </cell>
          <cell r="H487" t="str">
            <v>2022</v>
          </cell>
          <cell r="I487" t="str">
            <v>05999129614</v>
          </cell>
          <cell r="K487" t="e">
            <v>#N/A</v>
          </cell>
          <cell r="L487">
            <v>0</v>
          </cell>
        </row>
        <row r="488">
          <cell r="C488" t="str">
            <v>ROY AXEL</v>
          </cell>
          <cell r="D488" t="str">
            <v>M</v>
          </cell>
          <cell r="E488" t="str">
            <v>CYCLO CLUB WAVRIN</v>
          </cell>
          <cell r="F488">
            <v>39829</v>
          </cell>
          <cell r="G488" t="str">
            <v>Jeune Masculin 13/14 ans</v>
          </cell>
          <cell r="H488" t="str">
            <v>2022</v>
          </cell>
          <cell r="I488" t="str">
            <v>05999129805</v>
          </cell>
          <cell r="K488" t="e">
            <v>#N/A</v>
          </cell>
          <cell r="L488">
            <v>0</v>
          </cell>
        </row>
        <row r="489">
          <cell r="C489" t="str">
            <v>SIX NICOLAS</v>
          </cell>
          <cell r="D489" t="str">
            <v>M</v>
          </cell>
          <cell r="E489" t="str">
            <v>CAMPHIN EN CAREMBAULT CYCLING TEAM</v>
          </cell>
          <cell r="F489">
            <v>31146</v>
          </cell>
          <cell r="G489" t="str">
            <v>Adulte Masculin 30/39 ans</v>
          </cell>
          <cell r="H489" t="str">
            <v>2022</v>
          </cell>
          <cell r="I489" t="str">
            <v>05999023291</v>
          </cell>
          <cell r="K489" t="e">
            <v>#N/A</v>
          </cell>
          <cell r="L489">
            <v>0</v>
          </cell>
        </row>
        <row r="490">
          <cell r="C490" t="str">
            <v>SIX QUENTIN</v>
          </cell>
          <cell r="D490" t="str">
            <v>M</v>
          </cell>
          <cell r="E490" t="str">
            <v>CAMPHIN EN CAREMBAULT CYCLING TEAM</v>
          </cell>
          <cell r="F490">
            <v>37391</v>
          </cell>
          <cell r="G490" t="str">
            <v>Adulte Masculin 20/29 ans</v>
          </cell>
          <cell r="H490" t="str">
            <v>2022</v>
          </cell>
          <cell r="I490" t="str">
            <v>05999023289</v>
          </cell>
          <cell r="K490" t="e">
            <v>#N/A</v>
          </cell>
          <cell r="L490">
            <v>0</v>
          </cell>
        </row>
        <row r="491">
          <cell r="C491" t="str">
            <v>WOJTCZAK MAGALIE</v>
          </cell>
          <cell r="D491" t="str">
            <v>F</v>
          </cell>
          <cell r="E491" t="str">
            <v>TEAM PEVELE CAREMBAULT CYCLISME</v>
          </cell>
          <cell r="F491">
            <v>27832</v>
          </cell>
          <cell r="G491" t="str">
            <v>Adulte Féminin 40/49 ans</v>
          </cell>
          <cell r="H491" t="str">
            <v>2022</v>
          </cell>
          <cell r="I491" t="str">
            <v>05999066546</v>
          </cell>
          <cell r="K491" t="e">
            <v>#N/A</v>
          </cell>
          <cell r="L491">
            <v>0</v>
          </cell>
        </row>
        <row r="492">
          <cell r="C492" t="str">
            <v>GENIESSE REMI</v>
          </cell>
          <cell r="D492" t="str">
            <v>M</v>
          </cell>
          <cell r="E492" t="str">
            <v>ESEG DOUAI</v>
          </cell>
          <cell r="F492">
            <v>34999</v>
          </cell>
          <cell r="G492" t="str">
            <v>Adulte Masculin 20/29 ans</v>
          </cell>
          <cell r="H492" t="str">
            <v>2022</v>
          </cell>
          <cell r="I492" t="str">
            <v>05999058867</v>
          </cell>
          <cell r="K492" t="e">
            <v>#N/A</v>
          </cell>
          <cell r="L492">
            <v>0</v>
          </cell>
        </row>
        <row r="493">
          <cell r="C493" t="str">
            <v>MASSIN ALEXANDRE</v>
          </cell>
          <cell r="D493" t="str">
            <v>M</v>
          </cell>
          <cell r="E493" t="str">
            <v>ESEG DOUAI</v>
          </cell>
          <cell r="F493">
            <v>39343</v>
          </cell>
          <cell r="G493" t="str">
            <v>Jeune Masculin 15/16 ans</v>
          </cell>
          <cell r="H493" t="str">
            <v>2022</v>
          </cell>
          <cell r="I493" t="str">
            <v>05999127599</v>
          </cell>
          <cell r="K493" t="e">
            <v>#N/A</v>
          </cell>
          <cell r="L493">
            <v>0</v>
          </cell>
        </row>
        <row r="494">
          <cell r="C494" t="str">
            <v>OLIVIER ALEXANDRE</v>
          </cell>
          <cell r="D494" t="str">
            <v>M</v>
          </cell>
          <cell r="E494" t="str">
            <v>ESEG DOUAI</v>
          </cell>
          <cell r="F494">
            <v>34533</v>
          </cell>
          <cell r="G494" t="str">
            <v>Adulte Masculin 20/29 ans</v>
          </cell>
          <cell r="H494" t="str">
            <v>2022</v>
          </cell>
          <cell r="I494" t="str">
            <v>05996227089</v>
          </cell>
          <cell r="K494" t="e">
            <v>#N/A</v>
          </cell>
          <cell r="L494">
            <v>0</v>
          </cell>
        </row>
        <row r="495">
          <cell r="C495" t="str">
            <v>SIX CORENTIN</v>
          </cell>
          <cell r="D495" t="str">
            <v>M</v>
          </cell>
          <cell r="E495" t="str">
            <v>CAMPHIN EN CAREMBAULT CYCLING TEAM</v>
          </cell>
          <cell r="F495">
            <v>38218</v>
          </cell>
          <cell r="G495" t="str">
            <v>Adulte Masculin 17/19 ans</v>
          </cell>
          <cell r="H495" t="str">
            <v>2022</v>
          </cell>
          <cell r="I495" t="str">
            <v>05999023288</v>
          </cell>
          <cell r="K495" t="e">
            <v>#N/A</v>
          </cell>
          <cell r="L495">
            <v>0</v>
          </cell>
        </row>
        <row r="496">
          <cell r="C496" t="str">
            <v>SIX STEPHANE</v>
          </cell>
          <cell r="D496" t="str">
            <v>M</v>
          </cell>
          <cell r="E496" t="str">
            <v>CAMPHIN EN CAREMBAULT CYCLING TEAM</v>
          </cell>
          <cell r="F496">
            <v>29087</v>
          </cell>
          <cell r="G496" t="str">
            <v>Adulte Masculin 40/49 ans</v>
          </cell>
          <cell r="H496" t="str">
            <v>2022</v>
          </cell>
          <cell r="I496" t="str">
            <v>05999084982</v>
          </cell>
          <cell r="K496" t="e">
            <v>#N/A</v>
          </cell>
          <cell r="L496">
            <v>0</v>
          </cell>
        </row>
        <row r="497">
          <cell r="C497" t="str">
            <v>BERNARD MICHAEL</v>
          </cell>
          <cell r="D497" t="str">
            <v>M</v>
          </cell>
          <cell r="E497" t="str">
            <v>ENTENTE CYCLISTE FACHES-THUMESNIL RONCHIN</v>
          </cell>
          <cell r="F497">
            <v>30088</v>
          </cell>
          <cell r="G497" t="str">
            <v>Adulte Masculin 40/49 ans</v>
          </cell>
          <cell r="H497" t="str">
            <v>2022</v>
          </cell>
          <cell r="I497" t="str">
            <v>05999098043</v>
          </cell>
          <cell r="K497" t="e">
            <v>#N/A</v>
          </cell>
          <cell r="L497">
            <v>0</v>
          </cell>
        </row>
        <row r="498">
          <cell r="C498" t="str">
            <v>VANTHUYNE STEPHAN</v>
          </cell>
          <cell r="D498" t="str">
            <v>M</v>
          </cell>
          <cell r="E498" t="str">
            <v>ENTENTE CYCLISTE FACHES-THUMESNIL RONCHIN</v>
          </cell>
          <cell r="F498">
            <v>28228</v>
          </cell>
          <cell r="G498" t="str">
            <v>Adulte Masculin 40/49 ans</v>
          </cell>
          <cell r="H498" t="str">
            <v>2022</v>
          </cell>
          <cell r="I498" t="str">
            <v>05999098042</v>
          </cell>
          <cell r="K498" t="str">
            <v>40/49 ans</v>
          </cell>
          <cell r="L498">
            <v>74</v>
          </cell>
        </row>
        <row r="499">
          <cell r="C499" t="str">
            <v>DEBOCK JULIE</v>
          </cell>
          <cell r="D499" t="str">
            <v>F</v>
          </cell>
          <cell r="E499" t="str">
            <v>ETOILE CYCLISTE LIEU ST AMAND</v>
          </cell>
          <cell r="F499">
            <v>29554</v>
          </cell>
          <cell r="G499" t="str">
            <v>Adulte Féminin 40/49 ans</v>
          </cell>
          <cell r="H499" t="str">
            <v>2022</v>
          </cell>
          <cell r="I499" t="str">
            <v>05999129396</v>
          </cell>
          <cell r="K499" t="e">
            <v>#N/A</v>
          </cell>
          <cell r="L499">
            <v>0</v>
          </cell>
        </row>
        <row r="500">
          <cell r="C500" t="str">
            <v>DERIN MAXENCE</v>
          </cell>
          <cell r="D500" t="str">
            <v>M</v>
          </cell>
          <cell r="E500" t="str">
            <v>VELO CLUB SOLESMES</v>
          </cell>
          <cell r="F500">
            <v>31138</v>
          </cell>
          <cell r="G500" t="str">
            <v>Adulte Masculin 30/39 ans</v>
          </cell>
          <cell r="H500" t="str">
            <v>2022</v>
          </cell>
          <cell r="I500" t="str">
            <v>05999129121</v>
          </cell>
          <cell r="K500" t="e">
            <v>#N/A</v>
          </cell>
          <cell r="L500">
            <v>0</v>
          </cell>
        </row>
        <row r="501">
          <cell r="C501" t="str">
            <v>LORRIAUX JULIEN</v>
          </cell>
          <cell r="D501" t="str">
            <v>M</v>
          </cell>
          <cell r="E501" t="str">
            <v>VELO CLUB SOLESMES</v>
          </cell>
          <cell r="F501">
            <v>33114</v>
          </cell>
          <cell r="G501" t="str">
            <v>Adulte Masculin 30/39 ans</v>
          </cell>
          <cell r="H501" t="str">
            <v>2022</v>
          </cell>
          <cell r="I501" t="str">
            <v>05999107482</v>
          </cell>
          <cell r="K501" t="e">
            <v>#N/A</v>
          </cell>
          <cell r="L501">
            <v>0</v>
          </cell>
        </row>
        <row r="502">
          <cell r="C502" t="str">
            <v>PIAT JEREMY</v>
          </cell>
          <cell r="D502" t="str">
            <v>M</v>
          </cell>
          <cell r="E502" t="str">
            <v>ETOILE CYCLISTE LIEU ST AMAND</v>
          </cell>
          <cell r="F502">
            <v>28267</v>
          </cell>
          <cell r="G502" t="str">
            <v>Adulte Masculin 40/49 ans</v>
          </cell>
          <cell r="H502" t="str">
            <v>2022</v>
          </cell>
          <cell r="I502" t="str">
            <v>05999056748</v>
          </cell>
          <cell r="K502" t="str">
            <v>40/49 ans</v>
          </cell>
          <cell r="L502">
            <v>177</v>
          </cell>
        </row>
        <row r="503">
          <cell r="C503" t="str">
            <v>BOUMEDJERIA TOM</v>
          </cell>
          <cell r="D503" t="str">
            <v>M</v>
          </cell>
          <cell r="E503" t="str">
            <v>ASSOCIATION CYCLISTE DE CUINCY</v>
          </cell>
          <cell r="F503">
            <v>39283</v>
          </cell>
          <cell r="G503" t="str">
            <v>Jeune Masculin 15/16 ans</v>
          </cell>
          <cell r="H503" t="str">
            <v>2022</v>
          </cell>
          <cell r="I503" t="str">
            <v>05999113201</v>
          </cell>
          <cell r="K503" t="e">
            <v>#N/A</v>
          </cell>
          <cell r="L503">
            <v>0</v>
          </cell>
        </row>
        <row r="504">
          <cell r="C504" t="str">
            <v>CAILLEAU LAURENT</v>
          </cell>
          <cell r="D504" t="str">
            <v>M</v>
          </cell>
          <cell r="E504" t="str">
            <v>UNION VELOCIPEDIQUE FOURMISIENNE</v>
          </cell>
          <cell r="F504">
            <v>22908</v>
          </cell>
          <cell r="G504" t="str">
            <v>Adulte Masculin 60 ans et plus</v>
          </cell>
          <cell r="H504" t="str">
            <v>2022</v>
          </cell>
          <cell r="I504" t="str">
            <v>05999124507</v>
          </cell>
          <cell r="K504" t="e">
            <v>#N/A</v>
          </cell>
          <cell r="L504">
            <v>0</v>
          </cell>
        </row>
        <row r="505">
          <cell r="C505" t="str">
            <v>CAILLEAU MATTEO</v>
          </cell>
          <cell r="D505" t="str">
            <v>M</v>
          </cell>
          <cell r="E505" t="str">
            <v>UNION VELOCIPEDIQUE FOURMISIENNE</v>
          </cell>
          <cell r="F505">
            <v>41219</v>
          </cell>
          <cell r="G505" t="str">
            <v>Jeune Masculin 9/10 ans</v>
          </cell>
          <cell r="H505" t="str">
            <v>2022</v>
          </cell>
          <cell r="I505" t="str">
            <v>05999129163</v>
          </cell>
          <cell r="K505" t="e">
            <v>#N/A</v>
          </cell>
          <cell r="L505">
            <v>0</v>
          </cell>
        </row>
        <row r="506">
          <cell r="C506" t="str">
            <v>DESTEIRDT MICKAEL</v>
          </cell>
          <cell r="D506" t="str">
            <v>M</v>
          </cell>
          <cell r="E506" t="str">
            <v>TEAM POLICE HDFN - ROUBAIX</v>
          </cell>
          <cell r="F506">
            <v>30912</v>
          </cell>
          <cell r="G506" t="str">
            <v>Adulte Masculin 30/39 ans</v>
          </cell>
          <cell r="H506" t="str">
            <v>2022</v>
          </cell>
          <cell r="I506" t="str">
            <v>05999127976</v>
          </cell>
          <cell r="K506" t="e">
            <v>#N/A</v>
          </cell>
          <cell r="L506">
            <v>0</v>
          </cell>
        </row>
        <row r="507">
          <cell r="C507" t="str">
            <v>FONTAINE NOA</v>
          </cell>
          <cell r="D507" t="str">
            <v>M</v>
          </cell>
          <cell r="E507" t="str">
            <v>HAVELUY CYCLO CLUB</v>
          </cell>
          <cell r="F507">
            <v>40983</v>
          </cell>
          <cell r="G507" t="str">
            <v>Jeune Masculin 9/10 ans</v>
          </cell>
          <cell r="H507" t="str">
            <v>2022</v>
          </cell>
          <cell r="I507" t="str">
            <v>05999127623</v>
          </cell>
          <cell r="K507" t="e">
            <v>#N/A</v>
          </cell>
          <cell r="L507">
            <v>0</v>
          </cell>
        </row>
        <row r="508">
          <cell r="C508" t="str">
            <v>HENNEBIQUE CLEMENT</v>
          </cell>
          <cell r="D508" t="str">
            <v>M</v>
          </cell>
          <cell r="E508" t="str">
            <v>UNION VELOCIPEDIQUE FOURMISIENNE</v>
          </cell>
          <cell r="F508">
            <v>30976</v>
          </cell>
          <cell r="G508" t="str">
            <v>Adulte Masculin 30/39 ans</v>
          </cell>
          <cell r="H508" t="str">
            <v>2022</v>
          </cell>
          <cell r="I508" t="str">
            <v>05999015538</v>
          </cell>
          <cell r="K508" t="e">
            <v>#N/A</v>
          </cell>
          <cell r="L508">
            <v>0</v>
          </cell>
        </row>
        <row r="509">
          <cell r="C509" t="str">
            <v>LEFEVRE CAMILLE</v>
          </cell>
          <cell r="D509" t="str">
            <v>M</v>
          </cell>
          <cell r="E509" t="str">
            <v>UNION VELOCIPEDIQUE FOURMISIENNE</v>
          </cell>
          <cell r="F509">
            <v>42109</v>
          </cell>
          <cell r="G509" t="str">
            <v>Jeune Masculin 7/8 ans</v>
          </cell>
          <cell r="H509" t="str">
            <v>2022</v>
          </cell>
          <cell r="I509" t="str">
            <v>05999129164</v>
          </cell>
          <cell r="K509" t="e">
            <v>#N/A</v>
          </cell>
          <cell r="L509">
            <v>0</v>
          </cell>
        </row>
        <row r="510">
          <cell r="C510" t="str">
            <v>LEGUEUX RAPHAEL</v>
          </cell>
          <cell r="D510" t="str">
            <v>M</v>
          </cell>
          <cell r="E510" t="str">
            <v>UNION VELOCIPEDIQUE FOURMISIENNE</v>
          </cell>
          <cell r="F510">
            <v>42307</v>
          </cell>
          <cell r="G510" t="str">
            <v>Jeune Masculin 7/8 ans</v>
          </cell>
          <cell r="H510" t="str">
            <v>2022</v>
          </cell>
          <cell r="I510" t="str">
            <v>05999129165</v>
          </cell>
          <cell r="K510" t="e">
            <v>#N/A</v>
          </cell>
          <cell r="L510">
            <v>0</v>
          </cell>
        </row>
        <row r="511">
          <cell r="C511" t="str">
            <v>ROLLIN ESTEBAN</v>
          </cell>
          <cell r="D511" t="str">
            <v>M</v>
          </cell>
          <cell r="E511" t="str">
            <v>VELO CLUB DE L'ESCAUT ANZIN</v>
          </cell>
          <cell r="F511">
            <v>41171</v>
          </cell>
          <cell r="G511" t="str">
            <v>Jeune Masculin 9/10 ans</v>
          </cell>
          <cell r="H511" t="str">
            <v>2022</v>
          </cell>
          <cell r="I511" t="str">
            <v>05999129117</v>
          </cell>
          <cell r="K511" t="e">
            <v>#N/A</v>
          </cell>
          <cell r="L511">
            <v>0</v>
          </cell>
        </row>
        <row r="512">
          <cell r="C512" t="str">
            <v>SERANT ELLIE</v>
          </cell>
          <cell r="D512" t="str">
            <v>F</v>
          </cell>
          <cell r="E512" t="str">
            <v>UNION VELOCIPEDIQUE FOURMISIENNE</v>
          </cell>
          <cell r="F512">
            <v>40822</v>
          </cell>
          <cell r="G512" t="str">
            <v>Jeune Féminin 11/12 ans</v>
          </cell>
          <cell r="H512" t="str">
            <v>2022</v>
          </cell>
          <cell r="I512" t="str">
            <v>05999129166</v>
          </cell>
          <cell r="K512" t="e">
            <v>#N/A</v>
          </cell>
          <cell r="L512">
            <v>0</v>
          </cell>
        </row>
        <row r="513">
          <cell r="C513" t="str">
            <v>ALBERTINI LUDOVIC</v>
          </cell>
          <cell r="D513" t="str">
            <v>M</v>
          </cell>
          <cell r="E513" t="str">
            <v>VELO CLUB UNION HALLUIN</v>
          </cell>
          <cell r="F513">
            <v>28315</v>
          </cell>
          <cell r="G513" t="str">
            <v>Adulte Masculin 40/49 ans</v>
          </cell>
          <cell r="H513" t="str">
            <v>2022</v>
          </cell>
          <cell r="I513" t="str">
            <v>05994046793</v>
          </cell>
          <cell r="K513" t="e">
            <v>#N/A</v>
          </cell>
          <cell r="L513">
            <v>0</v>
          </cell>
        </row>
        <row r="514">
          <cell r="C514" t="str">
            <v>BRAMME HUGOO</v>
          </cell>
          <cell r="D514" t="str">
            <v>M</v>
          </cell>
          <cell r="E514" t="str">
            <v>VELO CLUB DE L'ESCAUT ANZIN</v>
          </cell>
          <cell r="F514">
            <v>40518</v>
          </cell>
          <cell r="G514" t="str">
            <v>Jeune Masculin 11/12 ans</v>
          </cell>
          <cell r="H514" t="str">
            <v>2022</v>
          </cell>
          <cell r="I514" t="str">
            <v>05999129118</v>
          </cell>
          <cell r="K514" t="e">
            <v>#N/A</v>
          </cell>
          <cell r="L514">
            <v>0</v>
          </cell>
        </row>
        <row r="515">
          <cell r="C515" t="str">
            <v>BROQUIN XAVIER</v>
          </cell>
          <cell r="D515" t="str">
            <v>M</v>
          </cell>
          <cell r="E515" t="str">
            <v>CYCLO CLUB BERGUES</v>
          </cell>
          <cell r="F515">
            <v>29529</v>
          </cell>
          <cell r="G515" t="str">
            <v>Adulte Masculin 40/49 ans</v>
          </cell>
          <cell r="H515" t="str">
            <v>2022</v>
          </cell>
          <cell r="I515" t="str">
            <v>05999098981</v>
          </cell>
          <cell r="K515" t="e">
            <v>#N/A</v>
          </cell>
          <cell r="L515">
            <v>0</v>
          </cell>
        </row>
        <row r="516">
          <cell r="C516" t="str">
            <v>DOOLAEGHE LEO</v>
          </cell>
          <cell r="D516" t="str">
            <v>M</v>
          </cell>
          <cell r="E516" t="str">
            <v>VELO CLUB UNION HALLUIN</v>
          </cell>
          <cell r="F516">
            <v>41446</v>
          </cell>
          <cell r="G516" t="str">
            <v>Jeune Masculin 9/10 ans</v>
          </cell>
          <cell r="H516" t="str">
            <v>2022</v>
          </cell>
          <cell r="I516" t="str">
            <v>05999129116</v>
          </cell>
          <cell r="K516" t="e">
            <v>#N/A</v>
          </cell>
          <cell r="L516">
            <v>0</v>
          </cell>
        </row>
        <row r="517">
          <cell r="C517" t="str">
            <v>DUMORTIER ANTOINE</v>
          </cell>
          <cell r="D517" t="str">
            <v>M</v>
          </cell>
          <cell r="E517" t="str">
            <v>VELO CLUB UNION HALLUIN</v>
          </cell>
          <cell r="F517">
            <v>32421</v>
          </cell>
          <cell r="G517" t="str">
            <v>Adulte Masculin 30/39 ans</v>
          </cell>
          <cell r="H517" t="str">
            <v>2022</v>
          </cell>
          <cell r="I517" t="str">
            <v>05999011709</v>
          </cell>
          <cell r="K517" t="e">
            <v>#N/A</v>
          </cell>
          <cell r="L517">
            <v>0</v>
          </cell>
        </row>
        <row r="518">
          <cell r="C518" t="str">
            <v>LASSELIN SOMME SASHA</v>
          </cell>
          <cell r="D518" t="str">
            <v>M</v>
          </cell>
          <cell r="E518" t="str">
            <v>VELO CLUB DE L'ESCAUT ANZIN</v>
          </cell>
          <cell r="F518">
            <v>40094</v>
          </cell>
          <cell r="G518" t="str">
            <v>Jeune Masculin 13/14 ans</v>
          </cell>
          <cell r="H518" t="str">
            <v>2022</v>
          </cell>
          <cell r="I518" t="str">
            <v>05999118207</v>
          </cell>
          <cell r="K518" t="e">
            <v>#N/A</v>
          </cell>
          <cell r="L518">
            <v>0</v>
          </cell>
        </row>
        <row r="519">
          <cell r="C519" t="str">
            <v>LEBRUN RODOLPHE</v>
          </cell>
          <cell r="D519" t="str">
            <v>M</v>
          </cell>
          <cell r="E519" t="str">
            <v>VELO CLUB SOLESMES</v>
          </cell>
          <cell r="F519">
            <v>30176</v>
          </cell>
          <cell r="G519" t="str">
            <v>Adulte Masculin 40/49 ans</v>
          </cell>
          <cell r="H519" t="str">
            <v>2022</v>
          </cell>
          <cell r="I519" t="str">
            <v>05999128669</v>
          </cell>
          <cell r="K519" t="e">
            <v>#N/A</v>
          </cell>
          <cell r="L519">
            <v>0</v>
          </cell>
        </row>
        <row r="520">
          <cell r="C520" t="str">
            <v>PELO CHRISTOPHE</v>
          </cell>
          <cell r="D520" t="str">
            <v>M</v>
          </cell>
          <cell r="E520" t="str">
            <v>VELO CLUB UNION HALLUIN</v>
          </cell>
          <cell r="F520">
            <v>30147</v>
          </cell>
          <cell r="G520" t="str">
            <v>Adulte Masculin 40/49 ans</v>
          </cell>
          <cell r="H520" t="str">
            <v>2022</v>
          </cell>
          <cell r="I520" t="str">
            <v>05999127220</v>
          </cell>
          <cell r="K520" t="e">
            <v>#N/A</v>
          </cell>
          <cell r="L520">
            <v>0</v>
          </cell>
        </row>
        <row r="521">
          <cell r="C521" t="str">
            <v>THORLET YANNICK</v>
          </cell>
          <cell r="D521" t="str">
            <v>M</v>
          </cell>
          <cell r="E521" t="str">
            <v>VELO CLUB DE L'ESCAUT ANZIN</v>
          </cell>
          <cell r="F521">
            <v>29857</v>
          </cell>
          <cell r="G521" t="str">
            <v>Adulte Masculin 40/49 ans</v>
          </cell>
          <cell r="H521" t="str">
            <v>2022</v>
          </cell>
          <cell r="I521" t="str">
            <v>05999128578</v>
          </cell>
          <cell r="K521" t="e">
            <v>#N/A</v>
          </cell>
          <cell r="L521">
            <v>0</v>
          </cell>
        </row>
        <row r="522">
          <cell r="C522" t="str">
            <v>VANDERMERSCH NOLAN</v>
          </cell>
          <cell r="D522" t="str">
            <v>M</v>
          </cell>
          <cell r="E522" t="str">
            <v>VELO CLUB UNION HALLUIN</v>
          </cell>
          <cell r="F522">
            <v>40122</v>
          </cell>
          <cell r="G522" t="str">
            <v>Jeune Masculin 13/14 ans</v>
          </cell>
          <cell r="H522" t="str">
            <v>2022</v>
          </cell>
          <cell r="I522" t="str">
            <v>05999109574</v>
          </cell>
        </row>
        <row r="523">
          <cell r="C523" t="str">
            <v>WINS STEPHANE</v>
          </cell>
          <cell r="D523" t="str">
            <v>M</v>
          </cell>
          <cell r="E523" t="str">
            <v>ETOILE CYCLISTE LIEU ST AMAND</v>
          </cell>
          <cell r="F523">
            <v>28838</v>
          </cell>
          <cell r="G523" t="str">
            <v>Adulte Masculin 40/49 ans</v>
          </cell>
          <cell r="H523" t="str">
            <v>2022</v>
          </cell>
          <cell r="I523" t="str">
            <v>05999111420</v>
          </cell>
        </row>
        <row r="524">
          <cell r="C524" t="str">
            <v>HETZEL FRANCK</v>
          </cell>
          <cell r="D524" t="str">
            <v>M</v>
          </cell>
          <cell r="E524" t="str">
            <v>ESPOIR CYCLISTE WAMBRECHIES MARQUETTE</v>
          </cell>
          <cell r="F524">
            <v>26959</v>
          </cell>
          <cell r="G524" t="str">
            <v>Adulte Masculin 40/49 ans</v>
          </cell>
          <cell r="H524" t="str">
            <v>2022</v>
          </cell>
          <cell r="I524" t="str">
            <v>05999128846</v>
          </cell>
        </row>
        <row r="525">
          <cell r="C525" t="str">
            <v>HUMEZ ADRIEN</v>
          </cell>
          <cell r="D525" t="str">
            <v>M</v>
          </cell>
          <cell r="E525" t="str">
            <v>ESPOIR CYCLISTE WAMBRECHIES MARQUETTE</v>
          </cell>
          <cell r="F525">
            <v>33543</v>
          </cell>
          <cell r="G525" t="str">
            <v>Adulte Masculin 30/39 ans</v>
          </cell>
          <cell r="H525" t="str">
            <v>2022</v>
          </cell>
          <cell r="I525" t="str">
            <v>05999124437</v>
          </cell>
        </row>
        <row r="526">
          <cell r="C526" t="str">
            <v>MENNESSON MARTIN</v>
          </cell>
          <cell r="D526" t="str">
            <v>M</v>
          </cell>
          <cell r="E526" t="str">
            <v>CYCLO CLUB WAVRIN</v>
          </cell>
          <cell r="F526">
            <v>40316</v>
          </cell>
          <cell r="G526" t="str">
            <v>Jeune Masculin 11/12 ans</v>
          </cell>
          <cell r="H526" t="str">
            <v>2022</v>
          </cell>
          <cell r="I526" t="str">
            <v>05999126275</v>
          </cell>
        </row>
        <row r="527">
          <cell r="C527" t="str">
            <v>DUBRUILLE CHRISTOPHE</v>
          </cell>
          <cell r="D527" t="str">
            <v>M</v>
          </cell>
          <cell r="E527" t="str">
            <v>ETOILE CYCLISTE AUBRY DU HAINAUT</v>
          </cell>
          <cell r="F527">
            <v>26106</v>
          </cell>
          <cell r="G527" t="str">
            <v>Adulte Masculin 50/59 ans</v>
          </cell>
          <cell r="H527" t="str">
            <v>2022</v>
          </cell>
          <cell r="I527" t="str">
            <v>05996217446</v>
          </cell>
        </row>
        <row r="528">
          <cell r="C528" t="str">
            <v>PORQUET LUDOVIC</v>
          </cell>
          <cell r="D528" t="str">
            <v>M</v>
          </cell>
          <cell r="E528" t="str">
            <v>ETOILE CYCLISTE AUBRY DU HAINAUT</v>
          </cell>
          <cell r="F528">
            <v>27973</v>
          </cell>
          <cell r="G528" t="str">
            <v>Adulte Masculin 40/49 ans</v>
          </cell>
          <cell r="H528" t="str">
            <v>2022</v>
          </cell>
          <cell r="I528" t="str">
            <v>05999128854</v>
          </cell>
        </row>
        <row r="529">
          <cell r="C529" t="str">
            <v>POTTIER HERVE</v>
          </cell>
          <cell r="D529" t="str">
            <v>M</v>
          </cell>
          <cell r="E529" t="str">
            <v>ETOILE CYCLISTE AUBRY DU HAINAUT</v>
          </cell>
          <cell r="F529">
            <v>26993</v>
          </cell>
          <cell r="G529" t="str">
            <v>Adulte Masculin 40/49 ans</v>
          </cell>
          <cell r="H529" t="str">
            <v>2022</v>
          </cell>
          <cell r="I529" t="str">
            <v>05999025645</v>
          </cell>
        </row>
        <row r="530">
          <cell r="C530" t="str">
            <v>BOUMMANE LEON</v>
          </cell>
          <cell r="D530" t="str">
            <v>M</v>
          </cell>
          <cell r="E530" t="str">
            <v>VELO CLUB DE L'ESCAUT ANZIN</v>
          </cell>
          <cell r="F530">
            <v>41570</v>
          </cell>
          <cell r="G530" t="str">
            <v>Jeune Masculin 9/10 ans</v>
          </cell>
          <cell r="H530" t="str">
            <v>2022</v>
          </cell>
          <cell r="I530" t="str">
            <v>05999128859</v>
          </cell>
        </row>
        <row r="531">
          <cell r="C531" t="str">
            <v>FERRO ORAZIO</v>
          </cell>
          <cell r="D531" t="str">
            <v>M</v>
          </cell>
          <cell r="E531" t="str">
            <v>TEAM B.B.L. HERGNIES</v>
          </cell>
          <cell r="F531">
            <v>37166</v>
          </cell>
          <cell r="G531" t="str">
            <v>Adulte Masculin 20/29 ans</v>
          </cell>
          <cell r="H531" t="str">
            <v>2022</v>
          </cell>
          <cell r="I531" t="str">
            <v>05999023389</v>
          </cell>
        </row>
        <row r="532">
          <cell r="C532" t="str">
            <v>HALLEMAN KENZO</v>
          </cell>
          <cell r="D532" t="str">
            <v>M</v>
          </cell>
          <cell r="E532" t="str">
            <v>VELO CLUB DE L'ESCAUT ANZIN</v>
          </cell>
          <cell r="F532">
            <v>40196</v>
          </cell>
          <cell r="G532" t="str">
            <v>Jeune Masculin 11/12 ans</v>
          </cell>
          <cell r="H532" t="str">
            <v>2022</v>
          </cell>
          <cell r="I532" t="str">
            <v>05999128860</v>
          </cell>
        </row>
        <row r="533">
          <cell r="C533" t="str">
            <v>MASONI LILIAN</v>
          </cell>
          <cell r="D533" t="str">
            <v>M</v>
          </cell>
          <cell r="E533" t="str">
            <v>VELO CLUB DE L'ESCAUT ANZIN</v>
          </cell>
          <cell r="F533">
            <v>39817</v>
          </cell>
          <cell r="G533" t="str">
            <v>Jeune Masculin 13/14 ans</v>
          </cell>
          <cell r="H533" t="str">
            <v>2022</v>
          </cell>
          <cell r="I533" t="str">
            <v>05999128862</v>
          </cell>
        </row>
        <row r="534">
          <cell r="C534" t="str">
            <v>PIETRUCHA GABRIEL</v>
          </cell>
          <cell r="D534" t="str">
            <v>M</v>
          </cell>
          <cell r="E534" t="str">
            <v>VELO CLUB DE L'ESCAUT ANZIN</v>
          </cell>
          <cell r="F534">
            <v>41409</v>
          </cell>
          <cell r="G534" t="str">
            <v>Jeune Masculin 9/10 ans</v>
          </cell>
          <cell r="H534" t="str">
            <v>2022</v>
          </cell>
          <cell r="I534" t="str">
            <v>05999112130</v>
          </cell>
        </row>
        <row r="535">
          <cell r="C535" t="str">
            <v>SANCHEZ JULES</v>
          </cell>
          <cell r="D535" t="str">
            <v>M</v>
          </cell>
          <cell r="E535" t="str">
            <v>VELO CLUB DE L'ESCAUT ANZIN</v>
          </cell>
          <cell r="F535">
            <v>40031</v>
          </cell>
          <cell r="G535" t="str">
            <v>Jeune Masculin 13/14 ans</v>
          </cell>
          <cell r="H535" t="str">
            <v>2022</v>
          </cell>
          <cell r="I535" t="str">
            <v>05999128861</v>
          </cell>
        </row>
        <row r="536">
          <cell r="C536" t="str">
            <v>VAN MUYLEN MAXIME</v>
          </cell>
          <cell r="D536" t="str">
            <v>M</v>
          </cell>
          <cell r="E536" t="str">
            <v>VELO CLUB DE L'ESCAUT ANZIN</v>
          </cell>
          <cell r="F536">
            <v>38123</v>
          </cell>
          <cell r="G536" t="str">
            <v>Adulte Masculin 17/19 ans</v>
          </cell>
          <cell r="H536" t="str">
            <v>2022</v>
          </cell>
          <cell r="I536" t="str">
            <v>05999052627</v>
          </cell>
        </row>
        <row r="537">
          <cell r="C537" t="str">
            <v>BAILLARD LOUIS</v>
          </cell>
          <cell r="D537" t="str">
            <v>M</v>
          </cell>
          <cell r="E537" t="str">
            <v>ETOILE CYCLISTE LIEU ST AMAND</v>
          </cell>
          <cell r="F537">
            <v>40505</v>
          </cell>
          <cell r="G537" t="str">
            <v>Jeune Masculin 11/12 ans</v>
          </cell>
          <cell r="H537" t="str">
            <v>2022</v>
          </cell>
          <cell r="I537" t="str">
            <v>05999124146</v>
          </cell>
        </row>
        <row r="538">
          <cell r="C538" t="str">
            <v>DEPRES TOM</v>
          </cell>
          <cell r="D538" t="str">
            <v>M</v>
          </cell>
          <cell r="E538" t="str">
            <v>ETOILE CYCLISTE LIEU ST AMAND</v>
          </cell>
          <cell r="F538">
            <v>41949</v>
          </cell>
          <cell r="G538" t="str">
            <v>Jeune Masculin 7/8 ans</v>
          </cell>
          <cell r="H538" t="str">
            <v>2022</v>
          </cell>
          <cell r="I538" t="str">
            <v>05999107820</v>
          </cell>
        </row>
        <row r="539">
          <cell r="C539" t="str">
            <v>DELANGUE THOMAS</v>
          </cell>
          <cell r="D539" t="str">
            <v>M</v>
          </cell>
          <cell r="E539" t="str">
            <v>NEW ORANGE TEAM BOUSBECQUE</v>
          </cell>
          <cell r="F539">
            <v>36446</v>
          </cell>
          <cell r="G539" t="str">
            <v>Adulte Masculin 20/29 ans</v>
          </cell>
          <cell r="H539" t="str">
            <v>2022</v>
          </cell>
          <cell r="I539" t="str">
            <v>05999105851</v>
          </cell>
        </row>
        <row r="540">
          <cell r="C540" t="str">
            <v>ANCEAU JEAN BERNARD</v>
          </cell>
          <cell r="D540" t="str">
            <v>M</v>
          </cell>
          <cell r="E540" t="str">
            <v>ASSOCIATION CYCLISTE D'ETROEUNGT</v>
          </cell>
          <cell r="F540">
            <v>24980</v>
          </cell>
          <cell r="G540" t="str">
            <v>Adulte Masculin 50/59 ans</v>
          </cell>
          <cell r="H540" t="str">
            <v>2022</v>
          </cell>
          <cell r="I540" t="str">
            <v>05999067171</v>
          </cell>
        </row>
        <row r="541">
          <cell r="C541" t="str">
            <v>BAQUE JEAN-MICHEL</v>
          </cell>
          <cell r="D541" t="str">
            <v>M</v>
          </cell>
          <cell r="E541" t="str">
            <v>CYCLO CLUB WAVRIN</v>
          </cell>
          <cell r="F541">
            <v>24984</v>
          </cell>
          <cell r="G541" t="str">
            <v>Adulte Masculin 50/59 ans</v>
          </cell>
          <cell r="H541" t="str">
            <v>2022</v>
          </cell>
          <cell r="I541" t="str">
            <v>05999128857</v>
          </cell>
        </row>
        <row r="542">
          <cell r="C542" t="str">
            <v>BLEARD BAPTISTE</v>
          </cell>
          <cell r="D542" t="str">
            <v>M</v>
          </cell>
          <cell r="E542" t="str">
            <v>CYCLO CLUB WAVRIN</v>
          </cell>
          <cell r="F542">
            <v>38366</v>
          </cell>
          <cell r="G542" t="str">
            <v>Adulte Masculin 17/19 ans</v>
          </cell>
          <cell r="H542" t="str">
            <v>2022</v>
          </cell>
          <cell r="I542" t="str">
            <v>05999124530</v>
          </cell>
        </row>
        <row r="543">
          <cell r="C543" t="str">
            <v>BROUTIN ERIC</v>
          </cell>
          <cell r="D543" t="str">
            <v>M</v>
          </cell>
          <cell r="E543" t="str">
            <v>ASSOCIATION CYCLISTE DE CUINCY</v>
          </cell>
          <cell r="F543">
            <v>22736</v>
          </cell>
          <cell r="G543" t="str">
            <v>Adulte Masculin 60 ans et plus</v>
          </cell>
          <cell r="H543" t="str">
            <v>2022</v>
          </cell>
          <cell r="I543" t="str">
            <v>05999128049</v>
          </cell>
        </row>
        <row r="544">
          <cell r="C544" t="str">
            <v>CAMBOULIVES ZELIE</v>
          </cell>
          <cell r="D544" t="str">
            <v>F</v>
          </cell>
          <cell r="E544" t="str">
            <v>CYCLO CLUB WAVRIN</v>
          </cell>
          <cell r="F544">
            <v>40275</v>
          </cell>
          <cell r="G544" t="str">
            <v>Jeune Féminin 11/12 ans</v>
          </cell>
          <cell r="H544" t="str">
            <v>2022</v>
          </cell>
          <cell r="I544" t="str">
            <v>05999125835</v>
          </cell>
        </row>
        <row r="545">
          <cell r="C545" t="str">
            <v>CHOCRAUX GAUTHIER</v>
          </cell>
          <cell r="D545" t="str">
            <v>M</v>
          </cell>
          <cell r="E545" t="str">
            <v>CYCLO CLUB WAVRIN</v>
          </cell>
          <cell r="F545">
            <v>38595</v>
          </cell>
          <cell r="G545" t="str">
            <v>Adulte Masculin 17/19 ans</v>
          </cell>
          <cell r="H545" t="str">
            <v>2022</v>
          </cell>
          <cell r="I545" t="str">
            <v>05999014374</v>
          </cell>
        </row>
        <row r="546">
          <cell r="C546" t="str">
            <v>CODDEVILLE TIM</v>
          </cell>
          <cell r="D546" t="str">
            <v>M</v>
          </cell>
          <cell r="E546" t="str">
            <v>ESPOIR CYCLISTE WAMBRECHIES MARQUETTE</v>
          </cell>
          <cell r="F546">
            <v>42234</v>
          </cell>
          <cell r="G546" t="str">
            <v>Jeune Masculin 7/8 ans</v>
          </cell>
          <cell r="H546" t="str">
            <v>2022</v>
          </cell>
          <cell r="I546" t="str">
            <v>05999128851</v>
          </cell>
        </row>
        <row r="547">
          <cell r="C547" t="str">
            <v>DEGUEILLE ANTHONY</v>
          </cell>
          <cell r="D547" t="str">
            <v>M</v>
          </cell>
          <cell r="E547" t="str">
            <v>ASSOCIATION CYCLISTE D'ETROEUNGT</v>
          </cell>
          <cell r="F547">
            <v>34310</v>
          </cell>
          <cell r="G547" t="str">
            <v>Adulte Masculin 20/29 ans</v>
          </cell>
          <cell r="H547" t="str">
            <v>2022</v>
          </cell>
          <cell r="I547" t="str">
            <v>05999057087</v>
          </cell>
        </row>
        <row r="548">
          <cell r="C548" t="str">
            <v>DEVYNCK CHLOE</v>
          </cell>
          <cell r="D548" t="str">
            <v>F</v>
          </cell>
          <cell r="E548" t="str">
            <v>CYCLO CLUB WAVRIN</v>
          </cell>
          <cell r="F548">
            <v>41384</v>
          </cell>
          <cell r="G548" t="str">
            <v>Jeune Féminin 9/10 ans</v>
          </cell>
          <cell r="H548" t="str">
            <v>2022</v>
          </cell>
          <cell r="I548" t="str">
            <v>05999128504</v>
          </cell>
        </row>
        <row r="549">
          <cell r="C549" t="str">
            <v>DUMORTIER TOM</v>
          </cell>
          <cell r="D549" t="str">
            <v>M</v>
          </cell>
          <cell r="E549" t="str">
            <v>CYCLO CLUB WAVRIN</v>
          </cell>
          <cell r="F549">
            <v>39558</v>
          </cell>
          <cell r="G549" t="str">
            <v>Jeune Masculin 13/14 ans</v>
          </cell>
          <cell r="H549" t="str">
            <v>2022</v>
          </cell>
          <cell r="I549" t="str">
            <v>05999119909</v>
          </cell>
        </row>
        <row r="550">
          <cell r="C550" t="str">
            <v>DUTOIT BAPTISTE</v>
          </cell>
          <cell r="D550" t="str">
            <v>M</v>
          </cell>
          <cell r="E550" t="str">
            <v>CYCLO CLUB WAVRIN</v>
          </cell>
          <cell r="F550">
            <v>40054</v>
          </cell>
          <cell r="G550" t="str">
            <v>Jeune Masculin 13/14 ans</v>
          </cell>
          <cell r="H550" t="str">
            <v>2022</v>
          </cell>
          <cell r="I550" t="str">
            <v>05999127547</v>
          </cell>
        </row>
        <row r="551">
          <cell r="C551" t="str">
            <v>GUEST ROBIN</v>
          </cell>
          <cell r="D551" t="str">
            <v>M</v>
          </cell>
          <cell r="E551" t="str">
            <v>CYCLO CLUB WAVRIN</v>
          </cell>
          <cell r="F551">
            <v>39990</v>
          </cell>
          <cell r="G551" t="str">
            <v>Jeune Masculin 13/14 ans</v>
          </cell>
          <cell r="H551" t="str">
            <v>2022</v>
          </cell>
          <cell r="I551" t="str">
            <v>05999128505</v>
          </cell>
        </row>
        <row r="552">
          <cell r="C552" t="str">
            <v>GUEST SACHA</v>
          </cell>
          <cell r="D552" t="str">
            <v>M</v>
          </cell>
          <cell r="E552" t="str">
            <v>CYCLO CLUB WAVRIN</v>
          </cell>
          <cell r="F552">
            <v>40848</v>
          </cell>
          <cell r="G552" t="str">
            <v>Jeune Masculin 11/12 ans</v>
          </cell>
          <cell r="H552" t="str">
            <v>2022</v>
          </cell>
          <cell r="I552" t="str">
            <v>05999128506</v>
          </cell>
        </row>
        <row r="553">
          <cell r="C553" t="str">
            <v>ISBLET REMY</v>
          </cell>
          <cell r="D553" t="str">
            <v>M</v>
          </cell>
          <cell r="E553" t="str">
            <v>CYCLO CLUB WAVRIN</v>
          </cell>
          <cell r="F553">
            <v>40005</v>
          </cell>
          <cell r="G553" t="str">
            <v>Jeune Masculin 13/14 ans</v>
          </cell>
          <cell r="H553" t="str">
            <v>2022</v>
          </cell>
          <cell r="I553" t="str">
            <v>05999126900</v>
          </cell>
        </row>
        <row r="554">
          <cell r="C554" t="str">
            <v>LABALETTE ELIE</v>
          </cell>
          <cell r="D554" t="str">
            <v>M</v>
          </cell>
          <cell r="E554" t="str">
            <v>CYCLO CLUB WAVRIN</v>
          </cell>
          <cell r="F554">
            <v>39094</v>
          </cell>
          <cell r="G554" t="str">
            <v>Jeune Masculin 15/16 ans</v>
          </cell>
          <cell r="H554" t="str">
            <v>2022</v>
          </cell>
          <cell r="I554" t="str">
            <v>05999128858</v>
          </cell>
        </row>
        <row r="555">
          <cell r="C555" t="str">
            <v>LEDAIN EMILIE</v>
          </cell>
          <cell r="D555" t="str">
            <v>F</v>
          </cell>
          <cell r="E555" t="str">
            <v>VELO CLUB DE L'ESCAUT ANZIN</v>
          </cell>
          <cell r="F555">
            <v>40773</v>
          </cell>
          <cell r="G555" t="str">
            <v>Jeune Féminin 11/12 ans</v>
          </cell>
          <cell r="H555" t="str">
            <v>2022</v>
          </cell>
          <cell r="I555" t="str">
            <v>05999124525</v>
          </cell>
        </row>
        <row r="556">
          <cell r="C556" t="str">
            <v>LEDAIN JEREMIE</v>
          </cell>
          <cell r="D556" t="str">
            <v>M</v>
          </cell>
          <cell r="E556" t="str">
            <v>VELO CLUB DE L'ESCAUT ANZIN</v>
          </cell>
          <cell r="F556">
            <v>40105</v>
          </cell>
          <cell r="G556" t="str">
            <v>Jeune Masculin 13/14 ans</v>
          </cell>
          <cell r="H556" t="str">
            <v>2022</v>
          </cell>
          <cell r="I556" t="str">
            <v>05999112482</v>
          </cell>
        </row>
        <row r="557">
          <cell r="C557" t="str">
            <v>LEDAIN JONATHAN</v>
          </cell>
          <cell r="D557" t="str">
            <v>M</v>
          </cell>
          <cell r="E557" t="str">
            <v>VELO CLUB DE L'ESCAUT ANZIN</v>
          </cell>
          <cell r="F557">
            <v>38997</v>
          </cell>
          <cell r="G557" t="str">
            <v>Jeune Masculin 15/16 ans</v>
          </cell>
          <cell r="H557" t="str">
            <v>2022</v>
          </cell>
          <cell r="I557" t="str">
            <v>05999112483</v>
          </cell>
        </row>
        <row r="558">
          <cell r="C558" t="str">
            <v>LEDAIN MELINA</v>
          </cell>
          <cell r="D558" t="str">
            <v>F</v>
          </cell>
          <cell r="E558" t="str">
            <v>VELO CLUB DE L'ESCAUT ANZIN</v>
          </cell>
          <cell r="F558">
            <v>37774</v>
          </cell>
          <cell r="G558" t="str">
            <v>Adulte Féminin 17/29 ans</v>
          </cell>
          <cell r="H558" t="str">
            <v>2022</v>
          </cell>
          <cell r="I558" t="str">
            <v>05999122176</v>
          </cell>
        </row>
        <row r="559">
          <cell r="C559" t="str">
            <v>MA?S LOUIS</v>
          </cell>
          <cell r="D559" t="str">
            <v>M</v>
          </cell>
          <cell r="E559" t="str">
            <v>CYCLO CLUB WAVRIN</v>
          </cell>
          <cell r="F559">
            <v>38706</v>
          </cell>
          <cell r="G559" t="str">
            <v>Adulte Masculin 17/19 ans</v>
          </cell>
          <cell r="H559" t="str">
            <v>2022</v>
          </cell>
          <cell r="I559" t="str">
            <v>05999124532</v>
          </cell>
        </row>
        <row r="560">
          <cell r="C560" t="str">
            <v>MENNESSON CLELIA</v>
          </cell>
          <cell r="D560" t="str">
            <v>F</v>
          </cell>
          <cell r="E560" t="str">
            <v>CYCLO CLUB WAVRIN</v>
          </cell>
          <cell r="F560">
            <v>39878</v>
          </cell>
          <cell r="G560" t="str">
            <v>Jeune Féminin 13/14 ans</v>
          </cell>
          <cell r="H560" t="str">
            <v>2022</v>
          </cell>
          <cell r="I560" t="str">
            <v>05999128508</v>
          </cell>
        </row>
        <row r="561">
          <cell r="C561" t="str">
            <v>MILLS MARTIN</v>
          </cell>
          <cell r="D561" t="str">
            <v>M</v>
          </cell>
          <cell r="E561" t="str">
            <v>CYCLO CLUB WAVRIN</v>
          </cell>
          <cell r="F561">
            <v>41382</v>
          </cell>
          <cell r="G561" t="str">
            <v>Jeune Masculin 9/10 ans</v>
          </cell>
          <cell r="H561" t="str">
            <v>2022</v>
          </cell>
          <cell r="I561" t="str">
            <v>05999128676</v>
          </cell>
        </row>
        <row r="562">
          <cell r="C562" t="str">
            <v>MOERMAN--LEFEBVRE NATHAN</v>
          </cell>
          <cell r="D562" t="str">
            <v>M</v>
          </cell>
          <cell r="E562" t="str">
            <v>CYCLO CLUB WAVRIN</v>
          </cell>
          <cell r="F562">
            <v>39177</v>
          </cell>
          <cell r="G562" t="str">
            <v>Jeune Masculin 15/16 ans</v>
          </cell>
          <cell r="H562" t="str">
            <v>2022</v>
          </cell>
          <cell r="I562" t="str">
            <v>05999128509</v>
          </cell>
        </row>
        <row r="563">
          <cell r="C563" t="str">
            <v>NOIRET MICHAEL</v>
          </cell>
          <cell r="D563" t="str">
            <v>M</v>
          </cell>
          <cell r="E563" t="str">
            <v>CYCLO CLUB WAVRIN</v>
          </cell>
          <cell r="F563">
            <v>32277</v>
          </cell>
          <cell r="G563" t="str">
            <v>Adulte Masculin 30/39 ans</v>
          </cell>
          <cell r="H563" t="str">
            <v>2022</v>
          </cell>
          <cell r="I563" t="str">
            <v>05999063651</v>
          </cell>
        </row>
        <row r="564">
          <cell r="C564" t="str">
            <v>SAVARY ENZO</v>
          </cell>
          <cell r="D564" t="str">
            <v>M</v>
          </cell>
          <cell r="E564" t="str">
            <v>CYCLO CLUB WAVRIN</v>
          </cell>
          <cell r="F564">
            <v>38596</v>
          </cell>
          <cell r="G564" t="str">
            <v>Adulte Masculin 17/19 ans</v>
          </cell>
          <cell r="H564" t="str">
            <v>2022</v>
          </cell>
          <cell r="I564" t="str">
            <v>05999128510</v>
          </cell>
        </row>
        <row r="565">
          <cell r="C565" t="str">
            <v>SELLIEZ THOMAS</v>
          </cell>
          <cell r="D565" t="str">
            <v>M</v>
          </cell>
          <cell r="E565" t="str">
            <v>CYCLO CLUB WAVRIN</v>
          </cell>
          <cell r="F565">
            <v>39400</v>
          </cell>
          <cell r="G565" t="str">
            <v>Jeune Masculin 15/16 ans</v>
          </cell>
          <cell r="H565" t="str">
            <v>2022</v>
          </cell>
          <cell r="I565" t="str">
            <v>05999128511</v>
          </cell>
        </row>
        <row r="566">
          <cell r="C566" t="str">
            <v>SERE BENJAMIN</v>
          </cell>
          <cell r="D566" t="str">
            <v>M</v>
          </cell>
          <cell r="E566" t="str">
            <v>CYCLO CLUB WAVRIN</v>
          </cell>
          <cell r="F566">
            <v>38712</v>
          </cell>
          <cell r="G566" t="str">
            <v>Adulte Masculin 17/19 ans</v>
          </cell>
          <cell r="H566" t="str">
            <v>2022</v>
          </cell>
          <cell r="I566" t="str">
            <v>05999128512</v>
          </cell>
        </row>
        <row r="567">
          <cell r="C567" t="str">
            <v>TRIOLO FLORENT</v>
          </cell>
          <cell r="D567" t="str">
            <v>M</v>
          </cell>
          <cell r="E567" t="str">
            <v>VELO CLUB DE L'ESCAUT ANZIN</v>
          </cell>
          <cell r="F567">
            <v>28243</v>
          </cell>
          <cell r="G567" t="str">
            <v>Adulte Masculin 40/49 ans</v>
          </cell>
          <cell r="H567" t="str">
            <v>2022</v>
          </cell>
          <cell r="I567" t="str">
            <v>05999112479</v>
          </cell>
        </row>
        <row r="568">
          <cell r="C568" t="str">
            <v>ALCAIX LOPEZ PABLO</v>
          </cell>
          <cell r="D568" t="str">
            <v>M</v>
          </cell>
          <cell r="E568" t="str">
            <v>VELO CLUB DE L'ESCAUT ANZIN</v>
          </cell>
          <cell r="F568">
            <v>39190</v>
          </cell>
          <cell r="G568" t="str">
            <v>Jeune Masculin 15/16 ans</v>
          </cell>
          <cell r="H568" t="str">
            <v>2022</v>
          </cell>
          <cell r="I568" t="str">
            <v>05999127621</v>
          </cell>
        </row>
        <row r="569">
          <cell r="C569" t="str">
            <v>ANCIAU FLORIAN</v>
          </cell>
          <cell r="D569" t="str">
            <v>M</v>
          </cell>
          <cell r="E569" t="str">
            <v>VELO CLUB DE L'ESCAUT ANZIN</v>
          </cell>
          <cell r="F569">
            <v>41305</v>
          </cell>
          <cell r="G569" t="str">
            <v>Jeune Masculin 9/10 ans</v>
          </cell>
          <cell r="H569" t="str">
            <v>2022</v>
          </cell>
          <cell r="I569" t="str">
            <v>05999124523</v>
          </cell>
        </row>
        <row r="570">
          <cell r="C570" t="str">
            <v>BOSSU CLEMENCE</v>
          </cell>
          <cell r="D570" t="str">
            <v>F</v>
          </cell>
          <cell r="E570" t="str">
            <v>VELO CLUB DE L'ESCAUT ANZIN</v>
          </cell>
          <cell r="F570">
            <v>39593</v>
          </cell>
          <cell r="G570" t="str">
            <v>Jeune Féminin 13/14 ans</v>
          </cell>
          <cell r="H570" t="str">
            <v>2022</v>
          </cell>
          <cell r="I570" t="str">
            <v>05999125105</v>
          </cell>
        </row>
        <row r="571">
          <cell r="C571" t="str">
            <v>BOUTONNE FRÉDÉRIC</v>
          </cell>
          <cell r="D571" t="str">
            <v>M</v>
          </cell>
          <cell r="E571" t="str">
            <v>UNION SPORTIVE SAINT ANDRE</v>
          </cell>
          <cell r="F571">
            <v>25198</v>
          </cell>
          <cell r="G571" t="str">
            <v>Adulte Masculin 50/59 ans</v>
          </cell>
          <cell r="H571" t="str">
            <v>2022</v>
          </cell>
          <cell r="I571" t="str">
            <v>05999021237</v>
          </cell>
        </row>
        <row r="572">
          <cell r="C572" t="str">
            <v>CANTINEAU NOAH</v>
          </cell>
          <cell r="D572" t="str">
            <v>M</v>
          </cell>
          <cell r="E572" t="str">
            <v>VELO CLUB DE L'ESCAUT ANZIN</v>
          </cell>
          <cell r="F572">
            <v>39458</v>
          </cell>
          <cell r="G572" t="str">
            <v>Jeune Masculin 13/14 ans</v>
          </cell>
          <cell r="H572" t="str">
            <v>2022</v>
          </cell>
          <cell r="I572" t="str">
            <v>05999112480</v>
          </cell>
        </row>
        <row r="573">
          <cell r="C573" t="str">
            <v>CONTENSEAUX ROBIN</v>
          </cell>
          <cell r="D573" t="str">
            <v>M</v>
          </cell>
          <cell r="E573" t="str">
            <v>VELO CLUB DE L'ESCAUT ANZIN</v>
          </cell>
          <cell r="F573">
            <v>40796</v>
          </cell>
          <cell r="G573" t="str">
            <v>Jeune Masculin 11/12 ans</v>
          </cell>
          <cell r="H573" t="str">
            <v>2022</v>
          </cell>
          <cell r="I573" t="str">
            <v>05999079278</v>
          </cell>
        </row>
        <row r="574">
          <cell r="C574" t="str">
            <v>DESUMEUR GABIN</v>
          </cell>
          <cell r="D574" t="str">
            <v>M</v>
          </cell>
          <cell r="E574" t="str">
            <v>VELO CLUB DE L'ESCAUT ANZIN</v>
          </cell>
          <cell r="F574">
            <v>38889</v>
          </cell>
          <cell r="G574" t="str">
            <v>Jeune Masculin 15/16 ans</v>
          </cell>
          <cell r="H574" t="str">
            <v>2022</v>
          </cell>
          <cell r="I574" t="str">
            <v>05999016691</v>
          </cell>
        </row>
        <row r="575">
          <cell r="C575" t="str">
            <v>DESUMEUR MARIUS</v>
          </cell>
          <cell r="D575" t="str">
            <v>M</v>
          </cell>
          <cell r="E575" t="str">
            <v>VELO CLUB DE L'ESCAUT ANZIN</v>
          </cell>
          <cell r="F575">
            <v>38889</v>
          </cell>
          <cell r="G575" t="str">
            <v>Jeune Masculin 15/16 ans</v>
          </cell>
          <cell r="H575" t="str">
            <v>2022</v>
          </cell>
          <cell r="I575" t="str">
            <v>05999016435</v>
          </cell>
        </row>
        <row r="576">
          <cell r="C576" t="str">
            <v>FOINANT BAPTISTE</v>
          </cell>
          <cell r="D576" t="str">
            <v>M</v>
          </cell>
          <cell r="E576" t="str">
            <v>VELO CLUB DE L'ESCAUT ANZIN</v>
          </cell>
          <cell r="F576">
            <v>39540</v>
          </cell>
          <cell r="G576" t="str">
            <v>Jeune Masculin 13/14 ans</v>
          </cell>
          <cell r="H576" t="str">
            <v>2022</v>
          </cell>
          <cell r="I576" t="str">
            <v>05999124524</v>
          </cell>
        </row>
        <row r="577">
          <cell r="C577" t="str">
            <v>HALLEMAN KENY</v>
          </cell>
          <cell r="D577" t="str">
            <v>M</v>
          </cell>
          <cell r="E577" t="str">
            <v>VELO CLUB DE L'ESCAUT ANZIN</v>
          </cell>
          <cell r="F577">
            <v>37998</v>
          </cell>
          <cell r="G577" t="str">
            <v>Adulte Masculin 17/19 ans</v>
          </cell>
          <cell r="H577" t="str">
            <v>2022</v>
          </cell>
          <cell r="I577" t="str">
            <v>05999092696</v>
          </cell>
        </row>
        <row r="578">
          <cell r="C578" t="str">
            <v>LALLART CAMILLE</v>
          </cell>
          <cell r="D578" t="str">
            <v>M</v>
          </cell>
          <cell r="E578" t="str">
            <v>VELO CLUB DE L'ESCAUT ANZIN</v>
          </cell>
          <cell r="F578">
            <v>40526</v>
          </cell>
          <cell r="G578" t="str">
            <v>Jeune Masculin 11/12 ans</v>
          </cell>
          <cell r="H578" t="str">
            <v>2022</v>
          </cell>
          <cell r="I578" t="str">
            <v>05999083592</v>
          </cell>
        </row>
        <row r="579">
          <cell r="C579" t="str">
            <v>LEGRAND AXEL</v>
          </cell>
          <cell r="D579" t="str">
            <v>M</v>
          </cell>
          <cell r="E579" t="str">
            <v>VELO CLUB DE L'ESCAUT ANZIN</v>
          </cell>
          <cell r="F579">
            <v>40260</v>
          </cell>
          <cell r="G579" t="str">
            <v>Jeune Masculin 11/12 ans</v>
          </cell>
          <cell r="H579" t="str">
            <v>2022</v>
          </cell>
          <cell r="I579" t="str">
            <v>05999125106</v>
          </cell>
        </row>
        <row r="580">
          <cell r="C580" t="str">
            <v>PEQUIGNOT CLEMENT</v>
          </cell>
          <cell r="D580" t="str">
            <v>M</v>
          </cell>
          <cell r="E580" t="str">
            <v>VELO CLUB DE L'ESCAUT ANZIN</v>
          </cell>
          <cell r="F580">
            <v>37072</v>
          </cell>
          <cell r="G580" t="str">
            <v>Adulte Masculin 20/29 ans</v>
          </cell>
          <cell r="H580" t="str">
            <v>2022</v>
          </cell>
          <cell r="I580" t="str">
            <v>05999117360</v>
          </cell>
        </row>
        <row r="581">
          <cell r="C581" t="str">
            <v>PRESEAU IRWAN</v>
          </cell>
          <cell r="D581" t="str">
            <v>M</v>
          </cell>
          <cell r="E581" t="str">
            <v>VELO CLUB DE L'ESCAUT ANZIN</v>
          </cell>
          <cell r="F581">
            <v>40806</v>
          </cell>
          <cell r="G581" t="str">
            <v>Jeune Masculin 11/12 ans</v>
          </cell>
          <cell r="H581" t="str">
            <v>2022</v>
          </cell>
          <cell r="I581" t="str">
            <v>05999113558</v>
          </cell>
        </row>
        <row r="582">
          <cell r="C582" t="str">
            <v>VASSEUR CLEMENT</v>
          </cell>
          <cell r="D582" t="str">
            <v>M</v>
          </cell>
          <cell r="E582" t="str">
            <v>ASSOCIATION SPORTIVE VELOCIPEDIQUE LA LONGUEVILLE</v>
          </cell>
          <cell r="F582">
            <v>37112</v>
          </cell>
          <cell r="G582" t="str">
            <v>Adulte Masculin 20/29 ans</v>
          </cell>
          <cell r="H582" t="str">
            <v>2022</v>
          </cell>
          <cell r="I582" t="str">
            <v>05999126432</v>
          </cell>
        </row>
        <row r="583">
          <cell r="C583" t="str">
            <v>CLAISSE PHILIPPE</v>
          </cell>
          <cell r="D583" t="str">
            <v>M</v>
          </cell>
          <cell r="E583" t="str">
            <v>UNION SPORTIVE VALENCIENNES MARLY</v>
          </cell>
          <cell r="F583">
            <v>25642</v>
          </cell>
          <cell r="G583" t="str">
            <v>Adulte Masculin 50/59 ans</v>
          </cell>
          <cell r="H583" t="str">
            <v>2022</v>
          </cell>
          <cell r="I583" t="str">
            <v>05999111773</v>
          </cell>
        </row>
        <row r="584">
          <cell r="C584" t="str">
            <v>DUPONT RAPHAEL</v>
          </cell>
          <cell r="D584" t="str">
            <v>M</v>
          </cell>
          <cell r="E584" t="str">
            <v>ETOILE CYCLISTE TOURCOING</v>
          </cell>
          <cell r="F584">
            <v>39645</v>
          </cell>
          <cell r="G584" t="str">
            <v>Jeune Masculin 13/14 ans</v>
          </cell>
          <cell r="H584" t="str">
            <v>2022</v>
          </cell>
          <cell r="I584" t="str">
            <v>05999111920</v>
          </cell>
        </row>
        <row r="585">
          <cell r="C585" t="str">
            <v>AHCHOUR DJALLIL</v>
          </cell>
          <cell r="D585" t="str">
            <v>M</v>
          </cell>
          <cell r="E585" t="str">
            <v>VELO CLUB UNION HALLUIN</v>
          </cell>
          <cell r="F585">
            <v>41545</v>
          </cell>
          <cell r="G585" t="str">
            <v>Jeune Masculin 9/10 ans</v>
          </cell>
          <cell r="H585" t="str">
            <v>2022</v>
          </cell>
          <cell r="I585" t="str">
            <v>05999128673</v>
          </cell>
        </row>
        <row r="586">
          <cell r="C586" t="str">
            <v>DELPIRE FREDERIC</v>
          </cell>
          <cell r="D586" t="str">
            <v>M</v>
          </cell>
          <cell r="E586" t="str">
            <v>VTT  CLUB PONT SUR SAMBRE</v>
          </cell>
          <cell r="F586">
            <v>27296</v>
          </cell>
          <cell r="G586" t="str">
            <v>Adulte Masculin 40/49 ans</v>
          </cell>
          <cell r="H586" t="str">
            <v>2022</v>
          </cell>
          <cell r="I586" t="str">
            <v>05999025908</v>
          </cell>
        </row>
        <row r="587">
          <cell r="C587" t="str">
            <v>DESREUMAUX RAPHAEL</v>
          </cell>
          <cell r="D587" t="str">
            <v>M</v>
          </cell>
          <cell r="E587" t="str">
            <v>VELO CLUB UNION HALLUIN</v>
          </cell>
          <cell r="F587">
            <v>40726</v>
          </cell>
          <cell r="G587" t="str">
            <v>Jeune Masculin 11/12 ans</v>
          </cell>
          <cell r="H587" t="str">
            <v>2022</v>
          </cell>
          <cell r="I587" t="str">
            <v>05999128672</v>
          </cell>
        </row>
        <row r="588">
          <cell r="C588" t="str">
            <v>DUJARDIN LAURENT</v>
          </cell>
          <cell r="D588" t="str">
            <v>M</v>
          </cell>
          <cell r="E588" t="str">
            <v>VELO CLUB UNION HALLUIN</v>
          </cell>
          <cell r="F588">
            <v>24345</v>
          </cell>
          <cell r="G588" t="str">
            <v>Adulte Masculin 50/59 ans</v>
          </cell>
          <cell r="H588" t="str">
            <v>2022</v>
          </cell>
          <cell r="I588" t="str">
            <v>05994064243</v>
          </cell>
        </row>
        <row r="589">
          <cell r="C589" t="str">
            <v>KADDOUR-DJEBBAR FREDERIC</v>
          </cell>
          <cell r="D589" t="str">
            <v>M</v>
          </cell>
          <cell r="E589" t="str">
            <v>VTT  CLUB PONT SUR SAMBRE</v>
          </cell>
          <cell r="F589">
            <v>30698</v>
          </cell>
          <cell r="G589" t="str">
            <v>Adulte Masculin 30/39 ans</v>
          </cell>
          <cell r="H589" t="str">
            <v>2022</v>
          </cell>
          <cell r="I589" t="str">
            <v>05999128675</v>
          </cell>
        </row>
        <row r="590">
          <cell r="C590" t="str">
            <v>LORRIAUX JULIEN</v>
          </cell>
          <cell r="D590" t="str">
            <v>M</v>
          </cell>
          <cell r="E590" t="str">
            <v>VELO CLUB SOLESMES</v>
          </cell>
          <cell r="F590">
            <v>33114</v>
          </cell>
          <cell r="G590" t="str">
            <v>Adulte Masculin 30/39 ans</v>
          </cell>
          <cell r="H590" t="str">
            <v>2022</v>
          </cell>
          <cell r="I590" t="str">
            <v>05999107482</v>
          </cell>
        </row>
        <row r="591">
          <cell r="C591" t="str">
            <v>POTIER LOUIS</v>
          </cell>
          <cell r="D591" t="str">
            <v>M</v>
          </cell>
          <cell r="E591" t="str">
            <v>VELO CLUB SOLESMES</v>
          </cell>
          <cell r="F591">
            <v>42532</v>
          </cell>
          <cell r="G591" t="str">
            <v>Jeune Masculin 5/6 ans</v>
          </cell>
          <cell r="H591" t="str">
            <v>2022</v>
          </cell>
          <cell r="I591" t="str">
            <v>05999128670</v>
          </cell>
        </row>
        <row r="592">
          <cell r="C592" t="str">
            <v>VASSEUR MATTHIEU</v>
          </cell>
          <cell r="D592" t="str">
            <v>M</v>
          </cell>
          <cell r="E592" t="str">
            <v>ETOILE CYCLISTE TOURCOING</v>
          </cell>
          <cell r="F592">
            <v>30890</v>
          </cell>
          <cell r="G592" t="str">
            <v>Adulte Masculin 30/39 ans</v>
          </cell>
          <cell r="H592" t="str">
            <v>2022</v>
          </cell>
          <cell r="I592" t="str">
            <v>05999084879</v>
          </cell>
        </row>
        <row r="593">
          <cell r="C593" t="str">
            <v>BRADEFER GERY</v>
          </cell>
          <cell r="D593" t="str">
            <v>M</v>
          </cell>
          <cell r="E593" t="str">
            <v>TEAM SPECIALIZED LILLE</v>
          </cell>
          <cell r="F593">
            <v>29998</v>
          </cell>
          <cell r="G593" t="str">
            <v>Adulte Masculin 40/49 ans</v>
          </cell>
          <cell r="H593" t="str">
            <v>2022</v>
          </cell>
          <cell r="I593" t="str">
            <v>05999128470</v>
          </cell>
        </row>
        <row r="594">
          <cell r="C594" t="str">
            <v>CAPELLE FRANCKY</v>
          </cell>
          <cell r="D594" t="str">
            <v>M</v>
          </cell>
          <cell r="E594" t="str">
            <v>ETOILE CYCLISTE TOURCOING</v>
          </cell>
          <cell r="F594">
            <v>27868</v>
          </cell>
          <cell r="G594" t="str">
            <v>Adulte Masculin 40/49 ans</v>
          </cell>
          <cell r="H594" t="str">
            <v>2022</v>
          </cell>
          <cell r="I594" t="str">
            <v>05994039435</v>
          </cell>
        </row>
        <row r="595">
          <cell r="C595" t="str">
            <v>LEROY CLEMENT</v>
          </cell>
          <cell r="D595" t="str">
            <v>M</v>
          </cell>
          <cell r="E595" t="str">
            <v>UNION CYCLISTE SOLRE LE CHATEAU</v>
          </cell>
          <cell r="F595">
            <v>37993</v>
          </cell>
          <cell r="G595" t="str">
            <v>Adulte Masculin 17/19 ans</v>
          </cell>
          <cell r="H595" t="str">
            <v>2022</v>
          </cell>
          <cell r="I595" t="str">
            <v>05999073450</v>
          </cell>
        </row>
        <row r="596">
          <cell r="C596" t="str">
            <v>ORTEGA LUCAS</v>
          </cell>
          <cell r="D596" t="str">
            <v>M</v>
          </cell>
          <cell r="E596" t="str">
            <v>UNION VELOCIPEDIQUE JEUMONT MARPENT</v>
          </cell>
          <cell r="F596">
            <v>38447</v>
          </cell>
          <cell r="G596" t="str">
            <v>Adulte Masculin 17/19 ans</v>
          </cell>
          <cell r="H596" t="str">
            <v>2022</v>
          </cell>
          <cell r="I596" t="str">
            <v>05999035691</v>
          </cell>
        </row>
        <row r="597">
          <cell r="C597" t="str">
            <v>TENRET PASCAL</v>
          </cell>
          <cell r="D597" t="str">
            <v>M</v>
          </cell>
          <cell r="E597" t="str">
            <v>LES VIKINGS VTT MARCHE NORDIQUE OHAIN</v>
          </cell>
          <cell r="F597">
            <v>21040</v>
          </cell>
          <cell r="G597" t="str">
            <v>Adulte Masculin 60 ans et plus</v>
          </cell>
          <cell r="H597" t="str">
            <v>2022</v>
          </cell>
          <cell r="I597" t="str">
            <v>05999128500</v>
          </cell>
        </row>
        <row r="598">
          <cell r="C598" t="str">
            <v>BAUDOIN ETIENNE</v>
          </cell>
          <cell r="D598" t="str">
            <v>M</v>
          </cell>
          <cell r="E598" t="str">
            <v>LES VIKINGS VTT MARCHE NORDIQUE OHAIN</v>
          </cell>
          <cell r="F598">
            <v>31681</v>
          </cell>
          <cell r="G598" t="str">
            <v>Adulte Masculin 30/39 ans</v>
          </cell>
          <cell r="H598" t="str">
            <v>2022</v>
          </cell>
          <cell r="I598" t="str">
            <v>05999128146</v>
          </cell>
        </row>
        <row r="599">
          <cell r="C599" t="str">
            <v>BONNET JOHNNY</v>
          </cell>
          <cell r="D599" t="str">
            <v>M</v>
          </cell>
          <cell r="E599" t="str">
            <v>UNION VELOCIPEDIQUE JEUMONT MARPENT</v>
          </cell>
          <cell r="F599">
            <v>33886</v>
          </cell>
          <cell r="G599" t="str">
            <v>Adulte Masculin 30/39 ans</v>
          </cell>
          <cell r="H599" t="str">
            <v>2022</v>
          </cell>
          <cell r="I599" t="str">
            <v>05904611163</v>
          </cell>
        </row>
        <row r="600">
          <cell r="C600" t="str">
            <v>BRUNIAUX RAPHAEL</v>
          </cell>
          <cell r="D600" t="str">
            <v>M</v>
          </cell>
          <cell r="E600" t="str">
            <v>LES VIKINGS VTT MARCHE NORDIQUE OHAIN</v>
          </cell>
          <cell r="F600">
            <v>39902</v>
          </cell>
          <cell r="G600" t="str">
            <v>Jeune Masculin 13/14 ans</v>
          </cell>
          <cell r="H600" t="str">
            <v>2022</v>
          </cell>
          <cell r="I600" t="str">
            <v>05999128499</v>
          </cell>
        </row>
        <row r="601">
          <cell r="C601" t="str">
            <v>CARLIER ENZO</v>
          </cell>
          <cell r="D601" t="str">
            <v>M</v>
          </cell>
          <cell r="E601" t="str">
            <v>UNION CYCLISTE SOLRE LE CHATEAU</v>
          </cell>
          <cell r="F601">
            <v>40300</v>
          </cell>
          <cell r="G601" t="str">
            <v>Jeune Masculin 11/12 ans</v>
          </cell>
          <cell r="H601" t="str">
            <v>2022</v>
          </cell>
          <cell r="I601" t="str">
            <v>05999127008</v>
          </cell>
        </row>
        <row r="602">
          <cell r="C602" t="str">
            <v>DARRAS ROMUALD</v>
          </cell>
          <cell r="D602" t="str">
            <v>M</v>
          </cell>
          <cell r="E602" t="str">
            <v>CYCLO CLUB WAVRIN</v>
          </cell>
          <cell r="F602">
            <v>27274</v>
          </cell>
          <cell r="G602" t="str">
            <v>Adulte Masculin 40/49 ans</v>
          </cell>
          <cell r="H602" t="str">
            <v>2022</v>
          </cell>
          <cell r="I602" t="str">
            <v>05999124816</v>
          </cell>
        </row>
        <row r="603">
          <cell r="C603" t="str">
            <v>DEWALLENS STEPHANE</v>
          </cell>
          <cell r="D603" t="str">
            <v>M</v>
          </cell>
          <cell r="E603" t="str">
            <v>UNION CYCLISTE SOLRE LE CHATEAU</v>
          </cell>
          <cell r="F603">
            <v>27392</v>
          </cell>
          <cell r="G603" t="str">
            <v>Adulte Masculin 40/49 ans</v>
          </cell>
          <cell r="H603" t="str">
            <v>2022</v>
          </cell>
          <cell r="I603" t="str">
            <v>05999073455</v>
          </cell>
        </row>
        <row r="604">
          <cell r="C604" t="str">
            <v>FREHAUT ANTONIN</v>
          </cell>
          <cell r="D604" t="str">
            <v>M</v>
          </cell>
          <cell r="E604" t="str">
            <v>UNION CYCLISTE SOLRE LE CHATEAU</v>
          </cell>
          <cell r="F604">
            <v>41656</v>
          </cell>
          <cell r="G604" t="str">
            <v>Jeune Masculin 7/8 ans</v>
          </cell>
          <cell r="H604" t="str">
            <v>2022</v>
          </cell>
          <cell r="I604" t="str">
            <v>05999124478</v>
          </cell>
        </row>
        <row r="605">
          <cell r="C605" t="str">
            <v>FREHAUT ELIOT</v>
          </cell>
          <cell r="D605" t="str">
            <v>M</v>
          </cell>
          <cell r="E605" t="str">
            <v>UNION CYCLISTE SOLRE LE CHATEAU</v>
          </cell>
          <cell r="F605">
            <v>40939</v>
          </cell>
          <cell r="G605" t="str">
            <v>Jeune Masculin 9/10 ans</v>
          </cell>
          <cell r="H605" t="str">
            <v>2022</v>
          </cell>
          <cell r="I605" t="str">
            <v>05999113564</v>
          </cell>
        </row>
        <row r="606">
          <cell r="C606" t="str">
            <v>GERMAIN VIANEY</v>
          </cell>
          <cell r="D606" t="str">
            <v>M</v>
          </cell>
          <cell r="E606" t="str">
            <v>ETOILE CYCLISTE TOURCOING</v>
          </cell>
          <cell r="F606">
            <v>35863</v>
          </cell>
          <cell r="G606" t="str">
            <v>Adulte Masculin 20/29 ans</v>
          </cell>
          <cell r="H606" t="str">
            <v>2022</v>
          </cell>
          <cell r="I606" t="str">
            <v>05999095371</v>
          </cell>
        </row>
        <row r="607">
          <cell r="C607" t="str">
            <v>HUBIERE THIBAUT</v>
          </cell>
          <cell r="D607" t="str">
            <v>M</v>
          </cell>
          <cell r="E607" t="str">
            <v>LES VIKINGS VTT MARCHE NORDIQUE OHAIN</v>
          </cell>
          <cell r="F607">
            <v>36339</v>
          </cell>
          <cell r="G607" t="str">
            <v>Adulte Masculin 20/29 ans</v>
          </cell>
          <cell r="H607" t="str">
            <v>2022</v>
          </cell>
          <cell r="I607" t="str">
            <v>05999017348</v>
          </cell>
        </row>
        <row r="608">
          <cell r="C608" t="str">
            <v>VAN DE MEULEBROEKE FLORE</v>
          </cell>
          <cell r="D608" t="str">
            <v>F</v>
          </cell>
          <cell r="E608" t="str">
            <v>VTT SAINT AMAND LES EAUX</v>
          </cell>
          <cell r="F608">
            <v>36323</v>
          </cell>
          <cell r="G608" t="str">
            <v>Adulte Féminin 17/29 ans</v>
          </cell>
          <cell r="H608" t="str">
            <v>2022</v>
          </cell>
          <cell r="I608" t="str">
            <v>05999122701</v>
          </cell>
        </row>
        <row r="609">
          <cell r="C609" t="str">
            <v>VANDEWALLE NICOLAS</v>
          </cell>
          <cell r="D609" t="str">
            <v>M</v>
          </cell>
          <cell r="E609" t="str">
            <v>UNION SPORTIVE SAINT ANDRE</v>
          </cell>
          <cell r="F609">
            <v>39422</v>
          </cell>
          <cell r="G609" t="str">
            <v>Jeune Masculin 15/16 ans</v>
          </cell>
          <cell r="H609" t="str">
            <v>2022</v>
          </cell>
          <cell r="I609" t="str">
            <v>05999124189</v>
          </cell>
        </row>
        <row r="610">
          <cell r="C610" t="str">
            <v>BOULET ARTHUR</v>
          </cell>
          <cell r="D610" t="str">
            <v>M</v>
          </cell>
          <cell r="E610" t="str">
            <v>CYCLO CLUB WAVRIN</v>
          </cell>
          <cell r="F610">
            <v>37335</v>
          </cell>
          <cell r="G610" t="str">
            <v>Adulte Masculin 20/29 ans</v>
          </cell>
          <cell r="H610" t="str">
            <v>2022</v>
          </cell>
          <cell r="I610" t="str">
            <v>05999084981</v>
          </cell>
        </row>
        <row r="611">
          <cell r="C611" t="str">
            <v>BOULET FREDERICK</v>
          </cell>
          <cell r="D611" t="str">
            <v>M</v>
          </cell>
          <cell r="E611" t="str">
            <v>CYCLO CLUB WAVRIN</v>
          </cell>
          <cell r="F611">
            <v>26735</v>
          </cell>
          <cell r="G611" t="str">
            <v>Adulte Masculin 40/49 ans</v>
          </cell>
          <cell r="H611" t="str">
            <v>2022</v>
          </cell>
          <cell r="I611" t="str">
            <v>05999089245</v>
          </cell>
        </row>
        <row r="612">
          <cell r="C612" t="str">
            <v>CHOQUET JULIEN</v>
          </cell>
          <cell r="D612" t="str">
            <v>M</v>
          </cell>
          <cell r="E612" t="str">
            <v>VELO CLUB HORNAING</v>
          </cell>
          <cell r="F612">
            <v>32644</v>
          </cell>
          <cell r="G612" t="str">
            <v>Adulte Masculin 30/39 ans</v>
          </cell>
          <cell r="H612" t="str">
            <v>2022</v>
          </cell>
          <cell r="I612" t="str">
            <v>05999025903</v>
          </cell>
        </row>
        <row r="613">
          <cell r="C613" t="str">
            <v>CICHOWSKI DAVID</v>
          </cell>
          <cell r="D613" t="str">
            <v>M</v>
          </cell>
          <cell r="E613" t="str">
            <v>VELO CLUB HORNAING</v>
          </cell>
          <cell r="F613">
            <v>27245</v>
          </cell>
          <cell r="G613" t="str">
            <v>Adulte Masculin 40/49 ans</v>
          </cell>
          <cell r="H613" t="str">
            <v>2022</v>
          </cell>
          <cell r="I613" t="str">
            <v>05999096051</v>
          </cell>
        </row>
        <row r="614">
          <cell r="C614" t="str">
            <v>DELVAUX NICOLAS</v>
          </cell>
          <cell r="D614" t="str">
            <v>M</v>
          </cell>
          <cell r="E614" t="str">
            <v>CYCLO CLUB WAVRIN</v>
          </cell>
          <cell r="F614">
            <v>28314</v>
          </cell>
          <cell r="G614" t="str">
            <v>Adulte Masculin 40/49 ans</v>
          </cell>
          <cell r="H614" t="str">
            <v>2022</v>
          </cell>
          <cell r="I614" t="str">
            <v>05999091631</v>
          </cell>
        </row>
        <row r="615">
          <cell r="C615" t="str">
            <v>DESAILLY GEOFFREY</v>
          </cell>
          <cell r="D615" t="str">
            <v>M</v>
          </cell>
          <cell r="E615" t="str">
            <v>CYCLO CLUB WAVRIN</v>
          </cell>
          <cell r="F615">
            <v>34880</v>
          </cell>
          <cell r="G615" t="str">
            <v>Adulte Masculin 20/29 ans</v>
          </cell>
          <cell r="H615" t="str">
            <v>2022</v>
          </cell>
          <cell r="I615" t="str">
            <v>05996219752</v>
          </cell>
        </row>
        <row r="616">
          <cell r="C616" t="str">
            <v>DUBRON GUILLAUME</v>
          </cell>
          <cell r="D616" t="str">
            <v>M</v>
          </cell>
          <cell r="E616" t="str">
            <v>ASSOCIATION CYCLISTE DE CUINCY</v>
          </cell>
          <cell r="F616">
            <v>29066</v>
          </cell>
          <cell r="G616" t="str">
            <v>Adulte Masculin 40/49 ans</v>
          </cell>
          <cell r="H616" t="str">
            <v>2022</v>
          </cell>
          <cell r="I616" t="str">
            <v>05999112315</v>
          </cell>
        </row>
        <row r="617">
          <cell r="C617" t="str">
            <v>DURIEZ LAURENT</v>
          </cell>
          <cell r="D617" t="str">
            <v>M</v>
          </cell>
          <cell r="E617" t="str">
            <v>CYCLO CLUB WAVRIN</v>
          </cell>
          <cell r="F617">
            <v>23837</v>
          </cell>
          <cell r="G617" t="str">
            <v>Adulte Masculin 50/59 ans</v>
          </cell>
          <cell r="H617" t="str">
            <v>2022</v>
          </cell>
          <cell r="I617" t="str">
            <v>05905210227</v>
          </cell>
        </row>
        <row r="618">
          <cell r="C618" t="str">
            <v>DUSART PIERRE</v>
          </cell>
          <cell r="D618" t="str">
            <v>M</v>
          </cell>
          <cell r="E618" t="str">
            <v>CYCLO CLUB ORCHIES</v>
          </cell>
          <cell r="F618">
            <v>38551</v>
          </cell>
          <cell r="G618" t="str">
            <v>Adulte Masculin 17/19 ans</v>
          </cell>
          <cell r="H618" t="str">
            <v>2022</v>
          </cell>
          <cell r="I618" t="str">
            <v>05999128480</v>
          </cell>
        </row>
        <row r="619">
          <cell r="C619" t="str">
            <v>GELLE MAXIME</v>
          </cell>
          <cell r="D619" t="str">
            <v>M</v>
          </cell>
          <cell r="E619" t="str">
            <v>CYCLO CLUB WAVRIN</v>
          </cell>
          <cell r="F619">
            <v>36814</v>
          </cell>
          <cell r="G619" t="str">
            <v>Adulte Masculin 20/29 ans</v>
          </cell>
          <cell r="H619" t="str">
            <v>2022</v>
          </cell>
          <cell r="I619" t="str">
            <v>05999124531</v>
          </cell>
        </row>
        <row r="620">
          <cell r="C620" t="str">
            <v>GILLERON SOPHIE</v>
          </cell>
          <cell r="D620" t="str">
            <v>F</v>
          </cell>
          <cell r="E620" t="str">
            <v>VELO CLUB HORNAING</v>
          </cell>
          <cell r="F620">
            <v>30931</v>
          </cell>
          <cell r="G620" t="str">
            <v>Adulte Féminin 30/39 ans</v>
          </cell>
          <cell r="H620" t="str">
            <v>2022</v>
          </cell>
          <cell r="I620" t="str">
            <v>05999024928</v>
          </cell>
        </row>
        <row r="621">
          <cell r="C621" t="str">
            <v>GROSSI REMY</v>
          </cell>
          <cell r="D621" t="str">
            <v>M</v>
          </cell>
          <cell r="E621" t="str">
            <v>CYCLO CLUB WAVRIN</v>
          </cell>
          <cell r="F621">
            <v>34562</v>
          </cell>
          <cell r="G621" t="str">
            <v>Adulte Masculin 20/29 ans</v>
          </cell>
          <cell r="H621" t="str">
            <v>2022</v>
          </cell>
          <cell r="I621" t="str">
            <v>05999105856</v>
          </cell>
        </row>
        <row r="622">
          <cell r="C622" t="str">
            <v>LEBLON ROBIN</v>
          </cell>
          <cell r="D622" t="str">
            <v>M</v>
          </cell>
          <cell r="E622" t="str">
            <v>CYCLO CLUB WAVRIN</v>
          </cell>
          <cell r="F622">
            <v>34669</v>
          </cell>
          <cell r="G622" t="str">
            <v>Adulte Masculin 20/29 ans</v>
          </cell>
          <cell r="H622" t="str">
            <v>2022</v>
          </cell>
          <cell r="I622" t="str">
            <v>05999097766</v>
          </cell>
        </row>
        <row r="623">
          <cell r="C623" t="str">
            <v>LECLERCQ THIERRY</v>
          </cell>
          <cell r="D623" t="str">
            <v>M</v>
          </cell>
          <cell r="E623" t="str">
            <v>CYCLO CLUB WAVRIN</v>
          </cell>
          <cell r="F623">
            <v>24902</v>
          </cell>
          <cell r="G623" t="str">
            <v>Adulte Masculin 50/59 ans</v>
          </cell>
          <cell r="H623" t="str">
            <v>2022</v>
          </cell>
          <cell r="I623" t="str">
            <v>05996224043</v>
          </cell>
        </row>
        <row r="624">
          <cell r="C624" t="str">
            <v>LEMIEUGRE MAXIMILIEN</v>
          </cell>
          <cell r="D624" t="str">
            <v>M</v>
          </cell>
          <cell r="E624" t="str">
            <v>CYCLO CLUB WAVRIN</v>
          </cell>
          <cell r="F624">
            <v>31962</v>
          </cell>
          <cell r="G624" t="str">
            <v>Adulte Masculin 30/39 ans</v>
          </cell>
          <cell r="H624" t="str">
            <v>2022</v>
          </cell>
          <cell r="I624" t="str">
            <v>05999111724</v>
          </cell>
        </row>
        <row r="625">
          <cell r="C625" t="str">
            <v>LEPLAT FLORINE</v>
          </cell>
          <cell r="D625" t="str">
            <v>F</v>
          </cell>
          <cell r="E625" t="str">
            <v>VELO CLUB HORNAING</v>
          </cell>
          <cell r="F625">
            <v>36614</v>
          </cell>
          <cell r="G625" t="str">
            <v>Adulte Féminin 17/29 ans</v>
          </cell>
          <cell r="H625" t="str">
            <v>2022</v>
          </cell>
          <cell r="I625" t="str">
            <v>05999125351</v>
          </cell>
        </row>
        <row r="626">
          <cell r="C626" t="str">
            <v>LEPLAT GRÉGORY</v>
          </cell>
          <cell r="D626" t="str">
            <v>M</v>
          </cell>
          <cell r="E626" t="str">
            <v>VELO CLUB HORNAING</v>
          </cell>
          <cell r="F626">
            <v>26736</v>
          </cell>
          <cell r="G626" t="str">
            <v>Adulte Masculin 40/49 ans</v>
          </cell>
          <cell r="H626" t="str">
            <v>2022</v>
          </cell>
          <cell r="I626" t="str">
            <v>05994054171</v>
          </cell>
        </row>
        <row r="627">
          <cell r="C627" t="str">
            <v>LETUFFE SAMUEL</v>
          </cell>
          <cell r="D627" t="str">
            <v>M</v>
          </cell>
          <cell r="E627" t="str">
            <v>CYCLO CLUB WAVRIN</v>
          </cell>
          <cell r="F627">
            <v>27055</v>
          </cell>
          <cell r="G627" t="str">
            <v>Adulte Masculin 40/49 ans</v>
          </cell>
          <cell r="H627" t="str">
            <v>2022</v>
          </cell>
          <cell r="I627" t="str">
            <v>05994062447</v>
          </cell>
        </row>
        <row r="628">
          <cell r="C628" t="str">
            <v>MARTIN ERIC</v>
          </cell>
          <cell r="D628" t="str">
            <v>M</v>
          </cell>
          <cell r="E628" t="str">
            <v>VELO CLUB SOLESMES</v>
          </cell>
          <cell r="F628">
            <v>21220</v>
          </cell>
          <cell r="G628" t="str">
            <v>Adulte Masculin 60 ans et plus</v>
          </cell>
          <cell r="H628" t="str">
            <v>2022</v>
          </cell>
          <cell r="I628" t="str">
            <v>05994045436</v>
          </cell>
        </row>
        <row r="629">
          <cell r="C629" t="str">
            <v>MARTINACHE ARNAUD</v>
          </cell>
          <cell r="D629" t="str">
            <v>M</v>
          </cell>
          <cell r="E629" t="str">
            <v>AS HELLEMMES CYCLISME</v>
          </cell>
          <cell r="F629">
            <v>26016</v>
          </cell>
          <cell r="G629" t="str">
            <v>Adulte Masculin 50/59 ans</v>
          </cell>
          <cell r="H629" t="str">
            <v>2022</v>
          </cell>
          <cell r="I629" t="str">
            <v>05999094079</v>
          </cell>
        </row>
        <row r="630">
          <cell r="C630" t="str">
            <v>PAUCHET AURORE</v>
          </cell>
          <cell r="D630" t="str">
            <v>F</v>
          </cell>
          <cell r="E630" t="str">
            <v>CYCLO CLUB WAVRIN</v>
          </cell>
          <cell r="F630">
            <v>34781</v>
          </cell>
          <cell r="G630" t="str">
            <v>Adulte Féminin 17/29 ans</v>
          </cell>
          <cell r="H630" t="str">
            <v>2022</v>
          </cell>
          <cell r="I630" t="str">
            <v>05999097767</v>
          </cell>
        </row>
        <row r="631">
          <cell r="C631" t="str">
            <v>POTEAUX JOACHIM</v>
          </cell>
          <cell r="D631" t="str">
            <v>M</v>
          </cell>
          <cell r="E631" t="str">
            <v>VELO CLUB ROUBAIX</v>
          </cell>
          <cell r="F631">
            <v>41945</v>
          </cell>
          <cell r="G631" t="str">
            <v>Jeune Masculin 7/8 ans</v>
          </cell>
          <cell r="H631" t="str">
            <v>2022</v>
          </cell>
          <cell r="I631" t="str">
            <v>05999117339</v>
          </cell>
        </row>
        <row r="632">
          <cell r="C632" t="str">
            <v>POTEAUX JULES</v>
          </cell>
          <cell r="D632" t="str">
            <v>M</v>
          </cell>
          <cell r="E632" t="str">
            <v>VELO CLUB ROUBAIX</v>
          </cell>
          <cell r="F632">
            <v>40448</v>
          </cell>
          <cell r="G632" t="str">
            <v>Jeune Masculin 11/12 ans</v>
          </cell>
          <cell r="H632" t="str">
            <v>2022</v>
          </cell>
          <cell r="I632" t="str">
            <v>05999061600</v>
          </cell>
        </row>
        <row r="633">
          <cell r="C633" t="str">
            <v>TALMASSE VINCENT</v>
          </cell>
          <cell r="D633" t="str">
            <v>M</v>
          </cell>
          <cell r="E633" t="str">
            <v>VELO CLUB HORNAING</v>
          </cell>
          <cell r="F633">
            <v>26312</v>
          </cell>
          <cell r="G633" t="str">
            <v>Adulte Masculin 50/59 ans</v>
          </cell>
          <cell r="H633" t="str">
            <v>2022</v>
          </cell>
          <cell r="I633" t="str">
            <v>05996222807</v>
          </cell>
        </row>
        <row r="634">
          <cell r="C634" t="str">
            <v>TOMASZEWSKI NICOLAS</v>
          </cell>
          <cell r="D634" t="str">
            <v>M</v>
          </cell>
          <cell r="E634" t="str">
            <v>VELO CLUB HORNAING</v>
          </cell>
          <cell r="F634">
            <v>32194</v>
          </cell>
          <cell r="G634" t="str">
            <v>Adulte Masculin 30/39 ans</v>
          </cell>
          <cell r="H634" t="str">
            <v>2022</v>
          </cell>
          <cell r="I634" t="str">
            <v>05999068418</v>
          </cell>
        </row>
        <row r="635">
          <cell r="C635" t="str">
            <v>WALLART RODERIC</v>
          </cell>
          <cell r="D635" t="str">
            <v>M</v>
          </cell>
          <cell r="E635" t="str">
            <v>CYCLO CLUB WAVRIN</v>
          </cell>
          <cell r="F635">
            <v>27424</v>
          </cell>
          <cell r="G635" t="str">
            <v>Adulte Masculin 40/49 ans</v>
          </cell>
          <cell r="H635" t="str">
            <v>2022</v>
          </cell>
          <cell r="I635" t="str">
            <v>05999124533</v>
          </cell>
        </row>
        <row r="636">
          <cell r="C636" t="str">
            <v>BARTKOWIAK JULIEN</v>
          </cell>
          <cell r="D636" t="str">
            <v>M</v>
          </cell>
          <cell r="E636" t="str">
            <v>MANQUEVILLE LILLERS CLUB CYCLISTE</v>
          </cell>
          <cell r="F636">
            <v>28999</v>
          </cell>
          <cell r="G636" t="str">
            <v>Adulte Masculin 40/49 ans</v>
          </cell>
          <cell r="H636" t="str">
            <v>2022</v>
          </cell>
          <cell r="I636" t="str">
            <v>06297094391</v>
          </cell>
        </row>
        <row r="637">
          <cell r="C637" t="str">
            <v>WIERRE MATHIEU</v>
          </cell>
          <cell r="D637" t="str">
            <v>M</v>
          </cell>
          <cell r="E637" t="str">
            <v>ST POL SUR TERNOISE VELO CLUB ST POLOIS</v>
          </cell>
          <cell r="F637">
            <v>34221</v>
          </cell>
          <cell r="G637" t="str">
            <v>Adulte Masculin 20/29 ans</v>
          </cell>
          <cell r="H637" t="str">
            <v>2022</v>
          </cell>
          <cell r="I637" t="str">
            <v>06297108456</v>
          </cell>
        </row>
        <row r="638">
          <cell r="C638" t="str">
            <v>DELEFORTRIE THIBAUT</v>
          </cell>
          <cell r="D638" t="str">
            <v>M</v>
          </cell>
          <cell r="E638" t="str">
            <v>FLEURBAIX TEAM SHARK VTT</v>
          </cell>
          <cell r="F638">
            <v>31512</v>
          </cell>
          <cell r="G638" t="str">
            <v>Adulte Masculin 30/39 ans</v>
          </cell>
          <cell r="H638" t="str">
            <v>2022</v>
          </cell>
          <cell r="I638" t="str">
            <v>06297110175</v>
          </cell>
        </row>
        <row r="639">
          <cell r="C639" t="str">
            <v>DELPLACE CANDICE</v>
          </cell>
          <cell r="D639" t="str">
            <v>F</v>
          </cell>
          <cell r="E639" t="str">
            <v>MANQUEVILLE LILLERS CLUB CYCLISTE</v>
          </cell>
          <cell r="F639">
            <v>41258</v>
          </cell>
          <cell r="G639" t="str">
            <v>Jeune Féminin 9/10 ans</v>
          </cell>
          <cell r="H639" t="str">
            <v>2022</v>
          </cell>
          <cell r="I639" t="str">
            <v>06297083821</v>
          </cell>
        </row>
        <row r="640">
          <cell r="C640" t="str">
            <v>NOWAK FREDDY</v>
          </cell>
          <cell r="D640" t="str">
            <v>M</v>
          </cell>
          <cell r="E640" t="str">
            <v>LEFOREST CYCLO CLUB</v>
          </cell>
          <cell r="F640">
            <v>25414</v>
          </cell>
          <cell r="G640" t="str">
            <v>Adulte Masculin 50/59 ans</v>
          </cell>
          <cell r="H640" t="str">
            <v>2022</v>
          </cell>
          <cell r="I640" t="str">
            <v>06297075543</v>
          </cell>
        </row>
        <row r="641">
          <cell r="C641" t="str">
            <v>QUILLIOT ROMAIN</v>
          </cell>
          <cell r="D641" t="str">
            <v>M</v>
          </cell>
          <cell r="E641" t="str">
            <v>HENIN ETOILE CYCLISTE HENINOISE</v>
          </cell>
          <cell r="F641">
            <v>42185</v>
          </cell>
          <cell r="G641" t="str">
            <v>Jeune Masculin 7/8 ans</v>
          </cell>
          <cell r="H641" t="str">
            <v>2022</v>
          </cell>
          <cell r="I641" t="str">
            <v>06297107707</v>
          </cell>
        </row>
        <row r="642">
          <cell r="C642" t="str">
            <v>ROTA YOHANN</v>
          </cell>
          <cell r="D642" t="str">
            <v>M</v>
          </cell>
          <cell r="E642" t="str">
            <v>MANQUEVILLE LILLERS CLUB CYCLISTE</v>
          </cell>
          <cell r="F642">
            <v>32715</v>
          </cell>
          <cell r="G642" t="str">
            <v>Adulte Masculin 30/39 ans</v>
          </cell>
          <cell r="H642" t="str">
            <v>2022</v>
          </cell>
          <cell r="I642" t="str">
            <v>06297083854</v>
          </cell>
        </row>
        <row r="643">
          <cell r="C643" t="str">
            <v>TABOURET HUGO</v>
          </cell>
          <cell r="D643" t="str">
            <v>M</v>
          </cell>
          <cell r="E643" t="str">
            <v>HENIN ETOILE CYCLISTE HENINOISE</v>
          </cell>
          <cell r="F643">
            <v>40323</v>
          </cell>
          <cell r="G643" t="str">
            <v>Jeune Masculin 11/12 ans</v>
          </cell>
          <cell r="H643" t="str">
            <v>2022</v>
          </cell>
          <cell r="I643" t="str">
            <v>06297105780</v>
          </cell>
        </row>
        <row r="644">
          <cell r="C644" t="str">
            <v>VASSEUR REMY</v>
          </cell>
          <cell r="D644" t="str">
            <v>M</v>
          </cell>
          <cell r="E644" t="str">
            <v>ST POL SUR TERNOISE VELO CLUB ST POLOIS</v>
          </cell>
          <cell r="F644">
            <v>32837</v>
          </cell>
          <cell r="G644" t="str">
            <v>Adulte Masculin 30/39 ans</v>
          </cell>
          <cell r="H644" t="str">
            <v>2022</v>
          </cell>
          <cell r="I644" t="str">
            <v>06297108455</v>
          </cell>
        </row>
        <row r="645">
          <cell r="C645" t="str">
            <v>WULLEPUT NICOLAS</v>
          </cell>
          <cell r="D645" t="str">
            <v>M</v>
          </cell>
          <cell r="E645" t="str">
            <v>FLEURBAIX TEAM SHARK VTT</v>
          </cell>
          <cell r="F645">
            <v>28122</v>
          </cell>
          <cell r="G645" t="str">
            <v>Adulte Masculin 40/49 ans</v>
          </cell>
          <cell r="H645" t="str">
            <v>2022</v>
          </cell>
          <cell r="I645" t="str">
            <v>06240367107</v>
          </cell>
        </row>
        <row r="646">
          <cell r="C646" t="str">
            <v>BASTIN CYRIL</v>
          </cell>
          <cell r="D646" t="str">
            <v>M</v>
          </cell>
          <cell r="E646" t="str">
            <v>THELUS TEAM UNIS-VERT VTT</v>
          </cell>
          <cell r="F646">
            <v>32958</v>
          </cell>
          <cell r="G646" t="str">
            <v>Adulte Masculin 30/39 ans</v>
          </cell>
          <cell r="H646" t="str">
            <v>2022</v>
          </cell>
          <cell r="I646" t="str">
            <v>06260032876</v>
          </cell>
        </row>
        <row r="647">
          <cell r="C647" t="str">
            <v>ALLART ERIC</v>
          </cell>
          <cell r="D647" t="str">
            <v>M</v>
          </cell>
          <cell r="E647" t="str">
            <v>THELUS TEAM UNIS-VERT VTT</v>
          </cell>
          <cell r="F647">
            <v>27002</v>
          </cell>
          <cell r="G647" t="str">
            <v>Adulte Masculin 40/49 ans</v>
          </cell>
          <cell r="H647" t="str">
            <v>2022</v>
          </cell>
          <cell r="I647" t="str">
            <v>06240370028</v>
          </cell>
        </row>
        <row r="648">
          <cell r="C648" t="str">
            <v>DELETTR? ANTHONY</v>
          </cell>
          <cell r="D648" t="str">
            <v>M</v>
          </cell>
          <cell r="E648" t="str">
            <v>VERMELLES MTB RACING TEAM</v>
          </cell>
          <cell r="F648">
            <v>32644</v>
          </cell>
          <cell r="G648" t="str">
            <v>Adulte Masculin 30/39 ans</v>
          </cell>
          <cell r="H648" t="str">
            <v>2022</v>
          </cell>
          <cell r="I648" t="str">
            <v>06297109887</v>
          </cell>
        </row>
        <row r="649">
          <cell r="C649" t="str">
            <v>DMYTROW NICOLAS</v>
          </cell>
          <cell r="D649" t="str">
            <v>M</v>
          </cell>
          <cell r="E649" t="str">
            <v>THELUS TEAM UNIS-VERT VTT</v>
          </cell>
          <cell r="F649">
            <v>26362</v>
          </cell>
          <cell r="G649" t="str">
            <v>Adulte Masculin 50/59 ans</v>
          </cell>
          <cell r="H649" t="str">
            <v>2022</v>
          </cell>
          <cell r="I649" t="str">
            <v>06240368462</v>
          </cell>
        </row>
        <row r="650">
          <cell r="C650" t="str">
            <v>DURAND DIDIER</v>
          </cell>
          <cell r="D650" t="str">
            <v>M</v>
          </cell>
          <cell r="E650" t="str">
            <v>THELUS TEAM UNIS-VERT VTT</v>
          </cell>
          <cell r="F650">
            <v>25452</v>
          </cell>
          <cell r="G650" t="str">
            <v>Adulte Masculin 50/59 ans</v>
          </cell>
          <cell r="H650" t="str">
            <v>2022</v>
          </cell>
          <cell r="I650" t="str">
            <v>06297055893</v>
          </cell>
        </row>
        <row r="651">
          <cell r="C651" t="str">
            <v>EVIN YVON</v>
          </cell>
          <cell r="D651" t="str">
            <v>M</v>
          </cell>
          <cell r="E651" t="str">
            <v>VERMELLES MTB RACING TEAM</v>
          </cell>
          <cell r="F651">
            <v>32657</v>
          </cell>
          <cell r="G651" t="str">
            <v>Adulte Masculin 30/39 ans</v>
          </cell>
          <cell r="H651" t="str">
            <v>2022</v>
          </cell>
          <cell r="I651" t="str">
            <v>06204840605</v>
          </cell>
        </row>
        <row r="652">
          <cell r="C652" t="str">
            <v>NOWICKI FABRICE</v>
          </cell>
          <cell r="D652" t="str">
            <v>M</v>
          </cell>
          <cell r="E652" t="str">
            <v>THELUS TEAM UNIS-VERT VTT</v>
          </cell>
          <cell r="F652">
            <v>25593</v>
          </cell>
          <cell r="G652" t="str">
            <v>Adulte Masculin 50/59 ans</v>
          </cell>
          <cell r="H652" t="str">
            <v>2022</v>
          </cell>
          <cell r="I652" t="str">
            <v>06260055573</v>
          </cell>
        </row>
        <row r="653">
          <cell r="C653" t="str">
            <v>OBRY CLEMENCE</v>
          </cell>
          <cell r="D653" t="str">
            <v>F</v>
          </cell>
          <cell r="E653" t="str">
            <v>THELUS TEAM UNIS-VERT VTT</v>
          </cell>
          <cell r="F653">
            <v>39132</v>
          </cell>
          <cell r="G653" t="str">
            <v>Jeune Féminin 15/16 ans</v>
          </cell>
          <cell r="H653" t="str">
            <v>2022</v>
          </cell>
          <cell r="I653" t="str">
            <v>06297063999</v>
          </cell>
        </row>
        <row r="654">
          <cell r="C654" t="str">
            <v>STASZEWSKI LOIC</v>
          </cell>
          <cell r="D654" t="str">
            <v>M</v>
          </cell>
          <cell r="E654" t="str">
            <v>THELUS TEAM UNIS-VERT VTT</v>
          </cell>
          <cell r="F654">
            <v>38658</v>
          </cell>
          <cell r="G654" t="str">
            <v>Adulte Masculin 17/19 ans</v>
          </cell>
          <cell r="H654" t="str">
            <v>2022</v>
          </cell>
          <cell r="I654" t="str">
            <v>06297109852</v>
          </cell>
        </row>
        <row r="655">
          <cell r="C655" t="str">
            <v>QUILLIOT CLÉMENT</v>
          </cell>
          <cell r="D655" t="str">
            <v>M</v>
          </cell>
          <cell r="E655" t="str">
            <v>HENIN ETOILE CYCLISTE HENINOISE</v>
          </cell>
          <cell r="F655">
            <v>41029</v>
          </cell>
          <cell r="G655" t="str">
            <v>Jeune Masculin 9/10 ans</v>
          </cell>
          <cell r="H655" t="str">
            <v>2022</v>
          </cell>
          <cell r="I655" t="str">
            <v>06297084977</v>
          </cell>
        </row>
        <row r="656">
          <cell r="C656" t="str">
            <v>BOUREL JONATHAN</v>
          </cell>
          <cell r="D656" t="str">
            <v>M</v>
          </cell>
          <cell r="E656" t="str">
            <v>VERMELLES MTB RACING TEAM</v>
          </cell>
          <cell r="F656">
            <v>32049</v>
          </cell>
          <cell r="G656" t="str">
            <v>Adulte Masculin 30/39 ans</v>
          </cell>
          <cell r="H656" t="str">
            <v>2022</v>
          </cell>
          <cell r="I656" t="str">
            <v>06297097218</v>
          </cell>
        </row>
        <row r="657">
          <cell r="C657" t="str">
            <v>BURZYNSKI ORIANE</v>
          </cell>
          <cell r="D657" t="str">
            <v>F</v>
          </cell>
          <cell r="E657" t="str">
            <v>VERMELLES MTB RACING TEAM</v>
          </cell>
          <cell r="F657">
            <v>31878</v>
          </cell>
          <cell r="G657" t="str">
            <v>Adulte Féminin 30/39 ans</v>
          </cell>
          <cell r="H657" t="str">
            <v>2022</v>
          </cell>
          <cell r="I657" t="str">
            <v>06297097106</v>
          </cell>
        </row>
        <row r="658">
          <cell r="C658" t="str">
            <v>DASSONVILLE BENOIT</v>
          </cell>
          <cell r="D658" t="str">
            <v>M</v>
          </cell>
          <cell r="E658" t="str">
            <v>VERMELLES MTB RACING TEAM</v>
          </cell>
          <cell r="F658">
            <v>32434</v>
          </cell>
          <cell r="G658" t="str">
            <v>Adulte Masculin 30/39 ans</v>
          </cell>
          <cell r="H658" t="str">
            <v>2022</v>
          </cell>
          <cell r="I658" t="str">
            <v>06297022030</v>
          </cell>
        </row>
        <row r="659">
          <cell r="C659" t="str">
            <v>DEJEHET FRANCOIS XAVIER</v>
          </cell>
          <cell r="D659" t="str">
            <v>M</v>
          </cell>
          <cell r="E659" t="str">
            <v>VERMELLES MTB RACING TEAM</v>
          </cell>
          <cell r="F659">
            <v>29446</v>
          </cell>
          <cell r="G659" t="str">
            <v>Adulte Masculin 40/49 ans</v>
          </cell>
          <cell r="H659" t="str">
            <v>2022</v>
          </cell>
          <cell r="I659" t="str">
            <v>06297059718</v>
          </cell>
        </row>
        <row r="660">
          <cell r="C660" t="str">
            <v>GUYOT LALY</v>
          </cell>
          <cell r="D660" t="str">
            <v>F</v>
          </cell>
          <cell r="E660" t="str">
            <v>VERMELLES MTB RACING TEAM</v>
          </cell>
          <cell r="F660">
            <v>38275</v>
          </cell>
          <cell r="G660" t="str">
            <v>Adulte Féminin 17/29 ans</v>
          </cell>
          <cell r="H660" t="str">
            <v>2022</v>
          </cell>
          <cell r="I660" t="str">
            <v>06297108828</v>
          </cell>
        </row>
        <row r="661">
          <cell r="C661" t="str">
            <v>GUYOT MICKAEL</v>
          </cell>
          <cell r="D661" t="str">
            <v>M</v>
          </cell>
          <cell r="E661" t="str">
            <v>VERMELLES MTB RACING TEAM</v>
          </cell>
          <cell r="F661">
            <v>26697</v>
          </cell>
          <cell r="G661" t="str">
            <v>Adulte Masculin 40/49 ans</v>
          </cell>
          <cell r="H661" t="str">
            <v>2022</v>
          </cell>
          <cell r="I661" t="str">
            <v>06297108829</v>
          </cell>
        </row>
        <row r="662">
          <cell r="C662" t="str">
            <v>KAMINSKI MICHEL</v>
          </cell>
          <cell r="D662" t="str">
            <v>M</v>
          </cell>
          <cell r="E662" t="str">
            <v>VERMELLES MTB RACING TEAM</v>
          </cell>
          <cell r="F662">
            <v>20028</v>
          </cell>
          <cell r="G662" t="str">
            <v>Adulte Masculin 60 ans et plus</v>
          </cell>
          <cell r="H662" t="str">
            <v>2022</v>
          </cell>
          <cell r="I662" t="str">
            <v>06297097105</v>
          </cell>
        </row>
        <row r="663">
          <cell r="C663" t="str">
            <v>LELEU CHRISTIAN</v>
          </cell>
          <cell r="D663" t="str">
            <v>M</v>
          </cell>
          <cell r="E663" t="str">
            <v>VERMELLES MTB RACING TEAM</v>
          </cell>
          <cell r="F663">
            <v>30645</v>
          </cell>
          <cell r="G663" t="str">
            <v>Adulte Masculin 30/39 ans</v>
          </cell>
          <cell r="H663" t="str">
            <v>2022</v>
          </cell>
          <cell r="I663" t="str">
            <v>06297097104</v>
          </cell>
        </row>
        <row r="664">
          <cell r="C664" t="str">
            <v>LEITAOLOURO JULES</v>
          </cell>
          <cell r="D664" t="str">
            <v>M</v>
          </cell>
          <cell r="E664" t="str">
            <v>FLEURBAIX TEAM SHARK VTT</v>
          </cell>
          <cell r="F664">
            <v>38073</v>
          </cell>
          <cell r="G664" t="str">
            <v>Adulte Masculin 17/19 ans</v>
          </cell>
          <cell r="H664" t="str">
            <v>2022</v>
          </cell>
          <cell r="I664" t="str">
            <v>06297094476</v>
          </cell>
        </row>
        <row r="665">
          <cell r="C665" t="str">
            <v>RICART MAXIME</v>
          </cell>
          <cell r="D665" t="str">
            <v>M</v>
          </cell>
          <cell r="E665" t="str">
            <v>FLEURBAIX TEAM SHARK VTT</v>
          </cell>
          <cell r="F665">
            <v>35371</v>
          </cell>
          <cell r="G665" t="str">
            <v>Adulte Masculin 20/29 ans</v>
          </cell>
          <cell r="H665" t="str">
            <v>2022</v>
          </cell>
          <cell r="I665" t="str">
            <v>06297080422</v>
          </cell>
        </row>
        <row r="666">
          <cell r="C666" t="str">
            <v>GAMAND MEYRINE</v>
          </cell>
          <cell r="D666" t="str">
            <v>F</v>
          </cell>
          <cell r="E666" t="str">
            <v>BAPAUME CLUB CYCLISTE</v>
          </cell>
          <cell r="F666">
            <v>36393</v>
          </cell>
          <cell r="G666" t="str">
            <v>Adulte Féminin 17/29 ans</v>
          </cell>
          <cell r="H666" t="str">
            <v>2022</v>
          </cell>
          <cell r="I666" t="str">
            <v>06204951633</v>
          </cell>
        </row>
        <row r="667">
          <cell r="C667" t="str">
            <v>GAMAND QUENTIN</v>
          </cell>
          <cell r="D667" t="str">
            <v>M</v>
          </cell>
          <cell r="E667" t="str">
            <v>BAPAUME CLUB CYCLISTE</v>
          </cell>
          <cell r="F667">
            <v>37083</v>
          </cell>
          <cell r="G667" t="str">
            <v>Adulte Masculin 20/29 ans</v>
          </cell>
          <cell r="H667" t="str">
            <v>2022</v>
          </cell>
          <cell r="I667" t="str">
            <v>06204951673</v>
          </cell>
        </row>
        <row r="668">
          <cell r="C668" t="str">
            <v>HACHIN ARNAUD</v>
          </cell>
          <cell r="D668" t="str">
            <v>M</v>
          </cell>
          <cell r="E668" t="str">
            <v>BAPAUME CLUB CYCLISTE</v>
          </cell>
          <cell r="F668">
            <v>20386</v>
          </cell>
          <cell r="G668" t="str">
            <v>Adulte Masculin 60 ans et plus</v>
          </cell>
          <cell r="H668" t="str">
            <v>2022</v>
          </cell>
          <cell r="I668" t="str">
            <v>06297055777</v>
          </cell>
        </row>
        <row r="669">
          <cell r="C669" t="str">
            <v>HELLEBOIS ALAIN</v>
          </cell>
          <cell r="D669" t="str">
            <v>M</v>
          </cell>
          <cell r="E669" t="str">
            <v>CLUB CYCLISTE D'ISBERGUES MOLINGHEM</v>
          </cell>
          <cell r="F669">
            <v>23904</v>
          </cell>
          <cell r="G669" t="str">
            <v>Adulte Masculin 50/59 ans</v>
          </cell>
          <cell r="H669" t="str">
            <v>2022</v>
          </cell>
          <cell r="I669" t="str">
            <v>06240143251</v>
          </cell>
        </row>
        <row r="670">
          <cell r="C670" t="str">
            <v>LARIVIERE STEPHANE</v>
          </cell>
          <cell r="D670" t="str">
            <v>M</v>
          </cell>
          <cell r="E670" t="str">
            <v>ST POL SUR TERNOISE VELO CLUB ST POLOIS</v>
          </cell>
          <cell r="F670">
            <v>33869</v>
          </cell>
          <cell r="G670" t="str">
            <v>Adulte Masculin 30/39 ans</v>
          </cell>
          <cell r="H670" t="str">
            <v>2022</v>
          </cell>
          <cell r="I670" t="str">
            <v>06297108454</v>
          </cell>
        </row>
        <row r="671">
          <cell r="C671" t="str">
            <v>LEGRAS JEAN RAOUL</v>
          </cell>
          <cell r="D671" t="str">
            <v>M</v>
          </cell>
          <cell r="E671" t="str">
            <v>MANQUEVILLE LILLERS CLUB CYCLISTE</v>
          </cell>
          <cell r="F671">
            <v>24773</v>
          </cell>
          <cell r="G671" t="str">
            <v>Adulte Masculin 50/59 ans</v>
          </cell>
          <cell r="H671" t="str">
            <v>2022</v>
          </cell>
          <cell r="I671" t="str">
            <v>06297103595</v>
          </cell>
        </row>
        <row r="672">
          <cell r="C672" t="str">
            <v>LEMAIRE ANTHONY</v>
          </cell>
          <cell r="D672" t="str">
            <v>M</v>
          </cell>
          <cell r="E672" t="str">
            <v>BAPAUME CLUB CYCLISTE</v>
          </cell>
          <cell r="F672">
            <v>29983</v>
          </cell>
          <cell r="G672" t="str">
            <v>Adulte Masculin 40/49 ans</v>
          </cell>
          <cell r="H672" t="str">
            <v>2022</v>
          </cell>
          <cell r="I672" t="str">
            <v>06297037068</v>
          </cell>
        </row>
        <row r="673">
          <cell r="C673" t="str">
            <v>THILLOY CHRISTELLE</v>
          </cell>
          <cell r="D673" t="str">
            <v>F</v>
          </cell>
          <cell r="E673" t="str">
            <v>MANQUEVILLE LILLERS CLUB CYCLISTE</v>
          </cell>
          <cell r="F673">
            <v>27015</v>
          </cell>
          <cell r="G673" t="str">
            <v>Adulte Féminin 40/49 ans</v>
          </cell>
          <cell r="H673" t="str">
            <v>2022</v>
          </cell>
          <cell r="I673" t="str">
            <v>06297021602</v>
          </cell>
        </row>
        <row r="674">
          <cell r="C674" t="str">
            <v>RICHARD CLOTHAIRE</v>
          </cell>
          <cell r="D674" t="str">
            <v>M</v>
          </cell>
          <cell r="E674" t="str">
            <v>AGNY AMICALE LAIQUE</v>
          </cell>
          <cell r="F674">
            <v>38386</v>
          </cell>
          <cell r="G674" t="str">
            <v>Adulte Masculin 17/19 ans</v>
          </cell>
          <cell r="H674" t="str">
            <v>2022</v>
          </cell>
          <cell r="I674" t="str">
            <v>06297108431</v>
          </cell>
        </row>
        <row r="675">
          <cell r="C675" t="str">
            <v>RICHARD MARIE CLOTHILDE</v>
          </cell>
          <cell r="D675" t="str">
            <v>F</v>
          </cell>
          <cell r="E675" t="str">
            <v>AGNY AMICALE LAIQUE</v>
          </cell>
          <cell r="F675">
            <v>38935</v>
          </cell>
          <cell r="G675" t="str">
            <v>Jeune Féminin 15/16 ans</v>
          </cell>
          <cell r="H675" t="str">
            <v>2022</v>
          </cell>
          <cell r="I675" t="str">
            <v>06297096494</v>
          </cell>
        </row>
        <row r="676">
          <cell r="C676" t="str">
            <v>DEBRIL MARINE</v>
          </cell>
          <cell r="D676" t="str">
            <v>F</v>
          </cell>
          <cell r="E676" t="str">
            <v>ST POL SUR TERNOISE VELO CLUB ST POLOIS</v>
          </cell>
          <cell r="F676">
            <v>35400</v>
          </cell>
          <cell r="G676" t="str">
            <v>Adulte Féminin 17/29 ans</v>
          </cell>
          <cell r="H676" t="str">
            <v>2022</v>
          </cell>
          <cell r="I676" t="str">
            <v>06297094958</v>
          </cell>
        </row>
        <row r="677">
          <cell r="C677" t="str">
            <v>DUPAS KEVIN</v>
          </cell>
          <cell r="D677" t="str">
            <v>M</v>
          </cell>
          <cell r="E677" t="str">
            <v>ST POL SUR TERNOISE VELO CLUB ST POLOIS</v>
          </cell>
          <cell r="F677">
            <v>34018</v>
          </cell>
          <cell r="G677" t="str">
            <v>Adulte Masculin 20/29 ans</v>
          </cell>
          <cell r="H677" t="str">
            <v>2022</v>
          </cell>
          <cell r="I677" t="str">
            <v>06297094960</v>
          </cell>
        </row>
        <row r="678">
          <cell r="C678" t="str">
            <v>FOURNIER YOHANN</v>
          </cell>
          <cell r="D678" t="str">
            <v>M</v>
          </cell>
          <cell r="E678" t="str">
            <v>ST POL SUR TERNOISE VELO CLUB ST POLOIS</v>
          </cell>
          <cell r="F678">
            <v>36639</v>
          </cell>
          <cell r="G678" t="str">
            <v>Adulte Masculin 20/29 ans</v>
          </cell>
          <cell r="H678" t="str">
            <v>2022</v>
          </cell>
          <cell r="I678" t="str">
            <v>06297096731</v>
          </cell>
        </row>
        <row r="679">
          <cell r="C679" t="str">
            <v>GUILLE CHARLES</v>
          </cell>
          <cell r="D679" t="str">
            <v>M</v>
          </cell>
          <cell r="E679" t="str">
            <v>ST POL SUR TERNOISE VELO CLUB ST POLOIS</v>
          </cell>
          <cell r="F679">
            <v>24558</v>
          </cell>
          <cell r="G679" t="str">
            <v>Adulte Masculin 50/59 ans</v>
          </cell>
          <cell r="H679" t="str">
            <v>2022</v>
          </cell>
          <cell r="I679" t="str">
            <v>06297103849</v>
          </cell>
        </row>
        <row r="680">
          <cell r="C680" t="str">
            <v>LAMAURY SEBASTIEN</v>
          </cell>
          <cell r="D680" t="str">
            <v>M</v>
          </cell>
          <cell r="E680" t="str">
            <v>AGNY AMICALE LAIQUE</v>
          </cell>
          <cell r="F680">
            <v>36086</v>
          </cell>
          <cell r="G680" t="str">
            <v>Adulte Masculin 20/29 ans</v>
          </cell>
          <cell r="H680" t="str">
            <v>2022</v>
          </cell>
          <cell r="I680" t="str">
            <v>06297103846</v>
          </cell>
        </row>
        <row r="681">
          <cell r="C681" t="str">
            <v>LEFEBVRE CAMILLE</v>
          </cell>
          <cell r="D681" t="str">
            <v>F</v>
          </cell>
          <cell r="E681" t="str">
            <v>HENIN ETOILE CYCLISTE HENINOISE</v>
          </cell>
          <cell r="F681">
            <v>42142</v>
          </cell>
          <cell r="G681" t="str">
            <v>Jeune Féminin 7/8 ans</v>
          </cell>
          <cell r="H681" t="str">
            <v>2022</v>
          </cell>
          <cell r="I681" t="str">
            <v>06297086235</v>
          </cell>
        </row>
        <row r="682">
          <cell r="C682" t="str">
            <v>LEGRAND CLAUDE</v>
          </cell>
          <cell r="D682" t="str">
            <v>M</v>
          </cell>
          <cell r="E682" t="str">
            <v>AGNY AMICALE LAIQUE</v>
          </cell>
          <cell r="F682">
            <v>21637</v>
          </cell>
          <cell r="G682" t="str">
            <v>Adulte Masculin 60 ans et plus</v>
          </cell>
          <cell r="H682" t="str">
            <v>2022</v>
          </cell>
          <cell r="I682" t="str">
            <v>06204944530</v>
          </cell>
        </row>
        <row r="683">
          <cell r="C683" t="str">
            <v>MICHEL PATRICK</v>
          </cell>
          <cell r="D683" t="str">
            <v>M</v>
          </cell>
          <cell r="E683" t="str">
            <v>AGNY AMICALE LAIQUE</v>
          </cell>
          <cell r="F683">
            <v>23128</v>
          </cell>
          <cell r="G683" t="str">
            <v>Adulte Masculin 50/59 ans</v>
          </cell>
          <cell r="H683" t="str">
            <v>2022</v>
          </cell>
          <cell r="I683" t="str">
            <v>06250280740</v>
          </cell>
        </row>
        <row r="684">
          <cell r="C684" t="str">
            <v>THERY ANTOINE</v>
          </cell>
          <cell r="D684" t="str">
            <v>M</v>
          </cell>
          <cell r="E684" t="str">
            <v>AGNY AMICALE LAIQUE</v>
          </cell>
          <cell r="F684">
            <v>34397</v>
          </cell>
          <cell r="G684" t="str">
            <v>Adulte Masculin 20/29 ans</v>
          </cell>
          <cell r="H684" t="str">
            <v>2022</v>
          </cell>
          <cell r="I684" t="str">
            <v>06297108432</v>
          </cell>
        </row>
        <row r="685">
          <cell r="C685" t="str">
            <v>VANGHELUWE MATHYS</v>
          </cell>
          <cell r="D685" t="str">
            <v>M</v>
          </cell>
          <cell r="E685" t="str">
            <v>HENIN ETOILE CYCLISTE HENINOISE</v>
          </cell>
          <cell r="F685">
            <v>42147</v>
          </cell>
          <cell r="G685" t="str">
            <v>Jeune Masculin 7/8 ans</v>
          </cell>
          <cell r="H685" t="str">
            <v>2022</v>
          </cell>
          <cell r="I685" t="str">
            <v>06297097960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1 (2)"/>
      <sheetName val="Feuil2"/>
      <sheetName val="Feuil3"/>
    </sheetNames>
    <sheetDataSet>
      <sheetData sheetId="0"/>
      <sheetData sheetId="1">
        <row r="2">
          <cell r="B2" t="str">
            <v>DOYEN MATHIS</v>
          </cell>
          <cell r="C2" t="str">
            <v>CYCLO CLUB ORCHIES</v>
          </cell>
          <cell r="D2">
            <v>14</v>
          </cell>
          <cell r="E2" t="str">
            <v>D</v>
          </cell>
          <cell r="F2">
            <v>150</v>
          </cell>
        </row>
        <row r="3">
          <cell r="B3" t="str">
            <v>HOUDART FLORENT</v>
          </cell>
          <cell r="C3" t="str">
            <v>CAMPHIN EN CAREMBAULT CYCLING TEAM</v>
          </cell>
          <cell r="D3">
            <v>9</v>
          </cell>
          <cell r="E3" t="str">
            <v>D</v>
          </cell>
          <cell r="F3">
            <v>151</v>
          </cell>
        </row>
        <row r="4">
          <cell r="B4" t="str">
            <v>DESSAINT BENOIT</v>
          </cell>
          <cell r="C4" t="str">
            <v>TEAM BOUSIES</v>
          </cell>
          <cell r="D4">
            <v>12</v>
          </cell>
          <cell r="E4" t="str">
            <v>D</v>
          </cell>
          <cell r="F4">
            <v>152</v>
          </cell>
        </row>
        <row r="5">
          <cell r="B5" t="str">
            <v>VANWISSEN ANAICK</v>
          </cell>
          <cell r="C5" t="str">
            <v>UNION VELOCIPEDIQUE FOURMISIENNE</v>
          </cell>
          <cell r="D5">
            <v>16</v>
          </cell>
          <cell r="E5" t="str">
            <v>D</v>
          </cell>
          <cell r="F5">
            <v>153</v>
          </cell>
        </row>
        <row r="6">
          <cell r="B6" t="str">
            <v>CRUPPE KYLIAN</v>
          </cell>
          <cell r="C6" t="str">
            <v>BEUVRY CLUB LEO LAGRANGE</v>
          </cell>
          <cell r="D6">
            <v>9</v>
          </cell>
          <cell r="E6" t="str">
            <v>D</v>
          </cell>
          <cell r="F6">
            <v>154</v>
          </cell>
        </row>
        <row r="7">
          <cell r="B7" t="str">
            <v>VAN-NIEUWENBORGH QUENTIN</v>
          </cell>
          <cell r="C7" t="str">
            <v>CYCLO CLUB ORCHIES</v>
          </cell>
          <cell r="D7">
            <v>6</v>
          </cell>
          <cell r="F7">
            <v>155</v>
          </cell>
        </row>
        <row r="12">
          <cell r="B12" t="str">
            <v xml:space="preserve"> </v>
          </cell>
          <cell r="C12" t="str">
            <v xml:space="preserve"> </v>
          </cell>
        </row>
        <row r="13">
          <cell r="B13" t="str">
            <v>Cyclo-cross 20/29 ans</v>
          </cell>
          <cell r="D13" t="str">
            <v>Signature             Quota</v>
          </cell>
          <cell r="E13">
            <v>6</v>
          </cell>
          <cell r="F13" t="str">
            <v xml:space="preserve"> </v>
          </cell>
        </row>
        <row r="14">
          <cell r="B14" t="str">
            <v>MINETTE LOIC</v>
          </cell>
          <cell r="C14" t="str">
            <v>VELO CLUB SOLESMES</v>
          </cell>
          <cell r="D14">
            <v>13</v>
          </cell>
          <cell r="E14" t="str">
            <v>D</v>
          </cell>
          <cell r="F14">
            <v>80</v>
          </cell>
        </row>
        <row r="15">
          <cell r="B15" t="str">
            <v>LALEU TIMOTHEE</v>
          </cell>
          <cell r="C15" t="str">
            <v>UNION SPORTIVE SAINT ANDRE</v>
          </cell>
          <cell r="D15">
            <v>13</v>
          </cell>
          <cell r="E15" t="str">
            <v>D</v>
          </cell>
          <cell r="F15">
            <v>81</v>
          </cell>
        </row>
        <row r="16">
          <cell r="B16" t="str">
            <v>CHOQUET JULIEN</v>
          </cell>
          <cell r="C16" t="str">
            <v>UNION SPORTIVE SAINT ANDRE</v>
          </cell>
          <cell r="D16">
            <v>14</v>
          </cell>
          <cell r="E16" t="str">
            <v>D</v>
          </cell>
          <cell r="F16">
            <v>82</v>
          </cell>
        </row>
        <row r="17">
          <cell r="B17" t="str">
            <v>DUCHEINE CLEMENT</v>
          </cell>
          <cell r="C17" t="str">
            <v>TEAM PEVELE CAREMBAULT CYCLISME</v>
          </cell>
          <cell r="D17">
            <v>7</v>
          </cell>
          <cell r="E17" t="str">
            <v>D</v>
          </cell>
          <cell r="F17">
            <v>83</v>
          </cell>
        </row>
        <row r="18">
          <cell r="B18" t="str">
            <v>MAGNIES CLÉMENT</v>
          </cell>
          <cell r="C18" t="str">
            <v>CYCLO CLUB ORCHIES</v>
          </cell>
          <cell r="D18">
            <v>9</v>
          </cell>
          <cell r="E18" t="str">
            <v>D</v>
          </cell>
          <cell r="F18">
            <v>84</v>
          </cell>
        </row>
        <row r="19">
          <cell r="B19" t="str">
            <v>SAINTRAIN CORENTIN</v>
          </cell>
          <cell r="C19" t="str">
            <v>ETOILE CYCLISTE LIEU ST AMAND</v>
          </cell>
          <cell r="D19" t="str">
            <v>Dérogation</v>
          </cell>
          <cell r="E19" t="str">
            <v>D</v>
          </cell>
          <cell r="F19">
            <v>85</v>
          </cell>
        </row>
        <row r="20">
          <cell r="B20" t="str">
            <v>SAMIER GERMAIN</v>
          </cell>
          <cell r="C20" t="str">
            <v>CAMPHIN EN CAREMBAULT CYCLING TEAM</v>
          </cell>
          <cell r="D20">
            <v>2</v>
          </cell>
          <cell r="E20" t="str">
            <v>D</v>
          </cell>
          <cell r="F20">
            <v>86</v>
          </cell>
        </row>
        <row r="21">
          <cell r="B21" t="str">
            <v>DAUMONT WILLIAM</v>
          </cell>
          <cell r="C21" t="str">
            <v>NEW ORANGE TEAM BOUSBECQUE</v>
          </cell>
          <cell r="D21">
            <v>6</v>
          </cell>
          <cell r="F21">
            <v>87</v>
          </cell>
        </row>
        <row r="22">
          <cell r="B22" t="str">
            <v>TAHON SIMON</v>
          </cell>
          <cell r="C22" t="str">
            <v>AGNY AMICALE LAIQUE</v>
          </cell>
          <cell r="D22">
            <v>8</v>
          </cell>
          <cell r="F22">
            <v>88</v>
          </cell>
        </row>
        <row r="23">
          <cell r="B23" t="str">
            <v>FONTAINE BENJAMIN</v>
          </cell>
          <cell r="C23" t="str">
            <v>AGNY AMICALE LAIQUE</v>
          </cell>
          <cell r="D23">
            <v>0</v>
          </cell>
          <cell r="F23">
            <v>89</v>
          </cell>
        </row>
        <row r="24">
          <cell r="D24" t="str">
            <v xml:space="preserve"> </v>
          </cell>
        </row>
        <row r="25">
          <cell r="D25" t="str">
            <v xml:space="preserve"> </v>
          </cell>
        </row>
        <row r="26">
          <cell r="D26" t="str">
            <v xml:space="preserve"> </v>
          </cell>
        </row>
        <row r="27">
          <cell r="D27" t="str">
            <v xml:space="preserve"> ,</v>
          </cell>
        </row>
        <row r="28">
          <cell r="D28" t="str">
            <v xml:space="preserve"> </v>
          </cell>
        </row>
        <row r="30">
          <cell r="B30" t="str">
            <v>Cyclo-cross 30/39 ans</v>
          </cell>
          <cell r="D30" t="str">
            <v>Signature             Quota</v>
          </cell>
          <cell r="E30">
            <v>6</v>
          </cell>
          <cell r="F30" t="str">
            <v xml:space="preserve"> </v>
          </cell>
        </row>
        <row r="31">
          <cell r="B31" t="str">
            <v>RICHARD NICOLAS</v>
          </cell>
          <cell r="C31" t="str">
            <v>T.C.S.P. 59 - FERRIERE LA GRANDE</v>
          </cell>
          <cell r="D31">
            <v>20</v>
          </cell>
          <cell r="E31" t="str">
            <v>D</v>
          </cell>
          <cell r="F31">
            <v>20</v>
          </cell>
        </row>
        <row r="32">
          <cell r="B32" t="str">
            <v>CAILLEAU ANTHONY</v>
          </cell>
          <cell r="C32" t="str">
            <v>UNION VELOCIPEDIQUE FOURMISIENNE</v>
          </cell>
          <cell r="D32">
            <v>14</v>
          </cell>
          <cell r="E32" t="str">
            <v>D</v>
          </cell>
          <cell r="F32">
            <v>21</v>
          </cell>
        </row>
        <row r="33">
          <cell r="B33" t="str">
            <v>KNOCKAERT JULIEN</v>
          </cell>
          <cell r="C33" t="str">
            <v>CLUB CYCLISTE VERLINGHEM</v>
          </cell>
          <cell r="D33">
            <v>14</v>
          </cell>
          <cell r="E33" t="str">
            <v>D</v>
          </cell>
          <cell r="F33">
            <v>22</v>
          </cell>
        </row>
        <row r="34">
          <cell r="B34" t="str">
            <v>TOURNEUX MICKAEL</v>
          </cell>
          <cell r="C34" t="str">
            <v>ENTENTE CYCLISTE DE FONTAINE AU BOIS</v>
          </cell>
          <cell r="D34">
            <v>15</v>
          </cell>
          <cell r="E34" t="str">
            <v>D</v>
          </cell>
          <cell r="F34">
            <v>23</v>
          </cell>
        </row>
        <row r="35">
          <cell r="B35" t="str">
            <v>LEFEVRE EDDY</v>
          </cell>
          <cell r="C35" t="str">
            <v>UNION VELOCIPEDIQUE FOURMISIENNE</v>
          </cell>
          <cell r="D35">
            <v>14</v>
          </cell>
          <cell r="E35" t="str">
            <v>D</v>
          </cell>
          <cell r="F35">
            <v>24</v>
          </cell>
        </row>
        <row r="36">
          <cell r="B36" t="str">
            <v>RIVART THIERRY</v>
          </cell>
          <cell r="C36" t="str">
            <v>VTT  CLUB PONT SUR SAMBRE</v>
          </cell>
          <cell r="D36">
            <v>8</v>
          </cell>
          <cell r="E36" t="str">
            <v>D</v>
          </cell>
          <cell r="F36">
            <v>26</v>
          </cell>
        </row>
        <row r="37">
          <cell r="B37" t="str">
            <v>CORMAN SEBASTIEN</v>
          </cell>
          <cell r="C37" t="str">
            <v>CAMPHIN EN CAREMBAULT CYCLING TEAM</v>
          </cell>
          <cell r="D37">
            <v>8</v>
          </cell>
          <cell r="E37" t="str">
            <v>D</v>
          </cell>
          <cell r="F37">
            <v>27</v>
          </cell>
        </row>
        <row r="38">
          <cell r="B38" t="str">
            <v>HAVET SEBASTIEN</v>
          </cell>
          <cell r="C38" t="str">
            <v>GAZ ELEC CLUB DE DOUAI</v>
          </cell>
          <cell r="D38">
            <v>10</v>
          </cell>
          <cell r="E38" t="str">
            <v>D</v>
          </cell>
          <cell r="F38">
            <v>28</v>
          </cell>
        </row>
        <row r="39">
          <cell r="B39" t="str">
            <v>LORRIAUX JULIEN</v>
          </cell>
          <cell r="C39" t="str">
            <v>VELO CLUB SOLESMES</v>
          </cell>
          <cell r="D39">
            <v>9</v>
          </cell>
          <cell r="E39" t="str">
            <v>D</v>
          </cell>
          <cell r="F39">
            <v>29</v>
          </cell>
        </row>
        <row r="40">
          <cell r="B40" t="str">
            <v>BLANPAIN KEVIN</v>
          </cell>
          <cell r="C40" t="str">
            <v>NOEUX VELO CLUB NOEUXOIS</v>
          </cell>
          <cell r="D40">
            <v>9</v>
          </cell>
          <cell r="E40" t="str">
            <v>D</v>
          </cell>
          <cell r="F40">
            <v>30</v>
          </cell>
        </row>
        <row r="41">
          <cell r="B41" t="str">
            <v>LEFEVRE SEBASTIEN</v>
          </cell>
          <cell r="C41" t="str">
            <v>UNION VELOCIPEDIQUE FOURMISIENNE</v>
          </cell>
          <cell r="D41">
            <v>11</v>
          </cell>
          <cell r="E41" t="str">
            <v>D</v>
          </cell>
          <cell r="F41">
            <v>31</v>
          </cell>
        </row>
        <row r="42">
          <cell r="B42" t="str">
            <v>DAGHELET THOMAS</v>
          </cell>
          <cell r="C42" t="str">
            <v>ESPOIR CYCLISTE WAMBRECHIES MARQUETTE</v>
          </cell>
          <cell r="D42">
            <v>6</v>
          </cell>
          <cell r="E42" t="str">
            <v>D</v>
          </cell>
          <cell r="F42">
            <v>32</v>
          </cell>
        </row>
        <row r="43">
          <cell r="B43" t="str">
            <v>REUTER SÉBASTIEN</v>
          </cell>
          <cell r="C43" t="str">
            <v>ESEG DOUAI</v>
          </cell>
          <cell r="D43">
            <v>12</v>
          </cell>
          <cell r="F43">
            <v>33</v>
          </cell>
        </row>
        <row r="44">
          <cell r="B44" t="str">
            <v>MOUCHON ARNAUD</v>
          </cell>
          <cell r="C44" t="str">
            <v>ASSOCIATION CYCLISTE DE CUINCY</v>
          </cell>
          <cell r="D44">
            <v>7</v>
          </cell>
          <cell r="F44">
            <v>35</v>
          </cell>
        </row>
        <row r="54">
          <cell r="B54" t="str">
            <v xml:space="preserve"> </v>
          </cell>
          <cell r="C54" t="str">
            <v xml:space="preserve"> </v>
          </cell>
          <cell r="D54" t="str">
            <v xml:space="preserve"> </v>
          </cell>
          <cell r="F54" t="str">
            <v xml:space="preserve"> </v>
          </cell>
        </row>
        <row r="55">
          <cell r="B55" t="str">
            <v xml:space="preserve">Cyclo-cross 40/49 ans </v>
          </cell>
          <cell r="D55" t="str">
            <v>Signature             Quota</v>
          </cell>
          <cell r="E55">
            <v>6</v>
          </cell>
        </row>
        <row r="56">
          <cell r="B56" t="str">
            <v>CARDON . DAVID</v>
          </cell>
          <cell r="C56" t="str">
            <v>CYCLO CLUB ORCHIES</v>
          </cell>
          <cell r="D56">
            <v>25</v>
          </cell>
          <cell r="E56" t="str">
            <v>D</v>
          </cell>
          <cell r="F56">
            <v>50</v>
          </cell>
        </row>
        <row r="57">
          <cell r="B57" t="str">
            <v>BUGNICOURT CYRIL</v>
          </cell>
          <cell r="C57" t="str">
            <v>UNION VELOCIPEDIQUE FOURMISIENNE</v>
          </cell>
          <cell r="D57">
            <v>19</v>
          </cell>
          <cell r="E57" t="str">
            <v>D</v>
          </cell>
          <cell r="F57">
            <v>51</v>
          </cell>
        </row>
        <row r="58">
          <cell r="B58" t="str">
            <v>ALEXANDRE GREGORY</v>
          </cell>
          <cell r="C58" t="str">
            <v>VELO CLUB SOLESMES</v>
          </cell>
          <cell r="D58">
            <v>22</v>
          </cell>
          <cell r="E58" t="str">
            <v>D</v>
          </cell>
          <cell r="F58">
            <v>52</v>
          </cell>
        </row>
        <row r="59">
          <cell r="B59" t="str">
            <v>LEGUEUX LAURENT</v>
          </cell>
          <cell r="C59" t="str">
            <v>UNION VELOCIPEDIQUE FOURMISIENNE</v>
          </cell>
          <cell r="D59">
            <v>20</v>
          </cell>
          <cell r="E59" t="str">
            <v>D</v>
          </cell>
          <cell r="F59">
            <v>53</v>
          </cell>
        </row>
        <row r="60">
          <cell r="B60" t="str">
            <v>WINS STEPHANE</v>
          </cell>
          <cell r="C60" t="str">
            <v>ETOILE CYCLISTE LIEU ST AMAND</v>
          </cell>
          <cell r="D60">
            <v>19</v>
          </cell>
          <cell r="E60" t="str">
            <v>D</v>
          </cell>
          <cell r="F60">
            <v>54</v>
          </cell>
        </row>
        <row r="61">
          <cell r="B61" t="str">
            <v>SAINTRAIN GERARD</v>
          </cell>
          <cell r="C61" t="str">
            <v>ETOILE CYCLISTE LIEU ST AMAND</v>
          </cell>
          <cell r="D61">
            <v>15</v>
          </cell>
          <cell r="E61" t="str">
            <v>D</v>
          </cell>
          <cell r="F61">
            <v>55</v>
          </cell>
        </row>
        <row r="62">
          <cell r="B62" t="str">
            <v>CAPELLE FRANCKY</v>
          </cell>
          <cell r="C62" t="str">
            <v>ETOILE CYCLISTE TOURCOING</v>
          </cell>
          <cell r="D62">
            <v>13</v>
          </cell>
          <cell r="E62" t="str">
            <v>D</v>
          </cell>
          <cell r="F62">
            <v>56</v>
          </cell>
        </row>
        <row r="63">
          <cell r="B63" t="str">
            <v>CORNELIS DAVE</v>
          </cell>
          <cell r="C63" t="str">
            <v>UNION VELOCIPEDIQUE FOURMISIENNE</v>
          </cell>
          <cell r="D63">
            <v>14</v>
          </cell>
          <cell r="E63" t="str">
            <v>D</v>
          </cell>
          <cell r="F63">
            <v>57</v>
          </cell>
        </row>
        <row r="64">
          <cell r="B64" t="str">
            <v>DASSONVILLE SEBASTIEN</v>
          </cell>
          <cell r="C64" t="str">
            <v>NOEUX VELO CLUB NOEUXOIS</v>
          </cell>
          <cell r="D64">
            <v>16</v>
          </cell>
          <cell r="E64" t="str">
            <v>D</v>
          </cell>
          <cell r="F64">
            <v>58</v>
          </cell>
        </row>
        <row r="65">
          <cell r="B65" t="str">
            <v>HUART GUILLAUME</v>
          </cell>
          <cell r="C65" t="str">
            <v>CYCLO CLUB ORCHIES</v>
          </cell>
          <cell r="D65">
            <v>14</v>
          </cell>
          <cell r="E65" t="str">
            <v>D</v>
          </cell>
          <cell r="F65">
            <v>59</v>
          </cell>
        </row>
        <row r="66">
          <cell r="B66" t="str">
            <v>DECOCK NICOLAS</v>
          </cell>
          <cell r="C66" t="str">
            <v>UNION SPORTIVE SAINT ANDRE</v>
          </cell>
          <cell r="D66">
            <v>10</v>
          </cell>
          <cell r="E66" t="str">
            <v>D</v>
          </cell>
          <cell r="F66">
            <v>60</v>
          </cell>
        </row>
        <row r="67">
          <cell r="B67" t="str">
            <v>LEFRANCQ LUDOVIC</v>
          </cell>
          <cell r="C67" t="str">
            <v>NOEUX VELO CLUB NOEUXOIS</v>
          </cell>
          <cell r="D67">
            <v>11</v>
          </cell>
          <cell r="E67" t="str">
            <v>D</v>
          </cell>
          <cell r="F67">
            <v>61</v>
          </cell>
        </row>
        <row r="68">
          <cell r="B68" t="str">
            <v>DUEZ GUILLAUME</v>
          </cell>
          <cell r="C68" t="str">
            <v>UNION SPORTIVE SAINT ANDRE</v>
          </cell>
          <cell r="D68">
            <v>12</v>
          </cell>
          <cell r="E68" t="str">
            <v>D</v>
          </cell>
          <cell r="F68">
            <v>62</v>
          </cell>
        </row>
        <row r="69">
          <cell r="B69" t="str">
            <v>PIAT JEREMY</v>
          </cell>
          <cell r="C69" t="str">
            <v>ETOILE CYCLISTE LIEU ST AMAND</v>
          </cell>
          <cell r="D69">
            <v>10</v>
          </cell>
          <cell r="E69" t="str">
            <v>D</v>
          </cell>
          <cell r="F69">
            <v>63</v>
          </cell>
        </row>
        <row r="70">
          <cell r="B70" t="str">
            <v>DARTUS MIKAEL</v>
          </cell>
          <cell r="C70" t="str">
            <v>VELO CLUB SOLESMES</v>
          </cell>
          <cell r="D70">
            <v>11</v>
          </cell>
          <cell r="E70" t="str">
            <v>D</v>
          </cell>
          <cell r="F70">
            <v>64</v>
          </cell>
        </row>
        <row r="71">
          <cell r="B71" t="str">
            <v>HOUDART PHILIPPE</v>
          </cell>
          <cell r="C71" t="str">
            <v>CAMPHIN EN CAREMBAULT CYCLING TEAM</v>
          </cell>
          <cell r="D71">
            <v>10</v>
          </cell>
          <cell r="E71" t="str">
            <v>D</v>
          </cell>
          <cell r="F71">
            <v>65</v>
          </cell>
        </row>
        <row r="72">
          <cell r="B72" t="str">
            <v>GILLES NICOLAS</v>
          </cell>
          <cell r="C72" t="str">
            <v>ETOILE CYCLISTE TOURCOING</v>
          </cell>
          <cell r="D72">
            <v>8</v>
          </cell>
          <cell r="E72" t="str">
            <v>D</v>
          </cell>
          <cell r="F72">
            <v>66</v>
          </cell>
        </row>
        <row r="73">
          <cell r="B73" t="str">
            <v>DEJEAN GILLES</v>
          </cell>
          <cell r="C73" t="str">
            <v>TEAM STYLE</v>
          </cell>
          <cell r="D73">
            <v>7</v>
          </cell>
          <cell r="E73" t="str">
            <v>D</v>
          </cell>
          <cell r="F73">
            <v>67</v>
          </cell>
        </row>
        <row r="74">
          <cell r="B74" t="str">
            <v>GOBERT JEAN FRANCOIS</v>
          </cell>
          <cell r="C74" t="str">
            <v>BIACHE ST VAAST VELO CLUB</v>
          </cell>
          <cell r="D74">
            <v>7</v>
          </cell>
          <cell r="E74" t="str">
            <v>D</v>
          </cell>
          <cell r="F74">
            <v>68</v>
          </cell>
        </row>
        <row r="75">
          <cell r="B75" t="str">
            <v>BOCQUILLON JEROME</v>
          </cell>
          <cell r="C75" t="str">
            <v>AGNY AMICALE LAIQUE</v>
          </cell>
          <cell r="D75">
            <v>10</v>
          </cell>
          <cell r="E75" t="str">
            <v>D</v>
          </cell>
          <cell r="F75">
            <v>69</v>
          </cell>
        </row>
        <row r="76">
          <cell r="B76" t="str">
            <v>DELEBARRE JEROME</v>
          </cell>
          <cell r="C76" t="str">
            <v>BEUVRY CLUB LEO LAGRANGE</v>
          </cell>
          <cell r="D76">
            <v>7</v>
          </cell>
          <cell r="E76" t="str">
            <v>D</v>
          </cell>
          <cell r="F76">
            <v>70</v>
          </cell>
        </row>
        <row r="77">
          <cell r="B77" t="str">
            <v>VANDERMEIREN MANUEL</v>
          </cell>
          <cell r="C77" t="str">
            <v>GAZ ELEC CLUB DE DOUAI</v>
          </cell>
          <cell r="D77">
            <v>10</v>
          </cell>
          <cell r="E77" t="str">
            <v>D</v>
          </cell>
          <cell r="F77">
            <v>71</v>
          </cell>
        </row>
        <row r="78">
          <cell r="B78" t="str">
            <v>GREVIN JEROME</v>
          </cell>
          <cell r="C78" t="str">
            <v>VELO CLUB SOLESMES</v>
          </cell>
          <cell r="D78">
            <v>8</v>
          </cell>
          <cell r="E78" t="str">
            <v>D</v>
          </cell>
          <cell r="F78">
            <v>72</v>
          </cell>
        </row>
        <row r="79">
          <cell r="B79" t="str">
            <v>DELIESSCHE YANNICK</v>
          </cell>
          <cell r="C79" t="str">
            <v>AGNY AMICALE LAIQUE</v>
          </cell>
          <cell r="D79">
            <v>6</v>
          </cell>
          <cell r="F79">
            <v>73</v>
          </cell>
        </row>
        <row r="82">
          <cell r="B82" t="str">
            <v xml:space="preserve">Cyclo-cross 50/59 ans </v>
          </cell>
          <cell r="D82" t="str">
            <v>Signature             Quota</v>
          </cell>
          <cell r="E82">
            <v>6</v>
          </cell>
        </row>
        <row r="83">
          <cell r="B83" t="str">
            <v>CHALAS JEAN PIERRE</v>
          </cell>
          <cell r="C83" t="str">
            <v>ANNEQUIN CYCLING TEAM</v>
          </cell>
          <cell r="D83">
            <v>16</v>
          </cell>
          <cell r="E83" t="str">
            <v>D</v>
          </cell>
          <cell r="F83">
            <v>1</v>
          </cell>
        </row>
        <row r="84">
          <cell r="B84" t="str">
            <v>CHOQUET DAVID</v>
          </cell>
          <cell r="C84" t="str">
            <v>UNION SPORTIVE SAINT ANDRE</v>
          </cell>
          <cell r="D84">
            <v>21</v>
          </cell>
          <cell r="E84" t="str">
            <v>D</v>
          </cell>
          <cell r="F84">
            <v>2</v>
          </cell>
        </row>
        <row r="85">
          <cell r="B85" t="str">
            <v>CROMMELINCK PATRICK</v>
          </cell>
          <cell r="C85" t="str">
            <v>CYCLOS RANDONNEURS LA BASSEE</v>
          </cell>
          <cell r="D85">
            <v>22</v>
          </cell>
          <cell r="E85" t="str">
            <v>D</v>
          </cell>
          <cell r="F85">
            <v>3</v>
          </cell>
        </row>
        <row r="86">
          <cell r="B86" t="str">
            <v>LIONNE BERNARD</v>
          </cell>
          <cell r="C86" t="str">
            <v>HAVELUY CYCLO CLUB</v>
          </cell>
          <cell r="D86">
            <v>14</v>
          </cell>
          <cell r="E86" t="str">
            <v>D</v>
          </cell>
          <cell r="F86">
            <v>4</v>
          </cell>
        </row>
        <row r="87">
          <cell r="B87" t="str">
            <v>LUCAS LAURENT</v>
          </cell>
          <cell r="C87" t="str">
            <v>BIACHE ST VAAST VELO CLUB</v>
          </cell>
          <cell r="D87">
            <v>13</v>
          </cell>
          <cell r="E87" t="str">
            <v>D</v>
          </cell>
          <cell r="F87">
            <v>5</v>
          </cell>
        </row>
        <row r="88">
          <cell r="B88" t="str">
            <v>CAUWET FRANCK</v>
          </cell>
          <cell r="C88" t="str">
            <v>MANQUEVILLE LILLERS CLUB CYCLISTE</v>
          </cell>
          <cell r="D88">
            <v>13</v>
          </cell>
          <cell r="E88" t="str">
            <v>D</v>
          </cell>
          <cell r="F88">
            <v>6</v>
          </cell>
        </row>
        <row r="89">
          <cell r="B89" t="str">
            <v>LEVAS LAURENT</v>
          </cell>
          <cell r="C89" t="str">
            <v>UNION SPORTIVE VALENCIENNES MARLY</v>
          </cell>
          <cell r="D89">
            <v>19</v>
          </cell>
          <cell r="E89" t="str">
            <v>D</v>
          </cell>
          <cell r="F89">
            <v>7</v>
          </cell>
        </row>
        <row r="90">
          <cell r="B90" t="str">
            <v>CANU CHRISTIAN</v>
          </cell>
          <cell r="C90" t="str">
            <v>ETOILE CYCLISTE TOURCOING</v>
          </cell>
          <cell r="D90">
            <v>14</v>
          </cell>
          <cell r="E90" t="str">
            <v>D</v>
          </cell>
          <cell r="F90">
            <v>8</v>
          </cell>
        </row>
        <row r="91">
          <cell r="B91" t="str">
            <v>GRARD RODRIGUE</v>
          </cell>
          <cell r="C91" t="str">
            <v>CYCLO CLUB ORCHIES</v>
          </cell>
          <cell r="D91">
            <v>10</v>
          </cell>
          <cell r="E91" t="str">
            <v>D</v>
          </cell>
          <cell r="F91">
            <v>9</v>
          </cell>
        </row>
        <row r="92">
          <cell r="B92" t="str">
            <v>LETOMBE CHRISTOPHE</v>
          </cell>
          <cell r="C92" t="str">
            <v>BEUVRY CLUB LEO LAGRANGE</v>
          </cell>
          <cell r="D92">
            <v>7</v>
          </cell>
          <cell r="E92" t="str">
            <v>D</v>
          </cell>
          <cell r="F92">
            <v>10</v>
          </cell>
        </row>
        <row r="93">
          <cell r="B93" t="str">
            <v>MARTIN GRÉGORY</v>
          </cell>
          <cell r="C93" t="str">
            <v>AGNY AMICALE LAIQUE</v>
          </cell>
          <cell r="D93">
            <v>8</v>
          </cell>
          <cell r="E93" t="str">
            <v>D</v>
          </cell>
          <cell r="F93">
            <v>11</v>
          </cell>
        </row>
        <row r="94">
          <cell r="B94" t="str">
            <v>PRISSETTE JEAN-MICHEL</v>
          </cell>
          <cell r="C94" t="str">
            <v>UNION VELOCIPEDIQUE FOURMISIENNE</v>
          </cell>
          <cell r="D94">
            <v>10</v>
          </cell>
          <cell r="E94" t="str">
            <v>D</v>
          </cell>
          <cell r="F94">
            <v>12</v>
          </cell>
        </row>
        <row r="95">
          <cell r="B95" t="str">
            <v>WACH ERIC</v>
          </cell>
          <cell r="C95" t="str">
            <v>BEUVRY CLUB LEO LAGRANGE</v>
          </cell>
          <cell r="D95">
            <v>6</v>
          </cell>
          <cell r="E95" t="str">
            <v>D</v>
          </cell>
          <cell r="F95">
            <v>14</v>
          </cell>
        </row>
        <row r="96">
          <cell r="B96" t="str">
            <v>MARTINACHE ARNAUD</v>
          </cell>
          <cell r="C96" t="str">
            <v>AS HELLEMMES CYCLISME</v>
          </cell>
          <cell r="D96">
            <v>8</v>
          </cell>
          <cell r="F96">
            <v>15</v>
          </cell>
        </row>
        <row r="103">
          <cell r="D103" t="str">
            <v xml:space="preserve"> </v>
          </cell>
        </row>
        <row r="104">
          <cell r="B104" t="str">
            <v xml:space="preserve"> </v>
          </cell>
          <cell r="C104" t="str">
            <v xml:space="preserve"> </v>
          </cell>
          <cell r="D104" t="str">
            <v xml:space="preserve"> </v>
          </cell>
          <cell r="F104" t="str">
            <v xml:space="preserve"> </v>
          </cell>
        </row>
        <row r="105">
          <cell r="B105" t="str">
            <v xml:space="preserve">Cyclo-cross 60 ans et plus </v>
          </cell>
          <cell r="D105" t="str">
            <v>Signature             Quota</v>
          </cell>
          <cell r="E105">
            <v>6</v>
          </cell>
        </row>
        <row r="106">
          <cell r="B106" t="str">
            <v>DANEL JEAN PIERRE</v>
          </cell>
          <cell r="C106" t="str">
            <v>BIACHE ST VAAST VELO CLUB</v>
          </cell>
          <cell r="D106">
            <v>30</v>
          </cell>
          <cell r="E106" t="str">
            <v>D</v>
          </cell>
          <cell r="F106">
            <v>121</v>
          </cell>
        </row>
        <row r="107">
          <cell r="B107" t="str">
            <v>MORO GIANNI</v>
          </cell>
          <cell r="C107" t="str">
            <v>FENAIN CYCLO CLUB</v>
          </cell>
          <cell r="D107">
            <v>22</v>
          </cell>
          <cell r="E107" t="str">
            <v>D</v>
          </cell>
          <cell r="F107">
            <v>122</v>
          </cell>
        </row>
        <row r="108">
          <cell r="B108" t="str">
            <v>DROLET PHILIPPE</v>
          </cell>
          <cell r="C108" t="str">
            <v>UNION SPORTIVE SAINT ANDRE</v>
          </cell>
          <cell r="D108">
            <v>16</v>
          </cell>
          <cell r="E108" t="str">
            <v>D</v>
          </cell>
          <cell r="F108">
            <v>123</v>
          </cell>
        </row>
        <row r="109">
          <cell r="B109" t="str">
            <v>CAILLEAU LAURENT</v>
          </cell>
          <cell r="C109" t="str">
            <v>UNION VELOCIPEDIQUE FOURMISIENNE</v>
          </cell>
          <cell r="D109" t="str">
            <v>Dérogation</v>
          </cell>
          <cell r="E109" t="str">
            <v>D</v>
          </cell>
          <cell r="F109">
            <v>124</v>
          </cell>
        </row>
        <row r="110">
          <cell r="B110" t="str">
            <v>FOULON ANDRE</v>
          </cell>
          <cell r="C110" t="str">
            <v>TEAM DECOPUB PROVILLE</v>
          </cell>
          <cell r="D110">
            <v>11</v>
          </cell>
          <cell r="E110" t="str">
            <v>D</v>
          </cell>
          <cell r="F110">
            <v>125</v>
          </cell>
        </row>
        <row r="111">
          <cell r="B111" t="str">
            <v>CIEPLIK BERNARD</v>
          </cell>
          <cell r="C111" t="str">
            <v>UNION SPORTIVE SAINT ANDRE</v>
          </cell>
          <cell r="D111">
            <v>17</v>
          </cell>
          <cell r="E111" t="str">
            <v>D</v>
          </cell>
          <cell r="F111">
            <v>126</v>
          </cell>
        </row>
        <row r="112">
          <cell r="B112" t="str">
            <v>LAGNEAU PASCAL</v>
          </cell>
          <cell r="C112" t="str">
            <v>UNION VELOCIPEDIQUE JEUMONT MARPENT</v>
          </cell>
          <cell r="D112">
            <v>7</v>
          </cell>
          <cell r="E112" t="str">
            <v>D</v>
          </cell>
          <cell r="F112">
            <v>127</v>
          </cell>
        </row>
        <row r="113">
          <cell r="B113" t="str">
            <v>SANGNIER MARC</v>
          </cell>
          <cell r="C113" t="str">
            <v>FLEURBAIX TEAM SHARK VTT</v>
          </cell>
          <cell r="D113">
            <v>7</v>
          </cell>
          <cell r="E113" t="str">
            <v>D</v>
          </cell>
          <cell r="F113">
            <v>128</v>
          </cell>
        </row>
        <row r="114">
          <cell r="B114" t="str">
            <v>JUNG PHILIPPE</v>
          </cell>
          <cell r="C114" t="str">
            <v>UNION SPORTIVE SAINT ANDRE</v>
          </cell>
          <cell r="D114">
            <v>11</v>
          </cell>
          <cell r="E114" t="str">
            <v>D</v>
          </cell>
          <cell r="F114">
            <v>129</v>
          </cell>
        </row>
        <row r="115">
          <cell r="B115" t="str">
            <v>SCREVE BRUNO</v>
          </cell>
          <cell r="C115" t="str">
            <v>UNION VELOCIPEDIQUE FOURMISIENNE</v>
          </cell>
          <cell r="D115">
            <v>8</v>
          </cell>
          <cell r="F115">
            <v>130</v>
          </cell>
        </row>
        <row r="116">
          <cell r="B116" t="str">
            <v>COLIN DANIEL</v>
          </cell>
          <cell r="C116" t="str">
            <v>VELO CLUB AMANDINOIS</v>
          </cell>
          <cell r="D116">
            <v>0</v>
          </cell>
          <cell r="F116">
            <v>131</v>
          </cell>
        </row>
        <row r="119">
          <cell r="B119" t="str">
            <v xml:space="preserve"> </v>
          </cell>
          <cell r="C119" t="str">
            <v xml:space="preserve"> </v>
          </cell>
          <cell r="D119" t="str">
            <v xml:space="preserve"> </v>
          </cell>
          <cell r="F119" t="str">
            <v xml:space="preserve"> </v>
          </cell>
        </row>
        <row r="120">
          <cell r="B120" t="str">
            <v>Cyclo-cross Féminines 17/29 ans</v>
          </cell>
          <cell r="D120" t="str">
            <v>Signature             Quota</v>
          </cell>
          <cell r="E120">
            <v>6</v>
          </cell>
        </row>
        <row r="121">
          <cell r="B121" t="str">
            <v>LANDAS MARION</v>
          </cell>
          <cell r="C121" t="str">
            <v>VELO SPRINT DE L'OSTREVENT - AUBERCHICOURT</v>
          </cell>
          <cell r="D121">
            <v>12</v>
          </cell>
          <cell r="E121" t="str">
            <v>D</v>
          </cell>
          <cell r="F121">
            <v>195</v>
          </cell>
        </row>
        <row r="122">
          <cell r="B122" t="str">
            <v>BURY FANNY</v>
          </cell>
          <cell r="C122" t="str">
            <v>ETOILE CYCLISTE LIEU ST AMAND</v>
          </cell>
          <cell r="D122">
            <v>7</v>
          </cell>
          <cell r="E122" t="str">
            <v>D</v>
          </cell>
          <cell r="F122">
            <v>196</v>
          </cell>
        </row>
        <row r="123">
          <cell r="B123" t="str">
            <v>GAMAND MEYRINE</v>
          </cell>
          <cell r="C123" t="str">
            <v>BAPAUME CLUB CYCLISTE</v>
          </cell>
          <cell r="D123">
            <v>10</v>
          </cell>
          <cell r="E123" t="str">
            <v>D</v>
          </cell>
          <cell r="F123">
            <v>197</v>
          </cell>
        </row>
        <row r="124">
          <cell r="B124" t="str">
            <v>Cyclo-cross Féminines 30/39 ans</v>
          </cell>
          <cell r="D124" t="str">
            <v>Signature             Quota</v>
          </cell>
          <cell r="E124">
            <v>6</v>
          </cell>
        </row>
        <row r="125">
          <cell r="B125" t="str">
            <v>RIVART FANNY</v>
          </cell>
          <cell r="C125" t="str">
            <v>GAZ ELEC CLUB DE DOUAI</v>
          </cell>
          <cell r="D125">
            <v>14</v>
          </cell>
          <cell r="E125" t="str">
            <v>D</v>
          </cell>
          <cell r="F125">
            <v>90</v>
          </cell>
        </row>
        <row r="126">
          <cell r="B126" t="str">
            <v>GILLERON SOPHIE</v>
          </cell>
          <cell r="C126" t="str">
            <v>VELO CLUB HORNAING</v>
          </cell>
          <cell r="D126">
            <v>13</v>
          </cell>
          <cell r="E126" t="str">
            <v>D</v>
          </cell>
          <cell r="F126">
            <v>91</v>
          </cell>
        </row>
        <row r="127">
          <cell r="B127" t="str">
            <v>ALEXANDRE MAGGY</v>
          </cell>
          <cell r="C127" t="str">
            <v>VELO CLUB SOLESMES</v>
          </cell>
          <cell r="D127" t="str">
            <v>Dérogation</v>
          </cell>
          <cell r="F127">
            <v>92</v>
          </cell>
        </row>
        <row r="128">
          <cell r="B128" t="str">
            <v>Cyclo-cross Féminines 40 ans et plus</v>
          </cell>
          <cell r="D128" t="str">
            <v>Signature             Quota</v>
          </cell>
          <cell r="E128">
            <v>6</v>
          </cell>
        </row>
        <row r="129">
          <cell r="B129" t="str">
            <v>LANDAS PRIMEROSE</v>
          </cell>
          <cell r="C129" t="str">
            <v>UNION SPORTIVE SAINT ANDRE</v>
          </cell>
          <cell r="D129">
            <v>24</v>
          </cell>
          <cell r="E129" t="str">
            <v>D</v>
          </cell>
          <cell r="F129">
            <v>180</v>
          </cell>
        </row>
        <row r="130">
          <cell r="B130" t="str">
            <v>WITTEK DASSONVILLE CELINE</v>
          </cell>
          <cell r="C130" t="str">
            <v>NOEUX VELO CLUB NOEUXOIS</v>
          </cell>
          <cell r="D130">
            <v>14</v>
          </cell>
          <cell r="E130" t="str">
            <v>D</v>
          </cell>
          <cell r="F130">
            <v>181</v>
          </cell>
        </row>
        <row r="131">
          <cell r="B131" t="str">
            <v>GOUNINE ANNABELLE</v>
          </cell>
          <cell r="C131" t="str">
            <v>TEAM DECOPUB PROVILLE</v>
          </cell>
          <cell r="D131">
            <v>8</v>
          </cell>
          <cell r="E131" t="str">
            <v>D</v>
          </cell>
          <cell r="F131">
            <v>182</v>
          </cell>
        </row>
        <row r="132">
          <cell r="B132" t="str">
            <v xml:space="preserve">Cyclo-cross Cadets </v>
          </cell>
          <cell r="D132" t="str">
            <v>Signature             Quota</v>
          </cell>
          <cell r="E132">
            <v>4</v>
          </cell>
        </row>
        <row r="133">
          <cell r="B133" t="str">
            <v>CHOQUET PIERRE</v>
          </cell>
          <cell r="C133" t="str">
            <v>UNION SPORTIVE SAINT ANDRE</v>
          </cell>
          <cell r="D133">
            <v>20</v>
          </cell>
          <cell r="E133" t="str">
            <v>D</v>
          </cell>
          <cell r="F133">
            <v>203</v>
          </cell>
        </row>
        <row r="134">
          <cell r="B134" t="str">
            <v>LEGRAND SAMUEL</v>
          </cell>
          <cell r="C134" t="str">
            <v>CYCLO CLUB ORCHIES</v>
          </cell>
          <cell r="D134">
            <v>14</v>
          </cell>
          <cell r="E134" t="str">
            <v>D</v>
          </cell>
          <cell r="F134">
            <v>208</v>
          </cell>
        </row>
        <row r="135">
          <cell r="B135" t="str">
            <v>VIVIER MATTHIAS</v>
          </cell>
          <cell r="C135" t="str">
            <v>UNION SPORTIVE SAINT ANDRE</v>
          </cell>
          <cell r="D135">
            <v>14</v>
          </cell>
          <cell r="E135" t="str">
            <v>D</v>
          </cell>
          <cell r="F135">
            <v>207</v>
          </cell>
        </row>
        <row r="136">
          <cell r="B136" t="str">
            <v>GOCHON VALENTIN</v>
          </cell>
          <cell r="C136" t="str">
            <v>ETOILE CYCLISTE TOURCOING</v>
          </cell>
          <cell r="D136">
            <v>14</v>
          </cell>
          <cell r="E136" t="str">
            <v>D</v>
          </cell>
          <cell r="F136">
            <v>216</v>
          </cell>
        </row>
        <row r="137">
          <cell r="B137" t="str">
            <v>MOURAIN DORIAN</v>
          </cell>
          <cell r="C137" t="str">
            <v>UNION VELOCIPEDIQUE FOURMISIENNE</v>
          </cell>
          <cell r="D137">
            <v>11</v>
          </cell>
          <cell r="E137" t="str">
            <v>D</v>
          </cell>
          <cell r="F137">
            <v>212</v>
          </cell>
        </row>
        <row r="138">
          <cell r="B138" t="str">
            <v>DELTOUR LUCAS</v>
          </cell>
          <cell r="C138" t="str">
            <v>UNION SPORTIVE VALENCIENNES MARLY</v>
          </cell>
          <cell r="D138">
            <v>13</v>
          </cell>
          <cell r="E138" t="str">
            <v>D</v>
          </cell>
          <cell r="F138">
            <v>221</v>
          </cell>
        </row>
        <row r="139">
          <cell r="B139" t="str">
            <v>LECLERCQ MATHIS</v>
          </cell>
          <cell r="C139" t="str">
            <v>CAMPHIN EN CAREMBAULT CYCLING TEAM</v>
          </cell>
          <cell r="D139">
            <v>10</v>
          </cell>
          <cell r="E139" t="str">
            <v>D</v>
          </cell>
          <cell r="F139">
            <v>222</v>
          </cell>
        </row>
        <row r="143">
          <cell r="B143" t="str">
            <v>RICHARD MARIE CLOTHILDE</v>
          </cell>
          <cell r="C143" t="str">
            <v>AGNY AMICALE LAIQUE</v>
          </cell>
          <cell r="D143">
            <v>7</v>
          </cell>
          <cell r="E143" t="str">
            <v>D</v>
          </cell>
          <cell r="F143">
            <v>214</v>
          </cell>
        </row>
        <row r="144">
          <cell r="B144" t="str">
            <v>TOURNEUX LOUNA</v>
          </cell>
          <cell r="C144" t="str">
            <v>ENTENTE CYCLISTE DE FONTAINE AU BOIS</v>
          </cell>
          <cell r="D144">
            <v>11</v>
          </cell>
          <cell r="E144" t="str">
            <v>D</v>
          </cell>
          <cell r="F144">
            <v>201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é"/>
      <sheetName val="Age"/>
      <sheetName val="A"/>
    </sheetNames>
    <sheetDataSet>
      <sheetData sheetId="0"/>
      <sheetData sheetId="1"/>
      <sheetData sheetId="2">
        <row r="2">
          <cell r="D2" t="str">
            <v>AINI ISSAM</v>
          </cell>
          <cell r="E2" t="str">
            <v>M</v>
          </cell>
          <cell r="F2" t="str">
            <v>ENTENTE CYCLISTE DE FONTAINE AU BOIS</v>
          </cell>
          <cell r="G2">
            <v>36400</v>
          </cell>
          <cell r="H2" t="str">
            <v>Adulte Masculin 20/29 ans</v>
          </cell>
          <cell r="J2" t="str">
            <v>05994063020</v>
          </cell>
        </row>
        <row r="3">
          <cell r="D3" t="str">
            <v>ALBERTINI LUDOVIC</v>
          </cell>
          <cell r="E3" t="str">
            <v>M</v>
          </cell>
          <cell r="F3" t="str">
            <v>VELO CLUB UNION HALLUIN</v>
          </cell>
          <cell r="G3">
            <v>28315</v>
          </cell>
          <cell r="H3" t="str">
            <v>Adulte Masculin 40/49 ans</v>
          </cell>
          <cell r="J3" t="str">
            <v>05994046793</v>
          </cell>
        </row>
        <row r="4">
          <cell r="D4" t="str">
            <v>ALDEBERT ARNAUD</v>
          </cell>
          <cell r="E4" t="str">
            <v>M</v>
          </cell>
          <cell r="F4" t="str">
            <v>GAZ ELEC CLUB DE DOUAI</v>
          </cell>
          <cell r="G4">
            <v>27215</v>
          </cell>
          <cell r="H4" t="str">
            <v>Adulte Masculin 40/49 ans</v>
          </cell>
          <cell r="J4" t="str">
            <v>05999087674</v>
          </cell>
        </row>
        <row r="5">
          <cell r="D5" t="str">
            <v>ALDEBERT MATTHIAS</v>
          </cell>
          <cell r="E5" t="str">
            <v>M</v>
          </cell>
          <cell r="F5" t="str">
            <v>GAZ ELEC CLUB DE DOUAI</v>
          </cell>
          <cell r="G5">
            <v>38238</v>
          </cell>
          <cell r="H5" t="str">
            <v>Adulte Masculin 17/19 ans</v>
          </cell>
          <cell r="J5" t="str">
            <v>05999040596</v>
          </cell>
        </row>
        <row r="6">
          <cell r="D6" t="str">
            <v>ALEXANDRE ABBY</v>
          </cell>
          <cell r="E6" t="str">
            <v>F</v>
          </cell>
          <cell r="F6" t="str">
            <v>VELO CLUB SOLESMES</v>
          </cell>
          <cell r="G6">
            <v>41100</v>
          </cell>
          <cell r="H6" t="str">
            <v>Jeune Féminin 9/10 ans</v>
          </cell>
        </row>
        <row r="7">
          <cell r="D7" t="str">
            <v>ALEXANDRE GEORGES</v>
          </cell>
          <cell r="E7" t="str">
            <v>M</v>
          </cell>
          <cell r="F7" t="str">
            <v>VELO CLUB SOLESMES</v>
          </cell>
          <cell r="G7">
            <v>30285</v>
          </cell>
          <cell r="H7" t="str">
            <v>Adulte Masculin 30/39 ans</v>
          </cell>
          <cell r="J7" t="str">
            <v>05999089327</v>
          </cell>
        </row>
        <row r="8">
          <cell r="D8" t="str">
            <v>ALEXANDRE GREGORY</v>
          </cell>
          <cell r="E8" t="str">
            <v>M</v>
          </cell>
          <cell r="F8" t="str">
            <v>VELO CLUB SOLESMES</v>
          </cell>
          <cell r="G8">
            <v>29812</v>
          </cell>
          <cell r="H8" t="str">
            <v>Adulte Masculin 40/49 ans</v>
          </cell>
          <cell r="J8" t="str">
            <v>05999081763</v>
          </cell>
        </row>
        <row r="9">
          <cell r="D9" t="str">
            <v>ALEXANDRE JIMMY</v>
          </cell>
          <cell r="E9" t="str">
            <v>M</v>
          </cell>
          <cell r="F9" t="str">
            <v>CYCLO CLUB CAMBRESIEN</v>
          </cell>
          <cell r="G9">
            <v>27058</v>
          </cell>
          <cell r="H9" t="str">
            <v>Adulte Masculin 40/49 ans</v>
          </cell>
          <cell r="J9" t="str">
            <v>05999125303</v>
          </cell>
        </row>
        <row r="10">
          <cell r="D10" t="str">
            <v>ALEXANDRE LONY</v>
          </cell>
          <cell r="E10" t="str">
            <v>M</v>
          </cell>
          <cell r="F10" t="str">
            <v>VELO CLUB SOLESMES</v>
          </cell>
          <cell r="G10">
            <v>40456</v>
          </cell>
          <cell r="H10" t="str">
            <v>Jeune Masculin 11/12 ans</v>
          </cell>
        </row>
        <row r="11">
          <cell r="C11" t="str">
            <v>FE</v>
          </cell>
          <cell r="D11" t="str">
            <v>ALEXANDRE MAGGY</v>
          </cell>
          <cell r="E11" t="str">
            <v>F</v>
          </cell>
          <cell r="F11" t="str">
            <v>VELO CLUB SOLESMES</v>
          </cell>
          <cell r="G11">
            <v>29812</v>
          </cell>
          <cell r="H11" t="str">
            <v>Adulte Féminin 40 ans et plus</v>
          </cell>
          <cell r="J11" t="str">
            <v>05999123975</v>
          </cell>
        </row>
        <row r="12">
          <cell r="D12" t="str">
            <v>ALLART OCEANE</v>
          </cell>
          <cell r="E12" t="str">
            <v>F</v>
          </cell>
          <cell r="F12" t="str">
            <v>TEAM DECOPUB PROVILLE</v>
          </cell>
          <cell r="G12">
            <v>36731</v>
          </cell>
          <cell r="H12" t="str">
            <v>Adulte Féminin 17/29 ans</v>
          </cell>
          <cell r="J12" t="str">
            <v>05999062447</v>
          </cell>
        </row>
        <row r="13">
          <cell r="C13" t="str">
            <v>JE</v>
          </cell>
          <cell r="D13" t="str">
            <v>ALTAIX LOPEZ PABLO</v>
          </cell>
          <cell r="E13" t="str">
            <v>M</v>
          </cell>
          <cell r="F13" t="str">
            <v>VELO CLUB DE L'ESCAUT ANZIN</v>
          </cell>
          <cell r="G13">
            <v>39190</v>
          </cell>
          <cell r="H13" t="str">
            <v>Jeune Masculin 13/14 ans</v>
          </cell>
          <cell r="J13" t="str">
            <v>05999127621</v>
          </cell>
        </row>
        <row r="14">
          <cell r="D14" t="str">
            <v>AMIOT YOANN</v>
          </cell>
          <cell r="E14" t="str">
            <v>M</v>
          </cell>
          <cell r="F14" t="str">
            <v>SAULZOIR MONTRECOURT CYCLING CLUB</v>
          </cell>
          <cell r="G14">
            <v>33621</v>
          </cell>
          <cell r="H14" t="str">
            <v>Adulte Masculin 20/29 ans</v>
          </cell>
          <cell r="J14" t="str">
            <v>05999065715</v>
          </cell>
        </row>
        <row r="15">
          <cell r="C15" t="str">
            <v>JE</v>
          </cell>
          <cell r="D15" t="str">
            <v>ANASTASOAIE OGER DIMITRI</v>
          </cell>
          <cell r="E15" t="str">
            <v>M</v>
          </cell>
          <cell r="F15" t="str">
            <v>GAZ ELEC CLUB DE DOUAI</v>
          </cell>
          <cell r="G15">
            <v>38663</v>
          </cell>
          <cell r="H15" t="str">
            <v>Jeune Masculin 15/16 ans</v>
          </cell>
          <cell r="J15" t="str">
            <v>05999126278</v>
          </cell>
        </row>
        <row r="16">
          <cell r="C16" t="str">
            <v>FE</v>
          </cell>
          <cell r="D16" t="str">
            <v>ANTOGNARELLI MARINE</v>
          </cell>
          <cell r="E16" t="str">
            <v>F</v>
          </cell>
          <cell r="F16" t="str">
            <v>ESPOIR CYCLISTE WAMBRECHIES MARQUETTE</v>
          </cell>
          <cell r="G16">
            <v>32844</v>
          </cell>
          <cell r="H16" t="str">
            <v>Adulte Féminin 30/39 ans</v>
          </cell>
          <cell r="J16" t="str">
            <v>05999126984</v>
          </cell>
        </row>
        <row r="17">
          <cell r="D17" t="str">
            <v>ANTON LUDOVIC</v>
          </cell>
          <cell r="E17" t="str">
            <v>M</v>
          </cell>
          <cell r="F17" t="str">
            <v>NEW TEAM MAULDE</v>
          </cell>
          <cell r="G17">
            <v>33236</v>
          </cell>
          <cell r="H17" t="str">
            <v>Adulte Masculin 30/39 ans</v>
          </cell>
          <cell r="J17" t="str">
            <v>05999023281</v>
          </cell>
        </row>
        <row r="18">
          <cell r="D18" t="str">
            <v>ARDHUIN JEROME</v>
          </cell>
          <cell r="E18" t="str">
            <v>M</v>
          </cell>
          <cell r="F18" t="str">
            <v>ENTENTE CYCLISTE DE FONTAINE AU BOIS</v>
          </cell>
          <cell r="G18">
            <v>28545</v>
          </cell>
          <cell r="H18" t="str">
            <v>Adulte Masculin 40/49 ans</v>
          </cell>
          <cell r="J18" t="str">
            <v>05999068493</v>
          </cell>
        </row>
        <row r="19">
          <cell r="D19" t="str">
            <v>ARDHUIN MATHIS</v>
          </cell>
          <cell r="E19" t="str">
            <v>M</v>
          </cell>
          <cell r="F19" t="str">
            <v>ENTENTE CYCLISTE DE FONTAINE AU BOIS</v>
          </cell>
          <cell r="G19">
            <v>37808</v>
          </cell>
          <cell r="H19" t="str">
            <v>Adulte Masculin 17/19 ans</v>
          </cell>
          <cell r="J19" t="str">
            <v>05999068494</v>
          </cell>
        </row>
        <row r="20">
          <cell r="C20" t="str">
            <v>FE</v>
          </cell>
          <cell r="D20" t="str">
            <v>ARLON FLORINE</v>
          </cell>
          <cell r="E20" t="str">
            <v>F</v>
          </cell>
          <cell r="F20" t="str">
            <v>UNION SPORTIVE SAINT ANDRE</v>
          </cell>
          <cell r="G20">
            <v>32360</v>
          </cell>
          <cell r="H20" t="str">
            <v>Adulte Féminin 30/39 ans</v>
          </cell>
          <cell r="J20" t="str">
            <v>05999127638</v>
          </cell>
        </row>
        <row r="21">
          <cell r="D21" t="str">
            <v>AUSSEMS JEAN-YVES</v>
          </cell>
          <cell r="E21" t="str">
            <v>M</v>
          </cell>
          <cell r="F21" t="str">
            <v>UNION SPORTIVE SAINT ANDRE</v>
          </cell>
          <cell r="G21">
            <v>28362</v>
          </cell>
          <cell r="H21" t="str">
            <v>Adulte Masculin 40/49 ans</v>
          </cell>
          <cell r="J21" t="str">
            <v>05999124130</v>
          </cell>
        </row>
        <row r="22">
          <cell r="D22" t="str">
            <v>AUVRAY LOIC</v>
          </cell>
          <cell r="E22" t="str">
            <v>M</v>
          </cell>
          <cell r="F22" t="str">
            <v>T.C.S.P. 59 - FERRIERE LA GRANDE</v>
          </cell>
          <cell r="G22">
            <v>28950</v>
          </cell>
          <cell r="H22" t="str">
            <v>Adulte Masculin 40/49 ans</v>
          </cell>
          <cell r="J22" t="str">
            <v>05999068425</v>
          </cell>
        </row>
        <row r="23">
          <cell r="D23" t="str">
            <v>AYACHI EDDY</v>
          </cell>
          <cell r="E23" t="str">
            <v>M</v>
          </cell>
          <cell r="F23" t="str">
            <v>RESILIENCE CLUB</v>
          </cell>
          <cell r="G23">
            <v>31891</v>
          </cell>
          <cell r="H23" t="str">
            <v>Adulte Masculin 30/39 ans</v>
          </cell>
          <cell r="J23" t="str">
            <v>05996227049</v>
          </cell>
        </row>
        <row r="24">
          <cell r="C24" t="str">
            <v>JE</v>
          </cell>
          <cell r="D24" t="str">
            <v>BACHELET HENRI</v>
          </cell>
          <cell r="E24" t="str">
            <v>M</v>
          </cell>
          <cell r="F24" t="str">
            <v>AS HELLEMMES CYCLISME</v>
          </cell>
          <cell r="G24">
            <v>39213</v>
          </cell>
          <cell r="H24" t="str">
            <v>Jeune Masculin 13/14 ans</v>
          </cell>
          <cell r="J24" t="str">
            <v>05999127584</v>
          </cell>
        </row>
        <row r="25">
          <cell r="D25" t="str">
            <v>BAFCOP ERIC</v>
          </cell>
          <cell r="E25" t="str">
            <v>M</v>
          </cell>
          <cell r="F25" t="str">
            <v>AS HELLEMMES CYCLISME</v>
          </cell>
          <cell r="G25">
            <v>25085</v>
          </cell>
          <cell r="H25" t="str">
            <v>Adulte Masculin 50/59 ans</v>
          </cell>
          <cell r="J25" t="str">
            <v>05963119626</v>
          </cell>
        </row>
        <row r="26">
          <cell r="D26" t="str">
            <v>BAILLARD LOUIS</v>
          </cell>
          <cell r="E26" t="str">
            <v>M</v>
          </cell>
          <cell r="F26" t="str">
            <v>ETOILE CYCLISTE LIEU ST AMAND</v>
          </cell>
          <cell r="G26">
            <v>40505</v>
          </cell>
          <cell r="H26" t="str">
            <v>Jeune Masculin 11/12 ans</v>
          </cell>
        </row>
        <row r="27">
          <cell r="C27" t="str">
            <v>JE</v>
          </cell>
          <cell r="D27" t="str">
            <v>BAILLEUL CYRINE</v>
          </cell>
          <cell r="E27" t="str">
            <v>F</v>
          </cell>
          <cell r="F27" t="str">
            <v>ETOILE CYCLISTE TOURCOING</v>
          </cell>
          <cell r="G27">
            <v>38760</v>
          </cell>
          <cell r="H27" t="str">
            <v>Jeune Féminin 15/16 ans</v>
          </cell>
          <cell r="J27" t="str">
            <v>05999056792</v>
          </cell>
        </row>
        <row r="28">
          <cell r="D28" t="str">
            <v>BAILLEUL GREGORY</v>
          </cell>
          <cell r="E28" t="str">
            <v>M</v>
          </cell>
          <cell r="F28" t="str">
            <v>ETOILE CYCLISTE TOURCOING</v>
          </cell>
          <cell r="G28">
            <v>27730</v>
          </cell>
          <cell r="H28" t="str">
            <v>Adulte Masculin 40/49 ans</v>
          </cell>
          <cell r="J28" t="str">
            <v>05994046792</v>
          </cell>
        </row>
        <row r="29">
          <cell r="D29" t="str">
            <v>BALAVOINE ALEXIS</v>
          </cell>
          <cell r="E29" t="str">
            <v>M</v>
          </cell>
          <cell r="F29" t="str">
            <v>CLUB DES SUPPORTERS CYCLISTES FERRIEROIS</v>
          </cell>
          <cell r="G29">
            <v>36996</v>
          </cell>
          <cell r="H29" t="str">
            <v>Adulte Masculin 20/29 ans</v>
          </cell>
          <cell r="J29" t="str">
            <v>05999028477</v>
          </cell>
        </row>
        <row r="30">
          <cell r="D30" t="str">
            <v>BARALLE CLAUDE</v>
          </cell>
          <cell r="E30" t="str">
            <v>M</v>
          </cell>
          <cell r="F30" t="str">
            <v>CYCLO CLUB CAMBRESIEN</v>
          </cell>
          <cell r="G30">
            <v>24718</v>
          </cell>
          <cell r="H30" t="str">
            <v>Adulte Masculin 50/59 ans</v>
          </cell>
          <cell r="J30" t="str">
            <v>05999020383</v>
          </cell>
        </row>
        <row r="31">
          <cell r="D31" t="str">
            <v>BARATIER JULIEN</v>
          </cell>
          <cell r="E31" t="str">
            <v>M</v>
          </cell>
          <cell r="F31" t="str">
            <v>LA PEDALE MADELEINOISE</v>
          </cell>
          <cell r="G31">
            <v>29328</v>
          </cell>
          <cell r="H31" t="str">
            <v>Adulte Masculin 40/49 ans</v>
          </cell>
          <cell r="J31" t="str">
            <v>05996226721</v>
          </cell>
        </row>
        <row r="32">
          <cell r="D32" t="str">
            <v>BARBIEUX FRANCK</v>
          </cell>
          <cell r="E32" t="str">
            <v>M</v>
          </cell>
          <cell r="F32" t="str">
            <v>UNION SPORTIVE VALENCIENNES MARLY</v>
          </cell>
          <cell r="G32">
            <v>30453</v>
          </cell>
          <cell r="H32" t="str">
            <v>Adulte Masculin 30/39 ans</v>
          </cell>
          <cell r="J32" t="str">
            <v>05999056992</v>
          </cell>
        </row>
        <row r="33">
          <cell r="D33" t="str">
            <v>BARENNE LAURENT</v>
          </cell>
          <cell r="E33" t="str">
            <v>M</v>
          </cell>
          <cell r="F33" t="str">
            <v>ETOILE CYCLISTE TOURCOING</v>
          </cell>
          <cell r="G33">
            <v>25721</v>
          </cell>
          <cell r="H33" t="str">
            <v>Adulte Masculin 50/59 ans</v>
          </cell>
          <cell r="J33" t="str">
            <v>05999029478</v>
          </cell>
        </row>
        <row r="34">
          <cell r="D34" t="str">
            <v>BAREZ SERGE</v>
          </cell>
          <cell r="E34" t="str">
            <v>M</v>
          </cell>
          <cell r="F34" t="str">
            <v>CYCLO CLUB BERGUES</v>
          </cell>
          <cell r="G34">
            <v>22264</v>
          </cell>
          <cell r="H34" t="str">
            <v>Adulte Masculin 60 ans et plus</v>
          </cell>
          <cell r="J34" t="str">
            <v>05966529614</v>
          </cell>
        </row>
        <row r="35">
          <cell r="D35" t="str">
            <v>BARROIS HUGO</v>
          </cell>
          <cell r="E35" t="str">
            <v>M</v>
          </cell>
          <cell r="F35" t="str">
            <v>TEAM DECOPUB PROVILLE</v>
          </cell>
          <cell r="G35">
            <v>36784</v>
          </cell>
          <cell r="H35" t="str">
            <v>Adulte Masculin 20/29 ans</v>
          </cell>
          <cell r="J35" t="str">
            <v>05999124260</v>
          </cell>
        </row>
        <row r="36">
          <cell r="D36" t="str">
            <v>BARTHELEMY MARC</v>
          </cell>
          <cell r="E36" t="str">
            <v>M</v>
          </cell>
          <cell r="F36" t="str">
            <v>ETOILE CYCLISTE FEIGNIES</v>
          </cell>
          <cell r="G36">
            <v>32589</v>
          </cell>
          <cell r="H36" t="str">
            <v>Adulte Masculin 30/39 ans</v>
          </cell>
          <cell r="J36" t="str">
            <v>05999083113</v>
          </cell>
        </row>
        <row r="37">
          <cell r="D37" t="str">
            <v>BARTIER SERGE</v>
          </cell>
          <cell r="E37" t="str">
            <v>M</v>
          </cell>
          <cell r="F37" t="str">
            <v>CAMPHIN EN CAREMBAULT CYCLING TEAM</v>
          </cell>
          <cell r="G37">
            <v>23676</v>
          </cell>
          <cell r="H37" t="str">
            <v>Adulte Masculin 50/59 ans</v>
          </cell>
          <cell r="J37" t="str">
            <v>05999025677</v>
          </cell>
        </row>
        <row r="38">
          <cell r="D38" t="str">
            <v>BASSO FRANCK</v>
          </cell>
          <cell r="E38" t="str">
            <v>M</v>
          </cell>
          <cell r="F38" t="str">
            <v>ASSOCIATION CYCLISTE BELLAINGEOISE</v>
          </cell>
          <cell r="G38">
            <v>28208</v>
          </cell>
          <cell r="H38" t="str">
            <v>Adulte Masculin 40/49 ans</v>
          </cell>
          <cell r="J38" t="str">
            <v>05999126862</v>
          </cell>
        </row>
        <row r="39">
          <cell r="D39" t="str">
            <v>BASSO VIRGINIE</v>
          </cell>
          <cell r="E39" t="str">
            <v>F</v>
          </cell>
          <cell r="F39" t="str">
            <v>ASSOCIATION CYCLISTE BELLAINGEOISE</v>
          </cell>
          <cell r="G39">
            <v>28834</v>
          </cell>
          <cell r="H39" t="str">
            <v>Adulte Féminin 40 ans et plus</v>
          </cell>
          <cell r="J39" t="str">
            <v>05999126863</v>
          </cell>
        </row>
        <row r="40">
          <cell r="D40" t="str">
            <v>BASTIEN ROBERT</v>
          </cell>
          <cell r="E40" t="str">
            <v>M</v>
          </cell>
          <cell r="F40" t="str">
            <v>CLUB DES SUPPORTERS CYCLISTES FERRIEROIS</v>
          </cell>
          <cell r="G40">
            <v>27512</v>
          </cell>
          <cell r="H40" t="str">
            <v>Adulte Masculin 40/49 ans</v>
          </cell>
          <cell r="J40" t="str">
            <v>05999107458</v>
          </cell>
        </row>
        <row r="41">
          <cell r="D41" t="str">
            <v>BASTIN FABRICE</v>
          </cell>
          <cell r="E41" t="str">
            <v>M</v>
          </cell>
          <cell r="F41" t="str">
            <v>UNION SPORTIVE SAINT ANDRE</v>
          </cell>
          <cell r="G41">
            <v>22615</v>
          </cell>
          <cell r="H41" t="str">
            <v>Adulte Masculin 60 ans et plus</v>
          </cell>
        </row>
        <row r="42">
          <cell r="D42" t="str">
            <v>BAZIN DONATIEN</v>
          </cell>
          <cell r="E42" t="str">
            <v>M</v>
          </cell>
          <cell r="F42" t="str">
            <v>ETOILE CYCLISTE FEIGNIES</v>
          </cell>
          <cell r="G42">
            <v>34954</v>
          </cell>
          <cell r="H42" t="str">
            <v>Adulte Masculin 20/29 ans</v>
          </cell>
          <cell r="J42" t="str">
            <v>05996219554</v>
          </cell>
        </row>
        <row r="43">
          <cell r="D43" t="str">
            <v>BEAUCAMP MATHIEU</v>
          </cell>
          <cell r="E43" t="str">
            <v>M</v>
          </cell>
          <cell r="F43" t="str">
            <v>ASSOCIATION CYCLISTE DE CUINCY</v>
          </cell>
          <cell r="G43">
            <v>33275</v>
          </cell>
          <cell r="H43" t="str">
            <v>Adulte Masculin 30/39 ans</v>
          </cell>
          <cell r="J43" t="str">
            <v>05999111357</v>
          </cell>
        </row>
        <row r="44">
          <cell r="D44" t="str">
            <v>BECK BRANDON</v>
          </cell>
          <cell r="E44" t="str">
            <v>M</v>
          </cell>
          <cell r="F44" t="str">
            <v>ETOILE CYCLISTE FEIGNIES</v>
          </cell>
          <cell r="G44">
            <v>37066</v>
          </cell>
          <cell r="H44" t="str">
            <v>Adulte Masculin 20/29 ans</v>
          </cell>
          <cell r="J44" t="str">
            <v>05999122577</v>
          </cell>
        </row>
        <row r="45">
          <cell r="D45" t="str">
            <v>BEGHIN JEREMY</v>
          </cell>
          <cell r="E45" t="str">
            <v>M</v>
          </cell>
          <cell r="F45" t="str">
            <v>ESPOIR CYCLISTE WAMBRECHIES MARQUETTE</v>
          </cell>
          <cell r="G45">
            <v>38202</v>
          </cell>
          <cell r="H45" t="str">
            <v>Adulte Masculin 17/19 ans</v>
          </cell>
          <cell r="J45" t="str">
            <v>05999107224</v>
          </cell>
        </row>
        <row r="46">
          <cell r="D46" t="str">
            <v>BEGHIN MARTIAL</v>
          </cell>
          <cell r="E46" t="str">
            <v>M</v>
          </cell>
          <cell r="F46" t="str">
            <v>LA PEDALE MADELEINOISE</v>
          </cell>
          <cell r="G46">
            <v>20192</v>
          </cell>
          <cell r="H46" t="str">
            <v>Adulte Masculin 60 ans et plus</v>
          </cell>
          <cell r="J46" t="str">
            <v>05999121445</v>
          </cell>
        </row>
        <row r="47">
          <cell r="D47" t="str">
            <v>BEGLIOMINI DAMIENS</v>
          </cell>
          <cell r="E47" t="str">
            <v>M</v>
          </cell>
          <cell r="F47" t="str">
            <v>GAZ ELEC CLUB DE DOUAI</v>
          </cell>
          <cell r="G47">
            <v>29065</v>
          </cell>
          <cell r="H47" t="str">
            <v>Adulte Masculin 40/49 ans</v>
          </cell>
          <cell r="J47" t="str">
            <v>05999064904</v>
          </cell>
        </row>
        <row r="48">
          <cell r="C48" t="str">
            <v>JE</v>
          </cell>
          <cell r="D48" t="str">
            <v>BEGLIOMINI FLAVIO</v>
          </cell>
          <cell r="E48" t="str">
            <v>M</v>
          </cell>
          <cell r="F48" t="str">
            <v>GAZ ELEC CLUB DE DOUAI</v>
          </cell>
          <cell r="G48">
            <v>38418</v>
          </cell>
          <cell r="H48" t="str">
            <v>Jeune Masculin 15/16 ans</v>
          </cell>
          <cell r="J48" t="str">
            <v>05999033237</v>
          </cell>
        </row>
        <row r="49">
          <cell r="D49" t="str">
            <v>BEGLIOMINI LAURENT</v>
          </cell>
          <cell r="E49" t="str">
            <v>M</v>
          </cell>
          <cell r="F49" t="str">
            <v>GAZ ELEC CLUB DE DOUAI</v>
          </cell>
          <cell r="G49">
            <v>26630</v>
          </cell>
          <cell r="H49" t="str">
            <v>Adulte Masculin 40/49 ans</v>
          </cell>
          <cell r="J49" t="str">
            <v>05999018310</v>
          </cell>
        </row>
        <row r="50">
          <cell r="C50" t="str">
            <v>JE</v>
          </cell>
          <cell r="D50" t="str">
            <v>BEGLIOMINI LIVIO</v>
          </cell>
          <cell r="E50" t="str">
            <v>M</v>
          </cell>
          <cell r="F50" t="str">
            <v>GAZ ELEC CLUB DE DOUAI</v>
          </cell>
          <cell r="G50">
            <v>39016</v>
          </cell>
          <cell r="H50" t="str">
            <v>Jeune Masculin 15/16 ans</v>
          </cell>
          <cell r="J50" t="str">
            <v>05999023486</v>
          </cell>
        </row>
        <row r="51">
          <cell r="D51" t="str">
            <v>BEHAGUE FABIAN</v>
          </cell>
          <cell r="E51" t="str">
            <v>M</v>
          </cell>
          <cell r="F51" t="str">
            <v>UNION CYCLISTE WATTIGNIES</v>
          </cell>
          <cell r="G51">
            <v>32159</v>
          </cell>
          <cell r="H51" t="str">
            <v>Adulte Masculin 30/39 ans</v>
          </cell>
          <cell r="J51" t="str">
            <v>05999121029</v>
          </cell>
        </row>
        <row r="52">
          <cell r="D52" t="str">
            <v>BELKHEIR SLIMAN</v>
          </cell>
          <cell r="E52" t="str">
            <v>M</v>
          </cell>
          <cell r="F52" t="str">
            <v>TEAM TOMASINA WAMBRECHIES</v>
          </cell>
          <cell r="G52">
            <v>26164</v>
          </cell>
          <cell r="H52" t="str">
            <v>Adulte Masculin 50/59 ans</v>
          </cell>
          <cell r="J52" t="str">
            <v>05999092707</v>
          </cell>
        </row>
        <row r="53">
          <cell r="D53" t="str">
            <v>BENOIT KEVIN</v>
          </cell>
          <cell r="E53" t="str">
            <v>M</v>
          </cell>
          <cell r="F53" t="str">
            <v>CYCLO CLUB BERGUES</v>
          </cell>
          <cell r="G53">
            <v>33910</v>
          </cell>
          <cell r="H53" t="str">
            <v>Adulte Masculin 20/29 ans</v>
          </cell>
          <cell r="J53" t="str">
            <v>05999057240</v>
          </cell>
        </row>
        <row r="54">
          <cell r="D54" t="str">
            <v>BERGER HERVE</v>
          </cell>
          <cell r="E54" t="str">
            <v>M</v>
          </cell>
          <cell r="F54" t="str">
            <v>VELO SPRINT BOUCHAIN</v>
          </cell>
          <cell r="G54">
            <v>21625</v>
          </cell>
          <cell r="H54" t="str">
            <v>Adulte Masculin 60 ans et plus</v>
          </cell>
          <cell r="J54" t="str">
            <v>05999084945</v>
          </cell>
        </row>
        <row r="55">
          <cell r="D55" t="str">
            <v>BERNIER BRUNO</v>
          </cell>
          <cell r="E55" t="str">
            <v>M</v>
          </cell>
          <cell r="F55" t="str">
            <v>U.C. CAPELLOISE FOURMIES</v>
          </cell>
          <cell r="G55">
            <v>23470</v>
          </cell>
          <cell r="H55" t="str">
            <v>Adulte Masculin 50/59 ans</v>
          </cell>
          <cell r="J55" t="str">
            <v>05999068625</v>
          </cell>
        </row>
        <row r="56">
          <cell r="D56" t="str">
            <v>BERNIER STEPHANE</v>
          </cell>
          <cell r="E56" t="str">
            <v>M</v>
          </cell>
          <cell r="F56" t="str">
            <v>U.C. CAPELLOISE FOURMIES</v>
          </cell>
          <cell r="G56">
            <v>26693</v>
          </cell>
          <cell r="H56" t="str">
            <v>Adulte Masculin 40/49 ans</v>
          </cell>
          <cell r="J56" t="str">
            <v>05999068624</v>
          </cell>
        </row>
        <row r="57">
          <cell r="D57" t="str">
            <v>BERNIER TOM</v>
          </cell>
          <cell r="E57" t="str">
            <v>M</v>
          </cell>
          <cell r="F57" t="str">
            <v>T.C.S.P. 59 - FERRIERE LA GRANDE</v>
          </cell>
          <cell r="G57">
            <v>41674</v>
          </cell>
          <cell r="H57" t="str">
            <v>Jeune Masculin 7/8 ans</v>
          </cell>
        </row>
        <row r="58">
          <cell r="D58" t="str">
            <v>BERQUEZ MAXIME</v>
          </cell>
          <cell r="E58" t="str">
            <v>M</v>
          </cell>
          <cell r="F58" t="str">
            <v>CYCLO CLUB ORCHIES</v>
          </cell>
          <cell r="G58">
            <v>31958</v>
          </cell>
          <cell r="H58" t="str">
            <v>Adulte Masculin 30/39 ans</v>
          </cell>
          <cell r="J58" t="str">
            <v>05999127595</v>
          </cell>
        </row>
        <row r="59">
          <cell r="D59" t="str">
            <v>BERRIER LUDOVIC</v>
          </cell>
          <cell r="E59" t="str">
            <v>M</v>
          </cell>
          <cell r="F59" t="str">
            <v>UNION VELOCIPEDIQUE FOURMISIENNE</v>
          </cell>
          <cell r="G59">
            <v>25754</v>
          </cell>
          <cell r="H59" t="str">
            <v>Adulte Masculin 50/59 ans</v>
          </cell>
          <cell r="J59" t="str">
            <v>05999019952</v>
          </cell>
        </row>
        <row r="60">
          <cell r="D60" t="str">
            <v>BERTHE THOMAS</v>
          </cell>
          <cell r="E60" t="str">
            <v>M</v>
          </cell>
          <cell r="F60" t="str">
            <v>UNION SPORTIVE VALENCIENNES MARLY</v>
          </cell>
          <cell r="G60">
            <v>30834</v>
          </cell>
          <cell r="H60" t="str">
            <v>Adulte Masculin 30/39 ans</v>
          </cell>
          <cell r="J60" t="str">
            <v>05999018274</v>
          </cell>
        </row>
        <row r="61">
          <cell r="D61" t="str">
            <v>BERTHIER ANTOINE</v>
          </cell>
          <cell r="E61" t="str">
            <v>M</v>
          </cell>
          <cell r="F61" t="str">
            <v>ETOILE CYCLISTE LIEU ST AMAND</v>
          </cell>
          <cell r="G61">
            <v>34330</v>
          </cell>
          <cell r="H61" t="str">
            <v>Adulte Masculin 20/29 ans</v>
          </cell>
          <cell r="J61" t="str">
            <v>05999093901</v>
          </cell>
        </row>
        <row r="62">
          <cell r="D62" t="str">
            <v>BERTHIER THIBAUT</v>
          </cell>
          <cell r="E62" t="str">
            <v>M</v>
          </cell>
          <cell r="F62" t="str">
            <v>ETOILE CYCLISTE LIEU ST AMAND</v>
          </cell>
          <cell r="G62">
            <v>35189</v>
          </cell>
          <cell r="H62" t="str">
            <v>Adulte Masculin 20/29 ans</v>
          </cell>
          <cell r="J62" t="str">
            <v>05996215523</v>
          </cell>
        </row>
        <row r="63">
          <cell r="D63" t="str">
            <v>BERTIN PASCAL</v>
          </cell>
          <cell r="E63" t="str">
            <v>M</v>
          </cell>
          <cell r="F63" t="str">
            <v>TEAM DECOPUB PROVILLE</v>
          </cell>
          <cell r="G63">
            <v>21962</v>
          </cell>
          <cell r="H63" t="str">
            <v>Adulte Masculin 60 ans et plus</v>
          </cell>
          <cell r="J63" t="str">
            <v>05999017336</v>
          </cell>
        </row>
        <row r="64">
          <cell r="D64" t="str">
            <v>BIANCUCCI GIOVANNI</v>
          </cell>
          <cell r="E64" t="str">
            <v>M</v>
          </cell>
          <cell r="F64" t="str">
            <v>ASSOCIATION SPORTIVE VELOCIPEDIQUE LA LONGUEVILLE</v>
          </cell>
          <cell r="G64">
            <v>23654</v>
          </cell>
          <cell r="H64" t="str">
            <v>Adulte Masculin 50/59 ans</v>
          </cell>
          <cell r="J64" t="str">
            <v>05999126960</v>
          </cell>
        </row>
        <row r="65">
          <cell r="D65" t="str">
            <v>BIENFAIT CLEMENT</v>
          </cell>
          <cell r="E65" t="str">
            <v>M</v>
          </cell>
          <cell r="F65" t="str">
            <v>CLUB DES SUPPORTERS CYCLISTES FERRIEROIS</v>
          </cell>
          <cell r="G65">
            <v>40205</v>
          </cell>
          <cell r="H65" t="str">
            <v>Jeune Masculin 11/12 ans</v>
          </cell>
        </row>
        <row r="66">
          <cell r="D66" t="str">
            <v>BISIAUX PAOLO</v>
          </cell>
          <cell r="E66" t="str">
            <v>M</v>
          </cell>
          <cell r="F66" t="str">
            <v>ETOILE CYCLISTE LIEU ST AMAND</v>
          </cell>
          <cell r="G66">
            <v>40393</v>
          </cell>
          <cell r="H66" t="str">
            <v>Jeune Masculin 11/12 ans</v>
          </cell>
        </row>
        <row r="67">
          <cell r="D67" t="str">
            <v>BISIAUX YOHANN</v>
          </cell>
          <cell r="E67" t="str">
            <v>M</v>
          </cell>
          <cell r="F67" t="str">
            <v>ETOILE CYCLISTE LIEU ST AMAND</v>
          </cell>
          <cell r="G67">
            <v>28028</v>
          </cell>
          <cell r="H67" t="str">
            <v>Adulte Masculin 40/49 ans</v>
          </cell>
          <cell r="J67" t="str">
            <v>05999111388</v>
          </cell>
        </row>
        <row r="68">
          <cell r="D68" t="str">
            <v>BLAMPAIN VICTORIEN</v>
          </cell>
          <cell r="E68" t="str">
            <v>M</v>
          </cell>
          <cell r="F68" t="str">
            <v>U.C. CAPELLOISE FOURMIES</v>
          </cell>
          <cell r="G68">
            <v>36987</v>
          </cell>
          <cell r="H68" t="str">
            <v>Adulte Masculin 20/29 ans</v>
          </cell>
          <cell r="J68" t="str">
            <v>05996224018</v>
          </cell>
        </row>
        <row r="69">
          <cell r="D69" t="str">
            <v>BLARY GILLES</v>
          </cell>
          <cell r="E69" t="str">
            <v>M</v>
          </cell>
          <cell r="F69" t="str">
            <v>HAVELUY CYCLO CLUB</v>
          </cell>
          <cell r="G69">
            <v>32717</v>
          </cell>
          <cell r="H69" t="str">
            <v>Adulte Masculin 30/39 ans</v>
          </cell>
          <cell r="J69" t="str">
            <v>05999023559</v>
          </cell>
        </row>
        <row r="70">
          <cell r="C70" t="str">
            <v>JE</v>
          </cell>
          <cell r="D70" t="str">
            <v>BLEARD BAPTISTE</v>
          </cell>
          <cell r="E70" t="str">
            <v>M</v>
          </cell>
          <cell r="F70" t="str">
            <v>CYCLO CLUB WAVRIN</v>
          </cell>
          <cell r="G70">
            <v>38366</v>
          </cell>
          <cell r="H70" t="str">
            <v>Jeune Masculin 15/16 ans</v>
          </cell>
          <cell r="J70" t="str">
            <v>05999124530</v>
          </cell>
        </row>
        <row r="71">
          <cell r="D71" t="str">
            <v>BLOIS ANTOINE</v>
          </cell>
          <cell r="E71" t="str">
            <v>M</v>
          </cell>
          <cell r="F71" t="str">
            <v>FREE BIKING FAMILY ST AMAND LES EAUX</v>
          </cell>
          <cell r="G71">
            <v>36419</v>
          </cell>
          <cell r="H71" t="str">
            <v>Adulte Masculin 20/29 ans</v>
          </cell>
          <cell r="J71" t="str">
            <v>05999016347</v>
          </cell>
        </row>
        <row r="72">
          <cell r="D72" t="str">
            <v>BLONDEAU BENOIT</v>
          </cell>
          <cell r="E72" t="str">
            <v>M</v>
          </cell>
          <cell r="F72" t="str">
            <v>T.C.S.P. 59 - FERRIERE LA GRANDE</v>
          </cell>
          <cell r="G72">
            <v>26795</v>
          </cell>
          <cell r="H72" t="str">
            <v>Adulte Masculin 40/49 ans</v>
          </cell>
          <cell r="J72" t="str">
            <v>05999064357</v>
          </cell>
        </row>
        <row r="73">
          <cell r="D73" t="str">
            <v>BLONDEL FREDERIC</v>
          </cell>
          <cell r="E73" t="str">
            <v>M</v>
          </cell>
          <cell r="F73" t="str">
            <v>ENTENTE SPORTIVE ENFANTS DE GAYANT (ESEG) DOUAI</v>
          </cell>
          <cell r="G73">
            <v>27375</v>
          </cell>
          <cell r="H73" t="str">
            <v>Adulte Masculin 40/49 ans</v>
          </cell>
          <cell r="J73" t="str">
            <v>05999124253</v>
          </cell>
        </row>
        <row r="74">
          <cell r="D74" t="str">
            <v>BLONDEL NATHAN</v>
          </cell>
          <cell r="E74" t="str">
            <v>M</v>
          </cell>
          <cell r="F74" t="str">
            <v>ENTENTE SPORTIVE ENFANTS DE GAYANT (ESEG) DOUAI</v>
          </cell>
          <cell r="G74">
            <v>38068</v>
          </cell>
          <cell r="H74" t="str">
            <v>Adulte Masculin 17/19 ans</v>
          </cell>
          <cell r="J74" t="str">
            <v>05999126369</v>
          </cell>
        </row>
        <row r="75">
          <cell r="C75" t="str">
            <v>FE</v>
          </cell>
          <cell r="D75" t="str">
            <v>BLONDEL PEGGY</v>
          </cell>
          <cell r="E75" t="str">
            <v>F</v>
          </cell>
          <cell r="F75" t="str">
            <v>ENTENTE SPORTIVE ENFANTS DE GAYANT (ESEG) DOUAI</v>
          </cell>
          <cell r="G75">
            <v>28860</v>
          </cell>
          <cell r="H75" t="str">
            <v>Adulte Féminin 40 ans et plus</v>
          </cell>
          <cell r="J75" t="str">
            <v>05999127597</v>
          </cell>
        </row>
        <row r="76">
          <cell r="D76" t="str">
            <v>BLONDIAUX JULIEN</v>
          </cell>
          <cell r="E76" t="str">
            <v>M</v>
          </cell>
          <cell r="F76" t="str">
            <v>CYCLING THUN L'EVEQUE</v>
          </cell>
          <cell r="G76">
            <v>32316</v>
          </cell>
          <cell r="H76" t="str">
            <v>Adulte Masculin 30/39 ans</v>
          </cell>
          <cell r="J76" t="str">
            <v>05999064433</v>
          </cell>
        </row>
        <row r="77">
          <cell r="D77" t="str">
            <v>BLONDIAUX QUENTIN</v>
          </cell>
          <cell r="E77" t="str">
            <v>M</v>
          </cell>
          <cell r="F77" t="str">
            <v>TEAM BOUSIES</v>
          </cell>
          <cell r="G77">
            <v>40365</v>
          </cell>
          <cell r="H77" t="str">
            <v>Jeune Masculin 11/12 ans</v>
          </cell>
        </row>
        <row r="78">
          <cell r="D78" t="str">
            <v>BOITEL SYLVAIN</v>
          </cell>
          <cell r="E78" t="str">
            <v>M</v>
          </cell>
          <cell r="F78" t="str">
            <v>ASSOCIATION CYCLISTE D'ETROEUNGT</v>
          </cell>
          <cell r="G78">
            <v>35060</v>
          </cell>
          <cell r="H78" t="str">
            <v>Adulte Masculin 20/29 ans</v>
          </cell>
          <cell r="J78" t="str">
            <v>05999012447</v>
          </cell>
        </row>
        <row r="79">
          <cell r="D79" t="str">
            <v>BOIVENT JEROME</v>
          </cell>
          <cell r="E79" t="str">
            <v>M</v>
          </cell>
          <cell r="F79" t="str">
            <v>UNION VELOCIPEDIQUE FOURMISIENNE</v>
          </cell>
          <cell r="G79">
            <v>36232</v>
          </cell>
          <cell r="H79" t="str">
            <v>Adulte Masculin 20/29 ans</v>
          </cell>
          <cell r="J79" t="str">
            <v>05999127205</v>
          </cell>
        </row>
        <row r="80">
          <cell r="D80" t="str">
            <v>BONACCI ALDO</v>
          </cell>
          <cell r="E80" t="str">
            <v>M</v>
          </cell>
          <cell r="F80" t="str">
            <v>CLUB DES SUPPORTERS CYCLISTES FERRIEROIS</v>
          </cell>
          <cell r="G80">
            <v>31658</v>
          </cell>
          <cell r="H80" t="str">
            <v>Adulte Masculin 30/39 ans</v>
          </cell>
          <cell r="J80" t="str">
            <v>05999062326</v>
          </cell>
        </row>
        <row r="81">
          <cell r="D81" t="str">
            <v>BONAMY FRANCOIS</v>
          </cell>
          <cell r="E81" t="str">
            <v>M</v>
          </cell>
          <cell r="F81" t="str">
            <v>UNION CYCLISTE SOLRE LE CHATEAU</v>
          </cell>
          <cell r="G81">
            <v>30212</v>
          </cell>
          <cell r="H81" t="str">
            <v>Adulte Masculin 30/39 ans</v>
          </cell>
          <cell r="J81" t="str">
            <v>05999062957</v>
          </cell>
        </row>
        <row r="82">
          <cell r="D82" t="str">
            <v>BONNAIRE OLIVIER</v>
          </cell>
          <cell r="E82" t="str">
            <v>M</v>
          </cell>
          <cell r="F82" t="str">
            <v>UNION VELOCIPEDIQUE FOURMISIENNE</v>
          </cell>
          <cell r="G82">
            <v>28603</v>
          </cell>
          <cell r="H82" t="str">
            <v>Adulte Masculin 40/49 ans</v>
          </cell>
          <cell r="J82" t="str">
            <v>05999017963</v>
          </cell>
        </row>
        <row r="83">
          <cell r="D83" t="str">
            <v>BONNAY JEROME</v>
          </cell>
          <cell r="E83" t="str">
            <v>M</v>
          </cell>
          <cell r="F83" t="str">
            <v>ETOILE CYCLISTE TOURCOING</v>
          </cell>
          <cell r="G83">
            <v>25603</v>
          </cell>
          <cell r="H83" t="str">
            <v>Adulte Masculin 50/59 ans</v>
          </cell>
          <cell r="J83" t="str">
            <v>05999027661</v>
          </cell>
        </row>
        <row r="84">
          <cell r="C84" t="str">
            <v>JE</v>
          </cell>
          <cell r="D84" t="str">
            <v>BONNAY LUCAS</v>
          </cell>
          <cell r="E84" t="str">
            <v>M</v>
          </cell>
          <cell r="F84" t="str">
            <v>ETOILE CYCLISTE TOURCOING</v>
          </cell>
          <cell r="G84">
            <v>38478</v>
          </cell>
          <cell r="H84" t="str">
            <v>Jeune Masculin 15/16 ans</v>
          </cell>
          <cell r="J84" t="str">
            <v>05999027660</v>
          </cell>
        </row>
        <row r="85">
          <cell r="D85" t="str">
            <v>BOONE ERIC</v>
          </cell>
          <cell r="E85" t="str">
            <v>M</v>
          </cell>
          <cell r="F85" t="str">
            <v>TEAM SPECIALIZED LILLE</v>
          </cell>
          <cell r="G85">
            <v>23998</v>
          </cell>
          <cell r="H85" t="str">
            <v>Adulte Masculin 50/59 ans</v>
          </cell>
          <cell r="J85" t="str">
            <v>05999111148</v>
          </cell>
        </row>
        <row r="86">
          <cell r="D86" t="str">
            <v>BOS FABRICE</v>
          </cell>
          <cell r="E86" t="str">
            <v>M</v>
          </cell>
          <cell r="F86" t="str">
            <v>ASSOCIATION CYCLISTE BELLAINGEOISE</v>
          </cell>
          <cell r="G86">
            <v>24325</v>
          </cell>
          <cell r="H86" t="str">
            <v>Adulte Masculin 50/59 ans</v>
          </cell>
          <cell r="J86" t="str">
            <v>05994039931</v>
          </cell>
        </row>
        <row r="87">
          <cell r="C87" t="str">
            <v>JE</v>
          </cell>
          <cell r="D87" t="str">
            <v>BOSSU CLEMENCE</v>
          </cell>
          <cell r="E87" t="str">
            <v>F</v>
          </cell>
          <cell r="F87" t="str">
            <v>VELO CLUB DE L'ESCAUT ANZIN</v>
          </cell>
          <cell r="G87">
            <v>39593</v>
          </cell>
          <cell r="H87" t="str">
            <v>Jeune Féminin 13/14 ans</v>
          </cell>
          <cell r="J87" t="str">
            <v>05999125105</v>
          </cell>
        </row>
        <row r="88">
          <cell r="D88" t="str">
            <v>BOUCLY BENOIT</v>
          </cell>
          <cell r="E88" t="str">
            <v>M</v>
          </cell>
          <cell r="F88" t="str">
            <v>VELO CLUB ARMENTIERES</v>
          </cell>
          <cell r="G88">
            <v>25763</v>
          </cell>
          <cell r="H88" t="str">
            <v>Adulte Masculin 50/59 ans</v>
          </cell>
          <cell r="J88" t="str">
            <v>05999058057</v>
          </cell>
        </row>
        <row r="89">
          <cell r="D89" t="str">
            <v>BOUCLY ERIC</v>
          </cell>
          <cell r="E89" t="str">
            <v>M</v>
          </cell>
          <cell r="F89" t="str">
            <v>AMICALE LAIQUE SPORTIVE  ROEULX</v>
          </cell>
          <cell r="G89">
            <v>24661</v>
          </cell>
          <cell r="H89" t="str">
            <v>Adulte Masculin 50/59 ans</v>
          </cell>
          <cell r="J89" t="str">
            <v>05999017016</v>
          </cell>
        </row>
        <row r="90">
          <cell r="D90" t="str">
            <v>BOUDRIAUX EMMANUEL</v>
          </cell>
          <cell r="E90" t="str">
            <v>M</v>
          </cell>
          <cell r="F90" t="str">
            <v>LINSELLES CYCLISME</v>
          </cell>
          <cell r="G90">
            <v>25836</v>
          </cell>
          <cell r="H90" t="str">
            <v>Adulte Masculin 50/59 ans</v>
          </cell>
          <cell r="J90" t="str">
            <v>05994063071</v>
          </cell>
        </row>
        <row r="91">
          <cell r="D91" t="str">
            <v>BOULANGER DANIEL</v>
          </cell>
          <cell r="E91" t="str">
            <v>M</v>
          </cell>
          <cell r="F91" t="str">
            <v>ENTENTE CYCLISTE DE FONTAINE AU BOIS</v>
          </cell>
          <cell r="G91">
            <v>25193</v>
          </cell>
          <cell r="H91" t="str">
            <v>Adulte Masculin 50/59 ans</v>
          </cell>
          <cell r="J91" t="str">
            <v>05996216308</v>
          </cell>
        </row>
        <row r="92">
          <cell r="D92" t="str">
            <v>BOULANGER DIDIER</v>
          </cell>
          <cell r="E92" t="str">
            <v>M</v>
          </cell>
          <cell r="F92" t="str">
            <v>UNION CYCLISTE SOLRE LE CHATEAU</v>
          </cell>
          <cell r="G92">
            <v>20976</v>
          </cell>
          <cell r="H92" t="str">
            <v>Adulte Masculin 60 ans et plus</v>
          </cell>
          <cell r="J92" t="str">
            <v>05994063042</v>
          </cell>
        </row>
        <row r="93">
          <cell r="D93" t="str">
            <v>BOULANGER TONY</v>
          </cell>
          <cell r="E93" t="str">
            <v>M</v>
          </cell>
          <cell r="F93" t="str">
            <v>TEAM BOUSIES</v>
          </cell>
          <cell r="G93">
            <v>27145</v>
          </cell>
          <cell r="H93" t="str">
            <v>Adulte Masculin 40/49 ans</v>
          </cell>
          <cell r="J93" t="str">
            <v>05999012903</v>
          </cell>
        </row>
        <row r="94">
          <cell r="D94" t="str">
            <v>BOULET ARTHUR</v>
          </cell>
          <cell r="E94" t="str">
            <v>M</v>
          </cell>
          <cell r="F94" t="str">
            <v>CYCLO CLUB WAVRIN</v>
          </cell>
          <cell r="G94">
            <v>37335</v>
          </cell>
          <cell r="H94" t="str">
            <v>Adulte Masculin 17/19 ans</v>
          </cell>
          <cell r="J94" t="str">
            <v>05999084981</v>
          </cell>
        </row>
        <row r="95">
          <cell r="D95" t="str">
            <v>BOULET FREDERICK</v>
          </cell>
          <cell r="E95" t="str">
            <v>M</v>
          </cell>
          <cell r="F95" t="str">
            <v>CYCLO CLUB WAVRIN</v>
          </cell>
          <cell r="G95">
            <v>26735</v>
          </cell>
          <cell r="H95" t="str">
            <v>Adulte Masculin 40/49 ans</v>
          </cell>
          <cell r="J95" t="str">
            <v>05999089245</v>
          </cell>
        </row>
        <row r="96">
          <cell r="D96" t="str">
            <v>BOULOGNE JEROME</v>
          </cell>
          <cell r="E96" t="str">
            <v>M</v>
          </cell>
          <cell r="F96" t="str">
            <v>LINSELLES CYCLISME</v>
          </cell>
          <cell r="G96">
            <v>27129</v>
          </cell>
          <cell r="H96" t="str">
            <v>Adulte Masculin 40/49 ans</v>
          </cell>
          <cell r="J96" t="str">
            <v>05999112676</v>
          </cell>
        </row>
        <row r="97">
          <cell r="D97" t="str">
            <v>BOURGEOIS HERVE</v>
          </cell>
          <cell r="E97" t="str">
            <v>M</v>
          </cell>
          <cell r="F97" t="str">
            <v>GAZ ELEC CLUB DE DOUAI</v>
          </cell>
          <cell r="G97">
            <v>27246</v>
          </cell>
          <cell r="H97" t="str">
            <v>Adulte Masculin 40/49 ans</v>
          </cell>
          <cell r="J97" t="str">
            <v>05999077842</v>
          </cell>
        </row>
        <row r="98">
          <cell r="C98" t="str">
            <v>JE</v>
          </cell>
          <cell r="D98" t="str">
            <v>BOURGEOIS SEROMENHO THIAGO</v>
          </cell>
          <cell r="E98" t="str">
            <v>M</v>
          </cell>
          <cell r="F98" t="str">
            <v>ETOILE CYCLISTE TOURCOING</v>
          </cell>
          <cell r="G98">
            <v>38895</v>
          </cell>
          <cell r="H98" t="str">
            <v>Jeune Masculin 15/16 ans</v>
          </cell>
          <cell r="J98" t="str">
            <v>05999124960</v>
          </cell>
        </row>
        <row r="99">
          <cell r="D99" t="str">
            <v>BOURGEOIS SYLVAIN</v>
          </cell>
          <cell r="E99" t="str">
            <v>M</v>
          </cell>
          <cell r="F99" t="str">
            <v>ETOILE CYCLISTE LIEU ST AMAND</v>
          </cell>
          <cell r="G99">
            <v>24314</v>
          </cell>
          <cell r="H99" t="str">
            <v>Adulte Masculin 50/59 ans</v>
          </cell>
          <cell r="J99" t="str">
            <v>05999018955</v>
          </cell>
        </row>
        <row r="100">
          <cell r="D100" t="str">
            <v>BOURLART THOMAS</v>
          </cell>
          <cell r="E100" t="str">
            <v>M</v>
          </cell>
          <cell r="F100" t="str">
            <v>UNION CYCLISTE WATTIGNIES</v>
          </cell>
          <cell r="G100">
            <v>32965</v>
          </cell>
          <cell r="H100" t="str">
            <v>Adulte Masculin 30/39 ans</v>
          </cell>
          <cell r="J100" t="str">
            <v>05994030256</v>
          </cell>
        </row>
        <row r="101">
          <cell r="D101" t="str">
            <v>BOURLET ERIC</v>
          </cell>
          <cell r="E101" t="str">
            <v>M</v>
          </cell>
          <cell r="F101" t="str">
            <v>AMICALE LAIQUE SPORTIVE  ROEULX</v>
          </cell>
          <cell r="G101">
            <v>24475</v>
          </cell>
          <cell r="H101" t="str">
            <v>Adulte Masculin 50/59 ans</v>
          </cell>
          <cell r="J101" t="str">
            <v>05999029316</v>
          </cell>
        </row>
        <row r="102">
          <cell r="D102" t="str">
            <v>BOUTONNE FRÉDÉRIC</v>
          </cell>
          <cell r="E102" t="str">
            <v>M</v>
          </cell>
          <cell r="F102" t="str">
            <v>UNION SPORTIVE SAINT ANDRE</v>
          </cell>
          <cell r="G102">
            <v>25198</v>
          </cell>
          <cell r="H102" t="str">
            <v>Adulte Masculin 50/59 ans</v>
          </cell>
          <cell r="J102" t="str">
            <v>05999021237</v>
          </cell>
        </row>
        <row r="103">
          <cell r="C103" t="str">
            <v>JE</v>
          </cell>
          <cell r="D103" t="str">
            <v>BOUTOUT BANJAMIN</v>
          </cell>
          <cell r="E103" t="str">
            <v>M</v>
          </cell>
          <cell r="F103" t="str">
            <v>GAZ ELEC CLUB DE DOUAI</v>
          </cell>
          <cell r="G103">
            <v>38497</v>
          </cell>
          <cell r="H103" t="str">
            <v>Jeune Masculin 15/16 ans</v>
          </cell>
          <cell r="J103" t="str">
            <v>05999124504</v>
          </cell>
        </row>
        <row r="104">
          <cell r="C104" t="str">
            <v>JE</v>
          </cell>
          <cell r="D104" t="str">
            <v>BOUTOUT LOUIS</v>
          </cell>
          <cell r="E104" t="str">
            <v>M</v>
          </cell>
          <cell r="F104" t="str">
            <v>GAZ ELEC CLUB DE DOUAI</v>
          </cell>
          <cell r="G104">
            <v>39244</v>
          </cell>
          <cell r="H104" t="str">
            <v>Jeune Masculin 13/14 ans</v>
          </cell>
          <cell r="J104" t="str">
            <v>05999068437</v>
          </cell>
        </row>
        <row r="105">
          <cell r="D105" t="str">
            <v>BOUTOUT MAXENCE</v>
          </cell>
          <cell r="E105" t="str">
            <v>M</v>
          </cell>
          <cell r="F105" t="str">
            <v>GAZ ELEC CLUB DE DOUAI</v>
          </cell>
          <cell r="G105">
            <v>39924</v>
          </cell>
          <cell r="H105" t="str">
            <v>Jeune Masculin 11/12 ans</v>
          </cell>
        </row>
        <row r="106">
          <cell r="D106" t="str">
            <v>BOUTOUT TONY</v>
          </cell>
          <cell r="E106" t="str">
            <v>M</v>
          </cell>
          <cell r="F106" t="str">
            <v>GAZ ELEC CLUB DE DOUAI</v>
          </cell>
          <cell r="G106">
            <v>25891</v>
          </cell>
          <cell r="H106" t="str">
            <v>Adulte Masculin 50/59 ans</v>
          </cell>
          <cell r="J106" t="str">
            <v>05999068434</v>
          </cell>
        </row>
        <row r="107">
          <cell r="D107" t="str">
            <v>BOUVET GRICOURT HUGO</v>
          </cell>
          <cell r="E107" t="str">
            <v>M</v>
          </cell>
          <cell r="F107" t="str">
            <v>ESPOIR CYCLISTE WAMBRECHIES MARQUETTE</v>
          </cell>
          <cell r="G107">
            <v>34537</v>
          </cell>
          <cell r="H107" t="str">
            <v>Adulte Masculin 20/29 ans</v>
          </cell>
          <cell r="J107" t="str">
            <v>05999124234</v>
          </cell>
        </row>
        <row r="108">
          <cell r="D108" t="str">
            <v>BOUVET LEOPOLD</v>
          </cell>
          <cell r="E108" t="str">
            <v>M</v>
          </cell>
          <cell r="F108" t="str">
            <v>ESPOIR CYCLISTE WAMBRECHIES MARQUETTE</v>
          </cell>
          <cell r="G108">
            <v>35122</v>
          </cell>
          <cell r="H108" t="str">
            <v>Adulte Masculin 20/29 ans</v>
          </cell>
          <cell r="J108" t="str">
            <v>05999126988</v>
          </cell>
        </row>
        <row r="109">
          <cell r="D109" t="str">
            <v>BOUZERE ADRIEN</v>
          </cell>
          <cell r="E109" t="str">
            <v>M</v>
          </cell>
          <cell r="F109" t="str">
            <v>ASSOCIATION CYCLISTE D'ETROEUNGT</v>
          </cell>
          <cell r="G109">
            <v>37473</v>
          </cell>
          <cell r="H109" t="str">
            <v>Adulte Masculin 17/19 ans</v>
          </cell>
          <cell r="J109" t="str">
            <v>05999123949</v>
          </cell>
        </row>
        <row r="110">
          <cell r="D110" t="str">
            <v>BOUZERE FLORIAN</v>
          </cell>
          <cell r="E110" t="str">
            <v>M</v>
          </cell>
          <cell r="F110" t="str">
            <v>ASSOCIATION CYCLISTE D'ETROEUNGT</v>
          </cell>
          <cell r="G110">
            <v>36773</v>
          </cell>
          <cell r="H110" t="str">
            <v>Adulte Masculin 20/29 ans</v>
          </cell>
          <cell r="J110" t="str">
            <v>05999119328</v>
          </cell>
        </row>
        <row r="111">
          <cell r="D111" t="str">
            <v>BOUZIN BENJAMIN</v>
          </cell>
          <cell r="E111" t="str">
            <v>M</v>
          </cell>
          <cell r="F111" t="str">
            <v>ASSOCIATION CYCLISTE D'ETROEUNGT</v>
          </cell>
          <cell r="G111">
            <v>37711</v>
          </cell>
          <cell r="H111" t="str">
            <v>Adulte Masculin 17/19 ans</v>
          </cell>
          <cell r="J111" t="str">
            <v>05999085562</v>
          </cell>
        </row>
        <row r="112">
          <cell r="D112" t="str">
            <v>BRACKENIER LUCA</v>
          </cell>
          <cell r="E112" t="str">
            <v>M</v>
          </cell>
          <cell r="F112" t="str">
            <v>NEW TEAM MAULDE</v>
          </cell>
          <cell r="G112">
            <v>39847</v>
          </cell>
          <cell r="H112" t="str">
            <v>Jeune Masculin 11/12 ans</v>
          </cell>
        </row>
        <row r="113">
          <cell r="D113" t="str">
            <v>BRACKENIER TOBIAS</v>
          </cell>
          <cell r="E113" t="str">
            <v>M</v>
          </cell>
          <cell r="F113" t="str">
            <v>NEW TEAM MAULDE</v>
          </cell>
          <cell r="G113">
            <v>41219</v>
          </cell>
          <cell r="H113" t="str">
            <v>Jeune Masculin 9/10 ans</v>
          </cell>
        </row>
        <row r="114">
          <cell r="D114" t="str">
            <v>BRASSART THEOPHILE</v>
          </cell>
          <cell r="E114" t="str">
            <v>M</v>
          </cell>
          <cell r="F114" t="str">
            <v>TEAM B.B.L. HERGNIES</v>
          </cell>
          <cell r="G114">
            <v>35430</v>
          </cell>
          <cell r="H114" t="str">
            <v>Adulte Masculin 20/29 ans</v>
          </cell>
          <cell r="J114" t="str">
            <v>05994043368</v>
          </cell>
        </row>
        <row r="115">
          <cell r="D115" t="str">
            <v>BREVIERE ALEXANDRE</v>
          </cell>
          <cell r="E115" t="str">
            <v>M</v>
          </cell>
          <cell r="F115" t="str">
            <v>CAMPHIN EN CAREMBAULT CYCLING TEAM</v>
          </cell>
          <cell r="G115">
            <v>26860</v>
          </cell>
          <cell r="H115" t="str">
            <v>Adulte Masculin 40/49 ans</v>
          </cell>
        </row>
        <row r="116">
          <cell r="D116" t="str">
            <v>BRIAND SEBASTIEN</v>
          </cell>
          <cell r="E116" t="str">
            <v>M</v>
          </cell>
          <cell r="F116" t="str">
            <v>CAMPHIN EN CAREMBAULT CYCLING TEAM</v>
          </cell>
          <cell r="G116">
            <v>29627</v>
          </cell>
          <cell r="H116" t="str">
            <v>Adulte Masculin 40/49 ans</v>
          </cell>
          <cell r="J116" t="str">
            <v>05999019128</v>
          </cell>
        </row>
        <row r="117">
          <cell r="D117" t="str">
            <v>BRICOUT STEPHANE</v>
          </cell>
          <cell r="E117" t="str">
            <v>M</v>
          </cell>
          <cell r="F117" t="str">
            <v>ESPOIR CYCLISTE WAMBRECHIES MARQUETTE</v>
          </cell>
          <cell r="G117">
            <v>29221</v>
          </cell>
          <cell r="H117" t="str">
            <v>Adulte Masculin 40/49 ans</v>
          </cell>
          <cell r="J117" t="str">
            <v>05999107225</v>
          </cell>
        </row>
        <row r="118">
          <cell r="D118" t="str">
            <v>BRIXHE ALAIN</v>
          </cell>
          <cell r="E118" t="str">
            <v>M</v>
          </cell>
          <cell r="F118" t="str">
            <v>VTT  CLUB PONT SUR SAMBRE</v>
          </cell>
          <cell r="G118">
            <v>23136</v>
          </cell>
          <cell r="H118" t="str">
            <v>Adulte Masculin 50/59 ans</v>
          </cell>
          <cell r="J118" t="str">
            <v>05996214966</v>
          </cell>
        </row>
        <row r="119">
          <cell r="D119" t="str">
            <v>BRIXHE NATHALIE</v>
          </cell>
          <cell r="E119" t="str">
            <v>F</v>
          </cell>
          <cell r="F119" t="str">
            <v>VTT  CLUB PONT SUR SAMBRE</v>
          </cell>
          <cell r="G119">
            <v>25589</v>
          </cell>
          <cell r="H119" t="str">
            <v>Adulte Féminin 40 ans et plus</v>
          </cell>
          <cell r="J119" t="str">
            <v>05996214967</v>
          </cell>
        </row>
        <row r="120">
          <cell r="D120" t="str">
            <v>BROQUIN XAVIER</v>
          </cell>
          <cell r="E120" t="str">
            <v>M</v>
          </cell>
          <cell r="F120" t="str">
            <v>CYCLO CLUB BERGUES</v>
          </cell>
          <cell r="G120">
            <v>29529</v>
          </cell>
          <cell r="H120" t="str">
            <v>Adulte Masculin 40/49 ans</v>
          </cell>
          <cell r="J120" t="str">
            <v>05999098981</v>
          </cell>
        </row>
        <row r="121">
          <cell r="D121" t="str">
            <v>BROUTIN ANTOINE</v>
          </cell>
          <cell r="E121" t="str">
            <v>M</v>
          </cell>
          <cell r="F121" t="str">
            <v>CYCLO CLUB WAVRIN</v>
          </cell>
          <cell r="G121">
            <v>34669</v>
          </cell>
          <cell r="H121" t="str">
            <v>Adulte Masculin 20/29 ans</v>
          </cell>
          <cell r="J121" t="str">
            <v>05999112476</v>
          </cell>
        </row>
        <row r="122">
          <cell r="D122" t="str">
            <v>BRUGGEMAN BENOIT</v>
          </cell>
          <cell r="E122" t="str">
            <v>M</v>
          </cell>
          <cell r="F122" t="str">
            <v>ESPOIR CYCLISTE WAMBRECHIES MARQUETTE</v>
          </cell>
          <cell r="G122">
            <v>31220</v>
          </cell>
          <cell r="H122" t="str">
            <v>Adulte Masculin 30/39 ans</v>
          </cell>
          <cell r="J122" t="str">
            <v>05999127555</v>
          </cell>
        </row>
        <row r="123">
          <cell r="D123" t="str">
            <v>BRUNEBARBE SÉBASTIEN</v>
          </cell>
          <cell r="E123" t="str">
            <v>M</v>
          </cell>
          <cell r="F123" t="str">
            <v>UNION SPORTIVE VALENCIENNES MARLY</v>
          </cell>
          <cell r="G123">
            <v>25260</v>
          </cell>
          <cell r="H123" t="str">
            <v>Adulte Masculin 50/59 ans</v>
          </cell>
          <cell r="J123" t="str">
            <v>05999118500</v>
          </cell>
        </row>
        <row r="124">
          <cell r="D124" t="str">
            <v>BRUTIN PIERRE</v>
          </cell>
          <cell r="E124" t="str">
            <v>M</v>
          </cell>
          <cell r="F124" t="str">
            <v>LA PEDALE MADELEINOISE</v>
          </cell>
          <cell r="G124">
            <v>24016</v>
          </cell>
          <cell r="H124" t="str">
            <v>Adulte Masculin 50/59 ans</v>
          </cell>
          <cell r="J124" t="str">
            <v>05953097726</v>
          </cell>
        </row>
        <row r="125">
          <cell r="D125" t="str">
            <v>BUGNICOURT CYRIL</v>
          </cell>
          <cell r="E125" t="str">
            <v>M</v>
          </cell>
          <cell r="F125" t="str">
            <v>UNION VELOCIPEDIQUE FOURMISIENNE</v>
          </cell>
          <cell r="G125">
            <v>27887</v>
          </cell>
          <cell r="H125" t="str">
            <v>Adulte Masculin 40/49 ans</v>
          </cell>
          <cell r="J125" t="str">
            <v>05996216283</v>
          </cell>
        </row>
        <row r="126">
          <cell r="D126" t="str">
            <v>BUGNICOURT ELIAS</v>
          </cell>
          <cell r="E126" t="str">
            <v>M</v>
          </cell>
          <cell r="F126" t="str">
            <v>UNION VELOCIPEDIQUE FOURMISIENNE</v>
          </cell>
          <cell r="G126">
            <v>39837</v>
          </cell>
          <cell r="H126" t="str">
            <v>Jeune Masculin 11/12 ans</v>
          </cell>
        </row>
        <row r="127">
          <cell r="D127" t="str">
            <v>BULKA JOACHIM</v>
          </cell>
          <cell r="E127" t="str">
            <v>M</v>
          </cell>
          <cell r="F127" t="str">
            <v>UNION SPORTIVE VALENCIENNES MARLY</v>
          </cell>
          <cell r="G127">
            <v>40205</v>
          </cell>
          <cell r="H127" t="str">
            <v>Jeune Masculin 11/12 ans</v>
          </cell>
        </row>
        <row r="128">
          <cell r="D128" t="str">
            <v>BULKA MACIEJ</v>
          </cell>
          <cell r="E128" t="str">
            <v>M</v>
          </cell>
          <cell r="F128" t="str">
            <v>UNION SPORTIVE VALENCIENNES MARLY</v>
          </cell>
          <cell r="G128">
            <v>28811</v>
          </cell>
          <cell r="H128" t="str">
            <v>Adulte Masculin 40/49 ans</v>
          </cell>
          <cell r="J128" t="str">
            <v>05994036102</v>
          </cell>
        </row>
        <row r="129">
          <cell r="D129" t="str">
            <v>BURETTE EMMANUEL</v>
          </cell>
          <cell r="E129" t="str">
            <v>M</v>
          </cell>
          <cell r="F129" t="str">
            <v>CYCLO CLUB WAVRIN</v>
          </cell>
          <cell r="G129">
            <v>28395</v>
          </cell>
          <cell r="H129" t="str">
            <v>Adulte Masculin 40/49 ans</v>
          </cell>
          <cell r="J129" t="str">
            <v>05999030492</v>
          </cell>
        </row>
        <row r="130">
          <cell r="D130" t="str">
            <v>BURETTE GÉRARD</v>
          </cell>
          <cell r="E130" t="str">
            <v>M</v>
          </cell>
          <cell r="F130" t="str">
            <v>UNION SPORTIVE SAINT ANDRE</v>
          </cell>
          <cell r="G130">
            <v>18420</v>
          </cell>
          <cell r="H130" t="str">
            <v>Adulte Masculin 60 ans et plus</v>
          </cell>
          <cell r="J130" t="str">
            <v>05996223700</v>
          </cell>
        </row>
        <row r="131">
          <cell r="D131" t="str">
            <v>BURY FANNY</v>
          </cell>
          <cell r="E131" t="str">
            <v>F</v>
          </cell>
          <cell r="F131" t="str">
            <v>ETOILE CYCLISTE LIEU ST AMAND</v>
          </cell>
          <cell r="G131">
            <v>33979</v>
          </cell>
          <cell r="H131" t="str">
            <v>Adulte Féminin 17/29 ans</v>
          </cell>
          <cell r="J131" t="str">
            <v>05996216278</v>
          </cell>
        </row>
        <row r="132">
          <cell r="D132" t="str">
            <v>BURY RANDY</v>
          </cell>
          <cell r="E132" t="str">
            <v>M</v>
          </cell>
          <cell r="F132" t="str">
            <v>UNION VELOCIPEDIQUE FOURMISIENNE</v>
          </cell>
          <cell r="G132">
            <v>35363</v>
          </cell>
          <cell r="H132" t="str">
            <v>Adulte Masculin 20/29 ans</v>
          </cell>
          <cell r="J132" t="str">
            <v>05996216279</v>
          </cell>
        </row>
        <row r="133">
          <cell r="D133" t="str">
            <v>CADENES PIERRE</v>
          </cell>
          <cell r="E133" t="str">
            <v>M</v>
          </cell>
          <cell r="F133" t="str">
            <v>AMICALE LAIQUE SPORTIVE  ROEULX</v>
          </cell>
          <cell r="G133">
            <v>20428</v>
          </cell>
          <cell r="H133" t="str">
            <v>Adulte Masculin 60 ans et plus</v>
          </cell>
          <cell r="J133" t="str">
            <v>05994058109</v>
          </cell>
        </row>
        <row r="134">
          <cell r="D134" t="str">
            <v>CAILLARD ANTHONY</v>
          </cell>
          <cell r="E134" t="str">
            <v>M</v>
          </cell>
          <cell r="F134" t="str">
            <v>CYCLING THUN L'EVEQUE</v>
          </cell>
          <cell r="G134">
            <v>32191</v>
          </cell>
          <cell r="H134" t="str">
            <v>Adulte Masculin 30/39 ans</v>
          </cell>
          <cell r="J134" t="str">
            <v>05999062323</v>
          </cell>
        </row>
        <row r="135">
          <cell r="D135" t="str">
            <v>CAILLEAU ADRIEN</v>
          </cell>
          <cell r="E135" t="str">
            <v>M</v>
          </cell>
          <cell r="F135" t="str">
            <v>UNION VELOCIPEDIQUE FOURMISIENNE</v>
          </cell>
          <cell r="G135">
            <v>38001</v>
          </cell>
          <cell r="H135" t="str">
            <v>Adulte Masculin 17/19 ans</v>
          </cell>
          <cell r="J135" t="str">
            <v>05999123947</v>
          </cell>
        </row>
        <row r="136">
          <cell r="D136" t="str">
            <v>CAILLEAU ANTHONY</v>
          </cell>
          <cell r="E136" t="str">
            <v>M</v>
          </cell>
          <cell r="F136" t="str">
            <v>UNION VELOCIPEDIQUE FOURMISIENNE</v>
          </cell>
          <cell r="G136">
            <v>32038</v>
          </cell>
          <cell r="H136" t="str">
            <v>Adulte Masculin 30/39 ans</v>
          </cell>
          <cell r="J136" t="str">
            <v>05999125032</v>
          </cell>
        </row>
        <row r="137">
          <cell r="D137" t="str">
            <v>CAILLEAU LAURENT</v>
          </cell>
          <cell r="E137" t="str">
            <v>M</v>
          </cell>
          <cell r="F137" t="str">
            <v>UNION VELOCIPEDIQUE FOURMISIENNE</v>
          </cell>
          <cell r="G137">
            <v>22908</v>
          </cell>
          <cell r="H137" t="str">
            <v>Adulte Masculin 50/59 ans</v>
          </cell>
          <cell r="J137" t="str">
            <v>05999124507</v>
          </cell>
        </row>
        <row r="138">
          <cell r="D138" t="str">
            <v>CALCUS FRANCK</v>
          </cell>
          <cell r="E138" t="str">
            <v>M</v>
          </cell>
          <cell r="F138" t="str">
            <v>VELO CLUB AMANDINOIS</v>
          </cell>
          <cell r="G138">
            <v>25099</v>
          </cell>
          <cell r="H138" t="str">
            <v>Adulte Masculin 50/59 ans</v>
          </cell>
          <cell r="J138" t="str">
            <v>05999025984</v>
          </cell>
        </row>
        <row r="139">
          <cell r="D139" t="str">
            <v>CALIMACHE RONALD</v>
          </cell>
          <cell r="E139" t="str">
            <v>M</v>
          </cell>
          <cell r="F139" t="str">
            <v>LINSELLES CYCLISME</v>
          </cell>
          <cell r="G139">
            <v>21599</v>
          </cell>
          <cell r="H139" t="str">
            <v>Adulte Masculin 60 ans et plus</v>
          </cell>
          <cell r="J139" t="str">
            <v>05996220727</v>
          </cell>
        </row>
        <row r="140">
          <cell r="D140" t="str">
            <v>CANAA VALENTIN</v>
          </cell>
          <cell r="E140" t="str">
            <v>M</v>
          </cell>
          <cell r="F140" t="str">
            <v>VELO CLUB UNION HALLUIN</v>
          </cell>
          <cell r="G140">
            <v>38213</v>
          </cell>
          <cell r="H140" t="str">
            <v>Adulte Masculin 17/19 ans</v>
          </cell>
          <cell r="J140" t="str">
            <v>05999127649</v>
          </cell>
        </row>
        <row r="141">
          <cell r="D141" t="str">
            <v>CANONNE STEVEN</v>
          </cell>
          <cell r="E141" t="str">
            <v>M</v>
          </cell>
          <cell r="F141" t="str">
            <v>VELO SPRINT DE L'OSTREVENT - AUBERCHICOURT</v>
          </cell>
          <cell r="G141">
            <v>36872</v>
          </cell>
          <cell r="H141" t="str">
            <v>Adulte Masculin 20/29 ans</v>
          </cell>
          <cell r="J141" t="str">
            <v>05999097829</v>
          </cell>
        </row>
        <row r="142">
          <cell r="C142" t="str">
            <v>JE</v>
          </cell>
          <cell r="D142" t="str">
            <v>CANTINEAU NOAH</v>
          </cell>
          <cell r="E142" t="str">
            <v>M</v>
          </cell>
          <cell r="F142" t="str">
            <v>VELO CLUB DE L'ESCAUT ANZIN</v>
          </cell>
          <cell r="G142">
            <v>39458</v>
          </cell>
          <cell r="H142" t="str">
            <v>Jeune Masculin 13/14 ans</v>
          </cell>
          <cell r="J142" t="str">
            <v>05999112480</v>
          </cell>
        </row>
        <row r="143">
          <cell r="D143" t="str">
            <v>CANU CHRISTIAN</v>
          </cell>
          <cell r="E143" t="str">
            <v>M</v>
          </cell>
          <cell r="F143" t="str">
            <v>ETOILE CYCLISTE TOURCOING</v>
          </cell>
          <cell r="G143">
            <v>25799</v>
          </cell>
          <cell r="H143" t="str">
            <v>Adulte Masculin 50/59 ans</v>
          </cell>
          <cell r="J143" t="str">
            <v>05999124959</v>
          </cell>
        </row>
        <row r="144">
          <cell r="C144" t="str">
            <v>JE</v>
          </cell>
          <cell r="D144" t="str">
            <v>CANU ERWAN</v>
          </cell>
          <cell r="E144" t="str">
            <v>M</v>
          </cell>
          <cell r="F144" t="str">
            <v>ETOILE CYCLISTE TOURCOING</v>
          </cell>
          <cell r="G144">
            <v>39661</v>
          </cell>
          <cell r="H144" t="str">
            <v>Jeune Masculin 13/14 ans</v>
          </cell>
          <cell r="J144" t="str">
            <v>05999111467</v>
          </cell>
        </row>
        <row r="145">
          <cell r="C145" t="str">
            <v>JE</v>
          </cell>
          <cell r="D145" t="str">
            <v>CAPELLE ANTOINE</v>
          </cell>
          <cell r="E145" t="str">
            <v>M</v>
          </cell>
          <cell r="F145" t="str">
            <v>ETOILE CYCLISTE TOURCOING</v>
          </cell>
          <cell r="G145">
            <v>38607</v>
          </cell>
          <cell r="H145" t="str">
            <v>Jeune Masculin 15/16 ans</v>
          </cell>
          <cell r="J145" t="str">
            <v>05999019596</v>
          </cell>
        </row>
        <row r="146">
          <cell r="D146" t="str">
            <v>CAPELLE FRANCKY</v>
          </cell>
          <cell r="E146" t="str">
            <v>M</v>
          </cell>
          <cell r="F146" t="str">
            <v>ETOILE CYCLISTE TOURCOING</v>
          </cell>
          <cell r="G146">
            <v>27868</v>
          </cell>
          <cell r="H146" t="str">
            <v>Adulte Masculin 40/49 ans</v>
          </cell>
          <cell r="J146" t="str">
            <v>05994039435</v>
          </cell>
        </row>
        <row r="147">
          <cell r="D147" t="str">
            <v>CAPELLE OLIVIER</v>
          </cell>
          <cell r="E147" t="str">
            <v>M</v>
          </cell>
          <cell r="F147" t="str">
            <v>CAMPHIN EN CAREMBAULT CYCLING TEAM</v>
          </cell>
          <cell r="G147">
            <v>27263</v>
          </cell>
          <cell r="H147" t="str">
            <v>Adulte Masculin 40/49 ans</v>
          </cell>
          <cell r="J147" t="str">
            <v>05996214950</v>
          </cell>
        </row>
        <row r="148">
          <cell r="D148" t="str">
            <v>CAPELLE SIMON</v>
          </cell>
          <cell r="E148" t="str">
            <v>M</v>
          </cell>
          <cell r="F148" t="str">
            <v>ETOILE CYCLISTE TOURCOING</v>
          </cell>
          <cell r="G148">
            <v>40364</v>
          </cell>
          <cell r="H148" t="str">
            <v>Jeune Masculin 11/12 ans</v>
          </cell>
        </row>
        <row r="149">
          <cell r="C149" t="str">
            <v>JE</v>
          </cell>
          <cell r="D149" t="str">
            <v>CARDINAL NATHAN</v>
          </cell>
          <cell r="E149" t="str">
            <v>M</v>
          </cell>
          <cell r="F149" t="str">
            <v>HAVELUY CYCLO CLUB</v>
          </cell>
          <cell r="G149">
            <v>39223</v>
          </cell>
          <cell r="H149" t="str">
            <v>Jeune Masculin 13/14 ans</v>
          </cell>
          <cell r="J149" t="str">
            <v>05999127626</v>
          </cell>
        </row>
        <row r="150">
          <cell r="D150" t="str">
            <v>CARDON . DAVID</v>
          </cell>
          <cell r="E150" t="str">
            <v>M</v>
          </cell>
          <cell r="F150" t="str">
            <v>CYCLO CLUB ORCHIES</v>
          </cell>
          <cell r="G150">
            <v>26933</v>
          </cell>
          <cell r="H150" t="str">
            <v>Adulte Masculin 40/49 ans</v>
          </cell>
          <cell r="J150" t="str">
            <v>05957195697</v>
          </cell>
        </row>
        <row r="151">
          <cell r="D151" t="str">
            <v>CARLIER ENZO</v>
          </cell>
          <cell r="E151" t="str">
            <v>M</v>
          </cell>
          <cell r="F151" t="str">
            <v>UNION CYCLISTE SOLRE LE CHATEAU</v>
          </cell>
          <cell r="G151">
            <v>40300</v>
          </cell>
          <cell r="H151" t="str">
            <v>Jeune Masculin 11/12 ans</v>
          </cell>
        </row>
        <row r="152">
          <cell r="D152" t="str">
            <v>CARLIER HUGO</v>
          </cell>
          <cell r="E152" t="str">
            <v>M</v>
          </cell>
          <cell r="F152" t="str">
            <v>TEAM BIKE PRESEAU</v>
          </cell>
          <cell r="G152">
            <v>35806</v>
          </cell>
          <cell r="H152" t="str">
            <v>Adulte Masculin 20/29 ans</v>
          </cell>
          <cell r="J152" t="str">
            <v>05999057252</v>
          </cell>
        </row>
        <row r="153">
          <cell r="D153" t="str">
            <v>CARLIER LILI</v>
          </cell>
          <cell r="E153" t="str">
            <v>F</v>
          </cell>
          <cell r="F153" t="str">
            <v>VELO CLUB BAVAISIEN</v>
          </cell>
          <cell r="G153">
            <v>41103</v>
          </cell>
          <cell r="H153" t="str">
            <v>Jeune Féminin 9/10 ans</v>
          </cell>
        </row>
        <row r="154">
          <cell r="D154" t="str">
            <v>CARLIER MATHEO</v>
          </cell>
          <cell r="E154" t="str">
            <v>M</v>
          </cell>
          <cell r="F154" t="str">
            <v>UNION CYCLISTE SOLRE LE CHATEAU</v>
          </cell>
          <cell r="G154">
            <v>41016</v>
          </cell>
          <cell r="H154" t="str">
            <v>Jeune Masculin 9/10 ans</v>
          </cell>
        </row>
        <row r="155">
          <cell r="D155" t="str">
            <v>CARON BASTIAN</v>
          </cell>
          <cell r="E155" t="str">
            <v>M</v>
          </cell>
          <cell r="F155" t="str">
            <v>CYCLO CLUB ORCHIES</v>
          </cell>
          <cell r="G155">
            <v>40148</v>
          </cell>
          <cell r="H155" t="str">
            <v>Jeune Masculin 11/12 ans</v>
          </cell>
        </row>
        <row r="156">
          <cell r="D156" t="str">
            <v>CARON FABRICE</v>
          </cell>
          <cell r="E156" t="str">
            <v>M</v>
          </cell>
          <cell r="F156" t="str">
            <v>VELO CLUB AMANDINOIS</v>
          </cell>
          <cell r="G156">
            <v>24209</v>
          </cell>
          <cell r="H156" t="str">
            <v>Adulte Masculin 50/59 ans</v>
          </cell>
          <cell r="J156" t="str">
            <v>05996219966</v>
          </cell>
        </row>
        <row r="157">
          <cell r="D157" t="str">
            <v>CARON JEAN MARC</v>
          </cell>
          <cell r="E157" t="str">
            <v>M</v>
          </cell>
          <cell r="F157" t="str">
            <v>VELO CLUB AMANDINOIS</v>
          </cell>
          <cell r="G157">
            <v>23171</v>
          </cell>
          <cell r="H157" t="str">
            <v>Adulte Masculin 50/59 ans</v>
          </cell>
          <cell r="J157" t="str">
            <v>05999057217</v>
          </cell>
        </row>
        <row r="158">
          <cell r="D158" t="str">
            <v>CARPENTIER DIMITRI</v>
          </cell>
          <cell r="E158" t="str">
            <v>M</v>
          </cell>
          <cell r="F158" t="str">
            <v>VTT SAINT AMAND LES EAUX</v>
          </cell>
          <cell r="G158">
            <v>27202</v>
          </cell>
          <cell r="H158" t="str">
            <v>Adulte Masculin 40/49 ans</v>
          </cell>
          <cell r="J158" t="str">
            <v>05999126872</v>
          </cell>
        </row>
        <row r="159">
          <cell r="D159" t="str">
            <v>CARRETTE GÉRARD</v>
          </cell>
          <cell r="E159" t="str">
            <v>M</v>
          </cell>
          <cell r="F159" t="str">
            <v>VELO CLUB ROUBAIX</v>
          </cell>
          <cell r="G159">
            <v>20856</v>
          </cell>
          <cell r="H159" t="str">
            <v>Adulte Masculin 60 ans et plus</v>
          </cell>
          <cell r="J159" t="str">
            <v>05957195718</v>
          </cell>
        </row>
        <row r="160">
          <cell r="D160" t="str">
            <v>CATELLA CLAUDIO</v>
          </cell>
          <cell r="E160" t="str">
            <v>M</v>
          </cell>
          <cell r="F160" t="str">
            <v>ASSOCIATION SPORTIVE VELOCIPEDIQUE LA LONGUEVILLE</v>
          </cell>
          <cell r="G160">
            <v>28202</v>
          </cell>
          <cell r="H160" t="str">
            <v>Adulte Masculin 40/49 ans</v>
          </cell>
          <cell r="J160" t="str">
            <v>05999121005</v>
          </cell>
        </row>
        <row r="161">
          <cell r="D161" t="str">
            <v>CATILLON CYRIL</v>
          </cell>
          <cell r="E161" t="str">
            <v>M</v>
          </cell>
          <cell r="F161" t="str">
            <v>ENTENTE CYCLISTE DE FONTAINE AU BOIS</v>
          </cell>
          <cell r="G161">
            <v>33225</v>
          </cell>
          <cell r="H161" t="str">
            <v>Adulte Masculin 30/39 ans</v>
          </cell>
          <cell r="J161" t="str">
            <v>05994058192</v>
          </cell>
        </row>
        <row r="162">
          <cell r="C162" t="str">
            <v>JE</v>
          </cell>
          <cell r="D162" t="str">
            <v>CATOIRE MATTIEU</v>
          </cell>
          <cell r="E162" t="str">
            <v>M</v>
          </cell>
          <cell r="F162" t="str">
            <v>VELO SPRINT DE L'OSTREVENT - AUBERCHICOURT</v>
          </cell>
          <cell r="G162">
            <v>42155</v>
          </cell>
          <cell r="H162"/>
          <cell r="J162" t="str">
            <v>05999123973</v>
          </cell>
        </row>
        <row r="163">
          <cell r="D163" t="str">
            <v>CATTAN STEPHANE</v>
          </cell>
          <cell r="E163" t="str">
            <v>M</v>
          </cell>
          <cell r="F163" t="str">
            <v>CAMPHIN EN CAREMBAULT CYCLING TEAM</v>
          </cell>
          <cell r="G163">
            <v>24100</v>
          </cell>
          <cell r="H163" t="str">
            <v>Adulte Masculin 50/59 ans</v>
          </cell>
          <cell r="J163" t="str">
            <v>05999068920</v>
          </cell>
        </row>
        <row r="164">
          <cell r="D164" t="str">
            <v>CAUDRELIER DAVID</v>
          </cell>
          <cell r="E164" t="str">
            <v>M</v>
          </cell>
          <cell r="F164" t="str">
            <v>VELO CLUB HORNAING</v>
          </cell>
          <cell r="G164">
            <v>27001</v>
          </cell>
          <cell r="H164" t="str">
            <v>Adulte Masculin 40/49 ans</v>
          </cell>
          <cell r="J164" t="str">
            <v>05994059010</v>
          </cell>
        </row>
        <row r="165">
          <cell r="D165" t="str">
            <v>CAULIER MAXIME</v>
          </cell>
          <cell r="E165" t="str">
            <v>M</v>
          </cell>
          <cell r="F165" t="str">
            <v>CYCLO CLUB ORCHIES</v>
          </cell>
          <cell r="G165">
            <v>28995</v>
          </cell>
          <cell r="H165" t="str">
            <v>Adulte Masculin 40/49 ans</v>
          </cell>
          <cell r="J165" t="str">
            <v>05999019105</v>
          </cell>
        </row>
        <row r="166">
          <cell r="D166" t="str">
            <v>CAULIER NICOLAS</v>
          </cell>
          <cell r="E166" t="str">
            <v>M</v>
          </cell>
          <cell r="F166" t="str">
            <v>CYCLO CLUB BERGUES</v>
          </cell>
          <cell r="G166">
            <v>26993</v>
          </cell>
          <cell r="H166" t="str">
            <v>Adulte Masculin 40/49 ans</v>
          </cell>
          <cell r="J166" t="str">
            <v>05994029057</v>
          </cell>
        </row>
        <row r="167">
          <cell r="D167" t="str">
            <v>CAVALLA GILLES</v>
          </cell>
          <cell r="E167" t="str">
            <v>M</v>
          </cell>
          <cell r="F167" t="str">
            <v>CYCLO CLUB ORCHIES</v>
          </cell>
          <cell r="G167">
            <v>21462</v>
          </cell>
          <cell r="H167" t="str">
            <v>Adulte Masculin 60 ans et plus</v>
          </cell>
          <cell r="J167" t="str">
            <v>05999058304</v>
          </cell>
        </row>
        <row r="168">
          <cell r="D168" t="str">
            <v>CAZE LOIC</v>
          </cell>
          <cell r="E168" t="str">
            <v>M</v>
          </cell>
          <cell r="F168" t="str">
            <v>ASSOCIATION CYCLISTE D'ETROEUNGT</v>
          </cell>
          <cell r="G168">
            <v>34379</v>
          </cell>
          <cell r="H168" t="str">
            <v>Adulte Masculin 20/29 ans</v>
          </cell>
          <cell r="J168" t="str">
            <v>05999093833</v>
          </cell>
        </row>
        <row r="169">
          <cell r="D169" t="str">
            <v>CESAR BENOIT</v>
          </cell>
          <cell r="E169" t="str">
            <v>M</v>
          </cell>
          <cell r="F169" t="str">
            <v>TEAM TOMASINA WAMBRECHIES</v>
          </cell>
          <cell r="G169">
            <v>25338</v>
          </cell>
          <cell r="H169" t="str">
            <v>Adulte Masculin 50/59 ans</v>
          </cell>
          <cell r="J169" t="str">
            <v>05999057250</v>
          </cell>
        </row>
        <row r="170">
          <cell r="D170" t="str">
            <v>CHATELAIN PASCAL</v>
          </cell>
          <cell r="E170" t="str">
            <v>M</v>
          </cell>
          <cell r="F170" t="str">
            <v>RESILIENCE CLUB</v>
          </cell>
          <cell r="G170">
            <v>22000</v>
          </cell>
          <cell r="H170" t="str">
            <v>Adulte Masculin 60 ans et plus</v>
          </cell>
          <cell r="J170" t="str">
            <v>05992022176</v>
          </cell>
        </row>
        <row r="171">
          <cell r="D171" t="str">
            <v>CHEVAL EDDY</v>
          </cell>
          <cell r="E171" t="str">
            <v>M</v>
          </cell>
          <cell r="F171" t="str">
            <v>SAULZOIR MONTRECOURT CYCLING CLUB</v>
          </cell>
          <cell r="G171">
            <v>26016</v>
          </cell>
          <cell r="H171" t="str">
            <v>Adulte Masculin 50/59 ans</v>
          </cell>
          <cell r="J171" t="str">
            <v>05957195747</v>
          </cell>
        </row>
        <row r="172">
          <cell r="D172" t="str">
            <v>CHIMOT ROMAIN</v>
          </cell>
          <cell r="E172" t="str">
            <v>M</v>
          </cell>
          <cell r="F172" t="str">
            <v>FREE BIKING FAMILY ST AMAND LES EAUX</v>
          </cell>
          <cell r="G172">
            <v>35495</v>
          </cell>
          <cell r="H172" t="str">
            <v>Adulte Masculin 20/29 ans</v>
          </cell>
          <cell r="J172" t="str">
            <v>05999066148</v>
          </cell>
        </row>
        <row r="173">
          <cell r="D173" t="str">
            <v>CHOQUET DAVID</v>
          </cell>
          <cell r="E173" t="str">
            <v>M</v>
          </cell>
          <cell r="F173" t="str">
            <v>UNION SPORTIVE SAINT ANDRE</v>
          </cell>
          <cell r="G173">
            <v>26115</v>
          </cell>
          <cell r="H173" t="str">
            <v>Adulte Masculin 50/59 ans</v>
          </cell>
          <cell r="J173" t="str">
            <v>05996219546</v>
          </cell>
        </row>
        <row r="174">
          <cell r="C174" t="str">
            <v>FE</v>
          </cell>
          <cell r="D174" t="str">
            <v>CHOQUET ISABELLE</v>
          </cell>
          <cell r="E174" t="str">
            <v>F</v>
          </cell>
          <cell r="F174" t="str">
            <v>UNION SPORTIVE SAINT ANDRE</v>
          </cell>
          <cell r="G174">
            <v>26882</v>
          </cell>
          <cell r="H174" t="str">
            <v>Adulte Féminin 40 ans et plus</v>
          </cell>
          <cell r="J174" t="str">
            <v>05996219549</v>
          </cell>
        </row>
        <row r="175">
          <cell r="D175" t="str">
            <v>CHOQUET JULIEN</v>
          </cell>
          <cell r="E175" t="str">
            <v>M</v>
          </cell>
          <cell r="F175" t="str">
            <v>VELO CLUB HORNAING</v>
          </cell>
          <cell r="G175">
            <v>32644</v>
          </cell>
          <cell r="H175" t="str">
            <v>Adulte Masculin 30/39 ans</v>
          </cell>
          <cell r="J175" t="str">
            <v>05999025903</v>
          </cell>
        </row>
        <row r="176">
          <cell r="D176" t="str">
            <v>CHOQUET JULIEN</v>
          </cell>
          <cell r="E176" t="str">
            <v>M</v>
          </cell>
          <cell r="F176" t="str">
            <v>UNION SPORTIVE SAINT ANDRE</v>
          </cell>
          <cell r="G176">
            <v>35697</v>
          </cell>
          <cell r="H176" t="str">
            <v>Adulte Masculin 20/29 ans</v>
          </cell>
          <cell r="J176" t="str">
            <v>05999113213</v>
          </cell>
        </row>
        <row r="177">
          <cell r="C177" t="str">
            <v>JE</v>
          </cell>
          <cell r="D177" t="str">
            <v>CHOQUET PIERRE</v>
          </cell>
          <cell r="E177" t="str">
            <v>M</v>
          </cell>
          <cell r="F177" t="str">
            <v>UNION SPORTIVE SAINT ANDRE</v>
          </cell>
          <cell r="G177">
            <v>38749</v>
          </cell>
          <cell r="H177" t="str">
            <v>Jeune Masculin 15/16 ans</v>
          </cell>
          <cell r="J177" t="str">
            <v>05999080621</v>
          </cell>
        </row>
        <row r="178">
          <cell r="D178" t="str">
            <v>CHOTEAU PASCAL</v>
          </cell>
          <cell r="E178" t="str">
            <v>M</v>
          </cell>
          <cell r="F178" t="str">
            <v>NEW TEAM MAULDE</v>
          </cell>
          <cell r="G178">
            <v>24510</v>
          </cell>
          <cell r="H178" t="str">
            <v>Adulte Masculin 50/59 ans</v>
          </cell>
          <cell r="J178" t="str">
            <v>05999039247</v>
          </cell>
        </row>
        <row r="179">
          <cell r="D179" t="str">
            <v>CHOUANE YANIS</v>
          </cell>
          <cell r="E179" t="str">
            <v>M</v>
          </cell>
          <cell r="F179" t="str">
            <v>TEAM B.B.L. HERGNIES</v>
          </cell>
          <cell r="G179">
            <v>40261</v>
          </cell>
          <cell r="H179" t="str">
            <v>Jeune Masculin 11/12 ans</v>
          </cell>
        </row>
        <row r="180">
          <cell r="D180" t="str">
            <v>CHOUANE YOURI</v>
          </cell>
          <cell r="E180" t="str">
            <v>M</v>
          </cell>
          <cell r="F180" t="str">
            <v>TEAM B.B.L. HERGNIES</v>
          </cell>
          <cell r="G180">
            <v>35483</v>
          </cell>
          <cell r="H180" t="str">
            <v>Adulte Masculin 20/29 ans</v>
          </cell>
          <cell r="J180" t="str">
            <v>05999016510</v>
          </cell>
        </row>
        <row r="181">
          <cell r="C181" t="str">
            <v>JE</v>
          </cell>
          <cell r="D181" t="str">
            <v>CHUTSCH BENJAMIN</v>
          </cell>
          <cell r="E181" t="str">
            <v>M</v>
          </cell>
          <cell r="F181" t="str">
            <v>GAZ ELEC CLUB DE DOUAI</v>
          </cell>
          <cell r="G181">
            <v>38512</v>
          </cell>
          <cell r="H181" t="str">
            <v>Jeune Masculin 15/16 ans</v>
          </cell>
          <cell r="J181" t="str">
            <v>05999126969</v>
          </cell>
        </row>
        <row r="182">
          <cell r="D182" t="str">
            <v>CICHOWSKI DAVID</v>
          </cell>
          <cell r="E182" t="str">
            <v>M</v>
          </cell>
          <cell r="F182" t="str">
            <v>GAZ ELEC CLUB DE DOUAI</v>
          </cell>
          <cell r="G182">
            <v>27245</v>
          </cell>
          <cell r="H182" t="str">
            <v>Adulte Masculin 40/49 ans</v>
          </cell>
          <cell r="J182" t="str">
            <v>05999096051</v>
          </cell>
        </row>
        <row r="183">
          <cell r="D183" t="str">
            <v>CIEPLIK BERNARD</v>
          </cell>
          <cell r="E183" t="str">
            <v>M</v>
          </cell>
          <cell r="F183" t="str">
            <v>UNION SPORTIVE SAINT ANDRE</v>
          </cell>
          <cell r="G183">
            <v>18503</v>
          </cell>
          <cell r="H183" t="str">
            <v>Adulte Masculin 60 ans et plus</v>
          </cell>
          <cell r="J183" t="str">
            <v>05957195743</v>
          </cell>
        </row>
        <row r="184">
          <cell r="D184" t="str">
            <v>CINQUINA GUISEPPE</v>
          </cell>
          <cell r="E184" t="str">
            <v>M</v>
          </cell>
          <cell r="F184" t="str">
            <v>ETOILE CYCLISTE LIEU ST AMAND</v>
          </cell>
          <cell r="G184">
            <v>28942</v>
          </cell>
          <cell r="H184" t="str">
            <v>Adulte Masculin 40/49 ans</v>
          </cell>
          <cell r="J184" t="str">
            <v>05999016680</v>
          </cell>
        </row>
        <row r="185">
          <cell r="D185" t="str">
            <v>CLAISSE ANAIS</v>
          </cell>
          <cell r="E185" t="str">
            <v>F</v>
          </cell>
          <cell r="F185" t="str">
            <v>UNION SPORTIVE VALENCIENNES MARLY</v>
          </cell>
          <cell r="G185">
            <v>36448</v>
          </cell>
          <cell r="H185" t="str">
            <v>Adulte Féminin 17/29 ans</v>
          </cell>
          <cell r="J185" t="str">
            <v>05999111772</v>
          </cell>
        </row>
        <row r="186">
          <cell r="D186" t="str">
            <v>CLAISSE PHILIPPE</v>
          </cell>
          <cell r="E186" t="str">
            <v>M</v>
          </cell>
          <cell r="F186" t="str">
            <v>UNION SPORTIVE VALENCIENNES MARLY</v>
          </cell>
          <cell r="G186">
            <v>25642</v>
          </cell>
          <cell r="H186" t="str">
            <v>Adulte Masculin 50/59 ans</v>
          </cell>
          <cell r="J186" t="str">
            <v>05999111773</v>
          </cell>
        </row>
        <row r="187">
          <cell r="D187" t="str">
            <v>CLICHET YVES</v>
          </cell>
          <cell r="E187" t="str">
            <v>M</v>
          </cell>
          <cell r="F187" t="str">
            <v>TEAM DECOPUB PROVILLE</v>
          </cell>
          <cell r="G187">
            <v>22014</v>
          </cell>
          <cell r="H187" t="str">
            <v>Adulte Masculin 60 ans et plus</v>
          </cell>
          <cell r="J187" t="str">
            <v>05999084859</v>
          </cell>
        </row>
        <row r="188">
          <cell r="C188" t="str">
            <v>JE</v>
          </cell>
          <cell r="D188" t="str">
            <v>CLOTHAIRE RICHARD</v>
          </cell>
          <cell r="E188" t="str">
            <v>M</v>
          </cell>
          <cell r="F188" t="str">
            <v>CAMPHIN EN CAREMBAULT CYCLING TEAM</v>
          </cell>
          <cell r="G188">
            <v>38386</v>
          </cell>
          <cell r="H188" t="str">
            <v>Jeune Masculin 15/16 ans</v>
          </cell>
          <cell r="J188" t="str">
            <v>05999118454</v>
          </cell>
        </row>
        <row r="189">
          <cell r="C189" t="str">
            <v>JE</v>
          </cell>
          <cell r="D189" t="str">
            <v>CNOCKAERT LEO</v>
          </cell>
          <cell r="E189" t="str">
            <v>M</v>
          </cell>
          <cell r="F189" t="str">
            <v>VELO CLUB UNION HALLUIN</v>
          </cell>
          <cell r="G189">
            <v>38861</v>
          </cell>
          <cell r="H189" t="str">
            <v>Jeune Masculin 15/16 ans</v>
          </cell>
          <cell r="J189" t="str">
            <v>05999126316</v>
          </cell>
        </row>
        <row r="190">
          <cell r="D190" t="str">
            <v>COASNE CLEMENT</v>
          </cell>
          <cell r="E190" t="str">
            <v>M</v>
          </cell>
          <cell r="F190" t="str">
            <v>ENTENTE SPORTIVE ENFANTS DE GAYANT (ESEG) DOUAI</v>
          </cell>
          <cell r="G190">
            <v>35149</v>
          </cell>
          <cell r="H190" t="str">
            <v>Adulte Masculin 20/29 ans</v>
          </cell>
          <cell r="J190" t="str">
            <v>05999085266</v>
          </cell>
        </row>
        <row r="191">
          <cell r="D191" t="str">
            <v>CODDEVILLE KENNY</v>
          </cell>
          <cell r="E191" t="str">
            <v>M</v>
          </cell>
          <cell r="F191" t="str">
            <v>ESPOIR CYCLISTE WAMBRECHIES MARQUETTE</v>
          </cell>
          <cell r="G191">
            <v>32015</v>
          </cell>
          <cell r="H191" t="str">
            <v>Adulte Masculin 30/39 ans</v>
          </cell>
          <cell r="J191" t="str">
            <v>05999111188</v>
          </cell>
        </row>
        <row r="192">
          <cell r="D192" t="str">
            <v>CODDEVILLE RUDY</v>
          </cell>
          <cell r="E192" t="str">
            <v>M</v>
          </cell>
          <cell r="F192" t="str">
            <v>ESPOIR CYCLISTE WAMBRECHIES MARQUETTE</v>
          </cell>
          <cell r="G192">
            <v>30715</v>
          </cell>
          <cell r="H192" t="str">
            <v>Adulte Masculin 30/39 ans</v>
          </cell>
          <cell r="J192" t="str">
            <v>05999111189</v>
          </cell>
        </row>
        <row r="193">
          <cell r="C193" t="str">
            <v>JE</v>
          </cell>
          <cell r="D193" t="str">
            <v>COLBE MATHEO</v>
          </cell>
          <cell r="E193" t="str">
            <v>M</v>
          </cell>
          <cell r="F193" t="str">
            <v>ETOILE CYCLISTE TOURCOING</v>
          </cell>
          <cell r="G193">
            <v>38799</v>
          </cell>
          <cell r="H193" t="str">
            <v>Jeune Masculin 15/16 ans</v>
          </cell>
          <cell r="J193" t="str">
            <v>05999124121</v>
          </cell>
        </row>
        <row r="194">
          <cell r="D194" t="str">
            <v>COLIN DANIEL</v>
          </cell>
          <cell r="E194" t="str">
            <v>M</v>
          </cell>
          <cell r="F194" t="str">
            <v>VELO CLUB AMANDINOIS</v>
          </cell>
          <cell r="G194">
            <v>20945</v>
          </cell>
          <cell r="H194" t="str">
            <v>Adulte Masculin 60 ans et plus</v>
          </cell>
          <cell r="J194" t="str">
            <v>05999105714</v>
          </cell>
        </row>
        <row r="195">
          <cell r="D195" t="str">
            <v>COLINET DIDIER</v>
          </cell>
          <cell r="E195" t="str">
            <v>M</v>
          </cell>
          <cell r="F195" t="str">
            <v>CLUB DES SUPPORTERS CYCLISTES FERRIEROIS</v>
          </cell>
          <cell r="G195">
            <v>24626</v>
          </cell>
          <cell r="H195" t="str">
            <v>Adulte Masculin 50/59 ans</v>
          </cell>
          <cell r="J195" t="str">
            <v>05994058306</v>
          </cell>
        </row>
        <row r="196">
          <cell r="D196" t="str">
            <v>COLLET LEO</v>
          </cell>
          <cell r="E196" t="str">
            <v>M</v>
          </cell>
          <cell r="F196" t="str">
            <v>ENTENTE SPORTIVE ENFANTS DE GAYANT (ESEG) DOUAI</v>
          </cell>
          <cell r="G196">
            <v>37129</v>
          </cell>
          <cell r="H196" t="str">
            <v>Adulte Masculin 20/29 ans</v>
          </cell>
          <cell r="J196" t="str">
            <v>05999069525</v>
          </cell>
        </row>
        <row r="197">
          <cell r="D197" t="str">
            <v>COLMANT VINCENT</v>
          </cell>
          <cell r="E197" t="str">
            <v>M</v>
          </cell>
          <cell r="F197" t="str">
            <v>ETOILE CYCLISTE FEIGNIES</v>
          </cell>
          <cell r="G197">
            <v>33180</v>
          </cell>
          <cell r="H197" t="str">
            <v>Adulte Masculin 30/39 ans</v>
          </cell>
          <cell r="J197" t="str">
            <v>05996217370</v>
          </cell>
        </row>
        <row r="198">
          <cell r="D198" t="str">
            <v>COMBLIN JEROME</v>
          </cell>
          <cell r="E198" t="str">
            <v>M</v>
          </cell>
          <cell r="F198" t="str">
            <v>ASSOCIATION CYCLISTE BELLAINGEOISE</v>
          </cell>
          <cell r="G198">
            <v>29672</v>
          </cell>
          <cell r="H198" t="str">
            <v>Adulte Masculin 40/49 ans</v>
          </cell>
          <cell r="J198" t="str">
            <v>05999056747</v>
          </cell>
        </row>
        <row r="199">
          <cell r="D199" t="str">
            <v>CONTESSE FREDERIC</v>
          </cell>
          <cell r="E199" t="str">
            <v>M</v>
          </cell>
          <cell r="F199" t="str">
            <v>UNION VELOCIPEDIQUE FOURMISIENNE</v>
          </cell>
          <cell r="G199">
            <v>25811</v>
          </cell>
          <cell r="H199" t="str">
            <v>Adulte Masculin 50/59 ans</v>
          </cell>
          <cell r="J199" t="str">
            <v>05999068416</v>
          </cell>
        </row>
        <row r="200">
          <cell r="D200" t="str">
            <v>CONTESSE STEPHANE</v>
          </cell>
          <cell r="E200" t="str">
            <v>M</v>
          </cell>
          <cell r="F200" t="str">
            <v>U.C. CAPELLOISE FOURMIES</v>
          </cell>
          <cell r="G200">
            <v>26674</v>
          </cell>
          <cell r="H200" t="str">
            <v>Adulte Masculin 40/49 ans</v>
          </cell>
          <cell r="J200" t="str">
            <v>05999076034</v>
          </cell>
        </row>
        <row r="201">
          <cell r="D201" t="str">
            <v>CONTESSE THIBAUD</v>
          </cell>
          <cell r="E201" t="str">
            <v>M</v>
          </cell>
          <cell r="F201" t="str">
            <v>UNION SPORTIVE VALENCIENNES MARLY</v>
          </cell>
          <cell r="G201">
            <v>36602</v>
          </cell>
          <cell r="H201" t="str">
            <v>Adulte Masculin 20/29 ans</v>
          </cell>
          <cell r="J201" t="str">
            <v>05999111760</v>
          </cell>
        </row>
        <row r="202">
          <cell r="C202" t="str">
            <v>JE</v>
          </cell>
          <cell r="D202" t="str">
            <v>COQUENET LEO</v>
          </cell>
          <cell r="E202" t="str">
            <v>M</v>
          </cell>
          <cell r="F202" t="str">
            <v>CLUB CYCLISTE LOUVROIL (C.C.L.)</v>
          </cell>
          <cell r="G202">
            <v>39489</v>
          </cell>
          <cell r="H202" t="str">
            <v>Jeune Masculin 13/14 ans</v>
          </cell>
          <cell r="J202" t="str">
            <v>05999085852</v>
          </cell>
        </row>
        <row r="203">
          <cell r="D203" t="str">
            <v>CORETTE DOMINIQUE</v>
          </cell>
          <cell r="E203" t="str">
            <v>M</v>
          </cell>
          <cell r="F203" t="str">
            <v>UNION SPORTIVE SAINT ANDRE</v>
          </cell>
          <cell r="G203">
            <v>26113</v>
          </cell>
          <cell r="H203" t="str">
            <v>Adulte Masculin 50/59 ans</v>
          </cell>
          <cell r="J203" t="str">
            <v>05999069521</v>
          </cell>
        </row>
        <row r="204">
          <cell r="D204" t="str">
            <v>CORMAN SEBASTIEN</v>
          </cell>
          <cell r="E204" t="str">
            <v>M</v>
          </cell>
          <cell r="F204" t="str">
            <v>CAMPHIN EN CAREMBAULT CYCLING TEAM</v>
          </cell>
          <cell r="G204">
            <v>30969</v>
          </cell>
          <cell r="H204" t="str">
            <v>Adulte Masculin 30/39 ans</v>
          </cell>
          <cell r="J204" t="str">
            <v>05999025679</v>
          </cell>
        </row>
        <row r="205">
          <cell r="D205" t="str">
            <v>CORMONT HUGO</v>
          </cell>
          <cell r="E205" t="str">
            <v>M</v>
          </cell>
          <cell r="F205" t="str">
            <v>GAZ ELEC CLUB DE DOUAI</v>
          </cell>
          <cell r="G205">
            <v>38185</v>
          </cell>
          <cell r="H205" t="str">
            <v>Adulte Masculin 17/19 ans</v>
          </cell>
          <cell r="J205" t="str">
            <v>05999126970</v>
          </cell>
        </row>
        <row r="206">
          <cell r="D206" t="str">
            <v>CORNELIE YANN</v>
          </cell>
          <cell r="E206" t="str">
            <v>M</v>
          </cell>
          <cell r="F206" t="str">
            <v>UNION SPORTIVE SAINT ANDRE</v>
          </cell>
          <cell r="G206">
            <v>29302</v>
          </cell>
          <cell r="H206" t="str">
            <v>Adulte Masculin 40/49 ans</v>
          </cell>
          <cell r="J206" t="str">
            <v>05999018288</v>
          </cell>
        </row>
        <row r="207">
          <cell r="D207" t="str">
            <v>CORNELIS DAVE</v>
          </cell>
          <cell r="E207" t="str">
            <v>M</v>
          </cell>
          <cell r="F207" t="str">
            <v>UNION VELOCIPEDIQUE FOURMISIENNE</v>
          </cell>
          <cell r="G207">
            <v>27518</v>
          </cell>
          <cell r="H207" t="str">
            <v>Adulte Masculin 40/49 ans</v>
          </cell>
          <cell r="J207" t="str">
            <v>05999098040</v>
          </cell>
        </row>
        <row r="208">
          <cell r="C208" t="str">
            <v>FE</v>
          </cell>
          <cell r="D208" t="str">
            <v>CORNELIS JEANNINE</v>
          </cell>
          <cell r="E208" t="str">
            <v>F</v>
          </cell>
          <cell r="F208" t="str">
            <v>U.C. CAPELLOISE FOURMIES</v>
          </cell>
          <cell r="G208">
            <v>19532</v>
          </cell>
          <cell r="H208" t="str">
            <v>Adulte Féminin 40 ans et plus</v>
          </cell>
          <cell r="J208" t="str">
            <v>05999018290</v>
          </cell>
        </row>
        <row r="209">
          <cell r="D209" t="str">
            <v>CORNELIS MICHEL</v>
          </cell>
          <cell r="E209" t="str">
            <v>M</v>
          </cell>
          <cell r="F209" t="str">
            <v>U.C. CAPELLOISE FOURMIES</v>
          </cell>
          <cell r="G209">
            <v>19344</v>
          </cell>
          <cell r="H209" t="str">
            <v>Adulte Masculin 60 ans et plus</v>
          </cell>
          <cell r="J209" t="str">
            <v>05999015539</v>
          </cell>
        </row>
        <row r="210">
          <cell r="C210" t="str">
            <v>JE</v>
          </cell>
          <cell r="D210" t="str">
            <v>CORNET BAPTISTE</v>
          </cell>
          <cell r="E210" t="str">
            <v>M</v>
          </cell>
          <cell r="F210" t="str">
            <v>ASSOCIATION CYCLISTE D'ETROEUNGT</v>
          </cell>
          <cell r="G210">
            <v>38810</v>
          </cell>
          <cell r="H210" t="str">
            <v>Jeune Masculin 15/16 ans</v>
          </cell>
          <cell r="J210" t="str">
            <v>05999125246</v>
          </cell>
        </row>
        <row r="211">
          <cell r="D211" t="str">
            <v>CORNETTE STEPHANE</v>
          </cell>
          <cell r="E211" t="str">
            <v>M</v>
          </cell>
          <cell r="F211" t="str">
            <v>TEAM BIKE PRESEAU</v>
          </cell>
          <cell r="G211">
            <v>31061</v>
          </cell>
          <cell r="H211" t="str">
            <v>Adulte Masculin 30/39 ans</v>
          </cell>
          <cell r="J211" t="str">
            <v>05999028487</v>
          </cell>
        </row>
        <row r="212">
          <cell r="C212" t="str">
            <v>JE</v>
          </cell>
          <cell r="D212" t="str">
            <v>CORNIL BAPTISTE</v>
          </cell>
          <cell r="E212" t="str">
            <v>M</v>
          </cell>
          <cell r="F212" t="str">
            <v>VELO CLUB UNION HALLUIN</v>
          </cell>
          <cell r="G212">
            <v>38903</v>
          </cell>
          <cell r="H212" t="str">
            <v>Jeune Masculin 15/16 ans</v>
          </cell>
          <cell r="J212" t="str">
            <v>05999127221</v>
          </cell>
        </row>
        <row r="213">
          <cell r="D213" t="str">
            <v>CORNU CHARLES</v>
          </cell>
          <cell r="E213" t="str">
            <v>M</v>
          </cell>
          <cell r="F213" t="str">
            <v>CLUB CYCLISTE LOUVROIL (C.C.L.)</v>
          </cell>
          <cell r="G213">
            <v>31869</v>
          </cell>
          <cell r="H213" t="str">
            <v>Adulte Masculin 30/39 ans</v>
          </cell>
          <cell r="J213" t="str">
            <v>05999029141</v>
          </cell>
        </row>
        <row r="214">
          <cell r="C214" t="str">
            <v>FE</v>
          </cell>
          <cell r="D214" t="str">
            <v>CORTEVILLE VIOLAINE</v>
          </cell>
          <cell r="E214" t="str">
            <v>F</v>
          </cell>
          <cell r="F214" t="str">
            <v>UNION SPORTIVE VALENCIENNES MARLY</v>
          </cell>
          <cell r="G214">
            <v>36348</v>
          </cell>
          <cell r="H214" t="str">
            <v>Adulte Féminin 17/29 ans</v>
          </cell>
          <cell r="J214" t="str">
            <v>05999097886</v>
          </cell>
        </row>
        <row r="215">
          <cell r="D215" t="str">
            <v>COUILLEZ JEAN FRANCOIS</v>
          </cell>
          <cell r="E215" t="str">
            <v>M</v>
          </cell>
          <cell r="F215" t="str">
            <v>UNION SPORTIVE SAINT ANDRE</v>
          </cell>
          <cell r="G215">
            <v>28251</v>
          </cell>
          <cell r="H215" t="str">
            <v>Adulte Masculin 40/49 ans</v>
          </cell>
          <cell r="J215" t="str">
            <v>05999124131</v>
          </cell>
        </row>
        <row r="216">
          <cell r="D216" t="str">
            <v>COUPE AARON</v>
          </cell>
          <cell r="E216" t="str">
            <v>M</v>
          </cell>
          <cell r="F216" t="str">
            <v>HAVELUY CYCLO CLUB</v>
          </cell>
          <cell r="G216">
            <v>40361</v>
          </cell>
          <cell r="H216" t="str">
            <v>Jeune Masculin 11/12 ans</v>
          </cell>
        </row>
        <row r="217">
          <cell r="D217" t="str">
            <v>COUPE FILIP</v>
          </cell>
          <cell r="E217" t="str">
            <v>M</v>
          </cell>
          <cell r="F217" t="str">
            <v>HAVELUY CYCLO CLUB</v>
          </cell>
          <cell r="G217">
            <v>42028</v>
          </cell>
          <cell r="H217" t="str">
            <v>Jeune Masculin 11/12 ans</v>
          </cell>
        </row>
        <row r="218">
          <cell r="D218" t="str">
            <v>COUPE FILIP</v>
          </cell>
          <cell r="E218" t="str">
            <v>M</v>
          </cell>
          <cell r="F218" t="str">
            <v>HAVELUY CYCLO CLUB</v>
          </cell>
          <cell r="G218">
            <v>42028</v>
          </cell>
          <cell r="H218"/>
        </row>
        <row r="219">
          <cell r="D219" t="str">
            <v>COURNILLOUX PAUL</v>
          </cell>
          <cell r="E219" t="str">
            <v>M</v>
          </cell>
          <cell r="F219" t="str">
            <v>VTT SAINT AMAND LES EAUX</v>
          </cell>
          <cell r="G219">
            <v>36775</v>
          </cell>
          <cell r="H219" t="str">
            <v>Adulte Masculin 20/29 ans</v>
          </cell>
          <cell r="J219" t="str">
            <v>05999086373</v>
          </cell>
        </row>
        <row r="220">
          <cell r="D220" t="str">
            <v>COVIN JULIEN</v>
          </cell>
          <cell r="E220" t="str">
            <v>M</v>
          </cell>
          <cell r="F220" t="str">
            <v>ASSOCIATION CYCLISTE PREUX AU BOIS</v>
          </cell>
          <cell r="G220">
            <v>32924</v>
          </cell>
          <cell r="H220" t="str">
            <v>Adulte Masculin 30/39 ans</v>
          </cell>
          <cell r="J220" t="str">
            <v>05999124940</v>
          </cell>
        </row>
        <row r="221">
          <cell r="D221" t="str">
            <v>CREPEL ALAIN</v>
          </cell>
          <cell r="E221" t="str">
            <v>M</v>
          </cell>
          <cell r="F221" t="str">
            <v>UNION SPORTIVE VALENCIENNES MARLY</v>
          </cell>
          <cell r="G221">
            <v>18212</v>
          </cell>
          <cell r="H221" t="str">
            <v>Adulte Masculin 60 ans et plus</v>
          </cell>
          <cell r="J221" t="str">
            <v>05994058137</v>
          </cell>
        </row>
        <row r="222">
          <cell r="D222" t="str">
            <v>CREPEL FLORIAN</v>
          </cell>
          <cell r="E222" t="str">
            <v>M</v>
          </cell>
          <cell r="F222" t="str">
            <v>UNION SPORTIVE VALENCIENNES MARLY</v>
          </cell>
          <cell r="G222">
            <v>36063</v>
          </cell>
          <cell r="H222" t="str">
            <v>Adulte Masculin 20/29 ans</v>
          </cell>
          <cell r="J222" t="str">
            <v>05994059598</v>
          </cell>
        </row>
        <row r="223">
          <cell r="D223" t="str">
            <v>CROMMELINCK GAËTAN</v>
          </cell>
          <cell r="E223" t="str">
            <v>M</v>
          </cell>
          <cell r="F223" t="str">
            <v>CYCLOS RANDONNEURS LA BASSEE</v>
          </cell>
          <cell r="G223">
            <v>33392</v>
          </cell>
          <cell r="H223" t="str">
            <v>Adulte Masculin 30/39 ans</v>
          </cell>
        </row>
        <row r="224">
          <cell r="D224" t="str">
            <v>CROMMELINCK PATRICK</v>
          </cell>
          <cell r="E224" t="str">
            <v>M</v>
          </cell>
          <cell r="F224" t="str">
            <v>CYCLOS RANDONNEURS LA BASSEE</v>
          </cell>
          <cell r="G224">
            <v>23789</v>
          </cell>
          <cell r="H224" t="str">
            <v>Adulte Masculin 50/59 ans</v>
          </cell>
          <cell r="J224" t="str">
            <v>05999012230</v>
          </cell>
        </row>
        <row r="225">
          <cell r="D225" t="str">
            <v>CUVELIER LAURENT</v>
          </cell>
          <cell r="E225" t="str">
            <v>M</v>
          </cell>
          <cell r="F225" t="str">
            <v>CLUB DES SUPPORTERS CYCLISTES FERRIEROIS</v>
          </cell>
          <cell r="G225">
            <v>22133</v>
          </cell>
          <cell r="H225" t="str">
            <v>Adulte Masculin 60 ans et plus</v>
          </cell>
          <cell r="J225" t="str">
            <v>05999027269</v>
          </cell>
        </row>
        <row r="226">
          <cell r="D226" t="str">
            <v>CUVELIER PHILIPPE</v>
          </cell>
          <cell r="E226" t="str">
            <v>M</v>
          </cell>
          <cell r="F226" t="str">
            <v>SAULZOIR MONTRECOURT CYCLING CLUB</v>
          </cell>
          <cell r="G226">
            <v>24214</v>
          </cell>
          <cell r="H226" t="str">
            <v>Adulte Masculin 50/59 ans</v>
          </cell>
          <cell r="J226" t="str">
            <v>05994047224</v>
          </cell>
        </row>
        <row r="227">
          <cell r="D227" t="str">
            <v>CYHANYK MICHEL</v>
          </cell>
          <cell r="E227" t="str">
            <v>M</v>
          </cell>
          <cell r="F227" t="str">
            <v>SAULZOIR MONTRECOURT CYCLING CLUB</v>
          </cell>
          <cell r="G227">
            <v>18337</v>
          </cell>
          <cell r="H227" t="str">
            <v>Adulte Masculin 60 ans et plus</v>
          </cell>
          <cell r="J227" t="str">
            <v>05999066570</v>
          </cell>
        </row>
        <row r="228">
          <cell r="D228" t="str">
            <v>D HEILLY DAMIEN</v>
          </cell>
          <cell r="E228" t="str">
            <v>M</v>
          </cell>
          <cell r="F228" t="str">
            <v>UNION SPORTIVE SAINT ANDRE</v>
          </cell>
          <cell r="G228">
            <v>27763</v>
          </cell>
          <cell r="H228" t="str">
            <v>Adulte Masculin 40/49 ans</v>
          </cell>
          <cell r="J228" t="str">
            <v>05999025992</v>
          </cell>
        </row>
        <row r="229">
          <cell r="C229" t="str">
            <v>JE</v>
          </cell>
          <cell r="D229" t="str">
            <v>D HEILLY ENZO</v>
          </cell>
          <cell r="E229" t="str">
            <v>M</v>
          </cell>
          <cell r="F229" t="str">
            <v>UNION SPORTIVE SAINT ANDRE</v>
          </cell>
          <cell r="G229">
            <v>39452</v>
          </cell>
          <cell r="H229" t="str">
            <v>Jeune Masculin 13/14 ans</v>
          </cell>
          <cell r="J229" t="str">
            <v>05999025990</v>
          </cell>
        </row>
        <row r="230">
          <cell r="D230" t="str">
            <v>DA FONSECA GUERRA JOHANN</v>
          </cell>
          <cell r="E230" t="str">
            <v>M</v>
          </cell>
          <cell r="F230" t="str">
            <v>RESILIENCE CLUB</v>
          </cell>
          <cell r="G230">
            <v>28328</v>
          </cell>
          <cell r="H230" t="str">
            <v>Adulte Masculin 40/49 ans</v>
          </cell>
          <cell r="J230" t="str">
            <v>05999111248</v>
          </cell>
        </row>
        <row r="231">
          <cell r="D231" t="str">
            <v>DAGHELET THOMAS</v>
          </cell>
          <cell r="E231" t="str">
            <v>M</v>
          </cell>
          <cell r="F231" t="str">
            <v>ESPOIR CYCLISTE WAMBRECHIES MARQUETTE</v>
          </cell>
          <cell r="G231">
            <v>32820</v>
          </cell>
          <cell r="H231" t="str">
            <v>Adulte Masculin 30/39 ans</v>
          </cell>
          <cell r="J231" t="str">
            <v>05999111191</v>
          </cell>
        </row>
        <row r="232">
          <cell r="D232" t="str">
            <v>DAMIEN FLORIAN</v>
          </cell>
          <cell r="E232" t="str">
            <v>M</v>
          </cell>
          <cell r="F232" t="str">
            <v>TEAM BIKE PRESEAU</v>
          </cell>
          <cell r="G232">
            <v>40253</v>
          </cell>
          <cell r="H232" t="str">
            <v>Jeune Masculin 11/12 ans</v>
          </cell>
        </row>
        <row r="233">
          <cell r="D233" t="str">
            <v>DAMIEN MATHIAS</v>
          </cell>
          <cell r="E233" t="str">
            <v>M</v>
          </cell>
          <cell r="F233" t="str">
            <v>TEAM BIKE PRESEAU</v>
          </cell>
          <cell r="G233">
            <v>38057</v>
          </cell>
          <cell r="H233" t="str">
            <v>Adulte Masculin 17/19 ans</v>
          </cell>
          <cell r="J233" t="str">
            <v>05996218831</v>
          </cell>
        </row>
        <row r="234">
          <cell r="D234" t="str">
            <v>DARQUE JEAN FRANCOIS</v>
          </cell>
          <cell r="E234" t="str">
            <v>M</v>
          </cell>
          <cell r="F234" t="str">
            <v>TEAM SPECIALIZED LILLE</v>
          </cell>
          <cell r="G234">
            <v>28871</v>
          </cell>
          <cell r="H234" t="str">
            <v>Adulte Masculin 40/49 ans</v>
          </cell>
          <cell r="J234" t="str">
            <v>05999097665</v>
          </cell>
        </row>
        <row r="235">
          <cell r="D235" t="str">
            <v>DARRAS ROMUALD</v>
          </cell>
          <cell r="E235" t="str">
            <v>M</v>
          </cell>
          <cell r="F235" t="str">
            <v>CYCLO CLUB WAVRIN</v>
          </cell>
          <cell r="G235">
            <v>27274</v>
          </cell>
          <cell r="H235" t="str">
            <v>Adulte Masculin 40/49 ans</v>
          </cell>
          <cell r="J235" t="str">
            <v>05999124816</v>
          </cell>
        </row>
        <row r="236">
          <cell r="D236" t="str">
            <v>DARTUS MIKAEL</v>
          </cell>
          <cell r="E236" t="str">
            <v>M</v>
          </cell>
          <cell r="F236" t="str">
            <v>VELO CLUB SOLESMES</v>
          </cell>
          <cell r="G236">
            <v>28167</v>
          </cell>
          <cell r="H236" t="str">
            <v>Adulte Masculin 40/49 ans</v>
          </cell>
          <cell r="J236" t="str">
            <v>05999068496</v>
          </cell>
        </row>
        <row r="237">
          <cell r="D237" t="str">
            <v>DARTUS TAO</v>
          </cell>
          <cell r="E237" t="str">
            <v>M</v>
          </cell>
          <cell r="F237" t="str">
            <v>VELO CLUB SOLESMES</v>
          </cell>
          <cell r="G237">
            <v>40866</v>
          </cell>
          <cell r="H237" t="str">
            <v>Jeune Masculin 9/10 ans</v>
          </cell>
        </row>
        <row r="238">
          <cell r="D238" t="str">
            <v>DASSONNEVILLE FRANCK</v>
          </cell>
          <cell r="E238" t="str">
            <v>M</v>
          </cell>
          <cell r="F238" t="str">
            <v>RESILIENCE CLUB</v>
          </cell>
          <cell r="G238">
            <v>29838</v>
          </cell>
          <cell r="H238" t="str">
            <v>Adulte Masculin 40/49 ans</v>
          </cell>
          <cell r="J238" t="str">
            <v>05999126416</v>
          </cell>
        </row>
        <row r="239">
          <cell r="D239" t="str">
            <v>DAUMONT ANTOINE</v>
          </cell>
          <cell r="E239" t="str">
            <v>M</v>
          </cell>
          <cell r="F239" t="str">
            <v>CYCLO CLUB CAMBRESIEN</v>
          </cell>
          <cell r="G239">
            <v>38321</v>
          </cell>
          <cell r="H239" t="str">
            <v>Adulte Masculin 17/19 ans</v>
          </cell>
          <cell r="J239" t="str">
            <v>05999047604</v>
          </cell>
        </row>
        <row r="240">
          <cell r="D240" t="str">
            <v>DAUMONT WILLIAM</v>
          </cell>
          <cell r="E240" t="str">
            <v>M</v>
          </cell>
          <cell r="F240" t="str">
            <v>TEAM TOMASINA WAMBRECHIES</v>
          </cell>
          <cell r="G240">
            <v>35705</v>
          </cell>
          <cell r="H240" t="str">
            <v>Adulte Masculin 20/29 ans</v>
          </cell>
        </row>
        <row r="241">
          <cell r="D241" t="str">
            <v>DAVAINE HUGUES</v>
          </cell>
          <cell r="E241" t="str">
            <v>M</v>
          </cell>
          <cell r="F241" t="str">
            <v>VELO CLUB ROUBAIX</v>
          </cell>
          <cell r="G241">
            <v>24302</v>
          </cell>
          <cell r="H241" t="str">
            <v>Adulte Masculin 50/59 ans</v>
          </cell>
          <cell r="J241" t="str">
            <v>05996219392</v>
          </cell>
        </row>
        <row r="242">
          <cell r="D242" t="str">
            <v>DAYE OLIVIER</v>
          </cell>
          <cell r="E242" t="str">
            <v>M</v>
          </cell>
          <cell r="F242" t="str">
            <v>ETOILE CYCLISTE FEIGNIES</v>
          </cell>
          <cell r="G242">
            <v>24861</v>
          </cell>
          <cell r="H242" t="str">
            <v>Adulte Masculin 50/59 ans</v>
          </cell>
          <cell r="J242" t="str">
            <v>05996224458</v>
          </cell>
        </row>
        <row r="243">
          <cell r="D243" t="str">
            <v>DE BRUYNE JOCELYN</v>
          </cell>
          <cell r="E243" t="str">
            <v>M</v>
          </cell>
          <cell r="F243" t="str">
            <v>TEAM LABIERE BAILLEUL</v>
          </cell>
          <cell r="G243">
            <v>27789</v>
          </cell>
          <cell r="H243" t="str">
            <v>Adulte Masculin 40/49 ans</v>
          </cell>
          <cell r="J243" t="str">
            <v>05999097683</v>
          </cell>
        </row>
        <row r="244">
          <cell r="D244" t="str">
            <v>DE OLIVEIRA VALENTE MANUEL</v>
          </cell>
          <cell r="E244" t="str">
            <v>M</v>
          </cell>
          <cell r="F244" t="str">
            <v>ASSOCIATION CYCLISTE DE CUINCY</v>
          </cell>
          <cell r="G244">
            <v>20814</v>
          </cell>
          <cell r="H244" t="str">
            <v>Adulte Masculin 60 ans et plus</v>
          </cell>
          <cell r="J244" t="str">
            <v>05999126277</v>
          </cell>
        </row>
        <row r="245">
          <cell r="D245" t="str">
            <v>DEBELS MICHEL</v>
          </cell>
          <cell r="E245" t="str">
            <v>M</v>
          </cell>
          <cell r="F245" t="str">
            <v>UNION SPORTIVE VALENCIENNES MARLY</v>
          </cell>
          <cell r="G245">
            <v>21925</v>
          </cell>
          <cell r="H245" t="str">
            <v>Adulte Masculin 60 ans et plus</v>
          </cell>
          <cell r="J245" t="str">
            <v>05999111362</v>
          </cell>
        </row>
        <row r="246">
          <cell r="D246" t="str">
            <v>DEBELS ROBERT</v>
          </cell>
          <cell r="E246" t="str">
            <v>M</v>
          </cell>
          <cell r="F246" t="str">
            <v>UNION SPORTIVE VALENCIENNES MARLY</v>
          </cell>
          <cell r="G246">
            <v>20092</v>
          </cell>
          <cell r="H246" t="str">
            <v>Adulte Masculin 60 ans et plus</v>
          </cell>
          <cell r="J246" t="str">
            <v>05999097887</v>
          </cell>
        </row>
        <row r="247">
          <cell r="D247" t="str">
            <v>DEBONNAIRE XAVIER</v>
          </cell>
          <cell r="E247" t="str">
            <v>M</v>
          </cell>
          <cell r="F247" t="str">
            <v>CYCLO CLUB WAVRIN</v>
          </cell>
          <cell r="G247">
            <v>23635</v>
          </cell>
          <cell r="H247" t="str">
            <v>Adulte Masculin 50/59 ans</v>
          </cell>
          <cell r="J247" t="str">
            <v>05996222980</v>
          </cell>
        </row>
        <row r="248">
          <cell r="D248" t="str">
            <v>DEBONNET JULIEN</v>
          </cell>
          <cell r="E248" t="str">
            <v>M</v>
          </cell>
          <cell r="F248" t="str">
            <v>ENTENTE SPORTIVE ENFANTS DE GAYANT (ESEG) DOUAI</v>
          </cell>
          <cell r="G248">
            <v>38147</v>
          </cell>
          <cell r="H248" t="str">
            <v>Adulte Masculin 17/19 ans</v>
          </cell>
          <cell r="J248" t="str">
            <v>05999126371</v>
          </cell>
        </row>
        <row r="249">
          <cell r="D249" t="str">
            <v>DEBRABANT DIDIER</v>
          </cell>
          <cell r="E249" t="str">
            <v>M</v>
          </cell>
          <cell r="F249" t="str">
            <v>TEAM BOUSIES</v>
          </cell>
          <cell r="G249">
            <v>21829</v>
          </cell>
          <cell r="H249" t="str">
            <v>Adulte Masculin 60 ans et plus</v>
          </cell>
          <cell r="J249" t="str">
            <v>05996217368</v>
          </cell>
        </row>
        <row r="250">
          <cell r="D250" t="str">
            <v>DEBUISSON JULIAN</v>
          </cell>
          <cell r="E250" t="str">
            <v>M</v>
          </cell>
          <cell r="F250" t="str">
            <v>UNION SPORTIVE SAINT ANDRE</v>
          </cell>
          <cell r="G250">
            <v>32410</v>
          </cell>
          <cell r="H250" t="str">
            <v>Adulte Masculin 30/39 ans</v>
          </cell>
          <cell r="J250" t="str">
            <v>05999127606</v>
          </cell>
        </row>
        <row r="251">
          <cell r="D251" t="str">
            <v>DECASTIAUX GUILLAUME</v>
          </cell>
          <cell r="E251" t="str">
            <v>M</v>
          </cell>
          <cell r="F251" t="str">
            <v>AS HELLEMMES CYCLISME</v>
          </cell>
          <cell r="G251">
            <v>35348</v>
          </cell>
          <cell r="H251" t="str">
            <v>Adulte Masculin 20/29 ans</v>
          </cell>
          <cell r="J251" t="str">
            <v>05996219092</v>
          </cell>
        </row>
        <row r="252">
          <cell r="D252" t="str">
            <v>DECOCK NICOLAS</v>
          </cell>
          <cell r="E252" t="str">
            <v>M</v>
          </cell>
          <cell r="F252" t="str">
            <v>UNION SPORTIVE SAINT ANDRE</v>
          </cell>
          <cell r="G252">
            <v>27097</v>
          </cell>
          <cell r="H252" t="str">
            <v>Adulte Masculin 40/49 ans</v>
          </cell>
          <cell r="J252" t="str">
            <v>05996221702</v>
          </cell>
        </row>
        <row r="253">
          <cell r="D253" t="str">
            <v>DECOCK PHILIPPE</v>
          </cell>
          <cell r="E253" t="str">
            <v>M</v>
          </cell>
          <cell r="F253" t="str">
            <v>CLUB CYCLISTE THUN ST MARTIN</v>
          </cell>
          <cell r="G253">
            <v>23409</v>
          </cell>
          <cell r="H253" t="str">
            <v>Adulte Masculin 50/59 ans</v>
          </cell>
          <cell r="J253" t="str">
            <v>05999057242</v>
          </cell>
        </row>
        <row r="254">
          <cell r="D254" t="str">
            <v>DECOCK VIRGINIE</v>
          </cell>
          <cell r="E254" t="str">
            <v>F</v>
          </cell>
          <cell r="F254" t="str">
            <v>CYCLO CLUB ORCHIES</v>
          </cell>
          <cell r="G254">
            <v>32511</v>
          </cell>
          <cell r="H254" t="str">
            <v>Adulte Féminin 30/39 ans</v>
          </cell>
          <cell r="J254" t="str">
            <v>05996219166</v>
          </cell>
        </row>
        <row r="255">
          <cell r="D255" t="str">
            <v>DECROIX JORDAN</v>
          </cell>
          <cell r="E255" t="str">
            <v>M</v>
          </cell>
          <cell r="F255" t="str">
            <v>ENTENTE CYCLISTE DE FONTAINE AU BOIS</v>
          </cell>
          <cell r="G255">
            <v>34324</v>
          </cell>
          <cell r="H255" t="str">
            <v>Adulte Masculin 20/29 ans</v>
          </cell>
          <cell r="J255" t="str">
            <v>05999109587</v>
          </cell>
        </row>
        <row r="256">
          <cell r="C256" t="str">
            <v>JE</v>
          </cell>
          <cell r="D256" t="str">
            <v>DECRUCQ AXEL</v>
          </cell>
          <cell r="E256" t="str">
            <v>M</v>
          </cell>
          <cell r="F256" t="str">
            <v>UNION VELOCIPEDIQUE FOURMISIENNE</v>
          </cell>
          <cell r="G256">
            <v>38362</v>
          </cell>
          <cell r="H256" t="str">
            <v>Jeune Masculin 15/16 ans</v>
          </cell>
          <cell r="J256" t="str">
            <v>05999025236</v>
          </cell>
        </row>
        <row r="257">
          <cell r="D257" t="str">
            <v>DECRUCQ JEAN LUC</v>
          </cell>
          <cell r="E257" t="str">
            <v>M</v>
          </cell>
          <cell r="F257" t="str">
            <v>UNION VELOCIPEDIQUE FOURMISIENNE</v>
          </cell>
          <cell r="G257">
            <v>24566</v>
          </cell>
          <cell r="H257" t="str">
            <v>Adulte Masculin 50/59 ans</v>
          </cell>
          <cell r="J257" t="str">
            <v>05999084990</v>
          </cell>
        </row>
        <row r="258">
          <cell r="D258" t="str">
            <v>DECRUCQ ROMUALD</v>
          </cell>
          <cell r="E258" t="str">
            <v>M</v>
          </cell>
          <cell r="F258" t="str">
            <v>UNION VELOCIPEDIQUE FOURMISIENNE</v>
          </cell>
          <cell r="G258">
            <v>29325</v>
          </cell>
          <cell r="H258" t="str">
            <v>Adulte Masculin 40/49 ans</v>
          </cell>
          <cell r="J258" t="str">
            <v>05999064206</v>
          </cell>
        </row>
        <row r="259">
          <cell r="D259" t="str">
            <v>DEFONTAINE GILLES</v>
          </cell>
          <cell r="E259" t="str">
            <v>M</v>
          </cell>
          <cell r="F259" t="str">
            <v>SAULZOIR MONTRECOURT CYCLING CLUB</v>
          </cell>
          <cell r="G259">
            <v>22061</v>
          </cell>
          <cell r="H259" t="str">
            <v>Adulte Masculin 60 ans et plus</v>
          </cell>
          <cell r="J259" t="str">
            <v>05999080083</v>
          </cell>
        </row>
        <row r="260">
          <cell r="D260" t="str">
            <v>DEFOSSE HERVE</v>
          </cell>
          <cell r="E260" t="str">
            <v>M</v>
          </cell>
          <cell r="F260" t="str">
            <v>TEAM SPECIALIZED LILLE</v>
          </cell>
          <cell r="G260">
            <v>24503</v>
          </cell>
          <cell r="H260" t="str">
            <v>Adulte Masculin 50/59 ans</v>
          </cell>
          <cell r="J260" t="str">
            <v>05999075216</v>
          </cell>
        </row>
        <row r="261">
          <cell r="D261" t="str">
            <v>DEGUEILLE ANTHONY</v>
          </cell>
          <cell r="E261" t="str">
            <v>M</v>
          </cell>
          <cell r="F261" t="str">
            <v>ASSOCIATION CYCLISTE D'ETROEUNGT</v>
          </cell>
          <cell r="G261">
            <v>34310</v>
          </cell>
          <cell r="H261" t="str">
            <v>Adulte Masculin 20/29 ans</v>
          </cell>
          <cell r="J261" t="str">
            <v>05999057087</v>
          </cell>
        </row>
        <row r="262">
          <cell r="D262" t="str">
            <v>DEHONGHER MATTHIEU</v>
          </cell>
          <cell r="E262" t="str">
            <v>M</v>
          </cell>
          <cell r="F262" t="str">
            <v>ESPOIR CYCLISTE WAMBRECHIES MARQUETTE</v>
          </cell>
          <cell r="G262">
            <v>29045</v>
          </cell>
          <cell r="H262" t="str">
            <v>Adulte Masculin 40/49 ans</v>
          </cell>
          <cell r="J262" t="str">
            <v>05999016422</v>
          </cell>
        </row>
        <row r="263">
          <cell r="D263" t="str">
            <v>DEJAEGHERE FRANCIS</v>
          </cell>
          <cell r="E263" t="str">
            <v>M</v>
          </cell>
          <cell r="F263" t="str">
            <v>TEAM TOMASINA WAMBRECHIES</v>
          </cell>
          <cell r="G263">
            <v>18809</v>
          </cell>
          <cell r="H263" t="str">
            <v>Adulte Masculin 60 ans et plus</v>
          </cell>
          <cell r="J263" t="str">
            <v>05999026020</v>
          </cell>
        </row>
        <row r="264">
          <cell r="D264" t="str">
            <v>DEJARDIN CORENTIN</v>
          </cell>
          <cell r="E264" t="str">
            <v>M</v>
          </cell>
          <cell r="F264" t="str">
            <v>CAMPHIN EN CAREMBAULT CYCLING TEAM</v>
          </cell>
          <cell r="G264">
            <v>37292</v>
          </cell>
          <cell r="H264" t="str">
            <v>Adulte Masculin 17/19 ans</v>
          </cell>
          <cell r="J264" t="str">
            <v>05999124702</v>
          </cell>
        </row>
        <row r="265">
          <cell r="D265" t="str">
            <v>DELABAUT SYLVAIN</v>
          </cell>
          <cell r="E265" t="str">
            <v>M</v>
          </cell>
          <cell r="F265" t="str">
            <v>CLUB CYCLISTE VERLINGHEM</v>
          </cell>
          <cell r="G265">
            <v>26593</v>
          </cell>
          <cell r="H265" t="str">
            <v>Adulte Masculin 40/49 ans</v>
          </cell>
          <cell r="J265" t="str">
            <v>05999085112</v>
          </cell>
        </row>
        <row r="266">
          <cell r="C266" t="str">
            <v>FE</v>
          </cell>
          <cell r="D266" t="str">
            <v>DELACROIX ANNE LAURE</v>
          </cell>
          <cell r="E266" t="str">
            <v>F</v>
          </cell>
          <cell r="F266" t="str">
            <v>VELO CLUB SOLESMES</v>
          </cell>
          <cell r="G266">
            <v>36717</v>
          </cell>
          <cell r="H266" t="str">
            <v>Adulte Féminin 17/29 ans</v>
          </cell>
          <cell r="J266" t="str">
            <v>05999093877</v>
          </cell>
        </row>
        <row r="267">
          <cell r="D267" t="str">
            <v>DELADERIERE ROMAIN</v>
          </cell>
          <cell r="E267" t="str">
            <v>M</v>
          </cell>
          <cell r="F267" t="str">
            <v>CAMPHIN EN CAREMBAULT CYCLING TEAM</v>
          </cell>
          <cell r="G267">
            <v>35619</v>
          </cell>
          <cell r="H267" t="str">
            <v>Adulte Masculin 20/29 ans</v>
          </cell>
          <cell r="J267" t="str">
            <v>05999087678</v>
          </cell>
        </row>
        <row r="268">
          <cell r="D268" t="str">
            <v>DELANGRE TOM</v>
          </cell>
          <cell r="E268" t="str">
            <v>M</v>
          </cell>
          <cell r="F268" t="str">
            <v>UNION SPORTIVE SAINT ANDRE</v>
          </cell>
          <cell r="G268">
            <v>37887</v>
          </cell>
          <cell r="H268" t="str">
            <v>Adulte Masculin 17/19 ans</v>
          </cell>
          <cell r="J268" t="str">
            <v>05999124186</v>
          </cell>
        </row>
        <row r="269">
          <cell r="D269" t="str">
            <v>DELANGUE LUDOVIC</v>
          </cell>
          <cell r="E269" t="str">
            <v>M</v>
          </cell>
          <cell r="F269" t="str">
            <v>UNION SPORTIVE VALENCIENNES MARLY</v>
          </cell>
          <cell r="G269">
            <v>29942</v>
          </cell>
          <cell r="H269" t="str">
            <v>Adulte Masculin 40/49 ans</v>
          </cell>
          <cell r="J269" t="str">
            <v>05999113203</v>
          </cell>
        </row>
        <row r="270">
          <cell r="D270" t="str">
            <v>DELANGUE THEO</v>
          </cell>
          <cell r="E270" t="str">
            <v>M</v>
          </cell>
          <cell r="F270" t="str">
            <v>TEAM TOMASINA WAMBRECHIES</v>
          </cell>
          <cell r="G270">
            <v>35488</v>
          </cell>
          <cell r="H270" t="str">
            <v>Adulte Masculin 20/29 ans</v>
          </cell>
          <cell r="J270" t="str">
            <v>05999094111</v>
          </cell>
        </row>
        <row r="271">
          <cell r="D271" t="str">
            <v>DELANGUE THOMAS</v>
          </cell>
          <cell r="E271" t="str">
            <v>M</v>
          </cell>
          <cell r="F271" t="str">
            <v>TEAM TOMASINA WAMBRECHIES</v>
          </cell>
          <cell r="G271">
            <v>36446</v>
          </cell>
          <cell r="H271" t="str">
            <v>Adulte Masculin 20/29 ans</v>
          </cell>
          <cell r="J271" t="str">
            <v>05999105851</v>
          </cell>
        </row>
        <row r="272">
          <cell r="D272" t="str">
            <v>DELANNOY THIBAUT</v>
          </cell>
          <cell r="E272" t="str">
            <v>M</v>
          </cell>
          <cell r="F272" t="str">
            <v>CYCLO CLUB ORCHIES</v>
          </cell>
          <cell r="G272">
            <v>33836</v>
          </cell>
          <cell r="H272" t="str">
            <v>Adulte Masculin 20/29 ans</v>
          </cell>
          <cell r="J272" t="str">
            <v>05999018537</v>
          </cell>
        </row>
        <row r="273">
          <cell r="D273" t="str">
            <v>DELATTRE PATRICE</v>
          </cell>
          <cell r="E273" t="str">
            <v>M</v>
          </cell>
          <cell r="F273" t="str">
            <v>VELO CLUB DE L'ESCAUT ANZIN</v>
          </cell>
          <cell r="G273">
            <v>23568</v>
          </cell>
          <cell r="H273" t="str">
            <v>Adulte Masculin 50/59 ans</v>
          </cell>
          <cell r="J273" t="str">
            <v>05999112478</v>
          </cell>
        </row>
        <row r="274">
          <cell r="C274" t="str">
            <v>JE</v>
          </cell>
          <cell r="D274" t="str">
            <v>DELBECQ EDOUARD</v>
          </cell>
          <cell r="E274" t="str">
            <v>M</v>
          </cell>
          <cell r="F274" t="str">
            <v>ETOILE CYCLISTE TOURCOING</v>
          </cell>
          <cell r="G274">
            <v>39024</v>
          </cell>
          <cell r="H274" t="str">
            <v>Jeune Masculin 15/16 ans</v>
          </cell>
          <cell r="J274" t="str">
            <v>05999093312</v>
          </cell>
        </row>
        <row r="275">
          <cell r="C275" t="str">
            <v>JE</v>
          </cell>
          <cell r="D275" t="str">
            <v>DELBECQ LOUIS</v>
          </cell>
          <cell r="E275" t="str">
            <v>M</v>
          </cell>
          <cell r="F275" t="str">
            <v>ETOILE CYCLISTE TOURCOING</v>
          </cell>
          <cell r="G275">
            <v>39356</v>
          </cell>
          <cell r="H275" t="str">
            <v>Jeune Masculin 13/14 ans</v>
          </cell>
          <cell r="J275" t="str">
            <v>05999093311</v>
          </cell>
        </row>
        <row r="276">
          <cell r="D276" t="str">
            <v>DELCOURT FREDERIC</v>
          </cell>
          <cell r="E276" t="str">
            <v>M</v>
          </cell>
          <cell r="F276" t="str">
            <v>VELO CLUB DE LEWARDE (VCL)</v>
          </cell>
          <cell r="G276">
            <v>28426</v>
          </cell>
          <cell r="H276" t="str">
            <v>Adulte Masculin 40/49 ans</v>
          </cell>
          <cell r="J276" t="str">
            <v>05999017508</v>
          </cell>
        </row>
        <row r="277">
          <cell r="D277" t="str">
            <v>DELECLUSE JUSTINE</v>
          </cell>
          <cell r="E277" t="str">
            <v>F</v>
          </cell>
          <cell r="F277" t="str">
            <v>RESILIENCE CLUB</v>
          </cell>
          <cell r="G277">
            <v>33965</v>
          </cell>
          <cell r="H277" t="str">
            <v>Adulte Féminin 17/29 ans</v>
          </cell>
          <cell r="J277" t="str">
            <v>05999093977</v>
          </cell>
        </row>
        <row r="278">
          <cell r="D278" t="str">
            <v>DELEPLACE DIDIER</v>
          </cell>
          <cell r="E278" t="str">
            <v>M</v>
          </cell>
          <cell r="F278" t="str">
            <v>CYCLO CLUB CAMBRESIEN</v>
          </cell>
          <cell r="G278">
            <v>23582</v>
          </cell>
          <cell r="H278" t="str">
            <v>Adulte Masculin 50/59 ans</v>
          </cell>
          <cell r="J278" t="str">
            <v>05999097700</v>
          </cell>
        </row>
        <row r="279">
          <cell r="D279" t="str">
            <v>DELEPLACE HADRIEN</v>
          </cell>
          <cell r="E279" t="str">
            <v>M</v>
          </cell>
          <cell r="F279" t="str">
            <v>CYCLO CLUB CAMBRESIEN</v>
          </cell>
          <cell r="G279">
            <v>37676</v>
          </cell>
          <cell r="H279" t="str">
            <v>Adulte Masculin 17/19 ans</v>
          </cell>
          <cell r="J279" t="str">
            <v>05999125903</v>
          </cell>
        </row>
        <row r="280">
          <cell r="C280" t="str">
            <v>JE</v>
          </cell>
          <cell r="D280" t="str">
            <v>DELEPLACE JULES</v>
          </cell>
          <cell r="E280" t="str">
            <v>M</v>
          </cell>
          <cell r="F280" t="str">
            <v>CYCLO CLUB CAMBRESIEN</v>
          </cell>
          <cell r="G280">
            <v>39030</v>
          </cell>
          <cell r="H280" t="str">
            <v>Jeune Masculin 15/16 ans</v>
          </cell>
          <cell r="J280" t="str">
            <v>05999111162</v>
          </cell>
        </row>
        <row r="281">
          <cell r="D281" t="str">
            <v>DELHAYE FLORENT</v>
          </cell>
          <cell r="E281" t="str">
            <v>M</v>
          </cell>
          <cell r="F281" t="str">
            <v>CLUB CYCLISTE THUN ST MARTIN</v>
          </cell>
          <cell r="G281">
            <v>30029</v>
          </cell>
          <cell r="H281" t="str">
            <v>Adulte Masculin 30/39 ans</v>
          </cell>
          <cell r="J281" t="str">
            <v>05999085188</v>
          </cell>
        </row>
        <row r="282">
          <cell r="D282" t="str">
            <v>DELHAYE REGIS</v>
          </cell>
          <cell r="E282" t="str">
            <v>M</v>
          </cell>
          <cell r="F282" t="str">
            <v>CLUB CYCLISTE THUN ST MARTIN</v>
          </cell>
          <cell r="G282">
            <v>20724</v>
          </cell>
          <cell r="H282" t="str">
            <v>Adulte Masculin 60 ans et plus</v>
          </cell>
          <cell r="J282" t="str">
            <v>05999085192</v>
          </cell>
        </row>
        <row r="283">
          <cell r="D283" t="str">
            <v>DELMOTTE VINCENT</v>
          </cell>
          <cell r="E283" t="str">
            <v>M</v>
          </cell>
          <cell r="F283" t="str">
            <v>TEAM CYCLISTE BERMERAIN</v>
          </cell>
          <cell r="G283">
            <v>24649</v>
          </cell>
          <cell r="H283" t="str">
            <v>Adulte Masculin 50/59 ans</v>
          </cell>
          <cell r="J283" t="str">
            <v>05999068709</v>
          </cell>
        </row>
        <row r="284">
          <cell r="D284" t="str">
            <v>DELOBELLE OLIVIER</v>
          </cell>
          <cell r="E284" t="str">
            <v>M</v>
          </cell>
          <cell r="F284" t="str">
            <v>UNION SPORTIVE SAINT ANDRE</v>
          </cell>
          <cell r="G284">
            <v>30848</v>
          </cell>
          <cell r="H284" t="str">
            <v>Adulte Masculin 30/39 ans</v>
          </cell>
          <cell r="J284" t="str">
            <v>05999025259</v>
          </cell>
        </row>
        <row r="285">
          <cell r="D285" t="str">
            <v>DELORGE FREDERIC</v>
          </cell>
          <cell r="E285" t="str">
            <v>M</v>
          </cell>
          <cell r="F285" t="str">
            <v>UNION SPORTIVE VALENCIENNES MARLY</v>
          </cell>
          <cell r="G285">
            <v>26948</v>
          </cell>
          <cell r="H285" t="str">
            <v>Adulte Masculin 40/49 ans</v>
          </cell>
          <cell r="J285" t="str">
            <v>05999085640</v>
          </cell>
        </row>
        <row r="286">
          <cell r="D286" t="str">
            <v>DELOT CHRISTIAN</v>
          </cell>
          <cell r="E286" t="str">
            <v>M</v>
          </cell>
          <cell r="F286" t="str">
            <v>TEAM BIKE PRESEAU</v>
          </cell>
          <cell r="G286">
            <v>21335</v>
          </cell>
          <cell r="H286" t="str">
            <v>Adulte Masculin 60 ans et plus</v>
          </cell>
          <cell r="J286" t="str">
            <v>05996218227</v>
          </cell>
        </row>
        <row r="287">
          <cell r="D287" t="str">
            <v>DELOT ETHAN</v>
          </cell>
          <cell r="E287" t="str">
            <v>M</v>
          </cell>
          <cell r="F287" t="str">
            <v>TEAM BIKE PRESEAU</v>
          </cell>
          <cell r="G287">
            <v>40133</v>
          </cell>
          <cell r="H287" t="str">
            <v>Jeune Masculin 11/12 ans</v>
          </cell>
        </row>
        <row r="288">
          <cell r="D288" t="str">
            <v>DELOT GRÉGORY</v>
          </cell>
          <cell r="E288" t="str">
            <v>M</v>
          </cell>
          <cell r="F288" t="str">
            <v>TEAM BIKE PRESEAU</v>
          </cell>
          <cell r="G288">
            <v>30388</v>
          </cell>
          <cell r="H288" t="str">
            <v>Adulte Masculin 30/39 ans</v>
          </cell>
          <cell r="J288" t="str">
            <v>05996218228</v>
          </cell>
        </row>
        <row r="289">
          <cell r="D289" t="str">
            <v>DELOT LAETITIA</v>
          </cell>
          <cell r="E289" t="str">
            <v>F</v>
          </cell>
          <cell r="F289" t="str">
            <v>TEAM BIKE PRESEAU</v>
          </cell>
          <cell r="G289">
            <v>29302</v>
          </cell>
          <cell r="H289" t="str">
            <v>Adulte Féminin 40 ans et plus</v>
          </cell>
          <cell r="J289" t="str">
            <v>05999023387</v>
          </cell>
        </row>
        <row r="290">
          <cell r="D290" t="str">
            <v>DELPLANQUE DYLAN</v>
          </cell>
          <cell r="E290" t="str">
            <v>M</v>
          </cell>
          <cell r="F290" t="str">
            <v>VELO SPRINT BOUCHAIN</v>
          </cell>
          <cell r="G290">
            <v>35869</v>
          </cell>
          <cell r="H290" t="str">
            <v>Adulte Masculin 20/29 ans</v>
          </cell>
          <cell r="J290" t="str">
            <v>05999123969</v>
          </cell>
        </row>
        <row r="291">
          <cell r="D291" t="str">
            <v>DELROT GREGORY</v>
          </cell>
          <cell r="E291" t="str">
            <v>M</v>
          </cell>
          <cell r="F291" t="str">
            <v>ETOILE CYCLISTE FEIGNIES</v>
          </cell>
          <cell r="G291">
            <v>26102</v>
          </cell>
          <cell r="H291" t="str">
            <v>Adulte Masculin 50/59 ans</v>
          </cell>
          <cell r="J291" t="str">
            <v>05999062632</v>
          </cell>
        </row>
        <row r="292">
          <cell r="D292" t="str">
            <v>DELRUE GREGORY</v>
          </cell>
          <cell r="E292" t="str">
            <v>M</v>
          </cell>
          <cell r="F292" t="str">
            <v>LINSELLES CYCLISME</v>
          </cell>
          <cell r="G292">
            <v>27346</v>
          </cell>
          <cell r="H292" t="str">
            <v>Adulte Masculin 40/49 ans</v>
          </cell>
          <cell r="J292" t="str">
            <v>05999029985</v>
          </cell>
        </row>
        <row r="293">
          <cell r="C293" t="str">
            <v>JE</v>
          </cell>
          <cell r="D293" t="str">
            <v>DELSARTE MATHIS</v>
          </cell>
          <cell r="E293" t="str">
            <v>M</v>
          </cell>
          <cell r="F293" t="str">
            <v>VELO CLUB SOLESMES</v>
          </cell>
          <cell r="G293">
            <v>39122</v>
          </cell>
          <cell r="H293" t="str">
            <v>Jeune Masculin 13/14 ans</v>
          </cell>
          <cell r="J293" t="str">
            <v>05999025841</v>
          </cell>
        </row>
        <row r="294">
          <cell r="D294" t="str">
            <v>DELSAUX DAMIEN</v>
          </cell>
          <cell r="E294" t="str">
            <v>M</v>
          </cell>
          <cell r="F294" t="str">
            <v>ENTENTE CYCLISTE DE FONTAINE AU BOIS</v>
          </cell>
          <cell r="G294">
            <v>33940</v>
          </cell>
          <cell r="H294" t="str">
            <v>Adulte Masculin 20/29 ans</v>
          </cell>
          <cell r="J294" t="str">
            <v>05999111985</v>
          </cell>
        </row>
        <row r="295">
          <cell r="C295" t="str">
            <v>JE</v>
          </cell>
          <cell r="D295" t="str">
            <v>DELTOUR LUCAS</v>
          </cell>
          <cell r="E295" t="str">
            <v>M</v>
          </cell>
          <cell r="F295" t="str">
            <v>UNION SPORTIVE VALENCIENNES MARLY</v>
          </cell>
          <cell r="G295">
            <v>38805</v>
          </cell>
          <cell r="H295" t="str">
            <v>Jeune Masculin 15/16 ans</v>
          </cell>
          <cell r="J295" t="str">
            <v>05999045997</v>
          </cell>
        </row>
        <row r="296">
          <cell r="C296" t="str">
            <v>JE</v>
          </cell>
          <cell r="D296" t="str">
            <v>DELVALLEE REMI</v>
          </cell>
          <cell r="E296" t="str">
            <v>M</v>
          </cell>
          <cell r="F296" t="str">
            <v>VELO CLUB DE L'ESCAUT ANZIN</v>
          </cell>
          <cell r="G296">
            <v>38652</v>
          </cell>
          <cell r="H296" t="str">
            <v>Jeune Masculin 15/16 ans</v>
          </cell>
          <cell r="J296" t="str">
            <v>05999113556</v>
          </cell>
        </row>
        <row r="297">
          <cell r="D297" t="str">
            <v>DELVAUX NICOLAS</v>
          </cell>
          <cell r="E297" t="str">
            <v>M</v>
          </cell>
          <cell r="F297" t="str">
            <v>CYCLO CLUB WAVRIN</v>
          </cell>
          <cell r="G297">
            <v>28314</v>
          </cell>
          <cell r="H297" t="str">
            <v>Adulte Masculin 40/49 ans</v>
          </cell>
          <cell r="J297" t="str">
            <v>05999091631</v>
          </cell>
        </row>
        <row r="298">
          <cell r="D298" t="str">
            <v>DELY ANTHONY</v>
          </cell>
          <cell r="E298" t="str">
            <v>M</v>
          </cell>
          <cell r="F298" t="str">
            <v>TEAM B.B.L. HERGNIES</v>
          </cell>
          <cell r="G298">
            <v>32093</v>
          </cell>
          <cell r="H298" t="str">
            <v>Adulte Masculin 30/39 ans</v>
          </cell>
          <cell r="J298" t="str">
            <v>05996219241</v>
          </cell>
        </row>
        <row r="299">
          <cell r="D299" t="str">
            <v>DELY JULIEN</v>
          </cell>
          <cell r="E299" t="str">
            <v>M</v>
          </cell>
          <cell r="F299" t="str">
            <v>ASSOCIATION CYCLISTE D'ETROEUNGT</v>
          </cell>
          <cell r="G299">
            <v>31307</v>
          </cell>
          <cell r="H299" t="str">
            <v>Adulte Masculin 30/39 ans</v>
          </cell>
          <cell r="J299" t="str">
            <v>05999062110</v>
          </cell>
        </row>
        <row r="300">
          <cell r="D300" t="str">
            <v>DELY SACHA</v>
          </cell>
          <cell r="E300" t="str">
            <v>M</v>
          </cell>
          <cell r="F300" t="str">
            <v>TEAM B.B.L. HERGNIES</v>
          </cell>
          <cell r="G300">
            <v>41689</v>
          </cell>
          <cell r="H300" t="str">
            <v>Jeune Masculin 7/8 ans</v>
          </cell>
        </row>
        <row r="301">
          <cell r="D301" t="str">
            <v>DEMANDRILLE CEDRIC</v>
          </cell>
          <cell r="E301" t="str">
            <v>M</v>
          </cell>
          <cell r="F301" t="str">
            <v>RESILIENCE CLUB</v>
          </cell>
          <cell r="G301">
            <v>29952</v>
          </cell>
          <cell r="H301" t="str">
            <v>Adulte Masculin 30/39 ans</v>
          </cell>
          <cell r="J301" t="str">
            <v>05999126417</v>
          </cell>
        </row>
        <row r="302">
          <cell r="C302" t="str">
            <v>JE</v>
          </cell>
          <cell r="D302" t="str">
            <v>DEMANDRILLE TOMAS</v>
          </cell>
          <cell r="E302" t="str">
            <v>M</v>
          </cell>
          <cell r="F302" t="str">
            <v>RESILIENCE CLUB</v>
          </cell>
          <cell r="G302">
            <v>38608</v>
          </cell>
          <cell r="H302" t="str">
            <v>Jeune Masculin 15/16 ans</v>
          </cell>
          <cell r="J302" t="str">
            <v>05999126418</v>
          </cell>
        </row>
        <row r="303">
          <cell r="D303" t="str">
            <v>DEMARQUE JÉRÔME</v>
          </cell>
          <cell r="E303" t="str">
            <v>M</v>
          </cell>
          <cell r="F303" t="str">
            <v>UNION SPORTIVE VALENCIENNES MARLY</v>
          </cell>
          <cell r="G303">
            <v>31684</v>
          </cell>
          <cell r="H303" t="str">
            <v>Adulte Masculin 30/39 ans</v>
          </cell>
          <cell r="J303" t="str">
            <v>05999125412</v>
          </cell>
        </row>
        <row r="304">
          <cell r="C304" t="str">
            <v>JE</v>
          </cell>
          <cell r="D304" t="str">
            <v>DEMEILLIERS CANDICE</v>
          </cell>
          <cell r="E304" t="str">
            <v>F</v>
          </cell>
          <cell r="F304" t="str">
            <v>TEAM BIKE PRESEAU</v>
          </cell>
          <cell r="G304">
            <v>38374</v>
          </cell>
          <cell r="H304" t="str">
            <v>Jeune Féminin 15/16 ans</v>
          </cell>
          <cell r="J304" t="str">
            <v>05999097888</v>
          </cell>
        </row>
        <row r="305">
          <cell r="D305" t="str">
            <v>DEMILLIERS SIMON</v>
          </cell>
          <cell r="E305" t="str">
            <v>M</v>
          </cell>
          <cell r="F305" t="str">
            <v>TEAM BIKE PRESEAU</v>
          </cell>
          <cell r="G305">
            <v>37531</v>
          </cell>
          <cell r="H305" t="str">
            <v>Adulte Masculin 17/19 ans</v>
          </cell>
          <cell r="J305" t="str">
            <v>05999111164</v>
          </cell>
        </row>
        <row r="306">
          <cell r="D306" t="str">
            <v>DEMORY ERIC</v>
          </cell>
          <cell r="E306" t="str">
            <v>M</v>
          </cell>
          <cell r="F306" t="str">
            <v>UNION SPORTIVE VALENCIENNES MARLY</v>
          </cell>
          <cell r="G306">
            <v>23462</v>
          </cell>
          <cell r="H306" t="str">
            <v>Adulte Masculin 50/59 ans</v>
          </cell>
          <cell r="J306" t="str">
            <v>05999118501</v>
          </cell>
        </row>
        <row r="307">
          <cell r="D307" t="str">
            <v>DEMORY FRANCIS</v>
          </cell>
          <cell r="E307" t="str">
            <v>M</v>
          </cell>
          <cell r="F307" t="str">
            <v>UNION SPORTIVE SAINT ANDRE</v>
          </cell>
          <cell r="G307">
            <v>24091</v>
          </cell>
          <cell r="H307" t="str">
            <v>Adulte Masculin 50/59 ans</v>
          </cell>
          <cell r="J307" t="str">
            <v>05999124187</v>
          </cell>
        </row>
        <row r="308">
          <cell r="D308" t="str">
            <v>DENDIEVEL CYRIL</v>
          </cell>
          <cell r="E308" t="str">
            <v>M</v>
          </cell>
          <cell r="F308" t="str">
            <v>TEAM TOMASINA WAMBRECHIES</v>
          </cell>
          <cell r="G308">
            <v>35498</v>
          </cell>
          <cell r="H308" t="str">
            <v>Adulte Masculin 20/29 ans</v>
          </cell>
          <cell r="J308" t="str">
            <v>05999119877</v>
          </cell>
        </row>
        <row r="309">
          <cell r="D309" t="str">
            <v>DENDIEVEL JULIEN</v>
          </cell>
          <cell r="E309" t="str">
            <v>M</v>
          </cell>
          <cell r="F309" t="str">
            <v>ETOILE CYCLISTE TOURCOING</v>
          </cell>
          <cell r="G309">
            <v>30758</v>
          </cell>
          <cell r="H309" t="str">
            <v>Adulte Masculin 30/39 ans</v>
          </cell>
          <cell r="J309" t="str">
            <v>05996222717</v>
          </cell>
        </row>
        <row r="310">
          <cell r="D310" t="str">
            <v>DENEQUE DANIEL</v>
          </cell>
          <cell r="E310" t="str">
            <v>M</v>
          </cell>
          <cell r="F310" t="str">
            <v>VELO SPRINT BOUCHAIN</v>
          </cell>
          <cell r="G310">
            <v>22146</v>
          </cell>
          <cell r="H310" t="str">
            <v>Adulte Masculin 60 ans et plus</v>
          </cell>
          <cell r="J310" t="str">
            <v>05996222560</v>
          </cell>
        </row>
        <row r="311">
          <cell r="C311" t="str">
            <v>JE</v>
          </cell>
          <cell r="D311" t="str">
            <v>DENIZART MATHIAS</v>
          </cell>
          <cell r="E311" t="str">
            <v>M</v>
          </cell>
          <cell r="F311" t="str">
            <v>ETOILE CYCLISTE TOURCOING</v>
          </cell>
          <cell r="G311">
            <v>38456</v>
          </cell>
          <cell r="H311" t="str">
            <v>Jeune Masculin 15/16 ans</v>
          </cell>
          <cell r="J311" t="str">
            <v>05999125921</v>
          </cell>
        </row>
        <row r="312">
          <cell r="D312" t="str">
            <v>DENYS SEBASTIEN</v>
          </cell>
          <cell r="E312" t="str">
            <v>M</v>
          </cell>
          <cell r="F312" t="str">
            <v>VELO CLUB ARMENTIERES</v>
          </cell>
          <cell r="G312">
            <v>27554</v>
          </cell>
          <cell r="H312" t="str">
            <v>Adulte Masculin 40/49 ans</v>
          </cell>
          <cell r="J312" t="str">
            <v>05999057243</v>
          </cell>
        </row>
        <row r="313">
          <cell r="D313" t="str">
            <v>DEPARIS TRISTAN</v>
          </cell>
          <cell r="E313" t="str">
            <v>M</v>
          </cell>
          <cell r="F313" t="str">
            <v>LINSELLES CYCLISME</v>
          </cell>
          <cell r="G313">
            <v>26320</v>
          </cell>
          <cell r="H313" t="str">
            <v>Adulte Masculin 40/49 ans</v>
          </cell>
          <cell r="J313" t="str">
            <v>05999029989</v>
          </cell>
        </row>
        <row r="314">
          <cell r="D314" t="str">
            <v>DEPIS LIONEL</v>
          </cell>
          <cell r="E314" t="str">
            <v>M</v>
          </cell>
          <cell r="F314" t="str">
            <v>ETOILE CYCLISTE AUBRY DU HAINAUT</v>
          </cell>
          <cell r="G314">
            <v>29242</v>
          </cell>
          <cell r="H314" t="str">
            <v>Adulte Masculin 40/49 ans</v>
          </cell>
          <cell r="J314" t="str">
            <v>05999124742</v>
          </cell>
        </row>
        <row r="315">
          <cell r="C315" t="str">
            <v>JE</v>
          </cell>
          <cell r="D315" t="str">
            <v>DEPRE SIMON</v>
          </cell>
          <cell r="E315" t="str">
            <v>M</v>
          </cell>
          <cell r="F315" t="str">
            <v>VELO CLUB BAVAISIEN</v>
          </cell>
          <cell r="G315">
            <v>38539</v>
          </cell>
          <cell r="H315" t="str">
            <v>Jeune Masculin 15/16 ans</v>
          </cell>
          <cell r="J315" t="str">
            <v>05999127608</v>
          </cell>
        </row>
        <row r="316">
          <cell r="C316" t="str">
            <v>FE</v>
          </cell>
          <cell r="D316" t="str">
            <v>DEREGNAUCOURT JOHANNA</v>
          </cell>
          <cell r="E316" t="str">
            <v>F</v>
          </cell>
          <cell r="F316" t="str">
            <v>TEAM LINK AND RIDE HERIN</v>
          </cell>
          <cell r="G316">
            <v>32356</v>
          </cell>
          <cell r="H316" t="str">
            <v>Adulte Féminin 30/39 ans</v>
          </cell>
          <cell r="J316" t="str">
            <v>05999023816</v>
          </cell>
        </row>
        <row r="317">
          <cell r="D317" t="str">
            <v>DERODE BAPTISTE</v>
          </cell>
          <cell r="E317" t="str">
            <v>M</v>
          </cell>
          <cell r="F317" t="str">
            <v>HAVELUY CYCLO CLUB</v>
          </cell>
          <cell r="G317">
            <v>29898</v>
          </cell>
          <cell r="H317" t="str">
            <v>Adulte Masculin 40/49 ans</v>
          </cell>
          <cell r="J317" t="str">
            <v>05999029008</v>
          </cell>
        </row>
        <row r="318">
          <cell r="C318" t="str">
            <v>JE</v>
          </cell>
          <cell r="D318" t="str">
            <v>DERODE ELOISE</v>
          </cell>
          <cell r="E318" t="str">
            <v>F</v>
          </cell>
          <cell r="F318" t="str">
            <v>HAVELUY CYCLO CLUB</v>
          </cell>
          <cell r="G318">
            <v>38359</v>
          </cell>
          <cell r="H318" t="str">
            <v>Jeune Féminin 15/16 ans</v>
          </cell>
          <cell r="J318" t="str">
            <v>05999029180</v>
          </cell>
        </row>
        <row r="319">
          <cell r="D319" t="str">
            <v>DERODE MELINE</v>
          </cell>
          <cell r="E319" t="str">
            <v>F</v>
          </cell>
          <cell r="F319" t="str">
            <v>VTT SAINT AMAND LES EAUX</v>
          </cell>
          <cell r="G319">
            <v>40675</v>
          </cell>
          <cell r="H319" t="str">
            <v>Jeune Féminin 9/10 ans</v>
          </cell>
        </row>
        <row r="320">
          <cell r="C320" t="str">
            <v>JE</v>
          </cell>
          <cell r="D320" t="str">
            <v>DERONNE ALEX</v>
          </cell>
          <cell r="E320" t="str">
            <v>M</v>
          </cell>
          <cell r="F320" t="str">
            <v>CYCLO CLUB ORCHIES</v>
          </cell>
          <cell r="G320">
            <v>38426</v>
          </cell>
          <cell r="H320" t="str">
            <v>Jeune Masculin 15/16 ans</v>
          </cell>
          <cell r="J320" t="str">
            <v>05999108589</v>
          </cell>
        </row>
        <row r="321">
          <cell r="D321" t="str">
            <v>DERREVEAUX CHRISTOPHE</v>
          </cell>
          <cell r="E321" t="str">
            <v>M</v>
          </cell>
          <cell r="F321" t="str">
            <v>ETOILE CYCLISTE TOURCOING</v>
          </cell>
          <cell r="G321">
            <v>28604</v>
          </cell>
          <cell r="H321" t="str">
            <v>Adulte Masculin 40/49 ans</v>
          </cell>
          <cell r="J321" t="str">
            <v>05960091549</v>
          </cell>
        </row>
        <row r="322">
          <cell r="D322" t="str">
            <v>DERUEL ANTOINE</v>
          </cell>
          <cell r="E322" t="str">
            <v>M</v>
          </cell>
          <cell r="F322" t="str">
            <v>ETOILE CYCLISTE FEIGNIES</v>
          </cell>
          <cell r="G322">
            <v>36913</v>
          </cell>
          <cell r="H322" t="str">
            <v>Adulte Masculin 20/29 ans</v>
          </cell>
          <cell r="J322" t="str">
            <v>05999080938</v>
          </cell>
        </row>
        <row r="323">
          <cell r="D323" t="str">
            <v>DESAILLY GEOFFREY</v>
          </cell>
          <cell r="E323" t="str">
            <v>M</v>
          </cell>
          <cell r="F323" t="str">
            <v>CYCLO CLUB WAVRIN</v>
          </cell>
          <cell r="G323">
            <v>34880</v>
          </cell>
          <cell r="H323" t="str">
            <v>Adulte Masculin 20/29 ans</v>
          </cell>
          <cell r="J323" t="str">
            <v>05996219752</v>
          </cell>
        </row>
        <row r="324">
          <cell r="D324" t="str">
            <v>DESAILLY JEAN-LUC</v>
          </cell>
          <cell r="E324" t="str">
            <v>M</v>
          </cell>
          <cell r="F324" t="str">
            <v>CYCLO CLUB WAVRIN</v>
          </cell>
          <cell r="G324">
            <v>22770</v>
          </cell>
          <cell r="H324" t="str">
            <v>Adulte Masculin 50/59 ans</v>
          </cell>
          <cell r="J324" t="str">
            <v>05994042372</v>
          </cell>
        </row>
        <row r="325">
          <cell r="D325" t="str">
            <v>DESCHAMPS CEDRIC</v>
          </cell>
          <cell r="E325" t="str">
            <v>M</v>
          </cell>
          <cell r="F325" t="str">
            <v>LINSELLES CYCLISME</v>
          </cell>
          <cell r="G325">
            <v>27620</v>
          </cell>
          <cell r="H325" t="str">
            <v>Adulte Masculin 40/49 ans</v>
          </cell>
          <cell r="J325" t="str">
            <v>05999029988</v>
          </cell>
        </row>
        <row r="326">
          <cell r="D326" t="str">
            <v>DESMAREZ CHRISTOPHE</v>
          </cell>
          <cell r="E326" t="str">
            <v>M</v>
          </cell>
          <cell r="F326" t="str">
            <v>ASSOCIATION SPORTIVE VELOCIPEDIQUE LA LONGUEVILLE</v>
          </cell>
          <cell r="G326">
            <v>24668</v>
          </cell>
          <cell r="H326" t="str">
            <v>Adulte Masculin 50/59 ans</v>
          </cell>
          <cell r="J326" t="str">
            <v>05999112536</v>
          </cell>
        </row>
        <row r="327">
          <cell r="D327" t="str">
            <v>DESMARS JULES</v>
          </cell>
          <cell r="E327" t="str">
            <v>M</v>
          </cell>
          <cell r="F327" t="str">
            <v>ESPOIR CYCLISTE WAMBRECHIES MARQUETTE</v>
          </cell>
          <cell r="G327">
            <v>37754</v>
          </cell>
          <cell r="H327" t="str">
            <v>Adulte Masculin 17/19 ans</v>
          </cell>
          <cell r="J327" t="str">
            <v>05999127554</v>
          </cell>
        </row>
        <row r="328">
          <cell r="C328" t="str">
            <v>JE</v>
          </cell>
          <cell r="D328" t="str">
            <v>DESSAINT BENOIT</v>
          </cell>
          <cell r="E328" t="str">
            <v>M</v>
          </cell>
          <cell r="F328" t="str">
            <v>TEAM BOUSIES</v>
          </cell>
          <cell r="G328">
            <v>38381</v>
          </cell>
          <cell r="H328" t="str">
            <v>Jeune Masculin 15/16 ans</v>
          </cell>
          <cell r="J328" t="str">
            <v>05999098039</v>
          </cell>
        </row>
        <row r="329">
          <cell r="D329" t="str">
            <v>DESSAINT CYRIL</v>
          </cell>
          <cell r="E329" t="str">
            <v>M</v>
          </cell>
          <cell r="F329" t="str">
            <v>TEAM BOUSIES</v>
          </cell>
          <cell r="G329">
            <v>37371</v>
          </cell>
          <cell r="H329" t="str">
            <v>Adulte Masculin 17/19 ans</v>
          </cell>
          <cell r="J329" t="str">
            <v>05999111225</v>
          </cell>
        </row>
        <row r="330">
          <cell r="C330" t="str">
            <v>JE</v>
          </cell>
          <cell r="D330" t="str">
            <v>DESSENNE NELSON</v>
          </cell>
          <cell r="E330" t="str">
            <v>M</v>
          </cell>
          <cell r="F330" t="str">
            <v>VELO CLUB SOLESMES</v>
          </cell>
          <cell r="G330">
            <v>39552</v>
          </cell>
          <cell r="H330" t="str">
            <v>Jeune Masculin 13/14 ans</v>
          </cell>
          <cell r="J330" t="str">
            <v>05999124728</v>
          </cell>
        </row>
        <row r="331">
          <cell r="D331" t="str">
            <v>DEUDON YVES</v>
          </cell>
          <cell r="E331" t="str">
            <v>M</v>
          </cell>
          <cell r="F331" t="str">
            <v>ASSOCIATION CYCLISTE D'ETROEUNGT</v>
          </cell>
          <cell r="G331">
            <v>26875</v>
          </cell>
          <cell r="H331" t="str">
            <v>Adulte Masculin 40/49 ans</v>
          </cell>
          <cell r="J331" t="str">
            <v>05999005067</v>
          </cell>
        </row>
        <row r="332">
          <cell r="D332" t="str">
            <v>DEVAUX MICHAEL</v>
          </cell>
          <cell r="E332" t="str">
            <v>M</v>
          </cell>
          <cell r="F332" t="str">
            <v>ASSOCIATION CYCLISTE D'ETROEUNGT</v>
          </cell>
          <cell r="G332">
            <v>27357</v>
          </cell>
          <cell r="H332" t="str">
            <v>Adulte Masculin 40/49 ans</v>
          </cell>
          <cell r="J332" t="str">
            <v>05999119327</v>
          </cell>
        </row>
        <row r="333">
          <cell r="D333" t="str">
            <v>DEVIENNE DAVID</v>
          </cell>
          <cell r="E333" t="str">
            <v>M</v>
          </cell>
          <cell r="F333" t="str">
            <v>TEAM LABIERE BAILLEUL</v>
          </cell>
          <cell r="G333">
            <v>32337</v>
          </cell>
          <cell r="H333" t="str">
            <v>Adulte Masculin 30/39 ans</v>
          </cell>
          <cell r="J333" t="str">
            <v>05999119068</v>
          </cell>
        </row>
        <row r="334">
          <cell r="D334" t="str">
            <v>DEVILLE ANDY</v>
          </cell>
          <cell r="E334" t="str">
            <v>M</v>
          </cell>
          <cell r="F334" t="str">
            <v>T.C.S.P. 59 - FERRIERE LA GRANDE</v>
          </cell>
          <cell r="G334">
            <v>31847</v>
          </cell>
          <cell r="H334" t="str">
            <v>Adulte Masculin 30/39 ans</v>
          </cell>
          <cell r="J334" t="str">
            <v>05999029318</v>
          </cell>
        </row>
        <row r="335">
          <cell r="D335" t="str">
            <v>DEVOS CYRIL</v>
          </cell>
          <cell r="E335" t="str">
            <v>M</v>
          </cell>
          <cell r="F335" t="str">
            <v>LINSELLES CYCLISME</v>
          </cell>
          <cell r="G335">
            <v>32121</v>
          </cell>
          <cell r="H335" t="str">
            <v>Adulte Masculin 30/39 ans</v>
          </cell>
          <cell r="J335" t="str">
            <v>05999111151</v>
          </cell>
        </row>
        <row r="336">
          <cell r="D336" t="str">
            <v>DEVYNCK MATTHIEU</v>
          </cell>
          <cell r="E336" t="str">
            <v>M</v>
          </cell>
          <cell r="F336" t="str">
            <v>ESPOIR CYCLISTE WAMBRECHIES MARQUETTE</v>
          </cell>
          <cell r="G336">
            <v>28298</v>
          </cell>
          <cell r="H336" t="str">
            <v>Adulte Masculin 40/49 ans</v>
          </cell>
          <cell r="J336" t="str">
            <v>05999097765</v>
          </cell>
        </row>
        <row r="337">
          <cell r="D337" t="str">
            <v>DEWAILLY VINCENT</v>
          </cell>
          <cell r="E337" t="str">
            <v>M</v>
          </cell>
          <cell r="F337" t="str">
            <v>UNION SPORTIVE SAINT ANDRE</v>
          </cell>
          <cell r="G337">
            <v>30749</v>
          </cell>
          <cell r="H337" t="str">
            <v>Adulte Masculin 30/39 ans</v>
          </cell>
          <cell r="J337" t="str">
            <v>05999023578</v>
          </cell>
        </row>
        <row r="338">
          <cell r="D338" t="str">
            <v>DEWALLENS STEPHANE</v>
          </cell>
          <cell r="E338" t="str">
            <v>M</v>
          </cell>
          <cell r="F338" t="str">
            <v>UNION CYCLISTE SOLRE LE CHATEAU</v>
          </cell>
          <cell r="G338">
            <v>27392</v>
          </cell>
          <cell r="H338" t="str">
            <v>Adulte Masculin 40/49 ans</v>
          </cell>
          <cell r="J338" t="str">
            <v>05999073455</v>
          </cell>
        </row>
        <row r="339">
          <cell r="D339" t="str">
            <v>DEWEZ CLOTAIRE</v>
          </cell>
          <cell r="E339" t="str">
            <v>M</v>
          </cell>
          <cell r="F339" t="str">
            <v>CYCLO CLUB ORCHIES</v>
          </cell>
          <cell r="G339">
            <v>35615</v>
          </cell>
          <cell r="H339" t="str">
            <v>Adulte Masculin 20/29 ans</v>
          </cell>
          <cell r="J339" t="str">
            <v>05996216578</v>
          </cell>
        </row>
        <row r="340">
          <cell r="D340" t="str">
            <v>DHOTE MICHEL</v>
          </cell>
          <cell r="E340" t="str">
            <v>M</v>
          </cell>
          <cell r="F340" t="str">
            <v>FREE BIKING FAMILY ST AMAND LES EAUX</v>
          </cell>
          <cell r="G340">
            <v>25781</v>
          </cell>
          <cell r="H340" t="str">
            <v>Adulte Masculin 50/59 ans</v>
          </cell>
          <cell r="J340" t="str">
            <v>05996219250</v>
          </cell>
        </row>
        <row r="341">
          <cell r="D341" t="str">
            <v>DHOTE PHILIPPE</v>
          </cell>
          <cell r="E341" t="str">
            <v>M</v>
          </cell>
          <cell r="F341" t="str">
            <v>FREE BIKING FAMILY ST AMAND LES EAUX</v>
          </cell>
          <cell r="G341">
            <v>30370</v>
          </cell>
          <cell r="H341" t="str">
            <v>Adulte Masculin 30/39 ans</v>
          </cell>
          <cell r="J341" t="str">
            <v>05996218968</v>
          </cell>
        </row>
        <row r="342">
          <cell r="D342" t="str">
            <v>DI CARLO DAVID</v>
          </cell>
          <cell r="E342" t="str">
            <v>M</v>
          </cell>
          <cell r="F342" t="str">
            <v>TEAM TOMASINA WAMBRECHIES</v>
          </cell>
          <cell r="G342">
            <v>28723</v>
          </cell>
          <cell r="H342" t="str">
            <v>Adulte Masculin 40/49 ans</v>
          </cell>
          <cell r="J342" t="str">
            <v>05999082335</v>
          </cell>
        </row>
        <row r="343">
          <cell r="D343" t="str">
            <v>DI CARLO DONATO</v>
          </cell>
          <cell r="E343" t="str">
            <v>M</v>
          </cell>
          <cell r="F343" t="str">
            <v>TEAM TOMASINA WAMBRECHIES</v>
          </cell>
          <cell r="G343">
            <v>24942</v>
          </cell>
          <cell r="H343" t="str">
            <v>Adulte Masculin 50/59 ans</v>
          </cell>
          <cell r="J343" t="str">
            <v>05999082333</v>
          </cell>
        </row>
        <row r="344">
          <cell r="D344" t="str">
            <v>DI CARLO GIUSEPPE</v>
          </cell>
          <cell r="E344" t="str">
            <v>M</v>
          </cell>
          <cell r="F344" t="str">
            <v>TEAM TOMASINA WAMBRECHIES</v>
          </cell>
          <cell r="G344">
            <v>34490</v>
          </cell>
          <cell r="H344" t="str">
            <v>Adulte Masculin 20/29 ans</v>
          </cell>
          <cell r="J344" t="str">
            <v>05999105853</v>
          </cell>
        </row>
        <row r="345">
          <cell r="D345" t="str">
            <v>DI GIOVANNI FREDERIC</v>
          </cell>
          <cell r="E345" t="str">
            <v>M</v>
          </cell>
          <cell r="F345" t="str">
            <v>UNION SPORTIVE VALENCIENNES MARLY</v>
          </cell>
          <cell r="G345">
            <v>28027</v>
          </cell>
          <cell r="H345" t="str">
            <v>Adulte Masculin 40/49 ans</v>
          </cell>
          <cell r="J345" t="str">
            <v>05999097889</v>
          </cell>
        </row>
        <row r="346">
          <cell r="D346" t="str">
            <v>DI STAZIO GIUSEPPE PINO</v>
          </cell>
          <cell r="E346" t="str">
            <v>M</v>
          </cell>
          <cell r="F346" t="str">
            <v>NEW TEAM MAULDE</v>
          </cell>
          <cell r="G346">
            <v>31256</v>
          </cell>
          <cell r="H346" t="str">
            <v>Adulte Masculin 30/39 ans</v>
          </cell>
          <cell r="J346" t="str">
            <v>05999059180</v>
          </cell>
        </row>
        <row r="347">
          <cell r="D347" t="str">
            <v>DIAS MARTIN BAPTISTE</v>
          </cell>
          <cell r="E347" t="str">
            <v>M</v>
          </cell>
          <cell r="F347" t="str">
            <v>CAMPHIN EN CAREMBAULT CYCLING TEAM</v>
          </cell>
          <cell r="G347">
            <v>37108</v>
          </cell>
          <cell r="H347" t="str">
            <v>Adulte Masculin 20/29 ans</v>
          </cell>
          <cell r="J347" t="str">
            <v>05999019587</v>
          </cell>
        </row>
        <row r="348">
          <cell r="D348" t="str">
            <v>DIAS XAVIER</v>
          </cell>
          <cell r="E348" t="str">
            <v>M</v>
          </cell>
          <cell r="F348" t="str">
            <v>NEW TEAM MAULDE</v>
          </cell>
          <cell r="G348">
            <v>22696</v>
          </cell>
          <cell r="H348" t="str">
            <v>Adulte Masculin 50/59 ans</v>
          </cell>
          <cell r="J348" t="str">
            <v>05963119660</v>
          </cell>
        </row>
        <row r="349">
          <cell r="D349" t="str">
            <v>DINGREVILLE JEAN-JACQUES</v>
          </cell>
          <cell r="E349" t="str">
            <v>M</v>
          </cell>
          <cell r="F349" t="str">
            <v>UNION SPORTIVE SAINT ANDRE</v>
          </cell>
          <cell r="G349">
            <v>19274</v>
          </cell>
          <cell r="H349" t="str">
            <v>Adulte Masculin 60 ans et plus</v>
          </cell>
          <cell r="J349" t="str">
            <v>05996216952</v>
          </cell>
        </row>
        <row r="350">
          <cell r="D350" t="str">
            <v>DOCHNIAK DAVID</v>
          </cell>
          <cell r="E350" t="str">
            <v>M</v>
          </cell>
          <cell r="F350" t="str">
            <v>HAVELUY CYCLO CLUB</v>
          </cell>
          <cell r="G350">
            <v>28022</v>
          </cell>
          <cell r="H350" t="str">
            <v>Adulte Masculin 40/49 ans</v>
          </cell>
          <cell r="J350" t="str">
            <v>05996222312</v>
          </cell>
        </row>
        <row r="351">
          <cell r="D351" t="str">
            <v>DOCHNIAK DOROTHEE</v>
          </cell>
          <cell r="E351" t="str">
            <v>F</v>
          </cell>
          <cell r="F351" t="str">
            <v>HAVELUY CYCLO CLUB</v>
          </cell>
          <cell r="G351">
            <v>29347</v>
          </cell>
          <cell r="H351" t="str">
            <v>Adulte Féminin 40 ans et plus</v>
          </cell>
          <cell r="J351" t="str">
            <v>05999017015</v>
          </cell>
        </row>
        <row r="352">
          <cell r="D352" t="str">
            <v>DOCHNIAK LÉO</v>
          </cell>
          <cell r="E352" t="str">
            <v>M</v>
          </cell>
          <cell r="F352" t="str">
            <v>HAVELUY CYCLO CLUB</v>
          </cell>
          <cell r="G352">
            <v>37989</v>
          </cell>
          <cell r="H352" t="str">
            <v>Adulte Masculin 17/19 ans</v>
          </cell>
          <cell r="J352" t="str">
            <v>05996227090</v>
          </cell>
        </row>
        <row r="353">
          <cell r="D353" t="str">
            <v>DONDAINE PASCAL</v>
          </cell>
          <cell r="E353" t="str">
            <v>M</v>
          </cell>
          <cell r="F353" t="str">
            <v>TEAM TOMASINA WAMBRECHIES</v>
          </cell>
          <cell r="G353">
            <v>26873</v>
          </cell>
          <cell r="H353" t="str">
            <v>Adulte Masculin 40/49 ans</v>
          </cell>
          <cell r="J353" t="str">
            <v>05953097727</v>
          </cell>
        </row>
        <row r="354">
          <cell r="D354" t="str">
            <v>DOOM HERVE</v>
          </cell>
          <cell r="E354" t="str">
            <v>M</v>
          </cell>
          <cell r="F354" t="str">
            <v>TEAM TOMASINA WAMBRECHIES</v>
          </cell>
          <cell r="G354">
            <v>30974</v>
          </cell>
          <cell r="H354" t="str">
            <v>Adulte Masculin 30/39 ans</v>
          </cell>
          <cell r="J354" t="str">
            <v>05999013637</v>
          </cell>
        </row>
        <row r="355">
          <cell r="D355" t="str">
            <v>DOOM PATRICE</v>
          </cell>
          <cell r="E355" t="str">
            <v>M</v>
          </cell>
          <cell r="F355" t="str">
            <v>TEAM TOMASINA WAMBRECHIES</v>
          </cell>
          <cell r="G355">
            <v>23012</v>
          </cell>
          <cell r="H355" t="str">
            <v>Adulte Masculin 50/59 ans</v>
          </cell>
          <cell r="J355" t="str">
            <v>05994042334</v>
          </cell>
        </row>
        <row r="356">
          <cell r="D356" t="str">
            <v>DORGE AURELIEN</v>
          </cell>
          <cell r="E356" t="str">
            <v>M</v>
          </cell>
          <cell r="F356" t="str">
            <v>VELO SPRINT BOUCHAIN</v>
          </cell>
          <cell r="G356">
            <v>32837</v>
          </cell>
          <cell r="H356" t="str">
            <v>Adulte Masculin 30/39 ans</v>
          </cell>
          <cell r="J356" t="str">
            <v>05999123970</v>
          </cell>
        </row>
        <row r="357">
          <cell r="C357" t="str">
            <v>JE</v>
          </cell>
          <cell r="D357" t="str">
            <v>DOUCHET THIBAULT</v>
          </cell>
          <cell r="E357" t="str">
            <v>M</v>
          </cell>
          <cell r="F357" t="str">
            <v>GAZ ELEC CLUB DE DOUAI</v>
          </cell>
          <cell r="G357">
            <v>38524</v>
          </cell>
          <cell r="H357" t="str">
            <v>Jeune Masculin 15/16 ans</v>
          </cell>
          <cell r="J357" t="str">
            <v>05999105009</v>
          </cell>
        </row>
        <row r="358">
          <cell r="C358" t="str">
            <v>JE</v>
          </cell>
          <cell r="D358" t="str">
            <v>DOYEN MATHIS</v>
          </cell>
          <cell r="E358" t="str">
            <v>M</v>
          </cell>
          <cell r="F358" t="str">
            <v>CYCLO CLUB ORCHIES</v>
          </cell>
          <cell r="G358">
            <v>38403</v>
          </cell>
          <cell r="H358" t="str">
            <v>Jeune Masculin 15/16 ans</v>
          </cell>
          <cell r="J358" t="str">
            <v>05999097709</v>
          </cell>
        </row>
        <row r="359">
          <cell r="D359" t="str">
            <v>DOZIERE MICHAEL</v>
          </cell>
          <cell r="E359" t="str">
            <v>M</v>
          </cell>
          <cell r="F359" t="str">
            <v>GAZ ELEC CLUB DE DOUAI</v>
          </cell>
          <cell r="G359">
            <v>25269</v>
          </cell>
          <cell r="H359" t="str">
            <v>Adulte Masculin 50/59 ans</v>
          </cell>
          <cell r="J359" t="str">
            <v>05999067478</v>
          </cell>
        </row>
        <row r="360">
          <cell r="D360" t="str">
            <v>DREMEAUX JOHAN</v>
          </cell>
          <cell r="E360" t="str">
            <v>M</v>
          </cell>
          <cell r="F360" t="str">
            <v>ETOILE CYCLISTE FEIGNIES</v>
          </cell>
          <cell r="G360">
            <v>35177</v>
          </cell>
          <cell r="H360" t="str">
            <v>Adulte Masculin 20/29 ans</v>
          </cell>
          <cell r="J360" t="str">
            <v>05999106136</v>
          </cell>
        </row>
        <row r="361">
          <cell r="D361" t="str">
            <v>DROLET PHILIPPE</v>
          </cell>
          <cell r="E361" t="str">
            <v>M</v>
          </cell>
          <cell r="F361" t="str">
            <v>UNION SPORTIVE SAINT ANDRE</v>
          </cell>
          <cell r="G361">
            <v>22525</v>
          </cell>
          <cell r="H361" t="str">
            <v>Adulte Masculin 60 ans et plus</v>
          </cell>
          <cell r="J361" t="str">
            <v>05963119607</v>
          </cell>
        </row>
        <row r="362">
          <cell r="D362" t="str">
            <v>DROLEZ ALAIN</v>
          </cell>
          <cell r="E362" t="str">
            <v>M</v>
          </cell>
          <cell r="F362" t="str">
            <v>LA PEDALE MADELEINOISE</v>
          </cell>
          <cell r="G362">
            <v>24036</v>
          </cell>
          <cell r="H362" t="str">
            <v>Adulte Masculin 50/59 ans</v>
          </cell>
          <cell r="J362" t="str">
            <v>05999125306</v>
          </cell>
        </row>
        <row r="363">
          <cell r="D363" t="str">
            <v>DRUART CORENTIN</v>
          </cell>
          <cell r="E363" t="str">
            <v>M</v>
          </cell>
          <cell r="F363" t="str">
            <v>NEW TEAM MAULDE</v>
          </cell>
          <cell r="G363">
            <v>35740</v>
          </cell>
          <cell r="H363" t="str">
            <v>Adulte Masculin 20/29 ans</v>
          </cell>
          <cell r="J363" t="str">
            <v>05994059689</v>
          </cell>
        </row>
        <row r="364">
          <cell r="D364" t="str">
            <v>DRUART JEROME</v>
          </cell>
          <cell r="E364" t="str">
            <v>M</v>
          </cell>
          <cell r="F364" t="str">
            <v>VELO CLUB BAVAISIEN</v>
          </cell>
          <cell r="G364">
            <v>28682</v>
          </cell>
          <cell r="H364" t="str">
            <v>Adulte Masculin 40/49 ans</v>
          </cell>
          <cell r="J364" t="str">
            <v>05999076457</v>
          </cell>
        </row>
        <row r="365">
          <cell r="D365" t="str">
            <v>DRUART PASCAL</v>
          </cell>
          <cell r="E365" t="str">
            <v>M</v>
          </cell>
          <cell r="F365" t="str">
            <v>NEW TEAM MAULDE</v>
          </cell>
          <cell r="G365">
            <v>24976</v>
          </cell>
          <cell r="H365" t="str">
            <v>Adulte Masculin 50/59 ans</v>
          </cell>
          <cell r="J365" t="str">
            <v>05994058241</v>
          </cell>
        </row>
        <row r="366">
          <cell r="C366" t="str">
            <v>JE</v>
          </cell>
          <cell r="D366" t="str">
            <v>DRUART THIBAUT</v>
          </cell>
          <cell r="E366" t="str">
            <v>M</v>
          </cell>
          <cell r="F366" t="str">
            <v>VELO CLUB BAVAISIEN</v>
          </cell>
          <cell r="G366">
            <v>39642</v>
          </cell>
          <cell r="H366" t="str">
            <v>Jeune Masculin 13/14 ans</v>
          </cell>
          <cell r="J366" t="str">
            <v>05999109242</v>
          </cell>
        </row>
        <row r="367">
          <cell r="D367" t="str">
            <v>DRUART THOMAS</v>
          </cell>
          <cell r="E367" t="str">
            <v>M</v>
          </cell>
          <cell r="F367" t="str">
            <v>VELO CLUB BAVAISIEN</v>
          </cell>
          <cell r="G367">
            <v>40639</v>
          </cell>
          <cell r="H367" t="str">
            <v>Jeune Masculin 9/10 ans</v>
          </cell>
        </row>
        <row r="368">
          <cell r="D368" t="str">
            <v>DRUESNE DAMIEN</v>
          </cell>
          <cell r="E368" t="str">
            <v>M</v>
          </cell>
          <cell r="F368" t="str">
            <v>UNION SPORTIVE SAINT ANDRE</v>
          </cell>
          <cell r="G368">
            <v>30219</v>
          </cell>
          <cell r="H368" t="str">
            <v>Adulte Masculin 30/39 ans</v>
          </cell>
          <cell r="J368" t="str">
            <v>05996214970</v>
          </cell>
        </row>
        <row r="369">
          <cell r="D369" t="str">
            <v>DUBAR EDOUARD NICOLAS</v>
          </cell>
          <cell r="E369" t="str">
            <v>M</v>
          </cell>
          <cell r="F369" t="str">
            <v>VELO CLUB UNION HALLUIN</v>
          </cell>
          <cell r="G369">
            <v>22274</v>
          </cell>
          <cell r="H369" t="str">
            <v>Adulte Masculin 60 ans et plus</v>
          </cell>
          <cell r="J369" t="str">
            <v>05999100591</v>
          </cell>
        </row>
        <row r="370">
          <cell r="D370" t="str">
            <v>DUBRON GUILLAUME</v>
          </cell>
          <cell r="E370" t="str">
            <v>M</v>
          </cell>
          <cell r="F370" t="str">
            <v>ASSOCIATION CYCLISTE DE CUINCY</v>
          </cell>
          <cell r="G370">
            <v>29066</v>
          </cell>
          <cell r="H370" t="str">
            <v>Adulte Masculin 40/49 ans</v>
          </cell>
          <cell r="J370" t="str">
            <v>05999112315</v>
          </cell>
        </row>
        <row r="371">
          <cell r="D371" t="str">
            <v>DUCHEINE CLEMENT</v>
          </cell>
          <cell r="E371" t="str">
            <v>M</v>
          </cell>
          <cell r="F371" t="str">
            <v>TEAM PEVELE CAREMBAULT CYCLISME</v>
          </cell>
          <cell r="G371">
            <v>34347</v>
          </cell>
          <cell r="H371" t="str">
            <v>Adulte Masculin 20/29 ans</v>
          </cell>
          <cell r="J371" t="str">
            <v>05999115332</v>
          </cell>
        </row>
        <row r="372">
          <cell r="D372" t="str">
            <v>DUCHENNE BRUNO</v>
          </cell>
          <cell r="E372" t="str">
            <v>M</v>
          </cell>
          <cell r="F372" t="str">
            <v>U.C. CAPELLOISE FOURMIES</v>
          </cell>
          <cell r="G372">
            <v>23585</v>
          </cell>
          <cell r="H372" t="str">
            <v>Adulte Masculin 50/59 ans</v>
          </cell>
          <cell r="J372" t="str">
            <v>05999069649</v>
          </cell>
        </row>
        <row r="373">
          <cell r="D373" t="str">
            <v>DUCHENNE CORENTIN</v>
          </cell>
          <cell r="E373" t="str">
            <v>M</v>
          </cell>
          <cell r="F373" t="str">
            <v>U.C. CAPELLOISE FOURMIES</v>
          </cell>
          <cell r="G373">
            <v>36312</v>
          </cell>
          <cell r="H373" t="str">
            <v>Adulte Masculin 20/29 ans</v>
          </cell>
          <cell r="J373" t="str">
            <v>05999069650</v>
          </cell>
        </row>
        <row r="374">
          <cell r="D374" t="str">
            <v>DUCRON LAURENT</v>
          </cell>
          <cell r="E374" t="str">
            <v>M</v>
          </cell>
          <cell r="F374" t="str">
            <v>CLUB CYCLISTE VERLINGHEM</v>
          </cell>
          <cell r="G374">
            <v>24673</v>
          </cell>
          <cell r="H374" t="str">
            <v>Adulte Masculin 50/59 ans</v>
          </cell>
          <cell r="J374" t="str">
            <v>05999124704</v>
          </cell>
        </row>
        <row r="375">
          <cell r="D375" t="str">
            <v>DUCROT OWEN</v>
          </cell>
          <cell r="E375" t="str">
            <v>M</v>
          </cell>
          <cell r="F375" t="str">
            <v>VELO CLUB BAVAISIEN</v>
          </cell>
          <cell r="G375">
            <v>41299</v>
          </cell>
          <cell r="H375" t="str">
            <v>Jeune Masculin 7/8 ans</v>
          </cell>
        </row>
        <row r="376">
          <cell r="D376" t="str">
            <v>DUEZ ARMAND</v>
          </cell>
          <cell r="E376" t="str">
            <v>M</v>
          </cell>
          <cell r="F376" t="str">
            <v>UNION SPORTIVE SAINT ANDRE</v>
          </cell>
          <cell r="G376">
            <v>40564</v>
          </cell>
          <cell r="H376" t="str">
            <v>Jeune Masculin 9/10 ans</v>
          </cell>
        </row>
        <row r="377">
          <cell r="D377" t="str">
            <v>DUEZ GUILLAUME</v>
          </cell>
          <cell r="E377" t="str">
            <v>M</v>
          </cell>
          <cell r="F377" t="str">
            <v>UNION SPORTIVE SAINT ANDRE</v>
          </cell>
          <cell r="G377">
            <v>28028</v>
          </cell>
          <cell r="H377" t="str">
            <v>Adulte Masculin 40/49 ans</v>
          </cell>
          <cell r="J377" t="str">
            <v>05999086064</v>
          </cell>
        </row>
        <row r="378">
          <cell r="D378" t="str">
            <v>DUEZ SEBASTIEN</v>
          </cell>
          <cell r="E378" t="str">
            <v>M</v>
          </cell>
          <cell r="F378" t="str">
            <v>SAULZOIR MONTRECOURT CYCLING CLUB</v>
          </cell>
          <cell r="G378">
            <v>27799</v>
          </cell>
          <cell r="H378" t="str">
            <v>Adulte Masculin 40/49 ans</v>
          </cell>
          <cell r="J378" t="str">
            <v>05999111366</v>
          </cell>
        </row>
        <row r="379">
          <cell r="D379" t="str">
            <v>DUFOUR CORENTIN</v>
          </cell>
          <cell r="E379" t="str">
            <v>M</v>
          </cell>
          <cell r="F379" t="str">
            <v>CYCLO CLUB ORCHIES</v>
          </cell>
          <cell r="G379">
            <v>35174</v>
          </cell>
          <cell r="H379" t="str">
            <v>Adulte Masculin 20/29 ans</v>
          </cell>
          <cell r="J379" t="str">
            <v>05999120845</v>
          </cell>
        </row>
        <row r="380">
          <cell r="D380" t="str">
            <v>DUFOUR JULIEN</v>
          </cell>
          <cell r="E380" t="str">
            <v>M</v>
          </cell>
          <cell r="F380" t="str">
            <v>TEAM SPECIALIZED LILLE</v>
          </cell>
          <cell r="G380">
            <v>32364</v>
          </cell>
          <cell r="H380" t="str">
            <v>Adulte Masculin 30/39 ans</v>
          </cell>
          <cell r="J380" t="str">
            <v>05999025680</v>
          </cell>
        </row>
        <row r="381">
          <cell r="D381" t="str">
            <v>DUFOUR MICHEL</v>
          </cell>
          <cell r="E381" t="str">
            <v>M</v>
          </cell>
          <cell r="F381" t="str">
            <v>SAULZOIR MONTRECOURT CYCLING CLUB</v>
          </cell>
          <cell r="G381">
            <v>24984</v>
          </cell>
          <cell r="H381" t="str">
            <v>Adulte Masculin 50/59 ans</v>
          </cell>
          <cell r="J381" t="str">
            <v>05999029177</v>
          </cell>
        </row>
        <row r="382">
          <cell r="D382" t="str">
            <v>DUFOUR REMI</v>
          </cell>
          <cell r="E382" t="str">
            <v>M</v>
          </cell>
          <cell r="F382" t="str">
            <v>VELO CLUB UNION HALLUIN</v>
          </cell>
          <cell r="G382">
            <v>38120</v>
          </cell>
          <cell r="H382" t="str">
            <v>Adulte Masculin 17/19 ans</v>
          </cell>
          <cell r="J382" t="str">
            <v>05999025195</v>
          </cell>
        </row>
        <row r="383">
          <cell r="D383" t="str">
            <v>DUFOUR SYLVAIN</v>
          </cell>
          <cell r="E383" t="str">
            <v>M</v>
          </cell>
          <cell r="F383" t="str">
            <v>VELO CLUB UNION HALLUIN</v>
          </cell>
          <cell r="G383">
            <v>27082</v>
          </cell>
          <cell r="H383" t="str">
            <v>Adulte Masculin 40/49 ans</v>
          </cell>
          <cell r="J383" t="str">
            <v>05999025196</v>
          </cell>
        </row>
        <row r="384">
          <cell r="C384" t="str">
            <v>JE</v>
          </cell>
          <cell r="D384" t="str">
            <v>DUFOUR TOM</v>
          </cell>
          <cell r="E384" t="str">
            <v>M</v>
          </cell>
          <cell r="F384" t="str">
            <v>GAZ ELEC CLUB DE DOUAI</v>
          </cell>
          <cell r="G384">
            <v>38770</v>
          </cell>
          <cell r="H384" t="str">
            <v>Jeune Masculin 15/16 ans</v>
          </cell>
          <cell r="J384" t="str">
            <v>05999126971</v>
          </cell>
        </row>
        <row r="385">
          <cell r="D385" t="str">
            <v>DUJARDIN JEAN</v>
          </cell>
          <cell r="E385" t="str">
            <v>M</v>
          </cell>
          <cell r="F385" t="str">
            <v>ESPOIR CYCLISTE WAMBRECHIES MARQUETTE</v>
          </cell>
          <cell r="G385">
            <v>24466</v>
          </cell>
          <cell r="H385" t="str">
            <v>Adulte Masculin 50/59 ans</v>
          </cell>
          <cell r="J385" t="str">
            <v>05999126985</v>
          </cell>
        </row>
        <row r="386">
          <cell r="D386" t="str">
            <v>DUJARDIN LAURENT</v>
          </cell>
          <cell r="E386" t="str">
            <v>M</v>
          </cell>
          <cell r="F386" t="str">
            <v>VELO CLUB UNION HALLUIN</v>
          </cell>
          <cell r="G386">
            <v>24345</v>
          </cell>
          <cell r="H386" t="str">
            <v>Adulte Masculin 50/59 ans</v>
          </cell>
          <cell r="J386" t="str">
            <v>05994064243</v>
          </cell>
        </row>
        <row r="387">
          <cell r="D387" t="str">
            <v>DUMONT SYLVAIN</v>
          </cell>
          <cell r="E387" t="str">
            <v>M</v>
          </cell>
          <cell r="F387" t="str">
            <v>ESPOIR CYCLISTE WAMBRECHIES MARQUETTE</v>
          </cell>
          <cell r="G387">
            <v>31332</v>
          </cell>
          <cell r="H387" t="str">
            <v>Adulte Masculin 30/39 ans</v>
          </cell>
          <cell r="J387" t="str">
            <v>05999013018</v>
          </cell>
        </row>
        <row r="388">
          <cell r="C388" t="str">
            <v>JE</v>
          </cell>
          <cell r="D388" t="str">
            <v>DUMORTIER TOM</v>
          </cell>
          <cell r="E388" t="str">
            <v>M</v>
          </cell>
          <cell r="F388" t="str">
            <v>CYCLO CLUB WAVRIN</v>
          </cell>
          <cell r="G388">
            <v>39558</v>
          </cell>
          <cell r="H388" t="str">
            <v>Jeune Masculin 13/14 ans</v>
          </cell>
          <cell r="J388" t="str">
            <v>05999119909</v>
          </cell>
        </row>
        <row r="389">
          <cell r="D389" t="str">
            <v>DUPIRE REMI</v>
          </cell>
          <cell r="E389" t="str">
            <v>M</v>
          </cell>
          <cell r="F389" t="str">
            <v>TEAM TOMASINA WAMBRECHIES</v>
          </cell>
          <cell r="G389">
            <v>36547</v>
          </cell>
          <cell r="H389" t="str">
            <v>Adulte Masculin 20/29 ans</v>
          </cell>
          <cell r="J389" t="str">
            <v>05999075214</v>
          </cell>
        </row>
        <row r="390">
          <cell r="C390" t="str">
            <v>JE</v>
          </cell>
          <cell r="D390" t="str">
            <v>DUPOND LAURICK</v>
          </cell>
          <cell r="E390" t="str">
            <v>M</v>
          </cell>
          <cell r="F390" t="str">
            <v>CAMPHIN EN CAREMBAULT CYCLING TEAM</v>
          </cell>
          <cell r="G390">
            <v>38433</v>
          </cell>
          <cell r="H390" t="str">
            <v>Jeune Masculin 15/16 ans</v>
          </cell>
          <cell r="J390" t="str">
            <v>05999074870</v>
          </cell>
        </row>
        <row r="391">
          <cell r="D391" t="str">
            <v>DUPONT DAMIEN</v>
          </cell>
          <cell r="E391" t="str">
            <v>M</v>
          </cell>
          <cell r="F391" t="str">
            <v>CYCLO CLUB ORCHIES</v>
          </cell>
          <cell r="G391">
            <v>26060</v>
          </cell>
          <cell r="H391" t="str">
            <v>Adulte Masculin 50/59 ans</v>
          </cell>
          <cell r="J391" t="str">
            <v>05965164040</v>
          </cell>
        </row>
        <row r="392">
          <cell r="D392" t="str">
            <v>DUPONT OCTAVIE</v>
          </cell>
          <cell r="E392" t="str">
            <v>F</v>
          </cell>
          <cell r="F392" t="str">
            <v>VELO CLUB UNION HALLUIN</v>
          </cell>
          <cell r="G392">
            <v>41368</v>
          </cell>
          <cell r="H392"/>
        </row>
        <row r="393">
          <cell r="D393" t="str">
            <v>DUPONT REMI</v>
          </cell>
          <cell r="E393" t="str">
            <v>M</v>
          </cell>
          <cell r="F393" t="str">
            <v>RESILIENCE CLUB</v>
          </cell>
          <cell r="G393">
            <v>37606</v>
          </cell>
          <cell r="H393" t="str">
            <v>Adulte Masculin 17/19 ans</v>
          </cell>
          <cell r="J393" t="str">
            <v>05999014975</v>
          </cell>
        </row>
        <row r="394">
          <cell r="D394" t="str">
            <v>DUPONT RONALD</v>
          </cell>
          <cell r="E394" t="str">
            <v>M</v>
          </cell>
          <cell r="F394" t="str">
            <v>UNION SPORTIVE VALENCIENNES MARLY</v>
          </cell>
          <cell r="G394">
            <v>25814</v>
          </cell>
          <cell r="H394" t="str">
            <v>Adulte Masculin 50/59 ans</v>
          </cell>
          <cell r="J394" t="str">
            <v>05996216342</v>
          </cell>
        </row>
        <row r="395">
          <cell r="D395" t="str">
            <v>DUPONT XAVIER</v>
          </cell>
          <cell r="E395" t="str">
            <v>M</v>
          </cell>
          <cell r="F395" t="str">
            <v>LINSELLES CYCLISME</v>
          </cell>
          <cell r="G395">
            <v>33015</v>
          </cell>
          <cell r="H395" t="str">
            <v>Adulte Masculin 30/39 ans</v>
          </cell>
          <cell r="J395" t="str">
            <v>05999112677</v>
          </cell>
        </row>
        <row r="396">
          <cell r="D396" t="str">
            <v>DUPUIS VALENTIN</v>
          </cell>
          <cell r="E396" t="str">
            <v>M</v>
          </cell>
          <cell r="F396" t="str">
            <v>NEW TEAM MAULDE</v>
          </cell>
          <cell r="G396">
            <v>36061</v>
          </cell>
          <cell r="H396" t="str">
            <v>Adulte Masculin 20/29 ans</v>
          </cell>
          <cell r="J396" t="str">
            <v>05999124133</v>
          </cell>
        </row>
        <row r="397">
          <cell r="C397" t="str">
            <v>FE</v>
          </cell>
          <cell r="D397" t="str">
            <v>DUQUENNOY KIMBERLAY</v>
          </cell>
          <cell r="E397" t="str">
            <v>F</v>
          </cell>
          <cell r="F397" t="str">
            <v>UNION SPORTIVE SAINT ANDRE</v>
          </cell>
          <cell r="G397">
            <v>36218</v>
          </cell>
          <cell r="H397" t="str">
            <v>Adulte Féminin 17/29 ans</v>
          </cell>
          <cell r="J397" t="str">
            <v>05996216327</v>
          </cell>
        </row>
        <row r="398">
          <cell r="D398" t="str">
            <v>DUQUENNOY MARC</v>
          </cell>
          <cell r="E398" t="str">
            <v>M</v>
          </cell>
          <cell r="F398" t="str">
            <v>UNION SPORTIVE SAINT ANDRE</v>
          </cell>
          <cell r="G398">
            <v>20995</v>
          </cell>
          <cell r="H398" t="str">
            <v>Adulte Masculin 60 ans et plus</v>
          </cell>
          <cell r="J398" t="str">
            <v>05999124419</v>
          </cell>
        </row>
        <row r="399">
          <cell r="D399" t="str">
            <v>DUQUENNOY TOMMY</v>
          </cell>
          <cell r="E399" t="str">
            <v>M</v>
          </cell>
          <cell r="F399" t="str">
            <v>UNION SPORTIVE SAINT ANDRE</v>
          </cell>
          <cell r="G399">
            <v>37237</v>
          </cell>
          <cell r="H399" t="str">
            <v>Adulte Masculin 20/29 ans</v>
          </cell>
          <cell r="J399" t="str">
            <v>05999097974</v>
          </cell>
        </row>
        <row r="400">
          <cell r="D400" t="str">
            <v>DUQUESNOY MATHIS</v>
          </cell>
          <cell r="E400" t="str">
            <v>M</v>
          </cell>
          <cell r="F400" t="str">
            <v>TEAM BIKE PRESEAU</v>
          </cell>
          <cell r="G400">
            <v>35976</v>
          </cell>
          <cell r="H400" t="str">
            <v>Adulte Masculin 20/29 ans</v>
          </cell>
          <cell r="J400" t="str">
            <v>05999111165</v>
          </cell>
        </row>
        <row r="401">
          <cell r="D401" t="str">
            <v>DURIEZ FREDERIC</v>
          </cell>
          <cell r="E401" t="str">
            <v>M</v>
          </cell>
          <cell r="F401" t="str">
            <v>CAMPHIN EN CAREMBAULT CYCLING TEAM</v>
          </cell>
          <cell r="G401">
            <v>24179</v>
          </cell>
          <cell r="H401" t="str">
            <v>Adulte Masculin 50/59 ans</v>
          </cell>
          <cell r="J401" t="str">
            <v>05999123931</v>
          </cell>
        </row>
        <row r="402">
          <cell r="D402" t="str">
            <v>DURIEZ LAURENT</v>
          </cell>
          <cell r="E402" t="str">
            <v>M</v>
          </cell>
          <cell r="F402" t="str">
            <v>CYCLO CLUB WAVRIN</v>
          </cell>
          <cell r="G402">
            <v>23837</v>
          </cell>
          <cell r="H402" t="str">
            <v>Adulte Masculin 50/59 ans</v>
          </cell>
          <cell r="J402" t="str">
            <v>05905210227</v>
          </cell>
        </row>
        <row r="403">
          <cell r="D403" t="str">
            <v>DURIEZ THEODORE</v>
          </cell>
          <cell r="E403" t="str">
            <v>M</v>
          </cell>
          <cell r="F403" t="str">
            <v>CAMPHIN EN CAREMBAULT CYCLING TEAM</v>
          </cell>
          <cell r="G403">
            <v>35283</v>
          </cell>
          <cell r="H403" t="str">
            <v>Adulte Masculin 20/29 ans</v>
          </cell>
          <cell r="J403" t="str">
            <v>05999110796</v>
          </cell>
        </row>
        <row r="404">
          <cell r="D404" t="str">
            <v>DUSSERRE ALEXANDRE</v>
          </cell>
          <cell r="E404" t="str">
            <v>M</v>
          </cell>
          <cell r="F404" t="str">
            <v>FENAIN CYCLO CLUB</v>
          </cell>
          <cell r="G404">
            <v>30594</v>
          </cell>
          <cell r="H404" t="str">
            <v>Adulte Masculin 30/39 ans</v>
          </cell>
          <cell r="J404" t="str">
            <v>05999109573</v>
          </cell>
        </row>
        <row r="405">
          <cell r="D405" t="str">
            <v>DUTERTE CORENTIN</v>
          </cell>
          <cell r="E405" t="str">
            <v>M</v>
          </cell>
          <cell r="F405" t="str">
            <v>GAZ ELEC CLUB DE DOUAI</v>
          </cell>
          <cell r="G405">
            <v>38114</v>
          </cell>
          <cell r="H405" t="str">
            <v>Adulte Masculin 17/19 ans</v>
          </cell>
          <cell r="J405" t="str">
            <v>05999120692</v>
          </cell>
        </row>
        <row r="406">
          <cell r="D406" t="str">
            <v>DUTOMBOIS MATHEO</v>
          </cell>
          <cell r="E406" t="str">
            <v>M</v>
          </cell>
          <cell r="F406" t="str">
            <v>CYCLO CLUB ORCHIES</v>
          </cell>
          <cell r="G406">
            <v>37659</v>
          </cell>
          <cell r="H406" t="str">
            <v>Adulte Masculin 17/19 ans</v>
          </cell>
          <cell r="J406" t="str">
            <v>05999097710</v>
          </cell>
        </row>
        <row r="407">
          <cell r="D407" t="str">
            <v>DUTOMBOIS SAMUEL</v>
          </cell>
          <cell r="E407" t="str">
            <v>M</v>
          </cell>
          <cell r="F407" t="str">
            <v>CYCLO CLUB ORCHIES</v>
          </cell>
          <cell r="G407">
            <v>28025</v>
          </cell>
          <cell r="H407" t="str">
            <v>Adulte Masculin 40/49 ans</v>
          </cell>
          <cell r="J407" t="str">
            <v>05994054446</v>
          </cell>
        </row>
        <row r="408">
          <cell r="D408" t="str">
            <v>DUTRANOIT THEO</v>
          </cell>
          <cell r="E408" t="str">
            <v>M</v>
          </cell>
          <cell r="F408" t="str">
            <v>ETOILE CYCLISTE LIEU ST AMAND</v>
          </cell>
          <cell r="G408">
            <v>37631</v>
          </cell>
          <cell r="H408" t="str">
            <v>Adulte Masculin 17/19 ans</v>
          </cell>
        </row>
        <row r="409">
          <cell r="D409" t="str">
            <v>DUVAL NICOLAS</v>
          </cell>
          <cell r="E409" t="str">
            <v>M</v>
          </cell>
          <cell r="F409" t="str">
            <v>ESPOIR CYCLISTE WAMBRECHIES MARQUETTE</v>
          </cell>
          <cell r="G409">
            <v>32920</v>
          </cell>
          <cell r="H409" t="str">
            <v>Adulte Masculin 30/39 ans</v>
          </cell>
          <cell r="J409" t="str">
            <v>05999126983</v>
          </cell>
        </row>
        <row r="410">
          <cell r="D410" t="str">
            <v>DZIEMBOWSKI QUENTIN</v>
          </cell>
          <cell r="E410" t="str">
            <v>M</v>
          </cell>
          <cell r="F410" t="str">
            <v>UNION SPORTIVE VALENCIENNES MARLY</v>
          </cell>
          <cell r="G410">
            <v>35508</v>
          </cell>
          <cell r="H410" t="str">
            <v>Adulte Masculin 20/29 ans</v>
          </cell>
          <cell r="J410" t="str">
            <v>05999012936</v>
          </cell>
        </row>
        <row r="411">
          <cell r="D411" t="str">
            <v>ENGLEBERT DOMINIQUE</v>
          </cell>
          <cell r="E411" t="str">
            <v>M</v>
          </cell>
          <cell r="F411" t="str">
            <v>U.C. CAPELLOISE FOURMIES</v>
          </cell>
          <cell r="G411">
            <v>19325</v>
          </cell>
          <cell r="H411" t="str">
            <v>Adulte Masculin 60 ans et plus</v>
          </cell>
          <cell r="J411" t="str">
            <v>05999111723</v>
          </cell>
        </row>
        <row r="412">
          <cell r="D412" t="str">
            <v>EVRARD JEREMY</v>
          </cell>
          <cell r="E412" t="str">
            <v>M</v>
          </cell>
          <cell r="F412" t="str">
            <v>TEAM PEVELE CAREMBAULT CYCLISME</v>
          </cell>
          <cell r="G412">
            <v>30404</v>
          </cell>
          <cell r="H412" t="str">
            <v>Adulte Masculin 30/39 ans</v>
          </cell>
          <cell r="J412" t="str">
            <v>05999113181</v>
          </cell>
        </row>
        <row r="413">
          <cell r="D413" t="str">
            <v>FARTEK DAVID</v>
          </cell>
          <cell r="E413" t="str">
            <v>M</v>
          </cell>
          <cell r="F413" t="str">
            <v>CYCLING THUN L'EVEQUE</v>
          </cell>
          <cell r="G413">
            <v>29351</v>
          </cell>
          <cell r="H413" t="str">
            <v>Adulte Masculin 40/49 ans</v>
          </cell>
          <cell r="J413" t="str">
            <v>05999021141</v>
          </cell>
        </row>
        <row r="414">
          <cell r="D414" t="str">
            <v>FARTEK DÉBORAH</v>
          </cell>
          <cell r="E414" t="str">
            <v>F</v>
          </cell>
          <cell r="F414" t="str">
            <v>CYCLING THUN L'EVEQUE</v>
          </cell>
          <cell r="G414">
            <v>41138</v>
          </cell>
          <cell r="H414" t="str">
            <v>Jeune Féminin 9/10 ans</v>
          </cell>
        </row>
        <row r="415">
          <cell r="D415" t="str">
            <v>FARTEK LEA</v>
          </cell>
          <cell r="E415" t="str">
            <v>F</v>
          </cell>
          <cell r="F415" t="str">
            <v>CYCLING THUN L'EVEQUE</v>
          </cell>
          <cell r="G415">
            <v>40029</v>
          </cell>
          <cell r="H415" t="str">
            <v>Jeune Féminin 11/12 ans</v>
          </cell>
        </row>
        <row r="416">
          <cell r="C416" t="str">
            <v>JE</v>
          </cell>
          <cell r="D416" t="str">
            <v>FAUCONNIER LEONIE</v>
          </cell>
          <cell r="E416" t="str">
            <v>F</v>
          </cell>
          <cell r="F416" t="str">
            <v>ASSOCIATION CYCLISTE D'ETROEUNGT</v>
          </cell>
          <cell r="G416">
            <v>38889</v>
          </cell>
          <cell r="H416" t="str">
            <v>Jeune Féminin 15/16 ans</v>
          </cell>
          <cell r="J416" t="str">
            <v>05999124735</v>
          </cell>
        </row>
        <row r="417">
          <cell r="D417" t="str">
            <v>FAUCRET VALENTIN</v>
          </cell>
          <cell r="E417" t="str">
            <v>M</v>
          </cell>
          <cell r="F417" t="str">
            <v>VELO CLUB SOLESMES</v>
          </cell>
          <cell r="G417">
            <v>37672</v>
          </cell>
          <cell r="H417" t="str">
            <v>Adulte Masculin 17/19 ans</v>
          </cell>
          <cell r="J417" t="str">
            <v>05999124727</v>
          </cell>
        </row>
        <row r="418">
          <cell r="D418" t="str">
            <v>FERRO ORAZIO</v>
          </cell>
          <cell r="E418" t="str">
            <v>M</v>
          </cell>
          <cell r="F418" t="str">
            <v>TEAM B.B.L. HERGNIES</v>
          </cell>
          <cell r="G418">
            <v>37166</v>
          </cell>
          <cell r="H418" t="str">
            <v>Adulte Masculin 20/29 ans</v>
          </cell>
          <cell r="J418" t="str">
            <v>05999023389</v>
          </cell>
        </row>
        <row r="419">
          <cell r="D419" t="str">
            <v>FIEVET VALENTIN</v>
          </cell>
          <cell r="E419" t="str">
            <v>M</v>
          </cell>
          <cell r="F419" t="str">
            <v>RESILIENCE CLUB</v>
          </cell>
          <cell r="G419">
            <v>32720</v>
          </cell>
          <cell r="H419" t="str">
            <v>Adulte Masculin 30/39 ans</v>
          </cell>
          <cell r="J419" t="str">
            <v>05999123944</v>
          </cell>
        </row>
        <row r="420">
          <cell r="D420" t="str">
            <v>FILBIEN CHRISTOPHE</v>
          </cell>
          <cell r="E420" t="str">
            <v>M</v>
          </cell>
          <cell r="F420" t="str">
            <v>RESILIENCE CLUB</v>
          </cell>
          <cell r="G420">
            <v>26727</v>
          </cell>
          <cell r="H420" t="str">
            <v>Adulte Masculin 40/49 ans</v>
          </cell>
          <cell r="J420" t="str">
            <v>05999126419</v>
          </cell>
        </row>
        <row r="421">
          <cell r="D421" t="str">
            <v>FINEZ DIDIER</v>
          </cell>
          <cell r="E421" t="str">
            <v>M</v>
          </cell>
          <cell r="F421" t="str">
            <v>AMICALE LAIQUE SPORTIVE  ROEULX</v>
          </cell>
          <cell r="G421">
            <v>22017</v>
          </cell>
          <cell r="H421" t="str">
            <v>Adulte Masculin 60 ans et plus</v>
          </cell>
          <cell r="J421" t="str">
            <v>05996226755</v>
          </cell>
        </row>
        <row r="422">
          <cell r="D422" t="str">
            <v>FLAHAUT DENIS</v>
          </cell>
          <cell r="E422" t="str">
            <v>M</v>
          </cell>
          <cell r="F422" t="str">
            <v>ETOILE CYCLISTE LIEU ST AMAND</v>
          </cell>
          <cell r="G422">
            <v>28822</v>
          </cell>
          <cell r="H422" t="str">
            <v>Adulte Masculin 40/49 ans</v>
          </cell>
          <cell r="J422" t="str">
            <v>05999120514</v>
          </cell>
        </row>
        <row r="423">
          <cell r="D423" t="str">
            <v>FLAHAUT ILAN</v>
          </cell>
          <cell r="E423" t="str">
            <v>M</v>
          </cell>
          <cell r="F423" t="str">
            <v>ETOILE CYCLISTE LIEU ST AMAND</v>
          </cell>
          <cell r="G423">
            <v>41277</v>
          </cell>
          <cell r="H423" t="str">
            <v>Jeune Masculin 7/8 ans</v>
          </cell>
        </row>
        <row r="424">
          <cell r="D424" t="str">
            <v>FLITZ ERIC</v>
          </cell>
          <cell r="E424" t="str">
            <v>M</v>
          </cell>
          <cell r="F424" t="str">
            <v>RESILIENCE CLUB</v>
          </cell>
          <cell r="G424">
            <v>24889</v>
          </cell>
          <cell r="H424" t="str">
            <v>Adulte Masculin 50/59 ans</v>
          </cell>
          <cell r="J424" t="str">
            <v>05999126190</v>
          </cell>
        </row>
        <row r="425">
          <cell r="C425" t="str">
            <v>JE</v>
          </cell>
          <cell r="D425" t="str">
            <v>FLOUR ENZO</v>
          </cell>
          <cell r="E425" t="str">
            <v>M</v>
          </cell>
          <cell r="F425" t="str">
            <v>ETOILE CYCLISTE TOURCOING</v>
          </cell>
          <cell r="G425">
            <v>39419</v>
          </cell>
          <cell r="H425" t="str">
            <v>Jeune Masculin 13/14 ans</v>
          </cell>
          <cell r="J425" t="str">
            <v>05999124120</v>
          </cell>
        </row>
        <row r="426">
          <cell r="D426" t="str">
            <v>FLOUR FLORIAN</v>
          </cell>
          <cell r="E426" t="str">
            <v>M</v>
          </cell>
          <cell r="F426" t="str">
            <v>ETOILE CYCLISTE TOURCOING</v>
          </cell>
          <cell r="G426">
            <v>38263</v>
          </cell>
          <cell r="H426" t="str">
            <v>Adulte Masculin 17/19 ans</v>
          </cell>
          <cell r="J426" t="str">
            <v>05999084985</v>
          </cell>
        </row>
        <row r="427">
          <cell r="C427" t="str">
            <v>JE</v>
          </cell>
          <cell r="D427" t="str">
            <v>FOINANT BAPTISTE</v>
          </cell>
          <cell r="E427" t="str">
            <v>M</v>
          </cell>
          <cell r="F427" t="str">
            <v>VELO CLUB DE L'ESCAUT ANZIN</v>
          </cell>
          <cell r="G427">
            <v>39540</v>
          </cell>
          <cell r="H427" t="str">
            <v>Jeune Masculin 13/14 ans</v>
          </cell>
          <cell r="J427" t="str">
            <v>05999124524</v>
          </cell>
        </row>
        <row r="428">
          <cell r="C428" t="str">
            <v>JE</v>
          </cell>
          <cell r="D428" t="str">
            <v>FOINANT ELISE</v>
          </cell>
          <cell r="E428" t="str">
            <v>F</v>
          </cell>
          <cell r="F428" t="str">
            <v>VELO CLUB DE L'ESCAUT ANZIN</v>
          </cell>
          <cell r="G428">
            <v>38484</v>
          </cell>
          <cell r="H428" t="str">
            <v>Jeune Féminin 15/16 ans</v>
          </cell>
          <cell r="J428" t="str">
            <v>05999117357</v>
          </cell>
        </row>
        <row r="429">
          <cell r="D429" t="str">
            <v>FOLLET LOIC</v>
          </cell>
          <cell r="E429" t="str">
            <v>M</v>
          </cell>
          <cell r="F429" t="str">
            <v>CYCLO CLUB WAVRIN</v>
          </cell>
          <cell r="G429">
            <v>37236</v>
          </cell>
          <cell r="H429" t="str">
            <v>Adulte Masculin 20/29 ans</v>
          </cell>
          <cell r="J429" t="str">
            <v>05999125138</v>
          </cell>
        </row>
        <row r="430">
          <cell r="D430" t="str">
            <v>FONTAINE NOA</v>
          </cell>
          <cell r="E430" t="str">
            <v>M</v>
          </cell>
          <cell r="F430" t="str">
            <v>HAVELUY CYCLO CLUB</v>
          </cell>
          <cell r="G430">
            <v>40983</v>
          </cell>
          <cell r="H430" t="str">
            <v>Jeune Masculin 9/10 ans</v>
          </cell>
        </row>
        <row r="431">
          <cell r="D431" t="str">
            <v>FONTAINE STEPHANE</v>
          </cell>
          <cell r="E431" t="str">
            <v>M</v>
          </cell>
          <cell r="F431" t="str">
            <v>ETOILE CYCLISTE FEIGNIES</v>
          </cell>
          <cell r="G431">
            <v>26566</v>
          </cell>
          <cell r="H431" t="str">
            <v>Adulte Masculin 40/49 ans</v>
          </cell>
          <cell r="J431" t="str">
            <v>05999024845</v>
          </cell>
        </row>
        <row r="432">
          <cell r="D432" t="str">
            <v>FONTAINE THOMAS</v>
          </cell>
          <cell r="E432" t="str">
            <v>M</v>
          </cell>
          <cell r="F432" t="str">
            <v>ETOILE CYCLISTE FEIGNIES</v>
          </cell>
          <cell r="G432">
            <v>29567</v>
          </cell>
          <cell r="H432" t="str">
            <v>Adulte Masculin 40/49 ans</v>
          </cell>
          <cell r="J432" t="str">
            <v>05999024844</v>
          </cell>
        </row>
        <row r="433">
          <cell r="D433" t="str">
            <v>FOULON ANDRE</v>
          </cell>
          <cell r="E433" t="str">
            <v>M</v>
          </cell>
          <cell r="F433" t="str">
            <v>TEAM DECOPUB PROVILLE</v>
          </cell>
          <cell r="G433">
            <v>21494</v>
          </cell>
          <cell r="H433" t="str">
            <v>Adulte Masculin 60 ans et plus</v>
          </cell>
          <cell r="J433" t="str">
            <v>05999084860</v>
          </cell>
        </row>
        <row r="434">
          <cell r="D434" t="str">
            <v>FOURMANOIR JEAN MARIE</v>
          </cell>
          <cell r="E434" t="str">
            <v>M</v>
          </cell>
          <cell r="F434" t="str">
            <v>CLUB DES SUPPORTERS CYCLISTES FERRIEROIS</v>
          </cell>
          <cell r="G434">
            <v>21762</v>
          </cell>
          <cell r="H434" t="str">
            <v>Adulte Masculin 60 ans et plus</v>
          </cell>
          <cell r="J434" t="str">
            <v>05999090516</v>
          </cell>
        </row>
        <row r="435">
          <cell r="D435" t="str">
            <v>FOURNIER AXEL</v>
          </cell>
          <cell r="E435" t="str">
            <v>M</v>
          </cell>
          <cell r="F435" t="str">
            <v>ETOILE CYCLISTE FEIGNIES</v>
          </cell>
          <cell r="G435">
            <v>32627</v>
          </cell>
          <cell r="H435" t="str">
            <v>Adulte Masculin 30/39 ans</v>
          </cell>
          <cell r="J435" t="str">
            <v>05999122578</v>
          </cell>
        </row>
        <row r="436">
          <cell r="D436" t="str">
            <v>FOURNIER DAVID</v>
          </cell>
          <cell r="E436" t="str">
            <v>M</v>
          </cell>
          <cell r="F436" t="str">
            <v>ETOILE CYCLISTE FEIGNIES</v>
          </cell>
          <cell r="G436">
            <v>31910</v>
          </cell>
          <cell r="H436" t="str">
            <v>Adulte Masculin 30/39 ans</v>
          </cell>
          <cell r="J436" t="str">
            <v>05999119882</v>
          </cell>
        </row>
        <row r="437">
          <cell r="D437" t="str">
            <v>FOURNIVAL NICOLAS</v>
          </cell>
          <cell r="E437" t="str">
            <v>M</v>
          </cell>
          <cell r="F437" t="str">
            <v>UNION VELOCIPEDIQUE FOURMISIENNE</v>
          </cell>
          <cell r="G437">
            <v>35579</v>
          </cell>
          <cell r="H437" t="str">
            <v>Adulte Masculin 20/29 ans</v>
          </cell>
          <cell r="J437" t="str">
            <v>05996224016</v>
          </cell>
        </row>
        <row r="438">
          <cell r="D438" t="str">
            <v>FRANCOIS AYMERIC</v>
          </cell>
          <cell r="E438" t="str">
            <v>M</v>
          </cell>
          <cell r="F438" t="str">
            <v>CAMPHIN EN CAREMBAULT CYCLING TEAM</v>
          </cell>
          <cell r="G438">
            <v>37301</v>
          </cell>
          <cell r="H438" t="str">
            <v>Adulte Masculin 17/19 ans</v>
          </cell>
          <cell r="J438" t="str">
            <v>05904842870</v>
          </cell>
        </row>
        <row r="439">
          <cell r="D439" t="str">
            <v>FRANCOIS MICHAEL</v>
          </cell>
          <cell r="E439" t="str">
            <v>M</v>
          </cell>
          <cell r="F439" t="str">
            <v>ETOILE CYCLISTE TOURCOING</v>
          </cell>
          <cell r="G439">
            <v>24770</v>
          </cell>
          <cell r="H439" t="str">
            <v>Adulte Masculin 50/59 ans</v>
          </cell>
          <cell r="J439" t="str">
            <v>05999021760</v>
          </cell>
        </row>
        <row r="440">
          <cell r="C440" t="str">
            <v>JE</v>
          </cell>
          <cell r="D440" t="str">
            <v>FRANCOIS PIERRE</v>
          </cell>
          <cell r="E440" t="str">
            <v>M</v>
          </cell>
          <cell r="F440" t="str">
            <v>ETOILE CYCLISTE TOURCOING</v>
          </cell>
          <cell r="G440">
            <v>38584</v>
          </cell>
          <cell r="H440" t="str">
            <v>Jeune Masculin 15/16 ans</v>
          </cell>
          <cell r="J440" t="str">
            <v>05999021764</v>
          </cell>
        </row>
        <row r="441">
          <cell r="C441" t="str">
            <v>JE</v>
          </cell>
          <cell r="D441" t="str">
            <v>FRANCOIS VALENTIN</v>
          </cell>
          <cell r="E441" t="str">
            <v>M</v>
          </cell>
          <cell r="F441" t="str">
            <v>ETOILE CYCLISTE TOURCOING</v>
          </cell>
          <cell r="G441">
            <v>38584</v>
          </cell>
          <cell r="H441" t="str">
            <v>Jeune Masculin 15/16 ans</v>
          </cell>
          <cell r="J441" t="str">
            <v>05999021763</v>
          </cell>
        </row>
        <row r="442">
          <cell r="D442" t="str">
            <v>FREHAUT ANTONIN</v>
          </cell>
          <cell r="E442" t="str">
            <v>M</v>
          </cell>
          <cell r="F442" t="str">
            <v>UNION CYCLISTE SOLRE LE CHATEAU</v>
          </cell>
          <cell r="G442">
            <v>41656</v>
          </cell>
          <cell r="H442" t="str">
            <v>Jeune Masculin 7/8 ans</v>
          </cell>
        </row>
        <row r="443">
          <cell r="D443" t="str">
            <v>FREHAUT ELIOT</v>
          </cell>
          <cell r="E443" t="str">
            <v>M</v>
          </cell>
          <cell r="F443" t="str">
            <v>UNION CYCLISTE SOLRE LE CHATEAU</v>
          </cell>
          <cell r="G443">
            <v>40939</v>
          </cell>
          <cell r="H443" t="str">
            <v>Jeune Masculin 9/10 ans</v>
          </cell>
        </row>
        <row r="444">
          <cell r="D444" t="str">
            <v>FREHAUT LIONEL</v>
          </cell>
          <cell r="E444" t="str">
            <v>M</v>
          </cell>
          <cell r="F444" t="str">
            <v>UNION CYCLISTE SOLRE LE CHATEAU</v>
          </cell>
          <cell r="G444">
            <v>30930</v>
          </cell>
          <cell r="H444" t="str">
            <v>Adulte Masculin 30/39 ans</v>
          </cell>
          <cell r="J444" t="str">
            <v>05999113565</v>
          </cell>
        </row>
        <row r="445">
          <cell r="D445" t="str">
            <v>FREROT FRANCK</v>
          </cell>
          <cell r="E445" t="str">
            <v>M</v>
          </cell>
          <cell r="F445" t="str">
            <v>U.C. CAPELLOISE FOURMIES</v>
          </cell>
          <cell r="G445">
            <v>25486</v>
          </cell>
          <cell r="H445" t="str">
            <v>Adulte Masculin 50/59 ans</v>
          </cell>
          <cell r="J445" t="str">
            <v>05999069653</v>
          </cell>
        </row>
        <row r="446">
          <cell r="D446" t="str">
            <v>FRISON AURELIEN</v>
          </cell>
          <cell r="E446" t="str">
            <v>M</v>
          </cell>
          <cell r="F446" t="str">
            <v>ASSOCIATION CYCLISTE D'ETROEUNGT</v>
          </cell>
          <cell r="G446">
            <v>30817</v>
          </cell>
          <cell r="H446" t="str">
            <v>Adulte Masculin 30/39 ans</v>
          </cell>
          <cell r="J446" t="str">
            <v>05999123948</v>
          </cell>
        </row>
        <row r="447">
          <cell r="D447" t="str">
            <v>FROMENT NICOLAS</v>
          </cell>
          <cell r="E447" t="str">
            <v>M</v>
          </cell>
          <cell r="F447" t="str">
            <v>ETOILE CYCLISTE FEIGNIES</v>
          </cell>
          <cell r="G447">
            <v>30946</v>
          </cell>
          <cell r="H447" t="str">
            <v>Adulte Masculin 30/39 ans</v>
          </cell>
          <cell r="J447" t="str">
            <v>05999012519</v>
          </cell>
        </row>
        <row r="448">
          <cell r="C448" t="str">
            <v>JE</v>
          </cell>
          <cell r="D448" t="str">
            <v>FRUCHART ANTOINE</v>
          </cell>
          <cell r="E448" t="str">
            <v>M</v>
          </cell>
          <cell r="F448" t="str">
            <v>GAZ ELEC CLUB DE DOUAI</v>
          </cell>
          <cell r="G448">
            <v>39361</v>
          </cell>
          <cell r="H448" t="str">
            <v>Jeune Masculin 13/14 ans</v>
          </cell>
          <cell r="J448" t="str">
            <v>05999126972</v>
          </cell>
        </row>
        <row r="449">
          <cell r="C449" t="str">
            <v>JE</v>
          </cell>
          <cell r="D449" t="str">
            <v>GABELLE QUENTIN</v>
          </cell>
          <cell r="E449" t="str">
            <v>M</v>
          </cell>
          <cell r="F449" t="str">
            <v>CYCLING THUN L'EVEQUE</v>
          </cell>
          <cell r="G449">
            <v>38784</v>
          </cell>
          <cell r="H449" t="str">
            <v>Jeune Masculin 15/16 ans</v>
          </cell>
          <cell r="J449" t="str">
            <v>05999118499</v>
          </cell>
        </row>
        <row r="450">
          <cell r="D450" t="str">
            <v>GABEZ ANDRÉ</v>
          </cell>
          <cell r="E450" t="str">
            <v>M</v>
          </cell>
          <cell r="F450" t="str">
            <v>NEW TEAM MAULDE</v>
          </cell>
          <cell r="G450">
            <v>21854</v>
          </cell>
          <cell r="H450" t="str">
            <v>Adulte Masculin 60 ans et plus</v>
          </cell>
          <cell r="J450" t="str">
            <v>05996215994</v>
          </cell>
        </row>
        <row r="451">
          <cell r="D451" t="str">
            <v>GAMACHE CHRISTOPHE</v>
          </cell>
          <cell r="E451" t="str">
            <v>M</v>
          </cell>
          <cell r="F451" t="str">
            <v>CYCLOS RANDONNEURS LA BASSEE</v>
          </cell>
          <cell r="G451">
            <v>26756</v>
          </cell>
          <cell r="H451" t="str">
            <v>Adulte Masculin 40/49 ans</v>
          </cell>
          <cell r="J451" t="str">
            <v>05999069712</v>
          </cell>
        </row>
        <row r="452">
          <cell r="D452" t="str">
            <v>GAMACHE LILIAN</v>
          </cell>
          <cell r="E452" t="str">
            <v>M</v>
          </cell>
          <cell r="F452" t="str">
            <v>CYCLOS RANDONNEURS LA BASSEE</v>
          </cell>
          <cell r="G452">
            <v>39859</v>
          </cell>
          <cell r="H452" t="str">
            <v>Jeune Masculin 11/12 ans</v>
          </cell>
        </row>
        <row r="453">
          <cell r="D453" t="str">
            <v>GAMACHE NOLAN</v>
          </cell>
          <cell r="E453" t="str">
            <v>M</v>
          </cell>
          <cell r="F453" t="str">
            <v>CYCLOS RANDONNEURS LA BASSEE</v>
          </cell>
          <cell r="G453">
            <v>40648</v>
          </cell>
          <cell r="H453" t="str">
            <v>Jeune Masculin 9/10 ans</v>
          </cell>
        </row>
        <row r="454">
          <cell r="D454" t="str">
            <v>GARD ALEXI</v>
          </cell>
          <cell r="E454" t="str">
            <v>M</v>
          </cell>
          <cell r="F454" t="str">
            <v>VELO CLUB SOLESMES</v>
          </cell>
          <cell r="G454">
            <v>37323</v>
          </cell>
          <cell r="H454" t="str">
            <v>Adulte Masculin 17/19 ans</v>
          </cell>
          <cell r="J454" t="str">
            <v>05999105635</v>
          </cell>
        </row>
        <row r="455">
          <cell r="D455" t="str">
            <v>GARD DENIS</v>
          </cell>
          <cell r="E455" t="str">
            <v>M</v>
          </cell>
          <cell r="F455" t="str">
            <v>VELO CLUB SOLESMES</v>
          </cell>
          <cell r="G455">
            <v>25844</v>
          </cell>
          <cell r="H455" t="str">
            <v>Adulte Masculin 50/59 ans</v>
          </cell>
          <cell r="J455" t="str">
            <v>05999119956</v>
          </cell>
        </row>
        <row r="456">
          <cell r="D456" t="str">
            <v>GAVERIAUX. CHRISTIAN</v>
          </cell>
          <cell r="E456" t="str">
            <v>M</v>
          </cell>
          <cell r="F456" t="str">
            <v>HAVELUY CYCLO CLUB</v>
          </cell>
          <cell r="G456">
            <v>21495</v>
          </cell>
          <cell r="H456" t="str">
            <v>Adulte Masculin 60 ans et plus</v>
          </cell>
          <cell r="J456" t="str">
            <v>05966529331</v>
          </cell>
        </row>
        <row r="457">
          <cell r="D457" t="str">
            <v>GELLE MAXIME</v>
          </cell>
          <cell r="E457" t="str">
            <v>M</v>
          </cell>
          <cell r="F457" t="str">
            <v>CYCLO CLUB WAVRIN</v>
          </cell>
          <cell r="G457">
            <v>36814</v>
          </cell>
          <cell r="H457" t="str">
            <v>Adulte Masculin 20/29 ans</v>
          </cell>
          <cell r="J457" t="str">
            <v>05999124531</v>
          </cell>
        </row>
        <row r="458">
          <cell r="D458" t="str">
            <v>GEMELINE MATTHIEU</v>
          </cell>
          <cell r="E458" t="str">
            <v>M</v>
          </cell>
          <cell r="F458" t="str">
            <v>ESPOIR CYCLISTE WAMBRECHIES MARQUETTE</v>
          </cell>
          <cell r="G458">
            <v>29469</v>
          </cell>
          <cell r="H458" t="str">
            <v>Adulte Masculin 40/49 ans</v>
          </cell>
          <cell r="J458" t="str">
            <v>05999126986</v>
          </cell>
        </row>
        <row r="459">
          <cell r="D459" t="str">
            <v>GENCE MICHEL</v>
          </cell>
          <cell r="E459" t="str">
            <v>M</v>
          </cell>
          <cell r="F459" t="str">
            <v>TEAM B.B.L. HERGNIES</v>
          </cell>
          <cell r="G459">
            <v>27669</v>
          </cell>
          <cell r="H459" t="str">
            <v>Adulte Masculin 40/49 ans</v>
          </cell>
          <cell r="J459" t="str">
            <v>05999030402</v>
          </cell>
        </row>
        <row r="460">
          <cell r="D460" t="str">
            <v>GENIESSE REMI</v>
          </cell>
          <cell r="E460" t="str">
            <v>M</v>
          </cell>
          <cell r="F460" t="str">
            <v>ENTENTE SPORTIVE ENFANTS DE GAYANT (ESEG) DOUAI</v>
          </cell>
          <cell r="G460">
            <v>34999</v>
          </cell>
          <cell r="H460" t="str">
            <v>Adulte Masculin 20/29 ans</v>
          </cell>
          <cell r="J460" t="str">
            <v>05999058867</v>
          </cell>
        </row>
        <row r="461">
          <cell r="D461" t="str">
            <v>GEOFFROY JEAN FRANCOIS</v>
          </cell>
          <cell r="E461" t="str">
            <v>M</v>
          </cell>
          <cell r="F461" t="str">
            <v>TEAM PEVELE CAREMBAULT CYCLISME</v>
          </cell>
          <cell r="G461">
            <v>25351</v>
          </cell>
          <cell r="H461" t="str">
            <v>Adulte Masculin 50/59 ans</v>
          </cell>
          <cell r="J461" t="str">
            <v>05999066545</v>
          </cell>
        </row>
        <row r="462">
          <cell r="D462" t="str">
            <v>GEORGES DAVID</v>
          </cell>
          <cell r="E462" t="str">
            <v>M</v>
          </cell>
          <cell r="F462" t="str">
            <v>UNION SPORTIVE VALENCIENNES MARLY</v>
          </cell>
          <cell r="G462">
            <v>26735</v>
          </cell>
          <cell r="H462" t="str">
            <v>Adulte Masculin 40/49 ans</v>
          </cell>
          <cell r="J462" t="str">
            <v>05999098083</v>
          </cell>
        </row>
        <row r="463">
          <cell r="D463" t="str">
            <v>GEORGES OLIVIER</v>
          </cell>
          <cell r="E463" t="str">
            <v>M</v>
          </cell>
          <cell r="F463" t="str">
            <v>UNION SPORTIVE VALENCIENNES MARLY</v>
          </cell>
          <cell r="G463">
            <v>29694</v>
          </cell>
          <cell r="H463" t="str">
            <v>Adulte Masculin 40/49 ans</v>
          </cell>
          <cell r="J463" t="str">
            <v>05999098084</v>
          </cell>
        </row>
        <row r="464">
          <cell r="C464" t="str">
            <v>JE</v>
          </cell>
          <cell r="D464" t="str">
            <v>GESQUIERE LOUIS</v>
          </cell>
          <cell r="E464" t="str">
            <v>M</v>
          </cell>
          <cell r="F464" t="str">
            <v>VELO CLUB UNION HALLUIN</v>
          </cell>
          <cell r="G464">
            <v>38377</v>
          </cell>
          <cell r="H464" t="str">
            <v>Jeune Masculin 15/16 ans</v>
          </cell>
          <cell r="J464" t="str">
            <v>05999084831</v>
          </cell>
        </row>
        <row r="465">
          <cell r="D465" t="str">
            <v>GILLOEN STEPHANE</v>
          </cell>
          <cell r="E465" t="str">
            <v>M</v>
          </cell>
          <cell r="F465" t="str">
            <v>UNION CYCLISTE WATTIGNIES</v>
          </cell>
          <cell r="G465">
            <v>25108</v>
          </cell>
          <cell r="H465" t="str">
            <v>Adulte Masculin 50/59 ans</v>
          </cell>
          <cell r="J465" t="str">
            <v>05999065112</v>
          </cell>
        </row>
        <row r="466">
          <cell r="D466" t="str">
            <v>GILLOT JULIEN</v>
          </cell>
          <cell r="E466" t="str">
            <v>M</v>
          </cell>
          <cell r="F466" t="str">
            <v>GILLOT CYCLING CLUB FEIGNIES</v>
          </cell>
          <cell r="G466">
            <v>29998</v>
          </cell>
          <cell r="H466" t="str">
            <v>Adulte Masculin 30/39 ans</v>
          </cell>
          <cell r="J466" t="str">
            <v>05996222811</v>
          </cell>
        </row>
        <row r="467">
          <cell r="D467" t="str">
            <v>GILLOT NICOLAS</v>
          </cell>
          <cell r="E467" t="str">
            <v>M</v>
          </cell>
          <cell r="F467" t="str">
            <v>GILLOT CYCLING CLUB FEIGNIES</v>
          </cell>
          <cell r="G467">
            <v>30459</v>
          </cell>
          <cell r="H467" t="str">
            <v>Adulte Masculin 30/39 ans</v>
          </cell>
          <cell r="J467" t="str">
            <v>05996222810</v>
          </cell>
        </row>
        <row r="468">
          <cell r="D468" t="str">
            <v>GIULIANI ADRIANO</v>
          </cell>
          <cell r="E468" t="str">
            <v>M</v>
          </cell>
          <cell r="F468" t="str">
            <v>CYCLO CLUB CAMBRESIEN</v>
          </cell>
          <cell r="G468">
            <v>20080</v>
          </cell>
          <cell r="H468" t="str">
            <v>Adulte Masculin 60 ans et plus</v>
          </cell>
          <cell r="J468" t="str">
            <v>05994058255</v>
          </cell>
        </row>
        <row r="469">
          <cell r="D469" t="str">
            <v>GLINEUR MICKAEL</v>
          </cell>
          <cell r="E469" t="str">
            <v>M</v>
          </cell>
          <cell r="F469" t="str">
            <v>ETOILE CYCLISTE LIEU ST AMAND</v>
          </cell>
          <cell r="G469">
            <v>27212</v>
          </cell>
          <cell r="H469" t="str">
            <v>Adulte Masculin 40/49 ans</v>
          </cell>
          <cell r="J469" t="str">
            <v>05999069710</v>
          </cell>
        </row>
        <row r="470">
          <cell r="D470" t="str">
            <v>GLINEUR OLIVIER</v>
          </cell>
          <cell r="E470" t="str">
            <v>M</v>
          </cell>
          <cell r="F470" t="str">
            <v>SAULZOIR MONTRECOURT CYCLING CLUB</v>
          </cell>
          <cell r="G470">
            <v>24821</v>
          </cell>
          <cell r="H470" t="str">
            <v>Adulte Masculin 50/59 ans</v>
          </cell>
          <cell r="J470" t="str">
            <v>05999069148</v>
          </cell>
        </row>
        <row r="471">
          <cell r="D471" t="str">
            <v>GLORIAN MARIUS</v>
          </cell>
          <cell r="E471" t="str">
            <v>M</v>
          </cell>
          <cell r="F471" t="str">
            <v>ENTENTE SPORTIVE ENFANTS DE GAYANT (ESEG) DOUAI</v>
          </cell>
          <cell r="G471">
            <v>40359</v>
          </cell>
          <cell r="H471" t="str">
            <v>Jeune Masculin 11/12 ans</v>
          </cell>
        </row>
        <row r="472">
          <cell r="D472" t="str">
            <v>GOCHON AXEL</v>
          </cell>
          <cell r="E472" t="str">
            <v>M</v>
          </cell>
          <cell r="F472" t="str">
            <v>ETOILE CYCLISTE TOURCOING</v>
          </cell>
          <cell r="G472">
            <v>40311</v>
          </cell>
          <cell r="H472" t="str">
            <v>Jeune Masculin 11/12 ans</v>
          </cell>
        </row>
        <row r="473">
          <cell r="D473" t="str">
            <v>GOCHON CEDRIC</v>
          </cell>
          <cell r="E473" t="str">
            <v>M</v>
          </cell>
          <cell r="F473" t="str">
            <v>ETOILE CYCLISTE TOURCOING</v>
          </cell>
          <cell r="G473">
            <v>28333</v>
          </cell>
          <cell r="H473" t="str">
            <v>Adulte Masculin 40/49 ans</v>
          </cell>
          <cell r="J473" t="str">
            <v>05999124958</v>
          </cell>
        </row>
        <row r="474">
          <cell r="C474" t="str">
            <v>JE</v>
          </cell>
          <cell r="D474" t="str">
            <v>GOCHON VALENTIN</v>
          </cell>
          <cell r="E474" t="str">
            <v>M</v>
          </cell>
          <cell r="F474" t="str">
            <v>ETOILE CYCLISTE TOURCOING</v>
          </cell>
          <cell r="G474">
            <v>39044</v>
          </cell>
          <cell r="H474" t="str">
            <v>Jeune Masculin 15/16 ans</v>
          </cell>
          <cell r="J474" t="str">
            <v>05999107301</v>
          </cell>
        </row>
        <row r="475">
          <cell r="D475" t="str">
            <v>GODEFROID FABIAN</v>
          </cell>
          <cell r="E475" t="str">
            <v>M</v>
          </cell>
          <cell r="F475" t="str">
            <v>ETOILE CYCLISTE LIEU ST AMAND</v>
          </cell>
          <cell r="G475">
            <v>27662</v>
          </cell>
          <cell r="H475" t="str">
            <v>Adulte Masculin 40/49 ans</v>
          </cell>
          <cell r="J475" t="str">
            <v>05999057248</v>
          </cell>
        </row>
        <row r="476">
          <cell r="D476" t="str">
            <v>GOLINVAL LUCAS</v>
          </cell>
          <cell r="E476" t="str">
            <v>M</v>
          </cell>
          <cell r="F476" t="str">
            <v>UNION SPORTIVE VALENCIENNES MARLY</v>
          </cell>
          <cell r="G476">
            <v>37167</v>
          </cell>
          <cell r="H476" t="str">
            <v>Adulte Masculin 20/29 ans</v>
          </cell>
          <cell r="J476" t="str">
            <v>05999111761</v>
          </cell>
        </row>
        <row r="477">
          <cell r="D477" t="str">
            <v>GOLINVAL MATHIAS</v>
          </cell>
          <cell r="E477" t="str">
            <v>M</v>
          </cell>
          <cell r="F477" t="str">
            <v>UNION SPORTIVE VALENCIENNES MARLY</v>
          </cell>
          <cell r="G477">
            <v>36982</v>
          </cell>
          <cell r="H477" t="str">
            <v>Adulte Masculin 20/29 ans</v>
          </cell>
          <cell r="J477" t="str">
            <v>05999125413</v>
          </cell>
        </row>
        <row r="478">
          <cell r="D478" t="str">
            <v>GOSTIAU GABRIEL</v>
          </cell>
          <cell r="E478" t="str">
            <v>M</v>
          </cell>
          <cell r="F478" t="str">
            <v>VELO CLUB DE L'ESCAUT ANZIN</v>
          </cell>
          <cell r="G478">
            <v>26868</v>
          </cell>
          <cell r="H478" t="str">
            <v>Adulte Masculin 40/49 ans</v>
          </cell>
          <cell r="J478" t="str">
            <v>05999083110</v>
          </cell>
        </row>
        <row r="479">
          <cell r="C479" t="str">
            <v>FE</v>
          </cell>
          <cell r="D479" t="str">
            <v>GOUNINE ANNABELLE</v>
          </cell>
          <cell r="E479" t="str">
            <v>F</v>
          </cell>
          <cell r="F479" t="str">
            <v>TEAM DECOPUB PROVILLE</v>
          </cell>
          <cell r="G479">
            <v>29406</v>
          </cell>
          <cell r="H479" t="str">
            <v>Adulte Féminin 40 ans et plus</v>
          </cell>
          <cell r="J479" t="str">
            <v>05999117334</v>
          </cell>
        </row>
        <row r="480">
          <cell r="D480" t="str">
            <v>GOUTEAU FREDERIC</v>
          </cell>
          <cell r="E480" t="str">
            <v>M</v>
          </cell>
          <cell r="F480" t="str">
            <v>U.C. CAPELLOISE FOURMIES</v>
          </cell>
          <cell r="G480">
            <v>26180</v>
          </cell>
          <cell r="H480" t="str">
            <v>Adulte Masculin 50/59 ans</v>
          </cell>
          <cell r="J480" t="str">
            <v>05999062801</v>
          </cell>
        </row>
        <row r="481">
          <cell r="D481" t="str">
            <v>GRARD HUGO</v>
          </cell>
          <cell r="E481" t="str">
            <v>M</v>
          </cell>
          <cell r="F481" t="str">
            <v>CYCLO CLUB ORCHIES</v>
          </cell>
          <cell r="G481">
            <v>38258</v>
          </cell>
          <cell r="H481" t="str">
            <v>Adulte Masculin 17/19 ans</v>
          </cell>
          <cell r="J481" t="str">
            <v>05999012887</v>
          </cell>
        </row>
        <row r="482">
          <cell r="D482" t="str">
            <v>GRARD RODRIGUE</v>
          </cell>
          <cell r="E482" t="str">
            <v>M</v>
          </cell>
          <cell r="F482" t="str">
            <v>CYCLO CLUB ORCHIES</v>
          </cell>
          <cell r="G482">
            <v>26236</v>
          </cell>
          <cell r="H482" t="str">
            <v>Adulte Masculin 50/59 ans</v>
          </cell>
          <cell r="J482" t="str">
            <v>05996224452</v>
          </cell>
        </row>
        <row r="483">
          <cell r="D483" t="str">
            <v>GRAUX ERIC</v>
          </cell>
          <cell r="E483" t="str">
            <v>M</v>
          </cell>
          <cell r="F483" t="str">
            <v>CAMPHIN EN CAREMBAULT CYCLING TEAM</v>
          </cell>
          <cell r="G483">
            <v>26655</v>
          </cell>
          <cell r="H483" t="str">
            <v>Adulte Masculin 40/49 ans</v>
          </cell>
          <cell r="J483" t="str">
            <v>05999098170</v>
          </cell>
        </row>
        <row r="484">
          <cell r="C484" t="str">
            <v>FE</v>
          </cell>
          <cell r="D484" t="str">
            <v>GRAUX ZELIE</v>
          </cell>
          <cell r="E484" t="str">
            <v>F</v>
          </cell>
          <cell r="F484" t="str">
            <v>CAMPHIN EN CAREMBAULT CYCLING TEAM</v>
          </cell>
          <cell r="G484">
            <v>38032</v>
          </cell>
          <cell r="H484" t="str">
            <v>Adulte Féminin 17/29 ans</v>
          </cell>
          <cell r="J484" t="str">
            <v>05999098171</v>
          </cell>
        </row>
        <row r="485">
          <cell r="D485" t="str">
            <v>GRAVE SAMY</v>
          </cell>
          <cell r="E485" t="str">
            <v>M</v>
          </cell>
          <cell r="F485" t="str">
            <v>ESPOIR CYCLISTE WAMBRECHIES MARQUETTE</v>
          </cell>
          <cell r="G485">
            <v>35001</v>
          </cell>
          <cell r="H485" t="str">
            <v>Adulte Masculin 20/29 ans</v>
          </cell>
          <cell r="J485" t="str">
            <v>05999057244</v>
          </cell>
        </row>
        <row r="486">
          <cell r="D486" t="str">
            <v>GRAVIER LAURENT</v>
          </cell>
          <cell r="E486" t="str">
            <v>M</v>
          </cell>
          <cell r="F486" t="str">
            <v>ESPOIR CYCLISTE WAMBRECHIES MARQUETTE</v>
          </cell>
          <cell r="G486">
            <v>26881</v>
          </cell>
          <cell r="H486" t="str">
            <v>Adulte Masculin 40/49 ans</v>
          </cell>
          <cell r="J486" t="str">
            <v>05999124725</v>
          </cell>
        </row>
        <row r="487">
          <cell r="C487" t="str">
            <v>JE</v>
          </cell>
          <cell r="D487" t="str">
            <v>GREGOIRE LUCAS</v>
          </cell>
          <cell r="E487" t="str">
            <v>M</v>
          </cell>
          <cell r="F487" t="str">
            <v>ETOILE CYCLISTE FEIGNIES</v>
          </cell>
          <cell r="G487">
            <v>38776</v>
          </cell>
          <cell r="H487" t="str">
            <v>Jeune Masculin 15/16 ans</v>
          </cell>
          <cell r="J487" t="str">
            <v>05999028478</v>
          </cell>
        </row>
        <row r="488">
          <cell r="D488" t="str">
            <v>GREGOIRE NOA</v>
          </cell>
          <cell r="E488" t="str">
            <v>M</v>
          </cell>
          <cell r="F488" t="str">
            <v>ETOILE CYCLISTE FEIGNIES</v>
          </cell>
          <cell r="G488">
            <v>40254</v>
          </cell>
          <cell r="H488" t="str">
            <v>Jeune Masculin 11/12 ans</v>
          </cell>
        </row>
        <row r="489">
          <cell r="D489" t="str">
            <v>GREGOIRE SACHA</v>
          </cell>
          <cell r="E489" t="str">
            <v>M</v>
          </cell>
          <cell r="F489" t="str">
            <v>ETOILE CYCLISTE FEIGNIES</v>
          </cell>
          <cell r="G489">
            <v>41587</v>
          </cell>
          <cell r="H489" t="str">
            <v>Jeune Masculin 7/8 ans</v>
          </cell>
        </row>
        <row r="490">
          <cell r="D490" t="str">
            <v>GREVIN JEROME</v>
          </cell>
          <cell r="E490" t="str">
            <v>M</v>
          </cell>
          <cell r="F490" t="str">
            <v>VELO CLUB SOLESMES</v>
          </cell>
          <cell r="G490">
            <v>27706</v>
          </cell>
          <cell r="H490" t="str">
            <v>Adulte Masculin 40/49 ans</v>
          </cell>
          <cell r="J490" t="str">
            <v>05999127553</v>
          </cell>
        </row>
        <row r="491">
          <cell r="D491" t="str">
            <v>GRICOURT ALAIN</v>
          </cell>
          <cell r="E491" t="str">
            <v>M</v>
          </cell>
          <cell r="F491" t="str">
            <v>UNION VELOCIPEDIQUE FOURMISIENNE</v>
          </cell>
          <cell r="G491">
            <v>21598</v>
          </cell>
          <cell r="H491" t="str">
            <v>Adulte Masculin 60 ans et plus</v>
          </cell>
          <cell r="J491" t="str">
            <v>05994063636</v>
          </cell>
        </row>
        <row r="492">
          <cell r="D492" t="str">
            <v>GRIMONPREZ LAURENT</v>
          </cell>
          <cell r="E492" t="str">
            <v>M</v>
          </cell>
          <cell r="F492" t="str">
            <v>LINSELLES CYCLISME</v>
          </cell>
          <cell r="G492">
            <v>25815</v>
          </cell>
          <cell r="H492" t="str">
            <v>Adulte Masculin 50/59 ans</v>
          </cell>
          <cell r="J492" t="str">
            <v>05999029990</v>
          </cell>
        </row>
        <row r="493">
          <cell r="D493" t="str">
            <v>GRISEZ ROMAIN</v>
          </cell>
          <cell r="E493" t="str">
            <v>M</v>
          </cell>
          <cell r="F493" t="str">
            <v>ESPOIR CYCLISTE WAMBRECHIES MARQUETTE</v>
          </cell>
          <cell r="G493">
            <v>37760</v>
          </cell>
          <cell r="H493" t="str">
            <v>Adulte Masculin 17/19 ans</v>
          </cell>
          <cell r="J493" t="str">
            <v>05999112667</v>
          </cell>
        </row>
        <row r="494">
          <cell r="D494" t="str">
            <v>GRODZKI PASCAL</v>
          </cell>
          <cell r="E494" t="str">
            <v>M</v>
          </cell>
          <cell r="F494" t="str">
            <v>U.C. CAPELLOISE FOURMIES</v>
          </cell>
          <cell r="G494">
            <v>23117</v>
          </cell>
          <cell r="H494" t="str">
            <v>Adulte Masculin 50/59 ans</v>
          </cell>
          <cell r="J494" t="str">
            <v>05999026800</v>
          </cell>
        </row>
        <row r="495">
          <cell r="D495" t="str">
            <v>GROSSEMY MICKAËL</v>
          </cell>
          <cell r="E495" t="str">
            <v>M</v>
          </cell>
          <cell r="F495" t="str">
            <v>ETOILE CYCLISTE FEIGNIES</v>
          </cell>
          <cell r="G495">
            <v>26933</v>
          </cell>
          <cell r="H495" t="str">
            <v>Adulte Masculin 40/49 ans</v>
          </cell>
          <cell r="J495" t="str">
            <v>05999023523</v>
          </cell>
        </row>
        <row r="496">
          <cell r="D496" t="str">
            <v>GROSSI REMY</v>
          </cell>
          <cell r="E496" t="str">
            <v>M</v>
          </cell>
          <cell r="F496" t="str">
            <v>CYCLO CLUB WAVRIN</v>
          </cell>
          <cell r="G496">
            <v>34562</v>
          </cell>
          <cell r="H496" t="str">
            <v>Adulte Masculin 20/29 ans</v>
          </cell>
          <cell r="J496" t="str">
            <v>05999105856</v>
          </cell>
        </row>
        <row r="497">
          <cell r="D497" t="str">
            <v>GUENARD LUDOVIC</v>
          </cell>
          <cell r="E497" t="str">
            <v>M</v>
          </cell>
          <cell r="F497" t="str">
            <v>CYCLO CLUB ORCHIES</v>
          </cell>
          <cell r="G497">
            <v>26836</v>
          </cell>
          <cell r="H497" t="str">
            <v>Adulte Masculin 40/49 ans</v>
          </cell>
          <cell r="J497" t="str">
            <v>05999022728</v>
          </cell>
        </row>
        <row r="498">
          <cell r="D498" t="str">
            <v>GUISLAIN NICOLAS</v>
          </cell>
          <cell r="E498" t="str">
            <v>M</v>
          </cell>
          <cell r="F498" t="str">
            <v>AMICALE LAIQUE SPORTIVE  ROEULX</v>
          </cell>
          <cell r="G498">
            <v>24917</v>
          </cell>
          <cell r="H498" t="str">
            <v>Adulte Masculin 50/59 ans</v>
          </cell>
          <cell r="J498" t="str">
            <v>05996222310</v>
          </cell>
        </row>
        <row r="499">
          <cell r="D499" t="str">
            <v>GUSTAVE DIMITRI</v>
          </cell>
          <cell r="E499" t="str">
            <v>M</v>
          </cell>
          <cell r="F499" t="str">
            <v>ESPOIR CYCLISTE WAMBRECHIES MARQUETTE</v>
          </cell>
          <cell r="G499">
            <v>32674</v>
          </cell>
          <cell r="H499" t="str">
            <v>Adulte Masculin 30/39 ans</v>
          </cell>
          <cell r="J499" t="str">
            <v>05999122173</v>
          </cell>
        </row>
        <row r="500">
          <cell r="D500" t="str">
            <v>GUYOT CHRISTOPHE</v>
          </cell>
          <cell r="E500" t="str">
            <v>M</v>
          </cell>
          <cell r="F500" t="str">
            <v>TEAM BOUSIES</v>
          </cell>
          <cell r="G500">
            <v>27087</v>
          </cell>
          <cell r="H500" t="str">
            <v>Adulte Masculin 40/49 ans</v>
          </cell>
          <cell r="J500" t="str">
            <v>05999117337</v>
          </cell>
        </row>
        <row r="501">
          <cell r="C501" t="str">
            <v>JE</v>
          </cell>
          <cell r="D501" t="str">
            <v>GUYOT CLEMENT</v>
          </cell>
          <cell r="E501" t="str">
            <v>M</v>
          </cell>
          <cell r="F501" t="str">
            <v>VELO CLUB UNION HALLUIN</v>
          </cell>
          <cell r="G501">
            <v>39203</v>
          </cell>
          <cell r="H501" t="str">
            <v>Jeune Masculin 13/14 ans</v>
          </cell>
          <cell r="J501" t="str">
            <v>05999126318</v>
          </cell>
        </row>
        <row r="502">
          <cell r="C502" t="str">
            <v>FE</v>
          </cell>
          <cell r="D502" t="str">
            <v>HANNECART KIM</v>
          </cell>
          <cell r="E502" t="str">
            <v>F</v>
          </cell>
          <cell r="F502" t="str">
            <v>UNION VELOCIPEDIQUE FOURMISIENNE</v>
          </cell>
          <cell r="G502">
            <v>37549</v>
          </cell>
          <cell r="H502" t="str">
            <v>Adulte Féminin 17/29 ans</v>
          </cell>
          <cell r="J502" t="str">
            <v>05999125033</v>
          </cell>
        </row>
        <row r="503">
          <cell r="D503" t="str">
            <v>HANNIER PATRICK</v>
          </cell>
          <cell r="E503" t="str">
            <v>M</v>
          </cell>
          <cell r="F503" t="str">
            <v>VELO CLUB HORNAING</v>
          </cell>
          <cell r="G503">
            <v>21492</v>
          </cell>
          <cell r="H503" t="str">
            <v>Adulte Masculin 60 ans et plus</v>
          </cell>
          <cell r="J503" t="str">
            <v>05999093831</v>
          </cell>
        </row>
        <row r="504">
          <cell r="D504" t="str">
            <v>HANQUET JEAN CLAUDE</v>
          </cell>
          <cell r="E504" t="str">
            <v>M</v>
          </cell>
          <cell r="F504" t="str">
            <v>UNION SPORTIVE SAINT ANDRE</v>
          </cell>
          <cell r="G504">
            <v>16501</v>
          </cell>
          <cell r="H504" t="str">
            <v>Adulte Masculin 60 ans et plus</v>
          </cell>
          <cell r="J504" t="str">
            <v>05999084974</v>
          </cell>
        </row>
        <row r="505">
          <cell r="D505" t="str">
            <v>HANQUET SANDRO</v>
          </cell>
          <cell r="E505" t="str">
            <v>M</v>
          </cell>
          <cell r="F505" t="str">
            <v>UNION SPORTIVE SAINT ANDRE</v>
          </cell>
          <cell r="G505">
            <v>25641</v>
          </cell>
          <cell r="H505" t="str">
            <v>Adulte Masculin 50/59 ans</v>
          </cell>
          <cell r="J505" t="str">
            <v>05966529642</v>
          </cell>
        </row>
        <row r="506">
          <cell r="D506" t="str">
            <v>HARBONNIER CLOTILDE</v>
          </cell>
          <cell r="E506" t="str">
            <v>F</v>
          </cell>
          <cell r="F506" t="str">
            <v>VELO CLUB SOLESMES</v>
          </cell>
          <cell r="G506">
            <v>40269</v>
          </cell>
          <cell r="H506" t="str">
            <v>Jeune Féminin 11/12 ans</v>
          </cell>
        </row>
        <row r="507">
          <cell r="D507" t="str">
            <v>HARDI LEANA</v>
          </cell>
          <cell r="E507" t="str">
            <v>F</v>
          </cell>
          <cell r="F507" t="str">
            <v>GAZ ELEC CLUB DE DOUAI</v>
          </cell>
          <cell r="G507">
            <v>41577</v>
          </cell>
          <cell r="H507"/>
        </row>
        <row r="508">
          <cell r="D508" t="str">
            <v>HAUSSIN ELIOT</v>
          </cell>
          <cell r="E508" t="str">
            <v>M</v>
          </cell>
          <cell r="F508" t="str">
            <v>VELO SPRINT DE L'OSTREVENT - AUBERCHICOURT</v>
          </cell>
          <cell r="G508">
            <v>39893</v>
          </cell>
          <cell r="H508" t="str">
            <v>Jeune Masculin 11/12 ans</v>
          </cell>
        </row>
        <row r="509">
          <cell r="D509" t="str">
            <v>HAUTEM GERY</v>
          </cell>
          <cell r="E509" t="str">
            <v>M</v>
          </cell>
          <cell r="F509" t="str">
            <v>UNION SPORTIVE SAINT ANDRE</v>
          </cell>
          <cell r="G509">
            <v>22395</v>
          </cell>
          <cell r="H509" t="str">
            <v>Adulte Masculin 60 ans et plus</v>
          </cell>
          <cell r="J509" t="str">
            <v>05999070856</v>
          </cell>
        </row>
        <row r="510">
          <cell r="D510" t="str">
            <v>HAVET SEBASTIEN</v>
          </cell>
          <cell r="E510" t="str">
            <v>M</v>
          </cell>
          <cell r="F510" t="str">
            <v>GAZ ELEC CLUB DE DOUAI</v>
          </cell>
          <cell r="G510">
            <v>31493</v>
          </cell>
          <cell r="H510" t="str">
            <v>Adulte Masculin 30/39 ans</v>
          </cell>
          <cell r="J510" t="str">
            <v>05999066415</v>
          </cell>
        </row>
        <row r="511">
          <cell r="C511" t="str">
            <v>FE</v>
          </cell>
          <cell r="D511" t="str">
            <v>HAVREZ CHRISTINE</v>
          </cell>
          <cell r="E511" t="str">
            <v>F</v>
          </cell>
          <cell r="F511" t="str">
            <v>TEAM LINK AND RIDE HERIN</v>
          </cell>
          <cell r="G511">
            <v>22959</v>
          </cell>
          <cell r="H511" t="str">
            <v>Adulte Féminin 40 ans et plus</v>
          </cell>
          <cell r="J511" t="str">
            <v>05996219599</v>
          </cell>
        </row>
        <row r="512">
          <cell r="D512" t="str">
            <v>HAVREZ JEAN MARIE</v>
          </cell>
          <cell r="E512" t="str">
            <v>M</v>
          </cell>
          <cell r="F512" t="str">
            <v>TEAM LINK AND RIDE HERIN</v>
          </cell>
          <cell r="G512">
            <v>19938</v>
          </cell>
          <cell r="H512" t="str">
            <v>Adulte Masculin 60 ans et plus</v>
          </cell>
          <cell r="J512" t="str">
            <v>05996215976</v>
          </cell>
        </row>
        <row r="513">
          <cell r="D513" t="str">
            <v>HAYNAU SOPHIE</v>
          </cell>
          <cell r="E513" t="str">
            <v>F</v>
          </cell>
          <cell r="F513" t="str">
            <v>VELO CLUB SOLESMES</v>
          </cell>
          <cell r="G513">
            <v>35455</v>
          </cell>
          <cell r="H513" t="str">
            <v>Adulte Féminin 17/29 ans</v>
          </cell>
          <cell r="J513" t="str">
            <v>05999125416</v>
          </cell>
        </row>
        <row r="514">
          <cell r="D514" t="str">
            <v>HEBERT PIERRICK</v>
          </cell>
          <cell r="E514" t="str">
            <v>M</v>
          </cell>
          <cell r="F514" t="str">
            <v>TEAM TOMASINA WAMBRECHIES</v>
          </cell>
          <cell r="G514">
            <v>33309</v>
          </cell>
          <cell r="H514" t="str">
            <v>Adulte Masculin 30/39 ans</v>
          </cell>
          <cell r="J514" t="str">
            <v>05999023575</v>
          </cell>
        </row>
        <row r="515">
          <cell r="C515" t="str">
            <v>JE</v>
          </cell>
          <cell r="D515" t="str">
            <v>HELBICQ ALEXIS</v>
          </cell>
          <cell r="E515" t="str">
            <v>M</v>
          </cell>
          <cell r="F515" t="str">
            <v>GAZ ELEC CLUB DE DOUAI</v>
          </cell>
          <cell r="G515">
            <v>39660</v>
          </cell>
          <cell r="H515" t="str">
            <v>Jeune Masculin 13/14 ans</v>
          </cell>
          <cell r="J515" t="str">
            <v>05999036225</v>
          </cell>
        </row>
        <row r="516">
          <cell r="C516" t="str">
            <v>JE</v>
          </cell>
          <cell r="D516" t="str">
            <v>HELBICQ LAURA</v>
          </cell>
          <cell r="E516" t="str">
            <v>F</v>
          </cell>
          <cell r="F516" t="str">
            <v>GAZ ELEC CLUB DE DOUAI</v>
          </cell>
          <cell r="G516">
            <v>38899</v>
          </cell>
          <cell r="H516" t="str">
            <v>Jeune Féminin 15/16 ans</v>
          </cell>
          <cell r="J516" t="str">
            <v>05999036237</v>
          </cell>
        </row>
        <row r="517">
          <cell r="D517" t="str">
            <v>HELLE FABRICE</v>
          </cell>
          <cell r="E517" t="str">
            <v>M</v>
          </cell>
          <cell r="F517" t="str">
            <v>VELO SPRINT BOUCHAIN</v>
          </cell>
          <cell r="G517">
            <v>25483</v>
          </cell>
          <cell r="H517" t="str">
            <v>Adulte Masculin 50/59 ans</v>
          </cell>
          <cell r="J517" t="str">
            <v>05996222832</v>
          </cell>
        </row>
        <row r="518">
          <cell r="D518" t="str">
            <v>HELLOT FRANCOIS</v>
          </cell>
          <cell r="E518" t="str">
            <v>M</v>
          </cell>
          <cell r="F518" t="str">
            <v>HAVELUY CYCLO CLUB</v>
          </cell>
          <cell r="G518">
            <v>32834</v>
          </cell>
          <cell r="H518" t="str">
            <v>Adulte Masculin 30/39 ans</v>
          </cell>
          <cell r="J518" t="str">
            <v>05999016643</v>
          </cell>
        </row>
        <row r="519">
          <cell r="D519" t="str">
            <v>HENNEQUART MARTIN</v>
          </cell>
          <cell r="E519" t="str">
            <v>M</v>
          </cell>
          <cell r="F519" t="str">
            <v>CAMPHIN EN CAREMBAULT CYCLING TEAM</v>
          </cell>
          <cell r="G519">
            <v>36962</v>
          </cell>
          <cell r="H519" t="str">
            <v>Adulte Masculin 20/29 ans</v>
          </cell>
          <cell r="J519" t="str">
            <v>05999025682</v>
          </cell>
        </row>
        <row r="520">
          <cell r="D520" t="str">
            <v>HENNO FABRICE</v>
          </cell>
          <cell r="E520" t="str">
            <v>M</v>
          </cell>
          <cell r="F520" t="str">
            <v>CYCLO CLUB ORCHIES</v>
          </cell>
          <cell r="G520">
            <v>28683</v>
          </cell>
          <cell r="H520" t="str">
            <v>Adulte Masculin 40/49 ans</v>
          </cell>
          <cell r="J520" t="str">
            <v>05963119617</v>
          </cell>
        </row>
        <row r="521">
          <cell r="D521" t="str">
            <v>HENNOCQ FRANCOIS</v>
          </cell>
          <cell r="E521" t="str">
            <v>M</v>
          </cell>
          <cell r="F521" t="str">
            <v>CYCLO CLUB ORCHIES</v>
          </cell>
          <cell r="G521">
            <v>33640</v>
          </cell>
          <cell r="H521" t="str">
            <v>Adulte Masculin 20/29 ans</v>
          </cell>
          <cell r="J521" t="str">
            <v>05999025644</v>
          </cell>
        </row>
        <row r="522">
          <cell r="D522" t="str">
            <v>HERBERT ALEXANDRE</v>
          </cell>
          <cell r="E522" t="str">
            <v>M</v>
          </cell>
          <cell r="F522" t="str">
            <v>LINSELLES CYCLISME</v>
          </cell>
          <cell r="G522">
            <v>34245</v>
          </cell>
          <cell r="H522" t="str">
            <v>Adulte Masculin 20/29 ans</v>
          </cell>
          <cell r="J522" t="str">
            <v>05996225894</v>
          </cell>
        </row>
        <row r="523">
          <cell r="D523" t="str">
            <v>HERBLOT JEREMIE</v>
          </cell>
          <cell r="E523" t="str">
            <v>M</v>
          </cell>
          <cell r="F523" t="str">
            <v>ASSOCIATION CYCLISTE D'ETROEUNGT</v>
          </cell>
          <cell r="G523">
            <v>31145</v>
          </cell>
          <cell r="H523" t="str">
            <v>Adulte Masculin 30/39 ans</v>
          </cell>
          <cell r="J523" t="str">
            <v>05999119872</v>
          </cell>
        </row>
        <row r="524">
          <cell r="D524" t="str">
            <v>HERFEUIL ANTHONY</v>
          </cell>
          <cell r="E524" t="str">
            <v>M</v>
          </cell>
          <cell r="F524" t="str">
            <v>UNION SPORTIVE SAINT ANDRE</v>
          </cell>
          <cell r="G524">
            <v>31640</v>
          </cell>
          <cell r="H524" t="str">
            <v>Adulte Masculin 30/39 ans</v>
          </cell>
          <cell r="J524" t="str">
            <v>05994043415</v>
          </cell>
        </row>
        <row r="525">
          <cell r="D525" t="str">
            <v>HERMAN DAVID</v>
          </cell>
          <cell r="E525" t="str">
            <v>M</v>
          </cell>
          <cell r="F525" t="str">
            <v>TEAM SPECIALIZED LILLE</v>
          </cell>
          <cell r="G525">
            <v>29604</v>
          </cell>
          <cell r="H525" t="str">
            <v>Adulte Masculin 40/49 ans</v>
          </cell>
          <cell r="J525" t="str">
            <v>05999111204</v>
          </cell>
        </row>
        <row r="526">
          <cell r="D526" t="str">
            <v>HERMANS LAURENT</v>
          </cell>
          <cell r="E526" t="str">
            <v>M</v>
          </cell>
          <cell r="F526" t="str">
            <v>ASSOCIATION SPORTIVE VELOCIPEDIQUE LA LONGUEVILLE</v>
          </cell>
          <cell r="G526">
            <v>25945</v>
          </cell>
          <cell r="H526" t="str">
            <v>Adulte Masculin 50/59 ans</v>
          </cell>
          <cell r="J526" t="str">
            <v>05999097786</v>
          </cell>
        </row>
        <row r="527">
          <cell r="C527" t="str">
            <v>JE</v>
          </cell>
          <cell r="D527" t="str">
            <v>HERNANDEZ MATHYS</v>
          </cell>
          <cell r="E527" t="str">
            <v>M</v>
          </cell>
          <cell r="F527" t="str">
            <v>VELO CLUB UNION HALLUIN</v>
          </cell>
          <cell r="G527">
            <v>39383</v>
          </cell>
          <cell r="H527" t="str">
            <v>Jeune Masculin 13/14 ans</v>
          </cell>
          <cell r="J527" t="str">
            <v>05999126315</v>
          </cell>
        </row>
        <row r="528">
          <cell r="D528" t="str">
            <v>HEUNET OLIVIER</v>
          </cell>
          <cell r="E528" t="str">
            <v>M</v>
          </cell>
          <cell r="F528" t="str">
            <v>GAZ ELEC CLUB DE DOUAI</v>
          </cell>
          <cell r="G528">
            <v>24880</v>
          </cell>
          <cell r="H528" t="str">
            <v>Adulte Masculin 50/59 ans</v>
          </cell>
          <cell r="J528" t="str">
            <v>05999093839</v>
          </cell>
        </row>
        <row r="529">
          <cell r="C529" t="str">
            <v>JE</v>
          </cell>
          <cell r="D529" t="str">
            <v>HIDDEN DORIAN</v>
          </cell>
          <cell r="E529" t="str">
            <v>M</v>
          </cell>
          <cell r="F529" t="str">
            <v>ESPOIR CYCLISTE WAMBRECHIES MARQUETTE</v>
          </cell>
          <cell r="G529">
            <v>38370</v>
          </cell>
          <cell r="H529" t="str">
            <v>Jeune Masculin 15/16 ans</v>
          </cell>
          <cell r="J529" t="str">
            <v>05999112668</v>
          </cell>
        </row>
        <row r="530">
          <cell r="D530" t="str">
            <v>HIERNAUX TANGUY</v>
          </cell>
          <cell r="E530" t="str">
            <v>M</v>
          </cell>
          <cell r="F530" t="str">
            <v>ASSOCIATION CYCLISTE D'ETROEUNGT</v>
          </cell>
          <cell r="G530">
            <v>29190</v>
          </cell>
          <cell r="H530" t="str">
            <v>Adulte Masculin 40/49 ans</v>
          </cell>
          <cell r="J530" t="str">
            <v>05999110308</v>
          </cell>
        </row>
        <row r="531">
          <cell r="D531" t="str">
            <v>HORCHOLLE RÉMI</v>
          </cell>
          <cell r="E531" t="str">
            <v>M</v>
          </cell>
          <cell r="F531" t="str">
            <v>ETOILE CYCLISTE FEIGNIES</v>
          </cell>
          <cell r="G531">
            <v>32572</v>
          </cell>
          <cell r="H531" t="str">
            <v>Adulte Masculin 30/39 ans</v>
          </cell>
          <cell r="J531" t="str">
            <v>05994058221</v>
          </cell>
        </row>
        <row r="532">
          <cell r="D532" t="str">
            <v>HOUDART FLORENT</v>
          </cell>
          <cell r="E532" t="str">
            <v>M</v>
          </cell>
          <cell r="F532" t="str">
            <v>CAMPHIN EN CAREMBAULT CYCLING TEAM</v>
          </cell>
          <cell r="G532">
            <v>38148</v>
          </cell>
          <cell r="H532" t="str">
            <v>Adulte Masculin 17/19 ans</v>
          </cell>
          <cell r="J532" t="str">
            <v>05999016341</v>
          </cell>
        </row>
        <row r="533">
          <cell r="D533" t="str">
            <v>HOUDART PHILIPPE</v>
          </cell>
          <cell r="E533" t="str">
            <v>M</v>
          </cell>
          <cell r="F533" t="str">
            <v>CAMPHIN EN CAREMBAULT CYCLING TEAM</v>
          </cell>
          <cell r="G533">
            <v>27297</v>
          </cell>
          <cell r="H533" t="str">
            <v>Adulte Masculin 40/49 ans</v>
          </cell>
          <cell r="J533" t="str">
            <v>05999016340</v>
          </cell>
        </row>
        <row r="534">
          <cell r="D534" t="str">
            <v>HUART ALAIN</v>
          </cell>
          <cell r="E534" t="str">
            <v>M</v>
          </cell>
          <cell r="F534" t="str">
            <v>UNION SPORTIVE SAINT ANDRE</v>
          </cell>
          <cell r="G534">
            <v>21501</v>
          </cell>
          <cell r="H534" t="str">
            <v>Adulte Masculin 60 ans et plus</v>
          </cell>
          <cell r="J534" t="str">
            <v>05994036424</v>
          </cell>
        </row>
        <row r="535">
          <cell r="D535" t="str">
            <v>HUART GUILLAUME</v>
          </cell>
          <cell r="E535" t="str">
            <v>M</v>
          </cell>
          <cell r="F535" t="str">
            <v>CYCLO CLUB ORCHIES</v>
          </cell>
          <cell r="G535">
            <v>29670</v>
          </cell>
          <cell r="H535" t="str">
            <v>Adulte Masculin 40/49 ans</v>
          </cell>
          <cell r="J535" t="str">
            <v>05996218463</v>
          </cell>
        </row>
        <row r="536">
          <cell r="D536" t="str">
            <v>HUBERT MATHIS</v>
          </cell>
          <cell r="E536" t="str">
            <v>M</v>
          </cell>
          <cell r="F536" t="str">
            <v>GAZ ELEC CLUB DE DOUAI</v>
          </cell>
          <cell r="G536">
            <v>38302</v>
          </cell>
          <cell r="H536" t="str">
            <v>Adulte Masculin 17/19 ans</v>
          </cell>
          <cell r="J536" t="str">
            <v>05999087668</v>
          </cell>
        </row>
        <row r="537">
          <cell r="C537" t="str">
            <v>JE</v>
          </cell>
          <cell r="D537" t="str">
            <v>HUBERT NOAH</v>
          </cell>
          <cell r="E537" t="str">
            <v>M</v>
          </cell>
          <cell r="F537" t="str">
            <v>GAZ ELEC CLUB DE DOUAI</v>
          </cell>
          <cell r="G537">
            <v>39664</v>
          </cell>
          <cell r="H537" t="str">
            <v>Jeune Masculin 13/14 ans</v>
          </cell>
          <cell r="J537" t="str">
            <v>05999025996</v>
          </cell>
        </row>
        <row r="538">
          <cell r="C538" t="str">
            <v>FE</v>
          </cell>
          <cell r="D538" t="str">
            <v>HUCHEZ AURORE</v>
          </cell>
          <cell r="E538" t="str">
            <v>F</v>
          </cell>
          <cell r="F538" t="str">
            <v>VELO CLUB DE LEWARDE (VCL)</v>
          </cell>
          <cell r="G538">
            <v>29413</v>
          </cell>
          <cell r="H538" t="str">
            <v>Adulte Féminin 40 ans et plus</v>
          </cell>
          <cell r="J538" t="str">
            <v>05999029181</v>
          </cell>
        </row>
        <row r="539">
          <cell r="D539" t="str">
            <v>HUMEZ ADRIEN</v>
          </cell>
          <cell r="E539" t="str">
            <v>M</v>
          </cell>
          <cell r="F539" t="str">
            <v>ESPOIR CYCLISTE WAMBRECHIES MARQUETTE</v>
          </cell>
          <cell r="G539">
            <v>33543</v>
          </cell>
          <cell r="H539" t="str">
            <v>Adulte Masculin 30/39 ans</v>
          </cell>
          <cell r="J539" t="str">
            <v>05999124437</v>
          </cell>
        </row>
        <row r="540">
          <cell r="D540" t="str">
            <v>HUNNINCK PAUL</v>
          </cell>
          <cell r="E540" t="str">
            <v>M</v>
          </cell>
          <cell r="F540" t="str">
            <v>ASSOCIATION SPORTIVE VELOCIPEDIQUE LA LONGUEVILLE</v>
          </cell>
          <cell r="G540">
            <v>20101</v>
          </cell>
          <cell r="H540" t="str">
            <v>Adulte Masculin 60 ans et plus</v>
          </cell>
          <cell r="J540" t="str">
            <v>05999107180</v>
          </cell>
        </row>
        <row r="541">
          <cell r="D541" t="str">
            <v>HUVELLE BENJAMIN</v>
          </cell>
          <cell r="E541" t="str">
            <v>M</v>
          </cell>
          <cell r="F541" t="str">
            <v>VTT  CLUB PONT SUR SAMBRE</v>
          </cell>
          <cell r="G541">
            <v>32188</v>
          </cell>
          <cell r="H541" t="str">
            <v>Adulte Masculin 30/39 ans</v>
          </cell>
          <cell r="J541" t="str">
            <v>05994046753</v>
          </cell>
        </row>
        <row r="542">
          <cell r="C542" t="str">
            <v>FE</v>
          </cell>
          <cell r="D542" t="str">
            <v>HUVELLE MARIANNE</v>
          </cell>
          <cell r="E542" t="str">
            <v>F</v>
          </cell>
          <cell r="F542" t="str">
            <v>VTT  CLUB PONT SUR SAMBRE</v>
          </cell>
          <cell r="G542">
            <v>34576</v>
          </cell>
          <cell r="H542" t="str">
            <v>Adulte Féminin 17/29 ans</v>
          </cell>
          <cell r="J542" t="str">
            <v>05999112537</v>
          </cell>
        </row>
        <row r="543">
          <cell r="D543" t="str">
            <v>HUVELLE RICHARD</v>
          </cell>
          <cell r="E543" t="str">
            <v>M</v>
          </cell>
          <cell r="F543" t="str">
            <v>VTT  CLUB PONT SUR SAMBRE</v>
          </cell>
          <cell r="G543">
            <v>22208</v>
          </cell>
          <cell r="H543" t="str">
            <v>Adulte Masculin 60 ans et plus</v>
          </cell>
          <cell r="J543" t="str">
            <v>05994046754</v>
          </cell>
        </row>
        <row r="544">
          <cell r="D544" t="str">
            <v>HYSBERGUE EVAN</v>
          </cell>
          <cell r="E544" t="str">
            <v>M</v>
          </cell>
          <cell r="F544" t="str">
            <v>ASSOCIATION CYCLISTE D'ETROEUNGT</v>
          </cell>
          <cell r="G544">
            <v>36900</v>
          </cell>
          <cell r="H544" t="str">
            <v>Adulte Masculin 20/29 ans</v>
          </cell>
          <cell r="J544" t="str">
            <v>05999125245</v>
          </cell>
        </row>
        <row r="545">
          <cell r="D545" t="str">
            <v>IDZIAK DIDIER</v>
          </cell>
          <cell r="E545" t="str">
            <v>M</v>
          </cell>
          <cell r="F545" t="str">
            <v>ESPOIR CYCLISTE WAMBRECHIES MARQUETTE</v>
          </cell>
          <cell r="G545">
            <v>24645</v>
          </cell>
          <cell r="H545" t="str">
            <v>Adulte Masculin 50/59 ans</v>
          </cell>
          <cell r="J545" t="str">
            <v>05999124233</v>
          </cell>
        </row>
        <row r="546">
          <cell r="C546" t="str">
            <v>JE</v>
          </cell>
          <cell r="D546" t="str">
            <v>JABLONSKI EVA</v>
          </cell>
          <cell r="E546" t="str">
            <v>F</v>
          </cell>
          <cell r="F546" t="str">
            <v>TEAM B.B.L. HERGNIES</v>
          </cell>
          <cell r="G546">
            <v>38406</v>
          </cell>
          <cell r="H546" t="str">
            <v>Jeune Féminin 15/16 ans</v>
          </cell>
          <cell r="J546" t="str">
            <v>05999113566</v>
          </cell>
        </row>
        <row r="547">
          <cell r="D547" t="str">
            <v>JABLONSKI SEBASTIEN</v>
          </cell>
          <cell r="E547" t="str">
            <v>M</v>
          </cell>
          <cell r="F547" t="str">
            <v>TEAM B.B.L. HERGNIES</v>
          </cell>
          <cell r="G547">
            <v>28401</v>
          </cell>
          <cell r="H547" t="str">
            <v>Adulte Masculin 40/49 ans</v>
          </cell>
          <cell r="J547" t="str">
            <v>05999099574</v>
          </cell>
        </row>
        <row r="548">
          <cell r="D548" t="str">
            <v>JADAS REGIS</v>
          </cell>
          <cell r="E548" t="str">
            <v>M</v>
          </cell>
          <cell r="F548" t="str">
            <v>HAVELUY CYCLO CLUB</v>
          </cell>
          <cell r="G548">
            <v>23088</v>
          </cell>
          <cell r="H548" t="str">
            <v>Adulte Masculin 50/59 ans</v>
          </cell>
          <cell r="J548" t="str">
            <v>05999109779</v>
          </cell>
        </row>
        <row r="549">
          <cell r="D549" t="str">
            <v>JAKIELA GILLES</v>
          </cell>
          <cell r="E549" t="str">
            <v>M</v>
          </cell>
          <cell r="F549" t="str">
            <v>TEAM BOUSIES</v>
          </cell>
          <cell r="G549">
            <v>24482</v>
          </cell>
          <cell r="H549" t="str">
            <v>Adulte Masculin 50/59 ans</v>
          </cell>
          <cell r="J549" t="str">
            <v>05994064252</v>
          </cell>
        </row>
        <row r="550">
          <cell r="C550" t="str">
            <v>JE</v>
          </cell>
          <cell r="D550" t="str">
            <v>JARZEMBOWSKI EVAN</v>
          </cell>
          <cell r="E550" t="str">
            <v>M</v>
          </cell>
          <cell r="F550" t="str">
            <v>AMICALE LAIQUE SPORTIVE  ROEULX</v>
          </cell>
          <cell r="G550">
            <v>39481</v>
          </cell>
          <cell r="H550" t="str">
            <v>Jeune Masculin 13/14 ans</v>
          </cell>
          <cell r="J550" t="str">
            <v>05999119958</v>
          </cell>
        </row>
        <row r="551">
          <cell r="C551" t="str">
            <v>FE</v>
          </cell>
          <cell r="D551" t="str">
            <v>JASEMIN JAHMINA</v>
          </cell>
          <cell r="E551" t="str">
            <v>F</v>
          </cell>
          <cell r="F551" t="str">
            <v>ASSOCIATION CYCLISTE D'ETROEUNGT</v>
          </cell>
          <cell r="G551">
            <v>35376</v>
          </cell>
          <cell r="H551" t="str">
            <v>Adulte Féminin 17/29 ans</v>
          </cell>
          <cell r="J551" t="str">
            <v>05999069473</v>
          </cell>
        </row>
        <row r="552">
          <cell r="D552" t="str">
            <v>JEANNES PATRICK</v>
          </cell>
          <cell r="E552" t="str">
            <v>M</v>
          </cell>
          <cell r="F552" t="str">
            <v>CLUB DES SUPPORTERS CYCLISTES FERRIEROIS</v>
          </cell>
          <cell r="G552">
            <v>22576</v>
          </cell>
          <cell r="H552" t="str">
            <v>Adulte Masculin 60 ans et plus</v>
          </cell>
          <cell r="J552" t="str">
            <v>05999093830</v>
          </cell>
        </row>
        <row r="553">
          <cell r="D553" t="str">
            <v>JOUY QUENTIN</v>
          </cell>
          <cell r="E553" t="str">
            <v>M</v>
          </cell>
          <cell r="F553" t="str">
            <v>LINSELLES CYCLISME</v>
          </cell>
          <cell r="G553">
            <v>33879</v>
          </cell>
          <cell r="H553" t="str">
            <v>Adulte Masculin 20/29 ans</v>
          </cell>
          <cell r="J553" t="str">
            <v>05999127024</v>
          </cell>
        </row>
        <row r="554">
          <cell r="D554" t="str">
            <v>JUNG PHILIPPE</v>
          </cell>
          <cell r="E554" t="str">
            <v>M</v>
          </cell>
          <cell r="F554" t="str">
            <v>UNION SPORTIVE SAINT ANDRE</v>
          </cell>
          <cell r="G554">
            <v>22855</v>
          </cell>
          <cell r="H554" t="str">
            <v>Adulte Masculin 50/59 ans</v>
          </cell>
          <cell r="J554" t="str">
            <v>05992014293</v>
          </cell>
        </row>
        <row r="555">
          <cell r="D555" t="str">
            <v>KADLUCZKA ANTHONY</v>
          </cell>
          <cell r="E555" t="str">
            <v>M</v>
          </cell>
          <cell r="F555" t="str">
            <v>ESPOIR CYCLISTE WAMBRECHIES MARQUETTE</v>
          </cell>
          <cell r="G555">
            <v>34228</v>
          </cell>
          <cell r="H555" t="str">
            <v>Adulte Masculin 20/29 ans</v>
          </cell>
          <cell r="J555" t="str">
            <v>05999127556</v>
          </cell>
        </row>
        <row r="556">
          <cell r="D556" t="str">
            <v>KIEFFER PIERRE</v>
          </cell>
          <cell r="E556" t="str">
            <v>M</v>
          </cell>
          <cell r="F556" t="str">
            <v>ASSOCIATION CYCLISTE DE CUINCY</v>
          </cell>
          <cell r="G556">
            <v>32235</v>
          </cell>
          <cell r="H556" t="str">
            <v>Adulte Masculin 30/39 ans</v>
          </cell>
          <cell r="J556" t="str">
            <v>05999111355</v>
          </cell>
        </row>
        <row r="557">
          <cell r="D557" t="str">
            <v>KNOCKAERT BRUNO</v>
          </cell>
          <cell r="E557" t="str">
            <v>M</v>
          </cell>
          <cell r="F557" t="str">
            <v>CLUB CYCLISTE VERLINGHEM</v>
          </cell>
          <cell r="G557">
            <v>22413</v>
          </cell>
          <cell r="H557" t="str">
            <v>Adulte Masculin 60 ans et plus</v>
          </cell>
          <cell r="J557" t="str">
            <v>05963119611</v>
          </cell>
        </row>
        <row r="558">
          <cell r="D558" t="str">
            <v>KNOCKAERT CELINE</v>
          </cell>
          <cell r="E558" t="str">
            <v>F</v>
          </cell>
          <cell r="F558" t="str">
            <v>CLUB CYCLISTE VERLINGHEM</v>
          </cell>
          <cell r="G558">
            <v>32112</v>
          </cell>
          <cell r="H558" t="str">
            <v>Adulte Féminin 30/39 ans</v>
          </cell>
          <cell r="J558" t="str">
            <v>05999017522</v>
          </cell>
        </row>
        <row r="559">
          <cell r="D559" t="str">
            <v>KNOCKAERT JULIEN</v>
          </cell>
          <cell r="E559" t="str">
            <v>M</v>
          </cell>
          <cell r="F559" t="str">
            <v>CLUB CYCLISTE VERLINGHEM</v>
          </cell>
          <cell r="G559">
            <v>30789</v>
          </cell>
          <cell r="H559" t="str">
            <v>Adulte Masculin 30/39 ans</v>
          </cell>
          <cell r="J559" t="str">
            <v>05963119612</v>
          </cell>
        </row>
        <row r="560">
          <cell r="D560" t="str">
            <v>KNOCKAERT ROMAIN</v>
          </cell>
          <cell r="E560" t="str">
            <v>M</v>
          </cell>
          <cell r="F560" t="str">
            <v>CLUB CYCLISTE VERLINGHEM</v>
          </cell>
          <cell r="G560">
            <v>35178</v>
          </cell>
          <cell r="H560" t="str">
            <v>Adulte Masculin 20/29 ans</v>
          </cell>
          <cell r="J560" t="str">
            <v>05996216708</v>
          </cell>
        </row>
        <row r="561">
          <cell r="D561" t="str">
            <v>KNOL KEVIN</v>
          </cell>
          <cell r="E561" t="str">
            <v>M</v>
          </cell>
          <cell r="F561" t="str">
            <v>ESPOIR CYCLISTE WAMBRECHIES MARQUETTE</v>
          </cell>
          <cell r="G561">
            <v>32662</v>
          </cell>
          <cell r="H561" t="str">
            <v>Adulte Masculin 30/39 ans</v>
          </cell>
          <cell r="J561" t="str">
            <v>05999098980</v>
          </cell>
        </row>
        <row r="562">
          <cell r="D562" t="str">
            <v>KOPTIENT REGIS</v>
          </cell>
          <cell r="E562" t="str">
            <v>M</v>
          </cell>
          <cell r="F562" t="str">
            <v>U.C. CAPELLOISE FOURMIES</v>
          </cell>
          <cell r="G562">
            <v>28559</v>
          </cell>
          <cell r="H562" t="str">
            <v>Adulte Masculin 40/49 ans</v>
          </cell>
          <cell r="J562" t="str">
            <v>05999069654</v>
          </cell>
        </row>
        <row r="563">
          <cell r="D563" t="str">
            <v>KOSMALA MAXIME</v>
          </cell>
          <cell r="E563" t="str">
            <v>M</v>
          </cell>
          <cell r="F563" t="str">
            <v>VTT SAINT AMAND LES EAUX</v>
          </cell>
          <cell r="G563">
            <v>31500</v>
          </cell>
          <cell r="H563" t="str">
            <v>Adulte Masculin 30/39 ans</v>
          </cell>
          <cell r="J563" t="str">
            <v>05999109298</v>
          </cell>
        </row>
        <row r="564">
          <cell r="D564" t="str">
            <v>KROON SAM</v>
          </cell>
          <cell r="E564" t="str">
            <v>M</v>
          </cell>
          <cell r="F564" t="str">
            <v>ESPOIR CYCLISTE WAMBRECHIES MARQUETTE</v>
          </cell>
          <cell r="G564">
            <v>24785</v>
          </cell>
          <cell r="H564" t="str">
            <v>Adulte Masculin 50/59 ans</v>
          </cell>
          <cell r="J564" t="str">
            <v>05999122174</v>
          </cell>
        </row>
        <row r="565">
          <cell r="D565" t="str">
            <v>KWIATKOWSKI SYLVAIN</v>
          </cell>
          <cell r="E565" t="str">
            <v>M</v>
          </cell>
          <cell r="F565" t="str">
            <v>ASSOCIATION SPORTIVE VELOCIPEDIQUE LA LONGUEVILLE</v>
          </cell>
          <cell r="G565">
            <v>28434</v>
          </cell>
          <cell r="H565" t="str">
            <v>Adulte Masculin 40/49 ans</v>
          </cell>
          <cell r="J565" t="str">
            <v>05994058195</v>
          </cell>
        </row>
        <row r="566">
          <cell r="D566" t="str">
            <v>LABALETTE VINCENT</v>
          </cell>
          <cell r="E566" t="str">
            <v>M</v>
          </cell>
          <cell r="F566" t="str">
            <v>CYCLO CLUB WAVRIN</v>
          </cell>
          <cell r="G566">
            <v>27360</v>
          </cell>
          <cell r="H566" t="str">
            <v>Adulte Masculin 40/49 ans</v>
          </cell>
          <cell r="J566" t="str">
            <v>05994045110</v>
          </cell>
        </row>
        <row r="567">
          <cell r="D567" t="str">
            <v>LABORIE CHARLIE</v>
          </cell>
          <cell r="E567" t="str">
            <v>M</v>
          </cell>
          <cell r="F567" t="str">
            <v>VELO CLUB SOLESMES</v>
          </cell>
          <cell r="G567">
            <v>28769</v>
          </cell>
          <cell r="H567" t="str">
            <v>Adulte Masculin 40/49 ans</v>
          </cell>
          <cell r="J567" t="str">
            <v>05999119957</v>
          </cell>
        </row>
        <row r="568">
          <cell r="D568" t="str">
            <v>LABRE FRANÇOIS</v>
          </cell>
          <cell r="E568" t="str">
            <v>M</v>
          </cell>
          <cell r="F568" t="str">
            <v>ESPOIR CYCLISTE WAMBRECHIES MARQUETTE</v>
          </cell>
          <cell r="G568">
            <v>23709</v>
          </cell>
          <cell r="H568" t="str">
            <v>Adulte Masculin 50/59 ans</v>
          </cell>
          <cell r="J568" t="str">
            <v>05996222753</v>
          </cell>
        </row>
        <row r="569">
          <cell r="D569" t="str">
            <v>LABRE MAXIME</v>
          </cell>
          <cell r="E569" t="str">
            <v>M</v>
          </cell>
          <cell r="F569" t="str">
            <v>ESPOIR CYCLISTE WAMBRECHIES MARQUETTE</v>
          </cell>
          <cell r="G569">
            <v>37496</v>
          </cell>
          <cell r="H569" t="str">
            <v>Adulte Masculin 17/19 ans</v>
          </cell>
          <cell r="J569" t="str">
            <v>05999096072</v>
          </cell>
        </row>
        <row r="570">
          <cell r="D570" t="str">
            <v>LACROIX DAVID</v>
          </cell>
          <cell r="E570" t="str">
            <v>M</v>
          </cell>
          <cell r="F570" t="str">
            <v>LINSELLES CYCLISME</v>
          </cell>
          <cell r="G570">
            <v>25524</v>
          </cell>
          <cell r="H570" t="str">
            <v>Adulte Masculin 50/59 ans</v>
          </cell>
          <cell r="J570" t="str">
            <v>05999094115</v>
          </cell>
        </row>
        <row r="571">
          <cell r="D571" t="str">
            <v>LACROIX FRÉDÉRIC</v>
          </cell>
          <cell r="E571" t="str">
            <v>M</v>
          </cell>
          <cell r="F571" t="str">
            <v>VELO CLUB ROUBAIX</v>
          </cell>
          <cell r="G571">
            <v>25194</v>
          </cell>
          <cell r="H571" t="str">
            <v>Adulte Masculin 50/59 ans</v>
          </cell>
          <cell r="J571" t="str">
            <v>05999119864</v>
          </cell>
        </row>
        <row r="572">
          <cell r="D572" t="str">
            <v>LADEN PATRICE</v>
          </cell>
          <cell r="E572" t="str">
            <v>M</v>
          </cell>
          <cell r="F572" t="str">
            <v>UNION CYCLISTE WATTIGNIES</v>
          </cell>
          <cell r="G572">
            <v>22162</v>
          </cell>
          <cell r="H572" t="str">
            <v>Adulte Masculin 60 ans et plus</v>
          </cell>
          <cell r="J572" t="str">
            <v>05963119621</v>
          </cell>
        </row>
        <row r="573">
          <cell r="D573" t="str">
            <v>LAEBENS FRANCOIS</v>
          </cell>
          <cell r="E573" t="str">
            <v>M</v>
          </cell>
          <cell r="F573" t="str">
            <v>VELO CLUB UNION HALLUIN</v>
          </cell>
          <cell r="G573">
            <v>32307</v>
          </cell>
          <cell r="H573" t="str">
            <v>Adulte Masculin 30/39 ans</v>
          </cell>
          <cell r="J573" t="str">
            <v>05999127648</v>
          </cell>
        </row>
        <row r="574">
          <cell r="D574" t="str">
            <v>LAFONT LOUIS</v>
          </cell>
          <cell r="E574" t="str">
            <v>M</v>
          </cell>
          <cell r="F574" t="str">
            <v>ESPOIR CYCLISTE WAMBRECHIES MARQUETTE</v>
          </cell>
          <cell r="G574">
            <v>36734</v>
          </cell>
          <cell r="H574" t="str">
            <v>Adulte Masculin 20/29 ans</v>
          </cell>
          <cell r="J574" t="str">
            <v>05999107227</v>
          </cell>
        </row>
        <row r="575">
          <cell r="D575" t="str">
            <v>LAGNEAU PASCAL</v>
          </cell>
          <cell r="E575" t="str">
            <v>M</v>
          </cell>
          <cell r="F575" t="str">
            <v>VTT  CLUB PONT SUR SAMBRE</v>
          </cell>
          <cell r="G575">
            <v>21448</v>
          </cell>
          <cell r="H575" t="str">
            <v>Adulte Masculin 60 ans et plus</v>
          </cell>
          <cell r="J575" t="str">
            <v>05999017088</v>
          </cell>
        </row>
        <row r="576">
          <cell r="D576" t="str">
            <v>LAHONTA EMMANUEL</v>
          </cell>
          <cell r="E576" t="str">
            <v>M</v>
          </cell>
          <cell r="F576" t="str">
            <v>NEW TEAM MAULDE</v>
          </cell>
          <cell r="G576">
            <v>29680</v>
          </cell>
          <cell r="H576" t="str">
            <v>Adulte Masculin 40/49 ans</v>
          </cell>
          <cell r="J576" t="str">
            <v>05999057206</v>
          </cell>
        </row>
        <row r="577">
          <cell r="D577" t="str">
            <v>LAHONTA JEAN-PASCAL</v>
          </cell>
          <cell r="E577" t="str">
            <v>M</v>
          </cell>
          <cell r="F577" t="str">
            <v>UNION SPORTIVE VALENCIENNES MARLY</v>
          </cell>
          <cell r="G577">
            <v>21534</v>
          </cell>
          <cell r="H577" t="str">
            <v>Adulte Masculin 60 ans et plus</v>
          </cell>
          <cell r="J577" t="str">
            <v>05999110309</v>
          </cell>
        </row>
        <row r="578">
          <cell r="D578" t="str">
            <v>LALEU DAVID</v>
          </cell>
          <cell r="E578" t="str">
            <v>M</v>
          </cell>
          <cell r="F578" t="str">
            <v>UNION SPORTIVE SAINT ANDRE</v>
          </cell>
          <cell r="G578">
            <v>26831</v>
          </cell>
          <cell r="H578" t="str">
            <v>Adulte Masculin 40/49 ans</v>
          </cell>
          <cell r="J578" t="str">
            <v>05999012920</v>
          </cell>
        </row>
        <row r="579">
          <cell r="D579" t="str">
            <v>LALEU TIMOTHEE</v>
          </cell>
          <cell r="E579" t="str">
            <v>M</v>
          </cell>
          <cell r="F579" t="str">
            <v>UNION SPORTIVE SAINT ANDRE</v>
          </cell>
          <cell r="G579">
            <v>37093</v>
          </cell>
          <cell r="H579" t="str">
            <v>Adulte Masculin 20/29 ans</v>
          </cell>
          <cell r="J579" t="str">
            <v>05999012921</v>
          </cell>
        </row>
        <row r="580">
          <cell r="D580" t="str">
            <v>LALOUETTE PHILIPPE</v>
          </cell>
          <cell r="E580" t="str">
            <v>M</v>
          </cell>
          <cell r="F580" t="str">
            <v>ASSOCIATION CYCLISTE PREUX AU BOIS</v>
          </cell>
          <cell r="G580">
            <v>23861</v>
          </cell>
          <cell r="H580" t="str">
            <v>Adulte Masculin 50/59 ans</v>
          </cell>
          <cell r="J580" t="str">
            <v>05999124941</v>
          </cell>
        </row>
        <row r="581">
          <cell r="D581" t="str">
            <v>LAMARCHE FRANCK</v>
          </cell>
          <cell r="E581" t="str">
            <v>M</v>
          </cell>
          <cell r="F581" t="str">
            <v>TEAM DECOPUB PROVILLE</v>
          </cell>
          <cell r="G581">
            <v>25136</v>
          </cell>
          <cell r="H581" t="str">
            <v>Adulte Masculin 50/59 ans</v>
          </cell>
          <cell r="J581" t="str">
            <v>05999025273</v>
          </cell>
        </row>
        <row r="582">
          <cell r="D582" t="str">
            <v>LAMBERT JEROME</v>
          </cell>
          <cell r="E582" t="str">
            <v>M</v>
          </cell>
          <cell r="F582" t="str">
            <v>RESILIENCE CLUB</v>
          </cell>
          <cell r="G582">
            <v>30943</v>
          </cell>
          <cell r="H582" t="str">
            <v>Adulte Masculin 30/39 ans</v>
          </cell>
          <cell r="J582" t="str">
            <v>05999056717</v>
          </cell>
        </row>
        <row r="583">
          <cell r="D583" t="str">
            <v>LAMBRET MIKE</v>
          </cell>
          <cell r="E583" t="str">
            <v>M</v>
          </cell>
          <cell r="F583" t="str">
            <v>U.C. CAPELLOISE FOURMIES</v>
          </cell>
          <cell r="G583">
            <v>31493</v>
          </cell>
          <cell r="H583" t="str">
            <v>Adulte Masculin 30/39 ans</v>
          </cell>
          <cell r="J583" t="str">
            <v>05999124427</v>
          </cell>
        </row>
        <row r="584">
          <cell r="D584" t="str">
            <v>LAMBRET SULLIVAN</v>
          </cell>
          <cell r="E584" t="str">
            <v>M</v>
          </cell>
          <cell r="F584" t="str">
            <v>U.C. CAPELLOISE FOURMIES</v>
          </cell>
          <cell r="G584">
            <v>32317</v>
          </cell>
          <cell r="H584" t="str">
            <v>Adulte Masculin 30/39 ans</v>
          </cell>
          <cell r="J584" t="str">
            <v>05999076033</v>
          </cell>
        </row>
        <row r="585">
          <cell r="D585" t="str">
            <v>LAMERAND MICHAEL</v>
          </cell>
          <cell r="E585" t="str">
            <v>M</v>
          </cell>
          <cell r="F585" t="str">
            <v>ETOILE CYCLISTE LIEU ST AMAND</v>
          </cell>
          <cell r="G585">
            <v>31124</v>
          </cell>
          <cell r="H585" t="str">
            <v>Adulte Masculin 30/39 ans</v>
          </cell>
          <cell r="J585" t="str">
            <v>05999016681</v>
          </cell>
        </row>
        <row r="586">
          <cell r="D586" t="str">
            <v>LANDAS JEROME</v>
          </cell>
          <cell r="E586" t="str">
            <v>M</v>
          </cell>
          <cell r="F586" t="str">
            <v>VELO SPRINT DE L'OSTREVENT - AUBERCHICOURT</v>
          </cell>
          <cell r="G586">
            <v>28156</v>
          </cell>
          <cell r="H586" t="str">
            <v>Adulte Masculin 40/49 ans</v>
          </cell>
          <cell r="J586" t="str">
            <v>05999084869</v>
          </cell>
        </row>
        <row r="587">
          <cell r="D587" t="str">
            <v>LANDAS MARION</v>
          </cell>
          <cell r="E587" t="str">
            <v>F</v>
          </cell>
          <cell r="F587" t="str">
            <v>VELO SPRINT DE L'OSTREVENT - AUBERCHICOURT</v>
          </cell>
          <cell r="G587">
            <v>37533</v>
          </cell>
          <cell r="H587" t="str">
            <v>Adulte Féminin 17/29 ans</v>
          </cell>
          <cell r="J587" t="str">
            <v>05999084870</v>
          </cell>
        </row>
        <row r="588">
          <cell r="C588" t="str">
            <v>JE</v>
          </cell>
          <cell r="D588" t="str">
            <v>LANDAS MARTY</v>
          </cell>
          <cell r="E588" t="str">
            <v>M</v>
          </cell>
          <cell r="F588" t="str">
            <v>VELO SPRINT DE L'OSTREVENT - AUBERCHICOURT</v>
          </cell>
          <cell r="G588">
            <v>38663</v>
          </cell>
          <cell r="H588" t="str">
            <v>Jeune Masculin 15/16 ans</v>
          </cell>
          <cell r="J588" t="str">
            <v>05999020193</v>
          </cell>
        </row>
        <row r="589">
          <cell r="D589" t="str">
            <v>LANSIAUX ANTHONY</v>
          </cell>
          <cell r="E589" t="str">
            <v>M</v>
          </cell>
          <cell r="F589" t="str">
            <v>CLUB CYCLISTE THUN ST MARTIN</v>
          </cell>
          <cell r="G589">
            <v>27913</v>
          </cell>
          <cell r="H589" t="str">
            <v>Adulte Masculin 40/49 ans</v>
          </cell>
          <cell r="J589" t="str">
            <v>05999028465</v>
          </cell>
        </row>
        <row r="590">
          <cell r="D590" t="str">
            <v>LAPOTRE FRANCOIS</v>
          </cell>
          <cell r="E590" t="str">
            <v>M</v>
          </cell>
          <cell r="F590" t="str">
            <v>UNION SPORTIVE VALENCIENNES MARLY</v>
          </cell>
          <cell r="G590">
            <v>27862</v>
          </cell>
          <cell r="H590" t="str">
            <v>Adulte Masculin 40/49 ans</v>
          </cell>
          <cell r="J590" t="str">
            <v>05999075704</v>
          </cell>
        </row>
        <row r="591">
          <cell r="D591" t="str">
            <v>LARGEAU FREDERIC</v>
          </cell>
          <cell r="E591" t="str">
            <v>M</v>
          </cell>
          <cell r="F591" t="str">
            <v>SAULZOIR MONTRECOURT CYCLING CLUB</v>
          </cell>
          <cell r="G591">
            <v>24958</v>
          </cell>
          <cell r="H591" t="str">
            <v>Adulte Masculin 50/59 ans</v>
          </cell>
          <cell r="J591" t="str">
            <v>05999059500</v>
          </cell>
        </row>
        <row r="592">
          <cell r="D592" t="str">
            <v>LAZARO BARTOLOME</v>
          </cell>
          <cell r="E592" t="str">
            <v>M</v>
          </cell>
          <cell r="F592" t="str">
            <v>LINSELLES CYCLISME</v>
          </cell>
          <cell r="G592">
            <v>25697</v>
          </cell>
          <cell r="H592" t="str">
            <v>Adulte Masculin 50/59 ans</v>
          </cell>
          <cell r="J592" t="str">
            <v>05999119871</v>
          </cell>
        </row>
        <row r="593">
          <cell r="D593" t="str">
            <v>LE BOUR MAXIME</v>
          </cell>
          <cell r="E593" t="str">
            <v>M</v>
          </cell>
          <cell r="F593" t="str">
            <v>ESPOIR CYCLISTE WAMBRECHIES MARQUETTE</v>
          </cell>
          <cell r="G593">
            <v>32490</v>
          </cell>
          <cell r="H593" t="str">
            <v>Adulte Masculin 30/39 ans</v>
          </cell>
          <cell r="J593" t="str">
            <v>05999124721</v>
          </cell>
        </row>
        <row r="594">
          <cell r="D594" t="str">
            <v>LE GAL SAMUEL</v>
          </cell>
          <cell r="E594" t="str">
            <v>M</v>
          </cell>
          <cell r="F594" t="str">
            <v>UNION CYCLISTE WATTIGNIES</v>
          </cell>
          <cell r="G594">
            <v>31374</v>
          </cell>
          <cell r="H594" t="str">
            <v>Adulte Masculin 30/39 ans</v>
          </cell>
          <cell r="J594" t="str">
            <v>05999118961</v>
          </cell>
        </row>
        <row r="595">
          <cell r="D595" t="str">
            <v>LE MOUEL DIMITRI</v>
          </cell>
          <cell r="E595" t="str">
            <v>M</v>
          </cell>
          <cell r="F595" t="str">
            <v>VELO SPRINT BOUCHAIN</v>
          </cell>
          <cell r="G595">
            <v>32704</v>
          </cell>
          <cell r="H595" t="str">
            <v>Adulte Masculin 30/39 ans</v>
          </cell>
          <cell r="J595" t="str">
            <v>05999068035</v>
          </cell>
        </row>
        <row r="596">
          <cell r="D596" t="str">
            <v>LEBLON ROBIN</v>
          </cell>
          <cell r="E596" t="str">
            <v>M</v>
          </cell>
          <cell r="F596" t="str">
            <v>CYCLO CLUB WAVRIN</v>
          </cell>
          <cell r="G596">
            <v>34669</v>
          </cell>
          <cell r="H596" t="str">
            <v>Adulte Masculin 20/29 ans</v>
          </cell>
          <cell r="J596" t="str">
            <v>05999097766</v>
          </cell>
        </row>
        <row r="597">
          <cell r="D597" t="str">
            <v>LEBON CYRIL</v>
          </cell>
          <cell r="E597" t="str">
            <v>M</v>
          </cell>
          <cell r="F597" t="str">
            <v>ESPOIR CYCLISTE WAMBRECHIES MARQUETTE</v>
          </cell>
          <cell r="G597">
            <v>31984</v>
          </cell>
          <cell r="H597" t="str">
            <v>Adulte Masculin 30/39 ans</v>
          </cell>
          <cell r="J597" t="str">
            <v>05999094112</v>
          </cell>
        </row>
        <row r="598">
          <cell r="D598" t="str">
            <v>LEBRUN BAPTISTE</v>
          </cell>
          <cell r="E598" t="str">
            <v>M</v>
          </cell>
          <cell r="F598" t="str">
            <v>CYCLO CLUB ORCHIES</v>
          </cell>
          <cell r="G598">
            <v>38104</v>
          </cell>
          <cell r="H598" t="str">
            <v>Adulte Masculin 17/19 ans</v>
          </cell>
        </row>
        <row r="599">
          <cell r="D599" t="str">
            <v>LECCI ITALO</v>
          </cell>
          <cell r="E599" t="str">
            <v>M</v>
          </cell>
          <cell r="F599" t="str">
            <v>HAVELUY CYCLO CLUB</v>
          </cell>
          <cell r="G599">
            <v>20302</v>
          </cell>
          <cell r="H599" t="str">
            <v>Adulte Masculin 60 ans et plus</v>
          </cell>
          <cell r="J599" t="str">
            <v>05966529328</v>
          </cell>
        </row>
        <row r="600">
          <cell r="D600" t="str">
            <v>LECCI PIERRE</v>
          </cell>
          <cell r="E600" t="str">
            <v>M</v>
          </cell>
          <cell r="F600" t="str">
            <v>HAVELUY CYCLO CLUB</v>
          </cell>
          <cell r="G600">
            <v>31285</v>
          </cell>
          <cell r="H600" t="str">
            <v>Adulte Masculin 30/39 ans</v>
          </cell>
          <cell r="J600" t="str">
            <v>05996227408</v>
          </cell>
        </row>
        <row r="601">
          <cell r="C601" t="str">
            <v>JE</v>
          </cell>
          <cell r="D601" t="str">
            <v>LECERF ERWAN</v>
          </cell>
          <cell r="E601" t="str">
            <v>M</v>
          </cell>
          <cell r="F601" t="str">
            <v>TEAM BOUSIES</v>
          </cell>
          <cell r="G601">
            <v>38868</v>
          </cell>
          <cell r="H601" t="str">
            <v>Jeune Masculin 15/16 ans</v>
          </cell>
          <cell r="J601" t="str">
            <v>05999127231</v>
          </cell>
        </row>
        <row r="602">
          <cell r="C602" t="str">
            <v>4-A</v>
          </cell>
          <cell r="D602" t="str">
            <v>LECERF FRANCOIS</v>
          </cell>
          <cell r="E602" t="str">
            <v>M</v>
          </cell>
          <cell r="F602" t="str">
            <v>U.C. CAPELLOISE FOURMIES</v>
          </cell>
          <cell r="G602">
            <v>23696</v>
          </cell>
          <cell r="H602" t="str">
            <v>Adulte Masculin 50/59 ans</v>
          </cell>
          <cell r="J602" t="str">
            <v>05999076037</v>
          </cell>
        </row>
        <row r="603">
          <cell r="D603" t="str">
            <v>LECERF OLIVIER</v>
          </cell>
          <cell r="E603" t="str">
            <v>M</v>
          </cell>
          <cell r="F603" t="str">
            <v>U.C. CAPELLOISE FOURMIES</v>
          </cell>
          <cell r="G603">
            <v>24380</v>
          </cell>
          <cell r="H603" t="str">
            <v>Adulte Masculin 50/59 ans</v>
          </cell>
          <cell r="J603" t="str">
            <v>05996226623</v>
          </cell>
        </row>
        <row r="604">
          <cell r="D604" t="str">
            <v>LECLERCQ ALEXIS</v>
          </cell>
          <cell r="E604" t="str">
            <v>M</v>
          </cell>
          <cell r="F604" t="str">
            <v>CAMPHIN EN CAREMBAULT CYCLING TEAM</v>
          </cell>
          <cell r="G604">
            <v>27963</v>
          </cell>
          <cell r="H604" t="str">
            <v>Adulte Masculin 40/49 ans</v>
          </cell>
          <cell r="J604" t="str">
            <v>05996214949</v>
          </cell>
        </row>
        <row r="605">
          <cell r="D605" t="str">
            <v>LECLERCQ FRANCK</v>
          </cell>
          <cell r="E605" t="str">
            <v>M</v>
          </cell>
          <cell r="F605" t="str">
            <v>TEAM SPECIALIZED LILLE</v>
          </cell>
          <cell r="G605">
            <v>26371</v>
          </cell>
          <cell r="H605" t="str">
            <v>Adulte Masculin 40/49 ans</v>
          </cell>
          <cell r="J605" t="str">
            <v>05966528801</v>
          </cell>
        </row>
        <row r="606">
          <cell r="D606" t="str">
            <v>LECLERCQ JEAN LOUIS</v>
          </cell>
          <cell r="E606" t="str">
            <v>M</v>
          </cell>
          <cell r="F606" t="str">
            <v>CYCLO CLUB CAMBRESIEN</v>
          </cell>
          <cell r="G606">
            <v>28335</v>
          </cell>
          <cell r="H606" t="str">
            <v>Adulte Masculin 40/49 ans</v>
          </cell>
          <cell r="J606" t="str">
            <v>05999125060</v>
          </cell>
        </row>
        <row r="607">
          <cell r="C607" t="str">
            <v>JE</v>
          </cell>
          <cell r="D607" t="str">
            <v>LECLERCQ MATHIS</v>
          </cell>
          <cell r="E607" t="str">
            <v>M</v>
          </cell>
          <cell r="F607" t="str">
            <v>CAMPHIN EN CAREMBAULT CYCLING TEAM</v>
          </cell>
          <cell r="G607">
            <v>39281</v>
          </cell>
          <cell r="H607" t="str">
            <v>Jeune Masculin 13/14 ans</v>
          </cell>
          <cell r="J607" t="str">
            <v>05999057637</v>
          </cell>
        </row>
        <row r="608">
          <cell r="D608" t="str">
            <v>LECLERCQ THIERRY</v>
          </cell>
          <cell r="E608" t="str">
            <v>M</v>
          </cell>
          <cell r="F608" t="str">
            <v>CYCLO CLUB WAVRIN</v>
          </cell>
          <cell r="G608">
            <v>24902</v>
          </cell>
          <cell r="H608" t="str">
            <v>Adulte Masculin 50/59 ans</v>
          </cell>
          <cell r="J608" t="str">
            <v>05996224043</v>
          </cell>
        </row>
        <row r="609">
          <cell r="C609" t="str">
            <v>FE</v>
          </cell>
          <cell r="D609" t="str">
            <v>LECOCQ MARIE CLAUDE</v>
          </cell>
          <cell r="E609" t="str">
            <v>F</v>
          </cell>
          <cell r="F609" t="str">
            <v>VELO CLUB SOLESMES</v>
          </cell>
          <cell r="G609">
            <v>18850</v>
          </cell>
          <cell r="H609" t="str">
            <v>Adulte Féminin 40 ans et plus</v>
          </cell>
          <cell r="J609" t="str">
            <v>05999108841</v>
          </cell>
        </row>
        <row r="610">
          <cell r="D610" t="str">
            <v>LECOCQ PIERRE</v>
          </cell>
          <cell r="E610" t="str">
            <v>M</v>
          </cell>
          <cell r="F610" t="str">
            <v>FENAIN CYCLO CLUB</v>
          </cell>
          <cell r="G610">
            <v>29459</v>
          </cell>
          <cell r="H610" t="str">
            <v>Adulte Masculin 40/49 ans</v>
          </cell>
          <cell r="J610" t="str">
            <v>05994063032</v>
          </cell>
        </row>
        <row r="611">
          <cell r="D611" t="str">
            <v>LECOLIER BENOIT</v>
          </cell>
          <cell r="E611" t="str">
            <v>M</v>
          </cell>
          <cell r="F611" t="str">
            <v>TEAM SPECIALIZED LILLE</v>
          </cell>
          <cell r="G611">
            <v>28748</v>
          </cell>
          <cell r="H611" t="str">
            <v>Adulte Masculin 40/49 ans</v>
          </cell>
          <cell r="J611" t="str">
            <v>05999075213</v>
          </cell>
        </row>
        <row r="612">
          <cell r="C612" t="str">
            <v>JE</v>
          </cell>
          <cell r="D612" t="str">
            <v>LECOLIER LOUIS</v>
          </cell>
          <cell r="E612" t="str">
            <v>M</v>
          </cell>
          <cell r="F612" t="str">
            <v>TEAM SPECIALIZED LILLE</v>
          </cell>
          <cell r="G612">
            <v>39173</v>
          </cell>
          <cell r="H612" t="str">
            <v>Jeune Masculin 13/14 ans</v>
          </cell>
          <cell r="J612" t="str">
            <v>05999080933</v>
          </cell>
        </row>
        <row r="613">
          <cell r="D613" t="str">
            <v>LECOLIER STEPHANE</v>
          </cell>
          <cell r="E613" t="str">
            <v>M</v>
          </cell>
          <cell r="F613" t="str">
            <v>TEAM SPECIALIZED LILLE</v>
          </cell>
          <cell r="G613">
            <v>27312</v>
          </cell>
          <cell r="H613" t="str">
            <v>Adulte Masculin 40/49 ans</v>
          </cell>
          <cell r="J613" t="str">
            <v>05999080934</v>
          </cell>
        </row>
        <row r="614">
          <cell r="D614" t="str">
            <v>LECONTE TRISTAN</v>
          </cell>
          <cell r="E614" t="str">
            <v>M</v>
          </cell>
          <cell r="F614" t="str">
            <v>ESPOIR CYCLISTE WAMBRECHIES MARQUETTE</v>
          </cell>
          <cell r="G614">
            <v>36325</v>
          </cell>
          <cell r="H614" t="str">
            <v>Adulte Masculin 20/29 ans</v>
          </cell>
          <cell r="J614" t="str">
            <v>05999112666</v>
          </cell>
        </row>
        <row r="615">
          <cell r="D615" t="str">
            <v>LECU PASCAL</v>
          </cell>
          <cell r="E615" t="str">
            <v>M</v>
          </cell>
          <cell r="F615" t="str">
            <v>SAULZOIR MONTRECOURT CYCLING CLUB</v>
          </cell>
          <cell r="G615">
            <v>24499</v>
          </cell>
          <cell r="H615" t="str">
            <v>Adulte Masculin 50/59 ans</v>
          </cell>
          <cell r="J615" t="str">
            <v>05999015642</v>
          </cell>
        </row>
        <row r="616">
          <cell r="D616" t="str">
            <v>LEDAIN EMILIE</v>
          </cell>
          <cell r="E616" t="str">
            <v>F</v>
          </cell>
          <cell r="F616" t="str">
            <v>VELO CLUB DE L'ESCAUT ANZIN</v>
          </cell>
          <cell r="G616">
            <v>40773</v>
          </cell>
          <cell r="H616" t="str">
            <v>Jeune Féminin 9/10 ans</v>
          </cell>
        </row>
        <row r="617">
          <cell r="D617" t="str">
            <v>LEDAIN JEREMIE</v>
          </cell>
          <cell r="E617" t="str">
            <v>M</v>
          </cell>
          <cell r="F617" t="str">
            <v>VELO CLUB DE L'ESCAUT ANZIN</v>
          </cell>
          <cell r="G617">
            <v>40105</v>
          </cell>
          <cell r="H617" t="str">
            <v>Jeune Masculin 11/12 ans</v>
          </cell>
        </row>
        <row r="618">
          <cell r="C618" t="str">
            <v>JE</v>
          </cell>
          <cell r="D618" t="str">
            <v>LEDAIN JONATHAN</v>
          </cell>
          <cell r="E618" t="str">
            <v>M</v>
          </cell>
          <cell r="F618" t="str">
            <v>VELO CLUB DE L'ESCAUT ANZIN</v>
          </cell>
          <cell r="G618">
            <v>38997</v>
          </cell>
          <cell r="H618" t="str">
            <v>Jeune Masculin 15/16 ans</v>
          </cell>
          <cell r="J618" t="str">
            <v>05999112483</v>
          </cell>
        </row>
        <row r="619">
          <cell r="C619" t="str">
            <v>FE</v>
          </cell>
          <cell r="D619" t="str">
            <v>LEDAIN MELINA</v>
          </cell>
          <cell r="E619" t="str">
            <v>F</v>
          </cell>
          <cell r="F619" t="str">
            <v>VELO CLUB DE L'ESCAUT ANZIN</v>
          </cell>
          <cell r="G619">
            <v>37774</v>
          </cell>
          <cell r="H619" t="str">
            <v>Adulte Féminin 17/29 ans</v>
          </cell>
          <cell r="J619" t="str">
            <v>05999122176</v>
          </cell>
        </row>
        <row r="620">
          <cell r="D620" t="str">
            <v>LEDOUX LAURENT</v>
          </cell>
          <cell r="E620" t="str">
            <v>M</v>
          </cell>
          <cell r="F620" t="str">
            <v>UNION SPORTIVE SAINT ANDRE</v>
          </cell>
          <cell r="G620">
            <v>27747</v>
          </cell>
          <cell r="H620" t="str">
            <v>Adulte Masculin 40/49 ans</v>
          </cell>
          <cell r="J620" t="str">
            <v>05955186189</v>
          </cell>
        </row>
        <row r="621">
          <cell r="D621" t="str">
            <v>LEDOUX MATTEO</v>
          </cell>
          <cell r="E621" t="str">
            <v>M</v>
          </cell>
          <cell r="F621" t="str">
            <v>UNION SPORTIVE SAINT ANDRE</v>
          </cell>
          <cell r="G621">
            <v>38206</v>
          </cell>
          <cell r="H621" t="str">
            <v>Adulte Masculin 17/19 ans</v>
          </cell>
          <cell r="J621" t="str">
            <v>05999025993</v>
          </cell>
        </row>
        <row r="622">
          <cell r="D622" t="str">
            <v>LEFAIT FLORINE</v>
          </cell>
          <cell r="E622" t="str">
            <v>F</v>
          </cell>
          <cell r="F622" t="str">
            <v>ENTENTE SPORTIVE ENFANTS DE GAYANT (ESEG) DOUAI</v>
          </cell>
          <cell r="G622">
            <v>33106</v>
          </cell>
          <cell r="H622" t="str">
            <v>Adulte Féminin 30/39 ans</v>
          </cell>
          <cell r="J622" t="str">
            <v>05999127598</v>
          </cell>
        </row>
        <row r="623">
          <cell r="D623" t="str">
            <v>LEFEBVRE ALAIN</v>
          </cell>
          <cell r="E623" t="str">
            <v>M</v>
          </cell>
          <cell r="F623" t="str">
            <v>TEAM DECOPUB PROVILLE</v>
          </cell>
          <cell r="G623">
            <v>24118</v>
          </cell>
          <cell r="H623" t="str">
            <v>Adulte Masculin 50/59 ans</v>
          </cell>
          <cell r="J623" t="str">
            <v>05965594028</v>
          </cell>
        </row>
        <row r="624">
          <cell r="D624" t="str">
            <v>LEFEBVRE FRANCK</v>
          </cell>
          <cell r="E624" t="str">
            <v>M</v>
          </cell>
          <cell r="F624" t="str">
            <v>SAULZOIR MONTRECOURT CYCLING CLUB</v>
          </cell>
          <cell r="G624">
            <v>24685</v>
          </cell>
          <cell r="H624" t="str">
            <v>Adulte Masculin 50/59 ans</v>
          </cell>
          <cell r="J624" t="str">
            <v>05996223444</v>
          </cell>
        </row>
        <row r="625">
          <cell r="D625" t="str">
            <v>LEFEBVRE JULIEN</v>
          </cell>
          <cell r="E625" t="str">
            <v>M</v>
          </cell>
          <cell r="F625" t="str">
            <v>CYCLO CLUB WAVRIN</v>
          </cell>
          <cell r="G625">
            <v>30505</v>
          </cell>
          <cell r="H625" t="str">
            <v>Adulte Masculin 30/39 ans</v>
          </cell>
          <cell r="J625" t="str">
            <v>05999112477</v>
          </cell>
        </row>
        <row r="626">
          <cell r="D626" t="str">
            <v>LEFEBVRE JUSTIN</v>
          </cell>
          <cell r="E626" t="str">
            <v>M</v>
          </cell>
          <cell r="F626" t="str">
            <v>UNION SPORTIVE VALENCIENNES MARLY</v>
          </cell>
          <cell r="G626">
            <v>38317</v>
          </cell>
          <cell r="H626" t="str">
            <v>Adulte Masculin 17/19 ans</v>
          </cell>
          <cell r="J626" t="str">
            <v>05999123940</v>
          </cell>
        </row>
        <row r="627">
          <cell r="C627" t="str">
            <v>JE</v>
          </cell>
          <cell r="D627" t="str">
            <v>LEFEBVRE LEONCE</v>
          </cell>
          <cell r="E627" t="str">
            <v>F</v>
          </cell>
          <cell r="F627" t="str">
            <v>ASSOCIATION CYCLISTE D'ETROEUNGT</v>
          </cell>
          <cell r="G627">
            <v>39034</v>
          </cell>
          <cell r="H627" t="str">
            <v>Jeune Féminin 15/16 ans</v>
          </cell>
          <cell r="J627" t="str">
            <v>05999124505</v>
          </cell>
        </row>
        <row r="628">
          <cell r="D628" t="str">
            <v>LEFEBVRE LOUIS</v>
          </cell>
          <cell r="E628" t="str">
            <v>M</v>
          </cell>
          <cell r="F628" t="str">
            <v>UNION SPORTIVE VALENCIENNES MARLY</v>
          </cell>
          <cell r="G628">
            <v>40709</v>
          </cell>
          <cell r="H628" t="str">
            <v>Jeune Masculin 9/10 ans</v>
          </cell>
        </row>
        <row r="629">
          <cell r="D629" t="str">
            <v>LEFEBVRE OLIVIER</v>
          </cell>
          <cell r="E629" t="str">
            <v>M</v>
          </cell>
          <cell r="F629" t="str">
            <v>ASSOCIATION SPORTIVE VELOCIPEDIQUE LA LONGUEVILLE</v>
          </cell>
          <cell r="G629">
            <v>24092</v>
          </cell>
          <cell r="H629" t="str">
            <v>Adulte Masculin 50/59 ans</v>
          </cell>
          <cell r="J629" t="str">
            <v>05999119954</v>
          </cell>
        </row>
        <row r="630">
          <cell r="D630" t="str">
            <v>LEFEBVRE TIMOTHE</v>
          </cell>
          <cell r="E630" t="str">
            <v>M</v>
          </cell>
          <cell r="F630" t="str">
            <v>TEAM DECOPUB PROVILLE</v>
          </cell>
          <cell r="G630">
            <v>36843</v>
          </cell>
          <cell r="H630" t="str">
            <v>Adulte Masculin 20/29 ans</v>
          </cell>
          <cell r="J630" t="str">
            <v>05999019490</v>
          </cell>
        </row>
        <row r="631">
          <cell r="D631" t="str">
            <v>LEFERME DAVID</v>
          </cell>
          <cell r="E631" t="str">
            <v>M</v>
          </cell>
          <cell r="F631" t="str">
            <v>CAMPHIN EN CAREMBAULT CYCLING TEAM</v>
          </cell>
          <cell r="G631">
            <v>26142</v>
          </cell>
          <cell r="H631" t="str">
            <v>Adulte Masculin 50/59 ans</v>
          </cell>
          <cell r="J631" t="str">
            <v>05999015645</v>
          </cell>
        </row>
        <row r="632">
          <cell r="D632" t="str">
            <v>LEFEVRE EDDY</v>
          </cell>
          <cell r="E632" t="str">
            <v>M</v>
          </cell>
          <cell r="F632" t="str">
            <v>UNION VELOCIPEDIQUE FOURMISIENNE</v>
          </cell>
          <cell r="G632">
            <v>32342</v>
          </cell>
          <cell r="H632" t="str">
            <v>Adulte Masculin 30/39 ans</v>
          </cell>
          <cell r="J632" t="str">
            <v>05999082328</v>
          </cell>
        </row>
        <row r="633">
          <cell r="D633" t="str">
            <v>LEFEVRE LOUCIANE</v>
          </cell>
          <cell r="E633" t="str">
            <v>M</v>
          </cell>
          <cell r="F633" t="str">
            <v>UNION VELOCIPEDIQUE FOURMISIENNE</v>
          </cell>
          <cell r="G633">
            <v>39908</v>
          </cell>
          <cell r="H633" t="str">
            <v>Jeune Masculin 11/12 ans</v>
          </cell>
        </row>
        <row r="634">
          <cell r="D634" t="str">
            <v>LEFEVRE SEBASTIEN</v>
          </cell>
          <cell r="E634" t="str">
            <v>M</v>
          </cell>
          <cell r="F634" t="str">
            <v>UNION VELOCIPEDIQUE FOURMISIENNE</v>
          </cell>
          <cell r="G634">
            <v>30571</v>
          </cell>
          <cell r="H634" t="str">
            <v>Adulte Masculin 30/39 ans</v>
          </cell>
          <cell r="J634" t="str">
            <v>05999111113</v>
          </cell>
        </row>
        <row r="635">
          <cell r="C635" t="str">
            <v>FE</v>
          </cell>
          <cell r="D635" t="str">
            <v>LEFORT LAURA</v>
          </cell>
          <cell r="E635" t="str">
            <v>F</v>
          </cell>
          <cell r="F635" t="str">
            <v>CLUB CYCLISTE THUN ST MARTIN</v>
          </cell>
          <cell r="G635">
            <v>36766</v>
          </cell>
          <cell r="H635" t="str">
            <v>Adulte Féminin 17/29 ans</v>
          </cell>
          <cell r="J635" t="str">
            <v>05999093876</v>
          </cell>
        </row>
        <row r="636">
          <cell r="D636" t="str">
            <v>LEFRANCQ LUDOVIC</v>
          </cell>
          <cell r="E636" t="str">
            <v>M</v>
          </cell>
          <cell r="F636" t="str">
            <v>CYCLOS RANDONNEURS LA BASSEE</v>
          </cell>
          <cell r="G636">
            <v>29064</v>
          </cell>
          <cell r="H636" t="str">
            <v>Adulte Masculin 40/49 ans</v>
          </cell>
          <cell r="J636" t="str">
            <v>05999030503</v>
          </cell>
        </row>
        <row r="637">
          <cell r="D637" t="str">
            <v>LEGRAND MICHAEL</v>
          </cell>
          <cell r="E637" t="str">
            <v>M</v>
          </cell>
          <cell r="F637" t="str">
            <v>RESILIENCE CLUB</v>
          </cell>
          <cell r="G637">
            <v>28664</v>
          </cell>
          <cell r="H637" t="str">
            <v>Adulte Masculin 40/49 ans</v>
          </cell>
          <cell r="J637" t="str">
            <v>05999112236</v>
          </cell>
        </row>
        <row r="638">
          <cell r="C638" t="str">
            <v>JE</v>
          </cell>
          <cell r="D638" t="str">
            <v>LEGRAND SAMUEL</v>
          </cell>
          <cell r="E638" t="str">
            <v>M</v>
          </cell>
          <cell r="F638" t="str">
            <v>CYCLO CLUB ORCHIES</v>
          </cell>
          <cell r="G638">
            <v>39154</v>
          </cell>
          <cell r="H638" t="str">
            <v>Jeune Masculin 13/14 ans</v>
          </cell>
          <cell r="J638" t="str">
            <v>05999080700</v>
          </cell>
        </row>
        <row r="639">
          <cell r="D639" t="str">
            <v>LEGUEUX LAURENT</v>
          </cell>
          <cell r="E639" t="str">
            <v>M</v>
          </cell>
          <cell r="F639" t="str">
            <v>UNION VELOCIPEDIQUE FOURMISIENNE</v>
          </cell>
          <cell r="G639">
            <v>27227</v>
          </cell>
          <cell r="H639" t="str">
            <v>Adulte Masculin 40/49 ans</v>
          </cell>
          <cell r="J639" t="str">
            <v>05994030255</v>
          </cell>
        </row>
        <row r="640">
          <cell r="D640" t="str">
            <v>LEIGNEL PIERRE-ANTOINE</v>
          </cell>
          <cell r="E640" t="str">
            <v>M</v>
          </cell>
          <cell r="F640" t="str">
            <v>ESPOIR CYCLISTE WAMBRECHIES MARQUETTE</v>
          </cell>
          <cell r="G640">
            <v>30401</v>
          </cell>
          <cell r="H640" t="str">
            <v>Adulte Masculin 30/39 ans</v>
          </cell>
          <cell r="J640" t="str">
            <v>05965164007</v>
          </cell>
        </row>
        <row r="641">
          <cell r="D641" t="str">
            <v>LELONG CEDRIC</v>
          </cell>
          <cell r="E641" t="str">
            <v>M</v>
          </cell>
          <cell r="F641" t="str">
            <v>CLUB CYCLISTE LOUVROIL (C.C.L.)</v>
          </cell>
          <cell r="G641">
            <v>28071</v>
          </cell>
          <cell r="H641" t="str">
            <v>Adulte Masculin 40/49 ans</v>
          </cell>
          <cell r="J641" t="str">
            <v>05996227128</v>
          </cell>
        </row>
        <row r="642">
          <cell r="D642" t="str">
            <v>LELUBRE THIBAULT</v>
          </cell>
          <cell r="E642" t="str">
            <v>M</v>
          </cell>
          <cell r="F642" t="str">
            <v>UNION CYCLISTE SOLRE LE CHATEAU</v>
          </cell>
          <cell r="G642">
            <v>37342</v>
          </cell>
          <cell r="H642" t="str">
            <v>Adulte Masculin 17/19 ans</v>
          </cell>
          <cell r="J642" t="str">
            <v>05999109064</v>
          </cell>
        </row>
        <row r="643">
          <cell r="D643" t="str">
            <v>LEMAIRE PHILIPPE</v>
          </cell>
          <cell r="E643" t="str">
            <v>M</v>
          </cell>
          <cell r="F643" t="str">
            <v>CYCLO CLUB BERGUES</v>
          </cell>
          <cell r="G643">
            <v>21559</v>
          </cell>
          <cell r="H643" t="str">
            <v>Adulte Masculin 60 ans et plus</v>
          </cell>
          <cell r="J643" t="str">
            <v>05994064501</v>
          </cell>
        </row>
        <row r="644">
          <cell r="D644" t="str">
            <v>LEMIEUGRE MAXIMILIEN</v>
          </cell>
          <cell r="E644" t="str">
            <v>M</v>
          </cell>
          <cell r="F644" t="str">
            <v>CYCLO CLUB WAVRIN</v>
          </cell>
          <cell r="G644">
            <v>31962</v>
          </cell>
          <cell r="H644" t="str">
            <v>Adulte Masculin 30/39 ans</v>
          </cell>
          <cell r="J644" t="str">
            <v>05999111724</v>
          </cell>
        </row>
        <row r="645">
          <cell r="D645" t="str">
            <v>LEON SEBASTIEN</v>
          </cell>
          <cell r="E645" t="str">
            <v>M</v>
          </cell>
          <cell r="F645" t="str">
            <v>VELO CLUB DE L'ESCAUT ANZIN</v>
          </cell>
          <cell r="G645">
            <v>27885</v>
          </cell>
          <cell r="H645" t="str">
            <v>Adulte Masculin 40/49 ans</v>
          </cell>
          <cell r="J645" t="str">
            <v>05999090528</v>
          </cell>
        </row>
        <row r="646">
          <cell r="D646" t="str">
            <v>LEPLAT FLORINE</v>
          </cell>
          <cell r="E646" t="str">
            <v>F</v>
          </cell>
          <cell r="F646" t="str">
            <v>VELO CLUB HORNAING</v>
          </cell>
          <cell r="G646">
            <v>36614</v>
          </cell>
          <cell r="H646" t="str">
            <v>Adulte Féminin 17/29 ans</v>
          </cell>
          <cell r="J646" t="str">
            <v>05999125351</v>
          </cell>
        </row>
        <row r="647">
          <cell r="D647" t="str">
            <v>LEPLAT GRÉGORY</v>
          </cell>
          <cell r="E647" t="str">
            <v>M</v>
          </cell>
          <cell r="F647" t="str">
            <v>VELO CLUB HORNAING</v>
          </cell>
          <cell r="G647">
            <v>26736</v>
          </cell>
          <cell r="H647" t="str">
            <v>Adulte Masculin 40/49 ans</v>
          </cell>
          <cell r="J647" t="str">
            <v>05994054171</v>
          </cell>
        </row>
        <row r="648">
          <cell r="D648" t="str">
            <v>LEPORCQ LUDOVIC</v>
          </cell>
          <cell r="E648" t="str">
            <v>M</v>
          </cell>
          <cell r="F648" t="str">
            <v>T.C.S.P. 59 - FERRIERE LA GRANDE</v>
          </cell>
          <cell r="G648">
            <v>31150</v>
          </cell>
          <cell r="H648" t="str">
            <v>Adulte Masculin 30/39 ans</v>
          </cell>
          <cell r="J648" t="str">
            <v>05999117361</v>
          </cell>
        </row>
        <row r="649">
          <cell r="D649" t="str">
            <v>LEPORCQ TAMEO</v>
          </cell>
          <cell r="E649" t="str">
            <v>M</v>
          </cell>
          <cell r="F649" t="str">
            <v>T.C.S.P. 59 - FERRIERE LA GRANDE</v>
          </cell>
          <cell r="G649">
            <v>41992</v>
          </cell>
          <cell r="H649" t="str">
            <v>Jeune Masculin 7/8 ans</v>
          </cell>
        </row>
        <row r="650">
          <cell r="D650" t="str">
            <v>LERNON ARNAUD</v>
          </cell>
          <cell r="E650" t="str">
            <v>M</v>
          </cell>
          <cell r="F650" t="str">
            <v>UNION SPORTIVE VALENCIENNES MARLY</v>
          </cell>
          <cell r="G650">
            <v>27618</v>
          </cell>
          <cell r="H650" t="str">
            <v>Adulte Masculin 40/49 ans</v>
          </cell>
          <cell r="J650" t="str">
            <v>05999079999</v>
          </cell>
        </row>
        <row r="651">
          <cell r="D651" t="str">
            <v>LEROUX DAVID</v>
          </cell>
          <cell r="E651" t="str">
            <v>M</v>
          </cell>
          <cell r="F651" t="str">
            <v>ESPOIR CYCLISTE WAMBRECHIES MARQUETTE</v>
          </cell>
          <cell r="G651">
            <v>27487</v>
          </cell>
          <cell r="H651" t="str">
            <v>Adulte Masculin 40/49 ans</v>
          </cell>
          <cell r="J651" t="str">
            <v>05999109592</v>
          </cell>
        </row>
        <row r="652">
          <cell r="D652" t="str">
            <v>LEROY CLEMENT</v>
          </cell>
          <cell r="E652" t="str">
            <v>M</v>
          </cell>
          <cell r="F652" t="str">
            <v>UNION CYCLISTE SOLRE LE CHATEAU</v>
          </cell>
          <cell r="G652">
            <v>37993</v>
          </cell>
          <cell r="H652" t="str">
            <v>Adulte Masculin 17/19 ans</v>
          </cell>
          <cell r="J652" t="str">
            <v>05999073450</v>
          </cell>
        </row>
        <row r="653">
          <cell r="D653" t="str">
            <v>LEROY EVANN</v>
          </cell>
          <cell r="E653" t="str">
            <v>M</v>
          </cell>
          <cell r="F653" t="str">
            <v>VELO CLUB DE LEWARDE (VCL)</v>
          </cell>
          <cell r="G653">
            <v>39918</v>
          </cell>
          <cell r="H653" t="str">
            <v>Jeune Masculin 11/12 ans</v>
          </cell>
        </row>
        <row r="654">
          <cell r="D654" t="str">
            <v>LEROY LUDOVIC</v>
          </cell>
          <cell r="E654" t="str">
            <v>M</v>
          </cell>
          <cell r="F654" t="str">
            <v>ETOILE CYCLISTE TOURCOING</v>
          </cell>
          <cell r="G654">
            <v>26559</v>
          </cell>
          <cell r="H654" t="str">
            <v>Adulte Masculin 40/49 ans</v>
          </cell>
          <cell r="J654" t="str">
            <v>05999079017</v>
          </cell>
        </row>
        <row r="655">
          <cell r="D655" t="str">
            <v>LESAGE ANTHONY</v>
          </cell>
          <cell r="E655" t="str">
            <v>M</v>
          </cell>
          <cell r="F655" t="str">
            <v>ASSOCIATION CYCLISTE BELLAINGEOISE</v>
          </cell>
          <cell r="G655">
            <v>36114</v>
          </cell>
          <cell r="H655" t="str">
            <v>Adulte Masculin 20/29 ans</v>
          </cell>
          <cell r="J655" t="str">
            <v>05994059303</v>
          </cell>
        </row>
        <row r="656">
          <cell r="D656" t="str">
            <v>LESUR ANTHONY</v>
          </cell>
          <cell r="E656" t="str">
            <v>M</v>
          </cell>
          <cell r="F656" t="str">
            <v>SAULZOIR MONTRECOURT CYCLING CLUB</v>
          </cell>
          <cell r="G656">
            <v>31215</v>
          </cell>
          <cell r="H656" t="str">
            <v>Adulte Masculin 30/39 ans</v>
          </cell>
          <cell r="J656" t="str">
            <v>05999127591</v>
          </cell>
        </row>
        <row r="657">
          <cell r="D657" t="str">
            <v>LETRIONNAIRE NICOLAS</v>
          </cell>
          <cell r="E657" t="str">
            <v>M</v>
          </cell>
          <cell r="F657" t="str">
            <v>RESILIENCE CLUB</v>
          </cell>
          <cell r="G657">
            <v>32373</v>
          </cell>
          <cell r="H657" t="str">
            <v>Adulte Masculin 30/39 ans</v>
          </cell>
          <cell r="J657" t="str">
            <v>05999126420</v>
          </cell>
        </row>
        <row r="658">
          <cell r="D658" t="str">
            <v>LETUFFE SAMUEL</v>
          </cell>
          <cell r="E658" t="str">
            <v>M</v>
          </cell>
          <cell r="F658" t="str">
            <v>CYCLO CLUB WAVRIN</v>
          </cell>
          <cell r="G658">
            <v>27055</v>
          </cell>
          <cell r="H658" t="str">
            <v>Adulte Masculin 40/49 ans</v>
          </cell>
          <cell r="J658" t="str">
            <v>05994062447</v>
          </cell>
        </row>
        <row r="659">
          <cell r="D659" t="str">
            <v>LEVAS LAURENT</v>
          </cell>
          <cell r="E659" t="str">
            <v>M</v>
          </cell>
          <cell r="F659" t="str">
            <v>UNION SPORTIVE VALENCIENNES MARLY</v>
          </cell>
          <cell r="G659">
            <v>24189</v>
          </cell>
          <cell r="H659" t="str">
            <v>Adulte Masculin 50/59 ans</v>
          </cell>
          <cell r="J659" t="str">
            <v>05999097890</v>
          </cell>
        </row>
        <row r="660">
          <cell r="D660" t="str">
            <v>LEVAS MARCEL</v>
          </cell>
          <cell r="E660" t="str">
            <v>M</v>
          </cell>
          <cell r="F660" t="str">
            <v>UNION SPORTIVE VALENCIENNES MARLY</v>
          </cell>
          <cell r="G660">
            <v>15180</v>
          </cell>
          <cell r="H660" t="str">
            <v>Adulte Masculin 60 ans et plus</v>
          </cell>
          <cell r="J660" t="str">
            <v>05999097891</v>
          </cell>
        </row>
        <row r="661">
          <cell r="D661" t="str">
            <v>LEVEQUE LUCAS</v>
          </cell>
          <cell r="E661" t="str">
            <v>M</v>
          </cell>
          <cell r="F661" t="str">
            <v>ETOILE CYCLISTE LIEU ST AMAND</v>
          </cell>
          <cell r="G661">
            <v>37286</v>
          </cell>
          <cell r="H661" t="str">
            <v>Adulte Masculin 17/19 ans</v>
          </cell>
          <cell r="J661" t="str">
            <v>05999022071</v>
          </cell>
        </row>
        <row r="662">
          <cell r="D662" t="str">
            <v>LEVERS MAXIME</v>
          </cell>
          <cell r="E662" t="str">
            <v>M</v>
          </cell>
          <cell r="F662" t="str">
            <v>ASSOCIATION CYCLISTE D'ETROEUNGT</v>
          </cell>
          <cell r="G662">
            <v>37097</v>
          </cell>
          <cell r="H662" t="str">
            <v>Adulte Masculin 20/29 ans</v>
          </cell>
          <cell r="J662" t="str">
            <v>05999017487</v>
          </cell>
        </row>
        <row r="663">
          <cell r="D663" t="str">
            <v>LHOIR MATHIEU</v>
          </cell>
          <cell r="E663" t="str">
            <v>M</v>
          </cell>
          <cell r="F663" t="str">
            <v>ETOILE CYCLISTE LIEU ST AMAND</v>
          </cell>
          <cell r="G663">
            <v>28903</v>
          </cell>
          <cell r="H663" t="str">
            <v>Adulte Masculin 40/49 ans</v>
          </cell>
          <cell r="J663" t="str">
            <v>05996216267</v>
          </cell>
        </row>
        <row r="664">
          <cell r="D664" t="str">
            <v>LIENAUX YVES</v>
          </cell>
          <cell r="E664" t="str">
            <v>M</v>
          </cell>
          <cell r="F664" t="str">
            <v>ASSOCIATION SPORTIVE VELOCIPEDIQUE LA LONGUEVILLE</v>
          </cell>
          <cell r="G664">
            <v>22895</v>
          </cell>
          <cell r="H664" t="str">
            <v>Adulte Masculin 50/59 ans</v>
          </cell>
          <cell r="J664" t="str">
            <v>05999107337</v>
          </cell>
        </row>
        <row r="665">
          <cell r="D665" t="str">
            <v>LINDAUER CASSANDRA</v>
          </cell>
          <cell r="E665" t="str">
            <v>F</v>
          </cell>
          <cell r="F665" t="str">
            <v>ETOILE CYCLISTE LIEU ST AMAND</v>
          </cell>
          <cell r="G665">
            <v>36910</v>
          </cell>
          <cell r="H665" t="str">
            <v>Adulte Féminin 17/29 ans</v>
          </cell>
          <cell r="J665" t="str">
            <v>05999127627</v>
          </cell>
        </row>
        <row r="666">
          <cell r="D666" t="str">
            <v>LINDAUER FLORIAN</v>
          </cell>
          <cell r="E666" t="str">
            <v>M</v>
          </cell>
          <cell r="F666" t="str">
            <v>ETOILE CYCLISTE LIEU ST AMAND</v>
          </cell>
          <cell r="G666">
            <v>34526</v>
          </cell>
          <cell r="H666" t="str">
            <v>Adulte Masculin 20/29 ans</v>
          </cell>
          <cell r="J666" t="str">
            <v>05999108843</v>
          </cell>
        </row>
        <row r="667">
          <cell r="D667" t="str">
            <v>LIONNE BERNARD</v>
          </cell>
          <cell r="E667" t="str">
            <v>M</v>
          </cell>
          <cell r="F667" t="str">
            <v>HAVELUY CYCLO CLUB</v>
          </cell>
          <cell r="G667">
            <v>25708</v>
          </cell>
          <cell r="H667" t="str">
            <v>Adulte Masculin 50/59 ans</v>
          </cell>
          <cell r="J667" t="str">
            <v>05999061117</v>
          </cell>
        </row>
        <row r="668">
          <cell r="D668" t="str">
            <v>LIONNE LIONEL</v>
          </cell>
          <cell r="E668" t="str">
            <v>M</v>
          </cell>
          <cell r="F668" t="str">
            <v>CLUB CYCLISTE LOUVROIL (C.C.L.)</v>
          </cell>
          <cell r="G668">
            <v>28140</v>
          </cell>
          <cell r="H668" t="str">
            <v>Adulte Masculin 40/49 ans</v>
          </cell>
          <cell r="J668" t="str">
            <v>05999024239</v>
          </cell>
        </row>
        <row r="669">
          <cell r="C669" t="str">
            <v>JE</v>
          </cell>
          <cell r="D669" t="str">
            <v>LOBRY ANTHONY</v>
          </cell>
          <cell r="E669" t="str">
            <v>M</v>
          </cell>
          <cell r="F669" t="str">
            <v>SAULZOIR MONTRECOURT CYCLING CLUB</v>
          </cell>
          <cell r="G669">
            <v>39603</v>
          </cell>
          <cell r="H669" t="str">
            <v>Jeune Masculin 13/14 ans</v>
          </cell>
          <cell r="J669" t="str">
            <v>05999127592</v>
          </cell>
        </row>
        <row r="670">
          <cell r="D670" t="str">
            <v>LOCQUENEUX GABIN</v>
          </cell>
          <cell r="E670" t="str">
            <v>M</v>
          </cell>
          <cell r="F670" t="str">
            <v>VELO CLUB BAVAISIEN</v>
          </cell>
          <cell r="G670">
            <v>41592</v>
          </cell>
          <cell r="H670" t="str">
            <v>Jeune Masculin 7/8 ans</v>
          </cell>
        </row>
        <row r="671">
          <cell r="D671" t="str">
            <v>LOGEZ GUILLAUME</v>
          </cell>
          <cell r="E671" t="str">
            <v>M</v>
          </cell>
          <cell r="F671" t="str">
            <v>TEAM PEVELE CAREMBAULT CYCLISME</v>
          </cell>
          <cell r="G671">
            <v>31168</v>
          </cell>
          <cell r="H671" t="str">
            <v>Adulte Masculin 30/39 ans</v>
          </cell>
          <cell r="J671" t="str">
            <v>05999113182</v>
          </cell>
        </row>
        <row r="672">
          <cell r="D672" t="str">
            <v>LOISEL MATHIEU</v>
          </cell>
          <cell r="E672" t="str">
            <v>M</v>
          </cell>
          <cell r="F672" t="str">
            <v>ETOILE CYCLISTE FEIGNIES</v>
          </cell>
          <cell r="G672">
            <v>30970</v>
          </cell>
          <cell r="H672" t="str">
            <v>Adulte Masculin 30/39 ans</v>
          </cell>
          <cell r="J672" t="str">
            <v>05999109572</v>
          </cell>
        </row>
        <row r="673">
          <cell r="D673" t="str">
            <v>LOISELEUX JACKY</v>
          </cell>
          <cell r="E673" t="str">
            <v>M</v>
          </cell>
          <cell r="F673" t="str">
            <v>UNION SPORTIVE SAINT ANDRE</v>
          </cell>
          <cell r="G673">
            <v>27879</v>
          </cell>
          <cell r="H673" t="str">
            <v>Adulte Masculin 40/49 ans</v>
          </cell>
          <cell r="J673" t="str">
            <v>05999057638</v>
          </cell>
        </row>
        <row r="674">
          <cell r="D674" t="str">
            <v>LOISY PIERRE</v>
          </cell>
          <cell r="E674" t="str">
            <v>M</v>
          </cell>
          <cell r="F674" t="str">
            <v>VELO SPRINT BOUCHAIN</v>
          </cell>
          <cell r="G674">
            <v>32357</v>
          </cell>
          <cell r="H674" t="str">
            <v>Adulte Masculin 30/39 ans</v>
          </cell>
          <cell r="J674" t="str">
            <v>05999095375</v>
          </cell>
        </row>
        <row r="675">
          <cell r="D675" t="str">
            <v>LOMBARD ELISA</v>
          </cell>
          <cell r="E675" t="str">
            <v>F</v>
          </cell>
          <cell r="F675" t="str">
            <v>TEAM BIKE PRESEAU</v>
          </cell>
          <cell r="G675">
            <v>39987</v>
          </cell>
          <cell r="H675" t="str">
            <v>Jeune Féminin 11/12 ans</v>
          </cell>
        </row>
        <row r="676">
          <cell r="D676" t="str">
            <v>LOMBARD SULLIVAN</v>
          </cell>
          <cell r="E676" t="str">
            <v>M</v>
          </cell>
          <cell r="F676" t="str">
            <v>TEAM BIKE PRESEAU</v>
          </cell>
          <cell r="G676">
            <v>28610</v>
          </cell>
          <cell r="H676" t="str">
            <v>Adulte Masculin 40/49 ans</v>
          </cell>
          <cell r="J676" t="str">
            <v>05996221879</v>
          </cell>
        </row>
        <row r="677">
          <cell r="D677" t="str">
            <v>LUCZAK SIMON</v>
          </cell>
          <cell r="E677" t="str">
            <v>M</v>
          </cell>
          <cell r="F677" t="str">
            <v>ENTENTE SPORTIVE ENFANTS DE GAYANT (ESEG) DOUAI</v>
          </cell>
          <cell r="G677">
            <v>39868</v>
          </cell>
          <cell r="H677" t="str">
            <v>Jeune Masculin 11/12 ans</v>
          </cell>
        </row>
        <row r="678">
          <cell r="D678" t="str">
            <v>MACHEPY SAMUEL</v>
          </cell>
          <cell r="E678" t="str">
            <v>M</v>
          </cell>
          <cell r="F678" t="str">
            <v>VELO CLUB SOLESMES</v>
          </cell>
          <cell r="G678">
            <v>27775</v>
          </cell>
          <cell r="H678" t="str">
            <v>Adulte Masculin 40/49 ans</v>
          </cell>
          <cell r="J678" t="str">
            <v>05999017141</v>
          </cell>
        </row>
        <row r="679">
          <cell r="C679" t="str">
            <v>JE</v>
          </cell>
          <cell r="D679" t="str">
            <v>MAES LOUIS</v>
          </cell>
          <cell r="E679" t="str">
            <v>M</v>
          </cell>
          <cell r="F679" t="str">
            <v>CYCLO CLUB WAVRIN</v>
          </cell>
          <cell r="G679">
            <v>38706</v>
          </cell>
          <cell r="H679" t="str">
            <v>Jeune Masculin 15/16 ans</v>
          </cell>
          <cell r="J679" t="str">
            <v>05999124532</v>
          </cell>
        </row>
        <row r="680">
          <cell r="D680" t="str">
            <v>MAGNIER GASPARD</v>
          </cell>
          <cell r="E680" t="str">
            <v>M</v>
          </cell>
          <cell r="F680" t="str">
            <v>VELO CLUB BAVAISIEN</v>
          </cell>
          <cell r="G680">
            <v>40744</v>
          </cell>
          <cell r="H680" t="str">
            <v>Jeune Masculin 9/10 ans</v>
          </cell>
        </row>
        <row r="681">
          <cell r="D681" t="str">
            <v>MAGNIES CLÉMENT</v>
          </cell>
          <cell r="E681" t="str">
            <v>M</v>
          </cell>
          <cell r="F681" t="str">
            <v>CYCLO CLUB ORCHIES</v>
          </cell>
          <cell r="G681">
            <v>36605</v>
          </cell>
          <cell r="H681" t="str">
            <v>Adulte Masculin 20/29 ans</v>
          </cell>
          <cell r="J681" t="str">
            <v>05999080507</v>
          </cell>
        </row>
        <row r="682">
          <cell r="D682" t="str">
            <v>MAJEROWICZ DANIEL</v>
          </cell>
          <cell r="E682" t="str">
            <v>M</v>
          </cell>
          <cell r="F682" t="str">
            <v>VELO CLUB DE LEWARDE (VCL)</v>
          </cell>
          <cell r="G682">
            <v>22336</v>
          </cell>
          <cell r="H682" t="str">
            <v>Adulte Masculin 60 ans et plus</v>
          </cell>
          <cell r="J682" t="str">
            <v>05996222559</v>
          </cell>
        </row>
        <row r="683">
          <cell r="D683" t="str">
            <v>MAJEROWICZ JEAN-LUC</v>
          </cell>
          <cell r="E683" t="str">
            <v>M</v>
          </cell>
          <cell r="F683" t="str">
            <v>VELO CLUB DE LEWARDE (VCL)</v>
          </cell>
          <cell r="G683">
            <v>23115</v>
          </cell>
          <cell r="H683" t="str">
            <v>Adulte Masculin 50/59 ans</v>
          </cell>
          <cell r="J683" t="str">
            <v>05996224459</v>
          </cell>
        </row>
        <row r="684">
          <cell r="D684" t="str">
            <v>MALLET DAVID</v>
          </cell>
          <cell r="E684" t="str">
            <v>M</v>
          </cell>
          <cell r="F684" t="str">
            <v>UNION SPORTIVE SAINT ANDRE</v>
          </cell>
          <cell r="G684">
            <v>25396</v>
          </cell>
          <cell r="H684" t="str">
            <v>Adulte Masculin 50/59 ans</v>
          </cell>
          <cell r="J684" t="str">
            <v>05999124805</v>
          </cell>
        </row>
        <row r="685">
          <cell r="D685" t="str">
            <v>MANTEAU SAMUEL</v>
          </cell>
          <cell r="E685" t="str">
            <v>M</v>
          </cell>
          <cell r="F685" t="str">
            <v>LINSELLES CYCLISME</v>
          </cell>
          <cell r="G685">
            <v>29785</v>
          </cell>
          <cell r="H685" t="str">
            <v>Adulte Masculin 40/49 ans</v>
          </cell>
          <cell r="J685" t="str">
            <v>05999117341</v>
          </cell>
        </row>
        <row r="686">
          <cell r="D686" t="str">
            <v>MARCHAND PIERRE</v>
          </cell>
          <cell r="E686" t="str">
            <v>M</v>
          </cell>
          <cell r="F686" t="str">
            <v>ESPOIR CYCLISTE WAMBRECHIES MARQUETTE</v>
          </cell>
          <cell r="G686">
            <v>33595</v>
          </cell>
          <cell r="H686" t="str">
            <v>Adulte Masculin 30/39 ans</v>
          </cell>
          <cell r="J686" t="str">
            <v>05999126987</v>
          </cell>
        </row>
        <row r="687">
          <cell r="D687" t="str">
            <v>MARCHANDISE PATRICE</v>
          </cell>
          <cell r="E687" t="str">
            <v>M</v>
          </cell>
          <cell r="F687" t="str">
            <v>VELO CLUB UNION HALLUIN</v>
          </cell>
          <cell r="G687">
            <v>25344</v>
          </cell>
          <cell r="H687" t="str">
            <v>Adulte Masculin 50/59 ans</v>
          </cell>
          <cell r="J687" t="str">
            <v>05999111919</v>
          </cell>
        </row>
        <row r="688">
          <cell r="D688" t="str">
            <v>MARECHAL GUILLAUME</v>
          </cell>
          <cell r="E688" t="str">
            <v>M</v>
          </cell>
          <cell r="F688" t="str">
            <v>T.C.S.P. 59 - FERRIERE LA GRANDE</v>
          </cell>
          <cell r="G688">
            <v>32565</v>
          </cell>
          <cell r="H688" t="str">
            <v>Adulte Masculin 30/39 ans</v>
          </cell>
          <cell r="J688" t="str">
            <v>05999057091</v>
          </cell>
        </row>
        <row r="689">
          <cell r="D689" t="str">
            <v>MARIE ALLAN</v>
          </cell>
          <cell r="E689" t="str">
            <v>M</v>
          </cell>
          <cell r="F689" t="str">
            <v>ETOILE CYCLISTE FEIGNIES</v>
          </cell>
          <cell r="G689">
            <v>39955</v>
          </cell>
          <cell r="H689" t="str">
            <v>Jeune Masculin 11/12 ans</v>
          </cell>
        </row>
        <row r="690">
          <cell r="D690" t="str">
            <v>MARIN NICOLAS</v>
          </cell>
          <cell r="E690" t="str">
            <v>M</v>
          </cell>
          <cell r="F690" t="str">
            <v>VELO CLUB DE L'ESCAUT ANZIN</v>
          </cell>
          <cell r="G690">
            <v>32115</v>
          </cell>
          <cell r="H690" t="str">
            <v>Adulte Masculin 30/39 ans</v>
          </cell>
          <cell r="J690" t="str">
            <v>05999025738</v>
          </cell>
        </row>
        <row r="691">
          <cell r="D691" t="str">
            <v>MARIONNET SIMON</v>
          </cell>
          <cell r="E691" t="str">
            <v>M</v>
          </cell>
          <cell r="F691" t="str">
            <v>VELO CLUB ROUBAIX</v>
          </cell>
          <cell r="G691">
            <v>37055</v>
          </cell>
          <cell r="H691" t="str">
            <v>Adulte Masculin 20/29 ans</v>
          </cell>
          <cell r="J691" t="str">
            <v>05999127596</v>
          </cell>
        </row>
        <row r="692">
          <cell r="D692" t="str">
            <v>MARMUSE FRANCOIS</v>
          </cell>
          <cell r="E692" t="str">
            <v>M</v>
          </cell>
          <cell r="F692" t="str">
            <v>CYCLING THUN L'EVEQUE</v>
          </cell>
          <cell r="G692">
            <v>27577</v>
          </cell>
          <cell r="H692" t="str">
            <v>Adulte Masculin 40/49 ans</v>
          </cell>
          <cell r="J692" t="str">
            <v>05999029643</v>
          </cell>
        </row>
        <row r="693">
          <cell r="D693" t="str">
            <v>MARQUANT LÉO</v>
          </cell>
          <cell r="E693" t="str">
            <v>M</v>
          </cell>
          <cell r="F693" t="str">
            <v>CAMPHIN EN CAREMBAULT CYCLING TEAM</v>
          </cell>
          <cell r="G693">
            <v>37720</v>
          </cell>
          <cell r="H693" t="str">
            <v>Adulte Masculin 17/19 ans</v>
          </cell>
          <cell r="J693" t="str">
            <v>05996221895</v>
          </cell>
        </row>
        <row r="694">
          <cell r="D694" t="str">
            <v>MARQUEGNIES ARNAUD</v>
          </cell>
          <cell r="E694" t="str">
            <v>M</v>
          </cell>
          <cell r="F694" t="str">
            <v>UNION SPORTIVE VALENCIENNES MARLY</v>
          </cell>
          <cell r="G694">
            <v>26643</v>
          </cell>
          <cell r="H694" t="str">
            <v>Adulte Masculin 40/49 ans</v>
          </cell>
          <cell r="J694" t="str">
            <v>05999111657</v>
          </cell>
        </row>
        <row r="695">
          <cell r="D695" t="str">
            <v>MARQUET SEBASTIEN</v>
          </cell>
          <cell r="E695" t="str">
            <v>M</v>
          </cell>
          <cell r="F695" t="str">
            <v>ESPOIR CYCLISTE WAMBRECHIES MARQUETTE</v>
          </cell>
          <cell r="G695">
            <v>27923</v>
          </cell>
          <cell r="H695" t="str">
            <v>Adulte Masculin 40/49 ans</v>
          </cell>
          <cell r="J695" t="str">
            <v>05999124722</v>
          </cell>
        </row>
        <row r="696">
          <cell r="D696" t="str">
            <v>MARQUET VICTOR</v>
          </cell>
          <cell r="E696" t="str">
            <v>M</v>
          </cell>
          <cell r="F696" t="str">
            <v>ESPOIR CYCLISTE WAMBRECHIES MARQUETTE</v>
          </cell>
          <cell r="G696">
            <v>37941</v>
          </cell>
          <cell r="H696" t="str">
            <v>Adulte Masculin 17/19 ans</v>
          </cell>
          <cell r="J696" t="str">
            <v>05999111916</v>
          </cell>
        </row>
        <row r="697">
          <cell r="D697" t="str">
            <v>MARTEL THOMAS</v>
          </cell>
          <cell r="E697" t="str">
            <v>M</v>
          </cell>
          <cell r="F697" t="str">
            <v>RESILIENCE CLUB</v>
          </cell>
          <cell r="G697">
            <v>35799</v>
          </cell>
          <cell r="H697" t="str">
            <v>Adulte Masculin 20/29 ans</v>
          </cell>
          <cell r="J697" t="str">
            <v>05999109026</v>
          </cell>
        </row>
        <row r="698">
          <cell r="D698" t="str">
            <v>MARTIN DAVID</v>
          </cell>
          <cell r="E698" t="str">
            <v>M</v>
          </cell>
          <cell r="F698" t="str">
            <v>VELO CLUB SOLESMES</v>
          </cell>
          <cell r="G698">
            <v>26564</v>
          </cell>
          <cell r="H698" t="str">
            <v>Adulte Masculin 40/49 ans</v>
          </cell>
          <cell r="J698" t="str">
            <v>05999107481</v>
          </cell>
        </row>
        <row r="699">
          <cell r="D699" t="str">
            <v>MARTIN GREGORY</v>
          </cell>
          <cell r="E699" t="str">
            <v>M</v>
          </cell>
          <cell r="F699" t="str">
            <v>CYCLO CLUB CAMBRESIEN</v>
          </cell>
          <cell r="G699">
            <v>25315</v>
          </cell>
          <cell r="H699" t="str">
            <v>Adulte Masculin 50/59 ans</v>
          </cell>
          <cell r="J699" t="str">
            <v>05999111650</v>
          </cell>
        </row>
        <row r="700">
          <cell r="D700" t="str">
            <v>MARTINACHE ARNAUD</v>
          </cell>
          <cell r="E700" t="str">
            <v>M</v>
          </cell>
          <cell r="F700" t="str">
            <v>AS HELLEMMES CYCLISME</v>
          </cell>
          <cell r="G700">
            <v>26016</v>
          </cell>
          <cell r="H700" t="str">
            <v>Adulte Masculin 50/59 ans</v>
          </cell>
          <cell r="J700" t="str">
            <v>05999094079</v>
          </cell>
        </row>
        <row r="701">
          <cell r="D701" t="str">
            <v>MARTINACHE AXEL</v>
          </cell>
          <cell r="E701" t="str">
            <v>M</v>
          </cell>
          <cell r="F701" t="str">
            <v>CYCLO CLUB ORCHIES</v>
          </cell>
          <cell r="G701">
            <v>36920</v>
          </cell>
          <cell r="H701" t="str">
            <v>Adulte Masculin 20/29 ans</v>
          </cell>
          <cell r="J701" t="str">
            <v>05994060701</v>
          </cell>
        </row>
        <row r="702">
          <cell r="D702" t="str">
            <v>MARTINACHE OLIVIER</v>
          </cell>
          <cell r="E702" t="str">
            <v>M</v>
          </cell>
          <cell r="F702" t="str">
            <v>CYCLO CLUB ORCHIES</v>
          </cell>
          <cell r="G702">
            <v>24954</v>
          </cell>
          <cell r="H702" t="str">
            <v>Adulte Masculin 50/59 ans</v>
          </cell>
          <cell r="J702" t="str">
            <v>05959050516</v>
          </cell>
        </row>
        <row r="703">
          <cell r="D703" t="str">
            <v>MARTINEZ JÉRÔME</v>
          </cell>
          <cell r="E703" t="str">
            <v>M</v>
          </cell>
          <cell r="F703" t="str">
            <v>NEW TEAM MAULDE</v>
          </cell>
          <cell r="G703">
            <v>26796</v>
          </cell>
          <cell r="H703" t="str">
            <v>Adulte Masculin 40/49 ans</v>
          </cell>
          <cell r="J703" t="str">
            <v>05996219215</v>
          </cell>
        </row>
        <row r="704">
          <cell r="D704" t="str">
            <v>MASCLET JACKY</v>
          </cell>
          <cell r="E704" t="str">
            <v>M</v>
          </cell>
          <cell r="F704" t="str">
            <v>ASSOCIATION CYCLISTE D'ETROEUNGT</v>
          </cell>
          <cell r="G704">
            <v>27388</v>
          </cell>
          <cell r="H704" t="str">
            <v>Adulte Masculin 40/49 ans</v>
          </cell>
          <cell r="J704" t="str">
            <v>05999097967</v>
          </cell>
        </row>
        <row r="705">
          <cell r="C705" t="str">
            <v>JE</v>
          </cell>
          <cell r="D705" t="str">
            <v>MASCLET JULIEN</v>
          </cell>
          <cell r="E705" t="str">
            <v>M</v>
          </cell>
          <cell r="F705" t="str">
            <v>ASSOCIATION CYCLISTE D'ETROEUNGT</v>
          </cell>
          <cell r="G705">
            <v>38740</v>
          </cell>
          <cell r="H705" t="str">
            <v>Jeune Masculin 15/16 ans</v>
          </cell>
          <cell r="J705" t="str">
            <v>05999111390</v>
          </cell>
        </row>
        <row r="706">
          <cell r="C706" t="str">
            <v>FE</v>
          </cell>
          <cell r="D706" t="str">
            <v>MASCLET PAULINE</v>
          </cell>
          <cell r="E706" t="str">
            <v>F</v>
          </cell>
          <cell r="F706" t="str">
            <v>ASSOCIATION CYCLISTE D'ETROEUNGT</v>
          </cell>
          <cell r="G706">
            <v>37629</v>
          </cell>
          <cell r="H706" t="str">
            <v>Adulte Féminin 17/29 ans</v>
          </cell>
          <cell r="J706" t="str">
            <v>05999104517</v>
          </cell>
        </row>
        <row r="707">
          <cell r="D707" t="str">
            <v>MASCRET FREDERIC</v>
          </cell>
          <cell r="E707" t="str">
            <v>M</v>
          </cell>
          <cell r="F707" t="str">
            <v>UNION SPORTIVE VALENCIENNES MARLY</v>
          </cell>
          <cell r="G707">
            <v>24696</v>
          </cell>
          <cell r="H707" t="str">
            <v>Adulte Masculin 50/59 ans</v>
          </cell>
          <cell r="J707" t="str">
            <v>05999018276</v>
          </cell>
        </row>
        <row r="708">
          <cell r="D708" t="str">
            <v>MASSARDI ROMAIN</v>
          </cell>
          <cell r="E708" t="str">
            <v>M</v>
          </cell>
          <cell r="F708" t="str">
            <v>ASSOCIATION CYCLISTE PREUX AU BOIS</v>
          </cell>
          <cell r="G708">
            <v>33627</v>
          </cell>
          <cell r="H708" t="str">
            <v>Adulte Masculin 20/29 ans</v>
          </cell>
          <cell r="J708" t="str">
            <v>05999124942</v>
          </cell>
        </row>
        <row r="709">
          <cell r="C709" t="str">
            <v>JE</v>
          </cell>
          <cell r="D709" t="str">
            <v>MASSIN ALEXANDRE</v>
          </cell>
          <cell r="E709" t="str">
            <v>M</v>
          </cell>
          <cell r="F709" t="str">
            <v>ENTENTE SPORTIVE ENFANTS DE GAYANT (ESEG) DOUAI</v>
          </cell>
          <cell r="G709">
            <v>39343</v>
          </cell>
          <cell r="H709" t="str">
            <v>Jeune Masculin 13/14 ans</v>
          </cell>
          <cell r="J709" t="str">
            <v>05999127599</v>
          </cell>
        </row>
        <row r="710">
          <cell r="C710" t="str">
            <v>JE</v>
          </cell>
          <cell r="D710" t="str">
            <v>MATHIEU ELIAN</v>
          </cell>
          <cell r="E710" t="str">
            <v>M</v>
          </cell>
          <cell r="F710" t="str">
            <v>VELO CLUB BAVAISIEN</v>
          </cell>
          <cell r="G710">
            <v>39134</v>
          </cell>
          <cell r="H710" t="str">
            <v>Jeune Masculin 13/14 ans</v>
          </cell>
          <cell r="J710" t="str">
            <v>05999127594</v>
          </cell>
        </row>
        <row r="711">
          <cell r="D711" t="str">
            <v>MELICE HENRY</v>
          </cell>
          <cell r="E711" t="str">
            <v>M</v>
          </cell>
          <cell r="F711" t="str">
            <v>VELO CLUB BAVAISIEN</v>
          </cell>
          <cell r="G711">
            <v>41704</v>
          </cell>
          <cell r="H711" t="str">
            <v>Jeune Masculin 7/8 ans</v>
          </cell>
        </row>
        <row r="712">
          <cell r="D712" t="str">
            <v>MESANS DIDIER</v>
          </cell>
          <cell r="E712" t="str">
            <v>M</v>
          </cell>
          <cell r="F712" t="str">
            <v>TEAM TOMASINA WAMBRECHIES</v>
          </cell>
          <cell r="G712">
            <v>25378</v>
          </cell>
          <cell r="H712" t="str">
            <v>Adulte Masculin 50/59 ans</v>
          </cell>
          <cell r="J712" t="str">
            <v>05999082334</v>
          </cell>
        </row>
        <row r="713">
          <cell r="D713" t="str">
            <v>MEULEMANS LAURENT</v>
          </cell>
          <cell r="E713" t="str">
            <v>M</v>
          </cell>
          <cell r="F713" t="str">
            <v>VELO CLUB UNION HALLUIN</v>
          </cell>
          <cell r="G713">
            <v>26559</v>
          </cell>
          <cell r="H713" t="str">
            <v>Adulte Masculin 40/49 ans</v>
          </cell>
          <cell r="J713" t="str">
            <v>05999028459</v>
          </cell>
        </row>
        <row r="714">
          <cell r="D714" t="str">
            <v>MICHAU PASCAL DANIEL</v>
          </cell>
          <cell r="E714" t="str">
            <v>M</v>
          </cell>
          <cell r="F714" t="str">
            <v>VELO CLUB DE LEWARDE (VCL)</v>
          </cell>
          <cell r="G714">
            <v>22739</v>
          </cell>
          <cell r="H714" t="str">
            <v>Adulte Masculin 50/59 ans</v>
          </cell>
          <cell r="J714" t="str">
            <v>05999019488</v>
          </cell>
        </row>
        <row r="715">
          <cell r="D715" t="str">
            <v>MICHEL ANTHONY</v>
          </cell>
          <cell r="E715" t="str">
            <v>M</v>
          </cell>
          <cell r="F715" t="str">
            <v>CLUB CYCLISTE LOUVROIL (C.C.L.)</v>
          </cell>
          <cell r="G715">
            <v>35833</v>
          </cell>
          <cell r="H715" t="str">
            <v>Adulte Masculin 20/29 ans</v>
          </cell>
          <cell r="J715" t="str">
            <v>05999090519</v>
          </cell>
        </row>
        <row r="716">
          <cell r="D716" t="str">
            <v>MICHEL DAVID</v>
          </cell>
          <cell r="E716" t="str">
            <v>M</v>
          </cell>
          <cell r="F716" t="str">
            <v>VELO CLUB ARMENTIERES</v>
          </cell>
          <cell r="G716">
            <v>26225</v>
          </cell>
          <cell r="H716" t="str">
            <v>Adulte Masculin 50/59 ans</v>
          </cell>
          <cell r="J716" t="str">
            <v>05994047636</v>
          </cell>
        </row>
        <row r="717">
          <cell r="D717" t="str">
            <v>MICHEL ERIC</v>
          </cell>
          <cell r="E717" t="str">
            <v>M</v>
          </cell>
          <cell r="F717" t="str">
            <v>ASSOCIATION SPORTIVE VELOCIPEDIQUE LA LONGUEVILLE</v>
          </cell>
          <cell r="G717">
            <v>27294</v>
          </cell>
          <cell r="H717" t="str">
            <v>Adulte Masculin 40/49 ans</v>
          </cell>
          <cell r="J717" t="str">
            <v>05996218423</v>
          </cell>
        </row>
        <row r="718">
          <cell r="D718" t="str">
            <v>MICHEL KEVIN</v>
          </cell>
          <cell r="E718" t="str">
            <v>M</v>
          </cell>
          <cell r="F718" t="str">
            <v>ASSOCIATION CYCLISTE BELLAINGEOISE</v>
          </cell>
          <cell r="G718">
            <v>34758</v>
          </cell>
          <cell r="H718" t="str">
            <v>Adulte Masculin 20/29 ans</v>
          </cell>
          <cell r="J718" t="str">
            <v>05999069472</v>
          </cell>
        </row>
        <row r="719">
          <cell r="D719" t="str">
            <v>MICHEL STEPHANE</v>
          </cell>
          <cell r="E719" t="str">
            <v>M</v>
          </cell>
          <cell r="F719" t="str">
            <v>CLUB CYCLISTE LOUVROIL (C.C.L.)</v>
          </cell>
          <cell r="G719">
            <v>26426</v>
          </cell>
          <cell r="H719" t="str">
            <v>Adulte Masculin 40/49 ans</v>
          </cell>
          <cell r="J719" t="str">
            <v>05999067328</v>
          </cell>
        </row>
        <row r="720">
          <cell r="D720" t="str">
            <v>MILLET FABRICE</v>
          </cell>
          <cell r="E720" t="str">
            <v>M</v>
          </cell>
          <cell r="F720" t="str">
            <v>VTT  CLUB PONT SUR SAMBRE</v>
          </cell>
          <cell r="G720">
            <v>25494</v>
          </cell>
          <cell r="H720" t="str">
            <v>Adulte Masculin 50/59 ans</v>
          </cell>
          <cell r="J720" t="str">
            <v>05994059597</v>
          </cell>
        </row>
        <row r="721">
          <cell r="D721" t="str">
            <v>MINGOIA LUCIANO</v>
          </cell>
          <cell r="E721" t="str">
            <v>M</v>
          </cell>
          <cell r="F721" t="str">
            <v>TEAM TOMASINA WAMBRECHIES</v>
          </cell>
          <cell r="G721">
            <v>29805</v>
          </cell>
          <cell r="H721" t="str">
            <v>Adulte Masculin 40/49 ans</v>
          </cell>
          <cell r="J721" t="str">
            <v>05999105852</v>
          </cell>
        </row>
        <row r="722">
          <cell r="D722" t="str">
            <v>MINNENS SACHA</v>
          </cell>
          <cell r="E722" t="str">
            <v>M</v>
          </cell>
          <cell r="F722" t="str">
            <v>AMICALE LAIQUE SPORTIVE  ROEULX</v>
          </cell>
          <cell r="G722">
            <v>41987</v>
          </cell>
          <cell r="H722" t="str">
            <v>Jeune Masculin 7/8 ans</v>
          </cell>
        </row>
        <row r="723">
          <cell r="D723" t="str">
            <v>MIOT JEROME</v>
          </cell>
          <cell r="E723" t="str">
            <v>M</v>
          </cell>
          <cell r="F723" t="str">
            <v>VTT SAINT AMAND LES EAUX</v>
          </cell>
          <cell r="G723">
            <v>28868</v>
          </cell>
          <cell r="H723" t="str">
            <v>Adulte Masculin 40/49 ans</v>
          </cell>
          <cell r="J723" t="str">
            <v>05999099812</v>
          </cell>
        </row>
        <row r="724">
          <cell r="D724" t="str">
            <v>MOITY CEDRIC</v>
          </cell>
          <cell r="E724" t="str">
            <v>M</v>
          </cell>
          <cell r="F724" t="str">
            <v>EQUIPE CYCLISTE HUMMING RACING VILLERS POL</v>
          </cell>
          <cell r="G724">
            <v>27883</v>
          </cell>
          <cell r="H724" t="str">
            <v>Adulte Masculin 40/49 ans</v>
          </cell>
          <cell r="J724" t="str">
            <v>05999025054</v>
          </cell>
        </row>
        <row r="725">
          <cell r="D725" t="str">
            <v>MONFORT ANNE SOPHIE</v>
          </cell>
          <cell r="E725" t="str">
            <v>F</v>
          </cell>
          <cell r="F725" t="str">
            <v>RESILIENCE CLUB</v>
          </cell>
          <cell r="G725">
            <v>32934</v>
          </cell>
          <cell r="H725" t="str">
            <v>Adulte Féminin 30/39 ans</v>
          </cell>
          <cell r="J725" t="str">
            <v>05999086464</v>
          </cell>
        </row>
        <row r="726">
          <cell r="D726" t="str">
            <v>MONFROY LAURENT</v>
          </cell>
          <cell r="E726" t="str">
            <v>M</v>
          </cell>
          <cell r="F726" t="str">
            <v>ESPOIR CYCLISTE WAMBRECHIES MARQUETTE</v>
          </cell>
          <cell r="G726">
            <v>25042</v>
          </cell>
          <cell r="H726" t="str">
            <v>Adulte Masculin 50/59 ans</v>
          </cell>
          <cell r="J726" t="str">
            <v>05999124440</v>
          </cell>
        </row>
        <row r="727">
          <cell r="D727" t="str">
            <v>MONIER FABRICE</v>
          </cell>
          <cell r="E727" t="str">
            <v>M</v>
          </cell>
          <cell r="F727" t="str">
            <v>CLUB CYCLISTE LOUVROIL (C.C.L.)</v>
          </cell>
          <cell r="G727">
            <v>29073</v>
          </cell>
          <cell r="H727" t="str">
            <v>Adulte Masculin 40/49 ans</v>
          </cell>
          <cell r="J727" t="str">
            <v>05994064253</v>
          </cell>
        </row>
        <row r="728">
          <cell r="D728" t="str">
            <v>MONIER JÉRÔME</v>
          </cell>
          <cell r="E728" t="str">
            <v>M</v>
          </cell>
          <cell r="F728" t="str">
            <v>GILLOT CYCLING CLUB FEIGNIES</v>
          </cell>
          <cell r="G728">
            <v>27379</v>
          </cell>
          <cell r="H728" t="str">
            <v>Adulte Masculin 40/49 ans</v>
          </cell>
          <cell r="J728" t="str">
            <v>05999023526</v>
          </cell>
        </row>
        <row r="729">
          <cell r="D729" t="str">
            <v>MONNIER ALEXIS</v>
          </cell>
          <cell r="E729" t="str">
            <v>M</v>
          </cell>
          <cell r="F729" t="str">
            <v>TEAM BOUSIES</v>
          </cell>
          <cell r="G729">
            <v>37702</v>
          </cell>
          <cell r="H729" t="str">
            <v>Adulte Masculin 17/19 ans</v>
          </cell>
          <cell r="J729" t="str">
            <v>05996220189</v>
          </cell>
        </row>
        <row r="730">
          <cell r="D730" t="str">
            <v>MONNIER DAVID</v>
          </cell>
          <cell r="E730" t="str">
            <v>M</v>
          </cell>
          <cell r="F730" t="str">
            <v>TEAM BOUSIES</v>
          </cell>
          <cell r="G730">
            <v>26523</v>
          </cell>
          <cell r="H730" t="str">
            <v>Adulte Masculin 40/49 ans</v>
          </cell>
          <cell r="J730" t="str">
            <v>05999127022</v>
          </cell>
        </row>
        <row r="731">
          <cell r="C731" t="str">
            <v>JE</v>
          </cell>
          <cell r="D731" t="str">
            <v>MONNIER FAGYAL MATEO</v>
          </cell>
          <cell r="E731" t="str">
            <v>M</v>
          </cell>
          <cell r="F731" t="str">
            <v>GAZ ELEC CLUB DE DOUAI</v>
          </cell>
          <cell r="G731">
            <v>38889</v>
          </cell>
          <cell r="H731" t="str">
            <v>Jeune Masculin 15/16 ans</v>
          </cell>
          <cell r="J731" t="str">
            <v>05999092703</v>
          </cell>
        </row>
        <row r="732">
          <cell r="D732" t="str">
            <v>MONNIER GILLES</v>
          </cell>
          <cell r="E732" t="str">
            <v>M</v>
          </cell>
          <cell r="F732" t="str">
            <v>TEAM BOUSIES</v>
          </cell>
          <cell r="G732">
            <v>26921</v>
          </cell>
          <cell r="H732" t="str">
            <v>Adulte Masculin 40/49 ans</v>
          </cell>
          <cell r="J732" t="str">
            <v>05996222529</v>
          </cell>
        </row>
        <row r="733">
          <cell r="D733" t="str">
            <v>MONNIER HUGO</v>
          </cell>
          <cell r="E733" t="str">
            <v>M</v>
          </cell>
          <cell r="F733" t="str">
            <v>TEAM BOUSIES</v>
          </cell>
          <cell r="G733">
            <v>38242</v>
          </cell>
          <cell r="H733" t="str">
            <v>Adulte Masculin 17/19 ans</v>
          </cell>
          <cell r="J733" t="str">
            <v>05999127023</v>
          </cell>
        </row>
        <row r="734">
          <cell r="D734" t="str">
            <v>MONNIER SEBASTIEN</v>
          </cell>
          <cell r="E734" t="str">
            <v>M</v>
          </cell>
          <cell r="F734" t="str">
            <v>TEAM BOUSIES</v>
          </cell>
          <cell r="G734">
            <v>29783</v>
          </cell>
          <cell r="H734" t="str">
            <v>Adulte Masculin 40/49 ans</v>
          </cell>
          <cell r="J734" t="str">
            <v>05999063249</v>
          </cell>
        </row>
        <row r="735">
          <cell r="D735" t="str">
            <v>MONNIER THEO</v>
          </cell>
          <cell r="E735" t="str">
            <v>M</v>
          </cell>
          <cell r="F735" t="str">
            <v>TEAM BOUSIES</v>
          </cell>
          <cell r="G735">
            <v>38166</v>
          </cell>
          <cell r="H735" t="str">
            <v>Adulte Masculin 17/19 ans</v>
          </cell>
          <cell r="J735" t="str">
            <v>05999073884</v>
          </cell>
        </row>
        <row r="736">
          <cell r="D736" t="str">
            <v>MONSERGENT ALAN</v>
          </cell>
          <cell r="E736" t="str">
            <v>M</v>
          </cell>
          <cell r="F736" t="str">
            <v>SAULZOIR MONTRECOURT CYCLING CLUB</v>
          </cell>
          <cell r="G736">
            <v>37775</v>
          </cell>
          <cell r="H736" t="str">
            <v>Adulte Masculin 17/19 ans</v>
          </cell>
          <cell r="J736" t="str">
            <v>05999111365</v>
          </cell>
        </row>
        <row r="737">
          <cell r="D737" t="str">
            <v>MONVOISIN FLAVIEN</v>
          </cell>
          <cell r="E737" t="str">
            <v>M</v>
          </cell>
          <cell r="F737" t="str">
            <v>TEAM BOUSIES</v>
          </cell>
          <cell r="G737">
            <v>31697</v>
          </cell>
          <cell r="H737" t="str">
            <v>Adulte Masculin 30/39 ans</v>
          </cell>
          <cell r="J737" t="str">
            <v>05999123961</v>
          </cell>
        </row>
        <row r="738">
          <cell r="D738" t="str">
            <v>MOREAU LAURENT</v>
          </cell>
          <cell r="E738" t="str">
            <v>M</v>
          </cell>
          <cell r="F738" t="str">
            <v>ESPOIR CYCLISTE WAMBRECHIES MARQUETTE</v>
          </cell>
          <cell r="G738">
            <v>26237</v>
          </cell>
          <cell r="H738" t="str">
            <v>Adulte Masculin 50/59 ans</v>
          </cell>
          <cell r="J738" t="str">
            <v>05999126982</v>
          </cell>
        </row>
        <row r="739">
          <cell r="D739" t="str">
            <v>MOREIRA ANTOINE</v>
          </cell>
          <cell r="E739" t="str">
            <v>M</v>
          </cell>
          <cell r="F739" t="str">
            <v>UNION SPORTIVE SAINT ANDRE</v>
          </cell>
          <cell r="G739">
            <v>37539</v>
          </cell>
          <cell r="H739" t="str">
            <v>Adulte Masculin 17/19 ans</v>
          </cell>
          <cell r="J739" t="str">
            <v>05996223554</v>
          </cell>
        </row>
        <row r="740">
          <cell r="D740" t="str">
            <v>MOREIRA EDUARDO</v>
          </cell>
          <cell r="E740" t="str">
            <v>M</v>
          </cell>
          <cell r="F740" t="str">
            <v>UNION SPORTIVE SAINT ANDRE</v>
          </cell>
          <cell r="G740">
            <v>25865</v>
          </cell>
          <cell r="H740" t="str">
            <v>Adulte Masculin 50/59 ans</v>
          </cell>
          <cell r="J740" t="str">
            <v>05996223545</v>
          </cell>
        </row>
        <row r="741">
          <cell r="D741" t="str">
            <v>MOREL DAVID</v>
          </cell>
          <cell r="E741" t="str">
            <v>M</v>
          </cell>
          <cell r="F741" t="str">
            <v>ETOILE CYCLISTE TOURCOING</v>
          </cell>
          <cell r="G741">
            <v>28832</v>
          </cell>
          <cell r="H741" t="str">
            <v>Adulte Masculin 40/49 ans</v>
          </cell>
          <cell r="J741" t="str">
            <v>05999123958</v>
          </cell>
        </row>
        <row r="742">
          <cell r="D742" t="str">
            <v>MOREL TOM</v>
          </cell>
          <cell r="E742" t="str">
            <v>M</v>
          </cell>
          <cell r="F742" t="str">
            <v>ETOILE CYCLISTE TOURCOING</v>
          </cell>
          <cell r="G742">
            <v>40839</v>
          </cell>
          <cell r="H742" t="str">
            <v>Jeune Masculin 9/10 ans</v>
          </cell>
        </row>
        <row r="743">
          <cell r="D743" t="str">
            <v>MORELLE YOHANN</v>
          </cell>
          <cell r="E743" t="str">
            <v>M</v>
          </cell>
          <cell r="F743" t="str">
            <v>ENTENTE CYCLISTE DE FONTAINE AU BOIS</v>
          </cell>
          <cell r="G743">
            <v>31506</v>
          </cell>
          <cell r="H743" t="str">
            <v>Adulte Masculin 30/39 ans</v>
          </cell>
          <cell r="J743" t="str">
            <v>05999024929</v>
          </cell>
        </row>
        <row r="744">
          <cell r="D744" t="str">
            <v>MORENVAL BERTRAND</v>
          </cell>
          <cell r="E744" t="str">
            <v>M</v>
          </cell>
          <cell r="F744" t="str">
            <v>UNION SPORTIVE SAINT ANDRE</v>
          </cell>
          <cell r="G744">
            <v>23585</v>
          </cell>
          <cell r="H744" t="str">
            <v>Adulte Masculin 50/59 ans</v>
          </cell>
          <cell r="J744" t="str">
            <v>05999086375</v>
          </cell>
        </row>
        <row r="745">
          <cell r="C745" t="str">
            <v>JE</v>
          </cell>
          <cell r="D745" t="str">
            <v>MORIEUX LOUIS</v>
          </cell>
          <cell r="E745" t="str">
            <v>M</v>
          </cell>
          <cell r="F745" t="str">
            <v>CYCLO CLUB BERGUES</v>
          </cell>
          <cell r="G745">
            <v>39517</v>
          </cell>
          <cell r="H745" t="str">
            <v>Jeune Masculin 13/14 ans</v>
          </cell>
          <cell r="J745" t="str">
            <v>05999125347</v>
          </cell>
        </row>
        <row r="746">
          <cell r="D746" t="str">
            <v>MOUCHART AXEL</v>
          </cell>
          <cell r="E746" t="str">
            <v>M</v>
          </cell>
          <cell r="F746" t="str">
            <v>CLUB DES SUPPORTERS CYCLISTES FERRIEROIS</v>
          </cell>
          <cell r="G746">
            <v>37067</v>
          </cell>
          <cell r="H746" t="str">
            <v>Adulte Masculin 20/29 ans</v>
          </cell>
          <cell r="J746" t="str">
            <v>05999062329</v>
          </cell>
        </row>
        <row r="747">
          <cell r="C747" t="str">
            <v>JE</v>
          </cell>
          <cell r="D747" t="str">
            <v>MOUCHART MATHEO</v>
          </cell>
          <cell r="E747" t="str">
            <v>M</v>
          </cell>
          <cell r="F747" t="str">
            <v>CLUB DES SUPPORTERS CYCLISTES FERRIEROIS</v>
          </cell>
          <cell r="G747">
            <v>38783</v>
          </cell>
          <cell r="H747" t="str">
            <v>Jeune Masculin 15/16 ans</v>
          </cell>
          <cell r="J747" t="str">
            <v>05999036253</v>
          </cell>
        </row>
        <row r="748">
          <cell r="D748" t="str">
            <v>MOUCHART TIMOTEI</v>
          </cell>
          <cell r="E748" t="str">
            <v>M</v>
          </cell>
          <cell r="F748" t="str">
            <v>CLUB DES SUPPORTERS CYCLISTES FERRIEROIS</v>
          </cell>
          <cell r="G748">
            <v>40224</v>
          </cell>
          <cell r="H748" t="str">
            <v>Jeune Masculin 11/12 ans</v>
          </cell>
        </row>
        <row r="749">
          <cell r="D749" t="str">
            <v>MOUCHON ARNAUD</v>
          </cell>
          <cell r="E749" t="str">
            <v>M</v>
          </cell>
          <cell r="F749" t="str">
            <v>ASSOCIATION CYCLISTE DE CUINCY</v>
          </cell>
          <cell r="G749">
            <v>32238</v>
          </cell>
          <cell r="H749" t="str">
            <v>Adulte Masculin 30/39 ans</v>
          </cell>
          <cell r="J749" t="str">
            <v>05999111358</v>
          </cell>
        </row>
        <row r="750">
          <cell r="C750" t="str">
            <v>JE</v>
          </cell>
          <cell r="D750" t="str">
            <v>MOUFTIER LOUKA</v>
          </cell>
          <cell r="E750" t="str">
            <v>M</v>
          </cell>
          <cell r="F750" t="str">
            <v>VELO CLUB BAVAISIEN</v>
          </cell>
          <cell r="G750">
            <v>39329</v>
          </cell>
          <cell r="H750" t="str">
            <v>Jeune Masculin 13/14 ans</v>
          </cell>
          <cell r="J750" t="str">
            <v>05999127593</v>
          </cell>
        </row>
        <row r="751">
          <cell r="D751" t="str">
            <v>MOURAIN CEDRIC</v>
          </cell>
          <cell r="E751" t="str">
            <v>M</v>
          </cell>
          <cell r="F751" t="str">
            <v>UNION VELOCIPEDIQUE FOURMISIENNE</v>
          </cell>
          <cell r="G751">
            <v>27987</v>
          </cell>
          <cell r="H751" t="str">
            <v>Adulte Masculin 40/49 ans</v>
          </cell>
          <cell r="J751" t="str">
            <v>05999015543</v>
          </cell>
        </row>
        <row r="752">
          <cell r="C752" t="str">
            <v>JE</v>
          </cell>
          <cell r="D752" t="str">
            <v>MOURAIN DORIAN</v>
          </cell>
          <cell r="E752" t="str">
            <v>M</v>
          </cell>
          <cell r="F752" t="str">
            <v>UNION VELOCIPEDIQUE FOURMISIENNE</v>
          </cell>
          <cell r="G752">
            <v>38848</v>
          </cell>
          <cell r="H752" t="str">
            <v>Jeune Masculin 15/16 ans</v>
          </cell>
          <cell r="J752" t="str">
            <v>05999018865</v>
          </cell>
        </row>
        <row r="753">
          <cell r="D753" t="str">
            <v>MUI PHILIPPE HOO TONG</v>
          </cell>
          <cell r="E753" t="str">
            <v>M</v>
          </cell>
          <cell r="F753" t="str">
            <v>ESPOIR CYCLISTE WAMBRECHIES MARQUETTE</v>
          </cell>
          <cell r="G753">
            <v>30056</v>
          </cell>
          <cell r="H753" t="str">
            <v>Adulte Masculin 30/39 ans</v>
          </cell>
          <cell r="J753" t="str">
            <v>05999109593</v>
          </cell>
        </row>
        <row r="754">
          <cell r="D754" t="str">
            <v>MULAS YANN</v>
          </cell>
          <cell r="E754" t="str">
            <v>M</v>
          </cell>
          <cell r="F754" t="str">
            <v>VELO SPRINT DE L'OSTREVENT - AUBERCHICOURT</v>
          </cell>
          <cell r="G754">
            <v>29993</v>
          </cell>
          <cell r="H754" t="str">
            <v>Adulte Masculin 30/39 ans</v>
          </cell>
          <cell r="J754" t="str">
            <v>05999109290</v>
          </cell>
        </row>
        <row r="755">
          <cell r="D755" t="str">
            <v>MULLER THOMAS</v>
          </cell>
          <cell r="E755" t="str">
            <v>M</v>
          </cell>
          <cell r="F755" t="str">
            <v>VELO CLUB UNION HALLUIN</v>
          </cell>
          <cell r="G755">
            <v>37464</v>
          </cell>
          <cell r="H755" t="str">
            <v>Adulte Masculin 17/19 ans</v>
          </cell>
          <cell r="J755" t="str">
            <v>05999027824</v>
          </cell>
        </row>
        <row r="756">
          <cell r="D756" t="str">
            <v>MURRUZZU AURELIEN</v>
          </cell>
          <cell r="E756" t="str">
            <v>M</v>
          </cell>
          <cell r="F756" t="str">
            <v>UNION SPORTIVE SAINT ANDRE</v>
          </cell>
          <cell r="G756">
            <v>29571</v>
          </cell>
          <cell r="H756" t="str">
            <v>Adulte Masculin 40/49 ans</v>
          </cell>
          <cell r="J756" t="str">
            <v>05999021232</v>
          </cell>
        </row>
        <row r="757">
          <cell r="D757" t="str">
            <v>NAMANE ANDRE</v>
          </cell>
          <cell r="E757" t="str">
            <v>M</v>
          </cell>
          <cell r="F757" t="str">
            <v>UNION SPORTIVE SAINT ANDRE</v>
          </cell>
          <cell r="G757">
            <v>18087</v>
          </cell>
          <cell r="H757" t="str">
            <v>Adulte Masculin 60 ans et plus</v>
          </cell>
          <cell r="J757" t="str">
            <v>05996225882</v>
          </cell>
        </row>
        <row r="758">
          <cell r="D758" t="str">
            <v>NAMANE STEVE</v>
          </cell>
          <cell r="E758" t="str">
            <v>M</v>
          </cell>
          <cell r="F758" t="str">
            <v>VELO CLUB UNION HALLUIN</v>
          </cell>
          <cell r="G758">
            <v>28855</v>
          </cell>
          <cell r="H758" t="str">
            <v>Adulte Masculin 40/49 ans</v>
          </cell>
          <cell r="J758" t="str">
            <v>05996224505</v>
          </cell>
        </row>
        <row r="759">
          <cell r="D759" t="str">
            <v>NESTOR CLEMENT</v>
          </cell>
          <cell r="E759" t="str">
            <v>M</v>
          </cell>
          <cell r="F759" t="str">
            <v>TEAM BIKE PRESEAU</v>
          </cell>
          <cell r="G759">
            <v>36290</v>
          </cell>
          <cell r="H759" t="str">
            <v>Adulte Masculin 20/29 ans</v>
          </cell>
          <cell r="J759" t="str">
            <v>05999084951</v>
          </cell>
        </row>
        <row r="760">
          <cell r="D760" t="str">
            <v>NESTOR NICOLAS</v>
          </cell>
          <cell r="E760" t="str">
            <v>M</v>
          </cell>
          <cell r="F760" t="str">
            <v>FREE BIKING FAMILY ST AMAND LES EAUX</v>
          </cell>
          <cell r="G760">
            <v>35229</v>
          </cell>
          <cell r="H760" t="str">
            <v>Adulte Masculin 20/29 ans</v>
          </cell>
          <cell r="J760" t="str">
            <v>05999122443</v>
          </cell>
        </row>
        <row r="761">
          <cell r="D761" t="str">
            <v>NEVEU FRANCK</v>
          </cell>
          <cell r="E761" t="str">
            <v>M</v>
          </cell>
          <cell r="F761" t="str">
            <v>HAVELUY CYCLO CLUB</v>
          </cell>
          <cell r="G761">
            <v>26729</v>
          </cell>
          <cell r="H761" t="str">
            <v>Adulte Masculin 40/49 ans</v>
          </cell>
          <cell r="J761" t="str">
            <v>05996224037</v>
          </cell>
        </row>
        <row r="762">
          <cell r="C762" t="str">
            <v>JE</v>
          </cell>
          <cell r="D762" t="str">
            <v>NEVEU LEA</v>
          </cell>
          <cell r="E762" t="str">
            <v>F</v>
          </cell>
          <cell r="F762" t="str">
            <v>HAVELUY CYCLO CLUB</v>
          </cell>
          <cell r="G762">
            <v>38534</v>
          </cell>
          <cell r="H762" t="str">
            <v>Jeune Féminin 15/16 ans</v>
          </cell>
          <cell r="J762" t="str">
            <v>05999127015</v>
          </cell>
        </row>
        <row r="763">
          <cell r="D763" t="str">
            <v>NEYNAUD JEREMY</v>
          </cell>
          <cell r="E763" t="str">
            <v>M</v>
          </cell>
          <cell r="F763" t="str">
            <v>RESILIENCE CLUB</v>
          </cell>
          <cell r="G763">
            <v>33329</v>
          </cell>
          <cell r="H763" t="str">
            <v>Adulte Masculin 30/39 ans</v>
          </cell>
          <cell r="J763" t="str">
            <v>05999111249</v>
          </cell>
        </row>
        <row r="764">
          <cell r="C764" t="str">
            <v>JE</v>
          </cell>
          <cell r="D764" t="str">
            <v>NIEDZWIECKI MAXENCE</v>
          </cell>
          <cell r="E764" t="str">
            <v>M</v>
          </cell>
          <cell r="F764" t="str">
            <v>NEW TEAM MAULDE</v>
          </cell>
          <cell r="G764">
            <v>39449</v>
          </cell>
          <cell r="H764" t="str">
            <v>Jeune Masculin 13/14 ans</v>
          </cell>
          <cell r="J764" t="str">
            <v>05999111175</v>
          </cell>
        </row>
        <row r="765">
          <cell r="D765" t="str">
            <v>NIEDZWIECKI VINCENT</v>
          </cell>
          <cell r="E765" t="str">
            <v>M</v>
          </cell>
          <cell r="F765" t="str">
            <v>NEW TEAM MAULDE</v>
          </cell>
          <cell r="G765">
            <v>29034</v>
          </cell>
          <cell r="H765" t="str">
            <v>Adulte Masculin 40/49 ans</v>
          </cell>
          <cell r="J765" t="str">
            <v>05996219654</v>
          </cell>
        </row>
        <row r="766">
          <cell r="D766" t="str">
            <v>NUYTTENS SEBASTIEN</v>
          </cell>
          <cell r="E766" t="str">
            <v>M</v>
          </cell>
          <cell r="F766" t="str">
            <v>VELO CLUB SOLESMES</v>
          </cell>
          <cell r="G766">
            <v>25863</v>
          </cell>
          <cell r="H766" t="str">
            <v>Adulte Masculin 50/59 ans</v>
          </cell>
          <cell r="J766" t="str">
            <v>05999127610</v>
          </cell>
        </row>
        <row r="767">
          <cell r="D767" t="str">
            <v>OLIVIER ALEXANDRE</v>
          </cell>
          <cell r="E767" t="str">
            <v>M</v>
          </cell>
          <cell r="F767" t="str">
            <v>ENTENTE SPORTIVE ENFANTS DE GAYANT (ESEG) DOUAI</v>
          </cell>
          <cell r="G767">
            <v>34533</v>
          </cell>
          <cell r="H767" t="str">
            <v>Adulte Masculin 20/29 ans</v>
          </cell>
          <cell r="J767" t="str">
            <v>05996227089</v>
          </cell>
        </row>
        <row r="768">
          <cell r="D768" t="str">
            <v>OSSART PHILIPPE</v>
          </cell>
          <cell r="E768" t="str">
            <v>M</v>
          </cell>
          <cell r="F768" t="str">
            <v>TEAM LINK AND RIDE HERIN</v>
          </cell>
          <cell r="G768">
            <v>23771</v>
          </cell>
          <cell r="H768" t="str">
            <v>Adulte Masculin 50/59 ans</v>
          </cell>
          <cell r="J768" t="str">
            <v>05999026912</v>
          </cell>
        </row>
        <row r="769">
          <cell r="D769" t="str">
            <v>PALAC SIMON</v>
          </cell>
          <cell r="E769" t="str">
            <v>M</v>
          </cell>
          <cell r="F769" t="str">
            <v>TEAM B.B.L. HERGNIES</v>
          </cell>
          <cell r="G769">
            <v>27065</v>
          </cell>
          <cell r="H769" t="str">
            <v>Adulte Masculin 40/49 ans</v>
          </cell>
          <cell r="J769" t="str">
            <v>05955195517</v>
          </cell>
        </row>
        <row r="770">
          <cell r="D770" t="str">
            <v>PALLAC BARROIS MATTEO</v>
          </cell>
          <cell r="E770" t="str">
            <v>M</v>
          </cell>
          <cell r="F770" t="str">
            <v>TEAM B.B.L. HERGNIES</v>
          </cell>
          <cell r="G770">
            <v>41454</v>
          </cell>
          <cell r="H770" t="str">
            <v>Jeune Masculin 7/8 ans</v>
          </cell>
        </row>
        <row r="771">
          <cell r="D771" t="str">
            <v>PARASOTE LAURENT</v>
          </cell>
          <cell r="E771" t="str">
            <v>M</v>
          </cell>
          <cell r="F771" t="str">
            <v>RESILIENCE CLUB</v>
          </cell>
          <cell r="G771">
            <v>29333</v>
          </cell>
          <cell r="H771" t="str">
            <v>Adulte Masculin 40/49 ans</v>
          </cell>
          <cell r="J771" t="str">
            <v>05999111170</v>
          </cell>
        </row>
        <row r="772">
          <cell r="D772" t="str">
            <v>PARENT TOM</v>
          </cell>
          <cell r="E772" t="str">
            <v>M</v>
          </cell>
          <cell r="F772" t="str">
            <v>AS HELLEMMES CYCLISME</v>
          </cell>
          <cell r="G772">
            <v>33999</v>
          </cell>
          <cell r="H772" t="str">
            <v>Adulte Masculin 20/29 ans</v>
          </cell>
          <cell r="J772" t="str">
            <v>05999012875</v>
          </cell>
        </row>
        <row r="773">
          <cell r="D773" t="str">
            <v>PASSADORI FRANÇOIS</v>
          </cell>
          <cell r="E773" t="str">
            <v>M</v>
          </cell>
          <cell r="F773" t="str">
            <v>ESPOIR CYCLISTE WAMBRECHIES MARQUETTE</v>
          </cell>
          <cell r="G773">
            <v>34027</v>
          </cell>
          <cell r="H773" t="str">
            <v>Adulte Masculin 20/29 ans</v>
          </cell>
          <cell r="J773" t="str">
            <v>05999124439</v>
          </cell>
        </row>
        <row r="774">
          <cell r="D774" t="str">
            <v>PASSARD FRANÇOIS</v>
          </cell>
          <cell r="E774" t="str">
            <v>M</v>
          </cell>
          <cell r="F774" t="str">
            <v>ENTENTE SPORTIVE ENFANTS DE GAYANT (ESEG) DOUAI</v>
          </cell>
          <cell r="G774">
            <v>23906</v>
          </cell>
          <cell r="H774" t="str">
            <v>Adulte Masculin 50/59 ans</v>
          </cell>
          <cell r="J774" t="str">
            <v>05999126370</v>
          </cell>
        </row>
        <row r="775">
          <cell r="D775" t="str">
            <v>PASSARD MATÉO</v>
          </cell>
          <cell r="E775" t="str">
            <v>M</v>
          </cell>
          <cell r="F775" t="str">
            <v>ENTENTE SPORTIVE ENFANTS DE GAYANT (ESEG) DOUAI</v>
          </cell>
          <cell r="G775">
            <v>36384</v>
          </cell>
          <cell r="H775" t="str">
            <v>Adulte Masculin 20/29 ans</v>
          </cell>
          <cell r="J775" t="str">
            <v>05999127600</v>
          </cell>
        </row>
        <row r="776">
          <cell r="D776" t="str">
            <v>PATCHING SEBASTIEN</v>
          </cell>
          <cell r="E776" t="str">
            <v>M</v>
          </cell>
          <cell r="F776" t="str">
            <v>UNION SPORTIVE SAINT ANDRE</v>
          </cell>
          <cell r="G776">
            <v>28212</v>
          </cell>
          <cell r="H776" t="str">
            <v>Adulte Masculin 40/49 ans</v>
          </cell>
          <cell r="J776" t="str">
            <v>05999016423</v>
          </cell>
        </row>
        <row r="777">
          <cell r="D777" t="str">
            <v>PAUCHET AURORE</v>
          </cell>
          <cell r="E777" t="str">
            <v>F</v>
          </cell>
          <cell r="F777" t="str">
            <v>CYCLO CLUB WAVRIN</v>
          </cell>
          <cell r="G777">
            <v>34781</v>
          </cell>
          <cell r="H777" t="str">
            <v>Adulte Féminin 17/29 ans</v>
          </cell>
          <cell r="J777" t="str">
            <v>05999097767</v>
          </cell>
        </row>
        <row r="778">
          <cell r="D778" t="str">
            <v>PAUCHET KEVIN</v>
          </cell>
          <cell r="E778" t="str">
            <v>M</v>
          </cell>
          <cell r="F778" t="str">
            <v>UNION VELOCIPEDIQUE FOURMISIENNE</v>
          </cell>
          <cell r="G778">
            <v>33826</v>
          </cell>
          <cell r="H778" t="str">
            <v>Adulte Masculin 20/29 ans</v>
          </cell>
          <cell r="J778" t="str">
            <v>05999085272</v>
          </cell>
        </row>
        <row r="779">
          <cell r="D779" t="str">
            <v>PAVARD JEAN MARC</v>
          </cell>
          <cell r="E779" t="str">
            <v>M</v>
          </cell>
          <cell r="F779" t="str">
            <v>VELO CLUB AMANDINOIS</v>
          </cell>
          <cell r="G779">
            <v>23742</v>
          </cell>
          <cell r="H779" t="str">
            <v>Adulte Masculin 50/59 ans</v>
          </cell>
          <cell r="J779" t="str">
            <v>05999017603</v>
          </cell>
        </row>
        <row r="780">
          <cell r="D780" t="str">
            <v>PECQUEUR JEAN-MICHEL</v>
          </cell>
          <cell r="E780" t="str">
            <v>M</v>
          </cell>
          <cell r="F780" t="str">
            <v>CYCLO CLUB ORCHIES</v>
          </cell>
          <cell r="G780">
            <v>26273</v>
          </cell>
          <cell r="H780" t="str">
            <v>Adulte Masculin 50/59 ans</v>
          </cell>
          <cell r="J780" t="str">
            <v>05996224453</v>
          </cell>
        </row>
        <row r="781">
          <cell r="D781" t="str">
            <v>PELLETIER SULLIVAN</v>
          </cell>
          <cell r="E781" t="str">
            <v>M</v>
          </cell>
          <cell r="F781" t="str">
            <v>UNION VELOCIPEDIQUE FOURMISIENNE</v>
          </cell>
          <cell r="G781">
            <v>32647</v>
          </cell>
          <cell r="H781" t="str">
            <v>Adulte Masculin 30/39 ans</v>
          </cell>
          <cell r="J781" t="str">
            <v>05996215348</v>
          </cell>
        </row>
        <row r="782">
          <cell r="D782" t="str">
            <v>PELO CHRISTOPHE</v>
          </cell>
          <cell r="E782" t="str">
            <v>M</v>
          </cell>
          <cell r="F782" t="str">
            <v>VELO CLUB UNION HALLUIN</v>
          </cell>
          <cell r="G782">
            <v>30147</v>
          </cell>
          <cell r="H782" t="str">
            <v>Adulte Masculin 30/39 ans</v>
          </cell>
          <cell r="J782" t="str">
            <v>05999127220</v>
          </cell>
        </row>
        <row r="783">
          <cell r="D783" t="str">
            <v>PELUFFE SEBASTIEN</v>
          </cell>
          <cell r="E783" t="str">
            <v>M</v>
          </cell>
          <cell r="F783" t="str">
            <v>RESILIENCE CLUB</v>
          </cell>
          <cell r="G783">
            <v>31407</v>
          </cell>
          <cell r="H783" t="str">
            <v>Adulte Masculin 30/39 ans</v>
          </cell>
          <cell r="J783" t="str">
            <v>05999126423</v>
          </cell>
        </row>
        <row r="784">
          <cell r="D784" t="str">
            <v>PENSERINI FABIEN</v>
          </cell>
          <cell r="E784" t="str">
            <v>M</v>
          </cell>
          <cell r="F784" t="str">
            <v>VELO CLUB UNION HALLUIN</v>
          </cell>
          <cell r="G784">
            <v>22198</v>
          </cell>
          <cell r="H784" t="str">
            <v>Adulte Masculin 60 ans et plus</v>
          </cell>
          <cell r="J784" t="str">
            <v>05999025354</v>
          </cell>
        </row>
        <row r="785">
          <cell r="D785" t="str">
            <v>PEREZ PAUL</v>
          </cell>
          <cell r="E785" t="str">
            <v>M</v>
          </cell>
          <cell r="F785" t="str">
            <v>UNION SPORTIVE SAINT ANDRE</v>
          </cell>
          <cell r="G785">
            <v>41410</v>
          </cell>
          <cell r="H785" t="str">
            <v>Jeune Masculin 7/8 ans</v>
          </cell>
        </row>
        <row r="786">
          <cell r="C786" t="str">
            <v>JE</v>
          </cell>
          <cell r="D786" t="str">
            <v>PERON KELIAN</v>
          </cell>
          <cell r="E786" t="str">
            <v>M</v>
          </cell>
          <cell r="F786" t="str">
            <v>AS HELLEMMES CYCLISME</v>
          </cell>
          <cell r="G786">
            <v>38721</v>
          </cell>
          <cell r="H786" t="str">
            <v>Jeune Masculin 15/16 ans</v>
          </cell>
          <cell r="J786" t="str">
            <v>05999124925</v>
          </cell>
        </row>
        <row r="787">
          <cell r="C787" t="str">
            <v>JE</v>
          </cell>
          <cell r="D787" t="str">
            <v>PETIT JEROME</v>
          </cell>
          <cell r="E787" t="str">
            <v>M</v>
          </cell>
          <cell r="F787" t="str">
            <v>TEAM BIKE PRESEAU</v>
          </cell>
          <cell r="G787">
            <v>38464</v>
          </cell>
          <cell r="H787" t="str">
            <v>Jeune Masculin 15/16 ans</v>
          </cell>
          <cell r="J787" t="str">
            <v>05999127013</v>
          </cell>
        </row>
        <row r="788">
          <cell r="D788" t="str">
            <v>PETIT OLIVIER</v>
          </cell>
          <cell r="E788" t="str">
            <v>M</v>
          </cell>
          <cell r="F788" t="str">
            <v>ESPOIR CYCLISTE WAMBRECHIES MARQUETTE</v>
          </cell>
          <cell r="G788">
            <v>28394</v>
          </cell>
          <cell r="H788" t="str">
            <v>Adulte Masculin 40/49 ans</v>
          </cell>
          <cell r="J788" t="str">
            <v>05996223313</v>
          </cell>
        </row>
        <row r="789">
          <cell r="D789" t="str">
            <v>PETIT PAUL</v>
          </cell>
          <cell r="E789" t="str">
            <v>M</v>
          </cell>
          <cell r="F789" t="str">
            <v>VELO SPRINT DE L'OSTREVENT - AUBERCHICOURT</v>
          </cell>
          <cell r="G789">
            <v>40210</v>
          </cell>
          <cell r="H789" t="str">
            <v>Jeune Masculin 11/12 ans</v>
          </cell>
        </row>
        <row r="790">
          <cell r="D790" t="str">
            <v>PEYTAVI MARIE</v>
          </cell>
          <cell r="E790" t="str">
            <v>F</v>
          </cell>
          <cell r="F790" t="str">
            <v>CYCLO CLUB WAVRIN</v>
          </cell>
          <cell r="G790">
            <v>34880</v>
          </cell>
          <cell r="H790" t="str">
            <v>Adulte Féminin 17/29 ans</v>
          </cell>
          <cell r="J790" t="str">
            <v>05999125139</v>
          </cell>
        </row>
        <row r="791">
          <cell r="D791" t="str">
            <v>PIAT JEREMY</v>
          </cell>
          <cell r="E791" t="str">
            <v>M</v>
          </cell>
          <cell r="F791" t="str">
            <v>ETOILE CYCLISTE LIEU ST AMAND</v>
          </cell>
          <cell r="G791">
            <v>28267</v>
          </cell>
          <cell r="H791" t="str">
            <v>Adulte Masculin 40/49 ans</v>
          </cell>
          <cell r="J791" t="str">
            <v>05999056748</v>
          </cell>
        </row>
        <row r="792">
          <cell r="D792" t="str">
            <v>PILLYSER PAUL</v>
          </cell>
          <cell r="E792" t="str">
            <v>M</v>
          </cell>
          <cell r="F792" t="str">
            <v>UNION SPORTIVE SAINT ANDRE</v>
          </cell>
          <cell r="G792">
            <v>29959</v>
          </cell>
          <cell r="H792" t="str">
            <v>Adulte Masculin 30/39 ans</v>
          </cell>
          <cell r="J792" t="str">
            <v>05999023857</v>
          </cell>
        </row>
        <row r="793">
          <cell r="D793" t="str">
            <v>PIQUEUR ERWAN</v>
          </cell>
          <cell r="E793" t="str">
            <v>M</v>
          </cell>
          <cell r="F793" t="str">
            <v>TEAM B.B.L. HERGNIES</v>
          </cell>
          <cell r="G793">
            <v>34973</v>
          </cell>
          <cell r="H793" t="str">
            <v>Adulte Masculin 20/29 ans</v>
          </cell>
          <cell r="J793" t="str">
            <v>05999085850</v>
          </cell>
        </row>
        <row r="794">
          <cell r="D794" t="str">
            <v>PLANQUE LOÏC</v>
          </cell>
          <cell r="E794" t="str">
            <v>M</v>
          </cell>
          <cell r="F794" t="str">
            <v>VELO CLUB ARMENTIERES</v>
          </cell>
          <cell r="G794">
            <v>32019</v>
          </cell>
          <cell r="H794" t="str">
            <v>Adulte Masculin 30/39 ans</v>
          </cell>
          <cell r="J794" t="str">
            <v>05966155811</v>
          </cell>
        </row>
        <row r="795">
          <cell r="D795" t="str">
            <v>PLANQUE OLIVIER</v>
          </cell>
          <cell r="E795" t="str">
            <v>M</v>
          </cell>
          <cell r="F795" t="str">
            <v>VELO CLUB ARMENTIERES</v>
          </cell>
          <cell r="G795">
            <v>22514</v>
          </cell>
          <cell r="H795" t="str">
            <v>Adulte Masculin 60 ans et plus</v>
          </cell>
          <cell r="J795" t="str">
            <v>05965164034</v>
          </cell>
        </row>
        <row r="796">
          <cell r="D796" t="str">
            <v>PLATAUX LOUIS</v>
          </cell>
          <cell r="E796" t="str">
            <v>M</v>
          </cell>
          <cell r="F796" t="str">
            <v>UNION SPORTIVE VALENCIENNES MARLY</v>
          </cell>
          <cell r="G796">
            <v>38126</v>
          </cell>
          <cell r="H796" t="str">
            <v>Adulte Masculin 17/19 ans</v>
          </cell>
          <cell r="J796" t="str">
            <v>05999068646</v>
          </cell>
        </row>
        <row r="797">
          <cell r="C797" t="str">
            <v>JE</v>
          </cell>
          <cell r="D797" t="str">
            <v>PLOMION JADE</v>
          </cell>
          <cell r="E797" t="str">
            <v>F</v>
          </cell>
          <cell r="F797" t="str">
            <v>GAZ ELEC CLUB DE DOUAI</v>
          </cell>
          <cell r="G797">
            <v>38356</v>
          </cell>
          <cell r="H797" t="str">
            <v>Jeune Féminin 15/16 ans</v>
          </cell>
          <cell r="J797" t="str">
            <v>05999126973</v>
          </cell>
        </row>
        <row r="798">
          <cell r="D798" t="str">
            <v>PLOUCHART ANTOINE</v>
          </cell>
          <cell r="E798" t="str">
            <v>M</v>
          </cell>
          <cell r="F798" t="str">
            <v>VELO CLUB SOLESMES</v>
          </cell>
          <cell r="G798">
            <v>34266</v>
          </cell>
          <cell r="H798" t="str">
            <v>Adulte Masculin 20/29 ans</v>
          </cell>
          <cell r="J798" t="str">
            <v>05999019951</v>
          </cell>
        </row>
        <row r="799">
          <cell r="D799" t="str">
            <v>PLUCHARD MATHIS</v>
          </cell>
          <cell r="E799" t="str">
            <v>M</v>
          </cell>
          <cell r="F799" t="str">
            <v>TEAM BOUSIES</v>
          </cell>
          <cell r="G799">
            <v>37348</v>
          </cell>
          <cell r="H799" t="str">
            <v>Adulte Masculin 17/19 ans</v>
          </cell>
          <cell r="J799" t="str">
            <v>05999117338</v>
          </cell>
        </row>
        <row r="800">
          <cell r="C800" t="str">
            <v>JE</v>
          </cell>
          <cell r="D800" t="str">
            <v>PLUQUET FLAVIEN</v>
          </cell>
          <cell r="E800" t="str">
            <v>M</v>
          </cell>
          <cell r="F800" t="str">
            <v>ETOILE CYCLISTE TOURCOING</v>
          </cell>
          <cell r="G800">
            <v>38642</v>
          </cell>
          <cell r="H800" t="str">
            <v>Jeune Masculin 15/16 ans</v>
          </cell>
          <cell r="J800" t="str">
            <v>05999068433</v>
          </cell>
        </row>
        <row r="801">
          <cell r="D801" t="str">
            <v>PLUQUET LILIAN</v>
          </cell>
          <cell r="E801" t="str">
            <v>M</v>
          </cell>
          <cell r="F801" t="str">
            <v>ETOILE CYCLISTE TOURCOING</v>
          </cell>
          <cell r="G801">
            <v>40298</v>
          </cell>
          <cell r="H801" t="str">
            <v>Jeune Masculin 11/12 ans</v>
          </cell>
        </row>
        <row r="802">
          <cell r="D802" t="str">
            <v>PLUVINAGE ANTONIN</v>
          </cell>
          <cell r="E802" t="str">
            <v>M</v>
          </cell>
          <cell r="F802" t="str">
            <v>VELO CLUB SOLESMES</v>
          </cell>
          <cell r="G802">
            <v>41452</v>
          </cell>
          <cell r="H802" t="str">
            <v>Jeune Masculin 7/8 ans</v>
          </cell>
        </row>
        <row r="803">
          <cell r="D803" t="str">
            <v>POIDEVIN LUDOVIC</v>
          </cell>
          <cell r="E803" t="str">
            <v>M</v>
          </cell>
          <cell r="F803" t="str">
            <v>TEAM BIKE PRESEAU</v>
          </cell>
          <cell r="G803">
            <v>32050</v>
          </cell>
          <cell r="H803" t="str">
            <v>Adulte Masculin 30/39 ans</v>
          </cell>
          <cell r="J803" t="str">
            <v>05999127002</v>
          </cell>
        </row>
        <row r="804">
          <cell r="D804" t="str">
            <v>PONCET PASCAL</v>
          </cell>
          <cell r="E804" t="str">
            <v>M</v>
          </cell>
          <cell r="F804" t="str">
            <v>CYCLO CLUB ORCHIES</v>
          </cell>
          <cell r="G804">
            <v>26691</v>
          </cell>
          <cell r="H804" t="str">
            <v>Adulte Masculin 40/49 ans</v>
          </cell>
          <cell r="J804" t="str">
            <v>05999016472</v>
          </cell>
        </row>
        <row r="805">
          <cell r="D805" t="str">
            <v>POT FREDERIC</v>
          </cell>
          <cell r="E805" t="str">
            <v>M</v>
          </cell>
          <cell r="F805" t="str">
            <v>ETOILE CYCLISTE FEIGNIES</v>
          </cell>
          <cell r="G805">
            <v>27412</v>
          </cell>
          <cell r="H805" t="str">
            <v>Adulte Masculin 40/49 ans</v>
          </cell>
          <cell r="J805" t="str">
            <v>05999057090</v>
          </cell>
        </row>
        <row r="806">
          <cell r="D806" t="str">
            <v>POTEAUX CLÉMENCE</v>
          </cell>
          <cell r="E806" t="str">
            <v>F</v>
          </cell>
          <cell r="F806" t="str">
            <v>VELO SPRINT DE L'OSTREVENT - AUBERCHICOURT</v>
          </cell>
          <cell r="G806">
            <v>41034</v>
          </cell>
          <cell r="H806" t="str">
            <v>Jeune Féminin 9/10 ans</v>
          </cell>
        </row>
        <row r="807">
          <cell r="D807" t="str">
            <v>POTEAUX JOACHIM</v>
          </cell>
          <cell r="E807" t="str">
            <v>M</v>
          </cell>
          <cell r="F807" t="str">
            <v>VELO CLUB ROUBAIX</v>
          </cell>
          <cell r="G807">
            <v>41945</v>
          </cell>
          <cell r="H807" t="str">
            <v>Jeune Masculin 7/8 ans</v>
          </cell>
        </row>
        <row r="808">
          <cell r="D808" t="str">
            <v>POTEAUX JULES</v>
          </cell>
          <cell r="E808" t="str">
            <v>M</v>
          </cell>
          <cell r="F808" t="str">
            <v>VELO CLUB ROUBAIX</v>
          </cell>
          <cell r="G808">
            <v>40448</v>
          </cell>
          <cell r="H808" t="str">
            <v>Jeune Masculin 11/12 ans</v>
          </cell>
        </row>
        <row r="809">
          <cell r="D809" t="str">
            <v>POTIER FREDERIC</v>
          </cell>
          <cell r="E809" t="str">
            <v>M</v>
          </cell>
          <cell r="F809" t="str">
            <v>ETOILE CYCLISTE TOURCOING</v>
          </cell>
          <cell r="G809">
            <v>26204</v>
          </cell>
          <cell r="H809" t="str">
            <v>Adulte Masculin 50/59 ans</v>
          </cell>
          <cell r="J809" t="str">
            <v>05999067448</v>
          </cell>
        </row>
        <row r="810">
          <cell r="D810" t="str">
            <v>POTTIER HERVE</v>
          </cell>
          <cell r="E810" t="str">
            <v>M</v>
          </cell>
          <cell r="F810" t="str">
            <v>ETOILE CYCLISTE AUBRY DU HAINAUT</v>
          </cell>
          <cell r="G810">
            <v>26993</v>
          </cell>
          <cell r="H810" t="str">
            <v>Adulte Masculin 40/49 ans</v>
          </cell>
          <cell r="J810" t="str">
            <v>05999025645</v>
          </cell>
        </row>
        <row r="811">
          <cell r="D811" t="str">
            <v>POUBLANG CYRILLE</v>
          </cell>
          <cell r="E811" t="str">
            <v>M</v>
          </cell>
          <cell r="F811" t="str">
            <v>CYCLO CLUB BERGUES</v>
          </cell>
          <cell r="G811">
            <v>33114</v>
          </cell>
          <cell r="H811" t="str">
            <v>Adulte Masculin 30/39 ans</v>
          </cell>
          <cell r="J811" t="str">
            <v>05999062292</v>
          </cell>
        </row>
        <row r="812">
          <cell r="D812" t="str">
            <v>POUCET LAURENT</v>
          </cell>
          <cell r="E812" t="str">
            <v>M</v>
          </cell>
          <cell r="F812" t="str">
            <v>ASSOCIATION CYCLISTE D'ETROEUNGT</v>
          </cell>
          <cell r="G812">
            <v>25768</v>
          </cell>
          <cell r="H812" t="str">
            <v>Adulte Masculin 50/59 ans</v>
          </cell>
          <cell r="J812" t="str">
            <v>05999020502</v>
          </cell>
        </row>
        <row r="813">
          <cell r="D813" t="str">
            <v>POUILLY DAVID</v>
          </cell>
          <cell r="E813" t="str">
            <v>M</v>
          </cell>
          <cell r="F813" t="str">
            <v>TEAM B.B.L. HERGNIES</v>
          </cell>
          <cell r="G813">
            <v>25898</v>
          </cell>
          <cell r="H813" t="str">
            <v>Adulte Masculin 50/59 ans</v>
          </cell>
          <cell r="J813" t="str">
            <v>05999122326</v>
          </cell>
        </row>
        <row r="814">
          <cell r="D814" t="str">
            <v>POULAIN CHRISTOPHE</v>
          </cell>
          <cell r="E814" t="str">
            <v>M</v>
          </cell>
          <cell r="F814" t="str">
            <v>TEAM DECOPUB PROVILLE</v>
          </cell>
          <cell r="G814">
            <v>26879</v>
          </cell>
          <cell r="H814" t="str">
            <v>Adulte Masculin 40/49 ans</v>
          </cell>
          <cell r="J814" t="str">
            <v>05957074565</v>
          </cell>
        </row>
        <row r="815">
          <cell r="C815" t="str">
            <v>JE</v>
          </cell>
          <cell r="D815" t="str">
            <v>POULAIN NOAH</v>
          </cell>
          <cell r="E815" t="str">
            <v>M</v>
          </cell>
          <cell r="F815" t="str">
            <v>TEAM DECOPUB PROVILLE</v>
          </cell>
          <cell r="G815">
            <v>38520</v>
          </cell>
          <cell r="H815" t="str">
            <v>Jeune Masculin 15/16 ans</v>
          </cell>
          <cell r="J815" t="str">
            <v>05999098025</v>
          </cell>
        </row>
        <row r="816">
          <cell r="D816" t="str">
            <v>POULLIER VINCENT</v>
          </cell>
          <cell r="E816" t="str">
            <v>M</v>
          </cell>
          <cell r="F816" t="str">
            <v>CYCLO CLUB WAVRIN</v>
          </cell>
          <cell r="G816">
            <v>28181</v>
          </cell>
          <cell r="H816" t="str">
            <v>Adulte Masculin 40/49 ans</v>
          </cell>
          <cell r="J816" t="str">
            <v>05994044639</v>
          </cell>
        </row>
        <row r="817">
          <cell r="D817" t="str">
            <v>PRIAT AURELIEN</v>
          </cell>
          <cell r="E817" t="str">
            <v>M</v>
          </cell>
          <cell r="F817" t="str">
            <v>ENTENTE SPORTIVE ENFANTS DE GAYANT (ESEG) DOUAI</v>
          </cell>
          <cell r="G817">
            <v>30850</v>
          </cell>
          <cell r="H817" t="str">
            <v>Adulte Masculin 30/39 ans</v>
          </cell>
          <cell r="J817" t="str">
            <v>05999105008</v>
          </cell>
        </row>
        <row r="818">
          <cell r="D818" t="str">
            <v>PRISSETTE JEAN-MICHEL</v>
          </cell>
          <cell r="E818" t="str">
            <v>M</v>
          </cell>
          <cell r="F818" t="str">
            <v>UNION VELOCIPEDIQUE FOURMISIENNE</v>
          </cell>
          <cell r="G818">
            <v>23665</v>
          </cell>
          <cell r="H818" t="str">
            <v>Adulte Masculin 50/59 ans</v>
          </cell>
          <cell r="J818" t="str">
            <v>05965613068</v>
          </cell>
        </row>
        <row r="819">
          <cell r="D819" t="str">
            <v>PRISSETTE LUDIVINE</v>
          </cell>
          <cell r="E819" t="str">
            <v>F</v>
          </cell>
          <cell r="F819" t="str">
            <v>T.C.S.P. 59 - FERRIERE LA GRANDE</v>
          </cell>
          <cell r="G819">
            <v>32148</v>
          </cell>
          <cell r="H819" t="str">
            <v>Adulte Féminin 30/39 ans</v>
          </cell>
          <cell r="J819" t="str">
            <v>05999085106</v>
          </cell>
        </row>
        <row r="820">
          <cell r="C820" t="str">
            <v>JE</v>
          </cell>
          <cell r="D820" t="str">
            <v>QUENTON LOIC</v>
          </cell>
          <cell r="E820" t="str">
            <v>M</v>
          </cell>
          <cell r="F820" t="str">
            <v>UNION SPORTIVE VALENCIENNES MARLY</v>
          </cell>
          <cell r="G820">
            <v>38482</v>
          </cell>
          <cell r="H820" t="str">
            <v>Jeune Masculin 15/16 ans</v>
          </cell>
          <cell r="J820" t="str">
            <v>05999087673</v>
          </cell>
        </row>
        <row r="821">
          <cell r="C821" t="str">
            <v>JE</v>
          </cell>
          <cell r="D821" t="str">
            <v>QUESNEZ REMI</v>
          </cell>
          <cell r="E821" t="str">
            <v>M</v>
          </cell>
          <cell r="F821" t="str">
            <v>UNION CYCLISTE WATTIGNIES</v>
          </cell>
          <cell r="G821">
            <v>38511</v>
          </cell>
          <cell r="H821" t="str">
            <v>Jeune Masculin 15/16 ans</v>
          </cell>
          <cell r="J821" t="str">
            <v>05999085110</v>
          </cell>
        </row>
        <row r="822">
          <cell r="D822" t="str">
            <v>QUESTE DAVID</v>
          </cell>
          <cell r="E822" t="str">
            <v>M</v>
          </cell>
          <cell r="F822" t="str">
            <v>TEAM B.B.L. HERGNIES</v>
          </cell>
          <cell r="G822">
            <v>31057</v>
          </cell>
          <cell r="H822" t="str">
            <v>Adulte Masculin 30/39 ans</v>
          </cell>
          <cell r="J822" t="str">
            <v>05999069793</v>
          </cell>
        </row>
        <row r="823">
          <cell r="D823" t="str">
            <v>QUINZIN KILLIAN</v>
          </cell>
          <cell r="E823" t="str">
            <v>M</v>
          </cell>
          <cell r="F823" t="str">
            <v>ETOILE CYCLISTE FEIGNIES</v>
          </cell>
          <cell r="G823">
            <v>37736</v>
          </cell>
          <cell r="H823" t="str">
            <v>Adulte Masculin 17/19 ans</v>
          </cell>
          <cell r="J823" t="str">
            <v>05999079019</v>
          </cell>
        </row>
        <row r="824">
          <cell r="D824" t="str">
            <v>QUINZIN YOURI</v>
          </cell>
          <cell r="E824" t="str">
            <v>M</v>
          </cell>
          <cell r="F824" t="str">
            <v>TEAM BOUSIES</v>
          </cell>
          <cell r="G824">
            <v>32197</v>
          </cell>
          <cell r="H824" t="str">
            <v>Adulte Masculin 30/39 ans</v>
          </cell>
          <cell r="J824" t="str">
            <v>05999125288</v>
          </cell>
        </row>
        <row r="825">
          <cell r="C825" t="str">
            <v>JE</v>
          </cell>
          <cell r="D825" t="str">
            <v>RACOUSSOT MAXENCE</v>
          </cell>
          <cell r="E825" t="str">
            <v>M</v>
          </cell>
          <cell r="F825" t="str">
            <v>ESPOIR CYCLISTE WAMBRECHIES MARQUETTE</v>
          </cell>
          <cell r="G825">
            <v>38816</v>
          </cell>
          <cell r="H825" t="str">
            <v>Jeune Masculin 15/16 ans</v>
          </cell>
          <cell r="J825" t="str">
            <v>05999111915</v>
          </cell>
        </row>
        <row r="826">
          <cell r="D826" t="str">
            <v>RANSQUIN KEVIN</v>
          </cell>
          <cell r="E826" t="str">
            <v>M</v>
          </cell>
          <cell r="F826" t="str">
            <v>VTT  CLUB PONT SUR SAMBRE</v>
          </cell>
          <cell r="G826">
            <v>32020</v>
          </cell>
          <cell r="H826" t="str">
            <v>Adulte Masculin 30/39 ans</v>
          </cell>
          <cell r="J826" t="str">
            <v>05999057227</v>
          </cell>
        </row>
        <row r="827">
          <cell r="D827" t="str">
            <v>RATAJCZAK MATHIS</v>
          </cell>
          <cell r="E827" t="str">
            <v>M</v>
          </cell>
          <cell r="F827" t="str">
            <v>CYCLO CLUB ORCHIES</v>
          </cell>
          <cell r="G827">
            <v>41891</v>
          </cell>
          <cell r="H827" t="str">
            <v>Jeune Masculin 7/8 ans</v>
          </cell>
        </row>
        <row r="828">
          <cell r="D828" t="str">
            <v>RENARD VINCENT</v>
          </cell>
          <cell r="E828" t="str">
            <v>M</v>
          </cell>
          <cell r="F828" t="str">
            <v>TEAM B.B.L. HERGNIES</v>
          </cell>
          <cell r="G828">
            <v>28922</v>
          </cell>
          <cell r="H828" t="str">
            <v>Adulte Masculin 40/49 ans</v>
          </cell>
          <cell r="J828" t="str">
            <v>05999124620</v>
          </cell>
        </row>
        <row r="829">
          <cell r="D829" t="str">
            <v>RENAUT VINCENT</v>
          </cell>
          <cell r="E829" t="str">
            <v>M</v>
          </cell>
          <cell r="F829" t="str">
            <v>SAULZOIR MONTRECOURT CYCLING CLUB</v>
          </cell>
          <cell r="G829">
            <v>28060</v>
          </cell>
          <cell r="H829" t="str">
            <v>Adulte Masculin 40/49 ans</v>
          </cell>
          <cell r="J829" t="str">
            <v>05999123972</v>
          </cell>
        </row>
        <row r="830">
          <cell r="C830" t="str">
            <v>JE</v>
          </cell>
          <cell r="D830" t="str">
            <v>RENAUX EVAN</v>
          </cell>
          <cell r="E830" t="str">
            <v>M</v>
          </cell>
          <cell r="F830" t="str">
            <v>VELO SPRINT DE L'OSTREVENT - AUBERCHICOURT</v>
          </cell>
          <cell r="G830">
            <v>38784</v>
          </cell>
          <cell r="H830" t="str">
            <v>Jeune Masculin 15/16 ans</v>
          </cell>
          <cell r="J830" t="str">
            <v>05999124144</v>
          </cell>
        </row>
        <row r="831">
          <cell r="D831" t="str">
            <v>RIBAUCOUR MARC</v>
          </cell>
          <cell r="E831" t="str">
            <v>M</v>
          </cell>
          <cell r="F831" t="str">
            <v>CLUB CYCLISTE VERLINGHEM</v>
          </cell>
          <cell r="G831">
            <v>23841</v>
          </cell>
          <cell r="H831" t="str">
            <v>Adulte Masculin 50/59 ans</v>
          </cell>
          <cell r="J831" t="str">
            <v>05905210090</v>
          </cell>
        </row>
        <row r="832">
          <cell r="D832" t="str">
            <v>RIBEAUCOURT JEAN JACQUES</v>
          </cell>
          <cell r="E832" t="str">
            <v>M</v>
          </cell>
          <cell r="F832" t="str">
            <v>ASSOCIATION CYCLISTE BELLAINGEOISE</v>
          </cell>
          <cell r="G832">
            <v>24685</v>
          </cell>
          <cell r="H832" t="str">
            <v>Adulte Masculin 50/59 ans</v>
          </cell>
          <cell r="J832" t="str">
            <v>05999126860</v>
          </cell>
        </row>
        <row r="833">
          <cell r="D833" t="str">
            <v>RIBEAUCOURT YANNICK</v>
          </cell>
          <cell r="E833" t="str">
            <v>M</v>
          </cell>
          <cell r="F833" t="str">
            <v>ETOILE CYCLISTE FEIGNIES</v>
          </cell>
          <cell r="G833">
            <v>25468</v>
          </cell>
          <cell r="H833" t="str">
            <v>Adulte Masculin 50/59 ans</v>
          </cell>
          <cell r="J833" t="str">
            <v>05996217372</v>
          </cell>
        </row>
        <row r="834">
          <cell r="D834" t="str">
            <v>RICHET FABRICE</v>
          </cell>
          <cell r="E834" t="str">
            <v>M</v>
          </cell>
          <cell r="F834" t="str">
            <v>ASSOCIATION CYCLISTE D'ETROEUNGT</v>
          </cell>
          <cell r="G834">
            <v>25972</v>
          </cell>
          <cell r="H834" t="str">
            <v>Adulte Masculin 50/59 ans</v>
          </cell>
          <cell r="J834" t="str">
            <v>05999098979</v>
          </cell>
        </row>
        <row r="835">
          <cell r="D835" t="str">
            <v>RICHLINSKI STEPHENS</v>
          </cell>
          <cell r="E835" t="str">
            <v>M</v>
          </cell>
          <cell r="F835" t="str">
            <v>TEAM CYCLISTE BERMERAIN</v>
          </cell>
          <cell r="G835">
            <v>28048</v>
          </cell>
          <cell r="H835" t="str">
            <v>Adulte Masculin 40/49 ans</v>
          </cell>
          <cell r="J835" t="str">
            <v>05999025681</v>
          </cell>
        </row>
        <row r="836">
          <cell r="C836" t="str">
            <v>FE</v>
          </cell>
          <cell r="D836" t="str">
            <v>RICO COLLINE</v>
          </cell>
          <cell r="E836" t="str">
            <v>F</v>
          </cell>
          <cell r="F836" t="str">
            <v>VELO CLUB UNION HALLUIN</v>
          </cell>
          <cell r="G836">
            <v>36461</v>
          </cell>
          <cell r="H836" t="str">
            <v>Adulte Féminin 17/29 ans</v>
          </cell>
          <cell r="J836" t="str">
            <v>05999019510</v>
          </cell>
        </row>
        <row r="837">
          <cell r="C837" t="str">
            <v>JE</v>
          </cell>
          <cell r="D837" t="str">
            <v>RICO ELODIE</v>
          </cell>
          <cell r="E837" t="str">
            <v>F</v>
          </cell>
          <cell r="F837" t="str">
            <v>VELO CLUB UNION HALLUIN</v>
          </cell>
          <cell r="G837">
            <v>39610</v>
          </cell>
          <cell r="H837" t="str">
            <v>Jeune Féminin 13/14 ans</v>
          </cell>
          <cell r="J837" t="str">
            <v>05999097729</v>
          </cell>
        </row>
        <row r="838">
          <cell r="D838" t="str">
            <v>RICO JOEL</v>
          </cell>
          <cell r="E838" t="str">
            <v>M</v>
          </cell>
          <cell r="F838" t="str">
            <v>VELO CLUB UNION HALLUIN</v>
          </cell>
          <cell r="G838">
            <v>25477</v>
          </cell>
          <cell r="H838" t="str">
            <v>Adulte Masculin 50/59 ans</v>
          </cell>
          <cell r="J838" t="str">
            <v>05999019508</v>
          </cell>
        </row>
        <row r="839">
          <cell r="D839" t="str">
            <v>RIGAUX JEAN JACQUES</v>
          </cell>
          <cell r="E839" t="str">
            <v>M</v>
          </cell>
          <cell r="F839" t="str">
            <v>CYCLING THUN L'EVEQUE</v>
          </cell>
          <cell r="G839">
            <v>24424</v>
          </cell>
          <cell r="H839" t="str">
            <v>Adulte Masculin 50/59 ans</v>
          </cell>
          <cell r="J839" t="str">
            <v>05999029312</v>
          </cell>
        </row>
        <row r="840">
          <cell r="D840" t="str">
            <v>RITEL JEAN PHILIPPE</v>
          </cell>
          <cell r="E840" t="str">
            <v>M</v>
          </cell>
          <cell r="F840" t="str">
            <v>GAZ ELEC CLUB DE DOUAI</v>
          </cell>
          <cell r="G840">
            <v>26135</v>
          </cell>
          <cell r="H840" t="str">
            <v>Adulte Masculin 50/59 ans</v>
          </cell>
          <cell r="J840" t="str">
            <v>05999120693</v>
          </cell>
        </row>
        <row r="841">
          <cell r="D841" t="str">
            <v>RIVART ADRIEN</v>
          </cell>
          <cell r="E841" t="str">
            <v>M</v>
          </cell>
          <cell r="F841" t="str">
            <v>ASSOCIATION CYCLISTE BELLAINGEOISE</v>
          </cell>
          <cell r="G841">
            <v>35064</v>
          </cell>
          <cell r="H841" t="str">
            <v>Adulte Masculin 20/29 ans</v>
          </cell>
          <cell r="J841" t="str">
            <v>05996216387</v>
          </cell>
        </row>
        <row r="842">
          <cell r="C842" t="str">
            <v>FE</v>
          </cell>
          <cell r="D842" t="str">
            <v>RIVART FANNY</v>
          </cell>
          <cell r="E842" t="str">
            <v>F</v>
          </cell>
          <cell r="F842" t="str">
            <v>GAZ ELEC CLUB DE DOUAI</v>
          </cell>
          <cell r="G842">
            <v>33811</v>
          </cell>
          <cell r="H842" t="str">
            <v>Adulte Féminin 17/29 ans</v>
          </cell>
          <cell r="J842" t="str">
            <v>05994063025</v>
          </cell>
        </row>
        <row r="843">
          <cell r="D843" t="str">
            <v>RIVART MATHEO</v>
          </cell>
          <cell r="E843" t="str">
            <v>M</v>
          </cell>
          <cell r="F843" t="str">
            <v>VTT  CLUB PONT SUR SAMBRE</v>
          </cell>
          <cell r="G843">
            <v>41216</v>
          </cell>
          <cell r="H843" t="str">
            <v>Jeune Masculin 9/10 ans</v>
          </cell>
        </row>
        <row r="844">
          <cell r="D844" t="str">
            <v>RIVART THIERRY</v>
          </cell>
          <cell r="E844" t="str">
            <v>M</v>
          </cell>
          <cell r="F844" t="str">
            <v>VTT  CLUB PONT SUR SAMBRE</v>
          </cell>
          <cell r="G844">
            <v>31844</v>
          </cell>
          <cell r="H844" t="str">
            <v>Adulte Masculin 30/39 ans</v>
          </cell>
          <cell r="J844" t="str">
            <v>05994063026</v>
          </cell>
        </row>
        <row r="845">
          <cell r="D845" t="str">
            <v>RIVART TIMAEL</v>
          </cell>
          <cell r="E845" t="str">
            <v>M</v>
          </cell>
          <cell r="F845" t="str">
            <v>VTT  CLUB PONT SUR SAMBRE</v>
          </cell>
          <cell r="G845">
            <v>42312</v>
          </cell>
          <cell r="H845"/>
        </row>
        <row r="846">
          <cell r="D846" t="str">
            <v>ROBERT BENJAMIN</v>
          </cell>
          <cell r="E846" t="str">
            <v>M</v>
          </cell>
          <cell r="F846" t="str">
            <v>U.C. CAPELLOISE FOURMIES</v>
          </cell>
          <cell r="G846">
            <v>34962</v>
          </cell>
          <cell r="H846" t="str">
            <v>Adulte Masculin 20/29 ans</v>
          </cell>
          <cell r="J846" t="str">
            <v>05999089255</v>
          </cell>
        </row>
        <row r="847">
          <cell r="D847" t="str">
            <v>ROBERT EMMANUEL</v>
          </cell>
          <cell r="E847" t="str">
            <v>M</v>
          </cell>
          <cell r="F847" t="str">
            <v>U.C. CAPELLOISE FOURMIES</v>
          </cell>
          <cell r="G847">
            <v>21834</v>
          </cell>
          <cell r="H847" t="str">
            <v>Adulte Masculin 60 ans et plus</v>
          </cell>
          <cell r="J847" t="str">
            <v>05999089254</v>
          </cell>
        </row>
        <row r="848">
          <cell r="D848" t="str">
            <v>ROBERT FRANCK</v>
          </cell>
          <cell r="E848" t="str">
            <v>M</v>
          </cell>
          <cell r="F848" t="str">
            <v>U.C. CAPELLOISE FOURMIES</v>
          </cell>
          <cell r="G848">
            <v>23486</v>
          </cell>
          <cell r="H848" t="str">
            <v>Adulte Masculin 50/59 ans</v>
          </cell>
          <cell r="J848" t="str">
            <v>05999068459</v>
          </cell>
        </row>
        <row r="849">
          <cell r="D849" t="str">
            <v>ROBINAND WILFRIED</v>
          </cell>
          <cell r="E849" t="str">
            <v>M</v>
          </cell>
          <cell r="F849" t="str">
            <v>ETOILE CYCLISTE FEIGNIES</v>
          </cell>
          <cell r="G849">
            <v>27379</v>
          </cell>
          <cell r="H849" t="str">
            <v>Adulte Masculin 40/49 ans</v>
          </cell>
          <cell r="J849" t="str">
            <v>05996226944</v>
          </cell>
        </row>
        <row r="850">
          <cell r="C850" t="str">
            <v>FE</v>
          </cell>
          <cell r="D850" t="str">
            <v>ROGER HUGOLINE</v>
          </cell>
          <cell r="E850" t="str">
            <v>F</v>
          </cell>
          <cell r="F850" t="str">
            <v>ESPOIR CYCLISTE WAMBRECHIES MARQUETTE</v>
          </cell>
          <cell r="G850">
            <v>35398</v>
          </cell>
          <cell r="H850" t="str">
            <v>Adulte Féminin 17/29 ans</v>
          </cell>
          <cell r="J850" t="str">
            <v>05999124438</v>
          </cell>
        </row>
        <row r="851">
          <cell r="D851" t="str">
            <v>ROLAND ROMUALD</v>
          </cell>
          <cell r="E851" t="str">
            <v>M</v>
          </cell>
          <cell r="F851" t="str">
            <v>VELO CLUB SOLESMES</v>
          </cell>
          <cell r="G851">
            <v>31590</v>
          </cell>
          <cell r="H851" t="str">
            <v>Adulte Masculin 30/39 ans</v>
          </cell>
          <cell r="J851" t="str">
            <v>05996217363</v>
          </cell>
        </row>
        <row r="852">
          <cell r="D852" t="str">
            <v>ROLLAND PASCAL</v>
          </cell>
          <cell r="E852" t="str">
            <v>M</v>
          </cell>
          <cell r="F852" t="str">
            <v>TEAM BOUSIES</v>
          </cell>
          <cell r="G852">
            <v>24328</v>
          </cell>
          <cell r="H852" t="str">
            <v>Adulte Masculin 50/59 ans</v>
          </cell>
          <cell r="J852" t="str">
            <v>05999017503</v>
          </cell>
        </row>
        <row r="853">
          <cell r="D853" t="str">
            <v>ROUGE BRICE</v>
          </cell>
          <cell r="E853" t="str">
            <v>M</v>
          </cell>
          <cell r="F853" t="str">
            <v>ESPOIR CYCLISTE WAMBRECHIES MARQUETTE</v>
          </cell>
          <cell r="G853">
            <v>28687</v>
          </cell>
          <cell r="H853" t="str">
            <v>Adulte Masculin 40/49 ans</v>
          </cell>
          <cell r="J853" t="str">
            <v>05999124723</v>
          </cell>
        </row>
        <row r="854">
          <cell r="D854" t="str">
            <v>ROULY ALEXIS</v>
          </cell>
          <cell r="E854" t="str">
            <v>M</v>
          </cell>
          <cell r="F854" t="str">
            <v>TEAM BOUSIES</v>
          </cell>
          <cell r="G854">
            <v>35552</v>
          </cell>
          <cell r="H854" t="str">
            <v>Adulte Masculin 20/29 ans</v>
          </cell>
          <cell r="J854" t="str">
            <v>05999124737</v>
          </cell>
        </row>
        <row r="855">
          <cell r="D855" t="str">
            <v>ROULY FRANCK</v>
          </cell>
          <cell r="E855" t="str">
            <v>M</v>
          </cell>
          <cell r="F855" t="str">
            <v>ETOILE CYCLISTE LIEU ST AMAND</v>
          </cell>
          <cell r="G855">
            <v>26782</v>
          </cell>
          <cell r="H855" t="str">
            <v>Adulte Masculin 40/49 ans</v>
          </cell>
          <cell r="J855" t="str">
            <v>05999080939</v>
          </cell>
        </row>
        <row r="856">
          <cell r="D856" t="str">
            <v>ROULY TIMEO</v>
          </cell>
          <cell r="E856" t="str">
            <v>M</v>
          </cell>
          <cell r="F856" t="str">
            <v>TEAM BOUSIES</v>
          </cell>
          <cell r="G856">
            <v>42541</v>
          </cell>
          <cell r="H856" t="str">
            <v>Jeune Masculin 7/8 ans</v>
          </cell>
        </row>
        <row r="857">
          <cell r="D857" t="str">
            <v>ROUSSEAU DIDIER</v>
          </cell>
          <cell r="E857" t="str">
            <v>M</v>
          </cell>
          <cell r="F857" t="str">
            <v>CLUB DES SUPPORTERS CYCLISTES FERRIEROIS</v>
          </cell>
          <cell r="G857">
            <v>25256</v>
          </cell>
          <cell r="H857" t="str">
            <v>Adulte Masculin 50/59 ans</v>
          </cell>
          <cell r="J857" t="str">
            <v>05999081968</v>
          </cell>
        </row>
        <row r="858">
          <cell r="D858" t="str">
            <v>ROUZE ERIK</v>
          </cell>
          <cell r="E858" t="str">
            <v>M</v>
          </cell>
          <cell r="F858" t="str">
            <v>ETOILE CYCLISTE TOURCOING</v>
          </cell>
          <cell r="G858">
            <v>24735</v>
          </cell>
          <cell r="H858" t="str">
            <v>Adulte Masculin 50/59 ans</v>
          </cell>
          <cell r="J858" t="str">
            <v>05999124119</v>
          </cell>
        </row>
        <row r="859">
          <cell r="C859" t="str">
            <v>JE</v>
          </cell>
          <cell r="D859" t="str">
            <v>ROY BAPTISTE</v>
          </cell>
          <cell r="E859" t="str">
            <v>M</v>
          </cell>
          <cell r="F859" t="str">
            <v>ENTENTE SPORTIVE ENFANTS DE GAYANT (ESEG) DOUAI</v>
          </cell>
          <cell r="G859">
            <v>38407</v>
          </cell>
          <cell r="H859" t="str">
            <v>Jeune Masculin 15/16 ans</v>
          </cell>
          <cell r="J859" t="str">
            <v>05999127633</v>
          </cell>
        </row>
        <row r="860">
          <cell r="D860" t="str">
            <v>RUSSO ANTONIO</v>
          </cell>
          <cell r="E860" t="str">
            <v>M</v>
          </cell>
          <cell r="F860" t="str">
            <v>VELO CLUB ARMENTIERES</v>
          </cell>
          <cell r="G860">
            <v>21713</v>
          </cell>
          <cell r="H860" t="str">
            <v>Adulte Masculin 60 ans et plus</v>
          </cell>
          <cell r="J860" t="str">
            <v>05999025847</v>
          </cell>
        </row>
        <row r="861">
          <cell r="D861" t="str">
            <v>RYCKEBUSCH CHRISTOPHE</v>
          </cell>
          <cell r="E861" t="str">
            <v>M</v>
          </cell>
          <cell r="F861" t="str">
            <v>TEAM B.B.L. HERGNIES</v>
          </cell>
          <cell r="G861">
            <v>31036</v>
          </cell>
          <cell r="H861" t="str">
            <v>Adulte Masculin 30/39 ans</v>
          </cell>
          <cell r="J861" t="str">
            <v>05999099575</v>
          </cell>
        </row>
        <row r="862">
          <cell r="D862" t="str">
            <v>SACZUK STANISLAW</v>
          </cell>
          <cell r="E862" t="str">
            <v>M</v>
          </cell>
          <cell r="F862" t="str">
            <v>ETOILE CYCLISTE FEIGNIES</v>
          </cell>
          <cell r="G862">
            <v>22320</v>
          </cell>
          <cell r="H862" t="str">
            <v>Adulte Masculin 60 ans et plus</v>
          </cell>
          <cell r="J862" t="str">
            <v>05999057233</v>
          </cell>
        </row>
        <row r="863">
          <cell r="D863" t="str">
            <v>SAGUEZ NICOLA</v>
          </cell>
          <cell r="E863" t="str">
            <v>M</v>
          </cell>
          <cell r="F863" t="str">
            <v>UNION SPORTIVE VALENCIENNES MARLY</v>
          </cell>
          <cell r="G863">
            <v>37755</v>
          </cell>
          <cell r="H863" t="str">
            <v>Adulte Masculin 17/19 ans</v>
          </cell>
          <cell r="J863" t="str">
            <v>05999124151</v>
          </cell>
        </row>
        <row r="864">
          <cell r="D864" t="str">
            <v>SAINT-QUENTIN HUGO</v>
          </cell>
          <cell r="E864" t="str">
            <v>M</v>
          </cell>
          <cell r="F864" t="str">
            <v>GAZ ELEC CLUB DE DOUAI</v>
          </cell>
          <cell r="G864">
            <v>38011</v>
          </cell>
          <cell r="H864" t="str">
            <v>Adulte Masculin 17/19 ans</v>
          </cell>
          <cell r="J864" t="str">
            <v>05999084868</v>
          </cell>
        </row>
        <row r="865">
          <cell r="D865" t="str">
            <v>SAINTRAIN GERARD</v>
          </cell>
          <cell r="E865" t="str">
            <v>M</v>
          </cell>
          <cell r="F865" t="str">
            <v>ETOILE CYCLISTE LIEU ST AMAND</v>
          </cell>
          <cell r="G865">
            <v>27238</v>
          </cell>
          <cell r="H865" t="str">
            <v>Adulte Masculin 40/49 ans</v>
          </cell>
          <cell r="J865" t="str">
            <v>05994054577</v>
          </cell>
        </row>
        <row r="866">
          <cell r="D866" t="str">
            <v>SAISON JEAN LUC</v>
          </cell>
          <cell r="E866" t="str">
            <v>M</v>
          </cell>
          <cell r="F866" t="str">
            <v>UNION SPORTIVE SAINT ANDRE</v>
          </cell>
          <cell r="G866">
            <v>18750</v>
          </cell>
          <cell r="H866" t="str">
            <v>Adulte Masculin 60 ans et plus</v>
          </cell>
          <cell r="J866" t="str">
            <v>05999068875</v>
          </cell>
        </row>
        <row r="867">
          <cell r="C867" t="str">
            <v>FE</v>
          </cell>
          <cell r="D867" t="str">
            <v>SALET CAROLINE</v>
          </cell>
          <cell r="E867" t="str">
            <v>F</v>
          </cell>
          <cell r="F867" t="str">
            <v>CYCLOS RANDONNEURS LA BASSEE</v>
          </cell>
          <cell r="G867">
            <v>27622</v>
          </cell>
          <cell r="H867" t="str">
            <v>Adulte Féminin 40 ans et plus</v>
          </cell>
          <cell r="J867" t="str">
            <v>05999124497</v>
          </cell>
        </row>
        <row r="868">
          <cell r="D868" t="str">
            <v>SART SEBASTIEN</v>
          </cell>
          <cell r="E868" t="str">
            <v>M</v>
          </cell>
          <cell r="F868" t="str">
            <v>ETOILE CYCLISTE FEIGNIES</v>
          </cell>
          <cell r="G868">
            <v>34521</v>
          </cell>
          <cell r="H868" t="str">
            <v>Adulte Masculin 20/29 ans</v>
          </cell>
          <cell r="J868" t="str">
            <v>05999119885</v>
          </cell>
        </row>
        <row r="869">
          <cell r="D869" t="str">
            <v>SAUDEMONT HERVE</v>
          </cell>
          <cell r="E869" t="str">
            <v>M</v>
          </cell>
          <cell r="F869" t="str">
            <v>SAULZOIR MONTRECOURT CYCLING CLUB</v>
          </cell>
          <cell r="G869">
            <v>26657</v>
          </cell>
          <cell r="H869" t="str">
            <v>Adulte Masculin 40/49 ans</v>
          </cell>
          <cell r="J869" t="str">
            <v>05996225885</v>
          </cell>
        </row>
        <row r="870">
          <cell r="C870" t="str">
            <v>JE</v>
          </cell>
          <cell r="D870" t="str">
            <v>SAUGRAIN KLOE</v>
          </cell>
          <cell r="E870" t="str">
            <v>F</v>
          </cell>
          <cell r="F870" t="str">
            <v>ETOILE CYCLISTE TOURCOING</v>
          </cell>
          <cell r="G870">
            <v>38957</v>
          </cell>
          <cell r="H870" t="str">
            <v>Jeune Féminin 15/16 ans</v>
          </cell>
          <cell r="J870" t="str">
            <v>05999122379</v>
          </cell>
        </row>
        <row r="871">
          <cell r="D871" t="str">
            <v>SAUVAGE ARNAUD</v>
          </cell>
          <cell r="E871" t="str">
            <v>M</v>
          </cell>
          <cell r="F871" t="str">
            <v>VELO CLUB DE L'ESCAUT ANZIN</v>
          </cell>
          <cell r="G871">
            <v>28877</v>
          </cell>
          <cell r="H871" t="str">
            <v>Adulte Masculin 40/49 ans</v>
          </cell>
          <cell r="J871" t="str">
            <v>05999024086</v>
          </cell>
        </row>
        <row r="872">
          <cell r="D872" t="str">
            <v>SAUVAGE FRANCOIS</v>
          </cell>
          <cell r="E872" t="str">
            <v>M</v>
          </cell>
          <cell r="F872" t="str">
            <v>VELO CLUB DE L'ESCAUT ANZIN</v>
          </cell>
          <cell r="G872">
            <v>28318</v>
          </cell>
          <cell r="H872" t="str">
            <v>Adulte Masculin 40/49 ans</v>
          </cell>
          <cell r="J872" t="str">
            <v>05999028517</v>
          </cell>
        </row>
        <row r="873">
          <cell r="D873" t="str">
            <v>SCHERNU CHRISTOPHE</v>
          </cell>
          <cell r="E873" t="str">
            <v>M</v>
          </cell>
          <cell r="F873" t="str">
            <v>TEAM SPECIALIZED LILLE</v>
          </cell>
          <cell r="G873">
            <v>26528</v>
          </cell>
          <cell r="H873" t="str">
            <v>Adulte Masculin 40/49 ans</v>
          </cell>
          <cell r="J873" t="str">
            <v>05994063027</v>
          </cell>
        </row>
        <row r="874">
          <cell r="D874" t="str">
            <v>SCHIAVONE VIRGILIO</v>
          </cell>
          <cell r="E874" t="str">
            <v>M</v>
          </cell>
          <cell r="F874" t="str">
            <v>TEAM TOMASINA WAMBRECHIES</v>
          </cell>
          <cell r="G874">
            <v>27681</v>
          </cell>
          <cell r="H874" t="str">
            <v>Adulte Masculin 40/49 ans</v>
          </cell>
          <cell r="J874" t="str">
            <v>05999013636</v>
          </cell>
        </row>
        <row r="875">
          <cell r="D875" t="str">
            <v>SCHODZINSKI BERTRAND</v>
          </cell>
          <cell r="E875" t="str">
            <v>M</v>
          </cell>
          <cell r="F875" t="str">
            <v>HAVELUY CYCLO CLUB</v>
          </cell>
          <cell r="G875">
            <v>24402</v>
          </cell>
          <cell r="H875" t="str">
            <v>Adulte Masculin 50/59 ans</v>
          </cell>
          <cell r="J875" t="str">
            <v>05994063062</v>
          </cell>
        </row>
        <row r="876">
          <cell r="D876" t="str">
            <v>SCREVE BRUNO</v>
          </cell>
          <cell r="E876" t="str">
            <v>M</v>
          </cell>
          <cell r="F876" t="str">
            <v>UNION VELOCIPEDIQUE FOURMISIENNE</v>
          </cell>
          <cell r="G876">
            <v>21731</v>
          </cell>
          <cell r="H876" t="str">
            <v>Adulte Masculin 60 ans et plus</v>
          </cell>
          <cell r="J876" t="str">
            <v>05996224012</v>
          </cell>
        </row>
        <row r="877">
          <cell r="D877" t="str">
            <v>SEMOULIN JACQUES</v>
          </cell>
          <cell r="E877" t="str">
            <v>M</v>
          </cell>
          <cell r="F877" t="str">
            <v>TEAM B.B.L. HERGNIES</v>
          </cell>
          <cell r="G877">
            <v>22245</v>
          </cell>
          <cell r="H877" t="str">
            <v>Adulte Masculin 60 ans et plus</v>
          </cell>
          <cell r="J877" t="str">
            <v>05999099577</v>
          </cell>
        </row>
        <row r="878">
          <cell r="D878" t="str">
            <v>SEMOULIN JOAKIM</v>
          </cell>
          <cell r="E878" t="str">
            <v>M</v>
          </cell>
          <cell r="F878" t="str">
            <v>TEAM B.B.L. HERGNIES</v>
          </cell>
          <cell r="G878">
            <v>32218</v>
          </cell>
          <cell r="H878" t="str">
            <v>Adulte Masculin 30/39 ans</v>
          </cell>
          <cell r="J878" t="str">
            <v>05999099576</v>
          </cell>
        </row>
        <row r="879">
          <cell r="D879" t="str">
            <v>SENECAIL FIRMIN</v>
          </cell>
          <cell r="E879" t="str">
            <v>M</v>
          </cell>
          <cell r="F879" t="str">
            <v>UNION VELOCIPEDIQUE FOURMISIENNE</v>
          </cell>
          <cell r="G879">
            <v>37573</v>
          </cell>
          <cell r="H879" t="str">
            <v>Adulte Masculin 17/19 ans</v>
          </cell>
          <cell r="J879" t="str">
            <v>05999025668</v>
          </cell>
        </row>
        <row r="880">
          <cell r="C880" t="str">
            <v>JE</v>
          </cell>
          <cell r="D880" t="str">
            <v>SERANT THIBAUD</v>
          </cell>
          <cell r="E880" t="str">
            <v>M</v>
          </cell>
          <cell r="F880" t="str">
            <v>UNION VELOCIPEDIQUE FOURMISIENNE</v>
          </cell>
          <cell r="G880">
            <v>39522</v>
          </cell>
          <cell r="H880" t="str">
            <v>Jeune Masculin 13/14 ans</v>
          </cell>
          <cell r="J880" t="str">
            <v>05999026799</v>
          </cell>
        </row>
        <row r="881">
          <cell r="D881" t="str">
            <v>SERE MARC</v>
          </cell>
          <cell r="E881" t="str">
            <v>M</v>
          </cell>
          <cell r="F881" t="str">
            <v>CYCLO CLUB WAVRIN</v>
          </cell>
          <cell r="G881">
            <v>25733</v>
          </cell>
          <cell r="H881" t="str">
            <v>Adulte Masculin 50/59 ans</v>
          </cell>
          <cell r="J881" t="str">
            <v>05999092855</v>
          </cell>
        </row>
        <row r="882">
          <cell r="D882" t="str">
            <v>SIJNESAEL RÉMI</v>
          </cell>
          <cell r="E882" t="str">
            <v>M</v>
          </cell>
          <cell r="F882" t="str">
            <v>ESPOIR CYCLISTE WAMBRECHIES MARQUETTE</v>
          </cell>
          <cell r="G882">
            <v>31768</v>
          </cell>
          <cell r="H882" t="str">
            <v>Adulte Masculin 30/39 ans</v>
          </cell>
          <cell r="J882" t="str">
            <v>05996220382</v>
          </cell>
        </row>
        <row r="883">
          <cell r="D883" t="str">
            <v>SIMOENS JEAN-LUC</v>
          </cell>
          <cell r="E883" t="str">
            <v>M</v>
          </cell>
          <cell r="F883" t="str">
            <v>UNION SPORTIVE SAINT ANDRE</v>
          </cell>
          <cell r="G883">
            <v>18690</v>
          </cell>
          <cell r="H883" t="str">
            <v>Adulte Masculin 60 ans et plus</v>
          </cell>
          <cell r="J883" t="str">
            <v>05996215566</v>
          </cell>
        </row>
        <row r="884">
          <cell r="D884" t="str">
            <v>SIX CORENTIN</v>
          </cell>
          <cell r="E884" t="str">
            <v>M</v>
          </cell>
          <cell r="F884" t="str">
            <v>CAMPHIN EN CAREMBAULT CYCLING TEAM</v>
          </cell>
          <cell r="G884">
            <v>38218</v>
          </cell>
          <cell r="H884" t="str">
            <v>Adulte Masculin 17/19 ans</v>
          </cell>
          <cell r="J884" t="str">
            <v>05999023288</v>
          </cell>
        </row>
        <row r="885">
          <cell r="D885" t="str">
            <v>SIX NICOLAS</v>
          </cell>
          <cell r="E885" t="str">
            <v>M</v>
          </cell>
          <cell r="F885" t="str">
            <v>CAMPHIN EN CAREMBAULT CYCLING TEAM</v>
          </cell>
          <cell r="G885">
            <v>31146</v>
          </cell>
          <cell r="H885" t="str">
            <v>Adulte Masculin 30/39 ans</v>
          </cell>
          <cell r="J885" t="str">
            <v>05999023291</v>
          </cell>
        </row>
        <row r="886">
          <cell r="D886" t="str">
            <v>SIX QUENTIN</v>
          </cell>
          <cell r="E886" t="str">
            <v>M</v>
          </cell>
          <cell r="F886" t="str">
            <v>CAMPHIN EN CAREMBAULT CYCLING TEAM</v>
          </cell>
          <cell r="G886">
            <v>37391</v>
          </cell>
          <cell r="H886" t="str">
            <v>Adulte Masculin 17/19 ans</v>
          </cell>
          <cell r="J886" t="str">
            <v>05999023289</v>
          </cell>
        </row>
        <row r="887">
          <cell r="D887" t="str">
            <v>SIX SEBASTIEN</v>
          </cell>
          <cell r="E887" t="str">
            <v>M</v>
          </cell>
          <cell r="F887" t="str">
            <v>LINSELLES CYCLISME</v>
          </cell>
          <cell r="G887">
            <v>27052</v>
          </cell>
          <cell r="H887" t="str">
            <v>Adulte Masculin 40/49 ans</v>
          </cell>
          <cell r="J887" t="str">
            <v>05999092704</v>
          </cell>
        </row>
        <row r="888">
          <cell r="D888" t="str">
            <v>SIZAIRE THOMAS</v>
          </cell>
          <cell r="E888" t="str">
            <v>M</v>
          </cell>
          <cell r="F888" t="str">
            <v>NEW TEAM MAULDE</v>
          </cell>
          <cell r="G888">
            <v>30873</v>
          </cell>
          <cell r="H888" t="str">
            <v>Adulte Masculin 30/39 ans</v>
          </cell>
          <cell r="J888" t="str">
            <v>05996223702</v>
          </cell>
        </row>
        <row r="889">
          <cell r="D889" t="str">
            <v>SIZAIRE VINCENT</v>
          </cell>
          <cell r="E889" t="str">
            <v>M</v>
          </cell>
          <cell r="F889" t="str">
            <v>NEW TEAM MAULDE</v>
          </cell>
          <cell r="G889">
            <v>30873</v>
          </cell>
          <cell r="H889" t="str">
            <v>Adulte Masculin 30/39 ans</v>
          </cell>
          <cell r="J889" t="str">
            <v>05999024895</v>
          </cell>
        </row>
        <row r="890">
          <cell r="D890" t="str">
            <v>SOENEN VIRGINIE</v>
          </cell>
          <cell r="E890" t="str">
            <v>F</v>
          </cell>
          <cell r="F890" t="str">
            <v>UNION SPORTIVE VALENCIENNES MARLY</v>
          </cell>
          <cell r="G890">
            <v>31666</v>
          </cell>
          <cell r="H890" t="str">
            <v>Adulte Féminin 30/39 ans</v>
          </cell>
          <cell r="J890" t="str">
            <v>05999123574</v>
          </cell>
        </row>
        <row r="891">
          <cell r="D891" t="str">
            <v>SOILE THIERRY</v>
          </cell>
          <cell r="E891" t="str">
            <v>M</v>
          </cell>
          <cell r="F891" t="str">
            <v>TEAM TOMASINA WAMBRECHIES</v>
          </cell>
          <cell r="G891">
            <v>23948</v>
          </cell>
          <cell r="H891" t="str">
            <v>Adulte Masculin 50/59 ans</v>
          </cell>
          <cell r="J891" t="str">
            <v>05999028533</v>
          </cell>
        </row>
        <row r="892">
          <cell r="C892" t="str">
            <v>JE</v>
          </cell>
          <cell r="D892" t="str">
            <v>SORET NATHAN</v>
          </cell>
          <cell r="E892" t="str">
            <v>M</v>
          </cell>
          <cell r="F892" t="str">
            <v>CAMPHIN EN CAREMBAULT CYCLING TEAM</v>
          </cell>
          <cell r="G892">
            <v>39344</v>
          </cell>
          <cell r="H892" t="str">
            <v>Jeune Masculin 13/14 ans</v>
          </cell>
          <cell r="J892" t="str">
            <v>05999027273</v>
          </cell>
        </row>
        <row r="893">
          <cell r="D893" t="str">
            <v>SORET PASCAL</v>
          </cell>
          <cell r="E893" t="str">
            <v>M</v>
          </cell>
          <cell r="F893" t="str">
            <v>CAMPHIN EN CAREMBAULT CYCLING TEAM</v>
          </cell>
          <cell r="G893">
            <v>26772</v>
          </cell>
          <cell r="H893" t="str">
            <v>Adulte Masculin 40/49 ans</v>
          </cell>
          <cell r="J893" t="str">
            <v>05999027272</v>
          </cell>
        </row>
        <row r="894">
          <cell r="C894" t="str">
            <v>JE</v>
          </cell>
          <cell r="D894" t="str">
            <v>SOUFFLET BENJAMIN</v>
          </cell>
          <cell r="E894" t="str">
            <v>M</v>
          </cell>
          <cell r="F894" t="str">
            <v>VELO CLUB BAVAISIEN</v>
          </cell>
          <cell r="G894">
            <v>39421</v>
          </cell>
          <cell r="H894" t="str">
            <v>Jeune Masculin 13/14 ans</v>
          </cell>
          <cell r="J894" t="str">
            <v>05999127607</v>
          </cell>
        </row>
        <row r="895">
          <cell r="D895" t="str">
            <v>SOUFFLET VALENTIN</v>
          </cell>
          <cell r="E895" t="str">
            <v>M</v>
          </cell>
          <cell r="F895" t="str">
            <v>VELO CLUB BAVAISIEN</v>
          </cell>
          <cell r="G895">
            <v>41005</v>
          </cell>
          <cell r="H895" t="str">
            <v>Jeune Masculin 9/10 ans</v>
          </cell>
        </row>
        <row r="896">
          <cell r="D896" t="str">
            <v>STAQUET AURELIEN</v>
          </cell>
          <cell r="E896" t="str">
            <v>M</v>
          </cell>
          <cell r="F896" t="str">
            <v>SAULZOIR MONTRECOURT CYCLING CLUB</v>
          </cell>
          <cell r="G896">
            <v>34544</v>
          </cell>
          <cell r="H896" t="str">
            <v>Adulte Masculin 20/29 ans</v>
          </cell>
          <cell r="J896" t="str">
            <v>05999090522</v>
          </cell>
        </row>
        <row r="897">
          <cell r="D897" t="str">
            <v>STIEVENART FRÉDÉRIC</v>
          </cell>
          <cell r="E897" t="str">
            <v>M</v>
          </cell>
          <cell r="F897" t="str">
            <v>ETOILE CYCLISTE LIEU ST AMAND</v>
          </cell>
          <cell r="G897">
            <v>26869</v>
          </cell>
          <cell r="H897" t="str">
            <v>Adulte Masculin 40/49 ans</v>
          </cell>
          <cell r="J897" t="str">
            <v>05996225761</v>
          </cell>
        </row>
        <row r="898">
          <cell r="D898" t="str">
            <v>STIEVENART MAXIM</v>
          </cell>
          <cell r="E898" t="str">
            <v>M</v>
          </cell>
          <cell r="F898" t="str">
            <v>ETOILE CYCLISTE LIEU ST AMAND</v>
          </cell>
          <cell r="G898">
            <v>37646</v>
          </cell>
          <cell r="H898" t="str">
            <v>Adulte Masculin 17/19 ans</v>
          </cell>
          <cell r="J898" t="str">
            <v>05999097896</v>
          </cell>
        </row>
        <row r="899">
          <cell r="D899" t="str">
            <v>STREMEZ THOMAS</v>
          </cell>
          <cell r="E899" t="str">
            <v>M</v>
          </cell>
          <cell r="F899" t="str">
            <v>TEAM BIKE PRESEAU</v>
          </cell>
          <cell r="G899">
            <v>36687</v>
          </cell>
          <cell r="H899" t="str">
            <v>Adulte Masculin 20/29 ans</v>
          </cell>
          <cell r="J899" t="str">
            <v>05999028522</v>
          </cell>
        </row>
        <row r="900">
          <cell r="D900" t="str">
            <v>SYLLEBRANQUE HERVÉ</v>
          </cell>
          <cell r="E900" t="str">
            <v>M</v>
          </cell>
          <cell r="F900" t="str">
            <v>TEAM BOUSIES</v>
          </cell>
          <cell r="G900">
            <v>24685</v>
          </cell>
          <cell r="H900" t="str">
            <v>Adulte Masculin 50/59 ans</v>
          </cell>
          <cell r="J900" t="str">
            <v>05999126484</v>
          </cell>
        </row>
        <row r="901">
          <cell r="D901" t="str">
            <v>SZCZUREK CHRISTOPHE</v>
          </cell>
          <cell r="E901" t="str">
            <v>M</v>
          </cell>
          <cell r="F901" t="str">
            <v>FENAIN CYCLO CLUB</v>
          </cell>
          <cell r="G901">
            <v>31847</v>
          </cell>
          <cell r="H901" t="str">
            <v>Adulte Masculin 30/39 ans</v>
          </cell>
          <cell r="J901" t="str">
            <v>05957052816</v>
          </cell>
        </row>
        <row r="902">
          <cell r="D902" t="str">
            <v>TAISNE CHRISTOPHE</v>
          </cell>
          <cell r="E902" t="str">
            <v>M</v>
          </cell>
          <cell r="F902" t="str">
            <v>GAZ ELEC CLUB DE DOUAI</v>
          </cell>
          <cell r="G902">
            <v>27463</v>
          </cell>
          <cell r="H902" t="str">
            <v>Adulte Masculin 40/49 ans</v>
          </cell>
          <cell r="J902" t="str">
            <v>05999029185</v>
          </cell>
        </row>
        <row r="903">
          <cell r="D903" t="str">
            <v>TAISNE FABRICE</v>
          </cell>
          <cell r="E903" t="str">
            <v>M</v>
          </cell>
          <cell r="F903" t="str">
            <v>ETOILE CYCLISTE LIEU ST AMAND</v>
          </cell>
          <cell r="G903">
            <v>27155</v>
          </cell>
          <cell r="H903" t="str">
            <v>Adulte Masculin 40/49 ans</v>
          </cell>
          <cell r="J903" t="str">
            <v>05999111171</v>
          </cell>
        </row>
        <row r="904">
          <cell r="D904" t="str">
            <v>TALMASSE VINCENT</v>
          </cell>
          <cell r="E904" t="str">
            <v>M</v>
          </cell>
          <cell r="F904" t="str">
            <v>VELO CLUB HORNAING</v>
          </cell>
          <cell r="G904">
            <v>26312</v>
          </cell>
          <cell r="H904" t="str">
            <v>Adulte Masculin 40/49 ans</v>
          </cell>
          <cell r="J904" t="str">
            <v>05996222807</v>
          </cell>
        </row>
        <row r="905">
          <cell r="D905" t="str">
            <v>TAQUET ADRIEN</v>
          </cell>
          <cell r="E905" t="str">
            <v>M</v>
          </cell>
          <cell r="F905" t="str">
            <v>FREE BIKING FAMILY ST AMAND LES EAUX</v>
          </cell>
          <cell r="G905">
            <v>32621</v>
          </cell>
          <cell r="H905" t="str">
            <v>Adulte Masculin 30/39 ans</v>
          </cell>
          <cell r="J905" t="str">
            <v>05999024894</v>
          </cell>
        </row>
        <row r="906">
          <cell r="D906" t="str">
            <v>TAQUET LAURENT</v>
          </cell>
          <cell r="E906" t="str">
            <v>M</v>
          </cell>
          <cell r="F906" t="str">
            <v>FREE BIKING FAMILY ST AMAND LES EAUX</v>
          </cell>
          <cell r="G906">
            <v>24869</v>
          </cell>
          <cell r="H906" t="str">
            <v>Adulte Masculin 50/59 ans</v>
          </cell>
          <cell r="J906" t="str">
            <v>05994063043</v>
          </cell>
        </row>
        <row r="907">
          <cell r="D907" t="str">
            <v>TE MORSCHE GUIDO</v>
          </cell>
          <cell r="E907" t="str">
            <v>M</v>
          </cell>
          <cell r="F907" t="str">
            <v>CYCLO CLUB CAMBRESIEN</v>
          </cell>
          <cell r="G907">
            <v>35943</v>
          </cell>
          <cell r="H907" t="str">
            <v>Adulte Masculin 20/29 ans</v>
          </cell>
          <cell r="J907" t="str">
            <v>05999127229</v>
          </cell>
        </row>
        <row r="908">
          <cell r="D908" t="str">
            <v>TERRANOVA ANTHONY</v>
          </cell>
          <cell r="E908" t="str">
            <v>M</v>
          </cell>
          <cell r="F908" t="str">
            <v>CYCLO CLUB WAVRIN</v>
          </cell>
          <cell r="G908">
            <v>30523</v>
          </cell>
          <cell r="H908" t="str">
            <v>Adulte Masculin 30/39 ans</v>
          </cell>
          <cell r="J908" t="str">
            <v>05999057204</v>
          </cell>
        </row>
        <row r="909">
          <cell r="D909" t="str">
            <v>THIBAUT LOUIS</v>
          </cell>
          <cell r="E909" t="str">
            <v>M</v>
          </cell>
          <cell r="F909" t="str">
            <v>UNION SPORTIVE VALENCIENNES MARLY</v>
          </cell>
          <cell r="G909">
            <v>29183</v>
          </cell>
          <cell r="H909" t="str">
            <v>Adulte Masculin 40/49 ans</v>
          </cell>
          <cell r="J909" t="str">
            <v>05996227229</v>
          </cell>
        </row>
        <row r="910">
          <cell r="D910" t="str">
            <v>THIERCELIN CYRIL</v>
          </cell>
          <cell r="E910" t="str">
            <v>M</v>
          </cell>
          <cell r="F910" t="str">
            <v>UNION SPORTIVE SAINT ANDRE</v>
          </cell>
          <cell r="G910">
            <v>35895</v>
          </cell>
          <cell r="H910" t="str">
            <v>Adulte Masculin 20/29 ans</v>
          </cell>
          <cell r="J910" t="str">
            <v>05999013630</v>
          </cell>
        </row>
        <row r="911">
          <cell r="D911" t="str">
            <v>THOREL MICHAEL</v>
          </cell>
          <cell r="E911" t="str">
            <v>M</v>
          </cell>
          <cell r="F911" t="str">
            <v>UNION SPORTIVE SAINT ANDRE</v>
          </cell>
          <cell r="G911">
            <v>28632</v>
          </cell>
          <cell r="H911" t="str">
            <v>Adulte Masculin 40/49 ans</v>
          </cell>
          <cell r="J911" t="str">
            <v>05999011977</v>
          </cell>
        </row>
        <row r="912">
          <cell r="D912" t="str">
            <v>THORLET LYAM</v>
          </cell>
          <cell r="E912" t="str">
            <v>M</v>
          </cell>
          <cell r="F912" t="str">
            <v>VELO CLUB DE L'ESCAUT ANZIN</v>
          </cell>
          <cell r="G912">
            <v>40797</v>
          </cell>
          <cell r="H912" t="str">
            <v>Jeune Masculin 9/10 ans</v>
          </cell>
        </row>
        <row r="913">
          <cell r="D913" t="str">
            <v>THUET JULIEN</v>
          </cell>
          <cell r="E913" t="str">
            <v>M</v>
          </cell>
          <cell r="F913" t="str">
            <v>TEAM B.B.L. HERGNIES</v>
          </cell>
          <cell r="G913">
            <v>36960</v>
          </cell>
          <cell r="H913" t="str">
            <v>Adulte Masculin 20/29 ans</v>
          </cell>
          <cell r="J913" t="str">
            <v>05996226239</v>
          </cell>
        </row>
        <row r="914">
          <cell r="D914" t="str">
            <v>TIAGO SEBASTIAN</v>
          </cell>
          <cell r="E914" t="str">
            <v>M</v>
          </cell>
          <cell r="F914" t="str">
            <v>LINSELLES CYCLISME</v>
          </cell>
          <cell r="G914">
            <v>31984</v>
          </cell>
          <cell r="H914" t="str">
            <v>Adulte Masculin 30/39 ans</v>
          </cell>
          <cell r="J914" t="str">
            <v>05999111192</v>
          </cell>
        </row>
        <row r="915">
          <cell r="D915" t="str">
            <v>TISON ALEXIS</v>
          </cell>
          <cell r="E915" t="str">
            <v>M</v>
          </cell>
          <cell r="F915" t="str">
            <v>RESILIENCE CLUB</v>
          </cell>
          <cell r="G915">
            <v>32021</v>
          </cell>
          <cell r="H915" t="str">
            <v>Adulte Masculin 30/39 ans</v>
          </cell>
          <cell r="J915" t="str">
            <v>05999123945</v>
          </cell>
        </row>
        <row r="916">
          <cell r="D916" t="str">
            <v>TISON CEDRIC</v>
          </cell>
          <cell r="E916" t="str">
            <v>M</v>
          </cell>
          <cell r="F916" t="str">
            <v>ETOILE CYCLISTE LIEU ST AMAND</v>
          </cell>
          <cell r="G916">
            <v>32264</v>
          </cell>
          <cell r="H916" t="str">
            <v>Adulte Masculin 30/39 ans</v>
          </cell>
          <cell r="J916" t="str">
            <v>05999069709</v>
          </cell>
        </row>
        <row r="917">
          <cell r="D917" t="str">
            <v>TOMASINA JIMMY</v>
          </cell>
          <cell r="E917" t="str">
            <v>M</v>
          </cell>
          <cell r="F917" t="str">
            <v>ESPOIR CYCLISTE WAMBRECHIES MARQUETTE</v>
          </cell>
          <cell r="G917">
            <v>30616</v>
          </cell>
          <cell r="H917" t="str">
            <v>Adulte Masculin 30/39 ans</v>
          </cell>
          <cell r="J917" t="str">
            <v>05999092706</v>
          </cell>
        </row>
        <row r="918">
          <cell r="D918" t="str">
            <v>TOMASZEWSKI NICOLAS</v>
          </cell>
          <cell r="E918" t="str">
            <v>M</v>
          </cell>
          <cell r="F918" t="str">
            <v>VELO CLUB HORNAING</v>
          </cell>
          <cell r="G918">
            <v>32194</v>
          </cell>
          <cell r="H918" t="str">
            <v>Adulte Masculin 30/39 ans</v>
          </cell>
          <cell r="J918" t="str">
            <v>05999068418</v>
          </cell>
        </row>
        <row r="919">
          <cell r="D919" t="str">
            <v>TONDELIER DIDIER</v>
          </cell>
          <cell r="E919" t="str">
            <v>M</v>
          </cell>
          <cell r="F919" t="str">
            <v>CYCLO CLUB WAVRIN</v>
          </cell>
          <cell r="G919">
            <v>21166</v>
          </cell>
          <cell r="H919" t="str">
            <v>Adulte Masculin 60 ans et plus</v>
          </cell>
          <cell r="J919" t="str">
            <v>05996215516</v>
          </cell>
        </row>
        <row r="920">
          <cell r="D920" t="str">
            <v>TONDELIER LUDOVIC</v>
          </cell>
          <cell r="E920" t="str">
            <v>M</v>
          </cell>
          <cell r="F920" t="str">
            <v>CLUB CYCLISTE VERLINGHEM</v>
          </cell>
          <cell r="G920">
            <v>29524</v>
          </cell>
          <cell r="H920" t="str">
            <v>Adulte Masculin 40/49 ans</v>
          </cell>
          <cell r="J920" t="str">
            <v>05999012173</v>
          </cell>
        </row>
        <row r="921">
          <cell r="D921" t="str">
            <v>TORNU JÉRÔME</v>
          </cell>
          <cell r="E921" t="str">
            <v>M</v>
          </cell>
          <cell r="F921" t="str">
            <v>LINSELLES CYCLISME</v>
          </cell>
          <cell r="G921">
            <v>26151</v>
          </cell>
          <cell r="H921" t="str">
            <v>Adulte Masculin 50/59 ans</v>
          </cell>
          <cell r="J921" t="str">
            <v>05994047353</v>
          </cell>
        </row>
        <row r="922">
          <cell r="D922" t="str">
            <v>TOURNEUX ALICE</v>
          </cell>
          <cell r="E922" t="str">
            <v>F</v>
          </cell>
          <cell r="F922" t="str">
            <v>ENTENTE CYCLISTE DE FONTAINE AU BOIS</v>
          </cell>
          <cell r="G922">
            <v>40749</v>
          </cell>
          <cell r="H922" t="str">
            <v>Jeune Féminin 9/10 ans</v>
          </cell>
        </row>
        <row r="923">
          <cell r="D923" t="str">
            <v>TOURNEUX CLARA</v>
          </cell>
          <cell r="E923" t="str">
            <v>F</v>
          </cell>
          <cell r="F923" t="str">
            <v>ENTENTE CYCLISTE DE FONTAINE AU BOIS</v>
          </cell>
          <cell r="G923">
            <v>40064</v>
          </cell>
          <cell r="H923" t="str">
            <v>Jeune Féminin 11/12 ans</v>
          </cell>
        </row>
        <row r="924">
          <cell r="C924" t="str">
            <v>JE</v>
          </cell>
          <cell r="D924" t="str">
            <v>TOURNEUX LOUNA</v>
          </cell>
          <cell r="E924" t="str">
            <v>F</v>
          </cell>
          <cell r="F924" t="str">
            <v>ENTENTE CYCLISTE DE FONTAINE AU BOIS</v>
          </cell>
          <cell r="G924">
            <v>39230</v>
          </cell>
          <cell r="H924" t="str">
            <v>Jeune Féminin 13/14 ans</v>
          </cell>
          <cell r="J924" t="str">
            <v>05999062295</v>
          </cell>
        </row>
        <row r="925">
          <cell r="D925" t="str">
            <v>TOURNEUX MICKAEL</v>
          </cell>
          <cell r="E925" t="str">
            <v>M</v>
          </cell>
          <cell r="F925" t="str">
            <v>ENTENTE CYCLISTE DE FONTAINE AU BOIS</v>
          </cell>
          <cell r="G925">
            <v>31390</v>
          </cell>
          <cell r="H925" t="str">
            <v>Adulte Masculin 30/39 ans</v>
          </cell>
          <cell r="J925" t="str">
            <v>05999024147</v>
          </cell>
        </row>
        <row r="926">
          <cell r="D926" t="str">
            <v>TOURNON DAMIEN</v>
          </cell>
          <cell r="E926" t="str">
            <v>M</v>
          </cell>
          <cell r="F926" t="str">
            <v>VELO CLUB DE LEWARDE (VCL)</v>
          </cell>
          <cell r="G926">
            <v>23504</v>
          </cell>
          <cell r="H926" t="str">
            <v>Adulte Masculin 50/59 ans</v>
          </cell>
          <cell r="J926" t="str">
            <v>05957191675</v>
          </cell>
        </row>
        <row r="927">
          <cell r="D927" t="str">
            <v>TRIOLO FLORENT</v>
          </cell>
          <cell r="E927" t="str">
            <v>M</v>
          </cell>
          <cell r="F927" t="str">
            <v>VELO CLUB DE L'ESCAUT ANZIN</v>
          </cell>
          <cell r="G927">
            <v>28243</v>
          </cell>
          <cell r="H927" t="str">
            <v>Adulte Masculin 40/49 ans</v>
          </cell>
          <cell r="J927" t="str">
            <v>05999112479</v>
          </cell>
        </row>
        <row r="928">
          <cell r="D928" t="str">
            <v>TRUWANT TIMOTHY</v>
          </cell>
          <cell r="E928" t="str">
            <v>M</v>
          </cell>
          <cell r="F928" t="str">
            <v>LA PEDALE MADELEINOISE</v>
          </cell>
          <cell r="G928">
            <v>34945</v>
          </cell>
          <cell r="H928" t="str">
            <v>Adulte Masculin 20/29 ans</v>
          </cell>
          <cell r="J928" t="str">
            <v>05999092708</v>
          </cell>
        </row>
        <row r="929">
          <cell r="D929" t="str">
            <v>TURPIN JACQUES</v>
          </cell>
          <cell r="E929" t="str">
            <v>M</v>
          </cell>
          <cell r="F929" t="str">
            <v>CYCLO CLUB WAVRIN</v>
          </cell>
          <cell r="G929">
            <v>21685</v>
          </cell>
          <cell r="H929" t="str">
            <v>Adulte Masculin 60 ans et plus</v>
          </cell>
          <cell r="J929" t="str">
            <v>05953098189</v>
          </cell>
        </row>
        <row r="930">
          <cell r="D930" t="str">
            <v>URBIN NICOLAS</v>
          </cell>
          <cell r="E930" t="str">
            <v>M</v>
          </cell>
          <cell r="F930" t="str">
            <v>TEAM B.B.L. HERGNIES</v>
          </cell>
          <cell r="G930">
            <v>33786</v>
          </cell>
          <cell r="H930" t="str">
            <v>Adulte Masculin 20/29 ans</v>
          </cell>
          <cell r="J930" t="str">
            <v>05999111440</v>
          </cell>
        </row>
        <row r="931">
          <cell r="D931" t="str">
            <v>VAILLANT ERIC</v>
          </cell>
          <cell r="E931" t="str">
            <v>M</v>
          </cell>
          <cell r="F931" t="str">
            <v>T.C.S.P. 59 - FERRIERE LA GRANDE</v>
          </cell>
          <cell r="G931">
            <v>27845</v>
          </cell>
          <cell r="H931" t="str">
            <v>Adulte Masculin 40/49 ans</v>
          </cell>
          <cell r="J931" t="str">
            <v>05996223019</v>
          </cell>
        </row>
        <row r="932">
          <cell r="D932" t="str">
            <v>VAILLANT FABIEN</v>
          </cell>
          <cell r="E932" t="str">
            <v>M</v>
          </cell>
          <cell r="F932" t="str">
            <v>UNION SPORTIVE SAINT ANDRE</v>
          </cell>
          <cell r="G932">
            <v>31436</v>
          </cell>
          <cell r="H932" t="str">
            <v>Adulte Masculin 30/39 ans</v>
          </cell>
          <cell r="J932" t="str">
            <v>05946146072</v>
          </cell>
        </row>
        <row r="933">
          <cell r="C933" t="str">
            <v>JE</v>
          </cell>
          <cell r="D933" t="str">
            <v>VAILLANT LOUIS</v>
          </cell>
          <cell r="E933" t="str">
            <v>M</v>
          </cell>
          <cell r="F933" t="str">
            <v>UNION SPORTIVE VALENCIENNES MARLY</v>
          </cell>
          <cell r="G933">
            <v>39002</v>
          </cell>
          <cell r="H933" t="str">
            <v>Jeune Masculin 15/16 ans</v>
          </cell>
          <cell r="J933" t="str">
            <v>05999123936</v>
          </cell>
        </row>
        <row r="934">
          <cell r="D934" t="str">
            <v>VAILLIERE SÉBASTIEN</v>
          </cell>
          <cell r="E934" t="str">
            <v>M</v>
          </cell>
          <cell r="F934" t="str">
            <v>UNION CYCLISTE WATTIGNIES</v>
          </cell>
          <cell r="G934">
            <v>26810</v>
          </cell>
          <cell r="H934" t="str">
            <v>Adulte Masculin 40/49 ans</v>
          </cell>
          <cell r="J934" t="str">
            <v>05996214968</v>
          </cell>
        </row>
        <row r="935">
          <cell r="C935" t="str">
            <v>FE</v>
          </cell>
          <cell r="D935" t="str">
            <v>VALANSOMME OCEANE</v>
          </cell>
          <cell r="E935" t="str">
            <v>F</v>
          </cell>
          <cell r="F935" t="str">
            <v>ETOILE CYCLISTE FEIGNIES</v>
          </cell>
          <cell r="G935">
            <v>37387</v>
          </cell>
          <cell r="H935" t="str">
            <v>Adulte Féminin 17/29 ans</v>
          </cell>
          <cell r="J935" t="str">
            <v>05999030673</v>
          </cell>
        </row>
        <row r="936">
          <cell r="D936" t="str">
            <v>VALBERT FLAVIEN</v>
          </cell>
          <cell r="E936" t="str">
            <v>M</v>
          </cell>
          <cell r="F936" t="str">
            <v>UNION SPORTIVE VALENCIENNES MARLY</v>
          </cell>
          <cell r="G936">
            <v>23789</v>
          </cell>
          <cell r="H936" t="str">
            <v>Adulte Masculin 50/59 ans</v>
          </cell>
          <cell r="J936" t="str">
            <v>05999124122</v>
          </cell>
        </row>
        <row r="937">
          <cell r="D937" t="str">
            <v>VALKENAERE NICOLAS</v>
          </cell>
          <cell r="E937" t="str">
            <v>M</v>
          </cell>
          <cell r="F937" t="str">
            <v>TEAM LABIERE BAILLEUL</v>
          </cell>
          <cell r="G937">
            <v>27464</v>
          </cell>
          <cell r="H937" t="str">
            <v>Adulte Masculin 40/49 ans</v>
          </cell>
          <cell r="J937" t="str">
            <v>05999063433</v>
          </cell>
        </row>
        <row r="938">
          <cell r="D938" t="str">
            <v>VALLETTE NICOLAS</v>
          </cell>
          <cell r="E938" t="str">
            <v>M</v>
          </cell>
          <cell r="F938" t="str">
            <v>HAVELUY CYCLO CLUB</v>
          </cell>
          <cell r="G938">
            <v>31647</v>
          </cell>
          <cell r="H938" t="str">
            <v>Adulte Masculin 30/39 ans</v>
          </cell>
          <cell r="J938" t="str">
            <v>05999066736</v>
          </cell>
        </row>
        <row r="939">
          <cell r="C939" t="str">
            <v>JE</v>
          </cell>
          <cell r="D939" t="str">
            <v>VAN FRIEL MAXIME</v>
          </cell>
          <cell r="E939" t="str">
            <v>M</v>
          </cell>
          <cell r="F939" t="str">
            <v>SAULZOIR MONTRECOURT CYCLING CLUB</v>
          </cell>
          <cell r="G939">
            <v>39681</v>
          </cell>
          <cell r="H939" t="str">
            <v>Jeune Masculin 13/14 ans</v>
          </cell>
          <cell r="J939" t="str">
            <v>05999083382</v>
          </cell>
        </row>
        <row r="940">
          <cell r="D940" t="str">
            <v>VAN FRIEL THOMAS</v>
          </cell>
          <cell r="E940" t="str">
            <v>M</v>
          </cell>
          <cell r="F940" t="str">
            <v>SAULZOIR MONTRECOURT CYCLING CLUB</v>
          </cell>
          <cell r="G940">
            <v>41139</v>
          </cell>
          <cell r="H940" t="str">
            <v>Jeune Masculin 9/10 ans</v>
          </cell>
        </row>
        <row r="941">
          <cell r="D941" t="str">
            <v>VAN GEENBERGHE THIERRY</v>
          </cell>
          <cell r="E941" t="str">
            <v>M</v>
          </cell>
          <cell r="F941" t="str">
            <v>LINSELLES CYCLISME</v>
          </cell>
          <cell r="G941">
            <v>27611</v>
          </cell>
          <cell r="H941" t="str">
            <v>Adulte Masculin 40/49 ans</v>
          </cell>
          <cell r="J941" t="str">
            <v>05999112675</v>
          </cell>
        </row>
        <row r="942">
          <cell r="D942" t="str">
            <v>VAN GENECHTEN GABIN</v>
          </cell>
          <cell r="E942" t="str">
            <v>M</v>
          </cell>
          <cell r="F942" t="str">
            <v>ESPOIR CYCLISTE WAMBRECHIES MARQUETTE</v>
          </cell>
          <cell r="G942">
            <v>35632</v>
          </cell>
          <cell r="H942" t="str">
            <v>Adulte Masculin 20/29 ans</v>
          </cell>
          <cell r="J942" t="str">
            <v>05999060987</v>
          </cell>
        </row>
        <row r="943">
          <cell r="D943" t="str">
            <v>VAN GORP JULIEN</v>
          </cell>
          <cell r="E943" t="str">
            <v>M</v>
          </cell>
          <cell r="F943" t="str">
            <v>LINSELLES CYCLISME</v>
          </cell>
          <cell r="G943">
            <v>32000</v>
          </cell>
          <cell r="H943" t="str">
            <v>Adulte Masculin 30/39 ans</v>
          </cell>
          <cell r="J943" t="str">
            <v>05999111193</v>
          </cell>
        </row>
        <row r="944">
          <cell r="D944" t="str">
            <v>VAN MUYLEN MAXIME</v>
          </cell>
          <cell r="E944" t="str">
            <v>M</v>
          </cell>
          <cell r="F944" t="str">
            <v>VELO CLUB DE L'ESCAUT ANZIN</v>
          </cell>
          <cell r="G944">
            <v>38123</v>
          </cell>
          <cell r="H944" t="str">
            <v>Adulte Masculin 17/19 ans</v>
          </cell>
          <cell r="J944" t="str">
            <v>05999052627</v>
          </cell>
        </row>
        <row r="945">
          <cell r="D945" t="str">
            <v>VAN WISSEN ANAICK</v>
          </cell>
          <cell r="E945" t="str">
            <v>M</v>
          </cell>
          <cell r="F945" t="str">
            <v>CAMPHIN EN CAREMBAULT CYCLING TEAM</v>
          </cell>
          <cell r="G945">
            <v>37633</v>
          </cell>
          <cell r="H945" t="str">
            <v>Adulte Masculin 17/19 ans</v>
          </cell>
          <cell r="J945" t="str">
            <v>05999091117</v>
          </cell>
        </row>
        <row r="946">
          <cell r="D946" t="str">
            <v>VANACKER GEOFFREY</v>
          </cell>
          <cell r="E946" t="str">
            <v>M</v>
          </cell>
          <cell r="F946" t="str">
            <v>TEAM CYCLISTE BERMERAIN</v>
          </cell>
          <cell r="G946">
            <v>29533</v>
          </cell>
          <cell r="H946" t="str">
            <v>Adulte Masculin 40/49 ans</v>
          </cell>
          <cell r="J946" t="str">
            <v>05999016211</v>
          </cell>
        </row>
        <row r="947">
          <cell r="C947" t="str">
            <v>JE</v>
          </cell>
          <cell r="D947" t="str">
            <v>VANACKER NOAH</v>
          </cell>
          <cell r="E947" t="str">
            <v>M</v>
          </cell>
          <cell r="F947" t="str">
            <v>ETOILE CYCLISTE TOURCOING</v>
          </cell>
          <cell r="G947">
            <v>38532</v>
          </cell>
          <cell r="H947" t="str">
            <v>Jeune Masculin 15/16 ans</v>
          </cell>
          <cell r="J947" t="str">
            <v>05999070923</v>
          </cell>
        </row>
        <row r="948">
          <cell r="C948" t="str">
            <v>FE</v>
          </cell>
          <cell r="D948" t="str">
            <v>VANACKER SANDRINE</v>
          </cell>
          <cell r="E948" t="str">
            <v>F</v>
          </cell>
          <cell r="F948" t="str">
            <v>ETOILE CYCLISTE TOURCOING</v>
          </cell>
          <cell r="G948">
            <v>29019</v>
          </cell>
          <cell r="H948" t="str">
            <v>Adulte Féminin 40 ans et plus</v>
          </cell>
          <cell r="J948" t="str">
            <v>05999070922</v>
          </cell>
        </row>
        <row r="949">
          <cell r="D949" t="str">
            <v>VANACKER THEO</v>
          </cell>
          <cell r="E949" t="str">
            <v>M</v>
          </cell>
          <cell r="F949" t="str">
            <v>ETOILE CYCLISTE TOURCOING</v>
          </cell>
          <cell r="G949">
            <v>37526</v>
          </cell>
          <cell r="H949" t="str">
            <v>Adulte Masculin 17/19 ans</v>
          </cell>
          <cell r="J949" t="str">
            <v>05999066600</v>
          </cell>
        </row>
        <row r="950">
          <cell r="D950" t="str">
            <v>VANAUBERG EDDY</v>
          </cell>
          <cell r="E950" t="str">
            <v>M</v>
          </cell>
          <cell r="F950" t="str">
            <v>TEAM B.B.L. HERGNIES</v>
          </cell>
          <cell r="G950">
            <v>26521</v>
          </cell>
          <cell r="H950" t="str">
            <v>Adulte Masculin 40/49 ans</v>
          </cell>
          <cell r="J950" t="str">
            <v>05996215975</v>
          </cell>
        </row>
        <row r="951">
          <cell r="D951" t="str">
            <v>VANAUBERG GAETAN</v>
          </cell>
          <cell r="E951" t="str">
            <v>M</v>
          </cell>
          <cell r="F951" t="str">
            <v>TEAM B.B.L. HERGNIES</v>
          </cell>
          <cell r="G951">
            <v>28986</v>
          </cell>
          <cell r="H951" t="str">
            <v>Adulte Masculin 40/49 ans</v>
          </cell>
          <cell r="J951" t="str">
            <v>05999066563</v>
          </cell>
        </row>
        <row r="952">
          <cell r="D952" t="str">
            <v>VANAUBERG HERVE</v>
          </cell>
          <cell r="E952" t="str">
            <v>M</v>
          </cell>
          <cell r="F952" t="str">
            <v>TEAM B.B.L. HERGNIES</v>
          </cell>
          <cell r="G952">
            <v>24242</v>
          </cell>
          <cell r="H952" t="str">
            <v>Adulte Masculin 50/59 ans</v>
          </cell>
          <cell r="J952" t="str">
            <v>05994059691</v>
          </cell>
        </row>
        <row r="953">
          <cell r="D953" t="str">
            <v>VANBESIEN MARTIN</v>
          </cell>
          <cell r="E953" t="str">
            <v>M</v>
          </cell>
          <cell r="F953" t="str">
            <v>ENTENTE SPORTIVE ENFANTS DE GAYANT (ESEG) DOUAI</v>
          </cell>
          <cell r="G953">
            <v>34523</v>
          </cell>
          <cell r="H953" t="str">
            <v>Adulte Masculin 20/29 ans</v>
          </cell>
          <cell r="J953" t="str">
            <v>05999111643</v>
          </cell>
        </row>
        <row r="954">
          <cell r="D954" t="str">
            <v>VANDEMEULEBROUCKE KEVIN</v>
          </cell>
          <cell r="E954" t="str">
            <v>M</v>
          </cell>
          <cell r="F954" t="str">
            <v>VELO CLUB UNION HALLUIN</v>
          </cell>
          <cell r="G954">
            <v>35999</v>
          </cell>
          <cell r="H954" t="str">
            <v>Adulte Masculin 20/29 ans</v>
          </cell>
          <cell r="J954" t="str">
            <v>05999126314</v>
          </cell>
        </row>
        <row r="955">
          <cell r="D955" t="str">
            <v>VANDENBERGHE DIRK</v>
          </cell>
          <cell r="E955" t="str">
            <v>M</v>
          </cell>
          <cell r="F955" t="str">
            <v>VELO CLUB AMANDINOIS</v>
          </cell>
          <cell r="G955">
            <v>17843</v>
          </cell>
          <cell r="H955" t="str">
            <v>Adulte Masculin 60 ans et plus</v>
          </cell>
          <cell r="J955" t="str">
            <v>05999085636</v>
          </cell>
        </row>
        <row r="956">
          <cell r="D956" t="str">
            <v>VANDENBOSSCHE PASCAL</v>
          </cell>
          <cell r="E956" t="str">
            <v>M</v>
          </cell>
          <cell r="F956" t="str">
            <v>UNION CYCLISTE WATTIGNIES</v>
          </cell>
          <cell r="G956">
            <v>21562</v>
          </cell>
          <cell r="H956" t="str">
            <v>Adulte Masculin 60 ans et plus</v>
          </cell>
          <cell r="J956" t="str">
            <v>05963119669</v>
          </cell>
        </row>
        <row r="957">
          <cell r="D957" t="str">
            <v>VANDENBROUCKE FREDDY</v>
          </cell>
          <cell r="E957" t="str">
            <v>M</v>
          </cell>
          <cell r="F957" t="str">
            <v>CYCLO CLUB ORCHIES</v>
          </cell>
          <cell r="G957">
            <v>26857</v>
          </cell>
          <cell r="H957" t="str">
            <v>Adulte Masculin 40/49 ans</v>
          </cell>
          <cell r="J957" t="str">
            <v>05999028716</v>
          </cell>
        </row>
        <row r="958">
          <cell r="D958" t="str">
            <v>VANDENBUSSCHE MAXIME</v>
          </cell>
          <cell r="E958" t="str">
            <v>M</v>
          </cell>
          <cell r="F958" t="str">
            <v>ETOILE CYCLISTE TOURCOING</v>
          </cell>
          <cell r="G958">
            <v>32634</v>
          </cell>
          <cell r="H958" t="str">
            <v>Adulte Masculin 30/39 ans</v>
          </cell>
          <cell r="J958" t="str">
            <v>05999073880</v>
          </cell>
        </row>
        <row r="959">
          <cell r="D959" t="str">
            <v>VANDENDORPE JACKY</v>
          </cell>
          <cell r="E959" t="str">
            <v>M</v>
          </cell>
          <cell r="F959" t="str">
            <v>UNION SPORTIVE SAINT ANDRE</v>
          </cell>
          <cell r="G959">
            <v>21321</v>
          </cell>
          <cell r="H959" t="str">
            <v>Adulte Masculin 60 ans et plus</v>
          </cell>
          <cell r="J959" t="str">
            <v>05999012083</v>
          </cell>
        </row>
        <row r="960">
          <cell r="D960" t="str">
            <v>VANDERHAEGEN REGIS</v>
          </cell>
          <cell r="E960" t="str">
            <v>M</v>
          </cell>
          <cell r="F960" t="str">
            <v>ASSOCIATION CYCLISTE D'ETROEUNGT</v>
          </cell>
          <cell r="G960">
            <v>28000</v>
          </cell>
          <cell r="H960" t="str">
            <v>Adulte Masculin 40/49 ans</v>
          </cell>
          <cell r="J960" t="str">
            <v>05999097894</v>
          </cell>
        </row>
        <row r="961">
          <cell r="D961" t="str">
            <v>VANDERMEERCH GREGORY</v>
          </cell>
          <cell r="E961" t="str">
            <v>M</v>
          </cell>
          <cell r="F961" t="str">
            <v>VELO CLUB UNION HALLUIN</v>
          </cell>
          <cell r="G961">
            <v>29543</v>
          </cell>
          <cell r="H961" t="str">
            <v>Adulte Masculin 40/49 ans</v>
          </cell>
          <cell r="J961" t="str">
            <v>05999114021</v>
          </cell>
        </row>
        <row r="962">
          <cell r="D962" t="str">
            <v>VANDERMEIREN MANUEL</v>
          </cell>
          <cell r="E962" t="str">
            <v>M</v>
          </cell>
          <cell r="F962" t="str">
            <v>GAZ ELEC CLUB DE DOUAI</v>
          </cell>
          <cell r="G962">
            <v>29229</v>
          </cell>
          <cell r="H962" t="str">
            <v>Adulte Masculin 40/49 ans</v>
          </cell>
          <cell r="J962" t="str">
            <v>05999126279</v>
          </cell>
        </row>
        <row r="963">
          <cell r="D963" t="str">
            <v>VANDERMERSCH NOLAN</v>
          </cell>
          <cell r="E963" t="str">
            <v>M</v>
          </cell>
          <cell r="F963" t="str">
            <v>VELO CLUB UNION HALLUIN</v>
          </cell>
          <cell r="G963">
            <v>40122</v>
          </cell>
          <cell r="H963" t="str">
            <v>Jeune Masculin 11/12 ans</v>
          </cell>
        </row>
        <row r="964">
          <cell r="D964" t="str">
            <v>VANDERMOSTEN CHARLES</v>
          </cell>
          <cell r="E964" t="str">
            <v>M</v>
          </cell>
          <cell r="F964" t="str">
            <v>UNION SPORTIVE VALENCIENNES MARLY</v>
          </cell>
          <cell r="G964">
            <v>20793</v>
          </cell>
          <cell r="H964" t="str">
            <v>Adulte Masculin 60 ans et plus</v>
          </cell>
          <cell r="J964" t="str">
            <v>05999012939</v>
          </cell>
        </row>
        <row r="965">
          <cell r="D965" t="str">
            <v>VANDESOMPEL PASCAL</v>
          </cell>
          <cell r="E965" t="str">
            <v>M</v>
          </cell>
          <cell r="F965" t="str">
            <v>LA PEDALE MADELEINOISE</v>
          </cell>
          <cell r="G965">
            <v>28925</v>
          </cell>
          <cell r="H965" t="str">
            <v>Adulte Masculin 40/49 ans</v>
          </cell>
          <cell r="J965" t="str">
            <v>05994047487</v>
          </cell>
        </row>
        <row r="966">
          <cell r="D966" t="str">
            <v>VANDEWALLE ERIC</v>
          </cell>
          <cell r="E966" t="str">
            <v>M</v>
          </cell>
          <cell r="F966" t="str">
            <v>UNION SPORTIVE SAINT ANDRE</v>
          </cell>
          <cell r="G966">
            <v>24094</v>
          </cell>
          <cell r="H966" t="str">
            <v>Adulte Masculin 50/59 ans</v>
          </cell>
          <cell r="J966" t="str">
            <v>05999124188</v>
          </cell>
        </row>
        <row r="967">
          <cell r="C967" t="str">
            <v>JE</v>
          </cell>
          <cell r="D967" t="str">
            <v>VANDEWALLE NICOLAS</v>
          </cell>
          <cell r="E967" t="str">
            <v>M</v>
          </cell>
          <cell r="F967" t="str">
            <v>UNION SPORTIVE SAINT ANDRE</v>
          </cell>
          <cell r="G967">
            <v>39422</v>
          </cell>
          <cell r="H967" t="str">
            <v>Jeune Masculin 13/14 ans</v>
          </cell>
          <cell r="J967" t="str">
            <v>05999124189</v>
          </cell>
        </row>
        <row r="968">
          <cell r="D968" t="str">
            <v>VANHALWYN DIMITRI</v>
          </cell>
          <cell r="E968" t="str">
            <v>M</v>
          </cell>
          <cell r="F968" t="str">
            <v>VELO CLUB UNION HALLUIN</v>
          </cell>
          <cell r="G968">
            <v>27477</v>
          </cell>
          <cell r="H968" t="str">
            <v>Adulte Masculin 40/49 ans</v>
          </cell>
          <cell r="J968" t="str">
            <v>05999028539</v>
          </cell>
        </row>
        <row r="969">
          <cell r="D969" t="str">
            <v>VANHAVERBEKE MARTIN</v>
          </cell>
          <cell r="E969" t="str">
            <v>M</v>
          </cell>
          <cell r="F969" t="str">
            <v>VELO CLUB BAVAISIEN</v>
          </cell>
          <cell r="G969">
            <v>40523</v>
          </cell>
          <cell r="H969" t="str">
            <v>Jeune Masculin 11/12 ans</v>
          </cell>
        </row>
        <row r="970">
          <cell r="D970" t="str">
            <v>VANMAEL BENOIT</v>
          </cell>
          <cell r="E970" t="str">
            <v>M</v>
          </cell>
          <cell r="F970" t="str">
            <v>RESILIENCE CLUB</v>
          </cell>
          <cell r="G970">
            <v>32115</v>
          </cell>
          <cell r="H970" t="str">
            <v>Adulte Masculin 30/39 ans</v>
          </cell>
          <cell r="J970" t="str">
            <v>05999126421</v>
          </cell>
        </row>
        <row r="971">
          <cell r="D971" t="str">
            <v>VAN MUYLEN MAXIME</v>
          </cell>
          <cell r="E971" t="str">
            <v>M</v>
          </cell>
          <cell r="F971" t="str">
            <v>VELO CLUB DE L'ESCAUT ANZIN</v>
          </cell>
          <cell r="G971"/>
          <cell r="H971" t="str">
            <v>Adulte Masculin 17/19 ans</v>
          </cell>
        </row>
        <row r="972">
          <cell r="D972" t="str">
            <v>VANONE FRANCK</v>
          </cell>
          <cell r="E972" t="str">
            <v>M</v>
          </cell>
          <cell r="F972" t="str">
            <v>LA PEDALE MADELEINOISE</v>
          </cell>
          <cell r="G972">
            <v>30900</v>
          </cell>
          <cell r="H972" t="str">
            <v>Adulte Masculin 30/39 ans</v>
          </cell>
          <cell r="J972" t="str">
            <v>05996223430</v>
          </cell>
        </row>
        <row r="973">
          <cell r="D973" t="str">
            <v>VANTIEGHEM MAXENCE</v>
          </cell>
          <cell r="E973" t="str">
            <v>M</v>
          </cell>
          <cell r="F973" t="str">
            <v>ETOILE CYCLISTE TOURCOING</v>
          </cell>
          <cell r="G973">
            <v>38016</v>
          </cell>
          <cell r="H973" t="str">
            <v>Adulte Masculin 17/19 ans</v>
          </cell>
          <cell r="J973" t="str">
            <v>05999124394</v>
          </cell>
        </row>
        <row r="974">
          <cell r="D974" t="str">
            <v>VANWYNBERGHE SAMUEL</v>
          </cell>
          <cell r="E974" t="str">
            <v>M</v>
          </cell>
          <cell r="F974" t="str">
            <v>TEAM TOMASINA WAMBRECHIES</v>
          </cell>
          <cell r="G974">
            <v>28152</v>
          </cell>
          <cell r="H974" t="str">
            <v>Adulte Masculin 40/49 ans</v>
          </cell>
          <cell r="J974" t="str">
            <v>05999084973</v>
          </cell>
        </row>
        <row r="975">
          <cell r="D975" t="str">
            <v>VANWYNENDAELE REMY</v>
          </cell>
          <cell r="E975" t="str">
            <v>M</v>
          </cell>
          <cell r="F975" t="str">
            <v>EQUIPE CYCLISTE HUMMING RACING VILLERS POL</v>
          </cell>
          <cell r="G975">
            <v>30660</v>
          </cell>
          <cell r="H975" t="str">
            <v>Adulte Masculin 30/39 ans</v>
          </cell>
          <cell r="J975" t="str">
            <v>05999025056</v>
          </cell>
        </row>
        <row r="976">
          <cell r="D976" t="str">
            <v>VASSEUR CLEMENT</v>
          </cell>
          <cell r="E976" t="str">
            <v>M</v>
          </cell>
          <cell r="F976" t="str">
            <v>ETOILE CYCLISTE FEIGNIES</v>
          </cell>
          <cell r="G976">
            <v>37112</v>
          </cell>
          <cell r="H976" t="str">
            <v>Adulte Masculin 20/29 ans</v>
          </cell>
          <cell r="J976" t="str">
            <v>05999126432</v>
          </cell>
        </row>
        <row r="977">
          <cell r="D977" t="str">
            <v>VASSEUR HUGO</v>
          </cell>
          <cell r="E977" t="str">
            <v>M</v>
          </cell>
          <cell r="F977" t="str">
            <v>UNION CYCLISTE WATTIGNIES</v>
          </cell>
          <cell r="G977">
            <v>32065</v>
          </cell>
          <cell r="H977" t="str">
            <v>Adulte Masculin 30/39 ans</v>
          </cell>
          <cell r="J977" t="str">
            <v>05999092148</v>
          </cell>
        </row>
        <row r="978">
          <cell r="D978" t="str">
            <v>VASSEUR MATTHIEU</v>
          </cell>
          <cell r="E978" t="str">
            <v>M</v>
          </cell>
          <cell r="F978" t="str">
            <v>ETOILE CYCLISTE TOURCOING</v>
          </cell>
          <cell r="G978">
            <v>30890</v>
          </cell>
          <cell r="H978" t="str">
            <v>Adulte Masculin 30/39 ans</v>
          </cell>
          <cell r="J978" t="str">
            <v>05999084879</v>
          </cell>
        </row>
        <row r="979">
          <cell r="D979" t="str">
            <v>VEAUX CORENTIN</v>
          </cell>
          <cell r="E979" t="str">
            <v>M</v>
          </cell>
          <cell r="F979" t="str">
            <v>ETOILE CYCLISTE LIEU ST AMAND</v>
          </cell>
          <cell r="G979">
            <v>34027</v>
          </cell>
          <cell r="H979" t="str">
            <v>Adulte Masculin 20/29 ans</v>
          </cell>
          <cell r="J979" t="str">
            <v>05999069150</v>
          </cell>
        </row>
        <row r="980">
          <cell r="C980" t="str">
            <v>FE</v>
          </cell>
          <cell r="D980" t="str">
            <v>VENET JALADE ALEXIA</v>
          </cell>
          <cell r="E980" t="str">
            <v>F</v>
          </cell>
          <cell r="F980" t="str">
            <v>ESPOIR CYCLISTE WAMBRECHIES MARQUETTE</v>
          </cell>
          <cell r="G980">
            <v>34631</v>
          </cell>
          <cell r="H980" t="str">
            <v>Adulte Féminin 17/29 ans</v>
          </cell>
          <cell r="J980" t="str">
            <v>05999124724</v>
          </cell>
        </row>
        <row r="981">
          <cell r="D981" t="str">
            <v>VERBRUGGHE CHRISTOPHE</v>
          </cell>
          <cell r="E981" t="str">
            <v>M</v>
          </cell>
          <cell r="F981" t="str">
            <v>VELO CLUB ARMENTIERES</v>
          </cell>
          <cell r="G981">
            <v>24905</v>
          </cell>
          <cell r="H981" t="str">
            <v>Adulte Masculin 50/59 ans</v>
          </cell>
          <cell r="J981" t="str">
            <v>05994063158</v>
          </cell>
        </row>
        <row r="982">
          <cell r="C982" t="str">
            <v>JE</v>
          </cell>
          <cell r="D982" t="str">
            <v>VERCRUYSSE MATHIAS</v>
          </cell>
          <cell r="E982" t="str">
            <v>M</v>
          </cell>
          <cell r="F982" t="str">
            <v>CYCLO CLUB ORCHIES</v>
          </cell>
          <cell r="G982">
            <v>38878</v>
          </cell>
          <cell r="H982" t="str">
            <v>Jeune Masculin 15/16 ans</v>
          </cell>
          <cell r="J982" t="str">
            <v>05999111323</v>
          </cell>
        </row>
        <row r="983">
          <cell r="C983" t="str">
            <v>FE</v>
          </cell>
          <cell r="D983" t="str">
            <v>VERDIN CLAUDE</v>
          </cell>
          <cell r="E983" t="str">
            <v>F</v>
          </cell>
          <cell r="F983" t="str">
            <v>UNION SPORTIVE SAINT ANDRE</v>
          </cell>
          <cell r="G983">
            <v>28638</v>
          </cell>
          <cell r="H983" t="str">
            <v>Adulte Féminin 40 ans et plus</v>
          </cell>
          <cell r="J983" t="str">
            <v>05996223970</v>
          </cell>
        </row>
        <row r="984">
          <cell r="D984" t="str">
            <v>VERDIN FLAVIEN</v>
          </cell>
          <cell r="E984" t="str">
            <v>M</v>
          </cell>
          <cell r="F984" t="str">
            <v>UNION SPORTIVE SAINT ANDRE</v>
          </cell>
          <cell r="G984">
            <v>37863</v>
          </cell>
          <cell r="H984" t="str">
            <v>Adulte Masculin 17/19 ans</v>
          </cell>
          <cell r="J984" t="str">
            <v>05996219563</v>
          </cell>
        </row>
        <row r="985">
          <cell r="D985" t="str">
            <v>VERDIN GRÉGORY</v>
          </cell>
          <cell r="E985" t="str">
            <v>M</v>
          </cell>
          <cell r="F985" t="str">
            <v>UNION SPORTIVE SAINT ANDRE</v>
          </cell>
          <cell r="G985">
            <v>28010</v>
          </cell>
          <cell r="H985" t="str">
            <v>Adulte Masculin 40/49 ans</v>
          </cell>
          <cell r="J985" t="str">
            <v>05996215369</v>
          </cell>
        </row>
        <row r="986">
          <cell r="D986" t="str">
            <v>VERDIN ROMAIN</v>
          </cell>
          <cell r="E986" t="str">
            <v>M</v>
          </cell>
          <cell r="F986" t="str">
            <v>UNION SPORTIVE SAINT ANDRE</v>
          </cell>
          <cell r="G986">
            <v>38226</v>
          </cell>
          <cell r="H986" t="str">
            <v>Adulte Masculin 17/19 ans</v>
          </cell>
          <cell r="J986" t="str">
            <v>05996219564</v>
          </cell>
        </row>
        <row r="987">
          <cell r="D987" t="str">
            <v>VERHAEGHE ALEXANDRE</v>
          </cell>
          <cell r="E987" t="str">
            <v>M</v>
          </cell>
          <cell r="F987" t="str">
            <v>LINSELLES CYCLISME</v>
          </cell>
          <cell r="G987">
            <v>28581</v>
          </cell>
          <cell r="H987" t="str">
            <v>Adulte Masculin 40/49 ans</v>
          </cell>
          <cell r="J987" t="str">
            <v>05994038555</v>
          </cell>
        </row>
        <row r="988">
          <cell r="D988" t="str">
            <v>VERHAEGHE MICHEL</v>
          </cell>
          <cell r="E988" t="str">
            <v>M</v>
          </cell>
          <cell r="F988" t="str">
            <v>LINSELLES CYCLISME</v>
          </cell>
          <cell r="G988">
            <v>28041</v>
          </cell>
          <cell r="H988" t="str">
            <v>Adulte Masculin 40/49 ans</v>
          </cell>
          <cell r="J988" t="str">
            <v>05999111194</v>
          </cell>
        </row>
        <row r="989">
          <cell r="D989" t="str">
            <v>VERHAEGHE THOMAS</v>
          </cell>
          <cell r="E989" t="str">
            <v>M</v>
          </cell>
          <cell r="F989" t="str">
            <v>LINSELLES CYCLISME</v>
          </cell>
          <cell r="G989">
            <v>38221</v>
          </cell>
          <cell r="H989" t="str">
            <v>Adulte Masculin 17/19 ans</v>
          </cell>
          <cell r="J989" t="str">
            <v>05999127222</v>
          </cell>
        </row>
        <row r="990">
          <cell r="D990" t="str">
            <v>VERHULST ERIC</v>
          </cell>
          <cell r="E990" t="str">
            <v>M</v>
          </cell>
          <cell r="F990" t="str">
            <v>TEAM SPECIALIZED LILLE</v>
          </cell>
          <cell r="G990">
            <v>23703</v>
          </cell>
          <cell r="H990" t="str">
            <v>Adulte Masculin 50/59 ans</v>
          </cell>
          <cell r="J990" t="str">
            <v>05999103101</v>
          </cell>
        </row>
        <row r="991">
          <cell r="D991" t="str">
            <v>VERNET GAETAN</v>
          </cell>
          <cell r="E991" t="str">
            <v>M</v>
          </cell>
          <cell r="F991" t="str">
            <v>RESILIENCE CLUB</v>
          </cell>
          <cell r="G991">
            <v>36718</v>
          </cell>
          <cell r="H991" t="str">
            <v>Adulte Masculin 20/29 ans</v>
          </cell>
          <cell r="J991" t="str">
            <v>05999073895</v>
          </cell>
        </row>
        <row r="992">
          <cell r="D992" t="str">
            <v>VERQUAIN PASCAL</v>
          </cell>
          <cell r="E992" t="str">
            <v>M</v>
          </cell>
          <cell r="F992" t="str">
            <v>VELO CLUB UNION HALLUIN</v>
          </cell>
          <cell r="G992">
            <v>26042</v>
          </cell>
          <cell r="H992" t="str">
            <v>Adulte Masculin 50/59 ans</v>
          </cell>
          <cell r="J992" t="str">
            <v>05994062184</v>
          </cell>
        </row>
        <row r="993">
          <cell r="D993" t="str">
            <v>VICQUELIN ALAIN</v>
          </cell>
          <cell r="E993" t="str">
            <v>M</v>
          </cell>
          <cell r="F993" t="str">
            <v>UNION SPORTIVE SAINT ANDRE</v>
          </cell>
          <cell r="G993">
            <v>16901</v>
          </cell>
          <cell r="H993" t="str">
            <v>Adulte Masculin 60 ans et plus</v>
          </cell>
          <cell r="J993" t="str">
            <v>05953098075</v>
          </cell>
        </row>
        <row r="994">
          <cell r="D994" t="str">
            <v>VILLIELM PATRICE</v>
          </cell>
          <cell r="E994" t="str">
            <v>M</v>
          </cell>
          <cell r="F994" t="str">
            <v>TEAM CYCLISTE BERMERAIN</v>
          </cell>
          <cell r="G994">
            <v>30241</v>
          </cell>
          <cell r="H994" t="str">
            <v>Adulte Masculin 30/39 ans</v>
          </cell>
          <cell r="J994" t="str">
            <v>05999127017</v>
          </cell>
        </row>
        <row r="995">
          <cell r="D995" t="str">
            <v>VINCENT ETIENNE</v>
          </cell>
          <cell r="E995" t="str">
            <v>M</v>
          </cell>
          <cell r="F995" t="str">
            <v>ETOILE CYCLISTE FEIGNIES</v>
          </cell>
          <cell r="G995">
            <v>26038</v>
          </cell>
          <cell r="H995" t="str">
            <v>Adulte Masculin 50/59 ans</v>
          </cell>
          <cell r="J995" t="str">
            <v>05999074037</v>
          </cell>
        </row>
        <row r="996">
          <cell r="D996" t="str">
            <v>VIVIER DANIEL</v>
          </cell>
          <cell r="E996" t="str">
            <v>M</v>
          </cell>
          <cell r="F996" t="str">
            <v>UNION SPORTIVE SAINT ANDRE</v>
          </cell>
          <cell r="G996">
            <v>23609</v>
          </cell>
          <cell r="H996" t="str">
            <v>Adulte Masculin 50/59 ans</v>
          </cell>
          <cell r="J996" t="str">
            <v>05996214972</v>
          </cell>
        </row>
        <row r="997">
          <cell r="C997" t="str">
            <v>JE</v>
          </cell>
          <cell r="D997" t="str">
            <v>VIVIER MATTHIAS</v>
          </cell>
          <cell r="E997" t="str">
            <v>M</v>
          </cell>
          <cell r="F997" t="str">
            <v>UNION SPORTIVE SAINT ANDRE</v>
          </cell>
          <cell r="G997">
            <v>39406</v>
          </cell>
          <cell r="H997" t="str">
            <v>Jeune Masculin 13/14 ans</v>
          </cell>
          <cell r="J997" t="str">
            <v>05999017639</v>
          </cell>
        </row>
        <row r="998">
          <cell r="D998" t="str">
            <v>VOLANT ALEXANDRE</v>
          </cell>
          <cell r="E998" t="str">
            <v>M</v>
          </cell>
          <cell r="F998" t="str">
            <v>TEAM PEVELE CAREMBAULT CYCLISME</v>
          </cell>
          <cell r="G998">
            <v>31794</v>
          </cell>
          <cell r="H998" t="str">
            <v>Adulte Masculin 30/39 ans</v>
          </cell>
          <cell r="J998" t="str">
            <v>05999111457</v>
          </cell>
        </row>
        <row r="999">
          <cell r="D999" t="str">
            <v>WALLART RODERIC</v>
          </cell>
          <cell r="E999" t="str">
            <v>M</v>
          </cell>
          <cell r="F999" t="str">
            <v>CYCLO CLUB WAVRIN</v>
          </cell>
          <cell r="G999">
            <v>27424</v>
          </cell>
          <cell r="H999" t="str">
            <v>Adulte Masculin 40/49 ans</v>
          </cell>
          <cell r="J999" t="str">
            <v>05999124533</v>
          </cell>
        </row>
        <row r="1000">
          <cell r="D1000" t="str">
            <v>WERION REMY</v>
          </cell>
          <cell r="E1000" t="str">
            <v>M</v>
          </cell>
          <cell r="F1000" t="str">
            <v>ETOILE CYCLISTE FEIGNIES</v>
          </cell>
          <cell r="G1000">
            <v>21136</v>
          </cell>
          <cell r="H1000" t="str">
            <v>Adulte Masculin 60 ans et plus</v>
          </cell>
          <cell r="J1000" t="str">
            <v>05994040043</v>
          </cell>
        </row>
        <row r="1001">
          <cell r="D1001" t="str">
            <v>WIBAUT NATHANAEL</v>
          </cell>
          <cell r="E1001" t="str">
            <v>M</v>
          </cell>
          <cell r="F1001" t="str">
            <v>UNION SPORTIVE VALENCIENNES MARLY</v>
          </cell>
          <cell r="G1001">
            <v>31316</v>
          </cell>
          <cell r="H1001" t="str">
            <v>Adulte Masculin 30/39 ans</v>
          </cell>
          <cell r="J1001" t="str">
            <v>05999012929</v>
          </cell>
        </row>
        <row r="1002">
          <cell r="D1002" t="str">
            <v>WINS STEPHANE</v>
          </cell>
          <cell r="E1002" t="str">
            <v>M</v>
          </cell>
          <cell r="F1002" t="str">
            <v>ETOILE CYCLISTE LIEU ST AMAND</v>
          </cell>
          <cell r="G1002">
            <v>28838</v>
          </cell>
          <cell r="H1002" t="str">
            <v>Adulte Masculin 40/49 ans</v>
          </cell>
          <cell r="J1002" t="str">
            <v>05999111420</v>
          </cell>
        </row>
        <row r="1003">
          <cell r="D1003" t="str">
            <v>WITTEK ELODIE</v>
          </cell>
          <cell r="E1003" t="str">
            <v>F</v>
          </cell>
          <cell r="F1003" t="str">
            <v>CYCLO CLUB ORCHIES</v>
          </cell>
          <cell r="G1003">
            <v>32969</v>
          </cell>
          <cell r="H1003" t="str">
            <v>Adulte Féminin 30/39 ans</v>
          </cell>
          <cell r="J1003" t="str">
            <v>05999069524</v>
          </cell>
        </row>
        <row r="1004">
          <cell r="D1004" t="str">
            <v>WOZNIAK JEREMY</v>
          </cell>
          <cell r="E1004" t="str">
            <v>M</v>
          </cell>
          <cell r="F1004" t="str">
            <v>TEAM B.B.L. HERGNIES</v>
          </cell>
          <cell r="G1004">
            <v>32931</v>
          </cell>
          <cell r="H1004" t="str">
            <v>Adulte Masculin 30/39 ans</v>
          </cell>
          <cell r="J1004" t="str">
            <v>05999099578</v>
          </cell>
        </row>
        <row r="1005">
          <cell r="D1005" t="str">
            <v>WYPELIER ALEXANDRE</v>
          </cell>
          <cell r="E1005" t="str">
            <v>M</v>
          </cell>
          <cell r="F1005" t="str">
            <v>LA PEDALE MADELEINOISE</v>
          </cell>
          <cell r="G1005">
            <v>31464</v>
          </cell>
          <cell r="H1005" t="str">
            <v>Adulte Masculin 30/39 ans</v>
          </cell>
          <cell r="J1005" t="str">
            <v>05999104701</v>
          </cell>
        </row>
        <row r="1006">
          <cell r="C1006" t="str">
            <v>JE</v>
          </cell>
          <cell r="D1006" t="str">
            <v>YALAOUI ZAKARIA</v>
          </cell>
          <cell r="E1006" t="str">
            <v>M</v>
          </cell>
          <cell r="F1006" t="str">
            <v>UNION VELOCIPEDIQUE FOURMISIENNE</v>
          </cell>
          <cell r="G1006">
            <v>39296</v>
          </cell>
          <cell r="H1006" t="str">
            <v>Jeune Masculin 13/14 ans</v>
          </cell>
          <cell r="J1006" t="str">
            <v>05999029616</v>
          </cell>
        </row>
        <row r="1007">
          <cell r="D1007" t="str">
            <v>ZELEK NICOLAS</v>
          </cell>
          <cell r="E1007" t="str">
            <v>M</v>
          </cell>
          <cell r="F1007" t="str">
            <v>UNION SPORTIVE SAINT ANDRE</v>
          </cell>
          <cell r="G1007">
            <v>31826</v>
          </cell>
          <cell r="H1007" t="str">
            <v>Adulte Masculin 30/39 ans</v>
          </cell>
          <cell r="J1007" t="str">
            <v>05999069548</v>
          </cell>
        </row>
        <row r="1008">
          <cell r="D1008" t="str">
            <v>ZUCCHERO AURÉLIEN</v>
          </cell>
          <cell r="E1008" t="str">
            <v>M</v>
          </cell>
          <cell r="F1008" t="str">
            <v>VELO CLUB DE L'ESCAUT ANZIN</v>
          </cell>
          <cell r="G1008">
            <v>29079</v>
          </cell>
          <cell r="H1008" t="str">
            <v>Adulte Masculin 40/49 ans</v>
          </cell>
          <cell r="J1008" t="str">
            <v>05992305027</v>
          </cell>
        </row>
        <row r="1009">
          <cell r="C1009" t="str">
            <v>JE</v>
          </cell>
          <cell r="D1009" t="str">
            <v>ZUCCHERO MATHIS</v>
          </cell>
          <cell r="E1009" t="str">
            <v>M</v>
          </cell>
          <cell r="F1009" t="str">
            <v>VELO CLUB DE L'ESCAUT ANZIN</v>
          </cell>
          <cell r="G1009">
            <v>38416</v>
          </cell>
          <cell r="H1009" t="str">
            <v>Jeune Masculin 15/16 ans</v>
          </cell>
          <cell r="J1009" t="str">
            <v>05999113559</v>
          </cell>
        </row>
        <row r="1010">
          <cell r="D1010" t="str">
            <v>ZWIERZCHIEWSKI ZDZILAW</v>
          </cell>
          <cell r="E1010" t="str">
            <v>M</v>
          </cell>
          <cell r="F1010" t="str">
            <v>VELO CLUB ROUBAIX</v>
          </cell>
          <cell r="G1010">
            <v>21182</v>
          </cell>
          <cell r="H1010" t="str">
            <v>Adulte Masculin 60 ans et plus</v>
          </cell>
          <cell r="J1010" t="str">
            <v>05999099013</v>
          </cell>
        </row>
        <row r="1011">
          <cell r="D1011" t="str">
            <v>ALLART ERIC</v>
          </cell>
          <cell r="E1011" t="str">
            <v>M</v>
          </cell>
          <cell r="F1011" t="str">
            <v>THELUS TEAM UNIS-VERT VTT</v>
          </cell>
          <cell r="G1011">
            <v>27002</v>
          </cell>
          <cell r="H1011" t="str">
            <v>Adulte Masculin 40/49 ans</v>
          </cell>
          <cell r="J1011" t="str">
            <v>06240370028</v>
          </cell>
        </row>
        <row r="1012">
          <cell r="D1012" t="str">
            <v>ASPEELE CEDRIC</v>
          </cell>
          <cell r="E1012" t="str">
            <v>M</v>
          </cell>
          <cell r="F1012" t="str">
            <v>ST POL SUR TERNOISE VELO CLUB ST POLOIS</v>
          </cell>
          <cell r="G1012">
            <v>31282</v>
          </cell>
          <cell r="H1012" t="str">
            <v>Adulte Masculin 30/39 ans</v>
          </cell>
          <cell r="J1012" t="str">
            <v>06297014295</v>
          </cell>
        </row>
        <row r="1013">
          <cell r="D1013" t="str">
            <v>BARTKOWIAK CLEMENT</v>
          </cell>
          <cell r="E1013" t="str">
            <v>M</v>
          </cell>
          <cell r="F1013" t="str">
            <v>MANQUEVILLE LILLERS CLUB CYCLISTE</v>
          </cell>
          <cell r="G1013">
            <v>37998</v>
          </cell>
          <cell r="H1013" t="str">
            <v>Adulte Masculin 17/19 ans</v>
          </cell>
          <cell r="J1013" t="str">
            <v>06297094390</v>
          </cell>
        </row>
        <row r="1014">
          <cell r="D1014" t="str">
            <v>BARTKOWIAK JULIEN</v>
          </cell>
          <cell r="E1014" t="str">
            <v>M</v>
          </cell>
          <cell r="F1014" t="str">
            <v>MANQUEVILLE LILLERS CLUB CYCLISTE</v>
          </cell>
          <cell r="G1014">
            <v>28999</v>
          </cell>
          <cell r="H1014" t="str">
            <v>Adulte Masculin 40/49 ans</v>
          </cell>
          <cell r="J1014" t="str">
            <v>06297094391</v>
          </cell>
        </row>
        <row r="1015">
          <cell r="D1015" t="str">
            <v>BASTIN CYRIL</v>
          </cell>
          <cell r="E1015" t="str">
            <v>M</v>
          </cell>
          <cell r="F1015" t="str">
            <v>THELUS TEAM UNIS-VERT VTT</v>
          </cell>
          <cell r="G1015">
            <v>32958</v>
          </cell>
          <cell r="H1015" t="str">
            <v>Adulte Masculin 30/39 ans</v>
          </cell>
          <cell r="J1015" t="str">
            <v>06260032876</v>
          </cell>
        </row>
        <row r="1016">
          <cell r="D1016" t="str">
            <v>BEAUCART JEAN PHILIPPE</v>
          </cell>
          <cell r="E1016" t="str">
            <v>M</v>
          </cell>
          <cell r="F1016" t="str">
            <v>BARLIN CERCLE LAIQUE</v>
          </cell>
          <cell r="G1016">
            <v>37806</v>
          </cell>
          <cell r="H1016" t="str">
            <v>Adulte Masculin 17/19 ans</v>
          </cell>
          <cell r="J1016" t="str">
            <v>06297092290</v>
          </cell>
        </row>
        <row r="1017">
          <cell r="D1017" t="str">
            <v>BERLAN REMY</v>
          </cell>
          <cell r="E1017" t="str">
            <v>M</v>
          </cell>
          <cell r="F1017" t="str">
            <v>MANQUEVILLE LILLERS CLUB CYCLISTE</v>
          </cell>
          <cell r="G1017">
            <v>37551</v>
          </cell>
          <cell r="H1017" t="str">
            <v>Adulte Masculin 17/19 ans</v>
          </cell>
          <cell r="J1017" t="str">
            <v>06297087022</v>
          </cell>
        </row>
        <row r="1018">
          <cell r="D1018" t="str">
            <v>BERLEMONT DOMINIQUE</v>
          </cell>
          <cell r="E1018" t="str">
            <v>M</v>
          </cell>
          <cell r="F1018" t="str">
            <v>LOOS EN GOHELLE VELO CLUB LOOSSOIS</v>
          </cell>
          <cell r="G1018">
            <v>26465</v>
          </cell>
          <cell r="H1018" t="str">
            <v>Adulte Masculin 40/49 ans</v>
          </cell>
          <cell r="J1018" t="str">
            <v>06297042400</v>
          </cell>
        </row>
        <row r="1019">
          <cell r="D1019" t="str">
            <v>BERLEMONT MAXENCE</v>
          </cell>
          <cell r="E1019" t="str">
            <v>M</v>
          </cell>
          <cell r="F1019" t="str">
            <v>LOOS EN GOHELLE VELO CLUB LOOSSOIS</v>
          </cell>
          <cell r="G1019">
            <v>36732</v>
          </cell>
          <cell r="H1019" t="str">
            <v>Adulte Masculin 20/29 ans</v>
          </cell>
          <cell r="J1019" t="str">
            <v>06204950880</v>
          </cell>
        </row>
        <row r="1020">
          <cell r="D1020" t="str">
            <v>BLANPAIN KEVIN</v>
          </cell>
          <cell r="E1020" t="str">
            <v>M</v>
          </cell>
          <cell r="F1020" t="str">
            <v>MANQUEVILLE LILLERS CLUB CYCLISTE</v>
          </cell>
          <cell r="G1020">
            <v>31740</v>
          </cell>
          <cell r="H1020" t="str">
            <v>Adulte Masculin 30/39 ans</v>
          </cell>
          <cell r="J1020" t="str">
            <v>06297096176</v>
          </cell>
        </row>
        <row r="1021">
          <cell r="D1021" t="str">
            <v>BOCQUILLON JEROME</v>
          </cell>
          <cell r="E1021" t="str">
            <v>M</v>
          </cell>
          <cell r="F1021" t="str">
            <v>AGNY AMICALE LAIQUE</v>
          </cell>
          <cell r="G1021">
            <v>28447</v>
          </cell>
          <cell r="H1021" t="str">
            <v>Adulte Masculin 40/49 ans</v>
          </cell>
          <cell r="J1021" t="str">
            <v>06297052385</v>
          </cell>
        </row>
        <row r="1022">
          <cell r="C1022" t="str">
            <v>JE</v>
          </cell>
          <cell r="D1022" t="str">
            <v>BONIT AMAURY</v>
          </cell>
          <cell r="E1022" t="str">
            <v>M</v>
          </cell>
          <cell r="F1022" t="str">
            <v>WINGLES PYRAMIDES PASSION VTT</v>
          </cell>
          <cell r="G1022">
            <v>39478</v>
          </cell>
          <cell r="H1022" t="str">
            <v>Jeune Masculin 13/14 ans</v>
          </cell>
          <cell r="J1022" t="str">
            <v>06297023924</v>
          </cell>
        </row>
        <row r="1023">
          <cell r="D1023" t="str">
            <v>BONIT LEANDRE</v>
          </cell>
          <cell r="E1023" t="str">
            <v>M</v>
          </cell>
          <cell r="F1023" t="str">
            <v>WINGLES PYRAMIDES PASSION VTT</v>
          </cell>
          <cell r="G1023">
            <v>40434</v>
          </cell>
          <cell r="H1023" t="str">
            <v>Jeune Masculin 11/12 ans</v>
          </cell>
        </row>
        <row r="1024">
          <cell r="D1024" t="str">
            <v>BONNAY FREDDY</v>
          </cell>
          <cell r="E1024" t="str">
            <v>M</v>
          </cell>
          <cell r="F1024" t="str">
            <v>BAPAUME CLUB CYCLISTE</v>
          </cell>
          <cell r="G1024">
            <v>22348</v>
          </cell>
          <cell r="H1024" t="str">
            <v>Adulte Masculin 60 ans et plus</v>
          </cell>
          <cell r="J1024" t="str">
            <v>06204951630</v>
          </cell>
        </row>
        <row r="1025">
          <cell r="D1025" t="str">
            <v>BREIT EMMANUEL</v>
          </cell>
          <cell r="E1025" t="str">
            <v>M</v>
          </cell>
          <cell r="F1025" t="str">
            <v>AUXI LE CHATEAU VELOCE CLUB AUXILOIS</v>
          </cell>
          <cell r="G1025">
            <v>26274</v>
          </cell>
          <cell r="H1025" t="str">
            <v>Adulte Masculin 50/59 ans</v>
          </cell>
          <cell r="J1025" t="str">
            <v>06297102213</v>
          </cell>
        </row>
        <row r="1026">
          <cell r="D1026" t="str">
            <v>BRUET JEAN CLAUDE</v>
          </cell>
          <cell r="E1026" t="str">
            <v>M</v>
          </cell>
          <cell r="F1026" t="str">
            <v>BAPAUME CLUB CYCLISTE</v>
          </cell>
          <cell r="G1026">
            <v>22819</v>
          </cell>
          <cell r="H1026" t="str">
            <v>Adulte Masculin 50/59 ans</v>
          </cell>
          <cell r="J1026" t="str">
            <v>06297024656</v>
          </cell>
        </row>
        <row r="1027">
          <cell r="D1027" t="str">
            <v>BRUVIER JACKY</v>
          </cell>
          <cell r="E1027" t="str">
            <v>M</v>
          </cell>
          <cell r="F1027" t="str">
            <v>MANQUEVILLE LILLERS CLUB CYCLISTE</v>
          </cell>
          <cell r="G1027">
            <v>24574</v>
          </cell>
          <cell r="H1027" t="str">
            <v>Adulte Masculin 50/59 ans</v>
          </cell>
          <cell r="J1027" t="str">
            <v>06297102165</v>
          </cell>
        </row>
        <row r="1028">
          <cell r="D1028" t="str">
            <v>BULCOURT EMMANUEL</v>
          </cell>
          <cell r="E1028" t="str">
            <v>M</v>
          </cell>
          <cell r="F1028" t="str">
            <v>BAPAUME CLUB CYCLISTE</v>
          </cell>
          <cell r="G1028">
            <v>26565</v>
          </cell>
          <cell r="H1028" t="str">
            <v>Adulte Masculin 40/49 ans</v>
          </cell>
          <cell r="J1028" t="str">
            <v>06204951637</v>
          </cell>
        </row>
        <row r="1029">
          <cell r="C1029" t="str">
            <v>JE</v>
          </cell>
          <cell r="D1029" t="str">
            <v>BULTEL GAETAN</v>
          </cell>
          <cell r="E1029" t="str">
            <v>M</v>
          </cell>
          <cell r="F1029" t="str">
            <v>LOOS EN GOHELLE VELO CLUB LOOSSOIS</v>
          </cell>
          <cell r="G1029">
            <v>38357</v>
          </cell>
          <cell r="H1029" t="str">
            <v>Jeune Masculin 15/16 ans</v>
          </cell>
          <cell r="J1029" t="str">
            <v>06297019637</v>
          </cell>
        </row>
        <row r="1030">
          <cell r="D1030" t="str">
            <v>CANDAS DIDIER</v>
          </cell>
          <cell r="E1030" t="str">
            <v>M</v>
          </cell>
          <cell r="F1030" t="str">
            <v>BAPAUME CLUB CYCLISTE</v>
          </cell>
          <cell r="G1030">
            <v>20922</v>
          </cell>
          <cell r="H1030" t="str">
            <v>Adulte Masculin 60 ans et plus</v>
          </cell>
          <cell r="J1030" t="str">
            <v>06204951197</v>
          </cell>
        </row>
        <row r="1031">
          <cell r="D1031" t="str">
            <v>CARBONNIER QUENTIN</v>
          </cell>
          <cell r="E1031" t="str">
            <v>M</v>
          </cell>
          <cell r="F1031" t="str">
            <v>WINGLES PYRAMIDES PASSION VTT</v>
          </cell>
          <cell r="G1031">
            <v>34368</v>
          </cell>
          <cell r="H1031" t="str">
            <v>Adulte Masculin 20/29 ans</v>
          </cell>
          <cell r="J1031" t="str">
            <v>06297020831</v>
          </cell>
        </row>
        <row r="1032">
          <cell r="D1032" t="str">
            <v>CARPENTIER PATRICK</v>
          </cell>
          <cell r="E1032" t="str">
            <v>M</v>
          </cell>
          <cell r="F1032" t="str">
            <v>OUTREAU CLUB SPORTIF OUTRELOIS (C.S.O)</v>
          </cell>
          <cell r="G1032">
            <v>18318</v>
          </cell>
          <cell r="H1032" t="str">
            <v>Adulte Masculin 60 ans et plus</v>
          </cell>
          <cell r="J1032" t="str">
            <v>06297065700</v>
          </cell>
        </row>
        <row r="1033">
          <cell r="D1033" t="str">
            <v>CARTON PATRICK</v>
          </cell>
          <cell r="E1033" t="str">
            <v>M</v>
          </cell>
          <cell r="F1033" t="str">
            <v>MANQUEVILLE LILLERS CLUB CYCLISTE</v>
          </cell>
          <cell r="G1033">
            <v>21730</v>
          </cell>
          <cell r="H1033" t="str">
            <v>Adulte Masculin 60 ans et plus</v>
          </cell>
          <cell r="J1033" t="str">
            <v>06297103594</v>
          </cell>
        </row>
        <row r="1034">
          <cell r="D1034" t="str">
            <v>CAUWET FRANCK</v>
          </cell>
          <cell r="E1034" t="str">
            <v>M</v>
          </cell>
          <cell r="F1034" t="str">
            <v>MANQUEVILLE LILLERS CLUB CYCLISTE</v>
          </cell>
          <cell r="G1034">
            <v>23964</v>
          </cell>
          <cell r="H1034" t="str">
            <v>Adulte Masculin 50/59 ans</v>
          </cell>
          <cell r="J1034" t="str">
            <v>06297091959</v>
          </cell>
        </row>
        <row r="1035">
          <cell r="D1035" t="str">
            <v>CAZE ALBAN</v>
          </cell>
          <cell r="E1035" t="str">
            <v>M</v>
          </cell>
          <cell r="F1035" t="str">
            <v>ANNEQUIN CYCLING TEAM</v>
          </cell>
          <cell r="G1035">
            <v>30104</v>
          </cell>
          <cell r="H1035" t="str">
            <v>Adulte Masculin 30/39 ans</v>
          </cell>
          <cell r="J1035" t="str">
            <v>06297066751</v>
          </cell>
        </row>
        <row r="1036">
          <cell r="D1036" t="str">
            <v>CHALAS CYRIAQUE</v>
          </cell>
          <cell r="E1036" t="str">
            <v>M</v>
          </cell>
          <cell r="F1036" t="str">
            <v>ANNEQUIN CYCLING TEAM</v>
          </cell>
          <cell r="G1036">
            <v>40060</v>
          </cell>
          <cell r="H1036" t="str">
            <v>Jeune Masculin 11/12 ans</v>
          </cell>
        </row>
        <row r="1037">
          <cell r="D1037" t="str">
            <v>CHALAS JEAN PIERRE</v>
          </cell>
          <cell r="E1037" t="str">
            <v>M</v>
          </cell>
          <cell r="F1037" t="str">
            <v>ANNEQUIN CYCLING TEAM</v>
          </cell>
          <cell r="G1037">
            <v>25676</v>
          </cell>
          <cell r="H1037" t="str">
            <v>Adulte Masculin 50/59 ans</v>
          </cell>
          <cell r="J1037" t="str">
            <v>06297098606</v>
          </cell>
        </row>
        <row r="1038">
          <cell r="C1038" t="str">
            <v>JE</v>
          </cell>
          <cell r="D1038" t="str">
            <v>COLLAINTIER LOUIS</v>
          </cell>
          <cell r="E1038" t="str">
            <v>M</v>
          </cell>
          <cell r="F1038" t="str">
            <v>HENIN ETOILE CYCLISTE HENINOISE</v>
          </cell>
          <cell r="G1038">
            <v>39694</v>
          </cell>
          <cell r="H1038" t="str">
            <v>Jeune Masculin 13/14 ans</v>
          </cell>
          <cell r="J1038" t="str">
            <v>06297091538</v>
          </cell>
        </row>
        <row r="1039">
          <cell r="D1039" t="str">
            <v>COLLAINTIER MAXIME</v>
          </cell>
          <cell r="E1039" t="str">
            <v>M</v>
          </cell>
          <cell r="F1039" t="str">
            <v>HENIN ETOILE CYCLISTE HENINOISE</v>
          </cell>
          <cell r="G1039">
            <v>41235</v>
          </cell>
          <cell r="H1039" t="str">
            <v>Jeune Masculin 9/10 ans</v>
          </cell>
        </row>
        <row r="1040">
          <cell r="D1040" t="str">
            <v>COMETTI LOUIS</v>
          </cell>
          <cell r="E1040" t="str">
            <v>M</v>
          </cell>
          <cell r="F1040" t="str">
            <v>MANQUEVILLE LILLERS CLUB CYCLISTE</v>
          </cell>
          <cell r="G1040">
            <v>41564</v>
          </cell>
          <cell r="H1040" t="str">
            <v>Jeune Masculin 7/8 ans</v>
          </cell>
        </row>
        <row r="1041">
          <cell r="D1041" t="str">
            <v>CONGY GERARD</v>
          </cell>
          <cell r="E1041" t="str">
            <v>M</v>
          </cell>
          <cell r="F1041" t="str">
            <v>BAPAUME CLUB CYCLISTE</v>
          </cell>
          <cell r="G1041">
            <v>19035</v>
          </cell>
          <cell r="H1041" t="str">
            <v>Adulte Masculin 60 ans et plus</v>
          </cell>
          <cell r="J1041" t="str">
            <v>06297080170</v>
          </cell>
        </row>
        <row r="1042">
          <cell r="D1042" t="str">
            <v>COUILLEZ AURELIEN</v>
          </cell>
          <cell r="E1042" t="str">
            <v>M</v>
          </cell>
          <cell r="F1042" t="str">
            <v>LEFOREST CYCLO CLUB</v>
          </cell>
          <cell r="G1042">
            <v>30921</v>
          </cell>
          <cell r="H1042" t="str">
            <v>Adulte Masculin 30/39 ans</v>
          </cell>
          <cell r="J1042" t="str">
            <v>06297105781</v>
          </cell>
        </row>
        <row r="1043">
          <cell r="C1043" t="str">
            <v>FE</v>
          </cell>
          <cell r="D1043" t="str">
            <v>CREPIEUX DOROTHEE</v>
          </cell>
          <cell r="E1043" t="str">
            <v>F</v>
          </cell>
          <cell r="F1043" t="str">
            <v>HENIN ETOILE CYCLISTE HENINOISE</v>
          </cell>
          <cell r="G1043">
            <v>26932</v>
          </cell>
          <cell r="H1043" t="str">
            <v>Adulte Féminin 40 ans et plus</v>
          </cell>
          <cell r="J1043" t="str">
            <v>06297068982</v>
          </cell>
        </row>
        <row r="1044">
          <cell r="C1044" t="str">
            <v>FE</v>
          </cell>
          <cell r="D1044" t="str">
            <v>DAMIENS CLOE</v>
          </cell>
          <cell r="E1044" t="str">
            <v>F</v>
          </cell>
          <cell r="F1044" t="str">
            <v>LOOS EN GOHELLE VELO CLUB LOOSSOIS</v>
          </cell>
          <cell r="G1044">
            <v>36992</v>
          </cell>
          <cell r="H1044" t="str">
            <v>Adulte Féminin 17/29 ans</v>
          </cell>
          <cell r="J1044" t="str">
            <v>06297103653</v>
          </cell>
        </row>
        <row r="1045">
          <cell r="D1045" t="str">
            <v>DASSONVILLE SEBASTIEN</v>
          </cell>
          <cell r="E1045" t="str">
            <v>M</v>
          </cell>
          <cell r="F1045" t="str">
            <v>NOEUX VELO CLUB NOEUXOIS</v>
          </cell>
          <cell r="G1045">
            <v>30126</v>
          </cell>
          <cell r="H1045" t="str">
            <v>Adulte Masculin 30/39 ans</v>
          </cell>
          <cell r="J1045" t="str">
            <v>06297059854</v>
          </cell>
        </row>
        <row r="1046">
          <cell r="D1046" t="str">
            <v>DE MULDER DAVY</v>
          </cell>
          <cell r="E1046" t="str">
            <v>M</v>
          </cell>
          <cell r="F1046" t="str">
            <v>HENIN ETOILE CYCLISTE HENINOISE</v>
          </cell>
          <cell r="G1046">
            <v>32877</v>
          </cell>
          <cell r="H1046" t="str">
            <v>Adulte Masculin 30/39 ans</v>
          </cell>
          <cell r="J1046" t="str">
            <v>06297103806</v>
          </cell>
        </row>
        <row r="1047">
          <cell r="D1047" t="str">
            <v>DE MUYNCK STEPHANE</v>
          </cell>
          <cell r="E1047" t="str">
            <v>M</v>
          </cell>
          <cell r="F1047" t="str">
            <v>HENIN ETOILE CYCLISTE HENINOISE</v>
          </cell>
          <cell r="G1047">
            <v>26165</v>
          </cell>
          <cell r="H1047" t="str">
            <v>Adulte Masculin 50/59 ans</v>
          </cell>
          <cell r="J1047" t="str">
            <v>06297084545</v>
          </cell>
        </row>
        <row r="1048">
          <cell r="C1048" t="str">
            <v>FE</v>
          </cell>
          <cell r="D1048" t="str">
            <v>DEBRIL MARINE</v>
          </cell>
          <cell r="E1048" t="str">
            <v>F</v>
          </cell>
          <cell r="F1048" t="str">
            <v>ST POL SUR TERNOISE VELO CLUB ST POLOIS</v>
          </cell>
          <cell r="G1048">
            <v>35400</v>
          </cell>
          <cell r="H1048" t="str">
            <v>Adulte Féminin 17/29 ans</v>
          </cell>
          <cell r="J1048" t="str">
            <v>06297094958</v>
          </cell>
        </row>
        <row r="1049">
          <cell r="D1049" t="str">
            <v>DECOOPMAN CEDRIC</v>
          </cell>
          <cell r="E1049" t="str">
            <v>M</v>
          </cell>
          <cell r="F1049" t="str">
            <v>HENIN ETOILE CYCLISTE HENINOISE</v>
          </cell>
          <cell r="G1049">
            <v>28530</v>
          </cell>
          <cell r="H1049" t="str">
            <v>Adulte Masculin 40/49 ans</v>
          </cell>
          <cell r="J1049" t="str">
            <v>06297054722</v>
          </cell>
        </row>
        <row r="1050">
          <cell r="D1050" t="str">
            <v>DECOOPMAN NOLAN</v>
          </cell>
          <cell r="E1050" t="str">
            <v>M</v>
          </cell>
          <cell r="F1050" t="str">
            <v>HENIN ETOILE CYCLISTE HENINOISE</v>
          </cell>
          <cell r="G1050">
            <v>40855</v>
          </cell>
          <cell r="H1050" t="str">
            <v>Jeune Masculin 9/10 ans</v>
          </cell>
        </row>
        <row r="1051">
          <cell r="D1051" t="str">
            <v>DECOTTIGNIES LUCAS</v>
          </cell>
          <cell r="E1051" t="str">
            <v>M</v>
          </cell>
          <cell r="F1051" t="str">
            <v>HENIN ETOILE CYCLISTE HENINOISE</v>
          </cell>
          <cell r="G1051">
            <v>40068</v>
          </cell>
          <cell r="H1051" t="str">
            <v>Jeune Masculin 11/12 ans</v>
          </cell>
        </row>
        <row r="1052">
          <cell r="D1052" t="str">
            <v>DEKOSTER MICKAEL</v>
          </cell>
          <cell r="E1052" t="str">
            <v>M</v>
          </cell>
          <cell r="F1052" t="str">
            <v>AGNY AMICALE LAIQUE</v>
          </cell>
          <cell r="G1052">
            <v>27074</v>
          </cell>
          <cell r="H1052" t="str">
            <v>Adulte Masculin 40/49 ans</v>
          </cell>
          <cell r="J1052" t="str">
            <v>06297069832</v>
          </cell>
        </row>
        <row r="1053">
          <cell r="D1053" t="str">
            <v>DELESCLUSE NICOLAS</v>
          </cell>
          <cell r="E1053" t="str">
            <v>M</v>
          </cell>
          <cell r="F1053" t="str">
            <v>BARLIN CERCLE LAIQUE</v>
          </cell>
          <cell r="G1053">
            <v>32628</v>
          </cell>
          <cell r="H1053" t="str">
            <v>Adulte Masculin 30/39 ans</v>
          </cell>
          <cell r="J1053" t="str">
            <v>06297103438</v>
          </cell>
        </row>
        <row r="1054">
          <cell r="D1054" t="str">
            <v>DELIERS BALTHAZAR</v>
          </cell>
          <cell r="E1054" t="str">
            <v>M</v>
          </cell>
          <cell r="F1054" t="str">
            <v>CLUB CYCLISTE D'ISBERGUES MOLINGHEM</v>
          </cell>
          <cell r="G1054">
            <v>36237</v>
          </cell>
          <cell r="H1054" t="str">
            <v>Adulte Masculin 20/29 ans</v>
          </cell>
          <cell r="J1054" t="str">
            <v>06297102212</v>
          </cell>
        </row>
        <row r="1055">
          <cell r="D1055" t="str">
            <v>DELPLACE CANDICE</v>
          </cell>
          <cell r="E1055" t="str">
            <v>F</v>
          </cell>
          <cell r="F1055" t="str">
            <v>MANQUEVILLE LILLERS CLUB CYCLISTE</v>
          </cell>
          <cell r="G1055">
            <v>41258</v>
          </cell>
          <cell r="H1055" t="str">
            <v>Jeune Féminin 9/10 ans</v>
          </cell>
        </row>
        <row r="1056">
          <cell r="D1056" t="str">
            <v>DELPLACE FLORINE</v>
          </cell>
          <cell r="E1056" t="str">
            <v>F</v>
          </cell>
          <cell r="F1056" t="str">
            <v>MANQUEVILLE LILLERS CLUB CYCLISTE</v>
          </cell>
          <cell r="G1056">
            <v>40050</v>
          </cell>
          <cell r="H1056" t="str">
            <v>Jeune Féminin 11/12 ans</v>
          </cell>
        </row>
        <row r="1057">
          <cell r="D1057" t="str">
            <v>DELPLACE SYLVIAN</v>
          </cell>
          <cell r="E1057" t="str">
            <v>M</v>
          </cell>
          <cell r="F1057" t="str">
            <v>MANQUEVILLE LILLERS CLUB CYCLISTE</v>
          </cell>
          <cell r="G1057">
            <v>28824</v>
          </cell>
          <cell r="H1057" t="str">
            <v>Adulte Masculin 40/49 ans</v>
          </cell>
          <cell r="J1057" t="str">
            <v>06204815846</v>
          </cell>
        </row>
        <row r="1058">
          <cell r="D1058" t="str">
            <v>DHAUSSY MELVIN</v>
          </cell>
          <cell r="E1058" t="str">
            <v>M</v>
          </cell>
          <cell r="F1058" t="str">
            <v>AGNY AMICALE LAIQUE</v>
          </cell>
          <cell r="G1058">
            <v>35210</v>
          </cell>
          <cell r="H1058" t="str">
            <v>Adulte Masculin 20/29 ans</v>
          </cell>
          <cell r="J1058" t="str">
            <v>06210648851</v>
          </cell>
        </row>
        <row r="1059">
          <cell r="D1059" t="str">
            <v>DMYTROW NICOLAS</v>
          </cell>
          <cell r="E1059" t="str">
            <v>M</v>
          </cell>
          <cell r="F1059" t="str">
            <v>THELUS TEAM UNIS-VERT VTT</v>
          </cell>
          <cell r="G1059">
            <v>26362</v>
          </cell>
          <cell r="H1059" t="str">
            <v>Adulte Masculin 40/49 ans</v>
          </cell>
          <cell r="J1059" t="str">
            <v>06240368462</v>
          </cell>
        </row>
        <row r="1060">
          <cell r="D1060" t="str">
            <v>DONNE PHILIPPE</v>
          </cell>
          <cell r="E1060" t="str">
            <v>M</v>
          </cell>
          <cell r="F1060" t="str">
            <v>LEFOREST CYCLO CLUB</v>
          </cell>
          <cell r="G1060">
            <v>28406</v>
          </cell>
          <cell r="H1060" t="str">
            <v>Adulte Masculin 40/49 ans</v>
          </cell>
          <cell r="J1060" t="str">
            <v>06265760676</v>
          </cell>
        </row>
        <row r="1061">
          <cell r="D1061" t="str">
            <v>DUBOIS GUILLAUME</v>
          </cell>
          <cell r="E1061" t="str">
            <v>M</v>
          </cell>
          <cell r="F1061" t="str">
            <v>BAPAUME CLUB CYCLISTE</v>
          </cell>
          <cell r="G1061">
            <v>28564</v>
          </cell>
          <cell r="H1061" t="str">
            <v>Adulte Masculin 40/49 ans</v>
          </cell>
          <cell r="J1061" t="str">
            <v>06297103889</v>
          </cell>
        </row>
        <row r="1062">
          <cell r="D1062" t="str">
            <v>DUFFROY ANTOINE</v>
          </cell>
          <cell r="E1062" t="str">
            <v>M</v>
          </cell>
          <cell r="F1062" t="str">
            <v>FLEURBAIX TEAM SHARK VTT</v>
          </cell>
          <cell r="G1062">
            <v>34582</v>
          </cell>
          <cell r="H1062" t="str">
            <v>Adulte Masculin 20/29 ans</v>
          </cell>
          <cell r="J1062" t="str">
            <v>06297015338</v>
          </cell>
        </row>
        <row r="1063">
          <cell r="D1063" t="str">
            <v>DUHAMEL ARNAUD</v>
          </cell>
          <cell r="E1063" t="str">
            <v>M</v>
          </cell>
          <cell r="F1063" t="str">
            <v>MERICOURT TEAM 2</v>
          </cell>
          <cell r="G1063">
            <v>26869</v>
          </cell>
          <cell r="H1063" t="str">
            <v>Adulte Masculin 40/49 ans</v>
          </cell>
          <cell r="J1063" t="str">
            <v>06265605486</v>
          </cell>
        </row>
        <row r="1064">
          <cell r="C1064" t="str">
            <v>FE</v>
          </cell>
          <cell r="D1064" t="str">
            <v>DUMONT LUCIE</v>
          </cell>
          <cell r="E1064" t="str">
            <v>F</v>
          </cell>
          <cell r="F1064" t="str">
            <v>CLUB CYCLISTE D'ISBERGUES MOLINGHEM</v>
          </cell>
          <cell r="G1064">
            <v>34550</v>
          </cell>
          <cell r="H1064" t="str">
            <v>Adulte Féminin 17/29 ans</v>
          </cell>
          <cell r="J1064" t="str">
            <v>06204811021</v>
          </cell>
        </row>
        <row r="1065">
          <cell r="D1065" t="str">
            <v>DUMONT OLIVIER</v>
          </cell>
          <cell r="E1065" t="str">
            <v>M</v>
          </cell>
          <cell r="F1065" t="str">
            <v>CLUB CYCLISTE D'ISBERGUES MOLINGHEM</v>
          </cell>
          <cell r="G1065">
            <v>24797</v>
          </cell>
          <cell r="H1065" t="str">
            <v>Adulte Masculin 50/59 ans</v>
          </cell>
          <cell r="J1065" t="str">
            <v>06204811020</v>
          </cell>
        </row>
        <row r="1066">
          <cell r="D1066" t="str">
            <v>DUPAS KEVIN</v>
          </cell>
          <cell r="E1066" t="str">
            <v>M</v>
          </cell>
          <cell r="F1066" t="str">
            <v>ST POL SUR TERNOISE VELO CLUB ST POLOIS</v>
          </cell>
          <cell r="G1066">
            <v>34018</v>
          </cell>
          <cell r="H1066" t="str">
            <v>Adulte Masculin 20/29 ans</v>
          </cell>
          <cell r="J1066" t="str">
            <v>06297094960</v>
          </cell>
        </row>
        <row r="1067">
          <cell r="D1067" t="str">
            <v>FARDOUX DANY</v>
          </cell>
          <cell r="E1067" t="str">
            <v>M</v>
          </cell>
          <cell r="F1067" t="str">
            <v>FLEURBAIX TEAM SHARK VTT</v>
          </cell>
          <cell r="G1067">
            <v>29144</v>
          </cell>
          <cell r="H1067" t="str">
            <v>Adulte Masculin 40/49 ans</v>
          </cell>
          <cell r="J1067" t="str">
            <v>06297037378</v>
          </cell>
        </row>
        <row r="1068">
          <cell r="D1068" t="str">
            <v>FAVIER FREDDY</v>
          </cell>
          <cell r="E1068" t="str">
            <v>M</v>
          </cell>
          <cell r="F1068" t="str">
            <v>LEFOREST CYCLO CLUB</v>
          </cell>
          <cell r="G1068">
            <v>32416</v>
          </cell>
          <cell r="H1068" t="str">
            <v>Adulte Masculin 30/39 ans</v>
          </cell>
          <cell r="J1068" t="str">
            <v>06204808296</v>
          </cell>
        </row>
        <row r="1069">
          <cell r="D1069" t="str">
            <v>FAVIER JEAN MARIE</v>
          </cell>
          <cell r="E1069" t="str">
            <v>M</v>
          </cell>
          <cell r="F1069" t="str">
            <v>LEFOREST CYCLO CLUB</v>
          </cell>
          <cell r="G1069">
            <v>26287</v>
          </cell>
          <cell r="H1069" t="str">
            <v>Adulte Masculin 50/59 ans</v>
          </cell>
          <cell r="J1069" t="str">
            <v>06204808292</v>
          </cell>
        </row>
        <row r="1070">
          <cell r="D1070" t="str">
            <v>FONTAINE BENJAMIN</v>
          </cell>
          <cell r="E1070" t="str">
            <v>M</v>
          </cell>
          <cell r="F1070" t="str">
            <v>AGNY AMICALE LAIQUE</v>
          </cell>
          <cell r="G1070">
            <v>34068</v>
          </cell>
          <cell r="H1070" t="str">
            <v>Adulte Masculin 20/29 ans</v>
          </cell>
          <cell r="J1070" t="str">
            <v>06260084562</v>
          </cell>
        </row>
        <row r="1071">
          <cell r="D1071" t="str">
            <v>FOULON RANDY</v>
          </cell>
          <cell r="E1071" t="str">
            <v>M</v>
          </cell>
          <cell r="F1071" t="str">
            <v>AGNY AMICALE LAIQUE</v>
          </cell>
          <cell r="G1071">
            <v>37368</v>
          </cell>
          <cell r="H1071" t="str">
            <v>Adulte Masculin 17/19 ans</v>
          </cell>
          <cell r="J1071" t="str">
            <v>06297042391</v>
          </cell>
        </row>
        <row r="1072">
          <cell r="D1072" t="str">
            <v>FOURNIER YOHANN</v>
          </cell>
          <cell r="E1072" t="str">
            <v>M</v>
          </cell>
          <cell r="F1072" t="str">
            <v>ST POL SUR TERNOISE VELO CLUB ST POLOIS</v>
          </cell>
          <cell r="G1072">
            <v>36639</v>
          </cell>
          <cell r="H1072" t="str">
            <v>Adulte Masculin 20/29 ans</v>
          </cell>
          <cell r="J1072" t="str">
            <v>06297096731</v>
          </cell>
        </row>
        <row r="1073">
          <cell r="D1073" t="str">
            <v>FRANCOIS TIMEO</v>
          </cell>
          <cell r="E1073" t="str">
            <v>M</v>
          </cell>
          <cell r="F1073" t="str">
            <v>LOOS EN GOHELLE VELO CLUB LOOSSOIS</v>
          </cell>
          <cell r="G1073">
            <v>41212</v>
          </cell>
          <cell r="H1073" t="str">
            <v>Jeune Masculin 9/10 ans</v>
          </cell>
        </row>
        <row r="1074">
          <cell r="D1074" t="str">
            <v>GAMAND MEYRINE</v>
          </cell>
          <cell r="E1074" t="str">
            <v>F</v>
          </cell>
          <cell r="F1074" t="str">
            <v>BAPAUME CLUB CYCLISTE</v>
          </cell>
          <cell r="G1074">
            <v>36393</v>
          </cell>
          <cell r="H1074" t="str">
            <v>Adulte Féminin 17/29 ans</v>
          </cell>
          <cell r="J1074" t="str">
            <v>06204951633</v>
          </cell>
        </row>
        <row r="1075">
          <cell r="D1075" t="str">
            <v>GAMAND QUENTIN</v>
          </cell>
          <cell r="E1075" t="str">
            <v>M</v>
          </cell>
          <cell r="F1075" t="str">
            <v>BAPAUME CLUB CYCLISTE</v>
          </cell>
          <cell r="G1075">
            <v>37083</v>
          </cell>
          <cell r="H1075" t="str">
            <v>Adulte Masculin 20/29 ans</v>
          </cell>
          <cell r="J1075" t="str">
            <v>06204951673</v>
          </cell>
        </row>
        <row r="1076">
          <cell r="C1076" t="str">
            <v>FE</v>
          </cell>
          <cell r="D1076" t="str">
            <v>GAROT LAURENCE</v>
          </cell>
          <cell r="E1076" t="str">
            <v>F</v>
          </cell>
          <cell r="F1076" t="str">
            <v>FLEURBAIX TEAM SHARK VTT</v>
          </cell>
          <cell r="G1076">
            <v>26761</v>
          </cell>
          <cell r="H1076" t="str">
            <v>Adulte Féminin 40 ans et plus</v>
          </cell>
          <cell r="J1076" t="str">
            <v>06204823312</v>
          </cell>
        </row>
        <row r="1077">
          <cell r="D1077" t="str">
            <v>GAWRONSKI MICHEL</v>
          </cell>
          <cell r="E1077" t="str">
            <v>M</v>
          </cell>
          <cell r="F1077" t="str">
            <v>AUXI LE CHATEAU VELOCE CLUB AUXILOIS</v>
          </cell>
          <cell r="G1077">
            <v>24518</v>
          </cell>
          <cell r="H1077" t="str">
            <v>Adulte Masculin 50/59 ans</v>
          </cell>
          <cell r="J1077" t="str">
            <v>06260031129</v>
          </cell>
        </row>
        <row r="1078">
          <cell r="D1078" t="str">
            <v>GHIGNET FLAVIEN</v>
          </cell>
          <cell r="E1078" t="str">
            <v>M</v>
          </cell>
          <cell r="F1078" t="str">
            <v>LOOS EN GOHELLE VELO CLUB LOOSSOIS</v>
          </cell>
          <cell r="G1078">
            <v>41068</v>
          </cell>
          <cell r="H1078" t="str">
            <v>Jeune Masculin 9/10 ans</v>
          </cell>
        </row>
        <row r="1079">
          <cell r="D1079" t="str">
            <v>GILBERT MATHIS</v>
          </cell>
          <cell r="E1079" t="str">
            <v>M</v>
          </cell>
          <cell r="F1079" t="str">
            <v>AUXI LE CHATEAU VELOCE CLUB AUXILOIS</v>
          </cell>
          <cell r="G1079">
            <v>37636</v>
          </cell>
          <cell r="H1079" t="str">
            <v>Adulte Masculin 17/19 ans</v>
          </cell>
          <cell r="J1079" t="str">
            <v>06297102214</v>
          </cell>
        </row>
        <row r="1080">
          <cell r="C1080" t="str">
            <v>FE</v>
          </cell>
          <cell r="D1080" t="str">
            <v>GILBERT VIVIANE</v>
          </cell>
          <cell r="E1080" t="str">
            <v>F</v>
          </cell>
          <cell r="F1080" t="str">
            <v>AUXI LE CHATEAU VELOCE CLUB AUXILOIS</v>
          </cell>
          <cell r="G1080">
            <v>20857</v>
          </cell>
          <cell r="H1080" t="str">
            <v>Adulte Féminin 40 ans et plus</v>
          </cell>
          <cell r="J1080" t="str">
            <v>06260056227</v>
          </cell>
        </row>
        <row r="1081">
          <cell r="D1081" t="str">
            <v>GORET JEAN LUC</v>
          </cell>
          <cell r="E1081" t="str">
            <v>M</v>
          </cell>
          <cell r="F1081" t="str">
            <v>BAPAUME CLUB CYCLISTE</v>
          </cell>
          <cell r="G1081">
            <v>21555</v>
          </cell>
          <cell r="H1081" t="str">
            <v>Adulte Masculin 60 ans et plus</v>
          </cell>
          <cell r="J1081" t="str">
            <v>06297056557</v>
          </cell>
        </row>
        <row r="1082">
          <cell r="D1082" t="str">
            <v>GUILLE CHARLES</v>
          </cell>
          <cell r="E1082" t="str">
            <v>M</v>
          </cell>
          <cell r="F1082" t="str">
            <v>ST POL SUR TERNOISE VELO CLUB ST POLOIS</v>
          </cell>
          <cell r="G1082">
            <v>24558</v>
          </cell>
          <cell r="H1082" t="str">
            <v>Adulte Masculin 50/59 ans</v>
          </cell>
          <cell r="J1082" t="str">
            <v>06297103849</v>
          </cell>
        </row>
        <row r="1083">
          <cell r="D1083" t="str">
            <v>GUILLE FLAVIE</v>
          </cell>
          <cell r="E1083" t="str">
            <v>F</v>
          </cell>
          <cell r="F1083" t="str">
            <v>ST POL SUR TERNOISE VELO CLUB ST POLOIS</v>
          </cell>
          <cell r="G1083">
            <v>37121</v>
          </cell>
          <cell r="H1083" t="str">
            <v>Adulte Féminin 17/29 ans</v>
          </cell>
          <cell r="J1083" t="str">
            <v>06297103831</v>
          </cell>
        </row>
        <row r="1084">
          <cell r="D1084" t="str">
            <v>HACHIN ARNAUD</v>
          </cell>
          <cell r="E1084" t="str">
            <v>M</v>
          </cell>
          <cell r="F1084" t="str">
            <v>BAPAUME CLUB CYCLISTE</v>
          </cell>
          <cell r="G1084">
            <v>20386</v>
          </cell>
          <cell r="H1084" t="str">
            <v>Adulte Masculin 60 ans et plus</v>
          </cell>
          <cell r="J1084" t="str">
            <v>06297055777</v>
          </cell>
        </row>
        <row r="1085">
          <cell r="D1085" t="str">
            <v>HAUW SIMON</v>
          </cell>
          <cell r="E1085" t="str">
            <v>M</v>
          </cell>
          <cell r="F1085" t="str">
            <v>BARLIN CERCLE LAIQUE</v>
          </cell>
          <cell r="G1085">
            <v>40421</v>
          </cell>
          <cell r="H1085" t="str">
            <v>Jeune Masculin 11/12 ans</v>
          </cell>
        </row>
        <row r="1086">
          <cell r="D1086" t="str">
            <v>HAVET STEPHANE</v>
          </cell>
          <cell r="E1086" t="str">
            <v>M</v>
          </cell>
          <cell r="F1086" t="str">
            <v>MANQUEVILLE LILLERS CLUB CYCLISTE</v>
          </cell>
          <cell r="G1086">
            <v>26889</v>
          </cell>
          <cell r="H1086" t="str">
            <v>Adulte Masculin 40/49 ans</v>
          </cell>
          <cell r="J1086" t="str">
            <v>06297082826</v>
          </cell>
        </row>
        <row r="1087">
          <cell r="D1087" t="str">
            <v>HELLEBOIS ALAIN</v>
          </cell>
          <cell r="E1087" t="str">
            <v>M</v>
          </cell>
          <cell r="F1087" t="str">
            <v>CLUB CYCLISTE D'ISBERGUES MOLINGHEM</v>
          </cell>
          <cell r="G1087">
            <v>23904</v>
          </cell>
          <cell r="H1087" t="str">
            <v>Adulte Masculin 50/59 ans</v>
          </cell>
          <cell r="J1087" t="str">
            <v>06240143251</v>
          </cell>
        </row>
        <row r="1088">
          <cell r="D1088" t="str">
            <v>JAULNEAU YVAN</v>
          </cell>
          <cell r="E1088" t="str">
            <v>M</v>
          </cell>
          <cell r="F1088" t="str">
            <v>BARLIN CERCLE LAIQUE</v>
          </cell>
          <cell r="G1088">
            <v>37714</v>
          </cell>
          <cell r="H1088" t="str">
            <v>Adulte Masculin 17/19 ans</v>
          </cell>
          <cell r="J1088" t="str">
            <v>06240369529</v>
          </cell>
        </row>
        <row r="1089">
          <cell r="D1089" t="str">
            <v>KOLODZIEJCZAK CHRISTIAN</v>
          </cell>
          <cell r="E1089" t="str">
            <v>M</v>
          </cell>
          <cell r="F1089" t="str">
            <v>LEFOREST CYCLO CLUB</v>
          </cell>
          <cell r="G1089">
            <v>18521</v>
          </cell>
          <cell r="H1089" t="str">
            <v>Adulte Masculin 60 ans et plus</v>
          </cell>
          <cell r="J1089" t="str">
            <v>06259125452</v>
          </cell>
        </row>
        <row r="1090">
          <cell r="D1090" t="str">
            <v>KROL DAVID</v>
          </cell>
          <cell r="E1090" t="str">
            <v>M</v>
          </cell>
          <cell r="F1090" t="str">
            <v>LEFOREST CYCLO CLUB</v>
          </cell>
          <cell r="G1090">
            <v>25451</v>
          </cell>
          <cell r="H1090" t="str">
            <v>Adulte Masculin 50/59 ans</v>
          </cell>
          <cell r="J1090" t="str">
            <v>06297082118</v>
          </cell>
        </row>
        <row r="1091">
          <cell r="C1091" t="str">
            <v>JE</v>
          </cell>
          <cell r="D1091" t="str">
            <v>LADUREAU CLÉMENT</v>
          </cell>
          <cell r="E1091" t="str">
            <v>M</v>
          </cell>
          <cell r="F1091" t="str">
            <v>LEFOREST CYCLO CLUB</v>
          </cell>
          <cell r="G1091">
            <v>38441</v>
          </cell>
          <cell r="H1091" t="str">
            <v>Jeune Masculin 15/16 ans</v>
          </cell>
          <cell r="J1091" t="str">
            <v>06297094528</v>
          </cell>
        </row>
        <row r="1092">
          <cell r="D1092" t="str">
            <v>LALAUT JEROME</v>
          </cell>
          <cell r="E1092" t="str">
            <v>M</v>
          </cell>
          <cell r="F1092" t="str">
            <v>LOOS EN GOHELLE VELO CLUB LOOSSOIS</v>
          </cell>
          <cell r="G1092">
            <v>28144</v>
          </cell>
          <cell r="H1092" t="str">
            <v>Adulte Masculin 40/49 ans</v>
          </cell>
          <cell r="J1092" t="str">
            <v>06210634695</v>
          </cell>
        </row>
        <row r="1093">
          <cell r="C1093" t="str">
            <v>JE</v>
          </cell>
          <cell r="D1093" t="str">
            <v>LAMARCHE CLARA</v>
          </cell>
          <cell r="E1093" t="str">
            <v>F</v>
          </cell>
          <cell r="F1093" t="str">
            <v>NOEUX VELO CLUB NOEUXOIS</v>
          </cell>
          <cell r="G1093">
            <v>38528</v>
          </cell>
          <cell r="H1093" t="str">
            <v>Jeune Féminin 15/16 ans</v>
          </cell>
          <cell r="J1093" t="str">
            <v>06297021112</v>
          </cell>
        </row>
        <row r="1094">
          <cell r="C1094" t="str">
            <v>FE</v>
          </cell>
          <cell r="D1094" t="str">
            <v>LANDAS PRIMEROSE</v>
          </cell>
          <cell r="E1094" t="str">
            <v>F</v>
          </cell>
          <cell r="F1094" t="str">
            <v>ANNEQUIN CYCLING TEAM</v>
          </cell>
          <cell r="G1094">
            <v>29963</v>
          </cell>
          <cell r="H1094" t="str">
            <v>Adulte Féminin 30/39 ans</v>
          </cell>
          <cell r="J1094" t="str">
            <v>06297098605</v>
          </cell>
        </row>
        <row r="1095">
          <cell r="D1095" t="str">
            <v>LANSIAU ABYGAELLE</v>
          </cell>
          <cell r="E1095" t="str">
            <v>F</v>
          </cell>
          <cell r="F1095" t="str">
            <v>HENIN ETOILE CYCLISTE HENINOISE</v>
          </cell>
          <cell r="G1095">
            <v>40853</v>
          </cell>
          <cell r="H1095" t="str">
            <v>Jeune Féminin 9/10 ans</v>
          </cell>
        </row>
        <row r="1096">
          <cell r="D1096" t="str">
            <v>LE MOULLEC LOIC</v>
          </cell>
          <cell r="E1096" t="str">
            <v>M</v>
          </cell>
          <cell r="F1096" t="str">
            <v>FLEURBAIX TEAM SHARK VTT</v>
          </cell>
          <cell r="G1096">
            <v>36004</v>
          </cell>
          <cell r="H1096" t="str">
            <v>Adulte Masculin 20/29 ans</v>
          </cell>
          <cell r="J1096" t="str">
            <v>06297094488</v>
          </cell>
        </row>
        <row r="1097">
          <cell r="D1097" t="str">
            <v>LECLERC MICHELINE</v>
          </cell>
          <cell r="E1097" t="str">
            <v>F</v>
          </cell>
          <cell r="F1097" t="str">
            <v>LEFOREST CYCLO CLUB</v>
          </cell>
          <cell r="G1097">
            <v>36562</v>
          </cell>
          <cell r="H1097" t="str">
            <v>Adulte Féminin 17/29 ans</v>
          </cell>
          <cell r="J1097" t="str">
            <v>06240368703</v>
          </cell>
        </row>
        <row r="1098">
          <cell r="D1098" t="str">
            <v>LECLERC PHILIPPE</v>
          </cell>
          <cell r="E1098" t="str">
            <v>M</v>
          </cell>
          <cell r="F1098" t="str">
            <v>LEFOREST CYCLO CLUB</v>
          </cell>
          <cell r="G1098">
            <v>20201</v>
          </cell>
          <cell r="H1098" t="str">
            <v>Adulte Masculin 60 ans et plus</v>
          </cell>
          <cell r="J1098" t="str">
            <v>06240368702</v>
          </cell>
        </row>
        <row r="1099">
          <cell r="D1099" t="str">
            <v>LECOUSTRE ANDRE</v>
          </cell>
          <cell r="E1099" t="str">
            <v>M</v>
          </cell>
          <cell r="F1099" t="str">
            <v>OUTREAU CLUB SPORTIF OUTRELOIS (C.S.O)</v>
          </cell>
          <cell r="G1099">
            <v>19348</v>
          </cell>
          <cell r="H1099" t="str">
            <v>Adulte Masculin 60 ans et plus</v>
          </cell>
          <cell r="J1099" t="str">
            <v>06297092226</v>
          </cell>
        </row>
        <row r="1100">
          <cell r="D1100" t="str">
            <v>LEFEBVRE BASTIEN</v>
          </cell>
          <cell r="E1100" t="str">
            <v>M</v>
          </cell>
          <cell r="F1100" t="str">
            <v>HENIN ETOILE CYCLISTE HENINOISE</v>
          </cell>
          <cell r="G1100">
            <v>41162</v>
          </cell>
          <cell r="H1100" t="str">
            <v>Jeune Masculin 9/10 ans</v>
          </cell>
        </row>
        <row r="1101">
          <cell r="D1101" t="str">
            <v>LEFEBVRE CAMILLE</v>
          </cell>
          <cell r="E1101" t="str">
            <v>F</v>
          </cell>
          <cell r="F1101" t="str">
            <v>HENIN ETOILE CYCLISTE HENINOISE</v>
          </cell>
          <cell r="G1101">
            <v>42142</v>
          </cell>
          <cell r="H1101"/>
        </row>
        <row r="1102">
          <cell r="D1102" t="str">
            <v>LEGRAS JEAN RAOUL</v>
          </cell>
          <cell r="E1102" t="str">
            <v>M</v>
          </cell>
          <cell r="F1102" t="str">
            <v>MANQUEVILLE LILLERS CLUB CYCLISTE</v>
          </cell>
          <cell r="G1102">
            <v>24773</v>
          </cell>
          <cell r="H1102" t="str">
            <v>Adulte Masculin 50/59 ans</v>
          </cell>
          <cell r="J1102" t="str">
            <v>06297103595</v>
          </cell>
        </row>
        <row r="1103">
          <cell r="D1103" t="str">
            <v>LEMAIRE ANTHONY</v>
          </cell>
          <cell r="E1103" t="str">
            <v>M</v>
          </cell>
          <cell r="F1103" t="str">
            <v>BAPAUME CLUB CYCLISTE</v>
          </cell>
          <cell r="G1103">
            <v>29983</v>
          </cell>
          <cell r="H1103" t="str">
            <v>Adulte Masculin 30/39 ans</v>
          </cell>
          <cell r="J1103" t="str">
            <v>06297037068</v>
          </cell>
        </row>
        <row r="1104">
          <cell r="D1104" t="str">
            <v>LEMAIRE LOUIS</v>
          </cell>
          <cell r="E1104" t="str">
            <v>M</v>
          </cell>
          <cell r="F1104" t="str">
            <v>BAPAUME CLUB CYCLISTE</v>
          </cell>
          <cell r="G1104">
            <v>41127</v>
          </cell>
          <cell r="H1104" t="str">
            <v>Jeune Masculin 9/10 ans</v>
          </cell>
        </row>
        <row r="1105">
          <cell r="C1105" t="str">
            <v>FE</v>
          </cell>
          <cell r="D1105" t="str">
            <v>LENGLIN SYLVIANE</v>
          </cell>
          <cell r="E1105" t="str">
            <v>F</v>
          </cell>
          <cell r="F1105" t="str">
            <v>LOOS EN GOHELLE VELO CLUB LOOSSOIS</v>
          </cell>
          <cell r="G1105">
            <v>22275</v>
          </cell>
          <cell r="H1105" t="str">
            <v>Adulte Féminin 40 ans et plus</v>
          </cell>
          <cell r="J1105" t="str">
            <v>06210645499</v>
          </cell>
        </row>
        <row r="1106">
          <cell r="D1106" t="str">
            <v>LEPLAN BENJAMIN</v>
          </cell>
          <cell r="E1106" t="str">
            <v>M</v>
          </cell>
          <cell r="F1106" t="str">
            <v>MERICOURT TEAM 2</v>
          </cell>
          <cell r="G1106">
            <v>32256</v>
          </cell>
          <cell r="H1106" t="str">
            <v>Adulte Masculin 30/39 ans</v>
          </cell>
          <cell r="J1106" t="str">
            <v>06297037065</v>
          </cell>
        </row>
        <row r="1107">
          <cell r="D1107" t="str">
            <v>LEQUIEN GWENAEL</v>
          </cell>
          <cell r="E1107" t="str">
            <v>M</v>
          </cell>
          <cell r="F1107" t="str">
            <v>LOOS EN GOHELLE VELO CLUB LOOSSOIS</v>
          </cell>
          <cell r="G1107">
            <v>33867</v>
          </cell>
          <cell r="H1107" t="str">
            <v>Adulte Masculin 20/29 ans</v>
          </cell>
          <cell r="J1107" t="str">
            <v>06297011803</v>
          </cell>
        </row>
        <row r="1108">
          <cell r="D1108" t="str">
            <v>LHERNAULD VICTOR</v>
          </cell>
          <cell r="E1108" t="str">
            <v>M</v>
          </cell>
          <cell r="F1108" t="str">
            <v>LOOS EN GOHELLE VELO CLUB LOOSSOIS</v>
          </cell>
          <cell r="G1108">
            <v>37806</v>
          </cell>
          <cell r="H1108" t="str">
            <v>Adulte Masculin 17/19 ans</v>
          </cell>
          <cell r="J1108" t="str">
            <v>06297106071</v>
          </cell>
        </row>
        <row r="1109">
          <cell r="D1109" t="str">
            <v>MARTIN DOCILE</v>
          </cell>
          <cell r="E1109" t="str">
            <v>M</v>
          </cell>
          <cell r="F1109" t="str">
            <v>MANQUEVILLE LILLERS CLUB CYCLISTE</v>
          </cell>
          <cell r="G1109">
            <v>28447</v>
          </cell>
          <cell r="H1109" t="str">
            <v>Adulte Masculin 40/49 ans</v>
          </cell>
          <cell r="J1109" t="str">
            <v>06297082164</v>
          </cell>
        </row>
        <row r="1110">
          <cell r="D1110" t="str">
            <v>MARTIN FABIEN</v>
          </cell>
          <cell r="E1110" t="str">
            <v>M</v>
          </cell>
          <cell r="F1110" t="str">
            <v>MANQUEVILLE LILLERS CLUB CYCLISTE</v>
          </cell>
          <cell r="G1110">
            <v>37701</v>
          </cell>
          <cell r="H1110" t="str">
            <v>Adulte Masculin 17/19 ans</v>
          </cell>
          <cell r="J1110" t="str">
            <v>06297082827</v>
          </cell>
        </row>
        <row r="1111">
          <cell r="C1111" t="str">
            <v>JE</v>
          </cell>
          <cell r="D1111" t="str">
            <v>MARTIN JUSTINE</v>
          </cell>
          <cell r="E1111" t="str">
            <v>F</v>
          </cell>
          <cell r="F1111" t="str">
            <v>MANQUEVILLE LILLERS CLUB CYCLISTE</v>
          </cell>
          <cell r="G1111">
            <v>39232</v>
          </cell>
          <cell r="H1111" t="str">
            <v>Jeune Féminin 13/14 ans</v>
          </cell>
          <cell r="J1111" t="str">
            <v>06297083853</v>
          </cell>
        </row>
        <row r="1112">
          <cell r="D1112" t="str">
            <v>MASSON JACKY</v>
          </cell>
          <cell r="E1112" t="str">
            <v>M</v>
          </cell>
          <cell r="F1112" t="str">
            <v>AUXI LE CHATEAU VELOCE CLUB AUXILOIS</v>
          </cell>
          <cell r="G1112">
            <v>22341</v>
          </cell>
          <cell r="H1112" t="str">
            <v>Adulte Masculin 60 ans et plus</v>
          </cell>
          <cell r="J1112" t="str">
            <v>06253083749</v>
          </cell>
        </row>
        <row r="1113">
          <cell r="D1113" t="str">
            <v>MENTRE ETIENNE</v>
          </cell>
          <cell r="E1113" t="str">
            <v>M</v>
          </cell>
          <cell r="F1113" t="str">
            <v>FLEURBAIX TEAM SHARK VTT</v>
          </cell>
          <cell r="G1113">
            <v>35642</v>
          </cell>
          <cell r="H1113" t="str">
            <v>Adulte Masculin 20/29 ans</v>
          </cell>
          <cell r="J1113" t="str">
            <v>06297103930</v>
          </cell>
        </row>
        <row r="1114">
          <cell r="D1114" t="str">
            <v>MORTREUX JEROME</v>
          </cell>
          <cell r="E1114" t="str">
            <v>M</v>
          </cell>
          <cell r="F1114" t="str">
            <v>CLUB CYCLISTE D'ISBERGUES MOLINGHEM</v>
          </cell>
          <cell r="G1114">
            <v>28926</v>
          </cell>
          <cell r="H1114" t="str">
            <v>Adulte Masculin 40/49 ans</v>
          </cell>
          <cell r="J1114" t="str">
            <v>06260035615</v>
          </cell>
        </row>
        <row r="1115">
          <cell r="D1115" t="str">
            <v>NOWAK FREDDY</v>
          </cell>
          <cell r="E1115" t="str">
            <v>M</v>
          </cell>
          <cell r="F1115" t="str">
            <v>LEFOREST CYCLO CLUB</v>
          </cell>
          <cell r="G1115">
            <v>25414</v>
          </cell>
          <cell r="H1115" t="str">
            <v>Adulte Masculin 50/59 ans</v>
          </cell>
          <cell r="J1115" t="str">
            <v>06297075543</v>
          </cell>
        </row>
        <row r="1116">
          <cell r="C1116" t="str">
            <v>FE</v>
          </cell>
          <cell r="D1116" t="str">
            <v>NOWAK MADDY</v>
          </cell>
          <cell r="E1116" t="str">
            <v>F</v>
          </cell>
          <cell r="F1116" t="str">
            <v>LEFOREST CYCLO CLUB</v>
          </cell>
          <cell r="G1116">
            <v>33088</v>
          </cell>
          <cell r="H1116" t="str">
            <v>Adulte Féminin 30/39 ans</v>
          </cell>
          <cell r="J1116" t="str">
            <v>06297095375</v>
          </cell>
        </row>
        <row r="1117">
          <cell r="C1117" t="str">
            <v>FE</v>
          </cell>
          <cell r="D1117" t="str">
            <v>PAYEN MATHILDE</v>
          </cell>
          <cell r="E1117" t="str">
            <v>F</v>
          </cell>
          <cell r="F1117" t="str">
            <v>AGNY AMICALE LAIQUE</v>
          </cell>
          <cell r="G1117">
            <v>36565</v>
          </cell>
          <cell r="H1117" t="str">
            <v>Adulte Féminin 17/29 ans</v>
          </cell>
          <cell r="J1117" t="str">
            <v>06297094477</v>
          </cell>
        </row>
        <row r="1118">
          <cell r="D1118" t="str">
            <v>PHILIPPE DIDIER</v>
          </cell>
          <cell r="E1118" t="str">
            <v>M</v>
          </cell>
          <cell r="F1118" t="str">
            <v>OUTREAU CLUB SPORTIF OUTRELOIS (C.S.O)</v>
          </cell>
          <cell r="G1118">
            <v>19725</v>
          </cell>
          <cell r="H1118" t="str">
            <v>Adulte Masculin 60 ans et plus</v>
          </cell>
          <cell r="J1118" t="str">
            <v>06297033444</v>
          </cell>
        </row>
        <row r="1119">
          <cell r="D1119" t="str">
            <v>PIETKA PASCAL</v>
          </cell>
          <cell r="E1119" t="str">
            <v>M</v>
          </cell>
          <cell r="F1119" t="str">
            <v>LEFOREST CYCLO CLUB</v>
          </cell>
          <cell r="G1119">
            <v>22630</v>
          </cell>
          <cell r="H1119" t="str">
            <v>Adulte Masculin 60 ans et plus</v>
          </cell>
          <cell r="J1119" t="str">
            <v>06297036055</v>
          </cell>
        </row>
        <row r="1120">
          <cell r="D1120" t="str">
            <v>POIRE JEREMY</v>
          </cell>
          <cell r="E1120" t="str">
            <v>M</v>
          </cell>
          <cell r="F1120" t="str">
            <v>HENIN ETOILE CYCLISTE HENINOISE</v>
          </cell>
          <cell r="G1120">
            <v>34800</v>
          </cell>
          <cell r="H1120" t="str">
            <v>Adulte Masculin 20/29 ans</v>
          </cell>
          <cell r="J1120" t="str">
            <v>06297019653</v>
          </cell>
        </row>
        <row r="1121">
          <cell r="D1121" t="str">
            <v>POLIN LUCAS</v>
          </cell>
          <cell r="E1121" t="str">
            <v>M</v>
          </cell>
          <cell r="F1121" t="str">
            <v>LOOS EN GOHELLE VELO CLUB LOOSSOIS</v>
          </cell>
          <cell r="G1121">
            <v>38670</v>
          </cell>
          <cell r="H1121" t="str">
            <v>Jeune Masculin 15/16 ans</v>
          </cell>
        </row>
        <row r="1122">
          <cell r="D1122" t="str">
            <v>PRUVOST CLEMENT</v>
          </cell>
          <cell r="E1122" t="str">
            <v>M</v>
          </cell>
          <cell r="F1122" t="str">
            <v>AGNY AMICALE LAIQUE</v>
          </cell>
          <cell r="G1122">
            <v>33750</v>
          </cell>
          <cell r="H1122" t="str">
            <v>Adulte Masculin 20/29 ans</v>
          </cell>
          <cell r="J1122" t="str">
            <v>06204730362</v>
          </cell>
        </row>
        <row r="1123">
          <cell r="D1123" t="str">
            <v>RENNUIT BENOIT</v>
          </cell>
          <cell r="E1123" t="str">
            <v>M</v>
          </cell>
          <cell r="F1123" t="str">
            <v>NOEUX VELO CLUB NOEUXOIS</v>
          </cell>
          <cell r="G1123">
            <v>29518</v>
          </cell>
          <cell r="H1123" t="str">
            <v>Adulte Masculin 40/49 ans</v>
          </cell>
          <cell r="J1123" t="str">
            <v>06297092249</v>
          </cell>
        </row>
        <row r="1124">
          <cell r="D1124" t="str">
            <v>RICHARD NICOLAS</v>
          </cell>
          <cell r="E1124" t="str">
            <v>M</v>
          </cell>
          <cell r="F1124" t="str">
            <v>LEFOREST CYCLO CLUB</v>
          </cell>
          <cell r="G1124">
            <v>32496</v>
          </cell>
          <cell r="H1124" t="str">
            <v>Adulte Masculin 30/39 ans</v>
          </cell>
          <cell r="J1124" t="str">
            <v>06297095154</v>
          </cell>
        </row>
        <row r="1125">
          <cell r="D1125" t="str">
            <v>RICHARD ZYCH AMANDINE</v>
          </cell>
          <cell r="E1125" t="str">
            <v>F</v>
          </cell>
          <cell r="F1125" t="str">
            <v>LEFOREST CYCLO CLUB</v>
          </cell>
          <cell r="G1125">
            <v>31859</v>
          </cell>
          <cell r="H1125" t="str">
            <v>Adulte Féminin 30/39 ans</v>
          </cell>
          <cell r="J1125" t="str">
            <v>06297095155</v>
          </cell>
        </row>
        <row r="1126">
          <cell r="D1126" t="str">
            <v>RICOUART MARC ANTOINE</v>
          </cell>
          <cell r="E1126" t="str">
            <v>M</v>
          </cell>
          <cell r="F1126" t="str">
            <v>FLEURBAIX TEAM SHARK VTT</v>
          </cell>
          <cell r="G1126">
            <v>33557</v>
          </cell>
          <cell r="H1126" t="str">
            <v>Adulte Masculin 30/39 ans</v>
          </cell>
          <cell r="J1126" t="str">
            <v>06297103931</v>
          </cell>
        </row>
        <row r="1127">
          <cell r="D1127" t="str">
            <v>ROBILLART LEANA</v>
          </cell>
          <cell r="E1127" t="str">
            <v>F</v>
          </cell>
          <cell r="F1127" t="str">
            <v>LOOS EN GOHELLE VELO CLUB LOOSSOIS</v>
          </cell>
          <cell r="G1127">
            <v>40519</v>
          </cell>
          <cell r="H1127" t="str">
            <v>Jeune Féminin 11/12 ans</v>
          </cell>
        </row>
        <row r="1128">
          <cell r="C1128" t="str">
            <v>JE</v>
          </cell>
          <cell r="D1128" t="str">
            <v>ROBILLART MAEVA</v>
          </cell>
          <cell r="E1128" t="str">
            <v>F</v>
          </cell>
          <cell r="F1128" t="str">
            <v>LOOS EN GOHELLE VELO CLUB LOOSSOIS</v>
          </cell>
          <cell r="G1128">
            <v>39652</v>
          </cell>
          <cell r="H1128" t="str">
            <v>Jeune Féminin 13/14 ans</v>
          </cell>
          <cell r="J1128" t="str">
            <v>06297094394</v>
          </cell>
        </row>
        <row r="1129">
          <cell r="D1129" t="str">
            <v>ROBILLART SOFIA</v>
          </cell>
          <cell r="E1129" t="str">
            <v>F</v>
          </cell>
          <cell r="F1129" t="str">
            <v>LOOS EN GOHELLE VELO CLUB LOOSSOIS</v>
          </cell>
          <cell r="G1129">
            <v>41152</v>
          </cell>
          <cell r="H1129" t="str">
            <v>Jeune Féminin 9/10 ans</v>
          </cell>
        </row>
        <row r="1130">
          <cell r="D1130" t="str">
            <v>ROTA YOHANN</v>
          </cell>
          <cell r="E1130" t="str">
            <v>M</v>
          </cell>
          <cell r="F1130" t="str">
            <v>MANQUEVILLE LILLERS CLUB CYCLISTE</v>
          </cell>
          <cell r="G1130">
            <v>32715</v>
          </cell>
          <cell r="H1130" t="str">
            <v>Adulte Masculin 30/39 ans</v>
          </cell>
          <cell r="J1130" t="str">
            <v>06297083854</v>
          </cell>
        </row>
        <row r="1131">
          <cell r="D1131" t="str">
            <v>ROUTIER ALEXIS</v>
          </cell>
          <cell r="E1131" t="str">
            <v>M</v>
          </cell>
          <cell r="F1131" t="str">
            <v>AGNY AMICALE LAIQUE</v>
          </cell>
          <cell r="G1131">
            <v>37280</v>
          </cell>
          <cell r="H1131" t="str">
            <v>Adulte Masculin 17/19 ans</v>
          </cell>
          <cell r="J1131" t="str">
            <v>06297070134</v>
          </cell>
        </row>
        <row r="1132">
          <cell r="C1132" t="str">
            <v>JE</v>
          </cell>
          <cell r="D1132" t="str">
            <v>ROYER BAPTISTE</v>
          </cell>
          <cell r="E1132" t="str">
            <v>M</v>
          </cell>
          <cell r="F1132" t="str">
            <v>MANQUEVILLE LILLERS CLUB CYCLISTE</v>
          </cell>
          <cell r="G1132">
            <v>39480</v>
          </cell>
          <cell r="H1132" t="str">
            <v>Jeune Masculin 13/14 ans</v>
          </cell>
          <cell r="J1132" t="str">
            <v>06297094444</v>
          </cell>
        </row>
        <row r="1133">
          <cell r="D1133" t="str">
            <v>SANGNIER MARC</v>
          </cell>
          <cell r="E1133" t="str">
            <v>M</v>
          </cell>
          <cell r="F1133" t="str">
            <v>FLEURBAIX TEAM SHARK VTT</v>
          </cell>
          <cell r="G1133">
            <v>22668</v>
          </cell>
          <cell r="H1133" t="str">
            <v>Adulte Masculin 50/59 ans</v>
          </cell>
          <cell r="J1133" t="str">
            <v>06260087673</v>
          </cell>
        </row>
        <row r="1134">
          <cell r="C1134" t="str">
            <v>JE</v>
          </cell>
          <cell r="D1134" t="str">
            <v>SART NOÉMIE</v>
          </cell>
          <cell r="E1134" t="str">
            <v>F</v>
          </cell>
          <cell r="F1134" t="str">
            <v>LOOS EN GOHELLE VELO CLUB LOOSSOIS</v>
          </cell>
          <cell r="G1134">
            <v>39189</v>
          </cell>
          <cell r="H1134" t="str">
            <v>Jeune Féminin 13/14 ans</v>
          </cell>
          <cell r="J1134" t="str">
            <v>06297094398</v>
          </cell>
        </row>
        <row r="1135">
          <cell r="D1135" t="str">
            <v>SOMMEVILLE YVES</v>
          </cell>
          <cell r="E1135" t="str">
            <v>M</v>
          </cell>
          <cell r="F1135" t="str">
            <v>CLUB CYCLISTE D'ISBERGUES MOLINGHEM</v>
          </cell>
          <cell r="G1135">
            <v>18606</v>
          </cell>
          <cell r="H1135" t="str">
            <v>Adulte Masculin 60 ans et plus</v>
          </cell>
          <cell r="J1135" t="str">
            <v>06265606426</v>
          </cell>
        </row>
        <row r="1136">
          <cell r="D1136" t="str">
            <v>TAHON SIMON</v>
          </cell>
          <cell r="E1136" t="str">
            <v>M</v>
          </cell>
          <cell r="F1136" t="str">
            <v>AGNY AMICALE LAIQUE</v>
          </cell>
          <cell r="G1136">
            <v>34966</v>
          </cell>
          <cell r="H1136" t="str">
            <v>Adulte Masculin 20/29 ans</v>
          </cell>
          <cell r="J1136" t="str">
            <v>06297085464</v>
          </cell>
        </row>
        <row r="1137">
          <cell r="D1137" t="str">
            <v>THIEBAUT MICHEL</v>
          </cell>
          <cell r="E1137" t="str">
            <v>M</v>
          </cell>
          <cell r="F1137" t="str">
            <v>BAPAUME CLUB CYCLISTE</v>
          </cell>
          <cell r="G1137">
            <v>24667</v>
          </cell>
          <cell r="H1137" t="str">
            <v>Adulte Masculin 50/59 ans</v>
          </cell>
          <cell r="J1137" t="str">
            <v>06204951629</v>
          </cell>
        </row>
        <row r="1138">
          <cell r="D1138" t="str">
            <v>TILLIER JOEL</v>
          </cell>
          <cell r="E1138" t="str">
            <v>M</v>
          </cell>
          <cell r="F1138" t="str">
            <v>BAPAUME CLUB CYCLISTE</v>
          </cell>
          <cell r="G1138">
            <v>19728</v>
          </cell>
          <cell r="H1138" t="str">
            <v>Adulte Masculin 60 ans et plus</v>
          </cell>
          <cell r="J1138" t="str">
            <v>06297042364</v>
          </cell>
        </row>
        <row r="1139">
          <cell r="D1139" t="str">
            <v>TRAUET GUILLAUME</v>
          </cell>
          <cell r="E1139" t="str">
            <v>M</v>
          </cell>
          <cell r="F1139" t="str">
            <v>BIACHE ST VAAST VELO CLUB</v>
          </cell>
          <cell r="G1139">
            <v>28658</v>
          </cell>
          <cell r="H1139" t="str">
            <v>Adulte Masculin 40/49 ans</v>
          </cell>
          <cell r="J1139" t="str">
            <v>06297053805</v>
          </cell>
        </row>
        <row r="1140">
          <cell r="D1140" t="str">
            <v>TREHOUST FRANCOIS</v>
          </cell>
          <cell r="E1140" t="str">
            <v>M</v>
          </cell>
          <cell r="F1140" t="str">
            <v>AGNY AMICALE LAIQUE</v>
          </cell>
          <cell r="G1140">
            <v>26974</v>
          </cell>
          <cell r="H1140" t="str">
            <v>Adulte Masculin 40/49 ans</v>
          </cell>
          <cell r="J1140" t="str">
            <v>06240368696</v>
          </cell>
        </row>
        <row r="1141">
          <cell r="D1141" t="str">
            <v>TRISTRAM JESSY</v>
          </cell>
          <cell r="E1141" t="str">
            <v>M</v>
          </cell>
          <cell r="F1141" t="str">
            <v>FLEURBAIX TEAM SHARK VTT</v>
          </cell>
          <cell r="G1141">
            <v>33583</v>
          </cell>
          <cell r="H1141" t="str">
            <v>Adulte Masculin 30/39 ans</v>
          </cell>
          <cell r="J1141" t="str">
            <v>06297103932</v>
          </cell>
        </row>
        <row r="1142">
          <cell r="D1142" t="str">
            <v>VANDENTORREN CEDRIC</v>
          </cell>
          <cell r="E1142" t="str">
            <v>M</v>
          </cell>
          <cell r="F1142" t="str">
            <v>MANQUEVILLE LILLERS CLUB CYCLISTE</v>
          </cell>
          <cell r="G1142">
            <v>25233</v>
          </cell>
          <cell r="H1142" t="str">
            <v>Adulte Masculin 50/59 ans</v>
          </cell>
          <cell r="J1142" t="str">
            <v>06297083855</v>
          </cell>
        </row>
        <row r="1143">
          <cell r="D1143" t="str">
            <v>VANDENTORREN MAXIME</v>
          </cell>
          <cell r="E1143" t="str">
            <v>M</v>
          </cell>
          <cell r="F1143" t="str">
            <v>ST POL SUR TERNOISE VELO CLUB ST POLOIS</v>
          </cell>
          <cell r="G1143">
            <v>34349</v>
          </cell>
          <cell r="H1143" t="str">
            <v>Adulte Masculin 20/29 ans</v>
          </cell>
          <cell r="J1143" t="str">
            <v>06297098692</v>
          </cell>
        </row>
        <row r="1144">
          <cell r="D1144" t="str">
            <v>VANGHELUWE MATHYS</v>
          </cell>
          <cell r="E1144" t="str">
            <v>M</v>
          </cell>
          <cell r="F1144" t="str">
            <v>HENIN ETOILE CYCLISTE HENINOISE</v>
          </cell>
          <cell r="G1144">
            <v>42147</v>
          </cell>
          <cell r="H1144"/>
        </row>
        <row r="1145">
          <cell r="C1145" t="str">
            <v>FE</v>
          </cell>
          <cell r="D1145" t="str">
            <v>VANOOSTHUYSE ANAIS</v>
          </cell>
          <cell r="E1145" t="str">
            <v>F</v>
          </cell>
          <cell r="F1145" t="str">
            <v>LOOS EN GOHELLE VELO CLUB LOOSSOIS</v>
          </cell>
          <cell r="G1145">
            <v>37631</v>
          </cell>
          <cell r="H1145" t="str">
            <v>Adulte Féminin 17/29 ans</v>
          </cell>
          <cell r="J1145" t="str">
            <v>06297081834</v>
          </cell>
        </row>
        <row r="1146">
          <cell r="C1146" t="str">
            <v>JE</v>
          </cell>
          <cell r="D1146" t="str">
            <v>VERHEE GAUTHIER</v>
          </cell>
          <cell r="E1146" t="str">
            <v>M</v>
          </cell>
          <cell r="F1146" t="str">
            <v>LOOS EN GOHELLE VELO CLUB LOOSSOIS</v>
          </cell>
          <cell r="G1146">
            <v>38413</v>
          </cell>
          <cell r="H1146" t="str">
            <v>Jeune Masculin 15/16 ans</v>
          </cell>
          <cell r="J1146" t="str">
            <v>06297070096</v>
          </cell>
        </row>
        <row r="1147">
          <cell r="D1147" t="str">
            <v>VERVELLE JOSE</v>
          </cell>
          <cell r="E1147" t="str">
            <v>M</v>
          </cell>
          <cell r="F1147" t="str">
            <v>AUXI LE CHATEAU VELOCE CLUB AUXILOIS</v>
          </cell>
          <cell r="G1147">
            <v>25510</v>
          </cell>
          <cell r="H1147" t="str">
            <v>Adulte Masculin 50/59 ans</v>
          </cell>
          <cell r="J1147" t="str">
            <v>06297068113</v>
          </cell>
        </row>
        <row r="1148">
          <cell r="D1148" t="str">
            <v>WARLOUZET FRANCIS</v>
          </cell>
          <cell r="E1148" t="str">
            <v>M</v>
          </cell>
          <cell r="F1148" t="str">
            <v>LOOS EN GOHELLE VELO CLUB LOOSSOIS</v>
          </cell>
          <cell r="G1148">
            <v>20323</v>
          </cell>
          <cell r="H1148" t="str">
            <v>Adulte Masculin 60 ans et plus</v>
          </cell>
          <cell r="J1148" t="str">
            <v>06204734207</v>
          </cell>
        </row>
        <row r="1149">
          <cell r="D1149" t="str">
            <v>YVART CHELSY</v>
          </cell>
          <cell r="E1149" t="str">
            <v>F</v>
          </cell>
          <cell r="F1149" t="str">
            <v>WINGLES PYRAMIDES PASSION VTT</v>
          </cell>
          <cell r="G1149">
            <v>39939</v>
          </cell>
          <cell r="H1149" t="str">
            <v>Jeune Féminin 11/12 ans</v>
          </cell>
        </row>
        <row r="1150">
          <cell r="C1150" t="str">
            <v>FE</v>
          </cell>
          <cell r="D1150" t="str">
            <v>YVART MINDY</v>
          </cell>
          <cell r="E1150" t="str">
            <v>F</v>
          </cell>
          <cell r="F1150" t="str">
            <v>WINGLES PYRAMIDES PASSION VTT</v>
          </cell>
          <cell r="G1150">
            <v>38250</v>
          </cell>
          <cell r="H1150" t="str">
            <v>Adulte Féminin 17/29 ans</v>
          </cell>
          <cell r="J1150" t="str">
            <v>06297041804</v>
          </cell>
        </row>
        <row r="1151">
          <cell r="D1151" t="str">
            <v>ZYCH ALAIN</v>
          </cell>
          <cell r="E1151" t="str">
            <v>M</v>
          </cell>
          <cell r="F1151" t="str">
            <v>LEFOREST CYCLO CLUB</v>
          </cell>
          <cell r="G1151">
            <v>21497</v>
          </cell>
          <cell r="H1151" t="str">
            <v>Adulte Masculin 60 ans et plus</v>
          </cell>
          <cell r="J1151" t="str">
            <v>06297101109</v>
          </cell>
        </row>
        <row r="1152">
          <cell r="D1152" t="str">
            <v>DUFOUR KEVIN</v>
          </cell>
          <cell r="E1152" t="str">
            <v>M</v>
          </cell>
          <cell r="F1152" t="str">
            <v>VELO CLUB DE L'ESCAUT ANZIN</v>
          </cell>
          <cell r="G1152">
            <v>33522</v>
          </cell>
          <cell r="H1152" t="str">
            <v>Adulte Masculin 30/39 ans</v>
          </cell>
          <cell r="J1152" t="str">
            <v>05999127622</v>
          </cell>
        </row>
        <row r="1153">
          <cell r="C1153" t="str">
            <v>3</v>
          </cell>
          <cell r="D1153" t="str">
            <v>BERQUEZ THEO</v>
          </cell>
          <cell r="E1153" t="str">
            <v>M</v>
          </cell>
          <cell r="F1153" t="str">
            <v>ESPOIR CYCLISTE WAMBRECHIES MARQUETTE</v>
          </cell>
          <cell r="G1153">
            <v>36909</v>
          </cell>
          <cell r="H1153" t="str">
            <v>Adulte Masculin 20/29 ans</v>
          </cell>
          <cell r="J1153" t="str">
            <v>05999127650</v>
          </cell>
        </row>
        <row r="1154">
          <cell r="D1154" t="str">
            <v>DANGLETERRE CYRIL</v>
          </cell>
          <cell r="E1154" t="str">
            <v>M</v>
          </cell>
          <cell r="F1154" t="str">
            <v>UNION SPORTIVE SAINT ANDRE</v>
          </cell>
          <cell r="G1154">
            <v>25821</v>
          </cell>
          <cell r="H1154" t="str">
            <v>Adulte Masculin 50/59 ans</v>
          </cell>
          <cell r="J1154" t="str">
            <v>05999094452</v>
          </cell>
        </row>
        <row r="1155">
          <cell r="C1155" t="str">
            <v>2</v>
          </cell>
          <cell r="D1155" t="str">
            <v>DEURBROECK KRIS</v>
          </cell>
          <cell r="E1155" t="str">
            <v>M</v>
          </cell>
          <cell r="F1155" t="str">
            <v>UNION SPORTIVE SAINT ANDRE</v>
          </cell>
          <cell r="G1155">
            <v>25036</v>
          </cell>
          <cell r="H1155" t="str">
            <v>Adulte Masculin 50/59 ans</v>
          </cell>
          <cell r="J1155" t="str">
            <v>05999067467</v>
          </cell>
        </row>
        <row r="1156">
          <cell r="D1156" t="str">
            <v>DUBOIS PHILIPPE</v>
          </cell>
          <cell r="E1156" t="str">
            <v>M</v>
          </cell>
          <cell r="F1156" t="str">
            <v>ASSOCIATION CYCLISTE DE CUINCY</v>
          </cell>
          <cell r="G1156">
            <v>21215</v>
          </cell>
          <cell r="H1156" t="str">
            <v>Adulte Masculin 60 ans et plus</v>
          </cell>
        </row>
        <row r="1157">
          <cell r="C1157" t="str">
            <v>3</v>
          </cell>
          <cell r="D1157" t="str">
            <v>LEDROLE MAXIME</v>
          </cell>
          <cell r="E1157" t="str">
            <v>M</v>
          </cell>
          <cell r="F1157" t="str">
            <v>ESPOIR CYCLISTE WAMBRECHIES MARQUETTE</v>
          </cell>
          <cell r="G1157">
            <v>33283</v>
          </cell>
          <cell r="H1157" t="str">
            <v>Adulte Masculin 30/39 ans</v>
          </cell>
          <cell r="J1157" t="str">
            <v>05999109595</v>
          </cell>
        </row>
        <row r="1158">
          <cell r="D1158" t="str">
            <v>BENOIT DOMINIQUE</v>
          </cell>
          <cell r="E1158" t="str">
            <v>M</v>
          </cell>
          <cell r="F1158" t="str">
            <v>CERCLE OLYMPIQUE MARCOING</v>
          </cell>
          <cell r="G1158">
            <v>22697</v>
          </cell>
          <cell r="H1158" t="str">
            <v>Adulte Masculin 50/59 ans</v>
          </cell>
          <cell r="J1158" t="str">
            <v>05999067452</v>
          </cell>
        </row>
        <row r="1159">
          <cell r="D1159" t="str">
            <v>CAMARO YANNICK</v>
          </cell>
          <cell r="E1159" t="str">
            <v>M</v>
          </cell>
          <cell r="F1159" t="str">
            <v>TEAM PEVELE CAREMBAULT CYCLISME</v>
          </cell>
          <cell r="G1159">
            <v>35054</v>
          </cell>
          <cell r="H1159" t="str">
            <v>Adulte Masculin 20/29 ans</v>
          </cell>
          <cell r="J1159" t="str">
            <v>05999127664</v>
          </cell>
        </row>
        <row r="1160">
          <cell r="D1160" t="str">
            <v>DUBOIS PHILIPPE</v>
          </cell>
          <cell r="E1160" t="str">
            <v>M</v>
          </cell>
          <cell r="F1160" t="str">
            <v>ASSOCIATION CYCLISTE DE CUINCY</v>
          </cell>
          <cell r="G1160">
            <v>21215</v>
          </cell>
          <cell r="H1160" t="str">
            <v>Adulte Masculin 60 ans et plus</v>
          </cell>
          <cell r="J1160" t="str">
            <v>05999111353</v>
          </cell>
        </row>
        <row r="1161">
          <cell r="D1161" t="str">
            <v>DUFOUR KEVIN</v>
          </cell>
          <cell r="E1161" t="str">
            <v>M</v>
          </cell>
          <cell r="F1161" t="str">
            <v>VELO CLUB DE L'ESCAUT ANZIN</v>
          </cell>
          <cell r="G1161">
            <v>33522</v>
          </cell>
          <cell r="H1161" t="str">
            <v>Adulte Masculin 30/39 ans</v>
          </cell>
        </row>
        <row r="1162">
          <cell r="D1162" t="str">
            <v>DANGLETERRE CYRIL</v>
          </cell>
          <cell r="E1162" t="str">
            <v>M</v>
          </cell>
          <cell r="F1162" t="str">
            <v>UNION SPORTIVE SAINT ANDRE</v>
          </cell>
          <cell r="G1162">
            <v>25821</v>
          </cell>
          <cell r="H1162" t="str">
            <v>Adulte Masculin 50/59 ans</v>
          </cell>
        </row>
        <row r="1163">
          <cell r="D1163" t="str">
            <v>DEURBROECK KRIS</v>
          </cell>
          <cell r="E1163" t="str">
            <v>M</v>
          </cell>
          <cell r="F1163" t="str">
            <v>UNION SPORTIVE SAINT ANDRE</v>
          </cell>
          <cell r="G1163">
            <v>25036</v>
          </cell>
          <cell r="H1163" t="str">
            <v>Adulte Masculin 50/59 ans</v>
          </cell>
          <cell r="J1163" t="str">
            <v>05999067467</v>
          </cell>
        </row>
        <row r="1164">
          <cell r="D1164" t="str">
            <v>BENOIT JEREMY</v>
          </cell>
          <cell r="E1164" t="str">
            <v>M</v>
          </cell>
          <cell r="F1164" t="str">
            <v>CERCLE OLYMPIQUE MARCOING</v>
          </cell>
          <cell r="G1164">
            <v>31098</v>
          </cell>
          <cell r="H1164" t="str">
            <v>Adulte Masculin 30/39 ans</v>
          </cell>
          <cell r="J1164" t="str">
            <v>05999064434</v>
          </cell>
        </row>
        <row r="1165">
          <cell r="D1165" t="str">
            <v>BASTIN JEREMY</v>
          </cell>
          <cell r="E1165" t="str">
            <v>M</v>
          </cell>
          <cell r="F1165" t="str">
            <v>CERCLE OLYMPIQUE MARCOING</v>
          </cell>
          <cell r="G1165">
            <v>32853</v>
          </cell>
          <cell r="H1165" t="str">
            <v>Adulte Masculin 30/39 ans</v>
          </cell>
          <cell r="J1165" t="str">
            <v>05999023983</v>
          </cell>
        </row>
        <row r="1166">
          <cell r="D1166" t="str">
            <v>DESUMEUR GABIN</v>
          </cell>
          <cell r="E1166" t="str">
            <v>M</v>
          </cell>
          <cell r="F1166" t="str">
            <v>VELO CLUB DE L'ESCAUT ANZIN</v>
          </cell>
          <cell r="G1166">
            <v>38889</v>
          </cell>
          <cell r="H1166" t="str">
            <v>Jeune Masculin 15/16 ans</v>
          </cell>
          <cell r="J1166" t="str">
            <v>05999016691</v>
          </cell>
        </row>
        <row r="1167">
          <cell r="D1167" t="str">
            <v>DESUMEUR MARIUS</v>
          </cell>
          <cell r="E1167" t="str">
            <v>M</v>
          </cell>
          <cell r="F1167" t="str">
            <v>VELO CLUB DE L'ESCAUT ANZIN</v>
          </cell>
          <cell r="G1167">
            <v>38889</v>
          </cell>
          <cell r="H1167" t="str">
            <v>Jeune Masculin 15/16 ans</v>
          </cell>
          <cell r="J1167" t="str">
            <v>05999016435</v>
          </cell>
        </row>
        <row r="1168">
          <cell r="D1168" t="str">
            <v>DEVOUGES THIBAULT</v>
          </cell>
          <cell r="E1168" t="str">
            <v>M</v>
          </cell>
          <cell r="F1168" t="str">
            <v>TEAM BOUSIES</v>
          </cell>
          <cell r="G1168">
            <v>38420</v>
          </cell>
          <cell r="H1168" t="str">
            <v>Jeune Masculin 15/16 ans</v>
          </cell>
          <cell r="J1168" t="str">
            <v>05999098038</v>
          </cell>
        </row>
        <row r="1169">
          <cell r="D1169" t="str">
            <v>BERQUEZ THEO</v>
          </cell>
          <cell r="E1169" t="str">
            <v>M</v>
          </cell>
          <cell r="F1169" t="str">
            <v>ESPOIR CYCLISTE WAMBRECHIES MARQUETTE</v>
          </cell>
          <cell r="G1169">
            <v>36909</v>
          </cell>
          <cell r="H1169" t="str">
            <v>Adulte Masculin 20/29 ans</v>
          </cell>
          <cell r="J1169" t="str">
            <v>05999127650</v>
          </cell>
        </row>
        <row r="1170">
          <cell r="D1170" t="str">
            <v>LEVOURC'H DAMIEN</v>
          </cell>
          <cell r="E1170" t="str">
            <v>M</v>
          </cell>
          <cell r="F1170" t="str">
            <v>MERICOURT TEAM 2</v>
          </cell>
          <cell r="G1170">
            <v>31593</v>
          </cell>
          <cell r="H1170" t="str">
            <v>Adulte Masculin 30/39 ans</v>
          </cell>
          <cell r="J1170" t="str">
            <v>06297042262</v>
          </cell>
        </row>
        <row r="1171">
          <cell r="C1171" t="str">
            <v>1</v>
          </cell>
          <cell r="D1171" t="str">
            <v>LUSTRE DAMIEN</v>
          </cell>
          <cell r="E1171" t="str">
            <v>M</v>
          </cell>
          <cell r="F1171" t="str">
            <v>MERICOURT TEAM 2</v>
          </cell>
          <cell r="G1171">
            <v>29099</v>
          </cell>
          <cell r="H1171" t="str">
            <v>Adulte Masculin 40/49 ans</v>
          </cell>
          <cell r="J1171" t="str">
            <v>06204808731</v>
          </cell>
        </row>
        <row r="1172">
          <cell r="D1172" t="str">
            <v>DELY MAEL</v>
          </cell>
          <cell r="E1172" t="str">
            <v>M</v>
          </cell>
          <cell r="F1172" t="str">
            <v>UNION CYCLISTE SOLRE LE CHATEAU</v>
          </cell>
          <cell r="G1172">
            <v>41014</v>
          </cell>
          <cell r="H1172" t="str">
            <v>Jeune Masculin 9/10 ans</v>
          </cell>
        </row>
        <row r="1173">
          <cell r="D1173" t="str">
            <v>GABEZ BAPTISTE</v>
          </cell>
          <cell r="E1173" t="str">
            <v>M</v>
          </cell>
          <cell r="F1173" t="str">
            <v>CYCLO CLUB CAMBRESIEN</v>
          </cell>
          <cell r="G1173">
            <v>37291</v>
          </cell>
          <cell r="H1173" t="str">
            <v>Adulte Masculin 17/19 ans</v>
          </cell>
          <cell r="J1173" t="str">
            <v>05999127692</v>
          </cell>
        </row>
        <row r="1174">
          <cell r="D1174" t="str">
            <v>FOUQUET FLORINE</v>
          </cell>
          <cell r="E1174" t="str">
            <v>F</v>
          </cell>
          <cell r="F1174" t="str">
            <v>TEAM LINK AND RIDE HERIN</v>
          </cell>
          <cell r="G1174">
            <v>36068</v>
          </cell>
          <cell r="H1174" t="str">
            <v>Adulte Féminin 17/29 ans</v>
          </cell>
          <cell r="J1174" t="str">
            <v>05999065110</v>
          </cell>
        </row>
        <row r="1175">
          <cell r="D1175" t="str">
            <v>DAMAGEUX RÉMI</v>
          </cell>
          <cell r="E1175" t="str">
            <v>M</v>
          </cell>
          <cell r="F1175" t="str">
            <v>U.C. CAPELLOISE FOURMIES</v>
          </cell>
          <cell r="G1175">
            <v>32307</v>
          </cell>
          <cell r="H1175" t="str">
            <v>Adulte Masculin 30/39 ans</v>
          </cell>
          <cell r="J1175" t="str">
            <v>05999127641</v>
          </cell>
        </row>
        <row r="1176">
          <cell r="D1176" t="str">
            <v>BOMBART DEVY</v>
          </cell>
          <cell r="E1176" t="str">
            <v>M</v>
          </cell>
          <cell r="F1176" t="str">
            <v>U.C. CAPELLOISE FOURMIES</v>
          </cell>
          <cell r="G1176">
            <v>30911</v>
          </cell>
          <cell r="H1176" t="str">
            <v>Adulte Masculin 30/39 ans</v>
          </cell>
          <cell r="J1176" t="str">
            <v>05999082200</v>
          </cell>
        </row>
        <row r="1177">
          <cell r="D1177" t="str">
            <v>DUBUT ALEXIS</v>
          </cell>
          <cell r="E1177" t="str">
            <v>M</v>
          </cell>
          <cell r="F1177" t="str">
            <v>UNION VELOCIPEDIQUE FOURMISIENNE</v>
          </cell>
          <cell r="G1177">
            <v>33043</v>
          </cell>
          <cell r="H1177" t="str">
            <v>Adulte Masculin 30/39 ans</v>
          </cell>
          <cell r="J1177" t="str">
            <v>05994063661</v>
          </cell>
        </row>
        <row r="1178">
          <cell r="D1178" t="str">
            <v>HAGAREL ALEXANDRE</v>
          </cell>
          <cell r="E1178" t="str">
            <v>M</v>
          </cell>
          <cell r="F1178" t="str">
            <v>EQUIPE CYCLISTE HUMMING RACING VILLERS POL</v>
          </cell>
          <cell r="G1178">
            <v>33318</v>
          </cell>
          <cell r="H1178" t="str">
            <v>Adulte Masculin 30/39 ans</v>
          </cell>
          <cell r="J1178" t="str">
            <v>05994058836</v>
          </cell>
        </row>
        <row r="1179">
          <cell r="D1179" t="str">
            <v>DEBARALLE BAPTISTE</v>
          </cell>
          <cell r="E1179" t="str">
            <v>M</v>
          </cell>
          <cell r="F1179" t="str">
            <v>VELO CLUB ROUBAIX</v>
          </cell>
          <cell r="G1179">
            <v>40933</v>
          </cell>
          <cell r="H1179" t="str">
            <v>Jeune Masculin 9/10 ans</v>
          </cell>
        </row>
        <row r="1180">
          <cell r="D1180" t="str">
            <v>HEULERS FLORIAN</v>
          </cell>
          <cell r="E1180" t="str">
            <v>M</v>
          </cell>
          <cell r="F1180" t="str">
            <v>CAMPHIN EN CAREMBAULT CYCLING TEAM</v>
          </cell>
          <cell r="G1180">
            <v>34968</v>
          </cell>
          <cell r="H1180" t="str">
            <v>Adulte Masculin 20/29 ans</v>
          </cell>
          <cell r="J1180" t="str">
            <v>05999124703</v>
          </cell>
        </row>
        <row r="1181">
          <cell r="D1181" t="str">
            <v>PIECHOWIAK ERIC</v>
          </cell>
          <cell r="E1181" t="str">
            <v>M</v>
          </cell>
          <cell r="F1181" t="str">
            <v>SAULZOIR MONTRECOURT CYCLING CLUB</v>
          </cell>
          <cell r="G1181">
            <v>22335</v>
          </cell>
          <cell r="H1181" t="str">
            <v>Adulte Masculin 60 ans et plus</v>
          </cell>
          <cell r="J1181" t="str">
            <v>05996225903</v>
          </cell>
        </row>
        <row r="1182">
          <cell r="D1182" t="str">
            <v>BRIAULT CORALIE</v>
          </cell>
          <cell r="E1182" t="str">
            <v>F</v>
          </cell>
          <cell r="F1182" t="str">
            <v>OHM CYCLISME HESDIN</v>
          </cell>
          <cell r="G1182">
            <v>35830</v>
          </cell>
          <cell r="H1182" t="str">
            <v>Adulte Féminin 17/29 ans</v>
          </cell>
          <cell r="J1182" t="str">
            <v>06297092116</v>
          </cell>
        </row>
        <row r="1183">
          <cell r="D1183" t="str">
            <v>PERRY NICOLAS</v>
          </cell>
          <cell r="E1183" t="str">
            <v>M</v>
          </cell>
          <cell r="F1183" t="str">
            <v>OHM CYCLISME HESDIN</v>
          </cell>
          <cell r="G1183">
            <v>35588</v>
          </cell>
          <cell r="H1183" t="str">
            <v>Adulte Masculin 20/29 ans</v>
          </cell>
          <cell r="J1183" t="str">
            <v>06297044101</v>
          </cell>
        </row>
        <row r="1184">
          <cell r="D1184" t="str">
            <v>LECLERCQ JULIEN</v>
          </cell>
          <cell r="E1184" t="str">
            <v>M</v>
          </cell>
          <cell r="F1184" t="str">
            <v>MERICOURT TEAM 2</v>
          </cell>
          <cell r="G1184">
            <v>33147</v>
          </cell>
          <cell r="H1184" t="str">
            <v>Adulte Masculin 30/39 ans</v>
          </cell>
          <cell r="J1184" t="str">
            <v>06204947569</v>
          </cell>
        </row>
        <row r="1185">
          <cell r="D1185" t="str">
            <v>GAUDEFROY AXEL</v>
          </cell>
          <cell r="E1185" t="str">
            <v>M</v>
          </cell>
          <cell r="F1185" t="str">
            <v>MERICOURT TEAM 2</v>
          </cell>
          <cell r="G1185">
            <v>35190</v>
          </cell>
          <cell r="H1185" t="str">
            <v>Adulte Masculin 20/29 ans</v>
          </cell>
          <cell r="J1185" t="str">
            <v>06297083836</v>
          </cell>
        </row>
        <row r="1186">
          <cell r="D1186" t="str">
            <v>FOIREST PASCAL</v>
          </cell>
          <cell r="E1186" t="str">
            <v>M</v>
          </cell>
          <cell r="F1186" t="str">
            <v>BAPAUME CLUB CYCLISTE</v>
          </cell>
          <cell r="G1186">
            <v>23195</v>
          </cell>
          <cell r="H1186" t="str">
            <v>Adulte Masculin 50/59 ans</v>
          </cell>
          <cell r="J1186" t="str">
            <v>06297093503</v>
          </cell>
        </row>
        <row r="1187">
          <cell r="D1187" t="str">
            <v>PELISSIER RAYNALD</v>
          </cell>
          <cell r="E1187" t="str">
            <v>M</v>
          </cell>
          <cell r="F1187" t="str">
            <v>BIACHE ST VAAST VELO CLUB</v>
          </cell>
          <cell r="G1187">
            <v>19553</v>
          </cell>
          <cell r="H1187" t="str">
            <v>Adulte Masculin 60 ans et plus</v>
          </cell>
          <cell r="J1187" t="str">
            <v>06297005991</v>
          </cell>
        </row>
        <row r="1188">
          <cell r="D1188" t="str">
            <v>VISSIO MATTHIEU</v>
          </cell>
          <cell r="E1188" t="str">
            <v>M</v>
          </cell>
          <cell r="F1188" t="str">
            <v>MERICOURT TEAM 2</v>
          </cell>
          <cell r="G1188">
            <v>34270</v>
          </cell>
          <cell r="H1188" t="str">
            <v>Adulte Masculin 20/29 ans</v>
          </cell>
          <cell r="J1188" t="str">
            <v>06297107051</v>
          </cell>
        </row>
        <row r="1189">
          <cell r="D1189" t="str">
            <v>FLAHAUT MARCEL</v>
          </cell>
          <cell r="E1189" t="str">
            <v>M</v>
          </cell>
          <cell r="F1189" t="str">
            <v>UNION SPORTIVE SAINT ANDRE</v>
          </cell>
          <cell r="G1189">
            <v>18299</v>
          </cell>
          <cell r="H1189" t="str">
            <v>Adulte Masculin 60 ans et plus</v>
          </cell>
        </row>
        <row r="1190">
          <cell r="D1190" t="str">
            <v>HUMSKI RÉMI</v>
          </cell>
          <cell r="E1190" t="str">
            <v>M</v>
          </cell>
          <cell r="F1190" t="str">
            <v>VELO CLUB ROUBAIX</v>
          </cell>
          <cell r="G1190">
            <v>27145</v>
          </cell>
          <cell r="H1190" t="str">
            <v>Adulte Masculin 40/49 ans</v>
          </cell>
        </row>
        <row r="1191">
          <cell r="D1191" t="str">
            <v>MEYS DAVID</v>
          </cell>
          <cell r="E1191" t="str">
            <v>M</v>
          </cell>
          <cell r="F1191" t="str">
            <v>VELO CLUB ROUBAIX</v>
          </cell>
          <cell r="G1191">
            <v>33458</v>
          </cell>
          <cell r="H1191" t="str">
            <v>Adulte Masculin 30/39 ans</v>
          </cell>
          <cell r="J1191" t="str">
            <v>05999093657</v>
          </cell>
        </row>
        <row r="1192">
          <cell r="D1192" t="str">
            <v>HURIAU BENOIT</v>
          </cell>
          <cell r="E1192" t="str">
            <v>M</v>
          </cell>
          <cell r="F1192" t="str">
            <v>ASSOCIATION CYCLISTE BELLAINGEOISE</v>
          </cell>
          <cell r="G1192">
            <v>32029</v>
          </cell>
          <cell r="H1192" t="str">
            <v>Adulte Masculin 30/39 ans</v>
          </cell>
          <cell r="J1192" t="str">
            <v>05999127699</v>
          </cell>
        </row>
        <row r="1193">
          <cell r="D1193" t="str">
            <v>SOBCZAK THEO</v>
          </cell>
          <cell r="E1193" t="str">
            <v>M</v>
          </cell>
          <cell r="F1193" t="str">
            <v>VELO CLUB SOLESMES</v>
          </cell>
          <cell r="G1193">
            <v>37585</v>
          </cell>
          <cell r="H1193" t="str">
            <v>Adulte Masculin 17/19 ans</v>
          </cell>
        </row>
        <row r="1194">
          <cell r="D1194" t="str">
            <v>LECLERCQ MAXIME</v>
          </cell>
          <cell r="E1194" t="str">
            <v>M</v>
          </cell>
          <cell r="F1194" t="str">
            <v>VELO CLUB SOLESMES</v>
          </cell>
          <cell r="G1194">
            <v>34389</v>
          </cell>
          <cell r="H1194" t="str">
            <v>Adulte Masculin 20/29 ans</v>
          </cell>
        </row>
        <row r="1195">
          <cell r="C1195" t="str">
            <v>2</v>
          </cell>
          <cell r="D1195" t="str">
            <v>JOLIS CLEMENT</v>
          </cell>
          <cell r="E1195" t="str">
            <v>M</v>
          </cell>
          <cell r="F1195" t="str">
            <v>ESPOIR CYCLISTE WAMBRECHIES MARQUETTE</v>
          </cell>
          <cell r="G1195">
            <v>38270</v>
          </cell>
          <cell r="H1195" t="str">
            <v>Adulte Masculin 17/19 ans</v>
          </cell>
        </row>
        <row r="1196">
          <cell r="C1196" t="str">
            <v>JE</v>
          </cell>
          <cell r="D1196" t="str">
            <v>CRIGNON NOE</v>
          </cell>
          <cell r="E1196" t="str">
            <v>M</v>
          </cell>
          <cell r="F1196" t="str">
            <v>CAMPHIN EN CAREMBAULT CYCLING TEAM</v>
          </cell>
          <cell r="G1196">
            <v>38711</v>
          </cell>
          <cell r="H1196" t="str">
            <v>Jeune Masculin 15/16 ans</v>
          </cell>
          <cell r="J1196" t="str">
            <v>05999026909</v>
          </cell>
        </row>
        <row r="1197">
          <cell r="C1197" t="str">
            <v>2</v>
          </cell>
          <cell r="D1197" t="str">
            <v>DUBRULE LAURENT</v>
          </cell>
          <cell r="E1197" t="str">
            <v>M</v>
          </cell>
          <cell r="F1197" t="str">
            <v>ENTENTE SPORTIVE ENFANTS DE GAYANT (ESEG) DOUAI</v>
          </cell>
          <cell r="G1197">
            <v>27801</v>
          </cell>
          <cell r="H1197" t="str">
            <v>Adulte Masculin 40/49 ans</v>
          </cell>
        </row>
        <row r="1198">
          <cell r="C1198" t="str">
            <v>JE</v>
          </cell>
          <cell r="D1198" t="str">
            <v>GOSTIAU BERDEG FAEL</v>
          </cell>
          <cell r="E1198" t="str">
            <v>M</v>
          </cell>
          <cell r="F1198" t="str">
            <v>VELO CLUB DE L'ESCAUT ANZIN</v>
          </cell>
          <cell r="G1198">
            <v>41697</v>
          </cell>
          <cell r="H1198" t="str">
            <v>Jeune Masculin 7/8 ans</v>
          </cell>
        </row>
        <row r="1199">
          <cell r="D1199" t="str">
            <v>LEFEBVRE JEAN-DANIEL</v>
          </cell>
          <cell r="E1199" t="str">
            <v>M</v>
          </cell>
          <cell r="F1199" t="str">
            <v>U.C. CAPELLOISE FOURMIES</v>
          </cell>
          <cell r="G1199">
            <v>27956</v>
          </cell>
          <cell r="H1199" t="str">
            <v>Adulte Masculin 40/49 ans</v>
          </cell>
          <cell r="J1199" t="str">
            <v>05999127702</v>
          </cell>
        </row>
        <row r="1200">
          <cell r="C1200" t="str">
            <v>JE</v>
          </cell>
          <cell r="D1200" t="str">
            <v>LEFEBVRE NATHAN</v>
          </cell>
          <cell r="E1200" t="str">
            <v>M</v>
          </cell>
          <cell r="F1200" t="str">
            <v>U.C. CAPELLOISE FOURMIES</v>
          </cell>
          <cell r="G1200">
            <v>41839</v>
          </cell>
          <cell r="H1200" t="str">
            <v>Jeune Masculin 7/8 ans</v>
          </cell>
        </row>
        <row r="1201">
          <cell r="D1201" t="str">
            <v>CANIPEL CHARLES</v>
          </cell>
          <cell r="E1201" t="str">
            <v>M</v>
          </cell>
          <cell r="F1201" t="str">
            <v>VELO CLUB SOLESMES</v>
          </cell>
          <cell r="G1201">
            <v>41072</v>
          </cell>
          <cell r="H1201" t="str">
            <v>Jeune Masculin 9/10 ans</v>
          </cell>
        </row>
        <row r="1202">
          <cell r="D1202" t="str">
            <v>LIEVIN BRUNO</v>
          </cell>
          <cell r="E1202" t="str">
            <v>M</v>
          </cell>
          <cell r="F1202" t="str">
            <v>VELO CLUB SOLESMES</v>
          </cell>
          <cell r="G1202">
            <v>27584</v>
          </cell>
          <cell r="H1202" t="str">
            <v>Adulte Masculin 40/49 ans</v>
          </cell>
        </row>
        <row r="1203">
          <cell r="D1203" t="str">
            <v>BERLAN REMY</v>
          </cell>
          <cell r="E1203" t="str">
            <v>M</v>
          </cell>
          <cell r="F1203" t="str">
            <v>MANQUEVILLE LILLERS CLUB CYCLISTE</v>
          </cell>
          <cell r="G1203">
            <v>37551</v>
          </cell>
          <cell r="H1203" t="str">
            <v>Adulte Masculin 17/19 ans</v>
          </cell>
          <cell r="J1203" t="str">
            <v>06297087022</v>
          </cell>
        </row>
        <row r="1204">
          <cell r="D1204" t="str">
            <v>FLAMENT JAMES</v>
          </cell>
          <cell r="E1204" t="str">
            <v>M</v>
          </cell>
          <cell r="F1204" t="str">
            <v>HARNES VELO CLUB HARNESIEN</v>
          </cell>
          <cell r="G1204">
            <v>33167</v>
          </cell>
          <cell r="H1204" t="str">
            <v>Adulte Masculin 30/39 ans</v>
          </cell>
          <cell r="J1204" t="str">
            <v>06266614693</v>
          </cell>
        </row>
        <row r="1205">
          <cell r="D1205" t="str">
            <v>EROUART CHARLES</v>
          </cell>
          <cell r="E1205" t="str">
            <v>M</v>
          </cell>
          <cell r="F1205" t="str">
            <v>HARNES VELO CLUB HARNESIEN</v>
          </cell>
          <cell r="G1205">
            <v>14777</v>
          </cell>
          <cell r="H1205" t="str">
            <v>Adulte Masculin 60 ans et plus</v>
          </cell>
          <cell r="J1205" t="str">
            <v>06263105939</v>
          </cell>
        </row>
        <row r="1206">
          <cell r="D1206" t="str">
            <v>GOBERT JEAN FRANCOIS</v>
          </cell>
          <cell r="E1206" t="str">
            <v>M</v>
          </cell>
          <cell r="F1206" t="str">
            <v>BIACHE ST VAAST VELO CLUB</v>
          </cell>
          <cell r="G1206">
            <v>29147</v>
          </cell>
          <cell r="H1206" t="str">
            <v>Adulte Masculin 40/49 ans</v>
          </cell>
          <cell r="J1206" t="str">
            <v>06260031180</v>
          </cell>
        </row>
        <row r="1207">
          <cell r="D1207" t="str">
            <v>LANSIAU ETHAN</v>
          </cell>
          <cell r="E1207" t="str">
            <v>M</v>
          </cell>
          <cell r="F1207" t="str">
            <v>HENIN ETOILE CYCLISTE HENINOISE</v>
          </cell>
          <cell r="G1207">
            <v>39656</v>
          </cell>
          <cell r="H1207" t="str">
            <v>Jeune Masculin 13/14 ans</v>
          </cell>
          <cell r="J1207" t="str">
            <v>06297062468</v>
          </cell>
        </row>
        <row r="1208">
          <cell r="D1208" t="str">
            <v>LANSIAU LEA</v>
          </cell>
          <cell r="E1208" t="str">
            <v>F</v>
          </cell>
          <cell r="F1208" t="str">
            <v>HENIN ETOILE CYCLISTE HENINOISE</v>
          </cell>
          <cell r="G1208">
            <v>39656</v>
          </cell>
          <cell r="H1208" t="str">
            <v>Jeune Féminin 13/14 ans</v>
          </cell>
          <cell r="J1208" t="str">
            <v>06297068003</v>
          </cell>
        </row>
        <row r="1209">
          <cell r="D1209" t="str">
            <v>MACHU PASCAL</v>
          </cell>
          <cell r="E1209" t="str">
            <v>M</v>
          </cell>
          <cell r="F1209" t="str">
            <v>AUXI LE CHATEAU VELOCE CLUB AUXILOIS</v>
          </cell>
          <cell r="G1209">
            <v>23659</v>
          </cell>
          <cell r="H1209" t="str">
            <v>Adulte Masculin 50/59 ans</v>
          </cell>
          <cell r="J1209" t="str">
            <v>06297021083</v>
          </cell>
        </row>
        <row r="1210">
          <cell r="D1210" t="str">
            <v>AMICO RUDDY</v>
          </cell>
          <cell r="E1210" t="str">
            <v>M</v>
          </cell>
          <cell r="F1210" t="str">
            <v>ETOILE CYCLISTE AUBRY DU HAINAUT</v>
          </cell>
          <cell r="G1210">
            <v>29850</v>
          </cell>
          <cell r="H1210" t="str">
            <v>Adulte Masculin 40/49 ans</v>
          </cell>
          <cell r="J1210" t="str">
            <v>05999124743</v>
          </cell>
        </row>
        <row r="1211">
          <cell r="D1211" t="str">
            <v>CRUPPE KYLIAN</v>
          </cell>
          <cell r="E1211" t="str">
            <v>M</v>
          </cell>
          <cell r="F1211" t="str">
            <v>BEUVRY CLUB LEO LAGRANGE</v>
          </cell>
          <cell r="G1211">
            <v>38067</v>
          </cell>
          <cell r="H1211" t="str">
            <v>Adulte Masculin 17/19 ans</v>
          </cell>
          <cell r="J1211" t="str">
            <v>06297031663</v>
          </cell>
        </row>
        <row r="1212">
          <cell r="D1212" t="str">
            <v>DUBOIS DONOVAN</v>
          </cell>
          <cell r="E1212" t="str">
            <v>M</v>
          </cell>
          <cell r="F1212" t="str">
            <v>AUXI LE CHATEAU VELOCE CLUB AUXILOIS</v>
          </cell>
          <cell r="G1212">
            <v>32332</v>
          </cell>
          <cell r="H1212" t="str">
            <v>Adulte Masculin 30/39 ans</v>
          </cell>
          <cell r="J1212" t="str">
            <v>06297107505</v>
          </cell>
        </row>
        <row r="1213">
          <cell r="D1213" t="str">
            <v>PEQUIGNOT CLEMENT</v>
          </cell>
          <cell r="E1213" t="str">
            <v>M</v>
          </cell>
          <cell r="F1213" t="str">
            <v>VELO CLUB DE L'ESCAUT ANZIN</v>
          </cell>
          <cell r="G1213">
            <v>37072</v>
          </cell>
          <cell r="H1213" t="str">
            <v>Adulte Masculin 20/29 ans</v>
          </cell>
          <cell r="J1213" t="str">
            <v>05999117360</v>
          </cell>
        </row>
        <row r="1214">
          <cell r="D1214" t="str">
            <v>MARCAILLE CYRILLE</v>
          </cell>
          <cell r="E1214" t="str">
            <v>M</v>
          </cell>
          <cell r="F1214" t="str">
            <v>CLUB CYCLISTE THUN ST MARTIN</v>
          </cell>
          <cell r="G1214">
            <v>28373</v>
          </cell>
          <cell r="H1214" t="str">
            <v>Adulte Masculin 40/49 ans</v>
          </cell>
          <cell r="J1214" t="str">
            <v>05999085189</v>
          </cell>
        </row>
        <row r="1215">
          <cell r="C1215" t="str">
            <v>3</v>
          </cell>
          <cell r="D1215" t="str">
            <v>CALIPPE THOMAS</v>
          </cell>
          <cell r="E1215" t="str">
            <v>M</v>
          </cell>
          <cell r="F1215" t="str">
            <v>CLUB CYCLISTE THUN ST MARTIN</v>
          </cell>
          <cell r="G1215">
            <v>35987</v>
          </cell>
          <cell r="H1215" t="str">
            <v>Adulte Masculin 20/29 ans</v>
          </cell>
          <cell r="J1215" t="str">
            <v>05999084953</v>
          </cell>
        </row>
        <row r="1216">
          <cell r="D1216" t="str">
            <v>DELEBARRE JEROME</v>
          </cell>
          <cell r="E1216" t="str">
            <v>M</v>
          </cell>
          <cell r="F1216" t="str">
            <v>BEUVRY CLUB LEO LAGRANGE</v>
          </cell>
          <cell r="G1216">
            <v>30063</v>
          </cell>
          <cell r="H1216" t="str">
            <v>Adulte Masculin 30/39 ans</v>
          </cell>
          <cell r="J1216" t="str">
            <v>06297016103</v>
          </cell>
        </row>
        <row r="1217">
          <cell r="C1217" t="str">
            <v>3</v>
          </cell>
          <cell r="D1217" t="str">
            <v>WACH ERIC</v>
          </cell>
          <cell r="E1217" t="str">
            <v>M</v>
          </cell>
          <cell r="F1217" t="str">
            <v>BEUVRY CLUB LEO LAGRANGE</v>
          </cell>
          <cell r="G1217">
            <v>23361</v>
          </cell>
          <cell r="H1217" t="str">
            <v>Adulte Masculin 50/59 ans</v>
          </cell>
          <cell r="J1217" t="str">
            <v>06240363982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2">
          <cell r="B2" t="str">
            <v>AINI ISSAM</v>
          </cell>
          <cell r="C2">
            <v>43843</v>
          </cell>
          <cell r="D2" t="str">
            <v>1</v>
          </cell>
          <cell r="E2" t="str">
            <v>AINI ISSAM</v>
          </cell>
          <cell r="F2" t="str">
            <v>M</v>
          </cell>
          <cell r="G2" t="str">
            <v>ENTENTE CYCLISTE DE FONTAINE AU BOIS</v>
          </cell>
          <cell r="H2">
            <v>36400</v>
          </cell>
          <cell r="I2" t="str">
            <v>Adulte Masculin 20/29 ans</v>
          </cell>
          <cell r="J2" t="str">
            <v>2020</v>
          </cell>
          <cell r="K2" t="str">
            <v>05994063020</v>
          </cell>
        </row>
        <row r="3">
          <cell r="B3" t="str">
            <v>AINI KARIM</v>
          </cell>
          <cell r="C3">
            <v>43851</v>
          </cell>
          <cell r="D3" t="str">
            <v>4-A</v>
          </cell>
          <cell r="E3" t="str">
            <v>AINI KARIM</v>
          </cell>
          <cell r="F3" t="str">
            <v>M</v>
          </cell>
          <cell r="G3" t="str">
            <v>NEW TEAM MAULDE</v>
          </cell>
          <cell r="H3">
            <v>35467</v>
          </cell>
          <cell r="I3" t="str">
            <v>Adulte Masculin 20/29 ans</v>
          </cell>
          <cell r="J3" t="str">
            <v>2020</v>
          </cell>
          <cell r="K3" t="str">
            <v>05994063019</v>
          </cell>
        </row>
        <row r="4">
          <cell r="B4" t="str">
            <v>ALBERTINI CLEYBI</v>
          </cell>
          <cell r="C4">
            <v>43879</v>
          </cell>
          <cell r="D4" t="str">
            <v>JE</v>
          </cell>
          <cell r="E4" t="str">
            <v>ALBERTINI CLEYBI</v>
          </cell>
          <cell r="F4" t="str">
            <v>F</v>
          </cell>
          <cell r="G4" t="str">
            <v>VELO CLUB UNION HALLUIN</v>
          </cell>
          <cell r="H4">
            <v>41108</v>
          </cell>
          <cell r="I4"/>
          <cell r="J4" t="str">
            <v>2020</v>
          </cell>
          <cell r="K4" t="str">
            <v>05999122236</v>
          </cell>
        </row>
        <row r="5">
          <cell r="B5" t="str">
            <v>ALBERTINI LUDOVIC</v>
          </cell>
          <cell r="C5">
            <v>43851</v>
          </cell>
          <cell r="D5" t="str">
            <v>2</v>
          </cell>
          <cell r="E5" t="str">
            <v>ALBERTINI LUDOVIC</v>
          </cell>
          <cell r="F5" t="str">
            <v>M</v>
          </cell>
          <cell r="G5" t="str">
            <v>VELO CLUB UNION HALLUIN</v>
          </cell>
          <cell r="H5">
            <v>28315</v>
          </cell>
          <cell r="I5" t="str">
            <v>Adulte Masculin 40/49 ans</v>
          </cell>
          <cell r="J5" t="str">
            <v>2020</v>
          </cell>
          <cell r="K5" t="str">
            <v>05994046793</v>
          </cell>
        </row>
        <row r="6">
          <cell r="B6" t="str">
            <v>ALDEBERT ARNAUD</v>
          </cell>
          <cell r="C6">
            <v>43857</v>
          </cell>
          <cell r="D6" t="str">
            <v>3</v>
          </cell>
          <cell r="E6" t="str">
            <v>ALDEBERT ARNAUD</v>
          </cell>
          <cell r="F6" t="str">
            <v>M</v>
          </cell>
          <cell r="G6" t="str">
            <v>UNION SPORTIVE VALENCIENNES MARLY</v>
          </cell>
          <cell r="H6">
            <v>27215</v>
          </cell>
          <cell r="I6" t="str">
            <v>Adulte Masculin 40/49 ans</v>
          </cell>
          <cell r="J6" t="str">
            <v>2020</v>
          </cell>
          <cell r="K6" t="str">
            <v>05999087674</v>
          </cell>
        </row>
        <row r="7">
          <cell r="B7" t="str">
            <v>ALDEBERT MATTHIAS</v>
          </cell>
          <cell r="C7">
            <v>43867</v>
          </cell>
          <cell r="D7" t="str">
            <v>JE</v>
          </cell>
          <cell r="E7" t="str">
            <v>ALDEBERT MATTHIAS</v>
          </cell>
          <cell r="F7" t="str">
            <v>M</v>
          </cell>
          <cell r="G7" t="str">
            <v>GAZ ELEC CLUB DE DOUAI</v>
          </cell>
          <cell r="H7">
            <v>38238</v>
          </cell>
          <cell r="I7" t="str">
            <v>Jeune Masculin 15/16 ans</v>
          </cell>
          <cell r="J7" t="str">
            <v>2020</v>
          </cell>
          <cell r="K7" t="str">
            <v>05999040596</v>
          </cell>
        </row>
        <row r="8">
          <cell r="B8" t="str">
            <v>ALEXANDRE ABBY</v>
          </cell>
          <cell r="C8">
            <v>43865</v>
          </cell>
          <cell r="D8" t="str">
            <v>JE</v>
          </cell>
          <cell r="E8" t="str">
            <v>ALEXANDRE ABBY</v>
          </cell>
          <cell r="F8" t="str">
            <v>F</v>
          </cell>
          <cell r="G8" t="str">
            <v>VELO CLUB SOLESMES</v>
          </cell>
          <cell r="H8">
            <v>41100</v>
          </cell>
          <cell r="I8"/>
          <cell r="J8" t="str">
            <v>2020</v>
          </cell>
          <cell r="K8" t="str">
            <v>05999105842</v>
          </cell>
        </row>
        <row r="9">
          <cell r="B9" t="str">
            <v>ALEXANDRE GREGORY</v>
          </cell>
          <cell r="C9">
            <v>43865</v>
          </cell>
          <cell r="D9" t="str">
            <v>2</v>
          </cell>
          <cell r="E9" t="str">
            <v>ALEXANDRE GREGORY</v>
          </cell>
          <cell r="F9" t="str">
            <v>M</v>
          </cell>
          <cell r="G9" t="str">
            <v>VELO CLUB SOLESMES</v>
          </cell>
          <cell r="H9">
            <v>29812</v>
          </cell>
          <cell r="I9" t="str">
            <v>Adulte Masculin 30/39 ans</v>
          </cell>
          <cell r="J9" t="str">
            <v>2020</v>
          </cell>
          <cell r="K9" t="str">
            <v>05999081763</v>
          </cell>
        </row>
        <row r="10">
          <cell r="B10" t="str">
            <v>ALEXANDRE LONY</v>
          </cell>
          <cell r="C10">
            <v>43843</v>
          </cell>
          <cell r="D10" t="str">
            <v>JE</v>
          </cell>
          <cell r="E10" t="str">
            <v>ALEXANDRE LONY</v>
          </cell>
          <cell r="F10" t="str">
            <v>M</v>
          </cell>
          <cell r="G10" t="str">
            <v>VELO CLUB SOLESMES</v>
          </cell>
          <cell r="H10">
            <v>40456</v>
          </cell>
          <cell r="I10" t="str">
            <v>Jeune Masculin 9/10 ans</v>
          </cell>
          <cell r="J10" t="str">
            <v>2020</v>
          </cell>
          <cell r="K10" t="str">
            <v>05999105841</v>
          </cell>
        </row>
        <row r="11">
          <cell r="B11" t="str">
            <v>ALLOY LOUIS</v>
          </cell>
          <cell r="C11">
            <v>43867</v>
          </cell>
          <cell r="D11" t="str">
            <v>JE</v>
          </cell>
          <cell r="E11" t="str">
            <v>ALLOY LOUIS</v>
          </cell>
          <cell r="F11" t="str">
            <v>M</v>
          </cell>
          <cell r="G11" t="str">
            <v>GAZ ELEC CLUB DE DOUAI</v>
          </cell>
          <cell r="H11">
            <v>39939</v>
          </cell>
          <cell r="I11" t="str">
            <v>Jeune Masculin 11/12 ans</v>
          </cell>
          <cell r="J11" t="str">
            <v>2020</v>
          </cell>
          <cell r="K11" t="str">
            <v>05999093840</v>
          </cell>
        </row>
        <row r="12">
          <cell r="B12" t="str">
            <v>AMIOT YOANN</v>
          </cell>
          <cell r="C12">
            <v>43835</v>
          </cell>
          <cell r="D12" t="str">
            <v>3</v>
          </cell>
          <cell r="E12" t="str">
            <v>AMIOT YOANN</v>
          </cell>
          <cell r="F12" t="str">
            <v>M</v>
          </cell>
          <cell r="G12" t="str">
            <v>SAULZOIR MONTRECOURT CYCLING CLUB</v>
          </cell>
          <cell r="H12">
            <v>33621</v>
          </cell>
          <cell r="I12" t="str">
            <v>Adulte Masculin 20/29 ans</v>
          </cell>
          <cell r="J12" t="str">
            <v>2020</v>
          </cell>
          <cell r="K12" t="str">
            <v>05999065715</v>
          </cell>
        </row>
        <row r="13">
          <cell r="B13" t="str">
            <v>ANDERLINI NICOLAS</v>
          </cell>
          <cell r="C13">
            <v>43857</v>
          </cell>
          <cell r="D13" t="str">
            <v>1</v>
          </cell>
          <cell r="E13" t="str">
            <v>ANDERLINI NICOLAS</v>
          </cell>
          <cell r="F13" t="str">
            <v>M</v>
          </cell>
          <cell r="G13" t="str">
            <v>CYCLING TEAM INFOBIKE BAVAY</v>
          </cell>
          <cell r="H13">
            <v>31278</v>
          </cell>
          <cell r="I13" t="str">
            <v>Adulte Masculin 30/39 ans</v>
          </cell>
          <cell r="J13" t="str">
            <v>2020</v>
          </cell>
          <cell r="K13" t="str">
            <v>05999023980</v>
          </cell>
        </row>
        <row r="14">
          <cell r="B14" t="str">
            <v>ANTON LUDOVIC</v>
          </cell>
          <cell r="C14">
            <v>43851</v>
          </cell>
          <cell r="D14" t="str">
            <v>1</v>
          </cell>
          <cell r="E14" t="str">
            <v>ANTON LUDOVIC</v>
          </cell>
          <cell r="F14" t="str">
            <v>M</v>
          </cell>
          <cell r="G14" t="str">
            <v>NEW TEAM MAULDE</v>
          </cell>
          <cell r="H14">
            <v>33236</v>
          </cell>
          <cell r="I14" t="str">
            <v>Adulte Masculin 30/39 ans</v>
          </cell>
          <cell r="J14" t="str">
            <v>2020</v>
          </cell>
          <cell r="K14" t="str">
            <v>05999023281</v>
          </cell>
        </row>
        <row r="15">
          <cell r="B15" t="str">
            <v>ARDHUIN JEROME</v>
          </cell>
          <cell r="C15">
            <v>43840</v>
          </cell>
          <cell r="D15" t="str">
            <v>1</v>
          </cell>
          <cell r="E15" t="str">
            <v>ARDHUIN JEROME</v>
          </cell>
          <cell r="F15" t="str">
            <v>M</v>
          </cell>
          <cell r="G15" t="str">
            <v>ENTENTE CYCLISTE DE FONTAINE AU BOIS</v>
          </cell>
          <cell r="H15">
            <v>28545</v>
          </cell>
          <cell r="I15" t="str">
            <v>Adulte Masculin 40/49 ans</v>
          </cell>
          <cell r="J15" t="str">
            <v>2020</v>
          </cell>
          <cell r="K15" t="str">
            <v>05999068493</v>
          </cell>
        </row>
        <row r="16">
          <cell r="B16" t="str">
            <v>ART FREDDY</v>
          </cell>
          <cell r="C16">
            <v>43835</v>
          </cell>
          <cell r="D16" t="str">
            <v>2</v>
          </cell>
          <cell r="E16" t="str">
            <v>ART FREDDY</v>
          </cell>
          <cell r="F16" t="str">
            <v>M</v>
          </cell>
          <cell r="G16" t="str">
            <v>CYCLO CLUB ORCHIES</v>
          </cell>
          <cell r="H16">
            <v>22926</v>
          </cell>
          <cell r="I16" t="str">
            <v>Adulte Masculin 50/59 ans</v>
          </cell>
          <cell r="J16" t="str">
            <v>2020</v>
          </cell>
          <cell r="K16" t="str">
            <v>05996216582</v>
          </cell>
        </row>
        <row r="17">
          <cell r="B17" t="str">
            <v>AUSSENS JEAN YVES</v>
          </cell>
          <cell r="C17">
            <v>43857</v>
          </cell>
          <cell r="D17" t="str">
            <v>3</v>
          </cell>
          <cell r="E17" t="str">
            <v>AUSSENS JEAN YVES</v>
          </cell>
          <cell r="F17" t="str">
            <v>M</v>
          </cell>
          <cell r="G17" t="str">
            <v>CYCLING TEAM INFOBIKE BAVAY</v>
          </cell>
          <cell r="H17">
            <v>28362</v>
          </cell>
          <cell r="I17" t="str">
            <v>Adulte Masculin 40/49 ans</v>
          </cell>
          <cell r="J17" t="str">
            <v>2020</v>
          </cell>
          <cell r="K17" t="str">
            <v>05999084893</v>
          </cell>
        </row>
        <row r="18">
          <cell r="B18" t="str">
            <v>AUVRAY LOIC</v>
          </cell>
          <cell r="C18">
            <v>43843</v>
          </cell>
          <cell r="D18" t="str">
            <v>3</v>
          </cell>
          <cell r="E18" t="str">
            <v>AUVRAY LOIC</v>
          </cell>
          <cell r="F18" t="str">
            <v>M</v>
          </cell>
          <cell r="G18" t="str">
            <v>T.C.S.P. 59 - FERRIERE LA GRANDE</v>
          </cell>
          <cell r="H18">
            <v>28950</v>
          </cell>
          <cell r="I18" t="str">
            <v>Adulte Masculin 40/49 ans</v>
          </cell>
          <cell r="J18" t="str">
            <v>2020</v>
          </cell>
          <cell r="K18" t="str">
            <v>05999068425</v>
          </cell>
        </row>
        <row r="19">
          <cell r="B19" t="str">
            <v>BAELE ROMAIN</v>
          </cell>
          <cell r="C19">
            <v>43887</v>
          </cell>
          <cell r="D19" t="str">
            <v>1</v>
          </cell>
          <cell r="E19" t="str">
            <v>BAELE ROMAIN</v>
          </cell>
          <cell r="F19" t="str">
            <v>M</v>
          </cell>
          <cell r="G19" t="str">
            <v>CERCLE OLYMPIQUE MARCOING</v>
          </cell>
          <cell r="H19">
            <v>28439</v>
          </cell>
          <cell r="I19" t="str">
            <v>Adulte Masculin 40/49 ans</v>
          </cell>
          <cell r="J19" t="str">
            <v>2020</v>
          </cell>
          <cell r="K19" t="str">
            <v>05999012881</v>
          </cell>
        </row>
        <row r="20">
          <cell r="B20" t="str">
            <v>BAFCOP ERIC</v>
          </cell>
          <cell r="C20">
            <v>43834</v>
          </cell>
          <cell r="D20" t="str">
            <v>3</v>
          </cell>
          <cell r="E20" t="str">
            <v>BAFCOP ERIC</v>
          </cell>
          <cell r="F20" t="str">
            <v>M</v>
          </cell>
          <cell r="G20" t="str">
            <v>AS HELLEMMES CYCLISME</v>
          </cell>
          <cell r="H20">
            <v>25085</v>
          </cell>
          <cell r="I20" t="str">
            <v>Adulte Masculin 50/59 ans</v>
          </cell>
          <cell r="J20" t="str">
            <v>2020</v>
          </cell>
          <cell r="K20" t="str">
            <v>05963119626</v>
          </cell>
        </row>
        <row r="21">
          <cell r="B21" t="str">
            <v>BAILLEUL CYRINE</v>
          </cell>
          <cell r="C21">
            <v>43846</v>
          </cell>
          <cell r="D21" t="str">
            <v>JE</v>
          </cell>
          <cell r="E21" t="str">
            <v>BAILLEUL CYRINE</v>
          </cell>
          <cell r="F21" t="str">
            <v>F</v>
          </cell>
          <cell r="G21" t="str">
            <v>ETOILE CYCLISTE TOURCOING</v>
          </cell>
          <cell r="H21">
            <v>38760</v>
          </cell>
          <cell r="I21" t="str">
            <v>Jeune Féminin 13/14 ans</v>
          </cell>
          <cell r="J21" t="str">
            <v>2020</v>
          </cell>
          <cell r="K21" t="str">
            <v>05999056792</v>
          </cell>
        </row>
        <row r="22">
          <cell r="B22" t="str">
            <v>BAILLEUL GREGORY</v>
          </cell>
          <cell r="C22">
            <v>43851</v>
          </cell>
          <cell r="D22" t="str">
            <v>3</v>
          </cell>
          <cell r="E22" t="str">
            <v>BAILLEUL GREGORY</v>
          </cell>
          <cell r="F22" t="str">
            <v>M</v>
          </cell>
          <cell r="G22" t="str">
            <v>ETOILE CYCLISTE TOURCOING</v>
          </cell>
          <cell r="H22">
            <v>27730</v>
          </cell>
          <cell r="I22" t="str">
            <v>Adulte Masculin 40/49 ans</v>
          </cell>
          <cell r="J22" t="str">
            <v>2020</v>
          </cell>
          <cell r="K22" t="str">
            <v>05994046792</v>
          </cell>
        </row>
        <row r="23">
          <cell r="B23" t="str">
            <v>BALAVOINE ALEXIS</v>
          </cell>
          <cell r="C23">
            <v>43857</v>
          </cell>
          <cell r="D23" t="str">
            <v>3</v>
          </cell>
          <cell r="E23" t="str">
            <v>BALAVOINE ALEXIS</v>
          </cell>
          <cell r="F23" t="str">
            <v>M</v>
          </cell>
          <cell r="G23" t="str">
            <v>CLUB DES SUPPORTERS CYCLISTES FERRIEROIS</v>
          </cell>
          <cell r="H23">
            <v>36996</v>
          </cell>
          <cell r="I23" t="str">
            <v>Adulte Masculin 17/19 ans</v>
          </cell>
          <cell r="J23" t="str">
            <v>2020</v>
          </cell>
          <cell r="K23" t="str">
            <v>05999028477</v>
          </cell>
        </row>
        <row r="24">
          <cell r="B24" t="str">
            <v>BALEN HERVE</v>
          </cell>
          <cell r="C24">
            <v>43851</v>
          </cell>
          <cell r="D24" t="str">
            <v>2</v>
          </cell>
          <cell r="E24" t="str">
            <v>BALEN HERVE</v>
          </cell>
          <cell r="F24" t="str">
            <v>M</v>
          </cell>
          <cell r="G24" t="str">
            <v>ETOILE CYCLISTE TOURCOING</v>
          </cell>
          <cell r="H24">
            <v>24362</v>
          </cell>
          <cell r="I24" t="str">
            <v>Adulte Masculin 50/59 ans</v>
          </cell>
          <cell r="J24" t="str">
            <v>2020</v>
          </cell>
          <cell r="K24" t="str">
            <v>05999062947</v>
          </cell>
        </row>
        <row r="25">
          <cell r="B25" t="str">
            <v>BALEN TOM</v>
          </cell>
          <cell r="C25">
            <v>43851</v>
          </cell>
          <cell r="D25" t="str">
            <v>2</v>
          </cell>
          <cell r="E25" t="str">
            <v>BALEN TOM</v>
          </cell>
          <cell r="F25" t="str">
            <v>M</v>
          </cell>
          <cell r="G25" t="str">
            <v>ETOILE CYCLISTE TOURCOING</v>
          </cell>
          <cell r="H25">
            <v>36297</v>
          </cell>
          <cell r="I25" t="str">
            <v>Adulte Masculin 20/29 ans</v>
          </cell>
          <cell r="J25" t="str">
            <v>2020</v>
          </cell>
          <cell r="K25" t="str">
            <v>05999062946</v>
          </cell>
        </row>
        <row r="26">
          <cell r="B26" t="str">
            <v>BAQUE JEAN MICHEL</v>
          </cell>
          <cell r="C26">
            <v>43870</v>
          </cell>
          <cell r="D26" t="str">
            <v>3</v>
          </cell>
          <cell r="E26" t="str">
            <v>BAQUE JEAN MICHEL</v>
          </cell>
          <cell r="F26" t="str">
            <v>M</v>
          </cell>
          <cell r="G26" t="str">
            <v>CLUB CYCLISTE VERLINGHEM</v>
          </cell>
          <cell r="H26">
            <v>24984</v>
          </cell>
          <cell r="I26" t="str">
            <v>Adulte Masculin 50/59 ans</v>
          </cell>
          <cell r="J26" t="str">
            <v>2020</v>
          </cell>
          <cell r="K26" t="str">
            <v>05999025741</v>
          </cell>
        </row>
        <row r="27">
          <cell r="B27" t="str">
            <v>BARALLE CLAUDE</v>
          </cell>
          <cell r="C27">
            <v>43845</v>
          </cell>
          <cell r="D27" t="str">
            <v>3</v>
          </cell>
          <cell r="E27" t="str">
            <v>BARALLE CLAUDE</v>
          </cell>
          <cell r="F27" t="str">
            <v>M</v>
          </cell>
          <cell r="G27" t="str">
            <v>CYCLO CLUB CAMBRESIEN</v>
          </cell>
          <cell r="H27">
            <v>24718</v>
          </cell>
          <cell r="I27" t="str">
            <v>Adulte Masculin 50/59 ans</v>
          </cell>
          <cell r="J27" t="str">
            <v>2020</v>
          </cell>
          <cell r="K27" t="str">
            <v>05999020383</v>
          </cell>
        </row>
        <row r="28">
          <cell r="B28" t="str">
            <v>BARBIEUX FRANCK</v>
          </cell>
          <cell r="C28">
            <v>43857</v>
          </cell>
          <cell r="D28" t="str">
            <v>4-A</v>
          </cell>
          <cell r="E28" t="str">
            <v>BARBIEUX FRANCK</v>
          </cell>
          <cell r="F28" t="str">
            <v>M</v>
          </cell>
          <cell r="G28" t="str">
            <v>UNION SPORTIVE VALENCIENNES MARLY</v>
          </cell>
          <cell r="H28">
            <v>30453</v>
          </cell>
          <cell r="I28" t="str">
            <v>Adulte Masculin 30/39 ans</v>
          </cell>
          <cell r="J28" t="str">
            <v>2020</v>
          </cell>
          <cell r="K28" t="str">
            <v>05999056992</v>
          </cell>
        </row>
        <row r="29">
          <cell r="B29" t="str">
            <v>BARBIEUX JEREMY</v>
          </cell>
          <cell r="C29">
            <v>43887</v>
          </cell>
          <cell r="D29" t="str">
            <v>3</v>
          </cell>
          <cell r="E29" t="str">
            <v>BARBIEUX JEREMY</v>
          </cell>
          <cell r="F29" t="str">
            <v>M</v>
          </cell>
          <cell r="G29" t="str">
            <v>ENTENTE CYCLISTE FACHES-THUMESNIL RONCHIN</v>
          </cell>
          <cell r="H29">
            <v>36901</v>
          </cell>
          <cell r="I29" t="str">
            <v>Adulte Masculin 17/19 ans</v>
          </cell>
          <cell r="J29" t="str">
            <v>2020</v>
          </cell>
          <cell r="K29" t="str">
            <v>05999086478</v>
          </cell>
        </row>
        <row r="30">
          <cell r="B30" t="str">
            <v>BARBIEUX VICTORIEN</v>
          </cell>
          <cell r="C30">
            <v>43865</v>
          </cell>
          <cell r="D30" t="str">
            <v>3</v>
          </cell>
          <cell r="E30" t="str">
            <v>BARBIEUX VICTORIEN</v>
          </cell>
          <cell r="F30" t="str">
            <v>M</v>
          </cell>
          <cell r="G30" t="str">
            <v>UNION SPORTIVE VALENCIENNES MARLY</v>
          </cell>
          <cell r="H30">
            <v>37544</v>
          </cell>
          <cell r="I30" t="str">
            <v>Adulte Masculin 17/19 ans</v>
          </cell>
          <cell r="J30" t="str">
            <v>2020</v>
          </cell>
          <cell r="K30" t="str">
            <v>05999113202</v>
          </cell>
        </row>
        <row r="31">
          <cell r="B31" t="str">
            <v>BARENNE LAURENT</v>
          </cell>
          <cell r="C31">
            <v>43851</v>
          </cell>
          <cell r="D31" t="str">
            <v>3</v>
          </cell>
          <cell r="E31" t="str">
            <v>BARENNE LAURENT</v>
          </cell>
          <cell r="F31" t="str">
            <v>M</v>
          </cell>
          <cell r="G31" t="str">
            <v>ETOILE CYCLISTE TOURCOING</v>
          </cell>
          <cell r="H31">
            <v>25721</v>
          </cell>
          <cell r="I31" t="str">
            <v>Adulte Masculin 50/59 ans</v>
          </cell>
          <cell r="J31" t="str">
            <v>2020</v>
          </cell>
          <cell r="K31" t="str">
            <v>05999029478</v>
          </cell>
        </row>
        <row r="32">
          <cell r="B32" t="str">
            <v>BAREZ SERGE</v>
          </cell>
          <cell r="C32">
            <v>43892</v>
          </cell>
          <cell r="D32" t="str">
            <v>3</v>
          </cell>
          <cell r="E32" t="str">
            <v>BAREZ SERGE</v>
          </cell>
          <cell r="F32" t="str">
            <v>M</v>
          </cell>
          <cell r="G32" t="str">
            <v>CYCLO CLUB BERGUES</v>
          </cell>
          <cell r="H32">
            <v>22264</v>
          </cell>
          <cell r="I32" t="str">
            <v>Adulte Masculin 60 ans et plus</v>
          </cell>
          <cell r="J32" t="str">
            <v>2020</v>
          </cell>
          <cell r="K32" t="str">
            <v>05966529614</v>
          </cell>
        </row>
        <row r="33">
          <cell r="B33" t="str">
            <v>BARKOVIC MICHEL</v>
          </cell>
          <cell r="C33">
            <v>43843</v>
          </cell>
          <cell r="D33" t="str">
            <v>3</v>
          </cell>
          <cell r="E33" t="str">
            <v>BARKOVIC MICHEL</v>
          </cell>
          <cell r="F33" t="str">
            <v>M</v>
          </cell>
          <cell r="G33" t="str">
            <v>TEAM STYLE FLINES LES MORTAGNE</v>
          </cell>
          <cell r="H33">
            <v>24856</v>
          </cell>
          <cell r="I33" t="str">
            <v>Adulte Masculin 50/59 ans</v>
          </cell>
          <cell r="J33" t="str">
            <v>2020</v>
          </cell>
          <cell r="K33" t="str">
            <v>05999021745</v>
          </cell>
        </row>
        <row r="34">
          <cell r="B34" t="str">
            <v>BARTHELEMY ANTOINE</v>
          </cell>
          <cell r="C34">
            <v>43849</v>
          </cell>
          <cell r="D34" t="str">
            <v>1</v>
          </cell>
          <cell r="E34" t="str">
            <v>BARTHELEMY ANTOINE</v>
          </cell>
          <cell r="F34" t="str">
            <v>M</v>
          </cell>
          <cell r="G34" t="str">
            <v>UNION VELOCIPEDIQUE FOURMISIENNE</v>
          </cell>
          <cell r="H34">
            <v>34360</v>
          </cell>
          <cell r="I34" t="str">
            <v>Adulte Masculin 20/29 ans</v>
          </cell>
          <cell r="J34" t="str">
            <v>2020</v>
          </cell>
          <cell r="K34" t="str">
            <v>05996219613</v>
          </cell>
        </row>
        <row r="35">
          <cell r="B35" t="str">
            <v>BASTIEN ENZO</v>
          </cell>
          <cell r="C35">
            <v>43846</v>
          </cell>
          <cell r="D35" t="str">
            <v>JE</v>
          </cell>
          <cell r="E35" t="str">
            <v>BASTIEN ENZO</v>
          </cell>
          <cell r="F35" t="str">
            <v>M</v>
          </cell>
          <cell r="G35" t="str">
            <v>CLUB DES SUPPORTERS CYCLISTES FERRIEROIS</v>
          </cell>
          <cell r="H35">
            <v>40647</v>
          </cell>
          <cell r="I35" t="str">
            <v>Jeune Masculin 9/10 ans</v>
          </cell>
          <cell r="J35" t="str">
            <v>2020</v>
          </cell>
          <cell r="K35" t="str">
            <v>05999107459</v>
          </cell>
        </row>
        <row r="36">
          <cell r="B36" t="str">
            <v>BASTIEN ROBERT</v>
          </cell>
          <cell r="C36">
            <v>43857</v>
          </cell>
          <cell r="D36" t="str">
            <v>3</v>
          </cell>
          <cell r="E36" t="str">
            <v>BASTIEN ROBERT</v>
          </cell>
          <cell r="F36" t="str">
            <v>M</v>
          </cell>
          <cell r="G36" t="str">
            <v>CLUB DES SUPPORTERS CYCLISTES FERRIEROIS</v>
          </cell>
          <cell r="H36">
            <v>27512</v>
          </cell>
          <cell r="I36" t="str">
            <v>Adulte Masculin 40/49 ans</v>
          </cell>
          <cell r="J36" t="str">
            <v>2020</v>
          </cell>
          <cell r="K36" t="str">
            <v>05999107458</v>
          </cell>
        </row>
        <row r="37">
          <cell r="B37" t="str">
            <v>BASTIN FABRICE</v>
          </cell>
          <cell r="C37">
            <v>43870</v>
          </cell>
          <cell r="D37" t="str">
            <v>2</v>
          </cell>
          <cell r="E37" t="str">
            <v>BASTIN FABRICE</v>
          </cell>
          <cell r="F37" t="str">
            <v>M</v>
          </cell>
          <cell r="G37" t="str">
            <v>UNION SPORTIVE SAINT ANDRE</v>
          </cell>
          <cell r="H37">
            <v>22615</v>
          </cell>
          <cell r="I37" t="str">
            <v>Adulte Masculin 50/59 ans</v>
          </cell>
          <cell r="J37" t="str">
            <v>2020</v>
          </cell>
          <cell r="K37" t="str">
            <v>05999121788</v>
          </cell>
        </row>
        <row r="38">
          <cell r="B38" t="str">
            <v>BASTIN JEREMY</v>
          </cell>
          <cell r="C38">
            <v>43886</v>
          </cell>
          <cell r="D38" t="str">
            <v>2</v>
          </cell>
          <cell r="E38" t="str">
            <v>BASTIN JEREMY</v>
          </cell>
          <cell r="F38" t="str">
            <v>M</v>
          </cell>
          <cell r="G38" t="str">
            <v>CERCLE OLYMPIQUE MARCOING</v>
          </cell>
          <cell r="H38">
            <v>32853</v>
          </cell>
          <cell r="I38" t="str">
            <v>Adulte Masculin 30/39 ans</v>
          </cell>
          <cell r="J38" t="str">
            <v>2020</v>
          </cell>
          <cell r="K38" t="str">
            <v>05999023983</v>
          </cell>
        </row>
        <row r="39">
          <cell r="B39" t="str">
            <v>BAUW EDOUARD</v>
          </cell>
          <cell r="C39">
            <v>43837</v>
          </cell>
          <cell r="D39" t="str">
            <v>3</v>
          </cell>
          <cell r="E39" t="str">
            <v>BAUW EDOUARD</v>
          </cell>
          <cell r="F39" t="str">
            <v>M</v>
          </cell>
          <cell r="G39" t="str">
            <v>TEAM LABIERE BAILLEUL</v>
          </cell>
          <cell r="H39">
            <v>30088</v>
          </cell>
          <cell r="I39" t="str">
            <v>Adulte Masculin 30/39 ans</v>
          </cell>
          <cell r="J39" t="str">
            <v>2020</v>
          </cell>
          <cell r="K39" t="str">
            <v>05999109916</v>
          </cell>
        </row>
        <row r="40">
          <cell r="B40" t="str">
            <v>BAZIN DONATIEN</v>
          </cell>
          <cell r="C40">
            <v>43843</v>
          </cell>
          <cell r="D40" t="str">
            <v>1</v>
          </cell>
          <cell r="E40" t="str">
            <v>BAZIN DONATIEN</v>
          </cell>
          <cell r="F40" t="str">
            <v>M</v>
          </cell>
          <cell r="G40" t="str">
            <v>ETOILE CYCLISTE FEIGNIES</v>
          </cell>
          <cell r="H40">
            <v>34954</v>
          </cell>
          <cell r="I40" t="str">
            <v>Adulte Masculin 20/29 ans</v>
          </cell>
          <cell r="J40" t="str">
            <v>2020</v>
          </cell>
          <cell r="K40" t="str">
            <v>05996219554</v>
          </cell>
        </row>
        <row r="41">
          <cell r="B41" t="str">
            <v>BEAUCAMP MATHIEU</v>
          </cell>
          <cell r="C41">
            <v>43884</v>
          </cell>
          <cell r="D41" t="str">
            <v>3</v>
          </cell>
          <cell r="E41" t="str">
            <v>BEAUCAMP MATHIEU</v>
          </cell>
          <cell r="F41" t="str">
            <v>M</v>
          </cell>
          <cell r="G41" t="str">
            <v>ASSOCIATION CYCLISTE DE CUINCY</v>
          </cell>
          <cell r="H41">
            <v>33275</v>
          </cell>
          <cell r="I41" t="str">
            <v>Adulte Masculin 20/29 ans</v>
          </cell>
          <cell r="J41" t="str">
            <v>2020</v>
          </cell>
          <cell r="K41" t="str">
            <v>05999111357</v>
          </cell>
        </row>
        <row r="42">
          <cell r="B42" t="str">
            <v>BECAERT LOIC</v>
          </cell>
          <cell r="C42">
            <v>43837</v>
          </cell>
          <cell r="D42" t="str">
            <v>3</v>
          </cell>
          <cell r="E42" t="str">
            <v>BECAERT LOIC</v>
          </cell>
          <cell r="F42" t="str">
            <v>M</v>
          </cell>
          <cell r="G42" t="str">
            <v>TEAM LABIERE BAILLEUL</v>
          </cell>
          <cell r="H42">
            <v>28185</v>
          </cell>
          <cell r="I42" t="str">
            <v>Adulte Masculin 40/49 ans</v>
          </cell>
          <cell r="J42" t="str">
            <v>2020</v>
          </cell>
          <cell r="K42" t="str">
            <v>05999111208</v>
          </cell>
        </row>
        <row r="43">
          <cell r="B43" t="str">
            <v>BECK BRANDON</v>
          </cell>
          <cell r="C43">
            <v>43899</v>
          </cell>
          <cell r="D43" t="str">
            <v>3</v>
          </cell>
          <cell r="E43" t="str">
            <v>BECK BRANDON</v>
          </cell>
          <cell r="F43" t="str">
            <v>M</v>
          </cell>
          <cell r="G43" t="str">
            <v>ETOILE CYCLISTE FEIGNIES</v>
          </cell>
          <cell r="H43">
            <v>37066</v>
          </cell>
          <cell r="I43" t="str">
            <v>Adulte Masculin 17/19 ans</v>
          </cell>
          <cell r="J43" t="str">
            <v>2020</v>
          </cell>
          <cell r="K43" t="str">
            <v>05999122577</v>
          </cell>
        </row>
        <row r="44">
          <cell r="B44" t="str">
            <v>BECUWE DENIS</v>
          </cell>
          <cell r="C44">
            <v>43837</v>
          </cell>
          <cell r="D44" t="str">
            <v>3</v>
          </cell>
          <cell r="E44" t="str">
            <v>BECUWE DENIS</v>
          </cell>
          <cell r="F44" t="str">
            <v>M</v>
          </cell>
          <cell r="G44" t="str">
            <v>TEAM LABIERE BAILLEUL</v>
          </cell>
          <cell r="H44">
            <v>27985</v>
          </cell>
          <cell r="I44" t="str">
            <v>Adulte Masculin 40/49 ans</v>
          </cell>
          <cell r="J44" t="str">
            <v>2020</v>
          </cell>
          <cell r="K44" t="str">
            <v>05999002209</v>
          </cell>
        </row>
        <row r="45">
          <cell r="B45" t="str">
            <v>BEGHIN JEREMY</v>
          </cell>
          <cell r="C45">
            <v>43844</v>
          </cell>
          <cell r="D45" t="str">
            <v>JE</v>
          </cell>
          <cell r="E45" t="str">
            <v>BEGHIN JEREMY</v>
          </cell>
          <cell r="F45" t="str">
            <v>M</v>
          </cell>
          <cell r="G45" t="str">
            <v>ESPOIR CYCLISTE  WAMBRECHIES MARQUETTE</v>
          </cell>
          <cell r="H45">
            <v>38202</v>
          </cell>
          <cell r="I45" t="str">
            <v>Jeune Masculin 15/16 ans</v>
          </cell>
          <cell r="J45" t="str">
            <v>2020</v>
          </cell>
          <cell r="K45" t="str">
            <v>05999107224</v>
          </cell>
        </row>
        <row r="46">
          <cell r="B46" t="str">
            <v>BEGHIN MARTIAL</v>
          </cell>
          <cell r="C46">
            <v>43865</v>
          </cell>
          <cell r="D46" t="str">
            <v>3</v>
          </cell>
          <cell r="E46" t="str">
            <v>BEGHIN MARTIAL</v>
          </cell>
          <cell r="F46" t="str">
            <v>M</v>
          </cell>
          <cell r="G46" t="str">
            <v>LA PEDALE MADELEINOISE</v>
          </cell>
          <cell r="H46">
            <v>20192</v>
          </cell>
          <cell r="I46" t="str">
            <v>Adulte Masculin 60 ans et plus</v>
          </cell>
          <cell r="J46" t="str">
            <v>2020</v>
          </cell>
          <cell r="K46" t="str">
            <v>05999121445</v>
          </cell>
        </row>
        <row r="47">
          <cell r="B47" t="str">
            <v>BEGHIN PHILIPPE</v>
          </cell>
          <cell r="C47">
            <v>43857</v>
          </cell>
          <cell r="D47" t="str">
            <v>4-A</v>
          </cell>
          <cell r="E47" t="str">
            <v>BEGHIN PHILIPPE</v>
          </cell>
          <cell r="F47" t="str">
            <v>M</v>
          </cell>
          <cell r="G47" t="str">
            <v>UNION SPORTIVE VALENCIENNES MARLY</v>
          </cell>
          <cell r="H47">
            <v>20191</v>
          </cell>
          <cell r="I47" t="str">
            <v>Adulte Masculin 60 ans et plus</v>
          </cell>
          <cell r="J47" t="str">
            <v>2020</v>
          </cell>
          <cell r="K47" t="str">
            <v>05920053773</v>
          </cell>
        </row>
        <row r="48">
          <cell r="B48" t="str">
            <v>BEGLIOMINI DAMIENS</v>
          </cell>
          <cell r="C48">
            <v>43867</v>
          </cell>
          <cell r="D48" t="str">
            <v>3</v>
          </cell>
          <cell r="E48" t="str">
            <v>BEGLIOMINI DAMIENS</v>
          </cell>
          <cell r="F48" t="str">
            <v>M</v>
          </cell>
          <cell r="G48" t="str">
            <v>GAZ ELEC CLUB DE DOUAI</v>
          </cell>
          <cell r="H48">
            <v>29065</v>
          </cell>
          <cell r="I48" t="str">
            <v>Adulte Masculin 40/49 ans</v>
          </cell>
          <cell r="J48" t="str">
            <v>2020</v>
          </cell>
          <cell r="K48" t="str">
            <v>05999064904</v>
          </cell>
        </row>
        <row r="49">
          <cell r="B49" t="str">
            <v>BEGLIOMINI FABRICE</v>
          </cell>
          <cell r="C49">
            <v>43867</v>
          </cell>
          <cell r="D49" t="str">
            <v>3</v>
          </cell>
          <cell r="E49" t="str">
            <v>BEGLIOMINI FABRICE</v>
          </cell>
          <cell r="F49" t="str">
            <v>M</v>
          </cell>
          <cell r="G49" t="str">
            <v>GAZ ELEC CLUB DE DOUAI</v>
          </cell>
          <cell r="H49">
            <v>25610</v>
          </cell>
          <cell r="I49" t="str">
            <v>Adulte Masculin 50/59 ans</v>
          </cell>
          <cell r="J49" t="str">
            <v>2020</v>
          </cell>
          <cell r="K49" t="str">
            <v>05999018312</v>
          </cell>
        </row>
        <row r="50">
          <cell r="B50" t="str">
            <v>BEGLIOMINI FLAVIO</v>
          </cell>
          <cell r="C50">
            <v>43867</v>
          </cell>
          <cell r="D50" t="str">
            <v>JE</v>
          </cell>
          <cell r="E50" t="str">
            <v>BEGLIOMINI FLAVIO</v>
          </cell>
          <cell r="F50" t="str">
            <v>M</v>
          </cell>
          <cell r="G50" t="str">
            <v>GAZ ELEC CLUB DE DOUAI</v>
          </cell>
          <cell r="H50">
            <v>38418</v>
          </cell>
          <cell r="I50" t="str">
            <v>Jeune Masculin 15/16 ans</v>
          </cell>
          <cell r="J50" t="str">
            <v>2020</v>
          </cell>
          <cell r="K50" t="str">
            <v>05999033237</v>
          </cell>
        </row>
        <row r="51">
          <cell r="B51" t="str">
            <v>BEGLIOMINI LIVIO</v>
          </cell>
          <cell r="C51">
            <v>43867</v>
          </cell>
          <cell r="D51" t="str">
            <v>JE</v>
          </cell>
          <cell r="E51" t="str">
            <v>BEGLIOMINI LIVIO</v>
          </cell>
          <cell r="F51" t="str">
            <v>M</v>
          </cell>
          <cell r="G51" t="str">
            <v>GAZ ELEC CLUB DE DOUAI</v>
          </cell>
          <cell r="H51">
            <v>39016</v>
          </cell>
          <cell r="I51" t="str">
            <v>Jeune Masculin 13/14 ans</v>
          </cell>
          <cell r="J51" t="str">
            <v>2020</v>
          </cell>
          <cell r="K51" t="str">
            <v>05999023486</v>
          </cell>
        </row>
        <row r="52">
          <cell r="B52" t="str">
            <v>BEHAGUE FABIAN</v>
          </cell>
          <cell r="C52">
            <v>43866</v>
          </cell>
          <cell r="D52" t="str">
            <v>1</v>
          </cell>
          <cell r="E52" t="str">
            <v>BEHAGUE FABIAN</v>
          </cell>
          <cell r="F52" t="str">
            <v>M</v>
          </cell>
          <cell r="G52" t="str">
            <v>UNION CYCLISTE WATTIGNIES</v>
          </cell>
          <cell r="H52">
            <v>32159</v>
          </cell>
          <cell r="I52" t="str">
            <v>Adulte Masculin 30/39 ans</v>
          </cell>
          <cell r="J52" t="str">
            <v>2020</v>
          </cell>
          <cell r="K52" t="str">
            <v>05999121029</v>
          </cell>
        </row>
        <row r="53">
          <cell r="B53" t="str">
            <v>BELKHEIR SLIMAN</v>
          </cell>
          <cell r="C53">
            <v>43851</v>
          </cell>
          <cell r="D53" t="str">
            <v>2</v>
          </cell>
          <cell r="E53" t="str">
            <v>BELKHEIR SLIMAN</v>
          </cell>
          <cell r="F53" t="str">
            <v>M</v>
          </cell>
          <cell r="G53" t="str">
            <v>TEAM TOMASINA WAMBRECHIES</v>
          </cell>
          <cell r="H53">
            <v>26164</v>
          </cell>
          <cell r="I53" t="str">
            <v>Adulte Masculin 40/49 ans</v>
          </cell>
          <cell r="J53" t="str">
            <v>2020</v>
          </cell>
          <cell r="K53" t="str">
            <v>05999092707</v>
          </cell>
        </row>
        <row r="54">
          <cell r="B54" t="str">
            <v>BENOIT ANTHONY</v>
          </cell>
          <cell r="C54">
            <v>43885</v>
          </cell>
          <cell r="D54" t="str">
            <v>1</v>
          </cell>
          <cell r="E54" t="str">
            <v>BENOIT ANTHONY</v>
          </cell>
          <cell r="F54" t="str">
            <v>M</v>
          </cell>
          <cell r="G54" t="str">
            <v>CERCLE OLYMPIQUE MARCOING</v>
          </cell>
          <cell r="H54">
            <v>32138</v>
          </cell>
          <cell r="I54" t="str">
            <v>Adulte Masculin 30/39 ans</v>
          </cell>
          <cell r="J54" t="str">
            <v>2020</v>
          </cell>
          <cell r="K54" t="str">
            <v>05999067188</v>
          </cell>
        </row>
        <row r="55">
          <cell r="B55" t="str">
            <v>BENOIT DOMINIQUE</v>
          </cell>
          <cell r="C55">
            <v>43885</v>
          </cell>
          <cell r="D55" t="str">
            <v>4-A</v>
          </cell>
          <cell r="E55" t="str">
            <v>BENOIT DOMINIQUE</v>
          </cell>
          <cell r="F55" t="str">
            <v>M</v>
          </cell>
          <cell r="G55" t="str">
            <v>CERCLE OLYMPIQUE MARCOING</v>
          </cell>
          <cell r="H55">
            <v>22697</v>
          </cell>
          <cell r="I55" t="str">
            <v>Adulte Masculin 50/59 ans</v>
          </cell>
          <cell r="J55" t="str">
            <v>2020</v>
          </cell>
          <cell r="K55" t="str">
            <v>05999067452</v>
          </cell>
        </row>
        <row r="56">
          <cell r="B56" t="str">
            <v>BENOIT GÉRARD</v>
          </cell>
          <cell r="C56">
            <v>43893</v>
          </cell>
          <cell r="D56" t="str">
            <v>4-A</v>
          </cell>
          <cell r="E56" t="str">
            <v>BENOIT GÉRARD</v>
          </cell>
          <cell r="F56" t="str">
            <v>M</v>
          </cell>
          <cell r="G56" t="str">
            <v>CYCLO CLUB BERGUES</v>
          </cell>
          <cell r="H56">
            <v>21874</v>
          </cell>
          <cell r="I56" t="str">
            <v>Adulte Masculin 60 ans et plus</v>
          </cell>
          <cell r="J56" t="str">
            <v>2020</v>
          </cell>
          <cell r="K56" t="str">
            <v>05996224449</v>
          </cell>
        </row>
        <row r="57">
          <cell r="B57" t="str">
            <v>BENOIT JEREMY</v>
          </cell>
          <cell r="C57">
            <v>43885</v>
          </cell>
          <cell r="D57" t="str">
            <v>1</v>
          </cell>
          <cell r="E57" t="str">
            <v>BENOIT JEREMY</v>
          </cell>
          <cell r="F57" t="str">
            <v>M</v>
          </cell>
          <cell r="G57" t="str">
            <v>CERCLE OLYMPIQUE MARCOING</v>
          </cell>
          <cell r="H57">
            <v>31098</v>
          </cell>
          <cell r="I57" t="str">
            <v>Adulte Masculin 30/39 ans</v>
          </cell>
          <cell r="J57" t="str">
            <v>2020</v>
          </cell>
          <cell r="K57" t="str">
            <v>05999064434</v>
          </cell>
        </row>
        <row r="58">
          <cell r="B58" t="str">
            <v>BENOIT KEVIN</v>
          </cell>
          <cell r="C58">
            <v>43892</v>
          </cell>
          <cell r="D58" t="str">
            <v>1</v>
          </cell>
          <cell r="E58" t="str">
            <v>BENOIT KEVIN</v>
          </cell>
          <cell r="F58" t="str">
            <v>M</v>
          </cell>
          <cell r="G58" t="str">
            <v>CYCLO CLUB BERGUES</v>
          </cell>
          <cell r="H58">
            <v>33910</v>
          </cell>
          <cell r="I58" t="str">
            <v>Adulte Masculin 20/29 ans</v>
          </cell>
          <cell r="J58" t="str">
            <v>2020</v>
          </cell>
          <cell r="K58" t="str">
            <v>05999057240</v>
          </cell>
        </row>
        <row r="59">
          <cell r="B59" t="str">
            <v>BERGER HERVE</v>
          </cell>
          <cell r="C59">
            <v>43865</v>
          </cell>
          <cell r="D59" t="str">
            <v>4-A</v>
          </cell>
          <cell r="E59" t="str">
            <v>BERGER HERVE</v>
          </cell>
          <cell r="F59" t="str">
            <v>M</v>
          </cell>
          <cell r="G59" t="str">
            <v>VELO SPRINT BOUCHAIN</v>
          </cell>
          <cell r="H59">
            <v>21625</v>
          </cell>
          <cell r="I59" t="str">
            <v>Adulte Masculin 60 ans et plus</v>
          </cell>
          <cell r="J59" t="str">
            <v>2020</v>
          </cell>
          <cell r="K59" t="str">
            <v>05999084945</v>
          </cell>
        </row>
        <row r="60">
          <cell r="B60" t="str">
            <v>BERNIER BRUNO</v>
          </cell>
          <cell r="C60">
            <v>43879</v>
          </cell>
          <cell r="D60" t="str">
            <v>4-A</v>
          </cell>
          <cell r="E60" t="str">
            <v>BERNIER BRUNO</v>
          </cell>
          <cell r="F60" t="str">
            <v>M</v>
          </cell>
          <cell r="G60" t="str">
            <v>U.C. CAPELLOISE FOURMIES</v>
          </cell>
          <cell r="H60">
            <v>23470</v>
          </cell>
          <cell r="I60" t="str">
            <v>Adulte Masculin 50/59 ans</v>
          </cell>
          <cell r="J60" t="str">
            <v>2020</v>
          </cell>
          <cell r="K60" t="str">
            <v>05999068625</v>
          </cell>
        </row>
        <row r="61">
          <cell r="B61" t="str">
            <v>BERNIER DIMITRI</v>
          </cell>
          <cell r="C61">
            <v>43843</v>
          </cell>
          <cell r="D61" t="str">
            <v>1</v>
          </cell>
          <cell r="E61" t="str">
            <v>BERNIER DIMITRI</v>
          </cell>
          <cell r="F61" t="str">
            <v>M</v>
          </cell>
          <cell r="G61" t="str">
            <v>T.C.S.P. 59 - FERRIERE LA GRANDE</v>
          </cell>
          <cell r="H61">
            <v>32405</v>
          </cell>
          <cell r="I61" t="str">
            <v>Adulte Masculin 30/39 ans</v>
          </cell>
          <cell r="J61" t="str">
            <v>2020</v>
          </cell>
          <cell r="K61" t="str">
            <v>05999016478</v>
          </cell>
        </row>
        <row r="62">
          <cell r="B62" t="str">
            <v>BERNIER STEPHANE</v>
          </cell>
          <cell r="C62">
            <v>43879</v>
          </cell>
          <cell r="D62" t="str">
            <v>4-A</v>
          </cell>
          <cell r="E62" t="str">
            <v>BERNIER STEPHANE</v>
          </cell>
          <cell r="F62" t="str">
            <v>M</v>
          </cell>
          <cell r="G62" t="str">
            <v>U.C. CAPELLOISE FOURMIES</v>
          </cell>
          <cell r="H62">
            <v>26693</v>
          </cell>
          <cell r="I62" t="str">
            <v>Adulte Masculin 40/49 ans</v>
          </cell>
          <cell r="J62" t="str">
            <v>2020</v>
          </cell>
          <cell r="K62" t="str">
            <v>05999068624</v>
          </cell>
        </row>
        <row r="63">
          <cell r="B63" t="str">
            <v>BERNIER TOM</v>
          </cell>
          <cell r="C63">
            <v>43843</v>
          </cell>
          <cell r="D63" t="str">
            <v>JE</v>
          </cell>
          <cell r="E63" t="str">
            <v>BERNIER TOM</v>
          </cell>
          <cell r="F63" t="str">
            <v>M</v>
          </cell>
          <cell r="G63" t="str">
            <v>T.C.S.P. 59 - FERRIERE LA GRANDE</v>
          </cell>
          <cell r="H63">
            <v>41674</v>
          </cell>
          <cell r="I63"/>
          <cell r="J63" t="str">
            <v>2020</v>
          </cell>
          <cell r="K63" t="str">
            <v>05999111190</v>
          </cell>
        </row>
        <row r="64">
          <cell r="B64" t="str">
            <v>BERRIER LUDOVIC</v>
          </cell>
          <cell r="C64">
            <v>43849</v>
          </cell>
          <cell r="D64" t="str">
            <v>1</v>
          </cell>
          <cell r="E64" t="str">
            <v>BERRIER LUDOVIC</v>
          </cell>
          <cell r="F64" t="str">
            <v>M</v>
          </cell>
          <cell r="G64" t="str">
            <v>UNION VELOCIPEDIQUE FOURMISIENNE</v>
          </cell>
          <cell r="H64">
            <v>25754</v>
          </cell>
          <cell r="I64" t="str">
            <v>Adulte Masculin 50/59 ans</v>
          </cell>
          <cell r="J64" t="str">
            <v>2020</v>
          </cell>
          <cell r="K64" t="str">
            <v>05999019952</v>
          </cell>
        </row>
        <row r="65">
          <cell r="B65" t="str">
            <v>BERTHE THOMAS</v>
          </cell>
          <cell r="C65">
            <v>43857</v>
          </cell>
          <cell r="D65" t="str">
            <v>2</v>
          </cell>
          <cell r="E65" t="str">
            <v>BERTHE THOMAS</v>
          </cell>
          <cell r="F65" t="str">
            <v>M</v>
          </cell>
          <cell r="G65" t="str">
            <v>UNION SPORTIVE VALENCIENNES MARLY</v>
          </cell>
          <cell r="H65">
            <v>30834</v>
          </cell>
          <cell r="I65" t="str">
            <v>Adulte Masculin 30/39 ans</v>
          </cell>
          <cell r="J65" t="str">
            <v>2020</v>
          </cell>
          <cell r="K65" t="str">
            <v>05999018274</v>
          </cell>
        </row>
        <row r="66">
          <cell r="B66" t="str">
            <v>BERTHIER ANTOINE</v>
          </cell>
          <cell r="C66">
            <v>43840</v>
          </cell>
          <cell r="D66" t="str">
            <v>1</v>
          </cell>
          <cell r="E66" t="str">
            <v>BERTHIER ANTOINE</v>
          </cell>
          <cell r="F66" t="str">
            <v>M</v>
          </cell>
          <cell r="G66" t="str">
            <v>ETOILE CYCLISTE LIEU ST AMAND</v>
          </cell>
          <cell r="H66">
            <v>34330</v>
          </cell>
          <cell r="I66" t="str">
            <v>Adulte Masculin 20/29 ans</v>
          </cell>
          <cell r="J66" t="str">
            <v>2020</v>
          </cell>
          <cell r="K66" t="str">
            <v>05999093901</v>
          </cell>
        </row>
        <row r="67">
          <cell r="B67" t="str">
            <v>BERTHIER THIBAUT</v>
          </cell>
          <cell r="C67">
            <v>43871</v>
          </cell>
          <cell r="D67" t="str">
            <v>1</v>
          </cell>
          <cell r="E67" t="str">
            <v>BERTHIER THIBAUT</v>
          </cell>
          <cell r="F67" t="str">
            <v>M</v>
          </cell>
          <cell r="G67" t="str">
            <v>ETOILE CYCLISTE LIEU ST AMAND</v>
          </cell>
          <cell r="H67">
            <v>35189</v>
          </cell>
          <cell r="I67" t="str">
            <v>Adulte Masculin 20/29 ans</v>
          </cell>
          <cell r="J67" t="str">
            <v>2020</v>
          </cell>
          <cell r="K67" t="str">
            <v>05996215523</v>
          </cell>
        </row>
        <row r="68">
          <cell r="B68" t="str">
            <v>BERTHIER WILLY</v>
          </cell>
          <cell r="C68">
            <v>43835</v>
          </cell>
          <cell r="D68" t="str">
            <v>4-A</v>
          </cell>
          <cell r="E68" t="str">
            <v>BERTHIER WILLY</v>
          </cell>
          <cell r="F68" t="str">
            <v>M</v>
          </cell>
          <cell r="G68" t="str">
            <v>CYCLO CLUB ORCHIES</v>
          </cell>
          <cell r="H68">
            <v>25611</v>
          </cell>
          <cell r="I68" t="str">
            <v>Adulte Masculin 50/59 ans</v>
          </cell>
          <cell r="J68" t="str">
            <v>2020</v>
          </cell>
          <cell r="K68" t="str">
            <v>05996222152</v>
          </cell>
        </row>
        <row r="69">
          <cell r="B69" t="str">
            <v>BERTIN PASCAL</v>
          </cell>
          <cell r="C69">
            <v>43843</v>
          </cell>
          <cell r="D69" t="str">
            <v>3</v>
          </cell>
          <cell r="E69" t="str">
            <v>BERTIN PASCAL</v>
          </cell>
          <cell r="F69" t="str">
            <v>M</v>
          </cell>
          <cell r="G69" t="str">
            <v>TEAM DECOPUB PROVILLE</v>
          </cell>
          <cell r="H69">
            <v>21962</v>
          </cell>
          <cell r="I69" t="str">
            <v>Adulte Masculin 60 ans et plus</v>
          </cell>
          <cell r="J69" t="str">
            <v>2020</v>
          </cell>
          <cell r="K69" t="str">
            <v>05999017336</v>
          </cell>
        </row>
        <row r="70">
          <cell r="B70" t="str">
            <v>BERTIN SOPHIE</v>
          </cell>
          <cell r="C70">
            <v>43843</v>
          </cell>
          <cell r="D70" t="str">
            <v>FE</v>
          </cell>
          <cell r="E70" t="str">
            <v>BERTIN SOPHIE</v>
          </cell>
          <cell r="F70" t="str">
            <v>F</v>
          </cell>
          <cell r="G70" t="str">
            <v>TEAM DECOPUB PROVILLE</v>
          </cell>
          <cell r="H70">
            <v>26421</v>
          </cell>
          <cell r="I70" t="str">
            <v>Adulte Féminin 40 ans et plus</v>
          </cell>
          <cell r="J70" t="str">
            <v>2020</v>
          </cell>
          <cell r="K70" t="str">
            <v>05999017337</v>
          </cell>
        </row>
        <row r="71">
          <cell r="B71" t="str">
            <v>BERTRAND DIDIER</v>
          </cell>
          <cell r="C71">
            <v>43879</v>
          </cell>
          <cell r="D71" t="str">
            <v>2</v>
          </cell>
          <cell r="E71" t="str">
            <v>BERTRAND DIDIER</v>
          </cell>
          <cell r="F71" t="str">
            <v>M</v>
          </cell>
          <cell r="G71" t="str">
            <v>VELO CLUB UNION HALLUIN</v>
          </cell>
          <cell r="H71">
            <v>23033</v>
          </cell>
          <cell r="I71" t="str">
            <v>Adulte Masculin 50/59 ans</v>
          </cell>
          <cell r="J71" t="str">
            <v>2020</v>
          </cell>
          <cell r="K71" t="str">
            <v>05999111917</v>
          </cell>
        </row>
        <row r="72">
          <cell r="B72" t="str">
            <v>BIANCO CLAUDIO</v>
          </cell>
          <cell r="C72">
            <v>43857</v>
          </cell>
          <cell r="D72" t="str">
            <v>2</v>
          </cell>
          <cell r="E72" t="str">
            <v>BIANCO CLAUDIO</v>
          </cell>
          <cell r="F72" t="str">
            <v>M</v>
          </cell>
          <cell r="G72" t="str">
            <v>CYCLING TEAM INFOBIKE BAVAY</v>
          </cell>
          <cell r="H72">
            <v>23912</v>
          </cell>
          <cell r="I72" t="str">
            <v>Adulte Masculin 50/59 ans</v>
          </cell>
          <cell r="J72" t="str">
            <v>2020</v>
          </cell>
          <cell r="K72" t="str">
            <v>05999016677</v>
          </cell>
        </row>
        <row r="73">
          <cell r="B73" t="str">
            <v>BIELAWSKI HERVE</v>
          </cell>
          <cell r="C73">
            <v>43857</v>
          </cell>
          <cell r="D73" t="str">
            <v>3</v>
          </cell>
          <cell r="E73" t="str">
            <v>BIELAWSKI HERVE</v>
          </cell>
          <cell r="F73" t="str">
            <v>M</v>
          </cell>
          <cell r="G73" t="str">
            <v>ASSOCIATION SPORTIVE VELOCIPEDIQUE LA LONGUEVILLE</v>
          </cell>
          <cell r="H73">
            <v>26395</v>
          </cell>
          <cell r="I73" t="str">
            <v>Adulte Masculin 40/49 ans</v>
          </cell>
          <cell r="J73" t="str">
            <v>2020</v>
          </cell>
          <cell r="K73" t="str">
            <v>05999119955</v>
          </cell>
        </row>
        <row r="74">
          <cell r="B74" t="str">
            <v>BIENFAIT CLEMENT</v>
          </cell>
          <cell r="C74">
            <v>43846</v>
          </cell>
          <cell r="D74" t="str">
            <v>JE</v>
          </cell>
          <cell r="E74" t="str">
            <v>BIENFAIT CLEMENT</v>
          </cell>
          <cell r="F74" t="str">
            <v>M</v>
          </cell>
          <cell r="G74" t="str">
            <v>CLUB DES SUPPORTERS CYCLISTES FERRIEROIS</v>
          </cell>
          <cell r="H74">
            <v>40205</v>
          </cell>
          <cell r="I74" t="str">
            <v>Jeune Masculin 9/10 ans</v>
          </cell>
          <cell r="J74" t="str">
            <v>2020</v>
          </cell>
          <cell r="K74" t="str">
            <v>05999073878</v>
          </cell>
        </row>
        <row r="75">
          <cell r="B75" t="str">
            <v>BILLIET JEAN-MARIE</v>
          </cell>
          <cell r="C75">
            <v>43844</v>
          </cell>
          <cell r="D75" t="str">
            <v>4-B</v>
          </cell>
          <cell r="E75" t="str">
            <v>BILLIET JEAN-MARIE</v>
          </cell>
          <cell r="F75" t="str">
            <v>M</v>
          </cell>
          <cell r="G75" t="str">
            <v>ESPOIR CYCLISTE  WAMBRECHIES MARQUETTE</v>
          </cell>
          <cell r="H75">
            <v>17082</v>
          </cell>
          <cell r="I75" t="str">
            <v>Adulte Masculin 60 ans et plus</v>
          </cell>
          <cell r="J75" t="str">
            <v>2020</v>
          </cell>
          <cell r="K75" t="str">
            <v>05999029387</v>
          </cell>
        </row>
        <row r="76">
          <cell r="B76" t="str">
            <v>BISIAUX PAOLO</v>
          </cell>
          <cell r="C76">
            <v>43840</v>
          </cell>
          <cell r="D76" t="str">
            <v>JE</v>
          </cell>
          <cell r="E76" t="str">
            <v>BISIAUX PAOLO</v>
          </cell>
          <cell r="F76" t="str">
            <v>M</v>
          </cell>
          <cell r="G76" t="str">
            <v>ETOILE CYCLISTE LIEU ST AMAND</v>
          </cell>
          <cell r="H76">
            <v>40393</v>
          </cell>
          <cell r="I76" t="str">
            <v>Jeune Masculin 9/10 ans</v>
          </cell>
          <cell r="J76" t="str">
            <v>2020</v>
          </cell>
          <cell r="K76" t="str">
            <v>05999037199</v>
          </cell>
        </row>
        <row r="77">
          <cell r="B77" t="str">
            <v>BISIAUX YOHANN</v>
          </cell>
          <cell r="C77">
            <v>43871</v>
          </cell>
          <cell r="D77" t="str">
            <v>3</v>
          </cell>
          <cell r="E77" t="str">
            <v>BISIAUX YOHANN</v>
          </cell>
          <cell r="F77" t="str">
            <v>M</v>
          </cell>
          <cell r="G77" t="str">
            <v>ETOILE CYCLISTE LIEU ST AMAND</v>
          </cell>
          <cell r="H77">
            <v>28028</v>
          </cell>
          <cell r="I77" t="str">
            <v>Adulte Masculin 40/49 ans</v>
          </cell>
          <cell r="J77" t="str">
            <v>2020</v>
          </cell>
          <cell r="K77" t="str">
            <v>05999111388</v>
          </cell>
        </row>
        <row r="78">
          <cell r="B78" t="str">
            <v>BLAMPAIN JULIEN</v>
          </cell>
          <cell r="C78">
            <v>43840</v>
          </cell>
          <cell r="D78" t="str">
            <v>2</v>
          </cell>
          <cell r="E78" t="str">
            <v>BLAMPAIN JULIEN</v>
          </cell>
          <cell r="F78" t="str">
            <v>M</v>
          </cell>
          <cell r="G78" t="str">
            <v>TEAM BOUSIES</v>
          </cell>
          <cell r="H78">
            <v>35544</v>
          </cell>
          <cell r="I78" t="str">
            <v>Adulte Masculin 20/29 ans</v>
          </cell>
          <cell r="J78" t="str">
            <v>2020</v>
          </cell>
          <cell r="K78" t="str">
            <v>05999085423</v>
          </cell>
        </row>
        <row r="79">
          <cell r="B79" t="str">
            <v>BLAMPAIN VICTORIEN</v>
          </cell>
          <cell r="C79">
            <v>43879</v>
          </cell>
          <cell r="D79" t="str">
            <v>3</v>
          </cell>
          <cell r="E79" t="str">
            <v>BLAMPAIN VICTORIEN</v>
          </cell>
          <cell r="F79" t="str">
            <v>M</v>
          </cell>
          <cell r="G79" t="str">
            <v>U.C. CAPELLOISE FOURMIES</v>
          </cell>
          <cell r="H79">
            <v>36987</v>
          </cell>
          <cell r="I79" t="str">
            <v>Adulte Masculin 17/19 ans</v>
          </cell>
          <cell r="J79" t="str">
            <v>2020</v>
          </cell>
          <cell r="K79" t="str">
            <v>05996224018</v>
          </cell>
        </row>
        <row r="80">
          <cell r="B80" t="str">
            <v>BLARY GILLES</v>
          </cell>
          <cell r="C80">
            <v>43867</v>
          </cell>
          <cell r="D80" t="str">
            <v>2</v>
          </cell>
          <cell r="E80" t="str">
            <v>BLARY GILLES</v>
          </cell>
          <cell r="F80" t="str">
            <v>M</v>
          </cell>
          <cell r="G80" t="str">
            <v>HAVELUY CYCLO CLUB</v>
          </cell>
          <cell r="H80">
            <v>32717</v>
          </cell>
          <cell r="I80" t="str">
            <v>Adulte Masculin 30/39 ans</v>
          </cell>
          <cell r="J80" t="str">
            <v>2020</v>
          </cell>
          <cell r="K80" t="str">
            <v>05999023559</v>
          </cell>
        </row>
        <row r="81">
          <cell r="B81" t="str">
            <v>BLIN NICOLAS</v>
          </cell>
          <cell r="C81">
            <v>43857</v>
          </cell>
          <cell r="D81" t="str">
            <v>3</v>
          </cell>
          <cell r="E81" t="str">
            <v>BLIN NICOLAS</v>
          </cell>
          <cell r="F81" t="str">
            <v>M</v>
          </cell>
          <cell r="G81" t="str">
            <v>UNION SPORTIVE VALENCIENNES MARLY</v>
          </cell>
          <cell r="H81">
            <v>35104</v>
          </cell>
          <cell r="I81" t="str">
            <v>Adulte Masculin 20/29 ans</v>
          </cell>
          <cell r="J81" t="str">
            <v>2020</v>
          </cell>
          <cell r="K81" t="str">
            <v>05996225610</v>
          </cell>
        </row>
        <row r="82">
          <cell r="B82" t="str">
            <v>BLOIS ANTOINE</v>
          </cell>
          <cell r="C82">
            <v>43843</v>
          </cell>
          <cell r="D82" t="str">
            <v>2</v>
          </cell>
          <cell r="E82" t="str">
            <v>BLOIS ANTOINE</v>
          </cell>
          <cell r="F82" t="str">
            <v>M</v>
          </cell>
          <cell r="G82" t="str">
            <v>FREE BIKING FAMILY ST AMAND LES EAUX</v>
          </cell>
          <cell r="H82">
            <v>36419</v>
          </cell>
          <cell r="I82" t="str">
            <v>Adulte Masculin 20/29 ans</v>
          </cell>
          <cell r="J82" t="str">
            <v>2020</v>
          </cell>
          <cell r="K82" t="str">
            <v>05999016347</v>
          </cell>
        </row>
        <row r="83">
          <cell r="B83" t="str">
            <v>BLOIS HUGO</v>
          </cell>
          <cell r="C83">
            <v>43843</v>
          </cell>
          <cell r="D83" t="str">
            <v>JE</v>
          </cell>
          <cell r="E83" t="str">
            <v>BLOIS HUGO</v>
          </cell>
          <cell r="F83" t="str">
            <v>M</v>
          </cell>
          <cell r="G83" t="str">
            <v>TEAM STYLE FLINES LES MORTAGNE</v>
          </cell>
          <cell r="H83">
            <v>39136</v>
          </cell>
          <cell r="I83" t="str">
            <v>Jeune Masculin 13/14 ans</v>
          </cell>
          <cell r="J83" t="str">
            <v>2020</v>
          </cell>
          <cell r="K83" t="str">
            <v>05999029315</v>
          </cell>
        </row>
        <row r="84">
          <cell r="B84" t="str">
            <v>BLONDEAU BENOIT</v>
          </cell>
          <cell r="C84">
            <v>43843</v>
          </cell>
          <cell r="D84" t="str">
            <v>1</v>
          </cell>
          <cell r="E84" t="str">
            <v>BLONDEAU BENOIT</v>
          </cell>
          <cell r="F84" t="str">
            <v>M</v>
          </cell>
          <cell r="G84" t="str">
            <v>T.C.S.P. 59 - FERRIERE LA GRANDE</v>
          </cell>
          <cell r="H84">
            <v>26795</v>
          </cell>
          <cell r="I84" t="str">
            <v>Adulte Masculin 40/49 ans</v>
          </cell>
          <cell r="J84" t="str">
            <v>2020</v>
          </cell>
          <cell r="K84" t="str">
            <v>05999064357</v>
          </cell>
        </row>
        <row r="85">
          <cell r="B85" t="str">
            <v>BLONDIAUX JULIEN</v>
          </cell>
          <cell r="C85">
            <v>43867</v>
          </cell>
          <cell r="D85" t="str">
            <v>1</v>
          </cell>
          <cell r="E85" t="str">
            <v>BLONDIAUX JULIEN</v>
          </cell>
          <cell r="F85" t="str">
            <v>M</v>
          </cell>
          <cell r="G85" t="str">
            <v>CYCLING THUN L'EVEQUE</v>
          </cell>
          <cell r="H85">
            <v>32316</v>
          </cell>
          <cell r="I85" t="str">
            <v>Adulte Masculin 30/39 ans</v>
          </cell>
          <cell r="J85" t="str">
            <v>2020</v>
          </cell>
          <cell r="K85" t="str">
            <v>05999064433</v>
          </cell>
        </row>
        <row r="86">
          <cell r="B86" t="str">
            <v>BLOQUET BENOIT</v>
          </cell>
          <cell r="C86">
            <v>43837</v>
          </cell>
          <cell r="D86" t="str">
            <v>3</v>
          </cell>
          <cell r="E86" t="str">
            <v>BLOQUET BENOIT</v>
          </cell>
          <cell r="F86" t="str">
            <v>M</v>
          </cell>
          <cell r="G86" t="str">
            <v>TEAM LABIERE BAILLEUL</v>
          </cell>
          <cell r="H86">
            <v>28092</v>
          </cell>
          <cell r="I86" t="str">
            <v>Adulte Masculin 40/49 ans</v>
          </cell>
          <cell r="J86" t="str">
            <v>2020</v>
          </cell>
          <cell r="K86" t="str">
            <v>05999111209</v>
          </cell>
        </row>
        <row r="87">
          <cell r="B87" t="str">
            <v>BOCQUET FRÉDÉRIC</v>
          </cell>
          <cell r="C87">
            <v>43857</v>
          </cell>
          <cell r="D87" t="str">
            <v>3</v>
          </cell>
          <cell r="E87" t="str">
            <v>BOCQUET FRÉDÉRIC</v>
          </cell>
          <cell r="F87" t="str">
            <v>M</v>
          </cell>
          <cell r="G87" t="str">
            <v>ETOILE CYCLISTE TOURCOING</v>
          </cell>
          <cell r="H87">
            <v>25798</v>
          </cell>
          <cell r="I87" t="str">
            <v>Adulte Masculin 50/59 ans</v>
          </cell>
          <cell r="J87" t="str">
            <v>2020</v>
          </cell>
          <cell r="K87" t="str">
            <v>05999105844</v>
          </cell>
        </row>
        <row r="88">
          <cell r="B88" t="str">
            <v>BOITEL SYLVAIN</v>
          </cell>
          <cell r="C88">
            <v>43834</v>
          </cell>
          <cell r="D88" t="str">
            <v>3</v>
          </cell>
          <cell r="E88" t="str">
            <v>BOITEL SYLVAIN</v>
          </cell>
          <cell r="F88" t="str">
            <v>M</v>
          </cell>
          <cell r="G88" t="str">
            <v>ASSOCIATION CYCLISTE D'ETROEUNGT</v>
          </cell>
          <cell r="H88">
            <v>35060</v>
          </cell>
          <cell r="I88" t="str">
            <v>Adulte Masculin 20/29 ans</v>
          </cell>
          <cell r="J88" t="str">
            <v>2020</v>
          </cell>
          <cell r="K88" t="str">
            <v>05999012447</v>
          </cell>
        </row>
        <row r="89">
          <cell r="B89" t="str">
            <v>BOMBART DEVY</v>
          </cell>
          <cell r="C89">
            <v>43879</v>
          </cell>
          <cell r="D89" t="str">
            <v>3</v>
          </cell>
          <cell r="E89" t="str">
            <v>BOMBART DEVY</v>
          </cell>
          <cell r="F89" t="str">
            <v>M</v>
          </cell>
          <cell r="G89" t="str">
            <v>U.C. CAPELLOISE FOURMIES</v>
          </cell>
          <cell r="H89">
            <v>30911</v>
          </cell>
          <cell r="I89" t="str">
            <v>Adulte Masculin 30/39 ans</v>
          </cell>
          <cell r="J89" t="str">
            <v>2020</v>
          </cell>
          <cell r="K89" t="str">
            <v>05999082200</v>
          </cell>
        </row>
        <row r="90">
          <cell r="B90" t="str">
            <v>BONAMY FRANCOIS</v>
          </cell>
          <cell r="C90">
            <v>43858</v>
          </cell>
          <cell r="D90" t="str">
            <v>2</v>
          </cell>
          <cell r="E90" t="str">
            <v>BONAMY FRANCOIS</v>
          </cell>
          <cell r="F90" t="str">
            <v>M</v>
          </cell>
          <cell r="G90" t="str">
            <v>UNION CYCLISTE SOLRE LE CHATEAU</v>
          </cell>
          <cell r="H90">
            <v>30212</v>
          </cell>
          <cell r="I90" t="str">
            <v>Adulte Masculin 30/39 ans</v>
          </cell>
          <cell r="J90" t="str">
            <v>2020</v>
          </cell>
          <cell r="K90" t="str">
            <v>05999062957</v>
          </cell>
        </row>
        <row r="91">
          <cell r="B91" t="str">
            <v>BONNAIRE OLIVIER</v>
          </cell>
          <cell r="C91">
            <v>43849</v>
          </cell>
          <cell r="D91" t="str">
            <v>2</v>
          </cell>
          <cell r="E91" t="str">
            <v>BONNAIRE OLIVIER</v>
          </cell>
          <cell r="F91" t="str">
            <v>M</v>
          </cell>
          <cell r="G91" t="str">
            <v>UNION VELOCIPEDIQUE FOURMISIENNE</v>
          </cell>
          <cell r="H91">
            <v>28603</v>
          </cell>
          <cell r="I91" t="str">
            <v>Adulte Masculin 40/49 ans</v>
          </cell>
          <cell r="J91" t="str">
            <v>2020</v>
          </cell>
          <cell r="K91" t="str">
            <v>05999017963</v>
          </cell>
        </row>
        <row r="92">
          <cell r="B92" t="str">
            <v>BONNAY JEROME</v>
          </cell>
          <cell r="C92">
            <v>43851</v>
          </cell>
          <cell r="D92" t="str">
            <v>2</v>
          </cell>
          <cell r="E92" t="str">
            <v>BONNAY JEROME</v>
          </cell>
          <cell r="F92" t="str">
            <v>M</v>
          </cell>
          <cell r="G92" t="str">
            <v>ETOILE CYCLISTE TOURCOING</v>
          </cell>
          <cell r="H92">
            <v>25603</v>
          </cell>
          <cell r="I92" t="str">
            <v>Adulte Masculin 50/59 ans</v>
          </cell>
          <cell r="J92" t="str">
            <v>2020</v>
          </cell>
          <cell r="K92" t="str">
            <v>05999027661</v>
          </cell>
        </row>
        <row r="93">
          <cell r="B93" t="str">
            <v>BONNAY LUCAS</v>
          </cell>
          <cell r="C93">
            <v>43846</v>
          </cell>
          <cell r="D93" t="str">
            <v>JE</v>
          </cell>
          <cell r="E93" t="str">
            <v>BONNAY LUCAS</v>
          </cell>
          <cell r="F93" t="str">
            <v>M</v>
          </cell>
          <cell r="G93" t="str">
            <v>ETOILE CYCLISTE TOURCOING</v>
          </cell>
          <cell r="H93">
            <v>38478</v>
          </cell>
          <cell r="I93" t="str">
            <v>Jeune Masculin 15/16 ans</v>
          </cell>
          <cell r="J93" t="str">
            <v>2020</v>
          </cell>
          <cell r="K93" t="str">
            <v>05999027660</v>
          </cell>
        </row>
        <row r="94">
          <cell r="B94" t="str">
            <v>BOONE ERIC</v>
          </cell>
          <cell r="C94">
            <v>43857</v>
          </cell>
          <cell r="D94" t="str">
            <v>3</v>
          </cell>
          <cell r="E94" t="str">
            <v>BOONE ERIC</v>
          </cell>
          <cell r="F94" t="str">
            <v>M</v>
          </cell>
          <cell r="G94" t="str">
            <v>TEAM SPECIALIZED LILLE</v>
          </cell>
          <cell r="H94">
            <v>23998</v>
          </cell>
          <cell r="I94" t="str">
            <v>Adulte Masculin 50/59 ans</v>
          </cell>
          <cell r="J94" t="str">
            <v>2020</v>
          </cell>
          <cell r="K94" t="str">
            <v>05999111148</v>
          </cell>
        </row>
        <row r="95">
          <cell r="B95" t="str">
            <v>BOONE NICOLAS</v>
          </cell>
          <cell r="C95">
            <v>43857</v>
          </cell>
          <cell r="D95" t="str">
            <v>2</v>
          </cell>
          <cell r="E95" t="str">
            <v>BOONE NICOLAS</v>
          </cell>
          <cell r="F95" t="str">
            <v>M</v>
          </cell>
          <cell r="G95" t="str">
            <v>TEAM SPECIALIZED LILLE</v>
          </cell>
          <cell r="H95">
            <v>33647</v>
          </cell>
          <cell r="I95" t="str">
            <v>Adulte Masculin 20/29 ans</v>
          </cell>
          <cell r="J95" t="str">
            <v>2020</v>
          </cell>
          <cell r="K95" t="str">
            <v>05999094110</v>
          </cell>
        </row>
        <row r="96">
          <cell r="B96" t="str">
            <v>BOUCLY BENOIT</v>
          </cell>
          <cell r="C96">
            <v>44019</v>
          </cell>
          <cell r="D96" t="str">
            <v>4-A</v>
          </cell>
          <cell r="E96" t="str">
            <v>BOUCLY BENOIT</v>
          </cell>
          <cell r="F96" t="str">
            <v>M</v>
          </cell>
          <cell r="G96" t="str">
            <v>VELO CLUB ARMENTIERES</v>
          </cell>
          <cell r="H96">
            <v>25763</v>
          </cell>
          <cell r="I96" t="str">
            <v>Adulte Masculin 50/59 ans</v>
          </cell>
          <cell r="J96" t="str">
            <v>2020</v>
          </cell>
          <cell r="K96" t="str">
            <v>05999058057</v>
          </cell>
        </row>
        <row r="97">
          <cell r="B97" t="str">
            <v>BOUCLY ERIC</v>
          </cell>
          <cell r="C97">
            <v>43835</v>
          </cell>
          <cell r="D97" t="str">
            <v>4-A</v>
          </cell>
          <cell r="E97" t="str">
            <v>BOUCLY ERIC</v>
          </cell>
          <cell r="F97" t="str">
            <v>M</v>
          </cell>
          <cell r="G97" t="str">
            <v>AMICALE LAIQUE SPORTIVE  ROEULX</v>
          </cell>
          <cell r="H97">
            <v>24661</v>
          </cell>
          <cell r="I97" t="str">
            <v>Adulte Masculin 50/59 ans</v>
          </cell>
          <cell r="J97" t="str">
            <v>2020</v>
          </cell>
          <cell r="K97" t="str">
            <v>05999017016</v>
          </cell>
        </row>
        <row r="98">
          <cell r="B98" t="str">
            <v>BOUDRIAUX EMMANUEL</v>
          </cell>
          <cell r="C98">
            <v>43843</v>
          </cell>
          <cell r="D98" t="str">
            <v>3</v>
          </cell>
          <cell r="E98" t="str">
            <v>BOUDRIAUX EMMANUEL</v>
          </cell>
          <cell r="F98" t="str">
            <v>M</v>
          </cell>
          <cell r="G98" t="str">
            <v>LINSELLES CYCLISME</v>
          </cell>
          <cell r="H98">
            <v>25836</v>
          </cell>
          <cell r="I98" t="str">
            <v>Adulte Masculin 50/59 ans</v>
          </cell>
          <cell r="J98" t="str">
            <v>2020</v>
          </cell>
          <cell r="K98" t="str">
            <v>05994063071</v>
          </cell>
        </row>
        <row r="99">
          <cell r="B99" t="str">
            <v>BOULANGER DANIEL</v>
          </cell>
          <cell r="C99">
            <v>43843</v>
          </cell>
          <cell r="D99" t="str">
            <v>2</v>
          </cell>
          <cell r="E99" t="str">
            <v>BOULANGER DANIEL</v>
          </cell>
          <cell r="F99" t="str">
            <v>M</v>
          </cell>
          <cell r="G99" t="str">
            <v>ENTENTE CYCLISTE DE FONTAINE AU BOIS</v>
          </cell>
          <cell r="H99">
            <v>25193</v>
          </cell>
          <cell r="I99" t="str">
            <v>Adulte Masculin 50/59 ans</v>
          </cell>
          <cell r="J99" t="str">
            <v>2020</v>
          </cell>
          <cell r="K99" t="str">
            <v>05996216308</v>
          </cell>
        </row>
        <row r="100">
          <cell r="B100" t="str">
            <v>BOULANGER DIDIER</v>
          </cell>
          <cell r="C100">
            <v>43858</v>
          </cell>
          <cell r="D100" t="str">
            <v>3</v>
          </cell>
          <cell r="E100" t="str">
            <v>BOULANGER DIDIER</v>
          </cell>
          <cell r="F100" t="str">
            <v>M</v>
          </cell>
          <cell r="G100" t="str">
            <v>UNION CYCLISTE SOLRE LE CHATEAU</v>
          </cell>
          <cell r="H100">
            <v>20976</v>
          </cell>
          <cell r="I100" t="str">
            <v>Adulte Masculin 60 ans et plus</v>
          </cell>
          <cell r="J100" t="str">
            <v>2020</v>
          </cell>
          <cell r="K100" t="str">
            <v>05994063042</v>
          </cell>
        </row>
        <row r="101">
          <cell r="B101" t="str">
            <v>BOULANGER TONY</v>
          </cell>
          <cell r="C101">
            <v>43843</v>
          </cell>
          <cell r="D101" t="str">
            <v>2</v>
          </cell>
          <cell r="E101" t="str">
            <v>BOULANGER TONY</v>
          </cell>
          <cell r="F101" t="str">
            <v>M</v>
          </cell>
          <cell r="G101" t="str">
            <v>TEAM BOUSIES</v>
          </cell>
          <cell r="H101">
            <v>27145</v>
          </cell>
          <cell r="I101" t="str">
            <v>Adulte Masculin 40/49 ans</v>
          </cell>
          <cell r="J101" t="str">
            <v>2020</v>
          </cell>
          <cell r="K101" t="str">
            <v>05999012903</v>
          </cell>
        </row>
        <row r="102">
          <cell r="B102" t="str">
            <v>BOULET ARTHUR</v>
          </cell>
          <cell r="C102">
            <v>43843</v>
          </cell>
          <cell r="D102" t="str">
            <v>3</v>
          </cell>
          <cell r="E102" t="str">
            <v>BOULET ARTHUR</v>
          </cell>
          <cell r="F102" t="str">
            <v>M</v>
          </cell>
          <cell r="G102" t="str">
            <v>CYCLO CLUB WAVRIN</v>
          </cell>
          <cell r="H102">
            <v>37335</v>
          </cell>
          <cell r="I102" t="str">
            <v>Adulte Masculin 17/19 ans</v>
          </cell>
          <cell r="J102" t="str">
            <v>2020</v>
          </cell>
          <cell r="K102" t="str">
            <v>05999084981</v>
          </cell>
        </row>
        <row r="103">
          <cell r="B103" t="str">
            <v>BOULET FREDERICK</v>
          </cell>
          <cell r="C103">
            <v>43857</v>
          </cell>
          <cell r="D103" t="str">
            <v>4-A</v>
          </cell>
          <cell r="E103" t="str">
            <v>BOULET FREDERICK</v>
          </cell>
          <cell r="F103" t="str">
            <v>M</v>
          </cell>
          <cell r="G103" t="str">
            <v>CYCLO CLUB WAVRIN</v>
          </cell>
          <cell r="H103">
            <v>26735</v>
          </cell>
          <cell r="I103" t="str">
            <v>Adulte Masculin 40/49 ans</v>
          </cell>
          <cell r="J103" t="str">
            <v>2020</v>
          </cell>
          <cell r="K103" t="str">
            <v>05999089245</v>
          </cell>
        </row>
        <row r="104">
          <cell r="B104" t="str">
            <v>BOULOGNE JEROME</v>
          </cell>
          <cell r="C104">
            <v>43843</v>
          </cell>
          <cell r="D104" t="str">
            <v>3</v>
          </cell>
          <cell r="E104" t="str">
            <v>BOULOGNE JEROME</v>
          </cell>
          <cell r="F104" t="str">
            <v>M</v>
          </cell>
          <cell r="G104" t="str">
            <v>LINSELLES CYCLISME</v>
          </cell>
          <cell r="H104">
            <v>27129</v>
          </cell>
          <cell r="I104" t="str">
            <v>Adulte Masculin 40/49 ans</v>
          </cell>
          <cell r="J104" t="str">
            <v>2020</v>
          </cell>
          <cell r="K104" t="str">
            <v>05999112676</v>
          </cell>
        </row>
        <row r="105">
          <cell r="B105" t="str">
            <v>BOUMEDJERIA TOM</v>
          </cell>
          <cell r="C105">
            <v>43866</v>
          </cell>
          <cell r="D105" t="str">
            <v>JE</v>
          </cell>
          <cell r="E105" t="str">
            <v>BOUMEDJERIA TOM</v>
          </cell>
          <cell r="F105" t="str">
            <v>M</v>
          </cell>
          <cell r="G105" t="str">
            <v>VELO CLUB ROUBAIX</v>
          </cell>
          <cell r="H105">
            <v>39283</v>
          </cell>
          <cell r="I105" t="str">
            <v>Jeune Masculin 13/14 ans</v>
          </cell>
          <cell r="J105" t="str">
            <v>2020</v>
          </cell>
          <cell r="K105" t="str">
            <v>05999113201</v>
          </cell>
        </row>
        <row r="106">
          <cell r="B106" t="str">
            <v>BOUNAB BILEL</v>
          </cell>
          <cell r="C106">
            <v>43857</v>
          </cell>
          <cell r="D106" t="str">
            <v>3</v>
          </cell>
          <cell r="E106" t="str">
            <v>BOUNAB BILEL</v>
          </cell>
          <cell r="F106" t="str">
            <v>M</v>
          </cell>
          <cell r="G106" t="str">
            <v>ETOILE CYCLISTE TOURCOING</v>
          </cell>
          <cell r="H106">
            <v>37545</v>
          </cell>
          <cell r="I106" t="str">
            <v>Adulte Masculin 17/19 ans</v>
          </cell>
          <cell r="J106" t="str">
            <v>2020</v>
          </cell>
          <cell r="K106" t="str">
            <v>05999116330</v>
          </cell>
        </row>
        <row r="107">
          <cell r="B107" t="str">
            <v>BOURDON EDOUARD</v>
          </cell>
          <cell r="C107">
            <v>43870</v>
          </cell>
          <cell r="D107" t="str">
            <v>3</v>
          </cell>
          <cell r="E107" t="str">
            <v>BOURDON EDOUARD</v>
          </cell>
          <cell r="F107" t="str">
            <v>M</v>
          </cell>
          <cell r="G107" t="str">
            <v>GAZ ELEC CLUB DE DOUAI</v>
          </cell>
          <cell r="H107">
            <v>25187</v>
          </cell>
          <cell r="I107" t="str">
            <v>Adulte Masculin 50/59 ans</v>
          </cell>
          <cell r="J107" t="str">
            <v>2020</v>
          </cell>
          <cell r="K107" t="str">
            <v>05999114014</v>
          </cell>
        </row>
        <row r="108">
          <cell r="B108" t="str">
            <v>BOURGEOIS SYLVAIN</v>
          </cell>
          <cell r="C108">
            <v>43871</v>
          </cell>
          <cell r="D108" t="str">
            <v>1</v>
          </cell>
          <cell r="E108" t="str">
            <v>BOURGEOIS SYLVAIN</v>
          </cell>
          <cell r="F108" t="str">
            <v>M</v>
          </cell>
          <cell r="G108" t="str">
            <v>ETOILE CYCLISTE LIEU ST AMAND</v>
          </cell>
          <cell r="H108">
            <v>24314</v>
          </cell>
          <cell r="I108" t="str">
            <v>Adulte Masculin 50/59 ans</v>
          </cell>
          <cell r="J108" t="str">
            <v>2020</v>
          </cell>
          <cell r="K108" t="str">
            <v>05999018955</v>
          </cell>
        </row>
        <row r="109">
          <cell r="B109" t="str">
            <v>BOURLART THOMAS</v>
          </cell>
          <cell r="C109">
            <v>43866</v>
          </cell>
          <cell r="D109" t="str">
            <v>4-A</v>
          </cell>
          <cell r="E109" t="str">
            <v>BOURLART THOMAS</v>
          </cell>
          <cell r="F109" t="str">
            <v>M</v>
          </cell>
          <cell r="G109" t="str">
            <v>UNION CYCLISTE WATTIGNIES</v>
          </cell>
          <cell r="H109">
            <v>32965</v>
          </cell>
          <cell r="I109" t="str">
            <v>Adulte Masculin 30/39 ans</v>
          </cell>
          <cell r="J109" t="str">
            <v>2020</v>
          </cell>
          <cell r="K109" t="str">
            <v>05994030256</v>
          </cell>
        </row>
        <row r="110">
          <cell r="B110" t="str">
            <v>BOURLET ERIC</v>
          </cell>
          <cell r="C110">
            <v>43835</v>
          </cell>
          <cell r="D110" t="str">
            <v>3</v>
          </cell>
          <cell r="E110" t="str">
            <v>BOURLET ERIC</v>
          </cell>
          <cell r="F110" t="str">
            <v>M</v>
          </cell>
          <cell r="G110" t="str">
            <v>AMICALE LAIQUE SPORTIVE  ROEULX</v>
          </cell>
          <cell r="H110">
            <v>24475</v>
          </cell>
          <cell r="I110" t="str">
            <v>Adulte Masculin 50/59 ans</v>
          </cell>
          <cell r="J110" t="str">
            <v>2020</v>
          </cell>
          <cell r="K110" t="str">
            <v>05999029316</v>
          </cell>
        </row>
        <row r="111">
          <cell r="B111" t="str">
            <v>BOUTONNE FRÉDÉRIC</v>
          </cell>
          <cell r="C111">
            <v>43843</v>
          </cell>
          <cell r="D111" t="str">
            <v>3</v>
          </cell>
          <cell r="E111" t="str">
            <v>BOUTONNE FRÉDÉRIC</v>
          </cell>
          <cell r="F111" t="str">
            <v>M</v>
          </cell>
          <cell r="G111" t="str">
            <v>UNION SPORTIVE SAINT ANDRE</v>
          </cell>
          <cell r="H111">
            <v>25198</v>
          </cell>
          <cell r="I111" t="str">
            <v>Adulte Masculin 50/59 ans</v>
          </cell>
          <cell r="J111" t="str">
            <v>2020</v>
          </cell>
          <cell r="K111" t="str">
            <v>05999021237</v>
          </cell>
        </row>
        <row r="112">
          <cell r="B112" t="str">
            <v>BOUTOUT BENJAMIN</v>
          </cell>
          <cell r="C112">
            <v>43845</v>
          </cell>
          <cell r="D112" t="str">
            <v>JE</v>
          </cell>
          <cell r="E112" t="str">
            <v>BOUTOUT BENJAMIN</v>
          </cell>
          <cell r="F112" t="str">
            <v>M</v>
          </cell>
          <cell r="G112" t="str">
            <v>VELO CLUB UNION HALLUIN</v>
          </cell>
          <cell r="H112">
            <v>38497</v>
          </cell>
          <cell r="I112" t="str">
            <v>Jeune Masculin 15/16 ans</v>
          </cell>
          <cell r="J112" t="str">
            <v>2020</v>
          </cell>
          <cell r="K112" t="str">
            <v>05999068435</v>
          </cell>
        </row>
        <row r="113">
          <cell r="B113" t="str">
            <v>BOUTOUT LOUIS</v>
          </cell>
          <cell r="C113">
            <v>43845</v>
          </cell>
          <cell r="D113" t="str">
            <v>JE</v>
          </cell>
          <cell r="E113" t="str">
            <v>BOUTOUT LOUIS</v>
          </cell>
          <cell r="F113" t="str">
            <v>M</v>
          </cell>
          <cell r="G113" t="str">
            <v>VELO CLUB UNION HALLUIN</v>
          </cell>
          <cell r="H113">
            <v>39244</v>
          </cell>
          <cell r="I113" t="str">
            <v>Jeune Masculin 13/14 ans</v>
          </cell>
          <cell r="J113" t="str">
            <v>2020</v>
          </cell>
          <cell r="K113" t="str">
            <v>05999068437</v>
          </cell>
        </row>
        <row r="114">
          <cell r="B114" t="str">
            <v>BOUTOUT MAXENCE</v>
          </cell>
          <cell r="C114">
            <v>43845</v>
          </cell>
          <cell r="D114" t="str">
            <v>JE</v>
          </cell>
          <cell r="E114" t="str">
            <v>BOUTOUT MAXENCE</v>
          </cell>
          <cell r="F114" t="str">
            <v>M</v>
          </cell>
          <cell r="G114" t="str">
            <v>VELO CLUB UNION HALLUIN</v>
          </cell>
          <cell r="H114">
            <v>39924</v>
          </cell>
          <cell r="I114" t="str">
            <v>Jeune Masculin 11/12 ans</v>
          </cell>
          <cell r="J114" t="str">
            <v>2020</v>
          </cell>
          <cell r="K114" t="str">
            <v>05999068436</v>
          </cell>
        </row>
        <row r="115">
          <cell r="B115" t="str">
            <v>BOUTOUT TONY</v>
          </cell>
          <cell r="C115">
            <v>43851</v>
          </cell>
          <cell r="D115" t="str">
            <v>2</v>
          </cell>
          <cell r="E115" t="str">
            <v>BOUTOUT TONY</v>
          </cell>
          <cell r="F115" t="str">
            <v>M</v>
          </cell>
          <cell r="G115" t="str">
            <v>VELO CLUB UNION HALLUIN</v>
          </cell>
          <cell r="H115">
            <v>25891</v>
          </cell>
          <cell r="I115" t="str">
            <v>Adulte Masculin 50/59 ans</v>
          </cell>
          <cell r="J115" t="str">
            <v>2020</v>
          </cell>
          <cell r="K115" t="str">
            <v>05999068434</v>
          </cell>
        </row>
        <row r="116">
          <cell r="B116" t="str">
            <v>BOUXOM CEDRIC</v>
          </cell>
          <cell r="C116">
            <v>43890</v>
          </cell>
          <cell r="D116" t="str">
            <v>2</v>
          </cell>
          <cell r="E116" t="str">
            <v>BOUXOM CEDRIC</v>
          </cell>
          <cell r="F116" t="str">
            <v>M</v>
          </cell>
          <cell r="G116" t="str">
            <v>UNION CYCLISTE WATTIGNIES</v>
          </cell>
          <cell r="H116">
            <v>30765</v>
          </cell>
          <cell r="I116" t="str">
            <v>Adulte Masculin 30/39 ans</v>
          </cell>
          <cell r="J116" t="str">
            <v>2020</v>
          </cell>
          <cell r="K116" t="str">
            <v>05999057202</v>
          </cell>
        </row>
        <row r="117">
          <cell r="B117" t="str">
            <v>BOUZERE FLORIAN</v>
          </cell>
          <cell r="C117">
            <v>43834</v>
          </cell>
          <cell r="D117" t="str">
            <v>3</v>
          </cell>
          <cell r="E117" t="str">
            <v>BOUZERE FLORIAN</v>
          </cell>
          <cell r="F117" t="str">
            <v>M</v>
          </cell>
          <cell r="G117" t="str">
            <v>ASSOCIATION CYCLISTE D'ETROEUNGT</v>
          </cell>
          <cell r="H117">
            <v>36773</v>
          </cell>
          <cell r="I117" t="str">
            <v>Adulte Masculin 20/29 ans</v>
          </cell>
          <cell r="J117" t="str">
            <v>2020</v>
          </cell>
          <cell r="K117" t="str">
            <v>05999119328</v>
          </cell>
        </row>
        <row r="118">
          <cell r="B118" t="str">
            <v>BOUZIN BENJAMIN</v>
          </cell>
          <cell r="C118">
            <v>43849</v>
          </cell>
          <cell r="D118" t="str">
            <v>3</v>
          </cell>
          <cell r="E118" t="str">
            <v>BOUZIN BENJAMIN</v>
          </cell>
          <cell r="F118" t="str">
            <v>M</v>
          </cell>
          <cell r="G118" t="str">
            <v>UNION VELOCIPEDIQUE FOURMISIENNE</v>
          </cell>
          <cell r="H118">
            <v>37711</v>
          </cell>
          <cell r="I118" t="str">
            <v>Adulte Masculin 17/19 ans</v>
          </cell>
          <cell r="J118" t="str">
            <v>2020</v>
          </cell>
          <cell r="K118" t="str">
            <v>05999085562</v>
          </cell>
        </row>
        <row r="119">
          <cell r="B119" t="str">
            <v>BRACKENIER LUCA</v>
          </cell>
          <cell r="C119">
            <v>43846</v>
          </cell>
          <cell r="D119" t="str">
            <v>JE</v>
          </cell>
          <cell r="E119" t="str">
            <v>BRACKENIER LUCA</v>
          </cell>
          <cell r="F119" t="str">
            <v>M</v>
          </cell>
          <cell r="G119" t="str">
            <v>NEW TEAM MAULDE</v>
          </cell>
          <cell r="H119">
            <v>39847</v>
          </cell>
          <cell r="I119" t="str">
            <v>Jeune Masculin 11/12 ans</v>
          </cell>
          <cell r="J119" t="str">
            <v>2020</v>
          </cell>
          <cell r="K119" t="str">
            <v>05999056788</v>
          </cell>
        </row>
        <row r="120">
          <cell r="B120" t="str">
            <v>BRACKENIER THOMAS</v>
          </cell>
          <cell r="C120">
            <v>43866</v>
          </cell>
          <cell r="D120" t="str">
            <v>3</v>
          </cell>
          <cell r="E120" t="str">
            <v>BRACKENIER THOMAS</v>
          </cell>
          <cell r="F120" t="str">
            <v>M</v>
          </cell>
          <cell r="G120" t="str">
            <v>VELO CLUB SOLESMES</v>
          </cell>
          <cell r="H120">
            <v>29055</v>
          </cell>
          <cell r="I120" t="str">
            <v>Adulte Masculin 40/49 ans</v>
          </cell>
          <cell r="J120" t="str">
            <v>2020</v>
          </cell>
          <cell r="K120" t="str">
            <v>05996220266</v>
          </cell>
        </row>
        <row r="121">
          <cell r="B121" t="str">
            <v>BRACKENIER TOBIAS</v>
          </cell>
          <cell r="C121">
            <v>43851</v>
          </cell>
          <cell r="D121" t="str">
            <v>JE</v>
          </cell>
          <cell r="E121" t="str">
            <v>BRACKENIER TOBIAS</v>
          </cell>
          <cell r="F121" t="str">
            <v>M</v>
          </cell>
          <cell r="G121" t="str">
            <v>NEW TEAM MAULDE</v>
          </cell>
          <cell r="H121">
            <v>41219</v>
          </cell>
          <cell r="I121" t="str">
            <v>Jeune Masculin 7/8 ans</v>
          </cell>
          <cell r="J121" t="str">
            <v>2020</v>
          </cell>
          <cell r="K121" t="str">
            <v>05999097598</v>
          </cell>
        </row>
        <row r="122">
          <cell r="B122" t="str">
            <v>BRASSART THEOPHILE</v>
          </cell>
          <cell r="C122">
            <v>43834</v>
          </cell>
          <cell r="D122" t="str">
            <v>1</v>
          </cell>
          <cell r="E122" t="str">
            <v>BRASSART THEOPHILE</v>
          </cell>
          <cell r="F122" t="str">
            <v>M</v>
          </cell>
          <cell r="G122" t="str">
            <v>TEAM B.B.L. HERGNIES</v>
          </cell>
          <cell r="H122">
            <v>35430</v>
          </cell>
          <cell r="I122" t="str">
            <v>Adulte Masculin 20/29 ans</v>
          </cell>
          <cell r="J122" t="str">
            <v>2020</v>
          </cell>
          <cell r="K122" t="str">
            <v>05994043368</v>
          </cell>
        </row>
        <row r="123">
          <cell r="B123" t="str">
            <v>BRICOUT STEPHANE</v>
          </cell>
          <cell r="C123">
            <v>43844</v>
          </cell>
          <cell r="D123" t="str">
            <v>3</v>
          </cell>
          <cell r="E123" t="str">
            <v>BRICOUT STEPHANE</v>
          </cell>
          <cell r="F123" t="str">
            <v>M</v>
          </cell>
          <cell r="G123" t="str">
            <v>ESPOIR CYCLISTE  WAMBRECHIES MARQUETTE</v>
          </cell>
          <cell r="H123">
            <v>29221</v>
          </cell>
          <cell r="I123" t="str">
            <v>Adulte Masculin 40/49 ans</v>
          </cell>
          <cell r="J123" t="str">
            <v>2020</v>
          </cell>
          <cell r="K123" t="str">
            <v>05999107225</v>
          </cell>
        </row>
        <row r="124">
          <cell r="B124" t="str">
            <v>BRIXHE ALAIN</v>
          </cell>
          <cell r="C124">
            <v>43866</v>
          </cell>
          <cell r="D124" t="str">
            <v>3</v>
          </cell>
          <cell r="E124" t="str">
            <v>BRIXHE ALAIN</v>
          </cell>
          <cell r="F124" t="str">
            <v>M</v>
          </cell>
          <cell r="G124" t="str">
            <v>VTT  CLUB PONT SUR SAMBRE</v>
          </cell>
          <cell r="H124">
            <v>23136</v>
          </cell>
          <cell r="I124" t="str">
            <v>Adulte Masculin 50/59 ans</v>
          </cell>
          <cell r="J124" t="str">
            <v>2020</v>
          </cell>
          <cell r="K124" t="str">
            <v>05996214966</v>
          </cell>
        </row>
        <row r="125">
          <cell r="B125" t="str">
            <v>BRIXHE NATHALIE</v>
          </cell>
          <cell r="C125">
            <v>43866</v>
          </cell>
          <cell r="D125" t="str">
            <v>4-A</v>
          </cell>
          <cell r="E125" t="str">
            <v>BRIXHE NATHALIE</v>
          </cell>
          <cell r="F125" t="str">
            <v>F</v>
          </cell>
          <cell r="G125" t="str">
            <v>VTT  CLUB PONT SUR SAMBRE</v>
          </cell>
          <cell r="H125">
            <v>25589</v>
          </cell>
          <cell r="I125" t="str">
            <v>Adulte Féminin 40 ans et plus</v>
          </cell>
          <cell r="J125" t="str">
            <v>2020</v>
          </cell>
          <cell r="K125" t="str">
            <v>05996214967</v>
          </cell>
        </row>
        <row r="126">
          <cell r="B126" t="str">
            <v>BROQUIN XAVIER</v>
          </cell>
          <cell r="C126">
            <v>43893</v>
          </cell>
          <cell r="D126" t="str">
            <v>2</v>
          </cell>
          <cell r="E126" t="str">
            <v>BROQUIN XAVIER</v>
          </cell>
          <cell r="F126" t="str">
            <v>M</v>
          </cell>
          <cell r="G126" t="str">
            <v>CYCLO CLUB BERGUES</v>
          </cell>
          <cell r="H126">
            <v>29529</v>
          </cell>
          <cell r="I126" t="str">
            <v>Adulte Masculin 40/49 ans</v>
          </cell>
          <cell r="J126" t="str">
            <v>2020</v>
          </cell>
          <cell r="K126" t="str">
            <v>05999098981</v>
          </cell>
        </row>
        <row r="127">
          <cell r="B127" t="str">
            <v>BROUTIN ANTOINE</v>
          </cell>
          <cell r="C127">
            <v>43843</v>
          </cell>
          <cell r="D127" t="str">
            <v>2</v>
          </cell>
          <cell r="E127" t="str">
            <v>BROUTIN ANTOINE</v>
          </cell>
          <cell r="F127" t="str">
            <v>M</v>
          </cell>
          <cell r="G127" t="str">
            <v>CYCLO CLUB WAVRIN</v>
          </cell>
          <cell r="H127">
            <v>34669</v>
          </cell>
          <cell r="I127" t="str">
            <v>Adulte Masculin 20/29 ans</v>
          </cell>
          <cell r="J127" t="str">
            <v>2020</v>
          </cell>
          <cell r="K127" t="str">
            <v>05999112476</v>
          </cell>
        </row>
        <row r="128">
          <cell r="B128" t="str">
            <v>BRUNEBARBE SÉBASTIEN</v>
          </cell>
          <cell r="C128">
            <v>43857</v>
          </cell>
          <cell r="D128" t="str">
            <v>3</v>
          </cell>
          <cell r="E128" t="str">
            <v>BRUNEBARBE SÉBASTIEN</v>
          </cell>
          <cell r="F128" t="str">
            <v>M</v>
          </cell>
          <cell r="G128" t="str">
            <v>UNION SPORTIVE VALENCIENNES MARLY</v>
          </cell>
          <cell r="H128">
            <v>25260</v>
          </cell>
          <cell r="I128" t="str">
            <v>Adulte Masculin 50/59 ans</v>
          </cell>
          <cell r="J128" t="str">
            <v>2020</v>
          </cell>
          <cell r="K128" t="str">
            <v>05999118500</v>
          </cell>
        </row>
        <row r="129">
          <cell r="B129" t="str">
            <v>BRUTIN LOUIS</v>
          </cell>
          <cell r="C129">
            <v>43879</v>
          </cell>
          <cell r="D129" t="str">
            <v>3</v>
          </cell>
          <cell r="E129" t="str">
            <v>BRUTIN LOUIS</v>
          </cell>
          <cell r="F129" t="str">
            <v>M</v>
          </cell>
          <cell r="G129" t="str">
            <v>ROUE D'OR COMINOISE</v>
          </cell>
          <cell r="H129">
            <v>34771</v>
          </cell>
          <cell r="I129" t="str">
            <v>Adulte Masculin 20/29 ans</v>
          </cell>
          <cell r="J129" t="str">
            <v>2020</v>
          </cell>
          <cell r="K129" t="str">
            <v>05999062301</v>
          </cell>
        </row>
        <row r="130">
          <cell r="B130" t="str">
            <v>BRUTIN PIERRE</v>
          </cell>
          <cell r="C130">
            <v>43879</v>
          </cell>
          <cell r="D130" t="str">
            <v>4-A</v>
          </cell>
          <cell r="E130" t="str">
            <v>BRUTIN PIERRE</v>
          </cell>
          <cell r="F130" t="str">
            <v>M</v>
          </cell>
          <cell r="G130" t="str">
            <v>ROUE D'OR COMINOISE</v>
          </cell>
          <cell r="H130">
            <v>24016</v>
          </cell>
          <cell r="I130" t="str">
            <v>Adulte Masculin 50/59 ans</v>
          </cell>
          <cell r="J130" t="str">
            <v>2020</v>
          </cell>
          <cell r="K130" t="str">
            <v>05953097726</v>
          </cell>
        </row>
        <row r="131">
          <cell r="B131" t="str">
            <v>BUGNICOURT CYRIL</v>
          </cell>
          <cell r="C131">
            <v>43849</v>
          </cell>
          <cell r="D131" t="str">
            <v>1</v>
          </cell>
          <cell r="E131" t="str">
            <v>BUGNICOURT CYRIL</v>
          </cell>
          <cell r="F131" t="str">
            <v>M</v>
          </cell>
          <cell r="G131" t="str">
            <v>UNION VELOCIPEDIQUE FOURMISIENNE</v>
          </cell>
          <cell r="H131">
            <v>27887</v>
          </cell>
          <cell r="I131" t="str">
            <v>Adulte Masculin 40/49 ans</v>
          </cell>
          <cell r="J131" t="str">
            <v>2020</v>
          </cell>
          <cell r="K131" t="str">
            <v>05996216283</v>
          </cell>
        </row>
        <row r="132">
          <cell r="B132" t="str">
            <v>BUGNICOURT ELIAS</v>
          </cell>
          <cell r="C132">
            <v>43846</v>
          </cell>
          <cell r="D132" t="str">
            <v>JE</v>
          </cell>
          <cell r="E132" t="str">
            <v>BUGNICOURT ELIAS</v>
          </cell>
          <cell r="F132" t="str">
            <v>M</v>
          </cell>
          <cell r="G132" t="str">
            <v>UNION VELOCIPEDIQUE FOURMISIENNE</v>
          </cell>
          <cell r="H132">
            <v>39837</v>
          </cell>
          <cell r="I132" t="str">
            <v>Jeune Masculin 11/12 ans</v>
          </cell>
          <cell r="J132" t="str">
            <v>2020</v>
          </cell>
          <cell r="K132" t="str">
            <v>05999046341</v>
          </cell>
        </row>
        <row r="133">
          <cell r="B133" t="str">
            <v>BUISSART ROBIN</v>
          </cell>
          <cell r="C133">
            <v>43835</v>
          </cell>
          <cell r="D133" t="str">
            <v>1</v>
          </cell>
          <cell r="E133" t="str">
            <v>BUISSART ROBIN</v>
          </cell>
          <cell r="F133" t="str">
            <v>M</v>
          </cell>
          <cell r="G133" t="str">
            <v>CYCLO CLUB ORCHIES</v>
          </cell>
          <cell r="H133">
            <v>34931</v>
          </cell>
          <cell r="I133" t="str">
            <v>Adulte Masculin 20/29 ans</v>
          </cell>
          <cell r="J133" t="str">
            <v>2020</v>
          </cell>
          <cell r="K133" t="str">
            <v>05999092144</v>
          </cell>
        </row>
        <row r="134">
          <cell r="B134" t="str">
            <v>BULKA JOACHIM</v>
          </cell>
          <cell r="C134">
            <v>43846</v>
          </cell>
          <cell r="D134" t="str">
            <v>JE</v>
          </cell>
          <cell r="E134" t="str">
            <v>BULKA JOACHIM</v>
          </cell>
          <cell r="F134" t="str">
            <v>M</v>
          </cell>
          <cell r="G134" t="str">
            <v>UNION SPORTIVE VALENCIENNES MARLY</v>
          </cell>
          <cell r="H134">
            <v>40205</v>
          </cell>
          <cell r="I134" t="str">
            <v>Jeune Masculin 9/10 ans</v>
          </cell>
          <cell r="J134" t="str">
            <v>2020</v>
          </cell>
          <cell r="K134" t="str">
            <v>05999069699</v>
          </cell>
        </row>
        <row r="135">
          <cell r="B135" t="str">
            <v>BULKA MACIEJ</v>
          </cell>
          <cell r="C135">
            <v>43857</v>
          </cell>
          <cell r="D135" t="str">
            <v>1</v>
          </cell>
          <cell r="E135" t="str">
            <v>BULKA MACIEJ</v>
          </cell>
          <cell r="F135" t="str">
            <v>M</v>
          </cell>
          <cell r="G135" t="str">
            <v>UNION SPORTIVE VALENCIENNES MARLY</v>
          </cell>
          <cell r="H135">
            <v>28811</v>
          </cell>
          <cell r="I135" t="str">
            <v>Adulte Masculin 40/49 ans</v>
          </cell>
          <cell r="J135" t="str">
            <v>2020</v>
          </cell>
          <cell r="K135" t="str">
            <v>05994036102</v>
          </cell>
        </row>
        <row r="136">
          <cell r="B136" t="str">
            <v>BURETTE EMMANUEL</v>
          </cell>
          <cell r="C136">
            <v>43843</v>
          </cell>
          <cell r="D136" t="str">
            <v>2</v>
          </cell>
          <cell r="E136" t="str">
            <v>BURETTE EMMANUEL</v>
          </cell>
          <cell r="F136" t="str">
            <v>M</v>
          </cell>
          <cell r="G136" t="str">
            <v>CYCLO CLUB WAVRIN</v>
          </cell>
          <cell r="H136">
            <v>28395</v>
          </cell>
          <cell r="I136" t="str">
            <v>Adulte Masculin 40/49 ans</v>
          </cell>
          <cell r="J136" t="str">
            <v>2020</v>
          </cell>
          <cell r="K136" t="str">
            <v>05999030492</v>
          </cell>
        </row>
        <row r="137">
          <cell r="B137" t="str">
            <v>BURETTE GÉRARD</v>
          </cell>
          <cell r="C137">
            <v>43843</v>
          </cell>
          <cell r="D137" t="str">
            <v>4-B</v>
          </cell>
          <cell r="E137" t="str">
            <v>BURETTE GÉRARD</v>
          </cell>
          <cell r="F137" t="str">
            <v>M</v>
          </cell>
          <cell r="G137" t="str">
            <v>UNION SPORTIVE SAINT ANDRE</v>
          </cell>
          <cell r="H137">
            <v>18420</v>
          </cell>
          <cell r="I137" t="str">
            <v>Adulte Masculin 60 ans et plus</v>
          </cell>
          <cell r="J137" t="str">
            <v>2020</v>
          </cell>
          <cell r="K137" t="str">
            <v>05996223700</v>
          </cell>
        </row>
        <row r="138">
          <cell r="B138" t="str">
            <v>BURIDON DAVID</v>
          </cell>
          <cell r="C138">
            <v>43843</v>
          </cell>
          <cell r="D138" t="str">
            <v>2</v>
          </cell>
          <cell r="E138" t="str">
            <v>BURIDON DAVID</v>
          </cell>
          <cell r="F138" t="str">
            <v>M</v>
          </cell>
          <cell r="G138" t="str">
            <v>GAZ ELEC CLUB DE DOUAI</v>
          </cell>
          <cell r="H138">
            <v>29582</v>
          </cell>
          <cell r="I138" t="str">
            <v>Adulte Masculin 40/49 ans</v>
          </cell>
          <cell r="J138" t="str">
            <v>2020</v>
          </cell>
          <cell r="K138" t="str">
            <v>05999023519</v>
          </cell>
        </row>
        <row r="139">
          <cell r="B139" t="str">
            <v>BURIDON RACHEL</v>
          </cell>
          <cell r="C139">
            <v>43843</v>
          </cell>
          <cell r="D139" t="str">
            <v>JE</v>
          </cell>
          <cell r="E139" t="str">
            <v>BURIDON RACHEL</v>
          </cell>
          <cell r="F139" t="str">
            <v>F</v>
          </cell>
          <cell r="G139" t="str">
            <v>GAZ ELEC CLUB DE DOUAI</v>
          </cell>
          <cell r="H139">
            <v>38727</v>
          </cell>
          <cell r="I139" t="str">
            <v>Jeune Féminin 13/14 ans</v>
          </cell>
          <cell r="J139" t="str">
            <v>2020</v>
          </cell>
          <cell r="K139" t="str">
            <v>05999056794</v>
          </cell>
        </row>
        <row r="140">
          <cell r="B140" t="str">
            <v>BURNY ELISE</v>
          </cell>
          <cell r="C140">
            <v>43851</v>
          </cell>
          <cell r="D140" t="str">
            <v>FE</v>
          </cell>
          <cell r="E140" t="str">
            <v>BURNY ELISE</v>
          </cell>
          <cell r="F140" t="str">
            <v>F</v>
          </cell>
          <cell r="G140" t="str">
            <v>NEW TEAM MAULDE</v>
          </cell>
          <cell r="H140">
            <v>35531</v>
          </cell>
          <cell r="I140" t="str">
            <v>Adulte Féminin 17/29 ans</v>
          </cell>
          <cell r="J140" t="str">
            <v>2020</v>
          </cell>
          <cell r="K140" t="str">
            <v>05999021746</v>
          </cell>
        </row>
        <row r="141">
          <cell r="B141" t="str">
            <v>BURNY PASCAL</v>
          </cell>
          <cell r="C141">
            <v>43851</v>
          </cell>
          <cell r="D141" t="str">
            <v>4-A</v>
          </cell>
          <cell r="E141" t="str">
            <v>BURNY PASCAL</v>
          </cell>
          <cell r="F141" t="str">
            <v>M</v>
          </cell>
          <cell r="G141" t="str">
            <v>NEW TEAM MAULDE</v>
          </cell>
          <cell r="H141">
            <v>25072</v>
          </cell>
          <cell r="I141" t="str">
            <v>Adulte Masculin 50/59 ans</v>
          </cell>
          <cell r="J141" t="str">
            <v>2020</v>
          </cell>
          <cell r="K141" t="str">
            <v>05996219572</v>
          </cell>
        </row>
        <row r="142">
          <cell r="B142" t="str">
            <v>BURY RANDY</v>
          </cell>
          <cell r="C142">
            <v>43840</v>
          </cell>
          <cell r="D142" t="str">
            <v>1</v>
          </cell>
          <cell r="E142" t="str">
            <v>BURY RANDY</v>
          </cell>
          <cell r="F142" t="str">
            <v>M</v>
          </cell>
          <cell r="G142" t="str">
            <v>ETOILE CYCLISTE LIEU ST AMAND</v>
          </cell>
          <cell r="H142">
            <v>35363</v>
          </cell>
          <cell r="I142" t="str">
            <v>Adulte Masculin 20/29 ans</v>
          </cell>
          <cell r="J142" t="str">
            <v>2020</v>
          </cell>
          <cell r="K142" t="str">
            <v>05996216279</v>
          </cell>
        </row>
        <row r="143">
          <cell r="B143" t="str">
            <v>CADENES PIERRE</v>
          </cell>
          <cell r="C143">
            <v>43850</v>
          </cell>
          <cell r="D143" t="str">
            <v>4-A</v>
          </cell>
          <cell r="E143" t="str">
            <v>CADENES PIERRE</v>
          </cell>
          <cell r="F143" t="str">
            <v>M</v>
          </cell>
          <cell r="G143" t="str">
            <v>AMICALE LAIQUE SPORTIVE  ROEULX</v>
          </cell>
          <cell r="H143">
            <v>20428</v>
          </cell>
          <cell r="I143" t="str">
            <v>Adulte Masculin 60 ans et plus</v>
          </cell>
          <cell r="J143" t="str">
            <v>2019</v>
          </cell>
          <cell r="K143" t="str">
            <v>05994058109</v>
          </cell>
        </row>
        <row r="144">
          <cell r="B144" t="str">
            <v>CAILLARD ANTHONY</v>
          </cell>
          <cell r="C144">
            <v>43867</v>
          </cell>
          <cell r="D144" t="str">
            <v>2</v>
          </cell>
          <cell r="E144" t="str">
            <v>CAILLARD ANTHONY</v>
          </cell>
          <cell r="F144" t="str">
            <v>M</v>
          </cell>
          <cell r="G144" t="str">
            <v>CYCLING THUN L'EVEQUE</v>
          </cell>
          <cell r="H144">
            <v>32191</v>
          </cell>
          <cell r="I144" t="str">
            <v>Adulte Masculin 30/39 ans</v>
          </cell>
          <cell r="J144" t="str">
            <v>2020</v>
          </cell>
          <cell r="K144" t="str">
            <v>05999062323</v>
          </cell>
        </row>
        <row r="145">
          <cell r="B145" t="str">
            <v>CAILLEAU ADRIEN</v>
          </cell>
          <cell r="C145">
            <v>44032</v>
          </cell>
          <cell r="D145" t="str">
            <v>JE</v>
          </cell>
          <cell r="E145" t="str">
            <v>CAILLEAU ADRIEN</v>
          </cell>
          <cell r="F145" t="str">
            <v>M</v>
          </cell>
          <cell r="G145" t="str">
            <v>UNION VELOCIPEDIQUE FOURMISIENNE</v>
          </cell>
          <cell r="H145">
            <v>38001</v>
          </cell>
          <cell r="I145" t="str">
            <v>Jeune Masculin 15/16 ans</v>
          </cell>
          <cell r="J145" t="str">
            <v>2020</v>
          </cell>
          <cell r="K145" t="str">
            <v>05999123947</v>
          </cell>
        </row>
        <row r="146">
          <cell r="B146" t="str">
            <v>CALCUS FABRICE</v>
          </cell>
          <cell r="C146">
            <v>43851</v>
          </cell>
          <cell r="D146" t="str">
            <v>3</v>
          </cell>
          <cell r="E146" t="str">
            <v>CALCUS FABRICE</v>
          </cell>
          <cell r="F146" t="str">
            <v>M</v>
          </cell>
          <cell r="G146" t="str">
            <v>NEW TEAM MAULDE</v>
          </cell>
          <cell r="H146">
            <v>25995</v>
          </cell>
          <cell r="I146" t="str">
            <v>Adulte Masculin 40/49 ans</v>
          </cell>
          <cell r="J146" t="str">
            <v>2020</v>
          </cell>
          <cell r="K146" t="str">
            <v>05994040307</v>
          </cell>
        </row>
        <row r="147">
          <cell r="B147" t="str">
            <v>CALIMACHE RONALD</v>
          </cell>
          <cell r="C147">
            <v>43857</v>
          </cell>
          <cell r="D147" t="str">
            <v>4-A</v>
          </cell>
          <cell r="E147" t="str">
            <v>CALIMACHE RONALD</v>
          </cell>
          <cell r="F147" t="str">
            <v>M</v>
          </cell>
          <cell r="G147" t="str">
            <v>LINSELLES CYCLISME</v>
          </cell>
          <cell r="H147">
            <v>21599</v>
          </cell>
          <cell r="I147" t="str">
            <v>Adulte Masculin 60 ans et plus</v>
          </cell>
          <cell r="J147" t="str">
            <v>2020</v>
          </cell>
          <cell r="K147" t="str">
            <v>05996220727</v>
          </cell>
        </row>
        <row r="148">
          <cell r="B148" t="str">
            <v>CALIPPE THOMAS</v>
          </cell>
          <cell r="C148">
            <v>43846</v>
          </cell>
          <cell r="D148" t="str">
            <v>3</v>
          </cell>
          <cell r="E148" t="str">
            <v>CALIPPE THOMAS</v>
          </cell>
          <cell r="F148" t="str">
            <v>M</v>
          </cell>
          <cell r="G148" t="str">
            <v>CLUB CYCLISTE THUN ST MARTIN</v>
          </cell>
          <cell r="H148">
            <v>35987</v>
          </cell>
          <cell r="I148" t="str">
            <v>Adulte Masculin 20/29 ans</v>
          </cell>
          <cell r="J148" t="str">
            <v>2020</v>
          </cell>
          <cell r="K148" t="str">
            <v>05999084953</v>
          </cell>
        </row>
        <row r="149">
          <cell r="B149" t="str">
            <v>CALLARD CYRIL</v>
          </cell>
          <cell r="C149">
            <v>43865</v>
          </cell>
          <cell r="D149" t="str">
            <v>3</v>
          </cell>
          <cell r="E149" t="str">
            <v>CALLARD CYRIL</v>
          </cell>
          <cell r="F149" t="str">
            <v>M</v>
          </cell>
          <cell r="G149" t="str">
            <v>VELO SPRINT BOUCHAIN</v>
          </cell>
          <cell r="H149">
            <v>37376</v>
          </cell>
          <cell r="I149" t="str">
            <v>Adulte Masculin 17/19 ans</v>
          </cell>
          <cell r="J149" t="str">
            <v>2020</v>
          </cell>
          <cell r="K149" t="str">
            <v>05999084946</v>
          </cell>
        </row>
        <row r="150">
          <cell r="B150" t="str">
            <v>CALLARD LAURENT</v>
          </cell>
          <cell r="C150">
            <v>43867</v>
          </cell>
          <cell r="D150" t="str">
            <v>3</v>
          </cell>
          <cell r="E150" t="str">
            <v>CALLARD LAURENT</v>
          </cell>
          <cell r="F150" t="str">
            <v>M</v>
          </cell>
          <cell r="G150" t="str">
            <v>VELO SPRINT BOUCHAIN</v>
          </cell>
          <cell r="H150">
            <v>26632</v>
          </cell>
          <cell r="I150" t="str">
            <v>Adulte Masculin 40/49 ans</v>
          </cell>
          <cell r="J150" t="str">
            <v>2020</v>
          </cell>
          <cell r="K150" t="str">
            <v>05999117333</v>
          </cell>
        </row>
        <row r="151">
          <cell r="B151" t="str">
            <v>CALVO CARDERO KARIM</v>
          </cell>
          <cell r="C151">
            <v>43834</v>
          </cell>
          <cell r="D151" t="str">
            <v>3</v>
          </cell>
          <cell r="E151" t="str">
            <v>CALVO CARDERO KARIM</v>
          </cell>
          <cell r="F151" t="str">
            <v>M</v>
          </cell>
          <cell r="G151" t="str">
            <v>TEAM B.B.L. HERGNIES</v>
          </cell>
          <cell r="H151">
            <v>30560</v>
          </cell>
          <cell r="I151" t="str">
            <v>Adulte Masculin 30/39 ans</v>
          </cell>
          <cell r="J151" t="str">
            <v>2020</v>
          </cell>
          <cell r="K151" t="str">
            <v>05999023520</v>
          </cell>
        </row>
        <row r="152">
          <cell r="B152" t="str">
            <v>CAMILLERI ALAIN</v>
          </cell>
          <cell r="C152">
            <v>43857</v>
          </cell>
          <cell r="D152" t="str">
            <v>4-B</v>
          </cell>
          <cell r="E152" t="str">
            <v>CAMILLERI ALAIN</v>
          </cell>
          <cell r="F152" t="str">
            <v>M</v>
          </cell>
          <cell r="G152" t="str">
            <v>CLUB DES SUPPORTERS CYCLISTES FERRIEROIS</v>
          </cell>
          <cell r="H152">
            <v>20083</v>
          </cell>
          <cell r="I152" t="str">
            <v>Adulte Masculin 60 ans et plus</v>
          </cell>
          <cell r="J152" t="str">
            <v>2020</v>
          </cell>
          <cell r="K152" t="str">
            <v>05999109294</v>
          </cell>
        </row>
        <row r="153">
          <cell r="B153" t="str">
            <v>CANONNE STEVEN</v>
          </cell>
          <cell r="C153">
            <v>43843</v>
          </cell>
          <cell r="D153" t="str">
            <v>1</v>
          </cell>
          <cell r="E153" t="str">
            <v>CANONNE STEVEN</v>
          </cell>
          <cell r="F153" t="str">
            <v>M</v>
          </cell>
          <cell r="G153" t="str">
            <v>VELO SPRINT DE L'OSTREVENT - AUBERCHICOURT</v>
          </cell>
          <cell r="H153">
            <v>36872</v>
          </cell>
          <cell r="I153" t="str">
            <v>Adulte Masculin 20/29 ans</v>
          </cell>
          <cell r="J153" t="str">
            <v>2020</v>
          </cell>
          <cell r="K153" t="str">
            <v>05999097829</v>
          </cell>
        </row>
        <row r="154">
          <cell r="B154" t="str">
            <v>CANTINEAU NOAH</v>
          </cell>
          <cell r="C154">
            <v>43843</v>
          </cell>
          <cell r="D154" t="str">
            <v>JE</v>
          </cell>
          <cell r="E154" t="str">
            <v>CANTINEAU NOAH</v>
          </cell>
          <cell r="F154" t="str">
            <v>M</v>
          </cell>
          <cell r="G154" t="str">
            <v>VELO CLUB DE L'ESCAUT ANZIN</v>
          </cell>
          <cell r="H154">
            <v>39458</v>
          </cell>
          <cell r="I154" t="str">
            <v>Jeune Masculin 11/12 ans</v>
          </cell>
          <cell r="J154" t="str">
            <v>2020</v>
          </cell>
          <cell r="K154" t="str">
            <v>05999112480</v>
          </cell>
        </row>
        <row r="155">
          <cell r="B155" t="str">
            <v>CANU ERWAN</v>
          </cell>
          <cell r="C155">
            <v>43866</v>
          </cell>
          <cell r="D155" t="str">
            <v>JE</v>
          </cell>
          <cell r="E155" t="str">
            <v>CANU ERWAN</v>
          </cell>
          <cell r="F155" t="str">
            <v>M</v>
          </cell>
          <cell r="G155" t="str">
            <v>VELO CLUB ROUBAIX</v>
          </cell>
          <cell r="H155">
            <v>39661</v>
          </cell>
          <cell r="I155" t="str">
            <v>Jeune Masculin 11/12 ans</v>
          </cell>
          <cell r="J155" t="str">
            <v>2020</v>
          </cell>
          <cell r="K155" t="str">
            <v>05999111467</v>
          </cell>
        </row>
        <row r="156">
          <cell r="B156" t="str">
            <v>CAPELLE ANTOINE</v>
          </cell>
          <cell r="C156">
            <v>43846</v>
          </cell>
          <cell r="D156" t="str">
            <v>JE</v>
          </cell>
          <cell r="E156" t="str">
            <v>CAPELLE ANTOINE</v>
          </cell>
          <cell r="F156" t="str">
            <v>M</v>
          </cell>
          <cell r="G156" t="str">
            <v>ETOILE CYCLISTE TOURCOING</v>
          </cell>
          <cell r="H156">
            <v>38607</v>
          </cell>
          <cell r="I156" t="str">
            <v>Jeune Masculin 15/16 ans</v>
          </cell>
          <cell r="J156" t="str">
            <v>2020</v>
          </cell>
          <cell r="K156" t="str">
            <v>05999019596</v>
          </cell>
        </row>
        <row r="157">
          <cell r="B157" t="str">
            <v>CAPELLE FRANCKY</v>
          </cell>
          <cell r="C157">
            <v>43851</v>
          </cell>
          <cell r="D157" t="str">
            <v>2</v>
          </cell>
          <cell r="E157" t="str">
            <v>CAPELLE FRANCKY</v>
          </cell>
          <cell r="F157" t="str">
            <v>M</v>
          </cell>
          <cell r="G157" t="str">
            <v>ETOILE CYCLISTE TOURCOING</v>
          </cell>
          <cell r="H157">
            <v>27868</v>
          </cell>
          <cell r="I157" t="str">
            <v>Adulte Masculin 40/49 ans</v>
          </cell>
          <cell r="J157" t="str">
            <v>2020</v>
          </cell>
          <cell r="K157" t="str">
            <v>05994039435</v>
          </cell>
        </row>
        <row r="158">
          <cell r="B158" t="str">
            <v>CAPELLE SIMON</v>
          </cell>
          <cell r="C158">
            <v>43846</v>
          </cell>
          <cell r="D158" t="str">
            <v>JE</v>
          </cell>
          <cell r="E158" t="str">
            <v>CAPELLE SIMON</v>
          </cell>
          <cell r="F158" t="str">
            <v>M</v>
          </cell>
          <cell r="G158" t="str">
            <v>ETOILE CYCLISTE TOURCOING</v>
          </cell>
          <cell r="H158">
            <v>40364</v>
          </cell>
          <cell r="I158" t="str">
            <v>Jeune Masculin 9/10 ans</v>
          </cell>
          <cell r="J158" t="str">
            <v>2020</v>
          </cell>
          <cell r="K158" t="str">
            <v>05999085171</v>
          </cell>
        </row>
        <row r="159">
          <cell r="B159" t="str">
            <v>CAPELLE WILLIAM</v>
          </cell>
          <cell r="C159">
            <v>43851</v>
          </cell>
          <cell r="D159" t="str">
            <v>2</v>
          </cell>
          <cell r="E159" t="str">
            <v>CAPELLE WILLIAM</v>
          </cell>
          <cell r="F159" t="str">
            <v>M</v>
          </cell>
          <cell r="G159" t="str">
            <v>ETOILE CYCLISTE TOURCOING</v>
          </cell>
          <cell r="H159">
            <v>28750</v>
          </cell>
          <cell r="I159" t="str">
            <v>Adulte Masculin 40/49 ans</v>
          </cell>
          <cell r="J159" t="str">
            <v>2020</v>
          </cell>
          <cell r="K159" t="str">
            <v>05994039433</v>
          </cell>
        </row>
        <row r="160">
          <cell r="B160" t="str">
            <v>CAPON FLORIAN</v>
          </cell>
          <cell r="C160">
            <v>43851</v>
          </cell>
          <cell r="D160" t="str">
            <v>2</v>
          </cell>
          <cell r="E160" t="str">
            <v>CAPON FLORIAN</v>
          </cell>
          <cell r="F160" t="str">
            <v>M</v>
          </cell>
          <cell r="G160" t="str">
            <v>ETOILE CYCLISTE TOURCOING</v>
          </cell>
          <cell r="H160">
            <v>36860</v>
          </cell>
          <cell r="I160" t="str">
            <v>Adulte Masculin 20/29 ans</v>
          </cell>
          <cell r="J160" t="str">
            <v>2020</v>
          </cell>
          <cell r="K160" t="str">
            <v>05999073882</v>
          </cell>
        </row>
        <row r="161">
          <cell r="B161" t="str">
            <v>CARDON . DAVID</v>
          </cell>
          <cell r="C161">
            <v>43835</v>
          </cell>
          <cell r="D161" t="str">
            <v>3</v>
          </cell>
          <cell r="E161" t="str">
            <v>CARDON . DAVID</v>
          </cell>
          <cell r="F161" t="str">
            <v>M</v>
          </cell>
          <cell r="G161" t="str">
            <v>CYCLO CLUB ORCHIES</v>
          </cell>
          <cell r="H161">
            <v>26933</v>
          </cell>
          <cell r="I161" t="str">
            <v>Adulte Masculin 40/49 ans</v>
          </cell>
          <cell r="J161" t="str">
            <v>2020</v>
          </cell>
          <cell r="K161" t="str">
            <v>05957195697</v>
          </cell>
        </row>
        <row r="162">
          <cell r="B162" t="str">
            <v>CARLIER HUGO</v>
          </cell>
          <cell r="C162">
            <v>43879</v>
          </cell>
          <cell r="D162" t="str">
            <v>3</v>
          </cell>
          <cell r="E162" t="str">
            <v>CARLIER HUGO</v>
          </cell>
          <cell r="F162" t="str">
            <v>M</v>
          </cell>
          <cell r="G162" t="str">
            <v>TEAM BIKE PRESEAU</v>
          </cell>
          <cell r="H162">
            <v>35806</v>
          </cell>
          <cell r="I162" t="str">
            <v>Adulte Masculin 20/29 ans</v>
          </cell>
          <cell r="J162" t="str">
            <v>2020</v>
          </cell>
          <cell r="K162" t="str">
            <v>05999057252</v>
          </cell>
        </row>
        <row r="163">
          <cell r="B163" t="str">
            <v>CARON FABRICE</v>
          </cell>
          <cell r="C163">
            <v>43835</v>
          </cell>
          <cell r="D163" t="str">
            <v>3</v>
          </cell>
          <cell r="E163" t="str">
            <v>CARON FABRICE</v>
          </cell>
          <cell r="F163" t="str">
            <v>M</v>
          </cell>
          <cell r="G163" t="str">
            <v>AMICALE LAIQUE SPORTIVE  ROEULX</v>
          </cell>
          <cell r="H163">
            <v>24209</v>
          </cell>
          <cell r="I163" t="str">
            <v>Adulte Masculin 50/59 ans</v>
          </cell>
          <cell r="J163" t="str">
            <v>2020</v>
          </cell>
          <cell r="K163" t="str">
            <v>05996219966</v>
          </cell>
        </row>
        <row r="164">
          <cell r="B164" t="str">
            <v>CARON JEAN MARC</v>
          </cell>
          <cell r="C164">
            <v>43835</v>
          </cell>
          <cell r="D164" t="str">
            <v>4-A</v>
          </cell>
          <cell r="E164" t="str">
            <v>CARON JEAN MARC</v>
          </cell>
          <cell r="F164" t="str">
            <v>M</v>
          </cell>
          <cell r="G164" t="str">
            <v>AMICALE LAIQUE SPORTIVE  ROEULX</v>
          </cell>
          <cell r="H164">
            <v>23171</v>
          </cell>
          <cell r="I164" t="str">
            <v>Adulte Masculin 50/59 ans</v>
          </cell>
          <cell r="J164" t="str">
            <v>2020</v>
          </cell>
          <cell r="K164" t="str">
            <v>05999057217</v>
          </cell>
        </row>
        <row r="165">
          <cell r="B165" t="str">
            <v>CARPENTIER JACKY</v>
          </cell>
          <cell r="C165">
            <v>43835</v>
          </cell>
          <cell r="D165" t="str">
            <v>4-A</v>
          </cell>
          <cell r="E165" t="str">
            <v>CARPENTIER JACKY</v>
          </cell>
          <cell r="F165" t="str">
            <v>M</v>
          </cell>
          <cell r="G165" t="str">
            <v>AMICALE LAIQUE SPORTIVE  ROEULX</v>
          </cell>
          <cell r="H165">
            <v>21188</v>
          </cell>
          <cell r="I165" t="str">
            <v>Adulte Masculin 60 ans et plus</v>
          </cell>
          <cell r="J165" t="str">
            <v>2020</v>
          </cell>
          <cell r="K165" t="str">
            <v>05957073767</v>
          </cell>
        </row>
        <row r="166">
          <cell r="B166" t="str">
            <v>CARPENTIER ROMAIN</v>
          </cell>
          <cell r="C166">
            <v>43886</v>
          </cell>
          <cell r="D166" t="str">
            <v>2</v>
          </cell>
          <cell r="E166" t="str">
            <v>CARPENTIER ROMAIN</v>
          </cell>
          <cell r="F166" t="str">
            <v>M</v>
          </cell>
          <cell r="G166" t="str">
            <v>EQUIPE CYCLISTE HUMMING RACING VILLERS POL</v>
          </cell>
          <cell r="H166">
            <v>32570</v>
          </cell>
          <cell r="I166" t="str">
            <v>Adulte Masculin 30/39 ans</v>
          </cell>
          <cell r="J166" t="str">
            <v>2020</v>
          </cell>
          <cell r="K166" t="str">
            <v>05994035915</v>
          </cell>
        </row>
        <row r="167">
          <cell r="B167" t="str">
            <v>CARRETTE GREGORY</v>
          </cell>
          <cell r="C167">
            <v>43866</v>
          </cell>
          <cell r="D167" t="str">
            <v>1</v>
          </cell>
          <cell r="E167" t="str">
            <v>CARRETTE GREGORY</v>
          </cell>
          <cell r="F167" t="str">
            <v>M</v>
          </cell>
          <cell r="G167" t="str">
            <v>VELO CLUB ROUBAIX</v>
          </cell>
          <cell r="H167">
            <v>28970</v>
          </cell>
          <cell r="I167" t="str">
            <v>Adulte Masculin 40/49 ans</v>
          </cell>
          <cell r="J167" t="str">
            <v>2020</v>
          </cell>
          <cell r="K167" t="str">
            <v>05999017369</v>
          </cell>
        </row>
        <row r="168">
          <cell r="B168" t="str">
            <v>CARRETTE GÉRARD</v>
          </cell>
          <cell r="C168">
            <v>43866</v>
          </cell>
          <cell r="D168" t="str">
            <v>2</v>
          </cell>
          <cell r="E168" t="str">
            <v>CARRETTE GÉRARD</v>
          </cell>
          <cell r="F168" t="str">
            <v>M</v>
          </cell>
          <cell r="G168" t="str">
            <v>VELO CLUB ROUBAIX</v>
          </cell>
          <cell r="H168">
            <v>20856</v>
          </cell>
          <cell r="I168" t="str">
            <v>Adulte Masculin 60 ans et plus</v>
          </cell>
          <cell r="J168" t="str">
            <v>2020</v>
          </cell>
          <cell r="K168" t="str">
            <v>05957195718</v>
          </cell>
        </row>
        <row r="169">
          <cell r="B169" t="str">
            <v>CASTIGLIONETTI LAURENT</v>
          </cell>
          <cell r="C169">
            <v>43835</v>
          </cell>
          <cell r="D169" t="str">
            <v>1</v>
          </cell>
          <cell r="E169" t="str">
            <v>CASTIGLIONETTI LAURENT</v>
          </cell>
          <cell r="F169" t="str">
            <v>M</v>
          </cell>
          <cell r="G169" t="str">
            <v>CYCLO CLUB ORCHIES</v>
          </cell>
          <cell r="H169">
            <v>29884</v>
          </cell>
          <cell r="I169" t="str">
            <v>Adulte Masculin 30/39 ans</v>
          </cell>
          <cell r="J169" t="str">
            <v>2020</v>
          </cell>
          <cell r="K169" t="str">
            <v>05999068857</v>
          </cell>
        </row>
        <row r="170">
          <cell r="B170" t="str">
            <v>CATELLA CLAUDIO</v>
          </cell>
          <cell r="C170">
            <v>43879</v>
          </cell>
          <cell r="D170" t="str">
            <v>2</v>
          </cell>
          <cell r="E170" t="str">
            <v>CATELLA CLAUDIO</v>
          </cell>
          <cell r="F170" t="str">
            <v>M</v>
          </cell>
          <cell r="G170" t="str">
            <v>ASSOCIATION SPORTIVE VELOCIPEDIQUE LA LONGUEVILLE</v>
          </cell>
          <cell r="H170">
            <v>28202</v>
          </cell>
          <cell r="I170" t="str">
            <v>Adulte Masculin 40/49 ans</v>
          </cell>
          <cell r="J170" t="str">
            <v>2020</v>
          </cell>
          <cell r="K170" t="str">
            <v>05999121005</v>
          </cell>
        </row>
        <row r="171">
          <cell r="B171" t="str">
            <v>CATILLON CYRIL</v>
          </cell>
          <cell r="C171">
            <v>43843</v>
          </cell>
          <cell r="D171" t="str">
            <v>1</v>
          </cell>
          <cell r="E171" t="str">
            <v>CATILLON CYRIL</v>
          </cell>
          <cell r="F171" t="str">
            <v>M</v>
          </cell>
          <cell r="G171" t="str">
            <v>ENTENTE CYCLISTE DE FONTAINE AU BOIS</v>
          </cell>
          <cell r="H171">
            <v>33225</v>
          </cell>
          <cell r="I171" t="str">
            <v>Adulte Masculin 30/39 ans</v>
          </cell>
          <cell r="J171" t="str">
            <v>2020</v>
          </cell>
          <cell r="K171" t="str">
            <v>05994058192</v>
          </cell>
        </row>
        <row r="172">
          <cell r="B172" t="str">
            <v>CATTAN STEPHANE</v>
          </cell>
          <cell r="C172">
            <v>43884</v>
          </cell>
          <cell r="D172" t="str">
            <v>3</v>
          </cell>
          <cell r="E172" t="str">
            <v>CATTAN STEPHANE</v>
          </cell>
          <cell r="F172" t="str">
            <v>M</v>
          </cell>
          <cell r="G172" t="str">
            <v>CAMPHIN EN CAREMBAULT CYCLING TEAM</v>
          </cell>
          <cell r="H172">
            <v>24100</v>
          </cell>
          <cell r="I172" t="str">
            <v>Adulte Masculin 50/59 ans</v>
          </cell>
          <cell r="J172" t="str">
            <v>2020</v>
          </cell>
          <cell r="K172" t="str">
            <v>05999068920</v>
          </cell>
        </row>
        <row r="173">
          <cell r="B173" t="str">
            <v>CAUDERLIER FREDERIC</v>
          </cell>
          <cell r="C173">
            <v>43899</v>
          </cell>
          <cell r="D173" t="str">
            <v>3</v>
          </cell>
          <cell r="E173" t="str">
            <v>CAUDERLIER FREDERIC</v>
          </cell>
          <cell r="F173" t="str">
            <v>M</v>
          </cell>
          <cell r="G173" t="str">
            <v>ETOILE CYCLISTE FEIGNIES</v>
          </cell>
          <cell r="H173">
            <v>28605</v>
          </cell>
          <cell r="I173" t="str">
            <v>Adulte Masculin 40/49 ans</v>
          </cell>
          <cell r="J173" t="str">
            <v>2020</v>
          </cell>
          <cell r="K173" t="str">
            <v>05999105843</v>
          </cell>
        </row>
        <row r="174">
          <cell r="B174" t="str">
            <v>CAULIER MAXIME</v>
          </cell>
          <cell r="C174">
            <v>43835</v>
          </cell>
          <cell r="D174" t="str">
            <v>4-A</v>
          </cell>
          <cell r="E174" t="str">
            <v>CAULIER MAXIME</v>
          </cell>
          <cell r="F174" t="str">
            <v>M</v>
          </cell>
          <cell r="G174" t="str">
            <v>CYCLO CLUB ORCHIES</v>
          </cell>
          <cell r="H174">
            <v>28995</v>
          </cell>
          <cell r="I174" t="str">
            <v>Adulte Masculin 40/49 ans</v>
          </cell>
          <cell r="J174" t="str">
            <v>2020</v>
          </cell>
          <cell r="K174" t="str">
            <v>05999019105</v>
          </cell>
        </row>
        <row r="175">
          <cell r="B175" t="str">
            <v>CAULIER NICOLAS</v>
          </cell>
          <cell r="C175">
            <v>43893</v>
          </cell>
          <cell r="D175" t="str">
            <v>2</v>
          </cell>
          <cell r="E175" t="str">
            <v>CAULIER NICOLAS</v>
          </cell>
          <cell r="F175" t="str">
            <v>M</v>
          </cell>
          <cell r="G175" t="str">
            <v>CYCLO CLUB BERGUES</v>
          </cell>
          <cell r="H175">
            <v>26993</v>
          </cell>
          <cell r="I175" t="str">
            <v>Adulte Masculin 40/49 ans</v>
          </cell>
          <cell r="J175" t="str">
            <v>2020</v>
          </cell>
          <cell r="K175" t="str">
            <v>05994029057</v>
          </cell>
        </row>
        <row r="176">
          <cell r="B176" t="str">
            <v>CAULIER TONY</v>
          </cell>
          <cell r="C176">
            <v>44028</v>
          </cell>
          <cell r="D176" t="str">
            <v>3</v>
          </cell>
          <cell r="E176" t="str">
            <v>CAULIER TONY</v>
          </cell>
          <cell r="F176" t="str">
            <v>M</v>
          </cell>
          <cell r="G176" t="str">
            <v>VELO CLUB ARMENTIERES</v>
          </cell>
          <cell r="H176">
            <v>33589</v>
          </cell>
          <cell r="I176" t="str">
            <v>Adulte Masculin 20/29 ans</v>
          </cell>
          <cell r="J176" t="str">
            <v>2020</v>
          </cell>
          <cell r="K176" t="str">
            <v>05996223674</v>
          </cell>
        </row>
        <row r="177">
          <cell r="B177" t="str">
            <v>CAVALLA GILLES</v>
          </cell>
          <cell r="C177">
            <v>43835</v>
          </cell>
          <cell r="D177" t="str">
            <v>4-A</v>
          </cell>
          <cell r="E177" t="str">
            <v>CAVALLA GILLES</v>
          </cell>
          <cell r="F177" t="str">
            <v>M</v>
          </cell>
          <cell r="G177" t="str">
            <v>CYCLO CLUB ORCHIES</v>
          </cell>
          <cell r="H177">
            <v>21462</v>
          </cell>
          <cell r="I177" t="str">
            <v>Adulte Masculin 60 ans et plus</v>
          </cell>
          <cell r="J177" t="str">
            <v>2020</v>
          </cell>
          <cell r="K177" t="str">
            <v>05999058304</v>
          </cell>
        </row>
        <row r="178">
          <cell r="B178" t="str">
            <v>CAVALLA LAURA GIOVANNA</v>
          </cell>
          <cell r="C178">
            <v>43835</v>
          </cell>
          <cell r="D178" t="str">
            <v>4-A</v>
          </cell>
          <cell r="E178" t="str">
            <v>CAVALLA LAURA GIOVANNA</v>
          </cell>
          <cell r="F178" t="str">
            <v>F</v>
          </cell>
          <cell r="G178" t="str">
            <v>CYCLO CLUB ORCHIES</v>
          </cell>
          <cell r="H178">
            <v>36168</v>
          </cell>
          <cell r="I178" t="str">
            <v>Adulte Féminin 17/29 ans</v>
          </cell>
          <cell r="J178" t="str">
            <v>2020</v>
          </cell>
          <cell r="K178" t="str">
            <v>05999024274</v>
          </cell>
        </row>
        <row r="179">
          <cell r="B179" t="str">
            <v>CAZE LOIC</v>
          </cell>
          <cell r="C179">
            <v>43834</v>
          </cell>
          <cell r="D179" t="str">
            <v>3</v>
          </cell>
          <cell r="E179" t="str">
            <v>CAZE LOIC</v>
          </cell>
          <cell r="F179" t="str">
            <v>M</v>
          </cell>
          <cell r="G179" t="str">
            <v>ASSOCIATION CYCLISTE D'ETROEUNGT</v>
          </cell>
          <cell r="H179">
            <v>34379</v>
          </cell>
          <cell r="I179" t="str">
            <v>Adulte Masculin 20/29 ans</v>
          </cell>
          <cell r="J179" t="str">
            <v>2020</v>
          </cell>
          <cell r="K179" t="str">
            <v>05999093833</v>
          </cell>
        </row>
        <row r="180">
          <cell r="B180" t="str">
            <v>CECCHIN ORFEO</v>
          </cell>
          <cell r="C180">
            <v>43925</v>
          </cell>
          <cell r="D180" t="str">
            <v>2</v>
          </cell>
          <cell r="E180" t="str">
            <v>CECCHIN ORFEO</v>
          </cell>
          <cell r="F180" t="str">
            <v>M</v>
          </cell>
          <cell r="G180" t="str">
            <v>T.C.S.P. 59 - FERRIERE LA GRANDE</v>
          </cell>
          <cell r="H180">
            <v>28723</v>
          </cell>
          <cell r="I180" t="str">
            <v>Adulte Masculin 40/49 ans</v>
          </cell>
          <cell r="J180" t="str">
            <v>2020</v>
          </cell>
          <cell r="K180" t="str">
            <v>05999122422</v>
          </cell>
        </row>
        <row r="181">
          <cell r="B181" t="str">
            <v>CHATELAIN PASCAL</v>
          </cell>
          <cell r="C181">
            <v>43843</v>
          </cell>
          <cell r="D181" t="str">
            <v>3</v>
          </cell>
          <cell r="E181" t="str">
            <v>CHATELAIN PASCAL</v>
          </cell>
          <cell r="F181" t="str">
            <v>M</v>
          </cell>
          <cell r="G181" t="str">
            <v>RESILIENCE CLUB</v>
          </cell>
          <cell r="H181">
            <v>22000</v>
          </cell>
          <cell r="I181" t="str">
            <v>Adulte Masculin 60 ans et plus</v>
          </cell>
          <cell r="J181" t="str">
            <v>2020</v>
          </cell>
          <cell r="K181" t="str">
            <v>05992022176</v>
          </cell>
        </row>
        <row r="182">
          <cell r="B182" t="str">
            <v>CHEVAL EDDY</v>
          </cell>
          <cell r="C182">
            <v>43835</v>
          </cell>
          <cell r="D182" t="str">
            <v>3</v>
          </cell>
          <cell r="E182" t="str">
            <v>CHEVAL EDDY</v>
          </cell>
          <cell r="F182" t="str">
            <v>M</v>
          </cell>
          <cell r="G182" t="str">
            <v>SAULZOIR MONTRECOURT CYCLING CLUB</v>
          </cell>
          <cell r="H182">
            <v>26016</v>
          </cell>
          <cell r="I182" t="str">
            <v>Adulte Masculin 40/49 ans</v>
          </cell>
          <cell r="J182" t="str">
            <v>2020</v>
          </cell>
          <cell r="K182" t="str">
            <v>05957195747</v>
          </cell>
        </row>
        <row r="183">
          <cell r="B183" t="str">
            <v>CHEVANCE KEVIN</v>
          </cell>
          <cell r="C183">
            <v>43867</v>
          </cell>
          <cell r="D183" t="str">
            <v>3</v>
          </cell>
          <cell r="E183" t="str">
            <v>CHEVANCE KEVIN</v>
          </cell>
          <cell r="F183" t="str">
            <v>M</v>
          </cell>
          <cell r="G183" t="str">
            <v>GAZ ELEC CLUB DE DOUAI</v>
          </cell>
          <cell r="H183">
            <v>34307</v>
          </cell>
          <cell r="I183" t="str">
            <v>Adulte Masculin 20/29 ans</v>
          </cell>
          <cell r="J183" t="str">
            <v>2020</v>
          </cell>
          <cell r="K183" t="str">
            <v>05999120691</v>
          </cell>
        </row>
        <row r="184">
          <cell r="B184" t="str">
            <v>CHIMOT ROMAIN</v>
          </cell>
          <cell r="C184">
            <v>43843</v>
          </cell>
          <cell r="D184" t="str">
            <v>4-A</v>
          </cell>
          <cell r="E184" t="str">
            <v>CHIMOT ROMAIN</v>
          </cell>
          <cell r="F184" t="str">
            <v>M</v>
          </cell>
          <cell r="G184" t="str">
            <v>FREE BIKING FAMILY ST AMAND LES EAUX</v>
          </cell>
          <cell r="H184">
            <v>35495</v>
          </cell>
          <cell r="I184" t="str">
            <v>Adulte Masculin 20/29 ans</v>
          </cell>
          <cell r="J184" t="str">
            <v>2020</v>
          </cell>
          <cell r="K184" t="str">
            <v>05999066148</v>
          </cell>
        </row>
        <row r="185">
          <cell r="B185" t="str">
            <v>CHOQUET DAVID</v>
          </cell>
          <cell r="C185">
            <v>43852</v>
          </cell>
          <cell r="D185" t="str">
            <v>2</v>
          </cell>
          <cell r="E185" t="str">
            <v>CHOQUET DAVID</v>
          </cell>
          <cell r="F185" t="str">
            <v>M</v>
          </cell>
          <cell r="G185" t="str">
            <v>UNION SPORTIVE SAINT ANDRE</v>
          </cell>
          <cell r="H185">
            <v>26115</v>
          </cell>
          <cell r="I185" t="str">
            <v>Adulte Masculin 40/49 ans</v>
          </cell>
          <cell r="J185" t="str">
            <v>2020</v>
          </cell>
          <cell r="K185" t="str">
            <v>05996219546</v>
          </cell>
        </row>
        <row r="186">
          <cell r="B186" t="str">
            <v>CHOQUET ISABELLE</v>
          </cell>
          <cell r="C186">
            <v>43843</v>
          </cell>
          <cell r="D186" t="str">
            <v>FE</v>
          </cell>
          <cell r="E186" t="str">
            <v>CHOQUET ISABELLE</v>
          </cell>
          <cell r="F186" t="str">
            <v>F</v>
          </cell>
          <cell r="G186" t="str">
            <v>UNION SPORTIVE SAINT ANDRE</v>
          </cell>
          <cell r="H186">
            <v>26882</v>
          </cell>
          <cell r="I186" t="str">
            <v>Adulte Féminin 40 ans et plus</v>
          </cell>
          <cell r="J186" t="str">
            <v>2020</v>
          </cell>
          <cell r="K186" t="str">
            <v>05996219549</v>
          </cell>
        </row>
        <row r="187">
          <cell r="B187" t="str">
            <v>CHOQUET JULIEN</v>
          </cell>
          <cell r="C187">
            <v>43843</v>
          </cell>
          <cell r="D187" t="str">
            <v>3</v>
          </cell>
          <cell r="E187" t="str">
            <v>CHOQUET JULIEN</v>
          </cell>
          <cell r="F187" t="str">
            <v>M</v>
          </cell>
          <cell r="G187" t="str">
            <v>UNION SPORTIVE SAINT ANDRE</v>
          </cell>
          <cell r="H187">
            <v>35697</v>
          </cell>
          <cell r="I187" t="str">
            <v>Adulte Masculin 20/29 ans</v>
          </cell>
          <cell r="J187" t="str">
            <v>2020</v>
          </cell>
          <cell r="K187" t="str">
            <v>05999113213</v>
          </cell>
        </row>
        <row r="188">
          <cell r="B188" t="str">
            <v>CHOQUET JULIEN</v>
          </cell>
          <cell r="C188">
            <v>43885</v>
          </cell>
          <cell r="D188" t="str">
            <v>3</v>
          </cell>
          <cell r="E188" t="str">
            <v>CHOQUET JULIEN</v>
          </cell>
          <cell r="F188" t="str">
            <v>M</v>
          </cell>
          <cell r="G188" t="str">
            <v>VELO CLUB HORNAING</v>
          </cell>
          <cell r="H188">
            <v>32644</v>
          </cell>
          <cell r="I188" t="str">
            <v>Adulte Masculin 30/39 ans</v>
          </cell>
          <cell r="J188" t="str">
            <v>2020</v>
          </cell>
          <cell r="K188" t="str">
            <v>05999025903</v>
          </cell>
        </row>
        <row r="189">
          <cell r="B189" t="str">
            <v>CHOQUET PIERRE</v>
          </cell>
          <cell r="C189">
            <v>43843</v>
          </cell>
          <cell r="D189" t="str">
            <v>JE</v>
          </cell>
          <cell r="E189" t="str">
            <v>CHOQUET PIERRE</v>
          </cell>
          <cell r="F189" t="str">
            <v>M</v>
          </cell>
          <cell r="G189" t="str">
            <v>UNION SPORTIVE SAINT ANDRE</v>
          </cell>
          <cell r="H189">
            <v>38749</v>
          </cell>
          <cell r="I189" t="str">
            <v>Jeune Masculin 13/14 ans</v>
          </cell>
          <cell r="J189" t="str">
            <v>2020</v>
          </cell>
          <cell r="K189" t="str">
            <v>05999080621</v>
          </cell>
        </row>
        <row r="190">
          <cell r="B190" t="str">
            <v>CHOTEAU PASCAL</v>
          </cell>
          <cell r="C190">
            <v>44027</v>
          </cell>
          <cell r="D190" t="str">
            <v>2</v>
          </cell>
          <cell r="E190" t="str">
            <v>CHOTEAU PASCAL</v>
          </cell>
          <cell r="F190" t="str">
            <v>M</v>
          </cell>
          <cell r="G190" t="str">
            <v>ETOILE CYCLISTE LIEU ST AMAND</v>
          </cell>
          <cell r="H190">
            <v>24510</v>
          </cell>
          <cell r="I190" t="str">
            <v>Adulte Masculin 50/59 ans</v>
          </cell>
          <cell r="J190" t="str">
            <v>2020</v>
          </cell>
          <cell r="K190" t="str">
            <v>05999039247</v>
          </cell>
        </row>
        <row r="191">
          <cell r="B191" t="str">
            <v>CHOUANE YANIS</v>
          </cell>
          <cell r="C191">
            <v>43834</v>
          </cell>
          <cell r="D191" t="str">
            <v>JE</v>
          </cell>
          <cell r="E191" t="str">
            <v>CHOUANE YANIS</v>
          </cell>
          <cell r="F191" t="str">
            <v>M</v>
          </cell>
          <cell r="G191" t="str">
            <v>TEAM B.B.L. HERGNIES</v>
          </cell>
          <cell r="H191">
            <v>40261</v>
          </cell>
          <cell r="I191" t="str">
            <v>Jeune Masculin 9/10 ans</v>
          </cell>
          <cell r="J191" t="str">
            <v>2020</v>
          </cell>
          <cell r="K191" t="str">
            <v>05999111439</v>
          </cell>
        </row>
        <row r="192">
          <cell r="B192" t="str">
            <v>CHOUANE YOURI</v>
          </cell>
          <cell r="C192">
            <v>43834</v>
          </cell>
          <cell r="D192" t="str">
            <v>2</v>
          </cell>
          <cell r="E192" t="str">
            <v>CHOUANE YOURI</v>
          </cell>
          <cell r="F192" t="str">
            <v>M</v>
          </cell>
          <cell r="G192" t="str">
            <v>TEAM B.B.L. HERGNIES</v>
          </cell>
          <cell r="H192">
            <v>35483</v>
          </cell>
          <cell r="I192" t="str">
            <v>Adulte Masculin 20/29 ans</v>
          </cell>
          <cell r="J192" t="str">
            <v>2020</v>
          </cell>
          <cell r="K192" t="str">
            <v>05999016510</v>
          </cell>
        </row>
        <row r="193">
          <cell r="B193" t="str">
            <v>CHTIEJ ARTHUR</v>
          </cell>
          <cell r="C193">
            <v>43887</v>
          </cell>
          <cell r="D193" t="str">
            <v>1</v>
          </cell>
          <cell r="E193" t="str">
            <v>CHTIEJ ARTHUR</v>
          </cell>
          <cell r="F193" t="str">
            <v>M</v>
          </cell>
          <cell r="G193" t="str">
            <v>CERCLE OLYMPIQUE MARCOING</v>
          </cell>
          <cell r="H193">
            <v>35728</v>
          </cell>
          <cell r="I193" t="str">
            <v>Adulte Masculin 20/29 ans</v>
          </cell>
          <cell r="J193" t="str">
            <v>2020</v>
          </cell>
          <cell r="K193" t="str">
            <v>05999030599</v>
          </cell>
        </row>
        <row r="194">
          <cell r="B194" t="str">
            <v>CICHOWSKI DAVID</v>
          </cell>
          <cell r="C194">
            <v>43885</v>
          </cell>
          <cell r="D194" t="str">
            <v>3</v>
          </cell>
          <cell r="E194" t="str">
            <v>CICHOWSKI DAVID</v>
          </cell>
          <cell r="F194" t="str">
            <v>M</v>
          </cell>
          <cell r="G194" t="str">
            <v>VELO CLUB HORNAING</v>
          </cell>
          <cell r="H194">
            <v>27245</v>
          </cell>
          <cell r="I194" t="str">
            <v>Adulte Masculin 40/49 ans</v>
          </cell>
          <cell r="J194" t="str">
            <v>2020</v>
          </cell>
          <cell r="K194" t="str">
            <v>05999096051</v>
          </cell>
        </row>
        <row r="195">
          <cell r="B195" t="str">
            <v>CIEPLIK BERNARD</v>
          </cell>
          <cell r="C195">
            <v>43843</v>
          </cell>
          <cell r="D195" t="str">
            <v>4-B</v>
          </cell>
          <cell r="E195" t="str">
            <v>CIEPLIK BERNARD</v>
          </cell>
          <cell r="F195" t="str">
            <v>M</v>
          </cell>
          <cell r="G195" t="str">
            <v>UNION SPORTIVE SAINT ANDRE</v>
          </cell>
          <cell r="H195">
            <v>18503</v>
          </cell>
          <cell r="I195" t="str">
            <v>Adulte Masculin 60 ans et plus</v>
          </cell>
          <cell r="J195" t="str">
            <v>2020</v>
          </cell>
          <cell r="K195" t="str">
            <v>05957195743</v>
          </cell>
        </row>
        <row r="196">
          <cell r="B196" t="str">
            <v>CINQUINA GUISEPPE</v>
          </cell>
          <cell r="C196">
            <v>43871</v>
          </cell>
          <cell r="D196" t="str">
            <v>2</v>
          </cell>
          <cell r="E196" t="str">
            <v>CINQUINA GUISEPPE</v>
          </cell>
          <cell r="F196" t="str">
            <v>M</v>
          </cell>
          <cell r="G196" t="str">
            <v>ETOILE CYCLISTE LIEU ST AMAND</v>
          </cell>
          <cell r="H196">
            <v>28942</v>
          </cell>
          <cell r="I196" t="str">
            <v>Adulte Masculin 40/49 ans</v>
          </cell>
          <cell r="J196" t="str">
            <v>2020</v>
          </cell>
          <cell r="K196" t="str">
            <v>05999016680</v>
          </cell>
        </row>
        <row r="197">
          <cell r="B197" t="str">
            <v>CLAISSE ANAIS</v>
          </cell>
          <cell r="C197">
            <v>43857</v>
          </cell>
          <cell r="D197" t="str">
            <v>FE</v>
          </cell>
          <cell r="E197" t="str">
            <v>CLAISSE ANAIS</v>
          </cell>
          <cell r="F197" t="str">
            <v>F</v>
          </cell>
          <cell r="G197" t="str">
            <v>UNION SPORTIVE VALENCIENNES MARLY</v>
          </cell>
          <cell r="H197">
            <v>36448</v>
          </cell>
          <cell r="I197" t="str">
            <v>Adulte Féminin 17/29 ans</v>
          </cell>
          <cell r="J197" t="str">
            <v>2020</v>
          </cell>
          <cell r="K197" t="str">
            <v>05999111772</v>
          </cell>
        </row>
        <row r="198">
          <cell r="B198" t="str">
            <v>CLAISSE PHILIPPE</v>
          </cell>
          <cell r="C198">
            <v>43857</v>
          </cell>
          <cell r="D198" t="str">
            <v>2</v>
          </cell>
          <cell r="E198" t="str">
            <v>CLAISSE PHILIPPE</v>
          </cell>
          <cell r="F198" t="str">
            <v>M</v>
          </cell>
          <cell r="G198" t="str">
            <v>UNION SPORTIVE VALENCIENNES MARLY</v>
          </cell>
          <cell r="H198">
            <v>25642</v>
          </cell>
          <cell r="I198" t="str">
            <v>Adulte Masculin 50/59 ans</v>
          </cell>
          <cell r="J198" t="str">
            <v>2020</v>
          </cell>
          <cell r="K198" t="str">
            <v>05999111773</v>
          </cell>
        </row>
        <row r="199">
          <cell r="B199" t="str">
            <v>CLICHET YVES</v>
          </cell>
          <cell r="C199">
            <v>43843</v>
          </cell>
          <cell r="D199" t="str">
            <v>4-A</v>
          </cell>
          <cell r="E199" t="str">
            <v>CLICHET YVES</v>
          </cell>
          <cell r="F199" t="str">
            <v>M</v>
          </cell>
          <cell r="G199" t="str">
            <v>TEAM DECOPUB PROVILLE</v>
          </cell>
          <cell r="H199">
            <v>22014</v>
          </cell>
          <cell r="I199" t="str">
            <v>Adulte Masculin 60 ans et plus</v>
          </cell>
          <cell r="J199" t="str">
            <v>2020</v>
          </cell>
          <cell r="K199" t="str">
            <v>05999084859</v>
          </cell>
        </row>
        <row r="200">
          <cell r="B200" t="str">
            <v>COASNE CLEMENT</v>
          </cell>
          <cell r="C200">
            <v>43834</v>
          </cell>
          <cell r="D200" t="str">
            <v>1</v>
          </cell>
          <cell r="E200" t="str">
            <v>COASNE CLEMENT</v>
          </cell>
          <cell r="F200" t="str">
            <v>M</v>
          </cell>
          <cell r="G200" t="str">
            <v>AS HELLEMMES CYCLISME</v>
          </cell>
          <cell r="H200">
            <v>35149</v>
          </cell>
          <cell r="I200" t="str">
            <v>Adulte Masculin 20/29 ans</v>
          </cell>
          <cell r="J200" t="str">
            <v>2020</v>
          </cell>
          <cell r="K200" t="str">
            <v>05999085266</v>
          </cell>
        </row>
        <row r="201">
          <cell r="B201" t="str">
            <v>COCQUET ETIENNE</v>
          </cell>
          <cell r="C201">
            <v>43886</v>
          </cell>
          <cell r="D201" t="str">
            <v>2</v>
          </cell>
          <cell r="E201" t="str">
            <v>COCQUET ETIENNE</v>
          </cell>
          <cell r="F201" t="str">
            <v>M</v>
          </cell>
          <cell r="G201" t="str">
            <v>EQUIPE CYCLISTE HUMMING RACING VILLERS POL</v>
          </cell>
          <cell r="H201">
            <v>27125</v>
          </cell>
          <cell r="I201" t="str">
            <v>Adulte Masculin 40/49 ans</v>
          </cell>
          <cell r="J201" t="str">
            <v>2020</v>
          </cell>
          <cell r="K201" t="str">
            <v>05999025055</v>
          </cell>
        </row>
        <row r="202">
          <cell r="B202" t="str">
            <v>CODDEVILLE KENNY</v>
          </cell>
          <cell r="C202">
            <v>43857</v>
          </cell>
          <cell r="D202" t="str">
            <v>3</v>
          </cell>
          <cell r="E202" t="str">
            <v>CODDEVILLE KENNY</v>
          </cell>
          <cell r="F202" t="str">
            <v>M</v>
          </cell>
          <cell r="G202" t="str">
            <v>ESPOIR CYCLISTE  WAMBRECHIES MARQUETTE</v>
          </cell>
          <cell r="H202">
            <v>32015</v>
          </cell>
          <cell r="I202" t="str">
            <v>Adulte Masculin 30/39 ans</v>
          </cell>
          <cell r="J202" t="str">
            <v>2020</v>
          </cell>
          <cell r="K202" t="str">
            <v>05999111188</v>
          </cell>
        </row>
        <row r="203">
          <cell r="B203" t="str">
            <v>CODDEVILLE RUDY</v>
          </cell>
          <cell r="C203">
            <v>43844</v>
          </cell>
          <cell r="D203" t="str">
            <v>3</v>
          </cell>
          <cell r="E203" t="str">
            <v>CODDEVILLE RUDY</v>
          </cell>
          <cell r="F203" t="str">
            <v>M</v>
          </cell>
          <cell r="G203" t="str">
            <v>ESPOIR CYCLISTE  WAMBRECHIES MARQUETTE</v>
          </cell>
          <cell r="H203">
            <v>30715</v>
          </cell>
          <cell r="I203" t="str">
            <v>Adulte Masculin 30/39 ans</v>
          </cell>
          <cell r="J203" t="str">
            <v>2020</v>
          </cell>
          <cell r="K203" t="str">
            <v>05999111189</v>
          </cell>
        </row>
        <row r="204">
          <cell r="B204" t="str">
            <v>COLAU WILLIAM</v>
          </cell>
          <cell r="C204">
            <v>43857</v>
          </cell>
          <cell r="D204" t="str">
            <v>3</v>
          </cell>
          <cell r="E204" t="str">
            <v>COLAU WILLIAM</v>
          </cell>
          <cell r="F204" t="str">
            <v>M</v>
          </cell>
          <cell r="G204" t="str">
            <v>UNION SPORTIVE VALENCIENNES MARLY</v>
          </cell>
          <cell r="H204">
            <v>26288</v>
          </cell>
          <cell r="I204" t="str">
            <v>Adulte Masculin 40/49 ans</v>
          </cell>
          <cell r="J204" t="str">
            <v>2020</v>
          </cell>
          <cell r="K204" t="str">
            <v>05999098082</v>
          </cell>
        </row>
        <row r="205">
          <cell r="B205" t="str">
            <v>COLIN DANIEL</v>
          </cell>
          <cell r="C205">
            <v>43867</v>
          </cell>
          <cell r="D205" t="str">
            <v>4-A</v>
          </cell>
          <cell r="E205" t="str">
            <v>COLIN DANIEL</v>
          </cell>
          <cell r="F205" t="str">
            <v>M</v>
          </cell>
          <cell r="G205" t="str">
            <v>VELO CLUB AMANDINOIS</v>
          </cell>
          <cell r="H205">
            <v>20945</v>
          </cell>
          <cell r="I205" t="str">
            <v>Adulte Masculin 60 ans et plus</v>
          </cell>
          <cell r="J205" t="str">
            <v>2020</v>
          </cell>
          <cell r="K205" t="str">
            <v>05999105714</v>
          </cell>
        </row>
        <row r="206">
          <cell r="B206" t="str">
            <v>COLINET DIDIER</v>
          </cell>
          <cell r="C206">
            <v>43857</v>
          </cell>
          <cell r="D206" t="str">
            <v>3</v>
          </cell>
          <cell r="E206" t="str">
            <v>COLINET DIDIER</v>
          </cell>
          <cell r="F206" t="str">
            <v>M</v>
          </cell>
          <cell r="G206" t="str">
            <v>CLUB DES SUPPORTERS CYCLISTES FERRIEROIS</v>
          </cell>
          <cell r="H206">
            <v>24626</v>
          </cell>
          <cell r="I206" t="str">
            <v>Adulte Masculin 50/59 ans</v>
          </cell>
          <cell r="J206" t="str">
            <v>2020</v>
          </cell>
          <cell r="K206" t="str">
            <v>05994058306</v>
          </cell>
        </row>
        <row r="207">
          <cell r="B207" t="str">
            <v>COLLET LEO</v>
          </cell>
          <cell r="C207">
            <v>43899</v>
          </cell>
          <cell r="D207" t="str">
            <v>1</v>
          </cell>
          <cell r="E207" t="str">
            <v>COLLET LEO</v>
          </cell>
          <cell r="F207" t="str">
            <v>M</v>
          </cell>
          <cell r="G207" t="str">
            <v>ENTENTE SPORTIVE ENFANTS DE GAYANT (ESEG) DOUAI</v>
          </cell>
          <cell r="H207">
            <v>37129</v>
          </cell>
          <cell r="I207" t="str">
            <v>Adulte Masculin 17/19 ans</v>
          </cell>
          <cell r="J207" t="str">
            <v>2020</v>
          </cell>
          <cell r="K207" t="str">
            <v>05999069525</v>
          </cell>
        </row>
        <row r="208">
          <cell r="B208" t="str">
            <v>COLMANT VINCENT</v>
          </cell>
          <cell r="C208">
            <v>43843</v>
          </cell>
          <cell r="D208" t="str">
            <v>2</v>
          </cell>
          <cell r="E208" t="str">
            <v>COLMANT VINCENT</v>
          </cell>
          <cell r="F208" t="str">
            <v>M</v>
          </cell>
          <cell r="G208" t="str">
            <v>ETOILE CYCLISTE FEIGNIES</v>
          </cell>
          <cell r="H208">
            <v>33180</v>
          </cell>
          <cell r="I208" t="str">
            <v>Adulte Masculin 30/39 ans</v>
          </cell>
          <cell r="J208" t="str">
            <v>2020</v>
          </cell>
          <cell r="K208" t="str">
            <v>05996217370</v>
          </cell>
        </row>
        <row r="209">
          <cell r="B209" t="str">
            <v>CONAN LOIC</v>
          </cell>
          <cell r="C209">
            <v>43843</v>
          </cell>
          <cell r="D209" t="str">
            <v>3</v>
          </cell>
          <cell r="E209" t="str">
            <v>CONAN LOIC</v>
          </cell>
          <cell r="F209" t="str">
            <v>M</v>
          </cell>
          <cell r="G209" t="str">
            <v>UNION SPORTIVE SAINT ANDRE</v>
          </cell>
          <cell r="H209">
            <v>24999</v>
          </cell>
          <cell r="I209" t="str">
            <v>Adulte Masculin 50/59 ans</v>
          </cell>
          <cell r="J209" t="str">
            <v>2020</v>
          </cell>
          <cell r="K209" t="str">
            <v>05996227400</v>
          </cell>
        </row>
        <row r="210">
          <cell r="B210" t="str">
            <v>CONSTANT HERVE</v>
          </cell>
          <cell r="C210">
            <v>43925</v>
          </cell>
          <cell r="D210" t="str">
            <v>1</v>
          </cell>
          <cell r="E210" t="str">
            <v>CONSTANT HERVE</v>
          </cell>
          <cell r="F210" t="str">
            <v>M</v>
          </cell>
          <cell r="G210" t="str">
            <v>SAULZOIR MONTRECOURT CYCLING CLUB</v>
          </cell>
          <cell r="H210">
            <v>23321</v>
          </cell>
          <cell r="I210" t="str">
            <v>Adulte Masculin 50/59 ans</v>
          </cell>
          <cell r="J210" t="str">
            <v>2020</v>
          </cell>
          <cell r="K210" t="str">
            <v>05999122579</v>
          </cell>
        </row>
        <row r="211">
          <cell r="B211" t="str">
            <v>CONTESSE FREDERIC</v>
          </cell>
          <cell r="C211">
            <v>43849</v>
          </cell>
          <cell r="D211" t="str">
            <v>3</v>
          </cell>
          <cell r="E211" t="str">
            <v>CONTESSE FREDERIC</v>
          </cell>
          <cell r="F211" t="str">
            <v>M</v>
          </cell>
          <cell r="G211" t="str">
            <v>UNION VELOCIPEDIQUE FOURMISIENNE</v>
          </cell>
          <cell r="H211">
            <v>25811</v>
          </cell>
          <cell r="I211" t="str">
            <v>Adulte Masculin 50/59 ans</v>
          </cell>
          <cell r="J211" t="str">
            <v>2020</v>
          </cell>
          <cell r="K211" t="str">
            <v>05999068416</v>
          </cell>
        </row>
        <row r="212">
          <cell r="B212" t="str">
            <v>CONTESSE STEPHANE</v>
          </cell>
          <cell r="C212">
            <v>43879</v>
          </cell>
          <cell r="D212" t="str">
            <v>3</v>
          </cell>
          <cell r="E212" t="str">
            <v>CONTESSE STEPHANE</v>
          </cell>
          <cell r="F212" t="str">
            <v>M</v>
          </cell>
          <cell r="G212" t="str">
            <v>U.C. CAPELLOISE FOURMIES</v>
          </cell>
          <cell r="H212">
            <v>26674</v>
          </cell>
          <cell r="I212" t="str">
            <v>Adulte Masculin 40/49 ans</v>
          </cell>
          <cell r="J212" t="str">
            <v>2020</v>
          </cell>
          <cell r="K212" t="str">
            <v>05999076034</v>
          </cell>
        </row>
        <row r="213">
          <cell r="B213" t="str">
            <v>CONTESSE THIBAUD</v>
          </cell>
          <cell r="C213">
            <v>43865</v>
          </cell>
          <cell r="D213" t="str">
            <v>3</v>
          </cell>
          <cell r="E213" t="str">
            <v>CONTESSE THIBAUD</v>
          </cell>
          <cell r="F213" t="str">
            <v>M</v>
          </cell>
          <cell r="G213" t="str">
            <v>UNION SPORTIVE VALENCIENNES MARLY</v>
          </cell>
          <cell r="H213">
            <v>36602</v>
          </cell>
          <cell r="I213" t="str">
            <v>Adulte Masculin 20/29 ans</v>
          </cell>
          <cell r="J213" t="str">
            <v>2020</v>
          </cell>
          <cell r="K213" t="str">
            <v>05999111760</v>
          </cell>
        </row>
        <row r="214">
          <cell r="B214" t="str">
            <v>COPPENS PETER</v>
          </cell>
          <cell r="C214">
            <v>43899</v>
          </cell>
          <cell r="D214" t="str">
            <v>2</v>
          </cell>
          <cell r="E214" t="str">
            <v>COPPENS PETER</v>
          </cell>
          <cell r="F214" t="str">
            <v>M</v>
          </cell>
          <cell r="G214" t="str">
            <v>SAULZOIR MONTRECOURT CYCLING CLUB</v>
          </cell>
          <cell r="H214">
            <v>21833</v>
          </cell>
          <cell r="I214" t="str">
            <v>Adulte Masculin 60 ans et plus</v>
          </cell>
          <cell r="J214" t="str">
            <v>2020</v>
          </cell>
          <cell r="K214" t="str">
            <v>05999122582</v>
          </cell>
        </row>
        <row r="215">
          <cell r="B215" t="str">
            <v>COPPIN JUSTIN</v>
          </cell>
          <cell r="C215">
            <v>43925</v>
          </cell>
          <cell r="D215" t="str">
            <v>3</v>
          </cell>
          <cell r="E215" t="str">
            <v>COPPIN JUSTIN</v>
          </cell>
          <cell r="F215" t="str">
            <v>M</v>
          </cell>
          <cell r="G215" t="str">
            <v>UNION SPORTIVE VALENCIENNES MARLY</v>
          </cell>
          <cell r="H215">
            <v>36497</v>
          </cell>
          <cell r="I215" t="str">
            <v>Adulte Masculin 20/29 ans</v>
          </cell>
          <cell r="J215" t="str">
            <v>2020</v>
          </cell>
          <cell r="K215" t="str">
            <v>05999122424</v>
          </cell>
        </row>
        <row r="216">
          <cell r="B216" t="str">
            <v>COQUENET LEO</v>
          </cell>
          <cell r="C216">
            <v>43843</v>
          </cell>
          <cell r="D216" t="str">
            <v>JE</v>
          </cell>
          <cell r="E216" t="str">
            <v>COQUENET LEO</v>
          </cell>
          <cell r="F216" t="str">
            <v>M</v>
          </cell>
          <cell r="G216" t="str">
            <v>CLUB CYCLISTE LOUVROIL (C.C.L.)</v>
          </cell>
          <cell r="H216">
            <v>39489</v>
          </cell>
          <cell r="I216" t="str">
            <v>Jeune Masculin 11/12 ans</v>
          </cell>
          <cell r="J216" t="str">
            <v>2020</v>
          </cell>
          <cell r="K216" t="str">
            <v>05999085852</v>
          </cell>
        </row>
        <row r="217">
          <cell r="B217" t="str">
            <v>CORDIER CYRIL</v>
          </cell>
          <cell r="C217">
            <v>43848</v>
          </cell>
          <cell r="D217" t="str">
            <v>4-A</v>
          </cell>
          <cell r="E217" t="str">
            <v>CORDIER CYRIL</v>
          </cell>
          <cell r="F217" t="str">
            <v>M</v>
          </cell>
          <cell r="G217" t="str">
            <v>TEAM B.B.L. HERGNIES</v>
          </cell>
          <cell r="H217">
            <v>28779</v>
          </cell>
          <cell r="I217" t="str">
            <v>Adulte Masculin 40/49 ans</v>
          </cell>
          <cell r="J217" t="str">
            <v>2020</v>
          </cell>
          <cell r="K217" t="str">
            <v>05999031105</v>
          </cell>
        </row>
        <row r="218">
          <cell r="B218" t="str">
            <v>CORETTE DOMINIQUE</v>
          </cell>
          <cell r="C218">
            <v>43843</v>
          </cell>
          <cell r="D218" t="str">
            <v>3</v>
          </cell>
          <cell r="E218" t="str">
            <v>CORETTE DOMINIQUE</v>
          </cell>
          <cell r="F218" t="str">
            <v>M</v>
          </cell>
          <cell r="G218" t="str">
            <v>UNION SPORTIVE SAINT ANDRE</v>
          </cell>
          <cell r="H218">
            <v>26113</v>
          </cell>
          <cell r="I218" t="str">
            <v>Adulte Masculin 40/49 ans</v>
          </cell>
          <cell r="J218" t="str">
            <v>2020</v>
          </cell>
          <cell r="K218" t="str">
            <v>05999069521</v>
          </cell>
        </row>
        <row r="219">
          <cell r="B219" t="str">
            <v>CORMAN SEBASTIEN</v>
          </cell>
          <cell r="C219">
            <v>43884</v>
          </cell>
          <cell r="D219" t="str">
            <v>3</v>
          </cell>
          <cell r="E219" t="str">
            <v>CORMAN SEBASTIEN</v>
          </cell>
          <cell r="F219" t="str">
            <v>M</v>
          </cell>
          <cell r="G219" t="str">
            <v>CAMPHIN EN CAREMBAULT CYCLING TEAM</v>
          </cell>
          <cell r="H219">
            <v>30969</v>
          </cell>
          <cell r="I219" t="str">
            <v>Adulte Masculin 30/39 ans</v>
          </cell>
          <cell r="J219" t="str">
            <v>2020</v>
          </cell>
          <cell r="K219" t="str">
            <v>05999025679</v>
          </cell>
        </row>
        <row r="220">
          <cell r="B220" t="str">
            <v>CORNELIE YANN</v>
          </cell>
          <cell r="C220">
            <v>43843</v>
          </cell>
          <cell r="D220" t="str">
            <v>2</v>
          </cell>
          <cell r="E220" t="str">
            <v>CORNELIE YANN</v>
          </cell>
          <cell r="F220" t="str">
            <v>M</v>
          </cell>
          <cell r="G220" t="str">
            <v>UNION SPORTIVE SAINT ANDRE</v>
          </cell>
          <cell r="H220">
            <v>29302</v>
          </cell>
          <cell r="I220" t="str">
            <v>Adulte Masculin 40/49 ans</v>
          </cell>
          <cell r="J220" t="str">
            <v>2020</v>
          </cell>
          <cell r="K220" t="str">
            <v>05999018288</v>
          </cell>
        </row>
        <row r="221">
          <cell r="B221" t="str">
            <v>CORNELIS DAVE</v>
          </cell>
          <cell r="C221">
            <v>43849</v>
          </cell>
          <cell r="D221" t="str">
            <v>3</v>
          </cell>
          <cell r="E221" t="str">
            <v>CORNELIS DAVE</v>
          </cell>
          <cell r="F221" t="str">
            <v>M</v>
          </cell>
          <cell r="G221" t="str">
            <v>UNION VELOCIPEDIQUE FOURMISIENNE</v>
          </cell>
          <cell r="H221">
            <v>27518</v>
          </cell>
          <cell r="I221" t="str">
            <v>Adulte Masculin 40/49 ans</v>
          </cell>
          <cell r="J221" t="str">
            <v>2020</v>
          </cell>
          <cell r="K221" t="str">
            <v>05999098040</v>
          </cell>
        </row>
        <row r="222">
          <cell r="B222" t="str">
            <v>CORNELIS JEANNINE</v>
          </cell>
          <cell r="C222">
            <v>43879</v>
          </cell>
          <cell r="D222" t="str">
            <v>FE</v>
          </cell>
          <cell r="E222" t="str">
            <v>CORNELIS JEANNINE</v>
          </cell>
          <cell r="F222" t="str">
            <v>F</v>
          </cell>
          <cell r="G222" t="str">
            <v>U.C. CAPELLOISE FOURMIES</v>
          </cell>
          <cell r="H222">
            <v>19532</v>
          </cell>
          <cell r="I222" t="str">
            <v>Adulte Féminin 40 ans et plus</v>
          </cell>
          <cell r="J222" t="str">
            <v>2020</v>
          </cell>
          <cell r="K222" t="str">
            <v>05999018290</v>
          </cell>
        </row>
        <row r="223">
          <cell r="B223" t="str">
            <v>CORNELIS MICHEL</v>
          </cell>
          <cell r="C223">
            <v>44027</v>
          </cell>
          <cell r="D223" t="str">
            <v>4-B</v>
          </cell>
          <cell r="E223" t="str">
            <v>CORNELIS MICHEL</v>
          </cell>
          <cell r="F223" t="str">
            <v>M</v>
          </cell>
          <cell r="G223" t="str">
            <v>U.C. CAPELLOISE FOURMIES</v>
          </cell>
          <cell r="H223">
            <v>19344</v>
          </cell>
          <cell r="I223" t="str">
            <v>Adulte Masculin 60 ans et plus</v>
          </cell>
          <cell r="J223" t="str">
            <v>2020</v>
          </cell>
          <cell r="K223" t="str">
            <v>05999015539</v>
          </cell>
        </row>
        <row r="224">
          <cell r="B224" t="str">
            <v>CORNETTE STEPHANE</v>
          </cell>
          <cell r="C224">
            <v>43870</v>
          </cell>
          <cell r="D224" t="str">
            <v>1</v>
          </cell>
          <cell r="E224" t="str">
            <v>CORNETTE STEPHANE</v>
          </cell>
          <cell r="F224" t="str">
            <v>M</v>
          </cell>
          <cell r="G224" t="str">
            <v>TEAM BIKE PRESEAU</v>
          </cell>
          <cell r="H224">
            <v>31061</v>
          </cell>
          <cell r="I224" t="str">
            <v>Adulte Masculin 30/39 ans</v>
          </cell>
          <cell r="J224" t="str">
            <v>2020</v>
          </cell>
          <cell r="K224" t="str">
            <v>05999028487</v>
          </cell>
        </row>
        <row r="225">
          <cell r="B225" t="str">
            <v>CORNIL ERIC</v>
          </cell>
          <cell r="C225">
            <v>43843</v>
          </cell>
          <cell r="D225" t="str">
            <v>3</v>
          </cell>
          <cell r="E225" t="str">
            <v>CORNIL ERIC</v>
          </cell>
          <cell r="F225" t="str">
            <v>M</v>
          </cell>
          <cell r="G225" t="str">
            <v>VELO CLUB ARMENTIERES</v>
          </cell>
          <cell r="H225">
            <v>26188</v>
          </cell>
          <cell r="I225" t="str">
            <v>Adulte Masculin 40/49 ans</v>
          </cell>
          <cell r="J225" t="str">
            <v>2020</v>
          </cell>
          <cell r="K225" t="str">
            <v>05953099025</v>
          </cell>
        </row>
        <row r="226">
          <cell r="B226" t="str">
            <v>CORNU CHARLES</v>
          </cell>
          <cell r="C226">
            <v>43843</v>
          </cell>
          <cell r="D226" t="str">
            <v>1</v>
          </cell>
          <cell r="E226" t="str">
            <v>CORNU CHARLES</v>
          </cell>
          <cell r="F226" t="str">
            <v>M</v>
          </cell>
          <cell r="G226" t="str">
            <v>CLUB CYCLISTE LOUVROIL (C.C.L.)</v>
          </cell>
          <cell r="H226">
            <v>31869</v>
          </cell>
          <cell r="I226" t="str">
            <v>Adulte Masculin 30/39 ans</v>
          </cell>
          <cell r="J226" t="str">
            <v>2020</v>
          </cell>
          <cell r="K226" t="str">
            <v>05999029141</v>
          </cell>
        </row>
        <row r="227">
          <cell r="B227" t="str">
            <v>CORNUT CAMILLE</v>
          </cell>
          <cell r="C227">
            <v>43924</v>
          </cell>
          <cell r="D227" t="str">
            <v>3</v>
          </cell>
          <cell r="E227" t="str">
            <v>CORNUT CAMILLE</v>
          </cell>
          <cell r="F227" t="str">
            <v>M</v>
          </cell>
          <cell r="G227" t="str">
            <v>TEAM CYCLING GOUZEAUCOURT</v>
          </cell>
          <cell r="H227">
            <v>31554</v>
          </cell>
          <cell r="I227" t="str">
            <v>Adulte Masculin 30/39 ans</v>
          </cell>
          <cell r="J227" t="str">
            <v>2020</v>
          </cell>
          <cell r="K227" t="str">
            <v>05999073897</v>
          </cell>
        </row>
        <row r="228">
          <cell r="B228" t="str">
            <v>CORTEVILLE VIOLAINE</v>
          </cell>
          <cell r="C228">
            <v>43857</v>
          </cell>
          <cell r="D228" t="str">
            <v>FE</v>
          </cell>
          <cell r="E228" t="str">
            <v>CORTEVILLE VIOLAINE</v>
          </cell>
          <cell r="F228" t="str">
            <v>F</v>
          </cell>
          <cell r="G228" t="str">
            <v>UNION SPORTIVE VALENCIENNES MARLY</v>
          </cell>
          <cell r="H228">
            <v>36348</v>
          </cell>
          <cell r="I228" t="str">
            <v>Adulte Féminin 17/29 ans</v>
          </cell>
          <cell r="J228" t="str">
            <v>2020</v>
          </cell>
          <cell r="K228" t="str">
            <v>05999097886</v>
          </cell>
        </row>
        <row r="229">
          <cell r="B229" t="str">
            <v>COUILLEZ AURELIEN</v>
          </cell>
          <cell r="C229">
            <v>43852</v>
          </cell>
          <cell r="D229" t="str">
            <v>3</v>
          </cell>
          <cell r="E229" t="str">
            <v>COUILLEZ AURELIEN</v>
          </cell>
          <cell r="F229" t="str">
            <v>M</v>
          </cell>
          <cell r="G229" t="str">
            <v>UNION SPORTIVE SAINT ANDRE</v>
          </cell>
          <cell r="H229">
            <v>30921</v>
          </cell>
          <cell r="I229" t="str">
            <v>Adulte Masculin 30/39 ans</v>
          </cell>
          <cell r="J229" t="str">
            <v>2020</v>
          </cell>
          <cell r="K229" t="str">
            <v>05999111975</v>
          </cell>
        </row>
        <row r="230">
          <cell r="B230" t="str">
            <v>COURNILLOUX PAUL</v>
          </cell>
          <cell r="C230">
            <v>43885</v>
          </cell>
          <cell r="D230" t="str">
            <v>1</v>
          </cell>
          <cell r="E230" t="str">
            <v>COURNILLOUX PAUL</v>
          </cell>
          <cell r="F230" t="str">
            <v>M</v>
          </cell>
          <cell r="G230" t="str">
            <v>VTT SAINT AMAND LES EAUX</v>
          </cell>
          <cell r="H230">
            <v>36775</v>
          </cell>
          <cell r="I230" t="str">
            <v>Adulte Masculin 20/29 ans</v>
          </cell>
          <cell r="J230" t="str">
            <v>2020</v>
          </cell>
          <cell r="K230" t="str">
            <v>05999086373</v>
          </cell>
        </row>
        <row r="231">
          <cell r="B231" t="str">
            <v>CREPEL ALAIN</v>
          </cell>
          <cell r="C231">
            <v>43857</v>
          </cell>
          <cell r="D231" t="str">
            <v>4-B</v>
          </cell>
          <cell r="E231" t="str">
            <v>CREPEL ALAIN</v>
          </cell>
          <cell r="F231" t="str">
            <v>M</v>
          </cell>
          <cell r="G231" t="str">
            <v>UNION SPORTIVE VALENCIENNES MARLY</v>
          </cell>
          <cell r="H231">
            <v>18212</v>
          </cell>
          <cell r="I231" t="str">
            <v>Adulte Masculin 60 ans et plus</v>
          </cell>
          <cell r="J231" t="str">
            <v>2020</v>
          </cell>
          <cell r="K231" t="str">
            <v>05994058137</v>
          </cell>
        </row>
        <row r="232">
          <cell r="B232" t="str">
            <v>CREPEL FLORIAN</v>
          </cell>
          <cell r="C232">
            <v>43857</v>
          </cell>
          <cell r="D232" t="str">
            <v>2</v>
          </cell>
          <cell r="E232" t="str">
            <v>CREPEL FLORIAN</v>
          </cell>
          <cell r="F232" t="str">
            <v>M</v>
          </cell>
          <cell r="G232" t="str">
            <v>UNION SPORTIVE VALENCIENNES MARLY</v>
          </cell>
          <cell r="H232">
            <v>36063</v>
          </cell>
          <cell r="I232" t="str">
            <v>Adulte Masculin 20/29 ans</v>
          </cell>
          <cell r="J232" t="str">
            <v>2020</v>
          </cell>
          <cell r="K232" t="str">
            <v>05994059598</v>
          </cell>
        </row>
        <row r="233">
          <cell r="B233" t="str">
            <v>CREPIEUX ARNAUD</v>
          </cell>
          <cell r="C233">
            <v>43886</v>
          </cell>
          <cell r="D233" t="str">
            <v>3</v>
          </cell>
          <cell r="E233" t="str">
            <v>CREPIEUX ARNAUD</v>
          </cell>
          <cell r="F233" t="str">
            <v>M</v>
          </cell>
          <cell r="G233" t="str">
            <v>VELO CLUB HORNAING</v>
          </cell>
          <cell r="H233">
            <v>27167</v>
          </cell>
          <cell r="I233" t="str">
            <v>Adulte Masculin 40/49 ans</v>
          </cell>
          <cell r="J233" t="str">
            <v>2020</v>
          </cell>
          <cell r="K233" t="str">
            <v>05999113219</v>
          </cell>
        </row>
        <row r="234">
          <cell r="B234" t="str">
            <v>CROMMELINCK CORENTIN</v>
          </cell>
          <cell r="C234">
            <v>43886</v>
          </cell>
          <cell r="D234" t="str">
            <v>3</v>
          </cell>
          <cell r="E234" t="str">
            <v>CROMMELINCK CORENTIN</v>
          </cell>
          <cell r="F234" t="str">
            <v>M</v>
          </cell>
          <cell r="G234" t="str">
            <v>CYCLOS RANDONNEURS LA BASSEE</v>
          </cell>
          <cell r="H234">
            <v>34473</v>
          </cell>
          <cell r="I234" t="str">
            <v>Adulte Masculin 20/29 ans</v>
          </cell>
          <cell r="J234" t="str">
            <v>2020</v>
          </cell>
          <cell r="K234" t="str">
            <v>05994029152</v>
          </cell>
        </row>
        <row r="235">
          <cell r="B235" t="str">
            <v>CROMMELINCK GAËTAN</v>
          </cell>
          <cell r="C235">
            <v>43840</v>
          </cell>
          <cell r="D235" t="str">
            <v>JE</v>
          </cell>
          <cell r="E235" t="str">
            <v>CROMMELINCK GAËTAN</v>
          </cell>
          <cell r="F235" t="str">
            <v>M</v>
          </cell>
          <cell r="G235" t="str">
            <v>CYCLOS RANDONNEURS LA BASSEE</v>
          </cell>
          <cell r="H235">
            <v>33392</v>
          </cell>
          <cell r="I235" t="str">
            <v>Adulte Masculin 20/29 ans</v>
          </cell>
          <cell r="J235" t="str">
            <v>2020</v>
          </cell>
          <cell r="K235" t="str">
            <v>05994038133</v>
          </cell>
        </row>
        <row r="236">
          <cell r="B236" t="str">
            <v>CROMMELINCK PATRICK</v>
          </cell>
          <cell r="C236">
            <v>43840</v>
          </cell>
          <cell r="D236" t="str">
            <v>3</v>
          </cell>
          <cell r="E236" t="str">
            <v>CROMMELINCK PATRICK</v>
          </cell>
          <cell r="F236" t="str">
            <v>M</v>
          </cell>
          <cell r="G236" t="str">
            <v>CYCLOS RANDONNEURS LA BASSEE</v>
          </cell>
          <cell r="H236">
            <v>23789</v>
          </cell>
          <cell r="I236" t="str">
            <v>Adulte Masculin 50/59 ans</v>
          </cell>
          <cell r="J236" t="str">
            <v>2020</v>
          </cell>
          <cell r="K236" t="str">
            <v>05999012230</v>
          </cell>
        </row>
        <row r="237">
          <cell r="B237" t="str">
            <v>CUVELIER LAURENT</v>
          </cell>
          <cell r="C237">
            <v>43857</v>
          </cell>
          <cell r="D237" t="str">
            <v>3</v>
          </cell>
          <cell r="E237" t="str">
            <v>CUVELIER LAURENT</v>
          </cell>
          <cell r="F237" t="str">
            <v>M</v>
          </cell>
          <cell r="G237" t="str">
            <v>CLUB DES SUPPORTERS CYCLISTES FERRIEROIS</v>
          </cell>
          <cell r="H237">
            <v>22133</v>
          </cell>
          <cell r="I237" t="str">
            <v>Adulte Masculin 60 ans et plus</v>
          </cell>
          <cell r="J237" t="str">
            <v>2020</v>
          </cell>
          <cell r="K237" t="str">
            <v>05999027269</v>
          </cell>
        </row>
        <row r="238">
          <cell r="B238" t="str">
            <v>CUVELIER PHILIPPE</v>
          </cell>
          <cell r="C238">
            <v>43835</v>
          </cell>
          <cell r="D238" t="str">
            <v>3</v>
          </cell>
          <cell r="E238" t="str">
            <v>CUVELIER PHILIPPE</v>
          </cell>
          <cell r="F238" t="str">
            <v>M</v>
          </cell>
          <cell r="G238" t="str">
            <v>SAULZOIR MONTRECOURT CYCLING CLUB</v>
          </cell>
          <cell r="H238">
            <v>24214</v>
          </cell>
          <cell r="I238" t="str">
            <v>Adulte Masculin 50/59 ans</v>
          </cell>
          <cell r="J238" t="str">
            <v>2020</v>
          </cell>
          <cell r="K238" t="str">
            <v>05994047224</v>
          </cell>
        </row>
        <row r="239">
          <cell r="B239" t="str">
            <v>CUVELIER SEBASTIEN</v>
          </cell>
          <cell r="C239">
            <v>43857</v>
          </cell>
          <cell r="D239" t="str">
            <v>1</v>
          </cell>
          <cell r="E239" t="str">
            <v>CUVELIER SEBASTIEN</v>
          </cell>
          <cell r="F239" t="str">
            <v>M</v>
          </cell>
          <cell r="G239" t="str">
            <v>CLUB DES SUPPORTERS CYCLISTES FERRIEROIS</v>
          </cell>
          <cell r="H239">
            <v>28455</v>
          </cell>
          <cell r="I239" t="str">
            <v>Adulte Masculin 40/49 ans</v>
          </cell>
          <cell r="J239" t="str">
            <v>2020</v>
          </cell>
          <cell r="K239" t="str">
            <v>05999027270</v>
          </cell>
        </row>
        <row r="240">
          <cell r="B240" t="str">
            <v>CYHANYK MICHEL</v>
          </cell>
          <cell r="C240">
            <v>43835</v>
          </cell>
          <cell r="D240" t="str">
            <v>4-B</v>
          </cell>
          <cell r="E240" t="str">
            <v>CYHANYK MICHEL</v>
          </cell>
          <cell r="F240" t="str">
            <v>M</v>
          </cell>
          <cell r="G240" t="str">
            <v>SAULZOIR MONTRECOURT CYCLING CLUB</v>
          </cell>
          <cell r="H240">
            <v>18337</v>
          </cell>
          <cell r="I240" t="str">
            <v>Adulte Masculin 60 ans et plus</v>
          </cell>
          <cell r="J240" t="str">
            <v>2020</v>
          </cell>
          <cell r="K240" t="str">
            <v>05999066570</v>
          </cell>
        </row>
        <row r="241">
          <cell r="B241" t="str">
            <v>D HEILLY DAMIEN</v>
          </cell>
          <cell r="C241">
            <v>43843</v>
          </cell>
          <cell r="D241" t="str">
            <v>3</v>
          </cell>
          <cell r="E241" t="str">
            <v>D HEILLY DAMIEN</v>
          </cell>
          <cell r="F241" t="str">
            <v>M</v>
          </cell>
          <cell r="G241" t="str">
            <v>UNION SPORTIVE SAINT ANDRE</v>
          </cell>
          <cell r="H241">
            <v>27763</v>
          </cell>
          <cell r="I241" t="str">
            <v>Adulte Masculin 40/49 ans</v>
          </cell>
          <cell r="J241" t="str">
            <v>2020</v>
          </cell>
          <cell r="K241" t="str">
            <v>05999025992</v>
          </cell>
        </row>
        <row r="242">
          <cell r="B242" t="str">
            <v>D HEILLY ENZO</v>
          </cell>
          <cell r="C242">
            <v>43843</v>
          </cell>
          <cell r="D242" t="str">
            <v>JE</v>
          </cell>
          <cell r="E242" t="str">
            <v>D HEILLY ENZO</v>
          </cell>
          <cell r="F242" t="str">
            <v>M</v>
          </cell>
          <cell r="G242" t="str">
            <v>UNION SPORTIVE SAINT ANDRE</v>
          </cell>
          <cell r="H242">
            <v>39452</v>
          </cell>
          <cell r="I242" t="str">
            <v>Jeune Masculin 11/12 ans</v>
          </cell>
          <cell r="J242" t="str">
            <v>2020</v>
          </cell>
          <cell r="K242" t="str">
            <v>05999025990</v>
          </cell>
        </row>
        <row r="243">
          <cell r="B243" t="str">
            <v>D'HEILLY AXEL</v>
          </cell>
          <cell r="C243">
            <v>43843</v>
          </cell>
          <cell r="D243" t="str">
            <v>JE</v>
          </cell>
          <cell r="E243" t="str">
            <v>D'HEILLY AXEL</v>
          </cell>
          <cell r="F243" t="str">
            <v>M</v>
          </cell>
          <cell r="G243" t="str">
            <v>UNION SPORTIVE SAINT ANDRE</v>
          </cell>
          <cell r="H243">
            <v>40740</v>
          </cell>
          <cell r="I243" t="str">
            <v>Jeune Masculin 9/10 ans</v>
          </cell>
          <cell r="J243" t="str">
            <v>2020</v>
          </cell>
          <cell r="K243" t="str">
            <v>05999084839</v>
          </cell>
        </row>
        <row r="244">
          <cell r="B244" t="str">
            <v>DA FONSECA GUERRA JOHANN</v>
          </cell>
          <cell r="C244">
            <v>43834</v>
          </cell>
          <cell r="D244" t="str">
            <v>3</v>
          </cell>
          <cell r="E244" t="str">
            <v>DA FONSECA GUERRA JOHANN</v>
          </cell>
          <cell r="F244" t="str">
            <v>M</v>
          </cell>
          <cell r="G244" t="str">
            <v>RESILIENCE CLUB</v>
          </cell>
          <cell r="H244">
            <v>35452</v>
          </cell>
          <cell r="I244" t="str">
            <v>Adulte Masculin 20/29 ans</v>
          </cell>
          <cell r="J244" t="str">
            <v>2020</v>
          </cell>
          <cell r="K244" t="str">
            <v>05999111248</v>
          </cell>
        </row>
        <row r="245">
          <cell r="B245" t="str">
            <v>DABLEMENT ADRIEN</v>
          </cell>
          <cell r="C245">
            <v>43835</v>
          </cell>
          <cell r="D245" t="str">
            <v>4-A</v>
          </cell>
          <cell r="E245" t="str">
            <v>DABLEMENT ADRIEN</v>
          </cell>
          <cell r="F245" t="str">
            <v>M</v>
          </cell>
          <cell r="G245" t="str">
            <v>CYCLO CLUB ORCHIES</v>
          </cell>
          <cell r="H245">
            <v>29801</v>
          </cell>
          <cell r="I245" t="str">
            <v>Adulte Masculin 30/39 ans</v>
          </cell>
          <cell r="J245" t="str">
            <v>2020</v>
          </cell>
          <cell r="K245" t="str">
            <v>05999068479</v>
          </cell>
        </row>
        <row r="246">
          <cell r="B246" t="str">
            <v>DAGNELET THOMAS</v>
          </cell>
          <cell r="C246">
            <v>43844</v>
          </cell>
          <cell r="D246" t="str">
            <v>3</v>
          </cell>
          <cell r="E246" t="str">
            <v>DAGNELET THOMAS</v>
          </cell>
          <cell r="F246" t="str">
            <v>M</v>
          </cell>
          <cell r="G246" t="str">
            <v>ESPOIR CYCLISTE  WAMBRECHIES MARQUETTE</v>
          </cell>
          <cell r="H246">
            <v>32820</v>
          </cell>
          <cell r="I246" t="str">
            <v>Adulte Masculin 30/39 ans</v>
          </cell>
          <cell r="J246" t="str">
            <v>2020</v>
          </cell>
          <cell r="K246" t="str">
            <v>05999111191</v>
          </cell>
        </row>
        <row r="247">
          <cell r="B247" t="str">
            <v>DAMIEN FLORIAN</v>
          </cell>
          <cell r="C247">
            <v>43870</v>
          </cell>
          <cell r="D247" t="str">
            <v>JE</v>
          </cell>
          <cell r="E247" t="str">
            <v>DAMIEN FLORIAN</v>
          </cell>
          <cell r="F247" t="str">
            <v>M</v>
          </cell>
          <cell r="G247" t="str">
            <v>TEAM BIKE PRESEAU</v>
          </cell>
          <cell r="H247">
            <v>40253</v>
          </cell>
          <cell r="I247" t="str">
            <v>Jeune Masculin 9/10 ans</v>
          </cell>
          <cell r="J247" t="str">
            <v>2020</v>
          </cell>
          <cell r="K247" t="str">
            <v>05999066860</v>
          </cell>
        </row>
        <row r="248">
          <cell r="B248" t="str">
            <v>DAMIEN MATHIAS</v>
          </cell>
          <cell r="C248">
            <v>43870</v>
          </cell>
          <cell r="D248" t="str">
            <v>3</v>
          </cell>
          <cell r="E248" t="str">
            <v>DAMIEN MATHIAS</v>
          </cell>
          <cell r="F248" t="str">
            <v>M</v>
          </cell>
          <cell r="G248" t="str">
            <v>TEAM BIKE PRESEAU</v>
          </cell>
          <cell r="H248">
            <v>38057</v>
          </cell>
          <cell r="I248" t="str">
            <v>Adulte Masculin 17/19 ans</v>
          </cell>
          <cell r="J248" t="str">
            <v>2020</v>
          </cell>
          <cell r="K248" t="str">
            <v>05996218831</v>
          </cell>
        </row>
        <row r="249">
          <cell r="B249" t="str">
            <v>DANCOISNE JULIEN</v>
          </cell>
          <cell r="C249">
            <v>43886</v>
          </cell>
          <cell r="D249" t="str">
            <v>3</v>
          </cell>
          <cell r="E249" t="str">
            <v>DANCOISNE JULIEN</v>
          </cell>
          <cell r="F249" t="str">
            <v>M</v>
          </cell>
          <cell r="G249" t="str">
            <v>VELO CLUB HORNAING</v>
          </cell>
          <cell r="H249">
            <v>30207</v>
          </cell>
          <cell r="I249" t="str">
            <v>Adulte Masculin 30/39 ans</v>
          </cell>
          <cell r="J249" t="str">
            <v>2020</v>
          </cell>
          <cell r="K249" t="str">
            <v>05999113217</v>
          </cell>
        </row>
        <row r="250">
          <cell r="B250" t="str">
            <v>DANDOY GABRIEL</v>
          </cell>
          <cell r="C250">
            <v>43845</v>
          </cell>
          <cell r="D250" t="str">
            <v>JE</v>
          </cell>
          <cell r="E250" t="str">
            <v>DANDOY GABRIEL</v>
          </cell>
          <cell r="F250" t="str">
            <v>M</v>
          </cell>
          <cell r="G250" t="str">
            <v>CYCLO CLUB CAMBRESIEN</v>
          </cell>
          <cell r="H250">
            <v>38975</v>
          </cell>
          <cell r="I250" t="str">
            <v>Jeune Masculin 13/14 ans</v>
          </cell>
          <cell r="J250" t="str">
            <v>2019</v>
          </cell>
          <cell r="K250" t="str">
            <v>05999109789</v>
          </cell>
        </row>
        <row r="251">
          <cell r="B251" t="str">
            <v>DANDOY GABRIEL</v>
          </cell>
          <cell r="C251">
            <v>43845</v>
          </cell>
          <cell r="D251" t="str">
            <v>JE</v>
          </cell>
          <cell r="E251" t="str">
            <v>DANDOY GABRIEL</v>
          </cell>
          <cell r="F251" t="str">
            <v>M</v>
          </cell>
          <cell r="G251" t="str">
            <v>CYCLO CLUB CAMBRESIEN</v>
          </cell>
          <cell r="H251">
            <v>38975</v>
          </cell>
          <cell r="I251" t="str">
            <v>Jeune Masculin 13/14 ans</v>
          </cell>
          <cell r="J251" t="str">
            <v>2020</v>
          </cell>
          <cell r="K251" t="str">
            <v>05999109789</v>
          </cell>
        </row>
        <row r="252">
          <cell r="B252" t="str">
            <v>DANGLETERRE CYRIL</v>
          </cell>
          <cell r="C252">
            <v>43894</v>
          </cell>
          <cell r="D252" t="str">
            <v>3</v>
          </cell>
          <cell r="E252" t="str">
            <v>DANGLETERRE CYRIL</v>
          </cell>
          <cell r="F252" t="str">
            <v>M</v>
          </cell>
          <cell r="G252" t="str">
            <v>UNION SPORTIVE SAINT ANDRE</v>
          </cell>
          <cell r="H252">
            <v>25821</v>
          </cell>
          <cell r="I252" t="str">
            <v>Adulte Masculin 50/59 ans</v>
          </cell>
          <cell r="J252" t="str">
            <v>2020</v>
          </cell>
          <cell r="K252" t="str">
            <v>05999094452</v>
          </cell>
        </row>
        <row r="253">
          <cell r="B253" t="str">
            <v>DAQUIN ROMAIN</v>
          </cell>
          <cell r="C253">
            <v>43885</v>
          </cell>
          <cell r="D253" t="str">
            <v>3</v>
          </cell>
          <cell r="E253" t="str">
            <v>DAQUIN ROMAIN</v>
          </cell>
          <cell r="F253" t="str">
            <v>M</v>
          </cell>
          <cell r="G253" t="str">
            <v>VTT SAINT AMAND LES EAUX</v>
          </cell>
          <cell r="H253">
            <v>33015</v>
          </cell>
          <cell r="I253" t="str">
            <v>Adulte Masculin 30/39 ans</v>
          </cell>
          <cell r="J253" t="str">
            <v>2020</v>
          </cell>
          <cell r="K253" t="str">
            <v>05999087377</v>
          </cell>
        </row>
        <row r="254">
          <cell r="B254" t="str">
            <v>DARQUE JEAN FRANCOIS</v>
          </cell>
          <cell r="C254">
            <v>43857</v>
          </cell>
          <cell r="D254" t="str">
            <v>1</v>
          </cell>
          <cell r="E254" t="str">
            <v>DARQUE JEAN FRANCOIS</v>
          </cell>
          <cell r="F254" t="str">
            <v>M</v>
          </cell>
          <cell r="G254" t="str">
            <v>TEAM SPECIALIZED LILLE</v>
          </cell>
          <cell r="H254">
            <v>28871</v>
          </cell>
          <cell r="I254" t="str">
            <v>Adulte Masculin 40/49 ans</v>
          </cell>
          <cell r="J254" t="str">
            <v>2020</v>
          </cell>
          <cell r="K254" t="str">
            <v>05999097665</v>
          </cell>
        </row>
        <row r="255">
          <cell r="B255" t="str">
            <v>DARTUS MIKAEL</v>
          </cell>
          <cell r="C255">
            <v>43866</v>
          </cell>
          <cell r="D255" t="str">
            <v>1</v>
          </cell>
          <cell r="E255" t="str">
            <v>DARTUS MIKAEL</v>
          </cell>
          <cell r="F255" t="str">
            <v>M</v>
          </cell>
          <cell r="G255" t="str">
            <v>VELO CLUB SOLESMES</v>
          </cell>
          <cell r="H255">
            <v>28167</v>
          </cell>
          <cell r="I255" t="str">
            <v>Adulte Masculin 40/49 ans</v>
          </cell>
          <cell r="J255" t="str">
            <v>2020</v>
          </cell>
          <cell r="K255" t="str">
            <v>05999068496</v>
          </cell>
        </row>
        <row r="256">
          <cell r="B256" t="str">
            <v>DARTUS TAO</v>
          </cell>
          <cell r="C256">
            <v>43843</v>
          </cell>
          <cell r="D256" t="str">
            <v>JE</v>
          </cell>
          <cell r="E256" t="str">
            <v>DARTUS TAO</v>
          </cell>
          <cell r="F256" t="str">
            <v>M</v>
          </cell>
          <cell r="G256" t="str">
            <v>VELO CLUB SOLESMES</v>
          </cell>
          <cell r="H256">
            <v>40866</v>
          </cell>
          <cell r="I256" t="str">
            <v>Jeune Masculin 9/10 ans</v>
          </cell>
          <cell r="J256" t="str">
            <v>2020</v>
          </cell>
          <cell r="K256" t="str">
            <v>05999085637</v>
          </cell>
        </row>
        <row r="257">
          <cell r="B257" t="str">
            <v>DARTUS TAO</v>
          </cell>
          <cell r="C257">
            <v>43866</v>
          </cell>
          <cell r="D257" t="str">
            <v>JE</v>
          </cell>
          <cell r="E257" t="str">
            <v>DARTUS TAO</v>
          </cell>
          <cell r="F257" t="str">
            <v>M</v>
          </cell>
          <cell r="G257" t="str">
            <v>VELO CLUB SOLESMES</v>
          </cell>
          <cell r="H257">
            <v>40866</v>
          </cell>
          <cell r="I257" t="str">
            <v>Jeune Masculin 9/10 ans</v>
          </cell>
          <cell r="J257" t="str">
            <v>2020</v>
          </cell>
          <cell r="K257" t="str">
            <v>05999085637</v>
          </cell>
        </row>
        <row r="258">
          <cell r="B258" t="str">
            <v>DAUCHY FABRICE</v>
          </cell>
          <cell r="C258">
            <v>43843</v>
          </cell>
          <cell r="D258" t="str">
            <v>4-A</v>
          </cell>
          <cell r="E258" t="str">
            <v>DAUCHY FABRICE</v>
          </cell>
          <cell r="F258" t="str">
            <v>M</v>
          </cell>
          <cell r="G258" t="str">
            <v>UNION SPORTIVE SAINT ANDRE</v>
          </cell>
          <cell r="H258">
            <v>24504</v>
          </cell>
          <cell r="I258" t="str">
            <v>Adulte Masculin 50/59 ans</v>
          </cell>
          <cell r="J258" t="str">
            <v>2020</v>
          </cell>
          <cell r="K258" t="str">
            <v>05994042858</v>
          </cell>
        </row>
        <row r="259">
          <cell r="B259" t="str">
            <v>DAUCHY FLORIAN</v>
          </cell>
          <cell r="C259">
            <v>43834</v>
          </cell>
          <cell r="D259" t="str">
            <v>3</v>
          </cell>
          <cell r="E259" t="str">
            <v>DAUCHY FLORIAN</v>
          </cell>
          <cell r="F259" t="str">
            <v>M</v>
          </cell>
          <cell r="G259" t="str">
            <v>AS HELLEMMES CYCLISME</v>
          </cell>
          <cell r="H259">
            <v>34403</v>
          </cell>
          <cell r="I259" t="str">
            <v>Adulte Masculin 20/29 ans</v>
          </cell>
          <cell r="J259" t="str">
            <v>2020</v>
          </cell>
          <cell r="K259" t="str">
            <v>05999112780</v>
          </cell>
        </row>
        <row r="260">
          <cell r="B260" t="str">
            <v>DAUMONT WILLIAM</v>
          </cell>
          <cell r="C260">
            <v>43857</v>
          </cell>
          <cell r="D260" t="str">
            <v>3</v>
          </cell>
          <cell r="E260" t="str">
            <v>DAUMONT WILLIAM</v>
          </cell>
          <cell r="F260" t="str">
            <v>M</v>
          </cell>
          <cell r="G260" t="str">
            <v>TEAM TOMASINA WAMBRECHIES</v>
          </cell>
          <cell r="H260">
            <v>35705</v>
          </cell>
          <cell r="I260" t="str">
            <v>Adulte Masculin 20/29 ans</v>
          </cell>
          <cell r="J260" t="str">
            <v>2020</v>
          </cell>
          <cell r="K260" t="str">
            <v>05999119878</v>
          </cell>
        </row>
        <row r="261">
          <cell r="B261" t="str">
            <v>DAVAINE HUGUES</v>
          </cell>
          <cell r="C261">
            <v>43866</v>
          </cell>
          <cell r="D261" t="str">
            <v>2</v>
          </cell>
          <cell r="E261" t="str">
            <v>DAVAINE HUGUES</v>
          </cell>
          <cell r="F261" t="str">
            <v>M</v>
          </cell>
          <cell r="G261" t="str">
            <v>VELO CLUB ROUBAIX</v>
          </cell>
          <cell r="H261">
            <v>24302</v>
          </cell>
          <cell r="I261" t="str">
            <v>Adulte Masculin 50/59 ans</v>
          </cell>
          <cell r="J261" t="str">
            <v>2020</v>
          </cell>
          <cell r="K261" t="str">
            <v>05996219392</v>
          </cell>
        </row>
        <row r="262">
          <cell r="B262" t="str">
            <v>DAYE OLIVIER</v>
          </cell>
          <cell r="C262">
            <v>43843</v>
          </cell>
          <cell r="D262" t="str">
            <v>3</v>
          </cell>
          <cell r="E262" t="str">
            <v>DAYE OLIVIER</v>
          </cell>
          <cell r="F262" t="str">
            <v>M</v>
          </cell>
          <cell r="G262" t="str">
            <v>ETOILE CYCLISTE FEIGNIES</v>
          </cell>
          <cell r="H262">
            <v>24861</v>
          </cell>
          <cell r="I262" t="str">
            <v>Adulte Masculin 50/59 ans</v>
          </cell>
          <cell r="J262" t="str">
            <v>2020</v>
          </cell>
          <cell r="K262" t="str">
            <v>05996224458</v>
          </cell>
        </row>
        <row r="263">
          <cell r="B263" t="str">
            <v>DE BRUYNE JOCELYN</v>
          </cell>
          <cell r="C263">
            <v>43837</v>
          </cell>
          <cell r="D263" t="str">
            <v>3</v>
          </cell>
          <cell r="E263" t="str">
            <v>DE BRUYNE JOCELYN</v>
          </cell>
          <cell r="F263" t="str">
            <v>M</v>
          </cell>
          <cell r="G263" t="str">
            <v>TEAM LABIERE BAILLEUL</v>
          </cell>
          <cell r="H263">
            <v>27789</v>
          </cell>
          <cell r="I263" t="str">
            <v>Adulte Masculin 40/49 ans</v>
          </cell>
          <cell r="J263" t="str">
            <v>2020</v>
          </cell>
          <cell r="K263" t="str">
            <v>05999097683</v>
          </cell>
        </row>
        <row r="264">
          <cell r="B264" t="str">
            <v>DE JONCKHEERE AURELIEN</v>
          </cell>
          <cell r="C264">
            <v>43843</v>
          </cell>
          <cell r="D264" t="str">
            <v>1</v>
          </cell>
          <cell r="E264" t="str">
            <v>DE JONCKHEERE AURELIEN</v>
          </cell>
          <cell r="F264" t="str">
            <v>M</v>
          </cell>
          <cell r="G264" t="str">
            <v>UNION SPORTIVE SAINT ANDRE</v>
          </cell>
          <cell r="H264">
            <v>33694</v>
          </cell>
          <cell r="I264" t="str">
            <v>Adulte Masculin 20/29 ans</v>
          </cell>
          <cell r="J264" t="str">
            <v>2020</v>
          </cell>
          <cell r="K264" t="str">
            <v>05999097973</v>
          </cell>
        </row>
        <row r="265">
          <cell r="B265" t="str">
            <v>DEBARALLE BAPTISTE</v>
          </cell>
          <cell r="C265">
            <v>43866</v>
          </cell>
          <cell r="D265" t="str">
            <v>JE</v>
          </cell>
          <cell r="E265" t="str">
            <v>DEBARALLE BAPTISTE</v>
          </cell>
          <cell r="F265" t="str">
            <v>M</v>
          </cell>
          <cell r="G265" t="str">
            <v>VELO CLUB ROUBAIX</v>
          </cell>
          <cell r="H265">
            <v>40933</v>
          </cell>
          <cell r="I265" t="str">
            <v>Jeune Masculin 7/8 ans</v>
          </cell>
          <cell r="J265" t="str">
            <v>2020</v>
          </cell>
          <cell r="K265" t="str">
            <v>05999111321</v>
          </cell>
        </row>
        <row r="266">
          <cell r="B266" t="str">
            <v>DEBELS MICHEL</v>
          </cell>
          <cell r="C266">
            <v>43857</v>
          </cell>
          <cell r="D266" t="str">
            <v>3</v>
          </cell>
          <cell r="E266" t="str">
            <v>DEBELS MICHEL</v>
          </cell>
          <cell r="F266" t="str">
            <v>M</v>
          </cell>
          <cell r="G266" t="str">
            <v>UNION SPORTIVE VALENCIENNES MARLY</v>
          </cell>
          <cell r="H266">
            <v>21925</v>
          </cell>
          <cell r="I266" t="str">
            <v>Adulte Masculin 60 ans et plus</v>
          </cell>
          <cell r="J266" t="str">
            <v>2020</v>
          </cell>
          <cell r="K266" t="str">
            <v>05999111362</v>
          </cell>
        </row>
        <row r="267">
          <cell r="B267" t="str">
            <v>DEBELS ROBERT</v>
          </cell>
          <cell r="C267">
            <v>43857</v>
          </cell>
          <cell r="D267" t="str">
            <v>4-A</v>
          </cell>
          <cell r="E267" t="str">
            <v>DEBELS ROBERT</v>
          </cell>
          <cell r="F267" t="str">
            <v>M</v>
          </cell>
          <cell r="G267" t="str">
            <v>UNION SPORTIVE VALENCIENNES MARLY</v>
          </cell>
          <cell r="H267">
            <v>20092</v>
          </cell>
          <cell r="I267" t="str">
            <v>Adulte Masculin 60 ans et plus</v>
          </cell>
          <cell r="J267" t="str">
            <v>2020</v>
          </cell>
          <cell r="K267" t="str">
            <v>05999097887</v>
          </cell>
        </row>
        <row r="268">
          <cell r="B268" t="str">
            <v>DEBONNAIRE XAVIER</v>
          </cell>
          <cell r="C268">
            <v>43843</v>
          </cell>
          <cell r="D268" t="str">
            <v>2</v>
          </cell>
          <cell r="E268" t="str">
            <v>DEBONNAIRE XAVIER</v>
          </cell>
          <cell r="F268" t="str">
            <v>M</v>
          </cell>
          <cell r="G268" t="str">
            <v>CYCLO CLUB WAVRIN</v>
          </cell>
          <cell r="H268">
            <v>23635</v>
          </cell>
          <cell r="I268" t="str">
            <v>Adulte Masculin 50/59 ans</v>
          </cell>
          <cell r="J268" t="str">
            <v>2020</v>
          </cell>
          <cell r="K268" t="str">
            <v>05996222980</v>
          </cell>
        </row>
        <row r="269">
          <cell r="B269" t="str">
            <v>DEBRABANT DIDIER</v>
          </cell>
          <cell r="C269">
            <v>44008</v>
          </cell>
          <cell r="D269" t="str">
            <v>4-A</v>
          </cell>
          <cell r="E269" t="str">
            <v>DEBRABANT DIDIER</v>
          </cell>
          <cell r="F269" t="str">
            <v>M</v>
          </cell>
          <cell r="G269" t="str">
            <v>TEAM BOUSIES</v>
          </cell>
          <cell r="H269">
            <v>21829</v>
          </cell>
          <cell r="I269" t="str">
            <v>Adulte Masculin 60 ans et plus</v>
          </cell>
          <cell r="J269" t="str">
            <v>2020</v>
          </cell>
          <cell r="K269" t="str">
            <v>05996217368</v>
          </cell>
        </row>
        <row r="270">
          <cell r="B270" t="str">
            <v>DEBRUYNE LOÏC</v>
          </cell>
          <cell r="C270">
            <v>43866</v>
          </cell>
          <cell r="D270" t="str">
            <v>3</v>
          </cell>
          <cell r="E270" t="str">
            <v>DEBRUYNE LOÏC</v>
          </cell>
          <cell r="F270" t="str">
            <v>M</v>
          </cell>
          <cell r="G270" t="str">
            <v>VELO CLUB ROUBAIX</v>
          </cell>
          <cell r="H270">
            <v>37018</v>
          </cell>
          <cell r="I270" t="str">
            <v>Adulte Masculin 17/19 ans</v>
          </cell>
          <cell r="J270" t="str">
            <v>2020</v>
          </cell>
          <cell r="K270" t="str">
            <v>05999019574</v>
          </cell>
        </row>
        <row r="271">
          <cell r="B271" t="str">
            <v>DEBUY SEBASTIEN</v>
          </cell>
          <cell r="C271">
            <v>43857</v>
          </cell>
          <cell r="D271" t="str">
            <v>3</v>
          </cell>
          <cell r="E271" t="str">
            <v>DEBUY SEBASTIEN</v>
          </cell>
          <cell r="F271" t="str">
            <v>M</v>
          </cell>
          <cell r="G271" t="str">
            <v>TEAM SPECIALIZED LILLE</v>
          </cell>
          <cell r="H271">
            <v>26291</v>
          </cell>
          <cell r="I271" t="str">
            <v>Adulte Masculin 40/49 ans</v>
          </cell>
          <cell r="J271" t="str">
            <v>2020</v>
          </cell>
          <cell r="K271" t="str">
            <v>05999097643</v>
          </cell>
        </row>
        <row r="272">
          <cell r="B272" t="str">
            <v>DECASTIAUX GUILLAUME</v>
          </cell>
          <cell r="C272">
            <v>43834</v>
          </cell>
          <cell r="D272" t="str">
            <v>1</v>
          </cell>
          <cell r="E272" t="str">
            <v>DECASTIAUX GUILLAUME</v>
          </cell>
          <cell r="F272" t="str">
            <v>M</v>
          </cell>
          <cell r="G272" t="str">
            <v>AS HELLEMMES CYCLISME</v>
          </cell>
          <cell r="H272">
            <v>35348</v>
          </cell>
          <cell r="I272" t="str">
            <v>Adulte Masculin 20/29 ans</v>
          </cell>
          <cell r="J272" t="str">
            <v>2020</v>
          </cell>
          <cell r="K272" t="str">
            <v>05996219092</v>
          </cell>
        </row>
        <row r="273">
          <cell r="B273" t="str">
            <v>DECHAMPS MICKAEL</v>
          </cell>
          <cell r="C273">
            <v>43886</v>
          </cell>
          <cell r="D273" t="str">
            <v>2</v>
          </cell>
          <cell r="E273" t="str">
            <v>DECHAMPS MICKAEL</v>
          </cell>
          <cell r="F273" t="str">
            <v>M</v>
          </cell>
          <cell r="G273" t="str">
            <v>EQUIPE CYCLISTE HUMMING RACING VILLERS POL</v>
          </cell>
          <cell r="H273">
            <v>27577</v>
          </cell>
          <cell r="I273" t="str">
            <v>Adulte Masculin 40/49 ans</v>
          </cell>
          <cell r="J273" t="str">
            <v>2020</v>
          </cell>
          <cell r="K273" t="str">
            <v>05999029152</v>
          </cell>
        </row>
        <row r="274">
          <cell r="B274" t="str">
            <v>DECHAUD SAMUEL</v>
          </cell>
          <cell r="C274">
            <v>43870</v>
          </cell>
          <cell r="D274" t="str">
            <v>JE</v>
          </cell>
          <cell r="E274" t="str">
            <v>DECHAUD SAMUEL</v>
          </cell>
          <cell r="F274" t="str">
            <v>M</v>
          </cell>
          <cell r="G274" t="str">
            <v>VELO CLUB DE L'ESCAUT ANZIN</v>
          </cell>
          <cell r="H274">
            <v>38759</v>
          </cell>
          <cell r="I274" t="str">
            <v>Jeune Masculin 13/14 ans</v>
          </cell>
          <cell r="J274" t="str">
            <v>2020</v>
          </cell>
          <cell r="K274" t="str">
            <v>05999112481</v>
          </cell>
        </row>
        <row r="275">
          <cell r="B275" t="str">
            <v>DECOCK JEAN PHILIPPE</v>
          </cell>
          <cell r="C275">
            <v>43846</v>
          </cell>
          <cell r="D275" t="str">
            <v>3</v>
          </cell>
          <cell r="E275" t="str">
            <v>DECOCK JEAN PHILIPPE</v>
          </cell>
          <cell r="F275" t="str">
            <v>M</v>
          </cell>
          <cell r="G275" t="str">
            <v>CLUB CYCLISTE THUN ST MARTIN</v>
          </cell>
          <cell r="H275">
            <v>36158</v>
          </cell>
          <cell r="I275" t="str">
            <v>Adulte Masculin 20/29 ans</v>
          </cell>
          <cell r="J275" t="str">
            <v>2020</v>
          </cell>
          <cell r="K275" t="str">
            <v>05999028468</v>
          </cell>
        </row>
        <row r="276">
          <cell r="B276" t="str">
            <v>DECOCK NICOLAS</v>
          </cell>
          <cell r="C276">
            <v>43843</v>
          </cell>
          <cell r="D276" t="str">
            <v>3</v>
          </cell>
          <cell r="E276" t="str">
            <v>DECOCK NICOLAS</v>
          </cell>
          <cell r="F276" t="str">
            <v>M</v>
          </cell>
          <cell r="G276" t="str">
            <v>UNION SPORTIVE SAINT ANDRE</v>
          </cell>
          <cell r="H276">
            <v>27097</v>
          </cell>
          <cell r="I276" t="str">
            <v>Adulte Masculin 40/49 ans</v>
          </cell>
          <cell r="J276" t="str">
            <v>2020</v>
          </cell>
          <cell r="K276" t="str">
            <v>05996221702</v>
          </cell>
        </row>
        <row r="277">
          <cell r="B277" t="str">
            <v>DECOCK PHILIPPE</v>
          </cell>
          <cell r="C277">
            <v>43846</v>
          </cell>
          <cell r="D277" t="str">
            <v>4-A</v>
          </cell>
          <cell r="E277" t="str">
            <v>DECOCK PHILIPPE</v>
          </cell>
          <cell r="F277" t="str">
            <v>M</v>
          </cell>
          <cell r="G277" t="str">
            <v>CLUB CYCLISTE THUN ST MARTIN</v>
          </cell>
          <cell r="H277">
            <v>23409</v>
          </cell>
          <cell r="I277" t="str">
            <v>Adulte Masculin 50/59 ans</v>
          </cell>
          <cell r="J277" t="str">
            <v>2020</v>
          </cell>
          <cell r="K277" t="str">
            <v>05999057242</v>
          </cell>
        </row>
        <row r="278">
          <cell r="B278" t="str">
            <v>DECOCK VIRGINIE</v>
          </cell>
          <cell r="C278">
            <v>43835</v>
          </cell>
          <cell r="D278" t="str">
            <v>4-A</v>
          </cell>
          <cell r="E278" t="str">
            <v>DECOCK VIRGINIE</v>
          </cell>
          <cell r="F278" t="str">
            <v>F</v>
          </cell>
          <cell r="G278" t="str">
            <v>CYCLO CLUB ORCHIES</v>
          </cell>
          <cell r="H278">
            <v>32511</v>
          </cell>
          <cell r="I278" t="str">
            <v>Adulte Féminin 30/39 ans</v>
          </cell>
          <cell r="J278" t="str">
            <v>2020</v>
          </cell>
          <cell r="K278" t="str">
            <v>05996219166</v>
          </cell>
        </row>
        <row r="279">
          <cell r="B279" t="str">
            <v>DECROIX JORDAN</v>
          </cell>
          <cell r="C279">
            <v>43867</v>
          </cell>
          <cell r="D279" t="str">
            <v>1</v>
          </cell>
          <cell r="E279" t="str">
            <v>DECROIX JORDAN</v>
          </cell>
          <cell r="F279" t="str">
            <v>M</v>
          </cell>
          <cell r="G279" t="str">
            <v>GAZ ELEC CLUB DE DOUAI</v>
          </cell>
          <cell r="H279">
            <v>34324</v>
          </cell>
          <cell r="I279" t="str">
            <v>Adulte Masculin 20/29 ans</v>
          </cell>
          <cell r="J279" t="str">
            <v>2020</v>
          </cell>
          <cell r="K279" t="str">
            <v>05999109587</v>
          </cell>
        </row>
        <row r="280">
          <cell r="B280" t="str">
            <v>DECROZE FABIEN</v>
          </cell>
          <cell r="C280">
            <v>43844</v>
          </cell>
          <cell r="D280" t="str">
            <v>3</v>
          </cell>
          <cell r="E280" t="str">
            <v>DECROZE FABIEN</v>
          </cell>
          <cell r="F280" t="str">
            <v>M</v>
          </cell>
          <cell r="G280" t="str">
            <v>ESPOIR CYCLISTE  WAMBRECHIES MARQUETTE</v>
          </cell>
          <cell r="H280">
            <v>28310</v>
          </cell>
          <cell r="I280" t="str">
            <v>Adulte Masculin 40/49 ans</v>
          </cell>
          <cell r="J280" t="str">
            <v>2020</v>
          </cell>
          <cell r="K280" t="str">
            <v>05999078093</v>
          </cell>
        </row>
        <row r="281">
          <cell r="B281" t="str">
            <v>DECRUCQ AXEL</v>
          </cell>
          <cell r="C281">
            <v>43846</v>
          </cell>
          <cell r="D281" t="str">
            <v>JE</v>
          </cell>
          <cell r="E281" t="str">
            <v>DECRUCQ AXEL</v>
          </cell>
          <cell r="F281" t="str">
            <v>M</v>
          </cell>
          <cell r="G281" t="str">
            <v>UNION VELOCIPEDIQUE FOURMISIENNE</v>
          </cell>
          <cell r="H281">
            <v>38362</v>
          </cell>
          <cell r="I281" t="str">
            <v>Jeune Masculin 15/16 ans</v>
          </cell>
          <cell r="J281" t="str">
            <v>2020</v>
          </cell>
          <cell r="K281" t="str">
            <v>05999025236</v>
          </cell>
        </row>
        <row r="282">
          <cell r="B282" t="str">
            <v>DECRUCQ JEAN LUC</v>
          </cell>
          <cell r="C282">
            <v>43849</v>
          </cell>
          <cell r="D282" t="str">
            <v>4-A</v>
          </cell>
          <cell r="E282" t="str">
            <v>DECRUCQ JEAN LUC</v>
          </cell>
          <cell r="F282" t="str">
            <v>M</v>
          </cell>
          <cell r="G282" t="str">
            <v>UNION VELOCIPEDIQUE FOURMISIENNE</v>
          </cell>
          <cell r="H282">
            <v>24566</v>
          </cell>
          <cell r="I282" t="str">
            <v>Adulte Masculin 50/59 ans</v>
          </cell>
          <cell r="J282" t="str">
            <v>2020</v>
          </cell>
          <cell r="K282" t="str">
            <v>05999084990</v>
          </cell>
        </row>
        <row r="283">
          <cell r="B283" t="str">
            <v>DECRUCQ ROMUALD</v>
          </cell>
          <cell r="C283">
            <v>43849</v>
          </cell>
          <cell r="D283" t="str">
            <v>3</v>
          </cell>
          <cell r="E283" t="str">
            <v>DECRUCQ ROMUALD</v>
          </cell>
          <cell r="F283" t="str">
            <v>M</v>
          </cell>
          <cell r="G283" t="str">
            <v>UNION VELOCIPEDIQUE FOURMISIENNE</v>
          </cell>
          <cell r="H283">
            <v>29325</v>
          </cell>
          <cell r="I283" t="str">
            <v>Adulte Masculin 40/49 ans</v>
          </cell>
          <cell r="J283" t="str">
            <v>2020</v>
          </cell>
          <cell r="K283" t="str">
            <v>05999064206</v>
          </cell>
        </row>
        <row r="284">
          <cell r="B284" t="str">
            <v>DEFONTAINE GILLES</v>
          </cell>
          <cell r="C284">
            <v>43857</v>
          </cell>
          <cell r="D284" t="str">
            <v>2</v>
          </cell>
          <cell r="E284" t="str">
            <v>DEFONTAINE GILLES</v>
          </cell>
          <cell r="F284" t="str">
            <v>M</v>
          </cell>
          <cell r="G284" t="str">
            <v>SAULZOIR MONTRECOURT CYCLING CLUB</v>
          </cell>
          <cell r="H284">
            <v>22061</v>
          </cell>
          <cell r="I284" t="str">
            <v>Adulte Masculin 60 ans et plus</v>
          </cell>
          <cell r="J284" t="str">
            <v>2020</v>
          </cell>
          <cell r="K284" t="str">
            <v>05999080083</v>
          </cell>
        </row>
        <row r="285">
          <cell r="B285" t="str">
            <v>DEFOSSE HERVE</v>
          </cell>
          <cell r="C285">
            <v>43857</v>
          </cell>
          <cell r="D285" t="str">
            <v>1</v>
          </cell>
          <cell r="E285" t="str">
            <v>DEFOSSE HERVE</v>
          </cell>
          <cell r="F285" t="str">
            <v>M</v>
          </cell>
          <cell r="G285" t="str">
            <v>TEAM SPECIALIZED LILLE</v>
          </cell>
          <cell r="H285">
            <v>24503</v>
          </cell>
          <cell r="I285" t="str">
            <v>Adulte Masculin 50/59 ans</v>
          </cell>
          <cell r="J285" t="str">
            <v>2020</v>
          </cell>
          <cell r="K285" t="str">
            <v>05999075216</v>
          </cell>
        </row>
        <row r="286">
          <cell r="B286" t="str">
            <v>DEGUEILLE ANTHONY</v>
          </cell>
          <cell r="C286">
            <v>43834</v>
          </cell>
          <cell r="D286" t="str">
            <v>3</v>
          </cell>
          <cell r="E286" t="str">
            <v>DEGUEILLE ANTHONY</v>
          </cell>
          <cell r="F286" t="str">
            <v>M</v>
          </cell>
          <cell r="G286" t="str">
            <v>ASSOCIATION CYCLISTE D'ETROEUNGT</v>
          </cell>
          <cell r="H286">
            <v>34310</v>
          </cell>
          <cell r="I286" t="str">
            <v>Adulte Masculin 20/29 ans</v>
          </cell>
          <cell r="J286" t="str">
            <v>2020</v>
          </cell>
          <cell r="K286" t="str">
            <v>05999057087</v>
          </cell>
        </row>
        <row r="287">
          <cell r="B287" t="str">
            <v>DEHONGHER MATTHIEU</v>
          </cell>
          <cell r="C287">
            <v>43844</v>
          </cell>
          <cell r="D287" t="str">
            <v>3</v>
          </cell>
          <cell r="E287" t="str">
            <v>DEHONGHER MATTHIEU</v>
          </cell>
          <cell r="F287" t="str">
            <v>M</v>
          </cell>
          <cell r="G287" t="str">
            <v>ESPOIR CYCLISTE  WAMBRECHIES MARQUETTE</v>
          </cell>
          <cell r="H287">
            <v>29045</v>
          </cell>
          <cell r="I287" t="str">
            <v>Adulte Masculin 40/49 ans</v>
          </cell>
          <cell r="J287" t="str">
            <v>2020</v>
          </cell>
          <cell r="K287" t="str">
            <v>05999016422</v>
          </cell>
        </row>
        <row r="288">
          <cell r="B288" t="str">
            <v>DEJAEGHERE FRANCIS</v>
          </cell>
          <cell r="C288">
            <v>43851</v>
          </cell>
          <cell r="D288" t="str">
            <v>4-B</v>
          </cell>
          <cell r="E288" t="str">
            <v>DEJAEGHERE FRANCIS</v>
          </cell>
          <cell r="F288" t="str">
            <v>M</v>
          </cell>
          <cell r="G288" t="str">
            <v>TEAM TOMASINA WAMBRECHIES</v>
          </cell>
          <cell r="H288">
            <v>18809</v>
          </cell>
          <cell r="I288" t="str">
            <v>Adulte Masculin 60 ans et plus</v>
          </cell>
          <cell r="J288" t="str">
            <v>2020</v>
          </cell>
          <cell r="K288" t="str">
            <v>05999026020</v>
          </cell>
        </row>
        <row r="289">
          <cell r="B289" t="str">
            <v>DEJEAN GILLES</v>
          </cell>
          <cell r="C289">
            <v>43843</v>
          </cell>
          <cell r="D289" t="str">
            <v>3</v>
          </cell>
          <cell r="E289" t="str">
            <v>DEJEAN GILLES</v>
          </cell>
          <cell r="F289" t="str">
            <v>M</v>
          </cell>
          <cell r="G289" t="str">
            <v>TEAM STYLE FLINES LES MORTAGNE</v>
          </cell>
          <cell r="H289">
            <v>29988</v>
          </cell>
          <cell r="I289" t="str">
            <v>Adulte Masculin 30/39 ans</v>
          </cell>
          <cell r="J289" t="str">
            <v>2020</v>
          </cell>
          <cell r="K289" t="str">
            <v>05999024179</v>
          </cell>
        </row>
        <row r="290">
          <cell r="B290" t="str">
            <v>DEJEAN MATHIS</v>
          </cell>
          <cell r="C290">
            <v>43843</v>
          </cell>
          <cell r="D290" t="str">
            <v>JE</v>
          </cell>
          <cell r="E290" t="str">
            <v>DEJEAN MATHIS</v>
          </cell>
          <cell r="F290" t="str">
            <v>M</v>
          </cell>
          <cell r="G290" t="str">
            <v>TEAM STYLE FLINES LES MORTAGNE</v>
          </cell>
          <cell r="H290">
            <v>39351</v>
          </cell>
          <cell r="I290" t="str">
            <v>Jeune Masculin 13/14 ans</v>
          </cell>
          <cell r="J290" t="str">
            <v>2020</v>
          </cell>
          <cell r="K290" t="str">
            <v>05999024178</v>
          </cell>
        </row>
        <row r="291">
          <cell r="B291" t="str">
            <v>DELABAUT SYLVAIN</v>
          </cell>
          <cell r="C291">
            <v>43870</v>
          </cell>
          <cell r="D291" t="str">
            <v>1</v>
          </cell>
          <cell r="E291" t="str">
            <v>DELABAUT SYLVAIN</v>
          </cell>
          <cell r="F291" t="str">
            <v>M</v>
          </cell>
          <cell r="G291" t="str">
            <v>CLUB CYCLISTE VERLINGHEM</v>
          </cell>
          <cell r="H291">
            <v>26593</v>
          </cell>
          <cell r="I291" t="str">
            <v>Adulte Masculin 40/49 ans</v>
          </cell>
          <cell r="J291" t="str">
            <v>2020</v>
          </cell>
          <cell r="K291" t="str">
            <v>05999085112</v>
          </cell>
        </row>
        <row r="292">
          <cell r="B292" t="str">
            <v>DELACROIX ANNE LAURE</v>
          </cell>
          <cell r="C292">
            <v>43865</v>
          </cell>
          <cell r="D292" t="str">
            <v>FE</v>
          </cell>
          <cell r="E292" t="str">
            <v>DELACROIX ANNE LAURE</v>
          </cell>
          <cell r="F292" t="str">
            <v>F</v>
          </cell>
          <cell r="G292" t="str">
            <v>VELO CLUB SOLESMES</v>
          </cell>
          <cell r="H292">
            <v>36717</v>
          </cell>
          <cell r="I292" t="str">
            <v>Adulte Féminin 17/29 ans</v>
          </cell>
          <cell r="J292" t="str">
            <v>2020</v>
          </cell>
          <cell r="K292" t="str">
            <v>05999093877</v>
          </cell>
        </row>
        <row r="293">
          <cell r="B293" t="str">
            <v>DELADERIERE ROMAIN</v>
          </cell>
          <cell r="C293">
            <v>43884</v>
          </cell>
          <cell r="D293" t="str">
            <v>3</v>
          </cell>
          <cell r="E293" t="str">
            <v>DELADERIERE ROMAIN</v>
          </cell>
          <cell r="F293" t="str">
            <v>M</v>
          </cell>
          <cell r="G293" t="str">
            <v>CAMPHIN EN CAREMBAULT CYCLING TEAM</v>
          </cell>
          <cell r="H293">
            <v>35619</v>
          </cell>
          <cell r="I293" t="str">
            <v>Adulte Masculin 20/29 ans</v>
          </cell>
          <cell r="J293" t="str">
            <v>2020</v>
          </cell>
          <cell r="K293" t="str">
            <v>05999087678</v>
          </cell>
        </row>
        <row r="294">
          <cell r="B294" t="str">
            <v>DELANGUE LUDOVIC</v>
          </cell>
          <cell r="C294">
            <v>43857</v>
          </cell>
          <cell r="D294" t="str">
            <v>3</v>
          </cell>
          <cell r="E294" t="str">
            <v>DELANGUE LUDOVIC</v>
          </cell>
          <cell r="F294" t="str">
            <v>M</v>
          </cell>
          <cell r="G294" t="str">
            <v>UNION SPORTIVE VALENCIENNES MARLY</v>
          </cell>
          <cell r="H294">
            <v>29942</v>
          </cell>
          <cell r="I294" t="str">
            <v>Adulte Masculin 30/39 ans</v>
          </cell>
          <cell r="J294" t="str">
            <v>2020</v>
          </cell>
          <cell r="K294" t="str">
            <v>05999113203</v>
          </cell>
        </row>
        <row r="295">
          <cell r="B295" t="str">
            <v>DELANGUE THEO</v>
          </cell>
          <cell r="C295">
            <v>43851</v>
          </cell>
          <cell r="D295" t="str">
            <v>1</v>
          </cell>
          <cell r="E295" t="str">
            <v>DELANGUE THEO</v>
          </cell>
          <cell r="F295" t="str">
            <v>M</v>
          </cell>
          <cell r="G295" t="str">
            <v>TEAM TOMASINA WAMBRECHIES</v>
          </cell>
          <cell r="H295">
            <v>35488</v>
          </cell>
          <cell r="I295" t="str">
            <v>Adulte Masculin 20/29 ans</v>
          </cell>
          <cell r="J295" t="str">
            <v>2020</v>
          </cell>
          <cell r="K295" t="str">
            <v>05999094111</v>
          </cell>
        </row>
        <row r="296">
          <cell r="B296" t="str">
            <v>DELANGUE THOMAS</v>
          </cell>
          <cell r="C296">
            <v>43851</v>
          </cell>
          <cell r="D296" t="str">
            <v>1</v>
          </cell>
          <cell r="E296" t="str">
            <v>DELANGUE THOMAS</v>
          </cell>
          <cell r="F296" t="str">
            <v>M</v>
          </cell>
          <cell r="G296" t="str">
            <v>TEAM TOMASINA WAMBRECHIES</v>
          </cell>
          <cell r="H296">
            <v>36446</v>
          </cell>
          <cell r="I296" t="str">
            <v>Adulte Masculin 20/29 ans</v>
          </cell>
          <cell r="J296" t="str">
            <v>2020</v>
          </cell>
          <cell r="K296" t="str">
            <v>05999105851</v>
          </cell>
        </row>
        <row r="297">
          <cell r="B297" t="str">
            <v>DELANNOY THIBAUT</v>
          </cell>
          <cell r="C297">
            <v>43835</v>
          </cell>
          <cell r="D297" t="str">
            <v>2</v>
          </cell>
          <cell r="E297" t="str">
            <v>DELANNOY THIBAUT</v>
          </cell>
          <cell r="F297" t="str">
            <v>M</v>
          </cell>
          <cell r="G297" t="str">
            <v>CYCLO CLUB ORCHIES</v>
          </cell>
          <cell r="H297">
            <v>33836</v>
          </cell>
          <cell r="I297" t="str">
            <v>Adulte Masculin 20/29 ans</v>
          </cell>
          <cell r="J297" t="str">
            <v>2020</v>
          </cell>
          <cell r="K297" t="str">
            <v>05999018537</v>
          </cell>
        </row>
        <row r="298">
          <cell r="B298" t="str">
            <v>DELATTRE PATRICE</v>
          </cell>
          <cell r="C298">
            <v>43850</v>
          </cell>
          <cell r="D298" t="str">
            <v>2</v>
          </cell>
          <cell r="E298" t="str">
            <v>DELATTRE PATRICE</v>
          </cell>
          <cell r="F298" t="str">
            <v>M</v>
          </cell>
          <cell r="G298" t="str">
            <v>VELO CLUB DE L'ESCAUT ANZIN</v>
          </cell>
          <cell r="H298">
            <v>23568</v>
          </cell>
          <cell r="I298" t="str">
            <v>Adulte Masculin 50/59 ans</v>
          </cell>
          <cell r="J298" t="str">
            <v>2020</v>
          </cell>
          <cell r="K298" t="str">
            <v>05999112478</v>
          </cell>
        </row>
        <row r="299">
          <cell r="B299" t="str">
            <v>DELBECQ EDOUARD</v>
          </cell>
          <cell r="C299">
            <v>43846</v>
          </cell>
          <cell r="D299" t="str">
            <v>JE</v>
          </cell>
          <cell r="E299" t="str">
            <v>DELBECQ EDOUARD</v>
          </cell>
          <cell r="F299" t="str">
            <v>M</v>
          </cell>
          <cell r="G299" t="str">
            <v>ETOILE CYCLISTE TOURCOING</v>
          </cell>
          <cell r="H299">
            <v>39024</v>
          </cell>
          <cell r="I299" t="str">
            <v>Jeune Masculin 13/14 ans</v>
          </cell>
          <cell r="J299" t="str">
            <v>2020</v>
          </cell>
          <cell r="K299" t="str">
            <v>05999093312</v>
          </cell>
        </row>
        <row r="300">
          <cell r="B300" t="str">
            <v>DELBECQ LIONEL</v>
          </cell>
          <cell r="C300">
            <v>43851</v>
          </cell>
          <cell r="D300" t="str">
            <v>3</v>
          </cell>
          <cell r="E300" t="str">
            <v>DELBECQ LIONEL</v>
          </cell>
          <cell r="F300" t="str">
            <v>M</v>
          </cell>
          <cell r="G300" t="str">
            <v>ETOILE CYCLISTE TOURCOING</v>
          </cell>
          <cell r="H300">
            <v>26391</v>
          </cell>
          <cell r="I300" t="str">
            <v>Adulte Masculin 40/49 ans</v>
          </cell>
          <cell r="J300" t="str">
            <v>2020</v>
          </cell>
          <cell r="K300" t="str">
            <v>05999093659</v>
          </cell>
        </row>
        <row r="301">
          <cell r="B301" t="str">
            <v>DELBECQ LOUIS</v>
          </cell>
          <cell r="C301">
            <v>43846</v>
          </cell>
          <cell r="D301" t="str">
            <v>JE</v>
          </cell>
          <cell r="E301" t="str">
            <v>DELBECQ LOUIS</v>
          </cell>
          <cell r="F301" t="str">
            <v>M</v>
          </cell>
          <cell r="G301" t="str">
            <v>ETOILE CYCLISTE TOURCOING</v>
          </cell>
          <cell r="H301">
            <v>39356</v>
          </cell>
          <cell r="I301" t="str">
            <v>Jeune Masculin 13/14 ans</v>
          </cell>
          <cell r="J301" t="str">
            <v>2020</v>
          </cell>
          <cell r="K301" t="str">
            <v>05999093311</v>
          </cell>
        </row>
        <row r="302">
          <cell r="B302" t="str">
            <v>DELCOURT FREDERIC</v>
          </cell>
          <cell r="C302">
            <v>43873</v>
          </cell>
          <cell r="D302" t="str">
            <v>3</v>
          </cell>
          <cell r="E302" t="str">
            <v>DELCOURT FREDERIC</v>
          </cell>
          <cell r="F302" t="str">
            <v>M</v>
          </cell>
          <cell r="G302" t="str">
            <v>VELO CLUB DE LEWARDE (VCL)</v>
          </cell>
          <cell r="H302">
            <v>28426</v>
          </cell>
          <cell r="I302" t="str">
            <v>Adulte Masculin 40/49 ans</v>
          </cell>
          <cell r="J302" t="str">
            <v>2020</v>
          </cell>
          <cell r="K302" t="str">
            <v>05999017508</v>
          </cell>
        </row>
        <row r="303">
          <cell r="B303" t="str">
            <v>DELEPLACE DIDIER</v>
          </cell>
          <cell r="C303">
            <v>43845</v>
          </cell>
          <cell r="D303" t="str">
            <v>2</v>
          </cell>
          <cell r="E303" t="str">
            <v>DELEPLACE DIDIER</v>
          </cell>
          <cell r="F303" t="str">
            <v>M</v>
          </cell>
          <cell r="G303" t="str">
            <v>CYCLO CLUB CAMBRESIEN</v>
          </cell>
          <cell r="H303">
            <v>23582</v>
          </cell>
          <cell r="I303" t="str">
            <v>Adulte Masculin 50/59 ans</v>
          </cell>
          <cell r="J303" t="str">
            <v>2020</v>
          </cell>
          <cell r="K303" t="str">
            <v>05999097700</v>
          </cell>
        </row>
        <row r="304">
          <cell r="B304" t="str">
            <v>DELEPLACE JULES</v>
          </cell>
          <cell r="C304">
            <v>43845</v>
          </cell>
          <cell r="D304" t="str">
            <v>JE</v>
          </cell>
          <cell r="E304" t="str">
            <v>DELEPLACE JULES</v>
          </cell>
          <cell r="F304" t="str">
            <v>M</v>
          </cell>
          <cell r="G304" t="str">
            <v>CYCLO CLUB CAMBRESIEN</v>
          </cell>
          <cell r="H304">
            <v>39030</v>
          </cell>
          <cell r="I304" t="str">
            <v>Jeune Masculin 13/14 ans</v>
          </cell>
          <cell r="J304" t="str">
            <v>2020</v>
          </cell>
          <cell r="K304" t="str">
            <v>05999111162</v>
          </cell>
        </row>
        <row r="305">
          <cell r="B305" t="str">
            <v>DELHAYE FLORENT</v>
          </cell>
          <cell r="C305">
            <v>43846</v>
          </cell>
          <cell r="D305" t="str">
            <v>1</v>
          </cell>
          <cell r="E305" t="str">
            <v>DELHAYE FLORENT</v>
          </cell>
          <cell r="F305" t="str">
            <v>M</v>
          </cell>
          <cell r="G305" t="str">
            <v>CLUB CYCLISTE THUN ST MARTIN</v>
          </cell>
          <cell r="H305">
            <v>30029</v>
          </cell>
          <cell r="I305" t="str">
            <v>Adulte Masculin 30/39 ans</v>
          </cell>
          <cell r="J305" t="str">
            <v>2020</v>
          </cell>
          <cell r="K305" t="str">
            <v>05999085188</v>
          </cell>
        </row>
        <row r="306">
          <cell r="B306" t="str">
            <v>DELHAYE REGIS</v>
          </cell>
          <cell r="C306">
            <v>43846</v>
          </cell>
          <cell r="D306" t="str">
            <v>4-A</v>
          </cell>
          <cell r="E306" t="str">
            <v>DELHAYE REGIS</v>
          </cell>
          <cell r="F306" t="str">
            <v>M</v>
          </cell>
          <cell r="G306" t="str">
            <v>CLUB CYCLISTE THUN ST MARTIN</v>
          </cell>
          <cell r="H306">
            <v>20724</v>
          </cell>
          <cell r="I306" t="str">
            <v>Adulte Masculin 60 ans et plus</v>
          </cell>
          <cell r="J306" t="str">
            <v>2020</v>
          </cell>
          <cell r="K306" t="str">
            <v>05999085192</v>
          </cell>
        </row>
        <row r="307">
          <cell r="B307" t="str">
            <v>DELHAYE RUDY</v>
          </cell>
          <cell r="C307">
            <v>43850</v>
          </cell>
          <cell r="D307" t="str">
            <v>2</v>
          </cell>
          <cell r="E307" t="str">
            <v>DELHAYE RUDY</v>
          </cell>
          <cell r="F307" t="str">
            <v>M</v>
          </cell>
          <cell r="G307" t="str">
            <v>VELO CLUB DE L'ESCAUT ANZIN</v>
          </cell>
          <cell r="H307">
            <v>32171</v>
          </cell>
          <cell r="I307" t="str">
            <v>Adulte Masculin 30/39 ans</v>
          </cell>
          <cell r="J307" t="str">
            <v>2020</v>
          </cell>
          <cell r="K307" t="str">
            <v>05999013477</v>
          </cell>
        </row>
        <row r="308">
          <cell r="B308" t="str">
            <v>DELIEGE ROBERT</v>
          </cell>
          <cell r="C308">
            <v>43857</v>
          </cell>
          <cell r="D308" t="str">
            <v>2</v>
          </cell>
          <cell r="E308" t="str">
            <v>DELIEGE ROBERT</v>
          </cell>
          <cell r="F308" t="str">
            <v>M</v>
          </cell>
          <cell r="G308" t="str">
            <v>CYCLING TEAM INFOBIKE BAVAY</v>
          </cell>
          <cell r="H308">
            <v>22967</v>
          </cell>
          <cell r="I308" t="str">
            <v>Adulte Masculin 50/59 ans</v>
          </cell>
          <cell r="J308" t="str">
            <v>2020</v>
          </cell>
          <cell r="K308" t="str">
            <v>05999028536</v>
          </cell>
        </row>
        <row r="309">
          <cell r="B309" t="str">
            <v>DELMARLE ROBIN</v>
          </cell>
          <cell r="C309">
            <v>43857</v>
          </cell>
          <cell r="D309" t="str">
            <v>2</v>
          </cell>
          <cell r="E309" t="str">
            <v>DELMARLE ROBIN</v>
          </cell>
          <cell r="F309" t="str">
            <v>M</v>
          </cell>
          <cell r="G309" t="str">
            <v>UNION SPORTIVE VALENCIENNES MARLY</v>
          </cell>
          <cell r="H309">
            <v>36769</v>
          </cell>
          <cell r="I309" t="str">
            <v>Adulte Masculin 20/29 ans</v>
          </cell>
          <cell r="J309" t="str">
            <v>2020</v>
          </cell>
          <cell r="K309" t="str">
            <v>05996219579</v>
          </cell>
        </row>
        <row r="310">
          <cell r="B310" t="str">
            <v>DELMOTTE VINCENT</v>
          </cell>
          <cell r="C310">
            <v>43884</v>
          </cell>
          <cell r="D310" t="str">
            <v>2</v>
          </cell>
          <cell r="E310" t="str">
            <v>DELMOTTE VINCENT</v>
          </cell>
          <cell r="F310" t="str">
            <v>M</v>
          </cell>
          <cell r="G310" t="str">
            <v>TEAM CYCLISTE BERMERAIN</v>
          </cell>
          <cell r="H310">
            <v>24649</v>
          </cell>
          <cell r="I310" t="str">
            <v>Adulte Masculin 50/59 ans</v>
          </cell>
          <cell r="J310" t="str">
            <v>2020</v>
          </cell>
          <cell r="K310" t="str">
            <v>05999068709</v>
          </cell>
        </row>
        <row r="311">
          <cell r="B311" t="str">
            <v>DELOBELLE OLIVIER</v>
          </cell>
          <cell r="C311">
            <v>43843</v>
          </cell>
          <cell r="D311" t="str">
            <v>1</v>
          </cell>
          <cell r="E311" t="str">
            <v>DELOBELLE OLIVIER</v>
          </cell>
          <cell r="F311" t="str">
            <v>M</v>
          </cell>
          <cell r="G311" t="str">
            <v>UNION SPORTIVE SAINT ANDRE</v>
          </cell>
          <cell r="H311">
            <v>30848</v>
          </cell>
          <cell r="I311" t="str">
            <v>Adulte Masculin 30/39 ans</v>
          </cell>
          <cell r="J311" t="str">
            <v>2020</v>
          </cell>
          <cell r="K311" t="str">
            <v>05999025259</v>
          </cell>
        </row>
        <row r="312">
          <cell r="B312" t="str">
            <v>DELORGE FREDERIC</v>
          </cell>
          <cell r="C312">
            <v>43857</v>
          </cell>
          <cell r="D312" t="str">
            <v>4-A</v>
          </cell>
          <cell r="E312" t="str">
            <v>DELORGE FREDERIC</v>
          </cell>
          <cell r="F312" t="str">
            <v>M</v>
          </cell>
          <cell r="G312" t="str">
            <v>UNION SPORTIVE VALENCIENNES MARLY</v>
          </cell>
          <cell r="H312">
            <v>26948</v>
          </cell>
          <cell r="I312" t="str">
            <v>Adulte Masculin 40/49 ans</v>
          </cell>
          <cell r="J312" t="str">
            <v>2020</v>
          </cell>
          <cell r="K312" t="str">
            <v>05999085640</v>
          </cell>
        </row>
        <row r="313">
          <cell r="B313" t="str">
            <v>DELOT CHRISTIAN</v>
          </cell>
          <cell r="C313">
            <v>43857</v>
          </cell>
          <cell r="D313" t="str">
            <v>4-A</v>
          </cell>
          <cell r="E313" t="str">
            <v>DELOT CHRISTIAN</v>
          </cell>
          <cell r="F313" t="str">
            <v>M</v>
          </cell>
          <cell r="G313" t="str">
            <v>TEAM BIKE PRESEAU</v>
          </cell>
          <cell r="H313">
            <v>21335</v>
          </cell>
          <cell r="I313" t="str">
            <v>Adulte Masculin 60 ans et plus</v>
          </cell>
          <cell r="J313" t="str">
            <v>2020</v>
          </cell>
          <cell r="K313" t="str">
            <v>05996218227</v>
          </cell>
        </row>
        <row r="314">
          <cell r="B314" t="str">
            <v>DELOT ETHAN</v>
          </cell>
          <cell r="C314">
            <v>43870</v>
          </cell>
          <cell r="D314" t="str">
            <v>JE</v>
          </cell>
          <cell r="E314" t="str">
            <v>DELOT ETHAN</v>
          </cell>
          <cell r="F314" t="str">
            <v>M</v>
          </cell>
          <cell r="G314" t="str">
            <v>TEAM BIKE PRESEAU</v>
          </cell>
          <cell r="H314">
            <v>40133</v>
          </cell>
          <cell r="I314" t="str">
            <v>Jeune Masculin 11/12 ans</v>
          </cell>
          <cell r="J314" t="str">
            <v>2020</v>
          </cell>
          <cell r="K314" t="str">
            <v>05999111166</v>
          </cell>
        </row>
        <row r="315">
          <cell r="B315" t="str">
            <v>DELOT GRÉGORY</v>
          </cell>
          <cell r="C315">
            <v>43870</v>
          </cell>
          <cell r="D315" t="str">
            <v>3</v>
          </cell>
          <cell r="E315" t="str">
            <v>DELOT GRÉGORY</v>
          </cell>
          <cell r="F315" t="str">
            <v>M</v>
          </cell>
          <cell r="G315" t="str">
            <v>TEAM BIKE PRESEAU</v>
          </cell>
          <cell r="H315">
            <v>30388</v>
          </cell>
          <cell r="I315" t="str">
            <v>Adulte Masculin 30/39 ans</v>
          </cell>
          <cell r="J315" t="str">
            <v>2020</v>
          </cell>
          <cell r="K315" t="str">
            <v>05996218228</v>
          </cell>
        </row>
        <row r="316">
          <cell r="B316" t="str">
            <v>DELOT LAETITIA</v>
          </cell>
          <cell r="C316">
            <v>43870</v>
          </cell>
          <cell r="D316" t="str">
            <v>4-A</v>
          </cell>
          <cell r="E316" t="str">
            <v>DELOT LAETITIA</v>
          </cell>
          <cell r="F316" t="str">
            <v>F</v>
          </cell>
          <cell r="G316" t="str">
            <v>TEAM BIKE PRESEAU</v>
          </cell>
          <cell r="H316">
            <v>29302</v>
          </cell>
          <cell r="I316" t="str">
            <v>Adulte Féminin 40 ans et plus</v>
          </cell>
          <cell r="J316" t="str">
            <v>2020</v>
          </cell>
          <cell r="K316" t="str">
            <v>05999023387</v>
          </cell>
        </row>
        <row r="317">
          <cell r="B317" t="str">
            <v>DELROT GREGORY</v>
          </cell>
          <cell r="C317">
            <v>43857</v>
          </cell>
          <cell r="D317" t="str">
            <v>1</v>
          </cell>
          <cell r="E317" t="str">
            <v>DELROT GREGORY</v>
          </cell>
          <cell r="F317" t="str">
            <v>M</v>
          </cell>
          <cell r="G317" t="str">
            <v>ETOILE CYCLISTE FEIGNIES</v>
          </cell>
          <cell r="H317">
            <v>26102</v>
          </cell>
          <cell r="I317" t="str">
            <v>Adulte Masculin 40/49 ans</v>
          </cell>
          <cell r="J317" t="str">
            <v>2020</v>
          </cell>
          <cell r="K317" t="str">
            <v>05999062632</v>
          </cell>
        </row>
        <row r="318">
          <cell r="B318" t="str">
            <v>DELRUE GREGORY</v>
          </cell>
          <cell r="C318">
            <v>43843</v>
          </cell>
          <cell r="D318" t="str">
            <v>2</v>
          </cell>
          <cell r="E318" t="str">
            <v>DELRUE GREGORY</v>
          </cell>
          <cell r="F318" t="str">
            <v>M</v>
          </cell>
          <cell r="G318" t="str">
            <v>LINSELLES CYCLISME</v>
          </cell>
          <cell r="H318">
            <v>27346</v>
          </cell>
          <cell r="I318" t="str">
            <v>Adulte Masculin 40/49 ans</v>
          </cell>
          <cell r="J318" t="str">
            <v>2020</v>
          </cell>
          <cell r="K318" t="str">
            <v>05999029985</v>
          </cell>
        </row>
        <row r="319">
          <cell r="B319" t="str">
            <v>DELSARTE MATHIS</v>
          </cell>
          <cell r="C319">
            <v>43843</v>
          </cell>
          <cell r="D319" t="str">
            <v>JE</v>
          </cell>
          <cell r="E319" t="str">
            <v>DELSARTE MATHIS</v>
          </cell>
          <cell r="F319" t="str">
            <v>M</v>
          </cell>
          <cell r="G319" t="str">
            <v>VELO CLUB SOLESMES</v>
          </cell>
          <cell r="H319">
            <v>39122</v>
          </cell>
          <cell r="I319" t="str">
            <v>Jeune Masculin 13/14 ans</v>
          </cell>
          <cell r="J319" t="str">
            <v>2020</v>
          </cell>
          <cell r="K319" t="str">
            <v>05999025841</v>
          </cell>
        </row>
        <row r="320">
          <cell r="B320" t="str">
            <v>DELSAUX DAMIEN</v>
          </cell>
          <cell r="C320">
            <v>43843</v>
          </cell>
          <cell r="D320" t="str">
            <v>1</v>
          </cell>
          <cell r="E320" t="str">
            <v>DELSAUX DAMIEN</v>
          </cell>
          <cell r="F320" t="str">
            <v>M</v>
          </cell>
          <cell r="G320" t="str">
            <v>ENTENTE CYCLISTE DE FONTAINE AU BOIS</v>
          </cell>
          <cell r="H320">
            <v>33940</v>
          </cell>
          <cell r="I320" t="str">
            <v>Adulte Masculin 20/29 ans</v>
          </cell>
          <cell r="J320" t="str">
            <v>2020</v>
          </cell>
          <cell r="K320" t="str">
            <v>05999111985</v>
          </cell>
        </row>
        <row r="321">
          <cell r="B321" t="str">
            <v>DELTOUR LUCAS</v>
          </cell>
          <cell r="C321">
            <v>43846</v>
          </cell>
          <cell r="D321" t="str">
            <v>JE</v>
          </cell>
          <cell r="E321" t="str">
            <v>DELTOUR LUCAS</v>
          </cell>
          <cell r="F321" t="str">
            <v>M</v>
          </cell>
          <cell r="G321" t="str">
            <v>UNION SPORTIVE VALENCIENNES MARLY</v>
          </cell>
          <cell r="H321">
            <v>38805</v>
          </cell>
          <cell r="I321" t="str">
            <v>Jeune Masculin 13/14 ans</v>
          </cell>
          <cell r="J321" t="str">
            <v>2020</v>
          </cell>
          <cell r="K321" t="str">
            <v>05999045997</v>
          </cell>
        </row>
        <row r="322">
          <cell r="B322" t="str">
            <v>DELVALLEE REMI</v>
          </cell>
          <cell r="C322">
            <v>43843</v>
          </cell>
          <cell r="D322" t="str">
            <v>JE</v>
          </cell>
          <cell r="E322" t="str">
            <v>DELVALLEE REMI</v>
          </cell>
          <cell r="F322" t="str">
            <v>M</v>
          </cell>
          <cell r="G322" t="str">
            <v>VELO CLUB DE L'ESCAUT ANZIN</v>
          </cell>
          <cell r="H322">
            <v>38652</v>
          </cell>
          <cell r="I322" t="str">
            <v>Jeune Masculin 15/16 ans</v>
          </cell>
          <cell r="J322" t="str">
            <v>2020</v>
          </cell>
          <cell r="K322" t="str">
            <v>05999113556</v>
          </cell>
        </row>
        <row r="323">
          <cell r="B323" t="str">
            <v>DELVAUX NICOLAS</v>
          </cell>
          <cell r="C323">
            <v>43843</v>
          </cell>
          <cell r="D323" t="str">
            <v>3</v>
          </cell>
          <cell r="E323" t="str">
            <v>DELVAUX NICOLAS</v>
          </cell>
          <cell r="F323" t="str">
            <v>M</v>
          </cell>
          <cell r="G323" t="str">
            <v>CYCLO CLUB WAVRIN</v>
          </cell>
          <cell r="H323">
            <v>28314</v>
          </cell>
          <cell r="I323" t="str">
            <v>Adulte Masculin 40/49 ans</v>
          </cell>
          <cell r="J323" t="str">
            <v>2020</v>
          </cell>
          <cell r="K323" t="str">
            <v>05999091631</v>
          </cell>
        </row>
        <row r="324">
          <cell r="B324" t="str">
            <v>DELY ANTHONY</v>
          </cell>
          <cell r="C324">
            <v>43834</v>
          </cell>
          <cell r="D324" t="str">
            <v>3</v>
          </cell>
          <cell r="E324" t="str">
            <v>DELY ANTHONY</v>
          </cell>
          <cell r="F324" t="str">
            <v>M</v>
          </cell>
          <cell r="G324" t="str">
            <v>TEAM B.B.L. HERGNIES</v>
          </cell>
          <cell r="H324">
            <v>32093</v>
          </cell>
          <cell r="I324" t="str">
            <v>Adulte Masculin 30/39 ans</v>
          </cell>
          <cell r="J324" t="str">
            <v>2020</v>
          </cell>
          <cell r="K324" t="str">
            <v>05996219241</v>
          </cell>
        </row>
        <row r="325">
          <cell r="B325" t="str">
            <v>DELY JULIEN</v>
          </cell>
          <cell r="C325">
            <v>43871</v>
          </cell>
          <cell r="D325" t="str">
            <v>3</v>
          </cell>
          <cell r="E325" t="str">
            <v>DELY JULIEN</v>
          </cell>
          <cell r="F325" t="str">
            <v>M</v>
          </cell>
          <cell r="G325" t="str">
            <v>UNION CYCLISTE SOLRE LE CHATEAU</v>
          </cell>
          <cell r="H325">
            <v>31307</v>
          </cell>
          <cell r="I325" t="str">
            <v>Adulte Masculin 30/39 ans</v>
          </cell>
          <cell r="J325" t="str">
            <v>2020</v>
          </cell>
          <cell r="K325" t="str">
            <v>05999062110</v>
          </cell>
        </row>
        <row r="326">
          <cell r="B326" t="str">
            <v>DELY MARC</v>
          </cell>
          <cell r="C326">
            <v>43843</v>
          </cell>
          <cell r="D326" t="str">
            <v>4-B</v>
          </cell>
          <cell r="E326" t="str">
            <v>DELY MARC</v>
          </cell>
          <cell r="F326" t="str">
            <v>M</v>
          </cell>
          <cell r="G326" t="str">
            <v>UNION SPORTIVE SAINT ANDRE</v>
          </cell>
          <cell r="H326">
            <v>19262</v>
          </cell>
          <cell r="I326" t="str">
            <v>Adulte Masculin 60 ans et plus</v>
          </cell>
          <cell r="J326" t="str">
            <v>2020</v>
          </cell>
          <cell r="K326" t="str">
            <v>05996217430</v>
          </cell>
        </row>
        <row r="327">
          <cell r="B327" t="str">
            <v>DEMEILLIERS CANDICE</v>
          </cell>
          <cell r="C327">
            <v>43870</v>
          </cell>
          <cell r="D327" t="str">
            <v>JE</v>
          </cell>
          <cell r="E327" t="str">
            <v>DEMEILLIERS CANDICE</v>
          </cell>
          <cell r="F327" t="str">
            <v>F</v>
          </cell>
          <cell r="G327" t="str">
            <v>TEAM BIKE PRESEAU</v>
          </cell>
          <cell r="H327">
            <v>38374</v>
          </cell>
          <cell r="I327" t="str">
            <v>Jeune Féminin 15/16 ans</v>
          </cell>
          <cell r="J327" t="str">
            <v>2020</v>
          </cell>
          <cell r="K327" t="str">
            <v>05999097888</v>
          </cell>
        </row>
        <row r="328">
          <cell r="B328" t="str">
            <v>DEMILLIERS SIMON</v>
          </cell>
          <cell r="C328">
            <v>43870</v>
          </cell>
          <cell r="D328" t="str">
            <v>3</v>
          </cell>
          <cell r="E328" t="str">
            <v>DEMILLIERS SIMON</v>
          </cell>
          <cell r="F328" t="str">
            <v>M</v>
          </cell>
          <cell r="G328" t="str">
            <v>TEAM BIKE PRESEAU</v>
          </cell>
          <cell r="H328">
            <v>37531</v>
          </cell>
          <cell r="I328" t="str">
            <v>Adulte Masculin 17/19 ans</v>
          </cell>
          <cell r="J328" t="str">
            <v>2020</v>
          </cell>
          <cell r="K328" t="str">
            <v>05999111164</v>
          </cell>
        </row>
        <row r="329">
          <cell r="B329" t="str">
            <v>DEMOL PATRICIA</v>
          </cell>
          <cell r="C329">
            <v>43851</v>
          </cell>
          <cell r="D329" t="str">
            <v>4-A</v>
          </cell>
          <cell r="E329" t="str">
            <v>DEMOL PATRICIA</v>
          </cell>
          <cell r="F329" t="str">
            <v>F</v>
          </cell>
          <cell r="G329" t="str">
            <v>VELO CLUB UNION HALLUIN</v>
          </cell>
          <cell r="H329">
            <v>22605</v>
          </cell>
          <cell r="I329" t="str">
            <v>Adulte Féminin 40 ans et plus</v>
          </cell>
          <cell r="J329" t="str">
            <v>2020</v>
          </cell>
          <cell r="K329" t="str">
            <v>05999062300</v>
          </cell>
        </row>
        <row r="330">
          <cell r="B330" t="str">
            <v>DEMORY ERIC</v>
          </cell>
          <cell r="C330">
            <v>43857</v>
          </cell>
          <cell r="D330" t="str">
            <v>3</v>
          </cell>
          <cell r="E330" t="str">
            <v>DEMORY ERIC</v>
          </cell>
          <cell r="F330" t="str">
            <v>M</v>
          </cell>
          <cell r="G330" t="str">
            <v>UNION SPORTIVE VALENCIENNES MARLY</v>
          </cell>
          <cell r="H330">
            <v>23462</v>
          </cell>
          <cell r="I330" t="str">
            <v>Adulte Masculin 50/59 ans</v>
          </cell>
          <cell r="J330" t="str">
            <v>2020</v>
          </cell>
          <cell r="K330" t="str">
            <v>05999118501</v>
          </cell>
        </row>
        <row r="331">
          <cell r="B331" t="str">
            <v>DENDIEVEL JULIEN</v>
          </cell>
          <cell r="C331">
            <v>43851</v>
          </cell>
          <cell r="D331" t="str">
            <v>2</v>
          </cell>
          <cell r="E331" t="str">
            <v>DENDIEVEL JULIEN</v>
          </cell>
          <cell r="F331" t="str">
            <v>M</v>
          </cell>
          <cell r="G331" t="str">
            <v>ETOILE CYCLISTE TOURCOING</v>
          </cell>
          <cell r="H331">
            <v>30758</v>
          </cell>
          <cell r="I331" t="str">
            <v>Adulte Masculin 30/39 ans</v>
          </cell>
          <cell r="J331" t="str">
            <v>2020</v>
          </cell>
          <cell r="K331" t="str">
            <v>05996222717</v>
          </cell>
        </row>
        <row r="332">
          <cell r="B332" t="str">
            <v>DENEQUE DANIEL</v>
          </cell>
          <cell r="C332">
            <v>43865</v>
          </cell>
          <cell r="D332" t="str">
            <v>4-A</v>
          </cell>
          <cell r="E332" t="str">
            <v>DENEQUE DANIEL</v>
          </cell>
          <cell r="F332" t="str">
            <v>M</v>
          </cell>
          <cell r="G332" t="str">
            <v>VELO SPRINT BOUCHAIN</v>
          </cell>
          <cell r="H332">
            <v>22146</v>
          </cell>
          <cell r="I332" t="str">
            <v>Adulte Masculin 60 ans et plus</v>
          </cell>
          <cell r="J332" t="str">
            <v>2020</v>
          </cell>
          <cell r="K332" t="str">
            <v>05996222560</v>
          </cell>
        </row>
        <row r="333">
          <cell r="B333" t="str">
            <v>DENOYELLE FRANCK</v>
          </cell>
          <cell r="C333">
            <v>43887</v>
          </cell>
          <cell r="D333" t="str">
            <v>3</v>
          </cell>
          <cell r="E333" t="str">
            <v>DENOYELLE FRANCK</v>
          </cell>
          <cell r="F333" t="str">
            <v>M</v>
          </cell>
          <cell r="G333" t="str">
            <v>CERCLE OLYMPIQUE MARCOING</v>
          </cell>
          <cell r="H333">
            <v>26586</v>
          </cell>
          <cell r="I333" t="str">
            <v>Adulte Masculin 40/49 ans</v>
          </cell>
          <cell r="J333" t="str">
            <v>2020</v>
          </cell>
          <cell r="K333" t="str">
            <v>05999077408</v>
          </cell>
        </row>
        <row r="334">
          <cell r="B334" t="str">
            <v>DENYS SEBASTIEN</v>
          </cell>
          <cell r="C334">
            <v>43843</v>
          </cell>
          <cell r="D334" t="str">
            <v>3</v>
          </cell>
          <cell r="E334" t="str">
            <v>DENYS SEBASTIEN</v>
          </cell>
          <cell r="F334" t="str">
            <v>M</v>
          </cell>
          <cell r="G334" t="str">
            <v>VELO CLUB ARMENTIERES</v>
          </cell>
          <cell r="H334">
            <v>27554</v>
          </cell>
          <cell r="I334" t="str">
            <v>Adulte Masculin 40/49 ans</v>
          </cell>
          <cell r="J334" t="str">
            <v>2020</v>
          </cell>
          <cell r="K334" t="str">
            <v>05999057243</v>
          </cell>
        </row>
        <row r="335">
          <cell r="B335" t="str">
            <v>DEPARIS TRISTAN</v>
          </cell>
          <cell r="C335">
            <v>43843</v>
          </cell>
          <cell r="D335" t="str">
            <v>2</v>
          </cell>
          <cell r="E335" t="str">
            <v>DEPARIS TRISTAN</v>
          </cell>
          <cell r="F335" t="str">
            <v>M</v>
          </cell>
          <cell r="G335" t="str">
            <v>LINSELLES CYCLISME</v>
          </cell>
          <cell r="H335">
            <v>26320</v>
          </cell>
          <cell r="I335" t="str">
            <v>Adulte Masculin 40/49 ans</v>
          </cell>
          <cell r="J335" t="str">
            <v>2020</v>
          </cell>
          <cell r="K335" t="str">
            <v>05999029989</v>
          </cell>
        </row>
        <row r="336">
          <cell r="B336" t="str">
            <v>DEPUYDT ARTHUR</v>
          </cell>
          <cell r="C336">
            <v>43845</v>
          </cell>
          <cell r="D336" t="str">
            <v>JE</v>
          </cell>
          <cell r="E336" t="str">
            <v>DEPUYDT ARTHUR</v>
          </cell>
          <cell r="F336" t="str">
            <v>M</v>
          </cell>
          <cell r="G336" t="str">
            <v>VELO CLUB UNION HALLUIN</v>
          </cell>
          <cell r="H336">
            <v>38027</v>
          </cell>
          <cell r="I336" t="str">
            <v>Jeune Masculin 15/16 ans</v>
          </cell>
          <cell r="J336" t="str">
            <v>2020</v>
          </cell>
          <cell r="K336" t="str">
            <v>05999111918</v>
          </cell>
        </row>
        <row r="337">
          <cell r="B337" t="str">
            <v>DEREBEU ANTOINE</v>
          </cell>
          <cell r="C337">
            <v>43879</v>
          </cell>
          <cell r="D337" t="str">
            <v>3</v>
          </cell>
          <cell r="E337" t="str">
            <v>DEREBEU ANTOINE</v>
          </cell>
          <cell r="F337" t="str">
            <v>M</v>
          </cell>
          <cell r="G337" t="str">
            <v>U.C. CAPELLOISE FOURMIES</v>
          </cell>
          <cell r="H337">
            <v>36001</v>
          </cell>
          <cell r="I337" t="str">
            <v>Adulte Masculin 20/29 ans</v>
          </cell>
          <cell r="J337" t="str">
            <v>2020</v>
          </cell>
          <cell r="K337" t="str">
            <v>05999120614</v>
          </cell>
        </row>
        <row r="338">
          <cell r="B338" t="str">
            <v>DERODE BAPTISTE</v>
          </cell>
          <cell r="C338">
            <v>43870</v>
          </cell>
          <cell r="D338" t="str">
            <v>2</v>
          </cell>
          <cell r="E338" t="str">
            <v>DERODE BAPTISTE</v>
          </cell>
          <cell r="F338" t="str">
            <v>M</v>
          </cell>
          <cell r="G338" t="str">
            <v>FENAIN CYCLO CLUB</v>
          </cell>
          <cell r="H338">
            <v>29898</v>
          </cell>
          <cell r="I338" t="str">
            <v>Adulte Masculin 30/39 ans</v>
          </cell>
          <cell r="J338" t="str">
            <v>2020</v>
          </cell>
          <cell r="K338" t="str">
            <v>05999029008</v>
          </cell>
        </row>
        <row r="339">
          <cell r="B339" t="str">
            <v>DERODE MELINE</v>
          </cell>
          <cell r="C339">
            <v>43846</v>
          </cell>
          <cell r="D339" t="str">
            <v>JE</v>
          </cell>
          <cell r="E339" t="str">
            <v>DERODE MELINE</v>
          </cell>
          <cell r="F339" t="str">
            <v>F</v>
          </cell>
          <cell r="G339" t="str">
            <v>FENAIN CYCLO CLUB</v>
          </cell>
          <cell r="H339">
            <v>40675</v>
          </cell>
          <cell r="I339" t="str">
            <v>Jeune Féminin 9/10 ans</v>
          </cell>
          <cell r="J339" t="str">
            <v>2020</v>
          </cell>
          <cell r="K339" t="str">
            <v>05999068577</v>
          </cell>
        </row>
        <row r="340">
          <cell r="B340" t="str">
            <v>DERONNE ALEX</v>
          </cell>
          <cell r="C340">
            <v>43835</v>
          </cell>
          <cell r="D340" t="str">
            <v>JE</v>
          </cell>
          <cell r="E340" t="str">
            <v>DERONNE ALEX</v>
          </cell>
          <cell r="F340" t="str">
            <v>M</v>
          </cell>
          <cell r="G340" t="str">
            <v>CYCLO CLUB ORCHIES</v>
          </cell>
          <cell r="H340">
            <v>38426</v>
          </cell>
          <cell r="I340" t="str">
            <v>Jeune Masculin 15/16 ans</v>
          </cell>
          <cell r="J340" t="str">
            <v>2020</v>
          </cell>
          <cell r="K340" t="str">
            <v>05999108589</v>
          </cell>
        </row>
        <row r="341">
          <cell r="B341" t="str">
            <v>DERREVEAUX CHRISTOPHE</v>
          </cell>
          <cell r="C341">
            <v>43851</v>
          </cell>
          <cell r="D341" t="str">
            <v>2</v>
          </cell>
          <cell r="E341" t="str">
            <v>DERREVEAUX CHRISTOPHE</v>
          </cell>
          <cell r="F341" t="str">
            <v>M</v>
          </cell>
          <cell r="G341" t="str">
            <v>ETOILE CYCLISTE TOURCOING</v>
          </cell>
          <cell r="H341">
            <v>28604</v>
          </cell>
          <cell r="I341" t="str">
            <v>Adulte Masculin 40/49 ans</v>
          </cell>
          <cell r="J341" t="str">
            <v>2020</v>
          </cell>
          <cell r="K341" t="str">
            <v>05960091549</v>
          </cell>
        </row>
        <row r="342">
          <cell r="B342" t="str">
            <v>DERUEL ANTOINE</v>
          </cell>
          <cell r="C342">
            <v>43849</v>
          </cell>
          <cell r="D342" t="str">
            <v>2</v>
          </cell>
          <cell r="E342" t="str">
            <v>DERUEL ANTOINE</v>
          </cell>
          <cell r="F342" t="str">
            <v>M</v>
          </cell>
          <cell r="G342" t="str">
            <v>UNION VELOCIPEDIQUE FOURMISIENNE</v>
          </cell>
          <cell r="H342">
            <v>36913</v>
          </cell>
          <cell r="I342" t="str">
            <v>Adulte Masculin 17/19 ans</v>
          </cell>
          <cell r="J342" t="str">
            <v>2020</v>
          </cell>
          <cell r="K342" t="str">
            <v>05999080938</v>
          </cell>
        </row>
        <row r="343">
          <cell r="B343" t="str">
            <v>DESAILLY GEOFFREY</v>
          </cell>
          <cell r="C343">
            <v>43843</v>
          </cell>
          <cell r="D343" t="str">
            <v>1</v>
          </cell>
          <cell r="E343" t="str">
            <v>DESAILLY GEOFFREY</v>
          </cell>
          <cell r="F343" t="str">
            <v>M</v>
          </cell>
          <cell r="G343" t="str">
            <v>CYCLO CLUB WAVRIN</v>
          </cell>
          <cell r="H343">
            <v>34880</v>
          </cell>
          <cell r="I343" t="str">
            <v>Adulte Masculin 20/29 ans</v>
          </cell>
          <cell r="J343" t="str">
            <v>2020</v>
          </cell>
          <cell r="K343" t="str">
            <v>05996219752</v>
          </cell>
        </row>
        <row r="344">
          <cell r="B344" t="str">
            <v>DESAILLY JEAN-LUC</v>
          </cell>
          <cell r="C344">
            <v>43843</v>
          </cell>
          <cell r="D344" t="str">
            <v>4-A</v>
          </cell>
          <cell r="E344" t="str">
            <v>DESAILLY JEAN-LUC</v>
          </cell>
          <cell r="F344" t="str">
            <v>M</v>
          </cell>
          <cell r="G344" t="str">
            <v>CYCLO CLUB WAVRIN</v>
          </cell>
          <cell r="H344">
            <v>22770</v>
          </cell>
          <cell r="I344" t="str">
            <v>Adulte Masculin 50/59 ans</v>
          </cell>
          <cell r="J344" t="str">
            <v>2020</v>
          </cell>
          <cell r="K344" t="str">
            <v>05994042372</v>
          </cell>
        </row>
        <row r="345">
          <cell r="B345" t="str">
            <v>DESCAMPS CHRISTOPHE</v>
          </cell>
          <cell r="C345">
            <v>43866</v>
          </cell>
          <cell r="D345" t="str">
            <v>4-A</v>
          </cell>
          <cell r="E345" t="str">
            <v>DESCAMPS CHRISTOPHE</v>
          </cell>
          <cell r="F345" t="str">
            <v>M</v>
          </cell>
          <cell r="G345" t="str">
            <v>UNION CYCLISTE WATTIGNIES</v>
          </cell>
          <cell r="H345">
            <v>23683</v>
          </cell>
          <cell r="I345" t="str">
            <v>Adulte Masculin 50/59 ans</v>
          </cell>
          <cell r="J345" t="str">
            <v>2020</v>
          </cell>
          <cell r="K345" t="str">
            <v>05999021532</v>
          </cell>
        </row>
        <row r="346">
          <cell r="B346" t="str">
            <v>DESCAMPS NICOLAS</v>
          </cell>
          <cell r="C346">
            <v>44008</v>
          </cell>
          <cell r="D346" t="str">
            <v>3</v>
          </cell>
          <cell r="E346" t="str">
            <v>DESCAMPS NICOLAS</v>
          </cell>
          <cell r="F346" t="str">
            <v>M</v>
          </cell>
          <cell r="G346" t="str">
            <v>VELO CLUB ROUBAIX</v>
          </cell>
          <cell r="H346">
            <v>30642</v>
          </cell>
          <cell r="I346" t="str">
            <v>Adulte Masculin 30/39 ans</v>
          </cell>
          <cell r="J346" t="str">
            <v>2020</v>
          </cell>
          <cell r="K346" t="str">
            <v>05996227104</v>
          </cell>
        </row>
        <row r="347">
          <cell r="B347" t="str">
            <v>DESCATOIRE GREGORY</v>
          </cell>
          <cell r="C347">
            <v>43846</v>
          </cell>
          <cell r="D347" t="str">
            <v>1</v>
          </cell>
          <cell r="E347" t="str">
            <v>DESCATOIRE GREGORY</v>
          </cell>
          <cell r="F347" t="str">
            <v>M</v>
          </cell>
          <cell r="G347" t="str">
            <v>VELO SPRINT DE L'OSTREVENT - AUBERCHICOURT</v>
          </cell>
          <cell r="H347">
            <v>26592</v>
          </cell>
          <cell r="I347" t="str">
            <v>Adulte Masculin 40/49 ans</v>
          </cell>
          <cell r="J347" t="str">
            <v>2020</v>
          </cell>
          <cell r="K347" t="str">
            <v>05999092702</v>
          </cell>
        </row>
        <row r="348">
          <cell r="B348" t="str">
            <v>DESCHAMPS CEDRIC</v>
          </cell>
          <cell r="C348">
            <v>43843</v>
          </cell>
          <cell r="D348" t="str">
            <v>2</v>
          </cell>
          <cell r="E348" t="str">
            <v>DESCHAMPS CEDRIC</v>
          </cell>
          <cell r="F348" t="str">
            <v>M</v>
          </cell>
          <cell r="G348" t="str">
            <v>LINSELLES CYCLISME</v>
          </cell>
          <cell r="H348">
            <v>27620</v>
          </cell>
          <cell r="I348" t="str">
            <v>Adulte Masculin 40/49 ans</v>
          </cell>
          <cell r="J348" t="str">
            <v>2020</v>
          </cell>
          <cell r="K348" t="str">
            <v>05999029988</v>
          </cell>
        </row>
        <row r="349">
          <cell r="B349" t="str">
            <v>DESMAREZ CHRISTOPHE</v>
          </cell>
          <cell r="C349">
            <v>43857</v>
          </cell>
          <cell r="D349" t="str">
            <v>3</v>
          </cell>
          <cell r="E349" t="str">
            <v>DESMAREZ CHRISTOPHE</v>
          </cell>
          <cell r="F349" t="str">
            <v>M</v>
          </cell>
          <cell r="G349" t="str">
            <v>ASSOCIATION SPORTIVE VELOCIPEDIQUE LA LONGUEVILLE</v>
          </cell>
          <cell r="H349">
            <v>24668</v>
          </cell>
          <cell r="I349" t="str">
            <v>Adulte Masculin 50/59 ans</v>
          </cell>
          <cell r="J349" t="str">
            <v>2020</v>
          </cell>
          <cell r="K349" t="str">
            <v>05999112536</v>
          </cell>
        </row>
        <row r="350">
          <cell r="B350" t="str">
            <v>DESMET SEBASTIEN</v>
          </cell>
          <cell r="C350">
            <v>43867</v>
          </cell>
          <cell r="D350" t="str">
            <v>1</v>
          </cell>
          <cell r="E350" t="str">
            <v>DESMET SEBASTIEN</v>
          </cell>
          <cell r="F350" t="str">
            <v>M</v>
          </cell>
          <cell r="G350" t="str">
            <v>CYCLING THUN L'EVEQUE</v>
          </cell>
          <cell r="H350">
            <v>27820</v>
          </cell>
          <cell r="I350" t="str">
            <v>Adulte Masculin 40/49 ans</v>
          </cell>
          <cell r="J350" t="str">
            <v>2020</v>
          </cell>
          <cell r="K350" t="str">
            <v>05999093514</v>
          </cell>
        </row>
        <row r="351">
          <cell r="B351" t="str">
            <v>DESPLANQUE ROBIN</v>
          </cell>
          <cell r="C351">
            <v>43851</v>
          </cell>
          <cell r="D351" t="str">
            <v>JE</v>
          </cell>
          <cell r="E351" t="str">
            <v>DESPLANQUE ROBIN</v>
          </cell>
          <cell r="F351" t="str">
            <v>M</v>
          </cell>
          <cell r="G351" t="str">
            <v>ETOILE CYCLISTE TOURCOING</v>
          </cell>
          <cell r="H351">
            <v>38979</v>
          </cell>
          <cell r="I351" t="str">
            <v>Jeune Masculin 13/14 ans</v>
          </cell>
          <cell r="J351" t="str">
            <v>2020</v>
          </cell>
          <cell r="K351" t="str">
            <v>05999024510</v>
          </cell>
        </row>
        <row r="352">
          <cell r="B352" t="str">
            <v>DESSAINT BENOIT</v>
          </cell>
          <cell r="C352">
            <v>43840</v>
          </cell>
          <cell r="D352" t="str">
            <v>JE</v>
          </cell>
          <cell r="E352" t="str">
            <v>DESSAINT BENOIT</v>
          </cell>
          <cell r="F352" t="str">
            <v>M</v>
          </cell>
          <cell r="G352" t="str">
            <v>TEAM BOUSIES</v>
          </cell>
          <cell r="H352">
            <v>38381</v>
          </cell>
          <cell r="I352" t="str">
            <v>Jeune Masculin 15/16 ans</v>
          </cell>
          <cell r="J352" t="str">
            <v>2020</v>
          </cell>
          <cell r="K352" t="str">
            <v>05999098039</v>
          </cell>
        </row>
        <row r="353">
          <cell r="B353" t="str">
            <v>DESSAINT CYRIL</v>
          </cell>
          <cell r="C353">
            <v>43840</v>
          </cell>
          <cell r="D353" t="str">
            <v>3</v>
          </cell>
          <cell r="E353" t="str">
            <v>DESSAINT CYRIL</v>
          </cell>
          <cell r="F353" t="str">
            <v>M</v>
          </cell>
          <cell r="G353" t="str">
            <v>TEAM BOUSIES</v>
          </cell>
          <cell r="H353">
            <v>37371</v>
          </cell>
          <cell r="I353" t="str">
            <v>Adulte Masculin 17/19 ans</v>
          </cell>
          <cell r="J353" t="str">
            <v>2020</v>
          </cell>
          <cell r="K353" t="str">
            <v>05999111225</v>
          </cell>
        </row>
        <row r="354">
          <cell r="B354" t="str">
            <v>DEUDON YVES</v>
          </cell>
          <cell r="C354">
            <v>43834</v>
          </cell>
          <cell r="D354" t="str">
            <v>3</v>
          </cell>
          <cell r="E354" t="str">
            <v>DEUDON YVES</v>
          </cell>
          <cell r="F354" t="str">
            <v>M</v>
          </cell>
          <cell r="G354" t="str">
            <v>ASSOCIATION CYCLISTE D'ETROEUNGT</v>
          </cell>
          <cell r="H354">
            <v>26875</v>
          </cell>
          <cell r="I354" t="str">
            <v>Adulte Masculin 40/49 ans</v>
          </cell>
          <cell r="J354" t="str">
            <v>2020</v>
          </cell>
          <cell r="K354" t="str">
            <v>05999005067</v>
          </cell>
        </row>
        <row r="355">
          <cell r="B355" t="str">
            <v>DEURBROECK KRIS</v>
          </cell>
          <cell r="C355">
            <v>43843</v>
          </cell>
          <cell r="D355" t="str">
            <v>2</v>
          </cell>
          <cell r="E355" t="str">
            <v>DEURBROECK KRIS</v>
          </cell>
          <cell r="F355" t="str">
            <v>M</v>
          </cell>
          <cell r="G355" t="str">
            <v>UNION SPORTIVE SAINT ANDRE</v>
          </cell>
          <cell r="H355">
            <v>25036</v>
          </cell>
          <cell r="I355" t="str">
            <v>Adulte Masculin 50/59 ans</v>
          </cell>
          <cell r="J355" t="str">
            <v>2020</v>
          </cell>
          <cell r="K355" t="str">
            <v>05999067467</v>
          </cell>
        </row>
        <row r="356">
          <cell r="B356" t="str">
            <v>DEVAUX MICHAEL</v>
          </cell>
          <cell r="C356">
            <v>43866</v>
          </cell>
          <cell r="D356" t="str">
            <v>3</v>
          </cell>
          <cell r="E356" t="str">
            <v>DEVAUX MICHAEL</v>
          </cell>
          <cell r="F356" t="str">
            <v>M</v>
          </cell>
          <cell r="G356" t="str">
            <v>ASSOCIATION CYCLISTE D'ETROEUNGT</v>
          </cell>
          <cell r="H356">
            <v>27357</v>
          </cell>
          <cell r="I356" t="str">
            <v>Adulte Masculin 40/49 ans</v>
          </cell>
          <cell r="J356" t="str">
            <v>2020</v>
          </cell>
          <cell r="K356" t="str">
            <v>05999119327</v>
          </cell>
        </row>
        <row r="357">
          <cell r="B357" t="str">
            <v>DEVIENNE DAVID</v>
          </cell>
          <cell r="C357">
            <v>43837</v>
          </cell>
          <cell r="D357" t="str">
            <v>3</v>
          </cell>
          <cell r="E357" t="str">
            <v>DEVIENNE DAVID</v>
          </cell>
          <cell r="F357" t="str">
            <v>M</v>
          </cell>
          <cell r="G357" t="str">
            <v>TEAM LABIERE BAILLEUL</v>
          </cell>
          <cell r="H357">
            <v>32337</v>
          </cell>
          <cell r="I357" t="str">
            <v>Adulte Masculin 30/39 ans</v>
          </cell>
          <cell r="J357" t="str">
            <v>2020</v>
          </cell>
          <cell r="K357" t="str">
            <v>05999119068</v>
          </cell>
        </row>
        <row r="358">
          <cell r="B358" t="str">
            <v>DEVIGNE NICOLAS</v>
          </cell>
          <cell r="C358">
            <v>43843</v>
          </cell>
          <cell r="D358" t="str">
            <v>2</v>
          </cell>
          <cell r="E358" t="str">
            <v>DEVIGNE NICOLAS</v>
          </cell>
          <cell r="F358" t="str">
            <v>M</v>
          </cell>
          <cell r="G358" t="str">
            <v>UNION SPORTIVE SAINT ANDRE</v>
          </cell>
          <cell r="H358">
            <v>29470</v>
          </cell>
          <cell r="I358" t="str">
            <v>Adulte Masculin 40/49 ans</v>
          </cell>
          <cell r="J358" t="str">
            <v>2020</v>
          </cell>
          <cell r="K358" t="str">
            <v>05999109747</v>
          </cell>
        </row>
        <row r="359">
          <cell r="B359" t="str">
            <v>DEVILLE ANDY</v>
          </cell>
          <cell r="C359">
            <v>43843</v>
          </cell>
          <cell r="D359" t="str">
            <v>1</v>
          </cell>
          <cell r="E359" t="str">
            <v>DEVILLE ANDY</v>
          </cell>
          <cell r="F359" t="str">
            <v>M</v>
          </cell>
          <cell r="G359" t="str">
            <v>T.C.S.P. 59 - FERRIERE LA GRANDE</v>
          </cell>
          <cell r="H359">
            <v>31847</v>
          </cell>
          <cell r="I359" t="str">
            <v>Adulte Masculin 30/39 ans</v>
          </cell>
          <cell r="J359" t="str">
            <v>2020</v>
          </cell>
          <cell r="K359" t="str">
            <v>05999029318</v>
          </cell>
        </row>
        <row r="360">
          <cell r="B360" t="str">
            <v>DEVOS CYRIL</v>
          </cell>
          <cell r="C360">
            <v>43843</v>
          </cell>
          <cell r="D360" t="str">
            <v>3</v>
          </cell>
          <cell r="E360" t="str">
            <v>DEVOS CYRIL</v>
          </cell>
          <cell r="F360" t="str">
            <v>M</v>
          </cell>
          <cell r="G360" t="str">
            <v>LINSELLES CYCLISME</v>
          </cell>
          <cell r="H360">
            <v>32121</v>
          </cell>
          <cell r="I360" t="str">
            <v>Adulte Masculin 30/39 ans</v>
          </cell>
          <cell r="J360" t="str">
            <v>2020</v>
          </cell>
          <cell r="K360" t="str">
            <v>05999111151</v>
          </cell>
        </row>
        <row r="361">
          <cell r="B361" t="str">
            <v>DEVOUGES THIBAULT</v>
          </cell>
          <cell r="C361">
            <v>43840</v>
          </cell>
          <cell r="D361" t="str">
            <v>JE</v>
          </cell>
          <cell r="E361" t="str">
            <v>DEVOUGES THIBAULT</v>
          </cell>
          <cell r="F361" t="str">
            <v>M</v>
          </cell>
          <cell r="G361" t="str">
            <v>TEAM BOUSIES</v>
          </cell>
          <cell r="H361">
            <v>38420</v>
          </cell>
          <cell r="I361" t="str">
            <v>Jeune Masculin 15/16 ans</v>
          </cell>
          <cell r="J361" t="str">
            <v>2020</v>
          </cell>
          <cell r="K361" t="str">
            <v>05999098038</v>
          </cell>
        </row>
        <row r="362">
          <cell r="B362" t="str">
            <v>DEVYNCK MATTHIEU</v>
          </cell>
          <cell r="C362">
            <v>43843</v>
          </cell>
          <cell r="D362" t="str">
            <v>3</v>
          </cell>
          <cell r="E362" t="str">
            <v>DEVYNCK MATTHIEU</v>
          </cell>
          <cell r="F362" t="str">
            <v>M</v>
          </cell>
          <cell r="G362" t="str">
            <v>CYCLO CLUB WAVRIN</v>
          </cell>
          <cell r="H362">
            <v>28298</v>
          </cell>
          <cell r="I362" t="str">
            <v>Adulte Masculin 40/49 ans</v>
          </cell>
          <cell r="J362" t="str">
            <v>2020</v>
          </cell>
          <cell r="K362" t="str">
            <v>05999097765</v>
          </cell>
        </row>
        <row r="363">
          <cell r="B363" t="str">
            <v>DEWAILLY VINCENT</v>
          </cell>
          <cell r="C363">
            <v>43843</v>
          </cell>
          <cell r="D363" t="str">
            <v>1</v>
          </cell>
          <cell r="E363" t="str">
            <v>DEWAILLY VINCENT</v>
          </cell>
          <cell r="F363" t="str">
            <v>M</v>
          </cell>
          <cell r="G363" t="str">
            <v>UNION SPORTIVE SAINT ANDRE</v>
          </cell>
          <cell r="H363">
            <v>30749</v>
          </cell>
          <cell r="I363" t="str">
            <v>Adulte Masculin 30/39 ans</v>
          </cell>
          <cell r="J363" t="str">
            <v>2020</v>
          </cell>
          <cell r="K363" t="str">
            <v>05999023578</v>
          </cell>
        </row>
        <row r="364">
          <cell r="B364" t="str">
            <v>DEWALLENS STEPHANE</v>
          </cell>
          <cell r="C364">
            <v>43858</v>
          </cell>
          <cell r="D364" t="str">
            <v>1</v>
          </cell>
          <cell r="E364" t="str">
            <v>DEWALLENS STEPHANE</v>
          </cell>
          <cell r="F364" t="str">
            <v>M</v>
          </cell>
          <cell r="G364" t="str">
            <v>UNION CYCLISTE SOLRE LE CHATEAU</v>
          </cell>
          <cell r="H364">
            <v>27392</v>
          </cell>
          <cell r="I364" t="str">
            <v>Adulte Masculin 40/49 ans</v>
          </cell>
          <cell r="J364" t="str">
            <v>2020</v>
          </cell>
          <cell r="K364" t="str">
            <v>05999073455</v>
          </cell>
        </row>
        <row r="365">
          <cell r="B365" t="str">
            <v>DEWEZ CLOTAIRE</v>
          </cell>
          <cell r="C365">
            <v>43835</v>
          </cell>
          <cell r="D365" t="str">
            <v>3</v>
          </cell>
          <cell r="E365" t="str">
            <v>DEWEZ CLOTAIRE</v>
          </cell>
          <cell r="F365" t="str">
            <v>M</v>
          </cell>
          <cell r="G365" t="str">
            <v>CYCLO CLUB ORCHIES</v>
          </cell>
          <cell r="H365">
            <v>35615</v>
          </cell>
          <cell r="I365" t="str">
            <v>Adulte Masculin 20/29 ans</v>
          </cell>
          <cell r="J365" t="str">
            <v>2020</v>
          </cell>
          <cell r="K365" t="str">
            <v>05996216578</v>
          </cell>
        </row>
        <row r="366">
          <cell r="B366" t="str">
            <v>DHAINAUT ALAN</v>
          </cell>
          <cell r="C366">
            <v>43840</v>
          </cell>
          <cell r="D366" t="str">
            <v>3</v>
          </cell>
          <cell r="E366" t="str">
            <v>DHAINAUT ALAN</v>
          </cell>
          <cell r="F366" t="str">
            <v>M</v>
          </cell>
          <cell r="G366" t="str">
            <v>ETOILE CYCLISTE LIEU ST AMAND</v>
          </cell>
          <cell r="H366">
            <v>32456</v>
          </cell>
          <cell r="I366" t="str">
            <v>Adulte Masculin 30/39 ans</v>
          </cell>
          <cell r="J366" t="str">
            <v>2020</v>
          </cell>
          <cell r="K366" t="str">
            <v>05999087425</v>
          </cell>
        </row>
        <row r="367">
          <cell r="B367" t="str">
            <v>DHAINAUT ESTEBAN</v>
          </cell>
          <cell r="C367">
            <v>43840</v>
          </cell>
          <cell r="D367" t="str">
            <v>JE</v>
          </cell>
          <cell r="E367" t="str">
            <v>DHAINAUT ESTEBAN</v>
          </cell>
          <cell r="F367" t="str">
            <v>M</v>
          </cell>
          <cell r="G367" t="str">
            <v>ETOILE CYCLISTE LIEU ST AMAND</v>
          </cell>
          <cell r="H367">
            <v>40522</v>
          </cell>
          <cell r="I367" t="str">
            <v>Jeune Masculin 9/10 ans</v>
          </cell>
          <cell r="J367" t="str">
            <v>2020</v>
          </cell>
          <cell r="K367" t="str">
            <v>05999097634</v>
          </cell>
        </row>
        <row r="368">
          <cell r="B368" t="str">
            <v>DHAINAUT LOUIS</v>
          </cell>
          <cell r="C368">
            <v>43846</v>
          </cell>
          <cell r="D368" t="str">
            <v>JE</v>
          </cell>
          <cell r="E368" t="str">
            <v>DHAINAUT LOUIS</v>
          </cell>
          <cell r="F368" t="str">
            <v>M</v>
          </cell>
          <cell r="G368" t="str">
            <v>UNION SPORTIVE VALENCIENNES MARLY</v>
          </cell>
          <cell r="H368">
            <v>39063</v>
          </cell>
          <cell r="I368" t="str">
            <v>Jeune Masculin 13/14 ans</v>
          </cell>
          <cell r="J368" t="str">
            <v>2020</v>
          </cell>
          <cell r="K368" t="str">
            <v>05999035993</v>
          </cell>
        </row>
        <row r="369">
          <cell r="B369" t="str">
            <v>DHOTE MICHEL</v>
          </cell>
          <cell r="C369">
            <v>43843</v>
          </cell>
          <cell r="D369" t="str">
            <v>4-A</v>
          </cell>
          <cell r="E369" t="str">
            <v>DHOTE MICHEL</v>
          </cell>
          <cell r="F369" t="str">
            <v>M</v>
          </cell>
          <cell r="G369" t="str">
            <v>FREE BIKING FAMILY ST AMAND LES EAUX</v>
          </cell>
          <cell r="H369">
            <v>25781</v>
          </cell>
          <cell r="I369" t="str">
            <v>Adulte Masculin 50/59 ans</v>
          </cell>
          <cell r="J369" t="str">
            <v>2020</v>
          </cell>
          <cell r="K369" t="str">
            <v>05996219250</v>
          </cell>
        </row>
        <row r="370">
          <cell r="B370" t="str">
            <v>DHOTE PHILIPPE</v>
          </cell>
          <cell r="C370">
            <v>43843</v>
          </cell>
          <cell r="D370" t="str">
            <v>3</v>
          </cell>
          <cell r="E370" t="str">
            <v>DHOTE PHILIPPE</v>
          </cell>
          <cell r="F370" t="str">
            <v>M</v>
          </cell>
          <cell r="G370" t="str">
            <v>FREE BIKING FAMILY ST AMAND LES EAUX</v>
          </cell>
          <cell r="H370">
            <v>30370</v>
          </cell>
          <cell r="I370" t="str">
            <v>Adulte Masculin 30/39 ans</v>
          </cell>
          <cell r="J370" t="str">
            <v>2020</v>
          </cell>
          <cell r="K370" t="str">
            <v>05996218968</v>
          </cell>
        </row>
        <row r="371">
          <cell r="B371" t="str">
            <v>DI CARLO DAVID</v>
          </cell>
          <cell r="C371">
            <v>43851</v>
          </cell>
          <cell r="D371" t="str">
            <v>2</v>
          </cell>
          <cell r="E371" t="str">
            <v>DI CARLO DAVID</v>
          </cell>
          <cell r="F371" t="str">
            <v>M</v>
          </cell>
          <cell r="G371" t="str">
            <v>TEAM TOMASINA WAMBRECHIES</v>
          </cell>
          <cell r="H371">
            <v>28723</v>
          </cell>
          <cell r="I371" t="str">
            <v>Adulte Masculin 40/49 ans</v>
          </cell>
          <cell r="J371" t="str">
            <v>2020</v>
          </cell>
          <cell r="K371" t="str">
            <v>05999082335</v>
          </cell>
        </row>
        <row r="372">
          <cell r="B372" t="str">
            <v>DI CARLO DONATO</v>
          </cell>
          <cell r="C372">
            <v>43851</v>
          </cell>
          <cell r="D372" t="str">
            <v>2</v>
          </cell>
          <cell r="E372" t="str">
            <v>DI CARLO DONATO</v>
          </cell>
          <cell r="F372" t="str">
            <v>M</v>
          </cell>
          <cell r="G372" t="str">
            <v>TEAM TOMASINA WAMBRECHIES</v>
          </cell>
          <cell r="H372">
            <v>24942</v>
          </cell>
          <cell r="I372" t="str">
            <v>Adulte Masculin 50/59 ans</v>
          </cell>
          <cell r="J372" t="str">
            <v>2020</v>
          </cell>
          <cell r="K372" t="str">
            <v>05999082333</v>
          </cell>
        </row>
        <row r="373">
          <cell r="B373" t="str">
            <v>DI CARLO GIUSEPPE</v>
          </cell>
          <cell r="C373">
            <v>43851</v>
          </cell>
          <cell r="D373" t="str">
            <v>2</v>
          </cell>
          <cell r="E373" t="str">
            <v>DI CARLO GIUSEPPE</v>
          </cell>
          <cell r="F373" t="str">
            <v>M</v>
          </cell>
          <cell r="G373" t="str">
            <v>TEAM TOMASINA WAMBRECHIES</v>
          </cell>
          <cell r="H373">
            <v>34490</v>
          </cell>
          <cell r="I373" t="str">
            <v>Adulte Masculin 20/29 ans</v>
          </cell>
          <cell r="J373" t="str">
            <v>2020</v>
          </cell>
          <cell r="K373" t="str">
            <v>05999105853</v>
          </cell>
        </row>
        <row r="374">
          <cell r="B374" t="str">
            <v>DI GIOVANNI FREDERIC</v>
          </cell>
          <cell r="C374">
            <v>43857</v>
          </cell>
          <cell r="D374" t="str">
            <v>2</v>
          </cell>
          <cell r="E374" t="str">
            <v>DI GIOVANNI FREDERIC</v>
          </cell>
          <cell r="F374" t="str">
            <v>M</v>
          </cell>
          <cell r="G374" t="str">
            <v>UNION SPORTIVE VALENCIENNES MARLY</v>
          </cell>
          <cell r="H374">
            <v>28027</v>
          </cell>
          <cell r="I374" t="str">
            <v>Adulte Masculin 40/49 ans</v>
          </cell>
          <cell r="J374" t="str">
            <v>2020</v>
          </cell>
          <cell r="K374" t="str">
            <v>05999097889</v>
          </cell>
        </row>
        <row r="375">
          <cell r="B375" t="str">
            <v>DI STAZIO GIUSEPPE PINO</v>
          </cell>
          <cell r="C375">
            <v>43851</v>
          </cell>
          <cell r="D375" t="str">
            <v>1</v>
          </cell>
          <cell r="E375" t="str">
            <v>DI STAZIO GIUSEPPE PINO</v>
          </cell>
          <cell r="F375" t="str">
            <v>M</v>
          </cell>
          <cell r="G375" t="str">
            <v>NEW TEAM MAULDE</v>
          </cell>
          <cell r="H375">
            <v>31256</v>
          </cell>
          <cell r="I375" t="str">
            <v>Adulte Masculin 30/39 ans</v>
          </cell>
          <cell r="J375" t="str">
            <v>2020</v>
          </cell>
          <cell r="K375" t="str">
            <v>05999059180</v>
          </cell>
        </row>
        <row r="376">
          <cell r="B376" t="str">
            <v>DIAS MARTIN BAPTISTE</v>
          </cell>
          <cell r="C376">
            <v>43884</v>
          </cell>
          <cell r="D376" t="str">
            <v>2</v>
          </cell>
          <cell r="E376" t="str">
            <v>DIAS MARTIN BAPTISTE</v>
          </cell>
          <cell r="F376" t="str">
            <v>M</v>
          </cell>
          <cell r="G376" t="str">
            <v>CAMPHIN EN CAREMBAULT CYCLING TEAM</v>
          </cell>
          <cell r="H376">
            <v>37108</v>
          </cell>
          <cell r="I376" t="str">
            <v>Adulte Masculin 17/19 ans</v>
          </cell>
          <cell r="J376" t="str">
            <v>2020</v>
          </cell>
          <cell r="K376" t="str">
            <v>05999019587</v>
          </cell>
        </row>
        <row r="377">
          <cell r="B377" t="str">
            <v>DILLIES ROBIN</v>
          </cell>
          <cell r="C377">
            <v>43887</v>
          </cell>
          <cell r="D377" t="str">
            <v>2</v>
          </cell>
          <cell r="E377" t="str">
            <v>DILLIES ROBIN</v>
          </cell>
          <cell r="F377" t="str">
            <v>M</v>
          </cell>
          <cell r="G377" t="str">
            <v>CERCLE OLYMPIQUE MARCOING</v>
          </cell>
          <cell r="H377">
            <v>36182</v>
          </cell>
          <cell r="I377" t="str">
            <v>Adulte Masculin 20/29 ans</v>
          </cell>
          <cell r="J377" t="str">
            <v>2020</v>
          </cell>
          <cell r="K377" t="str">
            <v>05999068719</v>
          </cell>
        </row>
        <row r="378">
          <cell r="B378" t="str">
            <v>DINGREVILLE JEAN-JACQUES</v>
          </cell>
          <cell r="C378">
            <v>43843</v>
          </cell>
          <cell r="D378" t="str">
            <v>4-B</v>
          </cell>
          <cell r="E378" t="str">
            <v>DINGREVILLE JEAN-JACQUES</v>
          </cell>
          <cell r="F378" t="str">
            <v>M</v>
          </cell>
          <cell r="G378" t="str">
            <v>UNION SPORTIVE SAINT ANDRE</v>
          </cell>
          <cell r="H378">
            <v>19274</v>
          </cell>
          <cell r="I378" t="str">
            <v>Adulte Masculin 60 ans et plus</v>
          </cell>
          <cell r="J378" t="str">
            <v>2020</v>
          </cell>
          <cell r="K378" t="str">
            <v>05996216952</v>
          </cell>
        </row>
        <row r="379">
          <cell r="B379" t="str">
            <v>DISSOUS DAMIEN</v>
          </cell>
          <cell r="C379">
            <v>43890</v>
          </cell>
          <cell r="D379" t="str">
            <v>3</v>
          </cell>
          <cell r="E379" t="str">
            <v>DISSOUS DAMIEN</v>
          </cell>
          <cell r="F379" t="str">
            <v>M</v>
          </cell>
          <cell r="G379" t="str">
            <v>AS HELLEMMES CYCLISME</v>
          </cell>
          <cell r="H379">
            <v>31466</v>
          </cell>
          <cell r="I379" t="str">
            <v>Adulte Masculin 30/39 ans</v>
          </cell>
          <cell r="J379" t="str">
            <v>2020</v>
          </cell>
          <cell r="K379" t="str">
            <v>05999092272</v>
          </cell>
        </row>
        <row r="380">
          <cell r="B380" t="str">
            <v>DOCHNIAK DAVID</v>
          </cell>
          <cell r="C380">
            <v>43857</v>
          </cell>
          <cell r="D380" t="str">
            <v>3</v>
          </cell>
          <cell r="E380" t="str">
            <v>DOCHNIAK DAVID</v>
          </cell>
          <cell r="F380" t="str">
            <v>M</v>
          </cell>
          <cell r="G380" t="str">
            <v>HAVELUY CYCLO CLUB</v>
          </cell>
          <cell r="H380">
            <v>28022</v>
          </cell>
          <cell r="I380" t="str">
            <v>Adulte Masculin 40/49 ans</v>
          </cell>
          <cell r="J380" t="str">
            <v>2020</v>
          </cell>
          <cell r="K380" t="str">
            <v>05996222312</v>
          </cell>
        </row>
        <row r="381">
          <cell r="B381" t="str">
            <v>DOCHNIAK DOROTHEE</v>
          </cell>
          <cell r="C381">
            <v>43857</v>
          </cell>
          <cell r="D381" t="str">
            <v>4-A</v>
          </cell>
          <cell r="E381" t="str">
            <v>DOCHNIAK DOROTHEE</v>
          </cell>
          <cell r="F381" t="str">
            <v>F</v>
          </cell>
          <cell r="G381" t="str">
            <v>HAVELUY CYCLO CLUB</v>
          </cell>
          <cell r="H381">
            <v>29347</v>
          </cell>
          <cell r="I381" t="str">
            <v>Adulte Féminin 40 ans et plus</v>
          </cell>
          <cell r="J381" t="str">
            <v>2020</v>
          </cell>
          <cell r="K381" t="str">
            <v>05999017015</v>
          </cell>
        </row>
        <row r="382">
          <cell r="B382" t="str">
            <v>DOFFE VICTOR</v>
          </cell>
          <cell r="C382">
            <v>43835</v>
          </cell>
          <cell r="D382" t="str">
            <v>2</v>
          </cell>
          <cell r="E382" t="str">
            <v>DOFFE VICTOR</v>
          </cell>
          <cell r="F382" t="str">
            <v>M</v>
          </cell>
          <cell r="G382" t="str">
            <v>AMICALE LAIQUE SPORTIVE  ROEULX</v>
          </cell>
          <cell r="H382">
            <v>36825</v>
          </cell>
          <cell r="I382" t="str">
            <v>Adulte Masculin 20/29 ans</v>
          </cell>
          <cell r="J382" t="str">
            <v>2020</v>
          </cell>
          <cell r="K382" t="str">
            <v>05999090520</v>
          </cell>
        </row>
        <row r="383">
          <cell r="B383" t="str">
            <v>DONDAINE PASCAL</v>
          </cell>
          <cell r="C383">
            <v>43843</v>
          </cell>
          <cell r="D383" t="str">
            <v>3</v>
          </cell>
          <cell r="E383" t="str">
            <v>DONDAINE PASCAL</v>
          </cell>
          <cell r="F383" t="str">
            <v>M</v>
          </cell>
          <cell r="G383" t="str">
            <v>TEAM TOMASINA WAMBRECHIES</v>
          </cell>
          <cell r="H383">
            <v>26873</v>
          </cell>
          <cell r="I383" t="str">
            <v>Adulte Masculin 40/49 ans</v>
          </cell>
          <cell r="J383" t="str">
            <v>2020</v>
          </cell>
          <cell r="K383" t="str">
            <v>05953097727</v>
          </cell>
        </row>
        <row r="384">
          <cell r="B384" t="str">
            <v>DOOM HERVE</v>
          </cell>
          <cell r="C384">
            <v>43851</v>
          </cell>
          <cell r="D384" t="str">
            <v>2</v>
          </cell>
          <cell r="E384" t="str">
            <v>DOOM HERVE</v>
          </cell>
          <cell r="F384" t="str">
            <v>M</v>
          </cell>
          <cell r="G384" t="str">
            <v>TEAM TOMASINA WAMBRECHIES</v>
          </cell>
          <cell r="H384">
            <v>30974</v>
          </cell>
          <cell r="I384" t="str">
            <v>Adulte Masculin 30/39 ans</v>
          </cell>
          <cell r="J384" t="str">
            <v>2020</v>
          </cell>
          <cell r="K384" t="str">
            <v>05999013637</v>
          </cell>
        </row>
        <row r="385">
          <cell r="B385" t="str">
            <v>DOOM PATRICE</v>
          </cell>
          <cell r="C385">
            <v>43851</v>
          </cell>
          <cell r="D385" t="str">
            <v>2</v>
          </cell>
          <cell r="E385" t="str">
            <v>DOOM PATRICE</v>
          </cell>
          <cell r="F385" t="str">
            <v>M</v>
          </cell>
          <cell r="G385" t="str">
            <v>TEAM TOMASINA WAMBRECHIES</v>
          </cell>
          <cell r="H385">
            <v>23012</v>
          </cell>
          <cell r="I385" t="str">
            <v>Adulte Masculin 50/59 ans</v>
          </cell>
          <cell r="J385" t="str">
            <v>2020</v>
          </cell>
          <cell r="K385" t="str">
            <v>05994042334</v>
          </cell>
        </row>
        <row r="386">
          <cell r="B386" t="str">
            <v>DOUCHET THIBAULT</v>
          </cell>
          <cell r="C386">
            <v>43867</v>
          </cell>
          <cell r="D386" t="str">
            <v>JE</v>
          </cell>
          <cell r="E386" t="str">
            <v>DOUCHET THIBAULT</v>
          </cell>
          <cell r="F386" t="str">
            <v>M</v>
          </cell>
          <cell r="G386" t="str">
            <v>GAZ ELEC CLUB DE DOUAI</v>
          </cell>
          <cell r="H386">
            <v>38524</v>
          </cell>
          <cell r="I386" t="str">
            <v>Jeune Masculin 15/16 ans</v>
          </cell>
          <cell r="J386" t="str">
            <v>2020</v>
          </cell>
          <cell r="K386" t="str">
            <v>05999105009</v>
          </cell>
        </row>
        <row r="387">
          <cell r="B387" t="str">
            <v>DOUCHEZ REMI</v>
          </cell>
          <cell r="C387">
            <v>43834</v>
          </cell>
          <cell r="D387" t="str">
            <v>JE</v>
          </cell>
          <cell r="E387" t="str">
            <v>DOUCHEZ REMI</v>
          </cell>
          <cell r="F387" t="str">
            <v>M</v>
          </cell>
          <cell r="G387" t="str">
            <v>AS HELLEMMES CYCLISME</v>
          </cell>
          <cell r="H387">
            <v>38040</v>
          </cell>
          <cell r="I387" t="str">
            <v>Jeune Masculin 15/16 ans</v>
          </cell>
          <cell r="J387" t="str">
            <v>2020</v>
          </cell>
          <cell r="K387" t="str">
            <v>05999066631</v>
          </cell>
        </row>
        <row r="388">
          <cell r="B388" t="str">
            <v>DOYEN MATHIS</v>
          </cell>
          <cell r="C388">
            <v>43835</v>
          </cell>
          <cell r="D388" t="str">
            <v>JE</v>
          </cell>
          <cell r="E388" t="str">
            <v>DOYEN MATHIS</v>
          </cell>
          <cell r="F388" t="str">
            <v>M</v>
          </cell>
          <cell r="G388" t="str">
            <v>CYCLO CLUB ORCHIES</v>
          </cell>
          <cell r="H388">
            <v>38403</v>
          </cell>
          <cell r="I388" t="str">
            <v>Jeune Masculin 15/16 ans</v>
          </cell>
          <cell r="J388" t="str">
            <v>2020</v>
          </cell>
          <cell r="K388" t="str">
            <v>05999097709</v>
          </cell>
        </row>
        <row r="389">
          <cell r="B389" t="str">
            <v>DOZIERE MICHAEL</v>
          </cell>
          <cell r="C389">
            <v>43867</v>
          </cell>
          <cell r="D389" t="str">
            <v>3</v>
          </cell>
          <cell r="E389" t="str">
            <v>DOZIERE MICHAEL</v>
          </cell>
          <cell r="F389" t="str">
            <v>M</v>
          </cell>
          <cell r="G389" t="str">
            <v>GAZ ELEC CLUB DE DOUAI</v>
          </cell>
          <cell r="H389">
            <v>25269</v>
          </cell>
          <cell r="I389" t="str">
            <v>Adulte Masculin 50/59 ans</v>
          </cell>
          <cell r="J389" t="str">
            <v>2020</v>
          </cell>
          <cell r="K389" t="str">
            <v>05999067478</v>
          </cell>
        </row>
        <row r="390">
          <cell r="B390" t="str">
            <v>DRANCOURT THOMAS</v>
          </cell>
          <cell r="C390">
            <v>43870</v>
          </cell>
          <cell r="D390" t="str">
            <v>1</v>
          </cell>
          <cell r="E390" t="str">
            <v>DRANCOURT THOMAS</v>
          </cell>
          <cell r="F390" t="str">
            <v>M</v>
          </cell>
          <cell r="G390" t="str">
            <v>TEAM BIKE PRESEAU</v>
          </cell>
          <cell r="H390">
            <v>36469</v>
          </cell>
          <cell r="I390" t="str">
            <v>Adulte Masculin 20/29 ans</v>
          </cell>
          <cell r="J390" t="str">
            <v>2020</v>
          </cell>
          <cell r="K390" t="str">
            <v>05996224000</v>
          </cell>
        </row>
        <row r="391">
          <cell r="B391" t="str">
            <v>DREMEAUX JOHAN</v>
          </cell>
          <cell r="C391">
            <v>43843</v>
          </cell>
          <cell r="D391" t="str">
            <v>2</v>
          </cell>
          <cell r="E391" t="str">
            <v>DREMEAUX JOHAN</v>
          </cell>
          <cell r="F391" t="str">
            <v>M</v>
          </cell>
          <cell r="G391" t="str">
            <v>ETOILE CYCLISTE FEIGNIES</v>
          </cell>
          <cell r="H391">
            <v>35177</v>
          </cell>
          <cell r="I391" t="str">
            <v>Adulte Masculin 20/29 ans</v>
          </cell>
          <cell r="J391" t="str">
            <v>2020</v>
          </cell>
          <cell r="K391" t="str">
            <v>05999106136</v>
          </cell>
        </row>
        <row r="392">
          <cell r="B392" t="str">
            <v>DROLET PHILIPPE</v>
          </cell>
          <cell r="C392">
            <v>43843</v>
          </cell>
          <cell r="D392" t="str">
            <v>2</v>
          </cell>
          <cell r="E392" t="str">
            <v>DROLET PHILIPPE</v>
          </cell>
          <cell r="F392" t="str">
            <v>M</v>
          </cell>
          <cell r="G392" t="str">
            <v>UNION SPORTIVE SAINT ANDRE</v>
          </cell>
          <cell r="H392">
            <v>22525</v>
          </cell>
          <cell r="I392" t="str">
            <v>Adulte Masculin 50/59 ans</v>
          </cell>
          <cell r="J392" t="str">
            <v>2020</v>
          </cell>
          <cell r="K392" t="str">
            <v>05963119607</v>
          </cell>
        </row>
        <row r="393">
          <cell r="B393" t="str">
            <v>DROUSIE GIANNI</v>
          </cell>
          <cell r="C393">
            <v>43849</v>
          </cell>
          <cell r="D393" t="str">
            <v>3</v>
          </cell>
          <cell r="E393" t="str">
            <v>DROUSIE GIANNI</v>
          </cell>
          <cell r="F393" t="str">
            <v>M</v>
          </cell>
          <cell r="G393" t="str">
            <v>UNION VELOCIPEDIQUE FOURMISIENNE</v>
          </cell>
          <cell r="H393">
            <v>35382</v>
          </cell>
          <cell r="I393" t="str">
            <v>Adulte Masculin 20/29 ans</v>
          </cell>
          <cell r="J393" t="str">
            <v>2020</v>
          </cell>
          <cell r="K393" t="str">
            <v>05999094424</v>
          </cell>
        </row>
        <row r="394">
          <cell r="B394" t="str">
            <v>DRUART CORENTIN</v>
          </cell>
          <cell r="C394">
            <v>43851</v>
          </cell>
          <cell r="D394" t="str">
            <v>2</v>
          </cell>
          <cell r="E394" t="str">
            <v>DRUART CORENTIN</v>
          </cell>
          <cell r="F394" t="str">
            <v>M</v>
          </cell>
          <cell r="G394" t="str">
            <v>NEW TEAM MAULDE</v>
          </cell>
          <cell r="H394">
            <v>35740</v>
          </cell>
          <cell r="I394" t="str">
            <v>Adulte Masculin 20/29 ans</v>
          </cell>
          <cell r="J394" t="str">
            <v>2020</v>
          </cell>
          <cell r="K394" t="str">
            <v>05994059689</v>
          </cell>
        </row>
        <row r="395">
          <cell r="B395" t="str">
            <v>DRUART JEROME</v>
          </cell>
          <cell r="C395">
            <v>43879</v>
          </cell>
          <cell r="D395" t="str">
            <v>3</v>
          </cell>
          <cell r="E395" t="str">
            <v>DRUART JEROME</v>
          </cell>
          <cell r="F395" t="str">
            <v>M</v>
          </cell>
          <cell r="G395" t="str">
            <v>ASSOCIATION SPORTIVE VELOCIPEDIQUE LA LONGUEVILLE</v>
          </cell>
          <cell r="H395">
            <v>28682</v>
          </cell>
          <cell r="I395" t="str">
            <v>Adulte Masculin 40/49 ans</v>
          </cell>
          <cell r="J395" t="str">
            <v>2020</v>
          </cell>
          <cell r="K395" t="str">
            <v>05999076457</v>
          </cell>
        </row>
        <row r="396">
          <cell r="B396" t="str">
            <v>DRUART PASCAL</v>
          </cell>
          <cell r="C396">
            <v>43851</v>
          </cell>
          <cell r="D396" t="str">
            <v>2</v>
          </cell>
          <cell r="E396" t="str">
            <v>DRUART PASCAL</v>
          </cell>
          <cell r="F396" t="str">
            <v>M</v>
          </cell>
          <cell r="G396" t="str">
            <v>NEW TEAM MAULDE</v>
          </cell>
          <cell r="H396">
            <v>24976</v>
          </cell>
          <cell r="I396" t="str">
            <v>Adulte Masculin 50/59 ans</v>
          </cell>
          <cell r="J396" t="str">
            <v>2020</v>
          </cell>
          <cell r="K396" t="str">
            <v>05994058241</v>
          </cell>
        </row>
        <row r="397">
          <cell r="B397" t="str">
            <v>DRUART QUENTIN</v>
          </cell>
          <cell r="C397">
            <v>43851</v>
          </cell>
          <cell r="D397" t="str">
            <v>3</v>
          </cell>
          <cell r="E397" t="str">
            <v>DRUART QUENTIN</v>
          </cell>
          <cell r="F397" t="str">
            <v>M</v>
          </cell>
          <cell r="G397" t="str">
            <v>NEW TEAM MAULDE</v>
          </cell>
          <cell r="H397">
            <v>35100</v>
          </cell>
          <cell r="I397" t="str">
            <v>Adulte Masculin 20/29 ans</v>
          </cell>
          <cell r="J397" t="str">
            <v>2020</v>
          </cell>
          <cell r="K397" t="str">
            <v>05994046654</v>
          </cell>
        </row>
        <row r="398">
          <cell r="B398" t="str">
            <v>DUBAR EDOUARD NICOLAS</v>
          </cell>
          <cell r="C398">
            <v>43851</v>
          </cell>
          <cell r="D398" t="str">
            <v>3</v>
          </cell>
          <cell r="E398" t="str">
            <v>DUBAR EDOUARD NICOLAS</v>
          </cell>
          <cell r="F398" t="str">
            <v>M</v>
          </cell>
          <cell r="G398" t="str">
            <v>VELO CLUB UNION HALLUIN</v>
          </cell>
          <cell r="H398">
            <v>22274</v>
          </cell>
          <cell r="I398" t="str">
            <v>Adulte Masculin 60 ans et plus</v>
          </cell>
          <cell r="J398" t="str">
            <v>2020</v>
          </cell>
          <cell r="K398" t="str">
            <v>05999100591</v>
          </cell>
        </row>
        <row r="399">
          <cell r="B399" t="str">
            <v>DUBOIS PHILIPPE</v>
          </cell>
          <cell r="C399">
            <v>43865</v>
          </cell>
          <cell r="D399" t="str">
            <v>4-A</v>
          </cell>
          <cell r="E399" t="str">
            <v>DUBOIS PHILIPPE</v>
          </cell>
          <cell r="F399" t="str">
            <v>M</v>
          </cell>
          <cell r="G399" t="str">
            <v>ASSOCIATION CYCLISTE DE CUINCY</v>
          </cell>
          <cell r="H399">
            <v>21215</v>
          </cell>
          <cell r="I399" t="str">
            <v>Adulte Masculin 60 ans et plus</v>
          </cell>
          <cell r="J399" t="str">
            <v>2020</v>
          </cell>
          <cell r="K399" t="str">
            <v>05999111353</v>
          </cell>
        </row>
        <row r="400">
          <cell r="B400" t="str">
            <v>DUBRON GUILLAUME</v>
          </cell>
          <cell r="C400">
            <v>43865</v>
          </cell>
          <cell r="D400" t="str">
            <v>3</v>
          </cell>
          <cell r="E400" t="str">
            <v>DUBRON GUILLAUME</v>
          </cell>
          <cell r="F400" t="str">
            <v>M</v>
          </cell>
          <cell r="G400" t="str">
            <v>ASSOCIATION CYCLISTE DE CUINCY</v>
          </cell>
          <cell r="H400">
            <v>29066</v>
          </cell>
          <cell r="I400" t="str">
            <v>Adulte Masculin 40/49 ans</v>
          </cell>
          <cell r="J400" t="str">
            <v>2020</v>
          </cell>
          <cell r="K400" t="str">
            <v>05999112315</v>
          </cell>
        </row>
        <row r="401">
          <cell r="B401" t="str">
            <v>DUBUT ALEXIS</v>
          </cell>
          <cell r="C401">
            <v>43849</v>
          </cell>
          <cell r="D401" t="str">
            <v>3</v>
          </cell>
          <cell r="E401" t="str">
            <v>DUBUT ALEXIS</v>
          </cell>
          <cell r="F401" t="str">
            <v>M</v>
          </cell>
          <cell r="G401" t="str">
            <v>UNION VELOCIPEDIQUE FOURMISIENNE</v>
          </cell>
          <cell r="H401">
            <v>33043</v>
          </cell>
          <cell r="I401" t="str">
            <v>Adulte Masculin 30/39 ans</v>
          </cell>
          <cell r="J401" t="str">
            <v>2020</v>
          </cell>
          <cell r="K401" t="str">
            <v>05994063661</v>
          </cell>
        </row>
        <row r="402">
          <cell r="B402" t="str">
            <v>DUCARNE JEAN PHILIPPE</v>
          </cell>
          <cell r="C402">
            <v>43851</v>
          </cell>
          <cell r="D402" t="str">
            <v>2</v>
          </cell>
          <cell r="E402" t="str">
            <v>DUCARNE JEAN PHILIPPE</v>
          </cell>
          <cell r="F402" t="str">
            <v>M</v>
          </cell>
          <cell r="G402" t="str">
            <v>NEW TEAM MAULDE</v>
          </cell>
          <cell r="H402">
            <v>24486</v>
          </cell>
          <cell r="I402" t="str">
            <v>Adulte Masculin 50/59 ans</v>
          </cell>
          <cell r="J402" t="str">
            <v>2020</v>
          </cell>
          <cell r="K402" t="str">
            <v>05999063288</v>
          </cell>
        </row>
        <row r="403">
          <cell r="B403" t="str">
            <v>DUCATEZ WENDY</v>
          </cell>
          <cell r="C403">
            <v>43865</v>
          </cell>
          <cell r="D403" t="str">
            <v>FE</v>
          </cell>
          <cell r="E403" t="str">
            <v>DUCATEZ WENDY</v>
          </cell>
          <cell r="F403" t="str">
            <v>F</v>
          </cell>
          <cell r="G403" t="str">
            <v>VELO CLUB SOLESMES</v>
          </cell>
          <cell r="H403">
            <v>34461</v>
          </cell>
          <cell r="I403" t="str">
            <v>Adulte Féminin 17/29 ans</v>
          </cell>
          <cell r="J403" t="str">
            <v>2020</v>
          </cell>
          <cell r="K403" t="str">
            <v>05999111158</v>
          </cell>
        </row>
        <row r="404">
          <cell r="B404" t="str">
            <v>DUCHEMIN JEREMY</v>
          </cell>
          <cell r="C404">
            <v>43843</v>
          </cell>
          <cell r="D404" t="str">
            <v>3</v>
          </cell>
          <cell r="E404" t="str">
            <v>DUCHEMIN JEREMY</v>
          </cell>
          <cell r="F404" t="str">
            <v>M</v>
          </cell>
          <cell r="G404" t="str">
            <v>CYCLO CLUB WAVRIN</v>
          </cell>
          <cell r="H404">
            <v>28226</v>
          </cell>
          <cell r="I404" t="str">
            <v>Adulte Masculin 40/49 ans</v>
          </cell>
          <cell r="J404" t="str">
            <v>2020</v>
          </cell>
          <cell r="K404" t="str">
            <v>05999057149</v>
          </cell>
        </row>
        <row r="405">
          <cell r="B405" t="str">
            <v>DUCHENNE BRUNO</v>
          </cell>
          <cell r="C405">
            <v>43879</v>
          </cell>
          <cell r="D405" t="str">
            <v>4-A</v>
          </cell>
          <cell r="E405" t="str">
            <v>DUCHENNE BRUNO</v>
          </cell>
          <cell r="F405" t="str">
            <v>M</v>
          </cell>
          <cell r="G405" t="str">
            <v>U.C. CAPELLOISE FOURMIES</v>
          </cell>
          <cell r="H405">
            <v>23585</v>
          </cell>
          <cell r="I405" t="str">
            <v>Adulte Masculin 50/59 ans</v>
          </cell>
          <cell r="J405" t="str">
            <v>2020</v>
          </cell>
          <cell r="K405" t="str">
            <v>05999069649</v>
          </cell>
        </row>
        <row r="406">
          <cell r="B406" t="str">
            <v>DUCHENNE CORENTIN</v>
          </cell>
          <cell r="C406">
            <v>43879</v>
          </cell>
          <cell r="D406" t="str">
            <v>3</v>
          </cell>
          <cell r="E406" t="str">
            <v>DUCHENNE CORENTIN</v>
          </cell>
          <cell r="F406" t="str">
            <v>M</v>
          </cell>
          <cell r="G406" t="str">
            <v>U.C. CAPELLOISE FOURMIES</v>
          </cell>
          <cell r="H406">
            <v>36312</v>
          </cell>
          <cell r="I406" t="str">
            <v>Adulte Masculin 20/29 ans</v>
          </cell>
          <cell r="J406" t="str">
            <v>2020</v>
          </cell>
          <cell r="K406" t="str">
            <v>05999069650</v>
          </cell>
        </row>
        <row r="407">
          <cell r="B407" t="str">
            <v>DUEZ GUILLAUME</v>
          </cell>
          <cell r="C407">
            <v>43843</v>
          </cell>
          <cell r="D407" t="str">
            <v>3</v>
          </cell>
          <cell r="E407" t="str">
            <v>DUEZ GUILLAUME</v>
          </cell>
          <cell r="F407" t="str">
            <v>M</v>
          </cell>
          <cell r="G407" t="str">
            <v>UNION SPORTIVE SAINT ANDRE</v>
          </cell>
          <cell r="H407">
            <v>28028</v>
          </cell>
          <cell r="I407" t="str">
            <v>Adulte Masculin 40/49 ans</v>
          </cell>
          <cell r="J407" t="str">
            <v>2020</v>
          </cell>
          <cell r="K407" t="str">
            <v>05999086064</v>
          </cell>
        </row>
        <row r="408">
          <cell r="B408" t="str">
            <v>DUEZ SEBASTIEN</v>
          </cell>
          <cell r="C408">
            <v>43835</v>
          </cell>
          <cell r="D408" t="str">
            <v>3</v>
          </cell>
          <cell r="E408" t="str">
            <v>DUEZ SEBASTIEN</v>
          </cell>
          <cell r="F408" t="str">
            <v>M</v>
          </cell>
          <cell r="G408" t="str">
            <v>SAULZOIR MONTRECOURT CYCLING CLUB</v>
          </cell>
          <cell r="H408">
            <v>27799</v>
          </cell>
          <cell r="I408" t="str">
            <v>Adulte Masculin 40/49 ans</v>
          </cell>
          <cell r="J408" t="str">
            <v>2020</v>
          </cell>
          <cell r="K408" t="str">
            <v>05999111366</v>
          </cell>
        </row>
        <row r="409">
          <cell r="B409" t="str">
            <v>DUFOUR CLEMENT</v>
          </cell>
          <cell r="C409">
            <v>43857</v>
          </cell>
          <cell r="D409" t="str">
            <v>3</v>
          </cell>
          <cell r="E409" t="str">
            <v>DUFOUR CLEMENT</v>
          </cell>
          <cell r="F409" t="str">
            <v>M</v>
          </cell>
          <cell r="G409" t="str">
            <v>TEAM SPECIALIZED LILLE</v>
          </cell>
          <cell r="H409">
            <v>33699</v>
          </cell>
          <cell r="I409" t="str">
            <v>Adulte Masculin 20/29 ans</v>
          </cell>
          <cell r="J409" t="str">
            <v>2020</v>
          </cell>
          <cell r="K409" t="str">
            <v>05999111149</v>
          </cell>
        </row>
        <row r="410">
          <cell r="B410" t="str">
            <v>DUFOUR CORENTIN</v>
          </cell>
          <cell r="C410">
            <v>43865</v>
          </cell>
          <cell r="D410" t="str">
            <v>3</v>
          </cell>
          <cell r="E410" t="str">
            <v>DUFOUR CORENTIN</v>
          </cell>
          <cell r="F410" t="str">
            <v>M</v>
          </cell>
          <cell r="G410" t="str">
            <v>CYCLO CLUB ORCHIES</v>
          </cell>
          <cell r="H410">
            <v>35174</v>
          </cell>
          <cell r="I410" t="str">
            <v>Adulte Masculin 20/29 ans</v>
          </cell>
          <cell r="J410" t="str">
            <v>2020</v>
          </cell>
          <cell r="K410" t="str">
            <v>05999120845</v>
          </cell>
        </row>
        <row r="411">
          <cell r="B411" t="str">
            <v>DUFOUR JULIEN</v>
          </cell>
          <cell r="C411">
            <v>43857</v>
          </cell>
          <cell r="D411" t="str">
            <v>1</v>
          </cell>
          <cell r="E411" t="str">
            <v>DUFOUR JULIEN</v>
          </cell>
          <cell r="F411" t="str">
            <v>M</v>
          </cell>
          <cell r="G411" t="str">
            <v>TEAM SPECIALIZED LILLE</v>
          </cell>
          <cell r="H411">
            <v>32364</v>
          </cell>
          <cell r="I411" t="str">
            <v>Adulte Masculin 30/39 ans</v>
          </cell>
          <cell r="J411" t="str">
            <v>2020</v>
          </cell>
          <cell r="K411" t="str">
            <v>05999025680</v>
          </cell>
        </row>
        <row r="412">
          <cell r="B412" t="str">
            <v>DUFOUR REMI</v>
          </cell>
          <cell r="C412">
            <v>43845</v>
          </cell>
          <cell r="D412" t="str">
            <v>JE</v>
          </cell>
          <cell r="E412" t="str">
            <v>DUFOUR REMI</v>
          </cell>
          <cell r="F412" t="str">
            <v>M</v>
          </cell>
          <cell r="G412" t="str">
            <v>VELO CLUB UNION HALLUIN</v>
          </cell>
          <cell r="H412">
            <v>38120</v>
          </cell>
          <cell r="I412" t="str">
            <v>Jeune Masculin 15/16 ans</v>
          </cell>
          <cell r="J412" t="str">
            <v>2020</v>
          </cell>
          <cell r="K412" t="str">
            <v>05999025195</v>
          </cell>
        </row>
        <row r="413">
          <cell r="B413" t="str">
            <v>DUFOUR SYLVAIN</v>
          </cell>
          <cell r="C413">
            <v>43851</v>
          </cell>
          <cell r="D413" t="str">
            <v>3</v>
          </cell>
          <cell r="E413" t="str">
            <v>DUFOUR SYLVAIN</v>
          </cell>
          <cell r="F413" t="str">
            <v>M</v>
          </cell>
          <cell r="G413" t="str">
            <v>VELO CLUB UNION HALLUIN</v>
          </cell>
          <cell r="H413">
            <v>27082</v>
          </cell>
          <cell r="I413" t="str">
            <v>Adulte Masculin 40/49 ans</v>
          </cell>
          <cell r="J413" t="str">
            <v>2020</v>
          </cell>
          <cell r="K413" t="str">
            <v>05999025196</v>
          </cell>
        </row>
        <row r="414">
          <cell r="B414" t="str">
            <v>DUJARDIN LAURENT</v>
          </cell>
          <cell r="C414">
            <v>43857</v>
          </cell>
          <cell r="D414" t="str">
            <v>3</v>
          </cell>
          <cell r="E414" t="str">
            <v>DUJARDIN LAURENT</v>
          </cell>
          <cell r="F414" t="str">
            <v>M</v>
          </cell>
          <cell r="G414" t="str">
            <v>VELO CLUB UNION HALLUIN</v>
          </cell>
          <cell r="H414">
            <v>24345</v>
          </cell>
          <cell r="I414" t="str">
            <v>Adulte Masculin 50/59 ans</v>
          </cell>
          <cell r="J414" t="str">
            <v>2020</v>
          </cell>
          <cell r="K414" t="str">
            <v>05994064243</v>
          </cell>
        </row>
        <row r="415">
          <cell r="B415" t="str">
            <v>DUMONT CLEMENT</v>
          </cell>
          <cell r="C415">
            <v>43879</v>
          </cell>
          <cell r="D415" t="str">
            <v>3</v>
          </cell>
          <cell r="E415" t="str">
            <v>DUMONT CLEMENT</v>
          </cell>
          <cell r="F415" t="str">
            <v>M</v>
          </cell>
          <cell r="G415" t="str">
            <v>ESPOIR CYCLISTE  WAMBRECHIES MARQUETTE</v>
          </cell>
          <cell r="H415">
            <v>36143</v>
          </cell>
          <cell r="I415" t="str">
            <v>Adulte Masculin 20/29 ans</v>
          </cell>
          <cell r="J415" t="str">
            <v>2020</v>
          </cell>
          <cell r="K415" t="str">
            <v>05999023810</v>
          </cell>
        </row>
        <row r="416">
          <cell r="B416" t="str">
            <v>DUMORTIER TOM</v>
          </cell>
          <cell r="C416">
            <v>43857</v>
          </cell>
          <cell r="D416" t="str">
            <v>JE</v>
          </cell>
          <cell r="E416" t="str">
            <v>DUMORTIER TOM</v>
          </cell>
          <cell r="F416" t="str">
            <v>M</v>
          </cell>
          <cell r="G416" t="str">
            <v>CYCLO CLUB WAVRIN</v>
          </cell>
          <cell r="H416">
            <v>39558</v>
          </cell>
          <cell r="I416" t="str">
            <v>Jeune Masculin 11/12 ans</v>
          </cell>
          <cell r="J416" t="str">
            <v>2020</v>
          </cell>
          <cell r="K416" t="str">
            <v>05999119909</v>
          </cell>
        </row>
        <row r="417">
          <cell r="B417" t="str">
            <v>DUPIRE REMI</v>
          </cell>
          <cell r="C417">
            <v>43851</v>
          </cell>
          <cell r="D417" t="str">
            <v>2</v>
          </cell>
          <cell r="E417" t="str">
            <v>DUPIRE REMI</v>
          </cell>
          <cell r="F417" t="str">
            <v>M</v>
          </cell>
          <cell r="G417" t="str">
            <v>TEAM TOMASINA WAMBRECHIES</v>
          </cell>
          <cell r="H417">
            <v>36547</v>
          </cell>
          <cell r="I417" t="str">
            <v>Adulte Masculin 20/29 ans</v>
          </cell>
          <cell r="J417" t="str">
            <v>2020</v>
          </cell>
          <cell r="K417" t="str">
            <v>05999075214</v>
          </cell>
        </row>
        <row r="418">
          <cell r="B418" t="str">
            <v>DUPOND LAURICK</v>
          </cell>
          <cell r="C418">
            <v>43846</v>
          </cell>
          <cell r="D418" t="str">
            <v>JE</v>
          </cell>
          <cell r="E418" t="str">
            <v>DUPOND LAURICK</v>
          </cell>
          <cell r="F418" t="str">
            <v>M</v>
          </cell>
          <cell r="G418" t="str">
            <v>CAMPHIN EN CAREMBAULT CYCLING TEAM</v>
          </cell>
          <cell r="H418">
            <v>38433</v>
          </cell>
          <cell r="I418" t="str">
            <v>Jeune Masculin 15/16 ans</v>
          </cell>
          <cell r="J418" t="str">
            <v>2020</v>
          </cell>
          <cell r="K418" t="str">
            <v>05999074870</v>
          </cell>
        </row>
        <row r="419">
          <cell r="B419" t="str">
            <v>DUPONT DAMIEN</v>
          </cell>
          <cell r="C419">
            <v>43835</v>
          </cell>
          <cell r="D419" t="str">
            <v>2</v>
          </cell>
          <cell r="E419" t="str">
            <v>DUPONT DAMIEN</v>
          </cell>
          <cell r="F419" t="str">
            <v>M</v>
          </cell>
          <cell r="G419" t="str">
            <v>CYCLO CLUB ORCHIES</v>
          </cell>
          <cell r="H419">
            <v>26060</v>
          </cell>
          <cell r="I419" t="str">
            <v>Adulte Masculin 40/49 ans</v>
          </cell>
          <cell r="J419" t="str">
            <v>2020</v>
          </cell>
          <cell r="K419" t="str">
            <v>05965164040</v>
          </cell>
        </row>
        <row r="420">
          <cell r="B420" t="str">
            <v>DUPONT JEAN PIERRE</v>
          </cell>
          <cell r="C420">
            <v>43870</v>
          </cell>
          <cell r="D420" t="str">
            <v>4-A</v>
          </cell>
          <cell r="E420" t="str">
            <v>DUPONT JEAN PIERRE</v>
          </cell>
          <cell r="F420" t="str">
            <v>M</v>
          </cell>
          <cell r="G420" t="str">
            <v>AS HELLEMMES CYCLISME</v>
          </cell>
          <cell r="H420">
            <v>22175</v>
          </cell>
          <cell r="I420" t="str">
            <v>Adulte Masculin 60 ans et plus</v>
          </cell>
          <cell r="J420" t="str">
            <v>2020</v>
          </cell>
          <cell r="K420" t="str">
            <v>05996222249</v>
          </cell>
        </row>
        <row r="421">
          <cell r="B421" t="str">
            <v>DUPONT MAUD</v>
          </cell>
          <cell r="C421">
            <v>43845</v>
          </cell>
          <cell r="D421" t="str">
            <v>JE</v>
          </cell>
          <cell r="E421" t="str">
            <v>DUPONT MAUD</v>
          </cell>
          <cell r="F421" t="str">
            <v>F</v>
          </cell>
          <cell r="G421" t="str">
            <v>VELO CLUB UNION HALLUIN</v>
          </cell>
          <cell r="H421">
            <v>38940</v>
          </cell>
          <cell r="I421" t="str">
            <v>Jeune Féminin 13/14 ans</v>
          </cell>
          <cell r="J421" t="str">
            <v>2020</v>
          </cell>
          <cell r="K421" t="str">
            <v>05999111921</v>
          </cell>
        </row>
        <row r="422">
          <cell r="B422" t="str">
            <v>DUPONT OCTAVIE</v>
          </cell>
          <cell r="C422">
            <v>43846</v>
          </cell>
          <cell r="D422" t="str">
            <v>JE</v>
          </cell>
          <cell r="E422" t="str">
            <v>DUPONT OCTAVIE</v>
          </cell>
          <cell r="F422" t="str">
            <v>F</v>
          </cell>
          <cell r="G422" t="str">
            <v>VELO CLUB UNION HALLUIN</v>
          </cell>
          <cell r="H422">
            <v>41368</v>
          </cell>
          <cell r="I422"/>
          <cell r="J422" t="str">
            <v>2020</v>
          </cell>
          <cell r="K422" t="str">
            <v>05999111922</v>
          </cell>
        </row>
        <row r="423">
          <cell r="B423" t="str">
            <v>DUPONT RAPHAEL</v>
          </cell>
          <cell r="C423">
            <v>43845</v>
          </cell>
          <cell r="D423" t="str">
            <v>JE</v>
          </cell>
          <cell r="E423" t="str">
            <v>DUPONT RAPHAEL</v>
          </cell>
          <cell r="F423" t="str">
            <v>M</v>
          </cell>
          <cell r="G423" t="str">
            <v>VELO CLUB UNION HALLUIN</v>
          </cell>
          <cell r="H423">
            <v>39645</v>
          </cell>
          <cell r="I423" t="str">
            <v>Jeune Masculin 11/12 ans</v>
          </cell>
          <cell r="J423" t="str">
            <v>2020</v>
          </cell>
          <cell r="K423" t="str">
            <v>05999111920</v>
          </cell>
        </row>
        <row r="424">
          <cell r="B424" t="str">
            <v>DUPONT RONALD</v>
          </cell>
          <cell r="C424">
            <v>43857</v>
          </cell>
          <cell r="D424" t="str">
            <v>3</v>
          </cell>
          <cell r="E424" t="str">
            <v>DUPONT RONALD</v>
          </cell>
          <cell r="F424" t="str">
            <v>M</v>
          </cell>
          <cell r="G424" t="str">
            <v>UNION SPORTIVE VALENCIENNES MARLY</v>
          </cell>
          <cell r="H424">
            <v>25814</v>
          </cell>
          <cell r="I424" t="str">
            <v>Adulte Masculin 50/59 ans</v>
          </cell>
          <cell r="J424" t="str">
            <v>2020</v>
          </cell>
          <cell r="K424" t="str">
            <v>05996216342</v>
          </cell>
        </row>
        <row r="425">
          <cell r="B425" t="str">
            <v>DUPONT XAVIER</v>
          </cell>
          <cell r="C425">
            <v>43843</v>
          </cell>
          <cell r="D425" t="str">
            <v>3</v>
          </cell>
          <cell r="E425" t="str">
            <v>DUPONT XAVIER</v>
          </cell>
          <cell r="F425" t="str">
            <v>M</v>
          </cell>
          <cell r="G425" t="str">
            <v>LINSELLES CYCLISME</v>
          </cell>
          <cell r="H425">
            <v>33015</v>
          </cell>
          <cell r="I425" t="str">
            <v>Adulte Masculin 30/39 ans</v>
          </cell>
          <cell r="J425" t="str">
            <v>2020</v>
          </cell>
          <cell r="K425" t="str">
            <v>05999112677</v>
          </cell>
        </row>
        <row r="426">
          <cell r="B426" t="str">
            <v>DUQUENNOY KIMBERLEY</v>
          </cell>
          <cell r="C426">
            <v>43843</v>
          </cell>
          <cell r="D426" t="str">
            <v>FE</v>
          </cell>
          <cell r="E426" t="str">
            <v>DUQUENNOY KIMBERLEY</v>
          </cell>
          <cell r="F426" t="str">
            <v>F</v>
          </cell>
          <cell r="G426" t="str">
            <v>UNION SPORTIVE SAINT ANDRE</v>
          </cell>
          <cell r="H426">
            <v>36218</v>
          </cell>
          <cell r="I426" t="str">
            <v>Adulte Féminin 17/29 ans</v>
          </cell>
          <cell r="J426" t="str">
            <v>2020</v>
          </cell>
          <cell r="K426" t="str">
            <v>05996216327</v>
          </cell>
        </row>
        <row r="427">
          <cell r="B427" t="str">
            <v>DUQUENNOY TOMMY</v>
          </cell>
          <cell r="C427">
            <v>43843</v>
          </cell>
          <cell r="D427" t="str">
            <v>3</v>
          </cell>
          <cell r="E427" t="str">
            <v>DUQUENNOY TOMMY</v>
          </cell>
          <cell r="F427" t="str">
            <v>M</v>
          </cell>
          <cell r="G427" t="str">
            <v>UNION SPORTIVE SAINT ANDRE</v>
          </cell>
          <cell r="H427">
            <v>37237</v>
          </cell>
          <cell r="I427" t="str">
            <v>Adulte Masculin 17/19 ans</v>
          </cell>
          <cell r="J427" t="str">
            <v>2020</v>
          </cell>
          <cell r="K427" t="str">
            <v>05999097974</v>
          </cell>
        </row>
        <row r="428">
          <cell r="B428" t="str">
            <v>DUQUESNOY MATHIS</v>
          </cell>
          <cell r="C428">
            <v>43879</v>
          </cell>
          <cell r="D428" t="str">
            <v>3</v>
          </cell>
          <cell r="E428" t="str">
            <v>DUQUESNOY MATHIS</v>
          </cell>
          <cell r="F428" t="str">
            <v>M</v>
          </cell>
          <cell r="G428" t="str">
            <v>TEAM BIKE PRESEAU</v>
          </cell>
          <cell r="H428">
            <v>35976</v>
          </cell>
          <cell r="I428" t="str">
            <v>Adulte Masculin 20/29 ans</v>
          </cell>
          <cell r="J428" t="str">
            <v>2020</v>
          </cell>
          <cell r="K428" t="str">
            <v>05999111165</v>
          </cell>
        </row>
        <row r="429">
          <cell r="B429" t="str">
            <v>DURIEZ LAURENT</v>
          </cell>
          <cell r="C429">
            <v>43843</v>
          </cell>
          <cell r="D429" t="str">
            <v>3</v>
          </cell>
          <cell r="E429" t="str">
            <v>DURIEZ LAURENT</v>
          </cell>
          <cell r="F429" t="str">
            <v>M</v>
          </cell>
          <cell r="G429" t="str">
            <v>CYCLO CLUB WAVRIN</v>
          </cell>
          <cell r="H429">
            <v>23837</v>
          </cell>
          <cell r="I429" t="str">
            <v>Adulte Masculin 50/59 ans</v>
          </cell>
          <cell r="J429" t="str">
            <v>2020</v>
          </cell>
          <cell r="K429" t="str">
            <v>05905210227</v>
          </cell>
        </row>
        <row r="430">
          <cell r="B430" t="str">
            <v>DURIEZ THEODORE</v>
          </cell>
          <cell r="C430">
            <v>43884</v>
          </cell>
          <cell r="D430" t="str">
            <v>3</v>
          </cell>
          <cell r="E430" t="str">
            <v>DURIEZ THEODORE</v>
          </cell>
          <cell r="F430" t="str">
            <v>M</v>
          </cell>
          <cell r="G430" t="str">
            <v>CAMPHIN EN CAREMBAULT CYCLING TEAM</v>
          </cell>
          <cell r="H430">
            <v>35283</v>
          </cell>
          <cell r="I430" t="str">
            <v>Adulte Masculin 20/29 ans</v>
          </cell>
          <cell r="J430" t="str">
            <v>2020</v>
          </cell>
          <cell r="K430" t="str">
            <v>05999110796</v>
          </cell>
        </row>
        <row r="431">
          <cell r="B431" t="str">
            <v>DUSSERRE ALEXANDRE</v>
          </cell>
          <cell r="C431">
            <v>43870</v>
          </cell>
          <cell r="D431" t="str">
            <v>3</v>
          </cell>
          <cell r="E431" t="str">
            <v>DUSSERRE ALEXANDRE</v>
          </cell>
          <cell r="F431" t="str">
            <v>M</v>
          </cell>
          <cell r="G431" t="str">
            <v>FENAIN CYCLO CLUB</v>
          </cell>
          <cell r="H431">
            <v>30594</v>
          </cell>
          <cell r="I431" t="str">
            <v>Adulte Masculin 30/39 ans</v>
          </cell>
          <cell r="J431" t="str">
            <v>2020</v>
          </cell>
          <cell r="K431" t="str">
            <v>05999109573</v>
          </cell>
        </row>
        <row r="432">
          <cell r="B432" t="str">
            <v>DUTERTE CORENTIN</v>
          </cell>
          <cell r="C432">
            <v>43867</v>
          </cell>
          <cell r="D432" t="str">
            <v>JE</v>
          </cell>
          <cell r="E432" t="str">
            <v>DUTERTE CORENTIN</v>
          </cell>
          <cell r="F432" t="str">
            <v>M</v>
          </cell>
          <cell r="G432" t="str">
            <v>GAZ ELEC CLUB DE DOUAI</v>
          </cell>
          <cell r="H432">
            <v>38114</v>
          </cell>
          <cell r="I432" t="str">
            <v>Jeune Masculin 15/16 ans</v>
          </cell>
          <cell r="J432" t="str">
            <v>2020</v>
          </cell>
          <cell r="K432" t="str">
            <v>05999120692</v>
          </cell>
        </row>
        <row r="433">
          <cell r="B433" t="str">
            <v>DUTOMBOIS MATHEO</v>
          </cell>
          <cell r="C433">
            <v>43835</v>
          </cell>
          <cell r="D433" t="str">
            <v>3</v>
          </cell>
          <cell r="E433" t="str">
            <v>DUTOMBOIS MATHEO</v>
          </cell>
          <cell r="F433" t="str">
            <v>M</v>
          </cell>
          <cell r="G433" t="str">
            <v>CYCLO CLUB ORCHIES</v>
          </cell>
          <cell r="H433">
            <v>37659</v>
          </cell>
          <cell r="I433" t="str">
            <v>Adulte Masculin 17/19 ans</v>
          </cell>
          <cell r="J433" t="str">
            <v>2020</v>
          </cell>
          <cell r="K433" t="str">
            <v>05999097710</v>
          </cell>
        </row>
        <row r="434">
          <cell r="B434" t="str">
            <v>DUTOMBOIS SAMUEL</v>
          </cell>
          <cell r="C434">
            <v>43835</v>
          </cell>
          <cell r="D434" t="str">
            <v>3</v>
          </cell>
          <cell r="E434" t="str">
            <v>DUTOMBOIS SAMUEL</v>
          </cell>
          <cell r="F434" t="str">
            <v>M</v>
          </cell>
          <cell r="G434" t="str">
            <v>CYCLO CLUB ORCHIES</v>
          </cell>
          <cell r="H434">
            <v>28025</v>
          </cell>
          <cell r="I434" t="str">
            <v>Adulte Masculin 40/49 ans</v>
          </cell>
          <cell r="J434" t="str">
            <v>2020</v>
          </cell>
          <cell r="K434" t="str">
            <v>05994054446</v>
          </cell>
        </row>
        <row r="435">
          <cell r="B435" t="str">
            <v>DUTRANOIT THEO</v>
          </cell>
          <cell r="C435">
            <v>43871</v>
          </cell>
          <cell r="D435" t="str">
            <v>3</v>
          </cell>
          <cell r="E435" t="str">
            <v>DUTRANOIT THEO</v>
          </cell>
          <cell r="F435" t="str">
            <v>M</v>
          </cell>
          <cell r="G435" t="str">
            <v>ETOILE CYCLISTE LIEU ST AMAND</v>
          </cell>
          <cell r="H435">
            <v>37631</v>
          </cell>
          <cell r="I435" t="str">
            <v>Adulte Masculin 17/19 ans</v>
          </cell>
          <cell r="J435" t="str">
            <v>2020</v>
          </cell>
          <cell r="K435" t="str">
            <v>05999113509</v>
          </cell>
        </row>
        <row r="436">
          <cell r="B436" t="str">
            <v>DUYCK ANTHIME</v>
          </cell>
          <cell r="C436">
            <v>43835</v>
          </cell>
          <cell r="D436" t="str">
            <v>2</v>
          </cell>
          <cell r="E436" t="str">
            <v>DUYCK ANTHIME</v>
          </cell>
          <cell r="F436" t="str">
            <v>M</v>
          </cell>
          <cell r="G436" t="str">
            <v>CYCLO CLUB ORCHIES</v>
          </cell>
          <cell r="H436">
            <v>34194</v>
          </cell>
          <cell r="I436" t="str">
            <v>Adulte Masculin 20/29 ans</v>
          </cell>
          <cell r="J436" t="str">
            <v>2020</v>
          </cell>
          <cell r="K436" t="str">
            <v>05999029142</v>
          </cell>
        </row>
        <row r="437">
          <cell r="B437" t="str">
            <v>ENGLEBERT DOMINIQUE</v>
          </cell>
          <cell r="C437">
            <v>43884</v>
          </cell>
          <cell r="D437" t="str">
            <v>4-A</v>
          </cell>
          <cell r="E437" t="str">
            <v>ENGLEBERT DOMINIQUE</v>
          </cell>
          <cell r="F437" t="str">
            <v>M</v>
          </cell>
          <cell r="G437" t="str">
            <v>U.C. CAPELLOISE FOURMIES</v>
          </cell>
          <cell r="H437">
            <v>19325</v>
          </cell>
          <cell r="I437" t="str">
            <v>Adulte Masculin 60 ans et plus</v>
          </cell>
          <cell r="J437" t="str">
            <v>2020</v>
          </cell>
          <cell r="K437" t="str">
            <v>05999111723</v>
          </cell>
        </row>
        <row r="438">
          <cell r="B438" t="str">
            <v>ESCOBEDE THOMAS</v>
          </cell>
          <cell r="C438">
            <v>43834</v>
          </cell>
          <cell r="D438" t="str">
            <v>3</v>
          </cell>
          <cell r="E438" t="str">
            <v>ESCOBEDE THOMAS</v>
          </cell>
          <cell r="F438" t="str">
            <v>M</v>
          </cell>
          <cell r="G438" t="str">
            <v>LA PEDALE MADELEINOISE</v>
          </cell>
          <cell r="H438">
            <v>36584</v>
          </cell>
          <cell r="I438" t="str">
            <v>Adulte Masculin 20/29 ans</v>
          </cell>
          <cell r="J438" t="str">
            <v>2020</v>
          </cell>
          <cell r="K438" t="str">
            <v>05999111652</v>
          </cell>
        </row>
        <row r="439">
          <cell r="B439" t="str">
            <v>EVRARD JEREMY</v>
          </cell>
          <cell r="C439">
            <v>44034</v>
          </cell>
          <cell r="D439" t="str">
            <v>3</v>
          </cell>
          <cell r="E439" t="str">
            <v>EVRARD JEREMY</v>
          </cell>
          <cell r="F439" t="str">
            <v>M</v>
          </cell>
          <cell r="G439" t="str">
            <v>TEAM VTT PAYS DE PEVELE S.N.P. MONS EN PEVELE</v>
          </cell>
          <cell r="H439">
            <v>30404</v>
          </cell>
          <cell r="I439" t="str">
            <v>Adulte Masculin 30/39 ans</v>
          </cell>
          <cell r="J439" t="str">
            <v>2020</v>
          </cell>
          <cell r="K439" t="str">
            <v>05999113181</v>
          </cell>
        </row>
        <row r="440">
          <cell r="B440" t="str">
            <v>FAGHEL MATTHIEU</v>
          </cell>
          <cell r="C440">
            <v>43857</v>
          </cell>
          <cell r="D440" t="str">
            <v>3</v>
          </cell>
          <cell r="E440" t="str">
            <v>FAGHEL MATTHIEU</v>
          </cell>
          <cell r="F440" t="str">
            <v>M</v>
          </cell>
          <cell r="G440" t="str">
            <v>TEAM TOMASINA WAMBRECHIES</v>
          </cell>
          <cell r="H440">
            <v>29880</v>
          </cell>
          <cell r="I440" t="str">
            <v>Adulte Masculin 30/39 ans</v>
          </cell>
          <cell r="J440" t="str">
            <v>2020</v>
          </cell>
          <cell r="K440" t="str">
            <v>05999011876</v>
          </cell>
        </row>
        <row r="441">
          <cell r="B441" t="str">
            <v>FARTEK DAVID</v>
          </cell>
          <cell r="C441">
            <v>43867</v>
          </cell>
          <cell r="D441" t="str">
            <v>2</v>
          </cell>
          <cell r="E441" t="str">
            <v>FARTEK DAVID</v>
          </cell>
          <cell r="F441" t="str">
            <v>M</v>
          </cell>
          <cell r="G441" t="str">
            <v>CYCLING THUN L'EVEQUE</v>
          </cell>
          <cell r="H441">
            <v>29351</v>
          </cell>
          <cell r="I441" t="str">
            <v>Adulte Masculin 40/49 ans</v>
          </cell>
          <cell r="J441" t="str">
            <v>2020</v>
          </cell>
          <cell r="K441" t="str">
            <v>05999021141</v>
          </cell>
        </row>
        <row r="442">
          <cell r="B442" t="str">
            <v>FARTEK DÉBORAH</v>
          </cell>
          <cell r="C442">
            <v>43870</v>
          </cell>
          <cell r="D442" t="str">
            <v>JE</v>
          </cell>
          <cell r="E442" t="str">
            <v>FARTEK DÉBORAH</v>
          </cell>
          <cell r="F442" t="str">
            <v>F</v>
          </cell>
          <cell r="G442" t="str">
            <v>CYCLING THUN L'EVEQUE</v>
          </cell>
          <cell r="H442">
            <v>41138</v>
          </cell>
          <cell r="I442"/>
          <cell r="J442" t="str">
            <v>2020</v>
          </cell>
          <cell r="K442" t="str">
            <v>05999083424</v>
          </cell>
        </row>
        <row r="443">
          <cell r="B443" t="str">
            <v>FARTEK LEA</v>
          </cell>
          <cell r="C443">
            <v>43867</v>
          </cell>
          <cell r="D443" t="str">
            <v>JE</v>
          </cell>
          <cell r="E443" t="str">
            <v>FARTEK LEA</v>
          </cell>
          <cell r="F443" t="str">
            <v>F</v>
          </cell>
          <cell r="G443" t="str">
            <v>CYCLING THUN L'EVEQUE</v>
          </cell>
          <cell r="H443">
            <v>40029</v>
          </cell>
          <cell r="I443" t="str">
            <v>Jeune Féminin 11/12 ans</v>
          </cell>
          <cell r="J443" t="str">
            <v>2020</v>
          </cell>
          <cell r="K443" t="str">
            <v>05999057088</v>
          </cell>
        </row>
        <row r="444">
          <cell r="B444" t="str">
            <v>FAUCHOIS JACKY</v>
          </cell>
          <cell r="C444">
            <v>43843</v>
          </cell>
          <cell r="D444" t="str">
            <v>3</v>
          </cell>
          <cell r="E444" t="str">
            <v>FAUCHOIS JACKY</v>
          </cell>
          <cell r="F444" t="str">
            <v>M</v>
          </cell>
          <cell r="G444" t="str">
            <v>TEAM STYLE FLINES LES MORTAGNE</v>
          </cell>
          <cell r="H444">
            <v>24773</v>
          </cell>
          <cell r="I444" t="str">
            <v>Adulte Masculin 50/59 ans</v>
          </cell>
          <cell r="J444" t="str">
            <v>2020</v>
          </cell>
          <cell r="K444" t="str">
            <v>05999012149</v>
          </cell>
        </row>
        <row r="445">
          <cell r="B445" t="str">
            <v>FERRANT ROMAIN</v>
          </cell>
          <cell r="C445">
            <v>43851</v>
          </cell>
          <cell r="D445" t="str">
            <v>2</v>
          </cell>
          <cell r="E445" t="str">
            <v>FERRANT ROMAIN</v>
          </cell>
          <cell r="F445" t="str">
            <v>M</v>
          </cell>
          <cell r="G445" t="str">
            <v>ETOILE CYCLISTE TOURCOING</v>
          </cell>
          <cell r="H445">
            <v>36142</v>
          </cell>
          <cell r="I445" t="str">
            <v>Adulte Masculin 20/29 ans</v>
          </cell>
          <cell r="J445" t="str">
            <v>2020</v>
          </cell>
          <cell r="K445" t="str">
            <v>05999016482</v>
          </cell>
        </row>
        <row r="446">
          <cell r="B446" t="str">
            <v>FERRO ORAZIO</v>
          </cell>
          <cell r="C446">
            <v>43834</v>
          </cell>
          <cell r="D446" t="str">
            <v>2</v>
          </cell>
          <cell r="E446" t="str">
            <v>FERRO ORAZIO</v>
          </cell>
          <cell r="F446" t="str">
            <v>M</v>
          </cell>
          <cell r="G446" t="str">
            <v>TEAM B.B.L. HERGNIES</v>
          </cell>
          <cell r="H446">
            <v>37166</v>
          </cell>
          <cell r="I446" t="str">
            <v>Adulte Masculin 17/19 ans</v>
          </cell>
          <cell r="J446" t="str">
            <v>2020</v>
          </cell>
          <cell r="K446" t="str">
            <v>05999023389</v>
          </cell>
        </row>
        <row r="447">
          <cell r="B447" t="str">
            <v>FILMOTTE THOMAS</v>
          </cell>
          <cell r="C447">
            <v>43857</v>
          </cell>
          <cell r="D447" t="str">
            <v>2</v>
          </cell>
          <cell r="E447" t="str">
            <v>FILMOTTE THOMAS</v>
          </cell>
          <cell r="F447" t="str">
            <v>M</v>
          </cell>
          <cell r="G447" t="str">
            <v>HAVELUY CYCLO CLUB</v>
          </cell>
          <cell r="H447">
            <v>31893</v>
          </cell>
          <cell r="I447" t="str">
            <v>Adulte Masculin 30/39 ans</v>
          </cell>
          <cell r="J447" t="str">
            <v>2020</v>
          </cell>
          <cell r="K447" t="str">
            <v>05999016644</v>
          </cell>
        </row>
        <row r="448">
          <cell r="B448" t="str">
            <v>FINEZ DIDIER</v>
          </cell>
          <cell r="C448">
            <v>43835</v>
          </cell>
          <cell r="D448" t="str">
            <v>4-A</v>
          </cell>
          <cell r="E448" t="str">
            <v>FINEZ DIDIER</v>
          </cell>
          <cell r="F448" t="str">
            <v>M</v>
          </cell>
          <cell r="G448" t="str">
            <v>AMICALE LAIQUE SPORTIVE  ROEULX</v>
          </cell>
          <cell r="H448">
            <v>22017</v>
          </cell>
          <cell r="I448" t="str">
            <v>Adulte Masculin 60 ans et plus</v>
          </cell>
          <cell r="J448" t="str">
            <v>2020</v>
          </cell>
          <cell r="K448" t="str">
            <v>05996226755</v>
          </cell>
        </row>
        <row r="449">
          <cell r="B449" t="str">
            <v>FLAHAUT DENIS</v>
          </cell>
          <cell r="C449">
            <v>43846</v>
          </cell>
          <cell r="D449" t="str">
            <v>1</v>
          </cell>
          <cell r="E449" t="str">
            <v>FLAHAUT DENIS</v>
          </cell>
          <cell r="F449" t="str">
            <v>M</v>
          </cell>
          <cell r="G449" t="str">
            <v>ETOILE CYCLISTE LIEU ST AMAND</v>
          </cell>
          <cell r="H449">
            <v>28822</v>
          </cell>
          <cell r="I449" t="str">
            <v>Adulte Masculin 40/49 ans</v>
          </cell>
          <cell r="J449" t="str">
            <v>2020</v>
          </cell>
          <cell r="K449" t="str">
            <v>05999120514</v>
          </cell>
        </row>
        <row r="450">
          <cell r="B450" t="str">
            <v>FLAHAUT ILAN</v>
          </cell>
          <cell r="C450">
            <v>43840</v>
          </cell>
          <cell r="D450" t="str">
            <v>JE</v>
          </cell>
          <cell r="E450" t="str">
            <v>FLAHAUT ILAN</v>
          </cell>
          <cell r="F450" t="str">
            <v>M</v>
          </cell>
          <cell r="G450" t="str">
            <v>ETOILE CYCLISTE LIEU ST AMAND</v>
          </cell>
          <cell r="H450">
            <v>41277</v>
          </cell>
          <cell r="I450" t="str">
            <v>Jeune Masculin 7/8 ans</v>
          </cell>
          <cell r="J450" t="str">
            <v>2020</v>
          </cell>
          <cell r="K450" t="str">
            <v>05999098735</v>
          </cell>
        </row>
        <row r="451">
          <cell r="B451" t="str">
            <v>FLAHAUT MARCEL</v>
          </cell>
          <cell r="C451">
            <v>43843</v>
          </cell>
          <cell r="D451" t="str">
            <v>4-A</v>
          </cell>
          <cell r="E451" t="str">
            <v>FLAHAUT MARCEL</v>
          </cell>
          <cell r="F451" t="str">
            <v>M</v>
          </cell>
          <cell r="G451" t="str">
            <v>UNION SPORTIVE SAINT ANDRE</v>
          </cell>
          <cell r="H451">
            <v>18299</v>
          </cell>
          <cell r="I451" t="str">
            <v>Adulte Masculin 60 ans et plus</v>
          </cell>
          <cell r="J451" t="str">
            <v>2020</v>
          </cell>
          <cell r="K451" t="str">
            <v>05999029186</v>
          </cell>
        </row>
        <row r="452">
          <cell r="B452" t="str">
            <v>FLOUR FLORIAN</v>
          </cell>
          <cell r="C452">
            <v>43884</v>
          </cell>
          <cell r="D452" t="str">
            <v>JE</v>
          </cell>
          <cell r="E452" t="str">
            <v>FLOUR FLORIAN</v>
          </cell>
          <cell r="F452" t="str">
            <v>M</v>
          </cell>
          <cell r="G452" t="str">
            <v>CAMPHIN EN CAREMBAULT CYCLING TEAM</v>
          </cell>
          <cell r="H452">
            <v>38263</v>
          </cell>
          <cell r="I452" t="str">
            <v>Jeune Masculin 15/16 ans</v>
          </cell>
          <cell r="J452" t="str">
            <v>2020</v>
          </cell>
          <cell r="K452" t="str">
            <v>05999084985</v>
          </cell>
        </row>
        <row r="453">
          <cell r="B453" t="str">
            <v>FOINANT ELISE</v>
          </cell>
          <cell r="C453">
            <v>43870</v>
          </cell>
          <cell r="D453" t="str">
            <v>JE</v>
          </cell>
          <cell r="E453" t="str">
            <v>FOINANT ELISE</v>
          </cell>
          <cell r="F453" t="str">
            <v>F</v>
          </cell>
          <cell r="G453" t="str">
            <v>VELO CLUB DE L'ESCAUT ANZIN</v>
          </cell>
          <cell r="H453">
            <v>38484</v>
          </cell>
          <cell r="I453" t="str">
            <v>Jeune Féminin 15/16 ans</v>
          </cell>
          <cell r="J453" t="str">
            <v>2020</v>
          </cell>
          <cell r="K453" t="str">
            <v>05999117357</v>
          </cell>
        </row>
        <row r="454">
          <cell r="B454" t="str">
            <v>FONTAINE STEPHANE</v>
          </cell>
          <cell r="C454">
            <v>43843</v>
          </cell>
          <cell r="D454" t="str">
            <v>3</v>
          </cell>
          <cell r="E454" t="str">
            <v>FONTAINE STEPHANE</v>
          </cell>
          <cell r="F454" t="str">
            <v>M</v>
          </cell>
          <cell r="G454" t="str">
            <v>ETOILE CYCLISTE FEIGNIES</v>
          </cell>
          <cell r="H454">
            <v>26566</v>
          </cell>
          <cell r="I454" t="str">
            <v>Adulte Masculin 40/49 ans</v>
          </cell>
          <cell r="J454" t="str">
            <v>2020</v>
          </cell>
          <cell r="K454" t="str">
            <v>05999024845</v>
          </cell>
        </row>
        <row r="455">
          <cell r="B455" t="str">
            <v>FONTAINE THOMAS</v>
          </cell>
          <cell r="C455">
            <v>43843</v>
          </cell>
          <cell r="D455" t="str">
            <v>1</v>
          </cell>
          <cell r="E455" t="str">
            <v>FONTAINE THOMAS</v>
          </cell>
          <cell r="F455" t="str">
            <v>M</v>
          </cell>
          <cell r="G455" t="str">
            <v>ETOILE CYCLISTE FEIGNIES</v>
          </cell>
          <cell r="H455">
            <v>29567</v>
          </cell>
          <cell r="I455" t="str">
            <v>Adulte Masculin 40/49 ans</v>
          </cell>
          <cell r="J455" t="str">
            <v>2020</v>
          </cell>
          <cell r="K455" t="str">
            <v>05999024844</v>
          </cell>
        </row>
        <row r="456">
          <cell r="B456" t="str">
            <v>FONTIER AMANDINE</v>
          </cell>
          <cell r="C456">
            <v>43851</v>
          </cell>
          <cell r="D456" t="str">
            <v>FE</v>
          </cell>
          <cell r="E456" t="str">
            <v>FONTIER AMANDINE</v>
          </cell>
          <cell r="F456" t="str">
            <v>F</v>
          </cell>
          <cell r="G456" t="str">
            <v>ETOILE CYCLISTE TOURCOING</v>
          </cell>
          <cell r="H456">
            <v>33171</v>
          </cell>
          <cell r="I456" t="str">
            <v>Adulte Féminin 30/39 ans</v>
          </cell>
          <cell r="J456" t="str">
            <v>2020</v>
          </cell>
          <cell r="K456" t="str">
            <v>05999110371</v>
          </cell>
        </row>
        <row r="457">
          <cell r="B457" t="str">
            <v>FORRIERE MAXENCE</v>
          </cell>
          <cell r="C457">
            <v>43885</v>
          </cell>
          <cell r="D457" t="str">
            <v>1</v>
          </cell>
          <cell r="E457" t="str">
            <v>FORRIERE MAXENCE</v>
          </cell>
          <cell r="F457" t="str">
            <v>M</v>
          </cell>
          <cell r="G457" t="str">
            <v>VTT SAINT AMAND LES EAUX</v>
          </cell>
          <cell r="H457">
            <v>37219</v>
          </cell>
          <cell r="I457" t="str">
            <v>Adulte Masculin 17/19 ans</v>
          </cell>
          <cell r="J457" t="str">
            <v>2020</v>
          </cell>
          <cell r="K457" t="str">
            <v>05999076449</v>
          </cell>
        </row>
        <row r="458">
          <cell r="B458" t="str">
            <v>FOULON ANDRE</v>
          </cell>
          <cell r="C458">
            <v>43843</v>
          </cell>
          <cell r="D458" t="str">
            <v>4-A</v>
          </cell>
          <cell r="E458" t="str">
            <v>FOULON ANDRE</v>
          </cell>
          <cell r="F458" t="str">
            <v>M</v>
          </cell>
          <cell r="G458" t="str">
            <v>TEAM DECOPUB PROVILLE</v>
          </cell>
          <cell r="H458">
            <v>21494</v>
          </cell>
          <cell r="I458" t="str">
            <v>Adulte Masculin 60 ans et plus</v>
          </cell>
          <cell r="J458" t="str">
            <v>2020</v>
          </cell>
          <cell r="K458" t="str">
            <v>05999084860</v>
          </cell>
        </row>
        <row r="459">
          <cell r="B459" t="str">
            <v>FOUQUET CLARICE</v>
          </cell>
          <cell r="C459">
            <v>43851</v>
          </cell>
          <cell r="D459" t="str">
            <v>FE</v>
          </cell>
          <cell r="E459" t="str">
            <v>FOUQUET CLARICE</v>
          </cell>
          <cell r="F459" t="str">
            <v>F</v>
          </cell>
          <cell r="G459" t="str">
            <v>ETOILE CYCLISTE TOURCOING</v>
          </cell>
          <cell r="H459">
            <v>37794</v>
          </cell>
          <cell r="I459" t="str">
            <v>Adulte Féminin 17/29 ans</v>
          </cell>
          <cell r="J459" t="str">
            <v>2020</v>
          </cell>
          <cell r="K459" t="str">
            <v>05999066621</v>
          </cell>
        </row>
        <row r="460">
          <cell r="B460" t="str">
            <v>FOUQUET FABIEN</v>
          </cell>
          <cell r="C460">
            <v>43851</v>
          </cell>
          <cell r="D460" t="str">
            <v>2</v>
          </cell>
          <cell r="E460" t="str">
            <v>FOUQUET FABIEN</v>
          </cell>
          <cell r="F460" t="str">
            <v>M</v>
          </cell>
          <cell r="G460" t="str">
            <v>ETOILE CYCLISTE TOURCOING</v>
          </cell>
          <cell r="H460">
            <v>29219</v>
          </cell>
          <cell r="I460" t="str">
            <v>Adulte Masculin 40/49 ans</v>
          </cell>
          <cell r="J460" t="str">
            <v>2020</v>
          </cell>
          <cell r="K460" t="str">
            <v>05999085170</v>
          </cell>
        </row>
        <row r="461">
          <cell r="B461" t="str">
            <v>FOURMANOIR JEAN MARIE</v>
          </cell>
          <cell r="C461">
            <v>43857</v>
          </cell>
          <cell r="D461" t="str">
            <v>3</v>
          </cell>
          <cell r="E461" t="str">
            <v>FOURMANOIR JEAN MARIE</v>
          </cell>
          <cell r="F461" t="str">
            <v>M</v>
          </cell>
          <cell r="G461" t="str">
            <v>CLUB DES SUPPORTERS CYCLISTES FERRIEROIS</v>
          </cell>
          <cell r="H461">
            <v>21762</v>
          </cell>
          <cell r="I461" t="str">
            <v>Adulte Masculin 60 ans et plus</v>
          </cell>
          <cell r="J461" t="str">
            <v>2020</v>
          </cell>
          <cell r="K461" t="str">
            <v>05999090516</v>
          </cell>
        </row>
        <row r="462">
          <cell r="B462" t="str">
            <v>FOURMENTRAUX THIERRY</v>
          </cell>
          <cell r="C462">
            <v>43835</v>
          </cell>
          <cell r="D462" t="str">
            <v>2</v>
          </cell>
          <cell r="E462" t="str">
            <v>FOURMENTRAUX THIERRY</v>
          </cell>
          <cell r="F462" t="str">
            <v>M</v>
          </cell>
          <cell r="G462" t="str">
            <v>AMICALE LAIQUE SPORTIVE  ROEULX</v>
          </cell>
          <cell r="H462">
            <v>24203</v>
          </cell>
          <cell r="I462" t="str">
            <v>Adulte Masculin 50/59 ans</v>
          </cell>
          <cell r="J462" t="str">
            <v>2020</v>
          </cell>
          <cell r="K462" t="str">
            <v>05999095350</v>
          </cell>
        </row>
        <row r="463">
          <cell r="B463" t="str">
            <v>FOURNIER AXEL</v>
          </cell>
          <cell r="C463">
            <v>43900</v>
          </cell>
          <cell r="D463" t="str">
            <v>3</v>
          </cell>
          <cell r="E463" t="str">
            <v>FOURNIER AXEL</v>
          </cell>
          <cell r="F463" t="str">
            <v>M</v>
          </cell>
          <cell r="G463" t="str">
            <v>ETOILE CYCLISTE FEIGNIES</v>
          </cell>
          <cell r="H463">
            <v>32627</v>
          </cell>
          <cell r="I463" t="str">
            <v>Adulte Masculin 30/39 ans</v>
          </cell>
          <cell r="J463" t="str">
            <v>2020</v>
          </cell>
          <cell r="K463" t="str">
            <v>05999122578</v>
          </cell>
        </row>
        <row r="464">
          <cell r="B464" t="str">
            <v>FOURNIER DAVID</v>
          </cell>
          <cell r="C464">
            <v>43843</v>
          </cell>
          <cell r="D464" t="str">
            <v>3</v>
          </cell>
          <cell r="E464" t="str">
            <v>FOURNIER DAVID</v>
          </cell>
          <cell r="F464" t="str">
            <v>M</v>
          </cell>
          <cell r="G464" t="str">
            <v>ETOILE CYCLISTE FEIGNIES</v>
          </cell>
          <cell r="H464">
            <v>31910</v>
          </cell>
          <cell r="I464" t="str">
            <v>Adulte Masculin 30/39 ans</v>
          </cell>
          <cell r="J464" t="str">
            <v>2020</v>
          </cell>
          <cell r="K464" t="str">
            <v>05999119882</v>
          </cell>
        </row>
        <row r="465">
          <cell r="B465" t="str">
            <v>FOURNIVAL NICOLAS</v>
          </cell>
          <cell r="C465">
            <v>43849</v>
          </cell>
          <cell r="D465" t="str">
            <v>3</v>
          </cell>
          <cell r="E465" t="str">
            <v>FOURNIVAL NICOLAS</v>
          </cell>
          <cell r="F465" t="str">
            <v>M</v>
          </cell>
          <cell r="G465" t="str">
            <v>UNION VELOCIPEDIQUE FOURMISIENNE</v>
          </cell>
          <cell r="H465">
            <v>35579</v>
          </cell>
          <cell r="I465" t="str">
            <v>Adulte Masculin 20/29 ans</v>
          </cell>
          <cell r="J465" t="str">
            <v>2020</v>
          </cell>
          <cell r="K465" t="str">
            <v>05996224016</v>
          </cell>
        </row>
        <row r="466">
          <cell r="B466" t="str">
            <v>FRANCOIS AYMERIC</v>
          </cell>
          <cell r="C466">
            <v>43884</v>
          </cell>
          <cell r="D466" t="str">
            <v>2</v>
          </cell>
          <cell r="E466" t="str">
            <v>FRANCOIS AYMERIC</v>
          </cell>
          <cell r="F466" t="str">
            <v>M</v>
          </cell>
          <cell r="G466" t="str">
            <v>CAMPHIN EN CAREMBAULT CYCLING TEAM</v>
          </cell>
          <cell r="H466">
            <v>37301</v>
          </cell>
          <cell r="I466" t="str">
            <v>Adulte Masculin 17/19 ans</v>
          </cell>
          <cell r="J466" t="str">
            <v>2020</v>
          </cell>
          <cell r="K466" t="str">
            <v>05904842870</v>
          </cell>
        </row>
        <row r="467">
          <cell r="B467" t="str">
            <v>FRANCOIS FABRICE</v>
          </cell>
          <cell r="C467">
            <v>43837</v>
          </cell>
          <cell r="D467" t="str">
            <v>1</v>
          </cell>
          <cell r="E467" t="str">
            <v>FRANCOIS FABRICE</v>
          </cell>
          <cell r="F467" t="str">
            <v>M</v>
          </cell>
          <cell r="G467" t="str">
            <v>VELO CLUB MAUBEUGE</v>
          </cell>
          <cell r="H467">
            <v>26418</v>
          </cell>
          <cell r="I467" t="str">
            <v>Adulte Masculin 40/49 ans</v>
          </cell>
          <cell r="J467" t="str">
            <v>2020</v>
          </cell>
          <cell r="K467" t="str">
            <v>05996219275</v>
          </cell>
        </row>
        <row r="468">
          <cell r="B468" t="str">
            <v>FRANCOIS GERALD</v>
          </cell>
          <cell r="C468">
            <v>43835</v>
          </cell>
          <cell r="D468" t="str">
            <v>4-A</v>
          </cell>
          <cell r="E468" t="str">
            <v>FRANCOIS GERALD</v>
          </cell>
          <cell r="F468" t="str">
            <v>M</v>
          </cell>
          <cell r="G468" t="str">
            <v>SAULZOIR MONTRECOURT CYCLING CLUB</v>
          </cell>
          <cell r="H468">
            <v>21800</v>
          </cell>
          <cell r="I468" t="str">
            <v>Adulte Masculin 60 ans et plus</v>
          </cell>
          <cell r="J468" t="str">
            <v>2020</v>
          </cell>
          <cell r="K468" t="str">
            <v>05999065716</v>
          </cell>
        </row>
        <row r="469">
          <cell r="B469" t="str">
            <v>FRANCOIS MICHAEL</v>
          </cell>
          <cell r="C469">
            <v>43851</v>
          </cell>
          <cell r="D469" t="str">
            <v>3</v>
          </cell>
          <cell r="E469" t="str">
            <v>FRANCOIS MICHAEL</v>
          </cell>
          <cell r="F469" t="str">
            <v>M</v>
          </cell>
          <cell r="G469" t="str">
            <v>ETOILE CYCLISTE TOURCOING</v>
          </cell>
          <cell r="H469">
            <v>24770</v>
          </cell>
          <cell r="I469" t="str">
            <v>Adulte Masculin 50/59 ans</v>
          </cell>
          <cell r="J469" t="str">
            <v>2020</v>
          </cell>
          <cell r="K469" t="str">
            <v>05999021760</v>
          </cell>
        </row>
        <row r="470">
          <cell r="B470" t="str">
            <v>FRANCOIS PIERRE</v>
          </cell>
          <cell r="C470">
            <v>43846</v>
          </cell>
          <cell r="D470" t="str">
            <v>JE</v>
          </cell>
          <cell r="E470" t="str">
            <v>FRANCOIS PIERRE</v>
          </cell>
          <cell r="F470" t="str">
            <v>M</v>
          </cell>
          <cell r="G470" t="str">
            <v>ETOILE CYCLISTE TOURCOING</v>
          </cell>
          <cell r="H470">
            <v>38584</v>
          </cell>
          <cell r="I470" t="str">
            <v>Jeune Masculin 15/16 ans</v>
          </cell>
          <cell r="J470" t="str">
            <v>2020</v>
          </cell>
          <cell r="K470" t="str">
            <v>05999021764</v>
          </cell>
        </row>
        <row r="471">
          <cell r="B471" t="str">
            <v>FRANCOIS VALENTIN</v>
          </cell>
          <cell r="C471">
            <v>43846</v>
          </cell>
          <cell r="D471" t="str">
            <v>JE</v>
          </cell>
          <cell r="E471" t="str">
            <v>FRANCOIS VALENTIN</v>
          </cell>
          <cell r="F471" t="str">
            <v>M</v>
          </cell>
          <cell r="G471" t="str">
            <v>ETOILE CYCLISTE TOURCOING</v>
          </cell>
          <cell r="H471">
            <v>38584</v>
          </cell>
          <cell r="I471" t="str">
            <v>Jeune Masculin 15/16 ans</v>
          </cell>
          <cell r="J471" t="str">
            <v>2020</v>
          </cell>
          <cell r="K471" t="str">
            <v>05999021763</v>
          </cell>
        </row>
        <row r="472">
          <cell r="B472" t="str">
            <v>FREHAUT ELIOT</v>
          </cell>
          <cell r="C472">
            <v>43858</v>
          </cell>
          <cell r="D472" t="str">
            <v>JE</v>
          </cell>
          <cell r="E472" t="str">
            <v>FREHAUT ELIOT</v>
          </cell>
          <cell r="F472" t="str">
            <v>M</v>
          </cell>
          <cell r="G472" t="str">
            <v>UNION CYCLISTE SOLRE LE CHATEAU</v>
          </cell>
          <cell r="H472">
            <v>40939</v>
          </cell>
          <cell r="I472" t="str">
            <v>Jeune Masculin 7/8 ans</v>
          </cell>
          <cell r="J472" t="str">
            <v>2020</v>
          </cell>
          <cell r="K472" t="str">
            <v>05999113564</v>
          </cell>
        </row>
        <row r="473">
          <cell r="B473" t="str">
            <v>FREHAUT LIONEL</v>
          </cell>
          <cell r="C473">
            <v>43858</v>
          </cell>
          <cell r="D473" t="str">
            <v>3</v>
          </cell>
          <cell r="E473" t="str">
            <v>FREHAUT LIONEL</v>
          </cell>
          <cell r="F473" t="str">
            <v>M</v>
          </cell>
          <cell r="G473" t="str">
            <v>UNION CYCLISTE SOLRE LE CHATEAU</v>
          </cell>
          <cell r="H473">
            <v>30930</v>
          </cell>
          <cell r="I473" t="str">
            <v>Adulte Masculin 30/39 ans</v>
          </cell>
          <cell r="J473" t="str">
            <v>2020</v>
          </cell>
          <cell r="K473" t="str">
            <v>05999113565</v>
          </cell>
        </row>
        <row r="474">
          <cell r="B474" t="str">
            <v>FREROT FRANCK</v>
          </cell>
          <cell r="C474">
            <v>43879</v>
          </cell>
          <cell r="D474" t="str">
            <v>3</v>
          </cell>
          <cell r="E474" t="str">
            <v>FREROT FRANCK</v>
          </cell>
          <cell r="F474" t="str">
            <v>M</v>
          </cell>
          <cell r="G474" t="str">
            <v>U.C. CAPELLOISE FOURMIES</v>
          </cell>
          <cell r="H474">
            <v>25486</v>
          </cell>
          <cell r="I474" t="str">
            <v>Adulte Masculin 50/59 ans</v>
          </cell>
          <cell r="J474" t="str">
            <v>2020</v>
          </cell>
          <cell r="K474" t="str">
            <v>05999069653</v>
          </cell>
        </row>
        <row r="475">
          <cell r="B475" t="str">
            <v>FROMENT DAVID</v>
          </cell>
          <cell r="C475">
            <v>43843</v>
          </cell>
          <cell r="D475" t="str">
            <v>3</v>
          </cell>
          <cell r="E475" t="str">
            <v>FROMENT DAVID</v>
          </cell>
          <cell r="F475" t="str">
            <v>M</v>
          </cell>
          <cell r="G475" t="str">
            <v>T.C.S.P. 59 - FERRIERE LA GRANDE</v>
          </cell>
          <cell r="H475">
            <v>30296</v>
          </cell>
          <cell r="I475" t="str">
            <v>Adulte Masculin 30/39 ans</v>
          </cell>
          <cell r="J475" t="str">
            <v>2020</v>
          </cell>
          <cell r="K475" t="str">
            <v>05999111161</v>
          </cell>
        </row>
        <row r="476">
          <cell r="B476" t="str">
            <v>FROMENT NICOLAS</v>
          </cell>
          <cell r="C476">
            <v>43843</v>
          </cell>
          <cell r="D476" t="str">
            <v>3</v>
          </cell>
          <cell r="E476" t="str">
            <v>FROMENT NICOLAS</v>
          </cell>
          <cell r="F476" t="str">
            <v>M</v>
          </cell>
          <cell r="G476" t="str">
            <v>ETOILE CYCLISTE FEIGNIES</v>
          </cell>
          <cell r="H476">
            <v>30946</v>
          </cell>
          <cell r="I476" t="str">
            <v>Adulte Masculin 30/39 ans</v>
          </cell>
          <cell r="J476" t="str">
            <v>2020</v>
          </cell>
          <cell r="K476" t="str">
            <v>05999012519</v>
          </cell>
        </row>
        <row r="477">
          <cell r="B477" t="str">
            <v>FRYSON ANTHONY</v>
          </cell>
          <cell r="C477">
            <v>43834</v>
          </cell>
          <cell r="D477" t="str">
            <v>3</v>
          </cell>
          <cell r="E477" t="str">
            <v>FRYSON ANTHONY</v>
          </cell>
          <cell r="F477" t="str">
            <v>M</v>
          </cell>
          <cell r="G477" t="str">
            <v>LA PEDALE MADELEINOISE</v>
          </cell>
          <cell r="H477">
            <v>36977</v>
          </cell>
          <cell r="I477" t="str">
            <v>Adulte Masculin 17/19 ans</v>
          </cell>
          <cell r="J477" t="str">
            <v>2020</v>
          </cell>
          <cell r="K477" t="str">
            <v>05999097777</v>
          </cell>
        </row>
        <row r="478">
          <cell r="B478" t="str">
            <v>GABELLE QUENTIN</v>
          </cell>
          <cell r="C478">
            <v>43835</v>
          </cell>
          <cell r="D478" t="str">
            <v>JE</v>
          </cell>
          <cell r="E478" t="str">
            <v>GABELLE QUENTIN</v>
          </cell>
          <cell r="F478" t="str">
            <v>M</v>
          </cell>
          <cell r="G478" t="str">
            <v>SAULZOIR MONTRECOURT CYCLING CLUB</v>
          </cell>
          <cell r="H478">
            <v>38784</v>
          </cell>
          <cell r="I478" t="str">
            <v>Jeune Masculin 13/14 ans</v>
          </cell>
          <cell r="J478" t="str">
            <v>2020</v>
          </cell>
          <cell r="K478" t="str">
            <v>05999118499</v>
          </cell>
        </row>
        <row r="479">
          <cell r="B479" t="str">
            <v>GABEZ ANDRÉ</v>
          </cell>
          <cell r="C479">
            <v>43851</v>
          </cell>
          <cell r="D479" t="str">
            <v>4-A</v>
          </cell>
          <cell r="E479" t="str">
            <v>GABEZ ANDRÉ</v>
          </cell>
          <cell r="F479" t="str">
            <v>M</v>
          </cell>
          <cell r="G479" t="str">
            <v>NEW TEAM MAULDE</v>
          </cell>
          <cell r="H479">
            <v>21854</v>
          </cell>
          <cell r="I479" t="str">
            <v>Adulte Masculin 60 ans et plus</v>
          </cell>
          <cell r="J479" t="str">
            <v>2020</v>
          </cell>
          <cell r="K479" t="str">
            <v>05996215994</v>
          </cell>
        </row>
        <row r="480">
          <cell r="B480" t="str">
            <v>GAMACHE CHRISTOPHE</v>
          </cell>
          <cell r="C480">
            <v>43884</v>
          </cell>
          <cell r="D480" t="str">
            <v>3</v>
          </cell>
          <cell r="E480" t="str">
            <v>GAMACHE CHRISTOPHE</v>
          </cell>
          <cell r="F480" t="str">
            <v>M</v>
          </cell>
          <cell r="G480" t="str">
            <v>CYCLOS RANDONNEURS LA BASSEE</v>
          </cell>
          <cell r="H480">
            <v>26756</v>
          </cell>
          <cell r="I480" t="str">
            <v>Adulte Masculin 40/49 ans</v>
          </cell>
          <cell r="J480" t="str">
            <v>2020</v>
          </cell>
          <cell r="K480" t="str">
            <v>05999069712</v>
          </cell>
        </row>
        <row r="481">
          <cell r="B481" t="str">
            <v>GAMACHE LILIAN</v>
          </cell>
          <cell r="C481">
            <v>43840</v>
          </cell>
          <cell r="D481" t="str">
            <v>JE</v>
          </cell>
          <cell r="E481" t="str">
            <v>GAMACHE LILIAN</v>
          </cell>
          <cell r="F481" t="str">
            <v>M</v>
          </cell>
          <cell r="G481" t="str">
            <v>CYCLOS RANDONNEURS LA BASSEE</v>
          </cell>
          <cell r="H481">
            <v>39859</v>
          </cell>
          <cell r="I481" t="str">
            <v>Jeune Masculin 11/12 ans</v>
          </cell>
          <cell r="J481" t="str">
            <v>2020</v>
          </cell>
          <cell r="K481" t="str">
            <v>05999076980</v>
          </cell>
        </row>
        <row r="482">
          <cell r="B482" t="str">
            <v>GAMACHE NOLAN</v>
          </cell>
          <cell r="C482">
            <v>43840</v>
          </cell>
          <cell r="D482" t="str">
            <v>JE</v>
          </cell>
          <cell r="E482" t="str">
            <v>GAMACHE NOLAN</v>
          </cell>
          <cell r="F482" t="str">
            <v>M</v>
          </cell>
          <cell r="G482" t="str">
            <v>CYCLOS RANDONNEURS LA BASSEE</v>
          </cell>
          <cell r="H482">
            <v>40648</v>
          </cell>
          <cell r="I482" t="str">
            <v>Jeune Masculin 9/10 ans</v>
          </cell>
          <cell r="J482" t="str">
            <v>2020</v>
          </cell>
          <cell r="K482" t="str">
            <v>05999104656</v>
          </cell>
        </row>
        <row r="483">
          <cell r="B483" t="str">
            <v>GARD ALEXI</v>
          </cell>
          <cell r="C483">
            <v>43865</v>
          </cell>
          <cell r="D483" t="str">
            <v>2</v>
          </cell>
          <cell r="E483" t="str">
            <v>GARD ALEXI</v>
          </cell>
          <cell r="F483" t="str">
            <v>M</v>
          </cell>
          <cell r="G483" t="str">
            <v>VELO CLUB SOLESMES</v>
          </cell>
          <cell r="H483">
            <v>37323</v>
          </cell>
          <cell r="I483" t="str">
            <v>Adulte Masculin 17/19 ans</v>
          </cell>
          <cell r="J483" t="str">
            <v>2020</v>
          </cell>
          <cell r="K483" t="str">
            <v>05999105635</v>
          </cell>
        </row>
        <row r="484">
          <cell r="B484" t="str">
            <v>GARD DENIS</v>
          </cell>
          <cell r="C484">
            <v>43865</v>
          </cell>
          <cell r="D484" t="str">
            <v>3</v>
          </cell>
          <cell r="E484" t="str">
            <v>GARD DENIS</v>
          </cell>
          <cell r="F484" t="str">
            <v>M</v>
          </cell>
          <cell r="G484" t="str">
            <v>VELO CLUB SOLESMES</v>
          </cell>
          <cell r="H484">
            <v>25844</v>
          </cell>
          <cell r="I484" t="str">
            <v>Adulte Masculin 50/59 ans</v>
          </cell>
          <cell r="J484" t="str">
            <v>2020</v>
          </cell>
          <cell r="K484" t="str">
            <v>05999119956</v>
          </cell>
        </row>
        <row r="485">
          <cell r="B485" t="str">
            <v>GAVERIAUX. CHRISTIAN</v>
          </cell>
          <cell r="C485">
            <v>43857</v>
          </cell>
          <cell r="D485" t="str">
            <v>4-A</v>
          </cell>
          <cell r="E485" t="str">
            <v>GAVERIAUX. CHRISTIAN</v>
          </cell>
          <cell r="F485" t="str">
            <v>M</v>
          </cell>
          <cell r="G485" t="str">
            <v>HAVELUY CYCLO CLUB</v>
          </cell>
          <cell r="H485">
            <v>21495</v>
          </cell>
          <cell r="I485" t="str">
            <v>Adulte Masculin 60 ans et plus</v>
          </cell>
          <cell r="J485" t="str">
            <v>2020</v>
          </cell>
          <cell r="K485" t="str">
            <v>05966529331</v>
          </cell>
        </row>
        <row r="486">
          <cell r="B486" t="str">
            <v>GAY PHILIPPE</v>
          </cell>
          <cell r="C486">
            <v>43843</v>
          </cell>
          <cell r="D486" t="str">
            <v>3</v>
          </cell>
          <cell r="E486" t="str">
            <v>GAY PHILIPPE</v>
          </cell>
          <cell r="F486" t="str">
            <v>M</v>
          </cell>
          <cell r="G486" t="str">
            <v>RESILIENCE CLUB</v>
          </cell>
          <cell r="H486">
            <v>36269</v>
          </cell>
          <cell r="I486" t="str">
            <v>Adulte Masculin 20/29 ans</v>
          </cell>
          <cell r="J486" t="str">
            <v>2020</v>
          </cell>
          <cell r="K486" t="str">
            <v>05999026683</v>
          </cell>
        </row>
        <row r="487">
          <cell r="B487" t="str">
            <v>GENCE MICHEL</v>
          </cell>
          <cell r="C487">
            <v>43834</v>
          </cell>
          <cell r="D487" t="str">
            <v>4-A</v>
          </cell>
          <cell r="E487" t="str">
            <v>GENCE MICHEL</v>
          </cell>
          <cell r="F487" t="str">
            <v>M</v>
          </cell>
          <cell r="G487" t="str">
            <v>TEAM B.B.L. HERGNIES</v>
          </cell>
          <cell r="H487">
            <v>27669</v>
          </cell>
          <cell r="I487" t="str">
            <v>Adulte Masculin 40/49 ans</v>
          </cell>
          <cell r="J487" t="str">
            <v>2020</v>
          </cell>
          <cell r="K487" t="str">
            <v>05999030402</v>
          </cell>
        </row>
        <row r="488">
          <cell r="B488" t="str">
            <v>GENIQUE MICKAEL</v>
          </cell>
          <cell r="C488">
            <v>43857</v>
          </cell>
          <cell r="D488" t="str">
            <v>3</v>
          </cell>
          <cell r="E488" t="str">
            <v>GENIQUE MICKAEL</v>
          </cell>
          <cell r="F488" t="str">
            <v>M</v>
          </cell>
          <cell r="G488" t="str">
            <v>CYCLING TEAM INFOBIKE BAVAY</v>
          </cell>
          <cell r="H488">
            <v>28166</v>
          </cell>
          <cell r="I488" t="str">
            <v>Adulte Masculin 40/49 ans</v>
          </cell>
          <cell r="J488" t="str">
            <v>2020</v>
          </cell>
          <cell r="K488" t="str">
            <v>05999022282</v>
          </cell>
        </row>
        <row r="489">
          <cell r="B489" t="str">
            <v>GEORGES DAVID</v>
          </cell>
          <cell r="C489">
            <v>43857</v>
          </cell>
          <cell r="D489" t="str">
            <v>4-A</v>
          </cell>
          <cell r="E489" t="str">
            <v>GEORGES DAVID</v>
          </cell>
          <cell r="F489" t="str">
            <v>M</v>
          </cell>
          <cell r="G489" t="str">
            <v>UNION SPORTIVE VALENCIENNES MARLY</v>
          </cell>
          <cell r="H489">
            <v>26735</v>
          </cell>
          <cell r="I489" t="str">
            <v>Adulte Masculin 40/49 ans</v>
          </cell>
          <cell r="J489" t="str">
            <v>2020</v>
          </cell>
          <cell r="K489" t="str">
            <v>05999098083</v>
          </cell>
        </row>
        <row r="490">
          <cell r="B490" t="str">
            <v>GEORGES OLIVIER</v>
          </cell>
          <cell r="C490">
            <v>43857</v>
          </cell>
          <cell r="D490" t="str">
            <v>4-A</v>
          </cell>
          <cell r="E490" t="str">
            <v>GEORGES OLIVIER</v>
          </cell>
          <cell r="F490" t="str">
            <v>M</v>
          </cell>
          <cell r="G490" t="str">
            <v>UNION SPORTIVE VALENCIENNES MARLY</v>
          </cell>
          <cell r="H490">
            <v>29694</v>
          </cell>
          <cell r="I490" t="str">
            <v>Adulte Masculin 30/39 ans</v>
          </cell>
          <cell r="J490" t="str">
            <v>2020</v>
          </cell>
          <cell r="K490" t="str">
            <v>05999098084</v>
          </cell>
        </row>
        <row r="491">
          <cell r="B491" t="str">
            <v>GERARDY THIERRY</v>
          </cell>
          <cell r="C491">
            <v>43866</v>
          </cell>
          <cell r="D491" t="str">
            <v>3</v>
          </cell>
          <cell r="E491" t="str">
            <v>GERARDY THIERRY</v>
          </cell>
          <cell r="F491" t="str">
            <v>M</v>
          </cell>
          <cell r="G491" t="str">
            <v>UNION CYCLISTE WATTIGNIES</v>
          </cell>
          <cell r="H491">
            <v>23662</v>
          </cell>
          <cell r="I491" t="str">
            <v>Adulte Masculin 50/59 ans</v>
          </cell>
          <cell r="J491" t="str">
            <v>2020</v>
          </cell>
          <cell r="K491" t="str">
            <v>05994040345</v>
          </cell>
        </row>
        <row r="492">
          <cell r="B492" t="str">
            <v>GESQUIERE LOUIS</v>
          </cell>
          <cell r="C492">
            <v>43845</v>
          </cell>
          <cell r="D492" t="str">
            <v>JE</v>
          </cell>
          <cell r="E492" t="str">
            <v>GESQUIERE LOUIS</v>
          </cell>
          <cell r="F492" t="str">
            <v>M</v>
          </cell>
          <cell r="G492" t="str">
            <v>VELO CLUB UNION HALLUIN</v>
          </cell>
          <cell r="H492">
            <v>38377</v>
          </cell>
          <cell r="I492" t="str">
            <v>Jeune Masculin 15/16 ans</v>
          </cell>
          <cell r="J492" t="str">
            <v>2020</v>
          </cell>
          <cell r="K492" t="str">
            <v>05999084831</v>
          </cell>
        </row>
        <row r="493">
          <cell r="B493" t="str">
            <v>GHIGNET FLAVIEN</v>
          </cell>
          <cell r="C493">
            <v>43857</v>
          </cell>
          <cell r="D493" t="str">
            <v>JE</v>
          </cell>
          <cell r="E493" t="str">
            <v>GHIGNET FLAVIEN</v>
          </cell>
          <cell r="F493" t="str">
            <v>M</v>
          </cell>
          <cell r="G493" t="str">
            <v>ENTENTE SPORTIVE ENFANTS DE GAYANT (ESEG) DOUAI</v>
          </cell>
          <cell r="H493">
            <v>41068</v>
          </cell>
          <cell r="I493" t="str">
            <v>Jeune Masculin 7/8 ans</v>
          </cell>
          <cell r="J493" t="str">
            <v>2020</v>
          </cell>
          <cell r="K493" t="str">
            <v>05999113567</v>
          </cell>
        </row>
        <row r="494">
          <cell r="B494" t="str">
            <v>GIANNITRAPANI OSCAR</v>
          </cell>
          <cell r="C494">
            <v>43843</v>
          </cell>
          <cell r="D494" t="str">
            <v>JE</v>
          </cell>
          <cell r="E494" t="str">
            <v>GIANNITRAPANI OSCAR</v>
          </cell>
          <cell r="F494" t="str">
            <v>M</v>
          </cell>
          <cell r="G494" t="str">
            <v>VELO CLUB SOLESMES</v>
          </cell>
          <cell r="H494">
            <v>38124</v>
          </cell>
          <cell r="I494" t="str">
            <v>Jeune Masculin 15/16 ans</v>
          </cell>
          <cell r="J494" t="str">
            <v>2020</v>
          </cell>
          <cell r="K494" t="str">
            <v>05999047607</v>
          </cell>
        </row>
        <row r="495">
          <cell r="B495" t="str">
            <v>GILLES NICOLAS</v>
          </cell>
          <cell r="C495">
            <v>43851</v>
          </cell>
          <cell r="D495" t="str">
            <v>3</v>
          </cell>
          <cell r="E495" t="str">
            <v>GILLES NICOLAS</v>
          </cell>
          <cell r="F495" t="str">
            <v>M</v>
          </cell>
          <cell r="G495" t="str">
            <v>ETOILE CYCLISTE TOURCOING</v>
          </cell>
          <cell r="H495">
            <v>29494</v>
          </cell>
          <cell r="I495" t="str">
            <v>Adulte Masculin 40/49 ans</v>
          </cell>
          <cell r="J495" t="str">
            <v>2020</v>
          </cell>
          <cell r="K495" t="str">
            <v>05994059612</v>
          </cell>
        </row>
        <row r="496">
          <cell r="B496" t="str">
            <v>GILLOEN STEPHANE</v>
          </cell>
          <cell r="C496">
            <v>43866</v>
          </cell>
          <cell r="D496" t="str">
            <v>2</v>
          </cell>
          <cell r="E496" t="str">
            <v>GILLOEN STEPHANE</v>
          </cell>
          <cell r="F496" t="str">
            <v>M</v>
          </cell>
          <cell r="G496" t="str">
            <v>UNION CYCLISTE WATTIGNIES</v>
          </cell>
          <cell r="H496">
            <v>25108</v>
          </cell>
          <cell r="I496" t="str">
            <v>Adulte Masculin 50/59 ans</v>
          </cell>
          <cell r="J496" t="str">
            <v>2020</v>
          </cell>
          <cell r="K496" t="str">
            <v>05999065112</v>
          </cell>
        </row>
        <row r="497">
          <cell r="B497" t="str">
            <v>GILLOT JULIEN</v>
          </cell>
          <cell r="C497">
            <v>43887</v>
          </cell>
          <cell r="D497" t="str">
            <v>3</v>
          </cell>
          <cell r="E497" t="str">
            <v>GILLOT JULIEN</v>
          </cell>
          <cell r="F497" t="str">
            <v>M</v>
          </cell>
          <cell r="G497" t="str">
            <v>CERCLE OLYMPIQUE MARCOING</v>
          </cell>
          <cell r="H497">
            <v>29998</v>
          </cell>
          <cell r="I497" t="str">
            <v>Adulte Masculin 30/39 ans</v>
          </cell>
          <cell r="J497" t="str">
            <v>2020</v>
          </cell>
          <cell r="K497" t="str">
            <v>05996222811</v>
          </cell>
        </row>
        <row r="498">
          <cell r="B498" t="str">
            <v>GINET LIONEL</v>
          </cell>
          <cell r="C498">
            <v>43857</v>
          </cell>
          <cell r="D498" t="str">
            <v>2</v>
          </cell>
          <cell r="E498" t="str">
            <v>GINET LIONEL</v>
          </cell>
          <cell r="F498" t="str">
            <v>M</v>
          </cell>
          <cell r="G498" t="str">
            <v>TEAM SPECIALIZED LILLE</v>
          </cell>
          <cell r="H498">
            <v>27915</v>
          </cell>
          <cell r="I498" t="str">
            <v>Adulte Masculin 40/49 ans</v>
          </cell>
          <cell r="J498" t="str">
            <v>2020</v>
          </cell>
          <cell r="K498" t="str">
            <v>05999089619</v>
          </cell>
        </row>
        <row r="499">
          <cell r="B499" t="str">
            <v>GIRARD TANCREDE</v>
          </cell>
          <cell r="C499">
            <v>43844</v>
          </cell>
          <cell r="D499" t="str">
            <v>JE</v>
          </cell>
          <cell r="E499" t="str">
            <v>GIRARD TANCREDE</v>
          </cell>
          <cell r="F499" t="str">
            <v>M</v>
          </cell>
          <cell r="G499" t="str">
            <v>ESPOIR CYCLISTE  WAMBRECHIES MARQUETTE</v>
          </cell>
          <cell r="H499">
            <v>38425</v>
          </cell>
          <cell r="I499" t="str">
            <v>Jeune Masculin 15/16 ans</v>
          </cell>
          <cell r="J499" t="str">
            <v>2020</v>
          </cell>
          <cell r="K499" t="str">
            <v>05999096077</v>
          </cell>
        </row>
        <row r="500">
          <cell r="B500" t="str">
            <v>GIRAUT KILIANE</v>
          </cell>
          <cell r="C500">
            <v>43866</v>
          </cell>
          <cell r="D500" t="str">
            <v>JE</v>
          </cell>
          <cell r="E500" t="str">
            <v>GIRAUT KILIANE</v>
          </cell>
          <cell r="F500" t="str">
            <v>M</v>
          </cell>
          <cell r="G500" t="str">
            <v>ENTENTE SPORTIVE ENFANTS DE GAYANT (ESEG) DOUAI</v>
          </cell>
          <cell r="H500">
            <v>38145</v>
          </cell>
          <cell r="I500" t="str">
            <v>Jeune Masculin 15/16 ans</v>
          </cell>
          <cell r="J500" t="str">
            <v>2020</v>
          </cell>
          <cell r="K500" t="str">
            <v>05999117340</v>
          </cell>
        </row>
        <row r="501">
          <cell r="B501" t="str">
            <v>GIRDARY-RAMSSAMY AXEL</v>
          </cell>
          <cell r="C501">
            <v>43879</v>
          </cell>
          <cell r="D501" t="str">
            <v>JE</v>
          </cell>
          <cell r="E501" t="str">
            <v>GIRDARY-RAMSSAMY AXEL</v>
          </cell>
          <cell r="F501" t="str">
            <v>M</v>
          </cell>
          <cell r="G501" t="str">
            <v>U.C. CAPELLOISE FOURMIES</v>
          </cell>
          <cell r="H501">
            <v>38984</v>
          </cell>
          <cell r="I501" t="str">
            <v>Jeune Masculin 13/14 ans</v>
          </cell>
          <cell r="J501" t="str">
            <v>2020</v>
          </cell>
          <cell r="K501" t="str">
            <v>05999120615</v>
          </cell>
        </row>
        <row r="502">
          <cell r="B502" t="str">
            <v>GIULIANI ADRIANO</v>
          </cell>
          <cell r="C502">
            <v>43845</v>
          </cell>
          <cell r="D502" t="str">
            <v>4-A</v>
          </cell>
          <cell r="E502" t="str">
            <v>GIULIANI ADRIANO</v>
          </cell>
          <cell r="F502" t="str">
            <v>M</v>
          </cell>
          <cell r="G502" t="str">
            <v>CYCLO CLUB CAMBRESIEN</v>
          </cell>
          <cell r="H502">
            <v>20080</v>
          </cell>
          <cell r="I502" t="str">
            <v>Adulte Masculin 60 ans et plus</v>
          </cell>
          <cell r="J502" t="str">
            <v>2020</v>
          </cell>
          <cell r="K502" t="str">
            <v>05994058255</v>
          </cell>
        </row>
        <row r="503">
          <cell r="B503" t="str">
            <v>GLINEUR MICKAEL</v>
          </cell>
          <cell r="C503">
            <v>43840</v>
          </cell>
          <cell r="D503" t="str">
            <v>2</v>
          </cell>
          <cell r="E503" t="str">
            <v>GLINEUR MICKAEL</v>
          </cell>
          <cell r="F503" t="str">
            <v>M</v>
          </cell>
          <cell r="G503" t="str">
            <v>ETOILE CYCLISTE LIEU ST AMAND</v>
          </cell>
          <cell r="H503">
            <v>27212</v>
          </cell>
          <cell r="I503" t="str">
            <v>Adulte Masculin 40/49 ans</v>
          </cell>
          <cell r="J503" t="str">
            <v>2020</v>
          </cell>
          <cell r="K503" t="str">
            <v>05999069710</v>
          </cell>
        </row>
        <row r="504">
          <cell r="B504" t="str">
            <v>GLINEUR OLIVIER</v>
          </cell>
          <cell r="C504">
            <v>43835</v>
          </cell>
          <cell r="D504" t="str">
            <v>4-A</v>
          </cell>
          <cell r="E504" t="str">
            <v>GLINEUR OLIVIER</v>
          </cell>
          <cell r="F504" t="str">
            <v>M</v>
          </cell>
          <cell r="G504" t="str">
            <v>SAULZOIR MONTRECOURT CYCLING CLUB</v>
          </cell>
          <cell r="H504">
            <v>24821</v>
          </cell>
          <cell r="I504" t="str">
            <v>Adulte Masculin 50/59 ans</v>
          </cell>
          <cell r="J504" t="str">
            <v>2020</v>
          </cell>
          <cell r="K504" t="str">
            <v>05999069148</v>
          </cell>
        </row>
        <row r="505">
          <cell r="B505" t="str">
            <v>GLORIAN MARIUS</v>
          </cell>
          <cell r="C505">
            <v>43866</v>
          </cell>
          <cell r="D505" t="str">
            <v>JE</v>
          </cell>
          <cell r="E505" t="str">
            <v>GLORIAN MARIUS</v>
          </cell>
          <cell r="F505" t="str">
            <v>M</v>
          </cell>
          <cell r="G505" t="str">
            <v>ENTENTE SPORTIVE ENFANTS DE GAYANT (ESEG) DOUAI</v>
          </cell>
          <cell r="H505">
            <v>40359</v>
          </cell>
          <cell r="I505" t="str">
            <v>Jeune Masculin 9/10 ans</v>
          </cell>
          <cell r="J505" t="str">
            <v>2020</v>
          </cell>
          <cell r="K505" t="str">
            <v>05999121006</v>
          </cell>
        </row>
        <row r="506">
          <cell r="B506" t="str">
            <v>GOCHON AXEL</v>
          </cell>
          <cell r="C506">
            <v>43866</v>
          </cell>
          <cell r="D506" t="str">
            <v>JE</v>
          </cell>
          <cell r="E506" t="str">
            <v>GOCHON AXEL</v>
          </cell>
          <cell r="F506" t="str">
            <v>M</v>
          </cell>
          <cell r="G506" t="str">
            <v>VELO CLUB ROUBAIX</v>
          </cell>
          <cell r="H506">
            <v>40311</v>
          </cell>
          <cell r="I506" t="str">
            <v>Jeune Masculin 9/10 ans</v>
          </cell>
          <cell r="J506" t="str">
            <v>2020</v>
          </cell>
          <cell r="K506" t="str">
            <v>05999107300</v>
          </cell>
        </row>
        <row r="507">
          <cell r="B507" t="str">
            <v>GOCHON VALENTIN</v>
          </cell>
          <cell r="C507">
            <v>43866</v>
          </cell>
          <cell r="D507" t="str">
            <v>JE</v>
          </cell>
          <cell r="E507" t="str">
            <v>GOCHON VALENTIN</v>
          </cell>
          <cell r="F507" t="str">
            <v>M</v>
          </cell>
          <cell r="G507" t="str">
            <v>VELO CLUB ROUBAIX</v>
          </cell>
          <cell r="H507">
            <v>39044</v>
          </cell>
          <cell r="I507" t="str">
            <v>Jeune Masculin 13/14 ans</v>
          </cell>
          <cell r="J507" t="str">
            <v>2020</v>
          </cell>
          <cell r="K507" t="str">
            <v>05999107301</v>
          </cell>
        </row>
        <row r="508">
          <cell r="B508" t="str">
            <v>GODART EDDY</v>
          </cell>
          <cell r="C508">
            <v>43846</v>
          </cell>
          <cell r="D508" t="str">
            <v>3</v>
          </cell>
          <cell r="E508" t="str">
            <v>GODART EDDY</v>
          </cell>
          <cell r="F508" t="str">
            <v>M</v>
          </cell>
          <cell r="G508" t="str">
            <v>AMICALE LAIQUE SPORTIVE  ROEULX</v>
          </cell>
          <cell r="H508">
            <v>30526</v>
          </cell>
          <cell r="I508" t="str">
            <v>Adulte Masculin 30/39 ans</v>
          </cell>
          <cell r="J508" t="str">
            <v>2020</v>
          </cell>
          <cell r="K508" t="str">
            <v>05994058138</v>
          </cell>
        </row>
        <row r="509">
          <cell r="B509" t="str">
            <v>GOLINVAL LUCAS</v>
          </cell>
          <cell r="C509">
            <v>43857</v>
          </cell>
          <cell r="D509" t="str">
            <v>3</v>
          </cell>
          <cell r="E509" t="str">
            <v>GOLINVAL LUCAS</v>
          </cell>
          <cell r="F509" t="str">
            <v>M</v>
          </cell>
          <cell r="G509" t="str">
            <v>UNION SPORTIVE VALENCIENNES MARLY</v>
          </cell>
          <cell r="H509">
            <v>37167</v>
          </cell>
          <cell r="I509" t="str">
            <v>Adulte Masculin 17/19 ans</v>
          </cell>
          <cell r="J509" t="str">
            <v>2020</v>
          </cell>
          <cell r="K509" t="str">
            <v>05999111761</v>
          </cell>
        </row>
        <row r="510">
          <cell r="B510" t="str">
            <v>GORDONS DIDIER</v>
          </cell>
          <cell r="C510">
            <v>43886</v>
          </cell>
          <cell r="D510" t="str">
            <v>2</v>
          </cell>
          <cell r="E510" t="str">
            <v>GORDONS DIDIER</v>
          </cell>
          <cell r="F510" t="str">
            <v>M</v>
          </cell>
          <cell r="G510" t="str">
            <v>EQUIPE CYCLISTE HUMMING RACING VILLERS POL</v>
          </cell>
          <cell r="H510">
            <v>23878</v>
          </cell>
          <cell r="I510" t="str">
            <v>Adulte Masculin 50/59 ans</v>
          </cell>
          <cell r="J510" t="str">
            <v>2020</v>
          </cell>
          <cell r="K510" t="str">
            <v>05996217377</v>
          </cell>
        </row>
        <row r="511">
          <cell r="B511" t="str">
            <v>GOSTIAU GABRIEL</v>
          </cell>
          <cell r="C511">
            <v>43843</v>
          </cell>
          <cell r="D511" t="str">
            <v>4-A</v>
          </cell>
          <cell r="E511" t="str">
            <v>GOSTIAU GABRIEL</v>
          </cell>
          <cell r="F511" t="str">
            <v>M</v>
          </cell>
          <cell r="G511" t="str">
            <v>VELO CLUB DE L'ESCAUT ANZIN</v>
          </cell>
          <cell r="H511">
            <v>26868</v>
          </cell>
          <cell r="I511" t="str">
            <v>Adulte Masculin 40/49 ans</v>
          </cell>
          <cell r="J511" t="str">
            <v>2020</v>
          </cell>
          <cell r="K511" t="str">
            <v>05999083110</v>
          </cell>
        </row>
        <row r="512">
          <cell r="B512" t="str">
            <v>GOUGE JULIE</v>
          </cell>
          <cell r="C512">
            <v>43857</v>
          </cell>
          <cell r="D512" t="str">
            <v>JE</v>
          </cell>
          <cell r="E512" t="str">
            <v>GOUGE JULIE</v>
          </cell>
          <cell r="F512" t="str">
            <v>F</v>
          </cell>
          <cell r="G512" t="str">
            <v>VELO CLUB UNION HALLUIN</v>
          </cell>
          <cell r="H512">
            <v>39374</v>
          </cell>
          <cell r="I512" t="str">
            <v>Jeune Féminin 13/14 ans</v>
          </cell>
          <cell r="J512" t="str">
            <v>2020</v>
          </cell>
          <cell r="K512" t="str">
            <v>05999079832</v>
          </cell>
        </row>
        <row r="513">
          <cell r="B513" t="str">
            <v>GOUGE LAURYNE</v>
          </cell>
          <cell r="C513">
            <v>43857</v>
          </cell>
          <cell r="D513" t="str">
            <v>JE</v>
          </cell>
          <cell r="E513" t="str">
            <v>GOUGE LAURYNE</v>
          </cell>
          <cell r="F513" t="str">
            <v>F</v>
          </cell>
          <cell r="G513" t="str">
            <v>VELO CLUB UNION HALLUIN</v>
          </cell>
          <cell r="H513">
            <v>39374</v>
          </cell>
          <cell r="I513" t="str">
            <v>Jeune Féminin 13/14 ans</v>
          </cell>
          <cell r="J513" t="str">
            <v>2020</v>
          </cell>
          <cell r="K513" t="str">
            <v>05999079833</v>
          </cell>
        </row>
        <row r="514">
          <cell r="B514" t="str">
            <v>GOUNINE ANNABELLE</v>
          </cell>
          <cell r="C514">
            <v>43866</v>
          </cell>
          <cell r="D514" t="str">
            <v>FE</v>
          </cell>
          <cell r="E514" t="str">
            <v>GOUNINE ANNABELLE</v>
          </cell>
          <cell r="F514" t="str">
            <v>F</v>
          </cell>
          <cell r="G514" t="str">
            <v>TEAM DECOPUB PROVILLE</v>
          </cell>
          <cell r="H514">
            <v>29406</v>
          </cell>
          <cell r="I514" t="str">
            <v>Adulte Féminin 40 ans et plus</v>
          </cell>
          <cell r="J514" t="str">
            <v>2020</v>
          </cell>
          <cell r="K514" t="str">
            <v>05999117334</v>
          </cell>
        </row>
        <row r="515">
          <cell r="B515" t="str">
            <v>GOUTEAU FREDERIC</v>
          </cell>
          <cell r="C515">
            <v>43879</v>
          </cell>
          <cell r="D515" t="str">
            <v>1</v>
          </cell>
          <cell r="E515" t="str">
            <v>GOUTEAU FREDERIC</v>
          </cell>
          <cell r="F515" t="str">
            <v>M</v>
          </cell>
          <cell r="G515" t="str">
            <v>U.C. CAPELLOISE FOURMIES</v>
          </cell>
          <cell r="H515">
            <v>26180</v>
          </cell>
          <cell r="I515" t="str">
            <v>Adulte Masculin 40/49 ans</v>
          </cell>
          <cell r="J515" t="str">
            <v>2020</v>
          </cell>
          <cell r="K515" t="str">
            <v>05999062801</v>
          </cell>
        </row>
        <row r="516">
          <cell r="B516" t="str">
            <v>GRARD HUGO</v>
          </cell>
          <cell r="C516">
            <v>43835</v>
          </cell>
          <cell r="D516" t="str">
            <v>JE</v>
          </cell>
          <cell r="E516" t="str">
            <v>GRARD HUGO</v>
          </cell>
          <cell r="F516" t="str">
            <v>M</v>
          </cell>
          <cell r="G516" t="str">
            <v>CYCLO CLUB ORCHIES</v>
          </cell>
          <cell r="H516">
            <v>38258</v>
          </cell>
          <cell r="I516" t="str">
            <v>Jeune Masculin 15/16 ans</v>
          </cell>
          <cell r="J516" t="str">
            <v>2020</v>
          </cell>
          <cell r="K516" t="str">
            <v>05999012887</v>
          </cell>
        </row>
        <row r="517">
          <cell r="B517" t="str">
            <v>GRARD RODRIGUE</v>
          </cell>
          <cell r="C517">
            <v>43835</v>
          </cell>
          <cell r="D517" t="str">
            <v>3</v>
          </cell>
          <cell r="E517" t="str">
            <v>GRARD RODRIGUE</v>
          </cell>
          <cell r="F517" t="str">
            <v>M</v>
          </cell>
          <cell r="G517" t="str">
            <v>CYCLO CLUB ORCHIES</v>
          </cell>
          <cell r="H517">
            <v>26236</v>
          </cell>
          <cell r="I517" t="str">
            <v>Adulte Masculin 40/49 ans</v>
          </cell>
          <cell r="J517" t="str">
            <v>2020</v>
          </cell>
          <cell r="K517" t="str">
            <v>05996224452</v>
          </cell>
        </row>
        <row r="518">
          <cell r="B518" t="str">
            <v>GRARD THOMAS</v>
          </cell>
          <cell r="C518">
            <v>43835</v>
          </cell>
          <cell r="D518" t="str">
            <v>JE</v>
          </cell>
          <cell r="E518" t="str">
            <v>GRARD THOMAS</v>
          </cell>
          <cell r="F518" t="str">
            <v>M</v>
          </cell>
          <cell r="G518" t="str">
            <v>CYCLO CLUB ORCHIES</v>
          </cell>
          <cell r="H518">
            <v>39345</v>
          </cell>
          <cell r="I518" t="str">
            <v>Jeune Masculin 13/14 ans</v>
          </cell>
          <cell r="J518" t="str">
            <v>2020</v>
          </cell>
          <cell r="K518" t="str">
            <v>05999025860</v>
          </cell>
        </row>
        <row r="519">
          <cell r="B519" t="str">
            <v>GRAUX ERIC</v>
          </cell>
          <cell r="C519">
            <v>44028</v>
          </cell>
          <cell r="D519" t="str">
            <v>3</v>
          </cell>
          <cell r="E519" t="str">
            <v>GRAUX ERIC</v>
          </cell>
          <cell r="F519" t="str">
            <v>M</v>
          </cell>
          <cell r="G519" t="str">
            <v>CAMPHIN EN CAREMBAULT CYCLING TEAM</v>
          </cell>
          <cell r="H519">
            <v>26655</v>
          </cell>
          <cell r="I519" t="str">
            <v>Adulte Masculin 40/49 ans</v>
          </cell>
          <cell r="J519" t="str">
            <v>2020</v>
          </cell>
          <cell r="K519" t="str">
            <v>05999098170</v>
          </cell>
        </row>
        <row r="520">
          <cell r="B520" t="str">
            <v>GRAUX ZELIE</v>
          </cell>
          <cell r="C520">
            <v>44028</v>
          </cell>
          <cell r="D520" t="str">
            <v>JE</v>
          </cell>
          <cell r="E520" t="str">
            <v>GRAUX ZELIE</v>
          </cell>
          <cell r="F520" t="str">
            <v>F</v>
          </cell>
          <cell r="G520" t="str">
            <v>CAMPHIN EN CAREMBAULT CYCLING TEAM</v>
          </cell>
          <cell r="H520">
            <v>38032</v>
          </cell>
          <cell r="I520" t="str">
            <v>Jeune Féminin 15/16 ans</v>
          </cell>
          <cell r="J520" t="str">
            <v>2020</v>
          </cell>
          <cell r="K520" t="str">
            <v>05999098171</v>
          </cell>
        </row>
        <row r="521">
          <cell r="B521" t="str">
            <v>GRAVE PAUL</v>
          </cell>
          <cell r="C521">
            <v>43870</v>
          </cell>
          <cell r="D521" t="str">
            <v>2</v>
          </cell>
          <cell r="E521" t="str">
            <v>GRAVE PAUL</v>
          </cell>
          <cell r="F521" t="str">
            <v>M</v>
          </cell>
          <cell r="G521" t="str">
            <v>CLUB CYCLISTE VERLINGHEM</v>
          </cell>
          <cell r="H521">
            <v>30767</v>
          </cell>
          <cell r="I521" t="str">
            <v>Adulte Masculin 30/39 ans</v>
          </cell>
          <cell r="J521" t="str">
            <v>2020</v>
          </cell>
          <cell r="K521" t="str">
            <v>05999023769</v>
          </cell>
        </row>
        <row r="522">
          <cell r="B522" t="str">
            <v>GRAVE SAMY</v>
          </cell>
          <cell r="C522">
            <v>43844</v>
          </cell>
          <cell r="D522" t="str">
            <v>2</v>
          </cell>
          <cell r="E522" t="str">
            <v>GRAVE SAMY</v>
          </cell>
          <cell r="F522" t="str">
            <v>M</v>
          </cell>
          <cell r="G522" t="str">
            <v>ESPOIR CYCLISTE  WAMBRECHIES MARQUETTE</v>
          </cell>
          <cell r="H522">
            <v>35001</v>
          </cell>
          <cell r="I522" t="str">
            <v>Adulte Masculin 20/29 ans</v>
          </cell>
          <cell r="J522" t="str">
            <v>2020</v>
          </cell>
          <cell r="K522" t="str">
            <v>05999057244</v>
          </cell>
        </row>
        <row r="523">
          <cell r="B523" t="str">
            <v>GREGOIRE LUCAS</v>
          </cell>
          <cell r="C523">
            <v>43843</v>
          </cell>
          <cell r="D523" t="str">
            <v>JE</v>
          </cell>
          <cell r="E523" t="str">
            <v>GREGOIRE LUCAS</v>
          </cell>
          <cell r="F523" t="str">
            <v>M</v>
          </cell>
          <cell r="G523" t="str">
            <v>ETOILE CYCLISTE FEIGNIES</v>
          </cell>
          <cell r="H523">
            <v>38776</v>
          </cell>
          <cell r="I523" t="str">
            <v>Jeune Masculin 13/14 ans</v>
          </cell>
          <cell r="J523" t="str">
            <v>2020</v>
          </cell>
          <cell r="K523" t="str">
            <v>05999028478</v>
          </cell>
        </row>
        <row r="524">
          <cell r="B524" t="str">
            <v>GREGOIRE NOA</v>
          </cell>
          <cell r="C524">
            <v>43843</v>
          </cell>
          <cell r="D524" t="str">
            <v>JE</v>
          </cell>
          <cell r="E524" t="str">
            <v>GREGOIRE NOA</v>
          </cell>
          <cell r="F524" t="str">
            <v>M</v>
          </cell>
          <cell r="G524" t="str">
            <v>ETOILE CYCLISTE FEIGNIES</v>
          </cell>
          <cell r="H524">
            <v>40254</v>
          </cell>
          <cell r="I524" t="str">
            <v>Jeune Masculin 9/10 ans</v>
          </cell>
          <cell r="J524" t="str">
            <v>2020</v>
          </cell>
          <cell r="K524" t="str">
            <v>05999082641</v>
          </cell>
        </row>
        <row r="525">
          <cell r="B525" t="str">
            <v>GREGOIRE SACHA</v>
          </cell>
          <cell r="C525">
            <v>43843</v>
          </cell>
          <cell r="D525" t="str">
            <v>JE</v>
          </cell>
          <cell r="E525" t="str">
            <v>GREGOIRE SACHA</v>
          </cell>
          <cell r="F525" t="str">
            <v>M</v>
          </cell>
          <cell r="G525" t="str">
            <v>ETOILE CYCLISTE FEIGNIES</v>
          </cell>
          <cell r="H525">
            <v>41587</v>
          </cell>
          <cell r="I525" t="str">
            <v>Jeune Masculin 7/8 ans</v>
          </cell>
          <cell r="J525" t="str">
            <v>2020</v>
          </cell>
          <cell r="K525" t="str">
            <v>05999119883</v>
          </cell>
        </row>
        <row r="526">
          <cell r="B526" t="str">
            <v>GRENIER VIVIEN</v>
          </cell>
          <cell r="C526">
            <v>43843</v>
          </cell>
          <cell r="D526" t="str">
            <v>3</v>
          </cell>
          <cell r="E526" t="str">
            <v>GRENIER VIVIEN</v>
          </cell>
          <cell r="F526" t="str">
            <v>M</v>
          </cell>
          <cell r="G526" t="str">
            <v>ASSOCIATION CYCLISTE DE CUINCY</v>
          </cell>
          <cell r="H526">
            <v>30735</v>
          </cell>
          <cell r="I526" t="str">
            <v>Adulte Masculin 30/39 ans</v>
          </cell>
          <cell r="J526" t="str">
            <v>2020</v>
          </cell>
          <cell r="K526" t="str">
            <v>05999112314</v>
          </cell>
        </row>
        <row r="527">
          <cell r="B527" t="str">
            <v>GRICOURT ALAIN</v>
          </cell>
          <cell r="C527">
            <v>43849</v>
          </cell>
          <cell r="D527" t="str">
            <v>3</v>
          </cell>
          <cell r="E527" t="str">
            <v>GRICOURT ALAIN</v>
          </cell>
          <cell r="F527" t="str">
            <v>M</v>
          </cell>
          <cell r="G527" t="str">
            <v>UNION VELOCIPEDIQUE FOURMISIENNE</v>
          </cell>
          <cell r="H527">
            <v>21598</v>
          </cell>
          <cell r="I527" t="str">
            <v>Adulte Masculin 60 ans et plus</v>
          </cell>
          <cell r="J527" t="str">
            <v>2020</v>
          </cell>
          <cell r="K527" t="str">
            <v>05994063636</v>
          </cell>
        </row>
        <row r="528">
          <cell r="B528" t="str">
            <v>GRIMONPREZ LAURENT</v>
          </cell>
          <cell r="C528">
            <v>43843</v>
          </cell>
          <cell r="D528" t="str">
            <v>2</v>
          </cell>
          <cell r="E528" t="str">
            <v>GRIMONPREZ LAURENT</v>
          </cell>
          <cell r="F528" t="str">
            <v>M</v>
          </cell>
          <cell r="G528" t="str">
            <v>LINSELLES CYCLISME</v>
          </cell>
          <cell r="H528">
            <v>25815</v>
          </cell>
          <cell r="I528" t="str">
            <v>Adulte Masculin 50/59 ans</v>
          </cell>
          <cell r="J528" t="str">
            <v>2020</v>
          </cell>
          <cell r="K528" t="str">
            <v>05999029990</v>
          </cell>
        </row>
        <row r="529">
          <cell r="B529" t="str">
            <v>GRIMONPREZ QUENTIN</v>
          </cell>
          <cell r="C529">
            <v>43835</v>
          </cell>
          <cell r="D529" t="str">
            <v>3</v>
          </cell>
          <cell r="E529" t="str">
            <v>GRIMONPREZ QUENTIN</v>
          </cell>
          <cell r="F529" t="str">
            <v>M</v>
          </cell>
          <cell r="G529" t="str">
            <v>CYCLO CLUB ORCHIES</v>
          </cell>
          <cell r="H529">
            <v>36207</v>
          </cell>
          <cell r="I529" t="str">
            <v>Adulte Masculin 20/29 ans</v>
          </cell>
          <cell r="J529" t="str">
            <v>2020</v>
          </cell>
          <cell r="K529" t="str">
            <v>05999019578</v>
          </cell>
        </row>
        <row r="530">
          <cell r="B530" t="str">
            <v>GRISEZ ROMAIN</v>
          </cell>
          <cell r="C530">
            <v>43844</v>
          </cell>
          <cell r="D530" t="str">
            <v>3</v>
          </cell>
          <cell r="E530" t="str">
            <v>GRISEZ ROMAIN</v>
          </cell>
          <cell r="F530" t="str">
            <v>M</v>
          </cell>
          <cell r="G530" t="str">
            <v>ESPOIR CYCLISTE  WAMBRECHIES MARQUETTE</v>
          </cell>
          <cell r="H530">
            <v>37760</v>
          </cell>
          <cell r="I530" t="str">
            <v>Adulte Masculin 17/19 ans</v>
          </cell>
          <cell r="J530" t="str">
            <v>2020</v>
          </cell>
          <cell r="K530" t="str">
            <v>05999112667</v>
          </cell>
        </row>
        <row r="531">
          <cell r="B531" t="str">
            <v>GRODZKI PASCAL</v>
          </cell>
          <cell r="C531">
            <v>43879</v>
          </cell>
          <cell r="D531" t="str">
            <v>4-A</v>
          </cell>
          <cell r="E531" t="str">
            <v>GRODZKI PASCAL</v>
          </cell>
          <cell r="F531" t="str">
            <v>M</v>
          </cell>
          <cell r="G531" t="str">
            <v>U.C. CAPELLOISE FOURMIES</v>
          </cell>
          <cell r="H531">
            <v>23117</v>
          </cell>
          <cell r="I531" t="str">
            <v>Adulte Masculin 50/59 ans</v>
          </cell>
          <cell r="J531" t="str">
            <v>2020</v>
          </cell>
          <cell r="K531" t="str">
            <v>05999026800</v>
          </cell>
        </row>
        <row r="532">
          <cell r="B532" t="str">
            <v>GROSSEMY GREGORY</v>
          </cell>
          <cell r="C532">
            <v>43893</v>
          </cell>
          <cell r="D532" t="str">
            <v>1</v>
          </cell>
          <cell r="E532" t="str">
            <v>GROSSEMY GREGORY</v>
          </cell>
          <cell r="F532" t="str">
            <v>M</v>
          </cell>
          <cell r="G532" t="str">
            <v>ETOILE CYCLISTE FEIGNIES</v>
          </cell>
          <cell r="H532">
            <v>36783</v>
          </cell>
          <cell r="I532" t="str">
            <v>Adulte Masculin 20/29 ans</v>
          </cell>
          <cell r="J532" t="str">
            <v>2020</v>
          </cell>
          <cell r="K532" t="str">
            <v>05999023522</v>
          </cell>
        </row>
        <row r="533">
          <cell r="B533" t="str">
            <v>GROSSEMY MICKAËL</v>
          </cell>
          <cell r="C533">
            <v>43843</v>
          </cell>
          <cell r="D533" t="str">
            <v>3</v>
          </cell>
          <cell r="E533" t="str">
            <v>GROSSEMY MICKAËL</v>
          </cell>
          <cell r="F533" t="str">
            <v>M</v>
          </cell>
          <cell r="G533" t="str">
            <v>ETOILE CYCLISTE FEIGNIES</v>
          </cell>
          <cell r="H533">
            <v>26933</v>
          </cell>
          <cell r="I533" t="str">
            <v>Adulte Masculin 40/49 ans</v>
          </cell>
          <cell r="J533" t="str">
            <v>2020</v>
          </cell>
          <cell r="K533" t="str">
            <v>05999023523</v>
          </cell>
        </row>
        <row r="534">
          <cell r="B534" t="str">
            <v>GROSSI REMY</v>
          </cell>
          <cell r="C534">
            <v>43843</v>
          </cell>
          <cell r="D534" t="str">
            <v>2</v>
          </cell>
          <cell r="E534" t="str">
            <v>GROSSI REMY</v>
          </cell>
          <cell r="F534" t="str">
            <v>M</v>
          </cell>
          <cell r="G534" t="str">
            <v>CYCLO CLUB WAVRIN</v>
          </cell>
          <cell r="H534">
            <v>34562</v>
          </cell>
          <cell r="I534" t="str">
            <v>Adulte Masculin 20/29 ans</v>
          </cell>
          <cell r="J534" t="str">
            <v>2020</v>
          </cell>
          <cell r="K534" t="str">
            <v>05999105856</v>
          </cell>
        </row>
        <row r="535">
          <cell r="B535" t="str">
            <v>GUENARD LUDOVIC</v>
          </cell>
          <cell r="C535">
            <v>43857</v>
          </cell>
          <cell r="D535" t="str">
            <v>3</v>
          </cell>
          <cell r="E535" t="str">
            <v>GUENARD LUDOVIC</v>
          </cell>
          <cell r="F535" t="str">
            <v>M</v>
          </cell>
          <cell r="G535" t="str">
            <v>CYCLO CLUB ORCHIES</v>
          </cell>
          <cell r="H535">
            <v>26836</v>
          </cell>
          <cell r="I535" t="str">
            <v>Adulte Masculin 40/49 ans</v>
          </cell>
          <cell r="J535" t="str">
            <v>2020</v>
          </cell>
          <cell r="K535" t="str">
            <v>05999022728</v>
          </cell>
        </row>
        <row r="536">
          <cell r="B536" t="str">
            <v>GUIBERT BAPTISTE</v>
          </cell>
          <cell r="C536">
            <v>43890</v>
          </cell>
          <cell r="D536" t="str">
            <v>3</v>
          </cell>
          <cell r="E536" t="str">
            <v>GUIBERT BAPTISTE</v>
          </cell>
          <cell r="F536" t="str">
            <v>M</v>
          </cell>
          <cell r="G536" t="str">
            <v>ENTENTE CYCLISTE FACHES-THUMESNIL RONCHIN</v>
          </cell>
          <cell r="H536">
            <v>37490</v>
          </cell>
          <cell r="I536" t="str">
            <v>Adulte Masculin 17/19 ans</v>
          </cell>
          <cell r="J536" t="str">
            <v>2020</v>
          </cell>
          <cell r="K536" t="str">
            <v>05999084939</v>
          </cell>
        </row>
        <row r="537">
          <cell r="B537" t="str">
            <v>GUILAIN YONI</v>
          </cell>
          <cell r="C537">
            <v>43857</v>
          </cell>
          <cell r="D537" t="str">
            <v>JE</v>
          </cell>
          <cell r="E537" t="str">
            <v>GUILAIN YONI</v>
          </cell>
          <cell r="F537" t="str">
            <v>M</v>
          </cell>
          <cell r="G537" t="str">
            <v>ENTENTE SPORTIVE ENFANTS DE GAYANT (ESEG) DOUAI</v>
          </cell>
          <cell r="H537">
            <v>39415</v>
          </cell>
          <cell r="I537" t="str">
            <v>Jeune Masculin 13/14 ans</v>
          </cell>
          <cell r="J537" t="str">
            <v>2020</v>
          </cell>
          <cell r="K537" t="str">
            <v>05999108408</v>
          </cell>
        </row>
        <row r="538">
          <cell r="B538" t="str">
            <v>GUISLAIN NICOLAS</v>
          </cell>
          <cell r="C538">
            <v>43835</v>
          </cell>
          <cell r="D538" t="str">
            <v>4-A</v>
          </cell>
          <cell r="E538" t="str">
            <v>GUISLAIN NICOLAS</v>
          </cell>
          <cell r="F538" t="str">
            <v>M</v>
          </cell>
          <cell r="G538" t="str">
            <v>AMICALE LAIQUE SPORTIVE  ROEULX</v>
          </cell>
          <cell r="H538">
            <v>24917</v>
          </cell>
          <cell r="I538" t="str">
            <v>Adulte Masculin 50/59 ans</v>
          </cell>
          <cell r="J538" t="str">
            <v>2020</v>
          </cell>
          <cell r="K538" t="str">
            <v>05996222310</v>
          </cell>
        </row>
        <row r="539">
          <cell r="B539" t="str">
            <v>GUSTAVE DIMITRI</v>
          </cell>
          <cell r="C539">
            <v>43879</v>
          </cell>
          <cell r="D539" t="str">
            <v>3</v>
          </cell>
          <cell r="E539" t="str">
            <v>GUSTAVE DIMITRI</v>
          </cell>
          <cell r="F539" t="str">
            <v>M</v>
          </cell>
          <cell r="G539" t="str">
            <v>ESPOIR CYCLISTE  WAMBRECHIES MARQUETTE</v>
          </cell>
          <cell r="H539">
            <v>32674</v>
          </cell>
          <cell r="I539" t="str">
            <v>Adulte Masculin 30/39 ans</v>
          </cell>
          <cell r="J539" t="str">
            <v>2020</v>
          </cell>
          <cell r="K539" t="str">
            <v>05999122173</v>
          </cell>
        </row>
        <row r="540">
          <cell r="B540" t="str">
            <v>GUYOT CHRISTOPHE</v>
          </cell>
          <cell r="C540">
            <v>43866</v>
          </cell>
          <cell r="D540" t="str">
            <v>3</v>
          </cell>
          <cell r="E540" t="str">
            <v>GUYOT CHRISTOPHE</v>
          </cell>
          <cell r="F540" t="str">
            <v>M</v>
          </cell>
          <cell r="G540" t="str">
            <v>TEAM BOUSIES</v>
          </cell>
          <cell r="H540">
            <v>27087</v>
          </cell>
          <cell r="I540" t="str">
            <v>Adulte Masculin 40/49 ans</v>
          </cell>
          <cell r="J540" t="str">
            <v>2020</v>
          </cell>
          <cell r="K540" t="str">
            <v>05999117337</v>
          </cell>
        </row>
        <row r="541">
          <cell r="B541" t="str">
            <v>HAGAREL ALEXANDRE</v>
          </cell>
          <cell r="C541">
            <v>43886</v>
          </cell>
          <cell r="D541" t="str">
            <v>2</v>
          </cell>
          <cell r="E541" t="str">
            <v>HAGAREL ALEXANDRE</v>
          </cell>
          <cell r="F541" t="str">
            <v>M</v>
          </cell>
          <cell r="G541" t="str">
            <v>EQUIPE CYCLISTE HUMMING RACING VILLERS POL</v>
          </cell>
          <cell r="H541">
            <v>33318</v>
          </cell>
          <cell r="I541" t="str">
            <v>Adulte Masculin 20/29 ans</v>
          </cell>
          <cell r="J541" t="str">
            <v>2020</v>
          </cell>
          <cell r="K541" t="str">
            <v>05994058836</v>
          </cell>
        </row>
        <row r="542">
          <cell r="B542" t="str">
            <v>HAJAER EDGARD</v>
          </cell>
          <cell r="C542">
            <v>43865</v>
          </cell>
          <cell r="D542" t="str">
            <v>2</v>
          </cell>
          <cell r="E542" t="str">
            <v>HAJAER EDGARD</v>
          </cell>
          <cell r="F542" t="str">
            <v>M</v>
          </cell>
          <cell r="G542" t="str">
            <v>LA PEDALE MADELEINOISE</v>
          </cell>
          <cell r="H542">
            <v>37182</v>
          </cell>
          <cell r="I542" t="str">
            <v>Adulte Masculin 17/19 ans</v>
          </cell>
          <cell r="J542" t="str">
            <v>2020</v>
          </cell>
          <cell r="K542" t="str">
            <v>05999109590</v>
          </cell>
        </row>
        <row r="543">
          <cell r="B543" t="str">
            <v>HALLEMAN KENY</v>
          </cell>
          <cell r="C543">
            <v>43870</v>
          </cell>
          <cell r="D543" t="str">
            <v>JE</v>
          </cell>
          <cell r="E543" t="str">
            <v>HALLEMAN KENY</v>
          </cell>
          <cell r="F543" t="str">
            <v>M</v>
          </cell>
          <cell r="G543" t="str">
            <v>VELO CLUB DE L'ESCAUT ANZIN</v>
          </cell>
          <cell r="H543">
            <v>37998</v>
          </cell>
          <cell r="I543" t="str">
            <v>Jeune Masculin 15/16 ans</v>
          </cell>
          <cell r="J543" t="str">
            <v>2020</v>
          </cell>
          <cell r="K543" t="str">
            <v>05999092696</v>
          </cell>
        </row>
        <row r="544">
          <cell r="B544" t="str">
            <v>HANNIER PATRICK</v>
          </cell>
          <cell r="C544">
            <v>43890</v>
          </cell>
          <cell r="D544" t="str">
            <v>4-A</v>
          </cell>
          <cell r="E544" t="str">
            <v>HANNIER PATRICK</v>
          </cell>
          <cell r="F544" t="str">
            <v>M</v>
          </cell>
          <cell r="G544" t="str">
            <v>VELO CLUB HORNAING</v>
          </cell>
          <cell r="H544">
            <v>21492</v>
          </cell>
          <cell r="I544" t="str">
            <v>Adulte Masculin 60 ans et plus</v>
          </cell>
          <cell r="J544" t="str">
            <v>2020</v>
          </cell>
          <cell r="K544" t="str">
            <v>05999093831</v>
          </cell>
        </row>
        <row r="545">
          <cell r="B545" t="str">
            <v>HANOT DAVID</v>
          </cell>
          <cell r="C545">
            <v>43843</v>
          </cell>
          <cell r="D545" t="str">
            <v>3</v>
          </cell>
          <cell r="E545" t="str">
            <v>HANOT DAVID</v>
          </cell>
          <cell r="F545" t="str">
            <v>M</v>
          </cell>
          <cell r="G545" t="str">
            <v>CYCLO CLUB WAVRIN</v>
          </cell>
          <cell r="H545">
            <v>29295</v>
          </cell>
          <cell r="I545" t="str">
            <v>Adulte Masculin 40/49 ans</v>
          </cell>
          <cell r="J545" t="str">
            <v>2020</v>
          </cell>
          <cell r="K545" t="str">
            <v>05996218737</v>
          </cell>
        </row>
        <row r="546">
          <cell r="B546" t="str">
            <v>HANQUET JEAN CLAUDE</v>
          </cell>
          <cell r="C546">
            <v>43843</v>
          </cell>
          <cell r="D546" t="str">
            <v>4-B</v>
          </cell>
          <cell r="E546" t="str">
            <v>HANQUET JEAN CLAUDE</v>
          </cell>
          <cell r="F546" t="str">
            <v>M</v>
          </cell>
          <cell r="G546" t="str">
            <v>UNION SPORTIVE SAINT ANDRE</v>
          </cell>
          <cell r="H546">
            <v>16501</v>
          </cell>
          <cell r="I546" t="str">
            <v>Adulte Masculin 60 ans et plus</v>
          </cell>
          <cell r="J546" t="str">
            <v>2020</v>
          </cell>
          <cell r="K546" t="str">
            <v>05999084974</v>
          </cell>
        </row>
        <row r="547">
          <cell r="B547" t="str">
            <v>HANQUET SANDRO</v>
          </cell>
          <cell r="C547">
            <v>43843</v>
          </cell>
          <cell r="D547" t="str">
            <v>3</v>
          </cell>
          <cell r="E547" t="str">
            <v>HANQUET SANDRO</v>
          </cell>
          <cell r="F547" t="str">
            <v>M</v>
          </cell>
          <cell r="G547" t="str">
            <v>UNION SPORTIVE SAINT ANDRE</v>
          </cell>
          <cell r="H547">
            <v>25641</v>
          </cell>
          <cell r="I547" t="str">
            <v>Adulte Masculin 50/59 ans</v>
          </cell>
          <cell r="J547" t="str">
            <v>2020</v>
          </cell>
          <cell r="K547" t="str">
            <v>05966529642</v>
          </cell>
        </row>
        <row r="548">
          <cell r="B548" t="str">
            <v>HARDI LEANA</v>
          </cell>
          <cell r="C548">
            <v>43857</v>
          </cell>
          <cell r="D548" t="str">
            <v>JE</v>
          </cell>
          <cell r="E548" t="str">
            <v>HARDI LEANA</v>
          </cell>
          <cell r="F548" t="str">
            <v>F</v>
          </cell>
          <cell r="G548" t="str">
            <v>GAZ ELEC CLUB DE DOUAI</v>
          </cell>
          <cell r="H548">
            <v>41577</v>
          </cell>
          <cell r="I548"/>
          <cell r="J548" t="str">
            <v>2020</v>
          </cell>
          <cell r="K548" t="str">
            <v>05999114015</v>
          </cell>
        </row>
        <row r="549">
          <cell r="B549" t="str">
            <v>HAUSEMONT BRUNO</v>
          </cell>
          <cell r="C549">
            <v>43884</v>
          </cell>
          <cell r="D549" t="str">
            <v>3</v>
          </cell>
          <cell r="E549" t="str">
            <v>HAUSEMONT BRUNO</v>
          </cell>
          <cell r="F549" t="str">
            <v>M</v>
          </cell>
          <cell r="G549" t="str">
            <v>U.C. CAPELLOISE FOURMIES</v>
          </cell>
          <cell r="H549">
            <v>26998</v>
          </cell>
          <cell r="I549" t="str">
            <v>Adulte Masculin 40/49 ans</v>
          </cell>
          <cell r="J549" t="str">
            <v>2020</v>
          </cell>
          <cell r="K549" t="str">
            <v>05999094081</v>
          </cell>
        </row>
        <row r="550">
          <cell r="B550" t="str">
            <v>HAUSSIN ELIOT</v>
          </cell>
          <cell r="C550">
            <v>43846</v>
          </cell>
          <cell r="D550" t="str">
            <v>JE</v>
          </cell>
          <cell r="E550" t="str">
            <v>HAUSSIN ELIOT</v>
          </cell>
          <cell r="F550" t="str">
            <v>M</v>
          </cell>
          <cell r="G550" t="str">
            <v>VELO SPRINT DE L'OSTREVENT - AUBERCHICOURT</v>
          </cell>
          <cell r="H550">
            <v>39893</v>
          </cell>
          <cell r="I550" t="str">
            <v>Jeune Masculin 11/12 ans</v>
          </cell>
          <cell r="J550" t="str">
            <v>2020</v>
          </cell>
          <cell r="K550" t="str">
            <v>05999091745</v>
          </cell>
        </row>
        <row r="551">
          <cell r="B551" t="str">
            <v>HAUTEM GERY</v>
          </cell>
          <cell r="C551">
            <v>43843</v>
          </cell>
          <cell r="D551" t="str">
            <v>3</v>
          </cell>
          <cell r="E551" t="str">
            <v>HAUTEM GERY</v>
          </cell>
          <cell r="F551" t="str">
            <v>M</v>
          </cell>
          <cell r="G551" t="str">
            <v>UNION SPORTIVE SAINT ANDRE</v>
          </cell>
          <cell r="H551">
            <v>22395</v>
          </cell>
          <cell r="I551" t="str">
            <v>Adulte Masculin 50/59 ans</v>
          </cell>
          <cell r="J551" t="str">
            <v>2020</v>
          </cell>
          <cell r="K551" t="str">
            <v>05999070856</v>
          </cell>
        </row>
        <row r="552">
          <cell r="B552" t="str">
            <v>HAVET SEBASTIEN</v>
          </cell>
          <cell r="C552">
            <v>43867</v>
          </cell>
          <cell r="D552" t="str">
            <v>1</v>
          </cell>
          <cell r="E552" t="str">
            <v>HAVET SEBASTIEN</v>
          </cell>
          <cell r="F552" t="str">
            <v>M</v>
          </cell>
          <cell r="G552" t="str">
            <v>GAZ ELEC CLUB DE DOUAI</v>
          </cell>
          <cell r="H552">
            <v>31493</v>
          </cell>
          <cell r="I552" t="str">
            <v>Adulte Masculin 30/39 ans</v>
          </cell>
          <cell r="J552" t="str">
            <v>2020</v>
          </cell>
          <cell r="K552" t="str">
            <v>05999066415</v>
          </cell>
        </row>
        <row r="553">
          <cell r="B553" t="str">
            <v>HAVREZ CHRISTINE</v>
          </cell>
          <cell r="C553">
            <v>43857</v>
          </cell>
          <cell r="D553" t="str">
            <v>FE</v>
          </cell>
          <cell r="E553" t="str">
            <v>HAVREZ CHRISTINE</v>
          </cell>
          <cell r="F553" t="str">
            <v>F</v>
          </cell>
          <cell r="G553" t="str">
            <v>TEAM LINK AND RIDE HERIN</v>
          </cell>
          <cell r="H553">
            <v>22959</v>
          </cell>
          <cell r="I553" t="str">
            <v>Adulte Féminin 40 ans et plus</v>
          </cell>
          <cell r="J553" t="str">
            <v>2020</v>
          </cell>
          <cell r="K553" t="str">
            <v>05996219599</v>
          </cell>
        </row>
        <row r="554">
          <cell r="B554" t="str">
            <v>HAVREZ JEAN MARIE</v>
          </cell>
          <cell r="C554">
            <v>43857</v>
          </cell>
          <cell r="D554" t="str">
            <v>4-A</v>
          </cell>
          <cell r="E554" t="str">
            <v>HAVREZ JEAN MARIE</v>
          </cell>
          <cell r="F554" t="str">
            <v>M</v>
          </cell>
          <cell r="G554" t="str">
            <v>TEAM LINK AND RIDE HERIN</v>
          </cell>
          <cell r="H554">
            <v>19938</v>
          </cell>
          <cell r="I554" t="str">
            <v>Adulte Masculin 60 ans et plus</v>
          </cell>
          <cell r="J554" t="str">
            <v>2020</v>
          </cell>
          <cell r="K554" t="str">
            <v>05996215976</v>
          </cell>
        </row>
        <row r="555">
          <cell r="B555" t="str">
            <v>HEBERT PIERRICK</v>
          </cell>
          <cell r="C555">
            <v>43851</v>
          </cell>
          <cell r="D555" t="str">
            <v>2</v>
          </cell>
          <cell r="E555" t="str">
            <v>HEBERT PIERRICK</v>
          </cell>
          <cell r="F555" t="str">
            <v>M</v>
          </cell>
          <cell r="G555" t="str">
            <v>TEAM TOMASINA WAMBRECHIES</v>
          </cell>
          <cell r="H555">
            <v>33309</v>
          </cell>
          <cell r="I555" t="str">
            <v>Adulte Masculin 20/29 ans</v>
          </cell>
          <cell r="J555" t="str">
            <v>2020</v>
          </cell>
          <cell r="K555" t="str">
            <v>05999023575</v>
          </cell>
        </row>
        <row r="556">
          <cell r="B556" t="str">
            <v>HELBICQ ALEXIS</v>
          </cell>
          <cell r="C556">
            <v>43867</v>
          </cell>
          <cell r="D556" t="str">
            <v>JE</v>
          </cell>
          <cell r="E556" t="str">
            <v>HELBICQ ALEXIS</v>
          </cell>
          <cell r="F556" t="str">
            <v>M</v>
          </cell>
          <cell r="G556" t="str">
            <v>GAZ ELEC CLUB DE DOUAI</v>
          </cell>
          <cell r="H556">
            <v>39660</v>
          </cell>
          <cell r="I556" t="str">
            <v>Jeune Masculin 11/12 ans</v>
          </cell>
          <cell r="J556" t="str">
            <v>2020</v>
          </cell>
          <cell r="K556" t="str">
            <v>05999036225</v>
          </cell>
        </row>
        <row r="557">
          <cell r="B557" t="str">
            <v>HELBICQ LAURA</v>
          </cell>
          <cell r="C557">
            <v>43867</v>
          </cell>
          <cell r="D557" t="str">
            <v>JE</v>
          </cell>
          <cell r="E557" t="str">
            <v>HELBICQ LAURA</v>
          </cell>
          <cell r="F557" t="str">
            <v>F</v>
          </cell>
          <cell r="G557" t="str">
            <v>GAZ ELEC CLUB DE DOUAI</v>
          </cell>
          <cell r="H557">
            <v>38899</v>
          </cell>
          <cell r="I557" t="str">
            <v>Jeune Féminin 13/14 ans</v>
          </cell>
          <cell r="J557" t="str">
            <v>2020</v>
          </cell>
          <cell r="K557" t="str">
            <v>05999036237</v>
          </cell>
        </row>
        <row r="558">
          <cell r="B558" t="str">
            <v>HELLE FABRICE</v>
          </cell>
          <cell r="C558">
            <v>43865</v>
          </cell>
          <cell r="D558" t="str">
            <v>2</v>
          </cell>
          <cell r="E558" t="str">
            <v>HELLE FABRICE</v>
          </cell>
          <cell r="F558" t="str">
            <v>M</v>
          </cell>
          <cell r="G558" t="str">
            <v>VELO SPRINT BOUCHAIN</v>
          </cell>
          <cell r="H558">
            <v>25483</v>
          </cell>
          <cell r="I558" t="str">
            <v>Adulte Masculin 50/59 ans</v>
          </cell>
          <cell r="J558" t="str">
            <v>2020</v>
          </cell>
          <cell r="K558" t="str">
            <v>05996222832</v>
          </cell>
        </row>
        <row r="559">
          <cell r="B559" t="str">
            <v>HELLOT FRANCOIS</v>
          </cell>
          <cell r="C559">
            <v>43857</v>
          </cell>
          <cell r="D559" t="str">
            <v>1</v>
          </cell>
          <cell r="E559" t="str">
            <v>HELLOT FRANCOIS</v>
          </cell>
          <cell r="F559" t="str">
            <v>M</v>
          </cell>
          <cell r="G559" t="str">
            <v>HAVELUY CYCLO CLUB</v>
          </cell>
          <cell r="H559">
            <v>32834</v>
          </cell>
          <cell r="I559" t="str">
            <v>Adulte Masculin 30/39 ans</v>
          </cell>
          <cell r="J559" t="str">
            <v>2020</v>
          </cell>
          <cell r="K559" t="str">
            <v>05999016643</v>
          </cell>
        </row>
        <row r="560">
          <cell r="B560" t="str">
            <v>HENNEUSE STABLINSKI ALEXIS</v>
          </cell>
          <cell r="C560">
            <v>43851</v>
          </cell>
          <cell r="D560" t="str">
            <v>3</v>
          </cell>
          <cell r="E560" t="str">
            <v>HENNEUSE STABLINSKI ALEXIS</v>
          </cell>
          <cell r="F560" t="str">
            <v>M</v>
          </cell>
          <cell r="G560" t="str">
            <v>NEW TEAM MAULDE</v>
          </cell>
          <cell r="H560">
            <v>34692</v>
          </cell>
          <cell r="I560" t="str">
            <v>Adulte Masculin 20/29 ans</v>
          </cell>
          <cell r="J560" t="str">
            <v>2020</v>
          </cell>
          <cell r="K560" t="str">
            <v>05999119910</v>
          </cell>
        </row>
        <row r="561">
          <cell r="B561" t="str">
            <v>HENNO FABRICE</v>
          </cell>
          <cell r="C561">
            <v>43835</v>
          </cell>
          <cell r="D561" t="str">
            <v>2</v>
          </cell>
          <cell r="E561" t="str">
            <v>HENNO FABRICE</v>
          </cell>
          <cell r="F561" t="str">
            <v>M</v>
          </cell>
          <cell r="G561" t="str">
            <v>CYCLO CLUB ORCHIES</v>
          </cell>
          <cell r="H561">
            <v>28683</v>
          </cell>
          <cell r="I561" t="str">
            <v>Adulte Masculin 40/49 ans</v>
          </cell>
          <cell r="J561" t="str">
            <v>2020</v>
          </cell>
          <cell r="K561" t="str">
            <v>05963119617</v>
          </cell>
        </row>
        <row r="562">
          <cell r="B562" t="str">
            <v>HERBERT ALEXANDRE</v>
          </cell>
          <cell r="C562">
            <v>43843</v>
          </cell>
          <cell r="D562" t="str">
            <v>2</v>
          </cell>
          <cell r="E562" t="str">
            <v>HERBERT ALEXANDRE</v>
          </cell>
          <cell r="F562" t="str">
            <v>M</v>
          </cell>
          <cell r="G562" t="str">
            <v>LINSELLES CYCLISME</v>
          </cell>
          <cell r="H562">
            <v>34245</v>
          </cell>
          <cell r="I562" t="str">
            <v>Adulte Masculin 20/29 ans</v>
          </cell>
          <cell r="J562" t="str">
            <v>2020</v>
          </cell>
          <cell r="K562" t="str">
            <v>05996225894</v>
          </cell>
        </row>
        <row r="563">
          <cell r="B563" t="str">
            <v>HERBLOT JEREMIE</v>
          </cell>
          <cell r="C563">
            <v>43866</v>
          </cell>
          <cell r="D563" t="str">
            <v>3</v>
          </cell>
          <cell r="E563" t="str">
            <v>HERBLOT JEREMIE</v>
          </cell>
          <cell r="F563" t="str">
            <v>M</v>
          </cell>
          <cell r="G563" t="str">
            <v>ASSOCIATION CYCLISTE D'ETROEUNGT</v>
          </cell>
          <cell r="H563">
            <v>31145</v>
          </cell>
          <cell r="I563" t="str">
            <v>Adulte Masculin 30/39 ans</v>
          </cell>
          <cell r="J563" t="str">
            <v>2020</v>
          </cell>
          <cell r="K563" t="str">
            <v>05999119872</v>
          </cell>
        </row>
        <row r="564">
          <cell r="B564" t="str">
            <v>HERFEUIL ANTHONY</v>
          </cell>
          <cell r="C564">
            <v>43843</v>
          </cell>
          <cell r="D564" t="str">
            <v>2</v>
          </cell>
          <cell r="E564" t="str">
            <v>HERFEUIL ANTHONY</v>
          </cell>
          <cell r="F564" t="str">
            <v>M</v>
          </cell>
          <cell r="G564" t="str">
            <v>UNION SPORTIVE SAINT ANDRE</v>
          </cell>
          <cell r="H564">
            <v>31640</v>
          </cell>
          <cell r="I564" t="str">
            <v>Adulte Masculin 30/39 ans</v>
          </cell>
          <cell r="J564" t="str">
            <v>2020</v>
          </cell>
          <cell r="K564" t="str">
            <v>05994043415</v>
          </cell>
        </row>
        <row r="565">
          <cell r="B565" t="str">
            <v>HERMAN DAVID</v>
          </cell>
          <cell r="C565">
            <v>43857</v>
          </cell>
          <cell r="D565" t="str">
            <v>3</v>
          </cell>
          <cell r="E565" t="str">
            <v>HERMAN DAVID</v>
          </cell>
          <cell r="F565" t="str">
            <v>M</v>
          </cell>
          <cell r="G565" t="str">
            <v>TEAM SPECIALIZED LILLE</v>
          </cell>
          <cell r="H565">
            <v>29604</v>
          </cell>
          <cell r="I565" t="str">
            <v>Adulte Masculin 30/39 ans</v>
          </cell>
          <cell r="J565" t="str">
            <v>2020</v>
          </cell>
          <cell r="K565" t="str">
            <v>05999111204</v>
          </cell>
        </row>
        <row r="566">
          <cell r="B566" t="str">
            <v>HEUNET OLIVIER</v>
          </cell>
          <cell r="C566">
            <v>43867</v>
          </cell>
          <cell r="D566" t="str">
            <v>1</v>
          </cell>
          <cell r="E566" t="str">
            <v>HEUNET OLIVIER</v>
          </cell>
          <cell r="F566" t="str">
            <v>M</v>
          </cell>
          <cell r="G566" t="str">
            <v>GAZ ELEC CLUB DE DOUAI</v>
          </cell>
          <cell r="H566">
            <v>24880</v>
          </cell>
          <cell r="I566" t="str">
            <v>Adulte Masculin 50/59 ans</v>
          </cell>
          <cell r="J566" t="str">
            <v>2020</v>
          </cell>
          <cell r="K566" t="str">
            <v>05999093839</v>
          </cell>
        </row>
        <row r="567">
          <cell r="B567" t="str">
            <v>HIDDEN DORIAN</v>
          </cell>
          <cell r="C567">
            <v>43844</v>
          </cell>
          <cell r="D567" t="str">
            <v>JE</v>
          </cell>
          <cell r="E567" t="str">
            <v>HIDDEN DORIAN</v>
          </cell>
          <cell r="F567" t="str">
            <v>M</v>
          </cell>
          <cell r="G567" t="str">
            <v>ESPOIR CYCLISTE  WAMBRECHIES MARQUETTE</v>
          </cell>
          <cell r="H567">
            <v>38370</v>
          </cell>
          <cell r="I567" t="str">
            <v>Jeune Masculin 15/16 ans</v>
          </cell>
          <cell r="J567" t="str">
            <v>2020</v>
          </cell>
          <cell r="K567" t="str">
            <v>05999112668</v>
          </cell>
        </row>
        <row r="568">
          <cell r="B568" t="str">
            <v>HIERNAUX TANGUY</v>
          </cell>
          <cell r="C568">
            <v>43834</v>
          </cell>
          <cell r="D568" t="str">
            <v>3</v>
          </cell>
          <cell r="E568" t="str">
            <v>HIERNAUX TANGUY</v>
          </cell>
          <cell r="F568" t="str">
            <v>M</v>
          </cell>
          <cell r="G568" t="str">
            <v>ASSOCIATION CYCLISTE D'ETROEUNGT</v>
          </cell>
          <cell r="H568">
            <v>29190</v>
          </cell>
          <cell r="I568" t="str">
            <v>Adulte Masculin 40/49 ans</v>
          </cell>
          <cell r="J568" t="str">
            <v>2020</v>
          </cell>
          <cell r="K568" t="str">
            <v>05999110308</v>
          </cell>
        </row>
        <row r="569">
          <cell r="B569" t="str">
            <v>HOEZ THÉO</v>
          </cell>
          <cell r="C569">
            <v>43840</v>
          </cell>
          <cell r="D569" t="str">
            <v>1</v>
          </cell>
          <cell r="E569" t="str">
            <v>HOEZ THÉO</v>
          </cell>
          <cell r="F569" t="str">
            <v>M</v>
          </cell>
          <cell r="G569" t="str">
            <v>TEAM BOUSIES</v>
          </cell>
          <cell r="H569">
            <v>36214</v>
          </cell>
          <cell r="I569" t="str">
            <v>Adulte Masculin 20/29 ans</v>
          </cell>
          <cell r="J569" t="str">
            <v>2020</v>
          </cell>
          <cell r="K569" t="str">
            <v>05999102231</v>
          </cell>
        </row>
        <row r="570">
          <cell r="B570" t="str">
            <v>HOLQUIN SIMON</v>
          </cell>
          <cell r="C570">
            <v>43886</v>
          </cell>
          <cell r="D570" t="str">
            <v>3</v>
          </cell>
          <cell r="E570" t="str">
            <v>HOLQUIN SIMON</v>
          </cell>
          <cell r="F570" t="str">
            <v>M</v>
          </cell>
          <cell r="G570" t="str">
            <v>VELO CLUB HORNAING</v>
          </cell>
          <cell r="H570">
            <v>32386</v>
          </cell>
          <cell r="I570" t="str">
            <v>Adulte Masculin 30/39 ans</v>
          </cell>
          <cell r="J570" t="str">
            <v>2020</v>
          </cell>
          <cell r="K570" t="str">
            <v>05999113216</v>
          </cell>
        </row>
        <row r="571">
          <cell r="B571" t="str">
            <v>HONORE JEAN-LUC</v>
          </cell>
          <cell r="C571">
            <v>43850</v>
          </cell>
          <cell r="D571" t="str">
            <v>4-A</v>
          </cell>
          <cell r="E571" t="str">
            <v>HONORE JEAN-LUC</v>
          </cell>
          <cell r="F571" t="str">
            <v>M</v>
          </cell>
          <cell r="G571" t="str">
            <v>VELO CLUB DE L'ESCAUT ANZIN</v>
          </cell>
          <cell r="H571">
            <v>20187</v>
          </cell>
          <cell r="I571" t="str">
            <v>Adulte Masculin 60 ans et plus</v>
          </cell>
          <cell r="J571" t="str">
            <v>2020</v>
          </cell>
          <cell r="K571" t="str">
            <v>05999018001</v>
          </cell>
        </row>
        <row r="572">
          <cell r="B572" t="str">
            <v>HONORE SEBASTIEN</v>
          </cell>
          <cell r="C572">
            <v>43879</v>
          </cell>
          <cell r="D572" t="str">
            <v>3</v>
          </cell>
          <cell r="E572" t="str">
            <v>HONORE SEBASTIEN</v>
          </cell>
          <cell r="F572" t="str">
            <v>M</v>
          </cell>
          <cell r="G572" t="str">
            <v>U.C. CAPELLOISE FOURMIES</v>
          </cell>
          <cell r="H572">
            <v>30415</v>
          </cell>
          <cell r="I572" t="str">
            <v>Adulte Masculin 30/39 ans</v>
          </cell>
          <cell r="J572" t="str">
            <v>2020</v>
          </cell>
          <cell r="K572" t="str">
            <v>05999094080</v>
          </cell>
        </row>
        <row r="573">
          <cell r="B573" t="str">
            <v>HONORE TEDDY</v>
          </cell>
          <cell r="C573">
            <v>43879</v>
          </cell>
          <cell r="D573" t="str">
            <v>3</v>
          </cell>
          <cell r="E573" t="str">
            <v>HONORE TEDDY</v>
          </cell>
          <cell r="F573" t="str">
            <v>M</v>
          </cell>
          <cell r="G573" t="str">
            <v>U.C. CAPELLOISE FOURMIES</v>
          </cell>
          <cell r="H573">
            <v>31640</v>
          </cell>
          <cell r="I573" t="str">
            <v>Adulte Masculin 30/39 ans</v>
          </cell>
          <cell r="J573" t="str">
            <v>2020</v>
          </cell>
          <cell r="K573" t="str">
            <v>05999068628</v>
          </cell>
        </row>
        <row r="574">
          <cell r="B574" t="str">
            <v>HORCHOLLE RÉMI</v>
          </cell>
          <cell r="C574">
            <v>43843</v>
          </cell>
          <cell r="D574" t="str">
            <v>1</v>
          </cell>
          <cell r="E574" t="str">
            <v>HORCHOLLE RÉMI</v>
          </cell>
          <cell r="F574" t="str">
            <v>M</v>
          </cell>
          <cell r="G574" t="str">
            <v>ETOILE CYCLISTE FEIGNIES</v>
          </cell>
          <cell r="H574">
            <v>32572</v>
          </cell>
          <cell r="I574" t="str">
            <v>Adulte Masculin 30/39 ans</v>
          </cell>
          <cell r="J574" t="str">
            <v>2020</v>
          </cell>
          <cell r="K574" t="str">
            <v>05994058221</v>
          </cell>
        </row>
        <row r="575">
          <cell r="B575" t="str">
            <v>HOUDART FLORENT</v>
          </cell>
          <cell r="C575">
            <v>43846</v>
          </cell>
          <cell r="D575" t="str">
            <v>JE</v>
          </cell>
          <cell r="E575" t="str">
            <v>HOUDART FLORENT</v>
          </cell>
          <cell r="F575" t="str">
            <v>M</v>
          </cell>
          <cell r="G575" t="str">
            <v>CAMPHIN EN CAREMBAULT CYCLING TEAM</v>
          </cell>
          <cell r="H575">
            <v>38148</v>
          </cell>
          <cell r="I575" t="str">
            <v>Jeune Masculin 15/16 ans</v>
          </cell>
          <cell r="J575" t="str">
            <v>2020</v>
          </cell>
          <cell r="K575" t="str">
            <v>05999016341</v>
          </cell>
        </row>
        <row r="576">
          <cell r="B576" t="str">
            <v>HOUDART PHILIPPE</v>
          </cell>
          <cell r="C576">
            <v>43884</v>
          </cell>
          <cell r="D576" t="str">
            <v>1</v>
          </cell>
          <cell r="E576" t="str">
            <v>HOUDART PHILIPPE</v>
          </cell>
          <cell r="F576" t="str">
            <v>M</v>
          </cell>
          <cell r="G576" t="str">
            <v>CAMPHIN EN CAREMBAULT CYCLING TEAM</v>
          </cell>
          <cell r="H576">
            <v>27297</v>
          </cell>
          <cell r="I576" t="str">
            <v>Adulte Masculin 40/49 ans</v>
          </cell>
          <cell r="J576" t="str">
            <v>2020</v>
          </cell>
          <cell r="K576" t="str">
            <v>05999016340</v>
          </cell>
        </row>
        <row r="577">
          <cell r="B577" t="str">
            <v>HOUREZ CEDRIC</v>
          </cell>
          <cell r="C577">
            <v>43851</v>
          </cell>
          <cell r="D577" t="str">
            <v>2</v>
          </cell>
          <cell r="E577" t="str">
            <v>HOUREZ CEDRIC</v>
          </cell>
          <cell r="F577" t="str">
            <v>M</v>
          </cell>
          <cell r="G577" t="str">
            <v>NEW TEAM MAULDE</v>
          </cell>
          <cell r="H577">
            <v>28872</v>
          </cell>
          <cell r="I577" t="str">
            <v>Adulte Masculin 40/49 ans</v>
          </cell>
          <cell r="J577" t="str">
            <v>2020</v>
          </cell>
          <cell r="K577" t="str">
            <v>05999119911</v>
          </cell>
        </row>
        <row r="578">
          <cell r="B578" t="str">
            <v>HOURIEZ LOUIS</v>
          </cell>
          <cell r="C578">
            <v>43866</v>
          </cell>
          <cell r="D578" t="str">
            <v>3</v>
          </cell>
          <cell r="E578" t="str">
            <v>HOURIEZ LOUIS</v>
          </cell>
          <cell r="F578" t="str">
            <v>M</v>
          </cell>
          <cell r="G578" t="str">
            <v>VELO CLUB SOLESMES</v>
          </cell>
          <cell r="H578">
            <v>36257</v>
          </cell>
          <cell r="I578" t="str">
            <v>Adulte Masculin 20/29 ans</v>
          </cell>
          <cell r="J578" t="str">
            <v>2020</v>
          </cell>
          <cell r="K578" t="str">
            <v>05999111159</v>
          </cell>
        </row>
        <row r="579">
          <cell r="B579" t="str">
            <v>HUART ALAIN</v>
          </cell>
          <cell r="C579">
            <v>43843</v>
          </cell>
          <cell r="D579" t="str">
            <v>4-A</v>
          </cell>
          <cell r="E579" t="str">
            <v>HUART ALAIN</v>
          </cell>
          <cell r="F579" t="str">
            <v>M</v>
          </cell>
          <cell r="G579" t="str">
            <v>UNION SPORTIVE SAINT ANDRE</v>
          </cell>
          <cell r="H579">
            <v>21501</v>
          </cell>
          <cell r="I579" t="str">
            <v>Adulte Masculin 60 ans et plus</v>
          </cell>
          <cell r="J579" t="str">
            <v>2020</v>
          </cell>
          <cell r="K579" t="str">
            <v>05994036424</v>
          </cell>
        </row>
        <row r="580">
          <cell r="B580" t="str">
            <v>HUART GUILLAUME</v>
          </cell>
          <cell r="C580">
            <v>43865</v>
          </cell>
          <cell r="D580" t="str">
            <v>2</v>
          </cell>
          <cell r="E580" t="str">
            <v>HUART GUILLAUME</v>
          </cell>
          <cell r="F580" t="str">
            <v>M</v>
          </cell>
          <cell r="G580" t="str">
            <v>CYCLO CLUB ORCHIES</v>
          </cell>
          <cell r="H580">
            <v>29670</v>
          </cell>
          <cell r="I580" t="str">
            <v>Adulte Masculin 30/39 ans</v>
          </cell>
          <cell r="J580" t="str">
            <v>2020</v>
          </cell>
          <cell r="K580" t="str">
            <v>05996218463</v>
          </cell>
        </row>
        <row r="581">
          <cell r="B581" t="str">
            <v>HUBERT MATHIS</v>
          </cell>
          <cell r="C581">
            <v>43867</v>
          </cell>
          <cell r="D581" t="str">
            <v>JE</v>
          </cell>
          <cell r="E581" t="str">
            <v>HUBERT MATHIS</v>
          </cell>
          <cell r="F581" t="str">
            <v>M</v>
          </cell>
          <cell r="G581" t="str">
            <v>GAZ ELEC CLUB DE DOUAI</v>
          </cell>
          <cell r="H581">
            <v>38302</v>
          </cell>
          <cell r="I581" t="str">
            <v>Jeune Masculin 15/16 ans</v>
          </cell>
          <cell r="J581" t="str">
            <v>2020</v>
          </cell>
          <cell r="K581" t="str">
            <v>05999087668</v>
          </cell>
        </row>
        <row r="582">
          <cell r="B582" t="str">
            <v>HUBERT NOAH</v>
          </cell>
          <cell r="C582">
            <v>43867</v>
          </cell>
          <cell r="D582" t="str">
            <v>JE</v>
          </cell>
          <cell r="E582" t="str">
            <v>HUBERT NOAH</v>
          </cell>
          <cell r="F582" t="str">
            <v>M</v>
          </cell>
          <cell r="G582" t="str">
            <v>GAZ ELEC CLUB DE DOUAI</v>
          </cell>
          <cell r="H582">
            <v>39664</v>
          </cell>
          <cell r="I582" t="str">
            <v>Jeune Masculin 11/12 ans</v>
          </cell>
          <cell r="J582" t="str">
            <v>2020</v>
          </cell>
          <cell r="K582" t="str">
            <v>05999025996</v>
          </cell>
        </row>
        <row r="583">
          <cell r="B583" t="str">
            <v>HUCHEZ AURORE</v>
          </cell>
          <cell r="C583">
            <v>43873</v>
          </cell>
          <cell r="D583" t="str">
            <v>FE</v>
          </cell>
          <cell r="E583" t="str">
            <v>HUCHEZ AURORE</v>
          </cell>
          <cell r="F583" t="str">
            <v>F</v>
          </cell>
          <cell r="G583" t="str">
            <v>VELO CLUB DE LEWARDE (VCL)</v>
          </cell>
          <cell r="H583">
            <v>29413</v>
          </cell>
          <cell r="I583" t="str">
            <v>Adulte Féminin 40 ans et plus</v>
          </cell>
          <cell r="J583" t="str">
            <v>2020</v>
          </cell>
          <cell r="K583" t="str">
            <v>05999029181</v>
          </cell>
        </row>
        <row r="584">
          <cell r="B584" t="str">
            <v>HUNNINCK PAUL</v>
          </cell>
          <cell r="C584">
            <v>43857</v>
          </cell>
          <cell r="D584" t="str">
            <v>3</v>
          </cell>
          <cell r="E584" t="str">
            <v>HUNNINCK PAUL</v>
          </cell>
          <cell r="F584" t="str">
            <v>M</v>
          </cell>
          <cell r="G584" t="str">
            <v>UNION SPORTIVE VALENCIENNES MARLY</v>
          </cell>
          <cell r="H584">
            <v>20101</v>
          </cell>
          <cell r="I584" t="str">
            <v>Adulte Masculin 60 ans et plus</v>
          </cell>
          <cell r="J584" t="str">
            <v>2020</v>
          </cell>
          <cell r="K584" t="str">
            <v>05999107180</v>
          </cell>
        </row>
        <row r="585">
          <cell r="B585" t="str">
            <v>HUVELLE BENJAMIN</v>
          </cell>
          <cell r="C585">
            <v>43866</v>
          </cell>
          <cell r="D585" t="str">
            <v>3</v>
          </cell>
          <cell r="E585" t="str">
            <v>HUVELLE BENJAMIN</v>
          </cell>
          <cell r="F585" t="str">
            <v>M</v>
          </cell>
          <cell r="G585" t="str">
            <v>VTT  CLUB PONT SUR SAMBRE</v>
          </cell>
          <cell r="H585">
            <v>32188</v>
          </cell>
          <cell r="I585" t="str">
            <v>Adulte Masculin 30/39 ans</v>
          </cell>
          <cell r="J585" t="str">
            <v>2020</v>
          </cell>
          <cell r="K585" t="str">
            <v>05994046753</v>
          </cell>
        </row>
        <row r="586">
          <cell r="B586" t="str">
            <v>HUVELLE MARIANNE</v>
          </cell>
          <cell r="C586">
            <v>43866</v>
          </cell>
          <cell r="D586" t="str">
            <v>FE</v>
          </cell>
          <cell r="E586" t="str">
            <v>HUVELLE MARIANNE</v>
          </cell>
          <cell r="F586" t="str">
            <v>F</v>
          </cell>
          <cell r="G586" t="str">
            <v>VTT  CLUB PONT SUR SAMBRE</v>
          </cell>
          <cell r="H586">
            <v>34576</v>
          </cell>
          <cell r="I586" t="str">
            <v>Adulte Féminin 17/29 ans</v>
          </cell>
          <cell r="J586" t="str">
            <v>2020</v>
          </cell>
          <cell r="K586" t="str">
            <v>05999112537</v>
          </cell>
        </row>
        <row r="587">
          <cell r="B587" t="str">
            <v>JABLONSKI EVA</v>
          </cell>
          <cell r="C587">
            <v>43834</v>
          </cell>
          <cell r="D587" t="str">
            <v>JE</v>
          </cell>
          <cell r="E587" t="str">
            <v>JABLONSKI EVA</v>
          </cell>
          <cell r="F587" t="str">
            <v>F</v>
          </cell>
          <cell r="G587" t="str">
            <v>TEAM B.B.L. HERGNIES</v>
          </cell>
          <cell r="H587">
            <v>38406</v>
          </cell>
          <cell r="I587" t="str">
            <v>Jeune Féminin 15/16 ans</v>
          </cell>
          <cell r="J587" t="str">
            <v>2020</v>
          </cell>
          <cell r="K587" t="str">
            <v>05999113566</v>
          </cell>
        </row>
        <row r="588">
          <cell r="B588" t="str">
            <v>JABLONSKI SEBASTIEN</v>
          </cell>
          <cell r="C588">
            <v>43834</v>
          </cell>
          <cell r="D588" t="str">
            <v>2</v>
          </cell>
          <cell r="E588" t="str">
            <v>JABLONSKI SEBASTIEN</v>
          </cell>
          <cell r="F588" t="str">
            <v>M</v>
          </cell>
          <cell r="G588" t="str">
            <v>TEAM B.B.L. HERGNIES</v>
          </cell>
          <cell r="H588">
            <v>28401</v>
          </cell>
          <cell r="I588" t="str">
            <v>Adulte Masculin 40/49 ans</v>
          </cell>
          <cell r="J588" t="str">
            <v>2020</v>
          </cell>
          <cell r="K588" t="str">
            <v>05999099574</v>
          </cell>
        </row>
        <row r="589">
          <cell r="B589" t="str">
            <v>JACQUES STEPHANE</v>
          </cell>
          <cell r="C589">
            <v>43857</v>
          </cell>
          <cell r="D589" t="str">
            <v>3</v>
          </cell>
          <cell r="E589" t="str">
            <v>JACQUES STEPHANE</v>
          </cell>
          <cell r="F589" t="str">
            <v>M</v>
          </cell>
          <cell r="G589" t="str">
            <v>CYCLO CLUB WAVRIN</v>
          </cell>
          <cell r="H589">
            <v>26579</v>
          </cell>
          <cell r="I589" t="str">
            <v>Adulte Masculin 40/49 ans</v>
          </cell>
          <cell r="J589" t="str">
            <v>2020</v>
          </cell>
          <cell r="K589" t="str">
            <v>05999120515</v>
          </cell>
        </row>
        <row r="590">
          <cell r="B590" t="str">
            <v>JAKIELA GILLES</v>
          </cell>
          <cell r="C590">
            <v>43840</v>
          </cell>
          <cell r="D590" t="str">
            <v>3</v>
          </cell>
          <cell r="E590" t="str">
            <v>JAKIELA GILLES</v>
          </cell>
          <cell r="F590" t="str">
            <v>M</v>
          </cell>
          <cell r="G590" t="str">
            <v>TEAM BOUSIES</v>
          </cell>
          <cell r="H590">
            <v>24482</v>
          </cell>
          <cell r="I590" t="str">
            <v>Adulte Masculin 50/59 ans</v>
          </cell>
          <cell r="J590" t="str">
            <v>2020</v>
          </cell>
          <cell r="K590" t="str">
            <v>05994064252</v>
          </cell>
        </row>
        <row r="591">
          <cell r="B591" t="str">
            <v>JARZEMBOWSKI EVAN</v>
          </cell>
          <cell r="C591">
            <v>43846</v>
          </cell>
          <cell r="D591" t="str">
            <v>JE</v>
          </cell>
          <cell r="E591" t="str">
            <v>JARZEMBOWSKI EVAN</v>
          </cell>
          <cell r="F591" t="str">
            <v>M</v>
          </cell>
          <cell r="G591" t="str">
            <v>AMICALE LAIQUE SPORTIVE  ROEULX</v>
          </cell>
          <cell r="H591">
            <v>39481</v>
          </cell>
          <cell r="I591" t="str">
            <v>Jeune Masculin 11/12 ans</v>
          </cell>
          <cell r="J591" t="str">
            <v>2020</v>
          </cell>
          <cell r="K591" t="str">
            <v>05999119958</v>
          </cell>
        </row>
        <row r="592">
          <cell r="B592" t="str">
            <v>JASEMIN JAHMINA</v>
          </cell>
          <cell r="C592">
            <v>43834</v>
          </cell>
          <cell r="D592" t="str">
            <v>FE</v>
          </cell>
          <cell r="E592" t="str">
            <v>JASEMIN JAHMINA</v>
          </cell>
          <cell r="F592" t="str">
            <v>F</v>
          </cell>
          <cell r="G592" t="str">
            <v>ASSOCIATION CYCLISTE D'ETROEUNGT</v>
          </cell>
          <cell r="H592">
            <v>35376</v>
          </cell>
          <cell r="I592" t="str">
            <v>Adulte Féminin 17/29 ans</v>
          </cell>
          <cell r="J592" t="str">
            <v>2020</v>
          </cell>
          <cell r="K592" t="str">
            <v>05999069473</v>
          </cell>
        </row>
        <row r="593">
          <cell r="B593" t="str">
            <v>JASINSKI. PHILIPPE</v>
          </cell>
          <cell r="C593">
            <v>43835</v>
          </cell>
          <cell r="D593" t="str">
            <v>4-A</v>
          </cell>
          <cell r="E593" t="str">
            <v>JASINSKI. PHILIPPE</v>
          </cell>
          <cell r="F593" t="str">
            <v>M</v>
          </cell>
          <cell r="G593" t="str">
            <v>SAULZOIR MONTRECOURT CYCLING CLUB</v>
          </cell>
          <cell r="H593">
            <v>21902</v>
          </cell>
          <cell r="I593" t="str">
            <v>Adulte Masculin 60 ans et plus</v>
          </cell>
          <cell r="J593" t="str">
            <v>2020</v>
          </cell>
          <cell r="K593" t="str">
            <v>05994063517</v>
          </cell>
        </row>
        <row r="594">
          <cell r="B594" t="str">
            <v>JEANNES PATRICK</v>
          </cell>
          <cell r="C594">
            <v>43857</v>
          </cell>
          <cell r="D594" t="str">
            <v>3</v>
          </cell>
          <cell r="E594" t="str">
            <v>JEANNES PATRICK</v>
          </cell>
          <cell r="F594" t="str">
            <v>M</v>
          </cell>
          <cell r="G594" t="str">
            <v>CLUB DES SUPPORTERS CYCLISTES FERRIEROIS</v>
          </cell>
          <cell r="H594">
            <v>22576</v>
          </cell>
          <cell r="I594" t="str">
            <v>Adulte Masculin 50/59 ans</v>
          </cell>
          <cell r="J594" t="str">
            <v>2020</v>
          </cell>
          <cell r="K594" t="str">
            <v>05999093830</v>
          </cell>
        </row>
        <row r="595">
          <cell r="B595" t="str">
            <v>JOAN LEO</v>
          </cell>
          <cell r="C595">
            <v>43846</v>
          </cell>
          <cell r="D595" t="str">
            <v>JE</v>
          </cell>
          <cell r="E595" t="str">
            <v>JOAN LEO</v>
          </cell>
          <cell r="F595" t="str">
            <v>M</v>
          </cell>
          <cell r="G595" t="str">
            <v>CAMPHIN EN CAREMBAULT CYCLING TEAM</v>
          </cell>
          <cell r="H595">
            <v>39295</v>
          </cell>
          <cell r="I595" t="str">
            <v>Jeune Masculin 13/14 ans</v>
          </cell>
          <cell r="J595" t="str">
            <v>2020</v>
          </cell>
          <cell r="K595" t="str">
            <v>05999074869</v>
          </cell>
        </row>
        <row r="596">
          <cell r="B596" t="str">
            <v>JOAN SAMUEL</v>
          </cell>
          <cell r="C596">
            <v>43846</v>
          </cell>
          <cell r="D596" t="str">
            <v>JE</v>
          </cell>
          <cell r="E596" t="str">
            <v>JOAN SAMUEL</v>
          </cell>
          <cell r="F596" t="str">
            <v>M</v>
          </cell>
          <cell r="G596" t="str">
            <v>CAMPHIN EN CAREMBAULT CYCLING TEAM</v>
          </cell>
          <cell r="H596">
            <v>40530</v>
          </cell>
          <cell r="I596" t="str">
            <v>Jeune Masculin 9/10 ans</v>
          </cell>
          <cell r="J596" t="str">
            <v>2020</v>
          </cell>
          <cell r="K596" t="str">
            <v>05999085271</v>
          </cell>
        </row>
        <row r="597">
          <cell r="B597" t="str">
            <v>JUILLET GLENN</v>
          </cell>
          <cell r="C597">
            <v>43892</v>
          </cell>
          <cell r="D597" t="str">
            <v>3</v>
          </cell>
          <cell r="E597" t="str">
            <v>JUILLET GLENN</v>
          </cell>
          <cell r="F597" t="str">
            <v>M</v>
          </cell>
          <cell r="G597" t="str">
            <v>VELO CLUB ROUBAIX</v>
          </cell>
          <cell r="H597">
            <v>29674</v>
          </cell>
          <cell r="I597" t="str">
            <v>Adulte Masculin 30/39 ans</v>
          </cell>
          <cell r="J597" t="str">
            <v>2020</v>
          </cell>
          <cell r="K597" t="str">
            <v>05999080940</v>
          </cell>
        </row>
        <row r="598">
          <cell r="B598" t="str">
            <v>JUNG PHILIPPE</v>
          </cell>
          <cell r="C598">
            <v>43843</v>
          </cell>
          <cell r="D598" t="str">
            <v>3</v>
          </cell>
          <cell r="E598" t="str">
            <v>JUNG PHILIPPE</v>
          </cell>
          <cell r="F598" t="str">
            <v>M</v>
          </cell>
          <cell r="G598" t="str">
            <v>UNION SPORTIVE SAINT ANDRE</v>
          </cell>
          <cell r="H598">
            <v>22855</v>
          </cell>
          <cell r="I598" t="str">
            <v>Adulte Masculin 50/59 ans</v>
          </cell>
          <cell r="J598" t="str">
            <v>2020</v>
          </cell>
          <cell r="K598" t="str">
            <v>05992014293</v>
          </cell>
        </row>
        <row r="599">
          <cell r="B599" t="str">
            <v>KALKA YOHANN</v>
          </cell>
          <cell r="C599">
            <v>43888</v>
          </cell>
          <cell r="D599" t="str">
            <v>JE</v>
          </cell>
          <cell r="E599" t="str">
            <v>KALKA YOHANN</v>
          </cell>
          <cell r="F599" t="str">
            <v>M</v>
          </cell>
          <cell r="G599" t="str">
            <v>VTT SAINT AMAND LES EAUX</v>
          </cell>
          <cell r="H599">
            <v>38550</v>
          </cell>
          <cell r="I599" t="str">
            <v>Jeune Masculin 15/16 ans</v>
          </cell>
          <cell r="J599" t="str">
            <v>2020</v>
          </cell>
          <cell r="K599" t="str">
            <v>05999120516</v>
          </cell>
        </row>
        <row r="600">
          <cell r="B600" t="str">
            <v>KANDEL BAPTISTE</v>
          </cell>
          <cell r="C600">
            <v>43870</v>
          </cell>
          <cell r="D600" t="str">
            <v>3</v>
          </cell>
          <cell r="E600" t="str">
            <v>KANDEL BAPTISTE</v>
          </cell>
          <cell r="F600" t="str">
            <v>M</v>
          </cell>
          <cell r="G600" t="str">
            <v>AS HELLEMMES CYCLISME</v>
          </cell>
          <cell r="H600">
            <v>36071</v>
          </cell>
          <cell r="I600" t="str">
            <v>Adulte Masculin 20/29 ans</v>
          </cell>
          <cell r="J600" t="str">
            <v>2020</v>
          </cell>
          <cell r="K600" t="str">
            <v>05999120613</v>
          </cell>
        </row>
        <row r="601">
          <cell r="B601" t="str">
            <v>KAPRAL BASTIEN</v>
          </cell>
          <cell r="C601">
            <v>43879</v>
          </cell>
          <cell r="D601" t="str">
            <v>1</v>
          </cell>
          <cell r="E601" t="str">
            <v>KAPRAL BASTIEN</v>
          </cell>
          <cell r="F601" t="str">
            <v>M</v>
          </cell>
          <cell r="G601" t="str">
            <v>ESPOIR CYCLISTE  WAMBRECHIES MARQUETTE</v>
          </cell>
          <cell r="H601">
            <v>32451</v>
          </cell>
          <cell r="I601" t="str">
            <v>Adulte Masculin 30/39 ans</v>
          </cell>
          <cell r="J601" t="str">
            <v>2020</v>
          </cell>
          <cell r="K601" t="str">
            <v>05999094113</v>
          </cell>
        </row>
        <row r="602">
          <cell r="B602" t="str">
            <v>KEBDANI JACQUES</v>
          </cell>
          <cell r="C602">
            <v>43843</v>
          </cell>
          <cell r="D602" t="str">
            <v>4-B</v>
          </cell>
          <cell r="E602" t="str">
            <v>KEBDANI JACQUES</v>
          </cell>
          <cell r="F602" t="str">
            <v>M</v>
          </cell>
          <cell r="G602" t="str">
            <v>UNION SPORTIVE SAINT ANDRE</v>
          </cell>
          <cell r="H602">
            <v>19917</v>
          </cell>
          <cell r="I602" t="str">
            <v>Adulte Masculin 60 ans et plus</v>
          </cell>
          <cell r="J602" t="str">
            <v>2020</v>
          </cell>
          <cell r="K602" t="str">
            <v>05994046563</v>
          </cell>
        </row>
        <row r="603">
          <cell r="B603" t="str">
            <v>KIEFFER PIERRE</v>
          </cell>
          <cell r="C603">
            <v>43843</v>
          </cell>
          <cell r="D603" t="str">
            <v>2</v>
          </cell>
          <cell r="E603" t="str">
            <v>KIEFFER PIERRE</v>
          </cell>
          <cell r="F603" t="str">
            <v>M</v>
          </cell>
          <cell r="G603" t="str">
            <v>ASSOCIATION CYCLISTE DE CUINCY</v>
          </cell>
          <cell r="H603">
            <v>32235</v>
          </cell>
          <cell r="I603" t="str">
            <v>Adulte Masculin 30/39 ans</v>
          </cell>
          <cell r="J603" t="str">
            <v>2020</v>
          </cell>
          <cell r="K603" t="str">
            <v>05999111355</v>
          </cell>
        </row>
        <row r="604">
          <cell r="B604" t="str">
            <v>KNOCKAERT BRUNO</v>
          </cell>
          <cell r="C604">
            <v>43870</v>
          </cell>
          <cell r="D604" t="str">
            <v>3</v>
          </cell>
          <cell r="E604" t="str">
            <v>KNOCKAERT BRUNO</v>
          </cell>
          <cell r="F604" t="str">
            <v>M</v>
          </cell>
          <cell r="G604" t="str">
            <v>CLUB CYCLISTE VERLINGHEM</v>
          </cell>
          <cell r="H604">
            <v>22413</v>
          </cell>
          <cell r="I604" t="str">
            <v>Adulte Masculin 50/59 ans</v>
          </cell>
          <cell r="J604" t="str">
            <v>2020</v>
          </cell>
          <cell r="K604" t="str">
            <v>05963119611</v>
          </cell>
        </row>
        <row r="605">
          <cell r="B605" t="str">
            <v>KNOCKAERT CELINE</v>
          </cell>
          <cell r="C605">
            <v>43870</v>
          </cell>
          <cell r="D605" t="str">
            <v>3</v>
          </cell>
          <cell r="E605" t="str">
            <v>KNOCKAERT CELINE</v>
          </cell>
          <cell r="F605" t="str">
            <v>F</v>
          </cell>
          <cell r="G605" t="str">
            <v>CLUB CYCLISTE VERLINGHEM</v>
          </cell>
          <cell r="H605">
            <v>32112</v>
          </cell>
          <cell r="I605" t="str">
            <v>Adulte Féminin 30/39 ans</v>
          </cell>
          <cell r="J605" t="str">
            <v>2020</v>
          </cell>
          <cell r="K605" t="str">
            <v>05999017522</v>
          </cell>
        </row>
        <row r="606">
          <cell r="B606" t="str">
            <v>KNOCKAERT JULIEN</v>
          </cell>
          <cell r="C606">
            <v>43870</v>
          </cell>
          <cell r="D606" t="str">
            <v>2</v>
          </cell>
          <cell r="E606" t="str">
            <v>KNOCKAERT JULIEN</v>
          </cell>
          <cell r="F606" t="str">
            <v>M</v>
          </cell>
          <cell r="G606" t="str">
            <v>CLUB CYCLISTE VERLINGHEM</v>
          </cell>
          <cell r="H606">
            <v>30789</v>
          </cell>
          <cell r="I606" t="str">
            <v>Adulte Masculin 30/39 ans</v>
          </cell>
          <cell r="J606" t="str">
            <v>2020</v>
          </cell>
          <cell r="K606" t="str">
            <v>05963119612</v>
          </cell>
        </row>
        <row r="607">
          <cell r="B607" t="str">
            <v>KNOCKAERT ROMAIN</v>
          </cell>
          <cell r="C607">
            <v>43870</v>
          </cell>
          <cell r="D607" t="str">
            <v>2</v>
          </cell>
          <cell r="E607" t="str">
            <v>KNOCKAERT ROMAIN</v>
          </cell>
          <cell r="F607" t="str">
            <v>M</v>
          </cell>
          <cell r="G607" t="str">
            <v>CLUB CYCLISTE VERLINGHEM</v>
          </cell>
          <cell r="H607">
            <v>35178</v>
          </cell>
          <cell r="I607" t="str">
            <v>Adulte Masculin 20/29 ans</v>
          </cell>
          <cell r="J607" t="str">
            <v>2020</v>
          </cell>
          <cell r="K607" t="str">
            <v>05996216708</v>
          </cell>
        </row>
        <row r="608">
          <cell r="B608" t="str">
            <v>KNOL KEVIN</v>
          </cell>
          <cell r="C608">
            <v>43844</v>
          </cell>
          <cell r="D608" t="str">
            <v>2</v>
          </cell>
          <cell r="E608" t="str">
            <v>KNOL KEVIN</v>
          </cell>
          <cell r="F608" t="str">
            <v>M</v>
          </cell>
          <cell r="G608" t="str">
            <v>ESPOIR CYCLISTE  WAMBRECHIES MARQUETTE</v>
          </cell>
          <cell r="H608">
            <v>32662</v>
          </cell>
          <cell r="I608" t="str">
            <v>Adulte Masculin 30/39 ans</v>
          </cell>
          <cell r="J608" t="str">
            <v>2020</v>
          </cell>
          <cell r="K608" t="str">
            <v>05999098980</v>
          </cell>
        </row>
        <row r="609">
          <cell r="B609" t="str">
            <v>KOSMALA MAXIME</v>
          </cell>
          <cell r="C609">
            <v>43885</v>
          </cell>
          <cell r="D609" t="str">
            <v>3</v>
          </cell>
          <cell r="E609" t="str">
            <v>KOSMALA MAXIME</v>
          </cell>
          <cell r="F609" t="str">
            <v>M</v>
          </cell>
          <cell r="G609" t="str">
            <v>VTT SAINT AMAND LES EAUX</v>
          </cell>
          <cell r="H609">
            <v>31500</v>
          </cell>
          <cell r="I609" t="str">
            <v>Adulte Masculin 30/39 ans</v>
          </cell>
          <cell r="J609" t="str">
            <v>2020</v>
          </cell>
          <cell r="K609" t="str">
            <v>05999109298</v>
          </cell>
        </row>
        <row r="610">
          <cell r="B610" t="str">
            <v>KOZLOWSKI MICKAEL</v>
          </cell>
          <cell r="C610">
            <v>43885</v>
          </cell>
          <cell r="D610" t="str">
            <v>3</v>
          </cell>
          <cell r="E610" t="str">
            <v>KOZLOWSKI MICKAEL</v>
          </cell>
          <cell r="F610" t="str">
            <v>M</v>
          </cell>
          <cell r="G610" t="str">
            <v>VTT SAINT AMAND LES EAUX</v>
          </cell>
          <cell r="H610">
            <v>32547</v>
          </cell>
          <cell r="I610" t="str">
            <v>Adulte Masculin 30/39 ans</v>
          </cell>
          <cell r="J610" t="str">
            <v>2020</v>
          </cell>
          <cell r="K610" t="str">
            <v>05999111890</v>
          </cell>
        </row>
        <row r="611">
          <cell r="B611" t="str">
            <v>KROON SAM</v>
          </cell>
          <cell r="C611">
            <v>43879</v>
          </cell>
          <cell r="D611" t="str">
            <v>3</v>
          </cell>
          <cell r="E611" t="str">
            <v>KROON SAM</v>
          </cell>
          <cell r="F611" t="str">
            <v>M</v>
          </cell>
          <cell r="G611" t="str">
            <v>ESPOIR CYCLISTE  WAMBRECHIES MARQUETTE</v>
          </cell>
          <cell r="H611">
            <v>22959</v>
          </cell>
          <cell r="I611" t="str">
            <v>Adulte Masculin 50/59 ans</v>
          </cell>
          <cell r="J611" t="str">
            <v>2020</v>
          </cell>
          <cell r="K611" t="str">
            <v>05999122174</v>
          </cell>
        </row>
        <row r="612">
          <cell r="B612" t="str">
            <v>KWIATKOWSKI SYLVAIN</v>
          </cell>
          <cell r="C612">
            <v>43884</v>
          </cell>
          <cell r="D612" t="str">
            <v>3</v>
          </cell>
          <cell r="E612" t="str">
            <v>KWIATKOWSKI SYLVAIN</v>
          </cell>
          <cell r="F612" t="str">
            <v>M</v>
          </cell>
          <cell r="G612" t="str">
            <v>ASSOCIATION SPORTIVE VELOCIPEDIQUE LA LONGUEVILLE</v>
          </cell>
          <cell r="H612">
            <v>28434</v>
          </cell>
          <cell r="I612" t="str">
            <v>Adulte Masculin 40/49 ans</v>
          </cell>
          <cell r="J612" t="str">
            <v>2020</v>
          </cell>
          <cell r="K612" t="str">
            <v>05994058195</v>
          </cell>
        </row>
        <row r="613">
          <cell r="B613" t="str">
            <v>LABALETTE VINCENT</v>
          </cell>
          <cell r="C613">
            <v>43843</v>
          </cell>
          <cell r="D613" t="str">
            <v>4-A</v>
          </cell>
          <cell r="E613" t="str">
            <v>LABALETTE VINCENT</v>
          </cell>
          <cell r="F613" t="str">
            <v>M</v>
          </cell>
          <cell r="G613" t="str">
            <v>CYCLO CLUB WAVRIN</v>
          </cell>
          <cell r="H613">
            <v>27360</v>
          </cell>
          <cell r="I613" t="str">
            <v>Adulte Masculin 40/49 ans</v>
          </cell>
          <cell r="J613" t="str">
            <v>2020</v>
          </cell>
          <cell r="K613" t="str">
            <v>05994045110</v>
          </cell>
        </row>
        <row r="614">
          <cell r="B614" t="str">
            <v>LABORIE CHARLIE</v>
          </cell>
          <cell r="C614">
            <v>43866</v>
          </cell>
          <cell r="D614" t="str">
            <v>3</v>
          </cell>
          <cell r="E614" t="str">
            <v>LABORIE CHARLIE</v>
          </cell>
          <cell r="F614" t="str">
            <v>M</v>
          </cell>
          <cell r="G614" t="str">
            <v>VELO CLUB SOLESMES</v>
          </cell>
          <cell r="H614">
            <v>28769</v>
          </cell>
          <cell r="I614" t="str">
            <v>Adulte Masculin 40/49 ans</v>
          </cell>
          <cell r="J614" t="str">
            <v>2020</v>
          </cell>
          <cell r="K614" t="str">
            <v>05999119957</v>
          </cell>
        </row>
        <row r="615">
          <cell r="B615" t="str">
            <v>LABRE FRANÇOIS</v>
          </cell>
          <cell r="C615">
            <v>43844</v>
          </cell>
          <cell r="D615" t="str">
            <v>4-A</v>
          </cell>
          <cell r="E615" t="str">
            <v>LABRE FRANÇOIS</v>
          </cell>
          <cell r="F615" t="str">
            <v>M</v>
          </cell>
          <cell r="G615" t="str">
            <v>ESPOIR CYCLISTE  WAMBRECHIES MARQUETTE</v>
          </cell>
          <cell r="H615">
            <v>23709</v>
          </cell>
          <cell r="I615" t="str">
            <v>Adulte Masculin 50/59 ans</v>
          </cell>
          <cell r="J615" t="str">
            <v>2020</v>
          </cell>
          <cell r="K615" t="str">
            <v>05996222753</v>
          </cell>
        </row>
        <row r="616">
          <cell r="B616" t="str">
            <v>LABRE MAXIME</v>
          </cell>
          <cell r="C616">
            <v>43844</v>
          </cell>
          <cell r="D616" t="str">
            <v>3</v>
          </cell>
          <cell r="E616" t="str">
            <v>LABRE MAXIME</v>
          </cell>
          <cell r="F616" t="str">
            <v>M</v>
          </cell>
          <cell r="G616" t="str">
            <v>ESPOIR CYCLISTE  WAMBRECHIES MARQUETTE</v>
          </cell>
          <cell r="H616">
            <v>37496</v>
          </cell>
          <cell r="I616" t="str">
            <v>Adulte Masculin 17/19 ans</v>
          </cell>
          <cell r="J616" t="str">
            <v>2020</v>
          </cell>
          <cell r="K616" t="str">
            <v>05999096072</v>
          </cell>
        </row>
        <row r="617">
          <cell r="B617" t="str">
            <v>LACROIX DAVID</v>
          </cell>
          <cell r="C617">
            <v>43899</v>
          </cell>
          <cell r="D617" t="str">
            <v>3</v>
          </cell>
          <cell r="E617" t="str">
            <v>LACROIX DAVID</v>
          </cell>
          <cell r="F617" t="str">
            <v>M</v>
          </cell>
          <cell r="G617" t="str">
            <v>LINSELLES CYCLISME</v>
          </cell>
          <cell r="H617">
            <v>25524</v>
          </cell>
          <cell r="I617" t="str">
            <v>Adulte Masculin 50/59 ans</v>
          </cell>
          <cell r="J617" t="str">
            <v>2020</v>
          </cell>
          <cell r="K617" t="str">
            <v>05999094115</v>
          </cell>
        </row>
        <row r="618">
          <cell r="B618" t="str">
            <v>LACROIX FRÉDÉRIC</v>
          </cell>
          <cell r="C618">
            <v>43866</v>
          </cell>
          <cell r="D618" t="str">
            <v>3</v>
          </cell>
          <cell r="E618" t="str">
            <v>LACROIX FRÉDÉRIC</v>
          </cell>
          <cell r="F618" t="str">
            <v>M</v>
          </cell>
          <cell r="G618" t="str">
            <v>VELO CLUB ROUBAIX</v>
          </cell>
          <cell r="H618">
            <v>25194</v>
          </cell>
          <cell r="I618" t="str">
            <v>Adulte Masculin 50/59 ans</v>
          </cell>
          <cell r="J618" t="str">
            <v>2020</v>
          </cell>
          <cell r="K618" t="str">
            <v>05999119864</v>
          </cell>
        </row>
        <row r="619">
          <cell r="B619" t="str">
            <v>LADEN PATRICE</v>
          </cell>
          <cell r="C619">
            <v>43866</v>
          </cell>
          <cell r="D619" t="str">
            <v>4-A</v>
          </cell>
          <cell r="E619" t="str">
            <v>LADEN PATRICE</v>
          </cell>
          <cell r="F619" t="str">
            <v>M</v>
          </cell>
          <cell r="G619" t="str">
            <v>UNION CYCLISTE WATTIGNIES</v>
          </cell>
          <cell r="H619">
            <v>22162</v>
          </cell>
          <cell r="I619" t="str">
            <v>Adulte Masculin 60 ans et plus</v>
          </cell>
          <cell r="J619" t="str">
            <v>2020</v>
          </cell>
          <cell r="K619" t="str">
            <v>05963119621</v>
          </cell>
        </row>
        <row r="620">
          <cell r="B620" t="str">
            <v>LAFONT LOUIS</v>
          </cell>
          <cell r="C620">
            <v>43844</v>
          </cell>
          <cell r="D620" t="str">
            <v>3</v>
          </cell>
          <cell r="E620" t="str">
            <v>LAFONT LOUIS</v>
          </cell>
          <cell r="F620" t="str">
            <v>M</v>
          </cell>
          <cell r="G620" t="str">
            <v>ESPOIR CYCLISTE  WAMBRECHIES MARQUETTE</v>
          </cell>
          <cell r="H620">
            <v>36734</v>
          </cell>
          <cell r="I620" t="str">
            <v>Adulte Masculin 20/29 ans</v>
          </cell>
          <cell r="J620" t="str">
            <v>2020</v>
          </cell>
          <cell r="K620" t="str">
            <v>05999107227</v>
          </cell>
        </row>
        <row r="621">
          <cell r="B621" t="str">
            <v>LAGNEAU PASCAL</v>
          </cell>
          <cell r="C621">
            <v>43866</v>
          </cell>
          <cell r="D621" t="str">
            <v>1</v>
          </cell>
          <cell r="E621" t="str">
            <v>LAGNEAU PASCAL</v>
          </cell>
          <cell r="F621" t="str">
            <v>M</v>
          </cell>
          <cell r="G621" t="str">
            <v>VTT  CLUB PONT SUR SAMBRE</v>
          </cell>
          <cell r="H621">
            <v>21448</v>
          </cell>
          <cell r="I621" t="str">
            <v>Adulte Masculin 60 ans et plus</v>
          </cell>
          <cell r="J621" t="str">
            <v>2020</v>
          </cell>
          <cell r="K621" t="str">
            <v>05999017088</v>
          </cell>
        </row>
        <row r="622">
          <cell r="B622" t="str">
            <v>LAHONTA EMMANUEL</v>
          </cell>
          <cell r="C622">
            <v>43835</v>
          </cell>
          <cell r="D622" t="str">
            <v>2</v>
          </cell>
          <cell r="E622" t="str">
            <v>LAHONTA EMMANUEL</v>
          </cell>
          <cell r="F622" t="str">
            <v>M</v>
          </cell>
          <cell r="G622" t="str">
            <v>CYCLO CLUB ORCHIES</v>
          </cell>
          <cell r="H622">
            <v>29680</v>
          </cell>
          <cell r="I622" t="str">
            <v>Adulte Masculin 30/39 ans</v>
          </cell>
          <cell r="J622" t="str">
            <v>2020</v>
          </cell>
          <cell r="K622" t="str">
            <v>05999057206</v>
          </cell>
        </row>
        <row r="623">
          <cell r="B623" t="str">
            <v>LAHONTA JEAN-PASCAL</v>
          </cell>
          <cell r="C623">
            <v>43857</v>
          </cell>
          <cell r="D623" t="str">
            <v>4-A</v>
          </cell>
          <cell r="E623" t="str">
            <v>LAHONTA JEAN-PASCAL</v>
          </cell>
          <cell r="F623" t="str">
            <v>M</v>
          </cell>
          <cell r="G623" t="str">
            <v>UNION SPORTIVE VALENCIENNES MARLY</v>
          </cell>
          <cell r="H623">
            <v>21534</v>
          </cell>
          <cell r="I623" t="str">
            <v>Adulte Masculin 60 ans et plus</v>
          </cell>
          <cell r="J623" t="str">
            <v>2020</v>
          </cell>
          <cell r="K623" t="str">
            <v>05999110309</v>
          </cell>
        </row>
        <row r="624">
          <cell r="B624" t="str">
            <v>LALEU DAVID</v>
          </cell>
          <cell r="C624">
            <v>43843</v>
          </cell>
          <cell r="D624" t="str">
            <v>1</v>
          </cell>
          <cell r="E624" t="str">
            <v>LALEU DAVID</v>
          </cell>
          <cell r="F624" t="str">
            <v>M</v>
          </cell>
          <cell r="G624" t="str">
            <v>UNION SPORTIVE SAINT ANDRE</v>
          </cell>
          <cell r="H624">
            <v>26831</v>
          </cell>
          <cell r="I624" t="str">
            <v>Adulte Masculin 40/49 ans</v>
          </cell>
          <cell r="J624" t="str">
            <v>2020</v>
          </cell>
          <cell r="K624" t="str">
            <v>05999012920</v>
          </cell>
        </row>
        <row r="625">
          <cell r="B625" t="str">
            <v>LALEU JIMMY</v>
          </cell>
          <cell r="C625">
            <v>43924</v>
          </cell>
          <cell r="D625" t="str">
            <v>3</v>
          </cell>
          <cell r="E625" t="str">
            <v>LALEU JIMMY</v>
          </cell>
          <cell r="F625" t="str">
            <v>M</v>
          </cell>
          <cell r="G625" t="str">
            <v>CYCLO CLUB CAMBRESIEN</v>
          </cell>
          <cell r="H625">
            <v>34322</v>
          </cell>
          <cell r="I625" t="str">
            <v>Adulte Masculin 20/29 ans</v>
          </cell>
          <cell r="J625" t="str">
            <v>2020</v>
          </cell>
          <cell r="K625" t="str">
            <v>05999123575</v>
          </cell>
        </row>
        <row r="626">
          <cell r="B626" t="str">
            <v>LALEU TIMOTHEE</v>
          </cell>
          <cell r="C626">
            <v>43843</v>
          </cell>
          <cell r="D626" t="str">
            <v>1</v>
          </cell>
          <cell r="E626" t="str">
            <v>LALEU TIMOTHEE</v>
          </cell>
          <cell r="F626" t="str">
            <v>M</v>
          </cell>
          <cell r="G626" t="str">
            <v>UNION SPORTIVE SAINT ANDRE</v>
          </cell>
          <cell r="H626">
            <v>37093</v>
          </cell>
          <cell r="I626" t="str">
            <v>Adulte Masculin 17/19 ans</v>
          </cell>
          <cell r="J626" t="str">
            <v>2020</v>
          </cell>
          <cell r="K626" t="str">
            <v>05999012921</v>
          </cell>
        </row>
        <row r="627">
          <cell r="B627" t="str">
            <v>LALLART CAMILLE</v>
          </cell>
          <cell r="C627">
            <v>43843</v>
          </cell>
          <cell r="D627" t="str">
            <v>JE</v>
          </cell>
          <cell r="E627" t="str">
            <v>LALLART CAMILLE</v>
          </cell>
          <cell r="F627" t="str">
            <v>M</v>
          </cell>
          <cell r="G627" t="str">
            <v>VELO CLUB DE L'ESCAUT ANZIN</v>
          </cell>
          <cell r="H627">
            <v>40526</v>
          </cell>
          <cell r="I627" t="str">
            <v>Jeune Masculin 9/10 ans</v>
          </cell>
          <cell r="J627" t="str">
            <v>2020</v>
          </cell>
          <cell r="K627" t="str">
            <v>05999083592</v>
          </cell>
        </row>
        <row r="628">
          <cell r="B628" t="str">
            <v>LALOUETTE PHILIPPE</v>
          </cell>
          <cell r="C628">
            <v>43857</v>
          </cell>
          <cell r="D628" t="str">
            <v>2</v>
          </cell>
          <cell r="E628" t="str">
            <v>LALOUETTE PHILIPPE</v>
          </cell>
          <cell r="F628" t="str">
            <v>M</v>
          </cell>
          <cell r="G628" t="str">
            <v>UNION SPORTIVE VALENCIENNES MARLY</v>
          </cell>
          <cell r="H628">
            <v>23861</v>
          </cell>
          <cell r="I628" t="str">
            <v>Adulte Masculin 50/59 ans</v>
          </cell>
          <cell r="J628" t="str">
            <v>2020</v>
          </cell>
          <cell r="K628" t="str">
            <v>05999069470</v>
          </cell>
        </row>
        <row r="629">
          <cell r="B629" t="str">
            <v>LAMARCHE FRANCK</v>
          </cell>
          <cell r="C629">
            <v>43866</v>
          </cell>
          <cell r="D629" t="str">
            <v>1</v>
          </cell>
          <cell r="E629" t="str">
            <v>LAMARCHE FRANCK</v>
          </cell>
          <cell r="F629" t="str">
            <v>M</v>
          </cell>
          <cell r="G629" t="str">
            <v>TEAM DECOPUB PROVILLE</v>
          </cell>
          <cell r="H629">
            <v>25136</v>
          </cell>
          <cell r="I629" t="str">
            <v>Adulte Masculin 50/59 ans</v>
          </cell>
          <cell r="J629" t="str">
            <v>2020</v>
          </cell>
          <cell r="K629" t="str">
            <v>05999025273</v>
          </cell>
        </row>
        <row r="630">
          <cell r="B630" t="str">
            <v>LAMBERT MATTHIAS</v>
          </cell>
          <cell r="C630">
            <v>43857</v>
          </cell>
          <cell r="D630" t="str">
            <v>3</v>
          </cell>
          <cell r="E630" t="str">
            <v>LAMBERT MATTHIAS</v>
          </cell>
          <cell r="F630" t="str">
            <v>M</v>
          </cell>
          <cell r="G630" t="str">
            <v>UNION SPORTIVE VALENCIENNES MARLY</v>
          </cell>
          <cell r="H630">
            <v>36557</v>
          </cell>
          <cell r="I630" t="str">
            <v>Adulte Masculin 20/29 ans</v>
          </cell>
          <cell r="J630" t="str">
            <v>2020</v>
          </cell>
          <cell r="K630" t="str">
            <v>05999118502</v>
          </cell>
        </row>
        <row r="631">
          <cell r="B631" t="str">
            <v>LAMERAND MICHAEL</v>
          </cell>
          <cell r="C631">
            <v>43871</v>
          </cell>
          <cell r="D631" t="str">
            <v>1</v>
          </cell>
          <cell r="E631" t="str">
            <v>LAMERAND MICHAEL</v>
          </cell>
          <cell r="F631" t="str">
            <v>M</v>
          </cell>
          <cell r="G631" t="str">
            <v>ETOILE CYCLISTE LIEU ST AMAND</v>
          </cell>
          <cell r="H631">
            <v>31124</v>
          </cell>
          <cell r="I631" t="str">
            <v>Adulte Masculin 30/39 ans</v>
          </cell>
          <cell r="J631" t="str">
            <v>2020</v>
          </cell>
          <cell r="K631" t="str">
            <v>05999016681</v>
          </cell>
        </row>
        <row r="632">
          <cell r="B632" t="str">
            <v>LANCELLE FLORENTIN</v>
          </cell>
          <cell r="C632">
            <v>43885</v>
          </cell>
          <cell r="D632" t="str">
            <v>1</v>
          </cell>
          <cell r="E632" t="str">
            <v>LANCELLE FLORENTIN</v>
          </cell>
          <cell r="F632" t="str">
            <v>M</v>
          </cell>
          <cell r="G632" t="str">
            <v>VTT SAINT AMAND LES EAUX</v>
          </cell>
          <cell r="H632">
            <v>36348</v>
          </cell>
          <cell r="I632" t="str">
            <v>Adulte Masculin 20/29 ans</v>
          </cell>
          <cell r="J632" t="str">
            <v>2020</v>
          </cell>
          <cell r="K632" t="str">
            <v>05999099815</v>
          </cell>
        </row>
        <row r="633">
          <cell r="B633" t="str">
            <v>LANDAS JEROME</v>
          </cell>
          <cell r="C633">
            <v>43894</v>
          </cell>
          <cell r="D633" t="str">
            <v>2</v>
          </cell>
          <cell r="E633" t="str">
            <v>LANDAS JEROME</v>
          </cell>
          <cell r="F633" t="str">
            <v>M</v>
          </cell>
          <cell r="G633" t="str">
            <v>VELO SPRINT DE L'OSTREVENT - AUBERCHICOURT</v>
          </cell>
          <cell r="H633">
            <v>28156</v>
          </cell>
          <cell r="I633" t="str">
            <v>Adulte Masculin 40/49 ans</v>
          </cell>
          <cell r="J633" t="str">
            <v>2020</v>
          </cell>
          <cell r="K633" t="str">
            <v>05999084869</v>
          </cell>
        </row>
        <row r="634">
          <cell r="B634" t="str">
            <v>LANDAS MARION</v>
          </cell>
          <cell r="C634">
            <v>43843</v>
          </cell>
          <cell r="D634" t="str">
            <v>FE</v>
          </cell>
          <cell r="E634" t="str">
            <v>LANDAS MARION</v>
          </cell>
          <cell r="F634" t="str">
            <v>F</v>
          </cell>
          <cell r="G634" t="str">
            <v>VELO SPRINT DE L'OSTREVENT - AUBERCHICOURT</v>
          </cell>
          <cell r="H634">
            <v>37533</v>
          </cell>
          <cell r="I634" t="str">
            <v>Adulte Féminin 17/29 ans</v>
          </cell>
          <cell r="J634" t="str">
            <v>2020</v>
          </cell>
          <cell r="K634" t="str">
            <v>05999084870</v>
          </cell>
        </row>
        <row r="635">
          <cell r="B635" t="str">
            <v>LANDAS MARTY</v>
          </cell>
          <cell r="C635">
            <v>43843</v>
          </cell>
          <cell r="D635" t="str">
            <v>JE</v>
          </cell>
          <cell r="E635" t="str">
            <v>LANDAS MARTY</v>
          </cell>
          <cell r="F635" t="str">
            <v>M</v>
          </cell>
          <cell r="G635" t="str">
            <v>VELO SPRINT DE L'OSTREVENT - AUBERCHICOURT</v>
          </cell>
          <cell r="H635">
            <v>38663</v>
          </cell>
          <cell r="I635" t="str">
            <v>Jeune Masculin 15/16 ans</v>
          </cell>
          <cell r="J635" t="str">
            <v>2020</v>
          </cell>
          <cell r="K635" t="str">
            <v>05999020193</v>
          </cell>
        </row>
        <row r="636">
          <cell r="B636" t="str">
            <v>LANGLET GUILLAUME</v>
          </cell>
          <cell r="C636">
            <v>43887</v>
          </cell>
          <cell r="D636" t="str">
            <v>1</v>
          </cell>
          <cell r="E636" t="str">
            <v>LANGLET GUILLAUME</v>
          </cell>
          <cell r="F636" t="str">
            <v>M</v>
          </cell>
          <cell r="G636" t="str">
            <v>CERCLE OLYMPIQUE MARCOING</v>
          </cell>
          <cell r="H636">
            <v>31584</v>
          </cell>
          <cell r="I636" t="str">
            <v>Adulte Masculin 30/39 ans</v>
          </cell>
          <cell r="J636" t="str">
            <v>2020</v>
          </cell>
          <cell r="K636" t="str">
            <v>05999012880</v>
          </cell>
        </row>
        <row r="637">
          <cell r="B637" t="str">
            <v>LANSIAUX ANTHONY</v>
          </cell>
          <cell r="C637">
            <v>43846</v>
          </cell>
          <cell r="D637" t="str">
            <v>2</v>
          </cell>
          <cell r="E637" t="str">
            <v>LANSIAUX ANTHONY</v>
          </cell>
          <cell r="F637" t="str">
            <v>M</v>
          </cell>
          <cell r="G637" t="str">
            <v>CLUB CYCLISTE THUN ST MARTIN</v>
          </cell>
          <cell r="H637">
            <v>27913</v>
          </cell>
          <cell r="I637" t="str">
            <v>Adulte Masculin 40/49 ans</v>
          </cell>
          <cell r="J637" t="str">
            <v>2020</v>
          </cell>
          <cell r="K637" t="str">
            <v>05999028465</v>
          </cell>
        </row>
        <row r="638">
          <cell r="B638" t="str">
            <v>LAPOTRE FRANCOIS</v>
          </cell>
          <cell r="C638">
            <v>43857</v>
          </cell>
          <cell r="D638" t="str">
            <v>2</v>
          </cell>
          <cell r="E638" t="str">
            <v>LAPOTRE FRANCOIS</v>
          </cell>
          <cell r="F638" t="str">
            <v>M</v>
          </cell>
          <cell r="G638" t="str">
            <v>UNION SPORTIVE VALENCIENNES MARLY</v>
          </cell>
          <cell r="H638">
            <v>27862</v>
          </cell>
          <cell r="I638" t="str">
            <v>Adulte Masculin 40/49 ans</v>
          </cell>
          <cell r="J638" t="str">
            <v>2020</v>
          </cell>
          <cell r="K638" t="str">
            <v>05999075704</v>
          </cell>
        </row>
        <row r="639">
          <cell r="B639" t="str">
            <v>LARGEAU FREDERIC</v>
          </cell>
          <cell r="C639">
            <v>43857</v>
          </cell>
          <cell r="D639" t="str">
            <v>3</v>
          </cell>
          <cell r="E639" t="str">
            <v>LARGEAU FREDERIC</v>
          </cell>
          <cell r="F639" t="str">
            <v>M</v>
          </cell>
          <cell r="G639" t="str">
            <v>SAULZOIR MONTRECOURT CYCLING CLUB</v>
          </cell>
          <cell r="H639">
            <v>24958</v>
          </cell>
          <cell r="I639" t="str">
            <v>Adulte Masculin 50/59 ans</v>
          </cell>
          <cell r="J639" t="str">
            <v>2020</v>
          </cell>
          <cell r="K639" t="str">
            <v>05999059500</v>
          </cell>
        </row>
        <row r="640">
          <cell r="B640" t="str">
            <v>LASSON VINCENT</v>
          </cell>
          <cell r="C640">
            <v>43887</v>
          </cell>
          <cell r="D640" t="str">
            <v>4-A</v>
          </cell>
          <cell r="E640" t="str">
            <v>LASSON VINCENT</v>
          </cell>
          <cell r="F640" t="str">
            <v>M</v>
          </cell>
          <cell r="G640" t="str">
            <v>CERCLE OLYMPIQUE MARCOING</v>
          </cell>
          <cell r="H640">
            <v>22489</v>
          </cell>
          <cell r="I640" t="str">
            <v>Adulte Masculin 50/59 ans</v>
          </cell>
          <cell r="J640" t="str">
            <v>2020</v>
          </cell>
          <cell r="K640" t="str">
            <v>05996217877</v>
          </cell>
        </row>
        <row r="641">
          <cell r="B641" t="str">
            <v>LAUDES LOIC</v>
          </cell>
          <cell r="C641">
            <v>43870</v>
          </cell>
          <cell r="D641" t="str">
            <v>3</v>
          </cell>
          <cell r="E641" t="str">
            <v>LAUDES LOIC</v>
          </cell>
          <cell r="F641" t="str">
            <v>M</v>
          </cell>
          <cell r="G641" t="str">
            <v>FENAIN CYCLO CLUB</v>
          </cell>
          <cell r="H641">
            <v>28885</v>
          </cell>
          <cell r="I641" t="str">
            <v>Adulte Masculin 40/49 ans</v>
          </cell>
          <cell r="J641" t="str">
            <v>2020</v>
          </cell>
          <cell r="K641" t="str">
            <v>05999087669</v>
          </cell>
        </row>
        <row r="642">
          <cell r="B642" t="str">
            <v>LAZARO BARTOLOME</v>
          </cell>
          <cell r="C642">
            <v>43846</v>
          </cell>
          <cell r="D642" t="str">
            <v>3</v>
          </cell>
          <cell r="E642" t="str">
            <v>LAZARO BARTOLOME</v>
          </cell>
          <cell r="F642" t="str">
            <v>M</v>
          </cell>
          <cell r="G642" t="str">
            <v>LINSELLES CYCLISME</v>
          </cell>
          <cell r="H642">
            <v>25697</v>
          </cell>
          <cell r="I642" t="str">
            <v>Adulte Masculin 50/59 ans</v>
          </cell>
          <cell r="J642" t="str">
            <v>2020</v>
          </cell>
          <cell r="K642" t="str">
            <v>05999119871</v>
          </cell>
        </row>
        <row r="643">
          <cell r="B643" t="str">
            <v>LE GAL SAMUEL</v>
          </cell>
          <cell r="C643">
            <v>43866</v>
          </cell>
          <cell r="D643" t="str">
            <v>3</v>
          </cell>
          <cell r="E643" t="str">
            <v>LE GAL SAMUEL</v>
          </cell>
          <cell r="F643" t="str">
            <v>M</v>
          </cell>
          <cell r="G643" t="str">
            <v>UNION CYCLISTE WATTIGNIES</v>
          </cell>
          <cell r="H643">
            <v>31374</v>
          </cell>
          <cell r="I643" t="str">
            <v>Adulte Masculin 30/39 ans</v>
          </cell>
          <cell r="J643" t="str">
            <v>2020</v>
          </cell>
          <cell r="K643" t="str">
            <v>05999118961</v>
          </cell>
        </row>
        <row r="644">
          <cell r="B644" t="str">
            <v>LE MOUEL DIMITRI</v>
          </cell>
          <cell r="C644">
            <v>43865</v>
          </cell>
          <cell r="D644" t="str">
            <v>1</v>
          </cell>
          <cell r="E644" t="str">
            <v>LE MOUEL DIMITRI</v>
          </cell>
          <cell r="F644" t="str">
            <v>M</v>
          </cell>
          <cell r="G644" t="str">
            <v>VELO SPRINT BOUCHAIN</v>
          </cell>
          <cell r="H644">
            <v>32704</v>
          </cell>
          <cell r="I644" t="str">
            <v>Adulte Masculin 30/39 ans</v>
          </cell>
          <cell r="J644" t="str">
            <v>2020</v>
          </cell>
          <cell r="K644" t="str">
            <v>05999068035</v>
          </cell>
        </row>
        <row r="645">
          <cell r="B645" t="str">
            <v>LEBEL MATHIEU</v>
          </cell>
          <cell r="C645">
            <v>43865</v>
          </cell>
          <cell r="D645" t="str">
            <v>3</v>
          </cell>
          <cell r="E645" t="str">
            <v>LEBEL MATHIEU</v>
          </cell>
          <cell r="F645" t="str">
            <v>M</v>
          </cell>
          <cell r="G645" t="str">
            <v>ASSOCIATION CYCLISTE DE CUINCY</v>
          </cell>
          <cell r="H645">
            <v>32331</v>
          </cell>
          <cell r="I645" t="str">
            <v>Adulte Masculin 30/39 ans</v>
          </cell>
          <cell r="J645" t="str">
            <v>2020</v>
          </cell>
          <cell r="K645" t="str">
            <v>05999111356</v>
          </cell>
        </row>
        <row r="646">
          <cell r="B646" t="str">
            <v>LEBLON ROBIN</v>
          </cell>
          <cell r="C646">
            <v>43843</v>
          </cell>
          <cell r="D646" t="str">
            <v>2</v>
          </cell>
          <cell r="E646" t="str">
            <v>LEBLON ROBIN</v>
          </cell>
          <cell r="F646" t="str">
            <v>M</v>
          </cell>
          <cell r="G646" t="str">
            <v>CYCLO CLUB WAVRIN</v>
          </cell>
          <cell r="H646">
            <v>34669</v>
          </cell>
          <cell r="I646" t="str">
            <v>Adulte Masculin 20/29 ans</v>
          </cell>
          <cell r="J646" t="str">
            <v>2020</v>
          </cell>
          <cell r="K646" t="str">
            <v>05999097766</v>
          </cell>
        </row>
        <row r="647">
          <cell r="B647" t="str">
            <v>LEBLOND MATHIEU</v>
          </cell>
          <cell r="C647">
            <v>43867</v>
          </cell>
          <cell r="D647" t="str">
            <v>1</v>
          </cell>
          <cell r="E647" t="str">
            <v>LEBLOND MATHIEU</v>
          </cell>
          <cell r="F647" t="str">
            <v>M</v>
          </cell>
          <cell r="G647" t="str">
            <v>GAZ ELEC CLUB DE DOUAI</v>
          </cell>
          <cell r="H647">
            <v>32020</v>
          </cell>
          <cell r="I647" t="str">
            <v>Adulte Masculin 30/39 ans</v>
          </cell>
          <cell r="J647" t="str">
            <v>2020</v>
          </cell>
          <cell r="K647" t="str">
            <v>05999109588</v>
          </cell>
        </row>
        <row r="648">
          <cell r="B648" t="str">
            <v>LEBON CYRIL</v>
          </cell>
          <cell r="C648">
            <v>43865</v>
          </cell>
          <cell r="D648" t="str">
            <v>2</v>
          </cell>
          <cell r="E648" t="str">
            <v>LEBON CYRIL</v>
          </cell>
          <cell r="F648" t="str">
            <v>M</v>
          </cell>
          <cell r="G648" t="str">
            <v>ESPOIR CYCLISTE  WAMBRECHIES MARQUETTE</v>
          </cell>
          <cell r="H648">
            <v>31984</v>
          </cell>
          <cell r="I648" t="str">
            <v>Adulte Masculin 30/39 ans</v>
          </cell>
          <cell r="J648" t="str">
            <v>2020</v>
          </cell>
          <cell r="K648" t="str">
            <v>05999094112</v>
          </cell>
        </row>
        <row r="649">
          <cell r="B649" t="str">
            <v>LEBRUN BAPTISTE</v>
          </cell>
          <cell r="C649">
            <v>43835</v>
          </cell>
          <cell r="D649" t="str">
            <v>JE</v>
          </cell>
          <cell r="E649" t="str">
            <v>LEBRUN BAPTISTE</v>
          </cell>
          <cell r="F649" t="str">
            <v>M</v>
          </cell>
          <cell r="G649" t="str">
            <v>CYCLO CLUB ORCHIES</v>
          </cell>
          <cell r="H649">
            <v>38104</v>
          </cell>
          <cell r="I649" t="str">
            <v>Jeune Masculin 15/16 ans</v>
          </cell>
          <cell r="J649" t="str">
            <v>2020</v>
          </cell>
          <cell r="K649" t="str">
            <v>05999053106</v>
          </cell>
        </row>
        <row r="650">
          <cell r="B650" t="str">
            <v>LECCI ITALO</v>
          </cell>
          <cell r="C650">
            <v>43857</v>
          </cell>
          <cell r="D650" t="str">
            <v>4-A</v>
          </cell>
          <cell r="E650" t="str">
            <v>LECCI ITALO</v>
          </cell>
          <cell r="F650" t="str">
            <v>M</v>
          </cell>
          <cell r="G650" t="str">
            <v>HAVELUY CYCLO CLUB</v>
          </cell>
          <cell r="H650">
            <v>20302</v>
          </cell>
          <cell r="I650" t="str">
            <v>Adulte Masculin 60 ans et plus</v>
          </cell>
          <cell r="J650" t="str">
            <v>2020</v>
          </cell>
          <cell r="K650" t="str">
            <v>05966529328</v>
          </cell>
        </row>
        <row r="651">
          <cell r="B651" t="str">
            <v>LECCI PIERRE</v>
          </cell>
          <cell r="C651">
            <v>43857</v>
          </cell>
          <cell r="D651" t="str">
            <v>2</v>
          </cell>
          <cell r="E651" t="str">
            <v>LECCI PIERRE</v>
          </cell>
          <cell r="F651" t="str">
            <v>M</v>
          </cell>
          <cell r="G651" t="str">
            <v>HAVELUY CYCLO CLUB</v>
          </cell>
          <cell r="H651">
            <v>31285</v>
          </cell>
          <cell r="I651" t="str">
            <v>Adulte Masculin 30/39 ans</v>
          </cell>
          <cell r="J651" t="str">
            <v>2020</v>
          </cell>
          <cell r="K651" t="str">
            <v>05996227408</v>
          </cell>
        </row>
        <row r="652">
          <cell r="B652" t="str">
            <v>LECERF FRANCOIS</v>
          </cell>
          <cell r="C652">
            <v>43879</v>
          </cell>
          <cell r="D652" t="str">
            <v>4-A</v>
          </cell>
          <cell r="E652" t="str">
            <v>LECERF FRANCOIS</v>
          </cell>
          <cell r="F652" t="str">
            <v>M</v>
          </cell>
          <cell r="G652" t="str">
            <v>U.C. CAPELLOISE FOURMIES</v>
          </cell>
          <cell r="H652">
            <v>23696</v>
          </cell>
          <cell r="I652" t="str">
            <v>Adulte Masculin 50/59 ans</v>
          </cell>
          <cell r="J652" t="str">
            <v>2020</v>
          </cell>
          <cell r="K652" t="str">
            <v>05999076037</v>
          </cell>
        </row>
        <row r="653">
          <cell r="B653" t="str">
            <v>LECERF OLIVIER</v>
          </cell>
          <cell r="C653">
            <v>43879</v>
          </cell>
          <cell r="D653" t="str">
            <v>3</v>
          </cell>
          <cell r="E653" t="str">
            <v>LECERF OLIVIER</v>
          </cell>
          <cell r="F653" t="str">
            <v>M</v>
          </cell>
          <cell r="G653" t="str">
            <v>U.C. CAPELLOISE FOURMIES</v>
          </cell>
          <cell r="H653">
            <v>24380</v>
          </cell>
          <cell r="I653" t="str">
            <v>Adulte Masculin 50/59 ans</v>
          </cell>
          <cell r="J653" t="str">
            <v>2020</v>
          </cell>
          <cell r="K653" t="str">
            <v>05996226623</v>
          </cell>
        </row>
        <row r="654">
          <cell r="B654" t="str">
            <v>LECLERCQ ALEXIS</v>
          </cell>
          <cell r="C654">
            <v>43884</v>
          </cell>
          <cell r="D654" t="str">
            <v>2</v>
          </cell>
          <cell r="E654" t="str">
            <v>LECLERCQ ALEXIS</v>
          </cell>
          <cell r="F654" t="str">
            <v>M</v>
          </cell>
          <cell r="G654" t="str">
            <v>CAMPHIN EN CAREMBAULT CYCLING TEAM</v>
          </cell>
          <cell r="H654">
            <v>27963</v>
          </cell>
          <cell r="I654" t="str">
            <v>Adulte Masculin 40/49 ans</v>
          </cell>
          <cell r="J654" t="str">
            <v>2020</v>
          </cell>
          <cell r="K654" t="str">
            <v>05996214949</v>
          </cell>
        </row>
        <row r="655">
          <cell r="B655" t="str">
            <v>LECLERCQ CLEMENT</v>
          </cell>
          <cell r="C655">
            <v>43857</v>
          </cell>
          <cell r="D655" t="str">
            <v>3</v>
          </cell>
          <cell r="E655" t="str">
            <v>LECLERCQ CLEMENT</v>
          </cell>
          <cell r="F655" t="str">
            <v>M</v>
          </cell>
          <cell r="G655" t="str">
            <v>TEAM SPECIALIZED LILLE</v>
          </cell>
          <cell r="H655">
            <v>36432</v>
          </cell>
          <cell r="I655" t="str">
            <v>Adulte Masculin 20/29 ans</v>
          </cell>
          <cell r="J655" t="str">
            <v>2020</v>
          </cell>
          <cell r="K655" t="str">
            <v>05999056853</v>
          </cell>
        </row>
        <row r="656">
          <cell r="B656" t="str">
            <v>LECLERCQ FRANCK</v>
          </cell>
          <cell r="C656">
            <v>43857</v>
          </cell>
          <cell r="D656" t="str">
            <v>1</v>
          </cell>
          <cell r="E656" t="str">
            <v>LECLERCQ FRANCK</v>
          </cell>
          <cell r="F656" t="str">
            <v>M</v>
          </cell>
          <cell r="G656" t="str">
            <v>TEAM SPECIALIZED LILLE</v>
          </cell>
          <cell r="H656">
            <v>26371</v>
          </cell>
          <cell r="I656" t="str">
            <v>Adulte Masculin 40/49 ans</v>
          </cell>
          <cell r="J656" t="str">
            <v>2020</v>
          </cell>
          <cell r="K656" t="str">
            <v>05966528801</v>
          </cell>
        </row>
        <row r="657">
          <cell r="B657" t="str">
            <v>LECLERCQ MATHIS</v>
          </cell>
          <cell r="C657">
            <v>43846</v>
          </cell>
          <cell r="D657" t="str">
            <v>JE</v>
          </cell>
          <cell r="E657" t="str">
            <v>LECLERCQ MATHIS</v>
          </cell>
          <cell r="F657" t="str">
            <v>M</v>
          </cell>
          <cell r="G657" t="str">
            <v>CAMPHIN EN CAREMBAULT CYCLING TEAM</v>
          </cell>
          <cell r="H657">
            <v>39281</v>
          </cell>
          <cell r="I657" t="str">
            <v>Jeune Masculin 13/14 ans</v>
          </cell>
          <cell r="J657" t="str">
            <v>2020</v>
          </cell>
          <cell r="K657" t="str">
            <v>05999057637</v>
          </cell>
        </row>
        <row r="658">
          <cell r="B658" t="str">
            <v>LECLERCQ THEO</v>
          </cell>
          <cell r="C658">
            <v>43843</v>
          </cell>
          <cell r="D658" t="str">
            <v>JE</v>
          </cell>
          <cell r="E658" t="str">
            <v>LECLERCQ THEO</v>
          </cell>
          <cell r="F658" t="str">
            <v>M</v>
          </cell>
          <cell r="G658" t="str">
            <v>VELO CLUB SOLESMES</v>
          </cell>
          <cell r="H658">
            <v>38239</v>
          </cell>
          <cell r="I658" t="str">
            <v>Jeune Masculin 15/16 ans</v>
          </cell>
          <cell r="J658" t="str">
            <v>2020</v>
          </cell>
          <cell r="K658" t="str">
            <v>05999047613</v>
          </cell>
        </row>
        <row r="659">
          <cell r="B659" t="str">
            <v>LECLERCQ THIERRY</v>
          </cell>
          <cell r="C659">
            <v>43843</v>
          </cell>
          <cell r="D659" t="str">
            <v>4-A</v>
          </cell>
          <cell r="E659" t="str">
            <v>LECLERCQ THIERRY</v>
          </cell>
          <cell r="F659" t="str">
            <v>M</v>
          </cell>
          <cell r="G659" t="str">
            <v>CYCLO CLUB WAVRIN</v>
          </cell>
          <cell r="H659">
            <v>24902</v>
          </cell>
          <cell r="I659" t="str">
            <v>Adulte Masculin 50/59 ans</v>
          </cell>
          <cell r="J659" t="str">
            <v>2020</v>
          </cell>
          <cell r="K659" t="str">
            <v>05996224043</v>
          </cell>
        </row>
        <row r="660">
          <cell r="B660" t="str">
            <v>LECOCQ MARIE CLAUDE</v>
          </cell>
          <cell r="C660">
            <v>43865</v>
          </cell>
          <cell r="D660" t="str">
            <v>FE</v>
          </cell>
          <cell r="E660" t="str">
            <v>LECOCQ MARIE CLAUDE</v>
          </cell>
          <cell r="F660" t="str">
            <v>F</v>
          </cell>
          <cell r="G660" t="str">
            <v>VELO CLUB SOLESMES</v>
          </cell>
          <cell r="H660">
            <v>18850</v>
          </cell>
          <cell r="I660" t="str">
            <v>Adulte Féminin 40 ans et plus</v>
          </cell>
          <cell r="J660" t="str">
            <v>2020</v>
          </cell>
          <cell r="K660" t="str">
            <v>05999108841</v>
          </cell>
        </row>
        <row r="661">
          <cell r="B661" t="str">
            <v>LECOLIER BENOIT</v>
          </cell>
          <cell r="C661">
            <v>43857</v>
          </cell>
          <cell r="D661" t="str">
            <v>1</v>
          </cell>
          <cell r="E661" t="str">
            <v>LECOLIER BENOIT</v>
          </cell>
          <cell r="F661" t="str">
            <v>M</v>
          </cell>
          <cell r="G661" t="str">
            <v>TEAM SPECIALIZED LILLE</v>
          </cell>
          <cell r="H661">
            <v>28748</v>
          </cell>
          <cell r="I661" t="str">
            <v>Adulte Masculin 40/49 ans</v>
          </cell>
          <cell r="J661" t="str">
            <v>2020</v>
          </cell>
          <cell r="K661" t="str">
            <v>05999075213</v>
          </cell>
        </row>
        <row r="662">
          <cell r="B662" t="str">
            <v>LECOLIER LOUIS</v>
          </cell>
          <cell r="C662">
            <v>43857</v>
          </cell>
          <cell r="D662" t="str">
            <v>JE</v>
          </cell>
          <cell r="E662" t="str">
            <v>LECOLIER LOUIS</v>
          </cell>
          <cell r="F662" t="str">
            <v>M</v>
          </cell>
          <cell r="G662" t="str">
            <v>TEAM SPECIALIZED LILLE</v>
          </cell>
          <cell r="H662">
            <v>39173</v>
          </cell>
          <cell r="I662" t="str">
            <v>Jeune Masculin 13/14 ans</v>
          </cell>
          <cell r="J662" t="str">
            <v>2020</v>
          </cell>
          <cell r="K662" t="str">
            <v>05999080933</v>
          </cell>
        </row>
        <row r="663">
          <cell r="B663" t="str">
            <v>LECOLIER STEPHANE</v>
          </cell>
          <cell r="C663">
            <v>43857</v>
          </cell>
          <cell r="D663" t="str">
            <v>1</v>
          </cell>
          <cell r="E663" t="str">
            <v>LECOLIER STEPHANE</v>
          </cell>
          <cell r="F663" t="str">
            <v>M</v>
          </cell>
          <cell r="G663" t="str">
            <v>TEAM SPECIALIZED LILLE</v>
          </cell>
          <cell r="H663">
            <v>27312</v>
          </cell>
          <cell r="I663" t="str">
            <v>Adulte Masculin 40/49 ans</v>
          </cell>
          <cell r="J663" t="str">
            <v>2020</v>
          </cell>
          <cell r="K663" t="str">
            <v>05999080934</v>
          </cell>
        </row>
        <row r="664">
          <cell r="B664" t="str">
            <v>LECONTE TRISTAN</v>
          </cell>
          <cell r="C664">
            <v>43879</v>
          </cell>
          <cell r="D664" t="str">
            <v>3</v>
          </cell>
          <cell r="E664" t="str">
            <v>LECONTE TRISTAN</v>
          </cell>
          <cell r="F664" t="str">
            <v>M</v>
          </cell>
          <cell r="G664" t="str">
            <v>ESPOIR CYCLISTE  WAMBRECHIES MARQUETTE</v>
          </cell>
          <cell r="H664">
            <v>36325</v>
          </cell>
          <cell r="I664" t="str">
            <v>Adulte Masculin 20/29 ans</v>
          </cell>
          <cell r="J664" t="str">
            <v>2020</v>
          </cell>
          <cell r="K664" t="str">
            <v>05999112666</v>
          </cell>
        </row>
        <row r="665">
          <cell r="B665" t="str">
            <v>LECOUF ALAIN</v>
          </cell>
          <cell r="C665">
            <v>43857</v>
          </cell>
          <cell r="D665" t="str">
            <v>4-B</v>
          </cell>
          <cell r="E665" t="str">
            <v>LECOUF ALAIN</v>
          </cell>
          <cell r="F665" t="str">
            <v>M</v>
          </cell>
          <cell r="G665" t="str">
            <v>UNION SPORTIVE VALENCIENNES MARLY</v>
          </cell>
          <cell r="H665">
            <v>16602</v>
          </cell>
          <cell r="I665" t="str">
            <v>Adulte Masculin 60 ans et plus</v>
          </cell>
          <cell r="J665" t="str">
            <v>2020</v>
          </cell>
          <cell r="K665" t="str">
            <v>05994042756</v>
          </cell>
        </row>
        <row r="666">
          <cell r="B666" t="str">
            <v>LECU PASCAL</v>
          </cell>
          <cell r="C666">
            <v>43835</v>
          </cell>
          <cell r="D666" t="str">
            <v>3</v>
          </cell>
          <cell r="E666" t="str">
            <v>LECU PASCAL</v>
          </cell>
          <cell r="F666" t="str">
            <v>M</v>
          </cell>
          <cell r="G666" t="str">
            <v>SAULZOIR MONTRECOURT CYCLING CLUB</v>
          </cell>
          <cell r="H666">
            <v>24499</v>
          </cell>
          <cell r="I666" t="str">
            <v>Adulte Masculin 50/59 ans</v>
          </cell>
          <cell r="J666" t="str">
            <v>2020</v>
          </cell>
          <cell r="K666" t="str">
            <v>05999015642</v>
          </cell>
        </row>
        <row r="667">
          <cell r="B667" t="str">
            <v>LEDAIN JEREMIE</v>
          </cell>
          <cell r="C667">
            <v>43843</v>
          </cell>
          <cell r="D667" t="str">
            <v>JE</v>
          </cell>
          <cell r="E667" t="str">
            <v>LEDAIN JEREMIE</v>
          </cell>
          <cell r="F667" t="str">
            <v>M</v>
          </cell>
          <cell r="G667" t="str">
            <v>VELO CLUB DE L'ESCAUT ANZIN</v>
          </cell>
          <cell r="H667">
            <v>40105</v>
          </cell>
          <cell r="I667" t="str">
            <v>Jeune Masculin 11/12 ans</v>
          </cell>
          <cell r="J667" t="str">
            <v>2020</v>
          </cell>
          <cell r="K667" t="str">
            <v>05999112482</v>
          </cell>
        </row>
        <row r="668">
          <cell r="B668" t="str">
            <v>LEDAIN JONATHAN</v>
          </cell>
          <cell r="C668">
            <v>43843</v>
          </cell>
          <cell r="D668" t="str">
            <v>JE</v>
          </cell>
          <cell r="E668" t="str">
            <v>LEDAIN JONATHAN</v>
          </cell>
          <cell r="F668" t="str">
            <v>M</v>
          </cell>
          <cell r="G668" t="str">
            <v>VELO CLUB DE L'ESCAUT ANZIN</v>
          </cell>
          <cell r="H668">
            <v>38997</v>
          </cell>
          <cell r="I668" t="str">
            <v>Jeune Masculin 13/14 ans</v>
          </cell>
          <cell r="J668" t="str">
            <v>2020</v>
          </cell>
          <cell r="K668" t="str">
            <v>05999112483</v>
          </cell>
        </row>
        <row r="669">
          <cell r="B669" t="str">
            <v>LEDOUX LAURENT</v>
          </cell>
          <cell r="C669">
            <v>43843</v>
          </cell>
          <cell r="D669" t="str">
            <v>2</v>
          </cell>
          <cell r="E669" t="str">
            <v>LEDOUX LAURENT</v>
          </cell>
          <cell r="F669" t="str">
            <v>M</v>
          </cell>
          <cell r="G669" t="str">
            <v>UNION SPORTIVE SAINT ANDRE</v>
          </cell>
          <cell r="H669">
            <v>27747</v>
          </cell>
          <cell r="I669" t="str">
            <v>Adulte Masculin 40/49 ans</v>
          </cell>
          <cell r="J669" t="str">
            <v>2020</v>
          </cell>
          <cell r="K669" t="str">
            <v>05955186189</v>
          </cell>
        </row>
        <row r="670">
          <cell r="B670" t="str">
            <v>LEDOUX MATTEO</v>
          </cell>
          <cell r="C670">
            <v>43843</v>
          </cell>
          <cell r="D670" t="str">
            <v>JE</v>
          </cell>
          <cell r="E670" t="str">
            <v>LEDOUX MATTEO</v>
          </cell>
          <cell r="F670" t="str">
            <v>M</v>
          </cell>
          <cell r="G670" t="str">
            <v>UNION SPORTIVE SAINT ANDRE</v>
          </cell>
          <cell r="H670">
            <v>38206</v>
          </cell>
          <cell r="I670" t="str">
            <v>Jeune Masculin 15/16 ans</v>
          </cell>
          <cell r="J670" t="str">
            <v>2020</v>
          </cell>
          <cell r="K670" t="str">
            <v>05999025993</v>
          </cell>
        </row>
        <row r="671">
          <cell r="B671" t="str">
            <v>LEFEBVRE ALAIN</v>
          </cell>
          <cell r="C671">
            <v>43843</v>
          </cell>
          <cell r="D671" t="str">
            <v>2</v>
          </cell>
          <cell r="E671" t="str">
            <v>LEFEBVRE ALAIN</v>
          </cell>
          <cell r="F671" t="str">
            <v>M</v>
          </cell>
          <cell r="G671" t="str">
            <v>TEAM DECOPUB PROVILLE</v>
          </cell>
          <cell r="H671">
            <v>24118</v>
          </cell>
          <cell r="I671" t="str">
            <v>Adulte Masculin 50/59 ans</v>
          </cell>
          <cell r="J671" t="str">
            <v>2020</v>
          </cell>
          <cell r="K671" t="str">
            <v>05965594028</v>
          </cell>
        </row>
        <row r="672">
          <cell r="B672" t="str">
            <v>LEFEBVRE ERIC</v>
          </cell>
          <cell r="C672">
            <v>43872</v>
          </cell>
          <cell r="D672" t="str">
            <v>4-A</v>
          </cell>
          <cell r="E672" t="str">
            <v>LEFEBVRE ERIC</v>
          </cell>
          <cell r="F672" t="str">
            <v>M</v>
          </cell>
          <cell r="G672" t="str">
            <v>CYCLO CLUB WAVRIN</v>
          </cell>
          <cell r="H672">
            <v>20352</v>
          </cell>
          <cell r="I672" t="str">
            <v>Adulte Masculin 60 ans et plus</v>
          </cell>
          <cell r="J672" t="str">
            <v>2020</v>
          </cell>
          <cell r="K672" t="str">
            <v>05999056811</v>
          </cell>
        </row>
        <row r="673">
          <cell r="B673" t="str">
            <v>LEFEBVRE ERWIN</v>
          </cell>
          <cell r="C673">
            <v>43886</v>
          </cell>
          <cell r="D673" t="str">
            <v>3</v>
          </cell>
          <cell r="E673" t="str">
            <v>LEFEBVRE ERWIN</v>
          </cell>
          <cell r="F673" t="str">
            <v>M</v>
          </cell>
          <cell r="G673" t="str">
            <v>VELO CLUB HORNAING</v>
          </cell>
          <cell r="H673">
            <v>32517</v>
          </cell>
          <cell r="I673" t="str">
            <v>Adulte Masculin 30/39 ans</v>
          </cell>
          <cell r="J673" t="str">
            <v>2020</v>
          </cell>
          <cell r="K673" t="str">
            <v>05999113220</v>
          </cell>
        </row>
        <row r="674">
          <cell r="B674" t="str">
            <v>LEFEBVRE FRANCK</v>
          </cell>
          <cell r="C674">
            <v>43835</v>
          </cell>
          <cell r="D674" t="str">
            <v>4-A</v>
          </cell>
          <cell r="E674" t="str">
            <v>LEFEBVRE FRANCK</v>
          </cell>
          <cell r="F674" t="str">
            <v>M</v>
          </cell>
          <cell r="G674" t="str">
            <v>SAULZOIR MONTRECOURT CYCLING CLUB</v>
          </cell>
          <cell r="H674">
            <v>24685</v>
          </cell>
          <cell r="I674" t="str">
            <v>Adulte Masculin 50/59 ans</v>
          </cell>
          <cell r="J674" t="str">
            <v>2020</v>
          </cell>
          <cell r="K674" t="str">
            <v>05996223444</v>
          </cell>
        </row>
        <row r="675">
          <cell r="B675" t="str">
            <v>LEFEBVRE JORIS</v>
          </cell>
          <cell r="C675">
            <v>43843</v>
          </cell>
          <cell r="D675" t="str">
            <v>1</v>
          </cell>
          <cell r="E675" t="str">
            <v>LEFEBVRE JORIS</v>
          </cell>
          <cell r="F675" t="str">
            <v>M</v>
          </cell>
          <cell r="G675" t="str">
            <v>UNION SPORTIVE SAINT ANDRE</v>
          </cell>
          <cell r="H675">
            <v>35887</v>
          </cell>
          <cell r="I675" t="str">
            <v>Adulte Masculin 20/29 ans</v>
          </cell>
          <cell r="J675" t="str">
            <v>2020</v>
          </cell>
          <cell r="K675" t="str">
            <v>05999080006</v>
          </cell>
        </row>
        <row r="676">
          <cell r="B676" t="str">
            <v>LEFEBVRE JULIEN</v>
          </cell>
          <cell r="C676">
            <v>43843</v>
          </cell>
          <cell r="D676" t="str">
            <v>2</v>
          </cell>
          <cell r="E676" t="str">
            <v>LEFEBVRE JULIEN</v>
          </cell>
          <cell r="F676" t="str">
            <v>M</v>
          </cell>
          <cell r="G676" t="str">
            <v>CYCLO CLUB WAVRIN</v>
          </cell>
          <cell r="H676">
            <v>30505</v>
          </cell>
          <cell r="I676" t="str">
            <v>Adulte Masculin 30/39 ans</v>
          </cell>
          <cell r="J676" t="str">
            <v>2020</v>
          </cell>
          <cell r="K676" t="str">
            <v>05999112477</v>
          </cell>
        </row>
        <row r="677">
          <cell r="B677" t="str">
            <v>LEFEBVRE JUSTIN</v>
          </cell>
          <cell r="C677">
            <v>44020</v>
          </cell>
          <cell r="D677" t="str">
            <v>JE</v>
          </cell>
          <cell r="E677" t="str">
            <v>LEFEBVRE JUSTIN</v>
          </cell>
          <cell r="F677" t="str">
            <v>M</v>
          </cell>
          <cell r="G677" t="str">
            <v>UNION SPORTIVE VALENCIENNES MARLY</v>
          </cell>
          <cell r="H677">
            <v>38317</v>
          </cell>
          <cell r="I677" t="str">
            <v>Jeune Masculin 15/16 ans</v>
          </cell>
          <cell r="J677" t="str">
            <v>2020</v>
          </cell>
          <cell r="K677" t="str">
            <v>05999123940</v>
          </cell>
        </row>
        <row r="678">
          <cell r="B678" t="str">
            <v>LEFEBVRE OLIVIER</v>
          </cell>
          <cell r="C678">
            <v>43857</v>
          </cell>
          <cell r="D678" t="str">
            <v>3</v>
          </cell>
          <cell r="E678" t="str">
            <v>LEFEBVRE OLIVIER</v>
          </cell>
          <cell r="F678" t="str">
            <v>M</v>
          </cell>
          <cell r="G678" t="str">
            <v>ASSOCIATION SPORTIVE VELOCIPEDIQUE LA LONGUEVILLE</v>
          </cell>
          <cell r="H678">
            <v>24092</v>
          </cell>
          <cell r="I678" t="str">
            <v>Adulte Masculin 50/59 ans</v>
          </cell>
          <cell r="J678" t="str">
            <v>2020</v>
          </cell>
          <cell r="K678" t="str">
            <v>05999119954</v>
          </cell>
        </row>
        <row r="679">
          <cell r="B679" t="str">
            <v>LEFEBVRE TIMOTHE</v>
          </cell>
          <cell r="C679">
            <v>43843</v>
          </cell>
          <cell r="D679" t="str">
            <v>1</v>
          </cell>
          <cell r="E679" t="str">
            <v>LEFEBVRE TIMOTHE</v>
          </cell>
          <cell r="F679" t="str">
            <v>M</v>
          </cell>
          <cell r="G679" t="str">
            <v>TEAM DECOPUB PROVILLE</v>
          </cell>
          <cell r="H679">
            <v>36843</v>
          </cell>
          <cell r="I679" t="str">
            <v>Adulte Masculin 20/29 ans</v>
          </cell>
          <cell r="J679" t="str">
            <v>2020</v>
          </cell>
          <cell r="K679" t="str">
            <v>05999019490</v>
          </cell>
        </row>
        <row r="680">
          <cell r="B680" t="str">
            <v>LEFERME DAVID</v>
          </cell>
          <cell r="C680">
            <v>43884</v>
          </cell>
          <cell r="D680" t="str">
            <v>2</v>
          </cell>
          <cell r="E680" t="str">
            <v>LEFERME DAVID</v>
          </cell>
          <cell r="F680" t="str">
            <v>M</v>
          </cell>
          <cell r="G680" t="str">
            <v>CAMPHIN EN CAREMBAULT CYCLING TEAM</v>
          </cell>
          <cell r="H680">
            <v>26142</v>
          </cell>
          <cell r="I680" t="str">
            <v>Adulte Masculin 40/49 ans</v>
          </cell>
          <cell r="J680" t="str">
            <v>2020</v>
          </cell>
          <cell r="K680" t="str">
            <v>05999015645</v>
          </cell>
        </row>
        <row r="681">
          <cell r="B681" t="str">
            <v>LEFEVRE EDDY</v>
          </cell>
          <cell r="C681">
            <v>43849</v>
          </cell>
          <cell r="D681" t="str">
            <v>1</v>
          </cell>
          <cell r="E681" t="str">
            <v>LEFEVRE EDDY</v>
          </cell>
          <cell r="F681" t="str">
            <v>M</v>
          </cell>
          <cell r="G681" t="str">
            <v>UNION VELOCIPEDIQUE FOURMISIENNE</v>
          </cell>
          <cell r="H681">
            <v>32342</v>
          </cell>
          <cell r="I681" t="str">
            <v>Adulte Masculin 30/39 ans</v>
          </cell>
          <cell r="J681" t="str">
            <v>2020</v>
          </cell>
          <cell r="K681" t="str">
            <v>05999082328</v>
          </cell>
        </row>
        <row r="682">
          <cell r="B682" t="str">
            <v>LEFEVRE LOUCIANE</v>
          </cell>
          <cell r="C682">
            <v>43846</v>
          </cell>
          <cell r="D682" t="str">
            <v>JE</v>
          </cell>
          <cell r="E682" t="str">
            <v>LEFEVRE LOUCIANE</v>
          </cell>
          <cell r="F682" t="str">
            <v>M</v>
          </cell>
          <cell r="G682" t="str">
            <v>UNION VELOCIPEDIQUE FOURMISIENNE</v>
          </cell>
          <cell r="H682">
            <v>39908</v>
          </cell>
          <cell r="I682" t="str">
            <v>Jeune Masculin 11/12 ans</v>
          </cell>
          <cell r="J682" t="str">
            <v>2020</v>
          </cell>
          <cell r="K682" t="str">
            <v>05999114891</v>
          </cell>
        </row>
        <row r="683">
          <cell r="B683" t="str">
            <v>LEFEVRE SEBASTIEN</v>
          </cell>
          <cell r="C683">
            <v>43849</v>
          </cell>
          <cell r="D683" t="str">
            <v>1</v>
          </cell>
          <cell r="E683" t="str">
            <v>LEFEVRE SEBASTIEN</v>
          </cell>
          <cell r="F683" t="str">
            <v>M</v>
          </cell>
          <cell r="G683" t="str">
            <v>UNION VELOCIPEDIQUE FOURMISIENNE</v>
          </cell>
          <cell r="H683">
            <v>30571</v>
          </cell>
          <cell r="I683" t="str">
            <v>Adulte Masculin 30/39 ans</v>
          </cell>
          <cell r="J683" t="str">
            <v>2020</v>
          </cell>
          <cell r="K683" t="str">
            <v>05999111113</v>
          </cell>
        </row>
        <row r="684">
          <cell r="B684" t="str">
            <v>LEFORT LAURA</v>
          </cell>
          <cell r="C684">
            <v>43846</v>
          </cell>
          <cell r="D684" t="str">
            <v>FE</v>
          </cell>
          <cell r="E684" t="str">
            <v>LEFORT LAURA</v>
          </cell>
          <cell r="F684" t="str">
            <v>F</v>
          </cell>
          <cell r="G684" t="str">
            <v>CLUB CYCLISTE THUN ST MARTIN</v>
          </cell>
          <cell r="H684">
            <v>36766</v>
          </cell>
          <cell r="I684" t="str">
            <v>Adulte Féminin 17/29 ans</v>
          </cell>
          <cell r="J684" t="str">
            <v>2020</v>
          </cell>
          <cell r="K684" t="str">
            <v>05999093876</v>
          </cell>
        </row>
        <row r="685">
          <cell r="B685" t="str">
            <v>LEFRANCQ LUDOVIC</v>
          </cell>
          <cell r="C685">
            <v>43840</v>
          </cell>
          <cell r="D685" t="str">
            <v>2</v>
          </cell>
          <cell r="E685" t="str">
            <v>LEFRANCQ LUDOVIC</v>
          </cell>
          <cell r="F685" t="str">
            <v>M</v>
          </cell>
          <cell r="G685" t="str">
            <v>CYCLOS RANDONNEURS LA BASSEE</v>
          </cell>
          <cell r="H685">
            <v>29064</v>
          </cell>
          <cell r="I685" t="str">
            <v>Adulte Masculin 40/49 ans</v>
          </cell>
          <cell r="J685" t="str">
            <v>2020</v>
          </cell>
          <cell r="K685" t="str">
            <v>05999030503</v>
          </cell>
        </row>
        <row r="686">
          <cell r="B686" t="str">
            <v>LEGRAND ALAIN</v>
          </cell>
          <cell r="C686">
            <v>43845</v>
          </cell>
          <cell r="D686" t="str">
            <v>JE</v>
          </cell>
          <cell r="E686" t="str">
            <v>LEGRAND ALAIN</v>
          </cell>
          <cell r="F686" t="str">
            <v>M</v>
          </cell>
          <cell r="G686" t="str">
            <v>CYCLO CLUB CAMBRESIEN</v>
          </cell>
          <cell r="H686">
            <v>39043</v>
          </cell>
          <cell r="I686" t="str">
            <v>Jeune Masculin 13/14 ans</v>
          </cell>
          <cell r="J686" t="str">
            <v>2020</v>
          </cell>
          <cell r="K686" t="str">
            <v>05999113214</v>
          </cell>
        </row>
        <row r="687">
          <cell r="B687" t="str">
            <v>LEGRAND MICHAEL</v>
          </cell>
          <cell r="C687">
            <v>43887</v>
          </cell>
          <cell r="D687" t="str">
            <v>3</v>
          </cell>
          <cell r="E687" t="str">
            <v>LEGRAND MICHAEL</v>
          </cell>
          <cell r="F687" t="str">
            <v>M</v>
          </cell>
          <cell r="G687" t="str">
            <v>ENTENTE CYCLISTE FACHES-THUMESNIL RONCHIN</v>
          </cell>
          <cell r="H687">
            <v>28664</v>
          </cell>
          <cell r="I687" t="str">
            <v>Adulte Masculin 40/49 ans</v>
          </cell>
          <cell r="J687" t="str">
            <v>2020</v>
          </cell>
          <cell r="K687" t="str">
            <v>05999112236</v>
          </cell>
        </row>
        <row r="688">
          <cell r="B688" t="str">
            <v>LEGRAND OLIVIER</v>
          </cell>
          <cell r="C688">
            <v>43845</v>
          </cell>
          <cell r="D688" t="str">
            <v>JE</v>
          </cell>
          <cell r="E688" t="str">
            <v>LEGRAND OLIVIER</v>
          </cell>
          <cell r="F688" t="str">
            <v>M</v>
          </cell>
          <cell r="G688" t="str">
            <v>CYCLO CLUB CAMBRESIEN</v>
          </cell>
          <cell r="H688">
            <v>39043</v>
          </cell>
          <cell r="I688" t="str">
            <v>Jeune Masculin 13/14 ans</v>
          </cell>
          <cell r="J688" t="str">
            <v>2020</v>
          </cell>
          <cell r="K688" t="str">
            <v>05999110167</v>
          </cell>
        </row>
        <row r="689">
          <cell r="B689" t="str">
            <v>LEGUEUX LAURENT</v>
          </cell>
          <cell r="C689">
            <v>43849</v>
          </cell>
          <cell r="D689" t="str">
            <v>1</v>
          </cell>
          <cell r="E689" t="str">
            <v>LEGUEUX LAURENT</v>
          </cell>
          <cell r="F689" t="str">
            <v>M</v>
          </cell>
          <cell r="G689" t="str">
            <v>UNION VELOCIPEDIQUE FOURMISIENNE</v>
          </cell>
          <cell r="H689">
            <v>27227</v>
          </cell>
          <cell r="I689" t="str">
            <v>Adulte Masculin 40/49 ans</v>
          </cell>
          <cell r="J689" t="str">
            <v>2020</v>
          </cell>
          <cell r="K689" t="str">
            <v>05994030255</v>
          </cell>
        </row>
        <row r="690">
          <cell r="B690" t="str">
            <v>LEIGNEL MICHEL</v>
          </cell>
          <cell r="C690">
            <v>43851</v>
          </cell>
          <cell r="D690" t="str">
            <v>1</v>
          </cell>
          <cell r="E690" t="str">
            <v>LEIGNEL MICHEL</v>
          </cell>
          <cell r="F690" t="str">
            <v>M</v>
          </cell>
          <cell r="G690" t="str">
            <v>ETOILE CYCLISTE TOURCOING</v>
          </cell>
          <cell r="H690">
            <v>25033</v>
          </cell>
          <cell r="I690" t="str">
            <v>Adulte Masculin 50/59 ans</v>
          </cell>
          <cell r="J690" t="str">
            <v>2020</v>
          </cell>
          <cell r="K690" t="str">
            <v>05994047262</v>
          </cell>
        </row>
        <row r="691">
          <cell r="B691" t="str">
            <v>LEKOEUGE JEAN CLAUDE</v>
          </cell>
          <cell r="C691">
            <v>43894</v>
          </cell>
          <cell r="D691" t="str">
            <v>4-B</v>
          </cell>
          <cell r="E691" t="str">
            <v>LEKOEUGE JEAN CLAUDE</v>
          </cell>
          <cell r="F691" t="str">
            <v>M</v>
          </cell>
          <cell r="G691" t="str">
            <v>UNION SPORTIVE SAINT ANDRE</v>
          </cell>
          <cell r="H691">
            <v>18788</v>
          </cell>
          <cell r="I691" t="str">
            <v>Adulte Masculin 60 ans et plus</v>
          </cell>
          <cell r="J691" t="str">
            <v>2020</v>
          </cell>
          <cell r="K691" t="str">
            <v>05999122611</v>
          </cell>
        </row>
        <row r="692">
          <cell r="B692" t="str">
            <v>LELONG CEDRIC</v>
          </cell>
          <cell r="C692">
            <v>43843</v>
          </cell>
          <cell r="D692" t="str">
            <v>3</v>
          </cell>
          <cell r="E692" t="str">
            <v>LELONG CEDRIC</v>
          </cell>
          <cell r="F692" t="str">
            <v>M</v>
          </cell>
          <cell r="G692" t="str">
            <v>CLUB CYCLISTE LOUVROIL (C.C.L.)</v>
          </cell>
          <cell r="H692">
            <v>28071</v>
          </cell>
          <cell r="I692" t="str">
            <v>Adulte Masculin 40/49 ans</v>
          </cell>
          <cell r="J692" t="str">
            <v>2020</v>
          </cell>
          <cell r="K692" t="str">
            <v>05996227128</v>
          </cell>
        </row>
        <row r="693">
          <cell r="B693" t="str">
            <v>LELUBRE THIBAULT</v>
          </cell>
          <cell r="C693">
            <v>43858</v>
          </cell>
          <cell r="D693" t="str">
            <v>2</v>
          </cell>
          <cell r="E693" t="str">
            <v>LELUBRE THIBAULT</v>
          </cell>
          <cell r="F693" t="str">
            <v>M</v>
          </cell>
          <cell r="G693" t="str">
            <v>UNION CYCLISTE SOLRE LE CHATEAU</v>
          </cell>
          <cell r="H693">
            <v>37342</v>
          </cell>
          <cell r="I693" t="str">
            <v>Adulte Masculin 17/19 ans</v>
          </cell>
          <cell r="J693" t="str">
            <v>2020</v>
          </cell>
          <cell r="K693" t="str">
            <v>05999109064</v>
          </cell>
        </row>
        <row r="694">
          <cell r="B694" t="str">
            <v>LEMAIRE PHILIPPE</v>
          </cell>
          <cell r="C694">
            <v>43893</v>
          </cell>
          <cell r="D694" t="str">
            <v>4-A</v>
          </cell>
          <cell r="E694" t="str">
            <v>LEMAIRE PHILIPPE</v>
          </cell>
          <cell r="F694" t="str">
            <v>M</v>
          </cell>
          <cell r="G694" t="str">
            <v>CYCLO CLUB BERGUES</v>
          </cell>
          <cell r="H694">
            <v>21559</v>
          </cell>
          <cell r="I694" t="str">
            <v>Adulte Masculin 60 ans et plus</v>
          </cell>
          <cell r="J694" t="str">
            <v>2020</v>
          </cell>
          <cell r="K694" t="str">
            <v>05994064501</v>
          </cell>
        </row>
        <row r="695">
          <cell r="B695" t="str">
            <v>LEMIEUGRE MAXIMILIEN</v>
          </cell>
          <cell r="C695">
            <v>43843</v>
          </cell>
          <cell r="D695" t="str">
            <v>3</v>
          </cell>
          <cell r="E695" t="str">
            <v>LEMIEUGRE MAXIMILIEN</v>
          </cell>
          <cell r="F695" t="str">
            <v>M</v>
          </cell>
          <cell r="G695" t="str">
            <v>CYCLO CLUB WAVRIN</v>
          </cell>
          <cell r="H695">
            <v>31962</v>
          </cell>
          <cell r="I695" t="str">
            <v>Adulte Masculin 30/39 ans</v>
          </cell>
          <cell r="J695" t="str">
            <v>2020</v>
          </cell>
          <cell r="K695" t="str">
            <v>05999111724</v>
          </cell>
        </row>
        <row r="696">
          <cell r="B696" t="str">
            <v>LENGLET MIGUEL</v>
          </cell>
          <cell r="C696">
            <v>43846</v>
          </cell>
          <cell r="D696" t="str">
            <v>2</v>
          </cell>
          <cell r="E696" t="str">
            <v>LENGLET MIGUEL</v>
          </cell>
          <cell r="F696" t="str">
            <v>M</v>
          </cell>
          <cell r="G696" t="str">
            <v>VELO SPRINT DE L'OSTREVENT - AUBERCHICOURT</v>
          </cell>
          <cell r="H696">
            <v>28914</v>
          </cell>
          <cell r="I696" t="str">
            <v>Adulte Masculin 40/49 ans</v>
          </cell>
          <cell r="J696" t="str">
            <v>2020</v>
          </cell>
          <cell r="K696" t="str">
            <v>05999012660</v>
          </cell>
        </row>
        <row r="697">
          <cell r="B697" t="str">
            <v>LENNE THOMAS</v>
          </cell>
          <cell r="C697">
            <v>43834</v>
          </cell>
          <cell r="D697" t="str">
            <v>4-A</v>
          </cell>
          <cell r="E697" t="str">
            <v>LENNE THOMAS</v>
          </cell>
          <cell r="F697" t="str">
            <v>M</v>
          </cell>
          <cell r="G697" t="str">
            <v>AS HELLEMMES CYCLISME</v>
          </cell>
          <cell r="H697">
            <v>34590</v>
          </cell>
          <cell r="I697" t="str">
            <v>Adulte Masculin 20/29 ans</v>
          </cell>
          <cell r="J697" t="str">
            <v>2020</v>
          </cell>
          <cell r="K697" t="str">
            <v>05999029908</v>
          </cell>
        </row>
        <row r="698">
          <cell r="B698" t="str">
            <v>LENOEL ERIK</v>
          </cell>
          <cell r="C698">
            <v>43851</v>
          </cell>
          <cell r="D698" t="str">
            <v>3</v>
          </cell>
          <cell r="E698" t="str">
            <v>LENOEL ERIK</v>
          </cell>
          <cell r="F698" t="str">
            <v>M</v>
          </cell>
          <cell r="G698" t="str">
            <v>ETOILE CYCLISTE TOURCOING</v>
          </cell>
          <cell r="H698">
            <v>23881</v>
          </cell>
          <cell r="I698" t="str">
            <v>Adulte Masculin 50/59 ans</v>
          </cell>
          <cell r="J698" t="str">
            <v>2020</v>
          </cell>
          <cell r="K698" t="str">
            <v>05999029477</v>
          </cell>
        </row>
        <row r="699">
          <cell r="B699" t="str">
            <v>LEON GWLADYS</v>
          </cell>
          <cell r="C699">
            <v>43843</v>
          </cell>
          <cell r="D699" t="str">
            <v>4-A</v>
          </cell>
          <cell r="E699" t="str">
            <v>LEON GWLADYS</v>
          </cell>
          <cell r="F699" t="str">
            <v>F</v>
          </cell>
          <cell r="G699" t="str">
            <v>VELO CLUB DE L'ESCAUT ANZIN</v>
          </cell>
          <cell r="H699">
            <v>29676</v>
          </cell>
          <cell r="I699" t="str">
            <v>Adulte Féminin 30/39 ans</v>
          </cell>
          <cell r="J699" t="str">
            <v>2020</v>
          </cell>
          <cell r="K699" t="str">
            <v>05999098095</v>
          </cell>
        </row>
        <row r="700">
          <cell r="B700" t="str">
            <v>LEON SEBASTIEN</v>
          </cell>
          <cell r="C700">
            <v>43843</v>
          </cell>
          <cell r="D700" t="str">
            <v>2</v>
          </cell>
          <cell r="E700" t="str">
            <v>LEON SEBASTIEN</v>
          </cell>
          <cell r="F700" t="str">
            <v>M</v>
          </cell>
          <cell r="G700" t="str">
            <v>VELO CLUB DE L'ESCAUT ANZIN</v>
          </cell>
          <cell r="H700">
            <v>27885</v>
          </cell>
          <cell r="I700" t="str">
            <v>Adulte Masculin 40/49 ans</v>
          </cell>
          <cell r="J700" t="str">
            <v>2020</v>
          </cell>
          <cell r="K700" t="str">
            <v>05999090528</v>
          </cell>
        </row>
        <row r="701">
          <cell r="B701" t="str">
            <v>LEPORCQ LUDOVIC</v>
          </cell>
          <cell r="C701">
            <v>43843</v>
          </cell>
          <cell r="D701" t="str">
            <v>3</v>
          </cell>
          <cell r="E701" t="str">
            <v>LEPORCQ LUDOVIC</v>
          </cell>
          <cell r="F701" t="str">
            <v>M</v>
          </cell>
          <cell r="G701" t="str">
            <v>T.C.S.P. 59 - FERRIERE LA GRANDE</v>
          </cell>
          <cell r="H701">
            <v>31150</v>
          </cell>
          <cell r="I701" t="str">
            <v>Adulte Masculin 30/39 ans</v>
          </cell>
          <cell r="J701" t="str">
            <v>2020</v>
          </cell>
          <cell r="K701" t="str">
            <v>05999117361</v>
          </cell>
        </row>
        <row r="702">
          <cell r="B702" t="str">
            <v>LEPORCQ TAMEO</v>
          </cell>
          <cell r="C702">
            <v>43843</v>
          </cell>
          <cell r="D702" t="str">
            <v>JE</v>
          </cell>
          <cell r="E702" t="str">
            <v>LEPORCQ TAMEO</v>
          </cell>
          <cell r="F702" t="str">
            <v>M</v>
          </cell>
          <cell r="G702" t="str">
            <v>T.C.S.P. 59 - FERRIERE LA GRANDE</v>
          </cell>
          <cell r="H702">
            <v>41992</v>
          </cell>
          <cell r="I702"/>
          <cell r="J702" t="str">
            <v>2020</v>
          </cell>
          <cell r="K702" t="str">
            <v>05999117362</v>
          </cell>
        </row>
        <row r="703">
          <cell r="B703" t="str">
            <v>LERNON ARNAUD</v>
          </cell>
          <cell r="C703">
            <v>43857</v>
          </cell>
          <cell r="D703" t="str">
            <v>4-A</v>
          </cell>
          <cell r="E703" t="str">
            <v>LERNON ARNAUD</v>
          </cell>
          <cell r="F703" t="str">
            <v>M</v>
          </cell>
          <cell r="G703" t="str">
            <v>UNION SPORTIVE VALENCIENNES MARLY</v>
          </cell>
          <cell r="H703">
            <v>27618</v>
          </cell>
          <cell r="I703" t="str">
            <v>Adulte Masculin 40/49 ans</v>
          </cell>
          <cell r="J703" t="str">
            <v>2020</v>
          </cell>
          <cell r="K703" t="str">
            <v>05999079999</v>
          </cell>
        </row>
        <row r="704">
          <cell r="B704" t="str">
            <v>LEROUGE SERGE</v>
          </cell>
          <cell r="C704">
            <v>43865</v>
          </cell>
          <cell r="D704" t="str">
            <v>3</v>
          </cell>
          <cell r="E704" t="str">
            <v>LEROUGE SERGE</v>
          </cell>
          <cell r="F704" t="str">
            <v>M</v>
          </cell>
          <cell r="G704" t="str">
            <v>VELO SPRINT BOUCHAIN</v>
          </cell>
          <cell r="H704">
            <v>27168</v>
          </cell>
          <cell r="I704" t="str">
            <v>Adulte Masculin 40/49 ans</v>
          </cell>
          <cell r="J704" t="str">
            <v>2020</v>
          </cell>
          <cell r="K704" t="str">
            <v>05996222823</v>
          </cell>
        </row>
        <row r="705">
          <cell r="B705" t="str">
            <v>LEROUX DAVID</v>
          </cell>
          <cell r="C705">
            <v>43844</v>
          </cell>
          <cell r="D705" t="str">
            <v>2</v>
          </cell>
          <cell r="E705" t="str">
            <v>LEROUX DAVID</v>
          </cell>
          <cell r="F705" t="str">
            <v>M</v>
          </cell>
          <cell r="G705" t="str">
            <v>ESPOIR CYCLISTE  WAMBRECHIES MARQUETTE</v>
          </cell>
          <cell r="H705">
            <v>27487</v>
          </cell>
          <cell r="I705" t="str">
            <v>Adulte Masculin 40/49 ans</v>
          </cell>
          <cell r="J705" t="str">
            <v>2020</v>
          </cell>
          <cell r="K705" t="str">
            <v>05999109592</v>
          </cell>
        </row>
        <row r="706">
          <cell r="B706" t="str">
            <v>LEROY CLEMENT</v>
          </cell>
          <cell r="C706">
            <v>43858</v>
          </cell>
          <cell r="D706" t="str">
            <v>JE</v>
          </cell>
          <cell r="E706" t="str">
            <v>LEROY CLEMENT</v>
          </cell>
          <cell r="F706" t="str">
            <v>M</v>
          </cell>
          <cell r="G706" t="str">
            <v>UNION CYCLISTE SOLRE LE CHATEAU</v>
          </cell>
          <cell r="H706">
            <v>37993</v>
          </cell>
          <cell r="I706" t="str">
            <v>Jeune Masculin 15/16 ans</v>
          </cell>
          <cell r="J706" t="str">
            <v>2020</v>
          </cell>
          <cell r="K706" t="str">
            <v>05999073450</v>
          </cell>
        </row>
        <row r="707">
          <cell r="B707" t="str">
            <v>LEROY EVANN</v>
          </cell>
          <cell r="C707">
            <v>43873</v>
          </cell>
          <cell r="D707" t="str">
            <v>JE</v>
          </cell>
          <cell r="E707" t="str">
            <v>LEROY EVANN</v>
          </cell>
          <cell r="F707" t="str">
            <v>M</v>
          </cell>
          <cell r="G707" t="str">
            <v>VELO CLUB DE LEWARDE (VCL)</v>
          </cell>
          <cell r="H707">
            <v>39918</v>
          </cell>
          <cell r="I707" t="str">
            <v>Jeune Masculin 11/12 ans</v>
          </cell>
          <cell r="J707" t="str">
            <v>2020</v>
          </cell>
          <cell r="K707" t="str">
            <v>05999111722</v>
          </cell>
        </row>
        <row r="708">
          <cell r="B708" t="str">
            <v>LEROY LUDOVIC</v>
          </cell>
          <cell r="C708">
            <v>43851</v>
          </cell>
          <cell r="D708" t="str">
            <v>3</v>
          </cell>
          <cell r="E708" t="str">
            <v>LEROY LUDOVIC</v>
          </cell>
          <cell r="F708" t="str">
            <v>M</v>
          </cell>
          <cell r="G708" t="str">
            <v>ETOILE CYCLISTE TOURCOING</v>
          </cell>
          <cell r="H708">
            <v>26559</v>
          </cell>
          <cell r="I708" t="str">
            <v>Adulte Masculin 40/49 ans</v>
          </cell>
          <cell r="J708" t="str">
            <v>2020</v>
          </cell>
          <cell r="K708" t="str">
            <v>05999079017</v>
          </cell>
        </row>
        <row r="709">
          <cell r="B709" t="str">
            <v>LESNE OLIVIER</v>
          </cell>
          <cell r="C709">
            <v>43898</v>
          </cell>
          <cell r="D709" t="str">
            <v>2</v>
          </cell>
          <cell r="E709" t="str">
            <v>LESNE OLIVIER</v>
          </cell>
          <cell r="F709" t="str">
            <v>M</v>
          </cell>
          <cell r="G709" t="str">
            <v>VTT SAINT AMAND LES EAUX</v>
          </cell>
          <cell r="H709">
            <v>26432</v>
          </cell>
          <cell r="I709" t="str">
            <v>Adulte Masculin 40/49 ans</v>
          </cell>
          <cell r="J709" t="str">
            <v>2020</v>
          </cell>
          <cell r="K709" t="str">
            <v>05999068767</v>
          </cell>
        </row>
        <row r="710">
          <cell r="B710" t="str">
            <v>LESTOQUOY DORIAN</v>
          </cell>
          <cell r="C710">
            <v>43843</v>
          </cell>
          <cell r="D710" t="str">
            <v>JE</v>
          </cell>
          <cell r="E710" t="str">
            <v>LESTOQUOY DORIAN</v>
          </cell>
          <cell r="F710" t="str">
            <v>M</v>
          </cell>
          <cell r="G710" t="str">
            <v>ETOILE CYCLISTE FEIGNIES</v>
          </cell>
          <cell r="H710">
            <v>38250</v>
          </cell>
          <cell r="I710" t="str">
            <v>Jeune Masculin 15/16 ans</v>
          </cell>
          <cell r="J710" t="str">
            <v>2020</v>
          </cell>
          <cell r="K710" t="str">
            <v>05999119884</v>
          </cell>
        </row>
        <row r="711">
          <cell r="B711" t="str">
            <v>LETARD ALAIN</v>
          </cell>
          <cell r="C711">
            <v>43843</v>
          </cell>
          <cell r="D711" t="str">
            <v>3</v>
          </cell>
          <cell r="E711" t="str">
            <v>LETARD ALAIN</v>
          </cell>
          <cell r="F711" t="str">
            <v>M</v>
          </cell>
          <cell r="G711" t="str">
            <v>TEAM STYLE FLINES LES MORTAGNE</v>
          </cell>
          <cell r="H711">
            <v>23218</v>
          </cell>
          <cell r="I711" t="str">
            <v>Adulte Masculin 50/59 ans</v>
          </cell>
          <cell r="J711" t="str">
            <v>2020</v>
          </cell>
          <cell r="K711" t="str">
            <v>05999112335</v>
          </cell>
        </row>
        <row r="712">
          <cell r="B712" t="str">
            <v>LETUFFE SAMUEL</v>
          </cell>
          <cell r="C712">
            <v>43843</v>
          </cell>
          <cell r="D712" t="str">
            <v>1</v>
          </cell>
          <cell r="E712" t="str">
            <v>LETUFFE SAMUEL</v>
          </cell>
          <cell r="F712" t="str">
            <v>M</v>
          </cell>
          <cell r="G712" t="str">
            <v>CYCLO CLUB WAVRIN</v>
          </cell>
          <cell r="H712">
            <v>27055</v>
          </cell>
          <cell r="I712" t="str">
            <v>Adulte Masculin 40/49 ans</v>
          </cell>
          <cell r="J712" t="str">
            <v>2020</v>
          </cell>
          <cell r="K712" t="str">
            <v>05994062447</v>
          </cell>
        </row>
        <row r="713">
          <cell r="B713" t="str">
            <v>LEVAS LAURENT</v>
          </cell>
          <cell r="C713">
            <v>43857</v>
          </cell>
          <cell r="D713" t="str">
            <v>2</v>
          </cell>
          <cell r="E713" t="str">
            <v>LEVAS LAURENT</v>
          </cell>
          <cell r="F713" t="str">
            <v>M</v>
          </cell>
          <cell r="G713" t="str">
            <v>UNION SPORTIVE VALENCIENNES MARLY</v>
          </cell>
          <cell r="H713">
            <v>24189</v>
          </cell>
          <cell r="I713" t="str">
            <v>Adulte Masculin 50/59 ans</v>
          </cell>
          <cell r="J713" t="str">
            <v>2020</v>
          </cell>
          <cell r="K713" t="str">
            <v>05999097890</v>
          </cell>
        </row>
        <row r="714">
          <cell r="B714" t="str">
            <v>LEVAS MARCEL</v>
          </cell>
          <cell r="C714">
            <v>43857</v>
          </cell>
          <cell r="D714" t="str">
            <v>4-B</v>
          </cell>
          <cell r="E714" t="str">
            <v>LEVAS MARCEL</v>
          </cell>
          <cell r="F714" t="str">
            <v>M</v>
          </cell>
          <cell r="G714" t="str">
            <v>UNION SPORTIVE VALENCIENNES MARLY</v>
          </cell>
          <cell r="H714">
            <v>15180</v>
          </cell>
          <cell r="I714" t="str">
            <v>Adulte Masculin 60 ans et plus</v>
          </cell>
          <cell r="J714" t="str">
            <v>2020</v>
          </cell>
          <cell r="K714" t="str">
            <v>05999097891</v>
          </cell>
        </row>
        <row r="715">
          <cell r="B715" t="str">
            <v>LEVEQUE LUCAS</v>
          </cell>
          <cell r="C715">
            <v>43881</v>
          </cell>
          <cell r="D715" t="str">
            <v>2</v>
          </cell>
          <cell r="E715" t="str">
            <v>LEVEQUE LUCAS</v>
          </cell>
          <cell r="F715" t="str">
            <v>M</v>
          </cell>
          <cell r="G715" t="str">
            <v>ETOILE CYCLISTE LIEU ST AMAND</v>
          </cell>
          <cell r="H715">
            <v>37286</v>
          </cell>
          <cell r="I715" t="str">
            <v>Adulte Masculin 17/19 ans</v>
          </cell>
          <cell r="J715" t="str">
            <v>2020</v>
          </cell>
          <cell r="K715" t="str">
            <v>05999022071</v>
          </cell>
        </row>
        <row r="716">
          <cell r="B716" t="str">
            <v>LEVERS MAXIME</v>
          </cell>
          <cell r="C716">
            <v>43834</v>
          </cell>
          <cell r="D716" t="str">
            <v>3</v>
          </cell>
          <cell r="E716" t="str">
            <v>LEVERS MAXIME</v>
          </cell>
          <cell r="F716" t="str">
            <v>M</v>
          </cell>
          <cell r="G716" t="str">
            <v>ASSOCIATION CYCLISTE D'ETROEUNGT</v>
          </cell>
          <cell r="H716">
            <v>37097</v>
          </cell>
          <cell r="I716" t="str">
            <v>Adulte Masculin 17/19 ans</v>
          </cell>
          <cell r="J716" t="str">
            <v>2020</v>
          </cell>
          <cell r="K716" t="str">
            <v>05999017487</v>
          </cell>
        </row>
        <row r="717">
          <cell r="B717" t="str">
            <v>LHOIR DOMINIQUE</v>
          </cell>
          <cell r="C717">
            <v>43857</v>
          </cell>
          <cell r="D717" t="str">
            <v>1</v>
          </cell>
          <cell r="E717" t="str">
            <v>LHOIR DOMINIQUE</v>
          </cell>
          <cell r="F717" t="str">
            <v>M</v>
          </cell>
          <cell r="G717" t="str">
            <v>CYCLING TEAM INFOBIKE BAVAY</v>
          </cell>
          <cell r="H717">
            <v>26429</v>
          </cell>
          <cell r="I717" t="str">
            <v>Adulte Masculin 40/49 ans</v>
          </cell>
          <cell r="J717" t="str">
            <v>2020</v>
          </cell>
          <cell r="K717" t="str">
            <v>05999107486</v>
          </cell>
        </row>
        <row r="718">
          <cell r="B718" t="str">
            <v>LHOIR MATHIEU</v>
          </cell>
          <cell r="C718">
            <v>43881</v>
          </cell>
          <cell r="D718" t="str">
            <v>3</v>
          </cell>
          <cell r="E718" t="str">
            <v>LHOIR MATHIEU</v>
          </cell>
          <cell r="F718" t="str">
            <v>M</v>
          </cell>
          <cell r="G718" t="str">
            <v>ETOILE CYCLISTE LIEU ST AMAND</v>
          </cell>
          <cell r="H718">
            <v>28903</v>
          </cell>
          <cell r="I718" t="str">
            <v>Adulte Masculin 40/49 ans</v>
          </cell>
          <cell r="J718" t="str">
            <v>2020</v>
          </cell>
          <cell r="K718" t="str">
            <v>05996216267</v>
          </cell>
        </row>
        <row r="719">
          <cell r="B719" t="str">
            <v>LHOIR MATHIS</v>
          </cell>
          <cell r="C719">
            <v>43881</v>
          </cell>
          <cell r="D719" t="str">
            <v>JE</v>
          </cell>
          <cell r="E719" t="str">
            <v>LHOIR MATHIS</v>
          </cell>
          <cell r="F719" t="str">
            <v>M</v>
          </cell>
          <cell r="G719" t="str">
            <v>ETOILE CYCLISTE LIEU ST AMAND</v>
          </cell>
          <cell r="H719">
            <v>39199</v>
          </cell>
          <cell r="I719" t="str">
            <v>Jeune Masculin 13/14 ans</v>
          </cell>
          <cell r="J719" t="str">
            <v>2020</v>
          </cell>
          <cell r="K719" t="str">
            <v>05999097633</v>
          </cell>
        </row>
        <row r="720">
          <cell r="B720" t="str">
            <v>LHUILLIER LEO</v>
          </cell>
          <cell r="C720">
            <v>43885</v>
          </cell>
          <cell r="D720" t="str">
            <v>3</v>
          </cell>
          <cell r="E720" t="str">
            <v>LHUILLIER LEO</v>
          </cell>
          <cell r="F720" t="str">
            <v>M</v>
          </cell>
          <cell r="G720" t="str">
            <v>CAMPHIN EN CAREMBAULT CYCLING TEAM</v>
          </cell>
          <cell r="H720">
            <v>37684</v>
          </cell>
          <cell r="I720" t="str">
            <v>Adulte Masculin 17/19 ans</v>
          </cell>
          <cell r="J720" t="str">
            <v>2020</v>
          </cell>
          <cell r="K720" t="str">
            <v>05999105631</v>
          </cell>
        </row>
        <row r="721">
          <cell r="B721" t="str">
            <v>LIBOUR JEAN CHRISTOPHE</v>
          </cell>
          <cell r="C721">
            <v>43867</v>
          </cell>
          <cell r="D721" t="str">
            <v>2</v>
          </cell>
          <cell r="E721" t="str">
            <v>LIBOUR JEAN CHRISTOPHE</v>
          </cell>
          <cell r="F721" t="str">
            <v>M</v>
          </cell>
          <cell r="G721" t="str">
            <v>VELO CLUB AMANDINOIS</v>
          </cell>
          <cell r="H721">
            <v>25796</v>
          </cell>
          <cell r="I721" t="str">
            <v>Adulte Masculin 50/59 ans</v>
          </cell>
          <cell r="J721" t="str">
            <v>2020</v>
          </cell>
          <cell r="K721" t="str">
            <v>05999114030</v>
          </cell>
        </row>
        <row r="722">
          <cell r="B722" t="str">
            <v>LIENAUX YVES</v>
          </cell>
          <cell r="C722">
            <v>43879</v>
          </cell>
          <cell r="D722" t="str">
            <v>3</v>
          </cell>
          <cell r="E722" t="str">
            <v>LIENAUX YVES</v>
          </cell>
          <cell r="F722" t="str">
            <v>M</v>
          </cell>
          <cell r="G722" t="str">
            <v>ASSOCIATION SPORTIVE VELOCIPEDIQUE LA LONGUEVILLE</v>
          </cell>
          <cell r="H722">
            <v>22895</v>
          </cell>
          <cell r="I722" t="str">
            <v>Adulte Masculin 50/59 ans</v>
          </cell>
          <cell r="J722" t="str">
            <v>2020</v>
          </cell>
          <cell r="K722" t="str">
            <v>05999107337</v>
          </cell>
        </row>
        <row r="723">
          <cell r="B723" t="str">
            <v>LIEVIN BRUNO</v>
          </cell>
          <cell r="C723">
            <v>44028</v>
          </cell>
          <cell r="D723" t="str">
            <v>3</v>
          </cell>
          <cell r="E723" t="str">
            <v>LIEVIN BRUNO</v>
          </cell>
          <cell r="F723" t="str">
            <v>M</v>
          </cell>
          <cell r="G723" t="str">
            <v>VELO CLUB SOLESMES</v>
          </cell>
          <cell r="H723">
            <v>27584</v>
          </cell>
          <cell r="I723" t="str">
            <v>Adulte Masculin 40/49 ans</v>
          </cell>
          <cell r="J723" t="str">
            <v>2020</v>
          </cell>
          <cell r="K723" t="str">
            <v>05999098650</v>
          </cell>
        </row>
        <row r="724">
          <cell r="B724" t="str">
            <v>LIEVIN FRANCK</v>
          </cell>
          <cell r="C724">
            <v>43885</v>
          </cell>
          <cell r="D724" t="str">
            <v>1</v>
          </cell>
          <cell r="E724" t="str">
            <v>LIEVIN FRANCK</v>
          </cell>
          <cell r="F724" t="str">
            <v>M</v>
          </cell>
          <cell r="G724" t="str">
            <v>VTT SAINT AMAND LES EAUX</v>
          </cell>
          <cell r="H724">
            <v>25750</v>
          </cell>
          <cell r="I724" t="str">
            <v>Adulte Masculin 50/59 ans</v>
          </cell>
          <cell r="J724" t="str">
            <v>2020</v>
          </cell>
          <cell r="K724" t="str">
            <v>05999023584</v>
          </cell>
        </row>
        <row r="725">
          <cell r="B725" t="str">
            <v>LINDAUER FLORIAN</v>
          </cell>
          <cell r="C725">
            <v>43871</v>
          </cell>
          <cell r="D725" t="str">
            <v>1</v>
          </cell>
          <cell r="E725" t="str">
            <v>LINDAUER FLORIAN</v>
          </cell>
          <cell r="F725" t="str">
            <v>M</v>
          </cell>
          <cell r="G725" t="str">
            <v>ETOILE CYCLISTE LIEU ST AMAND</v>
          </cell>
          <cell r="H725">
            <v>34526</v>
          </cell>
          <cell r="I725" t="str">
            <v>Adulte Masculin 20/29 ans</v>
          </cell>
          <cell r="J725" t="str">
            <v>2020</v>
          </cell>
          <cell r="K725" t="str">
            <v>05999108843</v>
          </cell>
        </row>
        <row r="726">
          <cell r="B726" t="str">
            <v>LIONET SEBASTIEN</v>
          </cell>
          <cell r="C726">
            <v>43857</v>
          </cell>
          <cell r="D726" t="str">
            <v>3</v>
          </cell>
          <cell r="E726" t="str">
            <v>LIONET SEBASTIEN</v>
          </cell>
          <cell r="F726" t="str">
            <v>M</v>
          </cell>
          <cell r="G726" t="str">
            <v>TEAM SPECIALIZED LILLE</v>
          </cell>
          <cell r="H726">
            <v>26113</v>
          </cell>
          <cell r="I726" t="str">
            <v>Adulte Masculin 40/49 ans</v>
          </cell>
          <cell r="J726" t="str">
            <v>2020</v>
          </cell>
          <cell r="K726" t="str">
            <v>05999120518</v>
          </cell>
        </row>
        <row r="727">
          <cell r="B727" t="str">
            <v>LIONNE BERNARD</v>
          </cell>
          <cell r="C727">
            <v>43857</v>
          </cell>
          <cell r="D727" t="str">
            <v>3</v>
          </cell>
          <cell r="E727" t="str">
            <v>LIONNE BERNARD</v>
          </cell>
          <cell r="F727" t="str">
            <v>M</v>
          </cell>
          <cell r="G727" t="str">
            <v>HAVELUY CYCLO CLUB</v>
          </cell>
          <cell r="H727">
            <v>25708</v>
          </cell>
          <cell r="I727" t="str">
            <v>Adulte Masculin 50/59 ans</v>
          </cell>
          <cell r="J727" t="str">
            <v>2020</v>
          </cell>
          <cell r="K727" t="str">
            <v>05999061117</v>
          </cell>
        </row>
        <row r="728">
          <cell r="B728" t="str">
            <v>LIONNE DORIAN</v>
          </cell>
          <cell r="C728">
            <v>43857</v>
          </cell>
          <cell r="D728" t="str">
            <v>2</v>
          </cell>
          <cell r="E728" t="str">
            <v>LIONNE DORIAN</v>
          </cell>
          <cell r="F728" t="str">
            <v>M</v>
          </cell>
          <cell r="G728" t="str">
            <v>UNION SPORTIVE VALENCIENNES MARLY</v>
          </cell>
          <cell r="H728">
            <v>36260</v>
          </cell>
          <cell r="I728" t="str">
            <v>Adulte Masculin 20/29 ans</v>
          </cell>
          <cell r="J728" t="str">
            <v>2020</v>
          </cell>
          <cell r="K728" t="str">
            <v>05999069471</v>
          </cell>
        </row>
        <row r="729">
          <cell r="B729" t="str">
            <v>LIONNE LIONEL</v>
          </cell>
          <cell r="C729">
            <v>43843</v>
          </cell>
          <cell r="D729" t="str">
            <v>2</v>
          </cell>
          <cell r="E729" t="str">
            <v>LIONNE LIONEL</v>
          </cell>
          <cell r="F729" t="str">
            <v>M</v>
          </cell>
          <cell r="G729" t="str">
            <v>CLUB CYCLISTE LOUVROIL (C.C.L.)</v>
          </cell>
          <cell r="H729">
            <v>28140</v>
          </cell>
          <cell r="I729" t="str">
            <v>Adulte Masculin 40/49 ans</v>
          </cell>
          <cell r="J729" t="str">
            <v>2020</v>
          </cell>
          <cell r="K729" t="str">
            <v>05999024239</v>
          </cell>
        </row>
        <row r="730">
          <cell r="B730" t="str">
            <v>LOGEZ GUILLAUME</v>
          </cell>
          <cell r="C730">
            <v>44034</v>
          </cell>
          <cell r="D730" t="str">
            <v>3</v>
          </cell>
          <cell r="E730" t="str">
            <v>LOGEZ GUILLAUME</v>
          </cell>
          <cell r="F730" t="str">
            <v>M</v>
          </cell>
          <cell r="G730" t="str">
            <v>TEAM VTT PAYS DE PEVELE S.N.P. MONS EN PEVELE</v>
          </cell>
          <cell r="H730">
            <v>31168</v>
          </cell>
          <cell r="I730" t="str">
            <v>Adulte Masculin 30/39 ans</v>
          </cell>
          <cell r="J730" t="str">
            <v>2020</v>
          </cell>
          <cell r="K730" t="str">
            <v>05999113182</v>
          </cell>
        </row>
        <row r="731">
          <cell r="B731" t="str">
            <v>LOISEL MATHIEU</v>
          </cell>
          <cell r="C731">
            <v>43843</v>
          </cell>
          <cell r="D731" t="str">
            <v>3</v>
          </cell>
          <cell r="E731" t="str">
            <v>LOISEL MATHIEU</v>
          </cell>
          <cell r="F731" t="str">
            <v>M</v>
          </cell>
          <cell r="G731" t="str">
            <v>ETOILE CYCLISTE FEIGNIES</v>
          </cell>
          <cell r="H731">
            <v>30970</v>
          </cell>
          <cell r="I731" t="str">
            <v>Adulte Masculin 30/39 ans</v>
          </cell>
          <cell r="J731" t="str">
            <v>2020</v>
          </cell>
          <cell r="K731" t="str">
            <v>05999109572</v>
          </cell>
        </row>
        <row r="732">
          <cell r="B732" t="str">
            <v>LOISELEUX JACKY</v>
          </cell>
          <cell r="C732">
            <v>43852</v>
          </cell>
          <cell r="D732" t="str">
            <v>3</v>
          </cell>
          <cell r="E732" t="str">
            <v>LOISELEUX JACKY</v>
          </cell>
          <cell r="F732" t="str">
            <v>M</v>
          </cell>
          <cell r="G732" t="str">
            <v>UNION SPORTIVE SAINT ANDRE</v>
          </cell>
          <cell r="H732">
            <v>27879</v>
          </cell>
          <cell r="I732" t="str">
            <v>Adulte Masculin 40/49 ans</v>
          </cell>
          <cell r="J732" t="str">
            <v>2020</v>
          </cell>
          <cell r="K732" t="str">
            <v>05999057638</v>
          </cell>
        </row>
        <row r="733">
          <cell r="B733" t="str">
            <v>LOISY PIERRE</v>
          </cell>
          <cell r="C733">
            <v>43865</v>
          </cell>
          <cell r="D733" t="str">
            <v>4-A</v>
          </cell>
          <cell r="E733" t="str">
            <v>LOISY PIERRE</v>
          </cell>
          <cell r="F733" t="str">
            <v>M</v>
          </cell>
          <cell r="G733" t="str">
            <v>VELO SPRINT BOUCHAIN</v>
          </cell>
          <cell r="H733">
            <v>32357</v>
          </cell>
          <cell r="I733" t="str">
            <v>Adulte Masculin 30/39 ans</v>
          </cell>
          <cell r="J733" t="str">
            <v>2020</v>
          </cell>
          <cell r="K733" t="str">
            <v>05999095375</v>
          </cell>
        </row>
        <row r="734">
          <cell r="B734" t="str">
            <v>LOMBARD SULLIVAN</v>
          </cell>
          <cell r="C734">
            <v>43879</v>
          </cell>
          <cell r="D734" t="str">
            <v>3</v>
          </cell>
          <cell r="E734" t="str">
            <v>LOMBARD SULLIVAN</v>
          </cell>
          <cell r="F734" t="str">
            <v>M</v>
          </cell>
          <cell r="G734" t="str">
            <v>TEAM BIKE PRESEAU</v>
          </cell>
          <cell r="H734">
            <v>28610</v>
          </cell>
          <cell r="I734" t="str">
            <v>Adulte Masculin 40/49 ans</v>
          </cell>
          <cell r="J734" t="str">
            <v>2020</v>
          </cell>
          <cell r="K734" t="str">
            <v>05996221879</v>
          </cell>
        </row>
        <row r="735">
          <cell r="B735" t="str">
            <v>LORRIAUX JULIEN</v>
          </cell>
          <cell r="C735">
            <v>43866</v>
          </cell>
          <cell r="D735" t="str">
            <v>1</v>
          </cell>
          <cell r="E735" t="str">
            <v>LORRIAUX JULIEN</v>
          </cell>
          <cell r="F735" t="str">
            <v>M</v>
          </cell>
          <cell r="G735" t="str">
            <v>VELO CLUB SOLESMES</v>
          </cell>
          <cell r="H735">
            <v>33114</v>
          </cell>
          <cell r="I735" t="str">
            <v>Adulte Masculin 30/39 ans</v>
          </cell>
          <cell r="J735" t="str">
            <v>2020</v>
          </cell>
          <cell r="K735" t="str">
            <v>05999107482</v>
          </cell>
        </row>
        <row r="736">
          <cell r="B736" t="str">
            <v>LUCZAK SIMON</v>
          </cell>
          <cell r="C736">
            <v>43857</v>
          </cell>
          <cell r="D736" t="str">
            <v>JE</v>
          </cell>
          <cell r="E736" t="str">
            <v>LUCZAK SIMON</v>
          </cell>
          <cell r="F736" t="str">
            <v>M</v>
          </cell>
          <cell r="G736" t="str">
            <v>ENTENTE SPORTIVE ENFANTS DE GAYANT (ESEG) DOUAI</v>
          </cell>
          <cell r="H736">
            <v>39868</v>
          </cell>
          <cell r="I736" t="str">
            <v>Jeune Masculin 11/12 ans</v>
          </cell>
          <cell r="J736" t="str">
            <v>2020</v>
          </cell>
          <cell r="K736" t="str">
            <v>05999096511</v>
          </cell>
        </row>
        <row r="737">
          <cell r="B737" t="str">
            <v>LUSTRE AXEL</v>
          </cell>
          <cell r="C737">
            <v>43846</v>
          </cell>
          <cell r="D737" t="str">
            <v>JE</v>
          </cell>
          <cell r="E737" t="str">
            <v>LUSTRE AXEL</v>
          </cell>
          <cell r="F737" t="str">
            <v>M</v>
          </cell>
          <cell r="G737" t="str">
            <v>CAMPHIN EN CAREMBAULT CYCLING TEAM</v>
          </cell>
          <cell r="H737">
            <v>39206</v>
          </cell>
          <cell r="I737" t="str">
            <v>Jeune Masculin 13/14 ans</v>
          </cell>
          <cell r="J737" t="str">
            <v>2020</v>
          </cell>
          <cell r="K737" t="str">
            <v>05999110797</v>
          </cell>
        </row>
        <row r="738">
          <cell r="B738" t="str">
            <v>MACHEPY SAMUEL</v>
          </cell>
          <cell r="C738">
            <v>43866</v>
          </cell>
          <cell r="D738" t="str">
            <v>2</v>
          </cell>
          <cell r="E738" t="str">
            <v>MACHEPY SAMUEL</v>
          </cell>
          <cell r="F738" t="str">
            <v>M</v>
          </cell>
          <cell r="G738" t="str">
            <v>VELO CLUB SOLESMES</v>
          </cell>
          <cell r="H738">
            <v>27775</v>
          </cell>
          <cell r="I738" t="str">
            <v>Adulte Masculin 40/49 ans</v>
          </cell>
          <cell r="J738" t="str">
            <v>2020</v>
          </cell>
          <cell r="K738" t="str">
            <v>05999017141</v>
          </cell>
        </row>
        <row r="739">
          <cell r="B739" t="str">
            <v>MAERTEN LOÏC</v>
          </cell>
          <cell r="C739">
            <v>43843</v>
          </cell>
          <cell r="D739" t="str">
            <v>1</v>
          </cell>
          <cell r="E739" t="str">
            <v>MAERTEN LOÏC</v>
          </cell>
          <cell r="F739" t="str">
            <v>M</v>
          </cell>
          <cell r="G739" t="str">
            <v>UNION SPORTIVE SAINT ANDRE</v>
          </cell>
          <cell r="H739">
            <v>32173</v>
          </cell>
          <cell r="I739" t="str">
            <v>Adulte Masculin 30/39 ans</v>
          </cell>
          <cell r="J739" t="str">
            <v>2020</v>
          </cell>
          <cell r="K739" t="str">
            <v>05994058674</v>
          </cell>
        </row>
        <row r="740">
          <cell r="B740" t="str">
            <v>MAGNIES CLÉMENT</v>
          </cell>
          <cell r="C740">
            <v>43835</v>
          </cell>
          <cell r="D740" t="str">
            <v>2</v>
          </cell>
          <cell r="E740" t="str">
            <v>MAGNIES CLÉMENT</v>
          </cell>
          <cell r="F740" t="str">
            <v>M</v>
          </cell>
          <cell r="G740" t="str">
            <v>CYCLO CLUB ORCHIES</v>
          </cell>
          <cell r="H740">
            <v>36605</v>
          </cell>
          <cell r="I740" t="str">
            <v>Adulte Masculin 20/29 ans</v>
          </cell>
          <cell r="J740" t="str">
            <v>2020</v>
          </cell>
          <cell r="K740" t="str">
            <v>05999080507</v>
          </cell>
        </row>
        <row r="741">
          <cell r="B741" t="str">
            <v>MAJEROWICZ DANIEL</v>
          </cell>
          <cell r="C741">
            <v>43873</v>
          </cell>
          <cell r="D741" t="str">
            <v>4-A</v>
          </cell>
          <cell r="E741" t="str">
            <v>MAJEROWICZ DANIEL</v>
          </cell>
          <cell r="F741" t="str">
            <v>M</v>
          </cell>
          <cell r="G741" t="str">
            <v>VELO CLUB DE LEWARDE (VCL)</v>
          </cell>
          <cell r="H741">
            <v>22336</v>
          </cell>
          <cell r="I741" t="str">
            <v>Adulte Masculin 50/59 ans</v>
          </cell>
          <cell r="J741" t="str">
            <v>2020</v>
          </cell>
          <cell r="K741" t="str">
            <v>05996222559</v>
          </cell>
        </row>
        <row r="742">
          <cell r="B742" t="str">
            <v>MAJEROWICZ JEAN-LUC</v>
          </cell>
          <cell r="C742">
            <v>43873</v>
          </cell>
          <cell r="D742" t="str">
            <v>3</v>
          </cell>
          <cell r="E742" t="str">
            <v>MAJEROWICZ JEAN-LUC</v>
          </cell>
          <cell r="F742" t="str">
            <v>M</v>
          </cell>
          <cell r="G742" t="str">
            <v>VELO CLUB DE LEWARDE (VCL)</v>
          </cell>
          <cell r="H742">
            <v>23115</v>
          </cell>
          <cell r="I742" t="str">
            <v>Adulte Masculin 50/59 ans</v>
          </cell>
          <cell r="J742" t="str">
            <v>2020</v>
          </cell>
          <cell r="K742" t="str">
            <v>05996224459</v>
          </cell>
        </row>
        <row r="743">
          <cell r="B743" t="str">
            <v>MALAK GASPARD</v>
          </cell>
          <cell r="C743">
            <v>43843</v>
          </cell>
          <cell r="D743" t="str">
            <v>JE</v>
          </cell>
          <cell r="E743" t="str">
            <v>MALAK GASPARD</v>
          </cell>
          <cell r="F743" t="str">
            <v>M</v>
          </cell>
          <cell r="G743" t="str">
            <v>VELO CLUB DE L'ESCAUT ANZIN</v>
          </cell>
          <cell r="H743">
            <v>40248</v>
          </cell>
          <cell r="I743" t="str">
            <v>Jeune Masculin 9/10 ans</v>
          </cell>
          <cell r="J743" t="str">
            <v>2020</v>
          </cell>
          <cell r="K743" t="str">
            <v>05999113557</v>
          </cell>
        </row>
        <row r="744">
          <cell r="B744" t="str">
            <v>MAMBOURG MANON</v>
          </cell>
          <cell r="C744">
            <v>43871</v>
          </cell>
          <cell r="D744" t="str">
            <v>FE</v>
          </cell>
          <cell r="E744" t="str">
            <v>MAMBOURG MANON</v>
          </cell>
          <cell r="F744" t="str">
            <v>F</v>
          </cell>
          <cell r="G744" t="str">
            <v>VTT  CLUB PONT SUR SAMBRE</v>
          </cell>
          <cell r="H744">
            <v>35191</v>
          </cell>
          <cell r="I744" t="str">
            <v>Adulte Féminin 17/29 ans</v>
          </cell>
          <cell r="J744" t="str">
            <v>2020</v>
          </cell>
          <cell r="K744" t="str">
            <v>05999109067</v>
          </cell>
        </row>
        <row r="745">
          <cell r="B745" t="str">
            <v>MANTEAU SAMUEL</v>
          </cell>
          <cell r="C745">
            <v>43843</v>
          </cell>
          <cell r="D745" t="str">
            <v>3</v>
          </cell>
          <cell r="E745" t="str">
            <v>MANTEAU SAMUEL</v>
          </cell>
          <cell r="F745" t="str">
            <v>M</v>
          </cell>
          <cell r="G745" t="str">
            <v>LINSELLES CYCLISME</v>
          </cell>
          <cell r="H745">
            <v>29785</v>
          </cell>
          <cell r="I745" t="str">
            <v>Adulte Masculin 30/39 ans</v>
          </cell>
          <cell r="J745" t="str">
            <v>2020</v>
          </cell>
          <cell r="K745" t="str">
            <v>05999117341</v>
          </cell>
        </row>
        <row r="746">
          <cell r="B746" t="str">
            <v>MARCAILLE CYRILLE</v>
          </cell>
          <cell r="C746">
            <v>43846</v>
          </cell>
          <cell r="D746" t="str">
            <v>1</v>
          </cell>
          <cell r="E746" t="str">
            <v>MARCAILLE CYRILLE</v>
          </cell>
          <cell r="F746" t="str">
            <v>M</v>
          </cell>
          <cell r="G746" t="str">
            <v>CLUB CYCLISTE THUN ST MARTIN</v>
          </cell>
          <cell r="H746">
            <v>28373</v>
          </cell>
          <cell r="I746" t="str">
            <v>Adulte Masculin 40/49 ans</v>
          </cell>
          <cell r="J746" t="str">
            <v>2020</v>
          </cell>
          <cell r="K746" t="str">
            <v>05999085189</v>
          </cell>
        </row>
        <row r="747">
          <cell r="B747" t="str">
            <v>MARCHANDISE MARIUS</v>
          </cell>
          <cell r="C747">
            <v>43845</v>
          </cell>
          <cell r="D747" t="str">
            <v>JE</v>
          </cell>
          <cell r="E747" t="str">
            <v>MARCHANDISE MARIUS</v>
          </cell>
          <cell r="F747" t="str">
            <v>M</v>
          </cell>
          <cell r="G747" t="str">
            <v>VELO CLUB UNION HALLUIN</v>
          </cell>
          <cell r="H747">
            <v>38336</v>
          </cell>
          <cell r="I747" t="str">
            <v>Jeune Masculin 15/16 ans</v>
          </cell>
          <cell r="J747" t="str">
            <v>2020</v>
          </cell>
          <cell r="K747" t="str">
            <v>05999098705</v>
          </cell>
        </row>
        <row r="748">
          <cell r="B748" t="str">
            <v>MARCHANDISE PATRICE</v>
          </cell>
          <cell r="C748">
            <v>43851</v>
          </cell>
          <cell r="D748" t="str">
            <v>3</v>
          </cell>
          <cell r="E748" t="str">
            <v>MARCHANDISE PATRICE</v>
          </cell>
          <cell r="F748" t="str">
            <v>M</v>
          </cell>
          <cell r="G748" t="str">
            <v>VELO CLUB UNION HALLUIN</v>
          </cell>
          <cell r="H748">
            <v>25344</v>
          </cell>
          <cell r="I748" t="str">
            <v>Adulte Masculin 50/59 ans</v>
          </cell>
          <cell r="J748" t="str">
            <v>2020</v>
          </cell>
          <cell r="K748" t="str">
            <v>05999111919</v>
          </cell>
        </row>
        <row r="749">
          <cell r="B749" t="str">
            <v>MARGOLLE JULIETTE</v>
          </cell>
          <cell r="C749">
            <v>43887</v>
          </cell>
          <cell r="D749" t="str">
            <v>JE</v>
          </cell>
          <cell r="E749" t="str">
            <v>MARGOLLE JULIETTE</v>
          </cell>
          <cell r="F749" t="str">
            <v>F</v>
          </cell>
          <cell r="G749" t="str">
            <v>ENTENTE CYCLISTE FACHES-THUMESNIL RONCHIN</v>
          </cell>
          <cell r="H749">
            <v>40444</v>
          </cell>
          <cell r="I749" t="str">
            <v>Jeune Féminin 9/10 ans</v>
          </cell>
          <cell r="J749" t="str">
            <v>2020</v>
          </cell>
          <cell r="K749" t="str">
            <v>05999089616</v>
          </cell>
        </row>
        <row r="750">
          <cell r="B750" t="str">
            <v>MARIN NICOLAS</v>
          </cell>
          <cell r="C750">
            <v>43843</v>
          </cell>
          <cell r="D750" t="str">
            <v>1</v>
          </cell>
          <cell r="E750" t="str">
            <v>MARIN NICOLAS</v>
          </cell>
          <cell r="F750" t="str">
            <v>M</v>
          </cell>
          <cell r="G750" t="str">
            <v>VELO CLUB DE L'ESCAUT ANZIN</v>
          </cell>
          <cell r="H750">
            <v>32115</v>
          </cell>
          <cell r="I750" t="str">
            <v>Adulte Masculin 30/39 ans</v>
          </cell>
          <cell r="J750" t="str">
            <v>2020</v>
          </cell>
          <cell r="K750" t="str">
            <v>05999025738</v>
          </cell>
        </row>
        <row r="751">
          <cell r="B751" t="str">
            <v>MARMUSE FRANCOIS</v>
          </cell>
          <cell r="C751">
            <v>43867</v>
          </cell>
          <cell r="D751" t="str">
            <v>2</v>
          </cell>
          <cell r="E751" t="str">
            <v>MARMUSE FRANCOIS</v>
          </cell>
          <cell r="F751" t="str">
            <v>M</v>
          </cell>
          <cell r="G751" t="str">
            <v>CYCLING THUN L'EVEQUE</v>
          </cell>
          <cell r="H751">
            <v>27577</v>
          </cell>
          <cell r="I751" t="str">
            <v>Adulte Masculin 40/49 ans</v>
          </cell>
          <cell r="J751" t="str">
            <v>2020</v>
          </cell>
          <cell r="K751" t="str">
            <v>05999029643</v>
          </cell>
        </row>
        <row r="752">
          <cell r="B752" t="str">
            <v>MARQUANT LÉO</v>
          </cell>
          <cell r="C752">
            <v>43884</v>
          </cell>
          <cell r="D752" t="str">
            <v>2</v>
          </cell>
          <cell r="E752" t="str">
            <v>MARQUANT LÉO</v>
          </cell>
          <cell r="F752" t="str">
            <v>M</v>
          </cell>
          <cell r="G752" t="str">
            <v>CAMPHIN EN CAREMBAULT CYCLING TEAM</v>
          </cell>
          <cell r="H752">
            <v>37720</v>
          </cell>
          <cell r="I752" t="str">
            <v>Adulte Masculin 17/19 ans</v>
          </cell>
          <cell r="J752" t="str">
            <v>2020</v>
          </cell>
          <cell r="K752" t="str">
            <v>05996221895</v>
          </cell>
        </row>
        <row r="753">
          <cell r="B753" t="str">
            <v>MARQUEGNIES ARNAUD</v>
          </cell>
          <cell r="C753">
            <v>43857</v>
          </cell>
          <cell r="D753" t="str">
            <v>3</v>
          </cell>
          <cell r="E753" t="str">
            <v>MARQUEGNIES ARNAUD</v>
          </cell>
          <cell r="F753" t="str">
            <v>M</v>
          </cell>
          <cell r="G753" t="str">
            <v>UNION SPORTIVE VALENCIENNES MARLY</v>
          </cell>
          <cell r="H753">
            <v>26643</v>
          </cell>
          <cell r="I753" t="str">
            <v>Adulte Masculin 40/49 ans</v>
          </cell>
          <cell r="J753" t="str">
            <v>2020</v>
          </cell>
          <cell r="K753" t="str">
            <v>05999111657</v>
          </cell>
        </row>
        <row r="754">
          <cell r="B754" t="str">
            <v>MARQUET VICTOR</v>
          </cell>
          <cell r="C754">
            <v>43844</v>
          </cell>
          <cell r="D754" t="str">
            <v>3</v>
          </cell>
          <cell r="E754" t="str">
            <v>MARQUET VICTOR</v>
          </cell>
          <cell r="F754" t="str">
            <v>M</v>
          </cell>
          <cell r="G754" t="str">
            <v>ESPOIR CYCLISTE  WAMBRECHIES MARQUETTE</v>
          </cell>
          <cell r="H754">
            <v>37941</v>
          </cell>
          <cell r="I754" t="str">
            <v>Adulte Masculin 17/19 ans</v>
          </cell>
          <cell r="J754" t="str">
            <v>2020</v>
          </cell>
          <cell r="K754" t="str">
            <v>05999111916</v>
          </cell>
        </row>
        <row r="755">
          <cell r="B755" t="str">
            <v>MARTE ANTHONY</v>
          </cell>
          <cell r="C755">
            <v>43851</v>
          </cell>
          <cell r="D755" t="str">
            <v>2</v>
          </cell>
          <cell r="E755" t="str">
            <v>MARTE ANTHONY</v>
          </cell>
          <cell r="F755" t="str">
            <v>M</v>
          </cell>
          <cell r="G755" t="str">
            <v>ETOILE CYCLISTE TOURCOING</v>
          </cell>
          <cell r="H755">
            <v>32392</v>
          </cell>
          <cell r="I755" t="str">
            <v>Adulte Masculin 30/39 ans</v>
          </cell>
          <cell r="J755" t="str">
            <v>2020</v>
          </cell>
          <cell r="K755" t="str">
            <v>05999019500</v>
          </cell>
        </row>
        <row r="756">
          <cell r="B756" t="str">
            <v>MARTEL THOMAS</v>
          </cell>
          <cell r="C756">
            <v>43887</v>
          </cell>
          <cell r="D756" t="str">
            <v>3</v>
          </cell>
          <cell r="E756" t="str">
            <v>MARTEL THOMAS</v>
          </cell>
          <cell r="F756" t="str">
            <v>M</v>
          </cell>
          <cell r="G756" t="str">
            <v>ENTENTE CYCLISTE FACHES-THUMESNIL RONCHIN</v>
          </cell>
          <cell r="H756">
            <v>35799</v>
          </cell>
          <cell r="I756" t="str">
            <v>Adulte Masculin 20/29 ans</v>
          </cell>
          <cell r="J756" t="str">
            <v>2020</v>
          </cell>
          <cell r="K756" t="str">
            <v>05999109026</v>
          </cell>
        </row>
        <row r="757">
          <cell r="B757" t="str">
            <v>MARTEL VINCENT</v>
          </cell>
          <cell r="C757">
            <v>43868</v>
          </cell>
          <cell r="D757" t="str">
            <v>2</v>
          </cell>
          <cell r="E757" t="str">
            <v>MARTEL VINCENT</v>
          </cell>
          <cell r="F757" t="str">
            <v>M</v>
          </cell>
          <cell r="G757" t="str">
            <v>T.C.S.P. 59 - FERRIERE LA GRANDE</v>
          </cell>
          <cell r="H757">
            <v>30084</v>
          </cell>
          <cell r="I757" t="str">
            <v>Adulte Masculin 30/39 ans</v>
          </cell>
          <cell r="J757" t="str">
            <v>2020</v>
          </cell>
          <cell r="K757" t="str">
            <v>05999068707</v>
          </cell>
        </row>
        <row r="758">
          <cell r="B758" t="str">
            <v>MARTIN DAVID</v>
          </cell>
          <cell r="C758">
            <v>43866</v>
          </cell>
          <cell r="D758" t="str">
            <v>4-A</v>
          </cell>
          <cell r="E758" t="str">
            <v>MARTIN DAVID</v>
          </cell>
          <cell r="F758" t="str">
            <v>M</v>
          </cell>
          <cell r="G758" t="str">
            <v>VELO CLUB SOLESMES</v>
          </cell>
          <cell r="H758">
            <v>26564</v>
          </cell>
          <cell r="I758" t="str">
            <v>Adulte Masculin 40/49 ans</v>
          </cell>
          <cell r="J758" t="str">
            <v>2020</v>
          </cell>
          <cell r="K758" t="str">
            <v>05999107481</v>
          </cell>
        </row>
        <row r="759">
          <cell r="B759" t="str">
            <v>MARTIN ERIC</v>
          </cell>
          <cell r="C759">
            <v>43843</v>
          </cell>
          <cell r="D759" t="str">
            <v>4-A</v>
          </cell>
          <cell r="E759" t="str">
            <v>MARTIN ERIC</v>
          </cell>
          <cell r="F759" t="str">
            <v>M</v>
          </cell>
          <cell r="G759" t="str">
            <v>VELO CLUB DE L'ESCAUT ANZIN</v>
          </cell>
          <cell r="H759">
            <v>21277</v>
          </cell>
          <cell r="I759" t="str">
            <v>Adulte Masculin 60 ans et plus</v>
          </cell>
          <cell r="J759" t="str">
            <v>2020</v>
          </cell>
          <cell r="K759" t="str">
            <v>05994045436</v>
          </cell>
        </row>
        <row r="760">
          <cell r="B760" t="str">
            <v>MARTIN GREGORY</v>
          </cell>
          <cell r="C760">
            <v>43845</v>
          </cell>
          <cell r="D760" t="str">
            <v>3</v>
          </cell>
          <cell r="E760" t="str">
            <v>MARTIN GREGORY</v>
          </cell>
          <cell r="F760" t="str">
            <v>M</v>
          </cell>
          <cell r="G760" t="str">
            <v>CYCLO CLUB CAMBRESIEN</v>
          </cell>
          <cell r="H760">
            <v>25315</v>
          </cell>
          <cell r="I760" t="str">
            <v>Adulte Masculin 50/59 ans</v>
          </cell>
          <cell r="J760" t="str">
            <v>2020</v>
          </cell>
          <cell r="K760" t="str">
            <v>05999111650</v>
          </cell>
        </row>
        <row r="761">
          <cell r="B761" t="str">
            <v>MARTINACHE ARNAUD</v>
          </cell>
          <cell r="C761">
            <v>43834</v>
          </cell>
          <cell r="D761" t="str">
            <v>3</v>
          </cell>
          <cell r="E761" t="str">
            <v>MARTINACHE ARNAUD</v>
          </cell>
          <cell r="F761" t="str">
            <v>M</v>
          </cell>
          <cell r="G761" t="str">
            <v>AS HELLEMMES CYCLISME</v>
          </cell>
          <cell r="H761">
            <v>26016</v>
          </cell>
          <cell r="I761" t="str">
            <v>Adulte Masculin 40/49 ans</v>
          </cell>
          <cell r="J761" t="str">
            <v>2020</v>
          </cell>
          <cell r="K761" t="str">
            <v>05999094079</v>
          </cell>
        </row>
        <row r="762">
          <cell r="B762" t="str">
            <v>MARTINACHE OLIVIER</v>
          </cell>
          <cell r="C762">
            <v>43835</v>
          </cell>
          <cell r="D762" t="str">
            <v>4-A</v>
          </cell>
          <cell r="E762" t="str">
            <v>MARTINACHE OLIVIER</v>
          </cell>
          <cell r="F762" t="str">
            <v>M</v>
          </cell>
          <cell r="G762" t="str">
            <v>CYCLO CLUB ORCHIES</v>
          </cell>
          <cell r="H762">
            <v>24954</v>
          </cell>
          <cell r="I762" t="str">
            <v>Adulte Masculin 50/59 ans</v>
          </cell>
          <cell r="J762" t="str">
            <v>2020</v>
          </cell>
          <cell r="K762" t="str">
            <v>05959050516</v>
          </cell>
        </row>
        <row r="763">
          <cell r="B763" t="str">
            <v>MARTINEZ JÉRÔME</v>
          </cell>
          <cell r="C763">
            <v>43851</v>
          </cell>
          <cell r="D763" t="str">
            <v>2</v>
          </cell>
          <cell r="E763" t="str">
            <v>MARTINEZ JÉRÔME</v>
          </cell>
          <cell r="F763" t="str">
            <v>M</v>
          </cell>
          <cell r="G763" t="str">
            <v>NEW TEAM MAULDE</v>
          </cell>
          <cell r="H763">
            <v>26796</v>
          </cell>
          <cell r="I763" t="str">
            <v>Adulte Masculin 40/49 ans</v>
          </cell>
          <cell r="J763" t="str">
            <v>2020</v>
          </cell>
          <cell r="K763" t="str">
            <v>05996219215</v>
          </cell>
        </row>
        <row r="764">
          <cell r="B764" t="str">
            <v>MASCLET JACKY</v>
          </cell>
          <cell r="C764">
            <v>43834</v>
          </cell>
          <cell r="D764" t="str">
            <v>3</v>
          </cell>
          <cell r="E764" t="str">
            <v>MASCLET JACKY</v>
          </cell>
          <cell r="F764" t="str">
            <v>M</v>
          </cell>
          <cell r="G764" t="str">
            <v>ASSOCIATION CYCLISTE D'ETROEUNGT</v>
          </cell>
          <cell r="H764">
            <v>27388</v>
          </cell>
          <cell r="I764" t="str">
            <v>Adulte Masculin 40/49 ans</v>
          </cell>
          <cell r="J764" t="str">
            <v>2020</v>
          </cell>
          <cell r="K764" t="str">
            <v>05999097967</v>
          </cell>
        </row>
        <row r="765">
          <cell r="B765" t="str">
            <v>MASCLET JULIEN</v>
          </cell>
          <cell r="C765">
            <v>43834</v>
          </cell>
          <cell r="D765" t="str">
            <v>JE</v>
          </cell>
          <cell r="E765" t="str">
            <v>MASCLET JULIEN</v>
          </cell>
          <cell r="F765" t="str">
            <v>M</v>
          </cell>
          <cell r="G765" t="str">
            <v>ASSOCIATION CYCLISTE D'ETROEUNGT</v>
          </cell>
          <cell r="H765">
            <v>38740</v>
          </cell>
          <cell r="I765" t="str">
            <v>Jeune Masculin 13/14 ans</v>
          </cell>
          <cell r="J765" t="str">
            <v>2020</v>
          </cell>
          <cell r="K765" t="str">
            <v>05999111390</v>
          </cell>
        </row>
        <row r="766">
          <cell r="B766" t="str">
            <v>MASCRET FREDERIC</v>
          </cell>
          <cell r="C766">
            <v>43857</v>
          </cell>
          <cell r="D766" t="str">
            <v>1</v>
          </cell>
          <cell r="E766" t="str">
            <v>MASCRET FREDERIC</v>
          </cell>
          <cell r="F766" t="str">
            <v>M</v>
          </cell>
          <cell r="G766" t="str">
            <v>UNION SPORTIVE VALENCIENNES MARLY</v>
          </cell>
          <cell r="H766">
            <v>24696</v>
          </cell>
          <cell r="I766" t="str">
            <v>Adulte Masculin 50/59 ans</v>
          </cell>
          <cell r="J766" t="str">
            <v>2020</v>
          </cell>
          <cell r="K766" t="str">
            <v>05999018276</v>
          </cell>
        </row>
        <row r="767">
          <cell r="B767" t="str">
            <v>MASSON BAPTISTE</v>
          </cell>
          <cell r="C767">
            <v>43866</v>
          </cell>
          <cell r="D767" t="str">
            <v>2</v>
          </cell>
          <cell r="E767" t="str">
            <v>MASSON BAPTISTE</v>
          </cell>
          <cell r="F767" t="str">
            <v>M</v>
          </cell>
          <cell r="G767" t="str">
            <v>VELO CLUB SOLESMES</v>
          </cell>
          <cell r="H767">
            <v>32400</v>
          </cell>
          <cell r="I767" t="str">
            <v>Adulte Masculin 30/39 ans</v>
          </cell>
          <cell r="J767" t="str">
            <v>2020</v>
          </cell>
          <cell r="K767" t="str">
            <v>05999089326</v>
          </cell>
        </row>
        <row r="768">
          <cell r="B768" t="str">
            <v>MATTINA CARMELO</v>
          </cell>
          <cell r="C768">
            <v>43857</v>
          </cell>
          <cell r="D768" t="str">
            <v>2</v>
          </cell>
          <cell r="E768" t="str">
            <v>MATTINA CARMELO</v>
          </cell>
          <cell r="F768" t="str">
            <v>M</v>
          </cell>
          <cell r="G768" t="str">
            <v>CYCLING TEAM INFOBIKE BAVAY</v>
          </cell>
          <cell r="H768">
            <v>25227</v>
          </cell>
          <cell r="I768" t="str">
            <v>Adulte Masculin 50/59 ans</v>
          </cell>
          <cell r="J768" t="str">
            <v>2020</v>
          </cell>
          <cell r="K768" t="str">
            <v>05999059187</v>
          </cell>
        </row>
        <row r="769">
          <cell r="B769" t="str">
            <v>MAZURE DAVID</v>
          </cell>
          <cell r="C769">
            <v>43885</v>
          </cell>
          <cell r="D769" t="str">
            <v>2</v>
          </cell>
          <cell r="E769" t="str">
            <v>MAZURE DAVID</v>
          </cell>
          <cell r="F769" t="str">
            <v>M</v>
          </cell>
          <cell r="G769" t="str">
            <v>VELO CLUB HORNAING</v>
          </cell>
          <cell r="H769">
            <v>36439</v>
          </cell>
          <cell r="I769" t="str">
            <v>Adulte Masculin 20/29 ans</v>
          </cell>
          <cell r="J769" t="str">
            <v>2020</v>
          </cell>
          <cell r="K769" t="str">
            <v>05999095348</v>
          </cell>
        </row>
        <row r="770">
          <cell r="B770" t="str">
            <v>MEAUSOONE HENRI</v>
          </cell>
          <cell r="C770">
            <v>43857</v>
          </cell>
          <cell r="D770" t="str">
            <v>3</v>
          </cell>
          <cell r="E770" t="str">
            <v>MEAUSOONE HENRI</v>
          </cell>
          <cell r="F770" t="str">
            <v>M</v>
          </cell>
          <cell r="G770" t="str">
            <v>TEAM SPECIALIZED LILLE</v>
          </cell>
          <cell r="H770">
            <v>37917</v>
          </cell>
          <cell r="I770" t="str">
            <v>Adulte Masculin 17/19 ans</v>
          </cell>
          <cell r="J770" t="str">
            <v>2020</v>
          </cell>
          <cell r="K770" t="str">
            <v>05999112334</v>
          </cell>
        </row>
        <row r="771">
          <cell r="B771" t="str">
            <v>MEDO NICOLAS</v>
          </cell>
          <cell r="C771">
            <v>43851</v>
          </cell>
          <cell r="D771" t="str">
            <v>3</v>
          </cell>
          <cell r="E771" t="str">
            <v>MEDO NICOLAS</v>
          </cell>
          <cell r="F771" t="str">
            <v>M</v>
          </cell>
          <cell r="G771" t="str">
            <v>ETOILE CYCLISTE TOURCOING</v>
          </cell>
          <cell r="H771">
            <v>32440</v>
          </cell>
          <cell r="I771" t="str">
            <v>Adulte Masculin 30/39 ans</v>
          </cell>
          <cell r="J771" t="str">
            <v>2020</v>
          </cell>
          <cell r="K771" t="str">
            <v>05999109792</v>
          </cell>
        </row>
        <row r="772">
          <cell r="B772" t="str">
            <v>MEDO RYAN</v>
          </cell>
          <cell r="C772">
            <v>43846</v>
          </cell>
          <cell r="D772" t="str">
            <v>JE</v>
          </cell>
          <cell r="E772" t="str">
            <v>MEDO RYAN</v>
          </cell>
          <cell r="F772" t="str">
            <v>M</v>
          </cell>
          <cell r="G772" t="str">
            <v>ETOILE CYCLISTE TOURCOING</v>
          </cell>
          <cell r="H772">
            <v>39325</v>
          </cell>
          <cell r="I772" t="str">
            <v>Jeune Masculin 13/14 ans</v>
          </cell>
          <cell r="J772" t="str">
            <v>2020</v>
          </cell>
          <cell r="K772" t="str">
            <v>05999109794</v>
          </cell>
        </row>
        <row r="773">
          <cell r="B773" t="str">
            <v>MENARD GUILLAUME</v>
          </cell>
          <cell r="C773">
            <v>44008</v>
          </cell>
          <cell r="D773" t="str">
            <v>3</v>
          </cell>
          <cell r="E773" t="str">
            <v>MENARD GUILLAUME</v>
          </cell>
          <cell r="F773" t="str">
            <v>M</v>
          </cell>
          <cell r="G773" t="str">
            <v>VELO CLUB AMANDINOIS</v>
          </cell>
          <cell r="H773">
            <v>29615</v>
          </cell>
          <cell r="I773" t="str">
            <v>Adulte Masculin 30/39 ans</v>
          </cell>
          <cell r="J773" t="str">
            <v>2020</v>
          </cell>
          <cell r="K773" t="str">
            <v>05999123829</v>
          </cell>
        </row>
        <row r="774">
          <cell r="B774" t="str">
            <v>MENESSART CHRISTOPHE</v>
          </cell>
          <cell r="C774">
            <v>43851</v>
          </cell>
          <cell r="D774" t="str">
            <v>2</v>
          </cell>
          <cell r="E774" t="str">
            <v>MENESSART CHRISTOPHE</v>
          </cell>
          <cell r="F774" t="str">
            <v>M</v>
          </cell>
          <cell r="G774" t="str">
            <v>ETOILE CYCLISTE TOURCOING</v>
          </cell>
          <cell r="H774">
            <v>30891</v>
          </cell>
          <cell r="I774" t="str">
            <v>Adulte Masculin 30/39 ans</v>
          </cell>
          <cell r="J774" t="str">
            <v>2020</v>
          </cell>
          <cell r="K774" t="str">
            <v>05999105708</v>
          </cell>
        </row>
        <row r="775">
          <cell r="B775" t="str">
            <v>MENUT ROMAIN</v>
          </cell>
          <cell r="C775">
            <v>43843</v>
          </cell>
          <cell r="D775" t="str">
            <v>JE</v>
          </cell>
          <cell r="E775" t="str">
            <v>MENUT ROMAIN</v>
          </cell>
          <cell r="F775" t="str">
            <v>M</v>
          </cell>
          <cell r="G775" t="str">
            <v>VELO CLUB DE L'ESCAUT ANZIN</v>
          </cell>
          <cell r="H775">
            <v>38518</v>
          </cell>
          <cell r="I775" t="str">
            <v>Jeune Masculin 15/16 ans</v>
          </cell>
          <cell r="J775" t="str">
            <v>2020</v>
          </cell>
          <cell r="K775" t="str">
            <v>05999092695</v>
          </cell>
        </row>
        <row r="776">
          <cell r="B776" t="str">
            <v>MESANS DIDIER</v>
          </cell>
          <cell r="C776">
            <v>43851</v>
          </cell>
          <cell r="D776" t="str">
            <v>2</v>
          </cell>
          <cell r="E776" t="str">
            <v>MESANS DIDIER</v>
          </cell>
          <cell r="F776" t="str">
            <v>M</v>
          </cell>
          <cell r="G776" t="str">
            <v>TEAM TOMASINA WAMBRECHIES</v>
          </cell>
          <cell r="H776">
            <v>25378</v>
          </cell>
          <cell r="I776" t="str">
            <v>Adulte Masculin 50/59 ans</v>
          </cell>
          <cell r="J776" t="str">
            <v>2020</v>
          </cell>
          <cell r="K776" t="str">
            <v>05999082334</v>
          </cell>
        </row>
        <row r="777">
          <cell r="B777" t="str">
            <v>MEULEMANS LAURENT</v>
          </cell>
          <cell r="C777">
            <v>43857</v>
          </cell>
          <cell r="D777" t="str">
            <v>2</v>
          </cell>
          <cell r="E777" t="str">
            <v>MEULEMANS LAURENT</v>
          </cell>
          <cell r="F777" t="str">
            <v>M</v>
          </cell>
          <cell r="G777" t="str">
            <v>VELO CLUB UNION HALLUIN</v>
          </cell>
          <cell r="H777">
            <v>26559</v>
          </cell>
          <cell r="I777" t="str">
            <v>Adulte Masculin 40/49 ans</v>
          </cell>
          <cell r="J777" t="str">
            <v>2020</v>
          </cell>
          <cell r="K777" t="str">
            <v>05999028459</v>
          </cell>
        </row>
        <row r="778">
          <cell r="B778" t="str">
            <v>MEYS DAVID</v>
          </cell>
          <cell r="C778">
            <v>43866</v>
          </cell>
          <cell r="D778" t="str">
            <v>1</v>
          </cell>
          <cell r="E778" t="str">
            <v>MEYS DAVID</v>
          </cell>
          <cell r="F778" t="str">
            <v>M</v>
          </cell>
          <cell r="G778" t="str">
            <v>VELO CLUB ROUBAIX</v>
          </cell>
          <cell r="H778">
            <v>33458</v>
          </cell>
          <cell r="I778" t="str">
            <v>Adulte Masculin 20/29 ans</v>
          </cell>
          <cell r="J778" t="str">
            <v>2020</v>
          </cell>
          <cell r="K778" t="str">
            <v>05999093657</v>
          </cell>
        </row>
        <row r="779">
          <cell r="B779" t="str">
            <v>MICHAU PASCAL DANIEL</v>
          </cell>
          <cell r="C779">
            <v>43873</v>
          </cell>
          <cell r="D779" t="str">
            <v>4-A</v>
          </cell>
          <cell r="E779" t="str">
            <v>MICHAU PASCAL DANIEL</v>
          </cell>
          <cell r="F779" t="str">
            <v>M</v>
          </cell>
          <cell r="G779" t="str">
            <v>VELO CLUB DE LEWARDE (VCL)</v>
          </cell>
          <cell r="H779">
            <v>22739</v>
          </cell>
          <cell r="I779" t="str">
            <v>Adulte Masculin 50/59 ans</v>
          </cell>
          <cell r="J779" t="str">
            <v>2020</v>
          </cell>
          <cell r="K779" t="str">
            <v>05999019488</v>
          </cell>
        </row>
        <row r="780">
          <cell r="B780" t="str">
            <v>MICHEL ANTHONY</v>
          </cell>
          <cell r="C780">
            <v>43843</v>
          </cell>
          <cell r="D780" t="str">
            <v>2</v>
          </cell>
          <cell r="E780" t="str">
            <v>MICHEL ANTHONY</v>
          </cell>
          <cell r="F780" t="str">
            <v>M</v>
          </cell>
          <cell r="G780" t="str">
            <v>CLUB CYCLISTE LOUVROIL (C.C.L.)</v>
          </cell>
          <cell r="H780">
            <v>35833</v>
          </cell>
          <cell r="I780" t="str">
            <v>Adulte Masculin 20/29 ans</v>
          </cell>
          <cell r="J780" t="str">
            <v>2020</v>
          </cell>
          <cell r="K780" t="str">
            <v>05999090519</v>
          </cell>
        </row>
        <row r="781">
          <cell r="B781" t="str">
            <v>MICHEL ERIC</v>
          </cell>
          <cell r="C781">
            <v>43843</v>
          </cell>
          <cell r="D781" t="str">
            <v>3</v>
          </cell>
          <cell r="E781" t="str">
            <v>MICHEL ERIC</v>
          </cell>
          <cell r="F781" t="str">
            <v>M</v>
          </cell>
          <cell r="G781" t="str">
            <v>ASSOCIATION SPORTIVE VELOCIPEDIQUE LA LONGUEVILLE</v>
          </cell>
          <cell r="H781">
            <v>27294</v>
          </cell>
          <cell r="I781" t="str">
            <v>Adulte Masculin 40/49 ans</v>
          </cell>
          <cell r="J781" t="str">
            <v>2020</v>
          </cell>
          <cell r="K781" t="str">
            <v>05996218423</v>
          </cell>
        </row>
        <row r="782">
          <cell r="B782" t="str">
            <v>MICHEL JEROME</v>
          </cell>
          <cell r="C782">
            <v>43884</v>
          </cell>
          <cell r="D782" t="str">
            <v>3</v>
          </cell>
          <cell r="E782" t="str">
            <v>MICHEL JEROME</v>
          </cell>
          <cell r="F782" t="str">
            <v>M</v>
          </cell>
          <cell r="G782" t="str">
            <v>U.C. CAPELLOISE FOURMIES</v>
          </cell>
          <cell r="H782">
            <v>28623</v>
          </cell>
          <cell r="I782" t="str">
            <v>Adulte Masculin 40/49 ans</v>
          </cell>
          <cell r="J782" t="str">
            <v>2020</v>
          </cell>
          <cell r="K782" t="str">
            <v>05999024223</v>
          </cell>
        </row>
        <row r="783">
          <cell r="B783" t="str">
            <v>MICHEL MATHIS</v>
          </cell>
          <cell r="C783">
            <v>43879</v>
          </cell>
          <cell r="D783" t="str">
            <v>JE</v>
          </cell>
          <cell r="E783" t="str">
            <v>MICHEL MATHIS</v>
          </cell>
          <cell r="F783" t="str">
            <v>M</v>
          </cell>
          <cell r="G783" t="str">
            <v>U.C. CAPELLOISE FOURMIES</v>
          </cell>
          <cell r="H783">
            <v>39828</v>
          </cell>
          <cell r="I783" t="str">
            <v>Jeune Masculin 11/12 ans</v>
          </cell>
          <cell r="J783" t="str">
            <v>2020</v>
          </cell>
          <cell r="K783" t="str">
            <v>05999093310</v>
          </cell>
        </row>
        <row r="784">
          <cell r="B784" t="str">
            <v>MICHEL STEPHANE</v>
          </cell>
          <cell r="C784">
            <v>43843</v>
          </cell>
          <cell r="D784" t="str">
            <v>3</v>
          </cell>
          <cell r="E784" t="str">
            <v>MICHEL STEPHANE</v>
          </cell>
          <cell r="F784" t="str">
            <v>M</v>
          </cell>
          <cell r="G784" t="str">
            <v>CLUB CYCLISTE LOUVROIL (C.C.L.)</v>
          </cell>
          <cell r="H784">
            <v>26426</v>
          </cell>
          <cell r="I784" t="str">
            <v>Adulte Masculin 40/49 ans</v>
          </cell>
          <cell r="J784" t="str">
            <v>2020</v>
          </cell>
          <cell r="K784" t="str">
            <v>05999067328</v>
          </cell>
        </row>
        <row r="785">
          <cell r="B785" t="str">
            <v>MILLET FABRICE</v>
          </cell>
          <cell r="C785">
            <v>43866</v>
          </cell>
          <cell r="D785" t="str">
            <v>2</v>
          </cell>
          <cell r="E785" t="str">
            <v>MILLET FABRICE</v>
          </cell>
          <cell r="F785" t="str">
            <v>M</v>
          </cell>
          <cell r="G785" t="str">
            <v>VTT  CLUB PONT SUR SAMBRE</v>
          </cell>
          <cell r="H785">
            <v>25494</v>
          </cell>
          <cell r="I785" t="str">
            <v>Adulte Masculin 50/59 ans</v>
          </cell>
          <cell r="J785" t="str">
            <v>2020</v>
          </cell>
          <cell r="K785" t="str">
            <v>05994059597</v>
          </cell>
        </row>
        <row r="786">
          <cell r="B786" t="str">
            <v>MINGOIA LUCIANO</v>
          </cell>
          <cell r="C786">
            <v>43843</v>
          </cell>
          <cell r="D786" t="str">
            <v>2</v>
          </cell>
          <cell r="E786" t="str">
            <v>MINGOIA LUCIANO</v>
          </cell>
          <cell r="F786" t="str">
            <v>M</v>
          </cell>
          <cell r="G786" t="str">
            <v>TEAM TOMASINA WAMBRECHIES</v>
          </cell>
          <cell r="H786">
            <v>29805</v>
          </cell>
          <cell r="I786" t="str">
            <v>Adulte Masculin 30/39 ans</v>
          </cell>
          <cell r="J786" t="str">
            <v>2020</v>
          </cell>
          <cell r="K786" t="str">
            <v>05999105852</v>
          </cell>
        </row>
        <row r="787">
          <cell r="B787" t="str">
            <v>MIOT JEROME</v>
          </cell>
          <cell r="C787">
            <v>43885</v>
          </cell>
          <cell r="D787" t="str">
            <v>3</v>
          </cell>
          <cell r="E787" t="str">
            <v>MIOT JEROME</v>
          </cell>
          <cell r="F787" t="str">
            <v>M</v>
          </cell>
          <cell r="G787" t="str">
            <v>VTT SAINT AMAND LES EAUX</v>
          </cell>
          <cell r="H787">
            <v>28868</v>
          </cell>
          <cell r="I787" t="str">
            <v>Adulte Masculin 40/49 ans</v>
          </cell>
          <cell r="J787" t="str">
            <v>2020</v>
          </cell>
          <cell r="K787" t="str">
            <v>05999099812</v>
          </cell>
        </row>
        <row r="788">
          <cell r="B788" t="str">
            <v>MOERMAN RENE</v>
          </cell>
          <cell r="C788">
            <v>43851</v>
          </cell>
          <cell r="D788" t="str">
            <v>2</v>
          </cell>
          <cell r="E788" t="str">
            <v>MOERMAN RENE</v>
          </cell>
          <cell r="F788" t="str">
            <v>M</v>
          </cell>
          <cell r="G788" t="str">
            <v>VELO CLUB UNION HALLUIN</v>
          </cell>
          <cell r="H788">
            <v>21401</v>
          </cell>
          <cell r="I788" t="str">
            <v>Adulte Masculin 60 ans et plus</v>
          </cell>
          <cell r="J788" t="str">
            <v>2020</v>
          </cell>
          <cell r="K788" t="str">
            <v>05999097728</v>
          </cell>
        </row>
        <row r="789">
          <cell r="B789" t="str">
            <v>MOITY CEDRIC</v>
          </cell>
          <cell r="C789">
            <v>43886</v>
          </cell>
          <cell r="D789" t="str">
            <v>2</v>
          </cell>
          <cell r="E789" t="str">
            <v>MOITY CEDRIC</v>
          </cell>
          <cell r="F789" t="str">
            <v>M</v>
          </cell>
          <cell r="G789" t="str">
            <v>EQUIPE CYCLISTE HUMMING RACING VILLERS POL</v>
          </cell>
          <cell r="H789">
            <v>27883</v>
          </cell>
          <cell r="I789" t="str">
            <v>Adulte Masculin 40/49 ans</v>
          </cell>
          <cell r="J789" t="str">
            <v>2020</v>
          </cell>
          <cell r="K789" t="str">
            <v>05999025054</v>
          </cell>
        </row>
        <row r="790">
          <cell r="B790" t="str">
            <v>MOLKA MICHAEL</v>
          </cell>
          <cell r="C790">
            <v>43857</v>
          </cell>
          <cell r="D790" t="str">
            <v>3</v>
          </cell>
          <cell r="E790" t="str">
            <v>MOLKA MICHAEL</v>
          </cell>
          <cell r="F790" t="str">
            <v>M</v>
          </cell>
          <cell r="G790" t="str">
            <v>TEAM SPECIALIZED LILLE</v>
          </cell>
          <cell r="H790">
            <v>27076</v>
          </cell>
          <cell r="I790" t="str">
            <v>Adulte Masculin 40/49 ans</v>
          </cell>
          <cell r="J790" t="str">
            <v>2020</v>
          </cell>
          <cell r="K790" t="str">
            <v>05999103098</v>
          </cell>
        </row>
        <row r="791">
          <cell r="B791" t="str">
            <v>MOLLE AXEL</v>
          </cell>
          <cell r="C791">
            <v>43851</v>
          </cell>
          <cell r="D791" t="str">
            <v>3</v>
          </cell>
          <cell r="E791" t="str">
            <v>MOLLE AXEL</v>
          </cell>
          <cell r="F791" t="str">
            <v>M</v>
          </cell>
          <cell r="G791" t="str">
            <v>ETOILE CYCLISTE TOURCOING</v>
          </cell>
          <cell r="H791">
            <v>28371</v>
          </cell>
          <cell r="I791" t="str">
            <v>Adulte Masculin 40/49 ans</v>
          </cell>
          <cell r="J791" t="str">
            <v>2020</v>
          </cell>
          <cell r="K791" t="str">
            <v>05999093658</v>
          </cell>
        </row>
        <row r="792">
          <cell r="B792" t="str">
            <v>MONFORT ANNE SOPHIE</v>
          </cell>
          <cell r="C792">
            <v>43834</v>
          </cell>
          <cell r="D792" t="str">
            <v>FE</v>
          </cell>
          <cell r="E792" t="str">
            <v>MONFORT ANNE SOPHIE</v>
          </cell>
          <cell r="F792" t="str">
            <v>F</v>
          </cell>
          <cell r="G792" t="str">
            <v>RESILIENCE CLUB</v>
          </cell>
          <cell r="H792">
            <v>32934</v>
          </cell>
          <cell r="I792" t="str">
            <v>Adulte Féminin 30/39 ans</v>
          </cell>
          <cell r="J792" t="str">
            <v>2020</v>
          </cell>
          <cell r="K792" t="str">
            <v>05999086464</v>
          </cell>
        </row>
        <row r="793">
          <cell r="B793" t="str">
            <v>MONIER FABRICE</v>
          </cell>
          <cell r="C793">
            <v>43843</v>
          </cell>
          <cell r="D793" t="str">
            <v>2</v>
          </cell>
          <cell r="E793" t="str">
            <v>MONIER FABRICE</v>
          </cell>
          <cell r="F793" t="str">
            <v>M</v>
          </cell>
          <cell r="G793" t="str">
            <v>CLUB CYCLISTE LOUVROIL (C.C.L.)</v>
          </cell>
          <cell r="H793">
            <v>29073</v>
          </cell>
          <cell r="I793" t="str">
            <v>Adulte Masculin 40/49 ans</v>
          </cell>
          <cell r="J793" t="str">
            <v>2020</v>
          </cell>
          <cell r="K793" t="str">
            <v>05994064253</v>
          </cell>
        </row>
        <row r="794">
          <cell r="B794" t="str">
            <v>MONNIER FAGYAL MATEO</v>
          </cell>
          <cell r="C794">
            <v>43867</v>
          </cell>
          <cell r="D794" t="str">
            <v>JE</v>
          </cell>
          <cell r="E794" t="str">
            <v>MONNIER FAGYAL MATEO</v>
          </cell>
          <cell r="F794" t="str">
            <v>M</v>
          </cell>
          <cell r="G794" t="str">
            <v>GAZ ELEC CLUB DE DOUAI</v>
          </cell>
          <cell r="H794">
            <v>38889</v>
          </cell>
          <cell r="I794" t="str">
            <v>Jeune Masculin 13/14 ans</v>
          </cell>
          <cell r="J794" t="str">
            <v>2020</v>
          </cell>
          <cell r="K794" t="str">
            <v>05999092703</v>
          </cell>
        </row>
        <row r="795">
          <cell r="B795" t="str">
            <v>MONNIER SEBASTIEN</v>
          </cell>
          <cell r="C795">
            <v>43840</v>
          </cell>
          <cell r="D795" t="str">
            <v>3</v>
          </cell>
          <cell r="E795" t="str">
            <v>MONNIER SEBASTIEN</v>
          </cell>
          <cell r="F795" t="str">
            <v>M</v>
          </cell>
          <cell r="G795" t="str">
            <v>TEAM BOUSIES</v>
          </cell>
          <cell r="H795">
            <v>29783</v>
          </cell>
          <cell r="I795" t="str">
            <v>Adulte Masculin 30/39 ans</v>
          </cell>
          <cell r="J795" t="str">
            <v>2020</v>
          </cell>
          <cell r="K795" t="str">
            <v>05999063249</v>
          </cell>
        </row>
        <row r="796">
          <cell r="B796" t="str">
            <v>MONSERGENT ALAN</v>
          </cell>
          <cell r="C796">
            <v>43835</v>
          </cell>
          <cell r="D796" t="str">
            <v>3</v>
          </cell>
          <cell r="E796" t="str">
            <v>MONSERGENT ALAN</v>
          </cell>
          <cell r="F796" t="str">
            <v>M</v>
          </cell>
          <cell r="G796" t="str">
            <v>SAULZOIR MONTRECOURT CYCLING CLUB</v>
          </cell>
          <cell r="H796">
            <v>37775</v>
          </cell>
          <cell r="I796" t="str">
            <v>Adulte Masculin 17/19 ans</v>
          </cell>
          <cell r="J796" t="str">
            <v>2020</v>
          </cell>
          <cell r="K796" t="str">
            <v>05999111365</v>
          </cell>
        </row>
        <row r="797">
          <cell r="B797" t="str">
            <v>MONTOIS ARNAUD</v>
          </cell>
          <cell r="C797">
            <v>43835</v>
          </cell>
          <cell r="D797" t="str">
            <v>3</v>
          </cell>
          <cell r="E797" t="str">
            <v>MONTOIS ARNAUD</v>
          </cell>
          <cell r="F797" t="str">
            <v>M</v>
          </cell>
          <cell r="G797" t="str">
            <v>SAULZOIR MONTRECOURT CYCLING CLUB</v>
          </cell>
          <cell r="H797">
            <v>26066</v>
          </cell>
          <cell r="I797" t="str">
            <v>Adulte Masculin 40/49 ans</v>
          </cell>
          <cell r="J797" t="str">
            <v>2020</v>
          </cell>
          <cell r="K797" t="str">
            <v>05994039993</v>
          </cell>
        </row>
        <row r="798">
          <cell r="B798" t="str">
            <v>MONVOISIN FLAVIEN</v>
          </cell>
          <cell r="C798">
            <v>44038</v>
          </cell>
          <cell r="D798" t="str">
            <v>1</v>
          </cell>
          <cell r="E798" t="str">
            <v>MONVOISIN FLAVIEN</v>
          </cell>
          <cell r="F798" t="str">
            <v>M</v>
          </cell>
          <cell r="G798" t="str">
            <v>TEAM BOUSIES</v>
          </cell>
          <cell r="H798">
            <v>31697</v>
          </cell>
          <cell r="I798" t="str">
            <v>Adulte Masculin 30/39 ans</v>
          </cell>
          <cell r="J798" t="str">
            <v>2020</v>
          </cell>
          <cell r="K798" t="str">
            <v>05999123961</v>
          </cell>
        </row>
        <row r="799">
          <cell r="B799" t="str">
            <v>MOREIRA ANTOINE</v>
          </cell>
          <cell r="C799">
            <v>43843</v>
          </cell>
          <cell r="D799" t="str">
            <v>2</v>
          </cell>
          <cell r="E799" t="str">
            <v>MOREIRA ANTOINE</v>
          </cell>
          <cell r="F799" t="str">
            <v>M</v>
          </cell>
          <cell r="G799" t="str">
            <v>UNION SPORTIVE SAINT ANDRE</v>
          </cell>
          <cell r="H799">
            <v>37539</v>
          </cell>
          <cell r="I799" t="str">
            <v>Adulte Masculin 17/19 ans</v>
          </cell>
          <cell r="J799" t="str">
            <v>2020</v>
          </cell>
          <cell r="K799" t="str">
            <v>05996223554</v>
          </cell>
        </row>
        <row r="800">
          <cell r="B800" t="str">
            <v>MOREIRA EDUARDO</v>
          </cell>
          <cell r="C800">
            <v>43843</v>
          </cell>
          <cell r="D800" t="str">
            <v>4-A</v>
          </cell>
          <cell r="E800" t="str">
            <v>MOREIRA EDUARDO</v>
          </cell>
          <cell r="F800" t="str">
            <v>M</v>
          </cell>
          <cell r="G800" t="str">
            <v>UNION SPORTIVE SAINT ANDRE</v>
          </cell>
          <cell r="H800">
            <v>25865</v>
          </cell>
          <cell r="I800" t="str">
            <v>Adulte Masculin 50/59 ans</v>
          </cell>
          <cell r="J800" t="str">
            <v>2020</v>
          </cell>
          <cell r="K800" t="str">
            <v>05996223545</v>
          </cell>
        </row>
        <row r="801">
          <cell r="B801" t="str">
            <v>MOREL ERWAN</v>
          </cell>
          <cell r="C801">
            <v>43867</v>
          </cell>
          <cell r="D801" t="str">
            <v>3</v>
          </cell>
          <cell r="E801" t="str">
            <v>MOREL ERWAN</v>
          </cell>
          <cell r="F801" t="str">
            <v>M</v>
          </cell>
          <cell r="G801" t="str">
            <v>VELO CLUB AMANDINOIS</v>
          </cell>
          <cell r="H801">
            <v>37945</v>
          </cell>
          <cell r="I801" t="str">
            <v>Adulte Masculin 17/19 ans</v>
          </cell>
          <cell r="J801" t="str">
            <v>2020</v>
          </cell>
          <cell r="K801" t="str">
            <v>05999091637</v>
          </cell>
        </row>
        <row r="802">
          <cell r="B802" t="str">
            <v>MOREL TOM</v>
          </cell>
          <cell r="C802">
            <v>43866</v>
          </cell>
          <cell r="D802" t="str">
            <v>JE</v>
          </cell>
          <cell r="E802" t="str">
            <v>MOREL TOM</v>
          </cell>
          <cell r="F802" t="str">
            <v>M</v>
          </cell>
          <cell r="G802" t="str">
            <v>VELO CLUB ROUBAIX</v>
          </cell>
          <cell r="H802">
            <v>40839</v>
          </cell>
          <cell r="I802" t="str">
            <v>Jeune Masculin 9/10 ans</v>
          </cell>
          <cell r="J802" t="str">
            <v>2020</v>
          </cell>
          <cell r="K802" t="str">
            <v>05999085374</v>
          </cell>
        </row>
        <row r="803">
          <cell r="B803" t="str">
            <v>MORELLE YOHANN</v>
          </cell>
          <cell r="C803">
            <v>43843</v>
          </cell>
          <cell r="D803" t="str">
            <v>1</v>
          </cell>
          <cell r="E803" t="str">
            <v>MORELLE YOHANN</v>
          </cell>
          <cell r="F803" t="str">
            <v>M</v>
          </cell>
          <cell r="G803" t="str">
            <v>ENTENTE CYCLISTE DE FONTAINE AU BOIS</v>
          </cell>
          <cell r="H803">
            <v>31506</v>
          </cell>
          <cell r="I803" t="str">
            <v>Adulte Masculin 30/39 ans</v>
          </cell>
          <cell r="J803" t="str">
            <v>2020</v>
          </cell>
          <cell r="K803" t="str">
            <v>05999024929</v>
          </cell>
        </row>
        <row r="804">
          <cell r="B804" t="str">
            <v>MORENVAL BERTRAND</v>
          </cell>
          <cell r="C804">
            <v>43894</v>
          </cell>
          <cell r="D804" t="str">
            <v>3</v>
          </cell>
          <cell r="E804" t="str">
            <v>MORENVAL BERTRAND</v>
          </cell>
          <cell r="F804" t="str">
            <v>M</v>
          </cell>
          <cell r="G804" t="str">
            <v>UNION SPORTIVE SAINT ANDRE</v>
          </cell>
          <cell r="H804">
            <v>23585</v>
          </cell>
          <cell r="I804" t="str">
            <v>Adulte Masculin 50/59 ans</v>
          </cell>
          <cell r="J804" t="str">
            <v>2020</v>
          </cell>
          <cell r="K804" t="str">
            <v>05999086375</v>
          </cell>
        </row>
        <row r="805">
          <cell r="B805" t="str">
            <v>MORO GIANNI</v>
          </cell>
          <cell r="C805">
            <v>43870</v>
          </cell>
          <cell r="D805" t="str">
            <v>2</v>
          </cell>
          <cell r="E805" t="str">
            <v>MORO GIANNI</v>
          </cell>
          <cell r="F805" t="str">
            <v>M</v>
          </cell>
          <cell r="G805" t="str">
            <v>FENAIN CYCLO CLUB</v>
          </cell>
          <cell r="H805">
            <v>22039</v>
          </cell>
          <cell r="I805" t="str">
            <v>Adulte Masculin 60 ans et plus</v>
          </cell>
          <cell r="J805" t="str">
            <v>2020</v>
          </cell>
          <cell r="K805" t="str">
            <v>05999028489</v>
          </cell>
        </row>
        <row r="806">
          <cell r="B806" t="str">
            <v>MOSTEFA WALID</v>
          </cell>
          <cell r="C806">
            <v>43846</v>
          </cell>
          <cell r="D806" t="str">
            <v>JE</v>
          </cell>
          <cell r="E806" t="str">
            <v>MOSTEFA WALID</v>
          </cell>
          <cell r="F806" t="str">
            <v>M</v>
          </cell>
          <cell r="G806" t="str">
            <v>UNION SPORTIVE VALENCIENNES MARLY</v>
          </cell>
          <cell r="H806">
            <v>39430</v>
          </cell>
          <cell r="I806" t="str">
            <v>Jeune Masculin 13/14 ans</v>
          </cell>
          <cell r="J806" t="str">
            <v>2020</v>
          </cell>
          <cell r="K806" t="str">
            <v>05999097892</v>
          </cell>
        </row>
        <row r="807">
          <cell r="B807" t="str">
            <v>MOUCHART AXEL</v>
          </cell>
          <cell r="C807">
            <v>43857</v>
          </cell>
          <cell r="D807" t="str">
            <v>2</v>
          </cell>
          <cell r="E807" t="str">
            <v>MOUCHART AXEL</v>
          </cell>
          <cell r="F807" t="str">
            <v>M</v>
          </cell>
          <cell r="G807" t="str">
            <v>CLUB DES SUPPORTERS CYCLISTES FERRIEROIS</v>
          </cell>
          <cell r="H807">
            <v>37067</v>
          </cell>
          <cell r="I807" t="str">
            <v>Adulte Masculin 17/19 ans</v>
          </cell>
          <cell r="J807" t="str">
            <v>2020</v>
          </cell>
          <cell r="K807" t="str">
            <v>05999062329</v>
          </cell>
        </row>
        <row r="808">
          <cell r="B808" t="str">
            <v>MOUCHART MATHEO</v>
          </cell>
          <cell r="C808">
            <v>43846</v>
          </cell>
          <cell r="D808" t="str">
            <v>JE</v>
          </cell>
          <cell r="E808" t="str">
            <v>MOUCHART MATHEO</v>
          </cell>
          <cell r="F808" t="str">
            <v>M</v>
          </cell>
          <cell r="G808" t="str">
            <v>CLUB DES SUPPORTERS CYCLISTES FERRIEROIS</v>
          </cell>
          <cell r="H808">
            <v>38783</v>
          </cell>
          <cell r="I808" t="str">
            <v>Jeune Masculin 13/14 ans</v>
          </cell>
          <cell r="J808" t="str">
            <v>2020</v>
          </cell>
          <cell r="K808" t="str">
            <v>05999036253</v>
          </cell>
        </row>
        <row r="809">
          <cell r="B809" t="str">
            <v>MOUCHART TIMOTEI</v>
          </cell>
          <cell r="C809">
            <v>43846</v>
          </cell>
          <cell r="D809" t="str">
            <v>JE</v>
          </cell>
          <cell r="E809" t="str">
            <v>MOUCHART TIMOTEI</v>
          </cell>
          <cell r="F809" t="str">
            <v>M</v>
          </cell>
          <cell r="G809" t="str">
            <v>CLUB DES SUPPORTERS CYCLISTES FERRIEROIS</v>
          </cell>
          <cell r="H809">
            <v>40224</v>
          </cell>
          <cell r="I809" t="str">
            <v>Jeune Masculin 9/10 ans</v>
          </cell>
          <cell r="J809" t="str">
            <v>2020</v>
          </cell>
          <cell r="K809" t="str">
            <v>05999069474</v>
          </cell>
        </row>
        <row r="810">
          <cell r="B810" t="str">
            <v>MOUCHON ARNAUD</v>
          </cell>
          <cell r="C810">
            <v>43845</v>
          </cell>
          <cell r="D810" t="str">
            <v>3</v>
          </cell>
          <cell r="E810" t="str">
            <v>MOUCHON ARNAUD</v>
          </cell>
          <cell r="F810" t="str">
            <v>M</v>
          </cell>
          <cell r="G810" t="str">
            <v>ASSOCIATION CYCLISTE DE CUINCY</v>
          </cell>
          <cell r="H810">
            <v>32238</v>
          </cell>
          <cell r="I810" t="str">
            <v>Adulte Masculin 30/39 ans</v>
          </cell>
          <cell r="J810" t="str">
            <v>2020</v>
          </cell>
          <cell r="K810" t="str">
            <v>05999111358</v>
          </cell>
        </row>
        <row r="811">
          <cell r="B811" t="str">
            <v>MOULIN ARHTUR</v>
          </cell>
          <cell r="C811">
            <v>43850</v>
          </cell>
          <cell r="D811" t="str">
            <v>JE</v>
          </cell>
          <cell r="E811" t="str">
            <v>MOULIN ARHTUR</v>
          </cell>
          <cell r="F811" t="str">
            <v>M</v>
          </cell>
          <cell r="G811" t="str">
            <v>VELO CLUB DE L'ESCAUT ANZIN</v>
          </cell>
          <cell r="H811">
            <v>38627</v>
          </cell>
          <cell r="I811" t="str">
            <v>Jeune Masculin 15/16 ans</v>
          </cell>
          <cell r="J811" t="str">
            <v>2020</v>
          </cell>
          <cell r="K811" t="str">
            <v>05999117364</v>
          </cell>
        </row>
        <row r="812">
          <cell r="B812" t="str">
            <v>MOULIN NICOLAS</v>
          </cell>
          <cell r="C812">
            <v>43850</v>
          </cell>
          <cell r="D812" t="str">
            <v>2</v>
          </cell>
          <cell r="E812" t="str">
            <v>MOULIN NICOLAS</v>
          </cell>
          <cell r="F812" t="str">
            <v>M</v>
          </cell>
          <cell r="G812" t="str">
            <v>VELO CLUB DE L'ESCAUT ANZIN</v>
          </cell>
          <cell r="H812">
            <v>27937</v>
          </cell>
          <cell r="I812" t="str">
            <v>Adulte Masculin 40/49 ans</v>
          </cell>
          <cell r="J812" t="str">
            <v>2020</v>
          </cell>
          <cell r="K812" t="str">
            <v>05999117365</v>
          </cell>
        </row>
        <row r="813">
          <cell r="B813" t="str">
            <v>MOURAIN CEDRIC</v>
          </cell>
          <cell r="C813">
            <v>43849</v>
          </cell>
          <cell r="D813" t="str">
            <v>2</v>
          </cell>
          <cell r="E813" t="str">
            <v>MOURAIN CEDRIC</v>
          </cell>
          <cell r="F813" t="str">
            <v>M</v>
          </cell>
          <cell r="G813" t="str">
            <v>UNION VELOCIPEDIQUE FOURMISIENNE</v>
          </cell>
          <cell r="H813">
            <v>27987</v>
          </cell>
          <cell r="I813" t="str">
            <v>Adulte Masculin 40/49 ans</v>
          </cell>
          <cell r="J813" t="str">
            <v>2020</v>
          </cell>
          <cell r="K813" t="str">
            <v>05999015543</v>
          </cell>
        </row>
        <row r="814">
          <cell r="B814" t="str">
            <v>MOURAIN DORIAN</v>
          </cell>
          <cell r="C814">
            <v>43846</v>
          </cell>
          <cell r="D814" t="str">
            <v>JE</v>
          </cell>
          <cell r="E814" t="str">
            <v>MOURAIN DORIAN</v>
          </cell>
          <cell r="F814" t="str">
            <v>M</v>
          </cell>
          <cell r="G814" t="str">
            <v>UNION VELOCIPEDIQUE FOURMISIENNE</v>
          </cell>
          <cell r="H814">
            <v>38848</v>
          </cell>
          <cell r="I814" t="str">
            <v>Jeune Masculin 13/14 ans</v>
          </cell>
          <cell r="J814" t="str">
            <v>2020</v>
          </cell>
          <cell r="K814" t="str">
            <v>05999018865</v>
          </cell>
        </row>
        <row r="815">
          <cell r="B815" t="str">
            <v>MOURAIN LEANA</v>
          </cell>
          <cell r="C815">
            <v>43898</v>
          </cell>
          <cell r="D815" t="str">
            <v>JE</v>
          </cell>
          <cell r="E815" t="str">
            <v>MOURAIN LEANA</v>
          </cell>
          <cell r="F815" t="str">
            <v>F</v>
          </cell>
          <cell r="G815" t="str">
            <v>UNION VELOCIPEDIQUE FOURMISIENNE</v>
          </cell>
          <cell r="H815">
            <v>39666</v>
          </cell>
          <cell r="I815" t="str">
            <v>Jeune Féminin 11/12 ans</v>
          </cell>
          <cell r="J815" t="str">
            <v>2020</v>
          </cell>
          <cell r="K815" t="str">
            <v>05999026794</v>
          </cell>
        </row>
        <row r="816">
          <cell r="B816" t="str">
            <v>MUGIANESI GAIA</v>
          </cell>
          <cell r="C816">
            <v>43834</v>
          </cell>
          <cell r="D816" t="str">
            <v>FE</v>
          </cell>
          <cell r="E816" t="str">
            <v>MUGIANESI GAIA</v>
          </cell>
          <cell r="F816" t="str">
            <v>F</v>
          </cell>
          <cell r="G816" t="str">
            <v>LA PEDALE MADELEINOISE</v>
          </cell>
          <cell r="H816">
            <v>32550</v>
          </cell>
          <cell r="I816" t="str">
            <v>Adulte Féminin 30/39 ans</v>
          </cell>
          <cell r="J816" t="str">
            <v>2020</v>
          </cell>
          <cell r="K816" t="str">
            <v>05999113554</v>
          </cell>
        </row>
        <row r="817">
          <cell r="B817" t="str">
            <v>MUI PHILIPPE HOO TONG</v>
          </cell>
          <cell r="C817">
            <v>43844</v>
          </cell>
          <cell r="D817" t="str">
            <v>2</v>
          </cell>
          <cell r="E817" t="str">
            <v>MUI PHILIPPE HOO TONG</v>
          </cell>
          <cell r="F817" t="str">
            <v>M</v>
          </cell>
          <cell r="G817" t="str">
            <v>ESPOIR CYCLISTE  WAMBRECHIES MARQUETTE</v>
          </cell>
          <cell r="H817">
            <v>30056</v>
          </cell>
          <cell r="I817" t="str">
            <v>Adulte Masculin 30/39 ans</v>
          </cell>
          <cell r="J817" t="str">
            <v>2020</v>
          </cell>
          <cell r="K817" t="str">
            <v>05999109593</v>
          </cell>
        </row>
        <row r="818">
          <cell r="B818" t="str">
            <v>MULAS YANN</v>
          </cell>
          <cell r="C818">
            <v>43846</v>
          </cell>
          <cell r="D818" t="str">
            <v>2</v>
          </cell>
          <cell r="E818" t="str">
            <v>MULAS YANN</v>
          </cell>
          <cell r="F818" t="str">
            <v>M</v>
          </cell>
          <cell r="G818" t="str">
            <v>VELO SPRINT DE L'OSTREVENT - AUBERCHICOURT</v>
          </cell>
          <cell r="H818">
            <v>29993</v>
          </cell>
          <cell r="I818" t="str">
            <v>Adulte Masculin 30/39 ans</v>
          </cell>
          <cell r="J818" t="str">
            <v>2020</v>
          </cell>
          <cell r="K818" t="str">
            <v>05999109290</v>
          </cell>
        </row>
        <row r="819">
          <cell r="B819" t="str">
            <v>MURRUZZU AURELIEN</v>
          </cell>
          <cell r="C819">
            <v>43895</v>
          </cell>
          <cell r="D819" t="str">
            <v>1</v>
          </cell>
          <cell r="E819" t="str">
            <v>MURRUZZU AURELIEN</v>
          </cell>
          <cell r="F819" t="str">
            <v>M</v>
          </cell>
          <cell r="G819" t="str">
            <v>UNION SPORTIVE SAINT ANDRE</v>
          </cell>
          <cell r="H819">
            <v>29571</v>
          </cell>
          <cell r="I819" t="str">
            <v>Adulte Masculin 40/49 ans</v>
          </cell>
          <cell r="J819" t="str">
            <v>2020</v>
          </cell>
          <cell r="K819" t="str">
            <v>05999021232</v>
          </cell>
        </row>
        <row r="820">
          <cell r="B820" t="str">
            <v>NAESSENS NICOLAS</v>
          </cell>
          <cell r="C820">
            <v>43834</v>
          </cell>
          <cell r="D820" t="str">
            <v>2</v>
          </cell>
          <cell r="E820" t="str">
            <v>NAESSENS NICOLAS</v>
          </cell>
          <cell r="F820" t="str">
            <v>M</v>
          </cell>
          <cell r="G820" t="str">
            <v>LA PEDALE MADELEINOISE</v>
          </cell>
          <cell r="H820">
            <v>29281</v>
          </cell>
          <cell r="I820" t="str">
            <v>Adulte Masculin 40/49 ans</v>
          </cell>
          <cell r="J820" t="str">
            <v>2020</v>
          </cell>
          <cell r="K820" t="str">
            <v>05996222716</v>
          </cell>
        </row>
        <row r="821">
          <cell r="B821" t="str">
            <v>NAMANE ANDRE</v>
          </cell>
          <cell r="C821">
            <v>43852</v>
          </cell>
          <cell r="D821" t="str">
            <v>4-B</v>
          </cell>
          <cell r="E821" t="str">
            <v>NAMANE ANDRE</v>
          </cell>
          <cell r="F821" t="str">
            <v>M</v>
          </cell>
          <cell r="G821" t="str">
            <v>UNION SPORTIVE SAINT ANDRE</v>
          </cell>
          <cell r="H821">
            <v>18087</v>
          </cell>
          <cell r="I821" t="str">
            <v>Adulte Masculin 60 ans et plus</v>
          </cell>
          <cell r="J821" t="str">
            <v>2020</v>
          </cell>
          <cell r="K821" t="str">
            <v>05996225882</v>
          </cell>
        </row>
        <row r="822">
          <cell r="B822" t="str">
            <v>NAMANE STEVE</v>
          </cell>
          <cell r="C822">
            <v>43851</v>
          </cell>
          <cell r="D822" t="str">
            <v>1</v>
          </cell>
          <cell r="E822" t="str">
            <v>NAMANE STEVE</v>
          </cell>
          <cell r="F822" t="str">
            <v>M</v>
          </cell>
          <cell r="G822" t="str">
            <v>VELO CLUB UNION HALLUIN</v>
          </cell>
          <cell r="H822">
            <v>28855</v>
          </cell>
          <cell r="I822" t="str">
            <v>Adulte Masculin 40/49 ans</v>
          </cell>
          <cell r="J822" t="str">
            <v>2020</v>
          </cell>
          <cell r="K822" t="str">
            <v>05996224505</v>
          </cell>
        </row>
        <row r="823">
          <cell r="B823" t="str">
            <v>NESTOR CLEMENT</v>
          </cell>
          <cell r="C823">
            <v>43870</v>
          </cell>
          <cell r="D823" t="str">
            <v>3</v>
          </cell>
          <cell r="E823" t="str">
            <v>NESTOR CLEMENT</v>
          </cell>
          <cell r="F823" t="str">
            <v>M</v>
          </cell>
          <cell r="G823" t="str">
            <v>TEAM BIKE PRESEAU</v>
          </cell>
          <cell r="H823">
            <v>36290</v>
          </cell>
          <cell r="I823" t="str">
            <v>Adulte Masculin 20/29 ans</v>
          </cell>
          <cell r="J823" t="str">
            <v>2020</v>
          </cell>
          <cell r="K823" t="str">
            <v>05999084951</v>
          </cell>
        </row>
        <row r="824">
          <cell r="B824" t="str">
            <v>NESTOR NICOLAS</v>
          </cell>
          <cell r="C824">
            <v>43895</v>
          </cell>
          <cell r="D824" t="str">
            <v>3</v>
          </cell>
          <cell r="E824" t="str">
            <v>NESTOR NICOLAS</v>
          </cell>
          <cell r="F824" t="str">
            <v>M</v>
          </cell>
          <cell r="G824" t="str">
            <v>FREE BIKING FAMILY ST AMAND LES EAUX</v>
          </cell>
          <cell r="H824">
            <v>35229</v>
          </cell>
          <cell r="I824" t="str">
            <v>Adulte Masculin 20/29 ans</v>
          </cell>
          <cell r="J824" t="str">
            <v>2020</v>
          </cell>
          <cell r="K824" t="str">
            <v>05999122443</v>
          </cell>
        </row>
        <row r="825">
          <cell r="B825" t="str">
            <v>NEVEU FRANCK</v>
          </cell>
          <cell r="C825">
            <v>43857</v>
          </cell>
          <cell r="D825" t="str">
            <v>4-A</v>
          </cell>
          <cell r="E825" t="str">
            <v>NEVEU FRANCK</v>
          </cell>
          <cell r="F825" t="str">
            <v>M</v>
          </cell>
          <cell r="G825" t="str">
            <v>HAVELUY CYCLO CLUB</v>
          </cell>
          <cell r="H825">
            <v>26729</v>
          </cell>
          <cell r="I825" t="str">
            <v>Adulte Masculin 40/49 ans</v>
          </cell>
          <cell r="J825" t="str">
            <v>2020</v>
          </cell>
          <cell r="K825" t="str">
            <v>05996224037</v>
          </cell>
        </row>
        <row r="826">
          <cell r="B826" t="str">
            <v>NEYNAUD JEREMY</v>
          </cell>
          <cell r="C826">
            <v>43834</v>
          </cell>
          <cell r="D826" t="str">
            <v>3</v>
          </cell>
          <cell r="E826" t="str">
            <v>NEYNAUD JEREMY</v>
          </cell>
          <cell r="F826" t="str">
            <v>M</v>
          </cell>
          <cell r="G826" t="str">
            <v>RESILIENCE CLUB</v>
          </cell>
          <cell r="H826">
            <v>33329</v>
          </cell>
          <cell r="I826" t="str">
            <v>Adulte Masculin 20/29 ans</v>
          </cell>
          <cell r="J826" t="str">
            <v>2020</v>
          </cell>
          <cell r="K826" t="str">
            <v>05999111249</v>
          </cell>
        </row>
        <row r="827">
          <cell r="B827" t="str">
            <v>NIEDZWIECKI MAXENCE</v>
          </cell>
          <cell r="C827">
            <v>43846</v>
          </cell>
          <cell r="D827" t="str">
            <v>JE</v>
          </cell>
          <cell r="E827" t="str">
            <v>NIEDZWIECKI MAXENCE</v>
          </cell>
          <cell r="F827" t="str">
            <v>M</v>
          </cell>
          <cell r="G827" t="str">
            <v>NEW TEAM MAULDE</v>
          </cell>
          <cell r="H827">
            <v>39449</v>
          </cell>
          <cell r="I827" t="str">
            <v>Jeune Masculin 11/12 ans</v>
          </cell>
          <cell r="J827" t="str">
            <v>2020</v>
          </cell>
          <cell r="K827" t="str">
            <v>05999111175</v>
          </cell>
        </row>
        <row r="828">
          <cell r="B828" t="str">
            <v>NIEDZWIECKI VINCENT</v>
          </cell>
          <cell r="C828">
            <v>43851</v>
          </cell>
          <cell r="D828" t="str">
            <v>2</v>
          </cell>
          <cell r="E828" t="str">
            <v>NIEDZWIECKI VINCENT</v>
          </cell>
          <cell r="F828" t="str">
            <v>M</v>
          </cell>
          <cell r="G828" t="str">
            <v>NEW TEAM MAULDE</v>
          </cell>
          <cell r="H828">
            <v>29034</v>
          </cell>
          <cell r="I828" t="str">
            <v>Adulte Masculin 40/49 ans</v>
          </cell>
          <cell r="J828" t="str">
            <v>2020</v>
          </cell>
          <cell r="K828" t="str">
            <v>05996219654</v>
          </cell>
        </row>
        <row r="829">
          <cell r="B829" t="str">
            <v>NISON MATTHIEU</v>
          </cell>
          <cell r="C829">
            <v>43865</v>
          </cell>
          <cell r="D829" t="str">
            <v>3</v>
          </cell>
          <cell r="E829" t="str">
            <v>NISON MATTHIEU</v>
          </cell>
          <cell r="F829" t="str">
            <v>M</v>
          </cell>
          <cell r="G829" t="str">
            <v>VELO CLUB SOLESMES</v>
          </cell>
          <cell r="H829">
            <v>32721</v>
          </cell>
          <cell r="I829" t="str">
            <v>Adulte Masculin 30/39 ans</v>
          </cell>
          <cell r="J829" t="str">
            <v>2020</v>
          </cell>
          <cell r="K829" t="str">
            <v>05999111233</v>
          </cell>
        </row>
        <row r="830">
          <cell r="B830" t="str">
            <v>NIVAUX JACOTE</v>
          </cell>
          <cell r="C830">
            <v>43870</v>
          </cell>
          <cell r="D830" t="str">
            <v>JE</v>
          </cell>
          <cell r="E830" t="str">
            <v>NIVAUX JACOTE</v>
          </cell>
          <cell r="F830" t="str">
            <v>F</v>
          </cell>
          <cell r="G830" t="str">
            <v>VELO CLUB DE L'ESCAUT ANZIN</v>
          </cell>
          <cell r="H830">
            <v>39962</v>
          </cell>
          <cell r="I830" t="str">
            <v>Jeune Féminin 11/12 ans</v>
          </cell>
          <cell r="J830" t="str">
            <v>2020</v>
          </cell>
          <cell r="K830" t="str">
            <v>05999117358</v>
          </cell>
        </row>
        <row r="831">
          <cell r="B831" t="str">
            <v>NIVAUX MATHIS</v>
          </cell>
          <cell r="C831">
            <v>43870</v>
          </cell>
          <cell r="D831" t="str">
            <v>JE</v>
          </cell>
          <cell r="E831" t="str">
            <v>NIVAUX MATHIS</v>
          </cell>
          <cell r="F831" t="str">
            <v>M</v>
          </cell>
          <cell r="G831" t="str">
            <v>VELO CLUB DE L'ESCAUT ANZIN</v>
          </cell>
          <cell r="H831">
            <v>39304</v>
          </cell>
          <cell r="I831" t="str">
            <v>Jeune Masculin 13/14 ans</v>
          </cell>
          <cell r="J831" t="str">
            <v>2020</v>
          </cell>
          <cell r="K831" t="str">
            <v>05999117359</v>
          </cell>
        </row>
        <row r="832">
          <cell r="B832" t="str">
            <v>NOEL FRANCOIS</v>
          </cell>
          <cell r="C832">
            <v>43884</v>
          </cell>
          <cell r="D832" t="str">
            <v>2</v>
          </cell>
          <cell r="E832" t="str">
            <v>NOEL FRANCOIS</v>
          </cell>
          <cell r="F832" t="str">
            <v>M</v>
          </cell>
          <cell r="G832" t="str">
            <v>CAMPHIN EN CAREMBAULT CYCLING TEAM</v>
          </cell>
          <cell r="H832">
            <v>32456</v>
          </cell>
          <cell r="I832" t="str">
            <v>Adulte Masculin 30/39 ans</v>
          </cell>
          <cell r="J832" t="str">
            <v>2020</v>
          </cell>
          <cell r="K832" t="str">
            <v>05999080622</v>
          </cell>
        </row>
        <row r="833">
          <cell r="B833" t="str">
            <v>NOIRET MICHAEL</v>
          </cell>
          <cell r="C833">
            <v>43843</v>
          </cell>
          <cell r="D833" t="str">
            <v>3</v>
          </cell>
          <cell r="E833" t="str">
            <v>NOIRET MICHAEL</v>
          </cell>
          <cell r="F833" t="str">
            <v>M</v>
          </cell>
          <cell r="G833" t="str">
            <v>CYCLO CLUB WAVRIN</v>
          </cell>
          <cell r="H833">
            <v>32277</v>
          </cell>
          <cell r="I833" t="str">
            <v>Adulte Masculin 30/39 ans</v>
          </cell>
          <cell r="J833" t="str">
            <v>2020</v>
          </cell>
          <cell r="K833" t="str">
            <v>05999063651</v>
          </cell>
        </row>
        <row r="834">
          <cell r="B834" t="str">
            <v>NOSOLE JUSTINE</v>
          </cell>
          <cell r="C834">
            <v>43866</v>
          </cell>
          <cell r="D834" t="str">
            <v>JE</v>
          </cell>
          <cell r="E834" t="str">
            <v>NOSOLE JUSTINE</v>
          </cell>
          <cell r="F834" t="str">
            <v>F</v>
          </cell>
          <cell r="G834" t="str">
            <v>VELO CLUB SOLESMES</v>
          </cell>
          <cell r="H834">
            <v>38081</v>
          </cell>
          <cell r="I834" t="str">
            <v>Jeune Féminin 15/16 ans</v>
          </cell>
          <cell r="J834" t="str">
            <v>2020</v>
          </cell>
          <cell r="K834" t="str">
            <v>05999118504</v>
          </cell>
        </row>
        <row r="835">
          <cell r="B835" t="str">
            <v>OLIVIER ALEXANDRE</v>
          </cell>
          <cell r="C835">
            <v>43834</v>
          </cell>
          <cell r="D835" t="str">
            <v>1</v>
          </cell>
          <cell r="E835" t="str">
            <v>OLIVIER ALEXANDRE</v>
          </cell>
          <cell r="F835" t="str">
            <v>M</v>
          </cell>
          <cell r="G835" t="str">
            <v>AS HELLEMMES CYCLISME</v>
          </cell>
          <cell r="H835">
            <v>34533</v>
          </cell>
          <cell r="I835" t="str">
            <v>Adulte Masculin 20/29 ans</v>
          </cell>
          <cell r="J835" t="str">
            <v>2020</v>
          </cell>
          <cell r="K835" t="str">
            <v>05996227089</v>
          </cell>
        </row>
        <row r="836">
          <cell r="B836" t="str">
            <v>PAGIES-SMETS LÉO</v>
          </cell>
          <cell r="C836">
            <v>43843</v>
          </cell>
          <cell r="D836" t="str">
            <v>3</v>
          </cell>
          <cell r="E836" t="str">
            <v>PAGIES-SMETS LÉO</v>
          </cell>
          <cell r="F836" t="str">
            <v>M</v>
          </cell>
          <cell r="G836" t="str">
            <v>CYCLO CLUB WAVRIN</v>
          </cell>
          <cell r="H836">
            <v>37714</v>
          </cell>
          <cell r="I836" t="str">
            <v>Adulte Masculin 17/19 ans</v>
          </cell>
          <cell r="J836" t="str">
            <v>2020</v>
          </cell>
          <cell r="K836" t="str">
            <v>05999086481</v>
          </cell>
        </row>
        <row r="837">
          <cell r="B837" t="str">
            <v>PALAC SIMON</v>
          </cell>
          <cell r="C837">
            <v>43834</v>
          </cell>
          <cell r="D837" t="str">
            <v>2</v>
          </cell>
          <cell r="E837" t="str">
            <v>PALAC SIMON</v>
          </cell>
          <cell r="F837" t="str">
            <v>M</v>
          </cell>
          <cell r="G837" t="str">
            <v>TEAM B.B.L. HERGNIES</v>
          </cell>
          <cell r="H837">
            <v>27065</v>
          </cell>
          <cell r="I837" t="str">
            <v>Adulte Masculin 40/49 ans</v>
          </cell>
          <cell r="J837" t="str">
            <v>2020</v>
          </cell>
          <cell r="K837" t="str">
            <v>05955195517</v>
          </cell>
        </row>
        <row r="838">
          <cell r="B838" t="str">
            <v>PALLAC BARROIS MATTEO</v>
          </cell>
          <cell r="C838">
            <v>43834</v>
          </cell>
          <cell r="D838" t="str">
            <v>JE</v>
          </cell>
          <cell r="E838" t="str">
            <v>PALLAC BARROIS MATTEO</v>
          </cell>
          <cell r="F838" t="str">
            <v>M</v>
          </cell>
          <cell r="G838" t="str">
            <v>TEAM B.B.L. HERGNIES</v>
          </cell>
          <cell r="H838">
            <v>41454</v>
          </cell>
          <cell r="I838" t="str">
            <v>Jeune Masculin 7/8 ans</v>
          </cell>
          <cell r="J838" t="str">
            <v>2020</v>
          </cell>
          <cell r="K838" t="str">
            <v>05999085851</v>
          </cell>
        </row>
        <row r="839">
          <cell r="B839" t="str">
            <v>PARASOTE LAURENT</v>
          </cell>
          <cell r="C839">
            <v>43834</v>
          </cell>
          <cell r="D839" t="str">
            <v>3</v>
          </cell>
          <cell r="E839" t="str">
            <v>PARASOTE LAURENT</v>
          </cell>
          <cell r="F839" t="str">
            <v>M</v>
          </cell>
          <cell r="G839" t="str">
            <v>RESILIENCE CLUB</v>
          </cell>
          <cell r="H839">
            <v>29333</v>
          </cell>
          <cell r="I839" t="str">
            <v>Adulte Masculin 40/49 ans</v>
          </cell>
          <cell r="J839" t="str">
            <v>2020</v>
          </cell>
          <cell r="K839" t="str">
            <v>05999111170</v>
          </cell>
        </row>
        <row r="840">
          <cell r="B840" t="str">
            <v>PARENT MARC</v>
          </cell>
          <cell r="C840">
            <v>43887</v>
          </cell>
          <cell r="D840" t="str">
            <v>3</v>
          </cell>
          <cell r="E840" t="str">
            <v>PARENT MARC</v>
          </cell>
          <cell r="F840" t="str">
            <v>M</v>
          </cell>
          <cell r="G840" t="str">
            <v>ENTENTE CYCLISTE FACHES-THUMESNIL RONCHIN</v>
          </cell>
          <cell r="H840">
            <v>32392</v>
          </cell>
          <cell r="I840" t="str">
            <v>Adulte Masculin 30/39 ans</v>
          </cell>
          <cell r="J840" t="str">
            <v>2020</v>
          </cell>
          <cell r="K840" t="str">
            <v>05999066861</v>
          </cell>
        </row>
        <row r="841">
          <cell r="B841" t="str">
            <v>PATCHING SEBASTIEN</v>
          </cell>
          <cell r="C841">
            <v>43843</v>
          </cell>
          <cell r="D841" t="str">
            <v>1</v>
          </cell>
          <cell r="E841" t="str">
            <v>PATCHING SEBASTIEN</v>
          </cell>
          <cell r="F841" t="str">
            <v>M</v>
          </cell>
          <cell r="G841" t="str">
            <v>UNION SPORTIVE SAINT ANDRE</v>
          </cell>
          <cell r="H841">
            <v>28212</v>
          </cell>
          <cell r="I841" t="str">
            <v>Adulte Masculin 40/49 ans</v>
          </cell>
          <cell r="J841" t="str">
            <v>2020</v>
          </cell>
          <cell r="K841" t="str">
            <v>05999016423</v>
          </cell>
        </row>
        <row r="842">
          <cell r="B842" t="str">
            <v>PAUCHET AURORE</v>
          </cell>
          <cell r="C842">
            <v>43843</v>
          </cell>
          <cell r="D842" t="str">
            <v>3</v>
          </cell>
          <cell r="E842" t="str">
            <v>PAUCHET AURORE</v>
          </cell>
          <cell r="F842" t="str">
            <v>F</v>
          </cell>
          <cell r="G842" t="str">
            <v>CYCLO CLUB WAVRIN</v>
          </cell>
          <cell r="H842">
            <v>34781</v>
          </cell>
          <cell r="I842" t="str">
            <v>Adulte Féminin 17/29 ans</v>
          </cell>
          <cell r="J842" t="str">
            <v>2020</v>
          </cell>
          <cell r="K842" t="str">
            <v>05999097767</v>
          </cell>
        </row>
        <row r="843">
          <cell r="B843" t="str">
            <v>PAUCHET FRANCK</v>
          </cell>
          <cell r="C843">
            <v>43867</v>
          </cell>
          <cell r="D843" t="str">
            <v>3</v>
          </cell>
          <cell r="E843" t="str">
            <v>PAUCHET FRANCK</v>
          </cell>
          <cell r="F843" t="str">
            <v>M</v>
          </cell>
          <cell r="G843" t="str">
            <v>GAZ ELEC CLUB DE DOUAI</v>
          </cell>
          <cell r="H843">
            <v>24468</v>
          </cell>
          <cell r="I843" t="str">
            <v>Adulte Masculin 50/59 ans</v>
          </cell>
          <cell r="J843" t="str">
            <v>2020</v>
          </cell>
          <cell r="K843" t="str">
            <v>05999071015</v>
          </cell>
        </row>
        <row r="844">
          <cell r="B844" t="str">
            <v>PAUCHET KEVIN</v>
          </cell>
          <cell r="C844">
            <v>43849</v>
          </cell>
          <cell r="D844" t="str">
            <v>1</v>
          </cell>
          <cell r="E844" t="str">
            <v>PAUCHET KEVIN</v>
          </cell>
          <cell r="F844" t="str">
            <v>M</v>
          </cell>
          <cell r="G844" t="str">
            <v>UNION VELOCIPEDIQUE FOURMISIENNE</v>
          </cell>
          <cell r="H844">
            <v>33826</v>
          </cell>
          <cell r="I844" t="str">
            <v>Adulte Masculin 20/29 ans</v>
          </cell>
          <cell r="J844" t="str">
            <v>2020</v>
          </cell>
          <cell r="K844" t="str">
            <v>05999085272</v>
          </cell>
        </row>
        <row r="845">
          <cell r="B845" t="str">
            <v>PAUCOT THOMAS</v>
          </cell>
          <cell r="C845">
            <v>43843</v>
          </cell>
          <cell r="D845" t="str">
            <v>1</v>
          </cell>
          <cell r="E845" t="str">
            <v>PAUCOT THOMAS</v>
          </cell>
          <cell r="F845" t="str">
            <v>M</v>
          </cell>
          <cell r="G845" t="str">
            <v>ETOILE CYCLISTE FEIGNIES</v>
          </cell>
          <cell r="H845">
            <v>33862</v>
          </cell>
          <cell r="I845" t="str">
            <v>Adulte Masculin 20/29 ans</v>
          </cell>
          <cell r="J845" t="str">
            <v>2020</v>
          </cell>
          <cell r="K845" t="str">
            <v>05994058823</v>
          </cell>
        </row>
        <row r="846">
          <cell r="B846" t="str">
            <v>PAVARD JEAN LUC</v>
          </cell>
          <cell r="C846">
            <v>43850</v>
          </cell>
          <cell r="D846" t="str">
            <v>4-A</v>
          </cell>
          <cell r="E846" t="str">
            <v>PAVARD JEAN LUC</v>
          </cell>
          <cell r="F846" t="str">
            <v>M</v>
          </cell>
          <cell r="G846" t="str">
            <v>VELO CLUB DE L'ESCAUT ANZIN</v>
          </cell>
          <cell r="H846">
            <v>20514</v>
          </cell>
          <cell r="I846" t="str">
            <v>Adulte Masculin 60 ans et plus</v>
          </cell>
          <cell r="J846" t="str">
            <v>2020</v>
          </cell>
          <cell r="K846" t="str">
            <v>05999025974</v>
          </cell>
        </row>
        <row r="847">
          <cell r="B847" t="str">
            <v>PAVARD JEAN MARC</v>
          </cell>
          <cell r="C847">
            <v>43870</v>
          </cell>
          <cell r="D847" t="str">
            <v>4-A</v>
          </cell>
          <cell r="E847" t="str">
            <v>PAVARD JEAN MARC</v>
          </cell>
          <cell r="F847" t="str">
            <v>M</v>
          </cell>
          <cell r="G847" t="str">
            <v>VELO CLUB AMANDINOIS</v>
          </cell>
          <cell r="H847">
            <v>23742</v>
          </cell>
          <cell r="I847" t="str">
            <v>Adulte Masculin 50/59 ans</v>
          </cell>
          <cell r="J847" t="str">
            <v>2020</v>
          </cell>
          <cell r="K847" t="str">
            <v>05999017603</v>
          </cell>
        </row>
        <row r="848">
          <cell r="B848" t="str">
            <v>PECQUEUR JEAN-MICHEL</v>
          </cell>
          <cell r="C848">
            <v>43835</v>
          </cell>
          <cell r="D848" t="str">
            <v>1</v>
          </cell>
          <cell r="E848" t="str">
            <v>PECQUEUR JEAN-MICHEL</v>
          </cell>
          <cell r="F848" t="str">
            <v>M</v>
          </cell>
          <cell r="G848" t="str">
            <v>CYCLO CLUB ORCHIES</v>
          </cell>
          <cell r="H848">
            <v>26273</v>
          </cell>
          <cell r="I848" t="str">
            <v>Adulte Masculin 40/49 ans</v>
          </cell>
          <cell r="J848" t="str">
            <v>2020</v>
          </cell>
          <cell r="K848" t="str">
            <v>05996224453</v>
          </cell>
        </row>
        <row r="849">
          <cell r="B849" t="str">
            <v>PECRIAUX CLEMENT</v>
          </cell>
          <cell r="C849">
            <v>43845</v>
          </cell>
          <cell r="D849" t="str">
            <v>2</v>
          </cell>
          <cell r="E849" t="str">
            <v>PECRIAUX CLEMENT</v>
          </cell>
          <cell r="F849" t="str">
            <v>M</v>
          </cell>
          <cell r="G849" t="str">
            <v>CYCLO CLUB CAMBRESIEN</v>
          </cell>
          <cell r="H849">
            <v>36929</v>
          </cell>
          <cell r="I849" t="str">
            <v>Adulte Masculin 17/19 ans</v>
          </cell>
          <cell r="J849" t="str">
            <v>2020</v>
          </cell>
          <cell r="K849" t="str">
            <v>05999105636</v>
          </cell>
        </row>
        <row r="850">
          <cell r="B850" t="str">
            <v>PELLETIER SULLIVAN</v>
          </cell>
          <cell r="C850">
            <v>43849</v>
          </cell>
          <cell r="D850" t="str">
            <v>2</v>
          </cell>
          <cell r="E850" t="str">
            <v>PELLETIER SULLIVAN</v>
          </cell>
          <cell r="F850" t="str">
            <v>M</v>
          </cell>
          <cell r="G850" t="str">
            <v>UNION VELOCIPEDIQUE FOURMISIENNE</v>
          </cell>
          <cell r="H850">
            <v>32647</v>
          </cell>
          <cell r="I850" t="str">
            <v>Adulte Masculin 30/39 ans</v>
          </cell>
          <cell r="J850" t="str">
            <v>2020</v>
          </cell>
          <cell r="K850" t="str">
            <v>05996215348</v>
          </cell>
        </row>
        <row r="851">
          <cell r="B851" t="str">
            <v>PENNEL FRANCK</v>
          </cell>
          <cell r="C851">
            <v>43851</v>
          </cell>
          <cell r="D851" t="str">
            <v>3</v>
          </cell>
          <cell r="E851" t="str">
            <v>PENNEL FRANCK</v>
          </cell>
          <cell r="F851" t="str">
            <v>M</v>
          </cell>
          <cell r="G851" t="str">
            <v>ETOILE CYCLISTE TOURCOING</v>
          </cell>
          <cell r="H851">
            <v>26733</v>
          </cell>
          <cell r="I851" t="str">
            <v>Adulte Masculin 40/49 ans</v>
          </cell>
          <cell r="J851" t="str">
            <v>2020</v>
          </cell>
          <cell r="K851" t="str">
            <v>05996216246</v>
          </cell>
        </row>
        <row r="852">
          <cell r="B852" t="str">
            <v>PENSERINI FABIEN</v>
          </cell>
          <cell r="C852">
            <v>43851</v>
          </cell>
          <cell r="D852" t="str">
            <v>2</v>
          </cell>
          <cell r="E852" t="str">
            <v>PENSERINI FABIEN</v>
          </cell>
          <cell r="F852" t="str">
            <v>M</v>
          </cell>
          <cell r="G852" t="str">
            <v>VELO CLUB UNION HALLUIN</v>
          </cell>
          <cell r="H852">
            <v>22198</v>
          </cell>
          <cell r="I852" t="str">
            <v>Adulte Masculin 60 ans et plus</v>
          </cell>
          <cell r="J852" t="str">
            <v>2020</v>
          </cell>
          <cell r="K852" t="str">
            <v>05999025354</v>
          </cell>
        </row>
        <row r="853">
          <cell r="B853" t="str">
            <v>PEQUIGNOT CLEMENT</v>
          </cell>
          <cell r="C853">
            <v>43843</v>
          </cell>
          <cell r="D853" t="str">
            <v>3</v>
          </cell>
          <cell r="E853" t="str">
            <v>PEQUIGNOT CLEMENT</v>
          </cell>
          <cell r="F853" t="str">
            <v>M</v>
          </cell>
          <cell r="G853" t="str">
            <v>VELO CLUB DE L'ESCAUT ANZIN</v>
          </cell>
          <cell r="H853">
            <v>37072</v>
          </cell>
          <cell r="I853" t="str">
            <v>Adulte Masculin 17/19 ans</v>
          </cell>
          <cell r="J853" t="str">
            <v>2020</v>
          </cell>
          <cell r="K853" t="str">
            <v>05999117360</v>
          </cell>
        </row>
        <row r="854">
          <cell r="B854" t="str">
            <v>PEREZ PAUL</v>
          </cell>
          <cell r="C854">
            <v>43852</v>
          </cell>
          <cell r="D854" t="str">
            <v>JE</v>
          </cell>
          <cell r="E854" t="str">
            <v>PEREZ PAUL</v>
          </cell>
          <cell r="F854" t="str">
            <v>M</v>
          </cell>
          <cell r="G854" t="str">
            <v>UNION SPORTIVE SAINT ANDRE</v>
          </cell>
          <cell r="H854">
            <v>41410</v>
          </cell>
          <cell r="I854" t="str">
            <v>Jeune Masculin 7/8 ans</v>
          </cell>
          <cell r="J854" t="str">
            <v>2020</v>
          </cell>
          <cell r="K854" t="str">
            <v>05999111205</v>
          </cell>
        </row>
        <row r="855">
          <cell r="B855" t="str">
            <v>PETIT FLORIAN</v>
          </cell>
          <cell r="C855">
            <v>43843</v>
          </cell>
          <cell r="D855" t="str">
            <v>2</v>
          </cell>
          <cell r="E855" t="str">
            <v>PETIT FLORIAN</v>
          </cell>
          <cell r="F855" t="str">
            <v>M</v>
          </cell>
          <cell r="G855" t="str">
            <v>CYCLO CLUB WAVRIN</v>
          </cell>
          <cell r="H855">
            <v>34333</v>
          </cell>
          <cell r="I855" t="str">
            <v>Adulte Masculin 20/29 ans</v>
          </cell>
          <cell r="J855" t="str">
            <v>2020</v>
          </cell>
          <cell r="K855" t="str">
            <v>05996215346</v>
          </cell>
        </row>
        <row r="856">
          <cell r="B856" t="str">
            <v>PETIT PAUL</v>
          </cell>
          <cell r="C856">
            <v>43846</v>
          </cell>
          <cell r="D856" t="str">
            <v>JE</v>
          </cell>
          <cell r="E856" t="str">
            <v>PETIT PAUL</v>
          </cell>
          <cell r="F856" t="str">
            <v>M</v>
          </cell>
          <cell r="G856" t="str">
            <v>VELO SPRINT DE L'OSTREVENT - AUBERCHICOURT</v>
          </cell>
          <cell r="H856">
            <v>40210</v>
          </cell>
          <cell r="I856" t="str">
            <v>Jeune Masculin 9/10 ans</v>
          </cell>
          <cell r="J856" t="str">
            <v>2020</v>
          </cell>
          <cell r="K856" t="str">
            <v>05999068647</v>
          </cell>
        </row>
        <row r="857">
          <cell r="B857" t="str">
            <v>PETIT ROMAIN</v>
          </cell>
          <cell r="C857">
            <v>43846</v>
          </cell>
          <cell r="D857" t="str">
            <v>JE</v>
          </cell>
          <cell r="E857" t="str">
            <v>PETIT ROMAIN</v>
          </cell>
          <cell r="F857" t="str">
            <v>M</v>
          </cell>
          <cell r="G857" t="str">
            <v>VELO SPRINT DE L'OSTREVENT - AUBERCHICOURT</v>
          </cell>
          <cell r="H857">
            <v>39050</v>
          </cell>
          <cell r="I857" t="str">
            <v>Jeune Masculin 13/14 ans</v>
          </cell>
          <cell r="J857" t="str">
            <v>2020</v>
          </cell>
          <cell r="K857" t="str">
            <v>05999025969</v>
          </cell>
        </row>
        <row r="858">
          <cell r="B858" t="str">
            <v>PETITJEAN VALENTIN</v>
          </cell>
          <cell r="C858">
            <v>43881</v>
          </cell>
          <cell r="D858" t="str">
            <v>3</v>
          </cell>
          <cell r="E858" t="str">
            <v>PETITJEAN VALENTIN</v>
          </cell>
          <cell r="F858" t="str">
            <v>M</v>
          </cell>
          <cell r="G858" t="str">
            <v>VELO CLUB SOLESMES</v>
          </cell>
          <cell r="H858">
            <v>34057</v>
          </cell>
          <cell r="I858" t="str">
            <v>Adulte Masculin 20/29 ans</v>
          </cell>
          <cell r="J858" t="str">
            <v>2020</v>
          </cell>
          <cell r="K858" t="str">
            <v>05999076591</v>
          </cell>
        </row>
        <row r="859">
          <cell r="B859" t="str">
            <v>PETOUX EDGARD</v>
          </cell>
          <cell r="C859">
            <v>43870</v>
          </cell>
          <cell r="D859" t="str">
            <v>3</v>
          </cell>
          <cell r="E859" t="str">
            <v>PETOUX EDGARD</v>
          </cell>
          <cell r="F859" t="str">
            <v>M</v>
          </cell>
          <cell r="G859" t="str">
            <v>VELO CLUB DE L'ESCAUT ANZIN</v>
          </cell>
          <cell r="H859">
            <v>37461</v>
          </cell>
          <cell r="I859" t="str">
            <v>Adulte Masculin 17/19 ans</v>
          </cell>
          <cell r="J859" t="str">
            <v>2020</v>
          </cell>
          <cell r="K859" t="str">
            <v>05999057212</v>
          </cell>
        </row>
        <row r="860">
          <cell r="B860" t="str">
            <v>PETOUX VICTOR</v>
          </cell>
          <cell r="C860">
            <v>43870</v>
          </cell>
          <cell r="D860" t="str">
            <v>3</v>
          </cell>
          <cell r="E860" t="str">
            <v>PETOUX VICTOR</v>
          </cell>
          <cell r="F860" t="str">
            <v>M</v>
          </cell>
          <cell r="G860" t="str">
            <v>VELO CLUB DE L'ESCAUT ANZIN</v>
          </cell>
          <cell r="H860">
            <v>37461</v>
          </cell>
          <cell r="I860" t="str">
            <v>Adulte Masculin 17/19 ans</v>
          </cell>
          <cell r="J860" t="str">
            <v>2020</v>
          </cell>
          <cell r="K860" t="str">
            <v>05999057213</v>
          </cell>
        </row>
        <row r="861">
          <cell r="B861" t="str">
            <v>PETTE MELANIE</v>
          </cell>
          <cell r="C861">
            <v>43843</v>
          </cell>
          <cell r="D861" t="str">
            <v>4-A</v>
          </cell>
          <cell r="E861" t="str">
            <v>PETTE MELANIE</v>
          </cell>
          <cell r="F861" t="str">
            <v>F</v>
          </cell>
          <cell r="G861" t="str">
            <v>UNION SPORTIVE SAINT ANDRE</v>
          </cell>
          <cell r="H861">
            <v>32016</v>
          </cell>
          <cell r="I861" t="str">
            <v>Adulte Féminin 30/39 ans</v>
          </cell>
          <cell r="J861" t="str">
            <v>2020</v>
          </cell>
          <cell r="K861" t="str">
            <v>05999056953</v>
          </cell>
        </row>
        <row r="862">
          <cell r="B862" t="str">
            <v>PIAT JEREMY</v>
          </cell>
          <cell r="C862">
            <v>43871</v>
          </cell>
          <cell r="D862" t="str">
            <v>1</v>
          </cell>
          <cell r="E862" t="str">
            <v>PIAT JEREMY</v>
          </cell>
          <cell r="F862" t="str">
            <v>M</v>
          </cell>
          <cell r="G862" t="str">
            <v>ETOILE CYCLISTE LIEU ST AMAND</v>
          </cell>
          <cell r="H862">
            <v>28267</v>
          </cell>
          <cell r="I862" t="str">
            <v>Adulte Masculin 40/49 ans</v>
          </cell>
          <cell r="J862" t="str">
            <v>2020</v>
          </cell>
          <cell r="K862" t="str">
            <v>05999056748</v>
          </cell>
        </row>
        <row r="863">
          <cell r="B863" t="str">
            <v>PIECHOWIAK ERIC</v>
          </cell>
          <cell r="C863">
            <v>43925</v>
          </cell>
          <cell r="D863" t="str">
            <v>4-A</v>
          </cell>
          <cell r="E863" t="str">
            <v>PIECHOWIAK ERIC</v>
          </cell>
          <cell r="F863" t="str">
            <v>M</v>
          </cell>
          <cell r="G863" t="str">
            <v>SAULZOIR MONTRECOURT CYCLING CLUB</v>
          </cell>
          <cell r="H863">
            <v>22335</v>
          </cell>
          <cell r="I863" t="str">
            <v>Adulte Masculin 50/59 ans</v>
          </cell>
          <cell r="J863" t="str">
            <v>2020</v>
          </cell>
          <cell r="K863" t="str">
            <v>05996225903</v>
          </cell>
        </row>
        <row r="864">
          <cell r="B864" t="str">
            <v>PILLYSER PAUL</v>
          </cell>
          <cell r="C864">
            <v>43843</v>
          </cell>
          <cell r="D864" t="str">
            <v>3</v>
          </cell>
          <cell r="E864" t="str">
            <v>PILLYSER PAUL</v>
          </cell>
          <cell r="F864" t="str">
            <v>M</v>
          </cell>
          <cell r="G864" t="str">
            <v>UNION SPORTIVE SAINT ANDRE</v>
          </cell>
          <cell r="H864">
            <v>29959</v>
          </cell>
          <cell r="I864" t="str">
            <v>Adulte Masculin 30/39 ans</v>
          </cell>
          <cell r="J864" t="str">
            <v>2020</v>
          </cell>
          <cell r="K864" t="str">
            <v>05999023857</v>
          </cell>
        </row>
        <row r="865">
          <cell r="B865" t="str">
            <v>PINCHON MATTEO</v>
          </cell>
          <cell r="C865">
            <v>43857</v>
          </cell>
          <cell r="D865" t="str">
            <v>3</v>
          </cell>
          <cell r="E865" t="str">
            <v>PINCHON MATTEO</v>
          </cell>
          <cell r="F865" t="str">
            <v>M</v>
          </cell>
          <cell r="G865" t="str">
            <v>CLUB DES SUPPORTERS CYCLISTES FERRIEROIS</v>
          </cell>
          <cell r="H865">
            <v>37745</v>
          </cell>
          <cell r="I865" t="str">
            <v>Adulte Masculin 17/19 ans</v>
          </cell>
          <cell r="J865" t="str">
            <v>2020</v>
          </cell>
          <cell r="K865" t="str">
            <v>05999062328</v>
          </cell>
        </row>
        <row r="866">
          <cell r="B866" t="str">
            <v>PINCHON RÉMI</v>
          </cell>
          <cell r="C866">
            <v>43835</v>
          </cell>
          <cell r="D866" t="str">
            <v>3</v>
          </cell>
          <cell r="E866" t="str">
            <v>PINCHON RÉMI</v>
          </cell>
          <cell r="F866" t="str">
            <v>M</v>
          </cell>
          <cell r="G866" t="str">
            <v>CYCLO CLUB ORCHIES</v>
          </cell>
          <cell r="H866">
            <v>36458</v>
          </cell>
          <cell r="I866" t="str">
            <v>Adulte Masculin 20/29 ans</v>
          </cell>
          <cell r="J866" t="str">
            <v>2020</v>
          </cell>
          <cell r="K866" t="str">
            <v>05994060702</v>
          </cell>
        </row>
        <row r="867">
          <cell r="B867" t="str">
            <v>PINCHON TOM</v>
          </cell>
          <cell r="C867">
            <v>43857</v>
          </cell>
          <cell r="D867" t="str">
            <v>3</v>
          </cell>
          <cell r="E867" t="str">
            <v>PINCHON TOM</v>
          </cell>
          <cell r="F867" t="str">
            <v>M</v>
          </cell>
          <cell r="G867" t="str">
            <v>CLUB DES SUPPORTERS CYCLISTES FERRIEROIS</v>
          </cell>
          <cell r="H867">
            <v>37745</v>
          </cell>
          <cell r="I867" t="str">
            <v>Adulte Masculin 17/19 ans</v>
          </cell>
          <cell r="J867" t="str">
            <v>2020</v>
          </cell>
          <cell r="K867" t="str">
            <v>05999062327</v>
          </cell>
        </row>
        <row r="868">
          <cell r="B868" t="str">
            <v>PIQUEUR ERWAN</v>
          </cell>
          <cell r="C868">
            <v>43834</v>
          </cell>
          <cell r="D868" t="str">
            <v>2</v>
          </cell>
          <cell r="E868" t="str">
            <v>PIQUEUR ERWAN</v>
          </cell>
          <cell r="F868" t="str">
            <v>M</v>
          </cell>
          <cell r="G868" t="str">
            <v>TEAM B.B.L. HERGNIES</v>
          </cell>
          <cell r="H868">
            <v>34973</v>
          </cell>
          <cell r="I868" t="str">
            <v>Adulte Masculin 20/29 ans</v>
          </cell>
          <cell r="J868" t="str">
            <v>2020</v>
          </cell>
          <cell r="K868" t="str">
            <v>05999085850</v>
          </cell>
        </row>
        <row r="869">
          <cell r="B869" t="str">
            <v>PIWOWAREK PIERRE</v>
          </cell>
          <cell r="C869">
            <v>43835</v>
          </cell>
          <cell r="D869" t="str">
            <v>3</v>
          </cell>
          <cell r="E869" t="str">
            <v>PIWOWAREK PIERRE</v>
          </cell>
          <cell r="F869" t="str">
            <v>M</v>
          </cell>
          <cell r="G869" t="str">
            <v>CYCLO CLUB ORCHIES</v>
          </cell>
          <cell r="H869">
            <v>29032</v>
          </cell>
          <cell r="I869" t="str">
            <v>Adulte Masculin 40/49 ans</v>
          </cell>
          <cell r="J869" t="str">
            <v>2020</v>
          </cell>
          <cell r="K869" t="str">
            <v>05996223492</v>
          </cell>
        </row>
        <row r="870">
          <cell r="B870" t="str">
            <v>PLANQUE JEAN-BAPTISTE</v>
          </cell>
          <cell r="C870">
            <v>43843</v>
          </cell>
          <cell r="D870" t="str">
            <v>3</v>
          </cell>
          <cell r="E870" t="str">
            <v>PLANQUE JEAN-BAPTISTE</v>
          </cell>
          <cell r="F870" t="str">
            <v>M</v>
          </cell>
          <cell r="G870" t="str">
            <v>VELO CLUB ARMENTIERES</v>
          </cell>
          <cell r="H870">
            <v>34896</v>
          </cell>
          <cell r="I870" t="str">
            <v>Adulte Masculin 20/29 ans</v>
          </cell>
          <cell r="J870" t="str">
            <v>2020</v>
          </cell>
          <cell r="K870" t="str">
            <v>05994063091</v>
          </cell>
        </row>
        <row r="871">
          <cell r="B871" t="str">
            <v>PLANQUE LOÏC</v>
          </cell>
          <cell r="C871">
            <v>43843</v>
          </cell>
          <cell r="D871" t="str">
            <v>3</v>
          </cell>
          <cell r="E871" t="str">
            <v>PLANQUE LOÏC</v>
          </cell>
          <cell r="F871" t="str">
            <v>M</v>
          </cell>
          <cell r="G871" t="str">
            <v>VELO CLUB ARMENTIERES</v>
          </cell>
          <cell r="H871">
            <v>32019</v>
          </cell>
          <cell r="I871" t="str">
            <v>Adulte Masculin 30/39 ans</v>
          </cell>
          <cell r="J871" t="str">
            <v>2020</v>
          </cell>
          <cell r="K871" t="str">
            <v>05966155811</v>
          </cell>
        </row>
        <row r="872">
          <cell r="B872" t="str">
            <v>PLANQUE OLIVIER</v>
          </cell>
          <cell r="C872">
            <v>43843</v>
          </cell>
          <cell r="D872" t="str">
            <v>3</v>
          </cell>
          <cell r="E872" t="str">
            <v>PLANQUE OLIVIER</v>
          </cell>
          <cell r="F872" t="str">
            <v>M</v>
          </cell>
          <cell r="G872" t="str">
            <v>VELO CLUB ARMENTIERES</v>
          </cell>
          <cell r="H872">
            <v>22514</v>
          </cell>
          <cell r="I872" t="str">
            <v>Adulte Masculin 50/59 ans</v>
          </cell>
          <cell r="J872" t="str">
            <v>2020</v>
          </cell>
          <cell r="K872" t="str">
            <v>05965164034</v>
          </cell>
        </row>
        <row r="873">
          <cell r="B873" t="str">
            <v>PLANQUE STEPHEN</v>
          </cell>
          <cell r="C873">
            <v>43843</v>
          </cell>
          <cell r="D873" t="str">
            <v>3</v>
          </cell>
          <cell r="E873" t="str">
            <v>PLANQUE STEPHEN</v>
          </cell>
          <cell r="F873" t="str">
            <v>M</v>
          </cell>
          <cell r="G873" t="str">
            <v>VELO CLUB ARMENTIERES</v>
          </cell>
          <cell r="H873">
            <v>33188</v>
          </cell>
          <cell r="I873" t="str">
            <v>Adulte Masculin 30/39 ans</v>
          </cell>
          <cell r="J873" t="str">
            <v>2020</v>
          </cell>
          <cell r="K873" t="str">
            <v>05996217487</v>
          </cell>
        </row>
        <row r="874">
          <cell r="B874" t="str">
            <v>PLATAUX LOUIS</v>
          </cell>
          <cell r="C874">
            <v>43846</v>
          </cell>
          <cell r="D874" t="str">
            <v>JE</v>
          </cell>
          <cell r="E874" t="str">
            <v>PLATAUX LOUIS</v>
          </cell>
          <cell r="F874" t="str">
            <v>M</v>
          </cell>
          <cell r="G874" t="str">
            <v>UNION SPORTIVE VALENCIENNES MARLY</v>
          </cell>
          <cell r="H874">
            <v>38126</v>
          </cell>
          <cell r="I874" t="str">
            <v>Jeune Masculin 15/16 ans</v>
          </cell>
          <cell r="J874" t="str">
            <v>2020</v>
          </cell>
          <cell r="K874" t="str">
            <v>05999068646</v>
          </cell>
        </row>
        <row r="875">
          <cell r="B875" t="str">
            <v>PLOUCHART ANTOINE</v>
          </cell>
          <cell r="C875">
            <v>43865</v>
          </cell>
          <cell r="D875" t="str">
            <v>3</v>
          </cell>
          <cell r="E875" t="str">
            <v>PLOUCHART ANTOINE</v>
          </cell>
          <cell r="F875" t="str">
            <v>M</v>
          </cell>
          <cell r="G875" t="str">
            <v>VELO CLUB SOLESMES</v>
          </cell>
          <cell r="H875">
            <v>34266</v>
          </cell>
          <cell r="I875" t="str">
            <v>Adulte Masculin 20/29 ans</v>
          </cell>
          <cell r="J875" t="str">
            <v>2020</v>
          </cell>
          <cell r="K875" t="str">
            <v>05999019951</v>
          </cell>
        </row>
        <row r="876">
          <cell r="B876" t="str">
            <v>PLUCHARD MATHIS</v>
          </cell>
          <cell r="C876">
            <v>43843</v>
          </cell>
          <cell r="D876" t="str">
            <v>3</v>
          </cell>
          <cell r="E876" t="str">
            <v>PLUCHARD MATHIS</v>
          </cell>
          <cell r="F876" t="str">
            <v>M</v>
          </cell>
          <cell r="G876" t="str">
            <v>TEAM BOUSIES</v>
          </cell>
          <cell r="H876">
            <v>37348</v>
          </cell>
          <cell r="I876" t="str">
            <v>Adulte Masculin 17/19 ans</v>
          </cell>
          <cell r="J876" t="str">
            <v>2020</v>
          </cell>
          <cell r="K876" t="str">
            <v>05999117338</v>
          </cell>
        </row>
        <row r="877">
          <cell r="B877" t="str">
            <v>PLUQUET FLAVIEN</v>
          </cell>
          <cell r="C877">
            <v>43845</v>
          </cell>
          <cell r="D877" t="str">
            <v>JE</v>
          </cell>
          <cell r="E877" t="str">
            <v>PLUQUET FLAVIEN</v>
          </cell>
          <cell r="F877" t="str">
            <v>M</v>
          </cell>
          <cell r="G877" t="str">
            <v>VELO CLUB UNION HALLUIN</v>
          </cell>
          <cell r="H877">
            <v>38642</v>
          </cell>
          <cell r="I877" t="str">
            <v>Jeune Masculin 15/16 ans</v>
          </cell>
          <cell r="J877" t="str">
            <v>2020</v>
          </cell>
          <cell r="K877" t="str">
            <v>05999068433</v>
          </cell>
        </row>
        <row r="878">
          <cell r="B878" t="str">
            <v>PLUQUET LILIAN</v>
          </cell>
          <cell r="C878">
            <v>43845</v>
          </cell>
          <cell r="D878" t="str">
            <v>JE</v>
          </cell>
          <cell r="E878" t="str">
            <v>PLUQUET LILIAN</v>
          </cell>
          <cell r="F878" t="str">
            <v>M</v>
          </cell>
          <cell r="G878" t="str">
            <v>VELO CLUB UNION HALLUIN</v>
          </cell>
          <cell r="H878">
            <v>40298</v>
          </cell>
          <cell r="I878" t="str">
            <v>Jeune Masculin 9/10 ans</v>
          </cell>
          <cell r="J878" t="str">
            <v>2020</v>
          </cell>
          <cell r="K878" t="str">
            <v>05999068432</v>
          </cell>
        </row>
        <row r="879">
          <cell r="B879" t="str">
            <v>PLUVINAGE ANTONIN</v>
          </cell>
          <cell r="C879">
            <v>43894</v>
          </cell>
          <cell r="D879" t="str">
            <v>JE</v>
          </cell>
          <cell r="E879" t="str">
            <v>PLUVINAGE ANTONIN</v>
          </cell>
          <cell r="F879" t="str">
            <v>M</v>
          </cell>
          <cell r="G879" t="str">
            <v>VELO CLUB SOLESMES</v>
          </cell>
          <cell r="H879">
            <v>41452</v>
          </cell>
          <cell r="I879" t="str">
            <v>Jeune Masculin 7/8 ans</v>
          </cell>
          <cell r="J879" t="str">
            <v>2020</v>
          </cell>
          <cell r="K879" t="str">
            <v>05999122801</v>
          </cell>
        </row>
        <row r="880">
          <cell r="B880" t="str">
            <v>POIRE RYAN</v>
          </cell>
          <cell r="C880">
            <v>43843</v>
          </cell>
          <cell r="D880" t="str">
            <v>3</v>
          </cell>
          <cell r="E880" t="str">
            <v>POIRE RYAN</v>
          </cell>
          <cell r="F880" t="str">
            <v>M</v>
          </cell>
          <cell r="G880" t="str">
            <v>ASSOCIATION CYCLISTE DE CUINCY</v>
          </cell>
          <cell r="H880">
            <v>36083</v>
          </cell>
          <cell r="I880" t="str">
            <v>Adulte Masculin 20/29 ans</v>
          </cell>
          <cell r="J880" t="str">
            <v>2020</v>
          </cell>
          <cell r="K880" t="str">
            <v>05999111354</v>
          </cell>
        </row>
        <row r="881">
          <cell r="B881" t="str">
            <v>PONCET PASCAL</v>
          </cell>
          <cell r="C881">
            <v>43835</v>
          </cell>
          <cell r="D881" t="str">
            <v>3</v>
          </cell>
          <cell r="E881" t="str">
            <v>PONCET PASCAL</v>
          </cell>
          <cell r="F881" t="str">
            <v>M</v>
          </cell>
          <cell r="G881" t="str">
            <v>CYCLO CLUB ORCHIES</v>
          </cell>
          <cell r="H881">
            <v>26691</v>
          </cell>
          <cell r="I881" t="str">
            <v>Adulte Masculin 40/49 ans</v>
          </cell>
          <cell r="J881" t="str">
            <v>2020</v>
          </cell>
          <cell r="K881" t="str">
            <v>05999016472</v>
          </cell>
        </row>
        <row r="882">
          <cell r="B882" t="str">
            <v>PONTHIER CLAUDE</v>
          </cell>
          <cell r="C882">
            <v>43899</v>
          </cell>
          <cell r="D882" t="str">
            <v>2</v>
          </cell>
          <cell r="E882" t="str">
            <v>PONTHIER CLAUDE</v>
          </cell>
          <cell r="F882" t="str">
            <v>M</v>
          </cell>
          <cell r="G882" t="str">
            <v>SAULZOIR MONTRECOURT CYCLING CLUB</v>
          </cell>
          <cell r="H882">
            <v>20559</v>
          </cell>
          <cell r="I882" t="str">
            <v>Adulte Masculin 60 ans et plus</v>
          </cell>
          <cell r="J882" t="str">
            <v>2020</v>
          </cell>
          <cell r="K882" t="str">
            <v>05999122581</v>
          </cell>
        </row>
        <row r="883">
          <cell r="B883" t="str">
            <v>POSTAL FEHMI</v>
          </cell>
          <cell r="C883">
            <v>43857</v>
          </cell>
          <cell r="D883" t="str">
            <v>2</v>
          </cell>
          <cell r="E883" t="str">
            <v>POSTAL FEHMI</v>
          </cell>
          <cell r="F883" t="str">
            <v>M</v>
          </cell>
          <cell r="G883" t="str">
            <v>CYCLING TEAM INFOBIKE BAVAY</v>
          </cell>
          <cell r="H883">
            <v>28205</v>
          </cell>
          <cell r="I883" t="str">
            <v>Adulte Masculin 40/49 ans</v>
          </cell>
          <cell r="J883" t="str">
            <v>2020</v>
          </cell>
          <cell r="K883" t="str">
            <v>05999114890</v>
          </cell>
        </row>
        <row r="884">
          <cell r="B884" t="str">
            <v>POT FREDERIC</v>
          </cell>
          <cell r="C884">
            <v>43843</v>
          </cell>
          <cell r="D884" t="str">
            <v>3</v>
          </cell>
          <cell r="E884" t="str">
            <v>POT FREDERIC</v>
          </cell>
          <cell r="F884" t="str">
            <v>M</v>
          </cell>
          <cell r="G884" t="str">
            <v>ETOILE CYCLISTE FEIGNIES</v>
          </cell>
          <cell r="H884">
            <v>27412</v>
          </cell>
          <cell r="I884" t="str">
            <v>Adulte Masculin 40/49 ans</v>
          </cell>
          <cell r="J884" t="str">
            <v>2020</v>
          </cell>
          <cell r="K884" t="str">
            <v>05999057090</v>
          </cell>
        </row>
        <row r="885">
          <cell r="B885" t="str">
            <v>POTEAUX CLÉMENCE</v>
          </cell>
          <cell r="C885">
            <v>43846</v>
          </cell>
          <cell r="D885" t="str">
            <v>JE</v>
          </cell>
          <cell r="E885" t="str">
            <v>POTEAUX CLÉMENCE</v>
          </cell>
          <cell r="F885" t="str">
            <v>F</v>
          </cell>
          <cell r="G885" t="str">
            <v>VELO SPRINT DE L'OSTREVENT - AUBERCHICOURT</v>
          </cell>
          <cell r="H885">
            <v>41034</v>
          </cell>
          <cell r="I885" t="str">
            <v>Jeune Masculin 7/8 ans</v>
          </cell>
          <cell r="J885" t="str">
            <v>2020</v>
          </cell>
          <cell r="K885" t="str">
            <v>05999078793</v>
          </cell>
        </row>
        <row r="886">
          <cell r="B886" t="str">
            <v>POTEAUX JOACHIM</v>
          </cell>
          <cell r="C886">
            <v>43870</v>
          </cell>
          <cell r="D886" t="str">
            <v>JE</v>
          </cell>
          <cell r="E886" t="str">
            <v>POTEAUX JOACHIM</v>
          </cell>
          <cell r="F886" t="str">
            <v>M</v>
          </cell>
          <cell r="G886" t="str">
            <v>FENAIN CYCLO CLUB</v>
          </cell>
          <cell r="H886">
            <v>41945</v>
          </cell>
          <cell r="I886"/>
          <cell r="J886" t="str">
            <v>2020</v>
          </cell>
          <cell r="K886" t="str">
            <v>05999117339</v>
          </cell>
        </row>
        <row r="887">
          <cell r="B887" t="str">
            <v>POTEAUX JULES</v>
          </cell>
          <cell r="C887">
            <v>43846</v>
          </cell>
          <cell r="D887" t="str">
            <v>JE</v>
          </cell>
          <cell r="E887" t="str">
            <v>POTEAUX JULES</v>
          </cell>
          <cell r="F887" t="str">
            <v>M</v>
          </cell>
          <cell r="G887" t="str">
            <v>VELO SPRINT DE L'OSTREVENT - AUBERCHICOURT</v>
          </cell>
          <cell r="H887">
            <v>40448</v>
          </cell>
          <cell r="I887" t="str">
            <v>Jeune Masculin 9/10 ans</v>
          </cell>
          <cell r="J887" t="str">
            <v>2020</v>
          </cell>
          <cell r="K887" t="str">
            <v>05999061600</v>
          </cell>
        </row>
        <row r="888">
          <cell r="B888" t="str">
            <v>POUBLANG CYRILLE</v>
          </cell>
          <cell r="C888">
            <v>43893</v>
          </cell>
          <cell r="D888" t="str">
            <v>2</v>
          </cell>
          <cell r="E888" t="str">
            <v>POUBLANG CYRILLE</v>
          </cell>
          <cell r="F888" t="str">
            <v>M</v>
          </cell>
          <cell r="G888" t="str">
            <v>CYCLO CLUB BERGUES</v>
          </cell>
          <cell r="H888">
            <v>33114</v>
          </cell>
          <cell r="I888" t="str">
            <v>Adulte Masculin 30/39 ans</v>
          </cell>
          <cell r="J888" t="str">
            <v>2020</v>
          </cell>
          <cell r="K888" t="str">
            <v>05999062292</v>
          </cell>
        </row>
        <row r="889">
          <cell r="B889" t="str">
            <v>POUCET LAURENT</v>
          </cell>
          <cell r="C889">
            <v>43843</v>
          </cell>
          <cell r="D889" t="str">
            <v>2</v>
          </cell>
          <cell r="E889" t="str">
            <v>POUCET LAURENT</v>
          </cell>
          <cell r="F889" t="str">
            <v>M</v>
          </cell>
          <cell r="G889" t="str">
            <v>ETOILE CYCLISTE FEIGNIES</v>
          </cell>
          <cell r="H889">
            <v>25768</v>
          </cell>
          <cell r="I889" t="str">
            <v>Adulte Masculin 50/59 ans</v>
          </cell>
          <cell r="J889" t="str">
            <v>2020</v>
          </cell>
          <cell r="K889" t="str">
            <v>05999020502</v>
          </cell>
        </row>
        <row r="890">
          <cell r="B890" t="str">
            <v>POUCET TRISTAN</v>
          </cell>
          <cell r="C890">
            <v>43843</v>
          </cell>
          <cell r="D890" t="str">
            <v>JE</v>
          </cell>
          <cell r="E890" t="str">
            <v>POUCET TRISTAN</v>
          </cell>
          <cell r="F890" t="str">
            <v>M</v>
          </cell>
          <cell r="G890" t="str">
            <v>ETOILE CYCLISTE FEIGNIES</v>
          </cell>
          <cell r="H890">
            <v>38009</v>
          </cell>
          <cell r="I890" t="str">
            <v>Jeune Masculin 15/16 ans</v>
          </cell>
          <cell r="J890" t="str">
            <v>2020</v>
          </cell>
          <cell r="K890" t="str">
            <v>05999020504</v>
          </cell>
        </row>
        <row r="891">
          <cell r="B891" t="str">
            <v>POUILLY DAVID</v>
          </cell>
          <cell r="C891">
            <v>43879</v>
          </cell>
          <cell r="D891" t="str">
            <v>3</v>
          </cell>
          <cell r="E891" t="str">
            <v>POUILLY DAVID</v>
          </cell>
          <cell r="F891" t="str">
            <v>M</v>
          </cell>
          <cell r="G891" t="str">
            <v>TEAM B.B.L. HERGNIES</v>
          </cell>
          <cell r="H891">
            <v>25898</v>
          </cell>
          <cell r="I891" t="str">
            <v>Adulte Masculin 50/59 ans</v>
          </cell>
          <cell r="J891" t="str">
            <v>2020</v>
          </cell>
          <cell r="K891" t="str">
            <v>05999122326</v>
          </cell>
        </row>
        <row r="892">
          <cell r="B892" t="str">
            <v>POULAIN CHRISTOPHE</v>
          </cell>
          <cell r="C892">
            <v>43843</v>
          </cell>
          <cell r="D892" t="str">
            <v>3</v>
          </cell>
          <cell r="E892" t="str">
            <v>POULAIN CHRISTOPHE</v>
          </cell>
          <cell r="F892" t="str">
            <v>M</v>
          </cell>
          <cell r="G892" t="str">
            <v>TEAM DECOPUB PROVILLE</v>
          </cell>
          <cell r="H892">
            <v>26879</v>
          </cell>
          <cell r="I892" t="str">
            <v>Adulte Masculin 40/49 ans</v>
          </cell>
          <cell r="J892" t="str">
            <v>2020</v>
          </cell>
          <cell r="K892" t="str">
            <v>05957074565</v>
          </cell>
        </row>
        <row r="893">
          <cell r="B893" t="str">
            <v>POULAIN JEAN FRANCOIS</v>
          </cell>
          <cell r="C893">
            <v>43865</v>
          </cell>
          <cell r="D893" t="str">
            <v>3</v>
          </cell>
          <cell r="E893" t="str">
            <v>POULAIN JEAN FRANCOIS</v>
          </cell>
          <cell r="F893" t="str">
            <v>M</v>
          </cell>
          <cell r="G893" t="str">
            <v>LA PEDALE MADELEINOISE</v>
          </cell>
          <cell r="H893">
            <v>32791</v>
          </cell>
          <cell r="I893" t="str">
            <v>Adulte Masculin 30/39 ans</v>
          </cell>
          <cell r="J893" t="str">
            <v>2020</v>
          </cell>
          <cell r="K893" t="str">
            <v>05999104702</v>
          </cell>
        </row>
        <row r="894">
          <cell r="B894" t="str">
            <v>POULAIN NOAH</v>
          </cell>
          <cell r="C894">
            <v>43843</v>
          </cell>
          <cell r="D894" t="str">
            <v>JE</v>
          </cell>
          <cell r="E894" t="str">
            <v>POULAIN NOAH</v>
          </cell>
          <cell r="F894" t="str">
            <v>M</v>
          </cell>
          <cell r="G894" t="str">
            <v>TEAM DECOPUB PROVILLE</v>
          </cell>
          <cell r="H894">
            <v>38520</v>
          </cell>
          <cell r="I894" t="str">
            <v>Jeune Masculin 15/16 ans</v>
          </cell>
          <cell r="J894" t="str">
            <v>2020</v>
          </cell>
          <cell r="K894" t="str">
            <v>05999098025</v>
          </cell>
        </row>
        <row r="895">
          <cell r="B895" t="str">
            <v>POULLIER VINCENT</v>
          </cell>
          <cell r="C895">
            <v>43843</v>
          </cell>
          <cell r="D895" t="str">
            <v>3</v>
          </cell>
          <cell r="E895" t="str">
            <v>POULLIER VINCENT</v>
          </cell>
          <cell r="F895" t="str">
            <v>M</v>
          </cell>
          <cell r="G895" t="str">
            <v>CYCLO CLUB WAVRIN</v>
          </cell>
          <cell r="H895">
            <v>28181</v>
          </cell>
          <cell r="I895" t="str">
            <v>Adulte Masculin 40/49 ans</v>
          </cell>
          <cell r="J895" t="str">
            <v>2020</v>
          </cell>
          <cell r="K895" t="str">
            <v>05994044639</v>
          </cell>
        </row>
        <row r="896">
          <cell r="B896" t="str">
            <v>POUPAERT ESTEBAN</v>
          </cell>
          <cell r="C896">
            <v>43835</v>
          </cell>
          <cell r="D896" t="str">
            <v>JE</v>
          </cell>
          <cell r="E896" t="str">
            <v>POUPAERT ESTEBAN</v>
          </cell>
          <cell r="F896" t="str">
            <v>M</v>
          </cell>
          <cell r="G896" t="str">
            <v>CYCLO CLUB ORCHIES</v>
          </cell>
          <cell r="H896">
            <v>39683</v>
          </cell>
          <cell r="I896" t="str">
            <v>Jeune Masculin 11/12 ans</v>
          </cell>
          <cell r="J896" t="str">
            <v>2020</v>
          </cell>
          <cell r="K896" t="str">
            <v>05999108964</v>
          </cell>
        </row>
        <row r="897">
          <cell r="B897" t="str">
            <v>PRIAT AURELIEN</v>
          </cell>
          <cell r="C897">
            <v>43857</v>
          </cell>
          <cell r="D897" t="str">
            <v>3</v>
          </cell>
          <cell r="E897" t="str">
            <v>PRIAT AURELIEN</v>
          </cell>
          <cell r="F897" t="str">
            <v>M</v>
          </cell>
          <cell r="G897" t="str">
            <v>ENTENTE SPORTIVE ENFANTS DE GAYANT (ESEG) DOUAI</v>
          </cell>
          <cell r="H897">
            <v>30850</v>
          </cell>
          <cell r="I897" t="str">
            <v>Adulte Masculin 30/39 ans</v>
          </cell>
          <cell r="J897" t="str">
            <v>2020</v>
          </cell>
          <cell r="K897" t="str">
            <v>05999105008</v>
          </cell>
        </row>
        <row r="898">
          <cell r="B898" t="str">
            <v>PRISSETTE JEAN-MICHEL</v>
          </cell>
          <cell r="C898">
            <v>43849</v>
          </cell>
          <cell r="D898" t="str">
            <v>3</v>
          </cell>
          <cell r="E898" t="str">
            <v>PRISSETTE JEAN-MICHEL</v>
          </cell>
          <cell r="F898" t="str">
            <v>M</v>
          </cell>
          <cell r="G898" t="str">
            <v>UNION VELOCIPEDIQUE FOURMISIENNE</v>
          </cell>
          <cell r="H898">
            <v>23665</v>
          </cell>
          <cell r="I898" t="str">
            <v>Adulte Masculin 50/59 ans</v>
          </cell>
          <cell r="J898" t="str">
            <v>2020</v>
          </cell>
          <cell r="K898" t="str">
            <v>05965613068</v>
          </cell>
        </row>
        <row r="899">
          <cell r="B899" t="str">
            <v>PRISSETTE LUDIVINE</v>
          </cell>
          <cell r="C899">
            <v>43843</v>
          </cell>
          <cell r="D899" t="str">
            <v>3</v>
          </cell>
          <cell r="E899" t="str">
            <v>PRISSETTE LUDIVINE</v>
          </cell>
          <cell r="F899" t="str">
            <v>F</v>
          </cell>
          <cell r="G899" t="str">
            <v>T.C.S.P. 59 - FERRIERE LA GRANDE</v>
          </cell>
          <cell r="H899">
            <v>32148</v>
          </cell>
          <cell r="I899" t="str">
            <v>Adulte Féminin 30/39 ans</v>
          </cell>
          <cell r="J899" t="str">
            <v>2020</v>
          </cell>
          <cell r="K899" t="str">
            <v>05999085106</v>
          </cell>
        </row>
        <row r="900">
          <cell r="B900" t="str">
            <v>PRUVOST ALEXIS</v>
          </cell>
          <cell r="C900">
            <v>43879</v>
          </cell>
          <cell r="D900" t="str">
            <v>3</v>
          </cell>
          <cell r="E900" t="str">
            <v>PRUVOST ALEXIS</v>
          </cell>
          <cell r="F900" t="str">
            <v>M</v>
          </cell>
          <cell r="G900" t="str">
            <v>AS HELLEMMES CYCLISME</v>
          </cell>
          <cell r="H900">
            <v>37435</v>
          </cell>
          <cell r="I900" t="str">
            <v>Adulte Masculin 17/19 ans</v>
          </cell>
          <cell r="J900" t="str">
            <v>2020</v>
          </cell>
          <cell r="K900" t="str">
            <v>05999080049</v>
          </cell>
        </row>
        <row r="901">
          <cell r="B901" t="str">
            <v>PRZESZLO YANNICK</v>
          </cell>
          <cell r="C901">
            <v>43866</v>
          </cell>
          <cell r="D901" t="str">
            <v>2</v>
          </cell>
          <cell r="E901" t="str">
            <v>PRZESZLO YANNICK</v>
          </cell>
          <cell r="F901" t="str">
            <v>M</v>
          </cell>
          <cell r="G901" t="str">
            <v>UNION CYCLISTE SOLRE LE CHATEAU</v>
          </cell>
          <cell r="H901">
            <v>27081</v>
          </cell>
          <cell r="I901" t="str">
            <v>Adulte Masculin 40/49 ans</v>
          </cell>
          <cell r="J901" t="str">
            <v>2020</v>
          </cell>
          <cell r="K901" t="str">
            <v>05999062959</v>
          </cell>
        </row>
        <row r="902">
          <cell r="B902" t="str">
            <v>QUENTON LOIC</v>
          </cell>
          <cell r="C902">
            <v>43846</v>
          </cell>
          <cell r="D902" t="str">
            <v>JE</v>
          </cell>
          <cell r="E902" t="str">
            <v>QUENTON LOIC</v>
          </cell>
          <cell r="F902" t="str">
            <v>M</v>
          </cell>
          <cell r="G902" t="str">
            <v>UNION SPORTIVE VALENCIENNES MARLY</v>
          </cell>
          <cell r="H902">
            <v>38482</v>
          </cell>
          <cell r="I902" t="str">
            <v>Jeune Masculin 15/16 ans</v>
          </cell>
          <cell r="J902" t="str">
            <v>2020</v>
          </cell>
          <cell r="K902" t="str">
            <v>05999087673</v>
          </cell>
        </row>
        <row r="903">
          <cell r="B903" t="str">
            <v>QUERTANT ALEXIS</v>
          </cell>
          <cell r="C903">
            <v>43865</v>
          </cell>
          <cell r="D903" t="str">
            <v>JE</v>
          </cell>
          <cell r="E903" t="str">
            <v>QUERTANT ALEXIS</v>
          </cell>
          <cell r="F903" t="str">
            <v>M</v>
          </cell>
          <cell r="G903" t="str">
            <v>VELO SPRINT BOUCHAIN</v>
          </cell>
          <cell r="H903">
            <v>38003</v>
          </cell>
          <cell r="I903" t="str">
            <v>Jeune Masculin 15/16 ans</v>
          </cell>
          <cell r="J903" t="str">
            <v>2020</v>
          </cell>
          <cell r="K903" t="str">
            <v>05999109745</v>
          </cell>
        </row>
        <row r="904">
          <cell r="B904" t="str">
            <v>QUESNEZ REMI</v>
          </cell>
          <cell r="C904">
            <v>43843</v>
          </cell>
          <cell r="D904" t="str">
            <v>JE</v>
          </cell>
          <cell r="E904" t="str">
            <v>QUESNEZ REMI</v>
          </cell>
          <cell r="F904" t="str">
            <v>M</v>
          </cell>
          <cell r="G904" t="str">
            <v>UNION CYCLISTE WATTIGNIES</v>
          </cell>
          <cell r="H904">
            <v>38511</v>
          </cell>
          <cell r="I904" t="str">
            <v>Jeune Masculin 15/16 ans</v>
          </cell>
          <cell r="J904" t="str">
            <v>2020</v>
          </cell>
          <cell r="K904" t="str">
            <v>05999085110</v>
          </cell>
        </row>
        <row r="905">
          <cell r="B905" t="str">
            <v>QUESTE DAVID</v>
          </cell>
          <cell r="C905">
            <v>43834</v>
          </cell>
          <cell r="D905" t="str">
            <v>3</v>
          </cell>
          <cell r="E905" t="str">
            <v>QUESTE DAVID</v>
          </cell>
          <cell r="F905" t="str">
            <v>M</v>
          </cell>
          <cell r="G905" t="str">
            <v>TEAM B.B.L. HERGNIES</v>
          </cell>
          <cell r="H905">
            <v>31057</v>
          </cell>
          <cell r="I905" t="str">
            <v>Adulte Masculin 30/39 ans</v>
          </cell>
          <cell r="J905" t="str">
            <v>2020</v>
          </cell>
          <cell r="K905" t="str">
            <v>05999069793</v>
          </cell>
        </row>
        <row r="906">
          <cell r="B906" t="str">
            <v>QUINZIN KILLIAN</v>
          </cell>
          <cell r="C906">
            <v>43843</v>
          </cell>
          <cell r="D906" t="str">
            <v>3</v>
          </cell>
          <cell r="E906" t="str">
            <v>QUINZIN KILLIAN</v>
          </cell>
          <cell r="F906" t="str">
            <v>M</v>
          </cell>
          <cell r="G906" t="str">
            <v>ETOILE CYCLISTE FEIGNIES</v>
          </cell>
          <cell r="H906">
            <v>37736</v>
          </cell>
          <cell r="I906" t="str">
            <v>Adulte Masculin 17/19 ans</v>
          </cell>
          <cell r="J906" t="str">
            <v>2020</v>
          </cell>
          <cell r="K906" t="str">
            <v>05999079019</v>
          </cell>
        </row>
        <row r="907">
          <cell r="B907" t="str">
            <v>RACOUSSOT MAXENCE</v>
          </cell>
          <cell r="C907">
            <v>43844</v>
          </cell>
          <cell r="D907" t="str">
            <v>JE</v>
          </cell>
          <cell r="E907" t="str">
            <v>RACOUSSOT MAXENCE</v>
          </cell>
          <cell r="F907" t="str">
            <v>M</v>
          </cell>
          <cell r="G907" t="str">
            <v>ESPOIR CYCLISTE  WAMBRECHIES MARQUETTE</v>
          </cell>
          <cell r="H907">
            <v>38816</v>
          </cell>
          <cell r="I907" t="str">
            <v>Jeune Masculin 13/14 ans</v>
          </cell>
          <cell r="J907" t="str">
            <v>2020</v>
          </cell>
          <cell r="K907" t="str">
            <v>05999111915</v>
          </cell>
        </row>
        <row r="908">
          <cell r="B908" t="str">
            <v>RAMBEAU CHRISTOPHER</v>
          </cell>
          <cell r="C908">
            <v>43857</v>
          </cell>
          <cell r="D908" t="str">
            <v>1</v>
          </cell>
          <cell r="E908" t="str">
            <v>RAMBEAU CHRISTOPHER</v>
          </cell>
          <cell r="F908" t="str">
            <v>M</v>
          </cell>
          <cell r="G908" t="str">
            <v>TEAM SPECIALIZED LILLE</v>
          </cell>
          <cell r="H908">
            <v>35394</v>
          </cell>
          <cell r="I908" t="str">
            <v>Adulte Masculin 20/29 ans</v>
          </cell>
          <cell r="J908" t="str">
            <v>2020</v>
          </cell>
          <cell r="K908" t="str">
            <v>05999057253</v>
          </cell>
        </row>
        <row r="909">
          <cell r="B909" t="str">
            <v>RANSQUIN KEVIN</v>
          </cell>
          <cell r="C909">
            <v>43866</v>
          </cell>
          <cell r="D909" t="str">
            <v>2</v>
          </cell>
          <cell r="E909" t="str">
            <v>RANSQUIN KEVIN</v>
          </cell>
          <cell r="F909" t="str">
            <v>M</v>
          </cell>
          <cell r="G909" t="str">
            <v>VTT  CLUB PONT SUR SAMBRE</v>
          </cell>
          <cell r="H909">
            <v>32020</v>
          </cell>
          <cell r="I909" t="str">
            <v>Adulte Masculin 30/39 ans</v>
          </cell>
          <cell r="J909" t="str">
            <v>2020</v>
          </cell>
          <cell r="K909" t="str">
            <v>05999057227</v>
          </cell>
        </row>
        <row r="910">
          <cell r="B910" t="str">
            <v>REUTER BENOIT</v>
          </cell>
          <cell r="C910">
            <v>43851</v>
          </cell>
          <cell r="D910" t="str">
            <v>1</v>
          </cell>
          <cell r="E910" t="str">
            <v>REUTER BENOIT</v>
          </cell>
          <cell r="F910" t="str">
            <v>M</v>
          </cell>
          <cell r="G910" t="str">
            <v>VELO CLUB UNION HALLUIN</v>
          </cell>
          <cell r="H910">
            <v>30204</v>
          </cell>
          <cell r="I910" t="str">
            <v>Adulte Masculin 30/39 ans</v>
          </cell>
          <cell r="J910" t="str">
            <v>2020</v>
          </cell>
          <cell r="K910" t="str">
            <v>05999093520</v>
          </cell>
        </row>
        <row r="911">
          <cell r="B911" t="str">
            <v>REUTERS SEBASTIEN</v>
          </cell>
          <cell r="C911">
            <v>43851</v>
          </cell>
          <cell r="D911" t="str">
            <v>2</v>
          </cell>
          <cell r="E911" t="str">
            <v>REUTERS SEBASTIEN</v>
          </cell>
          <cell r="F911" t="str">
            <v>M</v>
          </cell>
          <cell r="G911" t="str">
            <v>VELO CLUB UNION HALLUIN</v>
          </cell>
          <cell r="H911">
            <v>33111</v>
          </cell>
          <cell r="I911" t="str">
            <v>Adulte Masculin 30/39 ans</v>
          </cell>
          <cell r="J911" t="str">
            <v>2020</v>
          </cell>
          <cell r="K911" t="str">
            <v>05999094108</v>
          </cell>
        </row>
        <row r="912">
          <cell r="B912" t="str">
            <v>RIBAUCOUR MARC</v>
          </cell>
          <cell r="C912">
            <v>43870</v>
          </cell>
          <cell r="D912" t="str">
            <v>2</v>
          </cell>
          <cell r="E912" t="str">
            <v>RIBAUCOUR MARC</v>
          </cell>
          <cell r="F912" t="str">
            <v>M</v>
          </cell>
          <cell r="G912" t="str">
            <v>CLUB CYCLISTE VERLINGHEM</v>
          </cell>
          <cell r="H912">
            <v>23841</v>
          </cell>
          <cell r="I912" t="str">
            <v>Adulte Masculin 50/59 ans</v>
          </cell>
          <cell r="J912" t="str">
            <v>2020</v>
          </cell>
          <cell r="K912" t="str">
            <v>05905210090</v>
          </cell>
        </row>
        <row r="913">
          <cell r="B913" t="str">
            <v>RIBEAUCOURT YANNICK</v>
          </cell>
          <cell r="C913">
            <v>43843</v>
          </cell>
          <cell r="D913" t="str">
            <v>2</v>
          </cell>
          <cell r="E913" t="str">
            <v>RIBEAUCOURT YANNICK</v>
          </cell>
          <cell r="F913" t="str">
            <v>M</v>
          </cell>
          <cell r="G913" t="str">
            <v>ETOILE CYCLISTE FEIGNIES</v>
          </cell>
          <cell r="H913">
            <v>25468</v>
          </cell>
          <cell r="I913" t="str">
            <v>Adulte Masculin 50/59 ans</v>
          </cell>
          <cell r="J913" t="str">
            <v>2020</v>
          </cell>
          <cell r="K913" t="str">
            <v>05996217372</v>
          </cell>
        </row>
        <row r="914">
          <cell r="B914" t="str">
            <v>RICHARD MATTEO</v>
          </cell>
          <cell r="C914">
            <v>43857</v>
          </cell>
          <cell r="D914" t="str">
            <v>JE</v>
          </cell>
          <cell r="E914" t="str">
            <v>RICHARD MATTEO</v>
          </cell>
          <cell r="F914" t="str">
            <v>M</v>
          </cell>
          <cell r="G914" t="str">
            <v>ENTENTE SPORTIVE ENFANTS DE GAYANT (ESEG) DOUAI</v>
          </cell>
          <cell r="H914">
            <v>38609</v>
          </cell>
          <cell r="I914" t="str">
            <v>Jeune Masculin 15/16 ans</v>
          </cell>
          <cell r="J914" t="str">
            <v>2020</v>
          </cell>
          <cell r="K914" t="str">
            <v>05999118498</v>
          </cell>
        </row>
        <row r="915">
          <cell r="B915" t="str">
            <v>RICHARD NICOLA</v>
          </cell>
          <cell r="C915">
            <v>43887</v>
          </cell>
          <cell r="D915" t="str">
            <v>3</v>
          </cell>
          <cell r="E915" t="str">
            <v>RICHARD NICOLA</v>
          </cell>
          <cell r="F915" t="str">
            <v>M</v>
          </cell>
          <cell r="G915" t="str">
            <v>CERCLE OLYMPIQUE MARCOING</v>
          </cell>
          <cell r="H915">
            <v>33401</v>
          </cell>
          <cell r="I915" t="str">
            <v>Adulte Masculin 20/29 ans</v>
          </cell>
          <cell r="J915" t="str">
            <v>2020</v>
          </cell>
          <cell r="K915" t="str">
            <v>05999023853</v>
          </cell>
        </row>
        <row r="916">
          <cell r="B916" t="str">
            <v>RICHET FABRICE</v>
          </cell>
          <cell r="C916">
            <v>43834</v>
          </cell>
          <cell r="D916" t="str">
            <v>4-A</v>
          </cell>
          <cell r="E916" t="str">
            <v>RICHET FABRICE</v>
          </cell>
          <cell r="F916" t="str">
            <v>M</v>
          </cell>
          <cell r="G916" t="str">
            <v>ASSOCIATION CYCLISTE D'ETROEUNGT</v>
          </cell>
          <cell r="H916">
            <v>25972</v>
          </cell>
          <cell r="I916" t="str">
            <v>Adulte Masculin 40/49 ans</v>
          </cell>
          <cell r="J916" t="str">
            <v>2020</v>
          </cell>
          <cell r="K916" t="str">
            <v>05999098979</v>
          </cell>
        </row>
        <row r="917">
          <cell r="B917" t="str">
            <v>RICHLINSKI STEPHENS</v>
          </cell>
          <cell r="C917">
            <v>43884</v>
          </cell>
          <cell r="D917" t="str">
            <v>2</v>
          </cell>
          <cell r="E917" t="str">
            <v>RICHLINSKI STEPHENS</v>
          </cell>
          <cell r="F917" t="str">
            <v>M</v>
          </cell>
          <cell r="G917" t="str">
            <v>TEAM CYCLISTE BERMERAIN</v>
          </cell>
          <cell r="H917">
            <v>28048</v>
          </cell>
          <cell r="I917" t="str">
            <v>Adulte Masculin 40/49 ans</v>
          </cell>
          <cell r="J917" t="str">
            <v>2020</v>
          </cell>
          <cell r="K917" t="str">
            <v>05999025681</v>
          </cell>
        </row>
        <row r="918">
          <cell r="B918" t="str">
            <v>RICO COLLINE</v>
          </cell>
          <cell r="C918">
            <v>43851</v>
          </cell>
          <cell r="D918" t="str">
            <v>FE</v>
          </cell>
          <cell r="E918" t="str">
            <v>RICO COLLINE</v>
          </cell>
          <cell r="F918" t="str">
            <v>F</v>
          </cell>
          <cell r="G918" t="str">
            <v>VELO CLUB UNION HALLUIN</v>
          </cell>
          <cell r="H918">
            <v>36461</v>
          </cell>
          <cell r="I918" t="str">
            <v>Adulte Féminin 17/29 ans</v>
          </cell>
          <cell r="J918" t="str">
            <v>2020</v>
          </cell>
          <cell r="K918" t="str">
            <v>05999019510</v>
          </cell>
        </row>
        <row r="919">
          <cell r="B919" t="str">
            <v>RICO ELODIE</v>
          </cell>
          <cell r="C919">
            <v>43845</v>
          </cell>
          <cell r="D919" t="str">
            <v>JE</v>
          </cell>
          <cell r="E919" t="str">
            <v>RICO ELODIE</v>
          </cell>
          <cell r="F919" t="str">
            <v>F</v>
          </cell>
          <cell r="G919" t="str">
            <v>VELO CLUB UNION HALLUIN</v>
          </cell>
          <cell r="H919">
            <v>39610</v>
          </cell>
          <cell r="I919" t="str">
            <v>Jeune Féminin 11/12 ans</v>
          </cell>
          <cell r="J919" t="str">
            <v>2020</v>
          </cell>
          <cell r="K919" t="str">
            <v>05999097729</v>
          </cell>
        </row>
        <row r="920">
          <cell r="B920" t="str">
            <v>RICO JOEL</v>
          </cell>
          <cell r="C920">
            <v>43851</v>
          </cell>
          <cell r="D920" t="str">
            <v>4-A</v>
          </cell>
          <cell r="E920" t="str">
            <v>RICO JOEL</v>
          </cell>
          <cell r="F920" t="str">
            <v>M</v>
          </cell>
          <cell r="G920" t="str">
            <v>VELO CLUB UNION HALLUIN</v>
          </cell>
          <cell r="H920">
            <v>25477</v>
          </cell>
          <cell r="I920" t="str">
            <v>Adulte Masculin 50/59 ans</v>
          </cell>
          <cell r="J920" t="str">
            <v>2020</v>
          </cell>
          <cell r="K920" t="str">
            <v>05999019508</v>
          </cell>
        </row>
        <row r="921">
          <cell r="B921" t="str">
            <v>RIGAUX JEAN JACQUES</v>
          </cell>
          <cell r="C921">
            <v>43867</v>
          </cell>
          <cell r="D921" t="str">
            <v>2</v>
          </cell>
          <cell r="E921" t="str">
            <v>RIGAUX JEAN JACQUES</v>
          </cell>
          <cell r="F921" t="str">
            <v>M</v>
          </cell>
          <cell r="G921" t="str">
            <v>CYCLING THUN L'EVEQUE</v>
          </cell>
          <cell r="H921">
            <v>24424</v>
          </cell>
          <cell r="I921" t="str">
            <v>Adulte Masculin 50/59 ans</v>
          </cell>
          <cell r="J921" t="str">
            <v>2020</v>
          </cell>
          <cell r="K921" t="str">
            <v>05999029312</v>
          </cell>
        </row>
        <row r="922">
          <cell r="B922" t="str">
            <v>RINGOT JOEL</v>
          </cell>
          <cell r="C922">
            <v>43851</v>
          </cell>
          <cell r="D922" t="str">
            <v>4-A</v>
          </cell>
          <cell r="E922" t="str">
            <v>RINGOT JOEL</v>
          </cell>
          <cell r="F922" t="str">
            <v>M</v>
          </cell>
          <cell r="G922" t="str">
            <v>ETOILE CYCLISTE TOURCOING</v>
          </cell>
          <cell r="H922">
            <v>20142</v>
          </cell>
          <cell r="I922" t="str">
            <v>Adulte Masculin 60 ans et plus</v>
          </cell>
          <cell r="J922" t="str">
            <v>2020</v>
          </cell>
          <cell r="K922" t="str">
            <v>05999024118</v>
          </cell>
        </row>
        <row r="923">
          <cell r="B923" t="str">
            <v>RITEL JEAN PHILIPPE</v>
          </cell>
          <cell r="C923">
            <v>43867</v>
          </cell>
          <cell r="D923" t="str">
            <v>3</v>
          </cell>
          <cell r="E923" t="str">
            <v>RITEL JEAN PHILIPPE</v>
          </cell>
          <cell r="F923" t="str">
            <v>M</v>
          </cell>
          <cell r="G923" t="str">
            <v>GAZ ELEC CLUB DE DOUAI</v>
          </cell>
          <cell r="H923">
            <v>26135</v>
          </cell>
          <cell r="I923" t="str">
            <v>Adulte Masculin 40/49 ans</v>
          </cell>
          <cell r="J923" t="str">
            <v>2020</v>
          </cell>
          <cell r="K923" t="str">
            <v>05999120693</v>
          </cell>
        </row>
        <row r="924">
          <cell r="B924" t="str">
            <v>RIVART ADRIEN</v>
          </cell>
          <cell r="C924">
            <v>43866</v>
          </cell>
          <cell r="D924" t="str">
            <v>2</v>
          </cell>
          <cell r="E924" t="str">
            <v>RIVART ADRIEN</v>
          </cell>
          <cell r="F924" t="str">
            <v>M</v>
          </cell>
          <cell r="G924" t="str">
            <v>VTT  CLUB PONT SUR SAMBRE</v>
          </cell>
          <cell r="H924">
            <v>35064</v>
          </cell>
          <cell r="I924" t="str">
            <v>Adulte Masculin 20/29 ans</v>
          </cell>
          <cell r="J924" t="str">
            <v>2020</v>
          </cell>
          <cell r="K924" t="str">
            <v>05996216387</v>
          </cell>
        </row>
        <row r="925">
          <cell r="B925" t="str">
            <v>RIVART MATHEO</v>
          </cell>
          <cell r="C925">
            <v>43865</v>
          </cell>
          <cell r="D925" t="str">
            <v>JE</v>
          </cell>
          <cell r="E925" t="str">
            <v>RIVART MATHEO</v>
          </cell>
          <cell r="F925" t="str">
            <v>M</v>
          </cell>
          <cell r="G925" t="str">
            <v>VTT  CLUB PONT SUR SAMBRE</v>
          </cell>
          <cell r="H925">
            <v>41216</v>
          </cell>
          <cell r="I925" t="str">
            <v>Jeune Masculin 7/8 ans</v>
          </cell>
          <cell r="J925" t="str">
            <v>2020</v>
          </cell>
          <cell r="K925" t="str">
            <v>05999085168</v>
          </cell>
        </row>
        <row r="926">
          <cell r="B926" t="str">
            <v>RIVART THIERRY</v>
          </cell>
          <cell r="C926">
            <v>43866</v>
          </cell>
          <cell r="D926" t="str">
            <v>2</v>
          </cell>
          <cell r="E926" t="str">
            <v>RIVART THIERRY</v>
          </cell>
          <cell r="F926" t="str">
            <v>M</v>
          </cell>
          <cell r="G926" t="str">
            <v>VTT  CLUB PONT SUR SAMBRE</v>
          </cell>
          <cell r="H926">
            <v>31844</v>
          </cell>
          <cell r="I926" t="str">
            <v>Adulte Masculin 30/39 ans</v>
          </cell>
          <cell r="J926" t="str">
            <v>2020</v>
          </cell>
          <cell r="K926" t="str">
            <v>05994063026</v>
          </cell>
        </row>
        <row r="927">
          <cell r="B927" t="str">
            <v>ROBERT BENJAMIN</v>
          </cell>
          <cell r="C927">
            <v>43879</v>
          </cell>
          <cell r="D927" t="str">
            <v>3</v>
          </cell>
          <cell r="E927" t="str">
            <v>ROBERT BENJAMIN</v>
          </cell>
          <cell r="F927" t="str">
            <v>M</v>
          </cell>
          <cell r="G927" t="str">
            <v>U.C. CAPELLOISE FOURMIES</v>
          </cell>
          <cell r="H927">
            <v>34962</v>
          </cell>
          <cell r="I927" t="str">
            <v>Adulte Masculin 20/29 ans</v>
          </cell>
          <cell r="J927" t="str">
            <v>2020</v>
          </cell>
          <cell r="K927" t="str">
            <v>05999089255</v>
          </cell>
        </row>
        <row r="928">
          <cell r="B928" t="str">
            <v>ROBERT EMMANUEL</v>
          </cell>
          <cell r="C928">
            <v>43879</v>
          </cell>
          <cell r="D928" t="str">
            <v>4-A</v>
          </cell>
          <cell r="E928" t="str">
            <v>ROBERT EMMANUEL</v>
          </cell>
          <cell r="F928" t="str">
            <v>M</v>
          </cell>
          <cell r="G928" t="str">
            <v>U.C. CAPELLOISE FOURMIES</v>
          </cell>
          <cell r="H928">
            <v>21834</v>
          </cell>
          <cell r="I928" t="str">
            <v>Adulte Masculin 60 ans et plus</v>
          </cell>
          <cell r="J928" t="str">
            <v>2020</v>
          </cell>
          <cell r="K928" t="str">
            <v>05999089254</v>
          </cell>
        </row>
        <row r="929">
          <cell r="B929" t="str">
            <v>ROBERT FRANCK</v>
          </cell>
          <cell r="C929">
            <v>43879</v>
          </cell>
          <cell r="D929" t="str">
            <v>3</v>
          </cell>
          <cell r="E929" t="str">
            <v>ROBERT FRANCK</v>
          </cell>
          <cell r="F929" t="str">
            <v>M</v>
          </cell>
          <cell r="G929" t="str">
            <v>U.C. CAPELLOISE FOURMIES</v>
          </cell>
          <cell r="H929">
            <v>23486</v>
          </cell>
          <cell r="I929" t="str">
            <v>Adulte Masculin 50/59 ans</v>
          </cell>
          <cell r="J929" t="str">
            <v>2020</v>
          </cell>
          <cell r="K929" t="str">
            <v>05999068459</v>
          </cell>
        </row>
        <row r="930">
          <cell r="B930" t="str">
            <v>ROBINAND WILFRIED</v>
          </cell>
          <cell r="C930">
            <v>43893</v>
          </cell>
          <cell r="D930" t="str">
            <v>2</v>
          </cell>
          <cell r="E930" t="str">
            <v>ROBINAND WILFRIED</v>
          </cell>
          <cell r="F930" t="str">
            <v>M</v>
          </cell>
          <cell r="G930" t="str">
            <v>ETOILE CYCLISTE FEIGNIES</v>
          </cell>
          <cell r="H930">
            <v>27379</v>
          </cell>
          <cell r="I930" t="str">
            <v>Adulte Masculin 40/49 ans</v>
          </cell>
          <cell r="J930" t="str">
            <v>2020</v>
          </cell>
          <cell r="K930" t="str">
            <v>05996226944</v>
          </cell>
        </row>
        <row r="931">
          <cell r="B931" t="str">
            <v>RODENBURG DANN</v>
          </cell>
          <cell r="C931">
            <v>43857</v>
          </cell>
          <cell r="D931" t="str">
            <v>2</v>
          </cell>
          <cell r="E931" t="str">
            <v>RODENBURG DANN</v>
          </cell>
          <cell r="F931" t="str">
            <v>M</v>
          </cell>
          <cell r="G931" t="str">
            <v>ENTENTE SPORTIVE ENFANTS DE GAYANT (ESEG) DOUAI</v>
          </cell>
          <cell r="H931">
            <v>36927</v>
          </cell>
          <cell r="I931" t="str">
            <v>Adulte Masculin 17/19 ans</v>
          </cell>
          <cell r="J931" t="str">
            <v>2020</v>
          </cell>
          <cell r="K931" t="str">
            <v>05999108842</v>
          </cell>
        </row>
        <row r="932">
          <cell r="B932" t="str">
            <v>RODOT DENIS</v>
          </cell>
          <cell r="C932">
            <v>43886</v>
          </cell>
          <cell r="D932" t="str">
            <v>3</v>
          </cell>
          <cell r="E932" t="str">
            <v>RODOT DENIS</v>
          </cell>
          <cell r="F932" t="str">
            <v>M</v>
          </cell>
          <cell r="G932" t="str">
            <v>TEAM CYCLISTE BERMERAIN</v>
          </cell>
          <cell r="H932">
            <v>26031</v>
          </cell>
          <cell r="I932" t="str">
            <v>Adulte Masculin 40/49 ans</v>
          </cell>
          <cell r="J932" t="str">
            <v>2020</v>
          </cell>
          <cell r="K932" t="str">
            <v>05999056022</v>
          </cell>
        </row>
        <row r="933">
          <cell r="B933" t="str">
            <v>ROGER JOHAN</v>
          </cell>
          <cell r="C933">
            <v>43857</v>
          </cell>
          <cell r="D933" t="str">
            <v>3</v>
          </cell>
          <cell r="E933" t="str">
            <v>ROGER JOHAN</v>
          </cell>
          <cell r="F933" t="str">
            <v>M</v>
          </cell>
          <cell r="G933" t="str">
            <v>ENTENTE SPORTIVE ENFANTS DE GAYANT (ESEG) DOUAI</v>
          </cell>
          <cell r="H933">
            <v>31775</v>
          </cell>
          <cell r="I933" t="str">
            <v>Adulte Masculin 30/39 ans</v>
          </cell>
          <cell r="J933" t="str">
            <v>2020</v>
          </cell>
          <cell r="K933" t="str">
            <v>05999120612</v>
          </cell>
        </row>
        <row r="934">
          <cell r="B934" t="str">
            <v>ROLAND ROMUALD</v>
          </cell>
          <cell r="C934">
            <v>43899</v>
          </cell>
          <cell r="D934" t="str">
            <v>3</v>
          </cell>
          <cell r="E934" t="str">
            <v>ROLAND ROMUALD</v>
          </cell>
          <cell r="F934" t="str">
            <v>M</v>
          </cell>
          <cell r="G934" t="str">
            <v>VELO CLUB SOLESMES</v>
          </cell>
          <cell r="H934">
            <v>31590</v>
          </cell>
          <cell r="I934" t="str">
            <v>Adulte Masculin 30/39 ans</v>
          </cell>
          <cell r="J934" t="str">
            <v>2020</v>
          </cell>
          <cell r="K934" t="str">
            <v>05996217363</v>
          </cell>
        </row>
        <row r="935">
          <cell r="B935" t="str">
            <v>ROLLAND LOIC</v>
          </cell>
          <cell r="C935">
            <v>43879</v>
          </cell>
          <cell r="D935" t="str">
            <v>JE</v>
          </cell>
          <cell r="E935" t="str">
            <v>ROLLAND LOIC</v>
          </cell>
          <cell r="F935" t="str">
            <v>M</v>
          </cell>
          <cell r="G935" t="str">
            <v>U.C. CAPELLOISE FOURMIES</v>
          </cell>
          <cell r="H935">
            <v>38336</v>
          </cell>
          <cell r="I935" t="str">
            <v>Jeune Masculin 15/16 ans</v>
          </cell>
          <cell r="J935" t="str">
            <v>2020</v>
          </cell>
          <cell r="K935" t="str">
            <v>05999069652</v>
          </cell>
        </row>
        <row r="936">
          <cell r="B936" t="str">
            <v>ROLLAND PASCAL</v>
          </cell>
          <cell r="C936">
            <v>43840</v>
          </cell>
          <cell r="D936" t="str">
            <v>4-A</v>
          </cell>
          <cell r="E936" t="str">
            <v>ROLLAND PASCAL</v>
          </cell>
          <cell r="F936" t="str">
            <v>M</v>
          </cell>
          <cell r="G936" t="str">
            <v>TEAM BOUSIES</v>
          </cell>
          <cell r="H936">
            <v>24328</v>
          </cell>
          <cell r="I936" t="str">
            <v>Adulte Masculin 50/59 ans</v>
          </cell>
          <cell r="J936" t="str">
            <v>2020</v>
          </cell>
          <cell r="K936" t="str">
            <v>05999017503</v>
          </cell>
        </row>
        <row r="937">
          <cell r="B937" t="str">
            <v>ROSSE GEOFFREY</v>
          </cell>
          <cell r="C937">
            <v>43851</v>
          </cell>
          <cell r="D937" t="str">
            <v>3</v>
          </cell>
          <cell r="E937" t="str">
            <v>ROSSE GEOFFREY</v>
          </cell>
          <cell r="F937" t="str">
            <v>M</v>
          </cell>
          <cell r="G937" t="str">
            <v>ETOILE CYCLISTE TOURCOING</v>
          </cell>
          <cell r="H937">
            <v>32214</v>
          </cell>
          <cell r="I937" t="str">
            <v>Adulte Masculin 30/39 ans</v>
          </cell>
          <cell r="J937" t="str">
            <v>2020</v>
          </cell>
          <cell r="K937" t="str">
            <v>05999111387</v>
          </cell>
        </row>
        <row r="938">
          <cell r="B938" t="str">
            <v>ROULY ALEXIS</v>
          </cell>
          <cell r="C938">
            <v>43849</v>
          </cell>
          <cell r="D938" t="str">
            <v>1</v>
          </cell>
          <cell r="E938" t="str">
            <v>ROULY ALEXIS</v>
          </cell>
          <cell r="F938" t="str">
            <v>M</v>
          </cell>
          <cell r="G938" t="str">
            <v>UNION VELOCIPEDIQUE FOURMISIENNE</v>
          </cell>
          <cell r="H938">
            <v>35552</v>
          </cell>
          <cell r="I938" t="str">
            <v>Adulte Masculin 20/29 ans</v>
          </cell>
          <cell r="J938" t="str">
            <v>2020</v>
          </cell>
          <cell r="K938" t="str">
            <v>05999065522</v>
          </cell>
        </row>
        <row r="939">
          <cell r="B939" t="str">
            <v>ROULY FRANCK</v>
          </cell>
          <cell r="C939">
            <v>43871</v>
          </cell>
          <cell r="D939" t="str">
            <v>3</v>
          </cell>
          <cell r="E939" t="str">
            <v>ROULY FRANCK</v>
          </cell>
          <cell r="F939" t="str">
            <v>M</v>
          </cell>
          <cell r="G939" t="str">
            <v>ETOILE CYCLISTE LIEU ST AMAND</v>
          </cell>
          <cell r="H939">
            <v>26782</v>
          </cell>
          <cell r="I939" t="str">
            <v>Adulte Masculin 40/49 ans</v>
          </cell>
          <cell r="J939" t="str">
            <v>2020</v>
          </cell>
          <cell r="K939" t="str">
            <v>05999080939</v>
          </cell>
        </row>
        <row r="940">
          <cell r="B940" t="str">
            <v>ROUSSEAU DIDIER</v>
          </cell>
          <cell r="C940">
            <v>43857</v>
          </cell>
          <cell r="D940" t="str">
            <v>2</v>
          </cell>
          <cell r="E940" t="str">
            <v>ROUSSEAU DIDIER</v>
          </cell>
          <cell r="F940" t="str">
            <v>M</v>
          </cell>
          <cell r="G940" t="str">
            <v>CLUB DES SUPPORTERS CYCLISTES FERRIEROIS</v>
          </cell>
          <cell r="H940">
            <v>25256</v>
          </cell>
          <cell r="I940" t="str">
            <v>Adulte Masculin 50/59 ans</v>
          </cell>
          <cell r="J940" t="str">
            <v>2020</v>
          </cell>
          <cell r="K940" t="str">
            <v>05999081968</v>
          </cell>
        </row>
        <row r="941">
          <cell r="B941" t="str">
            <v>ROUZE ERIC</v>
          </cell>
          <cell r="C941">
            <v>43866</v>
          </cell>
          <cell r="D941" t="str">
            <v>2</v>
          </cell>
          <cell r="E941" t="str">
            <v>ROUZE ERIC</v>
          </cell>
          <cell r="F941" t="str">
            <v>M</v>
          </cell>
          <cell r="G941" t="str">
            <v>VELO CLUB ROUBAIX</v>
          </cell>
          <cell r="H941">
            <v>24735</v>
          </cell>
          <cell r="I941" t="str">
            <v>Adulte Masculin 50/59 ans</v>
          </cell>
          <cell r="J941" t="str">
            <v>2020</v>
          </cell>
          <cell r="K941" t="str">
            <v>05999026005</v>
          </cell>
        </row>
        <row r="942">
          <cell r="B942" t="str">
            <v>RUSSO ANTONIO</v>
          </cell>
          <cell r="C942">
            <v>43843</v>
          </cell>
          <cell r="D942" t="str">
            <v>4-A</v>
          </cell>
          <cell r="E942" t="str">
            <v>RUSSO ANTONIO</v>
          </cell>
          <cell r="F942" t="str">
            <v>M</v>
          </cell>
          <cell r="G942" t="str">
            <v>VELO CLUB ARMENTIERES</v>
          </cell>
          <cell r="H942">
            <v>21713</v>
          </cell>
          <cell r="I942" t="str">
            <v>Adulte Masculin 60 ans et plus</v>
          </cell>
          <cell r="J942" t="str">
            <v>2020</v>
          </cell>
          <cell r="K942" t="str">
            <v>05999025847</v>
          </cell>
        </row>
        <row r="943">
          <cell r="B943" t="str">
            <v>RYCKEBUSCH CHRISTOPHE</v>
          </cell>
          <cell r="C943">
            <v>43834</v>
          </cell>
          <cell r="D943" t="str">
            <v>3</v>
          </cell>
          <cell r="E943" t="str">
            <v>RYCKEBUSCH CHRISTOPHE</v>
          </cell>
          <cell r="F943" t="str">
            <v>M</v>
          </cell>
          <cell r="G943" t="str">
            <v>TEAM B.B.L. HERGNIES</v>
          </cell>
          <cell r="H943">
            <v>31036</v>
          </cell>
          <cell r="I943" t="str">
            <v>Adulte Masculin 30/39 ans</v>
          </cell>
          <cell r="J943" t="str">
            <v>2020</v>
          </cell>
          <cell r="K943" t="str">
            <v>05999099575</v>
          </cell>
        </row>
        <row r="944">
          <cell r="B944" t="str">
            <v>SACZUK STANISLAW</v>
          </cell>
          <cell r="C944">
            <v>43843</v>
          </cell>
          <cell r="D944" t="str">
            <v>3</v>
          </cell>
          <cell r="E944" t="str">
            <v>SACZUK STANISLAW</v>
          </cell>
          <cell r="F944" t="str">
            <v>M</v>
          </cell>
          <cell r="G944" t="str">
            <v>ETOILE CYCLISTE FEIGNIES</v>
          </cell>
          <cell r="H944">
            <v>22320</v>
          </cell>
          <cell r="I944" t="str">
            <v>Adulte Masculin 50/59 ans</v>
          </cell>
          <cell r="J944" t="str">
            <v>2020</v>
          </cell>
          <cell r="K944" t="str">
            <v>05999057233</v>
          </cell>
        </row>
        <row r="945">
          <cell r="B945" t="str">
            <v>SAINT-QUENTIN HUGO</v>
          </cell>
          <cell r="C945">
            <v>43867</v>
          </cell>
          <cell r="D945" t="str">
            <v>JE</v>
          </cell>
          <cell r="E945" t="str">
            <v>SAINT-QUENTIN HUGO</v>
          </cell>
          <cell r="F945" t="str">
            <v>M</v>
          </cell>
          <cell r="G945" t="str">
            <v>GAZ ELEC CLUB DE DOUAI</v>
          </cell>
          <cell r="H945">
            <v>38011</v>
          </cell>
          <cell r="I945" t="str">
            <v>Jeune Masculin 15/16 ans</v>
          </cell>
          <cell r="J945" t="str">
            <v>2020</v>
          </cell>
          <cell r="K945" t="str">
            <v>05999084868</v>
          </cell>
        </row>
        <row r="946">
          <cell r="B946" t="str">
            <v>SAINTRAIN CORENTIN</v>
          </cell>
          <cell r="C946">
            <v>43840</v>
          </cell>
          <cell r="D946" t="str">
            <v>1</v>
          </cell>
          <cell r="E946" t="str">
            <v>SAINTRAIN CORENTIN</v>
          </cell>
          <cell r="F946" t="str">
            <v>M</v>
          </cell>
          <cell r="G946" t="str">
            <v>ETOILE CYCLISTE LIEU ST AMAND</v>
          </cell>
          <cell r="H946">
            <v>37088</v>
          </cell>
          <cell r="I946" t="str">
            <v>Adulte Masculin 17/19 ans</v>
          </cell>
          <cell r="J946" t="str">
            <v>2020</v>
          </cell>
          <cell r="K946" t="str">
            <v>05994059693</v>
          </cell>
        </row>
        <row r="947">
          <cell r="B947" t="str">
            <v>SAINTRAIN GERARD</v>
          </cell>
          <cell r="C947">
            <v>43840</v>
          </cell>
          <cell r="D947" t="str">
            <v>2</v>
          </cell>
          <cell r="E947" t="str">
            <v>SAINTRAIN GERARD</v>
          </cell>
          <cell r="F947" t="str">
            <v>M</v>
          </cell>
          <cell r="G947" t="str">
            <v>ETOILE CYCLISTE LIEU ST AMAND</v>
          </cell>
          <cell r="H947">
            <v>27238</v>
          </cell>
          <cell r="I947" t="str">
            <v>Adulte Masculin 40/49 ans</v>
          </cell>
          <cell r="J947" t="str">
            <v>2020</v>
          </cell>
          <cell r="K947" t="str">
            <v>05994054577</v>
          </cell>
        </row>
        <row r="948">
          <cell r="B948" t="str">
            <v>SAISON JEAN LUC</v>
          </cell>
          <cell r="C948">
            <v>43843</v>
          </cell>
          <cell r="D948" t="str">
            <v>4-B</v>
          </cell>
          <cell r="E948" t="str">
            <v>SAISON JEAN LUC</v>
          </cell>
          <cell r="F948" t="str">
            <v>M</v>
          </cell>
          <cell r="G948" t="str">
            <v>UNION SPORTIVE SAINT ANDRE</v>
          </cell>
          <cell r="H948">
            <v>18750</v>
          </cell>
          <cell r="I948" t="str">
            <v>Adulte Masculin 60 ans et plus</v>
          </cell>
          <cell r="J948" t="str">
            <v>2020</v>
          </cell>
          <cell r="K948" t="str">
            <v>05999068875</v>
          </cell>
        </row>
        <row r="949">
          <cell r="B949" t="str">
            <v>SARRAUT LIONEL</v>
          </cell>
          <cell r="C949">
            <v>43879</v>
          </cell>
          <cell r="D949" t="str">
            <v>3</v>
          </cell>
          <cell r="E949" t="str">
            <v>SARRAUT LIONEL</v>
          </cell>
          <cell r="F949" t="str">
            <v>M</v>
          </cell>
          <cell r="G949" t="str">
            <v>ASSOCIATION SPORTIVE VELOCIPEDIQUE LA LONGUEVILLE</v>
          </cell>
          <cell r="H949">
            <v>30384</v>
          </cell>
          <cell r="I949" t="str">
            <v>Adulte Masculin 30/39 ans</v>
          </cell>
          <cell r="J949" t="str">
            <v>2020</v>
          </cell>
          <cell r="K949" t="str">
            <v>05999073886</v>
          </cell>
        </row>
        <row r="950">
          <cell r="B950" t="str">
            <v>SART SEBASTIEN</v>
          </cell>
          <cell r="C950">
            <v>43843</v>
          </cell>
          <cell r="D950" t="str">
            <v>3</v>
          </cell>
          <cell r="E950" t="str">
            <v>SART SEBASTIEN</v>
          </cell>
          <cell r="F950" t="str">
            <v>M</v>
          </cell>
          <cell r="G950" t="str">
            <v>ETOILE CYCLISTE FEIGNIES</v>
          </cell>
          <cell r="H950">
            <v>34521</v>
          </cell>
          <cell r="I950" t="str">
            <v>Adulte Masculin 20/29 ans</v>
          </cell>
          <cell r="J950" t="str">
            <v>2020</v>
          </cell>
          <cell r="K950" t="str">
            <v>05999119885</v>
          </cell>
        </row>
        <row r="951">
          <cell r="B951" t="str">
            <v>SARTIAUX DAVID</v>
          </cell>
          <cell r="C951">
            <v>43887</v>
          </cell>
          <cell r="D951" t="str">
            <v>3</v>
          </cell>
          <cell r="E951" t="str">
            <v>SARTIAUX DAVID</v>
          </cell>
          <cell r="F951" t="str">
            <v>M</v>
          </cell>
          <cell r="G951" t="str">
            <v>CERCLE OLYMPIQUE MARCOING</v>
          </cell>
          <cell r="H951">
            <v>26348</v>
          </cell>
          <cell r="I951" t="str">
            <v>Adulte Masculin 40/49 ans</v>
          </cell>
          <cell r="J951" t="str">
            <v>2020</v>
          </cell>
          <cell r="K951" t="str">
            <v>05999024701</v>
          </cell>
        </row>
        <row r="952">
          <cell r="B952" t="str">
            <v>SAUDEMONT HERVÉ</v>
          </cell>
          <cell r="C952">
            <v>43835</v>
          </cell>
          <cell r="D952" t="str">
            <v>4-A</v>
          </cell>
          <cell r="E952" t="str">
            <v>SAUDEMONT HERVÉ</v>
          </cell>
          <cell r="F952" t="str">
            <v>M</v>
          </cell>
          <cell r="G952" t="str">
            <v>SAULZOIR MONTRECOURT CYCLING CLUB</v>
          </cell>
          <cell r="H952">
            <v>26657</v>
          </cell>
          <cell r="I952" t="str">
            <v>Adulte Masculin 40/49 ans</v>
          </cell>
          <cell r="J952" t="str">
            <v>2020</v>
          </cell>
          <cell r="K952" t="str">
            <v>05996225885</v>
          </cell>
        </row>
        <row r="953">
          <cell r="B953" t="str">
            <v>SAUGRAIN CHLOE</v>
          </cell>
          <cell r="C953">
            <v>43881</v>
          </cell>
          <cell r="D953" t="str">
            <v>JE</v>
          </cell>
          <cell r="E953" t="str">
            <v>SAUGRAIN CHLOE</v>
          </cell>
          <cell r="F953" t="str">
            <v>F</v>
          </cell>
          <cell r="G953" t="str">
            <v>ETOILE CYCLISTE TOURCOING</v>
          </cell>
          <cell r="H953">
            <v>38957</v>
          </cell>
          <cell r="I953" t="str">
            <v>Jeune Féminin 13/14 ans</v>
          </cell>
          <cell r="J953" t="str">
            <v>2020</v>
          </cell>
          <cell r="K953" t="str">
            <v>05999122379</v>
          </cell>
        </row>
        <row r="954">
          <cell r="B954" t="str">
            <v>SAUVAGE ARNAUD</v>
          </cell>
          <cell r="C954">
            <v>43843</v>
          </cell>
          <cell r="D954" t="str">
            <v>2</v>
          </cell>
          <cell r="E954" t="str">
            <v>SAUVAGE ARNAUD</v>
          </cell>
          <cell r="F954" t="str">
            <v>M</v>
          </cell>
          <cell r="G954" t="str">
            <v>VELO CLUB DE L'ESCAUT ANZIN</v>
          </cell>
          <cell r="H954">
            <v>28877</v>
          </cell>
          <cell r="I954" t="str">
            <v>Adulte Masculin 40/49 ans</v>
          </cell>
          <cell r="J954" t="str">
            <v>2020</v>
          </cell>
          <cell r="K954" t="str">
            <v>05999024086</v>
          </cell>
        </row>
        <row r="955">
          <cell r="B955" t="str">
            <v>SAUVAGE FRANCOIS</v>
          </cell>
          <cell r="C955">
            <v>43850</v>
          </cell>
          <cell r="D955" t="str">
            <v>2</v>
          </cell>
          <cell r="E955" t="str">
            <v>SAUVAGE FRANCOIS</v>
          </cell>
          <cell r="F955" t="str">
            <v>M</v>
          </cell>
          <cell r="G955" t="str">
            <v>VELO CLUB DE L'ESCAUT ANZIN</v>
          </cell>
          <cell r="H955">
            <v>28318</v>
          </cell>
          <cell r="I955" t="str">
            <v>Adulte Masculin 40/49 ans</v>
          </cell>
          <cell r="J955" t="str">
            <v>2020</v>
          </cell>
          <cell r="K955" t="str">
            <v>05999028517</v>
          </cell>
        </row>
        <row r="956">
          <cell r="B956" t="str">
            <v>SAUVAGE MAELYS</v>
          </cell>
          <cell r="C956">
            <v>43851</v>
          </cell>
          <cell r="D956" t="str">
            <v>FE</v>
          </cell>
          <cell r="E956" t="str">
            <v>SAUVAGE MAELYS</v>
          </cell>
          <cell r="F956" t="str">
            <v>F</v>
          </cell>
          <cell r="G956" t="str">
            <v>ETOILE CYCLISTE TOURCOING</v>
          </cell>
          <cell r="H956">
            <v>37679</v>
          </cell>
          <cell r="I956" t="str">
            <v>Adulte Féminin 17/29 ans</v>
          </cell>
          <cell r="J956" t="str">
            <v>2020</v>
          </cell>
          <cell r="K956" t="str">
            <v>05999093660</v>
          </cell>
        </row>
        <row r="957">
          <cell r="B957" t="str">
            <v>SCHERNU CHRISTOPHE</v>
          </cell>
          <cell r="C957">
            <v>43857</v>
          </cell>
          <cell r="D957" t="str">
            <v>1</v>
          </cell>
          <cell r="E957" t="str">
            <v>SCHERNU CHRISTOPHE</v>
          </cell>
          <cell r="F957" t="str">
            <v>M</v>
          </cell>
          <cell r="G957" t="str">
            <v>TEAM SPECIALIZED LILLE</v>
          </cell>
          <cell r="H957">
            <v>26528</v>
          </cell>
          <cell r="I957" t="str">
            <v>Adulte Masculin 40/49 ans</v>
          </cell>
          <cell r="J957" t="str">
            <v>2020</v>
          </cell>
          <cell r="K957" t="str">
            <v>05994063027</v>
          </cell>
        </row>
        <row r="958">
          <cell r="B958" t="str">
            <v>SCHIAVONE VIRGILIO</v>
          </cell>
          <cell r="C958">
            <v>43843</v>
          </cell>
          <cell r="D958" t="str">
            <v>3</v>
          </cell>
          <cell r="E958" t="str">
            <v>SCHIAVONE VIRGILIO</v>
          </cell>
          <cell r="F958" t="str">
            <v>M</v>
          </cell>
          <cell r="G958" t="str">
            <v>TEAM TOMASINA WAMBRECHIES</v>
          </cell>
          <cell r="H958">
            <v>27681</v>
          </cell>
          <cell r="I958" t="str">
            <v>Adulte Masculin 40/49 ans</v>
          </cell>
          <cell r="J958" t="str">
            <v>2020</v>
          </cell>
          <cell r="K958" t="str">
            <v>05999013636</v>
          </cell>
        </row>
        <row r="959">
          <cell r="B959" t="str">
            <v>SCHODZINSKI BERTRAND</v>
          </cell>
          <cell r="C959">
            <v>43857</v>
          </cell>
          <cell r="D959" t="str">
            <v>4-A</v>
          </cell>
          <cell r="E959" t="str">
            <v>SCHODZINSKI BERTRAND</v>
          </cell>
          <cell r="F959" t="str">
            <v>M</v>
          </cell>
          <cell r="G959" t="str">
            <v>HAVELUY CYCLO CLUB</v>
          </cell>
          <cell r="H959">
            <v>24402</v>
          </cell>
          <cell r="I959" t="str">
            <v>Adulte Masculin 50/59 ans</v>
          </cell>
          <cell r="J959" t="str">
            <v>2020</v>
          </cell>
          <cell r="K959" t="str">
            <v>05994063062</v>
          </cell>
        </row>
        <row r="960">
          <cell r="B960" t="str">
            <v>SCOTT MATHIEU</v>
          </cell>
          <cell r="C960">
            <v>43835</v>
          </cell>
          <cell r="D960" t="str">
            <v>2</v>
          </cell>
          <cell r="E960" t="str">
            <v>SCOTT MATHIEU</v>
          </cell>
          <cell r="F960" t="str">
            <v>M</v>
          </cell>
          <cell r="G960" t="str">
            <v>CYCLO CLUB ORCHIES</v>
          </cell>
          <cell r="H960">
            <v>30901</v>
          </cell>
          <cell r="I960" t="str">
            <v>Adulte Masculin 30/39 ans</v>
          </cell>
          <cell r="J960" t="str">
            <v>2020</v>
          </cell>
          <cell r="K960" t="str">
            <v>05999025859</v>
          </cell>
        </row>
        <row r="961">
          <cell r="B961" t="str">
            <v>SCREVE BRUNO</v>
          </cell>
          <cell r="C961">
            <v>43849</v>
          </cell>
          <cell r="D961" t="str">
            <v>4-A</v>
          </cell>
          <cell r="E961" t="str">
            <v>SCREVE BRUNO</v>
          </cell>
          <cell r="F961" t="str">
            <v>M</v>
          </cell>
          <cell r="G961" t="str">
            <v>UNION VELOCIPEDIQUE FOURMISIENNE</v>
          </cell>
          <cell r="H961">
            <v>21731</v>
          </cell>
          <cell r="I961" t="str">
            <v>Adulte Masculin 60 ans et plus</v>
          </cell>
          <cell r="J961" t="str">
            <v>2020</v>
          </cell>
          <cell r="K961" t="str">
            <v>05996224012</v>
          </cell>
        </row>
        <row r="962">
          <cell r="B962" t="str">
            <v>SEEUWS ELIOT</v>
          </cell>
          <cell r="C962">
            <v>43887</v>
          </cell>
          <cell r="D962" t="str">
            <v>JE</v>
          </cell>
          <cell r="E962" t="str">
            <v>SEEUWS ELIOT</v>
          </cell>
          <cell r="F962" t="str">
            <v>M</v>
          </cell>
          <cell r="G962" t="str">
            <v>CERCLE OLYMPIQUE MARCOING</v>
          </cell>
          <cell r="H962">
            <v>38130</v>
          </cell>
          <cell r="I962" t="str">
            <v>Jeune Masculin 15/16 ans</v>
          </cell>
          <cell r="J962" t="str">
            <v>2020</v>
          </cell>
          <cell r="K962" t="str">
            <v>05999011815</v>
          </cell>
        </row>
        <row r="963">
          <cell r="B963" t="str">
            <v>SELWA FRÉDÉRIC</v>
          </cell>
          <cell r="C963">
            <v>43843</v>
          </cell>
          <cell r="D963" t="str">
            <v>3</v>
          </cell>
          <cell r="E963" t="str">
            <v>SELWA FRÉDÉRIC</v>
          </cell>
          <cell r="F963" t="str">
            <v>M</v>
          </cell>
          <cell r="G963" t="str">
            <v>TEAM STYLE FLINES LES MORTAGNE</v>
          </cell>
          <cell r="H963">
            <v>24642</v>
          </cell>
          <cell r="I963" t="str">
            <v>Adulte Masculin 50/59 ans</v>
          </cell>
          <cell r="J963" t="str">
            <v>2020</v>
          </cell>
          <cell r="K963" t="str">
            <v>05994046674</v>
          </cell>
        </row>
        <row r="964">
          <cell r="B964" t="str">
            <v>SEMOULIN JACQUES</v>
          </cell>
          <cell r="C964">
            <v>43834</v>
          </cell>
          <cell r="D964" t="str">
            <v>2</v>
          </cell>
          <cell r="E964" t="str">
            <v>SEMOULIN JACQUES</v>
          </cell>
          <cell r="F964" t="str">
            <v>M</v>
          </cell>
          <cell r="G964" t="str">
            <v>TEAM B.B.L. HERGNIES</v>
          </cell>
          <cell r="H964">
            <v>22245</v>
          </cell>
          <cell r="I964" t="str">
            <v>Adulte Masculin 60 ans et plus</v>
          </cell>
          <cell r="J964" t="str">
            <v>2020</v>
          </cell>
          <cell r="K964" t="str">
            <v>05999099577</v>
          </cell>
        </row>
        <row r="965">
          <cell r="B965" t="str">
            <v>SEMOULIN JOAKIM</v>
          </cell>
          <cell r="C965">
            <v>43834</v>
          </cell>
          <cell r="D965" t="str">
            <v>1</v>
          </cell>
          <cell r="E965" t="str">
            <v>SEMOULIN JOAKIM</v>
          </cell>
          <cell r="F965" t="str">
            <v>M</v>
          </cell>
          <cell r="G965" t="str">
            <v>TEAM B.B.L. HERGNIES</v>
          </cell>
          <cell r="H965">
            <v>32218</v>
          </cell>
          <cell r="I965" t="str">
            <v>Adulte Masculin 30/39 ans</v>
          </cell>
          <cell r="J965" t="str">
            <v>2020</v>
          </cell>
          <cell r="K965" t="str">
            <v>05999099576</v>
          </cell>
        </row>
        <row r="966">
          <cell r="B966" t="str">
            <v>SENECAIL FIRMIN</v>
          </cell>
          <cell r="C966">
            <v>43849</v>
          </cell>
          <cell r="D966" t="str">
            <v>1</v>
          </cell>
          <cell r="E966" t="str">
            <v>SENECAIL FIRMIN</v>
          </cell>
          <cell r="F966" t="str">
            <v>M</v>
          </cell>
          <cell r="G966" t="str">
            <v>UNION VELOCIPEDIQUE FOURMISIENNE</v>
          </cell>
          <cell r="H966">
            <v>37573</v>
          </cell>
          <cell r="I966" t="str">
            <v>Adulte Masculin 17/19 ans</v>
          </cell>
          <cell r="J966" t="str">
            <v>2020</v>
          </cell>
          <cell r="K966" t="str">
            <v>05999025668</v>
          </cell>
        </row>
        <row r="967">
          <cell r="B967" t="str">
            <v>SERANT THIBAUD</v>
          </cell>
          <cell r="C967">
            <v>43849</v>
          </cell>
          <cell r="D967" t="str">
            <v>JE</v>
          </cell>
          <cell r="E967" t="str">
            <v>SERANT THIBAUD</v>
          </cell>
          <cell r="F967" t="str">
            <v>M</v>
          </cell>
          <cell r="G967" t="str">
            <v>UNION VELOCIPEDIQUE FOURMISIENNE</v>
          </cell>
          <cell r="H967">
            <v>39522</v>
          </cell>
          <cell r="I967" t="str">
            <v>Jeune Masculin 11/12 ans</v>
          </cell>
          <cell r="J967" t="str">
            <v>2020</v>
          </cell>
          <cell r="K967" t="str">
            <v>05999026799</v>
          </cell>
        </row>
        <row r="968">
          <cell r="B968" t="str">
            <v>SERE MARC</v>
          </cell>
          <cell r="C968">
            <v>43843</v>
          </cell>
          <cell r="D968" t="str">
            <v>3</v>
          </cell>
          <cell r="E968" t="str">
            <v>SERE MARC</v>
          </cell>
          <cell r="F968" t="str">
            <v>M</v>
          </cell>
          <cell r="G968" t="str">
            <v>CYCLO CLUB WAVRIN</v>
          </cell>
          <cell r="H968">
            <v>25733</v>
          </cell>
          <cell r="I968" t="str">
            <v>Adulte Masculin 50/59 ans</v>
          </cell>
          <cell r="J968" t="str">
            <v>2020</v>
          </cell>
          <cell r="K968" t="str">
            <v>05999092855</v>
          </cell>
        </row>
        <row r="969">
          <cell r="B969" t="str">
            <v>SERRURIER MICHEL</v>
          </cell>
          <cell r="C969">
            <v>43843</v>
          </cell>
          <cell r="D969" t="str">
            <v>4-B</v>
          </cell>
          <cell r="E969" t="str">
            <v>SERRURIER MICHEL</v>
          </cell>
          <cell r="F969" t="str">
            <v>M</v>
          </cell>
          <cell r="G969" t="str">
            <v>UNION SPORTIVE SAINT ANDRE</v>
          </cell>
          <cell r="H969">
            <v>18180</v>
          </cell>
          <cell r="I969" t="str">
            <v>Adulte Masculin 60 ans et plus</v>
          </cell>
          <cell r="J969" t="str">
            <v>2020</v>
          </cell>
          <cell r="K969" t="str">
            <v>05994060567</v>
          </cell>
        </row>
        <row r="970">
          <cell r="B970" t="str">
            <v>SIJNESAEL RÉMI</v>
          </cell>
          <cell r="C970">
            <v>43844</v>
          </cell>
          <cell r="D970" t="str">
            <v>3</v>
          </cell>
          <cell r="E970" t="str">
            <v>SIJNESAEL RÉMI</v>
          </cell>
          <cell r="F970" t="str">
            <v>M</v>
          </cell>
          <cell r="G970" t="str">
            <v>ESPOIR CYCLISTE  WAMBRECHIES MARQUETTE</v>
          </cell>
          <cell r="H970">
            <v>31768</v>
          </cell>
          <cell r="I970" t="str">
            <v>Adulte Masculin 30/39 ans</v>
          </cell>
          <cell r="J970" t="str">
            <v>2020</v>
          </cell>
          <cell r="K970" t="str">
            <v>05996220382</v>
          </cell>
        </row>
        <row r="971">
          <cell r="B971" t="str">
            <v>SIMOENS JEAN-LUC</v>
          </cell>
          <cell r="C971">
            <v>43843</v>
          </cell>
          <cell r="D971" t="str">
            <v>4-B</v>
          </cell>
          <cell r="E971" t="str">
            <v>SIMOENS JEAN-LUC</v>
          </cell>
          <cell r="F971" t="str">
            <v>M</v>
          </cell>
          <cell r="G971" t="str">
            <v>UNION SPORTIVE SAINT ANDRE</v>
          </cell>
          <cell r="H971">
            <v>18690</v>
          </cell>
          <cell r="I971" t="str">
            <v>Adulte Masculin 60 ans et plus</v>
          </cell>
          <cell r="J971" t="str">
            <v>2020</v>
          </cell>
          <cell r="K971" t="str">
            <v>05996215566</v>
          </cell>
        </row>
        <row r="972">
          <cell r="B972" t="str">
            <v>SIX CORENTIN</v>
          </cell>
          <cell r="C972">
            <v>43846</v>
          </cell>
          <cell r="D972" t="str">
            <v>JE</v>
          </cell>
          <cell r="E972" t="str">
            <v>SIX CORENTIN</v>
          </cell>
          <cell r="F972" t="str">
            <v>M</v>
          </cell>
          <cell r="G972" t="str">
            <v>CAMPHIN EN CAREMBAULT CYCLING TEAM</v>
          </cell>
          <cell r="H972">
            <v>38218</v>
          </cell>
          <cell r="I972" t="str">
            <v>Jeune Masculin 15/16 ans</v>
          </cell>
          <cell r="J972" t="str">
            <v>2020</v>
          </cell>
          <cell r="K972" t="str">
            <v>05999023288</v>
          </cell>
        </row>
        <row r="973">
          <cell r="B973" t="str">
            <v>SIX NICOLAS</v>
          </cell>
          <cell r="C973">
            <v>43884</v>
          </cell>
          <cell r="D973" t="str">
            <v>1</v>
          </cell>
          <cell r="E973" t="str">
            <v>SIX NICOLAS</v>
          </cell>
          <cell r="F973" t="str">
            <v>M</v>
          </cell>
          <cell r="G973" t="str">
            <v>CAMPHIN EN CAREMBAULT CYCLING TEAM</v>
          </cell>
          <cell r="H973">
            <v>31146</v>
          </cell>
          <cell r="I973" t="str">
            <v>Adulte Masculin 30/39 ans</v>
          </cell>
          <cell r="J973" t="str">
            <v>2020</v>
          </cell>
          <cell r="K973" t="str">
            <v>05999023291</v>
          </cell>
        </row>
        <row r="974">
          <cell r="B974" t="str">
            <v>SIX SEBASTIEN</v>
          </cell>
          <cell r="C974">
            <v>43843</v>
          </cell>
          <cell r="D974" t="str">
            <v>3</v>
          </cell>
          <cell r="E974" t="str">
            <v>SIX SEBASTIEN</v>
          </cell>
          <cell r="F974" t="str">
            <v>M</v>
          </cell>
          <cell r="G974" t="str">
            <v>LINSELLES CYCLISME</v>
          </cell>
          <cell r="H974">
            <v>27052</v>
          </cell>
          <cell r="I974" t="str">
            <v>Adulte Masculin 40/49 ans</v>
          </cell>
          <cell r="J974" t="str">
            <v>2020</v>
          </cell>
          <cell r="K974" t="str">
            <v>05999092704</v>
          </cell>
        </row>
        <row r="975">
          <cell r="B975" t="str">
            <v>SIZAIRE VINCENT</v>
          </cell>
          <cell r="C975">
            <v>43851</v>
          </cell>
          <cell r="D975" t="str">
            <v>2</v>
          </cell>
          <cell r="E975" t="str">
            <v>SIZAIRE VINCENT</v>
          </cell>
          <cell r="F975" t="str">
            <v>M</v>
          </cell>
          <cell r="G975" t="str">
            <v>NEW TEAM MAULDE</v>
          </cell>
          <cell r="H975">
            <v>30873</v>
          </cell>
          <cell r="I975" t="str">
            <v>Adulte Masculin 30/39 ans</v>
          </cell>
          <cell r="J975" t="str">
            <v>2020</v>
          </cell>
          <cell r="K975" t="str">
            <v>05999024895</v>
          </cell>
        </row>
        <row r="976">
          <cell r="B976" t="str">
            <v>SLAWINSKI REMI</v>
          </cell>
          <cell r="C976">
            <v>43881</v>
          </cell>
          <cell r="D976" t="str">
            <v>1</v>
          </cell>
          <cell r="E976" t="str">
            <v>SLAWINSKI REMI</v>
          </cell>
          <cell r="F976" t="str">
            <v>M</v>
          </cell>
          <cell r="G976" t="str">
            <v>ETOILE CYCLISTE LIEU ST AMAND</v>
          </cell>
          <cell r="H976">
            <v>33656</v>
          </cell>
          <cell r="I976" t="str">
            <v>Adulte Masculin 20/29 ans</v>
          </cell>
          <cell r="J976" t="str">
            <v>2020</v>
          </cell>
          <cell r="K976" t="str">
            <v>05999076590</v>
          </cell>
        </row>
        <row r="977">
          <cell r="B977" t="str">
            <v>SLODECKI VICTOR</v>
          </cell>
          <cell r="C977">
            <v>43834</v>
          </cell>
          <cell r="D977" t="str">
            <v>3</v>
          </cell>
          <cell r="E977" t="str">
            <v>SLODECKI VICTOR</v>
          </cell>
          <cell r="F977" t="str">
            <v>M</v>
          </cell>
          <cell r="G977" t="str">
            <v>RESILIENCE CLUB</v>
          </cell>
          <cell r="H977">
            <v>36634</v>
          </cell>
          <cell r="I977" t="str">
            <v>Adulte Masculin 20/29 ans</v>
          </cell>
          <cell r="J977" t="str">
            <v>2020</v>
          </cell>
          <cell r="K977" t="str">
            <v>05999086462</v>
          </cell>
        </row>
        <row r="978">
          <cell r="B978" t="str">
            <v>SOENEN VIRGINIE</v>
          </cell>
          <cell r="C978">
            <v>43924</v>
          </cell>
          <cell r="D978" t="str">
            <v>3</v>
          </cell>
          <cell r="E978" t="str">
            <v>SOENEN VIRGINIE</v>
          </cell>
          <cell r="F978" t="str">
            <v>F</v>
          </cell>
          <cell r="G978" t="str">
            <v>UNION SPORTIVE VALENCIENNES MARLY</v>
          </cell>
          <cell r="H978">
            <v>31666</v>
          </cell>
          <cell r="I978" t="str">
            <v>Adulte Féminin 30/39 ans</v>
          </cell>
          <cell r="J978" t="str">
            <v>2020</v>
          </cell>
          <cell r="K978" t="str">
            <v>05999123574</v>
          </cell>
        </row>
        <row r="979">
          <cell r="B979" t="str">
            <v>SOILE THIERRY</v>
          </cell>
          <cell r="C979">
            <v>43851</v>
          </cell>
          <cell r="D979" t="str">
            <v>3</v>
          </cell>
          <cell r="E979" t="str">
            <v>SOILE THIERRY</v>
          </cell>
          <cell r="F979" t="str">
            <v>M</v>
          </cell>
          <cell r="G979" t="str">
            <v>TEAM TOMASINA WAMBRECHIES</v>
          </cell>
          <cell r="H979">
            <v>23948</v>
          </cell>
          <cell r="I979" t="str">
            <v>Adulte Masculin 50/59 ans</v>
          </cell>
          <cell r="J979" t="str">
            <v>2020</v>
          </cell>
          <cell r="K979" t="str">
            <v>05999028533</v>
          </cell>
        </row>
        <row r="980">
          <cell r="B980" t="str">
            <v>SORET NATHAN</v>
          </cell>
          <cell r="C980">
            <v>43846</v>
          </cell>
          <cell r="D980" t="str">
            <v>JE</v>
          </cell>
          <cell r="E980" t="str">
            <v>SORET NATHAN</v>
          </cell>
          <cell r="F980" t="str">
            <v>M</v>
          </cell>
          <cell r="G980" t="str">
            <v>CAMPHIN EN CAREMBAULT CYCLING TEAM</v>
          </cell>
          <cell r="H980">
            <v>39344</v>
          </cell>
          <cell r="I980" t="str">
            <v>Jeune Masculin 13/14 ans</v>
          </cell>
          <cell r="J980" t="str">
            <v>2020</v>
          </cell>
          <cell r="K980" t="str">
            <v>05999027273</v>
          </cell>
        </row>
        <row r="981">
          <cell r="B981" t="str">
            <v>SORET PASCAL</v>
          </cell>
          <cell r="C981">
            <v>43884</v>
          </cell>
          <cell r="D981" t="str">
            <v>3</v>
          </cell>
          <cell r="E981" t="str">
            <v>SORET PASCAL</v>
          </cell>
          <cell r="F981" t="str">
            <v>M</v>
          </cell>
          <cell r="G981" t="str">
            <v>CAMPHIN EN CAREMBAULT CYCLING TEAM</v>
          </cell>
          <cell r="H981">
            <v>26772</v>
          </cell>
          <cell r="I981" t="str">
            <v>Adulte Masculin 40/49 ans</v>
          </cell>
          <cell r="J981" t="str">
            <v>2020</v>
          </cell>
          <cell r="K981" t="str">
            <v>05999027272</v>
          </cell>
        </row>
        <row r="982">
          <cell r="B982" t="str">
            <v>SOUQUE LUDIVINE</v>
          </cell>
          <cell r="C982">
            <v>43865</v>
          </cell>
          <cell r="D982" t="str">
            <v>FE</v>
          </cell>
          <cell r="E982" t="str">
            <v>SOUQUE LUDIVINE</v>
          </cell>
          <cell r="F982" t="str">
            <v>F</v>
          </cell>
          <cell r="G982" t="str">
            <v>VELO CLUB SOLESMES</v>
          </cell>
          <cell r="H982">
            <v>37867</v>
          </cell>
          <cell r="I982" t="str">
            <v>Adulte Féminin 17/29 ans</v>
          </cell>
          <cell r="J982" t="str">
            <v>2020</v>
          </cell>
          <cell r="K982" t="str">
            <v>05999114035</v>
          </cell>
        </row>
        <row r="983">
          <cell r="B983" t="str">
            <v>STAMENS ALEXANDRE</v>
          </cell>
          <cell r="C983">
            <v>43843</v>
          </cell>
          <cell r="D983" t="str">
            <v>JE</v>
          </cell>
          <cell r="E983" t="str">
            <v>STAMENS ALEXANDRE</v>
          </cell>
          <cell r="F983" t="str">
            <v>M</v>
          </cell>
          <cell r="G983" t="str">
            <v>VELO CLUB ARMENTIERES</v>
          </cell>
          <cell r="H983">
            <v>38485</v>
          </cell>
          <cell r="I983" t="str">
            <v>Jeune Masculin 15/16 ans</v>
          </cell>
          <cell r="J983" t="str">
            <v>2020</v>
          </cell>
          <cell r="K983" t="str">
            <v>05999021526</v>
          </cell>
        </row>
        <row r="984">
          <cell r="B984" t="str">
            <v>STAQUET AURELIEN</v>
          </cell>
          <cell r="C984">
            <v>43835</v>
          </cell>
          <cell r="D984" t="str">
            <v>4-A</v>
          </cell>
          <cell r="E984" t="str">
            <v>STAQUET AURELIEN</v>
          </cell>
          <cell r="F984" t="str">
            <v>M</v>
          </cell>
          <cell r="G984" t="str">
            <v>SAULZOIR MONTRECOURT CYCLING CLUB</v>
          </cell>
          <cell r="H984">
            <v>34544</v>
          </cell>
          <cell r="I984" t="str">
            <v>Adulte Masculin 20/29 ans</v>
          </cell>
          <cell r="J984" t="str">
            <v>2020</v>
          </cell>
          <cell r="K984" t="str">
            <v>05999090522</v>
          </cell>
        </row>
        <row r="985">
          <cell r="B985" t="str">
            <v>STEURBAUT PIERRE</v>
          </cell>
          <cell r="C985">
            <v>43898</v>
          </cell>
          <cell r="D985" t="str">
            <v>1</v>
          </cell>
          <cell r="E985" t="str">
            <v>STEURBAUT PIERRE</v>
          </cell>
          <cell r="F985" t="str">
            <v>M</v>
          </cell>
          <cell r="G985" t="str">
            <v>UNION VELOCIPEDIQUE FOURMISIENNE</v>
          </cell>
          <cell r="H985">
            <v>35350</v>
          </cell>
          <cell r="I985" t="str">
            <v>Adulte Masculin 20/29 ans</v>
          </cell>
          <cell r="J985" t="str">
            <v>2020</v>
          </cell>
          <cell r="K985" t="str">
            <v>05999118503</v>
          </cell>
        </row>
        <row r="986">
          <cell r="B986" t="str">
            <v>STIEVENART FRÉDÉRIC</v>
          </cell>
          <cell r="C986">
            <v>43840</v>
          </cell>
          <cell r="D986" t="str">
            <v>2</v>
          </cell>
          <cell r="E986" t="str">
            <v>STIEVENART FRÉDÉRIC</v>
          </cell>
          <cell r="F986" t="str">
            <v>M</v>
          </cell>
          <cell r="G986" t="str">
            <v>ETOILE CYCLISTE LIEU ST AMAND</v>
          </cell>
          <cell r="H986">
            <v>26869</v>
          </cell>
          <cell r="I986" t="str">
            <v>Adulte Masculin 40/49 ans</v>
          </cell>
          <cell r="J986" t="str">
            <v>2020</v>
          </cell>
          <cell r="K986" t="str">
            <v>05996225761</v>
          </cell>
        </row>
        <row r="987">
          <cell r="B987" t="str">
            <v>STIEVENART MAXIM</v>
          </cell>
          <cell r="C987">
            <v>43840</v>
          </cell>
          <cell r="D987" t="str">
            <v>2</v>
          </cell>
          <cell r="E987" t="str">
            <v>STIEVENART MAXIM</v>
          </cell>
          <cell r="F987" t="str">
            <v>M</v>
          </cell>
          <cell r="G987" t="str">
            <v>ETOILE CYCLISTE LIEU ST AMAND</v>
          </cell>
          <cell r="H987">
            <v>37646</v>
          </cell>
          <cell r="I987" t="str">
            <v>Adulte Masculin 17/19 ans</v>
          </cell>
          <cell r="J987" t="str">
            <v>2020</v>
          </cell>
          <cell r="K987" t="str">
            <v>05999097896</v>
          </cell>
        </row>
        <row r="988">
          <cell r="B988" t="str">
            <v>STREMEZ THOMAS</v>
          </cell>
          <cell r="C988">
            <v>43871</v>
          </cell>
          <cell r="D988" t="str">
            <v>3</v>
          </cell>
          <cell r="E988" t="str">
            <v>STREMEZ THOMAS</v>
          </cell>
          <cell r="F988" t="str">
            <v>M</v>
          </cell>
          <cell r="G988" t="str">
            <v>TEAM BIKE PRESEAU</v>
          </cell>
          <cell r="H988">
            <v>36687</v>
          </cell>
          <cell r="I988" t="str">
            <v>Adulte Masculin 20/29 ans</v>
          </cell>
          <cell r="J988" t="str">
            <v>2020</v>
          </cell>
          <cell r="K988" t="str">
            <v>05999028522</v>
          </cell>
        </row>
        <row r="989">
          <cell r="B989" t="str">
            <v>SZCZUREK CHRISTOPHE</v>
          </cell>
          <cell r="C989">
            <v>43870</v>
          </cell>
          <cell r="D989" t="str">
            <v>4-A</v>
          </cell>
          <cell r="E989" t="str">
            <v>SZCZUREK CHRISTOPHE</v>
          </cell>
          <cell r="F989" t="str">
            <v>M</v>
          </cell>
          <cell r="G989" t="str">
            <v>FENAIN CYCLO CLUB</v>
          </cell>
          <cell r="H989">
            <v>31847</v>
          </cell>
          <cell r="I989" t="str">
            <v>Adulte Masculin 30/39 ans</v>
          </cell>
          <cell r="J989" t="str">
            <v>2020</v>
          </cell>
          <cell r="K989" t="str">
            <v>05957052816</v>
          </cell>
        </row>
        <row r="990">
          <cell r="B990" t="str">
            <v>SZCZUREK OLIVIER</v>
          </cell>
          <cell r="C990">
            <v>43870</v>
          </cell>
          <cell r="D990" t="str">
            <v>3</v>
          </cell>
          <cell r="E990" t="str">
            <v>SZCZUREK OLIVIER</v>
          </cell>
          <cell r="F990" t="str">
            <v>M</v>
          </cell>
          <cell r="G990" t="str">
            <v>FENAIN CYCLO CLUB</v>
          </cell>
          <cell r="H990">
            <v>32365</v>
          </cell>
          <cell r="I990" t="str">
            <v>Adulte Masculin 30/39 ans</v>
          </cell>
          <cell r="J990" t="str">
            <v>2020</v>
          </cell>
          <cell r="K990" t="str">
            <v>05996225413</v>
          </cell>
        </row>
        <row r="991">
          <cell r="B991" t="str">
            <v>TAISNE CHRISTOPHE</v>
          </cell>
          <cell r="C991">
            <v>43867</v>
          </cell>
          <cell r="D991" t="str">
            <v>2</v>
          </cell>
          <cell r="E991" t="str">
            <v>TAISNE CHRISTOPHE</v>
          </cell>
          <cell r="F991" t="str">
            <v>M</v>
          </cell>
          <cell r="G991" t="str">
            <v>GAZ ELEC CLUB DE DOUAI</v>
          </cell>
          <cell r="H991">
            <v>27463</v>
          </cell>
          <cell r="I991" t="str">
            <v>Adulte Masculin 40/49 ans</v>
          </cell>
          <cell r="J991" t="str">
            <v>2020</v>
          </cell>
          <cell r="K991" t="str">
            <v>05999029185</v>
          </cell>
        </row>
        <row r="992">
          <cell r="B992" t="str">
            <v>TAISNE FABRICE</v>
          </cell>
          <cell r="C992">
            <v>43871</v>
          </cell>
          <cell r="D992" t="str">
            <v>2</v>
          </cell>
          <cell r="E992" t="str">
            <v>TAISNE FABRICE</v>
          </cell>
          <cell r="F992" t="str">
            <v>M</v>
          </cell>
          <cell r="G992" t="str">
            <v>ETOILE CYCLISTE LIEU ST AMAND</v>
          </cell>
          <cell r="H992">
            <v>27155</v>
          </cell>
          <cell r="I992" t="str">
            <v>Adulte Masculin 40/49 ans</v>
          </cell>
          <cell r="J992" t="str">
            <v>2020</v>
          </cell>
          <cell r="K992" t="str">
            <v>05999111171</v>
          </cell>
        </row>
        <row r="993">
          <cell r="B993" t="str">
            <v>TALMASSE VINCENT</v>
          </cell>
          <cell r="C993">
            <v>43885</v>
          </cell>
          <cell r="D993" t="str">
            <v>3</v>
          </cell>
          <cell r="E993" t="str">
            <v>TALMASSE VINCENT</v>
          </cell>
          <cell r="F993" t="str">
            <v>M</v>
          </cell>
          <cell r="G993" t="str">
            <v>VELO CLUB HORNAING</v>
          </cell>
          <cell r="H993">
            <v>26312</v>
          </cell>
          <cell r="I993" t="str">
            <v>Adulte Masculin 40/49 ans</v>
          </cell>
          <cell r="J993" t="str">
            <v>2020</v>
          </cell>
          <cell r="K993" t="str">
            <v>05996222807</v>
          </cell>
        </row>
        <row r="994">
          <cell r="B994" t="str">
            <v>TANNER NICOLAS</v>
          </cell>
          <cell r="C994">
            <v>43866</v>
          </cell>
          <cell r="D994" t="str">
            <v>3</v>
          </cell>
          <cell r="E994" t="str">
            <v>TANNER NICOLAS</v>
          </cell>
          <cell r="F994" t="str">
            <v>M</v>
          </cell>
          <cell r="G994" t="str">
            <v>VELO CLUB SOLESMES</v>
          </cell>
          <cell r="H994">
            <v>36625</v>
          </cell>
          <cell r="I994" t="str">
            <v>Adulte Masculin 20/29 ans</v>
          </cell>
          <cell r="J994" t="str">
            <v>2020</v>
          </cell>
          <cell r="K994" t="str">
            <v>05999111235</v>
          </cell>
        </row>
        <row r="995">
          <cell r="B995" t="str">
            <v>TAQUET ADRIEN</v>
          </cell>
          <cell r="C995">
            <v>43843</v>
          </cell>
          <cell r="D995" t="str">
            <v>3</v>
          </cell>
          <cell r="E995" t="str">
            <v>TAQUET ADRIEN</v>
          </cell>
          <cell r="F995" t="str">
            <v>M</v>
          </cell>
          <cell r="G995" t="str">
            <v>FREE BIKING FAMILY ST AMAND LES EAUX</v>
          </cell>
          <cell r="H995">
            <v>32621</v>
          </cell>
          <cell r="I995" t="str">
            <v>Adulte Masculin 30/39 ans</v>
          </cell>
          <cell r="J995" t="str">
            <v>2020</v>
          </cell>
          <cell r="K995" t="str">
            <v>05999024894</v>
          </cell>
        </row>
        <row r="996">
          <cell r="B996" t="str">
            <v>TAQUET LAURENT</v>
          </cell>
          <cell r="C996">
            <v>43843</v>
          </cell>
          <cell r="D996" t="str">
            <v>4-A</v>
          </cell>
          <cell r="E996" t="str">
            <v>TAQUET LAURENT</v>
          </cell>
          <cell r="F996" t="str">
            <v>M</v>
          </cell>
          <cell r="G996" t="str">
            <v>FREE BIKING FAMILY ST AMAND LES EAUX</v>
          </cell>
          <cell r="H996">
            <v>24869</v>
          </cell>
          <cell r="I996" t="str">
            <v>Adulte Masculin 50/59 ans</v>
          </cell>
          <cell r="J996" t="str">
            <v>2020</v>
          </cell>
          <cell r="K996" t="str">
            <v>05994063043</v>
          </cell>
        </row>
        <row r="997">
          <cell r="B997" t="str">
            <v>TATINCLAUX SEBASTIEN</v>
          </cell>
          <cell r="C997">
            <v>43857</v>
          </cell>
          <cell r="D997" t="str">
            <v>2</v>
          </cell>
          <cell r="E997" t="str">
            <v>TATINCLAUX SEBASTIEN</v>
          </cell>
          <cell r="F997" t="str">
            <v>M</v>
          </cell>
          <cell r="G997" t="str">
            <v>VELO CLUB DE L'ESCAUT ANZIN</v>
          </cell>
          <cell r="H997">
            <v>29630</v>
          </cell>
          <cell r="I997" t="str">
            <v>Adulte Masculin 30/39 ans</v>
          </cell>
          <cell r="J997" t="str">
            <v>2020</v>
          </cell>
          <cell r="K997" t="str">
            <v>05999018003</v>
          </cell>
        </row>
        <row r="998">
          <cell r="B998" t="str">
            <v>TERRANOVA ANTHONY</v>
          </cell>
          <cell r="C998">
            <v>43843</v>
          </cell>
          <cell r="D998" t="str">
            <v>3</v>
          </cell>
          <cell r="E998" t="str">
            <v>TERRANOVA ANTHONY</v>
          </cell>
          <cell r="F998" t="str">
            <v>M</v>
          </cell>
          <cell r="G998" t="str">
            <v>CYCLO CLUB WAVRIN</v>
          </cell>
          <cell r="H998">
            <v>30523</v>
          </cell>
          <cell r="I998" t="str">
            <v>Adulte Masculin 30/39 ans</v>
          </cell>
          <cell r="J998" t="str">
            <v>2020</v>
          </cell>
          <cell r="K998" t="str">
            <v>05999057204</v>
          </cell>
        </row>
        <row r="999">
          <cell r="B999" t="str">
            <v>THEIL MANOA</v>
          </cell>
          <cell r="C999">
            <v>43857</v>
          </cell>
          <cell r="D999" t="str">
            <v>JE</v>
          </cell>
          <cell r="E999" t="str">
            <v>THEIL MANOA</v>
          </cell>
          <cell r="F999" t="str">
            <v>M</v>
          </cell>
          <cell r="G999" t="str">
            <v>TEAM SPECIALIZED LILLE</v>
          </cell>
          <cell r="H999">
            <v>39542</v>
          </cell>
          <cell r="I999" t="str">
            <v>Jeune Masculin 11/12 ans</v>
          </cell>
          <cell r="J999" t="str">
            <v>2020</v>
          </cell>
          <cell r="K999" t="str">
            <v>05999110278</v>
          </cell>
        </row>
        <row r="1000">
          <cell r="B1000" t="str">
            <v>THEIL MICKAEL</v>
          </cell>
          <cell r="C1000">
            <v>43857</v>
          </cell>
          <cell r="D1000" t="str">
            <v>3</v>
          </cell>
          <cell r="E1000" t="str">
            <v>THEIL MICKAEL</v>
          </cell>
          <cell r="F1000" t="str">
            <v>M</v>
          </cell>
          <cell r="G1000" t="str">
            <v>TEAM SPECIALIZED LILLE</v>
          </cell>
          <cell r="H1000">
            <v>28573</v>
          </cell>
          <cell r="I1000" t="str">
            <v>Adulte Masculin 40/49 ans</v>
          </cell>
          <cell r="J1000" t="str">
            <v>2020</v>
          </cell>
          <cell r="K1000" t="str">
            <v>05999097666</v>
          </cell>
        </row>
        <row r="1001">
          <cell r="B1001" t="str">
            <v>THEILLER LOICK</v>
          </cell>
          <cell r="C1001">
            <v>43870</v>
          </cell>
          <cell r="D1001" t="str">
            <v>JE</v>
          </cell>
          <cell r="E1001" t="str">
            <v>THEILLER LOICK</v>
          </cell>
          <cell r="F1001" t="str">
            <v>M</v>
          </cell>
          <cell r="G1001" t="str">
            <v>VELO CLUB DE L'ESCAUT ANZIN</v>
          </cell>
          <cell r="H1001">
            <v>38587</v>
          </cell>
          <cell r="I1001" t="str">
            <v>Jeune Masculin 15/16 ans</v>
          </cell>
          <cell r="J1001" t="str">
            <v>2020</v>
          </cell>
          <cell r="K1001" t="str">
            <v>05999120847</v>
          </cell>
        </row>
        <row r="1002">
          <cell r="B1002" t="str">
            <v>THIBAUT LOUIS</v>
          </cell>
          <cell r="C1002">
            <v>43857</v>
          </cell>
          <cell r="D1002" t="str">
            <v>2</v>
          </cell>
          <cell r="E1002" t="str">
            <v>THIBAUT LOUIS</v>
          </cell>
          <cell r="F1002" t="str">
            <v>M</v>
          </cell>
          <cell r="G1002" t="str">
            <v>UNION SPORTIVE VALENCIENNES MARLY</v>
          </cell>
          <cell r="H1002">
            <v>29183</v>
          </cell>
          <cell r="I1002" t="str">
            <v>Adulte Masculin 40/49 ans</v>
          </cell>
          <cell r="J1002" t="str">
            <v>2020</v>
          </cell>
          <cell r="K1002" t="str">
            <v>05996227229</v>
          </cell>
        </row>
        <row r="1003">
          <cell r="B1003" t="str">
            <v>THIERCELIN CYRIL</v>
          </cell>
          <cell r="C1003">
            <v>43843</v>
          </cell>
          <cell r="D1003" t="str">
            <v>3</v>
          </cell>
          <cell r="E1003" t="str">
            <v>THIERCELIN CYRIL</v>
          </cell>
          <cell r="F1003" t="str">
            <v>M</v>
          </cell>
          <cell r="G1003" t="str">
            <v>UNION SPORTIVE SAINT ANDRE</v>
          </cell>
          <cell r="H1003">
            <v>35895</v>
          </cell>
          <cell r="I1003" t="str">
            <v>Adulte Masculin 20/29 ans</v>
          </cell>
          <cell r="J1003" t="str">
            <v>2020</v>
          </cell>
          <cell r="K1003" t="str">
            <v>05999013630</v>
          </cell>
        </row>
        <row r="1004">
          <cell r="B1004" t="str">
            <v>THIERCELIN PANAIS ANTOINE</v>
          </cell>
          <cell r="C1004">
            <v>43852</v>
          </cell>
          <cell r="D1004" t="str">
            <v>2</v>
          </cell>
          <cell r="E1004" t="str">
            <v>THIERCELIN PANAIS ANTOINE</v>
          </cell>
          <cell r="F1004" t="str">
            <v>M</v>
          </cell>
          <cell r="G1004" t="str">
            <v>UNION SPORTIVE SAINT ANDRE</v>
          </cell>
          <cell r="H1004">
            <v>35356</v>
          </cell>
          <cell r="I1004" t="str">
            <v>Adulte Masculin 20/29 ans</v>
          </cell>
          <cell r="J1004" t="str">
            <v>2020</v>
          </cell>
          <cell r="K1004" t="str">
            <v>05999105715</v>
          </cell>
        </row>
        <row r="1005">
          <cell r="B1005" t="str">
            <v>THOREL MICHAEL</v>
          </cell>
          <cell r="C1005">
            <v>43843</v>
          </cell>
          <cell r="D1005" t="str">
            <v>3</v>
          </cell>
          <cell r="E1005" t="str">
            <v>THOREL MICHAEL</v>
          </cell>
          <cell r="F1005" t="str">
            <v>M</v>
          </cell>
          <cell r="G1005" t="str">
            <v>UNION SPORTIVE SAINT ANDRE</v>
          </cell>
          <cell r="H1005">
            <v>28632</v>
          </cell>
          <cell r="I1005" t="str">
            <v>Adulte Masculin 40/49 ans</v>
          </cell>
          <cell r="J1005" t="str">
            <v>2020</v>
          </cell>
          <cell r="K1005" t="str">
            <v>05999011977</v>
          </cell>
        </row>
        <row r="1006">
          <cell r="B1006" t="str">
            <v>THUET JULIEN</v>
          </cell>
          <cell r="C1006">
            <v>43834</v>
          </cell>
          <cell r="D1006" t="str">
            <v>3</v>
          </cell>
          <cell r="E1006" t="str">
            <v>THUET JULIEN</v>
          </cell>
          <cell r="F1006" t="str">
            <v>M</v>
          </cell>
          <cell r="G1006" t="str">
            <v>TEAM B.B.L. HERGNIES</v>
          </cell>
          <cell r="H1006">
            <v>36960</v>
          </cell>
          <cell r="I1006" t="str">
            <v>Adulte Masculin 17/19 ans</v>
          </cell>
          <cell r="J1006" t="str">
            <v>2020</v>
          </cell>
          <cell r="K1006" t="str">
            <v>05996226239</v>
          </cell>
        </row>
        <row r="1007">
          <cell r="B1007" t="str">
            <v>TIAGO SEBASTIAN</v>
          </cell>
          <cell r="C1007">
            <v>43843</v>
          </cell>
          <cell r="D1007" t="str">
            <v>3</v>
          </cell>
          <cell r="E1007" t="str">
            <v>TIAGO SEBASTIAN</v>
          </cell>
          <cell r="F1007" t="str">
            <v>M</v>
          </cell>
          <cell r="G1007" t="str">
            <v>LINSELLES CYCLISME</v>
          </cell>
          <cell r="H1007">
            <v>31984</v>
          </cell>
          <cell r="I1007" t="str">
            <v>Adulte Masculin 30/39 ans</v>
          </cell>
          <cell r="J1007" t="str">
            <v>2020</v>
          </cell>
          <cell r="K1007" t="str">
            <v>05999111192</v>
          </cell>
        </row>
        <row r="1008">
          <cell r="B1008" t="str">
            <v>TISON CEDRIC</v>
          </cell>
          <cell r="C1008">
            <v>43840</v>
          </cell>
          <cell r="D1008" t="str">
            <v>2</v>
          </cell>
          <cell r="E1008" t="str">
            <v>TISON CEDRIC</v>
          </cell>
          <cell r="F1008" t="str">
            <v>M</v>
          </cell>
          <cell r="G1008" t="str">
            <v>ETOILE CYCLISTE LIEU ST AMAND</v>
          </cell>
          <cell r="H1008">
            <v>32264</v>
          </cell>
          <cell r="I1008" t="str">
            <v>Adulte Masculin 30/39 ans</v>
          </cell>
          <cell r="J1008" t="str">
            <v>2020</v>
          </cell>
          <cell r="K1008" t="str">
            <v>05999069709</v>
          </cell>
        </row>
        <row r="1009">
          <cell r="B1009" t="str">
            <v>TOMASINA CHRISTOPHE</v>
          </cell>
          <cell r="C1009">
            <v>43851</v>
          </cell>
          <cell r="D1009" t="str">
            <v>2</v>
          </cell>
          <cell r="E1009" t="str">
            <v>TOMASINA CHRISTOPHE</v>
          </cell>
          <cell r="F1009" t="str">
            <v>M</v>
          </cell>
          <cell r="G1009" t="str">
            <v>TEAM TOMASINA WAMBRECHIES</v>
          </cell>
          <cell r="H1009">
            <v>24705</v>
          </cell>
          <cell r="I1009" t="str">
            <v>Adulte Masculin 50/59 ans</v>
          </cell>
          <cell r="J1009" t="str">
            <v>2020</v>
          </cell>
          <cell r="K1009" t="str">
            <v>05999013638</v>
          </cell>
        </row>
        <row r="1010">
          <cell r="B1010" t="str">
            <v>TOMASINA TONY</v>
          </cell>
          <cell r="C1010">
            <v>43843</v>
          </cell>
          <cell r="D1010" t="str">
            <v>1</v>
          </cell>
          <cell r="E1010" t="str">
            <v>TOMASINA TONY</v>
          </cell>
          <cell r="F1010" t="str">
            <v>M</v>
          </cell>
          <cell r="G1010" t="str">
            <v>LINSELLES CYCLISME</v>
          </cell>
          <cell r="H1010">
            <v>32700</v>
          </cell>
          <cell r="I1010" t="str">
            <v>Adulte Masculin 30/39 ans</v>
          </cell>
          <cell r="J1010" t="str">
            <v>2020</v>
          </cell>
          <cell r="K1010" t="str">
            <v>05999067326</v>
          </cell>
        </row>
        <row r="1011">
          <cell r="B1011" t="str">
            <v>TOMASZEWSKI NICOLAS</v>
          </cell>
          <cell r="C1011">
            <v>43885</v>
          </cell>
          <cell r="D1011" t="str">
            <v>3</v>
          </cell>
          <cell r="E1011" t="str">
            <v>TOMASZEWSKI NICOLAS</v>
          </cell>
          <cell r="F1011" t="str">
            <v>M</v>
          </cell>
          <cell r="G1011" t="str">
            <v>VELO CLUB HORNAING</v>
          </cell>
          <cell r="H1011">
            <v>32194</v>
          </cell>
          <cell r="I1011" t="str">
            <v>Adulte Masculin 30/39 ans</v>
          </cell>
          <cell r="J1011" t="str">
            <v>2020</v>
          </cell>
          <cell r="K1011" t="str">
            <v>05999068418</v>
          </cell>
        </row>
        <row r="1012">
          <cell r="B1012" t="str">
            <v>TONDELIER DIDIER</v>
          </cell>
          <cell r="C1012">
            <v>43857</v>
          </cell>
          <cell r="D1012" t="str">
            <v>4-A</v>
          </cell>
          <cell r="E1012" t="str">
            <v>TONDELIER DIDIER</v>
          </cell>
          <cell r="F1012" t="str">
            <v>M</v>
          </cell>
          <cell r="G1012" t="str">
            <v>CYCLO CLUB WAVRIN</v>
          </cell>
          <cell r="H1012">
            <v>21166</v>
          </cell>
          <cell r="I1012" t="str">
            <v>Adulte Masculin 60 ans et plus</v>
          </cell>
          <cell r="J1012" t="str">
            <v>2020</v>
          </cell>
          <cell r="K1012" t="str">
            <v>05996215516</v>
          </cell>
        </row>
        <row r="1013">
          <cell r="B1013" t="str">
            <v>TONDELIER LUDOVIC</v>
          </cell>
          <cell r="C1013">
            <v>43870</v>
          </cell>
          <cell r="D1013" t="str">
            <v>2</v>
          </cell>
          <cell r="E1013" t="str">
            <v>TONDELIER LUDOVIC</v>
          </cell>
          <cell r="F1013" t="str">
            <v>M</v>
          </cell>
          <cell r="G1013" t="str">
            <v>CLUB CYCLISTE VERLINGHEM</v>
          </cell>
          <cell r="H1013">
            <v>29524</v>
          </cell>
          <cell r="I1013" t="str">
            <v>Adulte Masculin 40/49 ans</v>
          </cell>
          <cell r="J1013" t="str">
            <v>2020</v>
          </cell>
          <cell r="K1013" t="str">
            <v>05999012173</v>
          </cell>
        </row>
        <row r="1014">
          <cell r="B1014" t="str">
            <v>TORNU JÉRÔME</v>
          </cell>
          <cell r="C1014">
            <v>43843</v>
          </cell>
          <cell r="D1014" t="str">
            <v>3</v>
          </cell>
          <cell r="E1014" t="str">
            <v>TORNU JÉRÔME</v>
          </cell>
          <cell r="F1014" t="str">
            <v>M</v>
          </cell>
          <cell r="G1014" t="str">
            <v>LINSELLES CYCLISME</v>
          </cell>
          <cell r="H1014">
            <v>26151</v>
          </cell>
          <cell r="I1014" t="str">
            <v>Adulte Masculin 40/49 ans</v>
          </cell>
          <cell r="J1014" t="str">
            <v>2020</v>
          </cell>
          <cell r="K1014" t="str">
            <v>05994047353</v>
          </cell>
        </row>
        <row r="1015">
          <cell r="B1015" t="str">
            <v>TOURNEUX ALICE</v>
          </cell>
          <cell r="C1015">
            <v>43843</v>
          </cell>
          <cell r="D1015" t="str">
            <v>JE</v>
          </cell>
          <cell r="E1015" t="str">
            <v>TOURNEUX ALICE</v>
          </cell>
          <cell r="F1015" t="str">
            <v>F</v>
          </cell>
          <cell r="G1015" t="str">
            <v>ENTENTE CYCLISTE DE FONTAINE AU BOIS</v>
          </cell>
          <cell r="H1015">
            <v>40749</v>
          </cell>
          <cell r="I1015" t="str">
            <v>Jeune Féminin 9/10 ans</v>
          </cell>
          <cell r="J1015" t="str">
            <v>2020</v>
          </cell>
          <cell r="K1015" t="str">
            <v>05999085425</v>
          </cell>
        </row>
        <row r="1016">
          <cell r="B1016" t="str">
            <v>TOURNEUX CLARA</v>
          </cell>
          <cell r="C1016">
            <v>43843</v>
          </cell>
          <cell r="D1016" t="str">
            <v>JE</v>
          </cell>
          <cell r="E1016" t="str">
            <v>TOURNEUX CLARA</v>
          </cell>
          <cell r="F1016" t="str">
            <v>F</v>
          </cell>
          <cell r="G1016" t="str">
            <v>ENTENTE CYCLISTE DE FONTAINE AU BOIS</v>
          </cell>
          <cell r="H1016">
            <v>40064</v>
          </cell>
          <cell r="I1016" t="str">
            <v>Jeune Féminin 11/12 ans</v>
          </cell>
          <cell r="J1016" t="str">
            <v>2020</v>
          </cell>
          <cell r="K1016" t="str">
            <v>05999062296</v>
          </cell>
        </row>
        <row r="1017">
          <cell r="B1017" t="str">
            <v>TOURNEUX LOUNA</v>
          </cell>
          <cell r="C1017">
            <v>43843</v>
          </cell>
          <cell r="D1017" t="str">
            <v>JE</v>
          </cell>
          <cell r="E1017" t="str">
            <v>TOURNEUX LOUNA</v>
          </cell>
          <cell r="F1017" t="str">
            <v>F</v>
          </cell>
          <cell r="G1017" t="str">
            <v>ENTENTE CYCLISTE DE FONTAINE AU BOIS</v>
          </cell>
          <cell r="H1017">
            <v>39230</v>
          </cell>
          <cell r="I1017" t="str">
            <v>Jeune Féminin 13/14 ans</v>
          </cell>
          <cell r="J1017" t="str">
            <v>2020</v>
          </cell>
          <cell r="K1017" t="str">
            <v>05999062295</v>
          </cell>
        </row>
        <row r="1018">
          <cell r="B1018" t="str">
            <v>TOURNEUX MICKAEL</v>
          </cell>
          <cell r="C1018">
            <v>43843</v>
          </cell>
          <cell r="D1018" t="str">
            <v>1</v>
          </cell>
          <cell r="E1018" t="str">
            <v>TOURNEUX MICKAEL</v>
          </cell>
          <cell r="F1018" t="str">
            <v>M</v>
          </cell>
          <cell r="G1018" t="str">
            <v>ENTENTE CYCLISTE DE FONTAINE AU BOIS</v>
          </cell>
          <cell r="H1018">
            <v>31390</v>
          </cell>
          <cell r="I1018" t="str">
            <v>Adulte Masculin 30/39 ans</v>
          </cell>
          <cell r="J1018" t="str">
            <v>2020</v>
          </cell>
          <cell r="K1018" t="str">
            <v>05999024147</v>
          </cell>
        </row>
        <row r="1019">
          <cell r="B1019" t="str">
            <v>TOURNON DAMIEN</v>
          </cell>
          <cell r="C1019">
            <v>43873</v>
          </cell>
          <cell r="D1019" t="str">
            <v>3</v>
          </cell>
          <cell r="E1019" t="str">
            <v>TOURNON DAMIEN</v>
          </cell>
          <cell r="F1019" t="str">
            <v>M</v>
          </cell>
          <cell r="G1019" t="str">
            <v>VELO CLUB DE LEWARDE (VCL)</v>
          </cell>
          <cell r="H1019">
            <v>23504</v>
          </cell>
          <cell r="I1019" t="str">
            <v>Adulte Masculin 50/59 ans</v>
          </cell>
          <cell r="J1019" t="str">
            <v>2020</v>
          </cell>
          <cell r="K1019" t="str">
            <v>05957191675</v>
          </cell>
        </row>
        <row r="1020">
          <cell r="B1020" t="str">
            <v>TRIOLO FLORENT</v>
          </cell>
          <cell r="C1020">
            <v>43850</v>
          </cell>
          <cell r="D1020" t="str">
            <v>2</v>
          </cell>
          <cell r="E1020" t="str">
            <v>TRIOLO FLORENT</v>
          </cell>
          <cell r="F1020" t="str">
            <v>M</v>
          </cell>
          <cell r="G1020" t="str">
            <v>VELO CLUB DE L'ESCAUT ANZIN</v>
          </cell>
          <cell r="H1020">
            <v>28243</v>
          </cell>
          <cell r="I1020" t="str">
            <v>Adulte Masculin 40/49 ans</v>
          </cell>
          <cell r="J1020" t="str">
            <v>2020</v>
          </cell>
          <cell r="K1020" t="str">
            <v>05999112479</v>
          </cell>
        </row>
        <row r="1021">
          <cell r="B1021" t="str">
            <v>TURPIN JACQUES</v>
          </cell>
          <cell r="C1021">
            <v>43843</v>
          </cell>
          <cell r="D1021" t="str">
            <v>4-A</v>
          </cell>
          <cell r="E1021" t="str">
            <v>TURPIN JACQUES</v>
          </cell>
          <cell r="F1021" t="str">
            <v>M</v>
          </cell>
          <cell r="G1021" t="str">
            <v>CYCLO CLUB WAVRIN</v>
          </cell>
          <cell r="H1021">
            <v>21685</v>
          </cell>
          <cell r="I1021" t="str">
            <v>Adulte Masculin 60 ans et plus</v>
          </cell>
          <cell r="J1021" t="str">
            <v>2020</v>
          </cell>
          <cell r="K1021" t="str">
            <v>05953098189</v>
          </cell>
        </row>
        <row r="1022">
          <cell r="B1022" t="str">
            <v>URBIN NICOLAS</v>
          </cell>
          <cell r="C1022">
            <v>43834</v>
          </cell>
          <cell r="D1022" t="str">
            <v>2</v>
          </cell>
          <cell r="E1022" t="str">
            <v>URBIN NICOLAS</v>
          </cell>
          <cell r="F1022" t="str">
            <v>M</v>
          </cell>
          <cell r="G1022" t="str">
            <v>TEAM B.B.L. HERGNIES</v>
          </cell>
          <cell r="H1022">
            <v>33786</v>
          </cell>
          <cell r="I1022" t="str">
            <v>Adulte Masculin 20/29 ans</v>
          </cell>
          <cell r="J1022" t="str">
            <v>2020</v>
          </cell>
          <cell r="K1022" t="str">
            <v>05999111440</v>
          </cell>
        </row>
        <row r="1023">
          <cell r="B1023" t="str">
            <v>VAAST JEAN SEBASTIEN</v>
          </cell>
          <cell r="C1023">
            <v>43851</v>
          </cell>
          <cell r="D1023" t="str">
            <v>2</v>
          </cell>
          <cell r="E1023" t="str">
            <v>VAAST JEAN SEBASTIEN</v>
          </cell>
          <cell r="F1023" t="str">
            <v>M</v>
          </cell>
          <cell r="G1023" t="str">
            <v>NEW TEAM MAULDE</v>
          </cell>
          <cell r="H1023">
            <v>29398</v>
          </cell>
          <cell r="I1023" t="str">
            <v>Adulte Masculin 40/49 ans</v>
          </cell>
          <cell r="J1023" t="str">
            <v>2020</v>
          </cell>
          <cell r="K1023" t="str">
            <v>05999028480</v>
          </cell>
        </row>
        <row r="1024">
          <cell r="B1024" t="str">
            <v>VAILLANT ERIC</v>
          </cell>
          <cell r="C1024">
            <v>44020</v>
          </cell>
          <cell r="D1024" t="str">
            <v>3</v>
          </cell>
          <cell r="E1024" t="str">
            <v>VAILLANT ERIC</v>
          </cell>
          <cell r="F1024" t="str">
            <v>M</v>
          </cell>
          <cell r="G1024" t="str">
            <v>T.C.S.P. 59 - FERRIERE LA GRANDE</v>
          </cell>
          <cell r="H1024">
            <v>27845</v>
          </cell>
          <cell r="I1024" t="str">
            <v>Adulte Masculin 40/49 ans</v>
          </cell>
          <cell r="J1024" t="str">
            <v>2020</v>
          </cell>
          <cell r="K1024" t="str">
            <v>05996223019</v>
          </cell>
        </row>
        <row r="1025">
          <cell r="B1025" t="str">
            <v>VAILLANT LOUIS</v>
          </cell>
          <cell r="C1025">
            <v>44008</v>
          </cell>
          <cell r="D1025" t="str">
            <v>JE</v>
          </cell>
          <cell r="E1025" t="str">
            <v>VAILLANT LOUIS</v>
          </cell>
          <cell r="F1025" t="str">
            <v>M</v>
          </cell>
          <cell r="G1025" t="str">
            <v>UNION SPORTIVE VALENCIENNES MARLY</v>
          </cell>
          <cell r="H1025">
            <v>39002</v>
          </cell>
          <cell r="I1025" t="str">
            <v>Jeune Masculin 13/14 ans</v>
          </cell>
          <cell r="J1025" t="str">
            <v>2020</v>
          </cell>
          <cell r="K1025" t="str">
            <v>05999123936</v>
          </cell>
        </row>
        <row r="1026">
          <cell r="B1026" t="str">
            <v>VAILLIERE SÉBASTIEN</v>
          </cell>
          <cell r="C1026">
            <v>43843</v>
          </cell>
          <cell r="D1026" t="str">
            <v>2</v>
          </cell>
          <cell r="E1026" t="str">
            <v>VAILLIERE SÉBASTIEN</v>
          </cell>
          <cell r="F1026" t="str">
            <v>M</v>
          </cell>
          <cell r="G1026" t="str">
            <v>UNION CYCLISTE WATTIGNIES</v>
          </cell>
          <cell r="H1026">
            <v>26810</v>
          </cell>
          <cell r="I1026" t="str">
            <v>Adulte Masculin 40/49 ans</v>
          </cell>
          <cell r="J1026" t="str">
            <v>2020</v>
          </cell>
          <cell r="K1026" t="str">
            <v>05996214968</v>
          </cell>
        </row>
        <row r="1027">
          <cell r="B1027" t="str">
            <v>VALANSOMME OCEANE</v>
          </cell>
          <cell r="C1027">
            <v>43843</v>
          </cell>
          <cell r="D1027" t="str">
            <v>FE</v>
          </cell>
          <cell r="E1027" t="str">
            <v>VALANSOMME OCEANE</v>
          </cell>
          <cell r="F1027" t="str">
            <v>F</v>
          </cell>
          <cell r="G1027" t="str">
            <v>ETOILE CYCLISTE FEIGNIES</v>
          </cell>
          <cell r="H1027">
            <v>37387</v>
          </cell>
          <cell r="I1027" t="str">
            <v>Adulte Féminin 17/29 ans</v>
          </cell>
          <cell r="J1027" t="str">
            <v>2020</v>
          </cell>
          <cell r="K1027" t="str">
            <v>05999030673</v>
          </cell>
        </row>
        <row r="1028">
          <cell r="B1028" t="str">
            <v>VALKENAERE NICOLAS</v>
          </cell>
          <cell r="C1028">
            <v>43837</v>
          </cell>
          <cell r="D1028" t="str">
            <v>3</v>
          </cell>
          <cell r="E1028" t="str">
            <v>VALKENAERE NICOLAS</v>
          </cell>
          <cell r="F1028" t="str">
            <v>M</v>
          </cell>
          <cell r="G1028" t="str">
            <v>TEAM LABIERE BAILLEUL</v>
          </cell>
          <cell r="H1028">
            <v>27464</v>
          </cell>
          <cell r="I1028" t="str">
            <v>Adulte Masculin 40/49 ans</v>
          </cell>
          <cell r="J1028" t="str">
            <v>2020</v>
          </cell>
          <cell r="K1028" t="str">
            <v>05999063433</v>
          </cell>
        </row>
        <row r="1029">
          <cell r="B1029" t="str">
            <v>VALLETTE NICOLAS</v>
          </cell>
          <cell r="C1029">
            <v>43857</v>
          </cell>
          <cell r="D1029" t="str">
            <v>4-A</v>
          </cell>
          <cell r="E1029" t="str">
            <v>VALLETTE NICOLAS</v>
          </cell>
          <cell r="F1029" t="str">
            <v>M</v>
          </cell>
          <cell r="G1029" t="str">
            <v>HAVELUY CYCLO CLUB</v>
          </cell>
          <cell r="H1029">
            <v>31647</v>
          </cell>
          <cell r="I1029" t="str">
            <v>Adulte Masculin 30/39 ans</v>
          </cell>
          <cell r="J1029" t="str">
            <v>2020</v>
          </cell>
          <cell r="K1029" t="str">
            <v>05999066736</v>
          </cell>
        </row>
        <row r="1030">
          <cell r="B1030" t="str">
            <v>VAN GEENBERGHE THIERRY</v>
          </cell>
          <cell r="C1030">
            <v>43843</v>
          </cell>
          <cell r="D1030" t="str">
            <v>3</v>
          </cell>
          <cell r="E1030" t="str">
            <v>VAN GEENBERGHE THIERRY</v>
          </cell>
          <cell r="F1030" t="str">
            <v>M</v>
          </cell>
          <cell r="G1030" t="str">
            <v>LINSELLES CYCLISME</v>
          </cell>
          <cell r="H1030">
            <v>27611</v>
          </cell>
          <cell r="I1030" t="str">
            <v>Adulte Masculin 40/49 ans</v>
          </cell>
          <cell r="J1030" t="str">
            <v>2020</v>
          </cell>
          <cell r="K1030" t="str">
            <v>05999112675</v>
          </cell>
        </row>
        <row r="1031">
          <cell r="B1031" t="str">
            <v>VAN GORP JULIEN</v>
          </cell>
          <cell r="C1031">
            <v>43843</v>
          </cell>
          <cell r="D1031" t="str">
            <v>3</v>
          </cell>
          <cell r="E1031" t="str">
            <v>VAN GORP JULIEN</v>
          </cell>
          <cell r="F1031" t="str">
            <v>M</v>
          </cell>
          <cell r="G1031" t="str">
            <v>LINSELLES CYCLISME</v>
          </cell>
          <cell r="H1031">
            <v>32000</v>
          </cell>
          <cell r="I1031" t="str">
            <v>Adulte Masculin 30/39 ans</v>
          </cell>
          <cell r="J1031" t="str">
            <v>2020</v>
          </cell>
          <cell r="K1031" t="str">
            <v>05999111193</v>
          </cell>
        </row>
        <row r="1032">
          <cell r="B1032" t="str">
            <v>VAN MUYLEN MAXIME</v>
          </cell>
          <cell r="C1032">
            <v>43843</v>
          </cell>
          <cell r="D1032" t="str">
            <v>3</v>
          </cell>
          <cell r="E1032" t="str">
            <v>VAN MUYLEN MAXIME</v>
          </cell>
          <cell r="F1032" t="str">
            <v>M</v>
          </cell>
          <cell r="G1032" t="str">
            <v>VELO CLUB DE L'ESCAUT ANZIN</v>
          </cell>
          <cell r="H1032">
            <v>38123</v>
          </cell>
          <cell r="I1032" t="str">
            <v>Adulte Masculin 17/19 ans</v>
          </cell>
          <cell r="J1032" t="str">
            <v>2020</v>
          </cell>
          <cell r="K1032" t="str">
            <v>05999052627</v>
          </cell>
        </row>
        <row r="1033">
          <cell r="B1033" t="str">
            <v>VAN WISSEN ANAICK</v>
          </cell>
          <cell r="C1033">
            <v>43884</v>
          </cell>
          <cell r="D1033" t="str">
            <v>2</v>
          </cell>
          <cell r="E1033" t="str">
            <v>VAN WISSEN ANAICK</v>
          </cell>
          <cell r="F1033" t="str">
            <v>M</v>
          </cell>
          <cell r="G1033" t="str">
            <v>CAMPHIN EN CAREMBAULT CYCLING TEAM</v>
          </cell>
          <cell r="H1033">
            <v>37633</v>
          </cell>
          <cell r="I1033" t="str">
            <v>Adulte Masculin 17/19 ans</v>
          </cell>
          <cell r="J1033" t="str">
            <v>2020</v>
          </cell>
          <cell r="K1033" t="str">
            <v>05999091117</v>
          </cell>
        </row>
        <row r="1034">
          <cell r="B1034" t="str">
            <v>VAN-FRIEL MAXIME</v>
          </cell>
          <cell r="C1034">
            <v>43846</v>
          </cell>
          <cell r="D1034" t="str">
            <v>JE</v>
          </cell>
          <cell r="E1034" t="str">
            <v>VAN-FRIEL MAXIME</v>
          </cell>
          <cell r="F1034" t="str">
            <v>M</v>
          </cell>
          <cell r="G1034" t="str">
            <v>UNION VELOCIPEDIQUE FOURMISIENNE</v>
          </cell>
          <cell r="H1034">
            <v>39681</v>
          </cell>
          <cell r="I1034" t="str">
            <v>Jeune Masculin 11/12 ans</v>
          </cell>
          <cell r="J1034" t="str">
            <v>2020</v>
          </cell>
          <cell r="K1034" t="str">
            <v>05999119879</v>
          </cell>
        </row>
        <row r="1035">
          <cell r="B1035" t="str">
            <v>VAN-FRIEL THOMAS</v>
          </cell>
          <cell r="C1035">
            <v>43846</v>
          </cell>
          <cell r="D1035" t="str">
            <v>JE</v>
          </cell>
          <cell r="E1035" t="str">
            <v>VAN-FRIEL THOMAS</v>
          </cell>
          <cell r="F1035" t="str">
            <v>M</v>
          </cell>
          <cell r="G1035" t="str">
            <v>UNION VELOCIPEDIQUE FOURMISIENNE</v>
          </cell>
          <cell r="H1035">
            <v>41139</v>
          </cell>
          <cell r="I1035" t="str">
            <v>Jeune Masculin 7/8 ans</v>
          </cell>
          <cell r="J1035" t="str">
            <v>2020</v>
          </cell>
          <cell r="K1035" t="str">
            <v>05999119880</v>
          </cell>
        </row>
        <row r="1036">
          <cell r="B1036" t="str">
            <v>VANACKER GEOFFREY</v>
          </cell>
          <cell r="C1036">
            <v>43884</v>
          </cell>
          <cell r="D1036" t="str">
            <v>2</v>
          </cell>
          <cell r="E1036" t="str">
            <v>VANACKER GEOFFREY</v>
          </cell>
          <cell r="F1036" t="str">
            <v>M</v>
          </cell>
          <cell r="G1036" t="str">
            <v>TEAM CYCLISTE BERMERAIN</v>
          </cell>
          <cell r="H1036">
            <v>29533</v>
          </cell>
          <cell r="I1036" t="str">
            <v>Adulte Masculin 40/49 ans</v>
          </cell>
          <cell r="J1036" t="str">
            <v>2020</v>
          </cell>
          <cell r="K1036" t="str">
            <v>05999016211</v>
          </cell>
        </row>
        <row r="1037">
          <cell r="B1037" t="str">
            <v>VANACKER NOAH</v>
          </cell>
          <cell r="C1037">
            <v>43846</v>
          </cell>
          <cell r="D1037" t="str">
            <v>JE</v>
          </cell>
          <cell r="E1037" t="str">
            <v>VANACKER NOAH</v>
          </cell>
          <cell r="F1037" t="str">
            <v>M</v>
          </cell>
          <cell r="G1037" t="str">
            <v>ETOILE CYCLISTE TOURCOING</v>
          </cell>
          <cell r="H1037">
            <v>38532</v>
          </cell>
          <cell r="I1037" t="str">
            <v>Jeune Masculin 15/16 ans</v>
          </cell>
          <cell r="J1037" t="str">
            <v>2020</v>
          </cell>
          <cell r="K1037" t="str">
            <v>05999070923</v>
          </cell>
        </row>
        <row r="1038">
          <cell r="B1038" t="str">
            <v>VANACKER SANDRINE</v>
          </cell>
          <cell r="C1038">
            <v>43851</v>
          </cell>
          <cell r="D1038" t="str">
            <v>FE</v>
          </cell>
          <cell r="E1038" t="str">
            <v>VANACKER SANDRINE</v>
          </cell>
          <cell r="F1038" t="str">
            <v>F</v>
          </cell>
          <cell r="G1038" t="str">
            <v>ETOILE CYCLISTE TOURCOING</v>
          </cell>
          <cell r="H1038">
            <v>29019</v>
          </cell>
          <cell r="I1038" t="str">
            <v>Adulte Féminin 40 ans et plus</v>
          </cell>
          <cell r="J1038" t="str">
            <v>2020</v>
          </cell>
          <cell r="K1038" t="str">
            <v>05999070922</v>
          </cell>
        </row>
        <row r="1039">
          <cell r="B1039" t="str">
            <v>VANACKER THEO</v>
          </cell>
          <cell r="C1039">
            <v>43851</v>
          </cell>
          <cell r="D1039" t="str">
            <v>2</v>
          </cell>
          <cell r="E1039" t="str">
            <v>VANACKER THEO</v>
          </cell>
          <cell r="F1039" t="str">
            <v>M</v>
          </cell>
          <cell r="G1039" t="str">
            <v>ETOILE CYCLISTE TOURCOING</v>
          </cell>
          <cell r="H1039">
            <v>37526</v>
          </cell>
          <cell r="I1039" t="str">
            <v>Adulte Masculin 17/19 ans</v>
          </cell>
          <cell r="J1039" t="str">
            <v>2020</v>
          </cell>
          <cell r="K1039" t="str">
            <v>05999066600</v>
          </cell>
        </row>
        <row r="1040">
          <cell r="B1040" t="str">
            <v>VANAUBERG EDDY</v>
          </cell>
          <cell r="C1040">
            <v>43834</v>
          </cell>
          <cell r="D1040" t="str">
            <v>2</v>
          </cell>
          <cell r="E1040" t="str">
            <v>VANAUBERG EDDY</v>
          </cell>
          <cell r="F1040" t="str">
            <v>M</v>
          </cell>
          <cell r="G1040" t="str">
            <v>TEAM B.B.L. HERGNIES</v>
          </cell>
          <cell r="H1040">
            <v>26521</v>
          </cell>
          <cell r="I1040" t="str">
            <v>Adulte Masculin 40/49 ans</v>
          </cell>
          <cell r="J1040" t="str">
            <v>2020</v>
          </cell>
          <cell r="K1040" t="str">
            <v>05996215975</v>
          </cell>
        </row>
        <row r="1041">
          <cell r="B1041" t="str">
            <v>VANAUBERG GAETAN</v>
          </cell>
          <cell r="C1041">
            <v>43834</v>
          </cell>
          <cell r="D1041" t="str">
            <v>2</v>
          </cell>
          <cell r="E1041" t="str">
            <v>VANAUBERG GAETAN</v>
          </cell>
          <cell r="F1041" t="str">
            <v>M</v>
          </cell>
          <cell r="G1041" t="str">
            <v>TEAM B.B.L. HERGNIES</v>
          </cell>
          <cell r="H1041">
            <v>28986</v>
          </cell>
          <cell r="I1041" t="str">
            <v>Adulte Masculin 40/49 ans</v>
          </cell>
          <cell r="J1041" t="str">
            <v>2020</v>
          </cell>
          <cell r="K1041" t="str">
            <v>05999066563</v>
          </cell>
        </row>
        <row r="1042">
          <cell r="B1042" t="str">
            <v>VANAUBERG HERVE</v>
          </cell>
          <cell r="C1042">
            <v>43834</v>
          </cell>
          <cell r="D1042" t="str">
            <v>4-A</v>
          </cell>
          <cell r="E1042" t="str">
            <v>VANAUBERG HERVE</v>
          </cell>
          <cell r="F1042" t="str">
            <v>M</v>
          </cell>
          <cell r="G1042" t="str">
            <v>TEAM B.B.L. HERGNIES</v>
          </cell>
          <cell r="H1042">
            <v>24242</v>
          </cell>
          <cell r="I1042" t="str">
            <v>Adulte Masculin 50/59 ans</v>
          </cell>
          <cell r="J1042" t="str">
            <v>2020</v>
          </cell>
          <cell r="K1042" t="str">
            <v>05994059691</v>
          </cell>
        </row>
        <row r="1043">
          <cell r="B1043" t="str">
            <v>VANBESIEN MARTIN</v>
          </cell>
          <cell r="C1043">
            <v>43857</v>
          </cell>
          <cell r="D1043" t="str">
            <v>3</v>
          </cell>
          <cell r="E1043" t="str">
            <v>VANBESIEN MARTIN</v>
          </cell>
          <cell r="F1043" t="str">
            <v>M</v>
          </cell>
          <cell r="G1043" t="str">
            <v>ENTENTE SPORTIVE ENFANTS DE GAYANT (ESEG) DOUAI</v>
          </cell>
          <cell r="H1043">
            <v>34523</v>
          </cell>
          <cell r="I1043" t="str">
            <v>Adulte Masculin 20/29 ans</v>
          </cell>
          <cell r="J1043" t="str">
            <v>2020</v>
          </cell>
          <cell r="K1043" t="str">
            <v>05999111643</v>
          </cell>
        </row>
        <row r="1044">
          <cell r="B1044" t="str">
            <v>VANDAMME ANTHONY</v>
          </cell>
          <cell r="C1044">
            <v>43866</v>
          </cell>
          <cell r="D1044" t="str">
            <v>2</v>
          </cell>
          <cell r="E1044" t="str">
            <v>VANDAMME ANTHONY</v>
          </cell>
          <cell r="F1044" t="str">
            <v>M</v>
          </cell>
          <cell r="G1044" t="str">
            <v>UNION CYCLISTE WATTIGNIES</v>
          </cell>
          <cell r="H1044">
            <v>32361</v>
          </cell>
          <cell r="I1044" t="str">
            <v>Adulte Masculin 30/39 ans</v>
          </cell>
          <cell r="J1044" t="str">
            <v>2020</v>
          </cell>
          <cell r="K1044" t="str">
            <v>05999107711</v>
          </cell>
        </row>
        <row r="1045">
          <cell r="B1045" t="str">
            <v>VANDENBOSSCHE PASCAL</v>
          </cell>
          <cell r="C1045">
            <v>43866</v>
          </cell>
          <cell r="D1045" t="str">
            <v>4-A</v>
          </cell>
          <cell r="E1045" t="str">
            <v>VANDENBOSSCHE PASCAL</v>
          </cell>
          <cell r="F1045" t="str">
            <v>M</v>
          </cell>
          <cell r="G1045" t="str">
            <v>UNION CYCLISTE WATTIGNIES</v>
          </cell>
          <cell r="H1045">
            <v>21562</v>
          </cell>
          <cell r="I1045" t="str">
            <v>Adulte Masculin 60 ans et plus</v>
          </cell>
          <cell r="J1045" t="str">
            <v>2020</v>
          </cell>
          <cell r="K1045" t="str">
            <v>05963119669</v>
          </cell>
        </row>
        <row r="1046">
          <cell r="B1046" t="str">
            <v>VANDENBROUCKE FREDDY</v>
          </cell>
          <cell r="C1046">
            <v>43835</v>
          </cell>
          <cell r="D1046" t="str">
            <v>2</v>
          </cell>
          <cell r="E1046" t="str">
            <v>VANDENBROUCKE FREDDY</v>
          </cell>
          <cell r="F1046" t="str">
            <v>M</v>
          </cell>
          <cell r="G1046" t="str">
            <v>CYCLO CLUB ORCHIES</v>
          </cell>
          <cell r="H1046">
            <v>26857</v>
          </cell>
          <cell r="I1046" t="str">
            <v>Adulte Masculin 40/49 ans</v>
          </cell>
          <cell r="J1046" t="str">
            <v>2020</v>
          </cell>
          <cell r="K1046" t="str">
            <v>05999028716</v>
          </cell>
        </row>
        <row r="1047">
          <cell r="B1047" t="str">
            <v>VANDENBULCKE JULES</v>
          </cell>
          <cell r="C1047">
            <v>43845</v>
          </cell>
          <cell r="D1047" t="str">
            <v>JE</v>
          </cell>
          <cell r="E1047" t="str">
            <v>VANDENBULCKE JULES</v>
          </cell>
          <cell r="F1047" t="str">
            <v>M</v>
          </cell>
          <cell r="G1047" t="str">
            <v>VELO CLUB UNION HALLUIN</v>
          </cell>
          <cell r="H1047">
            <v>40325</v>
          </cell>
          <cell r="I1047" t="str">
            <v>Jeune Masculin 9/10 ans</v>
          </cell>
          <cell r="J1047" t="str">
            <v>2020</v>
          </cell>
          <cell r="K1047" t="str">
            <v>05999114026</v>
          </cell>
        </row>
        <row r="1048">
          <cell r="B1048" t="str">
            <v>VANDENBUSSCHE MAXIME</v>
          </cell>
          <cell r="C1048">
            <v>43851</v>
          </cell>
          <cell r="D1048" t="str">
            <v>2</v>
          </cell>
          <cell r="E1048" t="str">
            <v>VANDENBUSSCHE MAXIME</v>
          </cell>
          <cell r="F1048" t="str">
            <v>M</v>
          </cell>
          <cell r="G1048" t="str">
            <v>ETOILE CYCLISTE TOURCOING</v>
          </cell>
          <cell r="H1048">
            <v>32634</v>
          </cell>
          <cell r="I1048" t="str">
            <v>Adulte Masculin 30/39 ans</v>
          </cell>
          <cell r="J1048" t="str">
            <v>2020</v>
          </cell>
          <cell r="K1048" t="str">
            <v>05999073880</v>
          </cell>
        </row>
        <row r="1049">
          <cell r="B1049" t="str">
            <v>VANDENDORPE JACKY</v>
          </cell>
          <cell r="C1049">
            <v>43844</v>
          </cell>
          <cell r="D1049" t="str">
            <v>4-A</v>
          </cell>
          <cell r="E1049" t="str">
            <v>VANDENDORPE JACKY</v>
          </cell>
          <cell r="F1049" t="str">
            <v>M</v>
          </cell>
          <cell r="G1049" t="str">
            <v>ESPOIR CYCLISTE  WAMBRECHIES MARQUETTE</v>
          </cell>
          <cell r="H1049">
            <v>21321</v>
          </cell>
          <cell r="I1049" t="str">
            <v>Adulte Masculin 60 ans et plus</v>
          </cell>
          <cell r="J1049" t="str">
            <v>2020</v>
          </cell>
          <cell r="K1049" t="str">
            <v>05999012083</v>
          </cell>
        </row>
        <row r="1050">
          <cell r="B1050" t="str">
            <v>VANDERHAEGEN MAEL</v>
          </cell>
          <cell r="C1050">
            <v>43834</v>
          </cell>
          <cell r="D1050" t="str">
            <v>JE</v>
          </cell>
          <cell r="E1050" t="str">
            <v>VANDERHAEGEN MAEL</v>
          </cell>
          <cell r="F1050" t="str">
            <v>M</v>
          </cell>
          <cell r="G1050" t="str">
            <v>ASSOCIATION CYCLISTE D'ETROEUNGT</v>
          </cell>
          <cell r="H1050">
            <v>38429</v>
          </cell>
          <cell r="I1050" t="str">
            <v>Jeune Masculin 15/16 ans</v>
          </cell>
          <cell r="J1050" t="str">
            <v>2020</v>
          </cell>
          <cell r="K1050" t="str">
            <v>05999111389</v>
          </cell>
        </row>
        <row r="1051">
          <cell r="B1051" t="str">
            <v>VANDERHAEGEN REGIS</v>
          </cell>
          <cell r="C1051">
            <v>43834</v>
          </cell>
          <cell r="D1051" t="str">
            <v>1</v>
          </cell>
          <cell r="E1051" t="str">
            <v>VANDERHAEGEN REGIS</v>
          </cell>
          <cell r="F1051" t="str">
            <v>M</v>
          </cell>
          <cell r="G1051" t="str">
            <v>ASSOCIATION CYCLISTE D'ETROEUNGT</v>
          </cell>
          <cell r="H1051">
            <v>28000</v>
          </cell>
          <cell r="I1051" t="str">
            <v>Adulte Masculin 40/49 ans</v>
          </cell>
          <cell r="J1051" t="str">
            <v>2020</v>
          </cell>
          <cell r="K1051" t="str">
            <v>05999097894</v>
          </cell>
        </row>
        <row r="1052">
          <cell r="B1052" t="str">
            <v>VANDERMEERCH GREGORY</v>
          </cell>
          <cell r="C1052">
            <v>43851</v>
          </cell>
          <cell r="D1052" t="str">
            <v>2</v>
          </cell>
          <cell r="E1052" t="str">
            <v>VANDERMEERCH GREGORY</v>
          </cell>
          <cell r="F1052" t="str">
            <v>M</v>
          </cell>
          <cell r="G1052" t="str">
            <v>VELO CLUB UNION HALLUIN</v>
          </cell>
          <cell r="H1052">
            <v>29543</v>
          </cell>
          <cell r="I1052" t="str">
            <v>Adulte Masculin 40/49 ans</v>
          </cell>
          <cell r="J1052" t="str">
            <v>2020</v>
          </cell>
          <cell r="K1052" t="str">
            <v>05999114021</v>
          </cell>
        </row>
        <row r="1053">
          <cell r="B1053" t="str">
            <v>VANDERMEERSCH EVA</v>
          </cell>
          <cell r="C1053">
            <v>43845</v>
          </cell>
          <cell r="D1053" t="str">
            <v>JE</v>
          </cell>
          <cell r="E1053" t="str">
            <v>VANDERMEERSCH EVA</v>
          </cell>
          <cell r="F1053" t="str">
            <v>F</v>
          </cell>
          <cell r="G1053" t="str">
            <v>VELO CLUB UNION HALLUIN</v>
          </cell>
          <cell r="H1053">
            <v>38974</v>
          </cell>
          <cell r="I1053" t="str">
            <v>Jeune Féminin 13/14 ans</v>
          </cell>
          <cell r="J1053" t="str">
            <v>2020</v>
          </cell>
          <cell r="K1053" t="str">
            <v>05999114024</v>
          </cell>
        </row>
        <row r="1054">
          <cell r="B1054" t="str">
            <v>VANDERMERSCH NOLAN</v>
          </cell>
          <cell r="C1054">
            <v>43845</v>
          </cell>
          <cell r="D1054" t="str">
            <v>JE</v>
          </cell>
          <cell r="E1054" t="str">
            <v>VANDERMERSCH NOLAN</v>
          </cell>
          <cell r="F1054" t="str">
            <v>M</v>
          </cell>
          <cell r="G1054" t="str">
            <v>VELO CLUB UNION HALLUIN</v>
          </cell>
          <cell r="H1054">
            <v>40122</v>
          </cell>
          <cell r="I1054" t="str">
            <v>Jeune Masculin 11/12 ans</v>
          </cell>
          <cell r="J1054" t="str">
            <v>2020</v>
          </cell>
          <cell r="K1054" t="str">
            <v>05999109574</v>
          </cell>
        </row>
        <row r="1055">
          <cell r="B1055" t="str">
            <v>VANDERMOSTEN CHARLES</v>
          </cell>
          <cell r="C1055">
            <v>43857</v>
          </cell>
          <cell r="D1055" t="str">
            <v>4-A</v>
          </cell>
          <cell r="E1055" t="str">
            <v>VANDERMOSTEN CHARLES</v>
          </cell>
          <cell r="F1055" t="str">
            <v>M</v>
          </cell>
          <cell r="G1055" t="str">
            <v>UNION SPORTIVE VALENCIENNES MARLY</v>
          </cell>
          <cell r="H1055">
            <v>20793</v>
          </cell>
          <cell r="I1055" t="str">
            <v>Adulte Masculin 60 ans et plus</v>
          </cell>
          <cell r="J1055" t="str">
            <v>2020</v>
          </cell>
          <cell r="K1055" t="str">
            <v>05999012939</v>
          </cell>
        </row>
        <row r="1056">
          <cell r="B1056" t="str">
            <v>VANDESOMPEL PASCAL</v>
          </cell>
          <cell r="C1056">
            <v>43834</v>
          </cell>
          <cell r="D1056" t="str">
            <v>2</v>
          </cell>
          <cell r="E1056" t="str">
            <v>VANDESOMPEL PASCAL</v>
          </cell>
          <cell r="F1056" t="str">
            <v>M</v>
          </cell>
          <cell r="G1056" t="str">
            <v>LA PEDALE MADELEINOISE</v>
          </cell>
          <cell r="H1056">
            <v>28925</v>
          </cell>
          <cell r="I1056" t="str">
            <v>Adulte Masculin 40/49 ans</v>
          </cell>
          <cell r="J1056" t="str">
            <v>2020</v>
          </cell>
          <cell r="K1056" t="str">
            <v>05994047487</v>
          </cell>
        </row>
        <row r="1057">
          <cell r="B1057" t="str">
            <v>VANDREPOTTE EMERICK</v>
          </cell>
          <cell r="C1057">
            <v>43840</v>
          </cell>
          <cell r="D1057" t="str">
            <v>3</v>
          </cell>
          <cell r="E1057" t="str">
            <v>VANDREPOTTE EMERICK</v>
          </cell>
          <cell r="F1057" t="str">
            <v>M</v>
          </cell>
          <cell r="G1057" t="str">
            <v>CYCLOS RANDONNEURS LA BASSEE</v>
          </cell>
          <cell r="H1057">
            <v>34754</v>
          </cell>
          <cell r="I1057" t="str">
            <v>Adulte Masculin 20/29 ans</v>
          </cell>
          <cell r="J1057" t="str">
            <v>2020</v>
          </cell>
          <cell r="K1057" t="str">
            <v>05999023278</v>
          </cell>
        </row>
        <row r="1058">
          <cell r="B1058" t="str">
            <v>VANONE FRANCK</v>
          </cell>
          <cell r="C1058">
            <v>43834</v>
          </cell>
          <cell r="D1058" t="str">
            <v>2</v>
          </cell>
          <cell r="E1058" t="str">
            <v>VANONE FRANCK</v>
          </cell>
          <cell r="F1058" t="str">
            <v>M</v>
          </cell>
          <cell r="G1058" t="str">
            <v>LA PEDALE MADELEINOISE</v>
          </cell>
          <cell r="H1058">
            <v>30900</v>
          </cell>
          <cell r="I1058" t="str">
            <v>Adulte Masculin 30/39 ans</v>
          </cell>
          <cell r="J1058" t="str">
            <v>2020</v>
          </cell>
          <cell r="K1058" t="str">
            <v>05996223430</v>
          </cell>
        </row>
        <row r="1059">
          <cell r="B1059" t="str">
            <v>VANWYNBERGHE SAMUEL</v>
          </cell>
          <cell r="C1059">
            <v>43843</v>
          </cell>
          <cell r="D1059" t="str">
            <v>2</v>
          </cell>
          <cell r="E1059" t="str">
            <v>VANWYNBERGHE SAMUEL</v>
          </cell>
          <cell r="F1059" t="str">
            <v>M</v>
          </cell>
          <cell r="G1059" t="str">
            <v>TEAM TOMASINA WAMBRECHIES</v>
          </cell>
          <cell r="H1059">
            <v>28152</v>
          </cell>
          <cell r="I1059" t="str">
            <v>Adulte Masculin 40/49 ans</v>
          </cell>
          <cell r="J1059" t="str">
            <v>2020</v>
          </cell>
          <cell r="K1059" t="str">
            <v>05999084973</v>
          </cell>
        </row>
        <row r="1060">
          <cell r="B1060" t="str">
            <v>VANWYNENDAELE REMY</v>
          </cell>
          <cell r="C1060">
            <v>43886</v>
          </cell>
          <cell r="D1060" t="str">
            <v>2</v>
          </cell>
          <cell r="E1060" t="str">
            <v>VANWYNENDAELE REMY</v>
          </cell>
          <cell r="F1060" t="str">
            <v>M</v>
          </cell>
          <cell r="G1060" t="str">
            <v>EQUIPE CYCLISTE HUMMING RACING VILLERS POL</v>
          </cell>
          <cell r="H1060">
            <v>30660</v>
          </cell>
          <cell r="I1060" t="str">
            <v>Adulte Masculin 30/39 ans</v>
          </cell>
          <cell r="J1060" t="str">
            <v>2020</v>
          </cell>
          <cell r="K1060" t="str">
            <v>05999025056</v>
          </cell>
        </row>
        <row r="1061">
          <cell r="B1061" t="str">
            <v>VASSE REMI</v>
          </cell>
          <cell r="C1061">
            <v>43834</v>
          </cell>
          <cell r="D1061" t="str">
            <v>1</v>
          </cell>
          <cell r="E1061" t="str">
            <v>VASSE REMI</v>
          </cell>
          <cell r="F1061" t="str">
            <v>M</v>
          </cell>
          <cell r="G1061" t="str">
            <v>AS HELLEMMES CYCLISME</v>
          </cell>
          <cell r="H1061">
            <v>35619</v>
          </cell>
          <cell r="I1061" t="str">
            <v>Adulte Masculin 20/29 ans</v>
          </cell>
          <cell r="J1061" t="str">
            <v>2020</v>
          </cell>
          <cell r="K1061" t="str">
            <v>05999061165</v>
          </cell>
        </row>
        <row r="1062">
          <cell r="B1062" t="str">
            <v>VASSEUR HUGO</v>
          </cell>
          <cell r="C1062">
            <v>43866</v>
          </cell>
          <cell r="D1062" t="str">
            <v>1</v>
          </cell>
          <cell r="E1062" t="str">
            <v>VASSEUR HUGO</v>
          </cell>
          <cell r="F1062" t="str">
            <v>M</v>
          </cell>
          <cell r="G1062" t="str">
            <v>UNION CYCLISTE WATTIGNIES</v>
          </cell>
          <cell r="H1062">
            <v>32065</v>
          </cell>
          <cell r="I1062" t="str">
            <v>Adulte Masculin 30/39 ans</v>
          </cell>
          <cell r="J1062" t="str">
            <v>2020</v>
          </cell>
          <cell r="K1062" t="str">
            <v>05999092148</v>
          </cell>
        </row>
        <row r="1063">
          <cell r="B1063" t="str">
            <v>VASSEUR MATTHIEU</v>
          </cell>
          <cell r="C1063">
            <v>43851</v>
          </cell>
          <cell r="D1063" t="str">
            <v>4-A</v>
          </cell>
          <cell r="E1063" t="str">
            <v>VASSEUR MATTHIEU</v>
          </cell>
          <cell r="F1063" t="str">
            <v>M</v>
          </cell>
          <cell r="G1063" t="str">
            <v>ETOILE CYCLISTE TOURCOING</v>
          </cell>
          <cell r="H1063">
            <v>30890</v>
          </cell>
          <cell r="I1063" t="str">
            <v>Adulte Masculin 30/39 ans</v>
          </cell>
          <cell r="J1063" t="str">
            <v>2020</v>
          </cell>
          <cell r="K1063" t="str">
            <v>05999084879</v>
          </cell>
        </row>
        <row r="1064">
          <cell r="B1064" t="str">
            <v>VASTESAEGER LUCAS</v>
          </cell>
          <cell r="C1064">
            <v>43843</v>
          </cell>
          <cell r="D1064" t="str">
            <v>JE</v>
          </cell>
          <cell r="E1064" t="str">
            <v>VASTESAEGER LUCAS</v>
          </cell>
          <cell r="F1064" t="str">
            <v>M</v>
          </cell>
          <cell r="G1064" t="str">
            <v>TEAM STYLE FLINES LES MORTAGNE</v>
          </cell>
          <cell r="H1064">
            <v>38405</v>
          </cell>
          <cell r="I1064" t="str">
            <v>Jeune Masculin 15/16 ans</v>
          </cell>
          <cell r="J1064" t="str">
            <v>2020</v>
          </cell>
          <cell r="K1064" t="str">
            <v>05996227283</v>
          </cell>
        </row>
        <row r="1065">
          <cell r="B1065" t="str">
            <v>VASTESAEGER XAVIER</v>
          </cell>
          <cell r="C1065">
            <v>43843</v>
          </cell>
          <cell r="D1065" t="str">
            <v>3</v>
          </cell>
          <cell r="E1065" t="str">
            <v>VASTESAEGER XAVIER</v>
          </cell>
          <cell r="F1065" t="str">
            <v>M</v>
          </cell>
          <cell r="G1065" t="str">
            <v>TEAM STYLE FLINES LES MORTAGNE</v>
          </cell>
          <cell r="H1065">
            <v>25975</v>
          </cell>
          <cell r="I1065" t="str">
            <v>Adulte Masculin 40/49 ans</v>
          </cell>
          <cell r="J1065" t="str">
            <v>2020</v>
          </cell>
          <cell r="K1065" t="str">
            <v>05996227282</v>
          </cell>
        </row>
        <row r="1066">
          <cell r="B1066" t="str">
            <v>VAUBOURGEIX SIMON</v>
          </cell>
          <cell r="C1066">
            <v>43834</v>
          </cell>
          <cell r="D1066" t="str">
            <v>3</v>
          </cell>
          <cell r="E1066" t="str">
            <v>VAUBOURGEIX SIMON</v>
          </cell>
          <cell r="F1066" t="str">
            <v>M</v>
          </cell>
          <cell r="G1066" t="str">
            <v>CLUB CYCLOTOURISME MAROILLES</v>
          </cell>
          <cell r="H1066">
            <v>37370</v>
          </cell>
          <cell r="I1066" t="str">
            <v>Adulte Masculin 17/19 ans</v>
          </cell>
          <cell r="J1066" t="str">
            <v>2020</v>
          </cell>
          <cell r="K1066" t="str">
            <v>05999098741</v>
          </cell>
        </row>
        <row r="1067">
          <cell r="B1067" t="str">
            <v>VEAUX CORENTIN</v>
          </cell>
          <cell r="C1067">
            <v>43840</v>
          </cell>
          <cell r="D1067" t="str">
            <v>1</v>
          </cell>
          <cell r="E1067" t="str">
            <v>VEAUX CORENTIN</v>
          </cell>
          <cell r="F1067" t="str">
            <v>M</v>
          </cell>
          <cell r="G1067" t="str">
            <v>ETOILE CYCLISTE LIEU ST AMAND</v>
          </cell>
          <cell r="H1067">
            <v>34027</v>
          </cell>
          <cell r="I1067" t="str">
            <v>Adulte Masculin 20/29 ans</v>
          </cell>
          <cell r="J1067" t="str">
            <v>2020</v>
          </cell>
          <cell r="K1067" t="str">
            <v>05999069150</v>
          </cell>
        </row>
        <row r="1068">
          <cell r="B1068" t="str">
            <v>VERBRUGGHE CHRISTOPHE</v>
          </cell>
          <cell r="C1068">
            <v>44019</v>
          </cell>
          <cell r="D1068" t="str">
            <v>4-A</v>
          </cell>
          <cell r="E1068" t="str">
            <v>VERBRUGGHE CHRISTOPHE</v>
          </cell>
          <cell r="F1068" t="str">
            <v>M</v>
          </cell>
          <cell r="G1068" t="str">
            <v>VELO CLUB ARMENTIERES</v>
          </cell>
          <cell r="H1068">
            <v>24905</v>
          </cell>
          <cell r="I1068" t="str">
            <v>Adulte Masculin 50/59 ans</v>
          </cell>
          <cell r="J1068" t="str">
            <v>2020</v>
          </cell>
          <cell r="K1068" t="str">
            <v>05994063158</v>
          </cell>
        </row>
        <row r="1069">
          <cell r="B1069" t="str">
            <v>VERBRUGGHE JOEL</v>
          </cell>
          <cell r="C1069">
            <v>43857</v>
          </cell>
          <cell r="D1069" t="str">
            <v>3</v>
          </cell>
          <cell r="E1069" t="str">
            <v>VERBRUGGHE JOEL</v>
          </cell>
          <cell r="F1069" t="str">
            <v>M</v>
          </cell>
          <cell r="G1069" t="str">
            <v>CYCLING TEAM INFOBIKE BAVAY</v>
          </cell>
          <cell r="H1069">
            <v>25439</v>
          </cell>
          <cell r="I1069" t="str">
            <v>Adulte Masculin 50/59 ans</v>
          </cell>
          <cell r="J1069" t="str">
            <v>2020</v>
          </cell>
          <cell r="K1069" t="str">
            <v>05999084444</v>
          </cell>
        </row>
        <row r="1070">
          <cell r="B1070" t="str">
            <v>VERCRUYSSE MATHIAS</v>
          </cell>
          <cell r="C1070">
            <v>43835</v>
          </cell>
          <cell r="D1070" t="str">
            <v>JE</v>
          </cell>
          <cell r="E1070" t="str">
            <v>VERCRUYSSE MATHIAS</v>
          </cell>
          <cell r="F1070" t="str">
            <v>M</v>
          </cell>
          <cell r="G1070" t="str">
            <v>CYCLO CLUB ORCHIES</v>
          </cell>
          <cell r="H1070">
            <v>38878</v>
          </cell>
          <cell r="I1070" t="str">
            <v>Jeune Masculin 13/14 ans</v>
          </cell>
          <cell r="J1070" t="str">
            <v>2020</v>
          </cell>
          <cell r="K1070" t="str">
            <v>05999111323</v>
          </cell>
        </row>
        <row r="1071">
          <cell r="B1071" t="str">
            <v>VERDIERE TONY</v>
          </cell>
          <cell r="C1071">
            <v>43834</v>
          </cell>
          <cell r="D1071" t="str">
            <v>3</v>
          </cell>
          <cell r="E1071" t="str">
            <v>VERDIERE TONY</v>
          </cell>
          <cell r="F1071" t="str">
            <v>M</v>
          </cell>
          <cell r="G1071" t="str">
            <v>RESILIENCE CLUB</v>
          </cell>
          <cell r="H1071">
            <v>28191</v>
          </cell>
          <cell r="I1071" t="str">
            <v>Adulte Masculin 40/49 ans</v>
          </cell>
          <cell r="J1071" t="str">
            <v>2020</v>
          </cell>
          <cell r="K1071" t="str">
            <v>05999084943</v>
          </cell>
        </row>
        <row r="1072">
          <cell r="B1072" t="str">
            <v>VERDIN CLAUDE</v>
          </cell>
          <cell r="C1072">
            <v>43843</v>
          </cell>
          <cell r="D1072" t="str">
            <v>FE</v>
          </cell>
          <cell r="E1072" t="str">
            <v>VERDIN CLAUDE</v>
          </cell>
          <cell r="F1072" t="str">
            <v>F</v>
          </cell>
          <cell r="G1072" t="str">
            <v>UNION SPORTIVE SAINT ANDRE</v>
          </cell>
          <cell r="H1072">
            <v>28638</v>
          </cell>
          <cell r="I1072" t="str">
            <v>Adulte Féminin 40 ans et plus</v>
          </cell>
          <cell r="J1072" t="str">
            <v>2020</v>
          </cell>
          <cell r="K1072" t="str">
            <v>05996223970</v>
          </cell>
        </row>
        <row r="1073">
          <cell r="B1073" t="str">
            <v>VERDIN FLAVIEN</v>
          </cell>
          <cell r="C1073">
            <v>43843</v>
          </cell>
          <cell r="D1073" t="str">
            <v>3</v>
          </cell>
          <cell r="E1073" t="str">
            <v>VERDIN FLAVIEN</v>
          </cell>
          <cell r="F1073" t="str">
            <v>M</v>
          </cell>
          <cell r="G1073" t="str">
            <v>UNION SPORTIVE SAINT ANDRE</v>
          </cell>
          <cell r="H1073">
            <v>37863</v>
          </cell>
          <cell r="I1073" t="str">
            <v>Adulte Masculin 17/19 ans</v>
          </cell>
          <cell r="J1073" t="str">
            <v>2020</v>
          </cell>
          <cell r="K1073" t="str">
            <v>05996219563</v>
          </cell>
        </row>
        <row r="1074">
          <cell r="B1074" t="str">
            <v>VERDIN GRÉGORY</v>
          </cell>
          <cell r="C1074">
            <v>43843</v>
          </cell>
          <cell r="D1074" t="str">
            <v>3</v>
          </cell>
          <cell r="E1074" t="str">
            <v>VERDIN GRÉGORY</v>
          </cell>
          <cell r="F1074" t="str">
            <v>M</v>
          </cell>
          <cell r="G1074" t="str">
            <v>UNION SPORTIVE SAINT ANDRE</v>
          </cell>
          <cell r="H1074">
            <v>28010</v>
          </cell>
          <cell r="I1074" t="str">
            <v>Adulte Masculin 40/49 ans</v>
          </cell>
          <cell r="J1074" t="str">
            <v>2020</v>
          </cell>
          <cell r="K1074" t="str">
            <v>05996215369</v>
          </cell>
        </row>
        <row r="1075">
          <cell r="B1075" t="str">
            <v>VERDIN ROMAIN</v>
          </cell>
          <cell r="C1075">
            <v>43843</v>
          </cell>
          <cell r="D1075" t="str">
            <v>JE</v>
          </cell>
          <cell r="E1075" t="str">
            <v>VERDIN ROMAIN</v>
          </cell>
          <cell r="F1075" t="str">
            <v>M</v>
          </cell>
          <cell r="G1075" t="str">
            <v>UNION SPORTIVE SAINT ANDRE</v>
          </cell>
          <cell r="H1075">
            <v>38226</v>
          </cell>
          <cell r="I1075" t="str">
            <v>Jeune Masculin 15/16 ans</v>
          </cell>
          <cell r="J1075" t="str">
            <v>2020</v>
          </cell>
          <cell r="K1075" t="str">
            <v>05996219564</v>
          </cell>
        </row>
        <row r="1076">
          <cell r="B1076" t="str">
            <v>VERHAEGHE MICHEL</v>
          </cell>
          <cell r="C1076">
            <v>43843</v>
          </cell>
          <cell r="D1076" t="str">
            <v>2</v>
          </cell>
          <cell r="E1076" t="str">
            <v>VERHAEGHE MICHEL</v>
          </cell>
          <cell r="F1076" t="str">
            <v>M</v>
          </cell>
          <cell r="G1076" t="str">
            <v>LINSELLES CYCLISME</v>
          </cell>
          <cell r="H1076">
            <v>28041</v>
          </cell>
          <cell r="I1076" t="str">
            <v>Adulte Masculin 40/49 ans</v>
          </cell>
          <cell r="J1076" t="str">
            <v>2020</v>
          </cell>
          <cell r="K1076" t="str">
            <v>05999111194</v>
          </cell>
        </row>
        <row r="1077">
          <cell r="B1077" t="str">
            <v>VERHULST ERIC</v>
          </cell>
          <cell r="C1077">
            <v>43857</v>
          </cell>
          <cell r="D1077" t="str">
            <v>3</v>
          </cell>
          <cell r="E1077" t="str">
            <v>VERHULST ERIC</v>
          </cell>
          <cell r="F1077" t="str">
            <v>M</v>
          </cell>
          <cell r="G1077" t="str">
            <v>TEAM SPECIALIZED LILLE</v>
          </cell>
          <cell r="H1077">
            <v>23703</v>
          </cell>
          <cell r="I1077" t="str">
            <v>Adulte Masculin 50/59 ans</v>
          </cell>
          <cell r="J1077" t="str">
            <v>2020</v>
          </cell>
          <cell r="K1077" t="str">
            <v>05999103101</v>
          </cell>
        </row>
        <row r="1078">
          <cell r="B1078" t="str">
            <v>VERMEULEN NICOLAS</v>
          </cell>
          <cell r="C1078">
            <v>43837</v>
          </cell>
          <cell r="D1078" t="str">
            <v>3</v>
          </cell>
          <cell r="E1078" t="str">
            <v>VERMEULEN NICOLAS</v>
          </cell>
          <cell r="F1078" t="str">
            <v>M</v>
          </cell>
          <cell r="G1078" t="str">
            <v>TEAM LABIERE BAILLEUL</v>
          </cell>
          <cell r="H1078">
            <v>31323</v>
          </cell>
          <cell r="I1078" t="str">
            <v>Adulte Masculin 30/39 ans</v>
          </cell>
          <cell r="J1078" t="str">
            <v>2020</v>
          </cell>
          <cell r="K1078" t="str">
            <v>05999111207</v>
          </cell>
        </row>
        <row r="1079">
          <cell r="B1079" t="str">
            <v>VERNET GAETAN</v>
          </cell>
          <cell r="C1079">
            <v>43843</v>
          </cell>
          <cell r="D1079" t="str">
            <v>3</v>
          </cell>
          <cell r="E1079" t="str">
            <v>VERNET GAETAN</v>
          </cell>
          <cell r="F1079" t="str">
            <v>M</v>
          </cell>
          <cell r="G1079" t="str">
            <v>RESILIENCE CLUB</v>
          </cell>
          <cell r="H1079">
            <v>36718</v>
          </cell>
          <cell r="I1079" t="str">
            <v>Adulte Masculin 20/29 ans</v>
          </cell>
          <cell r="J1079" t="str">
            <v>2020</v>
          </cell>
          <cell r="K1079" t="str">
            <v>05999073895</v>
          </cell>
        </row>
        <row r="1080">
          <cell r="B1080" t="str">
            <v>VICQUELIN ALAIN</v>
          </cell>
          <cell r="C1080">
            <v>43843</v>
          </cell>
          <cell r="D1080" t="str">
            <v>4-B</v>
          </cell>
          <cell r="E1080" t="str">
            <v>VICQUELIN ALAIN</v>
          </cell>
          <cell r="F1080" t="str">
            <v>M</v>
          </cell>
          <cell r="G1080" t="str">
            <v>UNION SPORTIVE SAINT ANDRE</v>
          </cell>
          <cell r="H1080">
            <v>16901</v>
          </cell>
          <cell r="I1080" t="str">
            <v>Adulte Masculin 60 ans et plus</v>
          </cell>
          <cell r="J1080" t="str">
            <v>2020</v>
          </cell>
          <cell r="K1080" t="str">
            <v>05953098075</v>
          </cell>
        </row>
        <row r="1081">
          <cell r="B1081" t="str">
            <v>VIEVILLE LEO</v>
          </cell>
          <cell r="C1081">
            <v>43835</v>
          </cell>
          <cell r="D1081" t="str">
            <v>JE</v>
          </cell>
          <cell r="E1081" t="str">
            <v>VIEVILLE LEO</v>
          </cell>
          <cell r="F1081" t="str">
            <v>M</v>
          </cell>
          <cell r="G1081" t="str">
            <v>CYCLO CLUB ORCHIES</v>
          </cell>
          <cell r="H1081">
            <v>41533</v>
          </cell>
          <cell r="I1081" t="str">
            <v>Jeune Masculin 7/8 ans</v>
          </cell>
          <cell r="J1081" t="str">
            <v>2020</v>
          </cell>
          <cell r="K1081" t="str">
            <v>05999111186</v>
          </cell>
        </row>
        <row r="1082">
          <cell r="B1082" t="str">
            <v>VIEVILLE OLIVIER</v>
          </cell>
          <cell r="C1082">
            <v>43835</v>
          </cell>
          <cell r="D1082" t="str">
            <v>3</v>
          </cell>
          <cell r="E1082" t="str">
            <v>VIEVILLE OLIVIER</v>
          </cell>
          <cell r="F1082" t="str">
            <v>M</v>
          </cell>
          <cell r="G1082" t="str">
            <v>CYCLO CLUB ORCHIES</v>
          </cell>
          <cell r="H1082">
            <v>25668</v>
          </cell>
          <cell r="I1082" t="str">
            <v>Adulte Masculin 50/59 ans</v>
          </cell>
          <cell r="J1082" t="str">
            <v>2020</v>
          </cell>
          <cell r="K1082" t="str">
            <v>05994058821</v>
          </cell>
        </row>
        <row r="1083">
          <cell r="B1083" t="str">
            <v>VINCENT EMMANUEL</v>
          </cell>
          <cell r="C1083">
            <v>43849</v>
          </cell>
          <cell r="D1083" t="str">
            <v>3</v>
          </cell>
          <cell r="E1083" t="str">
            <v>VINCENT EMMANUEL</v>
          </cell>
          <cell r="F1083" t="str">
            <v>M</v>
          </cell>
          <cell r="G1083" t="str">
            <v>UNION VELOCIPEDIQUE FOURMISIENNE</v>
          </cell>
          <cell r="H1083">
            <v>23058</v>
          </cell>
          <cell r="I1083" t="str">
            <v>Adulte Masculin 50/59 ans</v>
          </cell>
          <cell r="J1083" t="str">
            <v>2020</v>
          </cell>
          <cell r="K1083" t="str">
            <v>05999093016</v>
          </cell>
        </row>
        <row r="1084">
          <cell r="B1084" t="str">
            <v>VINCENT ETIENNE</v>
          </cell>
          <cell r="C1084">
            <v>43851</v>
          </cell>
          <cell r="D1084" t="str">
            <v>2</v>
          </cell>
          <cell r="E1084" t="str">
            <v>VINCENT ETIENNE</v>
          </cell>
          <cell r="F1084" t="str">
            <v>M</v>
          </cell>
          <cell r="G1084" t="str">
            <v>ETOILE CYCLISTE FEIGNIES</v>
          </cell>
          <cell r="H1084">
            <v>26038</v>
          </cell>
          <cell r="I1084" t="str">
            <v>Adulte Masculin 40/49 ans</v>
          </cell>
          <cell r="J1084" t="str">
            <v>2020</v>
          </cell>
          <cell r="K1084" t="str">
            <v>05999074037</v>
          </cell>
        </row>
        <row r="1085">
          <cell r="B1085" t="str">
            <v>VINCENT FRANCOIS</v>
          </cell>
          <cell r="C1085">
            <v>43884</v>
          </cell>
          <cell r="D1085" t="str">
            <v>JE</v>
          </cell>
          <cell r="E1085" t="str">
            <v>VINCENT FRANCOIS</v>
          </cell>
          <cell r="F1085" t="str">
            <v>M</v>
          </cell>
          <cell r="G1085" t="str">
            <v>CAMPHIN EN CAREMBAULT CYCLING TEAM</v>
          </cell>
          <cell r="H1085">
            <v>38673</v>
          </cell>
          <cell r="I1085" t="str">
            <v>Jeune Masculin 15/16 ans</v>
          </cell>
          <cell r="J1085" t="str">
            <v>2020</v>
          </cell>
          <cell r="K1085" t="str">
            <v>05999111646</v>
          </cell>
        </row>
        <row r="1086">
          <cell r="B1086" t="str">
            <v>VIVIER DANIEL</v>
          </cell>
          <cell r="C1086">
            <v>43843</v>
          </cell>
          <cell r="D1086" t="str">
            <v>4-A</v>
          </cell>
          <cell r="E1086" t="str">
            <v>VIVIER DANIEL</v>
          </cell>
          <cell r="F1086" t="str">
            <v>M</v>
          </cell>
          <cell r="G1086" t="str">
            <v>UNION SPORTIVE SAINT ANDRE</v>
          </cell>
          <cell r="H1086">
            <v>23609</v>
          </cell>
          <cell r="I1086" t="str">
            <v>Adulte Masculin 50/59 ans</v>
          </cell>
          <cell r="J1086" t="str">
            <v>2020</v>
          </cell>
          <cell r="K1086" t="str">
            <v>05996214972</v>
          </cell>
        </row>
        <row r="1087">
          <cell r="B1087" t="str">
            <v>VIVIER MATTHIAS</v>
          </cell>
          <cell r="C1087">
            <v>43843</v>
          </cell>
          <cell r="D1087" t="str">
            <v>JE</v>
          </cell>
          <cell r="E1087" t="str">
            <v>VIVIER MATTHIAS</v>
          </cell>
          <cell r="F1087" t="str">
            <v>M</v>
          </cell>
          <cell r="G1087" t="str">
            <v>UNION SPORTIVE SAINT ANDRE</v>
          </cell>
          <cell r="H1087">
            <v>39406</v>
          </cell>
          <cell r="I1087" t="str">
            <v>Jeune Masculin 13/14 ans</v>
          </cell>
          <cell r="J1087" t="str">
            <v>2020</v>
          </cell>
          <cell r="K1087" t="str">
            <v>05999017639</v>
          </cell>
        </row>
        <row r="1088">
          <cell r="B1088" t="str">
            <v>WAEGHE LUC</v>
          </cell>
          <cell r="C1088">
            <v>43834</v>
          </cell>
          <cell r="D1088" t="str">
            <v>1</v>
          </cell>
          <cell r="E1088" t="str">
            <v>WAEGHE LUC</v>
          </cell>
          <cell r="F1088" t="str">
            <v>M</v>
          </cell>
          <cell r="G1088" t="str">
            <v>LA PEDALE MADELEINOISE</v>
          </cell>
          <cell r="H1088">
            <v>26803</v>
          </cell>
          <cell r="I1088" t="str">
            <v>Adulte Masculin 40/49 ans</v>
          </cell>
          <cell r="J1088" t="str">
            <v>2020</v>
          </cell>
          <cell r="K1088" t="str">
            <v>05999113553</v>
          </cell>
        </row>
        <row r="1089">
          <cell r="B1089" t="str">
            <v>WALLERAND PIERRE YVES</v>
          </cell>
          <cell r="C1089">
            <v>43843</v>
          </cell>
          <cell r="D1089" t="str">
            <v>3</v>
          </cell>
          <cell r="E1089" t="str">
            <v>WALLERAND PIERRE YVES</v>
          </cell>
          <cell r="F1089" t="str">
            <v>M</v>
          </cell>
          <cell r="G1089" t="str">
            <v>T.C.S.P. 59 - FERRIERE LA GRANDE</v>
          </cell>
          <cell r="H1089">
            <v>37806</v>
          </cell>
          <cell r="I1089" t="str">
            <v>Adulte Masculin 17/19 ans</v>
          </cell>
          <cell r="J1089" t="str">
            <v>2020</v>
          </cell>
          <cell r="K1089" t="str">
            <v>05999117363</v>
          </cell>
        </row>
        <row r="1090">
          <cell r="B1090" t="str">
            <v>WATTEAU EVAN</v>
          </cell>
          <cell r="C1090">
            <v>43867</v>
          </cell>
          <cell r="D1090" t="str">
            <v>JE</v>
          </cell>
          <cell r="E1090" t="str">
            <v>WATTEAU EVAN</v>
          </cell>
          <cell r="F1090" t="str">
            <v>M</v>
          </cell>
          <cell r="G1090" t="str">
            <v>VELO CLUB AMANDINOIS</v>
          </cell>
          <cell r="H1090">
            <v>40913</v>
          </cell>
          <cell r="I1090" t="str">
            <v>Jeune Masculin 7/8 ans</v>
          </cell>
          <cell r="J1090" t="str">
            <v>2020</v>
          </cell>
          <cell r="K1090" t="str">
            <v>05999104117</v>
          </cell>
        </row>
        <row r="1091">
          <cell r="B1091" t="str">
            <v>WERION REMY</v>
          </cell>
          <cell r="C1091">
            <v>43843</v>
          </cell>
          <cell r="D1091" t="str">
            <v>4-A</v>
          </cell>
          <cell r="E1091" t="str">
            <v>WERION REMY</v>
          </cell>
          <cell r="F1091" t="str">
            <v>M</v>
          </cell>
          <cell r="G1091" t="str">
            <v>ETOILE CYCLISTE FEIGNIES</v>
          </cell>
          <cell r="H1091">
            <v>21136</v>
          </cell>
          <cell r="I1091" t="str">
            <v>Adulte Masculin 60 ans et plus</v>
          </cell>
          <cell r="J1091" t="str">
            <v>2020</v>
          </cell>
          <cell r="K1091" t="str">
            <v>05994040043</v>
          </cell>
        </row>
        <row r="1092">
          <cell r="B1092" t="str">
            <v>WIBAUT NATHANAEL</v>
          </cell>
          <cell r="C1092">
            <v>43857</v>
          </cell>
          <cell r="D1092" t="str">
            <v>3</v>
          </cell>
          <cell r="E1092" t="str">
            <v>WIBAUT NATHANAEL</v>
          </cell>
          <cell r="F1092" t="str">
            <v>M</v>
          </cell>
          <cell r="G1092" t="str">
            <v>UNION SPORTIVE VALENCIENNES MARLY</v>
          </cell>
          <cell r="H1092">
            <v>31316</v>
          </cell>
          <cell r="I1092" t="str">
            <v>Adulte Masculin 30/39 ans</v>
          </cell>
          <cell r="J1092" t="str">
            <v>2020</v>
          </cell>
          <cell r="K1092" t="str">
            <v>05999012929</v>
          </cell>
        </row>
        <row r="1093">
          <cell r="B1093" t="str">
            <v>WITTEK ELODIE</v>
          </cell>
          <cell r="C1093">
            <v>43835</v>
          </cell>
          <cell r="D1093" t="str">
            <v>4-A</v>
          </cell>
          <cell r="E1093" t="str">
            <v>WITTEK ELODIE</v>
          </cell>
          <cell r="F1093" t="str">
            <v>F</v>
          </cell>
          <cell r="G1093" t="str">
            <v>CYCLO CLUB ORCHIES</v>
          </cell>
          <cell r="H1093">
            <v>32969</v>
          </cell>
          <cell r="I1093" t="str">
            <v>Adulte Féminin 30/39 ans</v>
          </cell>
          <cell r="J1093" t="str">
            <v>2020</v>
          </cell>
          <cell r="K1093" t="str">
            <v>05999069524</v>
          </cell>
        </row>
        <row r="1094">
          <cell r="B1094" t="str">
            <v>WOZNIAK JEREMY</v>
          </cell>
          <cell r="C1094">
            <v>43834</v>
          </cell>
          <cell r="D1094" t="str">
            <v>4-A</v>
          </cell>
          <cell r="E1094" t="str">
            <v>WOZNIAK JEREMY</v>
          </cell>
          <cell r="F1094" t="str">
            <v>M</v>
          </cell>
          <cell r="G1094" t="str">
            <v>TEAM B.B.L. HERGNIES</v>
          </cell>
          <cell r="H1094">
            <v>32931</v>
          </cell>
          <cell r="I1094" t="str">
            <v>Adulte Masculin 30/39 ans</v>
          </cell>
          <cell r="J1094" t="str">
            <v>2020</v>
          </cell>
          <cell r="K1094" t="str">
            <v>05999099578</v>
          </cell>
        </row>
        <row r="1095">
          <cell r="B1095" t="str">
            <v>WYPELIER ALEXANDRE</v>
          </cell>
          <cell r="C1095">
            <v>43834</v>
          </cell>
          <cell r="D1095" t="str">
            <v>1</v>
          </cell>
          <cell r="E1095" t="str">
            <v>WYPELIER ALEXANDRE</v>
          </cell>
          <cell r="F1095" t="str">
            <v>M</v>
          </cell>
          <cell r="G1095" t="str">
            <v>LA PEDALE MADELEINOISE</v>
          </cell>
          <cell r="H1095">
            <v>31464</v>
          </cell>
          <cell r="I1095" t="str">
            <v>Adulte Masculin 30/39 ans</v>
          </cell>
          <cell r="J1095" t="str">
            <v>2020</v>
          </cell>
          <cell r="K1095" t="str">
            <v>05999104701</v>
          </cell>
        </row>
        <row r="1096">
          <cell r="B1096" t="str">
            <v>YALAOUI YANIS</v>
          </cell>
          <cell r="C1096">
            <v>43851</v>
          </cell>
          <cell r="D1096" t="str">
            <v>3</v>
          </cell>
          <cell r="E1096" t="str">
            <v>YALAOUI YANIS</v>
          </cell>
          <cell r="F1096" t="str">
            <v>M</v>
          </cell>
          <cell r="G1096" t="str">
            <v>VELO CLUB UNION HALLUIN</v>
          </cell>
          <cell r="H1096">
            <v>37262</v>
          </cell>
          <cell r="I1096" t="str">
            <v>Adulte Masculin 17/19 ans</v>
          </cell>
          <cell r="J1096" t="str">
            <v>2020</v>
          </cell>
          <cell r="K1096" t="str">
            <v>05999024634</v>
          </cell>
        </row>
        <row r="1097">
          <cell r="B1097" t="str">
            <v>YALAOUI ZAKARIA</v>
          </cell>
          <cell r="C1097">
            <v>43846</v>
          </cell>
          <cell r="D1097" t="str">
            <v>JE</v>
          </cell>
          <cell r="E1097" t="str">
            <v>YALAOUI ZAKARIA</v>
          </cell>
          <cell r="F1097" t="str">
            <v>M</v>
          </cell>
          <cell r="G1097" t="str">
            <v>UNION VELOCIPEDIQUE FOURMISIENNE</v>
          </cell>
          <cell r="H1097">
            <v>39296</v>
          </cell>
          <cell r="I1097" t="str">
            <v>Jeune Masculin 13/14 ans</v>
          </cell>
          <cell r="J1097" t="str">
            <v>2020</v>
          </cell>
          <cell r="K1097" t="str">
            <v>05999029616</v>
          </cell>
        </row>
        <row r="1098">
          <cell r="B1098" t="str">
            <v>ZAWODA ROMAN</v>
          </cell>
          <cell r="C1098">
            <v>43867</v>
          </cell>
          <cell r="D1098" t="str">
            <v>JE</v>
          </cell>
          <cell r="E1098" t="str">
            <v>ZAWODA ROMAN</v>
          </cell>
          <cell r="F1098" t="str">
            <v>M</v>
          </cell>
          <cell r="G1098" t="str">
            <v>GAZ ELEC CLUB DE DOUAI</v>
          </cell>
          <cell r="H1098">
            <v>39056</v>
          </cell>
          <cell r="I1098" t="str">
            <v>Jeune Masculin 13/14 ans</v>
          </cell>
          <cell r="J1098" t="str">
            <v>2020</v>
          </cell>
          <cell r="K1098" t="str">
            <v>05999064198</v>
          </cell>
        </row>
        <row r="1099">
          <cell r="B1099" t="str">
            <v>ZELEK NICOLAS</v>
          </cell>
          <cell r="C1099">
            <v>43843</v>
          </cell>
          <cell r="D1099" t="str">
            <v>4-A</v>
          </cell>
          <cell r="E1099" t="str">
            <v>ZELEK NICOLAS</v>
          </cell>
          <cell r="F1099" t="str">
            <v>M</v>
          </cell>
          <cell r="G1099" t="str">
            <v>UNION SPORTIVE SAINT ANDRE</v>
          </cell>
          <cell r="H1099">
            <v>31826</v>
          </cell>
          <cell r="I1099" t="str">
            <v>Adulte Masculin 30/39 ans</v>
          </cell>
          <cell r="J1099" t="str">
            <v>2020</v>
          </cell>
          <cell r="K1099" t="str">
            <v>05999069548</v>
          </cell>
        </row>
        <row r="1100">
          <cell r="B1100" t="str">
            <v>ZUCCHERO AURÉLIEN</v>
          </cell>
          <cell r="C1100">
            <v>43850</v>
          </cell>
          <cell r="D1100" t="str">
            <v>2</v>
          </cell>
          <cell r="E1100" t="str">
            <v>ZUCCHERO AURÉLIEN</v>
          </cell>
          <cell r="F1100" t="str">
            <v>M</v>
          </cell>
          <cell r="G1100" t="str">
            <v>VELO CLUB DE L'ESCAUT ANZIN</v>
          </cell>
          <cell r="H1100">
            <v>29079</v>
          </cell>
          <cell r="I1100" t="str">
            <v>Adulte Masculin 40/49 ans</v>
          </cell>
          <cell r="J1100" t="str">
            <v>2020</v>
          </cell>
          <cell r="K1100" t="str">
            <v>05992305027</v>
          </cell>
        </row>
        <row r="1101">
          <cell r="B1101" t="str">
            <v>ZUCCHERO MATHIS</v>
          </cell>
          <cell r="C1101">
            <v>43850</v>
          </cell>
          <cell r="D1101" t="str">
            <v>JE</v>
          </cell>
          <cell r="E1101" t="str">
            <v>ZUCCHERO MATHIS</v>
          </cell>
          <cell r="F1101" t="str">
            <v>M</v>
          </cell>
          <cell r="G1101" t="str">
            <v>VELO CLUB DE L'ESCAUT ANZIN</v>
          </cell>
          <cell r="H1101">
            <v>38416</v>
          </cell>
          <cell r="I1101" t="str">
            <v>Jeune Masculin 15/16 ans</v>
          </cell>
          <cell r="J1101" t="str">
            <v>2020</v>
          </cell>
          <cell r="K1101" t="str">
            <v>05999113559</v>
          </cell>
        </row>
        <row r="1102">
          <cell r="B1102" t="str">
            <v>ZWIERZCHIEWSKI ZDZILAW</v>
          </cell>
          <cell r="C1102">
            <v>43866</v>
          </cell>
          <cell r="D1102" t="str">
            <v>2</v>
          </cell>
          <cell r="E1102" t="str">
            <v>ZWIERZCHIEWSKI ZDZILAW</v>
          </cell>
          <cell r="F1102" t="str">
            <v>M</v>
          </cell>
          <cell r="G1102" t="str">
            <v>VELO CLUB ROUBAIX</v>
          </cell>
          <cell r="H1102">
            <v>21182</v>
          </cell>
          <cell r="I1102" t="str">
            <v>Adulte Masculin 60 ans et plus</v>
          </cell>
          <cell r="J1102" t="str">
            <v>2020</v>
          </cell>
          <cell r="K1102" t="str">
            <v>05999099013</v>
          </cell>
        </row>
        <row r="1103">
          <cell r="B1103" t="str">
            <v>ANCHAIN PAUL</v>
          </cell>
          <cell r="C1103">
            <v>43877</v>
          </cell>
          <cell r="D1103" t="str">
            <v>2</v>
          </cell>
          <cell r="E1103" t="str">
            <v>ANCHAIN PAUL</v>
          </cell>
          <cell r="F1103" t="str">
            <v>M</v>
          </cell>
          <cell r="G1103" t="str">
            <v>MERICOURT TEAM 2</v>
          </cell>
          <cell r="H1103">
            <v>37643</v>
          </cell>
          <cell r="I1103" t="str">
            <v>Adulte Masculin 17/19 ans</v>
          </cell>
          <cell r="J1103" t="str">
            <v>2020</v>
          </cell>
          <cell r="K1103" t="str">
            <v>06297013285</v>
          </cell>
        </row>
        <row r="1104">
          <cell r="B1104" t="str">
            <v>ARGENTINO ANTHONY</v>
          </cell>
          <cell r="C1104">
            <v>43871</v>
          </cell>
          <cell r="D1104" t="str">
            <v>3</v>
          </cell>
          <cell r="E1104" t="str">
            <v>ARGENTINO ANTHONY</v>
          </cell>
          <cell r="F1104" t="str">
            <v>M</v>
          </cell>
          <cell r="G1104" t="str">
            <v>MERICOURT TEAM 2</v>
          </cell>
          <cell r="H1104">
            <v>30802</v>
          </cell>
          <cell r="I1104" t="str">
            <v>Adulte Masculin 30/39 ans</v>
          </cell>
          <cell r="J1104" t="str">
            <v>2020</v>
          </cell>
          <cell r="K1104" t="str">
            <v>06204808729</v>
          </cell>
        </row>
        <row r="1105">
          <cell r="B1105" t="str">
            <v>ASPEELE CEDRIC</v>
          </cell>
          <cell r="C1105">
            <v>43865</v>
          </cell>
          <cell r="D1105" t="str">
            <v>1</v>
          </cell>
          <cell r="E1105" t="str">
            <v>ASPEELE CEDRIC</v>
          </cell>
          <cell r="F1105" t="str">
            <v>M</v>
          </cell>
          <cell r="G1105" t="str">
            <v>ISBERGUES - CLUB CYCLISTE D  ISBERGUES M</v>
          </cell>
          <cell r="H1105">
            <v>31282</v>
          </cell>
          <cell r="I1105" t="str">
            <v>Adulte Masculin 30/39 ans</v>
          </cell>
          <cell r="J1105" t="str">
            <v>2020</v>
          </cell>
          <cell r="K1105" t="str">
            <v>06297014295</v>
          </cell>
        </row>
        <row r="1106">
          <cell r="B1106" t="str">
            <v>BALLET THEO</v>
          </cell>
          <cell r="C1106">
            <v>43878</v>
          </cell>
          <cell r="D1106" t="str">
            <v>JE</v>
          </cell>
          <cell r="E1106" t="str">
            <v>BALLET THEO</v>
          </cell>
          <cell r="F1106" t="str">
            <v>M</v>
          </cell>
          <cell r="G1106" t="str">
            <v>LEFOREST CYCLO CLUB</v>
          </cell>
          <cell r="H1106">
            <v>40682</v>
          </cell>
          <cell r="I1106" t="str">
            <v>Jeune Masculin 9/10 ans</v>
          </cell>
          <cell r="J1106" t="str">
            <v>2020</v>
          </cell>
          <cell r="K1106" t="str">
            <v>06297075540</v>
          </cell>
        </row>
        <row r="1107">
          <cell r="B1107" t="str">
            <v>BARTKOWIAK CLEMENT</v>
          </cell>
          <cell r="C1107">
            <v>43879</v>
          </cell>
          <cell r="D1107" t="str">
            <v>JE</v>
          </cell>
          <cell r="E1107" t="str">
            <v>BARTKOWIAK CLEMENT</v>
          </cell>
          <cell r="F1107" t="str">
            <v>M</v>
          </cell>
          <cell r="G1107" t="str">
            <v>MANQUEVILLE LILLERS CLUB CYCLISTE</v>
          </cell>
          <cell r="H1107">
            <v>37998</v>
          </cell>
          <cell r="I1107" t="str">
            <v>Jeune Masculin 15/16 ans</v>
          </cell>
          <cell r="J1107" t="str">
            <v>2020</v>
          </cell>
          <cell r="K1107" t="str">
            <v>06297094390</v>
          </cell>
        </row>
        <row r="1108">
          <cell r="B1108" t="str">
            <v>BARTKOWIAK JULIEN</v>
          </cell>
          <cell r="C1108">
            <v>43879</v>
          </cell>
          <cell r="D1108" t="str">
            <v>3</v>
          </cell>
          <cell r="E1108" t="str">
            <v>BARTKOWIAK JULIEN</v>
          </cell>
          <cell r="F1108" t="str">
            <v>M</v>
          </cell>
          <cell r="G1108" t="str">
            <v>MANQUEVILLE LILLERS CLUB CYCLISTE</v>
          </cell>
          <cell r="H1108">
            <v>28999</v>
          </cell>
          <cell r="I1108" t="str">
            <v>Adulte Masculin 40/49 ans</v>
          </cell>
          <cell r="J1108" t="str">
            <v>2020</v>
          </cell>
          <cell r="K1108" t="str">
            <v>06297094391</v>
          </cell>
        </row>
        <row r="1109">
          <cell r="B1109" t="str">
            <v>BEAUCART JEAN PHILIPPE</v>
          </cell>
          <cell r="C1109">
            <v>43880</v>
          </cell>
          <cell r="D1109" t="str">
            <v>2</v>
          </cell>
          <cell r="E1109" t="str">
            <v>BEAUCART JEAN PHILIPPE</v>
          </cell>
          <cell r="F1109" t="str">
            <v>M</v>
          </cell>
          <cell r="G1109" t="str">
            <v>BARLIN FJEP CERCLE LAIQUE</v>
          </cell>
          <cell r="H1109">
            <v>37806</v>
          </cell>
          <cell r="I1109" t="str">
            <v>Adulte Masculin 17/19 ans</v>
          </cell>
          <cell r="J1109" t="str">
            <v>2020</v>
          </cell>
          <cell r="K1109" t="str">
            <v>06297092290</v>
          </cell>
        </row>
        <row r="1110">
          <cell r="B1110" t="str">
            <v>BERLAN REMY</v>
          </cell>
          <cell r="C1110">
            <v>43876</v>
          </cell>
          <cell r="D1110" t="str">
            <v>1</v>
          </cell>
          <cell r="E1110" t="str">
            <v>BERLAN REMY</v>
          </cell>
          <cell r="F1110" t="str">
            <v>M</v>
          </cell>
          <cell r="G1110" t="str">
            <v>MANQUEVILLE LILLERS CLUB CYCLISTE</v>
          </cell>
          <cell r="H1110">
            <v>37551</v>
          </cell>
          <cell r="I1110" t="str">
            <v>Adulte Masculin 17/19 ans</v>
          </cell>
          <cell r="J1110" t="str">
            <v>2020</v>
          </cell>
          <cell r="K1110" t="str">
            <v>06297087022</v>
          </cell>
        </row>
        <row r="1111">
          <cell r="B1111" t="str">
            <v>BERLEMONT DOMINIQUE</v>
          </cell>
          <cell r="C1111">
            <v>43857</v>
          </cell>
          <cell r="D1111" t="str">
            <v>4-A</v>
          </cell>
          <cell r="E1111" t="str">
            <v>BERLEMONT DOMINIQUE</v>
          </cell>
          <cell r="F1111" t="str">
            <v>M</v>
          </cell>
          <cell r="G1111" t="str">
            <v>LOOS EN GOHELLE VELO CLUB LOOSSOIS</v>
          </cell>
          <cell r="H1111">
            <v>26465</v>
          </cell>
          <cell r="I1111" t="str">
            <v>Adulte Masculin 40/49 ans</v>
          </cell>
          <cell r="J1111" t="str">
            <v>2020</v>
          </cell>
          <cell r="K1111" t="str">
            <v>06297042400</v>
          </cell>
        </row>
        <row r="1112">
          <cell r="B1112" t="str">
            <v>BERLEMONT MAXENCE</v>
          </cell>
          <cell r="C1112">
            <v>43871</v>
          </cell>
          <cell r="D1112" t="str">
            <v>1</v>
          </cell>
          <cell r="E1112" t="str">
            <v>BERLEMONT MAXENCE</v>
          </cell>
          <cell r="F1112" t="str">
            <v>M</v>
          </cell>
          <cell r="G1112" t="str">
            <v>BOULOGNE SPORTING CLUB BOULONNAIS</v>
          </cell>
          <cell r="H1112">
            <v>36732</v>
          </cell>
          <cell r="I1112" t="str">
            <v>Adulte Masculin 20/29 ans</v>
          </cell>
          <cell r="J1112" t="str">
            <v>2020</v>
          </cell>
          <cell r="K1112" t="str">
            <v>06204950880</v>
          </cell>
        </row>
        <row r="1113">
          <cell r="B1113" t="str">
            <v>BISIAUX FRANCK</v>
          </cell>
          <cell r="C1113">
            <v>43904</v>
          </cell>
          <cell r="D1113" t="str">
            <v>1</v>
          </cell>
          <cell r="E1113" t="str">
            <v>BISIAUX FRANCK</v>
          </cell>
          <cell r="F1113" t="str">
            <v>M</v>
          </cell>
          <cell r="G1113" t="str">
            <v>LENS LE TEAM LENSOIS</v>
          </cell>
          <cell r="H1113">
            <v>28440</v>
          </cell>
          <cell r="I1113" t="str">
            <v>Adulte Masculin 40/49 ans</v>
          </cell>
          <cell r="J1113" t="str">
            <v>2020</v>
          </cell>
          <cell r="K1113" t="str">
            <v>06297061050</v>
          </cell>
        </row>
        <row r="1114">
          <cell r="B1114" t="str">
            <v>BLANPAIN KEVIN</v>
          </cell>
          <cell r="C1114">
            <v>43879</v>
          </cell>
          <cell r="D1114" t="str">
            <v>1</v>
          </cell>
          <cell r="E1114" t="str">
            <v>BLANPAIN KEVIN</v>
          </cell>
          <cell r="F1114" t="str">
            <v>M</v>
          </cell>
          <cell r="G1114" t="str">
            <v>MANQUEVILLE LILLERS CLUB CYCLISTE</v>
          </cell>
          <cell r="H1114">
            <v>31740</v>
          </cell>
          <cell r="I1114" t="str">
            <v>Adulte Masculin 30/39 ans</v>
          </cell>
          <cell r="J1114" t="str">
            <v>2020</v>
          </cell>
          <cell r="K1114" t="str">
            <v>06297096176</v>
          </cell>
        </row>
        <row r="1115">
          <cell r="B1115" t="str">
            <v>BOCQUILLON JEROME</v>
          </cell>
          <cell r="C1115">
            <v>43865</v>
          </cell>
          <cell r="D1115" t="str">
            <v>3</v>
          </cell>
          <cell r="E1115" t="str">
            <v>BOCQUILLON JEROME</v>
          </cell>
          <cell r="F1115" t="str">
            <v>M</v>
          </cell>
          <cell r="G1115" t="str">
            <v>AGNY AMICALE LAIQUE</v>
          </cell>
          <cell r="H1115">
            <v>28447</v>
          </cell>
          <cell r="I1115" t="str">
            <v>Adulte Masculin 40/49 ans</v>
          </cell>
          <cell r="J1115" t="str">
            <v>2020</v>
          </cell>
          <cell r="K1115" t="str">
            <v>06297052385</v>
          </cell>
        </row>
        <row r="1116">
          <cell r="B1116" t="str">
            <v>BONIT AMAURY</v>
          </cell>
          <cell r="C1116">
            <v>43851</v>
          </cell>
          <cell r="D1116" t="str">
            <v>JE</v>
          </cell>
          <cell r="E1116" t="str">
            <v>BONIT AMAURY</v>
          </cell>
          <cell r="F1116" t="str">
            <v>M</v>
          </cell>
          <cell r="G1116" t="str">
            <v>WINGLES PYRAMIDES PASSION VTT</v>
          </cell>
          <cell r="H1116">
            <v>39478</v>
          </cell>
          <cell r="I1116" t="str">
            <v>Jeune Masculin 11/12 ans</v>
          </cell>
          <cell r="J1116" t="str">
            <v>2020</v>
          </cell>
          <cell r="K1116" t="str">
            <v>06297023924</v>
          </cell>
        </row>
        <row r="1117">
          <cell r="B1117" t="str">
            <v>BONIT LEANDRE</v>
          </cell>
          <cell r="C1117">
            <v>43851</v>
          </cell>
          <cell r="D1117" t="str">
            <v>JE</v>
          </cell>
          <cell r="E1117" t="str">
            <v>BONIT LEANDRE</v>
          </cell>
          <cell r="F1117" t="str">
            <v>M</v>
          </cell>
          <cell r="G1117" t="str">
            <v>WINGLES PYRAMIDES PASSION VTT</v>
          </cell>
          <cell r="H1117">
            <v>40434</v>
          </cell>
          <cell r="I1117" t="str">
            <v>Jeune Masculin 9/10 ans</v>
          </cell>
          <cell r="J1117" t="str">
            <v>2020</v>
          </cell>
          <cell r="K1117" t="str">
            <v>06297033189</v>
          </cell>
        </row>
        <row r="1118">
          <cell r="B1118" t="str">
            <v>BONNAY FREDDY</v>
          </cell>
          <cell r="C1118">
            <v>43845</v>
          </cell>
          <cell r="D1118" t="str">
            <v>4-A</v>
          </cell>
          <cell r="E1118" t="str">
            <v>BONNAY FREDDY</v>
          </cell>
          <cell r="F1118" t="str">
            <v>M</v>
          </cell>
          <cell r="G1118" t="str">
            <v>BAPAUME CLUB CYCLISTE</v>
          </cell>
          <cell r="H1118">
            <v>22348</v>
          </cell>
          <cell r="I1118" t="str">
            <v>Adulte Masculin 50/59 ans</v>
          </cell>
          <cell r="J1118" t="str">
            <v>2020</v>
          </cell>
          <cell r="K1118" t="str">
            <v>06204951630</v>
          </cell>
        </row>
        <row r="1119">
          <cell r="B1119" t="str">
            <v>BOUREL JONATHAN</v>
          </cell>
          <cell r="C1119">
            <v>43874</v>
          </cell>
          <cell r="D1119" t="str">
            <v>3</v>
          </cell>
          <cell r="E1119" t="str">
            <v>BOUREL JONATHAN</v>
          </cell>
          <cell r="F1119" t="str">
            <v>M</v>
          </cell>
          <cell r="G1119" t="str">
            <v>MTB RACING TEAM</v>
          </cell>
          <cell r="H1119">
            <v>32049</v>
          </cell>
          <cell r="I1119" t="str">
            <v>Adulte Masculin 30/39 ans</v>
          </cell>
          <cell r="J1119" t="str">
            <v>2020</v>
          </cell>
          <cell r="K1119" t="str">
            <v>06297097218</v>
          </cell>
        </row>
        <row r="1120">
          <cell r="B1120" t="str">
            <v>BREIT EMMANUEL</v>
          </cell>
          <cell r="C1120">
            <v>43899</v>
          </cell>
          <cell r="D1120" t="str">
            <v>3</v>
          </cell>
          <cell r="E1120" t="str">
            <v>BREIT EMMANUEL</v>
          </cell>
          <cell r="F1120" t="str">
            <v>M</v>
          </cell>
          <cell r="G1120" t="str">
            <v>AUXI LE CHATEAU VELOCE CLUB AUXILOIS</v>
          </cell>
          <cell r="H1120">
            <v>26274</v>
          </cell>
          <cell r="I1120" t="str">
            <v>Adulte Masculin 40/49 ans</v>
          </cell>
          <cell r="J1120" t="str">
            <v>2020</v>
          </cell>
          <cell r="K1120" t="str">
            <v>06297102213</v>
          </cell>
        </row>
        <row r="1121">
          <cell r="B1121" t="str">
            <v>BRIAULT CORALIE</v>
          </cell>
          <cell r="C1121">
            <v>43890</v>
          </cell>
          <cell r="D1121" t="str">
            <v>FE</v>
          </cell>
          <cell r="E1121" t="str">
            <v>BRIAULT CORALIE</v>
          </cell>
          <cell r="F1121" t="str">
            <v>F</v>
          </cell>
          <cell r="G1121" t="str">
            <v>BOUQUEHAULT UNION CYCLISTE</v>
          </cell>
          <cell r="H1121">
            <v>35830</v>
          </cell>
          <cell r="I1121" t="str">
            <v>Adulte Féminin 17/29 ans</v>
          </cell>
          <cell r="J1121" t="str">
            <v>2020</v>
          </cell>
          <cell r="K1121" t="str">
            <v>06297092116</v>
          </cell>
        </row>
        <row r="1122">
          <cell r="B1122" t="str">
            <v>BRIOTE LUDOVIC</v>
          </cell>
          <cell r="C1122">
            <v>43888</v>
          </cell>
          <cell r="D1122" t="str">
            <v>3</v>
          </cell>
          <cell r="E1122" t="str">
            <v>BRIOTE LUDOVIC</v>
          </cell>
          <cell r="F1122" t="str">
            <v>M</v>
          </cell>
          <cell r="G1122" t="str">
            <v>OHM CYCLISME HESDIN</v>
          </cell>
          <cell r="H1122">
            <v>30560</v>
          </cell>
          <cell r="I1122" t="str">
            <v>Adulte Masculin 30/39 ans</v>
          </cell>
          <cell r="J1122" t="str">
            <v>2020</v>
          </cell>
          <cell r="K1122" t="str">
            <v>06297045222</v>
          </cell>
        </row>
        <row r="1123">
          <cell r="B1123" t="str">
            <v>BRIOTE LUDOVIC</v>
          </cell>
          <cell r="C1123">
            <v>43904</v>
          </cell>
          <cell r="D1123" t="str">
            <v>3</v>
          </cell>
          <cell r="E1123" t="str">
            <v>BRIOTE LUDOVIC</v>
          </cell>
          <cell r="F1123" t="str">
            <v>M</v>
          </cell>
          <cell r="G1123" t="str">
            <v>OHM CYCLISME HESDIN</v>
          </cell>
          <cell r="H1123">
            <v>30560</v>
          </cell>
          <cell r="I1123" t="str">
            <v>Adulte Masculin 30/39 ans</v>
          </cell>
          <cell r="J1123" t="str">
            <v>2020</v>
          </cell>
          <cell r="K1123" t="str">
            <v>06297045222</v>
          </cell>
        </row>
        <row r="1124">
          <cell r="B1124" t="str">
            <v>BRUET JEAN CLAUDE</v>
          </cell>
          <cell r="C1124">
            <v>43845</v>
          </cell>
          <cell r="D1124" t="str">
            <v>4-A</v>
          </cell>
          <cell r="E1124" t="str">
            <v>BRUET JEAN CLAUDE</v>
          </cell>
          <cell r="F1124" t="str">
            <v>M</v>
          </cell>
          <cell r="G1124" t="str">
            <v>BAPAUME CLUB CYCLISTE</v>
          </cell>
          <cell r="H1124">
            <v>22819</v>
          </cell>
          <cell r="I1124" t="str">
            <v>Adulte Masculin 50/59 ans</v>
          </cell>
          <cell r="J1124" t="str">
            <v>2020</v>
          </cell>
          <cell r="K1124" t="str">
            <v>06297024656</v>
          </cell>
        </row>
        <row r="1125">
          <cell r="B1125" t="str">
            <v>BRUVIER JACKY</v>
          </cell>
          <cell r="C1125">
            <v>43879</v>
          </cell>
          <cell r="D1125" t="str">
            <v>3</v>
          </cell>
          <cell r="E1125" t="str">
            <v>BRUVIER JACKY</v>
          </cell>
          <cell r="F1125" t="str">
            <v>M</v>
          </cell>
          <cell r="G1125" t="str">
            <v>MANQUEVILLE LILLERS CLUB CYCLISTE</v>
          </cell>
          <cell r="H1125">
            <v>24574</v>
          </cell>
          <cell r="I1125" t="str">
            <v>Adulte Masculin 50/59 ans</v>
          </cell>
          <cell r="J1125" t="str">
            <v>2020</v>
          </cell>
          <cell r="K1125" t="str">
            <v>06297102165</v>
          </cell>
        </row>
        <row r="1126">
          <cell r="B1126" t="str">
            <v>BULCOURT EMMANUEL</v>
          </cell>
          <cell r="C1126">
            <v>43845</v>
          </cell>
          <cell r="D1126" t="str">
            <v>4-A</v>
          </cell>
          <cell r="E1126" t="str">
            <v>BULCOURT EMMANUEL</v>
          </cell>
          <cell r="F1126" t="str">
            <v>M</v>
          </cell>
          <cell r="G1126" t="str">
            <v>BAPAUME CLUB CYCLISTE</v>
          </cell>
          <cell r="H1126">
            <v>26565</v>
          </cell>
          <cell r="I1126" t="str">
            <v>Adulte Masculin 40/49 ans</v>
          </cell>
          <cell r="J1126" t="str">
            <v>2020</v>
          </cell>
          <cell r="K1126" t="str">
            <v>06204951637</v>
          </cell>
        </row>
        <row r="1127">
          <cell r="B1127" t="str">
            <v>BULTEL GAETAN</v>
          </cell>
          <cell r="C1127">
            <v>43857</v>
          </cell>
          <cell r="D1127" t="str">
            <v>JE</v>
          </cell>
          <cell r="E1127" t="str">
            <v>BULTEL GAETAN</v>
          </cell>
          <cell r="F1127" t="str">
            <v>M</v>
          </cell>
          <cell r="G1127" t="str">
            <v>LOOS EN GOHELLE VELO CLUB LOOSSOIS</v>
          </cell>
          <cell r="H1127">
            <v>38357</v>
          </cell>
          <cell r="I1127" t="str">
            <v>Jeune Masculin 15/16 ans</v>
          </cell>
          <cell r="J1127" t="str">
            <v>2020</v>
          </cell>
          <cell r="K1127" t="str">
            <v>06297019637</v>
          </cell>
        </row>
        <row r="1128">
          <cell r="B1128" t="str">
            <v>BUTTIAUX SEVERIN</v>
          </cell>
          <cell r="C1128">
            <v>43879</v>
          </cell>
          <cell r="D1128" t="str">
            <v>3</v>
          </cell>
          <cell r="E1128" t="str">
            <v>BUTTIAUX SEVERIN</v>
          </cell>
          <cell r="F1128" t="str">
            <v>M</v>
          </cell>
          <cell r="G1128" t="str">
            <v>MANQUEVILLE LILLERS CLUB CYCLISTE</v>
          </cell>
          <cell r="H1128">
            <v>28871</v>
          </cell>
          <cell r="I1128" t="str">
            <v>Adulte Masculin 40/49 ans</v>
          </cell>
          <cell r="J1128" t="str">
            <v>2020</v>
          </cell>
          <cell r="K1128" t="str">
            <v>06297082831</v>
          </cell>
        </row>
        <row r="1129">
          <cell r="B1129" t="str">
            <v>CANDAS DIDIER</v>
          </cell>
          <cell r="C1129">
            <v>43845</v>
          </cell>
          <cell r="D1129" t="str">
            <v>4-A</v>
          </cell>
          <cell r="E1129" t="str">
            <v>CANDAS DIDIER</v>
          </cell>
          <cell r="F1129" t="str">
            <v>M</v>
          </cell>
          <cell r="G1129" t="str">
            <v>BAPAUME CLUB CYCLISTE</v>
          </cell>
          <cell r="H1129">
            <v>20922</v>
          </cell>
          <cell r="I1129" t="str">
            <v>Adulte Masculin 60 ans et plus</v>
          </cell>
          <cell r="J1129" t="str">
            <v>2020</v>
          </cell>
          <cell r="K1129" t="str">
            <v>06204951197</v>
          </cell>
        </row>
        <row r="1130">
          <cell r="B1130" t="str">
            <v>CANU CHRISTIAN</v>
          </cell>
          <cell r="C1130">
            <v>43845</v>
          </cell>
          <cell r="D1130" t="str">
            <v>4-A</v>
          </cell>
          <cell r="E1130" t="str">
            <v>CANU CHRISTIAN</v>
          </cell>
          <cell r="F1130" t="str">
            <v>M</v>
          </cell>
          <cell r="G1130" t="str">
            <v>BAPAUME CLUB CYCLISTE</v>
          </cell>
          <cell r="H1130">
            <v>25799</v>
          </cell>
          <cell r="I1130" t="str">
            <v>Adulte Masculin 50/59 ans</v>
          </cell>
          <cell r="J1130" t="str">
            <v>2020</v>
          </cell>
          <cell r="K1130" t="str">
            <v>06240369391</v>
          </cell>
        </row>
        <row r="1131">
          <cell r="B1131" t="str">
            <v>CARBONNIER JULIEN</v>
          </cell>
          <cell r="C1131">
            <v>43851</v>
          </cell>
          <cell r="D1131" t="str">
            <v>3</v>
          </cell>
          <cell r="E1131" t="str">
            <v>CARBONNIER JULIEN</v>
          </cell>
          <cell r="F1131" t="str">
            <v>M</v>
          </cell>
          <cell r="G1131" t="str">
            <v>WINGLES PYRAMIDES PASSION VTT</v>
          </cell>
          <cell r="H1131">
            <v>32001</v>
          </cell>
          <cell r="I1131" t="str">
            <v>Adulte Masculin 30/39 ans</v>
          </cell>
          <cell r="J1131" t="str">
            <v>2020</v>
          </cell>
          <cell r="K1131" t="str">
            <v>06266606315</v>
          </cell>
        </row>
        <row r="1132">
          <cell r="B1132" t="str">
            <v>CARBONNIER QUENTIN</v>
          </cell>
          <cell r="C1132">
            <v>43851</v>
          </cell>
          <cell r="D1132" t="str">
            <v>3</v>
          </cell>
          <cell r="E1132" t="str">
            <v>CARBONNIER QUENTIN</v>
          </cell>
          <cell r="F1132" t="str">
            <v>M</v>
          </cell>
          <cell r="G1132" t="str">
            <v>WINGLES PYRAMIDES PASSION VTT</v>
          </cell>
          <cell r="H1132">
            <v>34368</v>
          </cell>
          <cell r="I1132" t="str">
            <v>Adulte Masculin 20/29 ans</v>
          </cell>
          <cell r="J1132" t="str">
            <v>2020</v>
          </cell>
          <cell r="K1132" t="str">
            <v>06297020831</v>
          </cell>
        </row>
        <row r="1133">
          <cell r="B1133" t="str">
            <v>CARPENTIER PATRICK</v>
          </cell>
          <cell r="C1133">
            <v>43851</v>
          </cell>
          <cell r="D1133" t="str">
            <v>4-B</v>
          </cell>
          <cell r="E1133" t="str">
            <v>CARPENTIER PATRICK</v>
          </cell>
          <cell r="F1133" t="str">
            <v>M</v>
          </cell>
          <cell r="G1133" t="str">
            <v>OUTREAU CLUB SPORTIF OUTRELOIS (C.S.O)</v>
          </cell>
          <cell r="H1133">
            <v>18318</v>
          </cell>
          <cell r="I1133" t="str">
            <v>Adulte Masculin 60 ans et plus</v>
          </cell>
          <cell r="J1133" t="str">
            <v>2020</v>
          </cell>
          <cell r="K1133" t="str">
            <v>06297065700</v>
          </cell>
        </row>
        <row r="1134">
          <cell r="B1134" t="str">
            <v>CAUWET FRANCK</v>
          </cell>
          <cell r="C1134">
            <v>43876</v>
          </cell>
          <cell r="D1134" t="str">
            <v>3</v>
          </cell>
          <cell r="E1134" t="str">
            <v>CAUWET FRANCK</v>
          </cell>
          <cell r="F1134" t="str">
            <v>M</v>
          </cell>
          <cell r="G1134" t="str">
            <v>MANQUEVILLE LILLERS CLUB CYCLISTE</v>
          </cell>
          <cell r="H1134">
            <v>23964</v>
          </cell>
          <cell r="I1134" t="str">
            <v>Adulte Masculin 50/59 ans</v>
          </cell>
          <cell r="J1134" t="str">
            <v>2020</v>
          </cell>
          <cell r="K1134" t="str">
            <v>06297091959</v>
          </cell>
        </row>
        <row r="1135">
          <cell r="B1135" t="str">
            <v>CAZE ALBAN</v>
          </cell>
          <cell r="C1135">
            <v>43871</v>
          </cell>
          <cell r="D1135" t="str">
            <v>1</v>
          </cell>
          <cell r="E1135" t="str">
            <v>CAZE ALBAN</v>
          </cell>
          <cell r="F1135" t="str">
            <v>M</v>
          </cell>
          <cell r="G1135" t="str">
            <v>ANNEQUIN CYCLING TEAM</v>
          </cell>
          <cell r="H1135">
            <v>30104</v>
          </cell>
          <cell r="I1135" t="str">
            <v>Adulte Masculin 30/39 ans</v>
          </cell>
          <cell r="J1135" t="str">
            <v>2020</v>
          </cell>
          <cell r="K1135" t="str">
            <v>06297066751</v>
          </cell>
        </row>
        <row r="1136">
          <cell r="B1136" t="str">
            <v>CHALAS CYRIAQUE</v>
          </cell>
          <cell r="C1136">
            <v>43871</v>
          </cell>
          <cell r="D1136" t="str">
            <v>JE</v>
          </cell>
          <cell r="E1136" t="str">
            <v>CHALAS CYRIAQUE</v>
          </cell>
          <cell r="F1136" t="str">
            <v>M</v>
          </cell>
          <cell r="G1136" t="str">
            <v>ANNEQUIN CYCLING TEAM</v>
          </cell>
          <cell r="H1136">
            <v>40060</v>
          </cell>
          <cell r="I1136" t="str">
            <v>Jeune Masculin 11/12 ans</v>
          </cell>
          <cell r="J1136" t="str">
            <v>2020</v>
          </cell>
          <cell r="K1136" t="str">
            <v>06297098607</v>
          </cell>
        </row>
        <row r="1137">
          <cell r="B1137" t="str">
            <v>CHALAS JEAN PIERRE</v>
          </cell>
          <cell r="C1137">
            <v>43871</v>
          </cell>
          <cell r="D1137" t="str">
            <v>1</v>
          </cell>
          <cell r="E1137" t="str">
            <v>CHALAS JEAN PIERRE</v>
          </cell>
          <cell r="F1137" t="str">
            <v>M</v>
          </cell>
          <cell r="G1137" t="str">
            <v>ANNEQUIN CYCLING TEAM</v>
          </cell>
          <cell r="H1137">
            <v>25676</v>
          </cell>
          <cell r="I1137" t="str">
            <v>Adulte Masculin 50/59 ans</v>
          </cell>
          <cell r="J1137" t="str">
            <v>2020</v>
          </cell>
          <cell r="K1137" t="str">
            <v>06297098606</v>
          </cell>
        </row>
        <row r="1138">
          <cell r="B1138" t="str">
            <v>CHUTSCH BENJAMIN</v>
          </cell>
          <cell r="C1138">
            <v>43872</v>
          </cell>
          <cell r="D1138" t="str">
            <v>JE</v>
          </cell>
          <cell r="E1138" t="str">
            <v>CHUTSCH BENJAMIN</v>
          </cell>
          <cell r="F1138" t="str">
            <v>M</v>
          </cell>
          <cell r="G1138" t="str">
            <v>HENIN ETOILE CYCLISTE HENINOISE</v>
          </cell>
          <cell r="H1138">
            <v>38512</v>
          </cell>
          <cell r="I1138" t="str">
            <v>Jeune Masculin 15/16 ans</v>
          </cell>
          <cell r="J1138" t="str">
            <v>2020</v>
          </cell>
          <cell r="K1138" t="str">
            <v>06297076313</v>
          </cell>
        </row>
        <row r="1139">
          <cell r="B1139" t="str">
            <v>CL?MENT TOM</v>
          </cell>
          <cell r="C1139">
            <v>43851</v>
          </cell>
          <cell r="D1139" t="str">
            <v>JE</v>
          </cell>
          <cell r="E1139" t="str">
            <v>CL?MENT TOM</v>
          </cell>
          <cell r="F1139" t="str">
            <v>M</v>
          </cell>
          <cell r="G1139" t="str">
            <v>LEFOREST CYCLO CLUB</v>
          </cell>
          <cell r="H1139">
            <v>38795</v>
          </cell>
          <cell r="I1139" t="str">
            <v>Jeune Masculin 13/14 ans</v>
          </cell>
          <cell r="J1139" t="str">
            <v>2020</v>
          </cell>
          <cell r="K1139" t="str">
            <v>06297101108</v>
          </cell>
        </row>
        <row r="1140">
          <cell r="B1140" t="str">
            <v>COLLAINTIER LOUIS</v>
          </cell>
          <cell r="C1140">
            <v>43872</v>
          </cell>
          <cell r="D1140" t="str">
            <v>JE</v>
          </cell>
          <cell r="E1140" t="str">
            <v>COLLAINTIER LOUIS</v>
          </cell>
          <cell r="F1140" t="str">
            <v>M</v>
          </cell>
          <cell r="G1140" t="str">
            <v>HENIN ETOILE CYCLISTE HENINOISE</v>
          </cell>
          <cell r="H1140">
            <v>39694</v>
          </cell>
          <cell r="I1140" t="str">
            <v>Jeune Masculin 11/12 ans</v>
          </cell>
          <cell r="J1140" t="str">
            <v>2020</v>
          </cell>
          <cell r="K1140" t="str">
            <v>06297091538</v>
          </cell>
        </row>
        <row r="1141">
          <cell r="B1141" t="str">
            <v>COLLAINTIER MAXIME</v>
          </cell>
          <cell r="C1141">
            <v>43872</v>
          </cell>
          <cell r="D1141" t="str">
            <v>JE</v>
          </cell>
          <cell r="E1141" t="str">
            <v>COLLAINTIER MAXIME</v>
          </cell>
          <cell r="F1141" t="str">
            <v>M</v>
          </cell>
          <cell r="G1141" t="str">
            <v>HENIN ETOILE CYCLISTE HENINOISE</v>
          </cell>
          <cell r="H1141">
            <v>41235</v>
          </cell>
          <cell r="I1141" t="str">
            <v>Jeune Masculin 7/8 ans</v>
          </cell>
          <cell r="J1141" t="str">
            <v>2020</v>
          </cell>
          <cell r="K1141" t="str">
            <v>06297087295</v>
          </cell>
        </row>
        <row r="1142">
          <cell r="B1142" t="str">
            <v>CONDETTE LUCAS</v>
          </cell>
          <cell r="C1142">
            <v>43872</v>
          </cell>
          <cell r="D1142" t="str">
            <v>JE</v>
          </cell>
          <cell r="E1142" t="str">
            <v>CONDETTE LUCAS</v>
          </cell>
          <cell r="F1142" t="str">
            <v>M</v>
          </cell>
          <cell r="G1142" t="str">
            <v>HENIN ETOILE CYCLISTE HENINOISE</v>
          </cell>
          <cell r="H1142">
            <v>40901</v>
          </cell>
          <cell r="I1142" t="str">
            <v>Jeune Masculin 9/10 ans</v>
          </cell>
          <cell r="J1142" t="str">
            <v>2020</v>
          </cell>
          <cell r="K1142" t="str">
            <v>06297096734</v>
          </cell>
        </row>
        <row r="1143">
          <cell r="B1143" t="str">
            <v>CONDETTE NATHAN</v>
          </cell>
          <cell r="C1143">
            <v>43872</v>
          </cell>
          <cell r="D1143" t="str">
            <v>JE</v>
          </cell>
          <cell r="E1143" t="str">
            <v>CONDETTE NATHAN</v>
          </cell>
          <cell r="F1143" t="str">
            <v>M</v>
          </cell>
          <cell r="G1143" t="str">
            <v>HENIN ETOILE CYCLISTE HENINOISE</v>
          </cell>
          <cell r="H1143">
            <v>41337</v>
          </cell>
          <cell r="I1143" t="str">
            <v>Jeune Masculin 7/8 ans</v>
          </cell>
          <cell r="J1143" t="str">
            <v>2020</v>
          </cell>
          <cell r="K1143" t="str">
            <v>06297096735</v>
          </cell>
        </row>
        <row r="1144">
          <cell r="B1144" t="str">
            <v>CONGY GERARD</v>
          </cell>
          <cell r="C1144">
            <v>43845</v>
          </cell>
          <cell r="D1144" t="str">
            <v>4-B</v>
          </cell>
          <cell r="E1144" t="str">
            <v>CONGY GERARD</v>
          </cell>
          <cell r="F1144" t="str">
            <v>M</v>
          </cell>
          <cell r="G1144" t="str">
            <v>BAPAUME CLUB CYCLISTE</v>
          </cell>
          <cell r="H1144">
            <v>19035</v>
          </cell>
          <cell r="I1144" t="str">
            <v>Adulte Masculin 60 ans et plus</v>
          </cell>
          <cell r="J1144" t="str">
            <v>2020</v>
          </cell>
          <cell r="K1144" t="str">
            <v>06297080170</v>
          </cell>
        </row>
        <row r="1145">
          <cell r="B1145" t="str">
            <v>CREPIEUX DOROTHEE</v>
          </cell>
          <cell r="C1145">
            <v>43872</v>
          </cell>
          <cell r="D1145" t="str">
            <v>FE</v>
          </cell>
          <cell r="E1145" t="str">
            <v>CREPIEUX DOROTHEE</v>
          </cell>
          <cell r="F1145" t="str">
            <v>F</v>
          </cell>
          <cell r="G1145" t="str">
            <v>HENIN ETOILE CYCLISTE HENINOISE</v>
          </cell>
          <cell r="H1145">
            <v>26932</v>
          </cell>
          <cell r="I1145" t="str">
            <v>Adulte Féminin 40 ans et plus</v>
          </cell>
          <cell r="J1145" t="str">
            <v>2020</v>
          </cell>
          <cell r="K1145" t="str">
            <v>06297068982</v>
          </cell>
        </row>
        <row r="1146">
          <cell r="B1146" t="str">
            <v>D HONDT BRUNO</v>
          </cell>
          <cell r="C1146">
            <v>43845</v>
          </cell>
          <cell r="D1146" t="str">
            <v>4-A</v>
          </cell>
          <cell r="E1146" t="str">
            <v>D HONDT BRUNO</v>
          </cell>
          <cell r="F1146" t="str">
            <v>M</v>
          </cell>
          <cell r="G1146" t="str">
            <v>BAPAUME CLUB CYCLISTE</v>
          </cell>
          <cell r="H1146">
            <v>21128</v>
          </cell>
          <cell r="I1146" t="str">
            <v>Adulte Masculin 60 ans et plus</v>
          </cell>
          <cell r="J1146" t="str">
            <v>2020</v>
          </cell>
          <cell r="K1146" t="str">
            <v>06204951638</v>
          </cell>
        </row>
        <row r="1147">
          <cell r="B1147" t="str">
            <v>DANEL JEAN PIERRE</v>
          </cell>
          <cell r="C1147">
            <v>43853</v>
          </cell>
          <cell r="D1147" t="str">
            <v>4-A</v>
          </cell>
          <cell r="E1147" t="str">
            <v>DANEL JEAN PIERRE</v>
          </cell>
          <cell r="F1147" t="str">
            <v>M</v>
          </cell>
          <cell r="G1147" t="str">
            <v>BIACHE ST VAAST VELO CLUB</v>
          </cell>
          <cell r="H1147">
            <v>20987</v>
          </cell>
          <cell r="I1147" t="str">
            <v>Adulte Masculin 60 ans et plus</v>
          </cell>
          <cell r="J1147" t="str">
            <v>2020</v>
          </cell>
          <cell r="K1147" t="str">
            <v>06263102864</v>
          </cell>
        </row>
        <row r="1148">
          <cell r="B1148" t="str">
            <v>DASSONVILLE SEBASTIEN</v>
          </cell>
          <cell r="C1148">
            <v>43888</v>
          </cell>
          <cell r="D1148" t="str">
            <v>1</v>
          </cell>
          <cell r="E1148" t="str">
            <v>DASSONVILLE SEBASTIEN</v>
          </cell>
          <cell r="F1148" t="str">
            <v>M</v>
          </cell>
          <cell r="G1148" t="str">
            <v>NOEUX VELO CLUB NOEUXOIS</v>
          </cell>
          <cell r="H1148">
            <v>30126</v>
          </cell>
          <cell r="I1148" t="str">
            <v>Adulte Masculin 30/39 ans</v>
          </cell>
          <cell r="J1148" t="str">
            <v>2020</v>
          </cell>
          <cell r="K1148" t="str">
            <v>06297059854</v>
          </cell>
        </row>
        <row r="1149">
          <cell r="B1149" t="str">
            <v>DAUCHELLE LIONEL</v>
          </cell>
          <cell r="C1149">
            <v>43876</v>
          </cell>
          <cell r="D1149" t="str">
            <v>3</v>
          </cell>
          <cell r="E1149" t="str">
            <v>DAUCHELLE LIONEL</v>
          </cell>
          <cell r="F1149" t="str">
            <v>M</v>
          </cell>
          <cell r="G1149" t="str">
            <v>MANQUEVILLE LILLERS CLUB CYCLISTE</v>
          </cell>
          <cell r="H1149">
            <v>24173</v>
          </cell>
          <cell r="I1149" t="str">
            <v>Adulte Masculin 50/59 ans</v>
          </cell>
          <cell r="J1149" t="str">
            <v>2020</v>
          </cell>
          <cell r="K1149" t="str">
            <v>06297083851</v>
          </cell>
        </row>
        <row r="1150">
          <cell r="B1150" t="str">
            <v>DAUCHEZ VICTOR</v>
          </cell>
          <cell r="C1150">
            <v>43865</v>
          </cell>
          <cell r="D1150" t="str">
            <v>JE</v>
          </cell>
          <cell r="E1150" t="str">
            <v>DAUCHEZ VICTOR</v>
          </cell>
          <cell r="F1150" t="str">
            <v>M</v>
          </cell>
          <cell r="G1150" t="str">
            <v>AGNY AMICALE LAIQUE</v>
          </cell>
          <cell r="H1150">
            <v>38022</v>
          </cell>
          <cell r="I1150" t="str">
            <v>Jeune Masculin 15/16 ans</v>
          </cell>
          <cell r="J1150" t="str">
            <v>2020</v>
          </cell>
          <cell r="K1150" t="str">
            <v>06297065816</v>
          </cell>
        </row>
        <row r="1151">
          <cell r="B1151" t="str">
            <v>DAVROUX PHILIPPE</v>
          </cell>
          <cell r="C1151">
            <v>43881</v>
          </cell>
          <cell r="D1151" t="str">
            <v>4-A</v>
          </cell>
          <cell r="E1151" t="str">
            <v>DAVROUX PHILIPPE</v>
          </cell>
          <cell r="F1151" t="str">
            <v>M</v>
          </cell>
          <cell r="G1151" t="str">
            <v>ISBERGUES - CLUB CYCLISTE D  ISBERGUES M</v>
          </cell>
          <cell r="H1151">
            <v>23755</v>
          </cell>
          <cell r="I1151" t="str">
            <v>Adulte Masculin 50/59 ans</v>
          </cell>
          <cell r="J1151" t="str">
            <v>2020</v>
          </cell>
          <cell r="K1151" t="str">
            <v>06297020308</v>
          </cell>
        </row>
        <row r="1152">
          <cell r="B1152" t="str">
            <v>DE MUYNCK STEPHANE</v>
          </cell>
          <cell r="C1152">
            <v>43872</v>
          </cell>
          <cell r="D1152" t="str">
            <v>2</v>
          </cell>
          <cell r="E1152" t="str">
            <v>DE MUYNCK STEPHANE</v>
          </cell>
          <cell r="F1152" t="str">
            <v>M</v>
          </cell>
          <cell r="G1152" t="str">
            <v>HENIN ETOILE CYCLISTE HENINOISE</v>
          </cell>
          <cell r="H1152">
            <v>26165</v>
          </cell>
          <cell r="I1152" t="str">
            <v>Adulte Masculin 40/49 ans</v>
          </cell>
          <cell r="J1152" t="str">
            <v>2020</v>
          </cell>
          <cell r="K1152" t="str">
            <v>06297084545</v>
          </cell>
        </row>
        <row r="1153">
          <cell r="B1153" t="str">
            <v>DEBRIL MARINE</v>
          </cell>
          <cell r="C1153">
            <v>43865</v>
          </cell>
          <cell r="D1153" t="str">
            <v>FE</v>
          </cell>
          <cell r="E1153" t="str">
            <v>DEBRIL MARINE</v>
          </cell>
          <cell r="F1153" t="str">
            <v>F</v>
          </cell>
          <cell r="G1153" t="str">
            <v>ST POL SUR TERNOISE VELO CLUB ST POLOIS</v>
          </cell>
          <cell r="H1153">
            <v>35400</v>
          </cell>
          <cell r="I1153" t="str">
            <v>Adulte Féminin 17/29 ans</v>
          </cell>
          <cell r="J1153" t="str">
            <v>2020</v>
          </cell>
          <cell r="K1153" t="str">
            <v>06297094958</v>
          </cell>
        </row>
        <row r="1154">
          <cell r="B1154" t="str">
            <v>DEBUISSON JULIAN</v>
          </cell>
          <cell r="C1154">
            <v>43877</v>
          </cell>
          <cell r="D1154" t="str">
            <v>1</v>
          </cell>
          <cell r="E1154" t="str">
            <v>DEBUISSON JULIAN</v>
          </cell>
          <cell r="F1154" t="str">
            <v>M</v>
          </cell>
          <cell r="G1154" t="str">
            <v>MERICOURT TEAM 2</v>
          </cell>
          <cell r="H1154">
            <v>32410</v>
          </cell>
          <cell r="I1154" t="str">
            <v>Adulte Masculin 30/39 ans</v>
          </cell>
          <cell r="J1154" t="str">
            <v>2020</v>
          </cell>
          <cell r="K1154" t="str">
            <v>06297064612</v>
          </cell>
        </row>
        <row r="1155">
          <cell r="B1155" t="str">
            <v>DECOOPMAN CEDRIC</v>
          </cell>
          <cell r="C1155">
            <v>43872</v>
          </cell>
          <cell r="D1155" t="str">
            <v>3</v>
          </cell>
          <cell r="E1155" t="str">
            <v>DECOOPMAN CEDRIC</v>
          </cell>
          <cell r="F1155" t="str">
            <v>M</v>
          </cell>
          <cell r="G1155" t="str">
            <v>HENIN ETOILE CYCLISTE HENINOISE</v>
          </cell>
          <cell r="H1155">
            <v>28530</v>
          </cell>
          <cell r="I1155" t="str">
            <v>Adulte Masculin 40/49 ans</v>
          </cell>
          <cell r="J1155" t="str">
            <v>2020</v>
          </cell>
          <cell r="K1155" t="str">
            <v>06297054722</v>
          </cell>
        </row>
        <row r="1156">
          <cell r="B1156" t="str">
            <v>DECOOPMAN NOLAN</v>
          </cell>
          <cell r="C1156">
            <v>43872</v>
          </cell>
          <cell r="D1156" t="str">
            <v>JE</v>
          </cell>
          <cell r="E1156" t="str">
            <v>DECOOPMAN NOLAN</v>
          </cell>
          <cell r="F1156" t="str">
            <v>M</v>
          </cell>
          <cell r="G1156" t="str">
            <v>HENIN ETOILE CYCLISTE HENINOISE</v>
          </cell>
          <cell r="H1156">
            <v>40855</v>
          </cell>
          <cell r="I1156" t="str">
            <v>Jeune Masculin 9/10 ans</v>
          </cell>
          <cell r="J1156" t="str">
            <v>2020</v>
          </cell>
          <cell r="K1156" t="str">
            <v>06297054149</v>
          </cell>
        </row>
        <row r="1157">
          <cell r="B1157" t="str">
            <v>DECOTTIGNIES LUCAS</v>
          </cell>
          <cell r="C1157">
            <v>43872</v>
          </cell>
          <cell r="D1157" t="str">
            <v>JE</v>
          </cell>
          <cell r="E1157" t="str">
            <v>DECOTTIGNIES LUCAS</v>
          </cell>
          <cell r="F1157" t="str">
            <v>M</v>
          </cell>
          <cell r="G1157" t="str">
            <v>HENIN ETOILE CYCLISTE HENINOISE</v>
          </cell>
          <cell r="H1157">
            <v>40068</v>
          </cell>
          <cell r="I1157" t="str">
            <v>Jeune Masculin 11/12 ans</v>
          </cell>
          <cell r="J1157" t="str">
            <v>2020</v>
          </cell>
          <cell r="K1157" t="str">
            <v>06297095022</v>
          </cell>
        </row>
        <row r="1158">
          <cell r="B1158" t="str">
            <v>DEKOSTER MICKAEL</v>
          </cell>
          <cell r="C1158">
            <v>43865</v>
          </cell>
          <cell r="D1158" t="str">
            <v>3</v>
          </cell>
          <cell r="E1158" t="str">
            <v>DEKOSTER MICKAEL</v>
          </cell>
          <cell r="F1158" t="str">
            <v>M</v>
          </cell>
          <cell r="G1158" t="str">
            <v>AGNY AMICALE LAIQUE</v>
          </cell>
          <cell r="H1158">
            <v>27074</v>
          </cell>
          <cell r="I1158" t="str">
            <v>Adulte Masculin 40/49 ans</v>
          </cell>
          <cell r="J1158" t="str">
            <v>2020</v>
          </cell>
          <cell r="K1158" t="str">
            <v>06297069832</v>
          </cell>
        </row>
        <row r="1159">
          <cell r="B1159" t="str">
            <v>DELEBARRE JEROME</v>
          </cell>
          <cell r="C1159">
            <v>43872</v>
          </cell>
          <cell r="D1159" t="str">
            <v>3</v>
          </cell>
          <cell r="E1159" t="str">
            <v>DELEBARRE JEROME</v>
          </cell>
          <cell r="F1159" t="str">
            <v>M</v>
          </cell>
          <cell r="G1159" t="str">
            <v>BEUVRY CLUB LEO LAGRANGE</v>
          </cell>
          <cell r="H1159">
            <v>30063</v>
          </cell>
          <cell r="I1159" t="str">
            <v>Adulte Masculin 30/39 ans</v>
          </cell>
          <cell r="J1159" t="str">
            <v>2020</v>
          </cell>
          <cell r="K1159" t="str">
            <v>06297016103</v>
          </cell>
        </row>
        <row r="1160">
          <cell r="B1160" t="str">
            <v>DELIERS BALTHAZAR</v>
          </cell>
          <cell r="C1160">
            <v>43885</v>
          </cell>
          <cell r="D1160" t="str">
            <v>3</v>
          </cell>
          <cell r="E1160" t="str">
            <v>DELIERS BALTHAZAR</v>
          </cell>
          <cell r="F1160" t="str">
            <v>M</v>
          </cell>
          <cell r="G1160" t="str">
            <v>ISBERGUES - CLUB CYCLISTE D  ISBERGUES M</v>
          </cell>
          <cell r="H1160">
            <v>36237</v>
          </cell>
          <cell r="I1160" t="str">
            <v>Adulte Masculin 20/29 ans</v>
          </cell>
          <cell r="J1160" t="str">
            <v>2020</v>
          </cell>
          <cell r="K1160" t="str">
            <v>06297102212</v>
          </cell>
        </row>
        <row r="1161">
          <cell r="B1161" t="str">
            <v>DELORY MAURICE</v>
          </cell>
          <cell r="C1161">
            <v>43888</v>
          </cell>
          <cell r="D1161" t="str">
            <v>3</v>
          </cell>
          <cell r="E1161" t="str">
            <v>DELORY MAURICE</v>
          </cell>
          <cell r="F1161" t="str">
            <v>M</v>
          </cell>
          <cell r="G1161" t="str">
            <v>NOEUX VELO CLUB NOEUXOIS</v>
          </cell>
          <cell r="H1161">
            <v>23003</v>
          </cell>
          <cell r="I1161" t="str">
            <v>Adulte Masculin 50/59 ans</v>
          </cell>
          <cell r="J1161" t="str">
            <v>2020</v>
          </cell>
          <cell r="K1161" t="str">
            <v>06297094698</v>
          </cell>
        </row>
        <row r="1162">
          <cell r="B1162" t="str">
            <v>DELPLACE CANDICE</v>
          </cell>
          <cell r="C1162">
            <v>43857</v>
          </cell>
          <cell r="D1162" t="str">
            <v>JE</v>
          </cell>
          <cell r="E1162" t="str">
            <v>DELPLACE CANDICE</v>
          </cell>
          <cell r="F1162" t="str">
            <v>F</v>
          </cell>
          <cell r="G1162" t="str">
            <v>LOOS EN GOHELLE VELO CLUB LOOSSOIS</v>
          </cell>
          <cell r="H1162">
            <v>41258</v>
          </cell>
          <cell r="I1162"/>
          <cell r="J1162" t="str">
            <v>2020</v>
          </cell>
          <cell r="K1162" t="str">
            <v>06297083821</v>
          </cell>
        </row>
        <row r="1163">
          <cell r="B1163" t="str">
            <v>DELPLACE FLORINE</v>
          </cell>
          <cell r="C1163">
            <v>43857</v>
          </cell>
          <cell r="D1163" t="str">
            <v>JE</v>
          </cell>
          <cell r="E1163" t="str">
            <v>DELPLACE FLORINE</v>
          </cell>
          <cell r="F1163" t="str">
            <v>F</v>
          </cell>
          <cell r="G1163" t="str">
            <v>LOOS EN GOHELLE VELO CLUB LOOSSOIS</v>
          </cell>
          <cell r="H1163">
            <v>40050</v>
          </cell>
          <cell r="I1163" t="str">
            <v>Jeune Féminin 11/12 ans</v>
          </cell>
          <cell r="J1163" t="str">
            <v>2020</v>
          </cell>
          <cell r="K1163" t="str">
            <v>06297042350</v>
          </cell>
        </row>
        <row r="1164">
          <cell r="B1164" t="str">
            <v>DELPLACE SYLVIAN</v>
          </cell>
          <cell r="C1164">
            <v>43857</v>
          </cell>
          <cell r="D1164" t="str">
            <v>4-A</v>
          </cell>
          <cell r="E1164" t="str">
            <v>DELPLACE SYLVIAN</v>
          </cell>
          <cell r="F1164" t="str">
            <v>M</v>
          </cell>
          <cell r="G1164" t="str">
            <v>LOOS EN GOHELLE VELO CLUB LOOSSOIS</v>
          </cell>
          <cell r="H1164">
            <v>28824</v>
          </cell>
          <cell r="I1164" t="str">
            <v>Adulte Masculin 40/49 ans</v>
          </cell>
          <cell r="J1164" t="str">
            <v>2020</v>
          </cell>
          <cell r="K1164" t="str">
            <v>06204815846</v>
          </cell>
        </row>
        <row r="1165">
          <cell r="B1165" t="str">
            <v>DEMEESTER KEVIN</v>
          </cell>
          <cell r="C1165">
            <v>43851</v>
          </cell>
          <cell r="D1165" t="str">
            <v>3</v>
          </cell>
          <cell r="E1165" t="str">
            <v>DEMEESTER KEVIN</v>
          </cell>
          <cell r="F1165" t="str">
            <v>M</v>
          </cell>
          <cell r="G1165" t="str">
            <v>WINGLES PYRAMIDES PASSION VTT</v>
          </cell>
          <cell r="H1165">
            <v>32036</v>
          </cell>
          <cell r="I1165" t="str">
            <v>Adulte Masculin 30/39 ans</v>
          </cell>
          <cell r="J1165" t="str">
            <v>2020</v>
          </cell>
          <cell r="K1165" t="str">
            <v>06297097288</v>
          </cell>
        </row>
        <row r="1166">
          <cell r="B1166" t="str">
            <v>DHAUSSY MELVIN</v>
          </cell>
          <cell r="C1166">
            <v>43865</v>
          </cell>
          <cell r="D1166" t="str">
            <v>3</v>
          </cell>
          <cell r="E1166" t="str">
            <v>DHAUSSY MELVIN</v>
          </cell>
          <cell r="F1166" t="str">
            <v>M</v>
          </cell>
          <cell r="G1166" t="str">
            <v>AGNY AMICALE LAIQUE</v>
          </cell>
          <cell r="H1166">
            <v>35210</v>
          </cell>
          <cell r="I1166" t="str">
            <v>Adulte Masculin 20/29 ans</v>
          </cell>
          <cell r="J1166" t="str">
            <v>2020</v>
          </cell>
          <cell r="K1166" t="str">
            <v>06210648851</v>
          </cell>
        </row>
        <row r="1167">
          <cell r="B1167" t="str">
            <v>DIAS XAVIER</v>
          </cell>
          <cell r="C1167">
            <v>43851</v>
          </cell>
          <cell r="D1167" t="str">
            <v>4-A</v>
          </cell>
          <cell r="E1167" t="str">
            <v>DIAS XAVIER</v>
          </cell>
          <cell r="F1167" t="str">
            <v>M</v>
          </cell>
          <cell r="G1167" t="str">
            <v>TEAM JPP</v>
          </cell>
          <cell r="H1167">
            <v>22696</v>
          </cell>
          <cell r="I1167" t="str">
            <v>Adulte Masculin 50/59 ans</v>
          </cell>
          <cell r="J1167" t="str">
            <v>2020</v>
          </cell>
          <cell r="K1167" t="str">
            <v>06297055737</v>
          </cell>
        </row>
        <row r="1168">
          <cell r="B1168" t="str">
            <v>DMYTROW NICOLAS</v>
          </cell>
          <cell r="C1168">
            <v>43878</v>
          </cell>
          <cell r="D1168" t="str">
            <v>2</v>
          </cell>
          <cell r="E1168" t="str">
            <v>DMYTROW NICOLAS</v>
          </cell>
          <cell r="F1168" t="str">
            <v>M</v>
          </cell>
          <cell r="G1168" t="str">
            <v>BULLY LES MINES ENTENTE SPORTIVE CYCLIST</v>
          </cell>
          <cell r="H1168">
            <v>26362</v>
          </cell>
          <cell r="I1168" t="str">
            <v>Adulte Masculin 40/49 ans</v>
          </cell>
          <cell r="J1168" t="str">
            <v>2020</v>
          </cell>
          <cell r="K1168" t="str">
            <v>06240368462</v>
          </cell>
        </row>
        <row r="1169">
          <cell r="B1169" t="str">
            <v>DONNE PHILIPPE</v>
          </cell>
          <cell r="C1169">
            <v>43836</v>
          </cell>
          <cell r="D1169" t="str">
            <v>4-A</v>
          </cell>
          <cell r="E1169" t="str">
            <v>DONNE PHILIPPE</v>
          </cell>
          <cell r="F1169" t="str">
            <v>M</v>
          </cell>
          <cell r="G1169" t="str">
            <v>LEFOREST CYCLO CLUB</v>
          </cell>
          <cell r="H1169">
            <v>28406</v>
          </cell>
          <cell r="I1169" t="str">
            <v>Adulte Masculin 40/49 ans</v>
          </cell>
          <cell r="J1169" t="str">
            <v>2020</v>
          </cell>
          <cell r="K1169" t="str">
            <v>06265760676</v>
          </cell>
        </row>
        <row r="1170">
          <cell r="B1170" t="str">
            <v>DUFFROY ANTOINE</v>
          </cell>
          <cell r="C1170">
            <v>43872</v>
          </cell>
          <cell r="D1170" t="str">
            <v>2</v>
          </cell>
          <cell r="E1170" t="str">
            <v>DUFFROY ANTOINE</v>
          </cell>
          <cell r="F1170" t="str">
            <v>M</v>
          </cell>
          <cell r="G1170" t="str">
            <v>FLEURBAIX TEAM SHARK VTT</v>
          </cell>
          <cell r="H1170">
            <v>34582</v>
          </cell>
          <cell r="I1170" t="str">
            <v>Adulte Masculin 20/29 ans</v>
          </cell>
          <cell r="J1170" t="str">
            <v>2020</v>
          </cell>
          <cell r="K1170" t="str">
            <v>06297015338</v>
          </cell>
        </row>
        <row r="1171">
          <cell r="B1171" t="str">
            <v>DUHAMEL ARNAUD</v>
          </cell>
          <cell r="C1171">
            <v>43877</v>
          </cell>
          <cell r="D1171" t="str">
            <v>1</v>
          </cell>
          <cell r="E1171" t="str">
            <v>DUHAMEL ARNAUD</v>
          </cell>
          <cell r="F1171" t="str">
            <v>M</v>
          </cell>
          <cell r="G1171" t="str">
            <v>MERICOURT TEAM 2</v>
          </cell>
          <cell r="H1171">
            <v>26869</v>
          </cell>
          <cell r="I1171" t="str">
            <v>Adulte Masculin 40/49 ans</v>
          </cell>
          <cell r="J1171" t="str">
            <v>2020</v>
          </cell>
          <cell r="K1171" t="str">
            <v>06265605486</v>
          </cell>
        </row>
        <row r="1172">
          <cell r="B1172" t="str">
            <v>DUMONT LUCIE</v>
          </cell>
          <cell r="C1172">
            <v>43865</v>
          </cell>
          <cell r="D1172" t="str">
            <v>FE</v>
          </cell>
          <cell r="E1172" t="str">
            <v>DUMONT LUCIE</v>
          </cell>
          <cell r="F1172" t="str">
            <v>F</v>
          </cell>
          <cell r="G1172" t="str">
            <v>ISBERGUES - CLUB CYCLISTE D  ISBERGUES M</v>
          </cell>
          <cell r="H1172">
            <v>34550</v>
          </cell>
          <cell r="I1172" t="str">
            <v>Adulte Féminin 17/29 ans</v>
          </cell>
          <cell r="J1172" t="str">
            <v>2020</v>
          </cell>
          <cell r="K1172" t="str">
            <v>06204811021</v>
          </cell>
        </row>
        <row r="1173">
          <cell r="B1173" t="str">
            <v>DUMONT OLIVIER</v>
          </cell>
          <cell r="C1173">
            <v>43865</v>
          </cell>
          <cell r="D1173" t="str">
            <v>3</v>
          </cell>
          <cell r="E1173" t="str">
            <v>DUMONT OLIVIER</v>
          </cell>
          <cell r="F1173" t="str">
            <v>M</v>
          </cell>
          <cell r="G1173" t="str">
            <v>ISBERGUES - CLUB CYCLISTE D  ISBERGUES M</v>
          </cell>
          <cell r="H1173">
            <v>24797</v>
          </cell>
          <cell r="I1173" t="str">
            <v>Adulte Masculin 50/59 ans</v>
          </cell>
          <cell r="J1173" t="str">
            <v>2020</v>
          </cell>
          <cell r="K1173" t="str">
            <v>06204811020</v>
          </cell>
        </row>
        <row r="1174">
          <cell r="B1174" t="str">
            <v>DUPAS KEVIN</v>
          </cell>
          <cell r="C1174">
            <v>43865</v>
          </cell>
          <cell r="D1174" t="str">
            <v>3</v>
          </cell>
          <cell r="E1174" t="str">
            <v>DUPAS KEVIN</v>
          </cell>
          <cell r="F1174" t="str">
            <v>M</v>
          </cell>
          <cell r="G1174" t="str">
            <v>ST POL SUR TERNOISE VELO CLUB ST POLOIS</v>
          </cell>
          <cell r="H1174">
            <v>34018</v>
          </cell>
          <cell r="I1174" t="str">
            <v>Adulte Masculin 20/29 ans</v>
          </cell>
          <cell r="J1174" t="str">
            <v>2020</v>
          </cell>
          <cell r="K1174" t="str">
            <v>06297094960</v>
          </cell>
        </row>
        <row r="1175">
          <cell r="B1175" t="str">
            <v>DUPUIS ALAIN</v>
          </cell>
          <cell r="C1175">
            <v>43851</v>
          </cell>
          <cell r="D1175" t="str">
            <v>4-A</v>
          </cell>
          <cell r="E1175" t="str">
            <v>DUPUIS ALAIN</v>
          </cell>
          <cell r="F1175" t="str">
            <v>M</v>
          </cell>
          <cell r="G1175" t="str">
            <v>TEAM JPP</v>
          </cell>
          <cell r="H1175">
            <v>24172</v>
          </cell>
          <cell r="I1175" t="str">
            <v>Adulte Masculin 50/59 ans</v>
          </cell>
          <cell r="J1175" t="str">
            <v>2020</v>
          </cell>
          <cell r="K1175" t="str">
            <v>06297056146</v>
          </cell>
        </row>
        <row r="1176">
          <cell r="B1176" t="str">
            <v>EDOUARD ERIC</v>
          </cell>
          <cell r="C1176">
            <v>43865</v>
          </cell>
          <cell r="D1176" t="str">
            <v>3</v>
          </cell>
          <cell r="E1176" t="str">
            <v>EDOUARD ERIC</v>
          </cell>
          <cell r="F1176" t="str">
            <v>M</v>
          </cell>
          <cell r="G1176" t="str">
            <v>AGNY AMICALE LAIQUE</v>
          </cell>
          <cell r="H1176">
            <v>26441</v>
          </cell>
          <cell r="I1176" t="str">
            <v>Adulte Masculin 40/49 ans</v>
          </cell>
          <cell r="J1176" t="str">
            <v>2020</v>
          </cell>
          <cell r="K1176" t="str">
            <v>06250231188</v>
          </cell>
        </row>
        <row r="1177">
          <cell r="B1177" t="str">
            <v>EROUART CHARLES</v>
          </cell>
          <cell r="C1177">
            <v>43851</v>
          </cell>
          <cell r="D1177" t="str">
            <v>4-B</v>
          </cell>
          <cell r="E1177" t="str">
            <v>EROUART CHARLES</v>
          </cell>
          <cell r="F1177" t="str">
            <v>M</v>
          </cell>
          <cell r="G1177" t="str">
            <v>HARNES VELO CLUB HARNESIEN</v>
          </cell>
          <cell r="H1177">
            <v>14777</v>
          </cell>
          <cell r="I1177" t="str">
            <v>Adulte Masculin 60 ans et plus</v>
          </cell>
          <cell r="J1177" t="str">
            <v>2020</v>
          </cell>
          <cell r="K1177" t="str">
            <v>06263105939</v>
          </cell>
        </row>
        <row r="1178">
          <cell r="B1178" t="str">
            <v>FARDOUX DANY</v>
          </cell>
          <cell r="C1178">
            <v>43836</v>
          </cell>
          <cell r="D1178" t="str">
            <v>1</v>
          </cell>
          <cell r="E1178" t="str">
            <v>FARDOUX DANY</v>
          </cell>
          <cell r="F1178" t="str">
            <v>M</v>
          </cell>
          <cell r="G1178" t="str">
            <v>FLEURBAIX TEAM SHARK VTT</v>
          </cell>
          <cell r="H1178">
            <v>29144</v>
          </cell>
          <cell r="I1178" t="str">
            <v>Adulte Masculin 40/49 ans</v>
          </cell>
          <cell r="J1178" t="str">
            <v>2020</v>
          </cell>
          <cell r="K1178" t="str">
            <v>06297037378</v>
          </cell>
        </row>
        <row r="1179">
          <cell r="B1179" t="str">
            <v>FAVIER FREDDY</v>
          </cell>
          <cell r="C1179">
            <v>43836</v>
          </cell>
          <cell r="D1179" t="str">
            <v>4-A</v>
          </cell>
          <cell r="E1179" t="str">
            <v>FAVIER FREDDY</v>
          </cell>
          <cell r="F1179" t="str">
            <v>M</v>
          </cell>
          <cell r="G1179" t="str">
            <v>LEFOREST CYCLO CLUB</v>
          </cell>
          <cell r="H1179">
            <v>32416</v>
          </cell>
          <cell r="I1179" t="str">
            <v>Adulte Masculin 30/39 ans</v>
          </cell>
          <cell r="J1179" t="str">
            <v>2020</v>
          </cell>
          <cell r="K1179" t="str">
            <v>06204808296</v>
          </cell>
        </row>
        <row r="1180">
          <cell r="B1180" t="str">
            <v>FAVIER JEAN MARIE</v>
          </cell>
          <cell r="C1180">
            <v>43836</v>
          </cell>
          <cell r="D1180" t="str">
            <v>4-A</v>
          </cell>
          <cell r="E1180" t="str">
            <v>FAVIER JEAN MARIE</v>
          </cell>
          <cell r="F1180" t="str">
            <v>M</v>
          </cell>
          <cell r="G1180" t="str">
            <v>LEFOREST CYCLO CLUB</v>
          </cell>
          <cell r="H1180">
            <v>26287</v>
          </cell>
          <cell r="I1180" t="str">
            <v>Adulte Masculin 40/49 ans</v>
          </cell>
          <cell r="J1180" t="str">
            <v>2020</v>
          </cell>
          <cell r="K1180" t="str">
            <v>06204808292</v>
          </cell>
        </row>
        <row r="1181">
          <cell r="B1181" t="str">
            <v>FAVIER LANNA</v>
          </cell>
          <cell r="C1181">
            <v>43851</v>
          </cell>
          <cell r="D1181" t="str">
            <v>JE</v>
          </cell>
          <cell r="E1181" t="str">
            <v>FAVIER LANNA</v>
          </cell>
          <cell r="F1181" t="str">
            <v>F</v>
          </cell>
          <cell r="G1181" t="str">
            <v>LEFOREST CYCLO CLUB</v>
          </cell>
          <cell r="H1181">
            <v>40930</v>
          </cell>
          <cell r="I1181" t="str">
            <v>Jeune Masculin 13/14 ans</v>
          </cell>
          <cell r="J1181" t="str">
            <v>2020</v>
          </cell>
          <cell r="K1181" t="str">
            <v>06297083845</v>
          </cell>
        </row>
        <row r="1182">
          <cell r="B1182" t="str">
            <v>FLAMENT JAMES</v>
          </cell>
          <cell r="C1182">
            <v>43851</v>
          </cell>
          <cell r="D1182" t="str">
            <v>3</v>
          </cell>
          <cell r="E1182" t="str">
            <v>FLAMENT JAMES</v>
          </cell>
          <cell r="F1182" t="str">
            <v>M</v>
          </cell>
          <cell r="G1182" t="str">
            <v>HARNES VELO CLUB HARNESIEN</v>
          </cell>
          <cell r="H1182">
            <v>33167</v>
          </cell>
          <cell r="I1182" t="str">
            <v>Adulte Masculin 30/39 ans</v>
          </cell>
          <cell r="J1182" t="str">
            <v>2020</v>
          </cell>
          <cell r="K1182" t="str">
            <v>06266614693</v>
          </cell>
        </row>
        <row r="1183">
          <cell r="B1183" t="str">
            <v>FOIREST PASCAL</v>
          </cell>
          <cell r="C1183">
            <v>43845</v>
          </cell>
          <cell r="D1183" t="str">
            <v>4-A</v>
          </cell>
          <cell r="E1183" t="str">
            <v>FOIREST PASCAL</v>
          </cell>
          <cell r="F1183" t="str">
            <v>M</v>
          </cell>
          <cell r="G1183" t="str">
            <v>BAPAUME CLUB CYCLISTE</v>
          </cell>
          <cell r="H1183">
            <v>23195</v>
          </cell>
          <cell r="I1183" t="str">
            <v>Adulte Masculin 50/59 ans</v>
          </cell>
          <cell r="J1183" t="str">
            <v>2020</v>
          </cell>
          <cell r="K1183" t="str">
            <v>06297093503</v>
          </cell>
        </row>
        <row r="1184">
          <cell r="B1184" t="str">
            <v>FONTAINE BENJAMIN</v>
          </cell>
          <cell r="C1184">
            <v>43865</v>
          </cell>
          <cell r="D1184" t="str">
            <v>3</v>
          </cell>
          <cell r="E1184" t="str">
            <v>FONTAINE BENJAMIN</v>
          </cell>
          <cell r="F1184" t="str">
            <v>M</v>
          </cell>
          <cell r="G1184" t="str">
            <v>AGNY AMICALE LAIQUE</v>
          </cell>
          <cell r="H1184">
            <v>34068</v>
          </cell>
          <cell r="I1184" t="str">
            <v>Adulte Masculin 20/29 ans</v>
          </cell>
          <cell r="J1184" t="str">
            <v>2020</v>
          </cell>
          <cell r="K1184" t="str">
            <v>06260084562</v>
          </cell>
        </row>
        <row r="1185">
          <cell r="B1185" t="str">
            <v>FOULON RANDY</v>
          </cell>
          <cell r="C1185">
            <v>43865</v>
          </cell>
          <cell r="D1185" t="str">
            <v>3</v>
          </cell>
          <cell r="E1185" t="str">
            <v>FOULON RANDY</v>
          </cell>
          <cell r="F1185" t="str">
            <v>M</v>
          </cell>
          <cell r="G1185" t="str">
            <v>AGNY AMICALE LAIQUE</v>
          </cell>
          <cell r="H1185">
            <v>37368</v>
          </cell>
          <cell r="I1185" t="str">
            <v>Adulte Masculin 17/19 ans</v>
          </cell>
          <cell r="J1185" t="str">
            <v>2020</v>
          </cell>
          <cell r="K1185" t="str">
            <v>06297042391</v>
          </cell>
        </row>
        <row r="1186">
          <cell r="B1186" t="str">
            <v>FOURNIER YOHANN</v>
          </cell>
          <cell r="C1186">
            <v>43865</v>
          </cell>
          <cell r="D1186" t="str">
            <v>3</v>
          </cell>
          <cell r="E1186" t="str">
            <v>FOURNIER YOHANN</v>
          </cell>
          <cell r="F1186" t="str">
            <v>M</v>
          </cell>
          <cell r="G1186" t="str">
            <v>ST POL SUR TERNOISE VELO CLUB ST POLOIS</v>
          </cell>
          <cell r="H1186">
            <v>36639</v>
          </cell>
          <cell r="I1186" t="str">
            <v>Adulte Masculin 20/29 ans</v>
          </cell>
          <cell r="J1186" t="str">
            <v>2020</v>
          </cell>
          <cell r="K1186" t="str">
            <v>06297096731</v>
          </cell>
        </row>
        <row r="1187">
          <cell r="B1187" t="str">
            <v>FRANCOIS TIMEO</v>
          </cell>
          <cell r="C1187">
            <v>43857</v>
          </cell>
          <cell r="D1187" t="str">
            <v>JE</v>
          </cell>
          <cell r="E1187" t="str">
            <v>FRANCOIS TIMEO</v>
          </cell>
          <cell r="F1187" t="str">
            <v>M</v>
          </cell>
          <cell r="G1187" t="str">
            <v>LOOS EN GOHELLE VELO CLUB LOOSSOIS</v>
          </cell>
          <cell r="H1187">
            <v>41212</v>
          </cell>
          <cell r="I1187" t="str">
            <v>Jeune Masculin 7/8 ans</v>
          </cell>
          <cell r="J1187" t="str">
            <v>2020</v>
          </cell>
          <cell r="K1187" t="str">
            <v>06297094392</v>
          </cell>
        </row>
        <row r="1188">
          <cell r="B1188" t="str">
            <v>FREDERICK RENE</v>
          </cell>
          <cell r="C1188">
            <v>43857</v>
          </cell>
          <cell r="D1188" t="str">
            <v>4-A</v>
          </cell>
          <cell r="E1188" t="str">
            <v>FREDERICK RENE</v>
          </cell>
          <cell r="F1188" t="str">
            <v>M</v>
          </cell>
          <cell r="G1188" t="str">
            <v>LOOS EN GOHELLE VELO CLUB LOOSSOIS</v>
          </cell>
          <cell r="H1188">
            <v>17711</v>
          </cell>
          <cell r="I1188" t="str">
            <v>Adulte Masculin 60 ans et plus</v>
          </cell>
          <cell r="J1188" t="str">
            <v>2020</v>
          </cell>
          <cell r="K1188" t="str">
            <v>06297070094</v>
          </cell>
        </row>
        <row r="1189">
          <cell r="B1189" t="str">
            <v>GAMAND QUENTIN</v>
          </cell>
          <cell r="C1189">
            <v>43851</v>
          </cell>
          <cell r="D1189" t="str">
            <v>1</v>
          </cell>
          <cell r="E1189" t="str">
            <v>GAMAND QUENTIN</v>
          </cell>
          <cell r="F1189" t="str">
            <v>M</v>
          </cell>
          <cell r="G1189" t="str">
            <v>BAPAUME CLUB CYCLISTE</v>
          </cell>
          <cell r="H1189">
            <v>37083</v>
          </cell>
          <cell r="I1189" t="str">
            <v>Adulte Masculin 17/19 ans</v>
          </cell>
          <cell r="J1189" t="str">
            <v>2020</v>
          </cell>
          <cell r="K1189" t="str">
            <v>06204951673</v>
          </cell>
        </row>
        <row r="1190">
          <cell r="B1190" t="str">
            <v>GAROT LAURENCE</v>
          </cell>
          <cell r="C1190">
            <v>43836</v>
          </cell>
          <cell r="D1190" t="str">
            <v>FE</v>
          </cell>
          <cell r="E1190" t="str">
            <v>GAROT LAURENCE</v>
          </cell>
          <cell r="F1190" t="str">
            <v>F</v>
          </cell>
          <cell r="G1190" t="str">
            <v>FLEURBAIX TEAM SHARK VTT</v>
          </cell>
          <cell r="H1190">
            <v>26761</v>
          </cell>
          <cell r="I1190" t="str">
            <v>Adulte Féminin 40 ans et plus</v>
          </cell>
          <cell r="J1190" t="str">
            <v>2020</v>
          </cell>
          <cell r="K1190" t="str">
            <v>06204823312</v>
          </cell>
        </row>
        <row r="1191">
          <cell r="B1191" t="str">
            <v>GAUDEFROY AXEL</v>
          </cell>
          <cell r="C1191">
            <v>43877</v>
          </cell>
          <cell r="D1191" t="str">
            <v>3</v>
          </cell>
          <cell r="E1191" t="str">
            <v>GAUDEFROY AXEL</v>
          </cell>
          <cell r="F1191" t="str">
            <v>M</v>
          </cell>
          <cell r="G1191" t="str">
            <v>MERICOURT TEAM 2</v>
          </cell>
          <cell r="H1191">
            <v>35190</v>
          </cell>
          <cell r="I1191" t="str">
            <v>Adulte Masculin 20/29 ans</v>
          </cell>
          <cell r="J1191" t="str">
            <v>2020</v>
          </cell>
          <cell r="K1191" t="str">
            <v>06297083836</v>
          </cell>
        </row>
        <row r="1192">
          <cell r="B1192" t="str">
            <v>GAWRONSKI MICHEL</v>
          </cell>
          <cell r="C1192">
            <v>43899</v>
          </cell>
          <cell r="D1192" t="str">
            <v>3</v>
          </cell>
          <cell r="E1192" t="str">
            <v>GAWRONSKI MICHEL</v>
          </cell>
          <cell r="F1192" t="str">
            <v>M</v>
          </cell>
          <cell r="G1192" t="str">
            <v>AUXI LE CHATEAU VELOCE CLUB AUXILOIS</v>
          </cell>
          <cell r="H1192">
            <v>24518</v>
          </cell>
          <cell r="I1192" t="str">
            <v>Adulte Masculin 50/59 ans</v>
          </cell>
          <cell r="J1192" t="str">
            <v>2020</v>
          </cell>
          <cell r="K1192" t="str">
            <v>06260031129</v>
          </cell>
        </row>
        <row r="1193">
          <cell r="B1193" t="str">
            <v>GILBERT MATHIS</v>
          </cell>
          <cell r="C1193">
            <v>43899</v>
          </cell>
          <cell r="D1193" t="str">
            <v>3</v>
          </cell>
          <cell r="E1193" t="str">
            <v>GILBERT MATHIS</v>
          </cell>
          <cell r="F1193" t="str">
            <v>M</v>
          </cell>
          <cell r="G1193" t="str">
            <v>AUXI LE CHATEAU VELOCE CLUB AUXILOIS</v>
          </cell>
          <cell r="H1193">
            <v>37636</v>
          </cell>
          <cell r="I1193" t="str">
            <v>Adulte Masculin 17/19 ans</v>
          </cell>
          <cell r="J1193" t="str">
            <v>2020</v>
          </cell>
          <cell r="K1193" t="str">
            <v>06297102214</v>
          </cell>
        </row>
        <row r="1194">
          <cell r="B1194" t="str">
            <v>GILBERT VIVIANE</v>
          </cell>
          <cell r="C1194">
            <v>43899</v>
          </cell>
          <cell r="D1194" t="str">
            <v>FE</v>
          </cell>
          <cell r="E1194" t="str">
            <v>GILBERT VIVIANE</v>
          </cell>
          <cell r="F1194" t="str">
            <v>F</v>
          </cell>
          <cell r="G1194" t="str">
            <v>AUXI LE CHATEAU VELOCE CLUB AUXILOIS</v>
          </cell>
          <cell r="H1194">
            <v>20857</v>
          </cell>
          <cell r="I1194" t="str">
            <v>Adulte Féminin 40 ans et plus</v>
          </cell>
          <cell r="J1194" t="str">
            <v>2020</v>
          </cell>
          <cell r="K1194" t="str">
            <v>06260056227</v>
          </cell>
        </row>
        <row r="1195">
          <cell r="B1195" t="str">
            <v>GOBERT JEAN FRANCOIS</v>
          </cell>
          <cell r="C1195">
            <v>43853</v>
          </cell>
          <cell r="D1195" t="str">
            <v>1</v>
          </cell>
          <cell r="E1195" t="str">
            <v>GOBERT JEAN FRANCOIS</v>
          </cell>
          <cell r="F1195" t="str">
            <v>M</v>
          </cell>
          <cell r="G1195" t="str">
            <v>BIACHE ST VAAST VELO CLUB</v>
          </cell>
          <cell r="H1195">
            <v>29147</v>
          </cell>
          <cell r="I1195" t="str">
            <v>Adulte Masculin 40/49 ans</v>
          </cell>
          <cell r="J1195" t="str">
            <v>2020</v>
          </cell>
          <cell r="K1195" t="str">
            <v>06260031180</v>
          </cell>
        </row>
        <row r="1196">
          <cell r="B1196" t="str">
            <v>GOMEZ TOM</v>
          </cell>
          <cell r="C1196">
            <v>43857</v>
          </cell>
          <cell r="D1196" t="str">
            <v>JE</v>
          </cell>
          <cell r="E1196" t="str">
            <v>GOMEZ TOM</v>
          </cell>
          <cell r="F1196" t="str">
            <v>M</v>
          </cell>
          <cell r="G1196" t="str">
            <v>LOOS EN GOHELLE VELO CLUB LOOSSOIS</v>
          </cell>
          <cell r="H1196">
            <v>41595</v>
          </cell>
          <cell r="I1196" t="str">
            <v>Jeune Masculin 7/8 ans</v>
          </cell>
          <cell r="J1196" t="str">
            <v>2020</v>
          </cell>
          <cell r="K1196" t="str">
            <v>06297094798</v>
          </cell>
        </row>
        <row r="1197">
          <cell r="B1197" t="str">
            <v>GORET JEAN LUC</v>
          </cell>
          <cell r="C1197">
            <v>43845</v>
          </cell>
          <cell r="D1197" t="str">
            <v>4-A</v>
          </cell>
          <cell r="E1197" t="str">
            <v>GORET JEAN LUC</v>
          </cell>
          <cell r="F1197" t="str">
            <v>M</v>
          </cell>
          <cell r="G1197" t="str">
            <v>BAPAUME CLUB CYCLISTE</v>
          </cell>
          <cell r="H1197">
            <v>21555</v>
          </cell>
          <cell r="I1197" t="str">
            <v>Adulte Masculin 60 ans et plus</v>
          </cell>
          <cell r="J1197" t="str">
            <v>2020</v>
          </cell>
          <cell r="K1197" t="str">
            <v>06297056557</v>
          </cell>
        </row>
        <row r="1198">
          <cell r="B1198" t="str">
            <v>GOSSART GERARD</v>
          </cell>
          <cell r="C1198">
            <v>43888</v>
          </cell>
          <cell r="D1198" t="str">
            <v>3</v>
          </cell>
          <cell r="E1198" t="str">
            <v>GOSSART GERARD</v>
          </cell>
          <cell r="F1198" t="str">
            <v>M</v>
          </cell>
          <cell r="G1198" t="str">
            <v>NOEUX VELO CLUB NOEUXOIS</v>
          </cell>
          <cell r="H1198">
            <v>24568</v>
          </cell>
          <cell r="I1198" t="str">
            <v>Adulte Masculin 50/59 ans</v>
          </cell>
          <cell r="J1198" t="str">
            <v>2020</v>
          </cell>
          <cell r="K1198" t="str">
            <v>06297094699</v>
          </cell>
        </row>
        <row r="1199">
          <cell r="B1199" t="str">
            <v>GRZESKIEWICZ ELIE</v>
          </cell>
          <cell r="C1199">
            <v>43872</v>
          </cell>
          <cell r="D1199" t="str">
            <v>JE</v>
          </cell>
          <cell r="E1199" t="str">
            <v>GRZESKIEWICZ ELIE</v>
          </cell>
          <cell r="F1199" t="str">
            <v>M</v>
          </cell>
          <cell r="G1199" t="str">
            <v>HENIN ETOILE CYCLISTE HENINOISE</v>
          </cell>
          <cell r="H1199">
            <v>40842</v>
          </cell>
          <cell r="I1199" t="str">
            <v>Jeune Masculin 9/10 ans</v>
          </cell>
          <cell r="J1199" t="str">
            <v>2020</v>
          </cell>
          <cell r="K1199" t="str">
            <v>06297065920</v>
          </cell>
        </row>
        <row r="1200">
          <cell r="B1200" t="str">
            <v>HACHIN ARNAUD</v>
          </cell>
          <cell r="C1200">
            <v>43845</v>
          </cell>
          <cell r="D1200" t="str">
            <v>4-A</v>
          </cell>
          <cell r="E1200" t="str">
            <v>HACHIN ARNAUD</v>
          </cell>
          <cell r="F1200" t="str">
            <v>M</v>
          </cell>
          <cell r="G1200" t="str">
            <v>BAPAUME CLUB CYCLISTE</v>
          </cell>
          <cell r="H1200">
            <v>20386</v>
          </cell>
          <cell r="I1200" t="str">
            <v>Adulte Masculin 60 ans et plus</v>
          </cell>
          <cell r="J1200" t="str">
            <v>2020</v>
          </cell>
          <cell r="K1200" t="str">
            <v>06297055777</v>
          </cell>
        </row>
        <row r="1201">
          <cell r="B1201" t="str">
            <v>HAUTERIVE LOIC</v>
          </cell>
          <cell r="C1201">
            <v>43851</v>
          </cell>
          <cell r="D1201" t="str">
            <v>3</v>
          </cell>
          <cell r="E1201" t="str">
            <v>HAUTERIVE LOIC</v>
          </cell>
          <cell r="F1201" t="str">
            <v>M</v>
          </cell>
          <cell r="G1201" t="str">
            <v>WINGLES PYRAMIDES PASSION VTT</v>
          </cell>
          <cell r="H1201">
            <v>31672</v>
          </cell>
          <cell r="I1201" t="str">
            <v>Adulte Masculin 30/39 ans</v>
          </cell>
          <cell r="J1201" t="str">
            <v>2020</v>
          </cell>
          <cell r="K1201" t="str">
            <v>06297055593</v>
          </cell>
        </row>
        <row r="1202">
          <cell r="B1202" t="str">
            <v>HAVET STEPHANE</v>
          </cell>
          <cell r="C1202">
            <v>43876</v>
          </cell>
          <cell r="D1202" t="str">
            <v>4-A</v>
          </cell>
          <cell r="E1202" t="str">
            <v>HAVET STEPHANE</v>
          </cell>
          <cell r="F1202" t="str">
            <v>M</v>
          </cell>
          <cell r="G1202" t="str">
            <v>MANQUEVILLE LILLERS CLUB CYCLISTE</v>
          </cell>
          <cell r="H1202">
            <v>26889</v>
          </cell>
          <cell r="I1202" t="str">
            <v>Adulte Masculin 40/49 ans</v>
          </cell>
          <cell r="J1202" t="str">
            <v>2020</v>
          </cell>
          <cell r="K1202" t="str">
            <v>06297082826</v>
          </cell>
        </row>
        <row r="1203">
          <cell r="B1203" t="str">
            <v>HELLEBOIS ALAIN</v>
          </cell>
          <cell r="C1203">
            <v>43865</v>
          </cell>
          <cell r="D1203" t="str">
            <v>2</v>
          </cell>
          <cell r="E1203" t="str">
            <v>HELLEBOIS ALAIN</v>
          </cell>
          <cell r="F1203" t="str">
            <v>M</v>
          </cell>
          <cell r="G1203" t="str">
            <v>ISBERGUES - CLUB CYCLISTE D  ISBERGUES M</v>
          </cell>
          <cell r="H1203">
            <v>23904</v>
          </cell>
          <cell r="I1203" t="str">
            <v>Adulte Masculin 50/59 ans</v>
          </cell>
          <cell r="J1203" t="str">
            <v>2020</v>
          </cell>
          <cell r="K1203" t="str">
            <v>06240143251</v>
          </cell>
        </row>
        <row r="1204">
          <cell r="B1204" t="str">
            <v>HERBAUX FLORENTIN</v>
          </cell>
          <cell r="C1204">
            <v>43872</v>
          </cell>
          <cell r="D1204" t="str">
            <v>JE</v>
          </cell>
          <cell r="E1204" t="str">
            <v>HERBAUX FLORENTIN</v>
          </cell>
          <cell r="F1204" t="str">
            <v>M</v>
          </cell>
          <cell r="G1204" t="str">
            <v>HENIN ETOILE CYCLISTE HENINOISE</v>
          </cell>
          <cell r="H1204">
            <v>39839</v>
          </cell>
          <cell r="I1204" t="str">
            <v>Jeune Masculin 11/12 ans</v>
          </cell>
          <cell r="J1204" t="str">
            <v>2020</v>
          </cell>
          <cell r="K1204" t="str">
            <v>06297057139</v>
          </cell>
        </row>
        <row r="1205">
          <cell r="B1205" t="str">
            <v>JACQUIN DAVID</v>
          </cell>
          <cell r="C1205">
            <v>43888</v>
          </cell>
          <cell r="D1205" t="str">
            <v>3</v>
          </cell>
          <cell r="E1205" t="str">
            <v>JACQUIN DAVID</v>
          </cell>
          <cell r="F1205" t="str">
            <v>M</v>
          </cell>
          <cell r="G1205" t="str">
            <v>NOEUX VELO CLUB NOEUXOIS</v>
          </cell>
          <cell r="H1205">
            <v>25212</v>
          </cell>
          <cell r="I1205" t="str">
            <v>Adulte Masculin 50/59 ans</v>
          </cell>
          <cell r="J1205" t="str">
            <v>2020</v>
          </cell>
          <cell r="K1205" t="str">
            <v>06297101749</v>
          </cell>
        </row>
        <row r="1206">
          <cell r="B1206" t="str">
            <v>KOLODZIEJCZAK CHRISTIAN</v>
          </cell>
          <cell r="C1206">
            <v>43836</v>
          </cell>
          <cell r="D1206" t="str">
            <v>4-B</v>
          </cell>
          <cell r="E1206" t="str">
            <v>KOLODZIEJCZAK CHRISTIAN</v>
          </cell>
          <cell r="F1206" t="str">
            <v>M</v>
          </cell>
          <cell r="G1206" t="str">
            <v>LEFOREST CYCLO CLUB</v>
          </cell>
          <cell r="H1206">
            <v>18521</v>
          </cell>
          <cell r="I1206" t="str">
            <v>Adulte Masculin 60 ans et plus</v>
          </cell>
          <cell r="J1206" t="str">
            <v>2020</v>
          </cell>
          <cell r="K1206" t="str">
            <v>06259125452</v>
          </cell>
        </row>
        <row r="1207">
          <cell r="B1207" t="str">
            <v>KROL DAVID</v>
          </cell>
          <cell r="C1207">
            <v>43836</v>
          </cell>
          <cell r="D1207" t="str">
            <v>4-A</v>
          </cell>
          <cell r="E1207" t="str">
            <v>KROL DAVID</v>
          </cell>
          <cell r="F1207" t="str">
            <v>M</v>
          </cell>
          <cell r="G1207" t="str">
            <v>LEFOREST CYCLO CLUB</v>
          </cell>
          <cell r="H1207">
            <v>25451</v>
          </cell>
          <cell r="I1207" t="str">
            <v>Adulte Masculin 50/59 ans</v>
          </cell>
          <cell r="J1207" t="str">
            <v>2020</v>
          </cell>
          <cell r="K1207" t="str">
            <v>06297082118</v>
          </cell>
        </row>
        <row r="1208">
          <cell r="B1208" t="str">
            <v>KROL MICHAEL</v>
          </cell>
          <cell r="C1208">
            <v>43865</v>
          </cell>
          <cell r="D1208" t="str">
            <v>3</v>
          </cell>
          <cell r="E1208" t="str">
            <v>KROL MICHAEL</v>
          </cell>
          <cell r="F1208" t="str">
            <v>M</v>
          </cell>
          <cell r="G1208" t="str">
            <v>AGNY AMICALE LAIQUE</v>
          </cell>
          <cell r="H1208">
            <v>29035</v>
          </cell>
          <cell r="I1208" t="str">
            <v>Adulte Masculin 40/49 ans</v>
          </cell>
          <cell r="J1208" t="str">
            <v>2020</v>
          </cell>
          <cell r="K1208" t="str">
            <v>06297009605</v>
          </cell>
        </row>
        <row r="1209">
          <cell r="B1209" t="str">
            <v>LADUREAU CLÉMENT</v>
          </cell>
          <cell r="C1209">
            <v>43836</v>
          </cell>
          <cell r="D1209" t="str">
            <v>JE</v>
          </cell>
          <cell r="E1209" t="str">
            <v>LADUREAU CLÉMENT</v>
          </cell>
          <cell r="F1209" t="str">
            <v>M</v>
          </cell>
          <cell r="G1209" t="str">
            <v>LEFOREST CYCLO CLUB</v>
          </cell>
          <cell r="H1209">
            <v>38441</v>
          </cell>
          <cell r="I1209" t="str">
            <v>Jeune Masculin 15/16 ans</v>
          </cell>
          <cell r="J1209" t="str">
            <v>2020</v>
          </cell>
          <cell r="K1209" t="str">
            <v>06297094528</v>
          </cell>
        </row>
        <row r="1210">
          <cell r="B1210" t="str">
            <v>LALAUT JEROME</v>
          </cell>
          <cell r="C1210">
            <v>43857</v>
          </cell>
          <cell r="D1210" t="str">
            <v>4-A</v>
          </cell>
          <cell r="E1210" t="str">
            <v>LALAUT JEROME</v>
          </cell>
          <cell r="F1210" t="str">
            <v>M</v>
          </cell>
          <cell r="G1210" t="str">
            <v>LOOS EN GOHELLE VELO CLUB LOOSSOIS</v>
          </cell>
          <cell r="H1210">
            <v>28144</v>
          </cell>
          <cell r="I1210" t="str">
            <v>Adulte Masculin 40/49 ans</v>
          </cell>
          <cell r="J1210" t="str">
            <v>2020</v>
          </cell>
          <cell r="K1210" t="str">
            <v>06210634695</v>
          </cell>
        </row>
        <row r="1211">
          <cell r="B1211" t="str">
            <v>LAMARCHE CLARA</v>
          </cell>
          <cell r="C1211">
            <v>43888</v>
          </cell>
          <cell r="D1211" t="str">
            <v>JE</v>
          </cell>
          <cell r="E1211" t="str">
            <v>LAMARCHE CLARA</v>
          </cell>
          <cell r="F1211" t="str">
            <v>F</v>
          </cell>
          <cell r="G1211" t="str">
            <v>NOEUX VELO CLUB NOEUXOIS</v>
          </cell>
          <cell r="H1211">
            <v>38528</v>
          </cell>
          <cell r="I1211" t="str">
            <v>Jeune Féminin 15/16 ans</v>
          </cell>
          <cell r="J1211" t="str">
            <v>2020</v>
          </cell>
          <cell r="K1211" t="str">
            <v>06297021112</v>
          </cell>
        </row>
        <row r="1212">
          <cell r="B1212" t="str">
            <v>LANDAS PRIMEROSE</v>
          </cell>
          <cell r="C1212">
            <v>43871</v>
          </cell>
          <cell r="D1212" t="str">
            <v>FE</v>
          </cell>
          <cell r="E1212" t="str">
            <v>LANDAS PRIMEROSE</v>
          </cell>
          <cell r="F1212" t="str">
            <v>F</v>
          </cell>
          <cell r="G1212" t="str">
            <v>ANNEQUIN CYCLING TEAM</v>
          </cell>
          <cell r="H1212">
            <v>29963</v>
          </cell>
          <cell r="I1212" t="str">
            <v>Adulte Féminin 30/39 ans</v>
          </cell>
          <cell r="J1212" t="str">
            <v>2020</v>
          </cell>
          <cell r="K1212" t="str">
            <v>06297098605</v>
          </cell>
        </row>
        <row r="1213">
          <cell r="B1213" t="str">
            <v>LANSIAU ABYGAELLE</v>
          </cell>
          <cell r="C1213">
            <v>43872</v>
          </cell>
          <cell r="D1213" t="str">
            <v>JE</v>
          </cell>
          <cell r="E1213" t="str">
            <v>LANSIAU ABYGAELLE</v>
          </cell>
          <cell r="F1213" t="str">
            <v>F</v>
          </cell>
          <cell r="G1213" t="str">
            <v>HENIN ETOILE CYCLISTE HENINOISE</v>
          </cell>
          <cell r="H1213">
            <v>40853</v>
          </cell>
          <cell r="I1213" t="str">
            <v>Jeune Féminin 9/10 ans</v>
          </cell>
          <cell r="J1213" t="str">
            <v>2020</v>
          </cell>
          <cell r="K1213" t="str">
            <v>06297036885</v>
          </cell>
        </row>
        <row r="1214">
          <cell r="B1214" t="str">
            <v>LANSIAU ALAIN</v>
          </cell>
          <cell r="C1214">
            <v>43872</v>
          </cell>
          <cell r="D1214" t="str">
            <v>4-A</v>
          </cell>
          <cell r="E1214" t="str">
            <v>LANSIAU ALAIN</v>
          </cell>
          <cell r="F1214" t="str">
            <v>M</v>
          </cell>
          <cell r="G1214" t="str">
            <v>HENIN ETOILE CYCLISTE HENINOISE</v>
          </cell>
          <cell r="H1214">
            <v>25496</v>
          </cell>
          <cell r="I1214" t="str">
            <v>Adulte Masculin 50/59 ans</v>
          </cell>
          <cell r="J1214" t="str">
            <v>2020</v>
          </cell>
          <cell r="K1214" t="str">
            <v>06297056297</v>
          </cell>
        </row>
        <row r="1215">
          <cell r="B1215" t="str">
            <v>LANSIAU ETHAN</v>
          </cell>
          <cell r="C1215">
            <v>43872</v>
          </cell>
          <cell r="D1215" t="str">
            <v>JE</v>
          </cell>
          <cell r="E1215" t="str">
            <v>LANSIAU ETHAN</v>
          </cell>
          <cell r="F1215" t="str">
            <v>M</v>
          </cell>
          <cell r="G1215" t="str">
            <v>HENIN ETOILE CYCLISTE HENINOISE</v>
          </cell>
          <cell r="H1215">
            <v>39656</v>
          </cell>
          <cell r="I1215" t="str">
            <v>Jeune Masculin 11/12 ans</v>
          </cell>
          <cell r="J1215" t="str">
            <v>2020</v>
          </cell>
          <cell r="K1215" t="str">
            <v>06297062468</v>
          </cell>
        </row>
        <row r="1216">
          <cell r="B1216" t="str">
            <v>LANSIAU LEA</v>
          </cell>
          <cell r="C1216">
            <v>43872</v>
          </cell>
          <cell r="D1216" t="str">
            <v>JE</v>
          </cell>
          <cell r="E1216" t="str">
            <v>LANSIAU LEA</v>
          </cell>
          <cell r="F1216" t="str">
            <v>F</v>
          </cell>
          <cell r="G1216" t="str">
            <v>HENIN ETOILE CYCLISTE HENINOISE</v>
          </cell>
          <cell r="H1216">
            <v>39656</v>
          </cell>
          <cell r="I1216" t="str">
            <v>Jeune Féminin 11/12 ans</v>
          </cell>
          <cell r="J1216" t="str">
            <v>2020</v>
          </cell>
          <cell r="K1216" t="str">
            <v>06297068003</v>
          </cell>
        </row>
        <row r="1217">
          <cell r="B1217" t="str">
            <v>LANSIAU MATTHIEU</v>
          </cell>
          <cell r="C1217">
            <v>43872</v>
          </cell>
          <cell r="D1217" t="str">
            <v>3</v>
          </cell>
          <cell r="E1217" t="str">
            <v>LANSIAU MATTHIEU</v>
          </cell>
          <cell r="F1217" t="str">
            <v>M</v>
          </cell>
          <cell r="G1217" t="str">
            <v>HENIN ETOILE CYCLISTE HENINOISE</v>
          </cell>
          <cell r="H1217">
            <v>33511</v>
          </cell>
          <cell r="I1217" t="str">
            <v>Adulte Masculin 20/29 ans</v>
          </cell>
          <cell r="J1217" t="str">
            <v>2020</v>
          </cell>
          <cell r="K1217" t="str">
            <v>06297087307</v>
          </cell>
        </row>
        <row r="1218">
          <cell r="B1218" t="str">
            <v>LE MOULLEC LOIC</v>
          </cell>
          <cell r="C1218">
            <v>43836</v>
          </cell>
          <cell r="D1218" t="str">
            <v>2</v>
          </cell>
          <cell r="E1218" t="str">
            <v>LE MOULLEC LOIC</v>
          </cell>
          <cell r="F1218" t="str">
            <v>M</v>
          </cell>
          <cell r="G1218" t="str">
            <v>FLEURBAIX TEAM SHARK VTT</v>
          </cell>
          <cell r="H1218">
            <v>36004</v>
          </cell>
          <cell r="I1218" t="str">
            <v>Adulte Masculin 20/29 ans</v>
          </cell>
          <cell r="J1218" t="str">
            <v>2020</v>
          </cell>
          <cell r="K1218" t="str">
            <v>06297094488</v>
          </cell>
        </row>
        <row r="1219">
          <cell r="B1219" t="str">
            <v>LE TRIONNAIRE NICOLAS</v>
          </cell>
          <cell r="C1219">
            <v>43851</v>
          </cell>
          <cell r="D1219" t="str">
            <v>3</v>
          </cell>
          <cell r="E1219" t="str">
            <v>LE TRIONNAIRE NICOLAS</v>
          </cell>
          <cell r="F1219" t="str">
            <v>M</v>
          </cell>
          <cell r="G1219" t="str">
            <v>LEFOREST CYCLO CLUB</v>
          </cell>
          <cell r="H1219">
            <v>32373</v>
          </cell>
          <cell r="I1219" t="str">
            <v>Adulte Masculin 30/39 ans</v>
          </cell>
          <cell r="J1219" t="str">
            <v>2020</v>
          </cell>
          <cell r="K1219" t="str">
            <v>06297095374</v>
          </cell>
        </row>
        <row r="1220">
          <cell r="B1220" t="str">
            <v>LE VOURC'H MARC</v>
          </cell>
          <cell r="C1220">
            <v>43871</v>
          </cell>
          <cell r="D1220" t="str">
            <v>4-A</v>
          </cell>
          <cell r="E1220" t="str">
            <v>LE VOURC'H MARC</v>
          </cell>
          <cell r="F1220" t="str">
            <v>M</v>
          </cell>
          <cell r="G1220" t="str">
            <v>MERICOURT TEAM 2</v>
          </cell>
          <cell r="H1220">
            <v>20577</v>
          </cell>
          <cell r="I1220" t="str">
            <v>Adulte Masculin 60 ans et plus</v>
          </cell>
          <cell r="J1220" t="str">
            <v>2020</v>
          </cell>
          <cell r="K1220" t="str">
            <v>06297042260</v>
          </cell>
        </row>
        <row r="1221">
          <cell r="B1221" t="str">
            <v>LEBLOND CHRISTIAN</v>
          </cell>
          <cell r="C1221">
            <v>43881</v>
          </cell>
          <cell r="D1221" t="str">
            <v>4-A</v>
          </cell>
          <cell r="E1221" t="str">
            <v>LEBLOND CHRISTIAN</v>
          </cell>
          <cell r="F1221" t="str">
            <v>M</v>
          </cell>
          <cell r="G1221" t="str">
            <v>ISBERGUES - CLUB CYCLISTE D  ISBERGUES M</v>
          </cell>
          <cell r="H1221">
            <v>18788</v>
          </cell>
          <cell r="I1221" t="str">
            <v>Adulte Masculin 60 ans et plus</v>
          </cell>
          <cell r="J1221" t="str">
            <v>2020</v>
          </cell>
          <cell r="K1221" t="str">
            <v>06220237970</v>
          </cell>
        </row>
        <row r="1222">
          <cell r="B1222" t="str">
            <v>LEBLOND NINO</v>
          </cell>
          <cell r="C1222">
            <v>43857</v>
          </cell>
          <cell r="D1222" t="str">
            <v>JE</v>
          </cell>
          <cell r="E1222" t="str">
            <v>LEBLOND NINO</v>
          </cell>
          <cell r="F1222" t="str">
            <v>M</v>
          </cell>
          <cell r="G1222" t="str">
            <v>LOOS EN GOHELLE VELO CLUB LOOSSOIS</v>
          </cell>
          <cell r="H1222">
            <v>41841</v>
          </cell>
          <cell r="I1222" t="str">
            <v>Jeune Masculin 7/8 ans</v>
          </cell>
          <cell r="J1222" t="str">
            <v>2020</v>
          </cell>
          <cell r="K1222" t="str">
            <v>06297096467</v>
          </cell>
        </row>
        <row r="1223">
          <cell r="B1223" t="str">
            <v>LECLERC MICHELINE</v>
          </cell>
          <cell r="C1223">
            <v>43836</v>
          </cell>
          <cell r="D1223" t="str">
            <v>FE</v>
          </cell>
          <cell r="E1223" t="str">
            <v>LECLERC MICHELINE</v>
          </cell>
          <cell r="F1223" t="str">
            <v>F</v>
          </cell>
          <cell r="G1223" t="str">
            <v>LEFOREST CYCLO CLUB</v>
          </cell>
          <cell r="H1223">
            <v>36562</v>
          </cell>
          <cell r="I1223" t="str">
            <v>Adulte Féminin 17/29 ans</v>
          </cell>
          <cell r="J1223" t="str">
            <v>2020</v>
          </cell>
          <cell r="K1223" t="str">
            <v>06240368703</v>
          </cell>
        </row>
        <row r="1224">
          <cell r="B1224" t="str">
            <v>LECLERC PHILIPPE</v>
          </cell>
          <cell r="C1224">
            <v>43836</v>
          </cell>
          <cell r="D1224" t="str">
            <v>4-A</v>
          </cell>
          <cell r="E1224" t="str">
            <v>LECLERC PHILIPPE</v>
          </cell>
          <cell r="F1224" t="str">
            <v>M</v>
          </cell>
          <cell r="G1224" t="str">
            <v>LEFOREST CYCLO CLUB</v>
          </cell>
          <cell r="H1224">
            <v>20201</v>
          </cell>
          <cell r="I1224" t="str">
            <v>Adulte Masculin 60 ans et plus</v>
          </cell>
          <cell r="J1224" t="str">
            <v>2020</v>
          </cell>
          <cell r="K1224" t="str">
            <v>06240368702</v>
          </cell>
        </row>
        <row r="1225">
          <cell r="B1225" t="str">
            <v>LECLERCQ JULIEN</v>
          </cell>
          <cell r="C1225">
            <v>43877</v>
          </cell>
          <cell r="D1225" t="str">
            <v>1</v>
          </cell>
          <cell r="E1225" t="str">
            <v>LECLERCQ JULIEN</v>
          </cell>
          <cell r="F1225" t="str">
            <v>M</v>
          </cell>
          <cell r="G1225" t="str">
            <v>MERICOURT TEAM 2</v>
          </cell>
          <cell r="H1225">
            <v>33147</v>
          </cell>
          <cell r="I1225" t="str">
            <v>Adulte Masculin 30/39 ans</v>
          </cell>
          <cell r="J1225" t="str">
            <v>2020</v>
          </cell>
          <cell r="K1225" t="str">
            <v>06204947569</v>
          </cell>
        </row>
        <row r="1226">
          <cell r="B1226" t="str">
            <v>LECOUSTRE ANDRE</v>
          </cell>
          <cell r="C1226">
            <v>43851</v>
          </cell>
          <cell r="D1226" t="str">
            <v>4-A</v>
          </cell>
          <cell r="E1226" t="str">
            <v>LECOUSTRE ANDRE</v>
          </cell>
          <cell r="F1226" t="str">
            <v>M</v>
          </cell>
          <cell r="G1226" t="str">
            <v>OUTREAU CLUB SPORTIF OUTRELOIS (C.S.O)</v>
          </cell>
          <cell r="H1226">
            <v>19348</v>
          </cell>
          <cell r="I1226" t="str">
            <v>Adulte Masculin 60 ans et plus</v>
          </cell>
          <cell r="J1226" t="str">
            <v>2020</v>
          </cell>
          <cell r="K1226" t="str">
            <v>06297092226</v>
          </cell>
        </row>
        <row r="1227">
          <cell r="B1227" t="str">
            <v>LEFEBVRE BASTIEN</v>
          </cell>
          <cell r="C1227">
            <v>43872</v>
          </cell>
          <cell r="D1227" t="str">
            <v>JE</v>
          </cell>
          <cell r="E1227" t="str">
            <v>LEFEBVRE BASTIEN</v>
          </cell>
          <cell r="F1227" t="str">
            <v>M</v>
          </cell>
          <cell r="G1227" t="str">
            <v>HENIN ETOILE CYCLISTE HENINOISE</v>
          </cell>
          <cell r="H1227">
            <v>41162</v>
          </cell>
          <cell r="I1227" t="str">
            <v>Jeune Masculin 7/8 ans</v>
          </cell>
          <cell r="J1227" t="str">
            <v>2020</v>
          </cell>
          <cell r="K1227" t="str">
            <v>06297076306</v>
          </cell>
        </row>
        <row r="1228">
          <cell r="B1228" t="str">
            <v>LEGROS FREDERIC</v>
          </cell>
          <cell r="C1228">
            <v>43895</v>
          </cell>
          <cell r="D1228" t="str">
            <v>2</v>
          </cell>
          <cell r="E1228" t="str">
            <v>LEGROS FREDERIC</v>
          </cell>
          <cell r="F1228" t="str">
            <v>M</v>
          </cell>
          <cell r="G1228" t="str">
            <v>HENIN ETOILE CYCLISTE HENINOISE</v>
          </cell>
          <cell r="H1228">
            <v>28086</v>
          </cell>
          <cell r="I1228" t="str">
            <v>Adulte Masculin 40/49 ans</v>
          </cell>
          <cell r="J1228" t="str">
            <v>2020</v>
          </cell>
          <cell r="K1228" t="str">
            <v>06240399442</v>
          </cell>
        </row>
        <row r="1229">
          <cell r="B1229" t="str">
            <v>LEMAIRE ANTHONY</v>
          </cell>
          <cell r="C1229">
            <v>43845</v>
          </cell>
          <cell r="D1229" t="str">
            <v>3</v>
          </cell>
          <cell r="E1229" t="str">
            <v>LEMAIRE ANTHONY</v>
          </cell>
          <cell r="F1229" t="str">
            <v>M</v>
          </cell>
          <cell r="G1229" t="str">
            <v>BAPAUME CLUB CYCLISTE</v>
          </cell>
          <cell r="H1229">
            <v>29983</v>
          </cell>
          <cell r="I1229" t="str">
            <v>Adulte Masculin 30/39 ans</v>
          </cell>
          <cell r="J1229" t="str">
            <v>2020</v>
          </cell>
          <cell r="K1229" t="str">
            <v>06297037068</v>
          </cell>
        </row>
        <row r="1230">
          <cell r="B1230" t="str">
            <v>LEMAIRE LOUIS</v>
          </cell>
          <cell r="C1230">
            <v>43845</v>
          </cell>
          <cell r="D1230" t="str">
            <v>JE</v>
          </cell>
          <cell r="E1230" t="str">
            <v>LEMAIRE LOUIS</v>
          </cell>
          <cell r="F1230" t="str">
            <v>M</v>
          </cell>
          <cell r="G1230" t="str">
            <v>BAPAUME CLUB CYCLISTE</v>
          </cell>
          <cell r="H1230">
            <v>41127</v>
          </cell>
          <cell r="I1230" t="str">
            <v>Jeune Masculin 7/8 ans</v>
          </cell>
          <cell r="J1230" t="str">
            <v>2020</v>
          </cell>
          <cell r="K1230" t="str">
            <v>06297071849</v>
          </cell>
        </row>
        <row r="1231">
          <cell r="B1231" t="str">
            <v>LENGLART NOA</v>
          </cell>
          <cell r="C1231">
            <v>43880</v>
          </cell>
          <cell r="D1231" t="str">
            <v>JE</v>
          </cell>
          <cell r="E1231" t="str">
            <v>LENGLART NOA</v>
          </cell>
          <cell r="F1231" t="str">
            <v>M</v>
          </cell>
          <cell r="G1231" t="str">
            <v>BARLIN FJEP CERCLE LAIQUE</v>
          </cell>
          <cell r="H1231">
            <v>38064</v>
          </cell>
          <cell r="I1231" t="str">
            <v>Jeune Masculin 15/16 ans</v>
          </cell>
          <cell r="J1231" t="str">
            <v>2020</v>
          </cell>
          <cell r="K1231" t="str">
            <v>06297039426</v>
          </cell>
        </row>
        <row r="1232">
          <cell r="B1232" t="str">
            <v>LENGLIN GILBERT</v>
          </cell>
          <cell r="C1232">
            <v>43857</v>
          </cell>
          <cell r="D1232" t="str">
            <v>4-A</v>
          </cell>
          <cell r="E1232" t="str">
            <v>LENGLIN GILBERT</v>
          </cell>
          <cell r="F1232" t="str">
            <v>M</v>
          </cell>
          <cell r="G1232" t="str">
            <v>LOOS EN GOHELLE VELO CLUB LOOSSOIS</v>
          </cell>
          <cell r="H1232">
            <v>22822</v>
          </cell>
          <cell r="I1232" t="str">
            <v>Adulte Masculin 50/59 ans</v>
          </cell>
          <cell r="J1232" t="str">
            <v>2020</v>
          </cell>
          <cell r="K1232" t="str">
            <v>06204734206</v>
          </cell>
        </row>
        <row r="1233">
          <cell r="B1233" t="str">
            <v>LEPLAN BENJAMIN</v>
          </cell>
          <cell r="C1233">
            <v>43877</v>
          </cell>
          <cell r="D1233" t="str">
            <v>2</v>
          </cell>
          <cell r="E1233" t="str">
            <v>LEPLAN BENJAMIN</v>
          </cell>
          <cell r="F1233" t="str">
            <v>M</v>
          </cell>
          <cell r="G1233" t="str">
            <v>MERICOURT TEAM 2</v>
          </cell>
          <cell r="H1233">
            <v>32256</v>
          </cell>
          <cell r="I1233" t="str">
            <v>Adulte Masculin 30/39 ans</v>
          </cell>
          <cell r="J1233" t="str">
            <v>2020</v>
          </cell>
          <cell r="K1233" t="str">
            <v>06297037065</v>
          </cell>
        </row>
        <row r="1234">
          <cell r="B1234" t="str">
            <v>LERMENE ALEXY</v>
          </cell>
          <cell r="C1234">
            <v>43885</v>
          </cell>
          <cell r="D1234" t="str">
            <v>3</v>
          </cell>
          <cell r="E1234" t="str">
            <v>LERMENE ALEXY</v>
          </cell>
          <cell r="F1234" t="str">
            <v>M</v>
          </cell>
          <cell r="G1234" t="str">
            <v>HENIN ETOILE CYCLISTE HENINOISE</v>
          </cell>
          <cell r="H1234">
            <v>41730</v>
          </cell>
          <cell r="I1234" t="str">
            <v>Adulte Masculin 40/49 ans</v>
          </cell>
          <cell r="J1234" t="str">
            <v>2020</v>
          </cell>
          <cell r="K1234" t="str">
            <v>06297095024</v>
          </cell>
        </row>
        <row r="1235">
          <cell r="B1235" t="str">
            <v>LEROUX JEAN CLAUDE</v>
          </cell>
          <cell r="C1235">
            <v>43857</v>
          </cell>
          <cell r="D1235" t="str">
            <v>4-A</v>
          </cell>
          <cell r="E1235" t="str">
            <v>LEROUX JEAN CLAUDE</v>
          </cell>
          <cell r="F1235" t="str">
            <v>M</v>
          </cell>
          <cell r="G1235" t="str">
            <v>LOOS EN GOHELLE VELO CLUB LOOSSOIS</v>
          </cell>
          <cell r="H1235">
            <v>24294</v>
          </cell>
          <cell r="I1235" t="str">
            <v>Adulte Masculin 50/59 ans</v>
          </cell>
          <cell r="J1235" t="str">
            <v>2020</v>
          </cell>
          <cell r="K1235" t="str">
            <v>06297056304</v>
          </cell>
        </row>
        <row r="1236">
          <cell r="B1236" t="str">
            <v>LEROUX NICOLAS</v>
          </cell>
          <cell r="C1236">
            <v>43857</v>
          </cell>
          <cell r="D1236" t="str">
            <v>JE</v>
          </cell>
          <cell r="E1236" t="str">
            <v>LEROUX NICOLAS</v>
          </cell>
          <cell r="F1236" t="str">
            <v>M</v>
          </cell>
          <cell r="G1236" t="str">
            <v>LOOS EN GOHELLE VELO CLUB LOOSSOIS</v>
          </cell>
          <cell r="H1236">
            <v>37662</v>
          </cell>
          <cell r="I1236" t="str">
            <v>Adulte Masculin 17/19 ans</v>
          </cell>
          <cell r="J1236" t="str">
            <v>2020</v>
          </cell>
          <cell r="K1236" t="str">
            <v>06297042401</v>
          </cell>
        </row>
        <row r="1237">
          <cell r="B1237" t="str">
            <v>LEROY ALAIN</v>
          </cell>
          <cell r="C1237">
            <v>43851</v>
          </cell>
          <cell r="D1237" t="str">
            <v>4-A</v>
          </cell>
          <cell r="E1237" t="str">
            <v>LEROY ALAIN</v>
          </cell>
          <cell r="F1237" t="str">
            <v>M</v>
          </cell>
          <cell r="G1237" t="str">
            <v>WINGLES PYRAMIDES PASSION VTT</v>
          </cell>
          <cell r="H1237">
            <v>22687</v>
          </cell>
          <cell r="I1237" t="str">
            <v>Adulte Masculin 50/59 ans</v>
          </cell>
          <cell r="J1237" t="str">
            <v>2020</v>
          </cell>
          <cell r="K1237" t="str">
            <v>06297016251</v>
          </cell>
        </row>
        <row r="1238">
          <cell r="B1238" t="str">
            <v>LEROY ARNAUD</v>
          </cell>
          <cell r="C1238">
            <v>43851</v>
          </cell>
          <cell r="D1238" t="str">
            <v>3</v>
          </cell>
          <cell r="E1238" t="str">
            <v>LEROY ARNAUD</v>
          </cell>
          <cell r="F1238" t="str">
            <v>M</v>
          </cell>
          <cell r="G1238" t="str">
            <v>WINGLES PYRAMIDES PASSION VTT</v>
          </cell>
          <cell r="H1238">
            <v>31269</v>
          </cell>
          <cell r="I1238" t="str">
            <v>Adulte Masculin 30/39 ans</v>
          </cell>
          <cell r="J1238" t="str">
            <v>2020</v>
          </cell>
          <cell r="K1238" t="str">
            <v>06210058627</v>
          </cell>
        </row>
        <row r="1239">
          <cell r="B1239" t="str">
            <v>LESIEUX RENAUD</v>
          </cell>
          <cell r="C1239">
            <v>43851</v>
          </cell>
          <cell r="D1239" t="str">
            <v>3</v>
          </cell>
          <cell r="E1239" t="str">
            <v>LESIEUX RENAUD</v>
          </cell>
          <cell r="F1239" t="str">
            <v>M</v>
          </cell>
          <cell r="G1239" t="str">
            <v>BAPAUME CLUB CYCLISTE</v>
          </cell>
          <cell r="H1239">
            <v>32783</v>
          </cell>
          <cell r="I1239" t="str">
            <v>Adulte Masculin 30/39 ans</v>
          </cell>
          <cell r="J1239" t="str">
            <v>2020</v>
          </cell>
          <cell r="K1239" t="str">
            <v>06297020411</v>
          </cell>
        </row>
        <row r="1240">
          <cell r="B1240" t="str">
            <v>LEVOURC'H DAMIEN</v>
          </cell>
          <cell r="C1240">
            <v>43877</v>
          </cell>
          <cell r="D1240" t="str">
            <v>1</v>
          </cell>
          <cell r="E1240" t="str">
            <v>LEVOURC'H DAMIEN</v>
          </cell>
          <cell r="F1240" t="str">
            <v>M</v>
          </cell>
          <cell r="G1240" t="str">
            <v>MERICOURT TEAM 2</v>
          </cell>
          <cell r="H1240">
            <v>31593</v>
          </cell>
          <cell r="I1240" t="str">
            <v>Adulte Masculin 30/39 ans</v>
          </cell>
          <cell r="J1240" t="str">
            <v>2020</v>
          </cell>
          <cell r="K1240" t="str">
            <v>06297042262</v>
          </cell>
        </row>
        <row r="1241">
          <cell r="B1241" t="str">
            <v>LIEVIN GAETAN</v>
          </cell>
          <cell r="C1241">
            <v>43879</v>
          </cell>
          <cell r="D1241" t="str">
            <v>3</v>
          </cell>
          <cell r="E1241" t="str">
            <v>LIEVIN GAETAN</v>
          </cell>
          <cell r="F1241" t="str">
            <v>M</v>
          </cell>
          <cell r="G1241" t="str">
            <v>MANQUEVILLE LILLERS CLUB CYCLISTE</v>
          </cell>
          <cell r="H1241">
            <v>37299</v>
          </cell>
          <cell r="I1241" t="str">
            <v>Adulte Masculin 17/19 ans</v>
          </cell>
          <cell r="J1241" t="str">
            <v>2020</v>
          </cell>
          <cell r="K1241" t="str">
            <v>06297096994</v>
          </cell>
        </row>
        <row r="1242">
          <cell r="B1242" t="str">
            <v>LONCKE SÉBASTIEN</v>
          </cell>
          <cell r="C1242">
            <v>43872</v>
          </cell>
          <cell r="D1242" t="str">
            <v>3</v>
          </cell>
          <cell r="E1242" t="str">
            <v>LONCKE SÉBASTIEN</v>
          </cell>
          <cell r="F1242" t="str">
            <v>M</v>
          </cell>
          <cell r="G1242" t="str">
            <v>HENIN ETOILE CYCLISTE HENINOISE</v>
          </cell>
          <cell r="H1242">
            <v>34072</v>
          </cell>
          <cell r="I1242" t="str">
            <v>Adulte Masculin 20/29 ans</v>
          </cell>
          <cell r="J1242" t="str">
            <v>2020</v>
          </cell>
          <cell r="K1242" t="str">
            <v>06297092070</v>
          </cell>
        </row>
        <row r="1243">
          <cell r="B1243" t="str">
            <v>LUSTRE DAMIEN</v>
          </cell>
          <cell r="C1243">
            <v>43877</v>
          </cell>
          <cell r="D1243" t="str">
            <v>1</v>
          </cell>
          <cell r="E1243" t="str">
            <v>LUSTRE DAMIEN</v>
          </cell>
          <cell r="F1243" t="str">
            <v>M</v>
          </cell>
          <cell r="G1243" t="str">
            <v>MERICOURT TEAM 2</v>
          </cell>
          <cell r="H1243">
            <v>29099</v>
          </cell>
          <cell r="I1243" t="str">
            <v>Adulte Masculin 40/49 ans</v>
          </cell>
          <cell r="J1243" t="str">
            <v>2020</v>
          </cell>
          <cell r="K1243" t="str">
            <v>06204808731</v>
          </cell>
        </row>
        <row r="1244">
          <cell r="B1244" t="str">
            <v>MACHIN THIBAULT</v>
          </cell>
          <cell r="C1244">
            <v>43879</v>
          </cell>
          <cell r="D1244" t="str">
            <v>3</v>
          </cell>
          <cell r="E1244" t="str">
            <v>MACHIN THIBAULT</v>
          </cell>
          <cell r="F1244" t="str">
            <v>M</v>
          </cell>
          <cell r="G1244" t="str">
            <v>MANQUEVILLE LILLERS CLUB CYCLISTE</v>
          </cell>
          <cell r="H1244">
            <v>26780</v>
          </cell>
          <cell r="I1244" t="str">
            <v>Adulte Masculin 40/49 ans</v>
          </cell>
          <cell r="J1244" t="str">
            <v>2020</v>
          </cell>
          <cell r="K1244" t="str">
            <v>06297052924</v>
          </cell>
        </row>
        <row r="1245">
          <cell r="B1245" t="str">
            <v>MACHU PASCAL</v>
          </cell>
          <cell r="C1245">
            <v>43890</v>
          </cell>
          <cell r="D1245" t="str">
            <v>2</v>
          </cell>
          <cell r="E1245" t="str">
            <v>MACHU PASCAL</v>
          </cell>
          <cell r="F1245" t="str">
            <v>M</v>
          </cell>
          <cell r="G1245" t="str">
            <v>BOUQUEHAULT UNION CYCLISTE</v>
          </cell>
          <cell r="H1245">
            <v>23659</v>
          </cell>
          <cell r="I1245" t="str">
            <v>Adulte Masculin 50/59 ans</v>
          </cell>
          <cell r="J1245" t="str">
            <v>2020</v>
          </cell>
          <cell r="K1245" t="str">
            <v>06297021083</v>
          </cell>
        </row>
        <row r="1246">
          <cell r="B1246" t="str">
            <v>MANIKOWSKI MATHIS</v>
          </cell>
          <cell r="C1246">
            <v>43872</v>
          </cell>
          <cell r="D1246" t="str">
            <v>JE</v>
          </cell>
          <cell r="E1246" t="str">
            <v>MANIKOWSKI MATHIS</v>
          </cell>
          <cell r="F1246" t="str">
            <v>M</v>
          </cell>
          <cell r="G1246" t="str">
            <v>HENIN ETOILE CYCLISTE HENINOISE</v>
          </cell>
          <cell r="H1246">
            <v>38521</v>
          </cell>
          <cell r="I1246" t="str">
            <v>Jeune Masculin 15/16 ans</v>
          </cell>
          <cell r="J1246" t="str">
            <v>2020</v>
          </cell>
          <cell r="K1246" t="str">
            <v>06297068106</v>
          </cell>
        </row>
        <row r="1247">
          <cell r="B1247" t="str">
            <v>MARIAUL TIMEO</v>
          </cell>
          <cell r="C1247">
            <v>43872</v>
          </cell>
          <cell r="D1247" t="str">
            <v>JE</v>
          </cell>
          <cell r="E1247" t="str">
            <v>MARIAUL TIMEO</v>
          </cell>
          <cell r="F1247" t="str">
            <v>M</v>
          </cell>
          <cell r="G1247" t="str">
            <v>HENIN ETOILE CYCLISTE HENINOISE</v>
          </cell>
          <cell r="H1247">
            <v>39044</v>
          </cell>
          <cell r="I1247" t="str">
            <v>Jeune Masculin 13/14 ans</v>
          </cell>
          <cell r="J1247" t="str">
            <v>2020</v>
          </cell>
          <cell r="K1247" t="str">
            <v>06297095025</v>
          </cell>
        </row>
        <row r="1248">
          <cell r="B1248" t="str">
            <v>MARTIN DOCILE</v>
          </cell>
          <cell r="C1248">
            <v>43876</v>
          </cell>
          <cell r="D1248" t="str">
            <v>3</v>
          </cell>
          <cell r="E1248" t="str">
            <v>MARTIN DOCILE</v>
          </cell>
          <cell r="F1248" t="str">
            <v>M</v>
          </cell>
          <cell r="G1248" t="str">
            <v>MANQUEVILLE LILLERS CLUB CYCLISTE</v>
          </cell>
          <cell r="H1248">
            <v>28447</v>
          </cell>
          <cell r="I1248" t="str">
            <v>Adulte Masculin 40/49 ans</v>
          </cell>
          <cell r="J1248" t="str">
            <v>2020</v>
          </cell>
          <cell r="K1248" t="str">
            <v>06297082164</v>
          </cell>
        </row>
        <row r="1249">
          <cell r="B1249" t="str">
            <v>MARTIN FABIEN</v>
          </cell>
          <cell r="C1249">
            <v>43879</v>
          </cell>
          <cell r="D1249" t="str">
            <v>3</v>
          </cell>
          <cell r="E1249" t="str">
            <v>MARTIN FABIEN</v>
          </cell>
          <cell r="F1249" t="str">
            <v>M</v>
          </cell>
          <cell r="G1249" t="str">
            <v>MANQUEVILLE LILLERS CLUB CYCLISTE</v>
          </cell>
          <cell r="H1249">
            <v>37701</v>
          </cell>
          <cell r="I1249" t="str">
            <v>Adulte Masculin 17/19 ans</v>
          </cell>
          <cell r="J1249" t="str">
            <v>2020</v>
          </cell>
          <cell r="K1249" t="str">
            <v>06297082827</v>
          </cell>
        </row>
        <row r="1250">
          <cell r="B1250" t="str">
            <v>MARTIN JUSTINE</v>
          </cell>
          <cell r="C1250">
            <v>43876</v>
          </cell>
          <cell r="D1250" t="str">
            <v>JE</v>
          </cell>
          <cell r="E1250" t="str">
            <v>MARTIN JUSTINE</v>
          </cell>
          <cell r="F1250" t="str">
            <v>F</v>
          </cell>
          <cell r="G1250" t="str">
            <v>MANQUEVILLE LILLERS CLUB CYCLISTE</v>
          </cell>
          <cell r="H1250">
            <v>39232</v>
          </cell>
          <cell r="I1250" t="str">
            <v>Jeune Féminin 13/14 ans</v>
          </cell>
          <cell r="J1250" t="str">
            <v>2020</v>
          </cell>
          <cell r="K1250" t="str">
            <v>06297083853</v>
          </cell>
        </row>
        <row r="1251">
          <cell r="B1251" t="str">
            <v>MASSON JACKY</v>
          </cell>
          <cell r="C1251">
            <v>43899</v>
          </cell>
          <cell r="D1251" t="str">
            <v>4-A</v>
          </cell>
          <cell r="E1251" t="str">
            <v>MASSON JACKY</v>
          </cell>
          <cell r="F1251" t="str">
            <v>M</v>
          </cell>
          <cell r="G1251" t="str">
            <v>AUXI LE CHATEAU VELOCE CLUB AUXILOIS</v>
          </cell>
          <cell r="H1251">
            <v>22341</v>
          </cell>
          <cell r="I1251" t="str">
            <v>Adulte Masculin 50/59 ans</v>
          </cell>
          <cell r="J1251" t="str">
            <v>2020</v>
          </cell>
          <cell r="K1251" t="str">
            <v>06253083749</v>
          </cell>
        </row>
        <row r="1252">
          <cell r="B1252" t="str">
            <v>MIKOLAJCZAK JOEL</v>
          </cell>
          <cell r="C1252">
            <v>43836</v>
          </cell>
          <cell r="D1252" t="str">
            <v>3</v>
          </cell>
          <cell r="E1252" t="str">
            <v>MIKOLAJCZAK JOEL</v>
          </cell>
          <cell r="F1252" t="str">
            <v>M</v>
          </cell>
          <cell r="G1252" t="str">
            <v>LEFOREST CYCLO CLUB</v>
          </cell>
          <cell r="H1252">
            <v>32127</v>
          </cell>
          <cell r="I1252" t="str">
            <v>Adulte Masculin 30/39 ans</v>
          </cell>
          <cell r="J1252" t="str">
            <v>2020</v>
          </cell>
          <cell r="K1252" t="str">
            <v>06297070120</v>
          </cell>
        </row>
        <row r="1253">
          <cell r="B1253" t="str">
            <v>MORTREUX JEROME</v>
          </cell>
          <cell r="C1253">
            <v>43865</v>
          </cell>
          <cell r="D1253" t="str">
            <v>3</v>
          </cell>
          <cell r="E1253" t="str">
            <v>MORTREUX JEROME</v>
          </cell>
          <cell r="F1253" t="str">
            <v>M</v>
          </cell>
          <cell r="G1253" t="str">
            <v>ISBERGUES - CLUB CYCLISTE D  ISBERGUES M</v>
          </cell>
          <cell r="H1253">
            <v>28926</v>
          </cell>
          <cell r="I1253" t="str">
            <v>Adulte Masculin 40/49 ans</v>
          </cell>
          <cell r="J1253" t="str">
            <v>2020</v>
          </cell>
          <cell r="K1253" t="str">
            <v>06260035615</v>
          </cell>
        </row>
        <row r="1254">
          <cell r="B1254" t="str">
            <v>NIDAM ALI</v>
          </cell>
          <cell r="C1254">
            <v>43851</v>
          </cell>
          <cell r="D1254" t="str">
            <v>4-A</v>
          </cell>
          <cell r="E1254" t="str">
            <v>NIDAM ALI</v>
          </cell>
          <cell r="F1254" t="str">
            <v>M</v>
          </cell>
          <cell r="G1254" t="str">
            <v>HARNES VELO CLUB HARNESIEN</v>
          </cell>
          <cell r="H1254">
            <v>24169</v>
          </cell>
          <cell r="I1254" t="str">
            <v>Adulte Masculin 50/59 ans</v>
          </cell>
          <cell r="J1254" t="str">
            <v>2020</v>
          </cell>
          <cell r="K1254" t="str">
            <v>06204787452</v>
          </cell>
        </row>
        <row r="1255">
          <cell r="B1255" t="str">
            <v>NOWAK FREDDY</v>
          </cell>
          <cell r="C1255">
            <v>43836</v>
          </cell>
          <cell r="D1255" t="str">
            <v>3</v>
          </cell>
          <cell r="E1255" t="str">
            <v>NOWAK FREDDY</v>
          </cell>
          <cell r="F1255" t="str">
            <v>M</v>
          </cell>
          <cell r="G1255" t="str">
            <v>LEFOREST CYCLO CLUB</v>
          </cell>
          <cell r="H1255">
            <v>25414</v>
          </cell>
          <cell r="I1255" t="str">
            <v>Adulte Masculin 50/59 ans</v>
          </cell>
          <cell r="J1255" t="str">
            <v>2020</v>
          </cell>
          <cell r="K1255" t="str">
            <v>06297075543</v>
          </cell>
        </row>
        <row r="1256">
          <cell r="B1256" t="str">
            <v>NOWAK MADDY</v>
          </cell>
          <cell r="C1256">
            <v>43836</v>
          </cell>
          <cell r="D1256" t="str">
            <v>FE</v>
          </cell>
          <cell r="E1256" t="str">
            <v>NOWAK MADDY</v>
          </cell>
          <cell r="F1256" t="str">
            <v>F</v>
          </cell>
          <cell r="G1256" t="str">
            <v>LEFOREST CYCLO CLUB</v>
          </cell>
          <cell r="H1256">
            <v>33088</v>
          </cell>
          <cell r="I1256" t="str">
            <v>Adulte Féminin 30/39 ans</v>
          </cell>
          <cell r="J1256" t="str">
            <v>2020</v>
          </cell>
          <cell r="K1256" t="str">
            <v>06297095375</v>
          </cell>
        </row>
        <row r="1257">
          <cell r="B1257" t="str">
            <v>NOWICKI FABRICE</v>
          </cell>
          <cell r="C1257">
            <v>43878</v>
          </cell>
          <cell r="D1257" t="str">
            <v>1</v>
          </cell>
          <cell r="E1257" t="str">
            <v>NOWICKI FABRICE</v>
          </cell>
          <cell r="F1257" t="str">
            <v>M</v>
          </cell>
          <cell r="G1257" t="str">
            <v>BULLY LES MINES ENTENTE SPORTIVE CYCLIST</v>
          </cell>
          <cell r="H1257">
            <v>25593</v>
          </cell>
          <cell r="I1257" t="str">
            <v>Adulte Masculin 50/59 ans</v>
          </cell>
          <cell r="J1257" t="str">
            <v>2020</v>
          </cell>
          <cell r="K1257" t="str">
            <v>06260055573</v>
          </cell>
        </row>
        <row r="1258">
          <cell r="B1258" t="str">
            <v>OSSART PHILIPPE</v>
          </cell>
          <cell r="C1258">
            <v>43890</v>
          </cell>
          <cell r="D1258" t="str">
            <v>4-A</v>
          </cell>
          <cell r="E1258" t="str">
            <v>OSSART PHILIPPE</v>
          </cell>
          <cell r="F1258" t="str">
            <v>M</v>
          </cell>
          <cell r="G1258" t="str">
            <v>BOUQUEHAULT UNION CYCLISTE</v>
          </cell>
          <cell r="H1258">
            <v>23771</v>
          </cell>
          <cell r="I1258" t="str">
            <v>Adulte Masculin 50/59 ans</v>
          </cell>
          <cell r="J1258" t="str">
            <v>2020</v>
          </cell>
          <cell r="K1258" t="str">
            <v>06265615414</v>
          </cell>
        </row>
        <row r="1259">
          <cell r="B1259" t="str">
            <v>PAVY MAXIME</v>
          </cell>
          <cell r="C1259">
            <v>43888</v>
          </cell>
          <cell r="D1259" t="str">
            <v>2</v>
          </cell>
          <cell r="E1259" t="str">
            <v>PAVY MAXIME</v>
          </cell>
          <cell r="F1259" t="str">
            <v>M</v>
          </cell>
          <cell r="G1259" t="str">
            <v>NOEUX VELO CLUB NOEUXOIS</v>
          </cell>
          <cell r="H1259">
            <v>33750</v>
          </cell>
          <cell r="I1259" t="str">
            <v>Adulte Masculin 20/29 ans</v>
          </cell>
          <cell r="J1259" t="str">
            <v>2020</v>
          </cell>
          <cell r="K1259" t="str">
            <v>06297098706</v>
          </cell>
        </row>
        <row r="1260">
          <cell r="B1260" t="str">
            <v>PAYEN MATHILDE</v>
          </cell>
          <cell r="C1260">
            <v>43865</v>
          </cell>
          <cell r="D1260" t="str">
            <v>FE</v>
          </cell>
          <cell r="E1260" t="str">
            <v>PAYEN MATHILDE</v>
          </cell>
          <cell r="F1260" t="str">
            <v>F</v>
          </cell>
          <cell r="G1260" t="str">
            <v>AGNY AMICALE LAIQUE</v>
          </cell>
          <cell r="H1260">
            <v>36565</v>
          </cell>
          <cell r="I1260" t="str">
            <v>Adulte Féminin 17/29 ans</v>
          </cell>
          <cell r="J1260" t="str">
            <v>2020</v>
          </cell>
          <cell r="K1260" t="str">
            <v>06297094477</v>
          </cell>
        </row>
        <row r="1261">
          <cell r="B1261" t="str">
            <v>PELISSIER RAYNALD</v>
          </cell>
          <cell r="C1261">
            <v>43853</v>
          </cell>
          <cell r="D1261" t="str">
            <v>4-B</v>
          </cell>
          <cell r="E1261" t="str">
            <v>PELISSIER RAYNALD</v>
          </cell>
          <cell r="F1261" t="str">
            <v>M</v>
          </cell>
          <cell r="G1261" t="str">
            <v>BIACHE ST VAAST VELO CLUB</v>
          </cell>
          <cell r="H1261">
            <v>19553</v>
          </cell>
          <cell r="I1261" t="str">
            <v>Adulte Masculin 60 ans et plus</v>
          </cell>
          <cell r="J1261" t="str">
            <v>2020</v>
          </cell>
          <cell r="K1261" t="str">
            <v>06297005991</v>
          </cell>
        </row>
        <row r="1262">
          <cell r="B1262" t="str">
            <v>PERRY NICOLAS</v>
          </cell>
          <cell r="C1262">
            <v>43890</v>
          </cell>
          <cell r="D1262" t="str">
            <v>3</v>
          </cell>
          <cell r="E1262" t="str">
            <v>PERRY NICOLAS</v>
          </cell>
          <cell r="F1262" t="str">
            <v>M</v>
          </cell>
          <cell r="G1262" t="str">
            <v>BOUQUEHAULT UNION CYCLISTE</v>
          </cell>
          <cell r="H1262">
            <v>35588</v>
          </cell>
          <cell r="I1262" t="str">
            <v>Adulte Masculin 20/29 ans</v>
          </cell>
          <cell r="J1262" t="str">
            <v>2020</v>
          </cell>
          <cell r="K1262" t="str">
            <v>06297092117</v>
          </cell>
        </row>
        <row r="1263">
          <cell r="B1263" t="str">
            <v>PHILIPPE DIDIER</v>
          </cell>
          <cell r="C1263">
            <v>43843</v>
          </cell>
          <cell r="D1263" t="str">
            <v>4-B</v>
          </cell>
          <cell r="E1263" t="str">
            <v>PHILIPPE DIDIER</v>
          </cell>
          <cell r="F1263" t="str">
            <v>M</v>
          </cell>
          <cell r="G1263" t="str">
            <v>OUTREAU CLUB SPORTIF OUTRELOIS (C.S.O)</v>
          </cell>
          <cell r="H1263">
            <v>19725</v>
          </cell>
          <cell r="I1263" t="str">
            <v>Adulte Masculin 60 ans et plus</v>
          </cell>
          <cell r="J1263" t="str">
            <v>2020</v>
          </cell>
          <cell r="K1263" t="str">
            <v>06297033444</v>
          </cell>
        </row>
        <row r="1264">
          <cell r="B1264" t="str">
            <v>PIETKA PASCAL</v>
          </cell>
          <cell r="C1264">
            <v>43836</v>
          </cell>
          <cell r="D1264" t="str">
            <v>4-A</v>
          </cell>
          <cell r="E1264" t="str">
            <v>PIETKA PASCAL</v>
          </cell>
          <cell r="F1264" t="str">
            <v>M</v>
          </cell>
          <cell r="G1264" t="str">
            <v>LEFOREST CYCLO CLUB</v>
          </cell>
          <cell r="H1264">
            <v>22630</v>
          </cell>
          <cell r="I1264" t="str">
            <v>Adulte Masculin 50/59 ans</v>
          </cell>
          <cell r="J1264" t="str">
            <v>2020</v>
          </cell>
          <cell r="K1264" t="str">
            <v>06297036055</v>
          </cell>
        </row>
        <row r="1265">
          <cell r="B1265" t="str">
            <v>PLOMION NOEL</v>
          </cell>
          <cell r="C1265">
            <v>43878</v>
          </cell>
          <cell r="D1265" t="str">
            <v>3</v>
          </cell>
          <cell r="E1265" t="str">
            <v>PLOMION NOEL</v>
          </cell>
          <cell r="F1265" t="str">
            <v>M</v>
          </cell>
          <cell r="G1265" t="str">
            <v>MERICOURT ULTRA VTT</v>
          </cell>
          <cell r="H1265">
            <v>27210</v>
          </cell>
          <cell r="I1265" t="str">
            <v>Adulte Masculin 40/49 ans</v>
          </cell>
          <cell r="J1265" t="str">
            <v>2020</v>
          </cell>
          <cell r="K1265" t="str">
            <v>06297078490</v>
          </cell>
        </row>
        <row r="1266">
          <cell r="B1266" t="str">
            <v>POCHOLLE BENOIT</v>
          </cell>
          <cell r="C1266">
            <v>43879</v>
          </cell>
          <cell r="D1266" t="str">
            <v>3</v>
          </cell>
          <cell r="E1266" t="str">
            <v>POCHOLLE BENOIT</v>
          </cell>
          <cell r="F1266" t="str">
            <v>M</v>
          </cell>
          <cell r="G1266" t="str">
            <v>MERICOURT ULTRA VTT</v>
          </cell>
          <cell r="H1266">
            <v>29939</v>
          </cell>
          <cell r="I1266" t="str">
            <v>Adulte Masculin 30/39 ans</v>
          </cell>
          <cell r="J1266" t="str">
            <v>2020</v>
          </cell>
          <cell r="K1266" t="str">
            <v>06297060382</v>
          </cell>
        </row>
        <row r="1267">
          <cell r="B1267" t="str">
            <v>POIRE JEREMY</v>
          </cell>
          <cell r="C1267">
            <v>43872</v>
          </cell>
          <cell r="D1267" t="str">
            <v>2</v>
          </cell>
          <cell r="E1267" t="str">
            <v>POIRE JEREMY</v>
          </cell>
          <cell r="F1267" t="str">
            <v>M</v>
          </cell>
          <cell r="G1267" t="str">
            <v>HENIN ETOILE CYCLISTE HENINOISE</v>
          </cell>
          <cell r="H1267">
            <v>34800</v>
          </cell>
          <cell r="I1267" t="str">
            <v>Adulte Masculin 20/29 ans</v>
          </cell>
          <cell r="J1267" t="str">
            <v>2020</v>
          </cell>
          <cell r="K1267" t="str">
            <v>06297019653</v>
          </cell>
        </row>
        <row r="1268">
          <cell r="B1268" t="str">
            <v>POLIN LUCAS</v>
          </cell>
          <cell r="C1268">
            <v>43857</v>
          </cell>
          <cell r="D1268" t="str">
            <v>JE</v>
          </cell>
          <cell r="E1268" t="str">
            <v>POLIN LUCAS</v>
          </cell>
          <cell r="F1268" t="str">
            <v>M</v>
          </cell>
          <cell r="G1268" t="str">
            <v>LOOS EN GOHELLE VELO CLUB LOOSSOIS</v>
          </cell>
          <cell r="H1268">
            <v>38670</v>
          </cell>
          <cell r="I1268" t="str">
            <v>Jeune Masculin 15/16 ans</v>
          </cell>
          <cell r="J1268" t="str">
            <v>2020</v>
          </cell>
          <cell r="K1268" t="str">
            <v>06297087646</v>
          </cell>
        </row>
        <row r="1269">
          <cell r="B1269" t="str">
            <v>PROUVEUR THOMAS</v>
          </cell>
          <cell r="C1269">
            <v>43878</v>
          </cell>
          <cell r="D1269" t="str">
            <v>2</v>
          </cell>
          <cell r="E1269" t="str">
            <v>PROUVEUR THOMAS</v>
          </cell>
          <cell r="F1269" t="str">
            <v>M</v>
          </cell>
          <cell r="G1269" t="str">
            <v>BULLY LES MINES ENTENTE SPORTIVE CYCLIST</v>
          </cell>
          <cell r="H1269">
            <v>28697</v>
          </cell>
          <cell r="I1269" t="str">
            <v>Adulte Masculin 40/49 ans</v>
          </cell>
          <cell r="J1269" t="str">
            <v>2020</v>
          </cell>
          <cell r="K1269" t="str">
            <v>06297094522</v>
          </cell>
        </row>
        <row r="1270">
          <cell r="B1270" t="str">
            <v>PRUVOST CLEMENT</v>
          </cell>
          <cell r="C1270">
            <v>43865</v>
          </cell>
          <cell r="D1270" t="str">
            <v>1</v>
          </cell>
          <cell r="E1270" t="str">
            <v>PRUVOST CLEMENT</v>
          </cell>
          <cell r="F1270" t="str">
            <v>M</v>
          </cell>
          <cell r="G1270" t="str">
            <v>AGNY AMICALE LAIQUE</v>
          </cell>
          <cell r="H1270">
            <v>33750</v>
          </cell>
          <cell r="I1270" t="str">
            <v>Adulte Masculin 20/29 ans</v>
          </cell>
          <cell r="J1270" t="str">
            <v>2020</v>
          </cell>
          <cell r="K1270" t="str">
            <v>06204730362</v>
          </cell>
        </row>
        <row r="1271">
          <cell r="B1271" t="str">
            <v>RENNUIT BENOIT</v>
          </cell>
          <cell r="C1271">
            <v>43880</v>
          </cell>
          <cell r="D1271" t="str">
            <v>2</v>
          </cell>
          <cell r="E1271" t="str">
            <v>RENNUIT BENOIT</v>
          </cell>
          <cell r="F1271" t="str">
            <v>M</v>
          </cell>
          <cell r="G1271" t="str">
            <v>NOEUX VELO CLUB NOEUXOIS</v>
          </cell>
          <cell r="H1271">
            <v>29518</v>
          </cell>
          <cell r="I1271" t="str">
            <v>Adulte Masculin 40/49 ans</v>
          </cell>
          <cell r="J1271" t="str">
            <v>2020</v>
          </cell>
          <cell r="K1271" t="str">
            <v>06297092249</v>
          </cell>
        </row>
        <row r="1272">
          <cell r="B1272" t="str">
            <v>RICHARD NICOLAS</v>
          </cell>
          <cell r="C1272">
            <v>43851</v>
          </cell>
          <cell r="D1272" t="str">
            <v>3</v>
          </cell>
          <cell r="E1272" t="str">
            <v>RICHARD NICOLAS</v>
          </cell>
          <cell r="F1272" t="str">
            <v>M</v>
          </cell>
          <cell r="G1272" t="str">
            <v>LEFOREST CYCLO CLUB</v>
          </cell>
          <cell r="H1272">
            <v>32496</v>
          </cell>
          <cell r="I1272" t="str">
            <v>Adulte Masculin 30/39 ans</v>
          </cell>
          <cell r="J1272" t="str">
            <v>2020</v>
          </cell>
          <cell r="K1272" t="str">
            <v>06297095154</v>
          </cell>
        </row>
        <row r="1273">
          <cell r="B1273" t="str">
            <v>RICHARD ZYCH AMANDINE</v>
          </cell>
          <cell r="C1273">
            <v>43851</v>
          </cell>
          <cell r="D1273" t="str">
            <v>4-A</v>
          </cell>
          <cell r="E1273" t="str">
            <v>RICHARD ZYCH AMANDINE</v>
          </cell>
          <cell r="F1273" t="str">
            <v>F</v>
          </cell>
          <cell r="G1273" t="str">
            <v>LEFOREST CYCLO CLUB</v>
          </cell>
          <cell r="H1273">
            <v>31859</v>
          </cell>
          <cell r="I1273" t="str">
            <v>Adulte Féminin 30/39 ans</v>
          </cell>
          <cell r="J1273" t="str">
            <v>2020</v>
          </cell>
          <cell r="K1273" t="str">
            <v>06297095155</v>
          </cell>
        </row>
        <row r="1274">
          <cell r="B1274" t="str">
            <v>ROBILLART LEANA</v>
          </cell>
          <cell r="C1274">
            <v>43857</v>
          </cell>
          <cell r="D1274" t="str">
            <v>JE</v>
          </cell>
          <cell r="E1274" t="str">
            <v>ROBILLART LEANA</v>
          </cell>
          <cell r="F1274" t="str">
            <v>F</v>
          </cell>
          <cell r="G1274" t="str">
            <v>LOOS EN GOHELLE VELO CLUB LOOSSOIS</v>
          </cell>
          <cell r="H1274">
            <v>40519</v>
          </cell>
          <cell r="I1274" t="str">
            <v>Jeune Féminin 9/10 ans</v>
          </cell>
          <cell r="J1274" t="str">
            <v>2020</v>
          </cell>
          <cell r="K1274" t="str">
            <v>06297094393</v>
          </cell>
        </row>
        <row r="1275">
          <cell r="B1275" t="str">
            <v>ROBILLART LUCAS</v>
          </cell>
          <cell r="C1275">
            <v>43857</v>
          </cell>
          <cell r="D1275" t="str">
            <v>3</v>
          </cell>
          <cell r="E1275" t="str">
            <v>ROBILLART LUCAS</v>
          </cell>
          <cell r="F1275" t="str">
            <v>M</v>
          </cell>
          <cell r="G1275" t="str">
            <v>LOOS EN GOHELLE VELO CLUB LOOSSOIS</v>
          </cell>
          <cell r="H1275">
            <v>37564</v>
          </cell>
          <cell r="I1275" t="str">
            <v>Adulte Masculin 17/19 ans</v>
          </cell>
          <cell r="J1275" t="str">
            <v>2020</v>
          </cell>
          <cell r="K1275" t="str">
            <v>06297094395</v>
          </cell>
        </row>
        <row r="1276">
          <cell r="B1276" t="str">
            <v>ROBILLART MAEVA</v>
          </cell>
          <cell r="C1276">
            <v>43857</v>
          </cell>
          <cell r="D1276" t="str">
            <v>JE</v>
          </cell>
          <cell r="E1276" t="str">
            <v>ROBILLART MAEVA</v>
          </cell>
          <cell r="F1276" t="str">
            <v>F</v>
          </cell>
          <cell r="G1276" t="str">
            <v>LOOS EN GOHELLE VELO CLUB LOOSSOIS</v>
          </cell>
          <cell r="H1276">
            <v>39652</v>
          </cell>
          <cell r="I1276" t="str">
            <v>Jeune Féminin 11/12 ans</v>
          </cell>
          <cell r="J1276" t="str">
            <v>2020</v>
          </cell>
          <cell r="K1276" t="str">
            <v>06297094394</v>
          </cell>
        </row>
        <row r="1277">
          <cell r="B1277" t="str">
            <v>ROBILLART SOFIA</v>
          </cell>
          <cell r="C1277">
            <v>43872</v>
          </cell>
          <cell r="D1277" t="str">
            <v>JE</v>
          </cell>
          <cell r="E1277" t="str">
            <v>ROBILLART SOFIA</v>
          </cell>
          <cell r="F1277" t="str">
            <v>F</v>
          </cell>
          <cell r="G1277" t="str">
            <v>LOOS EN GOHELLE VELO CLUB LOOSSOIS</v>
          </cell>
          <cell r="H1277">
            <v>41152</v>
          </cell>
          <cell r="I1277"/>
          <cell r="J1277" t="str">
            <v>2020</v>
          </cell>
          <cell r="K1277" t="str">
            <v>06297094396</v>
          </cell>
        </row>
        <row r="1278">
          <cell r="B1278" t="str">
            <v>ROTA YOHANN</v>
          </cell>
          <cell r="C1278">
            <v>43879</v>
          </cell>
          <cell r="D1278" t="str">
            <v>3</v>
          </cell>
          <cell r="E1278" t="str">
            <v>ROTA YOHANN</v>
          </cell>
          <cell r="F1278" t="str">
            <v>M</v>
          </cell>
          <cell r="G1278" t="str">
            <v>MANQUEVILLE LILLERS CLUB CYCLISTE</v>
          </cell>
          <cell r="H1278">
            <v>32715</v>
          </cell>
          <cell r="I1278" t="str">
            <v>Adulte Masculin 30/39 ans</v>
          </cell>
          <cell r="J1278" t="str">
            <v>2020</v>
          </cell>
          <cell r="K1278" t="str">
            <v>06297083854</v>
          </cell>
        </row>
        <row r="1279">
          <cell r="B1279" t="str">
            <v>ROUTIER ALEXIS</v>
          </cell>
          <cell r="C1279">
            <v>43865</v>
          </cell>
          <cell r="D1279" t="str">
            <v>3</v>
          </cell>
          <cell r="E1279" t="str">
            <v>ROUTIER ALEXIS</v>
          </cell>
          <cell r="F1279" t="str">
            <v>M</v>
          </cell>
          <cell r="G1279" t="str">
            <v>AGNY AMICALE LAIQUE</v>
          </cell>
          <cell r="H1279">
            <v>37280</v>
          </cell>
          <cell r="I1279" t="str">
            <v>Adulte Masculin 17/19 ans</v>
          </cell>
          <cell r="J1279" t="str">
            <v>2020</v>
          </cell>
          <cell r="K1279" t="str">
            <v>06297070134</v>
          </cell>
        </row>
        <row r="1280">
          <cell r="B1280" t="str">
            <v>ROYER BAPTISTE</v>
          </cell>
          <cell r="C1280">
            <v>43879</v>
          </cell>
          <cell r="D1280" t="str">
            <v>JE</v>
          </cell>
          <cell r="E1280" t="str">
            <v>ROYER BAPTISTE</v>
          </cell>
          <cell r="F1280" t="str">
            <v>M</v>
          </cell>
          <cell r="G1280" t="str">
            <v>MANQUEVILLE LILLERS CLUB CYCLISTE</v>
          </cell>
          <cell r="H1280">
            <v>39480</v>
          </cell>
          <cell r="I1280" t="str">
            <v>Jeune Masculin 11/12 ans</v>
          </cell>
          <cell r="J1280" t="str">
            <v>2020</v>
          </cell>
          <cell r="K1280" t="str">
            <v>06297094444</v>
          </cell>
        </row>
        <row r="1281">
          <cell r="B1281" t="str">
            <v>ROYON ALAN</v>
          </cell>
          <cell r="C1281">
            <v>43899</v>
          </cell>
          <cell r="D1281" t="str">
            <v>1</v>
          </cell>
          <cell r="E1281" t="str">
            <v>ROYON ALAN</v>
          </cell>
          <cell r="F1281" t="str">
            <v>M</v>
          </cell>
          <cell r="G1281" t="str">
            <v>OHM CYCLISME HESDIN</v>
          </cell>
          <cell r="H1281">
            <v>37016</v>
          </cell>
          <cell r="I1281" t="str">
            <v>Adulte Masculin 17/19 ans</v>
          </cell>
          <cell r="J1281" t="str">
            <v>2020</v>
          </cell>
          <cell r="K1281" t="str">
            <v>06297037921</v>
          </cell>
        </row>
        <row r="1282">
          <cell r="B1282" t="str">
            <v>ROYON PIERRICK</v>
          </cell>
          <cell r="C1282">
            <v>43899</v>
          </cell>
          <cell r="D1282" t="str">
            <v>JE</v>
          </cell>
          <cell r="E1282" t="str">
            <v>ROYON PIERRICK</v>
          </cell>
          <cell r="F1282" t="str">
            <v>M</v>
          </cell>
          <cell r="G1282" t="str">
            <v>OHM CYCLISME HESDIN</v>
          </cell>
          <cell r="H1282">
            <v>38169</v>
          </cell>
          <cell r="I1282" t="str">
            <v>Jeune Masculin 15/16 ans</v>
          </cell>
          <cell r="J1282" t="str">
            <v>2020</v>
          </cell>
          <cell r="K1282" t="str">
            <v>06297056181</v>
          </cell>
        </row>
        <row r="1283">
          <cell r="B1283" t="str">
            <v>SANGNIER MARC</v>
          </cell>
          <cell r="C1283">
            <v>43836</v>
          </cell>
          <cell r="D1283" t="str">
            <v>3</v>
          </cell>
          <cell r="E1283" t="str">
            <v>SANGNIER MARC</v>
          </cell>
          <cell r="F1283" t="str">
            <v>M</v>
          </cell>
          <cell r="G1283" t="str">
            <v>FLEURBAIX TEAM SHARK VTT</v>
          </cell>
          <cell r="H1283">
            <v>22668</v>
          </cell>
          <cell r="I1283" t="str">
            <v>Adulte Masculin 50/59 ans</v>
          </cell>
          <cell r="J1283" t="str">
            <v>2020</v>
          </cell>
          <cell r="K1283" t="str">
            <v>06260087673</v>
          </cell>
        </row>
        <row r="1284">
          <cell r="B1284" t="str">
            <v>SART ANAIS</v>
          </cell>
          <cell r="C1284">
            <v>43857</v>
          </cell>
          <cell r="D1284" t="str">
            <v>JE</v>
          </cell>
          <cell r="E1284" t="str">
            <v>SART ANAIS</v>
          </cell>
          <cell r="F1284" t="str">
            <v>F</v>
          </cell>
          <cell r="G1284" t="str">
            <v>LOOS EN GOHELLE VELO CLUB LOOSSOIS</v>
          </cell>
          <cell r="H1284">
            <v>38142</v>
          </cell>
          <cell r="I1284" t="str">
            <v>Jeune Féminin 15/16 ans</v>
          </cell>
          <cell r="J1284" t="str">
            <v>2020</v>
          </cell>
          <cell r="K1284" t="str">
            <v>06297094397</v>
          </cell>
        </row>
        <row r="1285">
          <cell r="B1285" t="str">
            <v>SART NOÉMIE</v>
          </cell>
          <cell r="C1285">
            <v>43857</v>
          </cell>
          <cell r="D1285" t="str">
            <v>JE</v>
          </cell>
          <cell r="E1285" t="str">
            <v>SART NOÉMIE</v>
          </cell>
          <cell r="F1285" t="str">
            <v>F</v>
          </cell>
          <cell r="G1285" t="str">
            <v>LOOS EN GOHELLE VELO CLUB LOOSSOIS</v>
          </cell>
          <cell r="H1285">
            <v>39189</v>
          </cell>
          <cell r="I1285" t="str">
            <v>Jeune Féminin 13/14 ans</v>
          </cell>
          <cell r="J1285" t="str">
            <v>2020</v>
          </cell>
          <cell r="K1285" t="str">
            <v>06297094398</v>
          </cell>
        </row>
        <row r="1286">
          <cell r="B1286" t="str">
            <v>SOMMEVILLE YVES</v>
          </cell>
          <cell r="C1286">
            <v>43865</v>
          </cell>
          <cell r="D1286" t="str">
            <v>4-A</v>
          </cell>
          <cell r="E1286" t="str">
            <v>SOMMEVILLE YVES</v>
          </cell>
          <cell r="F1286" t="str">
            <v>M</v>
          </cell>
          <cell r="G1286" t="str">
            <v>ISBERGUES - CLUB CYCLISTE D  ISBERGUES M</v>
          </cell>
          <cell r="H1286">
            <v>18606</v>
          </cell>
          <cell r="I1286" t="str">
            <v>Adulte Masculin 60 ans et plus</v>
          </cell>
          <cell r="J1286" t="str">
            <v>2020</v>
          </cell>
          <cell r="K1286" t="str">
            <v>06265606426</v>
          </cell>
        </row>
        <row r="1287">
          <cell r="B1287" t="str">
            <v>TAHON SIMON</v>
          </cell>
          <cell r="C1287">
            <v>43865</v>
          </cell>
          <cell r="D1287" t="str">
            <v>3</v>
          </cell>
          <cell r="E1287" t="str">
            <v>TAHON SIMON</v>
          </cell>
          <cell r="F1287" t="str">
            <v>M</v>
          </cell>
          <cell r="G1287" t="str">
            <v>AGNY AMICALE LAIQUE</v>
          </cell>
          <cell r="H1287">
            <v>34966</v>
          </cell>
          <cell r="I1287" t="str">
            <v>Adulte Masculin 20/29 ans</v>
          </cell>
          <cell r="J1287" t="str">
            <v>2020</v>
          </cell>
          <cell r="K1287" t="str">
            <v>06297085464</v>
          </cell>
        </row>
        <row r="1288">
          <cell r="B1288" t="str">
            <v>TAVERNIER ELENA</v>
          </cell>
          <cell r="C1288">
            <v>43857</v>
          </cell>
          <cell r="D1288" t="str">
            <v>JE</v>
          </cell>
          <cell r="E1288" t="str">
            <v>TAVERNIER ELENA</v>
          </cell>
          <cell r="F1288" t="str">
            <v>F</v>
          </cell>
          <cell r="G1288" t="str">
            <v>LOOS EN GOHELLE VELO CLUB LOOSSOIS</v>
          </cell>
          <cell r="H1288">
            <v>39683</v>
          </cell>
          <cell r="I1288" t="str">
            <v>Jeune Féminin 11/12 ans</v>
          </cell>
          <cell r="J1288" t="str">
            <v>2020</v>
          </cell>
          <cell r="K1288" t="str">
            <v>06297083822</v>
          </cell>
        </row>
        <row r="1289">
          <cell r="B1289" t="str">
            <v>TAVERNIER FLORIAN</v>
          </cell>
          <cell r="C1289">
            <v>43857</v>
          </cell>
          <cell r="D1289" t="str">
            <v>JE</v>
          </cell>
          <cell r="E1289" t="str">
            <v>TAVERNIER FLORIAN</v>
          </cell>
          <cell r="F1289" t="str">
            <v>M</v>
          </cell>
          <cell r="G1289" t="str">
            <v>LOOS EN GOHELLE VELO CLUB LOOSSOIS</v>
          </cell>
          <cell r="H1289">
            <v>39027</v>
          </cell>
          <cell r="I1289" t="str">
            <v>Jeune Masculin 13/14 ans</v>
          </cell>
          <cell r="J1289" t="str">
            <v>2020</v>
          </cell>
          <cell r="K1289" t="str">
            <v>06297021113</v>
          </cell>
        </row>
        <row r="1290">
          <cell r="B1290" t="str">
            <v>THERY ANTOINE</v>
          </cell>
          <cell r="C1290">
            <v>43836</v>
          </cell>
          <cell r="D1290" t="str">
            <v>3</v>
          </cell>
          <cell r="E1290" t="str">
            <v>THERY ANTOINE</v>
          </cell>
          <cell r="F1290" t="str">
            <v>M</v>
          </cell>
          <cell r="G1290" t="str">
            <v>LEFOREST CYCLO CLUB</v>
          </cell>
          <cell r="H1290">
            <v>34397</v>
          </cell>
          <cell r="I1290" t="str">
            <v>Adulte Masculin 20/29 ans</v>
          </cell>
          <cell r="J1290" t="str">
            <v>2020</v>
          </cell>
          <cell r="K1290" t="str">
            <v>06297083846</v>
          </cell>
        </row>
        <row r="1291">
          <cell r="B1291" t="str">
            <v>THIEBAUT MICHEL</v>
          </cell>
          <cell r="C1291">
            <v>43845</v>
          </cell>
          <cell r="D1291" t="str">
            <v>4-A</v>
          </cell>
          <cell r="E1291" t="str">
            <v>THIEBAUT MICHEL</v>
          </cell>
          <cell r="F1291" t="str">
            <v>M</v>
          </cell>
          <cell r="G1291" t="str">
            <v>BAPAUME CLUB CYCLISTE</v>
          </cell>
          <cell r="H1291">
            <v>24667</v>
          </cell>
          <cell r="I1291" t="str">
            <v>Adulte Masculin 50/59 ans</v>
          </cell>
          <cell r="J1291" t="str">
            <v>2020</v>
          </cell>
          <cell r="K1291" t="str">
            <v>06204951629</v>
          </cell>
        </row>
        <row r="1292">
          <cell r="B1292" t="str">
            <v>THUMEREL SYLVAIN</v>
          </cell>
          <cell r="C1292">
            <v>43853</v>
          </cell>
          <cell r="D1292" t="str">
            <v>3</v>
          </cell>
          <cell r="E1292" t="str">
            <v>THUMEREL SYLVAIN</v>
          </cell>
          <cell r="F1292" t="str">
            <v>M</v>
          </cell>
          <cell r="G1292" t="str">
            <v>WINGLES PYRAMIDES PASSION VTT</v>
          </cell>
          <cell r="H1292">
            <v>27868</v>
          </cell>
          <cell r="I1292" t="str">
            <v>Adulte Masculin 40/49 ans</v>
          </cell>
          <cell r="J1292" t="str">
            <v>2020</v>
          </cell>
          <cell r="K1292" t="str">
            <v>06297094441</v>
          </cell>
        </row>
        <row r="1293">
          <cell r="B1293" t="str">
            <v>TILLIER JOEL</v>
          </cell>
          <cell r="C1293">
            <v>43845</v>
          </cell>
          <cell r="D1293" t="str">
            <v>4-B</v>
          </cell>
          <cell r="E1293" t="str">
            <v>TILLIER JOEL</v>
          </cell>
          <cell r="F1293" t="str">
            <v>M</v>
          </cell>
          <cell r="G1293" t="str">
            <v>BAPAUME CLUB CYCLISTE</v>
          </cell>
          <cell r="H1293">
            <v>19728</v>
          </cell>
          <cell r="I1293" t="str">
            <v>Adulte Masculin 60 ans et plus</v>
          </cell>
          <cell r="J1293" t="str">
            <v>2020</v>
          </cell>
          <cell r="K1293" t="str">
            <v>06297042364</v>
          </cell>
        </row>
        <row r="1294">
          <cell r="B1294" t="str">
            <v>TRAUET GUILLAUME</v>
          </cell>
          <cell r="C1294">
            <v>43853</v>
          </cell>
          <cell r="D1294" t="str">
            <v>3</v>
          </cell>
          <cell r="E1294" t="str">
            <v>TRAUET GUILLAUME</v>
          </cell>
          <cell r="F1294" t="str">
            <v>M</v>
          </cell>
          <cell r="G1294" t="str">
            <v>BIACHE ST VAAST VELO CLUB</v>
          </cell>
          <cell r="H1294">
            <v>28658</v>
          </cell>
          <cell r="I1294" t="str">
            <v>Adulte Masculin 40/49 ans</v>
          </cell>
          <cell r="J1294" t="str">
            <v>2020</v>
          </cell>
          <cell r="K1294" t="str">
            <v>06297053805</v>
          </cell>
        </row>
        <row r="1295">
          <cell r="B1295" t="str">
            <v>TREHOUST FRANCOIS</v>
          </cell>
          <cell r="C1295">
            <v>43865</v>
          </cell>
          <cell r="D1295" t="str">
            <v>3</v>
          </cell>
          <cell r="E1295" t="str">
            <v>TREHOUST FRANCOIS</v>
          </cell>
          <cell r="F1295" t="str">
            <v>M</v>
          </cell>
          <cell r="G1295" t="str">
            <v>AGNY AMICALE LAIQUE</v>
          </cell>
          <cell r="H1295">
            <v>26974</v>
          </cell>
          <cell r="I1295" t="str">
            <v>Adulte Masculin 40/49 ans</v>
          </cell>
          <cell r="J1295" t="str">
            <v>2020</v>
          </cell>
          <cell r="K1295" t="str">
            <v>06240368696</v>
          </cell>
        </row>
        <row r="1296">
          <cell r="B1296" t="str">
            <v>TRICART HUGO</v>
          </cell>
          <cell r="C1296">
            <v>43879</v>
          </cell>
          <cell r="D1296" t="str">
            <v>JE</v>
          </cell>
          <cell r="E1296" t="str">
            <v>TRICART HUGO</v>
          </cell>
          <cell r="F1296" t="str">
            <v>M</v>
          </cell>
          <cell r="G1296" t="str">
            <v>MANQUEVILLE LILLERS CLUB CYCLISTE</v>
          </cell>
          <cell r="H1296">
            <v>38307</v>
          </cell>
          <cell r="I1296" t="str">
            <v>Jeune Masculin 15/16 ans</v>
          </cell>
          <cell r="J1296" t="str">
            <v>2020</v>
          </cell>
          <cell r="K1296" t="str">
            <v>06297091960</v>
          </cell>
        </row>
        <row r="1297">
          <cell r="B1297" t="str">
            <v>VANDENTORREN CEDRIC</v>
          </cell>
          <cell r="C1297">
            <v>43879</v>
          </cell>
          <cell r="D1297" t="str">
            <v>4-A</v>
          </cell>
          <cell r="E1297" t="str">
            <v>VANDENTORREN CEDRIC</v>
          </cell>
          <cell r="F1297" t="str">
            <v>M</v>
          </cell>
          <cell r="G1297" t="str">
            <v>MANQUEVILLE LILLERS CLUB CYCLISTE</v>
          </cell>
          <cell r="H1297">
            <v>25233</v>
          </cell>
          <cell r="I1297" t="str">
            <v>Adulte Masculin 50/59 ans</v>
          </cell>
          <cell r="J1297" t="str">
            <v>2020</v>
          </cell>
          <cell r="K1297" t="str">
            <v>06297083855</v>
          </cell>
        </row>
        <row r="1298">
          <cell r="B1298" t="str">
            <v>VANDENTORREN MAXIME</v>
          </cell>
          <cell r="C1298">
            <v>43865</v>
          </cell>
          <cell r="D1298" t="str">
            <v>3</v>
          </cell>
          <cell r="E1298" t="str">
            <v>VANDENTORREN MAXIME</v>
          </cell>
          <cell r="F1298" t="str">
            <v>M</v>
          </cell>
          <cell r="G1298" t="str">
            <v>ST POL SUR TERNOISE VELO CLUB ST POLOIS</v>
          </cell>
          <cell r="H1298">
            <v>34349</v>
          </cell>
          <cell r="I1298" t="str">
            <v>Adulte Masculin 20/29 ans</v>
          </cell>
          <cell r="J1298" t="str">
            <v>2020</v>
          </cell>
          <cell r="K1298" t="str">
            <v>06297098692</v>
          </cell>
        </row>
        <row r="1299">
          <cell r="B1299" t="str">
            <v>VANGHELUWE MATHYS</v>
          </cell>
          <cell r="C1299">
            <v>43885</v>
          </cell>
          <cell r="D1299" t="str">
            <v>JE</v>
          </cell>
          <cell r="E1299" t="str">
            <v>VANGHELUWE MATHYS</v>
          </cell>
          <cell r="F1299" t="str">
            <v>M</v>
          </cell>
          <cell r="G1299" t="str">
            <v>HENIN ETOILE CYCLISTE HENINOISE</v>
          </cell>
          <cell r="H1299">
            <v>42147</v>
          </cell>
          <cell r="I1299"/>
          <cell r="J1299" t="str">
            <v>2020</v>
          </cell>
          <cell r="K1299" t="str">
            <v>06297097960</v>
          </cell>
        </row>
        <row r="1300">
          <cell r="B1300" t="str">
            <v>VANOOSTHUYSE ANAIS</v>
          </cell>
          <cell r="C1300">
            <v>43857</v>
          </cell>
          <cell r="D1300" t="str">
            <v>FE</v>
          </cell>
          <cell r="E1300" t="str">
            <v>VANOOSTHUYSE ANAIS</v>
          </cell>
          <cell r="F1300" t="str">
            <v>F</v>
          </cell>
          <cell r="G1300" t="str">
            <v>LOOS EN GOHELLE VELO CLUB LOOSSOIS</v>
          </cell>
          <cell r="H1300">
            <v>37631</v>
          </cell>
          <cell r="I1300" t="str">
            <v>Adulte Féminin 17/29 ans</v>
          </cell>
          <cell r="J1300" t="str">
            <v>2020</v>
          </cell>
          <cell r="K1300" t="str">
            <v>06297081834</v>
          </cell>
        </row>
        <row r="1301">
          <cell r="B1301" t="str">
            <v>VERHEE GAUTHIER</v>
          </cell>
          <cell r="C1301">
            <v>43857</v>
          </cell>
          <cell r="D1301" t="str">
            <v>JE</v>
          </cell>
          <cell r="E1301" t="str">
            <v>VERHEE GAUTHIER</v>
          </cell>
          <cell r="F1301" t="str">
            <v>M</v>
          </cell>
          <cell r="G1301" t="str">
            <v>LOOS EN GOHELLE VELO CLUB LOOSSOIS</v>
          </cell>
          <cell r="H1301">
            <v>38413</v>
          </cell>
          <cell r="I1301" t="str">
            <v>Jeune Masculin 15/16 ans</v>
          </cell>
          <cell r="J1301" t="str">
            <v>2020</v>
          </cell>
          <cell r="K1301" t="str">
            <v>06297070096</v>
          </cell>
        </row>
        <row r="1302">
          <cell r="B1302" t="str">
            <v>VERON ANTHONY</v>
          </cell>
          <cell r="C1302">
            <v>43879</v>
          </cell>
          <cell r="D1302" t="str">
            <v>3</v>
          </cell>
          <cell r="E1302" t="str">
            <v>VERON ANTHONY</v>
          </cell>
          <cell r="F1302" t="str">
            <v>M</v>
          </cell>
          <cell r="G1302" t="str">
            <v>MANQUEVILLE LILLERS CLUB CYCLISTE</v>
          </cell>
          <cell r="H1302">
            <v>37796</v>
          </cell>
          <cell r="I1302" t="str">
            <v>Adulte Masculin 17/19 ans</v>
          </cell>
          <cell r="J1302" t="str">
            <v>2020</v>
          </cell>
          <cell r="K1302" t="str">
            <v>06297082828</v>
          </cell>
        </row>
        <row r="1303">
          <cell r="B1303" t="str">
            <v>VERVELLE JOSE</v>
          </cell>
          <cell r="C1303">
            <v>43899</v>
          </cell>
          <cell r="D1303" t="str">
            <v>4-A</v>
          </cell>
          <cell r="E1303" t="str">
            <v>VERVELLE JOSE</v>
          </cell>
          <cell r="F1303" t="str">
            <v>M</v>
          </cell>
          <cell r="G1303" t="str">
            <v>AUXI LE CHATEAU VELOCE CLUB AUXILOIS</v>
          </cell>
          <cell r="H1303">
            <v>25510</v>
          </cell>
          <cell r="I1303" t="str">
            <v>Adulte Masculin 50/59 ans</v>
          </cell>
          <cell r="J1303" t="str">
            <v>2020</v>
          </cell>
          <cell r="K1303" t="str">
            <v>06297068113</v>
          </cell>
        </row>
        <row r="1304">
          <cell r="B1304" t="str">
            <v>VICART XAVIER</v>
          </cell>
          <cell r="C1304">
            <v>43899</v>
          </cell>
          <cell r="D1304" t="str">
            <v>3</v>
          </cell>
          <cell r="E1304" t="str">
            <v>VICART XAVIER</v>
          </cell>
          <cell r="F1304" t="str">
            <v>M</v>
          </cell>
          <cell r="G1304" t="str">
            <v>AUXI LE CHATEAU VELOCE CLUB AUXILOIS</v>
          </cell>
          <cell r="H1304">
            <v>23078</v>
          </cell>
          <cell r="I1304" t="str">
            <v>Adulte Masculin 50/59 ans</v>
          </cell>
          <cell r="J1304" t="str">
            <v>2020</v>
          </cell>
          <cell r="K1304" t="str">
            <v>06297068711</v>
          </cell>
        </row>
        <row r="1305">
          <cell r="B1305" t="str">
            <v>VICART XAVIER</v>
          </cell>
          <cell r="C1305">
            <v>43899</v>
          </cell>
          <cell r="D1305" t="str">
            <v>3</v>
          </cell>
          <cell r="E1305" t="str">
            <v>VICART XAVIER</v>
          </cell>
          <cell r="F1305" t="str">
            <v>M</v>
          </cell>
          <cell r="G1305" t="str">
            <v>AUXI LE CHATEAU VELOCE CLUB AUXILOIS</v>
          </cell>
          <cell r="H1305">
            <v>23078</v>
          </cell>
          <cell r="I1305" t="str">
            <v>Adulte Masculin 50/59 ans</v>
          </cell>
          <cell r="J1305" t="str">
            <v>2020</v>
          </cell>
          <cell r="K1305" t="str">
            <v>06297068711</v>
          </cell>
        </row>
        <row r="1306">
          <cell r="B1306" t="str">
            <v>WACH ERIC</v>
          </cell>
          <cell r="C1306">
            <v>43872</v>
          </cell>
          <cell r="D1306" t="str">
            <v>3</v>
          </cell>
          <cell r="E1306" t="str">
            <v>WACH ERIC</v>
          </cell>
          <cell r="F1306" t="str">
            <v>M</v>
          </cell>
          <cell r="G1306" t="str">
            <v>BEUVRY CLUB LEO LAGRANGE</v>
          </cell>
          <cell r="H1306">
            <v>23361</v>
          </cell>
          <cell r="I1306" t="str">
            <v>Adulte Masculin 50/59 ans</v>
          </cell>
          <cell r="J1306" t="str">
            <v>2020</v>
          </cell>
          <cell r="K1306" t="str">
            <v>06240363982</v>
          </cell>
        </row>
        <row r="1307">
          <cell r="B1307" t="str">
            <v>WARLOUZET FRANCIS</v>
          </cell>
          <cell r="C1307">
            <v>43857</v>
          </cell>
          <cell r="D1307" t="str">
            <v>4-A</v>
          </cell>
          <cell r="E1307" t="str">
            <v>WARLOUZET FRANCIS</v>
          </cell>
          <cell r="F1307" t="str">
            <v>M</v>
          </cell>
          <cell r="G1307" t="str">
            <v>LOOS EN GOHELLE VELO CLUB LOOSSOIS</v>
          </cell>
          <cell r="H1307">
            <v>20323</v>
          </cell>
          <cell r="I1307" t="str">
            <v>Adulte Masculin 60 ans et plus</v>
          </cell>
          <cell r="J1307" t="str">
            <v>2020</v>
          </cell>
          <cell r="K1307" t="str">
            <v>06204734207</v>
          </cell>
        </row>
        <row r="1308">
          <cell r="B1308" t="str">
            <v>WEINGARTNER CAPUCINE</v>
          </cell>
          <cell r="C1308">
            <v>43885</v>
          </cell>
          <cell r="D1308" t="str">
            <v>JE</v>
          </cell>
          <cell r="E1308" t="str">
            <v>WEINGARTNER CAPUCINE</v>
          </cell>
          <cell r="F1308" t="str">
            <v>F</v>
          </cell>
          <cell r="G1308" t="str">
            <v>HENIN ETOILE CYCLISTE HENINOISE</v>
          </cell>
          <cell r="H1308">
            <v>40005</v>
          </cell>
          <cell r="I1308" t="str">
            <v>Jeune Féminin 11/12 ans</v>
          </cell>
          <cell r="J1308" t="str">
            <v>2020</v>
          </cell>
          <cell r="K1308" t="str">
            <v>06297087297</v>
          </cell>
        </row>
        <row r="1309">
          <cell r="B1309" t="str">
            <v>WELVAERT RICHARD</v>
          </cell>
          <cell r="C1309">
            <v>43877</v>
          </cell>
          <cell r="D1309" t="str">
            <v>2</v>
          </cell>
          <cell r="E1309" t="str">
            <v>WELVAERT RICHARD</v>
          </cell>
          <cell r="F1309" t="str">
            <v>M</v>
          </cell>
          <cell r="G1309" t="str">
            <v>MERICOURT TEAM 2</v>
          </cell>
          <cell r="H1309">
            <v>21973</v>
          </cell>
          <cell r="I1309" t="str">
            <v>Adulte Masculin 60 ans et plus</v>
          </cell>
          <cell r="J1309" t="str">
            <v>2020</v>
          </cell>
          <cell r="K1309" t="str">
            <v>06297012131</v>
          </cell>
        </row>
        <row r="1310">
          <cell r="B1310" t="str">
            <v>WITTEK DASSONVILLE CELINE</v>
          </cell>
          <cell r="C1310">
            <v>43888</v>
          </cell>
          <cell r="D1310" t="str">
            <v>3</v>
          </cell>
          <cell r="E1310" t="str">
            <v>WITTEK DASSONVILLE CELINE</v>
          </cell>
          <cell r="F1310" t="str">
            <v>F</v>
          </cell>
          <cell r="G1310" t="str">
            <v>NOEUX VELO CLUB NOEUXOIS</v>
          </cell>
          <cell r="H1310">
            <v>30184</v>
          </cell>
          <cell r="I1310" t="str">
            <v>Adulte Féminin 30/39 ans</v>
          </cell>
          <cell r="J1310" t="str">
            <v>2020</v>
          </cell>
          <cell r="K1310" t="str">
            <v>06297059855</v>
          </cell>
        </row>
        <row r="1311">
          <cell r="B1311" t="str">
            <v>YVART CHELSY</v>
          </cell>
          <cell r="C1311">
            <v>43851</v>
          </cell>
          <cell r="D1311" t="str">
            <v>JE</v>
          </cell>
          <cell r="E1311" t="str">
            <v>YVART CHELSY</v>
          </cell>
          <cell r="F1311" t="str">
            <v>F</v>
          </cell>
          <cell r="G1311" t="str">
            <v>WINGLES PYRAMIDES PASSION VTT</v>
          </cell>
          <cell r="H1311">
            <v>39939</v>
          </cell>
          <cell r="I1311" t="str">
            <v>Jeune Féminin 11/12 ans</v>
          </cell>
          <cell r="J1311" t="str">
            <v>2020</v>
          </cell>
          <cell r="K1311" t="str">
            <v>06297029708</v>
          </cell>
        </row>
        <row r="1312">
          <cell r="B1312" t="str">
            <v>YVART MINDY</v>
          </cell>
          <cell r="C1312">
            <v>43851</v>
          </cell>
          <cell r="D1312" t="str">
            <v>JE</v>
          </cell>
          <cell r="E1312" t="str">
            <v>YVART MINDY</v>
          </cell>
          <cell r="F1312" t="str">
            <v>F</v>
          </cell>
          <cell r="G1312" t="str">
            <v>WINGLES PYRAMIDES PASSION VTT</v>
          </cell>
          <cell r="H1312">
            <v>38250</v>
          </cell>
          <cell r="I1312" t="str">
            <v>Jeune Féminin 15/16 ans</v>
          </cell>
          <cell r="J1312" t="str">
            <v>2020</v>
          </cell>
          <cell r="K1312" t="str">
            <v>06297041804</v>
          </cell>
        </row>
        <row r="1313">
          <cell r="B1313" t="str">
            <v>ZYCH ALAIN</v>
          </cell>
          <cell r="C1313">
            <v>43851</v>
          </cell>
          <cell r="D1313" t="str">
            <v>4-A</v>
          </cell>
          <cell r="E1313" t="str">
            <v>ZYCH ALAIN</v>
          </cell>
          <cell r="F1313" t="str">
            <v>M</v>
          </cell>
          <cell r="G1313" t="str">
            <v>LEFOREST CYCLO CLUB</v>
          </cell>
          <cell r="H1313">
            <v>21497</v>
          </cell>
          <cell r="I1313" t="str">
            <v>Adulte Masculin 60 ans et plus</v>
          </cell>
          <cell r="J1313" t="str">
            <v>2020</v>
          </cell>
          <cell r="K1313" t="str">
            <v>06297101109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ultes"/>
      <sheetName val="Ecole de velo"/>
      <sheetName val="Bilan"/>
      <sheetName val="Location"/>
      <sheetName val="A"/>
      <sheetName val="Location (2)"/>
      <sheetName val="Feuil1"/>
    </sheetNames>
    <sheetDataSet>
      <sheetData sheetId="0"/>
      <sheetData sheetId="1"/>
      <sheetData sheetId="2"/>
      <sheetData sheetId="3"/>
      <sheetData sheetId="4">
        <row r="2">
          <cell r="B2" t="str">
            <v>AINI ISSAM</v>
          </cell>
          <cell r="C2">
            <v>43843</v>
          </cell>
          <cell r="D2" t="str">
            <v>1</v>
          </cell>
          <cell r="E2" t="str">
            <v>AINI ISSAM</v>
          </cell>
          <cell r="F2" t="str">
            <v>M</v>
          </cell>
          <cell r="G2" t="str">
            <v>ENTENTE CYCLISTE DE FONTAINE AU BOIS</v>
          </cell>
          <cell r="H2">
            <v>36400</v>
          </cell>
          <cell r="I2" t="str">
            <v>Adulte Masculin 20/29 ans</v>
          </cell>
          <cell r="J2" t="str">
            <v>2020</v>
          </cell>
          <cell r="K2" t="str">
            <v>05994063020</v>
          </cell>
        </row>
        <row r="3">
          <cell r="B3" t="str">
            <v>AINI KARIM</v>
          </cell>
          <cell r="C3">
            <v>43851</v>
          </cell>
          <cell r="D3" t="str">
            <v>4-A</v>
          </cell>
          <cell r="E3" t="str">
            <v>AINI KARIM</v>
          </cell>
          <cell r="F3" t="str">
            <v>M</v>
          </cell>
          <cell r="G3" t="str">
            <v>NEW TEAM MAULDE</v>
          </cell>
          <cell r="H3">
            <v>35467</v>
          </cell>
          <cell r="I3" t="str">
            <v>Adulte Masculin 20/29 ans</v>
          </cell>
          <cell r="J3" t="str">
            <v>2020</v>
          </cell>
          <cell r="K3" t="str">
            <v>05994063019</v>
          </cell>
        </row>
        <row r="4">
          <cell r="B4" t="str">
            <v>ALBERTINI CLEYBI</v>
          </cell>
          <cell r="C4">
            <v>43879</v>
          </cell>
          <cell r="D4" t="str">
            <v>JE</v>
          </cell>
          <cell r="E4" t="str">
            <v>ALBERTINI CLEYBI</v>
          </cell>
          <cell r="F4" t="str">
            <v>F</v>
          </cell>
          <cell r="G4" t="str">
            <v>VELO CLUB UNION HALLUIN</v>
          </cell>
          <cell r="H4">
            <v>41108</v>
          </cell>
          <cell r="I4"/>
          <cell r="J4" t="str">
            <v>2020</v>
          </cell>
          <cell r="K4" t="str">
            <v>05999122236</v>
          </cell>
        </row>
        <row r="5">
          <cell r="B5" t="str">
            <v>ALBERTINI LUDOVIC</v>
          </cell>
          <cell r="C5">
            <v>43851</v>
          </cell>
          <cell r="D5" t="str">
            <v>2</v>
          </cell>
          <cell r="E5" t="str">
            <v>ALBERTINI LUDOVIC</v>
          </cell>
          <cell r="F5" t="str">
            <v>M</v>
          </cell>
          <cell r="G5" t="str">
            <v>VELO CLUB UNION HALLUIN</v>
          </cell>
          <cell r="H5">
            <v>28315</v>
          </cell>
          <cell r="I5" t="str">
            <v>Adulte Masculin 40/49 ans</v>
          </cell>
          <cell r="J5" t="str">
            <v>2020</v>
          </cell>
          <cell r="K5" t="str">
            <v>05994046793</v>
          </cell>
        </row>
        <row r="6">
          <cell r="B6" t="str">
            <v>ALDEBERT ARNAUD</v>
          </cell>
          <cell r="C6">
            <v>43857</v>
          </cell>
          <cell r="D6" t="str">
            <v>3</v>
          </cell>
          <cell r="E6" t="str">
            <v>ALDEBERT ARNAUD</v>
          </cell>
          <cell r="F6" t="str">
            <v>M</v>
          </cell>
          <cell r="G6" t="str">
            <v>UNION SPORTIVE VALENCIENNES MARLY</v>
          </cell>
          <cell r="H6">
            <v>27215</v>
          </cell>
          <cell r="I6" t="str">
            <v>Adulte Masculin 40/49 ans</v>
          </cell>
          <cell r="J6" t="str">
            <v>2020</v>
          </cell>
          <cell r="K6" t="str">
            <v>05999087674</v>
          </cell>
        </row>
        <row r="7">
          <cell r="B7" t="str">
            <v>ALDEBERT MATTHIAS</v>
          </cell>
          <cell r="C7">
            <v>43867</v>
          </cell>
          <cell r="D7" t="str">
            <v>JE</v>
          </cell>
          <cell r="E7" t="str">
            <v>ALDEBERT MATTHIAS</v>
          </cell>
          <cell r="F7" t="str">
            <v>M</v>
          </cell>
          <cell r="G7" t="str">
            <v>GAZ ELEC CLUB DE DOUAI</v>
          </cell>
          <cell r="H7">
            <v>38238</v>
          </cell>
          <cell r="I7" t="str">
            <v>Jeune Masculin 15/16 ans</v>
          </cell>
          <cell r="J7" t="str">
            <v>2020</v>
          </cell>
          <cell r="K7" t="str">
            <v>05999040596</v>
          </cell>
        </row>
        <row r="8">
          <cell r="B8" t="str">
            <v>ALEXANDRE ABBY</v>
          </cell>
          <cell r="C8">
            <v>43865</v>
          </cell>
          <cell r="D8" t="str">
            <v>JE</v>
          </cell>
          <cell r="E8" t="str">
            <v>ALEXANDRE ABBY</v>
          </cell>
          <cell r="F8" t="str">
            <v>F</v>
          </cell>
          <cell r="G8" t="str">
            <v>VELO CLUB SOLESMES</v>
          </cell>
          <cell r="H8">
            <v>41100</v>
          </cell>
          <cell r="I8"/>
          <cell r="J8" t="str">
            <v>2020</v>
          </cell>
          <cell r="K8" t="str">
            <v>05999105842</v>
          </cell>
        </row>
        <row r="9">
          <cell r="B9" t="str">
            <v>ALEXANDRE GREGORY</v>
          </cell>
          <cell r="C9">
            <v>43865</v>
          </cell>
          <cell r="D9" t="str">
            <v>2</v>
          </cell>
          <cell r="E9" t="str">
            <v>ALEXANDRE GREGORY</v>
          </cell>
          <cell r="F9" t="str">
            <v>M</v>
          </cell>
          <cell r="G9" t="str">
            <v>VELO CLUB SOLESMES</v>
          </cell>
          <cell r="H9">
            <v>29812</v>
          </cell>
          <cell r="I9" t="str">
            <v>Adulte Masculin 30/39 ans</v>
          </cell>
          <cell r="J9" t="str">
            <v>2020</v>
          </cell>
          <cell r="K9" t="str">
            <v>05999081763</v>
          </cell>
        </row>
        <row r="10">
          <cell r="B10" t="str">
            <v>ALEXANDRE LONY</v>
          </cell>
          <cell r="C10">
            <v>43843</v>
          </cell>
          <cell r="D10" t="str">
            <v>JE</v>
          </cell>
          <cell r="E10" t="str">
            <v>ALEXANDRE LONY</v>
          </cell>
          <cell r="F10" t="str">
            <v>M</v>
          </cell>
          <cell r="G10" t="str">
            <v>VELO CLUB SOLESMES</v>
          </cell>
          <cell r="H10">
            <v>40456</v>
          </cell>
          <cell r="I10" t="str">
            <v>Jeune Masculin 9/10 ans</v>
          </cell>
          <cell r="J10" t="str">
            <v>2020</v>
          </cell>
          <cell r="K10" t="str">
            <v>05999105841</v>
          </cell>
        </row>
        <row r="11">
          <cell r="B11" t="str">
            <v>ALLOY LOUIS</v>
          </cell>
          <cell r="C11">
            <v>43867</v>
          </cell>
          <cell r="D11" t="str">
            <v>JE</v>
          </cell>
          <cell r="E11" t="str">
            <v>ALLOY LOUIS</v>
          </cell>
          <cell r="F11" t="str">
            <v>M</v>
          </cell>
          <cell r="G11" t="str">
            <v>GAZ ELEC CLUB DE DOUAI</v>
          </cell>
          <cell r="H11">
            <v>39939</v>
          </cell>
          <cell r="I11" t="str">
            <v>Jeune Masculin 11/12 ans</v>
          </cell>
          <cell r="J11" t="str">
            <v>2020</v>
          </cell>
          <cell r="K11" t="str">
            <v>05999093840</v>
          </cell>
        </row>
        <row r="12">
          <cell r="B12" t="str">
            <v>AMIOT YOANN</v>
          </cell>
          <cell r="C12">
            <v>43835</v>
          </cell>
          <cell r="D12" t="str">
            <v>3</v>
          </cell>
          <cell r="E12" t="str">
            <v>AMIOT YOANN</v>
          </cell>
          <cell r="F12" t="str">
            <v>M</v>
          </cell>
          <cell r="G12" t="str">
            <v>SAULZOIR MONTRECOURT CYCLING CLUB</v>
          </cell>
          <cell r="H12">
            <v>33621</v>
          </cell>
          <cell r="I12" t="str">
            <v>Adulte Masculin 20/29 ans</v>
          </cell>
          <cell r="J12" t="str">
            <v>2020</v>
          </cell>
          <cell r="K12" t="str">
            <v>05999065715</v>
          </cell>
        </row>
        <row r="13">
          <cell r="B13" t="str">
            <v>ANDERLINI NICOLAS</v>
          </cell>
          <cell r="C13">
            <v>43857</v>
          </cell>
          <cell r="D13" t="str">
            <v>1</v>
          </cell>
          <cell r="E13" t="str">
            <v>ANDERLINI NICOLAS</v>
          </cell>
          <cell r="F13" t="str">
            <v>M</v>
          </cell>
          <cell r="G13" t="str">
            <v>CYCLING TEAM INFOBIKE BAVAY</v>
          </cell>
          <cell r="H13">
            <v>31278</v>
          </cell>
          <cell r="I13" t="str">
            <v>Adulte Masculin 30/39 ans</v>
          </cell>
          <cell r="J13" t="str">
            <v>2020</v>
          </cell>
          <cell r="K13" t="str">
            <v>05999023980</v>
          </cell>
        </row>
        <row r="14">
          <cell r="B14" t="str">
            <v>ANTON LUDOVIC</v>
          </cell>
          <cell r="C14">
            <v>43851</v>
          </cell>
          <cell r="D14" t="str">
            <v>1</v>
          </cell>
          <cell r="E14" t="str">
            <v>ANTON LUDOVIC</v>
          </cell>
          <cell r="F14" t="str">
            <v>M</v>
          </cell>
          <cell r="G14" t="str">
            <v>NEW TEAM MAULDE</v>
          </cell>
          <cell r="H14">
            <v>33236</v>
          </cell>
          <cell r="I14" t="str">
            <v>Adulte Masculin 30/39 ans</v>
          </cell>
          <cell r="J14" t="str">
            <v>2020</v>
          </cell>
          <cell r="K14" t="str">
            <v>05999023281</v>
          </cell>
        </row>
        <row r="15">
          <cell r="B15" t="str">
            <v>ARDHUIN JEROME</v>
          </cell>
          <cell r="C15">
            <v>43840</v>
          </cell>
          <cell r="D15" t="str">
            <v>1</v>
          </cell>
          <cell r="E15" t="str">
            <v>ARDHUIN JEROME</v>
          </cell>
          <cell r="F15" t="str">
            <v>M</v>
          </cell>
          <cell r="G15" t="str">
            <v>ENTENTE CYCLISTE DE FONTAINE AU BOIS</v>
          </cell>
          <cell r="H15">
            <v>28545</v>
          </cell>
          <cell r="I15" t="str">
            <v>Adulte Masculin 40/49 ans</v>
          </cell>
          <cell r="J15" t="str">
            <v>2020</v>
          </cell>
          <cell r="K15" t="str">
            <v>05999068493</v>
          </cell>
        </row>
        <row r="16">
          <cell r="B16" t="str">
            <v>ART FREDDY</v>
          </cell>
          <cell r="C16">
            <v>43835</v>
          </cell>
          <cell r="D16" t="str">
            <v>2</v>
          </cell>
          <cell r="E16" t="str">
            <v>ART FREDDY</v>
          </cell>
          <cell r="F16" t="str">
            <v>M</v>
          </cell>
          <cell r="G16" t="str">
            <v>CYCLO CLUB ORCHIES</v>
          </cell>
          <cell r="H16">
            <v>22926</v>
          </cell>
          <cell r="I16" t="str">
            <v>Adulte Masculin 50/59 ans</v>
          </cell>
          <cell r="J16" t="str">
            <v>2020</v>
          </cell>
          <cell r="K16" t="str">
            <v>05996216582</v>
          </cell>
        </row>
        <row r="17">
          <cell r="B17" t="str">
            <v>AUSSENS JEAN YVES</v>
          </cell>
          <cell r="C17">
            <v>43857</v>
          </cell>
          <cell r="D17" t="str">
            <v>3</v>
          </cell>
          <cell r="E17" t="str">
            <v>AUSSENS JEAN YVES</v>
          </cell>
          <cell r="F17" t="str">
            <v>M</v>
          </cell>
          <cell r="G17" t="str">
            <v>CYCLING TEAM INFOBIKE BAVAY</v>
          </cell>
          <cell r="H17">
            <v>28362</v>
          </cell>
          <cell r="I17" t="str">
            <v>Adulte Masculin 40/49 ans</v>
          </cell>
          <cell r="J17" t="str">
            <v>2020</v>
          </cell>
          <cell r="K17" t="str">
            <v>05999084893</v>
          </cell>
        </row>
        <row r="18">
          <cell r="B18" t="str">
            <v>AUVRAY LOIC</v>
          </cell>
          <cell r="C18">
            <v>43843</v>
          </cell>
          <cell r="D18" t="str">
            <v>3</v>
          </cell>
          <cell r="E18" t="str">
            <v>AUVRAY LOIC</v>
          </cell>
          <cell r="F18" t="str">
            <v>M</v>
          </cell>
          <cell r="G18" t="str">
            <v>T.C.S.P. 59 - FERRIERE LA GRANDE</v>
          </cell>
          <cell r="H18">
            <v>28950</v>
          </cell>
          <cell r="I18" t="str">
            <v>Adulte Masculin 40/49 ans</v>
          </cell>
          <cell r="J18" t="str">
            <v>2020</v>
          </cell>
          <cell r="K18" t="str">
            <v>05999068425</v>
          </cell>
        </row>
        <row r="19">
          <cell r="B19" t="str">
            <v>BAELE ROMAIN</v>
          </cell>
          <cell r="C19">
            <v>43887</v>
          </cell>
          <cell r="D19" t="str">
            <v>1</v>
          </cell>
          <cell r="E19" t="str">
            <v>BAELE ROMAIN</v>
          </cell>
          <cell r="F19" t="str">
            <v>M</v>
          </cell>
          <cell r="G19" t="str">
            <v>CERCLE OLYMPIQUE MARCOING</v>
          </cell>
          <cell r="H19">
            <v>28439</v>
          </cell>
          <cell r="I19" t="str">
            <v>Adulte Masculin 40/49 ans</v>
          </cell>
          <cell r="J19" t="str">
            <v>2020</v>
          </cell>
          <cell r="K19" t="str">
            <v>05999012881</v>
          </cell>
        </row>
        <row r="20">
          <cell r="B20" t="str">
            <v>BAFCOP ERIC</v>
          </cell>
          <cell r="C20">
            <v>43834</v>
          </cell>
          <cell r="D20" t="str">
            <v>3</v>
          </cell>
          <cell r="E20" t="str">
            <v>BAFCOP ERIC</v>
          </cell>
          <cell r="F20" t="str">
            <v>M</v>
          </cell>
          <cell r="G20" t="str">
            <v>AS HELLEMMES CYCLISME</v>
          </cell>
          <cell r="H20">
            <v>25085</v>
          </cell>
          <cell r="I20" t="str">
            <v>Adulte Masculin 50/59 ans</v>
          </cell>
          <cell r="J20" t="str">
            <v>2020</v>
          </cell>
          <cell r="K20" t="str">
            <v>05963119626</v>
          </cell>
        </row>
        <row r="21">
          <cell r="B21" t="str">
            <v>BAILLEUL CYRINE</v>
          </cell>
          <cell r="C21">
            <v>43846</v>
          </cell>
          <cell r="D21" t="str">
            <v>JE</v>
          </cell>
          <cell r="E21" t="str">
            <v>BAILLEUL CYRINE</v>
          </cell>
          <cell r="F21" t="str">
            <v>F</v>
          </cell>
          <cell r="G21" t="str">
            <v>ETOILE CYCLISTE TOURCOING</v>
          </cell>
          <cell r="H21">
            <v>38760</v>
          </cell>
          <cell r="I21" t="str">
            <v>Jeune Féminin 13/14 ans</v>
          </cell>
          <cell r="J21" t="str">
            <v>2020</v>
          </cell>
          <cell r="K21" t="str">
            <v>05999056792</v>
          </cell>
        </row>
        <row r="22">
          <cell r="B22" t="str">
            <v>BAILLEUL GREGORY</v>
          </cell>
          <cell r="C22">
            <v>43851</v>
          </cell>
          <cell r="D22" t="str">
            <v>3</v>
          </cell>
          <cell r="E22" t="str">
            <v>BAILLEUL GREGORY</v>
          </cell>
          <cell r="F22" t="str">
            <v>M</v>
          </cell>
          <cell r="G22" t="str">
            <v>ETOILE CYCLISTE TOURCOING</v>
          </cell>
          <cell r="H22">
            <v>27730</v>
          </cell>
          <cell r="I22" t="str">
            <v>Adulte Masculin 40/49 ans</v>
          </cell>
          <cell r="J22" t="str">
            <v>2020</v>
          </cell>
          <cell r="K22" t="str">
            <v>05994046792</v>
          </cell>
        </row>
        <row r="23">
          <cell r="B23" t="str">
            <v>BALAVOINE ALEXIS</v>
          </cell>
          <cell r="C23">
            <v>43857</v>
          </cell>
          <cell r="D23" t="str">
            <v>3</v>
          </cell>
          <cell r="E23" t="str">
            <v>BALAVOINE ALEXIS</v>
          </cell>
          <cell r="F23" t="str">
            <v>M</v>
          </cell>
          <cell r="G23" t="str">
            <v>CLUB DES SUPPORTERS CYCLISTES FERRIEROIS</v>
          </cell>
          <cell r="H23">
            <v>36996</v>
          </cell>
          <cell r="I23" t="str">
            <v>Adulte Masculin 17/19 ans</v>
          </cell>
          <cell r="J23" t="str">
            <v>2020</v>
          </cell>
          <cell r="K23" t="str">
            <v>05999028477</v>
          </cell>
        </row>
        <row r="24">
          <cell r="B24" t="str">
            <v>BALEN HERVE</v>
          </cell>
          <cell r="C24">
            <v>43851</v>
          </cell>
          <cell r="D24" t="str">
            <v>2</v>
          </cell>
          <cell r="E24" t="str">
            <v>BALEN HERVE</v>
          </cell>
          <cell r="F24" t="str">
            <v>M</v>
          </cell>
          <cell r="G24" t="str">
            <v>ETOILE CYCLISTE TOURCOING</v>
          </cell>
          <cell r="H24">
            <v>24362</v>
          </cell>
          <cell r="I24" t="str">
            <v>Adulte Masculin 50/59 ans</v>
          </cell>
          <cell r="J24" t="str">
            <v>2020</v>
          </cell>
          <cell r="K24" t="str">
            <v>05999062947</v>
          </cell>
        </row>
        <row r="25">
          <cell r="B25" t="str">
            <v>BALEN TOM</v>
          </cell>
          <cell r="C25">
            <v>43851</v>
          </cell>
          <cell r="D25" t="str">
            <v>2</v>
          </cell>
          <cell r="E25" t="str">
            <v>BALEN TOM</v>
          </cell>
          <cell r="F25" t="str">
            <v>M</v>
          </cell>
          <cell r="G25" t="str">
            <v>ETOILE CYCLISTE TOURCOING</v>
          </cell>
          <cell r="H25">
            <v>36297</v>
          </cell>
          <cell r="I25" t="str">
            <v>Adulte Masculin 20/29 ans</v>
          </cell>
          <cell r="J25" t="str">
            <v>2020</v>
          </cell>
          <cell r="K25" t="str">
            <v>05999062946</v>
          </cell>
        </row>
        <row r="26">
          <cell r="B26" t="str">
            <v>BAQUE JEAN MICHEL</v>
          </cell>
          <cell r="C26">
            <v>43870</v>
          </cell>
          <cell r="D26" t="str">
            <v>3</v>
          </cell>
          <cell r="E26" t="str">
            <v>BAQUE JEAN MICHEL</v>
          </cell>
          <cell r="F26" t="str">
            <v>M</v>
          </cell>
          <cell r="G26" t="str">
            <v>CLUB CYCLISTE VERLINGHEM</v>
          </cell>
          <cell r="H26">
            <v>24984</v>
          </cell>
          <cell r="I26" t="str">
            <v>Adulte Masculin 50/59 ans</v>
          </cell>
          <cell r="J26" t="str">
            <v>2020</v>
          </cell>
          <cell r="K26" t="str">
            <v>05999025741</v>
          </cell>
        </row>
        <row r="27">
          <cell r="B27" t="str">
            <v>BARALLE CLAUDE</v>
          </cell>
          <cell r="C27">
            <v>43845</v>
          </cell>
          <cell r="D27" t="str">
            <v>3</v>
          </cell>
          <cell r="E27" t="str">
            <v>BARALLE CLAUDE</v>
          </cell>
          <cell r="F27" t="str">
            <v>M</v>
          </cell>
          <cell r="G27" t="str">
            <v>CYCLO CLUB CAMBRESIEN</v>
          </cell>
          <cell r="H27">
            <v>24718</v>
          </cell>
          <cell r="I27" t="str">
            <v>Adulte Masculin 50/59 ans</v>
          </cell>
          <cell r="J27" t="str">
            <v>2020</v>
          </cell>
          <cell r="K27" t="str">
            <v>05999020383</v>
          </cell>
        </row>
        <row r="28">
          <cell r="B28" t="str">
            <v>BARBIEUX FRANCK</v>
          </cell>
          <cell r="C28">
            <v>43857</v>
          </cell>
          <cell r="D28" t="str">
            <v>4-A</v>
          </cell>
          <cell r="E28" t="str">
            <v>BARBIEUX FRANCK</v>
          </cell>
          <cell r="F28" t="str">
            <v>M</v>
          </cell>
          <cell r="G28" t="str">
            <v>UNION SPORTIVE VALENCIENNES MARLY</v>
          </cell>
          <cell r="H28">
            <v>30453</v>
          </cell>
          <cell r="I28" t="str">
            <v>Adulte Masculin 30/39 ans</v>
          </cell>
          <cell r="J28" t="str">
            <v>2020</v>
          </cell>
          <cell r="K28" t="str">
            <v>05999056992</v>
          </cell>
        </row>
        <row r="29">
          <cell r="B29" t="str">
            <v>BARBIEUX JEREMY</v>
          </cell>
          <cell r="C29">
            <v>43887</v>
          </cell>
          <cell r="D29" t="str">
            <v>3</v>
          </cell>
          <cell r="E29" t="str">
            <v>BARBIEUX JEREMY</v>
          </cell>
          <cell r="F29" t="str">
            <v>M</v>
          </cell>
          <cell r="G29" t="str">
            <v>ENTENTE CYCLISTE FACHES-THUMESNIL RONCHIN</v>
          </cell>
          <cell r="H29">
            <v>36901</v>
          </cell>
          <cell r="I29" t="str">
            <v>Adulte Masculin 17/19 ans</v>
          </cell>
          <cell r="J29" t="str">
            <v>2020</v>
          </cell>
          <cell r="K29" t="str">
            <v>05999086478</v>
          </cell>
        </row>
        <row r="30">
          <cell r="B30" t="str">
            <v>BARBIEUX VICTORIEN</v>
          </cell>
          <cell r="C30">
            <v>43865</v>
          </cell>
          <cell r="D30" t="str">
            <v>3</v>
          </cell>
          <cell r="E30" t="str">
            <v>BARBIEUX VICTORIEN</v>
          </cell>
          <cell r="F30" t="str">
            <v>M</v>
          </cell>
          <cell r="G30" t="str">
            <v>UNION SPORTIVE VALENCIENNES MARLY</v>
          </cell>
          <cell r="H30">
            <v>37544</v>
          </cell>
          <cell r="I30" t="str">
            <v>Adulte Masculin 17/19 ans</v>
          </cell>
          <cell r="J30" t="str">
            <v>2020</v>
          </cell>
          <cell r="K30" t="str">
            <v>05999113202</v>
          </cell>
        </row>
        <row r="31">
          <cell r="B31" t="str">
            <v>BARENNE LAURENT</v>
          </cell>
          <cell r="C31">
            <v>43851</v>
          </cell>
          <cell r="D31" t="str">
            <v>3</v>
          </cell>
          <cell r="E31" t="str">
            <v>BARENNE LAURENT</v>
          </cell>
          <cell r="F31" t="str">
            <v>M</v>
          </cell>
          <cell r="G31" t="str">
            <v>ETOILE CYCLISTE TOURCOING</v>
          </cell>
          <cell r="H31">
            <v>25721</v>
          </cell>
          <cell r="I31" t="str">
            <v>Adulte Masculin 50/59 ans</v>
          </cell>
          <cell r="J31" t="str">
            <v>2020</v>
          </cell>
          <cell r="K31" t="str">
            <v>05999029478</v>
          </cell>
        </row>
        <row r="32">
          <cell r="B32" t="str">
            <v>BAREZ SERGE</v>
          </cell>
          <cell r="C32">
            <v>43892</v>
          </cell>
          <cell r="D32" t="str">
            <v>3</v>
          </cell>
          <cell r="E32" t="str">
            <v>BAREZ SERGE</v>
          </cell>
          <cell r="F32" t="str">
            <v>M</v>
          </cell>
          <cell r="G32" t="str">
            <v>CYCLO CLUB BERGUES</v>
          </cell>
          <cell r="H32">
            <v>22264</v>
          </cell>
          <cell r="I32" t="str">
            <v>Adulte Masculin 60 ans et plus</v>
          </cell>
          <cell r="J32" t="str">
            <v>2020</v>
          </cell>
          <cell r="K32" t="str">
            <v>05966529614</v>
          </cell>
        </row>
        <row r="33">
          <cell r="B33" t="str">
            <v>BARKOVIC MICHEL</v>
          </cell>
          <cell r="C33">
            <v>43843</v>
          </cell>
          <cell r="D33" t="str">
            <v>3</v>
          </cell>
          <cell r="E33" t="str">
            <v>BARKOVIC MICHEL</v>
          </cell>
          <cell r="F33" t="str">
            <v>M</v>
          </cell>
          <cell r="G33" t="str">
            <v>TEAM STYLE FLINES LES MORTAGNE</v>
          </cell>
          <cell r="H33">
            <v>24856</v>
          </cell>
          <cell r="I33" t="str">
            <v>Adulte Masculin 50/59 ans</v>
          </cell>
          <cell r="J33" t="str">
            <v>2020</v>
          </cell>
          <cell r="K33" t="str">
            <v>05999021745</v>
          </cell>
        </row>
        <row r="34">
          <cell r="B34" t="str">
            <v>BARTHELEMY ANTOINE</v>
          </cell>
          <cell r="C34">
            <v>43849</v>
          </cell>
          <cell r="D34" t="str">
            <v>1</v>
          </cell>
          <cell r="E34" t="str">
            <v>BARTHELEMY ANTOINE</v>
          </cell>
          <cell r="F34" t="str">
            <v>M</v>
          </cell>
          <cell r="G34" t="str">
            <v>UNION VELOCIPEDIQUE FOURMISIENNE</v>
          </cell>
          <cell r="H34">
            <v>34360</v>
          </cell>
          <cell r="I34" t="str">
            <v>Adulte Masculin 20/29 ans</v>
          </cell>
          <cell r="J34" t="str">
            <v>2020</v>
          </cell>
          <cell r="K34" t="str">
            <v>05996219613</v>
          </cell>
        </row>
        <row r="35">
          <cell r="B35" t="str">
            <v>BASTIEN ENZO</v>
          </cell>
          <cell r="C35">
            <v>43846</v>
          </cell>
          <cell r="D35" t="str">
            <v>JE</v>
          </cell>
          <cell r="E35" t="str">
            <v>BASTIEN ENZO</v>
          </cell>
          <cell r="F35" t="str">
            <v>M</v>
          </cell>
          <cell r="G35" t="str">
            <v>CLUB DES SUPPORTERS CYCLISTES FERRIEROIS</v>
          </cell>
          <cell r="H35">
            <v>40647</v>
          </cell>
          <cell r="I35" t="str">
            <v>Jeune Masculin 9/10 ans</v>
          </cell>
          <cell r="J35" t="str">
            <v>2020</v>
          </cell>
          <cell r="K35" t="str">
            <v>05999107459</v>
          </cell>
        </row>
        <row r="36">
          <cell r="B36" t="str">
            <v>BASTIEN ROBERT</v>
          </cell>
          <cell r="C36">
            <v>43857</v>
          </cell>
          <cell r="D36" t="str">
            <v>3</v>
          </cell>
          <cell r="E36" t="str">
            <v>BASTIEN ROBERT</v>
          </cell>
          <cell r="F36" t="str">
            <v>M</v>
          </cell>
          <cell r="G36" t="str">
            <v>CLUB DES SUPPORTERS CYCLISTES FERRIEROIS</v>
          </cell>
          <cell r="H36">
            <v>27512</v>
          </cell>
          <cell r="I36" t="str">
            <v>Adulte Masculin 40/49 ans</v>
          </cell>
          <cell r="J36" t="str">
            <v>2020</v>
          </cell>
          <cell r="K36" t="str">
            <v>05999107458</v>
          </cell>
        </row>
        <row r="37">
          <cell r="B37" t="str">
            <v>BASTIN FABRICE</v>
          </cell>
          <cell r="C37">
            <v>43870</v>
          </cell>
          <cell r="D37" t="str">
            <v>2</v>
          </cell>
          <cell r="E37" t="str">
            <v>BASTIN FABRICE</v>
          </cell>
          <cell r="F37" t="str">
            <v>M</v>
          </cell>
          <cell r="G37" t="str">
            <v>UNION SPORTIVE SAINT ANDRE</v>
          </cell>
          <cell r="H37">
            <v>22615</v>
          </cell>
          <cell r="I37" t="str">
            <v>Adulte Masculin 50/59 ans</v>
          </cell>
          <cell r="J37" t="str">
            <v>2020</v>
          </cell>
          <cell r="K37" t="str">
            <v>05999121788</v>
          </cell>
        </row>
        <row r="38">
          <cell r="B38" t="str">
            <v>BASTIN JEREMY</v>
          </cell>
          <cell r="C38">
            <v>43886</v>
          </cell>
          <cell r="D38" t="str">
            <v>2</v>
          </cell>
          <cell r="E38" t="str">
            <v>BASTIN JEREMY</v>
          </cell>
          <cell r="F38" t="str">
            <v>M</v>
          </cell>
          <cell r="G38" t="str">
            <v>CERCLE OLYMPIQUE MARCOING</v>
          </cell>
          <cell r="H38">
            <v>32853</v>
          </cell>
          <cell r="I38" t="str">
            <v>Adulte Masculin 30/39 ans</v>
          </cell>
          <cell r="J38" t="str">
            <v>2020</v>
          </cell>
          <cell r="K38" t="str">
            <v>05999023983</v>
          </cell>
        </row>
        <row r="39">
          <cell r="B39" t="str">
            <v>BAUW EDOUARD</v>
          </cell>
          <cell r="C39">
            <v>43837</v>
          </cell>
          <cell r="D39" t="str">
            <v>3</v>
          </cell>
          <cell r="E39" t="str">
            <v>BAUW EDOUARD</v>
          </cell>
          <cell r="F39" t="str">
            <v>M</v>
          </cell>
          <cell r="G39" t="str">
            <v>TEAM LABIERE BAILLEUL</v>
          </cell>
          <cell r="H39">
            <v>30088</v>
          </cell>
          <cell r="I39" t="str">
            <v>Adulte Masculin 30/39 ans</v>
          </cell>
          <cell r="J39" t="str">
            <v>2020</v>
          </cell>
          <cell r="K39" t="str">
            <v>05999109916</v>
          </cell>
        </row>
        <row r="40">
          <cell r="B40" t="str">
            <v>BAZIN DONATIEN</v>
          </cell>
          <cell r="C40">
            <v>43843</v>
          </cell>
          <cell r="D40" t="str">
            <v>1</v>
          </cell>
          <cell r="E40" t="str">
            <v>BAZIN DONATIEN</v>
          </cell>
          <cell r="F40" t="str">
            <v>M</v>
          </cell>
          <cell r="G40" t="str">
            <v>ETOILE CYCLISTE FEIGNIES</v>
          </cell>
          <cell r="H40">
            <v>34954</v>
          </cell>
          <cell r="I40" t="str">
            <v>Adulte Masculin 20/29 ans</v>
          </cell>
          <cell r="J40" t="str">
            <v>2020</v>
          </cell>
          <cell r="K40" t="str">
            <v>05996219554</v>
          </cell>
        </row>
        <row r="41">
          <cell r="B41" t="str">
            <v>BEAUCAMP MATHIEU</v>
          </cell>
          <cell r="C41">
            <v>43884</v>
          </cell>
          <cell r="D41" t="str">
            <v>3</v>
          </cell>
          <cell r="E41" t="str">
            <v>BEAUCAMP MATHIEU</v>
          </cell>
          <cell r="F41" t="str">
            <v>M</v>
          </cell>
          <cell r="G41" t="str">
            <v>ASSOCIATION CYCLISTE DE CUINCY</v>
          </cell>
          <cell r="H41">
            <v>33275</v>
          </cell>
          <cell r="I41" t="str">
            <v>Adulte Masculin 20/29 ans</v>
          </cell>
          <cell r="J41" t="str">
            <v>2020</v>
          </cell>
          <cell r="K41" t="str">
            <v>05999111357</v>
          </cell>
        </row>
        <row r="42">
          <cell r="B42" t="str">
            <v>BECAERT LOIC</v>
          </cell>
          <cell r="C42">
            <v>43837</v>
          </cell>
          <cell r="D42" t="str">
            <v>3</v>
          </cell>
          <cell r="E42" t="str">
            <v>BECAERT LOIC</v>
          </cell>
          <cell r="F42" t="str">
            <v>M</v>
          </cell>
          <cell r="G42" t="str">
            <v>TEAM LABIERE BAILLEUL</v>
          </cell>
          <cell r="H42">
            <v>28185</v>
          </cell>
          <cell r="I42" t="str">
            <v>Adulte Masculin 40/49 ans</v>
          </cell>
          <cell r="J42" t="str">
            <v>2020</v>
          </cell>
          <cell r="K42" t="str">
            <v>05999111208</v>
          </cell>
        </row>
        <row r="43">
          <cell r="B43" t="str">
            <v>BECK BRANDON</v>
          </cell>
          <cell r="C43">
            <v>43899</v>
          </cell>
          <cell r="D43" t="str">
            <v>3</v>
          </cell>
          <cell r="E43" t="str">
            <v>BECK BRANDON</v>
          </cell>
          <cell r="F43" t="str">
            <v>M</v>
          </cell>
          <cell r="G43" t="str">
            <v>ETOILE CYCLISTE FEIGNIES</v>
          </cell>
          <cell r="H43">
            <v>37066</v>
          </cell>
          <cell r="I43" t="str">
            <v>Adulte Masculin 17/19 ans</v>
          </cell>
          <cell r="J43" t="str">
            <v>2020</v>
          </cell>
          <cell r="K43" t="str">
            <v>05999122577</v>
          </cell>
        </row>
        <row r="44">
          <cell r="B44" t="str">
            <v>BECUWE DENIS</v>
          </cell>
          <cell r="C44">
            <v>43837</v>
          </cell>
          <cell r="D44" t="str">
            <v>3</v>
          </cell>
          <cell r="E44" t="str">
            <v>BECUWE DENIS</v>
          </cell>
          <cell r="F44" t="str">
            <v>M</v>
          </cell>
          <cell r="G44" t="str">
            <v>TEAM LABIERE BAILLEUL</v>
          </cell>
          <cell r="H44">
            <v>27985</v>
          </cell>
          <cell r="I44" t="str">
            <v>Adulte Masculin 40/49 ans</v>
          </cell>
          <cell r="J44" t="str">
            <v>2020</v>
          </cell>
          <cell r="K44" t="str">
            <v>05999002209</v>
          </cell>
        </row>
        <row r="45">
          <cell r="B45" t="str">
            <v>BEGHIN JEREMY</v>
          </cell>
          <cell r="C45">
            <v>43844</v>
          </cell>
          <cell r="D45" t="str">
            <v>JE</v>
          </cell>
          <cell r="E45" t="str">
            <v>BEGHIN JEREMY</v>
          </cell>
          <cell r="F45" t="str">
            <v>M</v>
          </cell>
          <cell r="G45" t="str">
            <v>ESPOIR CYCLISTE  WAMBRECHIES MARQUETTE</v>
          </cell>
          <cell r="H45">
            <v>38202</v>
          </cell>
          <cell r="I45" t="str">
            <v>Jeune Masculin 15/16 ans</v>
          </cell>
          <cell r="J45" t="str">
            <v>2020</v>
          </cell>
          <cell r="K45" t="str">
            <v>05999107224</v>
          </cell>
        </row>
        <row r="46">
          <cell r="B46" t="str">
            <v>BEGHIN MARTIAL</v>
          </cell>
          <cell r="C46">
            <v>43865</v>
          </cell>
          <cell r="D46" t="str">
            <v>3</v>
          </cell>
          <cell r="E46" t="str">
            <v>BEGHIN MARTIAL</v>
          </cell>
          <cell r="F46" t="str">
            <v>M</v>
          </cell>
          <cell r="G46" t="str">
            <v>LA PEDALE MADELEINOISE</v>
          </cell>
          <cell r="H46">
            <v>20192</v>
          </cell>
          <cell r="I46" t="str">
            <v>Adulte Masculin 60 ans et plus</v>
          </cell>
          <cell r="J46" t="str">
            <v>2020</v>
          </cell>
          <cell r="K46" t="str">
            <v>05999121445</v>
          </cell>
        </row>
        <row r="47">
          <cell r="B47" t="str">
            <v>BEGHIN PHILIPPE</v>
          </cell>
          <cell r="C47">
            <v>43857</v>
          </cell>
          <cell r="D47" t="str">
            <v>4-A</v>
          </cell>
          <cell r="E47" t="str">
            <v>BEGHIN PHILIPPE</v>
          </cell>
          <cell r="F47" t="str">
            <v>M</v>
          </cell>
          <cell r="G47" t="str">
            <v>UNION SPORTIVE VALENCIENNES MARLY</v>
          </cell>
          <cell r="H47">
            <v>20191</v>
          </cell>
          <cell r="I47" t="str">
            <v>Adulte Masculin 60 ans et plus</v>
          </cell>
          <cell r="J47" t="str">
            <v>2020</v>
          </cell>
          <cell r="K47" t="str">
            <v>05920053773</v>
          </cell>
        </row>
        <row r="48">
          <cell r="B48" t="str">
            <v>BEGLIOMINI DAMIENS</v>
          </cell>
          <cell r="C48">
            <v>43867</v>
          </cell>
          <cell r="D48" t="str">
            <v>3</v>
          </cell>
          <cell r="E48" t="str">
            <v>BEGLIOMINI DAMIENS</v>
          </cell>
          <cell r="F48" t="str">
            <v>M</v>
          </cell>
          <cell r="G48" t="str">
            <v>GAZ ELEC CLUB DE DOUAI</v>
          </cell>
          <cell r="H48">
            <v>29065</v>
          </cell>
          <cell r="I48" t="str">
            <v>Adulte Masculin 40/49 ans</v>
          </cell>
          <cell r="J48" t="str">
            <v>2020</v>
          </cell>
          <cell r="K48" t="str">
            <v>05999064904</v>
          </cell>
        </row>
        <row r="49">
          <cell r="B49" t="str">
            <v>BEGLIOMINI FABRICE</v>
          </cell>
          <cell r="C49">
            <v>43867</v>
          </cell>
          <cell r="D49" t="str">
            <v>3</v>
          </cell>
          <cell r="E49" t="str">
            <v>BEGLIOMINI FABRICE</v>
          </cell>
          <cell r="F49" t="str">
            <v>M</v>
          </cell>
          <cell r="G49" t="str">
            <v>GAZ ELEC CLUB DE DOUAI</v>
          </cell>
          <cell r="H49">
            <v>25610</v>
          </cell>
          <cell r="I49" t="str">
            <v>Adulte Masculin 50/59 ans</v>
          </cell>
          <cell r="J49" t="str">
            <v>2020</v>
          </cell>
          <cell r="K49" t="str">
            <v>05999018312</v>
          </cell>
        </row>
        <row r="50">
          <cell r="B50" t="str">
            <v>BEGLIOMINI FLAVIO</v>
          </cell>
          <cell r="C50">
            <v>43867</v>
          </cell>
          <cell r="D50" t="str">
            <v>JE</v>
          </cell>
          <cell r="E50" t="str">
            <v>BEGLIOMINI FLAVIO</v>
          </cell>
          <cell r="F50" t="str">
            <v>M</v>
          </cell>
          <cell r="G50" t="str">
            <v>GAZ ELEC CLUB DE DOUAI</v>
          </cell>
          <cell r="H50">
            <v>38418</v>
          </cell>
          <cell r="I50" t="str">
            <v>Jeune Masculin 15/16 ans</v>
          </cell>
          <cell r="J50" t="str">
            <v>2020</v>
          </cell>
          <cell r="K50" t="str">
            <v>05999033237</v>
          </cell>
        </row>
        <row r="51">
          <cell r="B51" t="str">
            <v>BEGLIOMINI LIVIO</v>
          </cell>
          <cell r="C51">
            <v>43867</v>
          </cell>
          <cell r="D51" t="str">
            <v>JE</v>
          </cell>
          <cell r="E51" t="str">
            <v>BEGLIOMINI LIVIO</v>
          </cell>
          <cell r="F51" t="str">
            <v>M</v>
          </cell>
          <cell r="G51" t="str">
            <v>GAZ ELEC CLUB DE DOUAI</v>
          </cell>
          <cell r="H51">
            <v>39016</v>
          </cell>
          <cell r="I51" t="str">
            <v>Jeune Masculin 13/14 ans</v>
          </cell>
          <cell r="J51" t="str">
            <v>2020</v>
          </cell>
          <cell r="K51" t="str">
            <v>05999023486</v>
          </cell>
        </row>
        <row r="52">
          <cell r="B52" t="str">
            <v>BEHAGUE FABIAN</v>
          </cell>
          <cell r="C52">
            <v>43866</v>
          </cell>
          <cell r="D52" t="str">
            <v>1</v>
          </cell>
          <cell r="E52" t="str">
            <v>BEHAGUE FABIAN</v>
          </cell>
          <cell r="F52" t="str">
            <v>M</v>
          </cell>
          <cell r="G52" t="str">
            <v>UNION CYCLISTE WATTIGNIES</v>
          </cell>
          <cell r="H52">
            <v>32159</v>
          </cell>
          <cell r="I52" t="str">
            <v>Adulte Masculin 30/39 ans</v>
          </cell>
          <cell r="J52" t="str">
            <v>2020</v>
          </cell>
          <cell r="K52" t="str">
            <v>05999121029</v>
          </cell>
        </row>
        <row r="53">
          <cell r="B53" t="str">
            <v>BELKHEIR SLIMAN</v>
          </cell>
          <cell r="C53">
            <v>43851</v>
          </cell>
          <cell r="D53" t="str">
            <v>2</v>
          </cell>
          <cell r="E53" t="str">
            <v>BELKHEIR SLIMAN</v>
          </cell>
          <cell r="F53" t="str">
            <v>M</v>
          </cell>
          <cell r="G53" t="str">
            <v>TEAM TOMASINA WAMBRECHIES</v>
          </cell>
          <cell r="H53">
            <v>26164</v>
          </cell>
          <cell r="I53" t="str">
            <v>Adulte Masculin 40/49 ans</v>
          </cell>
          <cell r="J53" t="str">
            <v>2020</v>
          </cell>
          <cell r="K53" t="str">
            <v>05999092707</v>
          </cell>
        </row>
        <row r="54">
          <cell r="B54" t="str">
            <v>BENOIT ANTHONY</v>
          </cell>
          <cell r="C54">
            <v>43885</v>
          </cell>
          <cell r="D54" t="str">
            <v>1</v>
          </cell>
          <cell r="E54" t="str">
            <v>BENOIT ANTHONY</v>
          </cell>
          <cell r="F54" t="str">
            <v>M</v>
          </cell>
          <cell r="G54" t="str">
            <v>CERCLE OLYMPIQUE MARCOING</v>
          </cell>
          <cell r="H54">
            <v>32138</v>
          </cell>
          <cell r="I54" t="str">
            <v>Adulte Masculin 30/39 ans</v>
          </cell>
          <cell r="J54" t="str">
            <v>2020</v>
          </cell>
          <cell r="K54" t="str">
            <v>05999067188</v>
          </cell>
        </row>
        <row r="55">
          <cell r="B55" t="str">
            <v>BENOIT DOMINIQUE</v>
          </cell>
          <cell r="C55">
            <v>43885</v>
          </cell>
          <cell r="D55" t="str">
            <v>4-A</v>
          </cell>
          <cell r="E55" t="str">
            <v>BENOIT DOMINIQUE</v>
          </cell>
          <cell r="F55" t="str">
            <v>M</v>
          </cell>
          <cell r="G55" t="str">
            <v>CERCLE OLYMPIQUE MARCOING</v>
          </cell>
          <cell r="H55">
            <v>22697</v>
          </cell>
          <cell r="I55" t="str">
            <v>Adulte Masculin 50/59 ans</v>
          </cell>
          <cell r="J55" t="str">
            <v>2020</v>
          </cell>
          <cell r="K55" t="str">
            <v>05999067452</v>
          </cell>
        </row>
        <row r="56">
          <cell r="B56" t="str">
            <v>BENOIT GÉRARD</v>
          </cell>
          <cell r="C56">
            <v>43893</v>
          </cell>
          <cell r="D56" t="str">
            <v>4-A</v>
          </cell>
          <cell r="E56" t="str">
            <v>BENOIT GÉRARD</v>
          </cell>
          <cell r="F56" t="str">
            <v>M</v>
          </cell>
          <cell r="G56" t="str">
            <v>CYCLO CLUB BERGUES</v>
          </cell>
          <cell r="H56">
            <v>21874</v>
          </cell>
          <cell r="I56" t="str">
            <v>Adulte Masculin 60 ans et plus</v>
          </cell>
          <cell r="J56" t="str">
            <v>2020</v>
          </cell>
          <cell r="K56" t="str">
            <v>05996224449</v>
          </cell>
        </row>
        <row r="57">
          <cell r="B57" t="str">
            <v>BENOIT JEREMY</v>
          </cell>
          <cell r="C57">
            <v>43885</v>
          </cell>
          <cell r="D57" t="str">
            <v>1</v>
          </cell>
          <cell r="E57" t="str">
            <v>BENOIT JEREMY</v>
          </cell>
          <cell r="F57" t="str">
            <v>M</v>
          </cell>
          <cell r="G57" t="str">
            <v>CERCLE OLYMPIQUE MARCOING</v>
          </cell>
          <cell r="H57">
            <v>31098</v>
          </cell>
          <cell r="I57" t="str">
            <v>Adulte Masculin 30/39 ans</v>
          </cell>
          <cell r="J57" t="str">
            <v>2020</v>
          </cell>
          <cell r="K57" t="str">
            <v>05999064434</v>
          </cell>
        </row>
        <row r="58">
          <cell r="B58" t="str">
            <v>BENOIT KEVIN</v>
          </cell>
          <cell r="C58">
            <v>43892</v>
          </cell>
          <cell r="D58" t="str">
            <v>1</v>
          </cell>
          <cell r="E58" t="str">
            <v>BENOIT KEVIN</v>
          </cell>
          <cell r="F58" t="str">
            <v>M</v>
          </cell>
          <cell r="G58" t="str">
            <v>CYCLO CLUB BERGUES</v>
          </cell>
          <cell r="H58">
            <v>33910</v>
          </cell>
          <cell r="I58" t="str">
            <v>Adulte Masculin 20/29 ans</v>
          </cell>
          <cell r="J58" t="str">
            <v>2020</v>
          </cell>
          <cell r="K58" t="str">
            <v>05999057240</v>
          </cell>
        </row>
        <row r="59">
          <cell r="B59" t="str">
            <v>BERGER HERVE</v>
          </cell>
          <cell r="C59">
            <v>43865</v>
          </cell>
          <cell r="D59" t="str">
            <v>4-A</v>
          </cell>
          <cell r="E59" t="str">
            <v>BERGER HERVE</v>
          </cell>
          <cell r="F59" t="str">
            <v>M</v>
          </cell>
          <cell r="G59" t="str">
            <v>VELO SPRINT BOUCHAIN</v>
          </cell>
          <cell r="H59">
            <v>21625</v>
          </cell>
          <cell r="I59" t="str">
            <v>Adulte Masculin 60 ans et plus</v>
          </cell>
          <cell r="J59" t="str">
            <v>2020</v>
          </cell>
          <cell r="K59" t="str">
            <v>05999084945</v>
          </cell>
        </row>
        <row r="60">
          <cell r="B60" t="str">
            <v>BERNIER BRUNO</v>
          </cell>
          <cell r="C60">
            <v>43879</v>
          </cell>
          <cell r="D60" t="str">
            <v>4-A</v>
          </cell>
          <cell r="E60" t="str">
            <v>BERNIER BRUNO</v>
          </cell>
          <cell r="F60" t="str">
            <v>M</v>
          </cell>
          <cell r="G60" t="str">
            <v>U.C. CAPELLOISE FOURMIES</v>
          </cell>
          <cell r="H60">
            <v>23470</v>
          </cell>
          <cell r="I60" t="str">
            <v>Adulte Masculin 50/59 ans</v>
          </cell>
          <cell r="J60" t="str">
            <v>2020</v>
          </cell>
          <cell r="K60" t="str">
            <v>05999068625</v>
          </cell>
        </row>
        <row r="61">
          <cell r="B61" t="str">
            <v>BERNIER DIMITRI</v>
          </cell>
          <cell r="C61">
            <v>43843</v>
          </cell>
          <cell r="D61" t="str">
            <v>1</v>
          </cell>
          <cell r="E61" t="str">
            <v>BERNIER DIMITRI</v>
          </cell>
          <cell r="F61" t="str">
            <v>M</v>
          </cell>
          <cell r="G61" t="str">
            <v>T.C.S.P. 59 - FERRIERE LA GRANDE</v>
          </cell>
          <cell r="H61">
            <v>32405</v>
          </cell>
          <cell r="I61" t="str">
            <v>Adulte Masculin 30/39 ans</v>
          </cell>
          <cell r="J61" t="str">
            <v>2020</v>
          </cell>
          <cell r="K61" t="str">
            <v>05999016478</v>
          </cell>
        </row>
        <row r="62">
          <cell r="B62" t="str">
            <v>BERNIER STEPHANE</v>
          </cell>
          <cell r="C62">
            <v>43879</v>
          </cell>
          <cell r="D62" t="str">
            <v>4-A</v>
          </cell>
          <cell r="E62" t="str">
            <v>BERNIER STEPHANE</v>
          </cell>
          <cell r="F62" t="str">
            <v>M</v>
          </cell>
          <cell r="G62" t="str">
            <v>U.C. CAPELLOISE FOURMIES</v>
          </cell>
          <cell r="H62">
            <v>26693</v>
          </cell>
          <cell r="I62" t="str">
            <v>Adulte Masculin 40/49 ans</v>
          </cell>
          <cell r="J62" t="str">
            <v>2020</v>
          </cell>
          <cell r="K62" t="str">
            <v>05999068624</v>
          </cell>
        </row>
        <row r="63">
          <cell r="B63" t="str">
            <v>BERNIER TOM</v>
          </cell>
          <cell r="C63">
            <v>43843</v>
          </cell>
          <cell r="D63" t="str">
            <v>JE</v>
          </cell>
          <cell r="E63" t="str">
            <v>BERNIER TOM</v>
          </cell>
          <cell r="F63" t="str">
            <v>M</v>
          </cell>
          <cell r="G63" t="str">
            <v>T.C.S.P. 59 - FERRIERE LA GRANDE</v>
          </cell>
          <cell r="H63">
            <v>41674</v>
          </cell>
          <cell r="I63"/>
          <cell r="J63" t="str">
            <v>2020</v>
          </cell>
          <cell r="K63" t="str">
            <v>05999111190</v>
          </cell>
        </row>
        <row r="64">
          <cell r="B64" t="str">
            <v>BERRIER LUDOVIC</v>
          </cell>
          <cell r="C64">
            <v>43849</v>
          </cell>
          <cell r="D64" t="str">
            <v>1</v>
          </cell>
          <cell r="E64" t="str">
            <v>BERRIER LUDOVIC</v>
          </cell>
          <cell r="F64" t="str">
            <v>M</v>
          </cell>
          <cell r="G64" t="str">
            <v>UNION VELOCIPEDIQUE FOURMISIENNE</v>
          </cell>
          <cell r="H64">
            <v>25754</v>
          </cell>
          <cell r="I64" t="str">
            <v>Adulte Masculin 50/59 ans</v>
          </cell>
          <cell r="J64" t="str">
            <v>2020</v>
          </cell>
          <cell r="K64" t="str">
            <v>05999019952</v>
          </cell>
        </row>
        <row r="65">
          <cell r="B65" t="str">
            <v>BERTHE THOMAS</v>
          </cell>
          <cell r="C65">
            <v>43857</v>
          </cell>
          <cell r="D65" t="str">
            <v>2</v>
          </cell>
          <cell r="E65" t="str">
            <v>BERTHE THOMAS</v>
          </cell>
          <cell r="F65" t="str">
            <v>M</v>
          </cell>
          <cell r="G65" t="str">
            <v>UNION SPORTIVE VALENCIENNES MARLY</v>
          </cell>
          <cell r="H65">
            <v>30834</v>
          </cell>
          <cell r="I65" t="str">
            <v>Adulte Masculin 30/39 ans</v>
          </cell>
          <cell r="J65" t="str">
            <v>2020</v>
          </cell>
          <cell r="K65" t="str">
            <v>05999018274</v>
          </cell>
        </row>
        <row r="66">
          <cell r="B66" t="str">
            <v>BERTHIER ANTOINE</v>
          </cell>
          <cell r="C66">
            <v>43840</v>
          </cell>
          <cell r="D66" t="str">
            <v>1</v>
          </cell>
          <cell r="E66" t="str">
            <v>BERTHIER ANTOINE</v>
          </cell>
          <cell r="F66" t="str">
            <v>M</v>
          </cell>
          <cell r="G66" t="str">
            <v>ETOILE CYCLISTE LIEU ST AMAND</v>
          </cell>
          <cell r="H66">
            <v>34330</v>
          </cell>
          <cell r="I66" t="str">
            <v>Adulte Masculin 20/29 ans</v>
          </cell>
          <cell r="J66" t="str">
            <v>2020</v>
          </cell>
          <cell r="K66" t="str">
            <v>05999093901</v>
          </cell>
        </row>
        <row r="67">
          <cell r="B67" t="str">
            <v>BERTHIER THIBAUT</v>
          </cell>
          <cell r="C67">
            <v>43871</v>
          </cell>
          <cell r="D67" t="str">
            <v>1</v>
          </cell>
          <cell r="E67" t="str">
            <v>BERTHIER THIBAUT</v>
          </cell>
          <cell r="F67" t="str">
            <v>M</v>
          </cell>
          <cell r="G67" t="str">
            <v>ETOILE CYCLISTE LIEU ST AMAND</v>
          </cell>
          <cell r="H67">
            <v>35189</v>
          </cell>
          <cell r="I67" t="str">
            <v>Adulte Masculin 20/29 ans</v>
          </cell>
          <cell r="J67" t="str">
            <v>2020</v>
          </cell>
          <cell r="K67" t="str">
            <v>05996215523</v>
          </cell>
        </row>
        <row r="68">
          <cell r="B68" t="str">
            <v>BERTHIER WILLY</v>
          </cell>
          <cell r="C68">
            <v>43835</v>
          </cell>
          <cell r="D68" t="str">
            <v>4-A</v>
          </cell>
          <cell r="E68" t="str">
            <v>BERTHIER WILLY</v>
          </cell>
          <cell r="F68" t="str">
            <v>M</v>
          </cell>
          <cell r="G68" t="str">
            <v>CYCLO CLUB ORCHIES</v>
          </cell>
          <cell r="H68">
            <v>25611</v>
          </cell>
          <cell r="I68" t="str">
            <v>Adulte Masculin 50/59 ans</v>
          </cell>
          <cell r="J68" t="str">
            <v>2020</v>
          </cell>
          <cell r="K68" t="str">
            <v>05996222152</v>
          </cell>
        </row>
        <row r="69">
          <cell r="B69" t="str">
            <v>BERTIN PASCAL</v>
          </cell>
          <cell r="C69">
            <v>43843</v>
          </cell>
          <cell r="D69" t="str">
            <v>3</v>
          </cell>
          <cell r="E69" t="str">
            <v>BERTIN PASCAL</v>
          </cell>
          <cell r="F69" t="str">
            <v>M</v>
          </cell>
          <cell r="G69" t="str">
            <v>TEAM DECOPUB PROVILLE</v>
          </cell>
          <cell r="H69">
            <v>21962</v>
          </cell>
          <cell r="I69" t="str">
            <v>Adulte Masculin 60 ans et plus</v>
          </cell>
          <cell r="J69" t="str">
            <v>2020</v>
          </cell>
          <cell r="K69" t="str">
            <v>05999017336</v>
          </cell>
        </row>
        <row r="70">
          <cell r="B70" t="str">
            <v>BERTIN SOPHIE</v>
          </cell>
          <cell r="C70">
            <v>43843</v>
          </cell>
          <cell r="D70" t="str">
            <v>FE</v>
          </cell>
          <cell r="E70" t="str">
            <v>BERTIN SOPHIE</v>
          </cell>
          <cell r="F70" t="str">
            <v>F</v>
          </cell>
          <cell r="G70" t="str">
            <v>TEAM DECOPUB PROVILLE</v>
          </cell>
          <cell r="H70">
            <v>26421</v>
          </cell>
          <cell r="I70" t="str">
            <v>Adulte Féminin 40 ans et plus</v>
          </cell>
          <cell r="J70" t="str">
            <v>2020</v>
          </cell>
          <cell r="K70" t="str">
            <v>05999017337</v>
          </cell>
        </row>
        <row r="71">
          <cell r="B71" t="str">
            <v>BERTRAND DIDIER</v>
          </cell>
          <cell r="C71">
            <v>43879</v>
          </cell>
          <cell r="D71" t="str">
            <v>2</v>
          </cell>
          <cell r="E71" t="str">
            <v>BERTRAND DIDIER</v>
          </cell>
          <cell r="F71" t="str">
            <v>M</v>
          </cell>
          <cell r="G71" t="str">
            <v>VELO CLUB UNION HALLUIN</v>
          </cell>
          <cell r="H71">
            <v>23033</v>
          </cell>
          <cell r="I71" t="str">
            <v>Adulte Masculin 50/59 ans</v>
          </cell>
          <cell r="J71" t="str">
            <v>2020</v>
          </cell>
          <cell r="K71" t="str">
            <v>05999111917</v>
          </cell>
        </row>
        <row r="72">
          <cell r="B72" t="str">
            <v>BIANCO CLAUDIO</v>
          </cell>
          <cell r="C72">
            <v>43857</v>
          </cell>
          <cell r="D72" t="str">
            <v>2</v>
          </cell>
          <cell r="E72" t="str">
            <v>BIANCO CLAUDIO</v>
          </cell>
          <cell r="F72" t="str">
            <v>M</v>
          </cell>
          <cell r="G72" t="str">
            <v>CYCLING TEAM INFOBIKE BAVAY</v>
          </cell>
          <cell r="H72">
            <v>23912</v>
          </cell>
          <cell r="I72" t="str">
            <v>Adulte Masculin 50/59 ans</v>
          </cell>
          <cell r="J72" t="str">
            <v>2020</v>
          </cell>
          <cell r="K72" t="str">
            <v>05999016677</v>
          </cell>
        </row>
        <row r="73">
          <cell r="B73" t="str">
            <v>BIELAWSKI HERVE</v>
          </cell>
          <cell r="C73">
            <v>43857</v>
          </cell>
          <cell r="D73" t="str">
            <v>3</v>
          </cell>
          <cell r="E73" t="str">
            <v>BIELAWSKI HERVE</v>
          </cell>
          <cell r="F73" t="str">
            <v>M</v>
          </cell>
          <cell r="G73" t="str">
            <v>ASSOCIATION SPORTIVE VELOCIPEDIQUE LA LONGUEVILLE</v>
          </cell>
          <cell r="H73">
            <v>26395</v>
          </cell>
          <cell r="I73" t="str">
            <v>Adulte Masculin 40/49 ans</v>
          </cell>
          <cell r="J73" t="str">
            <v>2020</v>
          </cell>
          <cell r="K73" t="str">
            <v>05999119955</v>
          </cell>
        </row>
        <row r="74">
          <cell r="B74" t="str">
            <v>BIENFAIT CLEMENT</v>
          </cell>
          <cell r="C74">
            <v>43846</v>
          </cell>
          <cell r="D74" t="str">
            <v>JE</v>
          </cell>
          <cell r="E74" t="str">
            <v>BIENFAIT CLEMENT</v>
          </cell>
          <cell r="F74" t="str">
            <v>M</v>
          </cell>
          <cell r="G74" t="str">
            <v>CLUB DES SUPPORTERS CYCLISTES FERRIEROIS</v>
          </cell>
          <cell r="H74">
            <v>40205</v>
          </cell>
          <cell r="I74" t="str">
            <v>Jeune Masculin 9/10 ans</v>
          </cell>
          <cell r="J74" t="str">
            <v>2020</v>
          </cell>
          <cell r="K74" t="str">
            <v>05999073878</v>
          </cell>
        </row>
        <row r="75">
          <cell r="B75" t="str">
            <v>BILLIET JEAN-MARIE</v>
          </cell>
          <cell r="C75">
            <v>43844</v>
          </cell>
          <cell r="D75" t="str">
            <v>4-B</v>
          </cell>
          <cell r="E75" t="str">
            <v>BILLIET JEAN-MARIE</v>
          </cell>
          <cell r="F75" t="str">
            <v>M</v>
          </cell>
          <cell r="G75" t="str">
            <v>ESPOIR CYCLISTE  WAMBRECHIES MARQUETTE</v>
          </cell>
          <cell r="H75">
            <v>17082</v>
          </cell>
          <cell r="I75" t="str">
            <v>Adulte Masculin 60 ans et plus</v>
          </cell>
          <cell r="J75" t="str">
            <v>2020</v>
          </cell>
          <cell r="K75" t="str">
            <v>05999029387</v>
          </cell>
        </row>
        <row r="76">
          <cell r="B76" t="str">
            <v>BISIAUX PAOLO</v>
          </cell>
          <cell r="C76">
            <v>43840</v>
          </cell>
          <cell r="D76" t="str">
            <v>JE</v>
          </cell>
          <cell r="E76" t="str">
            <v>BISIAUX PAOLO</v>
          </cell>
          <cell r="F76" t="str">
            <v>M</v>
          </cell>
          <cell r="G76" t="str">
            <v>ETOILE CYCLISTE LIEU ST AMAND</v>
          </cell>
          <cell r="H76">
            <v>40393</v>
          </cell>
          <cell r="I76" t="str">
            <v>Jeune Masculin 9/10 ans</v>
          </cell>
          <cell r="J76" t="str">
            <v>2020</v>
          </cell>
          <cell r="K76" t="str">
            <v>05999037199</v>
          </cell>
        </row>
        <row r="77">
          <cell r="B77" t="str">
            <v>BISIAUX YOHANN</v>
          </cell>
          <cell r="C77">
            <v>43871</v>
          </cell>
          <cell r="D77" t="str">
            <v>3</v>
          </cell>
          <cell r="E77" t="str">
            <v>BISIAUX YOHANN</v>
          </cell>
          <cell r="F77" t="str">
            <v>M</v>
          </cell>
          <cell r="G77" t="str">
            <v>ETOILE CYCLISTE LIEU ST AMAND</v>
          </cell>
          <cell r="H77">
            <v>28028</v>
          </cell>
          <cell r="I77" t="str">
            <v>Adulte Masculin 40/49 ans</v>
          </cell>
          <cell r="J77" t="str">
            <v>2020</v>
          </cell>
          <cell r="K77" t="str">
            <v>05999111388</v>
          </cell>
        </row>
        <row r="78">
          <cell r="B78" t="str">
            <v>BLAMPAIN JULIEN</v>
          </cell>
          <cell r="C78">
            <v>43840</v>
          </cell>
          <cell r="D78" t="str">
            <v>2</v>
          </cell>
          <cell r="E78" t="str">
            <v>BLAMPAIN JULIEN</v>
          </cell>
          <cell r="F78" t="str">
            <v>M</v>
          </cell>
          <cell r="G78" t="str">
            <v>TEAM BOUSIES</v>
          </cell>
          <cell r="H78">
            <v>35544</v>
          </cell>
          <cell r="I78" t="str">
            <v>Adulte Masculin 20/29 ans</v>
          </cell>
          <cell r="J78" t="str">
            <v>2020</v>
          </cell>
          <cell r="K78" t="str">
            <v>05999085423</v>
          </cell>
        </row>
        <row r="79">
          <cell r="B79" t="str">
            <v>BLAMPAIN VICTORIEN</v>
          </cell>
          <cell r="C79">
            <v>43879</v>
          </cell>
          <cell r="D79" t="str">
            <v>3</v>
          </cell>
          <cell r="E79" t="str">
            <v>BLAMPAIN VICTORIEN</v>
          </cell>
          <cell r="F79" t="str">
            <v>M</v>
          </cell>
          <cell r="G79" t="str">
            <v>U.C. CAPELLOISE FOURMIES</v>
          </cell>
          <cell r="H79">
            <v>36987</v>
          </cell>
          <cell r="I79" t="str">
            <v>Adulte Masculin 17/19 ans</v>
          </cell>
          <cell r="J79" t="str">
            <v>2020</v>
          </cell>
          <cell r="K79" t="str">
            <v>05996224018</v>
          </cell>
        </row>
        <row r="80">
          <cell r="B80" t="str">
            <v>BLARY GILLES</v>
          </cell>
          <cell r="C80">
            <v>43867</v>
          </cell>
          <cell r="D80" t="str">
            <v>2</v>
          </cell>
          <cell r="E80" t="str">
            <v>BLARY GILLES</v>
          </cell>
          <cell r="F80" t="str">
            <v>M</v>
          </cell>
          <cell r="G80" t="str">
            <v>HAVELUY CYCLO CLUB</v>
          </cell>
          <cell r="H80">
            <v>32717</v>
          </cell>
          <cell r="I80" t="str">
            <v>Adulte Masculin 30/39 ans</v>
          </cell>
          <cell r="J80" t="str">
            <v>2020</v>
          </cell>
          <cell r="K80" t="str">
            <v>05999023559</v>
          </cell>
        </row>
        <row r="81">
          <cell r="B81" t="str">
            <v>BLIN NICOLAS</v>
          </cell>
          <cell r="C81">
            <v>43857</v>
          </cell>
          <cell r="D81" t="str">
            <v>3</v>
          </cell>
          <cell r="E81" t="str">
            <v>BLIN NICOLAS</v>
          </cell>
          <cell r="F81" t="str">
            <v>M</v>
          </cell>
          <cell r="G81" t="str">
            <v>UNION SPORTIVE VALENCIENNES MARLY</v>
          </cell>
          <cell r="H81">
            <v>35104</v>
          </cell>
          <cell r="I81" t="str">
            <v>Adulte Masculin 20/29 ans</v>
          </cell>
          <cell r="J81" t="str">
            <v>2020</v>
          </cell>
          <cell r="K81" t="str">
            <v>05996225610</v>
          </cell>
        </row>
        <row r="82">
          <cell r="B82" t="str">
            <v>BLOIS ANTOINE</v>
          </cell>
          <cell r="C82">
            <v>43843</v>
          </cell>
          <cell r="D82" t="str">
            <v>2</v>
          </cell>
          <cell r="E82" t="str">
            <v>BLOIS ANTOINE</v>
          </cell>
          <cell r="F82" t="str">
            <v>M</v>
          </cell>
          <cell r="G82" t="str">
            <v>FREE BIKING FAMILY ST AMAND LES EAUX</v>
          </cell>
          <cell r="H82">
            <v>36419</v>
          </cell>
          <cell r="I82" t="str">
            <v>Adulte Masculin 20/29 ans</v>
          </cell>
          <cell r="J82" t="str">
            <v>2020</v>
          </cell>
          <cell r="K82" t="str">
            <v>05999016347</v>
          </cell>
        </row>
        <row r="83">
          <cell r="B83" t="str">
            <v>BLOIS HUGO</v>
          </cell>
          <cell r="C83">
            <v>43843</v>
          </cell>
          <cell r="D83" t="str">
            <v>JE</v>
          </cell>
          <cell r="E83" t="str">
            <v>BLOIS HUGO</v>
          </cell>
          <cell r="F83" t="str">
            <v>M</v>
          </cell>
          <cell r="G83" t="str">
            <v>TEAM STYLE FLINES LES MORTAGNE</v>
          </cell>
          <cell r="H83">
            <v>39136</v>
          </cell>
          <cell r="I83" t="str">
            <v>Jeune Masculin 13/14 ans</v>
          </cell>
          <cell r="J83" t="str">
            <v>2020</v>
          </cell>
          <cell r="K83" t="str">
            <v>05999029315</v>
          </cell>
        </row>
        <row r="84">
          <cell r="B84" t="str">
            <v>BLONDEAU BENOIT</v>
          </cell>
          <cell r="C84">
            <v>43843</v>
          </cell>
          <cell r="D84" t="str">
            <v>1</v>
          </cell>
          <cell r="E84" t="str">
            <v>BLONDEAU BENOIT</v>
          </cell>
          <cell r="F84" t="str">
            <v>M</v>
          </cell>
          <cell r="G84" t="str">
            <v>T.C.S.P. 59 - FERRIERE LA GRANDE</v>
          </cell>
          <cell r="H84">
            <v>26795</v>
          </cell>
          <cell r="I84" t="str">
            <v>Adulte Masculin 40/49 ans</v>
          </cell>
          <cell r="J84" t="str">
            <v>2020</v>
          </cell>
          <cell r="K84" t="str">
            <v>05999064357</v>
          </cell>
        </row>
        <row r="85">
          <cell r="B85" t="str">
            <v>BLONDIAUX JULIEN</v>
          </cell>
          <cell r="C85">
            <v>43867</v>
          </cell>
          <cell r="D85" t="str">
            <v>1</v>
          </cell>
          <cell r="E85" t="str">
            <v>BLONDIAUX JULIEN</v>
          </cell>
          <cell r="F85" t="str">
            <v>M</v>
          </cell>
          <cell r="G85" t="str">
            <v>CYCLING THUN L'EVEQUE</v>
          </cell>
          <cell r="H85">
            <v>32316</v>
          </cell>
          <cell r="I85" t="str">
            <v>Adulte Masculin 30/39 ans</v>
          </cell>
          <cell r="J85" t="str">
            <v>2020</v>
          </cell>
          <cell r="K85" t="str">
            <v>05999064433</v>
          </cell>
        </row>
        <row r="86">
          <cell r="B86" t="str">
            <v>BLOQUET BENOIT</v>
          </cell>
          <cell r="C86">
            <v>43837</v>
          </cell>
          <cell r="D86" t="str">
            <v>3</v>
          </cell>
          <cell r="E86" t="str">
            <v>BLOQUET BENOIT</v>
          </cell>
          <cell r="F86" t="str">
            <v>M</v>
          </cell>
          <cell r="G86" t="str">
            <v>TEAM LABIERE BAILLEUL</v>
          </cell>
          <cell r="H86">
            <v>28092</v>
          </cell>
          <cell r="I86" t="str">
            <v>Adulte Masculin 40/49 ans</v>
          </cell>
          <cell r="J86" t="str">
            <v>2020</v>
          </cell>
          <cell r="K86" t="str">
            <v>05999111209</v>
          </cell>
        </row>
        <row r="87">
          <cell r="B87" t="str">
            <v>BOCQUET FRÉDÉRIC</v>
          </cell>
          <cell r="C87">
            <v>43857</v>
          </cell>
          <cell r="D87" t="str">
            <v>3</v>
          </cell>
          <cell r="E87" t="str">
            <v>BOCQUET FRÉDÉRIC</v>
          </cell>
          <cell r="F87" t="str">
            <v>M</v>
          </cell>
          <cell r="G87" t="str">
            <v>ETOILE CYCLISTE TOURCOING</v>
          </cell>
          <cell r="H87">
            <v>25798</v>
          </cell>
          <cell r="I87" t="str">
            <v>Adulte Masculin 50/59 ans</v>
          </cell>
          <cell r="J87" t="str">
            <v>2020</v>
          </cell>
          <cell r="K87" t="str">
            <v>05999105844</v>
          </cell>
        </row>
        <row r="88">
          <cell r="B88" t="str">
            <v>BOITEL SYLVAIN</v>
          </cell>
          <cell r="C88">
            <v>43834</v>
          </cell>
          <cell r="D88" t="str">
            <v>3</v>
          </cell>
          <cell r="E88" t="str">
            <v>BOITEL SYLVAIN</v>
          </cell>
          <cell r="F88" t="str">
            <v>M</v>
          </cell>
          <cell r="G88" t="str">
            <v>ASSOCIATION CYCLISTE D'ETROEUNGT</v>
          </cell>
          <cell r="H88">
            <v>35060</v>
          </cell>
          <cell r="I88" t="str">
            <v>Adulte Masculin 20/29 ans</v>
          </cell>
          <cell r="J88" t="str">
            <v>2020</v>
          </cell>
          <cell r="K88" t="str">
            <v>05999012447</v>
          </cell>
        </row>
        <row r="89">
          <cell r="B89" t="str">
            <v>BOMBART DEVY</v>
          </cell>
          <cell r="C89">
            <v>43879</v>
          </cell>
          <cell r="D89" t="str">
            <v>3</v>
          </cell>
          <cell r="E89" t="str">
            <v>BOMBART DEVY</v>
          </cell>
          <cell r="F89" t="str">
            <v>M</v>
          </cell>
          <cell r="G89" t="str">
            <v>U.C. CAPELLOISE FOURMIES</v>
          </cell>
          <cell r="H89">
            <v>30911</v>
          </cell>
          <cell r="I89" t="str">
            <v>Adulte Masculin 30/39 ans</v>
          </cell>
          <cell r="J89" t="str">
            <v>2020</v>
          </cell>
          <cell r="K89" t="str">
            <v>05999082200</v>
          </cell>
        </row>
        <row r="90">
          <cell r="B90" t="str">
            <v>BONAMY FRANCOIS</v>
          </cell>
          <cell r="C90">
            <v>43858</v>
          </cell>
          <cell r="D90" t="str">
            <v>2</v>
          </cell>
          <cell r="E90" t="str">
            <v>BONAMY FRANCOIS</v>
          </cell>
          <cell r="F90" t="str">
            <v>M</v>
          </cell>
          <cell r="G90" t="str">
            <v>UNION CYCLISTE SOLRE LE CHATEAU</v>
          </cell>
          <cell r="H90">
            <v>30212</v>
          </cell>
          <cell r="I90" t="str">
            <v>Adulte Masculin 30/39 ans</v>
          </cell>
          <cell r="J90" t="str">
            <v>2020</v>
          </cell>
          <cell r="K90" t="str">
            <v>05999062957</v>
          </cell>
        </row>
        <row r="91">
          <cell r="B91" t="str">
            <v>BONNAIRE OLIVIER</v>
          </cell>
          <cell r="C91">
            <v>43849</v>
          </cell>
          <cell r="D91" t="str">
            <v>2</v>
          </cell>
          <cell r="E91" t="str">
            <v>BONNAIRE OLIVIER</v>
          </cell>
          <cell r="F91" t="str">
            <v>M</v>
          </cell>
          <cell r="G91" t="str">
            <v>UNION VELOCIPEDIQUE FOURMISIENNE</v>
          </cell>
          <cell r="H91">
            <v>28603</v>
          </cell>
          <cell r="I91" t="str">
            <v>Adulte Masculin 40/49 ans</v>
          </cell>
          <cell r="J91" t="str">
            <v>2020</v>
          </cell>
          <cell r="K91" t="str">
            <v>05999017963</v>
          </cell>
        </row>
        <row r="92">
          <cell r="B92" t="str">
            <v>BONNAY JEROME</v>
          </cell>
          <cell r="C92">
            <v>43851</v>
          </cell>
          <cell r="D92" t="str">
            <v>2</v>
          </cell>
          <cell r="E92" t="str">
            <v>BONNAY JEROME</v>
          </cell>
          <cell r="F92" t="str">
            <v>M</v>
          </cell>
          <cell r="G92" t="str">
            <v>ETOILE CYCLISTE TOURCOING</v>
          </cell>
          <cell r="H92">
            <v>25603</v>
          </cell>
          <cell r="I92" t="str">
            <v>Adulte Masculin 50/59 ans</v>
          </cell>
          <cell r="J92" t="str">
            <v>2020</v>
          </cell>
          <cell r="K92" t="str">
            <v>05999027661</v>
          </cell>
        </row>
        <row r="93">
          <cell r="B93" t="str">
            <v>BONNAY LUCAS</v>
          </cell>
          <cell r="C93">
            <v>43846</v>
          </cell>
          <cell r="D93" t="str">
            <v>JE</v>
          </cell>
          <cell r="E93" t="str">
            <v>BONNAY LUCAS</v>
          </cell>
          <cell r="F93" t="str">
            <v>M</v>
          </cell>
          <cell r="G93" t="str">
            <v>ETOILE CYCLISTE TOURCOING</v>
          </cell>
          <cell r="H93">
            <v>38478</v>
          </cell>
          <cell r="I93" t="str">
            <v>Jeune Masculin 15/16 ans</v>
          </cell>
          <cell r="J93" t="str">
            <v>2020</v>
          </cell>
          <cell r="K93" t="str">
            <v>05999027660</v>
          </cell>
        </row>
        <row r="94">
          <cell r="B94" t="str">
            <v>BOONE ERIC</v>
          </cell>
          <cell r="C94">
            <v>43857</v>
          </cell>
          <cell r="D94" t="str">
            <v>3</v>
          </cell>
          <cell r="E94" t="str">
            <v>BOONE ERIC</v>
          </cell>
          <cell r="F94" t="str">
            <v>M</v>
          </cell>
          <cell r="G94" t="str">
            <v>TEAM SPECIALIZED LILLE</v>
          </cell>
          <cell r="H94">
            <v>23998</v>
          </cell>
          <cell r="I94" t="str">
            <v>Adulte Masculin 50/59 ans</v>
          </cell>
          <cell r="J94" t="str">
            <v>2020</v>
          </cell>
          <cell r="K94" t="str">
            <v>05999111148</v>
          </cell>
        </row>
        <row r="95">
          <cell r="B95" t="str">
            <v>BOONE NICOLAS</v>
          </cell>
          <cell r="C95">
            <v>43857</v>
          </cell>
          <cell r="D95" t="str">
            <v>2</v>
          </cell>
          <cell r="E95" t="str">
            <v>BOONE NICOLAS</v>
          </cell>
          <cell r="F95" t="str">
            <v>M</v>
          </cell>
          <cell r="G95" t="str">
            <v>TEAM SPECIALIZED LILLE</v>
          </cell>
          <cell r="H95">
            <v>33647</v>
          </cell>
          <cell r="I95" t="str">
            <v>Adulte Masculin 20/29 ans</v>
          </cell>
          <cell r="J95" t="str">
            <v>2020</v>
          </cell>
          <cell r="K95" t="str">
            <v>05999094110</v>
          </cell>
        </row>
        <row r="96">
          <cell r="B96" t="str">
            <v>BOUCLY BENOIT</v>
          </cell>
          <cell r="C96">
            <v>44019</v>
          </cell>
          <cell r="D96" t="str">
            <v>4-A</v>
          </cell>
          <cell r="E96" t="str">
            <v>BOUCLY BENOIT</v>
          </cell>
          <cell r="F96" t="str">
            <v>M</v>
          </cell>
          <cell r="G96" t="str">
            <v>VELO CLUB ARMENTIERES</v>
          </cell>
          <cell r="H96">
            <v>25763</v>
          </cell>
          <cell r="I96" t="str">
            <v>Adulte Masculin 50/59 ans</v>
          </cell>
          <cell r="J96" t="str">
            <v>2020</v>
          </cell>
          <cell r="K96" t="str">
            <v>05999058057</v>
          </cell>
        </row>
        <row r="97">
          <cell r="B97" t="str">
            <v>BOUCLY ERIC</v>
          </cell>
          <cell r="C97">
            <v>43835</v>
          </cell>
          <cell r="D97" t="str">
            <v>4-A</v>
          </cell>
          <cell r="E97" t="str">
            <v>BOUCLY ERIC</v>
          </cell>
          <cell r="F97" t="str">
            <v>M</v>
          </cell>
          <cell r="G97" t="str">
            <v>AMICALE LAIQUE SPORTIVE  ROEULX</v>
          </cell>
          <cell r="H97">
            <v>24661</v>
          </cell>
          <cell r="I97" t="str">
            <v>Adulte Masculin 50/59 ans</v>
          </cell>
          <cell r="J97" t="str">
            <v>2020</v>
          </cell>
          <cell r="K97" t="str">
            <v>05999017016</v>
          </cell>
        </row>
        <row r="98">
          <cell r="B98" t="str">
            <v>BOUDRIAUX EMMANUEL</v>
          </cell>
          <cell r="C98">
            <v>43843</v>
          </cell>
          <cell r="D98" t="str">
            <v>3</v>
          </cell>
          <cell r="E98" t="str">
            <v>BOUDRIAUX EMMANUEL</v>
          </cell>
          <cell r="F98" t="str">
            <v>M</v>
          </cell>
          <cell r="G98" t="str">
            <v>LINSELLES CYCLISME</v>
          </cell>
          <cell r="H98">
            <v>25836</v>
          </cell>
          <cell r="I98" t="str">
            <v>Adulte Masculin 50/59 ans</v>
          </cell>
          <cell r="J98" t="str">
            <v>2020</v>
          </cell>
          <cell r="K98" t="str">
            <v>05994063071</v>
          </cell>
        </row>
        <row r="99">
          <cell r="B99" t="str">
            <v>BOULANGER DANIEL</v>
          </cell>
          <cell r="C99">
            <v>43843</v>
          </cell>
          <cell r="D99" t="str">
            <v>2</v>
          </cell>
          <cell r="E99" t="str">
            <v>BOULANGER DANIEL</v>
          </cell>
          <cell r="F99" t="str">
            <v>M</v>
          </cell>
          <cell r="G99" t="str">
            <v>ENTENTE CYCLISTE DE FONTAINE AU BOIS</v>
          </cell>
          <cell r="H99">
            <v>25193</v>
          </cell>
          <cell r="I99" t="str">
            <v>Adulte Masculin 50/59 ans</v>
          </cell>
          <cell r="J99" t="str">
            <v>2020</v>
          </cell>
          <cell r="K99" t="str">
            <v>05996216308</v>
          </cell>
        </row>
        <row r="100">
          <cell r="B100" t="str">
            <v>BOULANGER DIDIER</v>
          </cell>
          <cell r="C100">
            <v>43858</v>
          </cell>
          <cell r="D100" t="str">
            <v>3</v>
          </cell>
          <cell r="E100" t="str">
            <v>BOULANGER DIDIER</v>
          </cell>
          <cell r="F100" t="str">
            <v>M</v>
          </cell>
          <cell r="G100" t="str">
            <v>UNION CYCLISTE SOLRE LE CHATEAU</v>
          </cell>
          <cell r="H100">
            <v>20976</v>
          </cell>
          <cell r="I100" t="str">
            <v>Adulte Masculin 60 ans et plus</v>
          </cell>
          <cell r="J100" t="str">
            <v>2020</v>
          </cell>
          <cell r="K100" t="str">
            <v>05994063042</v>
          </cell>
        </row>
        <row r="101">
          <cell r="B101" t="str">
            <v>BOULANGER TONY</v>
          </cell>
          <cell r="C101">
            <v>43843</v>
          </cell>
          <cell r="D101" t="str">
            <v>2</v>
          </cell>
          <cell r="E101" t="str">
            <v>BOULANGER TONY</v>
          </cell>
          <cell r="F101" t="str">
            <v>M</v>
          </cell>
          <cell r="G101" t="str">
            <v>TEAM BOUSIES</v>
          </cell>
          <cell r="H101">
            <v>27145</v>
          </cell>
          <cell r="I101" t="str">
            <v>Adulte Masculin 40/49 ans</v>
          </cell>
          <cell r="J101" t="str">
            <v>2020</v>
          </cell>
          <cell r="K101" t="str">
            <v>05999012903</v>
          </cell>
        </row>
        <row r="102">
          <cell r="B102" t="str">
            <v>BOULET ARTHUR</v>
          </cell>
          <cell r="C102">
            <v>43843</v>
          </cell>
          <cell r="D102" t="str">
            <v>3</v>
          </cell>
          <cell r="E102" t="str">
            <v>BOULET ARTHUR</v>
          </cell>
          <cell r="F102" t="str">
            <v>M</v>
          </cell>
          <cell r="G102" t="str">
            <v>CYCLO CLUB WAVRIN</v>
          </cell>
          <cell r="H102">
            <v>37335</v>
          </cell>
          <cell r="I102" t="str">
            <v>Adulte Masculin 17/19 ans</v>
          </cell>
          <cell r="J102" t="str">
            <v>2020</v>
          </cell>
          <cell r="K102" t="str">
            <v>05999084981</v>
          </cell>
        </row>
        <row r="103">
          <cell r="B103" t="str">
            <v>BOULET FREDERICK</v>
          </cell>
          <cell r="C103">
            <v>43857</v>
          </cell>
          <cell r="D103" t="str">
            <v>4-A</v>
          </cell>
          <cell r="E103" t="str">
            <v>BOULET FREDERICK</v>
          </cell>
          <cell r="F103" t="str">
            <v>M</v>
          </cell>
          <cell r="G103" t="str">
            <v>CYCLO CLUB WAVRIN</v>
          </cell>
          <cell r="H103">
            <v>26735</v>
          </cell>
          <cell r="I103" t="str">
            <v>Adulte Masculin 40/49 ans</v>
          </cell>
          <cell r="J103" t="str">
            <v>2020</v>
          </cell>
          <cell r="K103" t="str">
            <v>05999089245</v>
          </cell>
        </row>
        <row r="104">
          <cell r="B104" t="str">
            <v>BOULOGNE JEROME</v>
          </cell>
          <cell r="C104">
            <v>43843</v>
          </cell>
          <cell r="D104" t="str">
            <v>3</v>
          </cell>
          <cell r="E104" t="str">
            <v>BOULOGNE JEROME</v>
          </cell>
          <cell r="F104" t="str">
            <v>M</v>
          </cell>
          <cell r="G104" t="str">
            <v>LINSELLES CYCLISME</v>
          </cell>
          <cell r="H104">
            <v>27129</v>
          </cell>
          <cell r="I104" t="str">
            <v>Adulte Masculin 40/49 ans</v>
          </cell>
          <cell r="J104" t="str">
            <v>2020</v>
          </cell>
          <cell r="K104" t="str">
            <v>05999112676</v>
          </cell>
        </row>
        <row r="105">
          <cell r="B105" t="str">
            <v>BOUMEDJERIA TOM</v>
          </cell>
          <cell r="C105">
            <v>43866</v>
          </cell>
          <cell r="D105" t="str">
            <v>JE</v>
          </cell>
          <cell r="E105" t="str">
            <v>BOUMEDJERIA TOM</v>
          </cell>
          <cell r="F105" t="str">
            <v>M</v>
          </cell>
          <cell r="G105" t="str">
            <v>VELO CLUB ROUBAIX</v>
          </cell>
          <cell r="H105">
            <v>39283</v>
          </cell>
          <cell r="I105" t="str">
            <v>Jeune Masculin 13/14 ans</v>
          </cell>
          <cell r="J105" t="str">
            <v>2020</v>
          </cell>
          <cell r="K105" t="str">
            <v>05999113201</v>
          </cell>
        </row>
        <row r="106">
          <cell r="B106" t="str">
            <v>BOUNAB BILEL</v>
          </cell>
          <cell r="C106">
            <v>43857</v>
          </cell>
          <cell r="D106" t="str">
            <v>3</v>
          </cell>
          <cell r="E106" t="str">
            <v>BOUNAB BILEL</v>
          </cell>
          <cell r="F106" t="str">
            <v>M</v>
          </cell>
          <cell r="G106" t="str">
            <v>ETOILE CYCLISTE TOURCOING</v>
          </cell>
          <cell r="H106">
            <v>37545</v>
          </cell>
          <cell r="I106" t="str">
            <v>Adulte Masculin 17/19 ans</v>
          </cell>
          <cell r="J106" t="str">
            <v>2020</v>
          </cell>
          <cell r="K106" t="str">
            <v>05999116330</v>
          </cell>
        </row>
        <row r="107">
          <cell r="B107" t="str">
            <v>BOURDON EDOUARD</v>
          </cell>
          <cell r="C107">
            <v>43870</v>
          </cell>
          <cell r="D107" t="str">
            <v>3</v>
          </cell>
          <cell r="E107" t="str">
            <v>BOURDON EDOUARD</v>
          </cell>
          <cell r="F107" t="str">
            <v>M</v>
          </cell>
          <cell r="G107" t="str">
            <v>GAZ ELEC CLUB DE DOUAI</v>
          </cell>
          <cell r="H107">
            <v>25187</v>
          </cell>
          <cell r="I107" t="str">
            <v>Adulte Masculin 50/59 ans</v>
          </cell>
          <cell r="J107" t="str">
            <v>2020</v>
          </cell>
          <cell r="K107" t="str">
            <v>05999114014</v>
          </cell>
        </row>
        <row r="108">
          <cell r="B108" t="str">
            <v>BOURGEOIS SYLVAIN</v>
          </cell>
          <cell r="C108">
            <v>43871</v>
          </cell>
          <cell r="D108" t="str">
            <v>1</v>
          </cell>
          <cell r="E108" t="str">
            <v>BOURGEOIS SYLVAIN</v>
          </cell>
          <cell r="F108" t="str">
            <v>M</v>
          </cell>
          <cell r="G108" t="str">
            <v>ETOILE CYCLISTE LIEU ST AMAND</v>
          </cell>
          <cell r="H108">
            <v>24314</v>
          </cell>
          <cell r="I108" t="str">
            <v>Adulte Masculin 50/59 ans</v>
          </cell>
          <cell r="J108" t="str">
            <v>2020</v>
          </cell>
          <cell r="K108" t="str">
            <v>05999018955</v>
          </cell>
        </row>
        <row r="109">
          <cell r="B109" t="str">
            <v>BOURLART THOMAS</v>
          </cell>
          <cell r="C109">
            <v>43866</v>
          </cell>
          <cell r="D109" t="str">
            <v>4-A</v>
          </cell>
          <cell r="E109" t="str">
            <v>BOURLART THOMAS</v>
          </cell>
          <cell r="F109" t="str">
            <v>M</v>
          </cell>
          <cell r="G109" t="str">
            <v>UNION CYCLISTE WATTIGNIES</v>
          </cell>
          <cell r="H109">
            <v>32965</v>
          </cell>
          <cell r="I109" t="str">
            <v>Adulte Masculin 30/39 ans</v>
          </cell>
          <cell r="J109" t="str">
            <v>2020</v>
          </cell>
          <cell r="K109" t="str">
            <v>05994030256</v>
          </cell>
        </row>
        <row r="110">
          <cell r="B110" t="str">
            <v>BOURLET ERIC</v>
          </cell>
          <cell r="C110">
            <v>43835</v>
          </cell>
          <cell r="D110" t="str">
            <v>3</v>
          </cell>
          <cell r="E110" t="str">
            <v>BOURLET ERIC</v>
          </cell>
          <cell r="F110" t="str">
            <v>M</v>
          </cell>
          <cell r="G110" t="str">
            <v>AMICALE LAIQUE SPORTIVE  ROEULX</v>
          </cell>
          <cell r="H110">
            <v>24475</v>
          </cell>
          <cell r="I110" t="str">
            <v>Adulte Masculin 50/59 ans</v>
          </cell>
          <cell r="J110" t="str">
            <v>2020</v>
          </cell>
          <cell r="K110" t="str">
            <v>05999029316</v>
          </cell>
        </row>
        <row r="111">
          <cell r="B111" t="str">
            <v>BOUTONNE FRÉDÉRIC</v>
          </cell>
          <cell r="C111">
            <v>43843</v>
          </cell>
          <cell r="D111" t="str">
            <v>3</v>
          </cell>
          <cell r="E111" t="str">
            <v>BOUTONNE FRÉDÉRIC</v>
          </cell>
          <cell r="F111" t="str">
            <v>M</v>
          </cell>
          <cell r="G111" t="str">
            <v>UNION SPORTIVE SAINT ANDRE</v>
          </cell>
          <cell r="H111">
            <v>25198</v>
          </cell>
          <cell r="I111" t="str">
            <v>Adulte Masculin 50/59 ans</v>
          </cell>
          <cell r="J111" t="str">
            <v>2020</v>
          </cell>
          <cell r="K111" t="str">
            <v>05999021237</v>
          </cell>
        </row>
        <row r="112">
          <cell r="B112" t="str">
            <v>BOUTOUT BENJAMIN</v>
          </cell>
          <cell r="C112">
            <v>43845</v>
          </cell>
          <cell r="D112" t="str">
            <v>JE</v>
          </cell>
          <cell r="E112" t="str">
            <v>BOUTOUT BENJAMIN</v>
          </cell>
          <cell r="F112" t="str">
            <v>M</v>
          </cell>
          <cell r="G112" t="str">
            <v>VELO CLUB UNION HALLUIN</v>
          </cell>
          <cell r="H112">
            <v>38497</v>
          </cell>
          <cell r="I112" t="str">
            <v>Jeune Masculin 15/16 ans</v>
          </cell>
          <cell r="J112" t="str">
            <v>2020</v>
          </cell>
          <cell r="K112" t="str">
            <v>05999068435</v>
          </cell>
        </row>
        <row r="113">
          <cell r="B113" t="str">
            <v>BOUTOUT LOUIS</v>
          </cell>
          <cell r="C113">
            <v>43845</v>
          </cell>
          <cell r="D113" t="str">
            <v>JE</v>
          </cell>
          <cell r="E113" t="str">
            <v>BOUTOUT LOUIS</v>
          </cell>
          <cell r="F113" t="str">
            <v>M</v>
          </cell>
          <cell r="G113" t="str">
            <v>VELO CLUB UNION HALLUIN</v>
          </cell>
          <cell r="H113">
            <v>39244</v>
          </cell>
          <cell r="I113" t="str">
            <v>Jeune Masculin 13/14 ans</v>
          </cell>
          <cell r="J113" t="str">
            <v>2020</v>
          </cell>
          <cell r="K113" t="str">
            <v>05999068437</v>
          </cell>
        </row>
        <row r="114">
          <cell r="B114" t="str">
            <v>BOUTOUT MAXENCE</v>
          </cell>
          <cell r="C114">
            <v>43845</v>
          </cell>
          <cell r="D114" t="str">
            <v>JE</v>
          </cell>
          <cell r="E114" t="str">
            <v>BOUTOUT MAXENCE</v>
          </cell>
          <cell r="F114" t="str">
            <v>M</v>
          </cell>
          <cell r="G114" t="str">
            <v>VELO CLUB UNION HALLUIN</v>
          </cell>
          <cell r="H114">
            <v>39924</v>
          </cell>
          <cell r="I114" t="str">
            <v>Jeune Masculin 11/12 ans</v>
          </cell>
          <cell r="J114" t="str">
            <v>2020</v>
          </cell>
          <cell r="K114" t="str">
            <v>05999068436</v>
          </cell>
        </row>
        <row r="115">
          <cell r="B115" t="str">
            <v>BOUTOUT TONY</v>
          </cell>
          <cell r="C115">
            <v>43851</v>
          </cell>
          <cell r="D115" t="str">
            <v>2</v>
          </cell>
          <cell r="E115" t="str">
            <v>BOUTOUT TONY</v>
          </cell>
          <cell r="F115" t="str">
            <v>M</v>
          </cell>
          <cell r="G115" t="str">
            <v>VELO CLUB UNION HALLUIN</v>
          </cell>
          <cell r="H115">
            <v>25891</v>
          </cell>
          <cell r="I115" t="str">
            <v>Adulte Masculin 50/59 ans</v>
          </cell>
          <cell r="J115" t="str">
            <v>2020</v>
          </cell>
          <cell r="K115" t="str">
            <v>05999068434</v>
          </cell>
        </row>
        <row r="116">
          <cell r="B116" t="str">
            <v>BOUXOM CEDRIC</v>
          </cell>
          <cell r="C116">
            <v>43890</v>
          </cell>
          <cell r="D116" t="str">
            <v>2</v>
          </cell>
          <cell r="E116" t="str">
            <v>BOUXOM CEDRIC</v>
          </cell>
          <cell r="F116" t="str">
            <v>M</v>
          </cell>
          <cell r="G116" t="str">
            <v>UNION CYCLISTE WATTIGNIES</v>
          </cell>
          <cell r="H116">
            <v>30765</v>
          </cell>
          <cell r="I116" t="str">
            <v>Adulte Masculin 30/39 ans</v>
          </cell>
          <cell r="J116" t="str">
            <v>2020</v>
          </cell>
          <cell r="K116" t="str">
            <v>05999057202</v>
          </cell>
        </row>
        <row r="117">
          <cell r="B117" t="str">
            <v>BOUZERE FLORIAN</v>
          </cell>
          <cell r="C117">
            <v>43834</v>
          </cell>
          <cell r="D117" t="str">
            <v>3</v>
          </cell>
          <cell r="E117" t="str">
            <v>BOUZERE FLORIAN</v>
          </cell>
          <cell r="F117" t="str">
            <v>M</v>
          </cell>
          <cell r="G117" t="str">
            <v>ASSOCIATION CYCLISTE D'ETROEUNGT</v>
          </cell>
          <cell r="H117">
            <v>36773</v>
          </cell>
          <cell r="I117" t="str">
            <v>Adulte Masculin 20/29 ans</v>
          </cell>
          <cell r="J117" t="str">
            <v>2020</v>
          </cell>
          <cell r="K117" t="str">
            <v>05999119328</v>
          </cell>
        </row>
        <row r="118">
          <cell r="B118" t="str">
            <v>BOUZIN BENJAMIN</v>
          </cell>
          <cell r="C118">
            <v>43849</v>
          </cell>
          <cell r="D118" t="str">
            <v>3</v>
          </cell>
          <cell r="E118" t="str">
            <v>BOUZIN BENJAMIN</v>
          </cell>
          <cell r="F118" t="str">
            <v>M</v>
          </cell>
          <cell r="G118" t="str">
            <v>UNION VELOCIPEDIQUE FOURMISIENNE</v>
          </cell>
          <cell r="H118">
            <v>37711</v>
          </cell>
          <cell r="I118" t="str">
            <v>Adulte Masculin 17/19 ans</v>
          </cell>
          <cell r="J118" t="str">
            <v>2020</v>
          </cell>
          <cell r="K118" t="str">
            <v>05999085562</v>
          </cell>
        </row>
        <row r="119">
          <cell r="B119" t="str">
            <v>BRACKENIER LUCA</v>
          </cell>
          <cell r="C119">
            <v>43846</v>
          </cell>
          <cell r="D119" t="str">
            <v>JE</v>
          </cell>
          <cell r="E119" t="str">
            <v>BRACKENIER LUCA</v>
          </cell>
          <cell r="F119" t="str">
            <v>M</v>
          </cell>
          <cell r="G119" t="str">
            <v>NEW TEAM MAULDE</v>
          </cell>
          <cell r="H119">
            <v>39847</v>
          </cell>
          <cell r="I119" t="str">
            <v>Jeune Masculin 11/12 ans</v>
          </cell>
          <cell r="J119" t="str">
            <v>2020</v>
          </cell>
          <cell r="K119" t="str">
            <v>05999056788</v>
          </cell>
        </row>
        <row r="120">
          <cell r="B120" t="str">
            <v>BRACKENIER THOMAS</v>
          </cell>
          <cell r="C120">
            <v>43866</v>
          </cell>
          <cell r="D120" t="str">
            <v>3</v>
          </cell>
          <cell r="E120" t="str">
            <v>BRACKENIER THOMAS</v>
          </cell>
          <cell r="F120" t="str">
            <v>M</v>
          </cell>
          <cell r="G120" t="str">
            <v>VELO CLUB SOLESMES</v>
          </cell>
          <cell r="H120">
            <v>29055</v>
          </cell>
          <cell r="I120" t="str">
            <v>Adulte Masculin 40/49 ans</v>
          </cell>
          <cell r="J120" t="str">
            <v>2020</v>
          </cell>
          <cell r="K120" t="str">
            <v>05996220266</v>
          </cell>
        </row>
        <row r="121">
          <cell r="B121" t="str">
            <v>BRACKENIER TOBIAS</v>
          </cell>
          <cell r="C121">
            <v>43851</v>
          </cell>
          <cell r="D121" t="str">
            <v>JE</v>
          </cell>
          <cell r="E121" t="str">
            <v>BRACKENIER TOBIAS</v>
          </cell>
          <cell r="F121" t="str">
            <v>M</v>
          </cell>
          <cell r="G121" t="str">
            <v>NEW TEAM MAULDE</v>
          </cell>
          <cell r="H121">
            <v>41219</v>
          </cell>
          <cell r="I121" t="str">
            <v>Jeune Masculin 7/8 ans</v>
          </cell>
          <cell r="J121" t="str">
            <v>2020</v>
          </cell>
          <cell r="K121" t="str">
            <v>05999097598</v>
          </cell>
        </row>
        <row r="122">
          <cell r="B122" t="str">
            <v>BRASSART THEOPHILE</v>
          </cell>
          <cell r="C122">
            <v>43834</v>
          </cell>
          <cell r="D122" t="str">
            <v>1</v>
          </cell>
          <cell r="E122" t="str">
            <v>BRASSART THEOPHILE</v>
          </cell>
          <cell r="F122" t="str">
            <v>M</v>
          </cell>
          <cell r="G122" t="str">
            <v>TEAM B.B.L. HERGNIES</v>
          </cell>
          <cell r="H122">
            <v>35430</v>
          </cell>
          <cell r="I122" t="str">
            <v>Adulte Masculin 20/29 ans</v>
          </cell>
          <cell r="J122" t="str">
            <v>2020</v>
          </cell>
          <cell r="K122" t="str">
            <v>05994043368</v>
          </cell>
        </row>
        <row r="123">
          <cell r="B123" t="str">
            <v>BRICOUT STEPHANE</v>
          </cell>
          <cell r="C123">
            <v>43844</v>
          </cell>
          <cell r="D123" t="str">
            <v>3</v>
          </cell>
          <cell r="E123" t="str">
            <v>BRICOUT STEPHANE</v>
          </cell>
          <cell r="F123" t="str">
            <v>M</v>
          </cell>
          <cell r="G123" t="str">
            <v>ESPOIR CYCLISTE  WAMBRECHIES MARQUETTE</v>
          </cell>
          <cell r="H123">
            <v>29221</v>
          </cell>
          <cell r="I123" t="str">
            <v>Adulte Masculin 40/49 ans</v>
          </cell>
          <cell r="J123" t="str">
            <v>2020</v>
          </cell>
          <cell r="K123" t="str">
            <v>05999107225</v>
          </cell>
        </row>
        <row r="124">
          <cell r="B124" t="str">
            <v>BRIXHE ALAIN</v>
          </cell>
          <cell r="C124">
            <v>43866</v>
          </cell>
          <cell r="D124" t="str">
            <v>3</v>
          </cell>
          <cell r="E124" t="str">
            <v>BRIXHE ALAIN</v>
          </cell>
          <cell r="F124" t="str">
            <v>M</v>
          </cell>
          <cell r="G124" t="str">
            <v>VTT  CLUB PONT SUR SAMBRE</v>
          </cell>
          <cell r="H124">
            <v>23136</v>
          </cell>
          <cell r="I124" t="str">
            <v>Adulte Masculin 50/59 ans</v>
          </cell>
          <cell r="J124" t="str">
            <v>2020</v>
          </cell>
          <cell r="K124" t="str">
            <v>05996214966</v>
          </cell>
        </row>
        <row r="125">
          <cell r="B125" t="str">
            <v>BRIXHE NATHALIE</v>
          </cell>
          <cell r="C125">
            <v>43866</v>
          </cell>
          <cell r="D125" t="str">
            <v>4-A</v>
          </cell>
          <cell r="E125" t="str">
            <v>BRIXHE NATHALIE</v>
          </cell>
          <cell r="F125" t="str">
            <v>F</v>
          </cell>
          <cell r="G125" t="str">
            <v>VTT  CLUB PONT SUR SAMBRE</v>
          </cell>
          <cell r="H125">
            <v>25589</v>
          </cell>
          <cell r="I125" t="str">
            <v>Adulte Féminin 40 ans et plus</v>
          </cell>
          <cell r="J125" t="str">
            <v>2020</v>
          </cell>
          <cell r="K125" t="str">
            <v>05996214967</v>
          </cell>
        </row>
        <row r="126">
          <cell r="B126" t="str">
            <v>BROQUIN XAVIER</v>
          </cell>
          <cell r="C126">
            <v>43893</v>
          </cell>
          <cell r="D126" t="str">
            <v>2</v>
          </cell>
          <cell r="E126" t="str">
            <v>BROQUIN XAVIER</v>
          </cell>
          <cell r="F126" t="str">
            <v>M</v>
          </cell>
          <cell r="G126" t="str">
            <v>CYCLO CLUB BERGUES</v>
          </cell>
          <cell r="H126">
            <v>29529</v>
          </cell>
          <cell r="I126" t="str">
            <v>Adulte Masculin 40/49 ans</v>
          </cell>
          <cell r="J126" t="str">
            <v>2020</v>
          </cell>
          <cell r="K126" t="str">
            <v>05999098981</v>
          </cell>
        </row>
        <row r="127">
          <cell r="B127" t="str">
            <v>BROUTIN ANTOINE</v>
          </cell>
          <cell r="C127">
            <v>43843</v>
          </cell>
          <cell r="D127" t="str">
            <v>2</v>
          </cell>
          <cell r="E127" t="str">
            <v>BROUTIN ANTOINE</v>
          </cell>
          <cell r="F127" t="str">
            <v>M</v>
          </cell>
          <cell r="G127" t="str">
            <v>CYCLO CLUB WAVRIN</v>
          </cell>
          <cell r="H127">
            <v>34669</v>
          </cell>
          <cell r="I127" t="str">
            <v>Adulte Masculin 20/29 ans</v>
          </cell>
          <cell r="J127" t="str">
            <v>2020</v>
          </cell>
          <cell r="K127" t="str">
            <v>05999112476</v>
          </cell>
        </row>
        <row r="128">
          <cell r="B128" t="str">
            <v>BRUNEBARBE SÉBASTIEN</v>
          </cell>
          <cell r="C128">
            <v>43857</v>
          </cell>
          <cell r="D128" t="str">
            <v>3</v>
          </cell>
          <cell r="E128" t="str">
            <v>BRUNEBARBE SÉBASTIEN</v>
          </cell>
          <cell r="F128" t="str">
            <v>M</v>
          </cell>
          <cell r="G128" t="str">
            <v>UNION SPORTIVE VALENCIENNES MARLY</v>
          </cell>
          <cell r="H128">
            <v>25260</v>
          </cell>
          <cell r="I128" t="str">
            <v>Adulte Masculin 50/59 ans</v>
          </cell>
          <cell r="J128" t="str">
            <v>2020</v>
          </cell>
          <cell r="K128" t="str">
            <v>05999118500</v>
          </cell>
        </row>
        <row r="129">
          <cell r="B129" t="str">
            <v>BRUTIN LOUIS</v>
          </cell>
          <cell r="C129">
            <v>43879</v>
          </cell>
          <cell r="D129" t="str">
            <v>3</v>
          </cell>
          <cell r="E129" t="str">
            <v>BRUTIN LOUIS</v>
          </cell>
          <cell r="F129" t="str">
            <v>M</v>
          </cell>
          <cell r="G129" t="str">
            <v>ROUE D'OR COMINOISE</v>
          </cell>
          <cell r="H129">
            <v>34771</v>
          </cell>
          <cell r="I129" t="str">
            <v>Adulte Masculin 20/29 ans</v>
          </cell>
          <cell r="J129" t="str">
            <v>2020</v>
          </cell>
          <cell r="K129" t="str">
            <v>05999062301</v>
          </cell>
        </row>
        <row r="130">
          <cell r="B130" t="str">
            <v>BRUTIN PIERRE</v>
          </cell>
          <cell r="C130">
            <v>43879</v>
          </cell>
          <cell r="D130" t="str">
            <v>4-A</v>
          </cell>
          <cell r="E130" t="str">
            <v>BRUTIN PIERRE</v>
          </cell>
          <cell r="F130" t="str">
            <v>M</v>
          </cell>
          <cell r="G130" t="str">
            <v>ROUE D'OR COMINOISE</v>
          </cell>
          <cell r="H130">
            <v>24016</v>
          </cell>
          <cell r="I130" t="str">
            <v>Adulte Masculin 50/59 ans</v>
          </cell>
          <cell r="J130" t="str">
            <v>2020</v>
          </cell>
          <cell r="K130" t="str">
            <v>05953097726</v>
          </cell>
        </row>
        <row r="131">
          <cell r="B131" t="str">
            <v>BUGNICOURT CYRIL</v>
          </cell>
          <cell r="C131">
            <v>43849</v>
          </cell>
          <cell r="D131" t="str">
            <v>1</v>
          </cell>
          <cell r="E131" t="str">
            <v>BUGNICOURT CYRIL</v>
          </cell>
          <cell r="F131" t="str">
            <v>M</v>
          </cell>
          <cell r="G131" t="str">
            <v>UNION VELOCIPEDIQUE FOURMISIENNE</v>
          </cell>
          <cell r="H131">
            <v>27887</v>
          </cell>
          <cell r="I131" t="str">
            <v>Adulte Masculin 40/49 ans</v>
          </cell>
          <cell r="J131" t="str">
            <v>2020</v>
          </cell>
          <cell r="K131" t="str">
            <v>05996216283</v>
          </cell>
        </row>
        <row r="132">
          <cell r="B132" t="str">
            <v>BUGNICOURT ELIAS</v>
          </cell>
          <cell r="C132">
            <v>43846</v>
          </cell>
          <cell r="D132" t="str">
            <v>JE</v>
          </cell>
          <cell r="E132" t="str">
            <v>BUGNICOURT ELIAS</v>
          </cell>
          <cell r="F132" t="str">
            <v>M</v>
          </cell>
          <cell r="G132" t="str">
            <v>UNION VELOCIPEDIQUE FOURMISIENNE</v>
          </cell>
          <cell r="H132">
            <v>39837</v>
          </cell>
          <cell r="I132" t="str">
            <v>Jeune Masculin 11/12 ans</v>
          </cell>
          <cell r="J132" t="str">
            <v>2020</v>
          </cell>
          <cell r="K132" t="str">
            <v>05999046341</v>
          </cell>
        </row>
        <row r="133">
          <cell r="B133" t="str">
            <v>BUISSART ROBIN</v>
          </cell>
          <cell r="C133">
            <v>43835</v>
          </cell>
          <cell r="D133" t="str">
            <v>1</v>
          </cell>
          <cell r="E133" t="str">
            <v>BUISSART ROBIN</v>
          </cell>
          <cell r="F133" t="str">
            <v>M</v>
          </cell>
          <cell r="G133" t="str">
            <v>CYCLO CLUB ORCHIES</v>
          </cell>
          <cell r="H133">
            <v>34931</v>
          </cell>
          <cell r="I133" t="str">
            <v>Adulte Masculin 20/29 ans</v>
          </cell>
          <cell r="J133" t="str">
            <v>2020</v>
          </cell>
          <cell r="K133" t="str">
            <v>05999092144</v>
          </cell>
        </row>
        <row r="134">
          <cell r="B134" t="str">
            <v>BULKA JOACHIM</v>
          </cell>
          <cell r="C134">
            <v>43846</v>
          </cell>
          <cell r="D134" t="str">
            <v>JE</v>
          </cell>
          <cell r="E134" t="str">
            <v>BULKA JOACHIM</v>
          </cell>
          <cell r="F134" t="str">
            <v>M</v>
          </cell>
          <cell r="G134" t="str">
            <v>UNION SPORTIVE VALENCIENNES MARLY</v>
          </cell>
          <cell r="H134">
            <v>40205</v>
          </cell>
          <cell r="I134" t="str">
            <v>Jeune Masculin 9/10 ans</v>
          </cell>
          <cell r="J134" t="str">
            <v>2020</v>
          </cell>
          <cell r="K134" t="str">
            <v>05999069699</v>
          </cell>
        </row>
        <row r="135">
          <cell r="B135" t="str">
            <v>BULKA MACIEJ</v>
          </cell>
          <cell r="C135">
            <v>43857</v>
          </cell>
          <cell r="D135" t="str">
            <v>1</v>
          </cell>
          <cell r="E135" t="str">
            <v>BULKA MACIEJ</v>
          </cell>
          <cell r="F135" t="str">
            <v>M</v>
          </cell>
          <cell r="G135" t="str">
            <v>UNION SPORTIVE VALENCIENNES MARLY</v>
          </cell>
          <cell r="H135">
            <v>28811</v>
          </cell>
          <cell r="I135" t="str">
            <v>Adulte Masculin 40/49 ans</v>
          </cell>
          <cell r="J135" t="str">
            <v>2020</v>
          </cell>
          <cell r="K135" t="str">
            <v>05994036102</v>
          </cell>
        </row>
        <row r="136">
          <cell r="B136" t="str">
            <v>BURETTE EMMANUEL</v>
          </cell>
          <cell r="C136">
            <v>43843</v>
          </cell>
          <cell r="D136" t="str">
            <v>2</v>
          </cell>
          <cell r="E136" t="str">
            <v>BURETTE EMMANUEL</v>
          </cell>
          <cell r="F136" t="str">
            <v>M</v>
          </cell>
          <cell r="G136" t="str">
            <v>CYCLO CLUB WAVRIN</v>
          </cell>
          <cell r="H136">
            <v>28395</v>
          </cell>
          <cell r="I136" t="str">
            <v>Adulte Masculin 40/49 ans</v>
          </cell>
          <cell r="J136" t="str">
            <v>2020</v>
          </cell>
          <cell r="K136" t="str">
            <v>05999030492</v>
          </cell>
        </row>
        <row r="137">
          <cell r="B137" t="str">
            <v>BURETTE GÉRARD</v>
          </cell>
          <cell r="C137">
            <v>43843</v>
          </cell>
          <cell r="D137" t="str">
            <v>4-B</v>
          </cell>
          <cell r="E137" t="str">
            <v>BURETTE GÉRARD</v>
          </cell>
          <cell r="F137" t="str">
            <v>M</v>
          </cell>
          <cell r="G137" t="str">
            <v>UNION SPORTIVE SAINT ANDRE</v>
          </cell>
          <cell r="H137">
            <v>18420</v>
          </cell>
          <cell r="I137" t="str">
            <v>Adulte Masculin 60 ans et plus</v>
          </cell>
          <cell r="J137" t="str">
            <v>2020</v>
          </cell>
          <cell r="K137" t="str">
            <v>05996223700</v>
          </cell>
        </row>
        <row r="138">
          <cell r="B138" t="str">
            <v>BURIDON DAVID</v>
          </cell>
          <cell r="C138">
            <v>43843</v>
          </cell>
          <cell r="D138" t="str">
            <v>2</v>
          </cell>
          <cell r="E138" t="str">
            <v>BURIDON DAVID</v>
          </cell>
          <cell r="F138" t="str">
            <v>M</v>
          </cell>
          <cell r="G138" t="str">
            <v>GAZ ELEC CLUB DE DOUAI</v>
          </cell>
          <cell r="H138">
            <v>29582</v>
          </cell>
          <cell r="I138" t="str">
            <v>Adulte Masculin 40/49 ans</v>
          </cell>
          <cell r="J138" t="str">
            <v>2020</v>
          </cell>
          <cell r="K138" t="str">
            <v>05999023519</v>
          </cell>
        </row>
        <row r="139">
          <cell r="B139" t="str">
            <v>BURIDON RACHEL</v>
          </cell>
          <cell r="C139">
            <v>43843</v>
          </cell>
          <cell r="D139" t="str">
            <v>JE</v>
          </cell>
          <cell r="E139" t="str">
            <v>BURIDON RACHEL</v>
          </cell>
          <cell r="F139" t="str">
            <v>F</v>
          </cell>
          <cell r="G139" t="str">
            <v>GAZ ELEC CLUB DE DOUAI</v>
          </cell>
          <cell r="H139">
            <v>38727</v>
          </cell>
          <cell r="I139" t="str">
            <v>Jeune Féminin 13/14 ans</v>
          </cell>
          <cell r="J139" t="str">
            <v>2020</v>
          </cell>
          <cell r="K139" t="str">
            <v>05999056794</v>
          </cell>
        </row>
        <row r="140">
          <cell r="B140" t="str">
            <v>BURNY ELISE</v>
          </cell>
          <cell r="C140">
            <v>43851</v>
          </cell>
          <cell r="D140" t="str">
            <v>FE</v>
          </cell>
          <cell r="E140" t="str">
            <v>BURNY ELISE</v>
          </cell>
          <cell r="F140" t="str">
            <v>F</v>
          </cell>
          <cell r="G140" t="str">
            <v>NEW TEAM MAULDE</v>
          </cell>
          <cell r="H140">
            <v>35531</v>
          </cell>
          <cell r="I140" t="str">
            <v>Adulte Féminin 17/29 ans</v>
          </cell>
          <cell r="J140" t="str">
            <v>2020</v>
          </cell>
          <cell r="K140" t="str">
            <v>05999021746</v>
          </cell>
        </row>
        <row r="141">
          <cell r="B141" t="str">
            <v>BURNY PASCAL</v>
          </cell>
          <cell r="C141">
            <v>43851</v>
          </cell>
          <cell r="D141" t="str">
            <v>4-A</v>
          </cell>
          <cell r="E141" t="str">
            <v>BURNY PASCAL</v>
          </cell>
          <cell r="F141" t="str">
            <v>M</v>
          </cell>
          <cell r="G141" t="str">
            <v>NEW TEAM MAULDE</v>
          </cell>
          <cell r="H141">
            <v>25072</v>
          </cell>
          <cell r="I141" t="str">
            <v>Adulte Masculin 50/59 ans</v>
          </cell>
          <cell r="J141" t="str">
            <v>2020</v>
          </cell>
          <cell r="K141" t="str">
            <v>05996219572</v>
          </cell>
        </row>
        <row r="142">
          <cell r="B142" t="str">
            <v>BURY RANDY</v>
          </cell>
          <cell r="C142">
            <v>43840</v>
          </cell>
          <cell r="D142" t="str">
            <v>1</v>
          </cell>
          <cell r="E142" t="str">
            <v>BURY RANDY</v>
          </cell>
          <cell r="F142" t="str">
            <v>M</v>
          </cell>
          <cell r="G142" t="str">
            <v>ETOILE CYCLISTE LIEU ST AMAND</v>
          </cell>
          <cell r="H142">
            <v>35363</v>
          </cell>
          <cell r="I142" t="str">
            <v>Adulte Masculin 20/29 ans</v>
          </cell>
          <cell r="J142" t="str">
            <v>2020</v>
          </cell>
          <cell r="K142" t="str">
            <v>05996216279</v>
          </cell>
        </row>
        <row r="143">
          <cell r="B143" t="str">
            <v>CADENES PIERRE</v>
          </cell>
          <cell r="C143">
            <v>43850</v>
          </cell>
          <cell r="D143" t="str">
            <v>4-A</v>
          </cell>
          <cell r="E143" t="str">
            <v>CADENES PIERRE</v>
          </cell>
          <cell r="F143" t="str">
            <v>M</v>
          </cell>
          <cell r="G143" t="str">
            <v>AMICALE LAIQUE SPORTIVE  ROEULX</v>
          </cell>
          <cell r="H143">
            <v>20428</v>
          </cell>
          <cell r="I143" t="str">
            <v>Adulte Masculin 60 ans et plus</v>
          </cell>
          <cell r="J143" t="str">
            <v>2019</v>
          </cell>
          <cell r="K143" t="str">
            <v>05994058109</v>
          </cell>
        </row>
        <row r="144">
          <cell r="B144" t="str">
            <v>CAILLARD ANTHONY</v>
          </cell>
          <cell r="C144">
            <v>43867</v>
          </cell>
          <cell r="D144" t="str">
            <v>2</v>
          </cell>
          <cell r="E144" t="str">
            <v>CAILLARD ANTHONY</v>
          </cell>
          <cell r="F144" t="str">
            <v>M</v>
          </cell>
          <cell r="G144" t="str">
            <v>CYCLING THUN L'EVEQUE</v>
          </cell>
          <cell r="H144">
            <v>32191</v>
          </cell>
          <cell r="I144" t="str">
            <v>Adulte Masculin 30/39 ans</v>
          </cell>
          <cell r="J144" t="str">
            <v>2020</v>
          </cell>
          <cell r="K144" t="str">
            <v>05999062323</v>
          </cell>
        </row>
        <row r="145">
          <cell r="B145" t="str">
            <v>CAILLEAU ADRIEN</v>
          </cell>
          <cell r="C145">
            <v>44032</v>
          </cell>
          <cell r="D145" t="str">
            <v>JE</v>
          </cell>
          <cell r="E145" t="str">
            <v>CAILLEAU ADRIEN</v>
          </cell>
          <cell r="F145" t="str">
            <v>M</v>
          </cell>
          <cell r="G145" t="str">
            <v>UNION VELOCIPEDIQUE FOURMISIENNE</v>
          </cell>
          <cell r="H145">
            <v>38001</v>
          </cell>
          <cell r="I145" t="str">
            <v>Jeune Masculin 15/16 ans</v>
          </cell>
          <cell r="J145" t="str">
            <v>2020</v>
          </cell>
          <cell r="K145" t="str">
            <v>05999123947</v>
          </cell>
        </row>
        <row r="146">
          <cell r="B146" t="str">
            <v>CALCUS FABRICE</v>
          </cell>
          <cell r="C146">
            <v>43851</v>
          </cell>
          <cell r="D146" t="str">
            <v>3</v>
          </cell>
          <cell r="E146" t="str">
            <v>CALCUS FABRICE</v>
          </cell>
          <cell r="F146" t="str">
            <v>M</v>
          </cell>
          <cell r="G146" t="str">
            <v>NEW TEAM MAULDE</v>
          </cell>
          <cell r="H146">
            <v>25995</v>
          </cell>
          <cell r="I146" t="str">
            <v>Adulte Masculin 40/49 ans</v>
          </cell>
          <cell r="J146" t="str">
            <v>2020</v>
          </cell>
          <cell r="K146" t="str">
            <v>05994040307</v>
          </cell>
        </row>
        <row r="147">
          <cell r="B147" t="str">
            <v>CALIMACHE RONALD</v>
          </cell>
          <cell r="C147">
            <v>43857</v>
          </cell>
          <cell r="D147" t="str">
            <v>4-A</v>
          </cell>
          <cell r="E147" t="str">
            <v>CALIMACHE RONALD</v>
          </cell>
          <cell r="F147" t="str">
            <v>M</v>
          </cell>
          <cell r="G147" t="str">
            <v>LINSELLES CYCLISME</v>
          </cell>
          <cell r="H147">
            <v>21599</v>
          </cell>
          <cell r="I147" t="str">
            <v>Adulte Masculin 60 ans et plus</v>
          </cell>
          <cell r="J147" t="str">
            <v>2020</v>
          </cell>
          <cell r="K147" t="str">
            <v>05996220727</v>
          </cell>
        </row>
        <row r="148">
          <cell r="B148" t="str">
            <v>CALIPPE THOMAS</v>
          </cell>
          <cell r="C148">
            <v>43846</v>
          </cell>
          <cell r="D148" t="str">
            <v>3</v>
          </cell>
          <cell r="E148" t="str">
            <v>CALIPPE THOMAS</v>
          </cell>
          <cell r="F148" t="str">
            <v>M</v>
          </cell>
          <cell r="G148" t="str">
            <v>CLUB CYCLISTE THUN ST MARTIN</v>
          </cell>
          <cell r="H148">
            <v>35987</v>
          </cell>
          <cell r="I148" t="str">
            <v>Adulte Masculin 20/29 ans</v>
          </cell>
          <cell r="J148" t="str">
            <v>2020</v>
          </cell>
          <cell r="K148" t="str">
            <v>05999084953</v>
          </cell>
        </row>
        <row r="149">
          <cell r="B149" t="str">
            <v>CALLARD CYRIL</v>
          </cell>
          <cell r="C149">
            <v>43865</v>
          </cell>
          <cell r="D149" t="str">
            <v>3</v>
          </cell>
          <cell r="E149" t="str">
            <v>CALLARD CYRIL</v>
          </cell>
          <cell r="F149" t="str">
            <v>M</v>
          </cell>
          <cell r="G149" t="str">
            <v>VELO SPRINT BOUCHAIN</v>
          </cell>
          <cell r="H149">
            <v>37376</v>
          </cell>
          <cell r="I149" t="str">
            <v>Adulte Masculin 17/19 ans</v>
          </cell>
          <cell r="J149" t="str">
            <v>2020</v>
          </cell>
          <cell r="K149" t="str">
            <v>05999084946</v>
          </cell>
        </row>
        <row r="150">
          <cell r="B150" t="str">
            <v>CALLARD LAURENT</v>
          </cell>
          <cell r="C150">
            <v>43867</v>
          </cell>
          <cell r="D150" t="str">
            <v>3</v>
          </cell>
          <cell r="E150" t="str">
            <v>CALLARD LAURENT</v>
          </cell>
          <cell r="F150" t="str">
            <v>M</v>
          </cell>
          <cell r="G150" t="str">
            <v>VELO SPRINT BOUCHAIN</v>
          </cell>
          <cell r="H150">
            <v>26632</v>
          </cell>
          <cell r="I150" t="str">
            <v>Adulte Masculin 40/49 ans</v>
          </cell>
          <cell r="J150" t="str">
            <v>2020</v>
          </cell>
          <cell r="K150" t="str">
            <v>05999117333</v>
          </cell>
        </row>
        <row r="151">
          <cell r="B151" t="str">
            <v>CALVO CARDERO KARIM</v>
          </cell>
          <cell r="C151">
            <v>43834</v>
          </cell>
          <cell r="D151" t="str">
            <v>3</v>
          </cell>
          <cell r="E151" t="str">
            <v>CALVO CARDERO KARIM</v>
          </cell>
          <cell r="F151" t="str">
            <v>M</v>
          </cell>
          <cell r="G151" t="str">
            <v>TEAM B.B.L. HERGNIES</v>
          </cell>
          <cell r="H151">
            <v>30560</v>
          </cell>
          <cell r="I151" t="str">
            <v>Adulte Masculin 30/39 ans</v>
          </cell>
          <cell r="J151" t="str">
            <v>2020</v>
          </cell>
          <cell r="K151" t="str">
            <v>05999023520</v>
          </cell>
        </row>
        <row r="152">
          <cell r="B152" t="str">
            <v>CAMILLERI ALAIN</v>
          </cell>
          <cell r="C152">
            <v>43857</v>
          </cell>
          <cell r="D152" t="str">
            <v>4-B</v>
          </cell>
          <cell r="E152" t="str">
            <v>CAMILLERI ALAIN</v>
          </cell>
          <cell r="F152" t="str">
            <v>M</v>
          </cell>
          <cell r="G152" t="str">
            <v>CLUB DES SUPPORTERS CYCLISTES FERRIEROIS</v>
          </cell>
          <cell r="H152">
            <v>20083</v>
          </cell>
          <cell r="I152" t="str">
            <v>Adulte Masculin 60 ans et plus</v>
          </cell>
          <cell r="J152" t="str">
            <v>2020</v>
          </cell>
          <cell r="K152" t="str">
            <v>05999109294</v>
          </cell>
        </row>
        <row r="153">
          <cell r="B153" t="str">
            <v>CANONNE STEVEN</v>
          </cell>
          <cell r="C153">
            <v>43843</v>
          </cell>
          <cell r="D153" t="str">
            <v>1</v>
          </cell>
          <cell r="E153" t="str">
            <v>CANONNE STEVEN</v>
          </cell>
          <cell r="F153" t="str">
            <v>M</v>
          </cell>
          <cell r="G153" t="str">
            <v>VELO SPRINT DE L'OSTREVENT - AUBERCHICOURT</v>
          </cell>
          <cell r="H153">
            <v>36872</v>
          </cell>
          <cell r="I153" t="str">
            <v>Adulte Masculin 20/29 ans</v>
          </cell>
          <cell r="J153" t="str">
            <v>2020</v>
          </cell>
          <cell r="K153" t="str">
            <v>05999097829</v>
          </cell>
        </row>
        <row r="154">
          <cell r="B154" t="str">
            <v>CANTINEAU NOAH</v>
          </cell>
          <cell r="C154">
            <v>43843</v>
          </cell>
          <cell r="D154" t="str">
            <v>JE</v>
          </cell>
          <cell r="E154" t="str">
            <v>CANTINEAU NOAH</v>
          </cell>
          <cell r="F154" t="str">
            <v>M</v>
          </cell>
          <cell r="G154" t="str">
            <v>VELO CLUB DE L'ESCAUT ANZIN</v>
          </cell>
          <cell r="H154">
            <v>39458</v>
          </cell>
          <cell r="I154" t="str">
            <v>Jeune Masculin 11/12 ans</v>
          </cell>
          <cell r="J154" t="str">
            <v>2020</v>
          </cell>
          <cell r="K154" t="str">
            <v>05999112480</v>
          </cell>
        </row>
        <row r="155">
          <cell r="B155" t="str">
            <v>CANU ERWAN</v>
          </cell>
          <cell r="C155">
            <v>43866</v>
          </cell>
          <cell r="D155" t="str">
            <v>JE</v>
          </cell>
          <cell r="E155" t="str">
            <v>CANU ERWAN</v>
          </cell>
          <cell r="F155" t="str">
            <v>M</v>
          </cell>
          <cell r="G155" t="str">
            <v>VELO CLUB ROUBAIX</v>
          </cell>
          <cell r="H155">
            <v>39661</v>
          </cell>
          <cell r="I155" t="str">
            <v>Jeune Masculin 11/12 ans</v>
          </cell>
          <cell r="J155" t="str">
            <v>2020</v>
          </cell>
          <cell r="K155" t="str">
            <v>05999111467</v>
          </cell>
        </row>
        <row r="156">
          <cell r="B156" t="str">
            <v>CAPELLE ANTOINE</v>
          </cell>
          <cell r="C156">
            <v>43846</v>
          </cell>
          <cell r="D156" t="str">
            <v>JE</v>
          </cell>
          <cell r="E156" t="str">
            <v>CAPELLE ANTOINE</v>
          </cell>
          <cell r="F156" t="str">
            <v>M</v>
          </cell>
          <cell r="G156" t="str">
            <v>ETOILE CYCLISTE TOURCOING</v>
          </cell>
          <cell r="H156">
            <v>38607</v>
          </cell>
          <cell r="I156" t="str">
            <v>Jeune Masculin 15/16 ans</v>
          </cell>
          <cell r="J156" t="str">
            <v>2020</v>
          </cell>
          <cell r="K156" t="str">
            <v>05999019596</v>
          </cell>
        </row>
        <row r="157">
          <cell r="B157" t="str">
            <v>CAPELLE FRANCKY</v>
          </cell>
          <cell r="C157">
            <v>43851</v>
          </cell>
          <cell r="D157" t="str">
            <v>2</v>
          </cell>
          <cell r="E157" t="str">
            <v>CAPELLE FRANCKY</v>
          </cell>
          <cell r="F157" t="str">
            <v>M</v>
          </cell>
          <cell r="G157" t="str">
            <v>ETOILE CYCLISTE TOURCOING</v>
          </cell>
          <cell r="H157">
            <v>27868</v>
          </cell>
          <cell r="I157" t="str">
            <v>Adulte Masculin 40/49 ans</v>
          </cell>
          <cell r="J157" t="str">
            <v>2020</v>
          </cell>
          <cell r="K157" t="str">
            <v>05994039435</v>
          </cell>
        </row>
        <row r="158">
          <cell r="B158" t="str">
            <v>CAPELLE SIMON</v>
          </cell>
          <cell r="C158">
            <v>43846</v>
          </cell>
          <cell r="D158" t="str">
            <v>JE</v>
          </cell>
          <cell r="E158" t="str">
            <v>CAPELLE SIMON</v>
          </cell>
          <cell r="F158" t="str">
            <v>M</v>
          </cell>
          <cell r="G158" t="str">
            <v>ETOILE CYCLISTE TOURCOING</v>
          </cell>
          <cell r="H158">
            <v>40364</v>
          </cell>
          <cell r="I158" t="str">
            <v>Jeune Masculin 9/10 ans</v>
          </cell>
          <cell r="J158" t="str">
            <v>2020</v>
          </cell>
          <cell r="K158" t="str">
            <v>05999085171</v>
          </cell>
        </row>
        <row r="159">
          <cell r="B159" t="str">
            <v>CAPELLE WILLIAM</v>
          </cell>
          <cell r="C159">
            <v>43851</v>
          </cell>
          <cell r="D159" t="str">
            <v>2</v>
          </cell>
          <cell r="E159" t="str">
            <v>CAPELLE WILLIAM</v>
          </cell>
          <cell r="F159" t="str">
            <v>M</v>
          </cell>
          <cell r="G159" t="str">
            <v>ETOILE CYCLISTE TOURCOING</v>
          </cell>
          <cell r="H159">
            <v>28750</v>
          </cell>
          <cell r="I159" t="str">
            <v>Adulte Masculin 40/49 ans</v>
          </cell>
          <cell r="J159" t="str">
            <v>2020</v>
          </cell>
          <cell r="K159" t="str">
            <v>05994039433</v>
          </cell>
        </row>
        <row r="160">
          <cell r="B160" t="str">
            <v>CAPON FLORIAN</v>
          </cell>
          <cell r="C160">
            <v>43851</v>
          </cell>
          <cell r="D160" t="str">
            <v>2</v>
          </cell>
          <cell r="E160" t="str">
            <v>CAPON FLORIAN</v>
          </cell>
          <cell r="F160" t="str">
            <v>M</v>
          </cell>
          <cell r="G160" t="str">
            <v>ETOILE CYCLISTE TOURCOING</v>
          </cell>
          <cell r="H160">
            <v>36860</v>
          </cell>
          <cell r="I160" t="str">
            <v>Adulte Masculin 20/29 ans</v>
          </cell>
          <cell r="J160" t="str">
            <v>2020</v>
          </cell>
          <cell r="K160" t="str">
            <v>05999073882</v>
          </cell>
        </row>
        <row r="161">
          <cell r="B161" t="str">
            <v>CARDON . DAVID</v>
          </cell>
          <cell r="C161">
            <v>43835</v>
          </cell>
          <cell r="D161" t="str">
            <v>3</v>
          </cell>
          <cell r="E161" t="str">
            <v>CARDON . DAVID</v>
          </cell>
          <cell r="F161" t="str">
            <v>M</v>
          </cell>
          <cell r="G161" t="str">
            <v>CYCLO CLUB ORCHIES</v>
          </cell>
          <cell r="H161">
            <v>26933</v>
          </cell>
          <cell r="I161" t="str">
            <v>Adulte Masculin 40/49 ans</v>
          </cell>
          <cell r="J161" t="str">
            <v>2020</v>
          </cell>
          <cell r="K161" t="str">
            <v>05957195697</v>
          </cell>
        </row>
        <row r="162">
          <cell r="B162" t="str">
            <v>CARLIER HUGO</v>
          </cell>
          <cell r="C162">
            <v>43879</v>
          </cell>
          <cell r="D162" t="str">
            <v>3</v>
          </cell>
          <cell r="E162" t="str">
            <v>CARLIER HUGO</v>
          </cell>
          <cell r="F162" t="str">
            <v>M</v>
          </cell>
          <cell r="G162" t="str">
            <v>TEAM BIKE PRESEAU</v>
          </cell>
          <cell r="H162">
            <v>35806</v>
          </cell>
          <cell r="I162" t="str">
            <v>Adulte Masculin 20/29 ans</v>
          </cell>
          <cell r="J162" t="str">
            <v>2020</v>
          </cell>
          <cell r="K162" t="str">
            <v>05999057252</v>
          </cell>
        </row>
        <row r="163">
          <cell r="B163" t="str">
            <v>CARON FABRICE</v>
          </cell>
          <cell r="C163">
            <v>43835</v>
          </cell>
          <cell r="D163" t="str">
            <v>3</v>
          </cell>
          <cell r="E163" t="str">
            <v>CARON FABRICE</v>
          </cell>
          <cell r="F163" t="str">
            <v>M</v>
          </cell>
          <cell r="G163" t="str">
            <v>AMICALE LAIQUE SPORTIVE  ROEULX</v>
          </cell>
          <cell r="H163">
            <v>24209</v>
          </cell>
          <cell r="I163" t="str">
            <v>Adulte Masculin 50/59 ans</v>
          </cell>
          <cell r="J163" t="str">
            <v>2020</v>
          </cell>
          <cell r="K163" t="str">
            <v>05996219966</v>
          </cell>
        </row>
        <row r="164">
          <cell r="B164" t="str">
            <v>CARON JEAN MARC</v>
          </cell>
          <cell r="C164">
            <v>43835</v>
          </cell>
          <cell r="D164" t="str">
            <v>4-A</v>
          </cell>
          <cell r="E164" t="str">
            <v>CARON JEAN MARC</v>
          </cell>
          <cell r="F164" t="str">
            <v>M</v>
          </cell>
          <cell r="G164" t="str">
            <v>AMICALE LAIQUE SPORTIVE  ROEULX</v>
          </cell>
          <cell r="H164">
            <v>23171</v>
          </cell>
          <cell r="I164" t="str">
            <v>Adulte Masculin 50/59 ans</v>
          </cell>
          <cell r="J164" t="str">
            <v>2020</v>
          </cell>
          <cell r="K164" t="str">
            <v>05999057217</v>
          </cell>
        </row>
        <row r="165">
          <cell r="B165" t="str">
            <v>CARPENTIER JACKY</v>
          </cell>
          <cell r="C165">
            <v>43835</v>
          </cell>
          <cell r="D165" t="str">
            <v>4-A</v>
          </cell>
          <cell r="E165" t="str">
            <v>CARPENTIER JACKY</v>
          </cell>
          <cell r="F165" t="str">
            <v>M</v>
          </cell>
          <cell r="G165" t="str">
            <v>AMICALE LAIQUE SPORTIVE  ROEULX</v>
          </cell>
          <cell r="H165">
            <v>21188</v>
          </cell>
          <cell r="I165" t="str">
            <v>Adulte Masculin 60 ans et plus</v>
          </cell>
          <cell r="J165" t="str">
            <v>2020</v>
          </cell>
          <cell r="K165" t="str">
            <v>05957073767</v>
          </cell>
        </row>
        <row r="166">
          <cell r="B166" t="str">
            <v>CARPENTIER ROMAIN</v>
          </cell>
          <cell r="C166">
            <v>43886</v>
          </cell>
          <cell r="D166" t="str">
            <v>2</v>
          </cell>
          <cell r="E166" t="str">
            <v>CARPENTIER ROMAIN</v>
          </cell>
          <cell r="F166" t="str">
            <v>M</v>
          </cell>
          <cell r="G166" t="str">
            <v>EQUIPE CYCLISTE HUMMING RACING VILLERS POL</v>
          </cell>
          <cell r="H166">
            <v>32570</v>
          </cell>
          <cell r="I166" t="str">
            <v>Adulte Masculin 30/39 ans</v>
          </cell>
          <cell r="J166" t="str">
            <v>2020</v>
          </cell>
          <cell r="K166" t="str">
            <v>05994035915</v>
          </cell>
        </row>
        <row r="167">
          <cell r="B167" t="str">
            <v>CARRETTE GREGORY</v>
          </cell>
          <cell r="C167">
            <v>43866</v>
          </cell>
          <cell r="D167" t="str">
            <v>1</v>
          </cell>
          <cell r="E167" t="str">
            <v>CARRETTE GREGORY</v>
          </cell>
          <cell r="F167" t="str">
            <v>M</v>
          </cell>
          <cell r="G167" t="str">
            <v>VELO CLUB ROUBAIX</v>
          </cell>
          <cell r="H167">
            <v>28970</v>
          </cell>
          <cell r="I167" t="str">
            <v>Adulte Masculin 40/49 ans</v>
          </cell>
          <cell r="J167" t="str">
            <v>2020</v>
          </cell>
          <cell r="K167" t="str">
            <v>05999017369</v>
          </cell>
        </row>
        <row r="168">
          <cell r="B168" t="str">
            <v>CARRETTE GÉRARD</v>
          </cell>
          <cell r="C168">
            <v>43866</v>
          </cell>
          <cell r="D168" t="str">
            <v>2</v>
          </cell>
          <cell r="E168" t="str">
            <v>CARRETTE GÉRARD</v>
          </cell>
          <cell r="F168" t="str">
            <v>M</v>
          </cell>
          <cell r="G168" t="str">
            <v>VELO CLUB ROUBAIX</v>
          </cell>
          <cell r="H168">
            <v>20856</v>
          </cell>
          <cell r="I168" t="str">
            <v>Adulte Masculin 60 ans et plus</v>
          </cell>
          <cell r="J168" t="str">
            <v>2020</v>
          </cell>
          <cell r="K168" t="str">
            <v>05957195718</v>
          </cell>
        </row>
        <row r="169">
          <cell r="B169" t="str">
            <v>CASTIGLIONETTI LAURENT</v>
          </cell>
          <cell r="C169">
            <v>43835</v>
          </cell>
          <cell r="D169" t="str">
            <v>1</v>
          </cell>
          <cell r="E169" t="str">
            <v>CASTIGLIONETTI LAURENT</v>
          </cell>
          <cell r="F169" t="str">
            <v>M</v>
          </cell>
          <cell r="G169" t="str">
            <v>CYCLO CLUB ORCHIES</v>
          </cell>
          <cell r="H169">
            <v>29884</v>
          </cell>
          <cell r="I169" t="str">
            <v>Adulte Masculin 30/39 ans</v>
          </cell>
          <cell r="J169" t="str">
            <v>2020</v>
          </cell>
          <cell r="K169" t="str">
            <v>05999068857</v>
          </cell>
        </row>
        <row r="170">
          <cell r="B170" t="str">
            <v>CATELLA CLAUDIO</v>
          </cell>
          <cell r="C170">
            <v>43879</v>
          </cell>
          <cell r="D170" t="str">
            <v>2</v>
          </cell>
          <cell r="E170" t="str">
            <v>CATELLA CLAUDIO</v>
          </cell>
          <cell r="F170" t="str">
            <v>M</v>
          </cell>
          <cell r="G170" t="str">
            <v>ASSOCIATION SPORTIVE VELOCIPEDIQUE LA LONGUEVILLE</v>
          </cell>
          <cell r="H170">
            <v>28202</v>
          </cell>
          <cell r="I170" t="str">
            <v>Adulte Masculin 40/49 ans</v>
          </cell>
          <cell r="J170" t="str">
            <v>2020</v>
          </cell>
          <cell r="K170" t="str">
            <v>05999121005</v>
          </cell>
        </row>
        <row r="171">
          <cell r="B171" t="str">
            <v>CATILLON CYRIL</v>
          </cell>
          <cell r="C171">
            <v>43843</v>
          </cell>
          <cell r="D171" t="str">
            <v>1</v>
          </cell>
          <cell r="E171" t="str">
            <v>CATILLON CYRIL</v>
          </cell>
          <cell r="F171" t="str">
            <v>M</v>
          </cell>
          <cell r="G171" t="str">
            <v>ENTENTE CYCLISTE DE FONTAINE AU BOIS</v>
          </cell>
          <cell r="H171">
            <v>33225</v>
          </cell>
          <cell r="I171" t="str">
            <v>Adulte Masculin 30/39 ans</v>
          </cell>
          <cell r="J171" t="str">
            <v>2020</v>
          </cell>
          <cell r="K171" t="str">
            <v>05994058192</v>
          </cell>
        </row>
        <row r="172">
          <cell r="B172" t="str">
            <v>CATTAN STEPHANE</v>
          </cell>
          <cell r="C172">
            <v>43884</v>
          </cell>
          <cell r="D172" t="str">
            <v>3</v>
          </cell>
          <cell r="E172" t="str">
            <v>CATTAN STEPHANE</v>
          </cell>
          <cell r="F172" t="str">
            <v>M</v>
          </cell>
          <cell r="G172" t="str">
            <v>CAMPHIN EN CAREMBAULT CYCLING TEAM</v>
          </cell>
          <cell r="H172">
            <v>24100</v>
          </cell>
          <cell r="I172" t="str">
            <v>Adulte Masculin 50/59 ans</v>
          </cell>
          <cell r="J172" t="str">
            <v>2020</v>
          </cell>
          <cell r="K172" t="str">
            <v>05999068920</v>
          </cell>
        </row>
        <row r="173">
          <cell r="B173" t="str">
            <v>CAUDERLIER FREDERIC</v>
          </cell>
          <cell r="C173">
            <v>43899</v>
          </cell>
          <cell r="D173" t="str">
            <v>3</v>
          </cell>
          <cell r="E173" t="str">
            <v>CAUDERLIER FREDERIC</v>
          </cell>
          <cell r="F173" t="str">
            <v>M</v>
          </cell>
          <cell r="G173" t="str">
            <v>ETOILE CYCLISTE FEIGNIES</v>
          </cell>
          <cell r="H173">
            <v>28605</v>
          </cell>
          <cell r="I173" t="str">
            <v>Adulte Masculin 40/49 ans</v>
          </cell>
          <cell r="J173" t="str">
            <v>2020</v>
          </cell>
          <cell r="K173" t="str">
            <v>05999105843</v>
          </cell>
        </row>
        <row r="174">
          <cell r="B174" t="str">
            <v>CAULIER MAXIME</v>
          </cell>
          <cell r="C174">
            <v>43835</v>
          </cell>
          <cell r="D174" t="str">
            <v>4-A</v>
          </cell>
          <cell r="E174" t="str">
            <v>CAULIER MAXIME</v>
          </cell>
          <cell r="F174" t="str">
            <v>M</v>
          </cell>
          <cell r="G174" t="str">
            <v>CYCLO CLUB ORCHIES</v>
          </cell>
          <cell r="H174">
            <v>28995</v>
          </cell>
          <cell r="I174" t="str">
            <v>Adulte Masculin 40/49 ans</v>
          </cell>
          <cell r="J174" t="str">
            <v>2020</v>
          </cell>
          <cell r="K174" t="str">
            <v>05999019105</v>
          </cell>
        </row>
        <row r="175">
          <cell r="B175" t="str">
            <v>CAULIER NICOLAS</v>
          </cell>
          <cell r="C175">
            <v>43893</v>
          </cell>
          <cell r="D175" t="str">
            <v>2</v>
          </cell>
          <cell r="E175" t="str">
            <v>CAULIER NICOLAS</v>
          </cell>
          <cell r="F175" t="str">
            <v>M</v>
          </cell>
          <cell r="G175" t="str">
            <v>CYCLO CLUB BERGUES</v>
          </cell>
          <cell r="H175">
            <v>26993</v>
          </cell>
          <cell r="I175" t="str">
            <v>Adulte Masculin 40/49 ans</v>
          </cell>
          <cell r="J175" t="str">
            <v>2020</v>
          </cell>
          <cell r="K175" t="str">
            <v>05994029057</v>
          </cell>
        </row>
        <row r="176">
          <cell r="B176" t="str">
            <v>CAULIER TONY</v>
          </cell>
          <cell r="C176">
            <v>44028</v>
          </cell>
          <cell r="D176" t="str">
            <v>3</v>
          </cell>
          <cell r="E176" t="str">
            <v>CAULIER TONY</v>
          </cell>
          <cell r="F176" t="str">
            <v>M</v>
          </cell>
          <cell r="G176" t="str">
            <v>VELO CLUB ARMENTIERES</v>
          </cell>
          <cell r="H176">
            <v>33589</v>
          </cell>
          <cell r="I176" t="str">
            <v>Adulte Masculin 20/29 ans</v>
          </cell>
          <cell r="J176" t="str">
            <v>2020</v>
          </cell>
          <cell r="K176" t="str">
            <v>05996223674</v>
          </cell>
        </row>
        <row r="177">
          <cell r="B177" t="str">
            <v>CAVALLA GILLES</v>
          </cell>
          <cell r="C177">
            <v>43835</v>
          </cell>
          <cell r="D177" t="str">
            <v>4-A</v>
          </cell>
          <cell r="E177" t="str">
            <v>CAVALLA GILLES</v>
          </cell>
          <cell r="F177" t="str">
            <v>M</v>
          </cell>
          <cell r="G177" t="str">
            <v>CYCLO CLUB ORCHIES</v>
          </cell>
          <cell r="H177">
            <v>21462</v>
          </cell>
          <cell r="I177" t="str">
            <v>Adulte Masculin 60 ans et plus</v>
          </cell>
          <cell r="J177" t="str">
            <v>2020</v>
          </cell>
          <cell r="K177" t="str">
            <v>05999058304</v>
          </cell>
        </row>
        <row r="178">
          <cell r="B178" t="str">
            <v>CAVALLA LAURA GIOVANNA</v>
          </cell>
          <cell r="C178">
            <v>43835</v>
          </cell>
          <cell r="D178" t="str">
            <v>4-A</v>
          </cell>
          <cell r="E178" t="str">
            <v>CAVALLA LAURA GIOVANNA</v>
          </cell>
          <cell r="F178" t="str">
            <v>F</v>
          </cell>
          <cell r="G178" t="str">
            <v>CYCLO CLUB ORCHIES</v>
          </cell>
          <cell r="H178">
            <v>36168</v>
          </cell>
          <cell r="I178" t="str">
            <v>Adulte Féminin 17/29 ans</v>
          </cell>
          <cell r="J178" t="str">
            <v>2020</v>
          </cell>
          <cell r="K178" t="str">
            <v>05999024274</v>
          </cell>
        </row>
        <row r="179">
          <cell r="B179" t="str">
            <v>CAZE LOIC</v>
          </cell>
          <cell r="C179">
            <v>43834</v>
          </cell>
          <cell r="D179" t="str">
            <v>3</v>
          </cell>
          <cell r="E179" t="str">
            <v>CAZE LOIC</v>
          </cell>
          <cell r="F179" t="str">
            <v>M</v>
          </cell>
          <cell r="G179" t="str">
            <v>ASSOCIATION CYCLISTE D'ETROEUNGT</v>
          </cell>
          <cell r="H179">
            <v>34379</v>
          </cell>
          <cell r="I179" t="str">
            <v>Adulte Masculin 20/29 ans</v>
          </cell>
          <cell r="J179" t="str">
            <v>2020</v>
          </cell>
          <cell r="K179" t="str">
            <v>05999093833</v>
          </cell>
        </row>
        <row r="180">
          <cell r="B180" t="str">
            <v>CECCHIN ORFEO</v>
          </cell>
          <cell r="C180">
            <v>43925</v>
          </cell>
          <cell r="D180" t="str">
            <v>2</v>
          </cell>
          <cell r="E180" t="str">
            <v>CECCHIN ORFEO</v>
          </cell>
          <cell r="F180" t="str">
            <v>M</v>
          </cell>
          <cell r="G180" t="str">
            <v>T.C.S.P. 59 - FERRIERE LA GRANDE</v>
          </cell>
          <cell r="H180">
            <v>28723</v>
          </cell>
          <cell r="I180" t="str">
            <v>Adulte Masculin 40/49 ans</v>
          </cell>
          <cell r="J180" t="str">
            <v>2020</v>
          </cell>
          <cell r="K180" t="str">
            <v>05999122422</v>
          </cell>
        </row>
        <row r="181">
          <cell r="B181" t="str">
            <v>CHATELAIN PASCAL</v>
          </cell>
          <cell r="C181">
            <v>43843</v>
          </cell>
          <cell r="D181" t="str">
            <v>3</v>
          </cell>
          <cell r="E181" t="str">
            <v>CHATELAIN PASCAL</v>
          </cell>
          <cell r="F181" t="str">
            <v>M</v>
          </cell>
          <cell r="G181" t="str">
            <v>RESILIENCE CLUB</v>
          </cell>
          <cell r="H181">
            <v>22000</v>
          </cell>
          <cell r="I181" t="str">
            <v>Adulte Masculin 60 ans et plus</v>
          </cell>
          <cell r="J181" t="str">
            <v>2020</v>
          </cell>
          <cell r="K181" t="str">
            <v>05992022176</v>
          </cell>
        </row>
        <row r="182">
          <cell r="B182" t="str">
            <v>CHEVAL EDDY</v>
          </cell>
          <cell r="C182">
            <v>43835</v>
          </cell>
          <cell r="D182" t="str">
            <v>3</v>
          </cell>
          <cell r="E182" t="str">
            <v>CHEVAL EDDY</v>
          </cell>
          <cell r="F182" t="str">
            <v>M</v>
          </cell>
          <cell r="G182" t="str">
            <v>SAULZOIR MONTRECOURT CYCLING CLUB</v>
          </cell>
          <cell r="H182">
            <v>26016</v>
          </cell>
          <cell r="I182" t="str">
            <v>Adulte Masculin 40/49 ans</v>
          </cell>
          <cell r="J182" t="str">
            <v>2020</v>
          </cell>
          <cell r="K182" t="str">
            <v>05957195747</v>
          </cell>
        </row>
        <row r="183">
          <cell r="B183" t="str">
            <v>CHEVANCE KEVIN</v>
          </cell>
          <cell r="C183">
            <v>43867</v>
          </cell>
          <cell r="D183" t="str">
            <v>3</v>
          </cell>
          <cell r="E183" t="str">
            <v>CHEVANCE KEVIN</v>
          </cell>
          <cell r="F183" t="str">
            <v>M</v>
          </cell>
          <cell r="G183" t="str">
            <v>GAZ ELEC CLUB DE DOUAI</v>
          </cell>
          <cell r="H183">
            <v>34307</v>
          </cell>
          <cell r="I183" t="str">
            <v>Adulte Masculin 20/29 ans</v>
          </cell>
          <cell r="J183" t="str">
            <v>2020</v>
          </cell>
          <cell r="K183" t="str">
            <v>05999120691</v>
          </cell>
        </row>
        <row r="184">
          <cell r="B184" t="str">
            <v>CHIMOT ROMAIN</v>
          </cell>
          <cell r="C184">
            <v>43843</v>
          </cell>
          <cell r="D184" t="str">
            <v>4-A</v>
          </cell>
          <cell r="E184" t="str">
            <v>CHIMOT ROMAIN</v>
          </cell>
          <cell r="F184" t="str">
            <v>M</v>
          </cell>
          <cell r="G184" t="str">
            <v>FREE BIKING FAMILY ST AMAND LES EAUX</v>
          </cell>
          <cell r="H184">
            <v>35495</v>
          </cell>
          <cell r="I184" t="str">
            <v>Adulte Masculin 20/29 ans</v>
          </cell>
          <cell r="J184" t="str">
            <v>2020</v>
          </cell>
          <cell r="K184" t="str">
            <v>05999066148</v>
          </cell>
        </row>
        <row r="185">
          <cell r="B185" t="str">
            <v>CHOQUET DAVID</v>
          </cell>
          <cell r="C185">
            <v>43852</v>
          </cell>
          <cell r="D185" t="str">
            <v>2</v>
          </cell>
          <cell r="E185" t="str">
            <v>CHOQUET DAVID</v>
          </cell>
          <cell r="F185" t="str">
            <v>M</v>
          </cell>
          <cell r="G185" t="str">
            <v>UNION SPORTIVE SAINT ANDRE</v>
          </cell>
          <cell r="H185">
            <v>26115</v>
          </cell>
          <cell r="I185" t="str">
            <v>Adulte Masculin 40/49 ans</v>
          </cell>
          <cell r="J185" t="str">
            <v>2020</v>
          </cell>
          <cell r="K185" t="str">
            <v>05996219546</v>
          </cell>
        </row>
        <row r="186">
          <cell r="B186" t="str">
            <v>CHOQUET ISABELLE</v>
          </cell>
          <cell r="C186">
            <v>43843</v>
          </cell>
          <cell r="D186" t="str">
            <v>FE</v>
          </cell>
          <cell r="E186" t="str">
            <v>CHOQUET ISABELLE</v>
          </cell>
          <cell r="F186" t="str">
            <v>F</v>
          </cell>
          <cell r="G186" t="str">
            <v>UNION SPORTIVE SAINT ANDRE</v>
          </cell>
          <cell r="H186">
            <v>26882</v>
          </cell>
          <cell r="I186" t="str">
            <v>Adulte Féminin 40 ans et plus</v>
          </cell>
          <cell r="J186" t="str">
            <v>2020</v>
          </cell>
          <cell r="K186" t="str">
            <v>05996219549</v>
          </cell>
        </row>
        <row r="187">
          <cell r="B187" t="str">
            <v>CHOQUET JULIEN</v>
          </cell>
          <cell r="C187">
            <v>43843</v>
          </cell>
          <cell r="D187" t="str">
            <v>3</v>
          </cell>
          <cell r="E187" t="str">
            <v>CHOQUET JULIEN</v>
          </cell>
          <cell r="F187" t="str">
            <v>M</v>
          </cell>
          <cell r="G187" t="str">
            <v>UNION SPORTIVE SAINT ANDRE</v>
          </cell>
          <cell r="H187">
            <v>35697</v>
          </cell>
          <cell r="I187" t="str">
            <v>Adulte Masculin 20/29 ans</v>
          </cell>
          <cell r="J187" t="str">
            <v>2020</v>
          </cell>
          <cell r="K187" t="str">
            <v>05999113213</v>
          </cell>
        </row>
        <row r="188">
          <cell r="B188" t="str">
            <v>CHOQUET JULIEN</v>
          </cell>
          <cell r="C188">
            <v>43885</v>
          </cell>
          <cell r="D188" t="str">
            <v>3</v>
          </cell>
          <cell r="E188" t="str">
            <v>CHOQUET JULIEN</v>
          </cell>
          <cell r="F188" t="str">
            <v>M</v>
          </cell>
          <cell r="G188" t="str">
            <v>VELO CLUB HORNAING</v>
          </cell>
          <cell r="H188">
            <v>32644</v>
          </cell>
          <cell r="I188" t="str">
            <v>Adulte Masculin 30/39 ans</v>
          </cell>
          <cell r="J188" t="str">
            <v>2020</v>
          </cell>
          <cell r="K188" t="str">
            <v>05999025903</v>
          </cell>
        </row>
        <row r="189">
          <cell r="B189" t="str">
            <v>CHOQUET PIERRE</v>
          </cell>
          <cell r="C189">
            <v>43843</v>
          </cell>
          <cell r="D189" t="str">
            <v>JE</v>
          </cell>
          <cell r="E189" t="str">
            <v>CHOQUET PIERRE</v>
          </cell>
          <cell r="F189" t="str">
            <v>M</v>
          </cell>
          <cell r="G189" t="str">
            <v>UNION SPORTIVE SAINT ANDRE</v>
          </cell>
          <cell r="H189">
            <v>38749</v>
          </cell>
          <cell r="I189" t="str">
            <v>Jeune Masculin 13/14 ans</v>
          </cell>
          <cell r="J189" t="str">
            <v>2020</v>
          </cell>
          <cell r="K189" t="str">
            <v>05999080621</v>
          </cell>
        </row>
        <row r="190">
          <cell r="B190" t="str">
            <v>CHOTEAU PASCAL</v>
          </cell>
          <cell r="C190">
            <v>44027</v>
          </cell>
          <cell r="D190" t="str">
            <v>2</v>
          </cell>
          <cell r="E190" t="str">
            <v>CHOTEAU PASCAL</v>
          </cell>
          <cell r="F190" t="str">
            <v>M</v>
          </cell>
          <cell r="G190" t="str">
            <v>ETOILE CYCLISTE LIEU ST AMAND</v>
          </cell>
          <cell r="H190">
            <v>24510</v>
          </cell>
          <cell r="I190" t="str">
            <v>Adulte Masculin 50/59 ans</v>
          </cell>
          <cell r="J190" t="str">
            <v>2020</v>
          </cell>
          <cell r="K190" t="str">
            <v>05999039247</v>
          </cell>
        </row>
        <row r="191">
          <cell r="B191" t="str">
            <v>CHOUANE YANIS</v>
          </cell>
          <cell r="C191">
            <v>43834</v>
          </cell>
          <cell r="D191" t="str">
            <v>JE</v>
          </cell>
          <cell r="E191" t="str">
            <v>CHOUANE YANIS</v>
          </cell>
          <cell r="F191" t="str">
            <v>M</v>
          </cell>
          <cell r="G191" t="str">
            <v>TEAM B.B.L. HERGNIES</v>
          </cell>
          <cell r="H191">
            <v>40261</v>
          </cell>
          <cell r="I191" t="str">
            <v>Jeune Masculin 9/10 ans</v>
          </cell>
          <cell r="J191" t="str">
            <v>2020</v>
          </cell>
          <cell r="K191" t="str">
            <v>05999111439</v>
          </cell>
        </row>
        <row r="192">
          <cell r="B192" t="str">
            <v>CHOUANE YOURI</v>
          </cell>
          <cell r="C192">
            <v>43834</v>
          </cell>
          <cell r="D192" t="str">
            <v>2</v>
          </cell>
          <cell r="E192" t="str">
            <v>CHOUANE YOURI</v>
          </cell>
          <cell r="F192" t="str">
            <v>M</v>
          </cell>
          <cell r="G192" t="str">
            <v>TEAM B.B.L. HERGNIES</v>
          </cell>
          <cell r="H192">
            <v>35483</v>
          </cell>
          <cell r="I192" t="str">
            <v>Adulte Masculin 20/29 ans</v>
          </cell>
          <cell r="J192" t="str">
            <v>2020</v>
          </cell>
          <cell r="K192" t="str">
            <v>05999016510</v>
          </cell>
        </row>
        <row r="193">
          <cell r="B193" t="str">
            <v>CHTIEJ ARTHUR</v>
          </cell>
          <cell r="C193">
            <v>43887</v>
          </cell>
          <cell r="D193" t="str">
            <v>1</v>
          </cell>
          <cell r="E193" t="str">
            <v>CHTIEJ ARTHUR</v>
          </cell>
          <cell r="F193" t="str">
            <v>M</v>
          </cell>
          <cell r="G193" t="str">
            <v>CERCLE OLYMPIQUE MARCOING</v>
          </cell>
          <cell r="H193">
            <v>35728</v>
          </cell>
          <cell r="I193" t="str">
            <v>Adulte Masculin 20/29 ans</v>
          </cell>
          <cell r="J193" t="str">
            <v>2020</v>
          </cell>
          <cell r="K193" t="str">
            <v>05999030599</v>
          </cell>
        </row>
        <row r="194">
          <cell r="B194" t="str">
            <v>CICHOWSKI DAVID</v>
          </cell>
          <cell r="C194">
            <v>43885</v>
          </cell>
          <cell r="D194" t="str">
            <v>3</v>
          </cell>
          <cell r="E194" t="str">
            <v>CICHOWSKI DAVID</v>
          </cell>
          <cell r="F194" t="str">
            <v>M</v>
          </cell>
          <cell r="G194" t="str">
            <v>VELO CLUB HORNAING</v>
          </cell>
          <cell r="H194">
            <v>27245</v>
          </cell>
          <cell r="I194" t="str">
            <v>Adulte Masculin 40/49 ans</v>
          </cell>
          <cell r="J194" t="str">
            <v>2020</v>
          </cell>
          <cell r="K194" t="str">
            <v>05999096051</v>
          </cell>
        </row>
        <row r="195">
          <cell r="B195" t="str">
            <v>CIEPLIK BERNARD</v>
          </cell>
          <cell r="C195">
            <v>43843</v>
          </cell>
          <cell r="D195" t="str">
            <v>4-B</v>
          </cell>
          <cell r="E195" t="str">
            <v>CIEPLIK BERNARD</v>
          </cell>
          <cell r="F195" t="str">
            <v>M</v>
          </cell>
          <cell r="G195" t="str">
            <v>UNION SPORTIVE SAINT ANDRE</v>
          </cell>
          <cell r="H195">
            <v>18503</v>
          </cell>
          <cell r="I195" t="str">
            <v>Adulte Masculin 60 ans et plus</v>
          </cell>
          <cell r="J195" t="str">
            <v>2020</v>
          </cell>
          <cell r="K195" t="str">
            <v>05957195743</v>
          </cell>
        </row>
        <row r="196">
          <cell r="B196" t="str">
            <v>CINQUINA GUISEPPE</v>
          </cell>
          <cell r="C196">
            <v>43871</v>
          </cell>
          <cell r="D196" t="str">
            <v>2</v>
          </cell>
          <cell r="E196" t="str">
            <v>CINQUINA GUISEPPE</v>
          </cell>
          <cell r="F196" t="str">
            <v>M</v>
          </cell>
          <cell r="G196" t="str">
            <v>ETOILE CYCLISTE LIEU ST AMAND</v>
          </cell>
          <cell r="H196">
            <v>28942</v>
          </cell>
          <cell r="I196" t="str">
            <v>Adulte Masculin 40/49 ans</v>
          </cell>
          <cell r="J196" t="str">
            <v>2020</v>
          </cell>
          <cell r="K196" t="str">
            <v>05999016680</v>
          </cell>
        </row>
        <row r="197">
          <cell r="B197" t="str">
            <v>CLAISSE ANAIS</v>
          </cell>
          <cell r="C197">
            <v>43857</v>
          </cell>
          <cell r="D197" t="str">
            <v>FE</v>
          </cell>
          <cell r="E197" t="str">
            <v>CLAISSE ANAIS</v>
          </cell>
          <cell r="F197" t="str">
            <v>F</v>
          </cell>
          <cell r="G197" t="str">
            <v>UNION SPORTIVE VALENCIENNES MARLY</v>
          </cell>
          <cell r="H197">
            <v>36448</v>
          </cell>
          <cell r="I197" t="str">
            <v>Adulte Féminin 17/29 ans</v>
          </cell>
          <cell r="J197" t="str">
            <v>2020</v>
          </cell>
          <cell r="K197" t="str">
            <v>05999111772</v>
          </cell>
        </row>
        <row r="198">
          <cell r="B198" t="str">
            <v>CLAISSE PHILIPPE</v>
          </cell>
          <cell r="C198">
            <v>43857</v>
          </cell>
          <cell r="D198" t="str">
            <v>2</v>
          </cell>
          <cell r="E198" t="str">
            <v>CLAISSE PHILIPPE</v>
          </cell>
          <cell r="F198" t="str">
            <v>M</v>
          </cell>
          <cell r="G198" t="str">
            <v>UNION SPORTIVE VALENCIENNES MARLY</v>
          </cell>
          <cell r="H198">
            <v>25642</v>
          </cell>
          <cell r="I198" t="str">
            <v>Adulte Masculin 50/59 ans</v>
          </cell>
          <cell r="J198" t="str">
            <v>2020</v>
          </cell>
          <cell r="K198" t="str">
            <v>05999111773</v>
          </cell>
        </row>
        <row r="199">
          <cell r="B199" t="str">
            <v>CLICHET YVES</v>
          </cell>
          <cell r="C199">
            <v>43843</v>
          </cell>
          <cell r="D199" t="str">
            <v>4-A</v>
          </cell>
          <cell r="E199" t="str">
            <v>CLICHET YVES</v>
          </cell>
          <cell r="F199" t="str">
            <v>M</v>
          </cell>
          <cell r="G199" t="str">
            <v>TEAM DECOPUB PROVILLE</v>
          </cell>
          <cell r="H199">
            <v>22014</v>
          </cell>
          <cell r="I199" t="str">
            <v>Adulte Masculin 60 ans et plus</v>
          </cell>
          <cell r="J199" t="str">
            <v>2020</v>
          </cell>
          <cell r="K199" t="str">
            <v>05999084859</v>
          </cell>
        </row>
        <row r="200">
          <cell r="B200" t="str">
            <v>COASNE CLEMENT</v>
          </cell>
          <cell r="C200">
            <v>43834</v>
          </cell>
          <cell r="D200" t="str">
            <v>1</v>
          </cell>
          <cell r="E200" t="str">
            <v>COASNE CLEMENT</v>
          </cell>
          <cell r="F200" t="str">
            <v>M</v>
          </cell>
          <cell r="G200" t="str">
            <v>AS HELLEMMES CYCLISME</v>
          </cell>
          <cell r="H200">
            <v>35149</v>
          </cell>
          <cell r="I200" t="str">
            <v>Adulte Masculin 20/29 ans</v>
          </cell>
          <cell r="J200" t="str">
            <v>2020</v>
          </cell>
          <cell r="K200" t="str">
            <v>05999085266</v>
          </cell>
        </row>
        <row r="201">
          <cell r="B201" t="str">
            <v>COCQUET ETIENNE</v>
          </cell>
          <cell r="C201">
            <v>43886</v>
          </cell>
          <cell r="D201" t="str">
            <v>2</v>
          </cell>
          <cell r="E201" t="str">
            <v>COCQUET ETIENNE</v>
          </cell>
          <cell r="F201" t="str">
            <v>M</v>
          </cell>
          <cell r="G201" t="str">
            <v>EQUIPE CYCLISTE HUMMING RACING VILLERS POL</v>
          </cell>
          <cell r="H201">
            <v>27125</v>
          </cell>
          <cell r="I201" t="str">
            <v>Adulte Masculin 40/49 ans</v>
          </cell>
          <cell r="J201" t="str">
            <v>2020</v>
          </cell>
          <cell r="K201" t="str">
            <v>05999025055</v>
          </cell>
        </row>
        <row r="202">
          <cell r="B202" t="str">
            <v>CODDEVILLE KENNY</v>
          </cell>
          <cell r="C202">
            <v>43857</v>
          </cell>
          <cell r="D202" t="str">
            <v>3</v>
          </cell>
          <cell r="E202" t="str">
            <v>CODDEVILLE KENNY</v>
          </cell>
          <cell r="F202" t="str">
            <v>M</v>
          </cell>
          <cell r="G202" t="str">
            <v>ESPOIR CYCLISTE  WAMBRECHIES MARQUETTE</v>
          </cell>
          <cell r="H202">
            <v>32015</v>
          </cell>
          <cell r="I202" t="str">
            <v>Adulte Masculin 30/39 ans</v>
          </cell>
          <cell r="J202" t="str">
            <v>2020</v>
          </cell>
          <cell r="K202" t="str">
            <v>05999111188</v>
          </cell>
        </row>
        <row r="203">
          <cell r="B203" t="str">
            <v>CODDEVILLE RUDY</v>
          </cell>
          <cell r="C203">
            <v>43844</v>
          </cell>
          <cell r="D203" t="str">
            <v>3</v>
          </cell>
          <cell r="E203" t="str">
            <v>CODDEVILLE RUDY</v>
          </cell>
          <cell r="F203" t="str">
            <v>M</v>
          </cell>
          <cell r="G203" t="str">
            <v>ESPOIR CYCLISTE  WAMBRECHIES MARQUETTE</v>
          </cell>
          <cell r="H203">
            <v>30715</v>
          </cell>
          <cell r="I203" t="str">
            <v>Adulte Masculin 30/39 ans</v>
          </cell>
          <cell r="J203" t="str">
            <v>2020</v>
          </cell>
          <cell r="K203" t="str">
            <v>05999111189</v>
          </cell>
        </row>
        <row r="204">
          <cell r="B204" t="str">
            <v>COLAU WILLIAM</v>
          </cell>
          <cell r="C204">
            <v>43857</v>
          </cell>
          <cell r="D204" t="str">
            <v>3</v>
          </cell>
          <cell r="E204" t="str">
            <v>COLAU WILLIAM</v>
          </cell>
          <cell r="F204" t="str">
            <v>M</v>
          </cell>
          <cell r="G204" t="str">
            <v>UNION SPORTIVE VALENCIENNES MARLY</v>
          </cell>
          <cell r="H204">
            <v>26288</v>
          </cell>
          <cell r="I204" t="str">
            <v>Adulte Masculin 40/49 ans</v>
          </cell>
          <cell r="J204" t="str">
            <v>2020</v>
          </cell>
          <cell r="K204" t="str">
            <v>05999098082</v>
          </cell>
        </row>
        <row r="205">
          <cell r="B205" t="str">
            <v>COLIN DANIEL</v>
          </cell>
          <cell r="C205">
            <v>43867</v>
          </cell>
          <cell r="D205" t="str">
            <v>4-A</v>
          </cell>
          <cell r="E205" t="str">
            <v>COLIN DANIEL</v>
          </cell>
          <cell r="F205" t="str">
            <v>M</v>
          </cell>
          <cell r="G205" t="str">
            <v>VELO CLUB AMANDINOIS</v>
          </cell>
          <cell r="H205">
            <v>20945</v>
          </cell>
          <cell r="I205" t="str">
            <v>Adulte Masculin 60 ans et plus</v>
          </cell>
          <cell r="J205" t="str">
            <v>2020</v>
          </cell>
          <cell r="K205" t="str">
            <v>05999105714</v>
          </cell>
        </row>
        <row r="206">
          <cell r="B206" t="str">
            <v>COLINET DIDIER</v>
          </cell>
          <cell r="C206">
            <v>43857</v>
          </cell>
          <cell r="D206" t="str">
            <v>3</v>
          </cell>
          <cell r="E206" t="str">
            <v>COLINET DIDIER</v>
          </cell>
          <cell r="F206" t="str">
            <v>M</v>
          </cell>
          <cell r="G206" t="str">
            <v>CLUB DES SUPPORTERS CYCLISTES FERRIEROIS</v>
          </cell>
          <cell r="H206">
            <v>24626</v>
          </cell>
          <cell r="I206" t="str">
            <v>Adulte Masculin 50/59 ans</v>
          </cell>
          <cell r="J206" t="str">
            <v>2020</v>
          </cell>
          <cell r="K206" t="str">
            <v>05994058306</v>
          </cell>
        </row>
        <row r="207">
          <cell r="B207" t="str">
            <v>COLLET LEO</v>
          </cell>
          <cell r="C207">
            <v>43899</v>
          </cell>
          <cell r="D207" t="str">
            <v>1</v>
          </cell>
          <cell r="E207" t="str">
            <v>COLLET LEO</v>
          </cell>
          <cell r="F207" t="str">
            <v>M</v>
          </cell>
          <cell r="G207" t="str">
            <v>ENTENTE SPORTIVE ENFANTS DE GAYANT (ESEG) DOUAI</v>
          </cell>
          <cell r="H207">
            <v>37129</v>
          </cell>
          <cell r="I207" t="str">
            <v>Adulte Masculin 17/19 ans</v>
          </cell>
          <cell r="J207" t="str">
            <v>2020</v>
          </cell>
          <cell r="K207" t="str">
            <v>05999069525</v>
          </cell>
        </row>
        <row r="208">
          <cell r="B208" t="str">
            <v>COLMANT VINCENT</v>
          </cell>
          <cell r="C208">
            <v>43843</v>
          </cell>
          <cell r="D208" t="str">
            <v>2</v>
          </cell>
          <cell r="E208" t="str">
            <v>COLMANT VINCENT</v>
          </cell>
          <cell r="F208" t="str">
            <v>M</v>
          </cell>
          <cell r="G208" t="str">
            <v>ETOILE CYCLISTE FEIGNIES</v>
          </cell>
          <cell r="H208">
            <v>33180</v>
          </cell>
          <cell r="I208" t="str">
            <v>Adulte Masculin 30/39 ans</v>
          </cell>
          <cell r="J208" t="str">
            <v>2020</v>
          </cell>
          <cell r="K208" t="str">
            <v>05996217370</v>
          </cell>
        </row>
        <row r="209">
          <cell r="B209" t="str">
            <v>CONAN LOIC</v>
          </cell>
          <cell r="C209">
            <v>43843</v>
          </cell>
          <cell r="D209" t="str">
            <v>3</v>
          </cell>
          <cell r="E209" t="str">
            <v>CONAN LOIC</v>
          </cell>
          <cell r="F209" t="str">
            <v>M</v>
          </cell>
          <cell r="G209" t="str">
            <v>UNION SPORTIVE SAINT ANDRE</v>
          </cell>
          <cell r="H209">
            <v>24999</v>
          </cell>
          <cell r="I209" t="str">
            <v>Adulte Masculin 50/59 ans</v>
          </cell>
          <cell r="J209" t="str">
            <v>2020</v>
          </cell>
          <cell r="K209" t="str">
            <v>05996227400</v>
          </cell>
        </row>
        <row r="210">
          <cell r="B210" t="str">
            <v>CONSTANT HERVE</v>
          </cell>
          <cell r="C210">
            <v>43925</v>
          </cell>
          <cell r="D210" t="str">
            <v>1</v>
          </cell>
          <cell r="E210" t="str">
            <v>CONSTANT HERVE</v>
          </cell>
          <cell r="F210" t="str">
            <v>M</v>
          </cell>
          <cell r="G210" t="str">
            <v>SAULZOIR MONTRECOURT CYCLING CLUB</v>
          </cell>
          <cell r="H210">
            <v>23321</v>
          </cell>
          <cell r="I210" t="str">
            <v>Adulte Masculin 50/59 ans</v>
          </cell>
          <cell r="J210" t="str">
            <v>2020</v>
          </cell>
          <cell r="K210" t="str">
            <v>05999122579</v>
          </cell>
        </row>
        <row r="211">
          <cell r="B211" t="str">
            <v>CONTESSE FREDERIC</v>
          </cell>
          <cell r="C211">
            <v>43849</v>
          </cell>
          <cell r="D211" t="str">
            <v>3</v>
          </cell>
          <cell r="E211" t="str">
            <v>CONTESSE FREDERIC</v>
          </cell>
          <cell r="F211" t="str">
            <v>M</v>
          </cell>
          <cell r="G211" t="str">
            <v>UNION VELOCIPEDIQUE FOURMISIENNE</v>
          </cell>
          <cell r="H211">
            <v>25811</v>
          </cell>
          <cell r="I211" t="str">
            <v>Adulte Masculin 50/59 ans</v>
          </cell>
          <cell r="J211" t="str">
            <v>2020</v>
          </cell>
          <cell r="K211" t="str">
            <v>05999068416</v>
          </cell>
        </row>
        <row r="212">
          <cell r="B212" t="str">
            <v>CONTESSE STEPHANE</v>
          </cell>
          <cell r="C212">
            <v>43879</v>
          </cell>
          <cell r="D212" t="str">
            <v>3</v>
          </cell>
          <cell r="E212" t="str">
            <v>CONTESSE STEPHANE</v>
          </cell>
          <cell r="F212" t="str">
            <v>M</v>
          </cell>
          <cell r="G212" t="str">
            <v>U.C. CAPELLOISE FOURMIES</v>
          </cell>
          <cell r="H212">
            <v>26674</v>
          </cell>
          <cell r="I212" t="str">
            <v>Adulte Masculin 40/49 ans</v>
          </cell>
          <cell r="J212" t="str">
            <v>2020</v>
          </cell>
          <cell r="K212" t="str">
            <v>05999076034</v>
          </cell>
        </row>
        <row r="213">
          <cell r="B213" t="str">
            <v>CONTESSE THIBAUD</v>
          </cell>
          <cell r="C213">
            <v>43865</v>
          </cell>
          <cell r="D213" t="str">
            <v>3</v>
          </cell>
          <cell r="E213" t="str">
            <v>CONTESSE THIBAUD</v>
          </cell>
          <cell r="F213" t="str">
            <v>M</v>
          </cell>
          <cell r="G213" t="str">
            <v>UNION SPORTIVE VALENCIENNES MARLY</v>
          </cell>
          <cell r="H213">
            <v>36602</v>
          </cell>
          <cell r="I213" t="str">
            <v>Adulte Masculin 20/29 ans</v>
          </cell>
          <cell r="J213" t="str">
            <v>2020</v>
          </cell>
          <cell r="K213" t="str">
            <v>05999111760</v>
          </cell>
        </row>
        <row r="214">
          <cell r="B214" t="str">
            <v>COPPENS PETER</v>
          </cell>
          <cell r="C214">
            <v>43899</v>
          </cell>
          <cell r="D214" t="str">
            <v>2</v>
          </cell>
          <cell r="E214" t="str">
            <v>COPPENS PETER</v>
          </cell>
          <cell r="F214" t="str">
            <v>M</v>
          </cell>
          <cell r="G214" t="str">
            <v>SAULZOIR MONTRECOURT CYCLING CLUB</v>
          </cell>
          <cell r="H214">
            <v>21833</v>
          </cell>
          <cell r="I214" t="str">
            <v>Adulte Masculin 60 ans et plus</v>
          </cell>
          <cell r="J214" t="str">
            <v>2020</v>
          </cell>
          <cell r="K214" t="str">
            <v>05999122582</v>
          </cell>
        </row>
        <row r="215">
          <cell r="B215" t="str">
            <v>COPPIN JUSTIN</v>
          </cell>
          <cell r="C215">
            <v>43925</v>
          </cell>
          <cell r="D215" t="str">
            <v>3</v>
          </cell>
          <cell r="E215" t="str">
            <v>COPPIN JUSTIN</v>
          </cell>
          <cell r="F215" t="str">
            <v>M</v>
          </cell>
          <cell r="G215" t="str">
            <v>UNION SPORTIVE VALENCIENNES MARLY</v>
          </cell>
          <cell r="H215">
            <v>36497</v>
          </cell>
          <cell r="I215" t="str">
            <v>Adulte Masculin 20/29 ans</v>
          </cell>
          <cell r="J215" t="str">
            <v>2020</v>
          </cell>
          <cell r="K215" t="str">
            <v>05999122424</v>
          </cell>
        </row>
        <row r="216">
          <cell r="B216" t="str">
            <v>COQUENET LEO</v>
          </cell>
          <cell r="C216">
            <v>43843</v>
          </cell>
          <cell r="D216" t="str">
            <v>JE</v>
          </cell>
          <cell r="E216" t="str">
            <v>COQUENET LEO</v>
          </cell>
          <cell r="F216" t="str">
            <v>M</v>
          </cell>
          <cell r="G216" t="str">
            <v>CLUB CYCLISTE LOUVROIL (C.C.L.)</v>
          </cell>
          <cell r="H216">
            <v>39489</v>
          </cell>
          <cell r="I216" t="str">
            <v>Jeune Masculin 11/12 ans</v>
          </cell>
          <cell r="J216" t="str">
            <v>2020</v>
          </cell>
          <cell r="K216" t="str">
            <v>05999085852</v>
          </cell>
        </row>
        <row r="217">
          <cell r="B217" t="str">
            <v>CORDIER CYRIL</v>
          </cell>
          <cell r="C217">
            <v>43848</v>
          </cell>
          <cell r="D217" t="str">
            <v>4-A</v>
          </cell>
          <cell r="E217" t="str">
            <v>CORDIER CYRIL</v>
          </cell>
          <cell r="F217" t="str">
            <v>M</v>
          </cell>
          <cell r="G217" t="str">
            <v>TEAM B.B.L. HERGNIES</v>
          </cell>
          <cell r="H217">
            <v>28779</v>
          </cell>
          <cell r="I217" t="str">
            <v>Adulte Masculin 40/49 ans</v>
          </cell>
          <cell r="J217" t="str">
            <v>2020</v>
          </cell>
          <cell r="K217" t="str">
            <v>05999031105</v>
          </cell>
        </row>
        <row r="218">
          <cell r="B218" t="str">
            <v>CORETTE DOMINIQUE</v>
          </cell>
          <cell r="C218">
            <v>43843</v>
          </cell>
          <cell r="D218" t="str">
            <v>3</v>
          </cell>
          <cell r="E218" t="str">
            <v>CORETTE DOMINIQUE</v>
          </cell>
          <cell r="F218" t="str">
            <v>M</v>
          </cell>
          <cell r="G218" t="str">
            <v>UNION SPORTIVE SAINT ANDRE</v>
          </cell>
          <cell r="H218">
            <v>26113</v>
          </cell>
          <cell r="I218" t="str">
            <v>Adulte Masculin 40/49 ans</v>
          </cell>
          <cell r="J218" t="str">
            <v>2020</v>
          </cell>
          <cell r="K218" t="str">
            <v>05999069521</v>
          </cell>
        </row>
        <row r="219">
          <cell r="B219" t="str">
            <v>CORMAN SEBASTIEN</v>
          </cell>
          <cell r="C219">
            <v>43884</v>
          </cell>
          <cell r="D219" t="str">
            <v>3</v>
          </cell>
          <cell r="E219" t="str">
            <v>CORMAN SEBASTIEN</v>
          </cell>
          <cell r="F219" t="str">
            <v>M</v>
          </cell>
          <cell r="G219" t="str">
            <v>CAMPHIN EN CAREMBAULT CYCLING TEAM</v>
          </cell>
          <cell r="H219">
            <v>30969</v>
          </cell>
          <cell r="I219" t="str">
            <v>Adulte Masculin 30/39 ans</v>
          </cell>
          <cell r="J219" t="str">
            <v>2020</v>
          </cell>
          <cell r="K219" t="str">
            <v>05999025679</v>
          </cell>
        </row>
        <row r="220">
          <cell r="B220" t="str">
            <v>CORNELIE YANN</v>
          </cell>
          <cell r="C220">
            <v>43843</v>
          </cell>
          <cell r="D220" t="str">
            <v>2</v>
          </cell>
          <cell r="E220" t="str">
            <v>CORNELIE YANN</v>
          </cell>
          <cell r="F220" t="str">
            <v>M</v>
          </cell>
          <cell r="G220" t="str">
            <v>UNION SPORTIVE SAINT ANDRE</v>
          </cell>
          <cell r="H220">
            <v>29302</v>
          </cell>
          <cell r="I220" t="str">
            <v>Adulte Masculin 40/49 ans</v>
          </cell>
          <cell r="J220" t="str">
            <v>2020</v>
          </cell>
          <cell r="K220" t="str">
            <v>05999018288</v>
          </cell>
        </row>
        <row r="221">
          <cell r="B221" t="str">
            <v>CORNELIS DAVE</v>
          </cell>
          <cell r="C221">
            <v>43849</v>
          </cell>
          <cell r="D221" t="str">
            <v>3</v>
          </cell>
          <cell r="E221" t="str">
            <v>CORNELIS DAVE</v>
          </cell>
          <cell r="F221" t="str">
            <v>M</v>
          </cell>
          <cell r="G221" t="str">
            <v>UNION VELOCIPEDIQUE FOURMISIENNE</v>
          </cell>
          <cell r="H221">
            <v>27518</v>
          </cell>
          <cell r="I221" t="str">
            <v>Adulte Masculin 40/49 ans</v>
          </cell>
          <cell r="J221" t="str">
            <v>2020</v>
          </cell>
          <cell r="K221" t="str">
            <v>05999098040</v>
          </cell>
        </row>
        <row r="222">
          <cell r="B222" t="str">
            <v>CORNELIS JEANNINE</v>
          </cell>
          <cell r="C222">
            <v>43879</v>
          </cell>
          <cell r="D222" t="str">
            <v>FE</v>
          </cell>
          <cell r="E222" t="str">
            <v>CORNELIS JEANNINE</v>
          </cell>
          <cell r="F222" t="str">
            <v>F</v>
          </cell>
          <cell r="G222" t="str">
            <v>U.C. CAPELLOISE FOURMIES</v>
          </cell>
          <cell r="H222">
            <v>19532</v>
          </cell>
          <cell r="I222" t="str">
            <v>Adulte Féminin 40 ans et plus</v>
          </cell>
          <cell r="J222" t="str">
            <v>2020</v>
          </cell>
          <cell r="K222" t="str">
            <v>05999018290</v>
          </cell>
        </row>
        <row r="223">
          <cell r="B223" t="str">
            <v>CORNELIS MICHEL</v>
          </cell>
          <cell r="C223">
            <v>44027</v>
          </cell>
          <cell r="D223" t="str">
            <v>4-B</v>
          </cell>
          <cell r="E223" t="str">
            <v>CORNELIS MICHEL</v>
          </cell>
          <cell r="F223" t="str">
            <v>M</v>
          </cell>
          <cell r="G223" t="str">
            <v>U.C. CAPELLOISE FOURMIES</v>
          </cell>
          <cell r="H223">
            <v>19344</v>
          </cell>
          <cell r="I223" t="str">
            <v>Adulte Masculin 60 ans et plus</v>
          </cell>
          <cell r="J223" t="str">
            <v>2020</v>
          </cell>
          <cell r="K223" t="str">
            <v>05999015539</v>
          </cell>
        </row>
        <row r="224">
          <cell r="B224" t="str">
            <v>CORNETTE STEPHANE</v>
          </cell>
          <cell r="C224">
            <v>43870</v>
          </cell>
          <cell r="D224" t="str">
            <v>1</v>
          </cell>
          <cell r="E224" t="str">
            <v>CORNETTE STEPHANE</v>
          </cell>
          <cell r="F224" t="str">
            <v>M</v>
          </cell>
          <cell r="G224" t="str">
            <v>TEAM BIKE PRESEAU</v>
          </cell>
          <cell r="H224">
            <v>31061</v>
          </cell>
          <cell r="I224" t="str">
            <v>Adulte Masculin 30/39 ans</v>
          </cell>
          <cell r="J224" t="str">
            <v>2020</v>
          </cell>
          <cell r="K224" t="str">
            <v>05999028487</v>
          </cell>
        </row>
        <row r="225">
          <cell r="B225" t="str">
            <v>CORNIL ERIC</v>
          </cell>
          <cell r="C225">
            <v>43843</v>
          </cell>
          <cell r="D225" t="str">
            <v>3</v>
          </cell>
          <cell r="E225" t="str">
            <v>CORNIL ERIC</v>
          </cell>
          <cell r="F225" t="str">
            <v>M</v>
          </cell>
          <cell r="G225" t="str">
            <v>VELO CLUB ARMENTIERES</v>
          </cell>
          <cell r="H225">
            <v>26188</v>
          </cell>
          <cell r="I225" t="str">
            <v>Adulte Masculin 40/49 ans</v>
          </cell>
          <cell r="J225" t="str">
            <v>2020</v>
          </cell>
          <cell r="K225" t="str">
            <v>05953099025</v>
          </cell>
        </row>
        <row r="226">
          <cell r="B226" t="str">
            <v>CORNU CHARLES</v>
          </cell>
          <cell r="C226">
            <v>43843</v>
          </cell>
          <cell r="D226" t="str">
            <v>1</v>
          </cell>
          <cell r="E226" t="str">
            <v>CORNU CHARLES</v>
          </cell>
          <cell r="F226" t="str">
            <v>M</v>
          </cell>
          <cell r="G226" t="str">
            <v>CLUB CYCLISTE LOUVROIL (C.C.L.)</v>
          </cell>
          <cell r="H226">
            <v>31869</v>
          </cell>
          <cell r="I226" t="str">
            <v>Adulte Masculin 30/39 ans</v>
          </cell>
          <cell r="J226" t="str">
            <v>2020</v>
          </cell>
          <cell r="K226" t="str">
            <v>05999029141</v>
          </cell>
        </row>
        <row r="227">
          <cell r="B227" t="str">
            <v>CORNUT CAMILLE</v>
          </cell>
          <cell r="C227">
            <v>43924</v>
          </cell>
          <cell r="D227" t="str">
            <v>3</v>
          </cell>
          <cell r="E227" t="str">
            <v>CORNUT CAMILLE</v>
          </cell>
          <cell r="F227" t="str">
            <v>M</v>
          </cell>
          <cell r="G227" t="str">
            <v>TEAM CYCLING GOUZEAUCOURT</v>
          </cell>
          <cell r="H227">
            <v>31554</v>
          </cell>
          <cell r="I227" t="str">
            <v>Adulte Masculin 30/39 ans</v>
          </cell>
          <cell r="J227" t="str">
            <v>2020</v>
          </cell>
          <cell r="K227" t="str">
            <v>05999073897</v>
          </cell>
        </row>
        <row r="228">
          <cell r="B228" t="str">
            <v>CORTEVILLE VIOLAINE</v>
          </cell>
          <cell r="C228">
            <v>43857</v>
          </cell>
          <cell r="D228" t="str">
            <v>FE</v>
          </cell>
          <cell r="E228" t="str">
            <v>CORTEVILLE VIOLAINE</v>
          </cell>
          <cell r="F228" t="str">
            <v>F</v>
          </cell>
          <cell r="G228" t="str">
            <v>UNION SPORTIVE VALENCIENNES MARLY</v>
          </cell>
          <cell r="H228">
            <v>36348</v>
          </cell>
          <cell r="I228" t="str">
            <v>Adulte Féminin 17/29 ans</v>
          </cell>
          <cell r="J228" t="str">
            <v>2020</v>
          </cell>
          <cell r="K228" t="str">
            <v>05999097886</v>
          </cell>
        </row>
        <row r="229">
          <cell r="B229" t="str">
            <v>COUILLEZ AURELIEN</v>
          </cell>
          <cell r="C229">
            <v>43852</v>
          </cell>
          <cell r="D229" t="str">
            <v>3</v>
          </cell>
          <cell r="E229" t="str">
            <v>COUILLEZ AURELIEN</v>
          </cell>
          <cell r="F229" t="str">
            <v>M</v>
          </cell>
          <cell r="G229" t="str">
            <v>UNION SPORTIVE SAINT ANDRE</v>
          </cell>
          <cell r="H229">
            <v>30921</v>
          </cell>
          <cell r="I229" t="str">
            <v>Adulte Masculin 30/39 ans</v>
          </cell>
          <cell r="J229" t="str">
            <v>2020</v>
          </cell>
          <cell r="K229" t="str">
            <v>05999111975</v>
          </cell>
        </row>
        <row r="230">
          <cell r="B230" t="str">
            <v>COURNILLOUX PAUL</v>
          </cell>
          <cell r="C230">
            <v>43885</v>
          </cell>
          <cell r="D230" t="str">
            <v>1</v>
          </cell>
          <cell r="E230" t="str">
            <v>COURNILLOUX PAUL</v>
          </cell>
          <cell r="F230" t="str">
            <v>M</v>
          </cell>
          <cell r="G230" t="str">
            <v>VTT SAINT AMAND LES EAUX</v>
          </cell>
          <cell r="H230">
            <v>36775</v>
          </cell>
          <cell r="I230" t="str">
            <v>Adulte Masculin 20/29 ans</v>
          </cell>
          <cell r="J230" t="str">
            <v>2020</v>
          </cell>
          <cell r="K230" t="str">
            <v>05999086373</v>
          </cell>
        </row>
        <row r="231">
          <cell r="B231" t="str">
            <v>CREPEL ALAIN</v>
          </cell>
          <cell r="C231">
            <v>43857</v>
          </cell>
          <cell r="D231" t="str">
            <v>4-B</v>
          </cell>
          <cell r="E231" t="str">
            <v>CREPEL ALAIN</v>
          </cell>
          <cell r="F231" t="str">
            <v>M</v>
          </cell>
          <cell r="G231" t="str">
            <v>UNION SPORTIVE VALENCIENNES MARLY</v>
          </cell>
          <cell r="H231">
            <v>18212</v>
          </cell>
          <cell r="I231" t="str">
            <v>Adulte Masculin 60 ans et plus</v>
          </cell>
          <cell r="J231" t="str">
            <v>2020</v>
          </cell>
          <cell r="K231" t="str">
            <v>05994058137</v>
          </cell>
        </row>
        <row r="232">
          <cell r="B232" t="str">
            <v>CREPEL FLORIAN</v>
          </cell>
          <cell r="C232">
            <v>43857</v>
          </cell>
          <cell r="D232" t="str">
            <v>2</v>
          </cell>
          <cell r="E232" t="str">
            <v>CREPEL FLORIAN</v>
          </cell>
          <cell r="F232" t="str">
            <v>M</v>
          </cell>
          <cell r="G232" t="str">
            <v>UNION SPORTIVE VALENCIENNES MARLY</v>
          </cell>
          <cell r="H232">
            <v>36063</v>
          </cell>
          <cell r="I232" t="str">
            <v>Adulte Masculin 20/29 ans</v>
          </cell>
          <cell r="J232" t="str">
            <v>2020</v>
          </cell>
          <cell r="K232" t="str">
            <v>05994059598</v>
          </cell>
        </row>
        <row r="233">
          <cell r="B233" t="str">
            <v>CREPIEUX ARNAUD</v>
          </cell>
          <cell r="C233">
            <v>43886</v>
          </cell>
          <cell r="D233" t="str">
            <v>3</v>
          </cell>
          <cell r="E233" t="str">
            <v>CREPIEUX ARNAUD</v>
          </cell>
          <cell r="F233" t="str">
            <v>M</v>
          </cell>
          <cell r="G233" t="str">
            <v>VELO CLUB HORNAING</v>
          </cell>
          <cell r="H233">
            <v>27167</v>
          </cell>
          <cell r="I233" t="str">
            <v>Adulte Masculin 40/49 ans</v>
          </cell>
          <cell r="J233" t="str">
            <v>2020</v>
          </cell>
          <cell r="K233" t="str">
            <v>05999113219</v>
          </cell>
        </row>
        <row r="234">
          <cell r="B234" t="str">
            <v>CROMMELINCK CORENTIN</v>
          </cell>
          <cell r="C234">
            <v>43886</v>
          </cell>
          <cell r="D234" t="str">
            <v>3</v>
          </cell>
          <cell r="E234" t="str">
            <v>CROMMELINCK CORENTIN</v>
          </cell>
          <cell r="F234" t="str">
            <v>M</v>
          </cell>
          <cell r="G234" t="str">
            <v>CYCLOS RANDONNEURS LA BASSEE</v>
          </cell>
          <cell r="H234">
            <v>34473</v>
          </cell>
          <cell r="I234" t="str">
            <v>Adulte Masculin 20/29 ans</v>
          </cell>
          <cell r="J234" t="str">
            <v>2020</v>
          </cell>
          <cell r="K234" t="str">
            <v>05994029152</v>
          </cell>
        </row>
        <row r="235">
          <cell r="B235" t="str">
            <v>CROMMELINCK GAËTAN</v>
          </cell>
          <cell r="C235">
            <v>43840</v>
          </cell>
          <cell r="D235" t="str">
            <v>JE</v>
          </cell>
          <cell r="E235" t="str">
            <v>CROMMELINCK GAËTAN</v>
          </cell>
          <cell r="F235" t="str">
            <v>M</v>
          </cell>
          <cell r="G235" t="str">
            <v>CYCLOS RANDONNEURS LA BASSEE</v>
          </cell>
          <cell r="H235">
            <v>33392</v>
          </cell>
          <cell r="I235" t="str">
            <v>Adulte Masculin 20/29 ans</v>
          </cell>
          <cell r="J235" t="str">
            <v>2020</v>
          </cell>
          <cell r="K235" t="str">
            <v>05994038133</v>
          </cell>
        </row>
        <row r="236">
          <cell r="B236" t="str">
            <v>CROMMELINCK PATRICK</v>
          </cell>
          <cell r="C236">
            <v>43840</v>
          </cell>
          <cell r="D236" t="str">
            <v>3</v>
          </cell>
          <cell r="E236" t="str">
            <v>CROMMELINCK PATRICK</v>
          </cell>
          <cell r="F236" t="str">
            <v>M</v>
          </cell>
          <cell r="G236" t="str">
            <v>CYCLOS RANDONNEURS LA BASSEE</v>
          </cell>
          <cell r="H236">
            <v>23789</v>
          </cell>
          <cell r="I236" t="str">
            <v>Adulte Masculin 50/59 ans</v>
          </cell>
          <cell r="J236" t="str">
            <v>2020</v>
          </cell>
          <cell r="K236" t="str">
            <v>05999012230</v>
          </cell>
        </row>
        <row r="237">
          <cell r="B237" t="str">
            <v>CUVELIER LAURENT</v>
          </cell>
          <cell r="C237">
            <v>43857</v>
          </cell>
          <cell r="D237" t="str">
            <v>3</v>
          </cell>
          <cell r="E237" t="str">
            <v>CUVELIER LAURENT</v>
          </cell>
          <cell r="F237" t="str">
            <v>M</v>
          </cell>
          <cell r="G237" t="str">
            <v>CLUB DES SUPPORTERS CYCLISTES FERRIEROIS</v>
          </cell>
          <cell r="H237">
            <v>22133</v>
          </cell>
          <cell r="I237" t="str">
            <v>Adulte Masculin 60 ans et plus</v>
          </cell>
          <cell r="J237" t="str">
            <v>2020</v>
          </cell>
          <cell r="K237" t="str">
            <v>05999027269</v>
          </cell>
        </row>
        <row r="238">
          <cell r="B238" t="str">
            <v>CUVELIER PHILIPPE</v>
          </cell>
          <cell r="C238">
            <v>43835</v>
          </cell>
          <cell r="D238" t="str">
            <v>3</v>
          </cell>
          <cell r="E238" t="str">
            <v>CUVELIER PHILIPPE</v>
          </cell>
          <cell r="F238" t="str">
            <v>M</v>
          </cell>
          <cell r="G238" t="str">
            <v>SAULZOIR MONTRECOURT CYCLING CLUB</v>
          </cell>
          <cell r="H238">
            <v>24214</v>
          </cell>
          <cell r="I238" t="str">
            <v>Adulte Masculin 50/59 ans</v>
          </cell>
          <cell r="J238" t="str">
            <v>2020</v>
          </cell>
          <cell r="K238" t="str">
            <v>05994047224</v>
          </cell>
        </row>
        <row r="239">
          <cell r="B239" t="str">
            <v>CUVELIER SEBASTIEN</v>
          </cell>
          <cell r="C239">
            <v>43857</v>
          </cell>
          <cell r="D239" t="str">
            <v>1</v>
          </cell>
          <cell r="E239" t="str">
            <v>CUVELIER SEBASTIEN</v>
          </cell>
          <cell r="F239" t="str">
            <v>M</v>
          </cell>
          <cell r="G239" t="str">
            <v>CLUB DES SUPPORTERS CYCLISTES FERRIEROIS</v>
          </cell>
          <cell r="H239">
            <v>28455</v>
          </cell>
          <cell r="I239" t="str">
            <v>Adulte Masculin 40/49 ans</v>
          </cell>
          <cell r="J239" t="str">
            <v>2020</v>
          </cell>
          <cell r="K239" t="str">
            <v>05999027270</v>
          </cell>
        </row>
        <row r="240">
          <cell r="B240" t="str">
            <v>CYHANYK MICHEL</v>
          </cell>
          <cell r="C240">
            <v>43835</v>
          </cell>
          <cell r="D240" t="str">
            <v>4-B</v>
          </cell>
          <cell r="E240" t="str">
            <v>CYHANYK MICHEL</v>
          </cell>
          <cell r="F240" t="str">
            <v>M</v>
          </cell>
          <cell r="G240" t="str">
            <v>SAULZOIR MONTRECOURT CYCLING CLUB</v>
          </cell>
          <cell r="H240">
            <v>18337</v>
          </cell>
          <cell r="I240" t="str">
            <v>Adulte Masculin 60 ans et plus</v>
          </cell>
          <cell r="J240" t="str">
            <v>2020</v>
          </cell>
          <cell r="K240" t="str">
            <v>05999066570</v>
          </cell>
        </row>
        <row r="241">
          <cell r="B241" t="str">
            <v>D HEILLY DAMIEN</v>
          </cell>
          <cell r="C241">
            <v>43843</v>
          </cell>
          <cell r="D241" t="str">
            <v>3</v>
          </cell>
          <cell r="E241" t="str">
            <v>D HEILLY DAMIEN</v>
          </cell>
          <cell r="F241" t="str">
            <v>M</v>
          </cell>
          <cell r="G241" t="str">
            <v>UNION SPORTIVE SAINT ANDRE</v>
          </cell>
          <cell r="H241">
            <v>27763</v>
          </cell>
          <cell r="I241" t="str">
            <v>Adulte Masculin 40/49 ans</v>
          </cell>
          <cell r="J241" t="str">
            <v>2020</v>
          </cell>
          <cell r="K241" t="str">
            <v>05999025992</v>
          </cell>
        </row>
        <row r="242">
          <cell r="B242" t="str">
            <v>D HEILLY ENZO</v>
          </cell>
          <cell r="C242">
            <v>43843</v>
          </cell>
          <cell r="D242" t="str">
            <v>JE</v>
          </cell>
          <cell r="E242" t="str">
            <v>D HEILLY ENZO</v>
          </cell>
          <cell r="F242" t="str">
            <v>M</v>
          </cell>
          <cell r="G242" t="str">
            <v>UNION SPORTIVE SAINT ANDRE</v>
          </cell>
          <cell r="H242">
            <v>39452</v>
          </cell>
          <cell r="I242" t="str">
            <v>Jeune Masculin 11/12 ans</v>
          </cell>
          <cell r="J242" t="str">
            <v>2020</v>
          </cell>
          <cell r="K242" t="str">
            <v>05999025990</v>
          </cell>
        </row>
        <row r="243">
          <cell r="B243" t="str">
            <v>D'HEILLY AXEL</v>
          </cell>
          <cell r="C243">
            <v>43843</v>
          </cell>
          <cell r="D243" t="str">
            <v>JE</v>
          </cell>
          <cell r="E243" t="str">
            <v>D'HEILLY AXEL</v>
          </cell>
          <cell r="F243" t="str">
            <v>M</v>
          </cell>
          <cell r="G243" t="str">
            <v>UNION SPORTIVE SAINT ANDRE</v>
          </cell>
          <cell r="H243">
            <v>40740</v>
          </cell>
          <cell r="I243" t="str">
            <v>Jeune Masculin 9/10 ans</v>
          </cell>
          <cell r="J243" t="str">
            <v>2020</v>
          </cell>
          <cell r="K243" t="str">
            <v>05999084839</v>
          </cell>
        </row>
        <row r="244">
          <cell r="B244" t="str">
            <v>DA FONSECA GUERRA JOHANN</v>
          </cell>
          <cell r="C244">
            <v>43834</v>
          </cell>
          <cell r="D244" t="str">
            <v>3</v>
          </cell>
          <cell r="E244" t="str">
            <v>DA FONSECA GUERRA JOHANN</v>
          </cell>
          <cell r="F244" t="str">
            <v>M</v>
          </cell>
          <cell r="G244" t="str">
            <v>RESILIENCE CLUB</v>
          </cell>
          <cell r="H244">
            <v>35452</v>
          </cell>
          <cell r="I244" t="str">
            <v>Adulte Masculin 20/29 ans</v>
          </cell>
          <cell r="J244" t="str">
            <v>2020</v>
          </cell>
          <cell r="K244" t="str">
            <v>05999111248</v>
          </cell>
        </row>
        <row r="245">
          <cell r="B245" t="str">
            <v>DABLEMENT ADRIEN</v>
          </cell>
          <cell r="C245">
            <v>43835</v>
          </cell>
          <cell r="D245" t="str">
            <v>4-A</v>
          </cell>
          <cell r="E245" t="str">
            <v>DABLEMENT ADRIEN</v>
          </cell>
          <cell r="F245" t="str">
            <v>M</v>
          </cell>
          <cell r="G245" t="str">
            <v>CYCLO CLUB ORCHIES</v>
          </cell>
          <cell r="H245">
            <v>29801</v>
          </cell>
          <cell r="I245" t="str">
            <v>Adulte Masculin 30/39 ans</v>
          </cell>
          <cell r="J245" t="str">
            <v>2020</v>
          </cell>
          <cell r="K245" t="str">
            <v>05999068479</v>
          </cell>
        </row>
        <row r="246">
          <cell r="B246" t="str">
            <v>DAGNELET THOMAS</v>
          </cell>
          <cell r="C246">
            <v>43844</v>
          </cell>
          <cell r="D246" t="str">
            <v>3</v>
          </cell>
          <cell r="E246" t="str">
            <v>DAGNELET THOMAS</v>
          </cell>
          <cell r="F246" t="str">
            <v>M</v>
          </cell>
          <cell r="G246" t="str">
            <v>ESPOIR CYCLISTE  WAMBRECHIES MARQUETTE</v>
          </cell>
          <cell r="H246">
            <v>32820</v>
          </cell>
          <cell r="I246" t="str">
            <v>Adulte Masculin 30/39 ans</v>
          </cell>
          <cell r="J246" t="str">
            <v>2020</v>
          </cell>
          <cell r="K246" t="str">
            <v>05999111191</v>
          </cell>
        </row>
        <row r="247">
          <cell r="B247" t="str">
            <v>DAMIEN FLORIAN</v>
          </cell>
          <cell r="C247">
            <v>43870</v>
          </cell>
          <cell r="D247" t="str">
            <v>JE</v>
          </cell>
          <cell r="E247" t="str">
            <v>DAMIEN FLORIAN</v>
          </cell>
          <cell r="F247" t="str">
            <v>M</v>
          </cell>
          <cell r="G247" t="str">
            <v>TEAM BIKE PRESEAU</v>
          </cell>
          <cell r="H247">
            <v>40253</v>
          </cell>
          <cell r="I247" t="str">
            <v>Jeune Masculin 9/10 ans</v>
          </cell>
          <cell r="J247" t="str">
            <v>2020</v>
          </cell>
          <cell r="K247" t="str">
            <v>05999066860</v>
          </cell>
        </row>
        <row r="248">
          <cell r="B248" t="str">
            <v>DAMIEN MATHIAS</v>
          </cell>
          <cell r="C248">
            <v>43870</v>
          </cell>
          <cell r="D248" t="str">
            <v>3</v>
          </cell>
          <cell r="E248" t="str">
            <v>DAMIEN MATHIAS</v>
          </cell>
          <cell r="F248" t="str">
            <v>M</v>
          </cell>
          <cell r="G248" t="str">
            <v>TEAM BIKE PRESEAU</v>
          </cell>
          <cell r="H248">
            <v>38057</v>
          </cell>
          <cell r="I248" t="str">
            <v>Adulte Masculin 17/19 ans</v>
          </cell>
          <cell r="J248" t="str">
            <v>2020</v>
          </cell>
          <cell r="K248" t="str">
            <v>05996218831</v>
          </cell>
        </row>
        <row r="249">
          <cell r="B249" t="str">
            <v>DANCOISNE JULIEN</v>
          </cell>
          <cell r="C249">
            <v>43886</v>
          </cell>
          <cell r="D249" t="str">
            <v>3</v>
          </cell>
          <cell r="E249" t="str">
            <v>DANCOISNE JULIEN</v>
          </cell>
          <cell r="F249" t="str">
            <v>M</v>
          </cell>
          <cell r="G249" t="str">
            <v>VELO CLUB HORNAING</v>
          </cell>
          <cell r="H249">
            <v>30207</v>
          </cell>
          <cell r="I249" t="str">
            <v>Adulte Masculin 30/39 ans</v>
          </cell>
          <cell r="J249" t="str">
            <v>2020</v>
          </cell>
          <cell r="K249" t="str">
            <v>05999113217</v>
          </cell>
        </row>
        <row r="250">
          <cell r="B250" t="str">
            <v>DANDOY GABRIEL</v>
          </cell>
          <cell r="C250">
            <v>43845</v>
          </cell>
          <cell r="D250" t="str">
            <v>JE</v>
          </cell>
          <cell r="E250" t="str">
            <v>DANDOY GABRIEL</v>
          </cell>
          <cell r="F250" t="str">
            <v>M</v>
          </cell>
          <cell r="G250" t="str">
            <v>CYCLO CLUB CAMBRESIEN</v>
          </cell>
          <cell r="H250">
            <v>38975</v>
          </cell>
          <cell r="I250" t="str">
            <v>Jeune Masculin 13/14 ans</v>
          </cell>
          <cell r="J250" t="str">
            <v>2019</v>
          </cell>
          <cell r="K250" t="str">
            <v>05999109789</v>
          </cell>
        </row>
        <row r="251">
          <cell r="B251" t="str">
            <v>DANDOY GABRIEL</v>
          </cell>
          <cell r="C251">
            <v>43845</v>
          </cell>
          <cell r="D251" t="str">
            <v>JE</v>
          </cell>
          <cell r="E251" t="str">
            <v>DANDOY GABRIEL</v>
          </cell>
          <cell r="F251" t="str">
            <v>M</v>
          </cell>
          <cell r="G251" t="str">
            <v>CYCLO CLUB CAMBRESIEN</v>
          </cell>
          <cell r="H251">
            <v>38975</v>
          </cell>
          <cell r="I251" t="str">
            <v>Jeune Masculin 13/14 ans</v>
          </cell>
          <cell r="J251" t="str">
            <v>2020</v>
          </cell>
          <cell r="K251" t="str">
            <v>05999109789</v>
          </cell>
        </row>
        <row r="252">
          <cell r="B252" t="str">
            <v>DANGLETERRE CYRIL</v>
          </cell>
          <cell r="C252">
            <v>43894</v>
          </cell>
          <cell r="D252" t="str">
            <v>3</v>
          </cell>
          <cell r="E252" t="str">
            <v>DANGLETERRE CYRIL</v>
          </cell>
          <cell r="F252" t="str">
            <v>M</v>
          </cell>
          <cell r="G252" t="str">
            <v>UNION SPORTIVE SAINT ANDRE</v>
          </cell>
          <cell r="H252">
            <v>25821</v>
          </cell>
          <cell r="I252" t="str">
            <v>Adulte Masculin 50/59 ans</v>
          </cell>
          <cell r="J252" t="str">
            <v>2020</v>
          </cell>
          <cell r="K252" t="str">
            <v>05999094452</v>
          </cell>
        </row>
        <row r="253">
          <cell r="B253" t="str">
            <v>DAQUIN ROMAIN</v>
          </cell>
          <cell r="C253">
            <v>43885</v>
          </cell>
          <cell r="D253" t="str">
            <v>3</v>
          </cell>
          <cell r="E253" t="str">
            <v>DAQUIN ROMAIN</v>
          </cell>
          <cell r="F253" t="str">
            <v>M</v>
          </cell>
          <cell r="G253" t="str">
            <v>VTT SAINT AMAND LES EAUX</v>
          </cell>
          <cell r="H253">
            <v>33015</v>
          </cell>
          <cell r="I253" t="str">
            <v>Adulte Masculin 30/39 ans</v>
          </cell>
          <cell r="J253" t="str">
            <v>2020</v>
          </cell>
          <cell r="K253" t="str">
            <v>05999087377</v>
          </cell>
        </row>
        <row r="254">
          <cell r="B254" t="str">
            <v>DARQUE JEAN FRANCOIS</v>
          </cell>
          <cell r="C254">
            <v>43857</v>
          </cell>
          <cell r="D254" t="str">
            <v>1</v>
          </cell>
          <cell r="E254" t="str">
            <v>DARQUE JEAN FRANCOIS</v>
          </cell>
          <cell r="F254" t="str">
            <v>M</v>
          </cell>
          <cell r="G254" t="str">
            <v>TEAM SPECIALIZED LILLE</v>
          </cell>
          <cell r="H254">
            <v>28871</v>
          </cell>
          <cell r="I254" t="str">
            <v>Adulte Masculin 40/49 ans</v>
          </cell>
          <cell r="J254" t="str">
            <v>2020</v>
          </cell>
          <cell r="K254" t="str">
            <v>05999097665</v>
          </cell>
        </row>
        <row r="255">
          <cell r="B255" t="str">
            <v>DARTUS MIKAEL</v>
          </cell>
          <cell r="C255">
            <v>43866</v>
          </cell>
          <cell r="D255" t="str">
            <v>1</v>
          </cell>
          <cell r="E255" t="str">
            <v>DARTUS MIKAEL</v>
          </cell>
          <cell r="F255" t="str">
            <v>M</v>
          </cell>
          <cell r="G255" t="str">
            <v>VELO CLUB SOLESMES</v>
          </cell>
          <cell r="H255">
            <v>28167</v>
          </cell>
          <cell r="I255" t="str">
            <v>Adulte Masculin 40/49 ans</v>
          </cell>
          <cell r="J255" t="str">
            <v>2020</v>
          </cell>
          <cell r="K255" t="str">
            <v>05999068496</v>
          </cell>
        </row>
        <row r="256">
          <cell r="B256" t="str">
            <v>DARTUS TAO</v>
          </cell>
          <cell r="C256">
            <v>43843</v>
          </cell>
          <cell r="D256" t="str">
            <v>JE</v>
          </cell>
          <cell r="E256" t="str">
            <v>DARTUS TAO</v>
          </cell>
          <cell r="F256" t="str">
            <v>M</v>
          </cell>
          <cell r="G256" t="str">
            <v>VELO CLUB SOLESMES</v>
          </cell>
          <cell r="H256">
            <v>40866</v>
          </cell>
          <cell r="I256" t="str">
            <v>Jeune Masculin 9/10 ans</v>
          </cell>
          <cell r="J256" t="str">
            <v>2020</v>
          </cell>
          <cell r="K256" t="str">
            <v>05999085637</v>
          </cell>
        </row>
        <row r="257">
          <cell r="B257" t="str">
            <v>DARTUS TAO</v>
          </cell>
          <cell r="C257">
            <v>43866</v>
          </cell>
          <cell r="D257" t="str">
            <v>JE</v>
          </cell>
          <cell r="E257" t="str">
            <v>DARTUS TAO</v>
          </cell>
          <cell r="F257" t="str">
            <v>M</v>
          </cell>
          <cell r="G257" t="str">
            <v>VELO CLUB SOLESMES</v>
          </cell>
          <cell r="H257">
            <v>40866</v>
          </cell>
          <cell r="I257" t="str">
            <v>Jeune Masculin 9/10 ans</v>
          </cell>
          <cell r="J257" t="str">
            <v>2020</v>
          </cell>
          <cell r="K257" t="str">
            <v>05999085637</v>
          </cell>
        </row>
        <row r="258">
          <cell r="B258" t="str">
            <v>DAUCHY FABRICE</v>
          </cell>
          <cell r="C258">
            <v>43843</v>
          </cell>
          <cell r="D258" t="str">
            <v>4-A</v>
          </cell>
          <cell r="E258" t="str">
            <v>DAUCHY FABRICE</v>
          </cell>
          <cell r="F258" t="str">
            <v>M</v>
          </cell>
          <cell r="G258" t="str">
            <v>UNION SPORTIVE SAINT ANDRE</v>
          </cell>
          <cell r="H258">
            <v>24504</v>
          </cell>
          <cell r="I258" t="str">
            <v>Adulte Masculin 50/59 ans</v>
          </cell>
          <cell r="J258" t="str">
            <v>2020</v>
          </cell>
          <cell r="K258" t="str">
            <v>05994042858</v>
          </cell>
        </row>
        <row r="259">
          <cell r="B259" t="str">
            <v>DAUCHY FLORIAN</v>
          </cell>
          <cell r="C259">
            <v>43834</v>
          </cell>
          <cell r="D259" t="str">
            <v>3</v>
          </cell>
          <cell r="E259" t="str">
            <v>DAUCHY FLORIAN</v>
          </cell>
          <cell r="F259" t="str">
            <v>M</v>
          </cell>
          <cell r="G259" t="str">
            <v>AS HELLEMMES CYCLISME</v>
          </cell>
          <cell r="H259">
            <v>34403</v>
          </cell>
          <cell r="I259" t="str">
            <v>Adulte Masculin 20/29 ans</v>
          </cell>
          <cell r="J259" t="str">
            <v>2020</v>
          </cell>
          <cell r="K259" t="str">
            <v>05999112780</v>
          </cell>
        </row>
        <row r="260">
          <cell r="B260" t="str">
            <v>DAUMONT WILLIAM</v>
          </cell>
          <cell r="C260">
            <v>43857</v>
          </cell>
          <cell r="D260" t="str">
            <v>3</v>
          </cell>
          <cell r="E260" t="str">
            <v>DAUMONT WILLIAM</v>
          </cell>
          <cell r="F260" t="str">
            <v>M</v>
          </cell>
          <cell r="G260" t="str">
            <v>TEAM TOMASINA WAMBRECHIES</v>
          </cell>
          <cell r="H260">
            <v>35705</v>
          </cell>
          <cell r="I260" t="str">
            <v>Adulte Masculin 20/29 ans</v>
          </cell>
          <cell r="J260" t="str">
            <v>2020</v>
          </cell>
          <cell r="K260" t="str">
            <v>05999119878</v>
          </cell>
        </row>
        <row r="261">
          <cell r="B261" t="str">
            <v>DAVAINE HUGUES</v>
          </cell>
          <cell r="C261">
            <v>43866</v>
          </cell>
          <cell r="D261" t="str">
            <v>2</v>
          </cell>
          <cell r="E261" t="str">
            <v>DAVAINE HUGUES</v>
          </cell>
          <cell r="F261" t="str">
            <v>M</v>
          </cell>
          <cell r="G261" t="str">
            <v>VELO CLUB ROUBAIX</v>
          </cell>
          <cell r="H261">
            <v>24302</v>
          </cell>
          <cell r="I261" t="str">
            <v>Adulte Masculin 50/59 ans</v>
          </cell>
          <cell r="J261" t="str">
            <v>2020</v>
          </cell>
          <cell r="K261" t="str">
            <v>05996219392</v>
          </cell>
        </row>
        <row r="262">
          <cell r="B262" t="str">
            <v>DAYE OLIVIER</v>
          </cell>
          <cell r="C262">
            <v>43843</v>
          </cell>
          <cell r="D262" t="str">
            <v>3</v>
          </cell>
          <cell r="E262" t="str">
            <v>DAYE OLIVIER</v>
          </cell>
          <cell r="F262" t="str">
            <v>M</v>
          </cell>
          <cell r="G262" t="str">
            <v>ETOILE CYCLISTE FEIGNIES</v>
          </cell>
          <cell r="H262">
            <v>24861</v>
          </cell>
          <cell r="I262" t="str">
            <v>Adulte Masculin 50/59 ans</v>
          </cell>
          <cell r="J262" t="str">
            <v>2020</v>
          </cell>
          <cell r="K262" t="str">
            <v>05996224458</v>
          </cell>
        </row>
        <row r="263">
          <cell r="B263" t="str">
            <v>DE BRUYNE JOCELYN</v>
          </cell>
          <cell r="C263">
            <v>43837</v>
          </cell>
          <cell r="D263" t="str">
            <v>3</v>
          </cell>
          <cell r="E263" t="str">
            <v>DE BRUYNE JOCELYN</v>
          </cell>
          <cell r="F263" t="str">
            <v>M</v>
          </cell>
          <cell r="G263" t="str">
            <v>TEAM LABIERE BAILLEUL</v>
          </cell>
          <cell r="H263">
            <v>27789</v>
          </cell>
          <cell r="I263" t="str">
            <v>Adulte Masculin 40/49 ans</v>
          </cell>
          <cell r="J263" t="str">
            <v>2020</v>
          </cell>
          <cell r="K263" t="str">
            <v>05999097683</v>
          </cell>
        </row>
        <row r="264">
          <cell r="B264" t="str">
            <v>DE JONCKHEERE AURELIEN</v>
          </cell>
          <cell r="C264">
            <v>43843</v>
          </cell>
          <cell r="D264" t="str">
            <v>1</v>
          </cell>
          <cell r="E264" t="str">
            <v>DE JONCKHEERE AURELIEN</v>
          </cell>
          <cell r="F264" t="str">
            <v>M</v>
          </cell>
          <cell r="G264" t="str">
            <v>UNION SPORTIVE SAINT ANDRE</v>
          </cell>
          <cell r="H264">
            <v>33694</v>
          </cell>
          <cell r="I264" t="str">
            <v>Adulte Masculin 20/29 ans</v>
          </cell>
          <cell r="J264" t="str">
            <v>2020</v>
          </cell>
          <cell r="K264" t="str">
            <v>05999097973</v>
          </cell>
        </row>
        <row r="265">
          <cell r="B265" t="str">
            <v>DEBARALLE BAPTISTE</v>
          </cell>
          <cell r="C265">
            <v>43866</v>
          </cell>
          <cell r="D265" t="str">
            <v>JE</v>
          </cell>
          <cell r="E265" t="str">
            <v>DEBARALLE BAPTISTE</v>
          </cell>
          <cell r="F265" t="str">
            <v>M</v>
          </cell>
          <cell r="G265" t="str">
            <v>VELO CLUB ROUBAIX</v>
          </cell>
          <cell r="H265">
            <v>40933</v>
          </cell>
          <cell r="I265" t="str">
            <v>Jeune Masculin 7/8 ans</v>
          </cell>
          <cell r="J265" t="str">
            <v>2020</v>
          </cell>
          <cell r="K265" t="str">
            <v>05999111321</v>
          </cell>
        </row>
        <row r="266">
          <cell r="B266" t="str">
            <v>DEBELS MICHEL</v>
          </cell>
          <cell r="C266">
            <v>43857</v>
          </cell>
          <cell r="D266" t="str">
            <v>3</v>
          </cell>
          <cell r="E266" t="str">
            <v>DEBELS MICHEL</v>
          </cell>
          <cell r="F266" t="str">
            <v>M</v>
          </cell>
          <cell r="G266" t="str">
            <v>UNION SPORTIVE VALENCIENNES MARLY</v>
          </cell>
          <cell r="H266">
            <v>21925</v>
          </cell>
          <cell r="I266" t="str">
            <v>Adulte Masculin 60 ans et plus</v>
          </cell>
          <cell r="J266" t="str">
            <v>2020</v>
          </cell>
          <cell r="K266" t="str">
            <v>05999111362</v>
          </cell>
        </row>
        <row r="267">
          <cell r="B267" t="str">
            <v>DEBELS ROBERT</v>
          </cell>
          <cell r="C267">
            <v>43857</v>
          </cell>
          <cell r="D267" t="str">
            <v>4-A</v>
          </cell>
          <cell r="E267" t="str">
            <v>DEBELS ROBERT</v>
          </cell>
          <cell r="F267" t="str">
            <v>M</v>
          </cell>
          <cell r="G267" t="str">
            <v>UNION SPORTIVE VALENCIENNES MARLY</v>
          </cell>
          <cell r="H267">
            <v>20092</v>
          </cell>
          <cell r="I267" t="str">
            <v>Adulte Masculin 60 ans et plus</v>
          </cell>
          <cell r="J267" t="str">
            <v>2020</v>
          </cell>
          <cell r="K267" t="str">
            <v>05999097887</v>
          </cell>
        </row>
        <row r="268">
          <cell r="B268" t="str">
            <v>DEBONNAIRE XAVIER</v>
          </cell>
          <cell r="C268">
            <v>43843</v>
          </cell>
          <cell r="D268" t="str">
            <v>2</v>
          </cell>
          <cell r="E268" t="str">
            <v>DEBONNAIRE XAVIER</v>
          </cell>
          <cell r="F268" t="str">
            <v>M</v>
          </cell>
          <cell r="G268" t="str">
            <v>CYCLO CLUB WAVRIN</v>
          </cell>
          <cell r="H268">
            <v>23635</v>
          </cell>
          <cell r="I268" t="str">
            <v>Adulte Masculin 50/59 ans</v>
          </cell>
          <cell r="J268" t="str">
            <v>2020</v>
          </cell>
          <cell r="K268" t="str">
            <v>05996222980</v>
          </cell>
        </row>
        <row r="269">
          <cell r="B269" t="str">
            <v>DEBRABANT DIDIER</v>
          </cell>
          <cell r="C269">
            <v>44008</v>
          </cell>
          <cell r="D269" t="str">
            <v>4-A</v>
          </cell>
          <cell r="E269" t="str">
            <v>DEBRABANT DIDIER</v>
          </cell>
          <cell r="F269" t="str">
            <v>M</v>
          </cell>
          <cell r="G269" t="str">
            <v>TEAM BOUSIES</v>
          </cell>
          <cell r="H269">
            <v>21829</v>
          </cell>
          <cell r="I269" t="str">
            <v>Adulte Masculin 60 ans et plus</v>
          </cell>
          <cell r="J269" t="str">
            <v>2020</v>
          </cell>
          <cell r="K269" t="str">
            <v>05996217368</v>
          </cell>
        </row>
        <row r="270">
          <cell r="B270" t="str">
            <v>DEBRUYNE LOÏC</v>
          </cell>
          <cell r="C270">
            <v>43866</v>
          </cell>
          <cell r="D270" t="str">
            <v>3</v>
          </cell>
          <cell r="E270" t="str">
            <v>DEBRUYNE LOÏC</v>
          </cell>
          <cell r="F270" t="str">
            <v>M</v>
          </cell>
          <cell r="G270" t="str">
            <v>VELO CLUB ROUBAIX</v>
          </cell>
          <cell r="H270">
            <v>37018</v>
          </cell>
          <cell r="I270" t="str">
            <v>Adulte Masculin 17/19 ans</v>
          </cell>
          <cell r="J270" t="str">
            <v>2020</v>
          </cell>
          <cell r="K270" t="str">
            <v>05999019574</v>
          </cell>
        </row>
        <row r="271">
          <cell r="B271" t="str">
            <v>DEBUY SEBASTIEN</v>
          </cell>
          <cell r="C271">
            <v>43857</v>
          </cell>
          <cell r="D271" t="str">
            <v>3</v>
          </cell>
          <cell r="E271" t="str">
            <v>DEBUY SEBASTIEN</v>
          </cell>
          <cell r="F271" t="str">
            <v>M</v>
          </cell>
          <cell r="G271" t="str">
            <v>TEAM SPECIALIZED LILLE</v>
          </cell>
          <cell r="H271">
            <v>26291</v>
          </cell>
          <cell r="I271" t="str">
            <v>Adulte Masculin 40/49 ans</v>
          </cell>
          <cell r="J271" t="str">
            <v>2020</v>
          </cell>
          <cell r="K271" t="str">
            <v>05999097643</v>
          </cell>
        </row>
        <row r="272">
          <cell r="B272" t="str">
            <v>DECASTIAUX GUILLAUME</v>
          </cell>
          <cell r="C272">
            <v>43834</v>
          </cell>
          <cell r="D272" t="str">
            <v>1</v>
          </cell>
          <cell r="E272" t="str">
            <v>DECASTIAUX GUILLAUME</v>
          </cell>
          <cell r="F272" t="str">
            <v>M</v>
          </cell>
          <cell r="G272" t="str">
            <v>AS HELLEMMES CYCLISME</v>
          </cell>
          <cell r="H272">
            <v>35348</v>
          </cell>
          <cell r="I272" t="str">
            <v>Adulte Masculin 20/29 ans</v>
          </cell>
          <cell r="J272" t="str">
            <v>2020</v>
          </cell>
          <cell r="K272" t="str">
            <v>05996219092</v>
          </cell>
        </row>
        <row r="273">
          <cell r="B273" t="str">
            <v>DECHAMPS MICKAEL</v>
          </cell>
          <cell r="C273">
            <v>43886</v>
          </cell>
          <cell r="D273" t="str">
            <v>2</v>
          </cell>
          <cell r="E273" t="str">
            <v>DECHAMPS MICKAEL</v>
          </cell>
          <cell r="F273" t="str">
            <v>M</v>
          </cell>
          <cell r="G273" t="str">
            <v>EQUIPE CYCLISTE HUMMING RACING VILLERS POL</v>
          </cell>
          <cell r="H273">
            <v>27577</v>
          </cell>
          <cell r="I273" t="str">
            <v>Adulte Masculin 40/49 ans</v>
          </cell>
          <cell r="J273" t="str">
            <v>2020</v>
          </cell>
          <cell r="K273" t="str">
            <v>05999029152</v>
          </cell>
        </row>
        <row r="274">
          <cell r="B274" t="str">
            <v>DECHAUD SAMUEL</v>
          </cell>
          <cell r="C274">
            <v>43870</v>
          </cell>
          <cell r="D274" t="str">
            <v>JE</v>
          </cell>
          <cell r="E274" t="str">
            <v>DECHAUD SAMUEL</v>
          </cell>
          <cell r="F274" t="str">
            <v>M</v>
          </cell>
          <cell r="G274" t="str">
            <v>VELO CLUB DE L'ESCAUT ANZIN</v>
          </cell>
          <cell r="H274">
            <v>38759</v>
          </cell>
          <cell r="I274" t="str">
            <v>Jeune Masculin 13/14 ans</v>
          </cell>
          <cell r="J274" t="str">
            <v>2020</v>
          </cell>
          <cell r="K274" t="str">
            <v>05999112481</v>
          </cell>
        </row>
        <row r="275">
          <cell r="B275" t="str">
            <v>DECOCK JEAN PHILIPPE</v>
          </cell>
          <cell r="C275">
            <v>43846</v>
          </cell>
          <cell r="D275" t="str">
            <v>3</v>
          </cell>
          <cell r="E275" t="str">
            <v>DECOCK JEAN PHILIPPE</v>
          </cell>
          <cell r="F275" t="str">
            <v>M</v>
          </cell>
          <cell r="G275" t="str">
            <v>CLUB CYCLISTE THUN ST MARTIN</v>
          </cell>
          <cell r="H275">
            <v>36158</v>
          </cell>
          <cell r="I275" t="str">
            <v>Adulte Masculin 20/29 ans</v>
          </cell>
          <cell r="J275" t="str">
            <v>2020</v>
          </cell>
          <cell r="K275" t="str">
            <v>05999028468</v>
          </cell>
        </row>
        <row r="276">
          <cell r="B276" t="str">
            <v>DECOCK NICOLAS</v>
          </cell>
          <cell r="C276">
            <v>43843</v>
          </cell>
          <cell r="D276" t="str">
            <v>3</v>
          </cell>
          <cell r="E276" t="str">
            <v>DECOCK NICOLAS</v>
          </cell>
          <cell r="F276" t="str">
            <v>M</v>
          </cell>
          <cell r="G276" t="str">
            <v>UNION SPORTIVE SAINT ANDRE</v>
          </cell>
          <cell r="H276">
            <v>27097</v>
          </cell>
          <cell r="I276" t="str">
            <v>Adulte Masculin 40/49 ans</v>
          </cell>
          <cell r="J276" t="str">
            <v>2020</v>
          </cell>
          <cell r="K276" t="str">
            <v>05996221702</v>
          </cell>
        </row>
        <row r="277">
          <cell r="B277" t="str">
            <v>DECOCK PHILIPPE</v>
          </cell>
          <cell r="C277">
            <v>43846</v>
          </cell>
          <cell r="D277" t="str">
            <v>4-A</v>
          </cell>
          <cell r="E277" t="str">
            <v>DECOCK PHILIPPE</v>
          </cell>
          <cell r="F277" t="str">
            <v>M</v>
          </cell>
          <cell r="G277" t="str">
            <v>CLUB CYCLISTE THUN ST MARTIN</v>
          </cell>
          <cell r="H277">
            <v>23409</v>
          </cell>
          <cell r="I277" t="str">
            <v>Adulte Masculin 50/59 ans</v>
          </cell>
          <cell r="J277" t="str">
            <v>2020</v>
          </cell>
          <cell r="K277" t="str">
            <v>05999057242</v>
          </cell>
        </row>
        <row r="278">
          <cell r="B278" t="str">
            <v>DECOCK VIRGINIE</v>
          </cell>
          <cell r="C278">
            <v>43835</v>
          </cell>
          <cell r="D278" t="str">
            <v>4-A</v>
          </cell>
          <cell r="E278" t="str">
            <v>DECOCK VIRGINIE</v>
          </cell>
          <cell r="F278" t="str">
            <v>F</v>
          </cell>
          <cell r="G278" t="str">
            <v>CYCLO CLUB ORCHIES</v>
          </cell>
          <cell r="H278">
            <v>32511</v>
          </cell>
          <cell r="I278" t="str">
            <v>Adulte Féminin 30/39 ans</v>
          </cell>
          <cell r="J278" t="str">
            <v>2020</v>
          </cell>
          <cell r="K278" t="str">
            <v>05996219166</v>
          </cell>
        </row>
        <row r="279">
          <cell r="B279" t="str">
            <v>DECROIX JORDAN</v>
          </cell>
          <cell r="C279">
            <v>43867</v>
          </cell>
          <cell r="D279" t="str">
            <v>1</v>
          </cell>
          <cell r="E279" t="str">
            <v>DECROIX JORDAN</v>
          </cell>
          <cell r="F279" t="str">
            <v>M</v>
          </cell>
          <cell r="G279" t="str">
            <v>GAZ ELEC CLUB DE DOUAI</v>
          </cell>
          <cell r="H279">
            <v>34324</v>
          </cell>
          <cell r="I279" t="str">
            <v>Adulte Masculin 20/29 ans</v>
          </cell>
          <cell r="J279" t="str">
            <v>2020</v>
          </cell>
          <cell r="K279" t="str">
            <v>05999109587</v>
          </cell>
        </row>
        <row r="280">
          <cell r="B280" t="str">
            <v>DECROZE FABIEN</v>
          </cell>
          <cell r="C280">
            <v>43844</v>
          </cell>
          <cell r="D280" t="str">
            <v>3</v>
          </cell>
          <cell r="E280" t="str">
            <v>DECROZE FABIEN</v>
          </cell>
          <cell r="F280" t="str">
            <v>M</v>
          </cell>
          <cell r="G280" t="str">
            <v>ESPOIR CYCLISTE  WAMBRECHIES MARQUETTE</v>
          </cell>
          <cell r="H280">
            <v>28310</v>
          </cell>
          <cell r="I280" t="str">
            <v>Adulte Masculin 40/49 ans</v>
          </cell>
          <cell r="J280" t="str">
            <v>2020</v>
          </cell>
          <cell r="K280" t="str">
            <v>05999078093</v>
          </cell>
        </row>
        <row r="281">
          <cell r="B281" t="str">
            <v>DECRUCQ AXEL</v>
          </cell>
          <cell r="C281">
            <v>43846</v>
          </cell>
          <cell r="D281" t="str">
            <v>JE</v>
          </cell>
          <cell r="E281" t="str">
            <v>DECRUCQ AXEL</v>
          </cell>
          <cell r="F281" t="str">
            <v>M</v>
          </cell>
          <cell r="G281" t="str">
            <v>UNION VELOCIPEDIQUE FOURMISIENNE</v>
          </cell>
          <cell r="H281">
            <v>38362</v>
          </cell>
          <cell r="I281" t="str">
            <v>Jeune Masculin 15/16 ans</v>
          </cell>
          <cell r="J281" t="str">
            <v>2020</v>
          </cell>
          <cell r="K281" t="str">
            <v>05999025236</v>
          </cell>
        </row>
        <row r="282">
          <cell r="B282" t="str">
            <v>DECRUCQ JEAN LUC</v>
          </cell>
          <cell r="C282">
            <v>43849</v>
          </cell>
          <cell r="D282" t="str">
            <v>4-A</v>
          </cell>
          <cell r="E282" t="str">
            <v>DECRUCQ JEAN LUC</v>
          </cell>
          <cell r="F282" t="str">
            <v>M</v>
          </cell>
          <cell r="G282" t="str">
            <v>UNION VELOCIPEDIQUE FOURMISIENNE</v>
          </cell>
          <cell r="H282">
            <v>24566</v>
          </cell>
          <cell r="I282" t="str">
            <v>Adulte Masculin 50/59 ans</v>
          </cell>
          <cell r="J282" t="str">
            <v>2020</v>
          </cell>
          <cell r="K282" t="str">
            <v>05999084990</v>
          </cell>
        </row>
        <row r="283">
          <cell r="B283" t="str">
            <v>DECRUCQ ROMUALD</v>
          </cell>
          <cell r="C283">
            <v>43849</v>
          </cell>
          <cell r="D283" t="str">
            <v>3</v>
          </cell>
          <cell r="E283" t="str">
            <v>DECRUCQ ROMUALD</v>
          </cell>
          <cell r="F283" t="str">
            <v>M</v>
          </cell>
          <cell r="G283" t="str">
            <v>UNION VELOCIPEDIQUE FOURMISIENNE</v>
          </cell>
          <cell r="H283">
            <v>29325</v>
          </cell>
          <cell r="I283" t="str">
            <v>Adulte Masculin 40/49 ans</v>
          </cell>
          <cell r="J283" t="str">
            <v>2020</v>
          </cell>
          <cell r="K283" t="str">
            <v>05999064206</v>
          </cell>
        </row>
        <row r="284">
          <cell r="B284" t="str">
            <v>DEFONTAINE GILLES</v>
          </cell>
          <cell r="C284">
            <v>43857</v>
          </cell>
          <cell r="D284" t="str">
            <v>2</v>
          </cell>
          <cell r="E284" t="str">
            <v>DEFONTAINE GILLES</v>
          </cell>
          <cell r="F284" t="str">
            <v>M</v>
          </cell>
          <cell r="G284" t="str">
            <v>SAULZOIR MONTRECOURT CYCLING CLUB</v>
          </cell>
          <cell r="H284">
            <v>22061</v>
          </cell>
          <cell r="I284" t="str">
            <v>Adulte Masculin 60 ans et plus</v>
          </cell>
          <cell r="J284" t="str">
            <v>2020</v>
          </cell>
          <cell r="K284" t="str">
            <v>05999080083</v>
          </cell>
        </row>
        <row r="285">
          <cell r="B285" t="str">
            <v>DEFOSSE HERVE</v>
          </cell>
          <cell r="C285">
            <v>43857</v>
          </cell>
          <cell r="D285" t="str">
            <v>1</v>
          </cell>
          <cell r="E285" t="str">
            <v>DEFOSSE HERVE</v>
          </cell>
          <cell r="F285" t="str">
            <v>M</v>
          </cell>
          <cell r="G285" t="str">
            <v>TEAM SPECIALIZED LILLE</v>
          </cell>
          <cell r="H285">
            <v>24503</v>
          </cell>
          <cell r="I285" t="str">
            <v>Adulte Masculin 50/59 ans</v>
          </cell>
          <cell r="J285" t="str">
            <v>2020</v>
          </cell>
          <cell r="K285" t="str">
            <v>05999075216</v>
          </cell>
        </row>
        <row r="286">
          <cell r="B286" t="str">
            <v>DEGUEILLE ANTHONY</v>
          </cell>
          <cell r="C286">
            <v>43834</v>
          </cell>
          <cell r="D286" t="str">
            <v>3</v>
          </cell>
          <cell r="E286" t="str">
            <v>DEGUEILLE ANTHONY</v>
          </cell>
          <cell r="F286" t="str">
            <v>M</v>
          </cell>
          <cell r="G286" t="str">
            <v>ASSOCIATION CYCLISTE D'ETROEUNGT</v>
          </cell>
          <cell r="H286">
            <v>34310</v>
          </cell>
          <cell r="I286" t="str">
            <v>Adulte Masculin 20/29 ans</v>
          </cell>
          <cell r="J286" t="str">
            <v>2020</v>
          </cell>
          <cell r="K286" t="str">
            <v>05999057087</v>
          </cell>
        </row>
        <row r="287">
          <cell r="B287" t="str">
            <v>DEHONGHER MATTHIEU</v>
          </cell>
          <cell r="C287">
            <v>43844</v>
          </cell>
          <cell r="D287" t="str">
            <v>3</v>
          </cell>
          <cell r="E287" t="str">
            <v>DEHONGHER MATTHIEU</v>
          </cell>
          <cell r="F287" t="str">
            <v>M</v>
          </cell>
          <cell r="G287" t="str">
            <v>ESPOIR CYCLISTE  WAMBRECHIES MARQUETTE</v>
          </cell>
          <cell r="H287">
            <v>29045</v>
          </cell>
          <cell r="I287" t="str">
            <v>Adulte Masculin 40/49 ans</v>
          </cell>
          <cell r="J287" t="str">
            <v>2020</v>
          </cell>
          <cell r="K287" t="str">
            <v>05999016422</v>
          </cell>
        </row>
        <row r="288">
          <cell r="B288" t="str">
            <v>DEJAEGHERE FRANCIS</v>
          </cell>
          <cell r="C288">
            <v>43851</v>
          </cell>
          <cell r="D288" t="str">
            <v>4-B</v>
          </cell>
          <cell r="E288" t="str">
            <v>DEJAEGHERE FRANCIS</v>
          </cell>
          <cell r="F288" t="str">
            <v>M</v>
          </cell>
          <cell r="G288" t="str">
            <v>TEAM TOMASINA WAMBRECHIES</v>
          </cell>
          <cell r="H288">
            <v>18809</v>
          </cell>
          <cell r="I288" t="str">
            <v>Adulte Masculin 60 ans et plus</v>
          </cell>
          <cell r="J288" t="str">
            <v>2020</v>
          </cell>
          <cell r="K288" t="str">
            <v>05999026020</v>
          </cell>
        </row>
        <row r="289">
          <cell r="B289" t="str">
            <v>DEJEAN GILLES</v>
          </cell>
          <cell r="C289">
            <v>43843</v>
          </cell>
          <cell r="D289" t="str">
            <v>3</v>
          </cell>
          <cell r="E289" t="str">
            <v>DEJEAN GILLES</v>
          </cell>
          <cell r="F289" t="str">
            <v>M</v>
          </cell>
          <cell r="G289" t="str">
            <v>TEAM STYLE FLINES LES MORTAGNE</v>
          </cell>
          <cell r="H289">
            <v>29988</v>
          </cell>
          <cell r="I289" t="str">
            <v>Adulte Masculin 30/39 ans</v>
          </cell>
          <cell r="J289" t="str">
            <v>2020</v>
          </cell>
          <cell r="K289" t="str">
            <v>05999024179</v>
          </cell>
        </row>
        <row r="290">
          <cell r="B290" t="str">
            <v>DEJEAN MATHIS</v>
          </cell>
          <cell r="C290">
            <v>43843</v>
          </cell>
          <cell r="D290" t="str">
            <v>JE</v>
          </cell>
          <cell r="E290" t="str">
            <v>DEJEAN MATHIS</v>
          </cell>
          <cell r="F290" t="str">
            <v>M</v>
          </cell>
          <cell r="G290" t="str">
            <v>TEAM STYLE FLINES LES MORTAGNE</v>
          </cell>
          <cell r="H290">
            <v>39351</v>
          </cell>
          <cell r="I290" t="str">
            <v>Jeune Masculin 13/14 ans</v>
          </cell>
          <cell r="J290" t="str">
            <v>2020</v>
          </cell>
          <cell r="K290" t="str">
            <v>05999024178</v>
          </cell>
        </row>
        <row r="291">
          <cell r="B291" t="str">
            <v>DELABAUT SYLVAIN</v>
          </cell>
          <cell r="C291">
            <v>43870</v>
          </cell>
          <cell r="D291" t="str">
            <v>1</v>
          </cell>
          <cell r="E291" t="str">
            <v>DELABAUT SYLVAIN</v>
          </cell>
          <cell r="F291" t="str">
            <v>M</v>
          </cell>
          <cell r="G291" t="str">
            <v>CLUB CYCLISTE VERLINGHEM</v>
          </cell>
          <cell r="H291">
            <v>26593</v>
          </cell>
          <cell r="I291" t="str">
            <v>Adulte Masculin 40/49 ans</v>
          </cell>
          <cell r="J291" t="str">
            <v>2020</v>
          </cell>
          <cell r="K291" t="str">
            <v>05999085112</v>
          </cell>
        </row>
        <row r="292">
          <cell r="B292" t="str">
            <v>DELACROIX ANNE LAURE</v>
          </cell>
          <cell r="C292">
            <v>43865</v>
          </cell>
          <cell r="D292" t="str">
            <v>FE</v>
          </cell>
          <cell r="E292" t="str">
            <v>DELACROIX ANNE LAURE</v>
          </cell>
          <cell r="F292" t="str">
            <v>F</v>
          </cell>
          <cell r="G292" t="str">
            <v>VELO CLUB SOLESMES</v>
          </cell>
          <cell r="H292">
            <v>36717</v>
          </cell>
          <cell r="I292" t="str">
            <v>Adulte Féminin 17/29 ans</v>
          </cell>
          <cell r="J292" t="str">
            <v>2020</v>
          </cell>
          <cell r="K292" t="str">
            <v>05999093877</v>
          </cell>
        </row>
        <row r="293">
          <cell r="B293" t="str">
            <v>DELADERIERE ROMAIN</v>
          </cell>
          <cell r="C293">
            <v>43884</v>
          </cell>
          <cell r="D293" t="str">
            <v>3</v>
          </cell>
          <cell r="E293" t="str">
            <v>DELADERIERE ROMAIN</v>
          </cell>
          <cell r="F293" t="str">
            <v>M</v>
          </cell>
          <cell r="G293" t="str">
            <v>CAMPHIN EN CAREMBAULT CYCLING TEAM</v>
          </cell>
          <cell r="H293">
            <v>35619</v>
          </cell>
          <cell r="I293" t="str">
            <v>Adulte Masculin 20/29 ans</v>
          </cell>
          <cell r="J293" t="str">
            <v>2020</v>
          </cell>
          <cell r="K293" t="str">
            <v>05999087678</v>
          </cell>
        </row>
        <row r="294">
          <cell r="B294" t="str">
            <v>DELANGUE LUDOVIC</v>
          </cell>
          <cell r="C294">
            <v>43857</v>
          </cell>
          <cell r="D294" t="str">
            <v>3</v>
          </cell>
          <cell r="E294" t="str">
            <v>DELANGUE LUDOVIC</v>
          </cell>
          <cell r="F294" t="str">
            <v>M</v>
          </cell>
          <cell r="G294" t="str">
            <v>UNION SPORTIVE VALENCIENNES MARLY</v>
          </cell>
          <cell r="H294">
            <v>29942</v>
          </cell>
          <cell r="I294" t="str">
            <v>Adulte Masculin 30/39 ans</v>
          </cell>
          <cell r="J294" t="str">
            <v>2020</v>
          </cell>
          <cell r="K294" t="str">
            <v>05999113203</v>
          </cell>
        </row>
        <row r="295">
          <cell r="B295" t="str">
            <v>DELANGUE THEO</v>
          </cell>
          <cell r="C295">
            <v>43851</v>
          </cell>
          <cell r="D295" t="str">
            <v>1</v>
          </cell>
          <cell r="E295" t="str">
            <v>DELANGUE THEO</v>
          </cell>
          <cell r="F295" t="str">
            <v>M</v>
          </cell>
          <cell r="G295" t="str">
            <v>TEAM TOMASINA WAMBRECHIES</v>
          </cell>
          <cell r="H295">
            <v>35488</v>
          </cell>
          <cell r="I295" t="str">
            <v>Adulte Masculin 20/29 ans</v>
          </cell>
          <cell r="J295" t="str">
            <v>2020</v>
          </cell>
          <cell r="K295" t="str">
            <v>05999094111</v>
          </cell>
        </row>
        <row r="296">
          <cell r="B296" t="str">
            <v>DELANGUE THOMAS</v>
          </cell>
          <cell r="C296">
            <v>43851</v>
          </cell>
          <cell r="D296" t="str">
            <v>1</v>
          </cell>
          <cell r="E296" t="str">
            <v>DELANGUE THOMAS</v>
          </cell>
          <cell r="F296" t="str">
            <v>M</v>
          </cell>
          <cell r="G296" t="str">
            <v>TEAM TOMASINA WAMBRECHIES</v>
          </cell>
          <cell r="H296">
            <v>36446</v>
          </cell>
          <cell r="I296" t="str">
            <v>Adulte Masculin 20/29 ans</v>
          </cell>
          <cell r="J296" t="str">
            <v>2020</v>
          </cell>
          <cell r="K296" t="str">
            <v>05999105851</v>
          </cell>
        </row>
        <row r="297">
          <cell r="B297" t="str">
            <v>DELANNOY THIBAUT</v>
          </cell>
          <cell r="C297">
            <v>43835</v>
          </cell>
          <cell r="D297" t="str">
            <v>2</v>
          </cell>
          <cell r="E297" t="str">
            <v>DELANNOY THIBAUT</v>
          </cell>
          <cell r="F297" t="str">
            <v>M</v>
          </cell>
          <cell r="G297" t="str">
            <v>CYCLO CLUB ORCHIES</v>
          </cell>
          <cell r="H297">
            <v>33836</v>
          </cell>
          <cell r="I297" t="str">
            <v>Adulte Masculin 20/29 ans</v>
          </cell>
          <cell r="J297" t="str">
            <v>2020</v>
          </cell>
          <cell r="K297" t="str">
            <v>05999018537</v>
          </cell>
        </row>
        <row r="298">
          <cell r="B298" t="str">
            <v>DELATTRE PATRICE</v>
          </cell>
          <cell r="C298">
            <v>43850</v>
          </cell>
          <cell r="D298" t="str">
            <v>2</v>
          </cell>
          <cell r="E298" t="str">
            <v>DELATTRE PATRICE</v>
          </cell>
          <cell r="F298" t="str">
            <v>M</v>
          </cell>
          <cell r="G298" t="str">
            <v>VELO CLUB DE L'ESCAUT ANZIN</v>
          </cell>
          <cell r="H298">
            <v>23568</v>
          </cell>
          <cell r="I298" t="str">
            <v>Adulte Masculin 50/59 ans</v>
          </cell>
          <cell r="J298" t="str">
            <v>2020</v>
          </cell>
          <cell r="K298" t="str">
            <v>05999112478</v>
          </cell>
        </row>
        <row r="299">
          <cell r="B299" t="str">
            <v>DELBECQ EDOUARD</v>
          </cell>
          <cell r="C299">
            <v>43846</v>
          </cell>
          <cell r="D299" t="str">
            <v>JE</v>
          </cell>
          <cell r="E299" t="str">
            <v>DELBECQ EDOUARD</v>
          </cell>
          <cell r="F299" t="str">
            <v>M</v>
          </cell>
          <cell r="G299" t="str">
            <v>ETOILE CYCLISTE TOURCOING</v>
          </cell>
          <cell r="H299">
            <v>39024</v>
          </cell>
          <cell r="I299" t="str">
            <v>Jeune Masculin 13/14 ans</v>
          </cell>
          <cell r="J299" t="str">
            <v>2020</v>
          </cell>
          <cell r="K299" t="str">
            <v>05999093312</v>
          </cell>
        </row>
        <row r="300">
          <cell r="B300" t="str">
            <v>DELBECQ LIONEL</v>
          </cell>
          <cell r="C300">
            <v>43851</v>
          </cell>
          <cell r="D300" t="str">
            <v>3</v>
          </cell>
          <cell r="E300" t="str">
            <v>DELBECQ LIONEL</v>
          </cell>
          <cell r="F300" t="str">
            <v>M</v>
          </cell>
          <cell r="G300" t="str">
            <v>ETOILE CYCLISTE TOURCOING</v>
          </cell>
          <cell r="H300">
            <v>26391</v>
          </cell>
          <cell r="I300" t="str">
            <v>Adulte Masculin 40/49 ans</v>
          </cell>
          <cell r="J300" t="str">
            <v>2020</v>
          </cell>
          <cell r="K300" t="str">
            <v>05999093659</v>
          </cell>
        </row>
        <row r="301">
          <cell r="B301" t="str">
            <v>DELBECQ LOUIS</v>
          </cell>
          <cell r="C301">
            <v>43846</v>
          </cell>
          <cell r="D301" t="str">
            <v>JE</v>
          </cell>
          <cell r="E301" t="str">
            <v>DELBECQ LOUIS</v>
          </cell>
          <cell r="F301" t="str">
            <v>M</v>
          </cell>
          <cell r="G301" t="str">
            <v>ETOILE CYCLISTE TOURCOING</v>
          </cell>
          <cell r="H301">
            <v>39356</v>
          </cell>
          <cell r="I301" t="str">
            <v>Jeune Masculin 13/14 ans</v>
          </cell>
          <cell r="J301" t="str">
            <v>2020</v>
          </cell>
          <cell r="K301" t="str">
            <v>05999093311</v>
          </cell>
        </row>
        <row r="302">
          <cell r="B302" t="str">
            <v>DELCOURT FREDERIC</v>
          </cell>
          <cell r="C302">
            <v>43873</v>
          </cell>
          <cell r="D302" t="str">
            <v>3</v>
          </cell>
          <cell r="E302" t="str">
            <v>DELCOURT FREDERIC</v>
          </cell>
          <cell r="F302" t="str">
            <v>M</v>
          </cell>
          <cell r="G302" t="str">
            <v>VELO CLUB DE LEWARDE (VCL)</v>
          </cell>
          <cell r="H302">
            <v>28426</v>
          </cell>
          <cell r="I302" t="str">
            <v>Adulte Masculin 40/49 ans</v>
          </cell>
          <cell r="J302" t="str">
            <v>2020</v>
          </cell>
          <cell r="K302" t="str">
            <v>05999017508</v>
          </cell>
        </row>
        <row r="303">
          <cell r="B303" t="str">
            <v>DELEPLACE DIDIER</v>
          </cell>
          <cell r="C303">
            <v>43845</v>
          </cell>
          <cell r="D303" t="str">
            <v>2</v>
          </cell>
          <cell r="E303" t="str">
            <v>DELEPLACE DIDIER</v>
          </cell>
          <cell r="F303" t="str">
            <v>M</v>
          </cell>
          <cell r="G303" t="str">
            <v>CYCLO CLUB CAMBRESIEN</v>
          </cell>
          <cell r="H303">
            <v>23582</v>
          </cell>
          <cell r="I303" t="str">
            <v>Adulte Masculin 50/59 ans</v>
          </cell>
          <cell r="J303" t="str">
            <v>2020</v>
          </cell>
          <cell r="K303" t="str">
            <v>05999097700</v>
          </cell>
        </row>
        <row r="304">
          <cell r="B304" t="str">
            <v>DELEPLACE JULES</v>
          </cell>
          <cell r="C304">
            <v>43845</v>
          </cell>
          <cell r="D304" t="str">
            <v>JE</v>
          </cell>
          <cell r="E304" t="str">
            <v>DELEPLACE JULES</v>
          </cell>
          <cell r="F304" t="str">
            <v>M</v>
          </cell>
          <cell r="G304" t="str">
            <v>CYCLO CLUB CAMBRESIEN</v>
          </cell>
          <cell r="H304">
            <v>39030</v>
          </cell>
          <cell r="I304" t="str">
            <v>Jeune Masculin 13/14 ans</v>
          </cell>
          <cell r="J304" t="str">
            <v>2020</v>
          </cell>
          <cell r="K304" t="str">
            <v>05999111162</v>
          </cell>
        </row>
        <row r="305">
          <cell r="B305" t="str">
            <v>DELHAYE FLORENT</v>
          </cell>
          <cell r="C305">
            <v>43846</v>
          </cell>
          <cell r="D305" t="str">
            <v>1</v>
          </cell>
          <cell r="E305" t="str">
            <v>DELHAYE FLORENT</v>
          </cell>
          <cell r="F305" t="str">
            <v>M</v>
          </cell>
          <cell r="G305" t="str">
            <v>CLUB CYCLISTE THUN ST MARTIN</v>
          </cell>
          <cell r="H305">
            <v>30029</v>
          </cell>
          <cell r="I305" t="str">
            <v>Adulte Masculin 30/39 ans</v>
          </cell>
          <cell r="J305" t="str">
            <v>2020</v>
          </cell>
          <cell r="K305" t="str">
            <v>05999085188</v>
          </cell>
        </row>
        <row r="306">
          <cell r="B306" t="str">
            <v>DELHAYE REGIS</v>
          </cell>
          <cell r="C306">
            <v>43846</v>
          </cell>
          <cell r="D306" t="str">
            <v>4-A</v>
          </cell>
          <cell r="E306" t="str">
            <v>DELHAYE REGIS</v>
          </cell>
          <cell r="F306" t="str">
            <v>M</v>
          </cell>
          <cell r="G306" t="str">
            <v>CLUB CYCLISTE THUN ST MARTIN</v>
          </cell>
          <cell r="H306">
            <v>20724</v>
          </cell>
          <cell r="I306" t="str">
            <v>Adulte Masculin 60 ans et plus</v>
          </cell>
          <cell r="J306" t="str">
            <v>2020</v>
          </cell>
          <cell r="K306" t="str">
            <v>05999085192</v>
          </cell>
        </row>
        <row r="307">
          <cell r="B307" t="str">
            <v>DELHAYE RUDY</v>
          </cell>
          <cell r="C307">
            <v>43850</v>
          </cell>
          <cell r="D307" t="str">
            <v>2</v>
          </cell>
          <cell r="E307" t="str">
            <v>DELHAYE RUDY</v>
          </cell>
          <cell r="F307" t="str">
            <v>M</v>
          </cell>
          <cell r="G307" t="str">
            <v>VELO CLUB DE L'ESCAUT ANZIN</v>
          </cell>
          <cell r="H307">
            <v>32171</v>
          </cell>
          <cell r="I307" t="str">
            <v>Adulte Masculin 30/39 ans</v>
          </cell>
          <cell r="J307" t="str">
            <v>2020</v>
          </cell>
          <cell r="K307" t="str">
            <v>05999013477</v>
          </cell>
        </row>
        <row r="308">
          <cell r="B308" t="str">
            <v>DELIEGE ROBERT</v>
          </cell>
          <cell r="C308">
            <v>43857</v>
          </cell>
          <cell r="D308" t="str">
            <v>2</v>
          </cell>
          <cell r="E308" t="str">
            <v>DELIEGE ROBERT</v>
          </cell>
          <cell r="F308" t="str">
            <v>M</v>
          </cell>
          <cell r="G308" t="str">
            <v>CYCLING TEAM INFOBIKE BAVAY</v>
          </cell>
          <cell r="H308">
            <v>22967</v>
          </cell>
          <cell r="I308" t="str">
            <v>Adulte Masculin 50/59 ans</v>
          </cell>
          <cell r="J308" t="str">
            <v>2020</v>
          </cell>
          <cell r="K308" t="str">
            <v>05999028536</v>
          </cell>
        </row>
        <row r="309">
          <cell r="B309" t="str">
            <v>DELMARLE ROBIN</v>
          </cell>
          <cell r="C309">
            <v>43857</v>
          </cell>
          <cell r="D309" t="str">
            <v>2</v>
          </cell>
          <cell r="E309" t="str">
            <v>DELMARLE ROBIN</v>
          </cell>
          <cell r="F309" t="str">
            <v>M</v>
          </cell>
          <cell r="G309" t="str">
            <v>UNION SPORTIVE VALENCIENNES MARLY</v>
          </cell>
          <cell r="H309">
            <v>36769</v>
          </cell>
          <cell r="I309" t="str">
            <v>Adulte Masculin 20/29 ans</v>
          </cell>
          <cell r="J309" t="str">
            <v>2020</v>
          </cell>
          <cell r="K309" t="str">
            <v>05996219579</v>
          </cell>
        </row>
        <row r="310">
          <cell r="B310" t="str">
            <v>DELMOTTE VINCENT</v>
          </cell>
          <cell r="C310">
            <v>43884</v>
          </cell>
          <cell r="D310" t="str">
            <v>2</v>
          </cell>
          <cell r="E310" t="str">
            <v>DELMOTTE VINCENT</v>
          </cell>
          <cell r="F310" t="str">
            <v>M</v>
          </cell>
          <cell r="G310" t="str">
            <v>TEAM CYCLISTE BERMERAIN</v>
          </cell>
          <cell r="H310">
            <v>24649</v>
          </cell>
          <cell r="I310" t="str">
            <v>Adulte Masculin 50/59 ans</v>
          </cell>
          <cell r="J310" t="str">
            <v>2020</v>
          </cell>
          <cell r="K310" t="str">
            <v>05999068709</v>
          </cell>
        </row>
        <row r="311">
          <cell r="B311" t="str">
            <v>DELOBELLE OLIVIER</v>
          </cell>
          <cell r="C311">
            <v>43843</v>
          </cell>
          <cell r="D311" t="str">
            <v>1</v>
          </cell>
          <cell r="E311" t="str">
            <v>DELOBELLE OLIVIER</v>
          </cell>
          <cell r="F311" t="str">
            <v>M</v>
          </cell>
          <cell r="G311" t="str">
            <v>UNION SPORTIVE SAINT ANDRE</v>
          </cell>
          <cell r="H311">
            <v>30848</v>
          </cell>
          <cell r="I311" t="str">
            <v>Adulte Masculin 30/39 ans</v>
          </cell>
          <cell r="J311" t="str">
            <v>2020</v>
          </cell>
          <cell r="K311" t="str">
            <v>05999025259</v>
          </cell>
        </row>
        <row r="312">
          <cell r="B312" t="str">
            <v>DELORGE FREDERIC</v>
          </cell>
          <cell r="C312">
            <v>43857</v>
          </cell>
          <cell r="D312" t="str">
            <v>4-A</v>
          </cell>
          <cell r="E312" t="str">
            <v>DELORGE FREDERIC</v>
          </cell>
          <cell r="F312" t="str">
            <v>M</v>
          </cell>
          <cell r="G312" t="str">
            <v>UNION SPORTIVE VALENCIENNES MARLY</v>
          </cell>
          <cell r="H312">
            <v>26948</v>
          </cell>
          <cell r="I312" t="str">
            <v>Adulte Masculin 40/49 ans</v>
          </cell>
          <cell r="J312" t="str">
            <v>2020</v>
          </cell>
          <cell r="K312" t="str">
            <v>05999085640</v>
          </cell>
        </row>
        <row r="313">
          <cell r="B313" t="str">
            <v>DELOT CHRISTIAN</v>
          </cell>
          <cell r="C313">
            <v>43857</v>
          </cell>
          <cell r="D313" t="str">
            <v>4-A</v>
          </cell>
          <cell r="E313" t="str">
            <v>DELOT CHRISTIAN</v>
          </cell>
          <cell r="F313" t="str">
            <v>M</v>
          </cell>
          <cell r="G313" t="str">
            <v>TEAM BIKE PRESEAU</v>
          </cell>
          <cell r="H313">
            <v>21335</v>
          </cell>
          <cell r="I313" t="str">
            <v>Adulte Masculin 60 ans et plus</v>
          </cell>
          <cell r="J313" t="str">
            <v>2020</v>
          </cell>
          <cell r="K313" t="str">
            <v>05996218227</v>
          </cell>
        </row>
        <row r="314">
          <cell r="B314" t="str">
            <v>DELOT ETHAN</v>
          </cell>
          <cell r="C314">
            <v>43870</v>
          </cell>
          <cell r="D314" t="str">
            <v>JE</v>
          </cell>
          <cell r="E314" t="str">
            <v>DELOT ETHAN</v>
          </cell>
          <cell r="F314" t="str">
            <v>M</v>
          </cell>
          <cell r="G314" t="str">
            <v>TEAM BIKE PRESEAU</v>
          </cell>
          <cell r="H314">
            <v>40133</v>
          </cell>
          <cell r="I314" t="str">
            <v>Jeune Masculin 11/12 ans</v>
          </cell>
          <cell r="J314" t="str">
            <v>2020</v>
          </cell>
          <cell r="K314" t="str">
            <v>05999111166</v>
          </cell>
        </row>
        <row r="315">
          <cell r="B315" t="str">
            <v>DELOT GRÉGORY</v>
          </cell>
          <cell r="C315">
            <v>43870</v>
          </cell>
          <cell r="D315" t="str">
            <v>3</v>
          </cell>
          <cell r="E315" t="str">
            <v>DELOT GRÉGORY</v>
          </cell>
          <cell r="F315" t="str">
            <v>M</v>
          </cell>
          <cell r="G315" t="str">
            <v>TEAM BIKE PRESEAU</v>
          </cell>
          <cell r="H315">
            <v>30388</v>
          </cell>
          <cell r="I315" t="str">
            <v>Adulte Masculin 30/39 ans</v>
          </cell>
          <cell r="J315" t="str">
            <v>2020</v>
          </cell>
          <cell r="K315" t="str">
            <v>05996218228</v>
          </cell>
        </row>
        <row r="316">
          <cell r="B316" t="str">
            <v>DELOT LAETITIA</v>
          </cell>
          <cell r="C316">
            <v>43870</v>
          </cell>
          <cell r="D316" t="str">
            <v>4-A</v>
          </cell>
          <cell r="E316" t="str">
            <v>DELOT LAETITIA</v>
          </cell>
          <cell r="F316" t="str">
            <v>F</v>
          </cell>
          <cell r="G316" t="str">
            <v>TEAM BIKE PRESEAU</v>
          </cell>
          <cell r="H316">
            <v>29302</v>
          </cell>
          <cell r="I316" t="str">
            <v>Adulte Féminin 40 ans et plus</v>
          </cell>
          <cell r="J316" t="str">
            <v>2020</v>
          </cell>
          <cell r="K316" t="str">
            <v>05999023387</v>
          </cell>
        </row>
        <row r="317">
          <cell r="B317" t="str">
            <v>DELROT GREGORY</v>
          </cell>
          <cell r="C317">
            <v>43857</v>
          </cell>
          <cell r="D317" t="str">
            <v>1</v>
          </cell>
          <cell r="E317" t="str">
            <v>DELROT GREGORY</v>
          </cell>
          <cell r="F317" t="str">
            <v>M</v>
          </cell>
          <cell r="G317" t="str">
            <v>ETOILE CYCLISTE FEIGNIES</v>
          </cell>
          <cell r="H317">
            <v>26102</v>
          </cell>
          <cell r="I317" t="str">
            <v>Adulte Masculin 40/49 ans</v>
          </cell>
          <cell r="J317" t="str">
            <v>2020</v>
          </cell>
          <cell r="K317" t="str">
            <v>05999062632</v>
          </cell>
        </row>
        <row r="318">
          <cell r="B318" t="str">
            <v>DELRUE GREGORY</v>
          </cell>
          <cell r="C318">
            <v>43843</v>
          </cell>
          <cell r="D318" t="str">
            <v>2</v>
          </cell>
          <cell r="E318" t="str">
            <v>DELRUE GREGORY</v>
          </cell>
          <cell r="F318" t="str">
            <v>M</v>
          </cell>
          <cell r="G318" t="str">
            <v>LINSELLES CYCLISME</v>
          </cell>
          <cell r="H318">
            <v>27346</v>
          </cell>
          <cell r="I318" t="str">
            <v>Adulte Masculin 40/49 ans</v>
          </cell>
          <cell r="J318" t="str">
            <v>2020</v>
          </cell>
          <cell r="K318" t="str">
            <v>05999029985</v>
          </cell>
        </row>
        <row r="319">
          <cell r="B319" t="str">
            <v>DELSARTE MATHIS</v>
          </cell>
          <cell r="C319">
            <v>43843</v>
          </cell>
          <cell r="D319" t="str">
            <v>JE</v>
          </cell>
          <cell r="E319" t="str">
            <v>DELSARTE MATHIS</v>
          </cell>
          <cell r="F319" t="str">
            <v>M</v>
          </cell>
          <cell r="G319" t="str">
            <v>VELO CLUB SOLESMES</v>
          </cell>
          <cell r="H319">
            <v>39122</v>
          </cell>
          <cell r="I319" t="str">
            <v>Jeune Masculin 13/14 ans</v>
          </cell>
          <cell r="J319" t="str">
            <v>2020</v>
          </cell>
          <cell r="K319" t="str">
            <v>05999025841</v>
          </cell>
        </row>
        <row r="320">
          <cell r="B320" t="str">
            <v>DELSAUX DAMIEN</v>
          </cell>
          <cell r="C320">
            <v>43843</v>
          </cell>
          <cell r="D320" t="str">
            <v>1</v>
          </cell>
          <cell r="E320" t="str">
            <v>DELSAUX DAMIEN</v>
          </cell>
          <cell r="F320" t="str">
            <v>M</v>
          </cell>
          <cell r="G320" t="str">
            <v>ENTENTE CYCLISTE DE FONTAINE AU BOIS</v>
          </cell>
          <cell r="H320">
            <v>33940</v>
          </cell>
          <cell r="I320" t="str">
            <v>Adulte Masculin 20/29 ans</v>
          </cell>
          <cell r="J320" t="str">
            <v>2020</v>
          </cell>
          <cell r="K320" t="str">
            <v>05999111985</v>
          </cell>
        </row>
        <row r="321">
          <cell r="B321" t="str">
            <v>DELTOUR LUCAS</v>
          </cell>
          <cell r="C321">
            <v>43846</v>
          </cell>
          <cell r="D321" t="str">
            <v>JE</v>
          </cell>
          <cell r="E321" t="str">
            <v>DELTOUR LUCAS</v>
          </cell>
          <cell r="F321" t="str">
            <v>M</v>
          </cell>
          <cell r="G321" t="str">
            <v>UNION SPORTIVE VALENCIENNES MARLY</v>
          </cell>
          <cell r="H321">
            <v>38805</v>
          </cell>
          <cell r="I321" t="str">
            <v>Jeune Masculin 13/14 ans</v>
          </cell>
          <cell r="J321" t="str">
            <v>2020</v>
          </cell>
          <cell r="K321" t="str">
            <v>05999045997</v>
          </cell>
        </row>
        <row r="322">
          <cell r="B322" t="str">
            <v>DELVALLEE REMI</v>
          </cell>
          <cell r="C322">
            <v>43843</v>
          </cell>
          <cell r="D322" t="str">
            <v>JE</v>
          </cell>
          <cell r="E322" t="str">
            <v>DELVALLEE REMI</v>
          </cell>
          <cell r="F322" t="str">
            <v>M</v>
          </cell>
          <cell r="G322" t="str">
            <v>VELO CLUB DE L'ESCAUT ANZIN</v>
          </cell>
          <cell r="H322">
            <v>38652</v>
          </cell>
          <cell r="I322" t="str">
            <v>Jeune Masculin 15/16 ans</v>
          </cell>
          <cell r="J322" t="str">
            <v>2020</v>
          </cell>
          <cell r="K322" t="str">
            <v>05999113556</v>
          </cell>
        </row>
        <row r="323">
          <cell r="B323" t="str">
            <v>DELVAUX NICOLAS</v>
          </cell>
          <cell r="C323">
            <v>43843</v>
          </cell>
          <cell r="D323" t="str">
            <v>3</v>
          </cell>
          <cell r="E323" t="str">
            <v>DELVAUX NICOLAS</v>
          </cell>
          <cell r="F323" t="str">
            <v>M</v>
          </cell>
          <cell r="G323" t="str">
            <v>CYCLO CLUB WAVRIN</v>
          </cell>
          <cell r="H323">
            <v>28314</v>
          </cell>
          <cell r="I323" t="str">
            <v>Adulte Masculin 40/49 ans</v>
          </cell>
          <cell r="J323" t="str">
            <v>2020</v>
          </cell>
          <cell r="K323" t="str">
            <v>05999091631</v>
          </cell>
        </row>
        <row r="324">
          <cell r="B324" t="str">
            <v>DELY ANTHONY</v>
          </cell>
          <cell r="C324">
            <v>43834</v>
          </cell>
          <cell r="D324" t="str">
            <v>3</v>
          </cell>
          <cell r="E324" t="str">
            <v>DELY ANTHONY</v>
          </cell>
          <cell r="F324" t="str">
            <v>M</v>
          </cell>
          <cell r="G324" t="str">
            <v>TEAM B.B.L. HERGNIES</v>
          </cell>
          <cell r="H324">
            <v>32093</v>
          </cell>
          <cell r="I324" t="str">
            <v>Adulte Masculin 30/39 ans</v>
          </cell>
          <cell r="J324" t="str">
            <v>2020</v>
          </cell>
          <cell r="K324" t="str">
            <v>05996219241</v>
          </cell>
        </row>
        <row r="325">
          <cell r="B325" t="str">
            <v>DELY JULIEN</v>
          </cell>
          <cell r="C325">
            <v>43871</v>
          </cell>
          <cell r="D325" t="str">
            <v>3</v>
          </cell>
          <cell r="E325" t="str">
            <v>DELY JULIEN</v>
          </cell>
          <cell r="F325" t="str">
            <v>M</v>
          </cell>
          <cell r="G325" t="str">
            <v>UNION CYCLISTE SOLRE LE CHATEAU</v>
          </cell>
          <cell r="H325">
            <v>31307</v>
          </cell>
          <cell r="I325" t="str">
            <v>Adulte Masculin 30/39 ans</v>
          </cell>
          <cell r="J325" t="str">
            <v>2020</v>
          </cell>
          <cell r="K325" t="str">
            <v>05999062110</v>
          </cell>
        </row>
        <row r="326">
          <cell r="B326" t="str">
            <v>DELY MARC</v>
          </cell>
          <cell r="C326">
            <v>43843</v>
          </cell>
          <cell r="D326" t="str">
            <v>4-B</v>
          </cell>
          <cell r="E326" t="str">
            <v>DELY MARC</v>
          </cell>
          <cell r="F326" t="str">
            <v>M</v>
          </cell>
          <cell r="G326" t="str">
            <v>UNION SPORTIVE SAINT ANDRE</v>
          </cell>
          <cell r="H326">
            <v>19262</v>
          </cell>
          <cell r="I326" t="str">
            <v>Adulte Masculin 60 ans et plus</v>
          </cell>
          <cell r="J326" t="str">
            <v>2020</v>
          </cell>
          <cell r="K326" t="str">
            <v>05996217430</v>
          </cell>
        </row>
        <row r="327">
          <cell r="B327" t="str">
            <v>DEMEILLIERS CANDICE</v>
          </cell>
          <cell r="C327">
            <v>43870</v>
          </cell>
          <cell r="D327" t="str">
            <v>JE</v>
          </cell>
          <cell r="E327" t="str">
            <v>DEMEILLIERS CANDICE</v>
          </cell>
          <cell r="F327" t="str">
            <v>F</v>
          </cell>
          <cell r="G327" t="str">
            <v>TEAM BIKE PRESEAU</v>
          </cell>
          <cell r="H327">
            <v>38374</v>
          </cell>
          <cell r="I327" t="str">
            <v>Jeune Féminin 15/16 ans</v>
          </cell>
          <cell r="J327" t="str">
            <v>2020</v>
          </cell>
          <cell r="K327" t="str">
            <v>05999097888</v>
          </cell>
        </row>
        <row r="328">
          <cell r="B328" t="str">
            <v>DEMILLIERS SIMON</v>
          </cell>
          <cell r="C328">
            <v>43870</v>
          </cell>
          <cell r="D328" t="str">
            <v>3</v>
          </cell>
          <cell r="E328" t="str">
            <v>DEMILLIERS SIMON</v>
          </cell>
          <cell r="F328" t="str">
            <v>M</v>
          </cell>
          <cell r="G328" t="str">
            <v>TEAM BIKE PRESEAU</v>
          </cell>
          <cell r="H328">
            <v>37531</v>
          </cell>
          <cell r="I328" t="str">
            <v>Adulte Masculin 17/19 ans</v>
          </cell>
          <cell r="J328" t="str">
            <v>2020</v>
          </cell>
          <cell r="K328" t="str">
            <v>05999111164</v>
          </cell>
        </row>
        <row r="329">
          <cell r="B329" t="str">
            <v>DEMOL PATRICIA</v>
          </cell>
          <cell r="C329">
            <v>43851</v>
          </cell>
          <cell r="D329" t="str">
            <v>4-A</v>
          </cell>
          <cell r="E329" t="str">
            <v>DEMOL PATRICIA</v>
          </cell>
          <cell r="F329" t="str">
            <v>F</v>
          </cell>
          <cell r="G329" t="str">
            <v>VELO CLUB UNION HALLUIN</v>
          </cell>
          <cell r="H329">
            <v>22605</v>
          </cell>
          <cell r="I329" t="str">
            <v>Adulte Féminin 40 ans et plus</v>
          </cell>
          <cell r="J329" t="str">
            <v>2020</v>
          </cell>
          <cell r="K329" t="str">
            <v>05999062300</v>
          </cell>
        </row>
        <row r="330">
          <cell r="B330" t="str">
            <v>DEMORY ERIC</v>
          </cell>
          <cell r="C330">
            <v>43857</v>
          </cell>
          <cell r="D330" t="str">
            <v>3</v>
          </cell>
          <cell r="E330" t="str">
            <v>DEMORY ERIC</v>
          </cell>
          <cell r="F330" t="str">
            <v>M</v>
          </cell>
          <cell r="G330" t="str">
            <v>UNION SPORTIVE VALENCIENNES MARLY</v>
          </cell>
          <cell r="H330">
            <v>23462</v>
          </cell>
          <cell r="I330" t="str">
            <v>Adulte Masculin 50/59 ans</v>
          </cell>
          <cell r="J330" t="str">
            <v>2020</v>
          </cell>
          <cell r="K330" t="str">
            <v>05999118501</v>
          </cell>
        </row>
        <row r="331">
          <cell r="B331" t="str">
            <v>DENDIEVEL JULIEN</v>
          </cell>
          <cell r="C331">
            <v>43851</v>
          </cell>
          <cell r="D331" t="str">
            <v>2</v>
          </cell>
          <cell r="E331" t="str">
            <v>DENDIEVEL JULIEN</v>
          </cell>
          <cell r="F331" t="str">
            <v>M</v>
          </cell>
          <cell r="G331" t="str">
            <v>ETOILE CYCLISTE TOURCOING</v>
          </cell>
          <cell r="H331">
            <v>30758</v>
          </cell>
          <cell r="I331" t="str">
            <v>Adulte Masculin 30/39 ans</v>
          </cell>
          <cell r="J331" t="str">
            <v>2020</v>
          </cell>
          <cell r="K331" t="str">
            <v>05996222717</v>
          </cell>
        </row>
        <row r="332">
          <cell r="B332" t="str">
            <v>DENEQUE DANIEL</v>
          </cell>
          <cell r="C332">
            <v>43865</v>
          </cell>
          <cell r="D332" t="str">
            <v>4-A</v>
          </cell>
          <cell r="E332" t="str">
            <v>DENEQUE DANIEL</v>
          </cell>
          <cell r="F332" t="str">
            <v>M</v>
          </cell>
          <cell r="G332" t="str">
            <v>VELO SPRINT BOUCHAIN</v>
          </cell>
          <cell r="H332">
            <v>22146</v>
          </cell>
          <cell r="I332" t="str">
            <v>Adulte Masculin 60 ans et plus</v>
          </cell>
          <cell r="J332" t="str">
            <v>2020</v>
          </cell>
          <cell r="K332" t="str">
            <v>05996222560</v>
          </cell>
        </row>
        <row r="333">
          <cell r="B333" t="str">
            <v>DENOYELLE FRANCK</v>
          </cell>
          <cell r="C333">
            <v>43887</v>
          </cell>
          <cell r="D333" t="str">
            <v>3</v>
          </cell>
          <cell r="E333" t="str">
            <v>DENOYELLE FRANCK</v>
          </cell>
          <cell r="F333" t="str">
            <v>M</v>
          </cell>
          <cell r="G333" t="str">
            <v>CERCLE OLYMPIQUE MARCOING</v>
          </cell>
          <cell r="H333">
            <v>26586</v>
          </cell>
          <cell r="I333" t="str">
            <v>Adulte Masculin 40/49 ans</v>
          </cell>
          <cell r="J333" t="str">
            <v>2020</v>
          </cell>
          <cell r="K333" t="str">
            <v>05999077408</v>
          </cell>
        </row>
        <row r="334">
          <cell r="B334" t="str">
            <v>DENYS SEBASTIEN</v>
          </cell>
          <cell r="C334">
            <v>43843</v>
          </cell>
          <cell r="D334" t="str">
            <v>3</v>
          </cell>
          <cell r="E334" t="str">
            <v>DENYS SEBASTIEN</v>
          </cell>
          <cell r="F334" t="str">
            <v>M</v>
          </cell>
          <cell r="G334" t="str">
            <v>VELO CLUB ARMENTIERES</v>
          </cell>
          <cell r="H334">
            <v>27554</v>
          </cell>
          <cell r="I334" t="str">
            <v>Adulte Masculin 40/49 ans</v>
          </cell>
          <cell r="J334" t="str">
            <v>2020</v>
          </cell>
          <cell r="K334" t="str">
            <v>05999057243</v>
          </cell>
        </row>
        <row r="335">
          <cell r="B335" t="str">
            <v>DEPARIS TRISTAN</v>
          </cell>
          <cell r="C335">
            <v>43843</v>
          </cell>
          <cell r="D335" t="str">
            <v>2</v>
          </cell>
          <cell r="E335" t="str">
            <v>DEPARIS TRISTAN</v>
          </cell>
          <cell r="F335" t="str">
            <v>M</v>
          </cell>
          <cell r="G335" t="str">
            <v>LINSELLES CYCLISME</v>
          </cell>
          <cell r="H335">
            <v>26320</v>
          </cell>
          <cell r="I335" t="str">
            <v>Adulte Masculin 40/49 ans</v>
          </cell>
          <cell r="J335" t="str">
            <v>2020</v>
          </cell>
          <cell r="K335" t="str">
            <v>05999029989</v>
          </cell>
        </row>
        <row r="336">
          <cell r="B336" t="str">
            <v>DEPUYDT ARTHUR</v>
          </cell>
          <cell r="C336">
            <v>43845</v>
          </cell>
          <cell r="D336" t="str">
            <v>JE</v>
          </cell>
          <cell r="E336" t="str">
            <v>DEPUYDT ARTHUR</v>
          </cell>
          <cell r="F336" t="str">
            <v>M</v>
          </cell>
          <cell r="G336" t="str">
            <v>VELO CLUB UNION HALLUIN</v>
          </cell>
          <cell r="H336">
            <v>38027</v>
          </cell>
          <cell r="I336" t="str">
            <v>Jeune Masculin 15/16 ans</v>
          </cell>
          <cell r="J336" t="str">
            <v>2020</v>
          </cell>
          <cell r="K336" t="str">
            <v>05999111918</v>
          </cell>
        </row>
        <row r="337">
          <cell r="B337" t="str">
            <v>DEREBEU ANTOINE</v>
          </cell>
          <cell r="C337">
            <v>43879</v>
          </cell>
          <cell r="D337" t="str">
            <v>3</v>
          </cell>
          <cell r="E337" t="str">
            <v>DEREBEU ANTOINE</v>
          </cell>
          <cell r="F337" t="str">
            <v>M</v>
          </cell>
          <cell r="G337" t="str">
            <v>U.C. CAPELLOISE FOURMIES</v>
          </cell>
          <cell r="H337">
            <v>36001</v>
          </cell>
          <cell r="I337" t="str">
            <v>Adulte Masculin 20/29 ans</v>
          </cell>
          <cell r="J337" t="str">
            <v>2020</v>
          </cell>
          <cell r="K337" t="str">
            <v>05999120614</v>
          </cell>
        </row>
        <row r="338">
          <cell r="B338" t="str">
            <v>DERODE BAPTISTE</v>
          </cell>
          <cell r="C338">
            <v>43870</v>
          </cell>
          <cell r="D338" t="str">
            <v>2</v>
          </cell>
          <cell r="E338" t="str">
            <v>DERODE BAPTISTE</v>
          </cell>
          <cell r="F338" t="str">
            <v>M</v>
          </cell>
          <cell r="G338" t="str">
            <v>FENAIN CYCLO CLUB</v>
          </cell>
          <cell r="H338">
            <v>29898</v>
          </cell>
          <cell r="I338" t="str">
            <v>Adulte Masculin 30/39 ans</v>
          </cell>
          <cell r="J338" t="str">
            <v>2020</v>
          </cell>
          <cell r="K338" t="str">
            <v>05999029008</v>
          </cell>
        </row>
        <row r="339">
          <cell r="B339" t="str">
            <v>DERODE MELINE</v>
          </cell>
          <cell r="C339">
            <v>43846</v>
          </cell>
          <cell r="D339" t="str">
            <v>JE</v>
          </cell>
          <cell r="E339" t="str">
            <v>DERODE MELINE</v>
          </cell>
          <cell r="F339" t="str">
            <v>F</v>
          </cell>
          <cell r="G339" t="str">
            <v>FENAIN CYCLO CLUB</v>
          </cell>
          <cell r="H339">
            <v>40675</v>
          </cell>
          <cell r="I339" t="str">
            <v>Jeune Féminin 9/10 ans</v>
          </cell>
          <cell r="J339" t="str">
            <v>2020</v>
          </cell>
          <cell r="K339" t="str">
            <v>05999068577</v>
          </cell>
        </row>
        <row r="340">
          <cell r="B340" t="str">
            <v>DERONNE ALEX</v>
          </cell>
          <cell r="C340">
            <v>43835</v>
          </cell>
          <cell r="D340" t="str">
            <v>JE</v>
          </cell>
          <cell r="E340" t="str">
            <v>DERONNE ALEX</v>
          </cell>
          <cell r="F340" t="str">
            <v>M</v>
          </cell>
          <cell r="G340" t="str">
            <v>CYCLO CLUB ORCHIES</v>
          </cell>
          <cell r="H340">
            <v>38426</v>
          </cell>
          <cell r="I340" t="str">
            <v>Jeune Masculin 15/16 ans</v>
          </cell>
          <cell r="J340" t="str">
            <v>2020</v>
          </cell>
          <cell r="K340" t="str">
            <v>05999108589</v>
          </cell>
        </row>
        <row r="341">
          <cell r="B341" t="str">
            <v>DERREVEAUX CHRISTOPHE</v>
          </cell>
          <cell r="C341">
            <v>43851</v>
          </cell>
          <cell r="D341" t="str">
            <v>2</v>
          </cell>
          <cell r="E341" t="str">
            <v>DERREVEAUX CHRISTOPHE</v>
          </cell>
          <cell r="F341" t="str">
            <v>M</v>
          </cell>
          <cell r="G341" t="str">
            <v>ETOILE CYCLISTE TOURCOING</v>
          </cell>
          <cell r="H341">
            <v>28604</v>
          </cell>
          <cell r="I341" t="str">
            <v>Adulte Masculin 40/49 ans</v>
          </cell>
          <cell r="J341" t="str">
            <v>2020</v>
          </cell>
          <cell r="K341" t="str">
            <v>05960091549</v>
          </cell>
        </row>
        <row r="342">
          <cell r="B342" t="str">
            <v>DERUEL ANTOINE</v>
          </cell>
          <cell r="C342">
            <v>43849</v>
          </cell>
          <cell r="D342" t="str">
            <v>2</v>
          </cell>
          <cell r="E342" t="str">
            <v>DERUEL ANTOINE</v>
          </cell>
          <cell r="F342" t="str">
            <v>M</v>
          </cell>
          <cell r="G342" t="str">
            <v>UNION VELOCIPEDIQUE FOURMISIENNE</v>
          </cell>
          <cell r="H342">
            <v>36913</v>
          </cell>
          <cell r="I342" t="str">
            <v>Adulte Masculin 17/19 ans</v>
          </cell>
          <cell r="J342" t="str">
            <v>2020</v>
          </cell>
          <cell r="K342" t="str">
            <v>05999080938</v>
          </cell>
        </row>
        <row r="343">
          <cell r="B343" t="str">
            <v>DESAILLY GEOFFREY</v>
          </cell>
          <cell r="C343">
            <v>43843</v>
          </cell>
          <cell r="D343" t="str">
            <v>1</v>
          </cell>
          <cell r="E343" t="str">
            <v>DESAILLY GEOFFREY</v>
          </cell>
          <cell r="F343" t="str">
            <v>M</v>
          </cell>
          <cell r="G343" t="str">
            <v>CYCLO CLUB WAVRIN</v>
          </cell>
          <cell r="H343">
            <v>34880</v>
          </cell>
          <cell r="I343" t="str">
            <v>Adulte Masculin 20/29 ans</v>
          </cell>
          <cell r="J343" t="str">
            <v>2020</v>
          </cell>
          <cell r="K343" t="str">
            <v>05996219752</v>
          </cell>
        </row>
        <row r="344">
          <cell r="B344" t="str">
            <v>DESAILLY JEAN-LUC</v>
          </cell>
          <cell r="C344">
            <v>43843</v>
          </cell>
          <cell r="D344" t="str">
            <v>4-A</v>
          </cell>
          <cell r="E344" t="str">
            <v>DESAILLY JEAN-LUC</v>
          </cell>
          <cell r="F344" t="str">
            <v>M</v>
          </cell>
          <cell r="G344" t="str">
            <v>CYCLO CLUB WAVRIN</v>
          </cell>
          <cell r="H344">
            <v>22770</v>
          </cell>
          <cell r="I344" t="str">
            <v>Adulte Masculin 50/59 ans</v>
          </cell>
          <cell r="J344" t="str">
            <v>2020</v>
          </cell>
          <cell r="K344" t="str">
            <v>05994042372</v>
          </cell>
        </row>
        <row r="345">
          <cell r="B345" t="str">
            <v>DESCAMPS CHRISTOPHE</v>
          </cell>
          <cell r="C345">
            <v>43866</v>
          </cell>
          <cell r="D345" t="str">
            <v>4-A</v>
          </cell>
          <cell r="E345" t="str">
            <v>DESCAMPS CHRISTOPHE</v>
          </cell>
          <cell r="F345" t="str">
            <v>M</v>
          </cell>
          <cell r="G345" t="str">
            <v>UNION CYCLISTE WATTIGNIES</v>
          </cell>
          <cell r="H345">
            <v>23683</v>
          </cell>
          <cell r="I345" t="str">
            <v>Adulte Masculin 50/59 ans</v>
          </cell>
          <cell r="J345" t="str">
            <v>2020</v>
          </cell>
          <cell r="K345" t="str">
            <v>05999021532</v>
          </cell>
        </row>
        <row r="346">
          <cell r="B346" t="str">
            <v>DESCAMPS NICOLAS</v>
          </cell>
          <cell r="C346">
            <v>44008</v>
          </cell>
          <cell r="D346" t="str">
            <v>3</v>
          </cell>
          <cell r="E346" t="str">
            <v>DESCAMPS NICOLAS</v>
          </cell>
          <cell r="F346" t="str">
            <v>M</v>
          </cell>
          <cell r="G346" t="str">
            <v>VELO CLUB ROUBAIX</v>
          </cell>
          <cell r="H346">
            <v>30642</v>
          </cell>
          <cell r="I346" t="str">
            <v>Adulte Masculin 30/39 ans</v>
          </cell>
          <cell r="J346" t="str">
            <v>2020</v>
          </cell>
          <cell r="K346" t="str">
            <v>05996227104</v>
          </cell>
        </row>
        <row r="347">
          <cell r="B347" t="str">
            <v>DESCATOIRE GREGORY</v>
          </cell>
          <cell r="C347">
            <v>43846</v>
          </cell>
          <cell r="D347" t="str">
            <v>1</v>
          </cell>
          <cell r="E347" t="str">
            <v>DESCATOIRE GREGORY</v>
          </cell>
          <cell r="F347" t="str">
            <v>M</v>
          </cell>
          <cell r="G347" t="str">
            <v>VELO SPRINT DE L'OSTREVENT - AUBERCHICOURT</v>
          </cell>
          <cell r="H347">
            <v>26592</v>
          </cell>
          <cell r="I347" t="str">
            <v>Adulte Masculin 40/49 ans</v>
          </cell>
          <cell r="J347" t="str">
            <v>2020</v>
          </cell>
          <cell r="K347" t="str">
            <v>05999092702</v>
          </cell>
        </row>
        <row r="348">
          <cell r="B348" t="str">
            <v>DESCHAMPS CEDRIC</v>
          </cell>
          <cell r="C348">
            <v>43843</v>
          </cell>
          <cell r="D348" t="str">
            <v>2</v>
          </cell>
          <cell r="E348" t="str">
            <v>DESCHAMPS CEDRIC</v>
          </cell>
          <cell r="F348" t="str">
            <v>M</v>
          </cell>
          <cell r="G348" t="str">
            <v>LINSELLES CYCLISME</v>
          </cell>
          <cell r="H348">
            <v>27620</v>
          </cell>
          <cell r="I348" t="str">
            <v>Adulte Masculin 40/49 ans</v>
          </cell>
          <cell r="J348" t="str">
            <v>2020</v>
          </cell>
          <cell r="K348" t="str">
            <v>05999029988</v>
          </cell>
        </row>
        <row r="349">
          <cell r="B349" t="str">
            <v>DESMAREZ CHRISTOPHE</v>
          </cell>
          <cell r="C349">
            <v>43857</v>
          </cell>
          <cell r="D349" t="str">
            <v>3</v>
          </cell>
          <cell r="E349" t="str">
            <v>DESMAREZ CHRISTOPHE</v>
          </cell>
          <cell r="F349" t="str">
            <v>M</v>
          </cell>
          <cell r="G349" t="str">
            <v>ASSOCIATION SPORTIVE VELOCIPEDIQUE LA LONGUEVILLE</v>
          </cell>
          <cell r="H349">
            <v>24668</v>
          </cell>
          <cell r="I349" t="str">
            <v>Adulte Masculin 50/59 ans</v>
          </cell>
          <cell r="J349" t="str">
            <v>2020</v>
          </cell>
          <cell r="K349" t="str">
            <v>05999112536</v>
          </cell>
        </row>
        <row r="350">
          <cell r="B350" t="str">
            <v>DESMET SEBASTIEN</v>
          </cell>
          <cell r="C350">
            <v>43867</v>
          </cell>
          <cell r="D350" t="str">
            <v>1</v>
          </cell>
          <cell r="E350" t="str">
            <v>DESMET SEBASTIEN</v>
          </cell>
          <cell r="F350" t="str">
            <v>M</v>
          </cell>
          <cell r="G350" t="str">
            <v>CYCLING THUN L'EVEQUE</v>
          </cell>
          <cell r="H350">
            <v>27820</v>
          </cell>
          <cell r="I350" t="str">
            <v>Adulte Masculin 40/49 ans</v>
          </cell>
          <cell r="J350" t="str">
            <v>2020</v>
          </cell>
          <cell r="K350" t="str">
            <v>05999093514</v>
          </cell>
        </row>
        <row r="351">
          <cell r="B351" t="str">
            <v>DESPLANQUE ROBIN</v>
          </cell>
          <cell r="C351">
            <v>43851</v>
          </cell>
          <cell r="D351" t="str">
            <v>JE</v>
          </cell>
          <cell r="E351" t="str">
            <v>DESPLANQUE ROBIN</v>
          </cell>
          <cell r="F351" t="str">
            <v>M</v>
          </cell>
          <cell r="G351" t="str">
            <v>ETOILE CYCLISTE TOURCOING</v>
          </cell>
          <cell r="H351">
            <v>38979</v>
          </cell>
          <cell r="I351" t="str">
            <v>Jeune Masculin 13/14 ans</v>
          </cell>
          <cell r="J351" t="str">
            <v>2020</v>
          </cell>
          <cell r="K351" t="str">
            <v>05999024510</v>
          </cell>
        </row>
        <row r="352">
          <cell r="B352" t="str">
            <v>DESSAINT BENOIT</v>
          </cell>
          <cell r="C352">
            <v>43840</v>
          </cell>
          <cell r="D352" t="str">
            <v>JE</v>
          </cell>
          <cell r="E352" t="str">
            <v>DESSAINT BENOIT</v>
          </cell>
          <cell r="F352" t="str">
            <v>M</v>
          </cell>
          <cell r="G352" t="str">
            <v>TEAM BOUSIES</v>
          </cell>
          <cell r="H352">
            <v>38381</v>
          </cell>
          <cell r="I352" t="str">
            <v>Jeune Masculin 15/16 ans</v>
          </cell>
          <cell r="J352" t="str">
            <v>2020</v>
          </cell>
          <cell r="K352" t="str">
            <v>05999098039</v>
          </cell>
        </row>
        <row r="353">
          <cell r="B353" t="str">
            <v>DESSAINT CYRIL</v>
          </cell>
          <cell r="C353">
            <v>43840</v>
          </cell>
          <cell r="D353" t="str">
            <v>3</v>
          </cell>
          <cell r="E353" t="str">
            <v>DESSAINT CYRIL</v>
          </cell>
          <cell r="F353" t="str">
            <v>M</v>
          </cell>
          <cell r="G353" t="str">
            <v>TEAM BOUSIES</v>
          </cell>
          <cell r="H353">
            <v>37371</v>
          </cell>
          <cell r="I353" t="str">
            <v>Adulte Masculin 17/19 ans</v>
          </cell>
          <cell r="J353" t="str">
            <v>2020</v>
          </cell>
          <cell r="K353" t="str">
            <v>05999111225</v>
          </cell>
        </row>
        <row r="354">
          <cell r="B354" t="str">
            <v>DEUDON YVES</v>
          </cell>
          <cell r="C354">
            <v>43834</v>
          </cell>
          <cell r="D354" t="str">
            <v>3</v>
          </cell>
          <cell r="E354" t="str">
            <v>DEUDON YVES</v>
          </cell>
          <cell r="F354" t="str">
            <v>M</v>
          </cell>
          <cell r="G354" t="str">
            <v>ASSOCIATION CYCLISTE D'ETROEUNGT</v>
          </cell>
          <cell r="H354">
            <v>26875</v>
          </cell>
          <cell r="I354" t="str">
            <v>Adulte Masculin 40/49 ans</v>
          </cell>
          <cell r="J354" t="str">
            <v>2020</v>
          </cell>
          <cell r="K354" t="str">
            <v>05999005067</v>
          </cell>
        </row>
        <row r="355">
          <cell r="B355" t="str">
            <v>DEURBROECK KRIS</v>
          </cell>
          <cell r="C355">
            <v>43843</v>
          </cell>
          <cell r="D355" t="str">
            <v>2</v>
          </cell>
          <cell r="E355" t="str">
            <v>DEURBROECK KRIS</v>
          </cell>
          <cell r="F355" t="str">
            <v>M</v>
          </cell>
          <cell r="G355" t="str">
            <v>UNION SPORTIVE SAINT ANDRE</v>
          </cell>
          <cell r="H355">
            <v>25036</v>
          </cell>
          <cell r="I355" t="str">
            <v>Adulte Masculin 50/59 ans</v>
          </cell>
          <cell r="J355" t="str">
            <v>2020</v>
          </cell>
          <cell r="K355" t="str">
            <v>05999067467</v>
          </cell>
        </row>
        <row r="356">
          <cell r="B356" t="str">
            <v>DEVAUX MICHAEL</v>
          </cell>
          <cell r="C356">
            <v>43866</v>
          </cell>
          <cell r="D356" t="str">
            <v>3</v>
          </cell>
          <cell r="E356" t="str">
            <v>DEVAUX MICHAEL</v>
          </cell>
          <cell r="F356" t="str">
            <v>M</v>
          </cell>
          <cell r="G356" t="str">
            <v>ASSOCIATION CYCLISTE D'ETROEUNGT</v>
          </cell>
          <cell r="H356">
            <v>27357</v>
          </cell>
          <cell r="I356" t="str">
            <v>Adulte Masculin 40/49 ans</v>
          </cell>
          <cell r="J356" t="str">
            <v>2020</v>
          </cell>
          <cell r="K356" t="str">
            <v>05999119327</v>
          </cell>
        </row>
        <row r="357">
          <cell r="B357" t="str">
            <v>DEVIENNE DAVID</v>
          </cell>
          <cell r="C357">
            <v>43837</v>
          </cell>
          <cell r="D357" t="str">
            <v>3</v>
          </cell>
          <cell r="E357" t="str">
            <v>DEVIENNE DAVID</v>
          </cell>
          <cell r="F357" t="str">
            <v>M</v>
          </cell>
          <cell r="G357" t="str">
            <v>TEAM LABIERE BAILLEUL</v>
          </cell>
          <cell r="H357">
            <v>32337</v>
          </cell>
          <cell r="I357" t="str">
            <v>Adulte Masculin 30/39 ans</v>
          </cell>
          <cell r="J357" t="str">
            <v>2020</v>
          </cell>
          <cell r="K357" t="str">
            <v>05999119068</v>
          </cell>
        </row>
        <row r="358">
          <cell r="B358" t="str">
            <v>DEVIGNE NICOLAS</v>
          </cell>
          <cell r="C358">
            <v>43843</v>
          </cell>
          <cell r="D358" t="str">
            <v>2</v>
          </cell>
          <cell r="E358" t="str">
            <v>DEVIGNE NICOLAS</v>
          </cell>
          <cell r="F358" t="str">
            <v>M</v>
          </cell>
          <cell r="G358" t="str">
            <v>UNION SPORTIVE SAINT ANDRE</v>
          </cell>
          <cell r="H358">
            <v>29470</v>
          </cell>
          <cell r="I358" t="str">
            <v>Adulte Masculin 40/49 ans</v>
          </cell>
          <cell r="J358" t="str">
            <v>2020</v>
          </cell>
          <cell r="K358" t="str">
            <v>05999109747</v>
          </cell>
        </row>
        <row r="359">
          <cell r="B359" t="str">
            <v>DEVILLE ANDY</v>
          </cell>
          <cell r="C359">
            <v>43843</v>
          </cell>
          <cell r="D359" t="str">
            <v>1</v>
          </cell>
          <cell r="E359" t="str">
            <v>DEVILLE ANDY</v>
          </cell>
          <cell r="F359" t="str">
            <v>M</v>
          </cell>
          <cell r="G359" t="str">
            <v>T.C.S.P. 59 - FERRIERE LA GRANDE</v>
          </cell>
          <cell r="H359">
            <v>31847</v>
          </cell>
          <cell r="I359" t="str">
            <v>Adulte Masculin 30/39 ans</v>
          </cell>
          <cell r="J359" t="str">
            <v>2020</v>
          </cell>
          <cell r="K359" t="str">
            <v>05999029318</v>
          </cell>
        </row>
        <row r="360">
          <cell r="B360" t="str">
            <v>DEVOS CYRIL</v>
          </cell>
          <cell r="C360">
            <v>43843</v>
          </cell>
          <cell r="D360" t="str">
            <v>3</v>
          </cell>
          <cell r="E360" t="str">
            <v>DEVOS CYRIL</v>
          </cell>
          <cell r="F360" t="str">
            <v>M</v>
          </cell>
          <cell r="G360" t="str">
            <v>LINSELLES CYCLISME</v>
          </cell>
          <cell r="H360">
            <v>32121</v>
          </cell>
          <cell r="I360" t="str">
            <v>Adulte Masculin 30/39 ans</v>
          </cell>
          <cell r="J360" t="str">
            <v>2020</v>
          </cell>
          <cell r="K360" t="str">
            <v>05999111151</v>
          </cell>
        </row>
        <row r="361">
          <cell r="B361" t="str">
            <v>DEVOUGES THIBAULT</v>
          </cell>
          <cell r="C361">
            <v>43840</v>
          </cell>
          <cell r="D361" t="str">
            <v>JE</v>
          </cell>
          <cell r="E361" t="str">
            <v>DEVOUGES THIBAULT</v>
          </cell>
          <cell r="F361" t="str">
            <v>M</v>
          </cell>
          <cell r="G361" t="str">
            <v>TEAM BOUSIES</v>
          </cell>
          <cell r="H361">
            <v>38420</v>
          </cell>
          <cell r="I361" t="str">
            <v>Jeune Masculin 15/16 ans</v>
          </cell>
          <cell r="J361" t="str">
            <v>2020</v>
          </cell>
          <cell r="K361" t="str">
            <v>05999098038</v>
          </cell>
        </row>
        <row r="362">
          <cell r="B362" t="str">
            <v>DEVYNCK MATTHIEU</v>
          </cell>
          <cell r="C362">
            <v>43843</v>
          </cell>
          <cell r="D362" t="str">
            <v>3</v>
          </cell>
          <cell r="E362" t="str">
            <v>DEVYNCK MATTHIEU</v>
          </cell>
          <cell r="F362" t="str">
            <v>M</v>
          </cell>
          <cell r="G362" t="str">
            <v>CYCLO CLUB WAVRIN</v>
          </cell>
          <cell r="H362">
            <v>28298</v>
          </cell>
          <cell r="I362" t="str">
            <v>Adulte Masculin 40/49 ans</v>
          </cell>
          <cell r="J362" t="str">
            <v>2020</v>
          </cell>
          <cell r="K362" t="str">
            <v>05999097765</v>
          </cell>
        </row>
        <row r="363">
          <cell r="B363" t="str">
            <v>DEWAILLY VINCENT</v>
          </cell>
          <cell r="C363">
            <v>43843</v>
          </cell>
          <cell r="D363" t="str">
            <v>1</v>
          </cell>
          <cell r="E363" t="str">
            <v>DEWAILLY VINCENT</v>
          </cell>
          <cell r="F363" t="str">
            <v>M</v>
          </cell>
          <cell r="G363" t="str">
            <v>UNION SPORTIVE SAINT ANDRE</v>
          </cell>
          <cell r="H363">
            <v>30749</v>
          </cell>
          <cell r="I363" t="str">
            <v>Adulte Masculin 30/39 ans</v>
          </cell>
          <cell r="J363" t="str">
            <v>2020</v>
          </cell>
          <cell r="K363" t="str">
            <v>05999023578</v>
          </cell>
        </row>
        <row r="364">
          <cell r="B364" t="str">
            <v>DEWALLENS STEPHANE</v>
          </cell>
          <cell r="C364">
            <v>43858</v>
          </cell>
          <cell r="D364" t="str">
            <v>1</v>
          </cell>
          <cell r="E364" t="str">
            <v>DEWALLENS STEPHANE</v>
          </cell>
          <cell r="F364" t="str">
            <v>M</v>
          </cell>
          <cell r="G364" t="str">
            <v>UNION CYCLISTE SOLRE LE CHATEAU</v>
          </cell>
          <cell r="H364">
            <v>27392</v>
          </cell>
          <cell r="I364" t="str">
            <v>Adulte Masculin 40/49 ans</v>
          </cell>
          <cell r="J364" t="str">
            <v>2020</v>
          </cell>
          <cell r="K364" t="str">
            <v>05999073455</v>
          </cell>
        </row>
        <row r="365">
          <cell r="B365" t="str">
            <v>DEWEZ CLOTAIRE</v>
          </cell>
          <cell r="C365">
            <v>43835</v>
          </cell>
          <cell r="D365" t="str">
            <v>3</v>
          </cell>
          <cell r="E365" t="str">
            <v>DEWEZ CLOTAIRE</v>
          </cell>
          <cell r="F365" t="str">
            <v>M</v>
          </cell>
          <cell r="G365" t="str">
            <v>CYCLO CLUB ORCHIES</v>
          </cell>
          <cell r="H365">
            <v>35615</v>
          </cell>
          <cell r="I365" t="str">
            <v>Adulte Masculin 20/29 ans</v>
          </cell>
          <cell r="J365" t="str">
            <v>2020</v>
          </cell>
          <cell r="K365" t="str">
            <v>05996216578</v>
          </cell>
        </row>
        <row r="366">
          <cell r="B366" t="str">
            <v>DHAINAUT ALAN</v>
          </cell>
          <cell r="C366">
            <v>43840</v>
          </cell>
          <cell r="D366" t="str">
            <v>3</v>
          </cell>
          <cell r="E366" t="str">
            <v>DHAINAUT ALAN</v>
          </cell>
          <cell r="F366" t="str">
            <v>M</v>
          </cell>
          <cell r="G366" t="str">
            <v>ETOILE CYCLISTE LIEU ST AMAND</v>
          </cell>
          <cell r="H366">
            <v>32456</v>
          </cell>
          <cell r="I366" t="str">
            <v>Adulte Masculin 30/39 ans</v>
          </cell>
          <cell r="J366" t="str">
            <v>2020</v>
          </cell>
          <cell r="K366" t="str">
            <v>05999087425</v>
          </cell>
        </row>
        <row r="367">
          <cell r="B367" t="str">
            <v>DHAINAUT ESTEBAN</v>
          </cell>
          <cell r="C367">
            <v>43840</v>
          </cell>
          <cell r="D367" t="str">
            <v>JE</v>
          </cell>
          <cell r="E367" t="str">
            <v>DHAINAUT ESTEBAN</v>
          </cell>
          <cell r="F367" t="str">
            <v>M</v>
          </cell>
          <cell r="G367" t="str">
            <v>ETOILE CYCLISTE LIEU ST AMAND</v>
          </cell>
          <cell r="H367">
            <v>40522</v>
          </cell>
          <cell r="I367" t="str">
            <v>Jeune Masculin 9/10 ans</v>
          </cell>
          <cell r="J367" t="str">
            <v>2020</v>
          </cell>
          <cell r="K367" t="str">
            <v>05999097634</v>
          </cell>
        </row>
        <row r="368">
          <cell r="B368" t="str">
            <v>DHAINAUT LOUIS</v>
          </cell>
          <cell r="C368">
            <v>43846</v>
          </cell>
          <cell r="D368" t="str">
            <v>JE</v>
          </cell>
          <cell r="E368" t="str">
            <v>DHAINAUT LOUIS</v>
          </cell>
          <cell r="F368" t="str">
            <v>M</v>
          </cell>
          <cell r="G368" t="str">
            <v>UNION SPORTIVE VALENCIENNES MARLY</v>
          </cell>
          <cell r="H368">
            <v>39063</v>
          </cell>
          <cell r="I368" t="str">
            <v>Jeune Masculin 13/14 ans</v>
          </cell>
          <cell r="J368" t="str">
            <v>2020</v>
          </cell>
          <cell r="K368" t="str">
            <v>05999035993</v>
          </cell>
        </row>
        <row r="369">
          <cell r="B369" t="str">
            <v>DHOTE MICHEL</v>
          </cell>
          <cell r="C369">
            <v>43843</v>
          </cell>
          <cell r="D369" t="str">
            <v>4-A</v>
          </cell>
          <cell r="E369" t="str">
            <v>DHOTE MICHEL</v>
          </cell>
          <cell r="F369" t="str">
            <v>M</v>
          </cell>
          <cell r="G369" t="str">
            <v>FREE BIKING FAMILY ST AMAND LES EAUX</v>
          </cell>
          <cell r="H369">
            <v>25781</v>
          </cell>
          <cell r="I369" t="str">
            <v>Adulte Masculin 50/59 ans</v>
          </cell>
          <cell r="J369" t="str">
            <v>2020</v>
          </cell>
          <cell r="K369" t="str">
            <v>05996219250</v>
          </cell>
        </row>
        <row r="370">
          <cell r="B370" t="str">
            <v>DHOTE PHILIPPE</v>
          </cell>
          <cell r="C370">
            <v>43843</v>
          </cell>
          <cell r="D370" t="str">
            <v>3</v>
          </cell>
          <cell r="E370" t="str">
            <v>DHOTE PHILIPPE</v>
          </cell>
          <cell r="F370" t="str">
            <v>M</v>
          </cell>
          <cell r="G370" t="str">
            <v>FREE BIKING FAMILY ST AMAND LES EAUX</v>
          </cell>
          <cell r="H370">
            <v>30370</v>
          </cell>
          <cell r="I370" t="str">
            <v>Adulte Masculin 30/39 ans</v>
          </cell>
          <cell r="J370" t="str">
            <v>2020</v>
          </cell>
          <cell r="K370" t="str">
            <v>05996218968</v>
          </cell>
        </row>
        <row r="371">
          <cell r="B371" t="str">
            <v>DI CARLO DAVID</v>
          </cell>
          <cell r="C371">
            <v>43851</v>
          </cell>
          <cell r="D371" t="str">
            <v>2</v>
          </cell>
          <cell r="E371" t="str">
            <v>DI CARLO DAVID</v>
          </cell>
          <cell r="F371" t="str">
            <v>M</v>
          </cell>
          <cell r="G371" t="str">
            <v>TEAM TOMASINA WAMBRECHIES</v>
          </cell>
          <cell r="H371">
            <v>28723</v>
          </cell>
          <cell r="I371" t="str">
            <v>Adulte Masculin 40/49 ans</v>
          </cell>
          <cell r="J371" t="str">
            <v>2020</v>
          </cell>
          <cell r="K371" t="str">
            <v>05999082335</v>
          </cell>
        </row>
        <row r="372">
          <cell r="B372" t="str">
            <v>DI CARLO DONATO</v>
          </cell>
          <cell r="C372">
            <v>43851</v>
          </cell>
          <cell r="D372" t="str">
            <v>2</v>
          </cell>
          <cell r="E372" t="str">
            <v>DI CARLO DONATO</v>
          </cell>
          <cell r="F372" t="str">
            <v>M</v>
          </cell>
          <cell r="G372" t="str">
            <v>TEAM TOMASINA WAMBRECHIES</v>
          </cell>
          <cell r="H372">
            <v>24942</v>
          </cell>
          <cell r="I372" t="str">
            <v>Adulte Masculin 50/59 ans</v>
          </cell>
          <cell r="J372" t="str">
            <v>2020</v>
          </cell>
          <cell r="K372" t="str">
            <v>05999082333</v>
          </cell>
        </row>
        <row r="373">
          <cell r="B373" t="str">
            <v>DI CARLO GIUSEPPE</v>
          </cell>
          <cell r="C373">
            <v>43851</v>
          </cell>
          <cell r="D373" t="str">
            <v>2</v>
          </cell>
          <cell r="E373" t="str">
            <v>DI CARLO GIUSEPPE</v>
          </cell>
          <cell r="F373" t="str">
            <v>M</v>
          </cell>
          <cell r="G373" t="str">
            <v>TEAM TOMASINA WAMBRECHIES</v>
          </cell>
          <cell r="H373">
            <v>34490</v>
          </cell>
          <cell r="I373" t="str">
            <v>Adulte Masculin 20/29 ans</v>
          </cell>
          <cell r="J373" t="str">
            <v>2020</v>
          </cell>
          <cell r="K373" t="str">
            <v>05999105853</v>
          </cell>
        </row>
        <row r="374">
          <cell r="B374" t="str">
            <v>DI GIOVANNI FREDERIC</v>
          </cell>
          <cell r="C374">
            <v>43857</v>
          </cell>
          <cell r="D374" t="str">
            <v>2</v>
          </cell>
          <cell r="E374" t="str">
            <v>DI GIOVANNI FREDERIC</v>
          </cell>
          <cell r="F374" t="str">
            <v>M</v>
          </cell>
          <cell r="G374" t="str">
            <v>UNION SPORTIVE VALENCIENNES MARLY</v>
          </cell>
          <cell r="H374">
            <v>28027</v>
          </cell>
          <cell r="I374" t="str">
            <v>Adulte Masculin 40/49 ans</v>
          </cell>
          <cell r="J374" t="str">
            <v>2020</v>
          </cell>
          <cell r="K374" t="str">
            <v>05999097889</v>
          </cell>
        </row>
        <row r="375">
          <cell r="B375" t="str">
            <v>DI STAZIO GIUSEPPE PINO</v>
          </cell>
          <cell r="C375">
            <v>43851</v>
          </cell>
          <cell r="D375" t="str">
            <v>1</v>
          </cell>
          <cell r="E375" t="str">
            <v>DI STAZIO GIUSEPPE PINO</v>
          </cell>
          <cell r="F375" t="str">
            <v>M</v>
          </cell>
          <cell r="G375" t="str">
            <v>NEW TEAM MAULDE</v>
          </cell>
          <cell r="H375">
            <v>31256</v>
          </cell>
          <cell r="I375" t="str">
            <v>Adulte Masculin 30/39 ans</v>
          </cell>
          <cell r="J375" t="str">
            <v>2020</v>
          </cell>
          <cell r="K375" t="str">
            <v>05999059180</v>
          </cell>
        </row>
        <row r="376">
          <cell r="B376" t="str">
            <v>DIAS MARTIN BAPTISTE</v>
          </cell>
          <cell r="C376">
            <v>43884</v>
          </cell>
          <cell r="D376" t="str">
            <v>2</v>
          </cell>
          <cell r="E376" t="str">
            <v>DIAS MARTIN BAPTISTE</v>
          </cell>
          <cell r="F376" t="str">
            <v>M</v>
          </cell>
          <cell r="G376" t="str">
            <v>CAMPHIN EN CAREMBAULT CYCLING TEAM</v>
          </cell>
          <cell r="H376">
            <v>37108</v>
          </cell>
          <cell r="I376" t="str">
            <v>Adulte Masculin 17/19 ans</v>
          </cell>
          <cell r="J376" t="str">
            <v>2020</v>
          </cell>
          <cell r="K376" t="str">
            <v>05999019587</v>
          </cell>
        </row>
        <row r="377">
          <cell r="B377" t="str">
            <v>DILLIES ROBIN</v>
          </cell>
          <cell r="C377">
            <v>43887</v>
          </cell>
          <cell r="D377" t="str">
            <v>2</v>
          </cell>
          <cell r="E377" t="str">
            <v>DILLIES ROBIN</v>
          </cell>
          <cell r="F377" t="str">
            <v>M</v>
          </cell>
          <cell r="G377" t="str">
            <v>CERCLE OLYMPIQUE MARCOING</v>
          </cell>
          <cell r="H377">
            <v>36182</v>
          </cell>
          <cell r="I377" t="str">
            <v>Adulte Masculin 20/29 ans</v>
          </cell>
          <cell r="J377" t="str">
            <v>2020</v>
          </cell>
          <cell r="K377" t="str">
            <v>05999068719</v>
          </cell>
        </row>
        <row r="378">
          <cell r="B378" t="str">
            <v>DINGREVILLE JEAN-JACQUES</v>
          </cell>
          <cell r="C378">
            <v>43843</v>
          </cell>
          <cell r="D378" t="str">
            <v>4-B</v>
          </cell>
          <cell r="E378" t="str">
            <v>DINGREVILLE JEAN-JACQUES</v>
          </cell>
          <cell r="F378" t="str">
            <v>M</v>
          </cell>
          <cell r="G378" t="str">
            <v>UNION SPORTIVE SAINT ANDRE</v>
          </cell>
          <cell r="H378">
            <v>19274</v>
          </cell>
          <cell r="I378" t="str">
            <v>Adulte Masculin 60 ans et plus</v>
          </cell>
          <cell r="J378" t="str">
            <v>2020</v>
          </cell>
          <cell r="K378" t="str">
            <v>05996216952</v>
          </cell>
        </row>
        <row r="379">
          <cell r="B379" t="str">
            <v>DISSOUS DAMIEN</v>
          </cell>
          <cell r="C379">
            <v>43890</v>
          </cell>
          <cell r="D379" t="str">
            <v>3</v>
          </cell>
          <cell r="E379" t="str">
            <v>DISSOUS DAMIEN</v>
          </cell>
          <cell r="F379" t="str">
            <v>M</v>
          </cell>
          <cell r="G379" t="str">
            <v>AS HELLEMMES CYCLISME</v>
          </cell>
          <cell r="H379">
            <v>31466</v>
          </cell>
          <cell r="I379" t="str">
            <v>Adulte Masculin 30/39 ans</v>
          </cell>
          <cell r="J379" t="str">
            <v>2020</v>
          </cell>
          <cell r="K379" t="str">
            <v>05999092272</v>
          </cell>
        </row>
        <row r="380">
          <cell r="B380" t="str">
            <v>DOCHNIAK DAVID</v>
          </cell>
          <cell r="C380">
            <v>43857</v>
          </cell>
          <cell r="D380" t="str">
            <v>3</v>
          </cell>
          <cell r="E380" t="str">
            <v>DOCHNIAK DAVID</v>
          </cell>
          <cell r="F380" t="str">
            <v>M</v>
          </cell>
          <cell r="G380" t="str">
            <v>HAVELUY CYCLO CLUB</v>
          </cell>
          <cell r="H380">
            <v>28022</v>
          </cell>
          <cell r="I380" t="str">
            <v>Adulte Masculin 40/49 ans</v>
          </cell>
          <cell r="J380" t="str">
            <v>2020</v>
          </cell>
          <cell r="K380" t="str">
            <v>05996222312</v>
          </cell>
        </row>
        <row r="381">
          <cell r="B381" t="str">
            <v>DOCHNIAK DOROTHEE</v>
          </cell>
          <cell r="C381">
            <v>43857</v>
          </cell>
          <cell r="D381" t="str">
            <v>4-A</v>
          </cell>
          <cell r="E381" t="str">
            <v>DOCHNIAK DOROTHEE</v>
          </cell>
          <cell r="F381" t="str">
            <v>F</v>
          </cell>
          <cell r="G381" t="str">
            <v>HAVELUY CYCLO CLUB</v>
          </cell>
          <cell r="H381">
            <v>29347</v>
          </cell>
          <cell r="I381" t="str">
            <v>Adulte Féminin 40 ans et plus</v>
          </cell>
          <cell r="J381" t="str">
            <v>2020</v>
          </cell>
          <cell r="K381" t="str">
            <v>05999017015</v>
          </cell>
        </row>
        <row r="382">
          <cell r="B382" t="str">
            <v>DOFFE VICTOR</v>
          </cell>
          <cell r="C382">
            <v>43835</v>
          </cell>
          <cell r="D382" t="str">
            <v>2</v>
          </cell>
          <cell r="E382" t="str">
            <v>DOFFE VICTOR</v>
          </cell>
          <cell r="F382" t="str">
            <v>M</v>
          </cell>
          <cell r="G382" t="str">
            <v>AMICALE LAIQUE SPORTIVE  ROEULX</v>
          </cell>
          <cell r="H382">
            <v>36825</v>
          </cell>
          <cell r="I382" t="str">
            <v>Adulte Masculin 20/29 ans</v>
          </cell>
          <cell r="J382" t="str">
            <v>2020</v>
          </cell>
          <cell r="K382" t="str">
            <v>05999090520</v>
          </cell>
        </row>
        <row r="383">
          <cell r="B383" t="str">
            <v>DONDAINE PASCAL</v>
          </cell>
          <cell r="C383">
            <v>43843</v>
          </cell>
          <cell r="D383" t="str">
            <v>3</v>
          </cell>
          <cell r="E383" t="str">
            <v>DONDAINE PASCAL</v>
          </cell>
          <cell r="F383" t="str">
            <v>M</v>
          </cell>
          <cell r="G383" t="str">
            <v>TEAM TOMASINA WAMBRECHIES</v>
          </cell>
          <cell r="H383">
            <v>26873</v>
          </cell>
          <cell r="I383" t="str">
            <v>Adulte Masculin 40/49 ans</v>
          </cell>
          <cell r="J383" t="str">
            <v>2020</v>
          </cell>
          <cell r="K383" t="str">
            <v>05953097727</v>
          </cell>
        </row>
        <row r="384">
          <cell r="B384" t="str">
            <v>DOOM HERVE</v>
          </cell>
          <cell r="C384">
            <v>43851</v>
          </cell>
          <cell r="D384" t="str">
            <v>2</v>
          </cell>
          <cell r="E384" t="str">
            <v>DOOM HERVE</v>
          </cell>
          <cell r="F384" t="str">
            <v>M</v>
          </cell>
          <cell r="G384" t="str">
            <v>TEAM TOMASINA WAMBRECHIES</v>
          </cell>
          <cell r="H384">
            <v>30974</v>
          </cell>
          <cell r="I384" t="str">
            <v>Adulte Masculin 30/39 ans</v>
          </cell>
          <cell r="J384" t="str">
            <v>2020</v>
          </cell>
          <cell r="K384" t="str">
            <v>05999013637</v>
          </cell>
        </row>
        <row r="385">
          <cell r="B385" t="str">
            <v>DOOM PATRICE</v>
          </cell>
          <cell r="C385">
            <v>43851</v>
          </cell>
          <cell r="D385" t="str">
            <v>2</v>
          </cell>
          <cell r="E385" t="str">
            <v>DOOM PATRICE</v>
          </cell>
          <cell r="F385" t="str">
            <v>M</v>
          </cell>
          <cell r="G385" t="str">
            <v>TEAM TOMASINA WAMBRECHIES</v>
          </cell>
          <cell r="H385">
            <v>23012</v>
          </cell>
          <cell r="I385" t="str">
            <v>Adulte Masculin 50/59 ans</v>
          </cell>
          <cell r="J385" t="str">
            <v>2020</v>
          </cell>
          <cell r="K385" t="str">
            <v>05994042334</v>
          </cell>
        </row>
        <row r="386">
          <cell r="B386" t="str">
            <v>DOUCHET THIBAULT</v>
          </cell>
          <cell r="C386">
            <v>43867</v>
          </cell>
          <cell r="D386" t="str">
            <v>JE</v>
          </cell>
          <cell r="E386" t="str">
            <v>DOUCHET THIBAULT</v>
          </cell>
          <cell r="F386" t="str">
            <v>M</v>
          </cell>
          <cell r="G386" t="str">
            <v>GAZ ELEC CLUB DE DOUAI</v>
          </cell>
          <cell r="H386">
            <v>38524</v>
          </cell>
          <cell r="I386" t="str">
            <v>Jeune Masculin 15/16 ans</v>
          </cell>
          <cell r="J386" t="str">
            <v>2020</v>
          </cell>
          <cell r="K386" t="str">
            <v>05999105009</v>
          </cell>
        </row>
        <row r="387">
          <cell r="B387" t="str">
            <v>DOUCHEZ REMI</v>
          </cell>
          <cell r="C387">
            <v>43834</v>
          </cell>
          <cell r="D387" t="str">
            <v>JE</v>
          </cell>
          <cell r="E387" t="str">
            <v>DOUCHEZ REMI</v>
          </cell>
          <cell r="F387" t="str">
            <v>M</v>
          </cell>
          <cell r="G387" t="str">
            <v>AS HELLEMMES CYCLISME</v>
          </cell>
          <cell r="H387">
            <v>38040</v>
          </cell>
          <cell r="I387" t="str">
            <v>Jeune Masculin 15/16 ans</v>
          </cell>
          <cell r="J387" t="str">
            <v>2020</v>
          </cell>
          <cell r="K387" t="str">
            <v>05999066631</v>
          </cell>
        </row>
        <row r="388">
          <cell r="B388" t="str">
            <v>DOYEN MATHIS</v>
          </cell>
          <cell r="C388">
            <v>43835</v>
          </cell>
          <cell r="D388" t="str">
            <v>JE</v>
          </cell>
          <cell r="E388" t="str">
            <v>DOYEN MATHIS</v>
          </cell>
          <cell r="F388" t="str">
            <v>M</v>
          </cell>
          <cell r="G388" t="str">
            <v>CYCLO CLUB ORCHIES</v>
          </cell>
          <cell r="H388">
            <v>38403</v>
          </cell>
          <cell r="I388" t="str">
            <v>Jeune Masculin 15/16 ans</v>
          </cell>
          <cell r="J388" t="str">
            <v>2020</v>
          </cell>
          <cell r="K388" t="str">
            <v>05999097709</v>
          </cell>
        </row>
        <row r="389">
          <cell r="B389" t="str">
            <v>DOZIERE MICHAEL</v>
          </cell>
          <cell r="C389">
            <v>43867</v>
          </cell>
          <cell r="D389" t="str">
            <v>3</v>
          </cell>
          <cell r="E389" t="str">
            <v>DOZIERE MICHAEL</v>
          </cell>
          <cell r="F389" t="str">
            <v>M</v>
          </cell>
          <cell r="G389" t="str">
            <v>GAZ ELEC CLUB DE DOUAI</v>
          </cell>
          <cell r="H389">
            <v>25269</v>
          </cell>
          <cell r="I389" t="str">
            <v>Adulte Masculin 50/59 ans</v>
          </cell>
          <cell r="J389" t="str">
            <v>2020</v>
          </cell>
          <cell r="K389" t="str">
            <v>05999067478</v>
          </cell>
        </row>
        <row r="390">
          <cell r="B390" t="str">
            <v>DRANCOURT THOMAS</v>
          </cell>
          <cell r="C390">
            <v>43870</v>
          </cell>
          <cell r="D390" t="str">
            <v>1</v>
          </cell>
          <cell r="E390" t="str">
            <v>DRANCOURT THOMAS</v>
          </cell>
          <cell r="F390" t="str">
            <v>M</v>
          </cell>
          <cell r="G390" t="str">
            <v>TEAM BIKE PRESEAU</v>
          </cell>
          <cell r="H390">
            <v>36469</v>
          </cell>
          <cell r="I390" t="str">
            <v>Adulte Masculin 20/29 ans</v>
          </cell>
          <cell r="J390" t="str">
            <v>2020</v>
          </cell>
          <cell r="K390" t="str">
            <v>05996224000</v>
          </cell>
        </row>
        <row r="391">
          <cell r="B391" t="str">
            <v>DREMEAUX JOHAN</v>
          </cell>
          <cell r="C391">
            <v>43843</v>
          </cell>
          <cell r="D391" t="str">
            <v>2</v>
          </cell>
          <cell r="E391" t="str">
            <v>DREMEAUX JOHAN</v>
          </cell>
          <cell r="F391" t="str">
            <v>M</v>
          </cell>
          <cell r="G391" t="str">
            <v>ETOILE CYCLISTE FEIGNIES</v>
          </cell>
          <cell r="H391">
            <v>35177</v>
          </cell>
          <cell r="I391" t="str">
            <v>Adulte Masculin 20/29 ans</v>
          </cell>
          <cell r="J391" t="str">
            <v>2020</v>
          </cell>
          <cell r="K391" t="str">
            <v>05999106136</v>
          </cell>
        </row>
        <row r="392">
          <cell r="B392" t="str">
            <v>DROLET PHILIPPE</v>
          </cell>
          <cell r="C392">
            <v>43843</v>
          </cell>
          <cell r="D392" t="str">
            <v>2</v>
          </cell>
          <cell r="E392" t="str">
            <v>DROLET PHILIPPE</v>
          </cell>
          <cell r="F392" t="str">
            <v>M</v>
          </cell>
          <cell r="G392" t="str">
            <v>UNION SPORTIVE SAINT ANDRE</v>
          </cell>
          <cell r="H392">
            <v>22525</v>
          </cell>
          <cell r="I392" t="str">
            <v>Adulte Masculin 50/59 ans</v>
          </cell>
          <cell r="J392" t="str">
            <v>2020</v>
          </cell>
          <cell r="K392" t="str">
            <v>05963119607</v>
          </cell>
        </row>
        <row r="393">
          <cell r="B393" t="str">
            <v>DROUSIE GIANNI</v>
          </cell>
          <cell r="C393">
            <v>43849</v>
          </cell>
          <cell r="D393" t="str">
            <v>3</v>
          </cell>
          <cell r="E393" t="str">
            <v>DROUSIE GIANNI</v>
          </cell>
          <cell r="F393" t="str">
            <v>M</v>
          </cell>
          <cell r="G393" t="str">
            <v>UNION VELOCIPEDIQUE FOURMISIENNE</v>
          </cell>
          <cell r="H393">
            <v>35382</v>
          </cell>
          <cell r="I393" t="str">
            <v>Adulte Masculin 20/29 ans</v>
          </cell>
          <cell r="J393" t="str">
            <v>2020</v>
          </cell>
          <cell r="K393" t="str">
            <v>05999094424</v>
          </cell>
        </row>
        <row r="394">
          <cell r="B394" t="str">
            <v>DRUART CORENTIN</v>
          </cell>
          <cell r="C394">
            <v>43851</v>
          </cell>
          <cell r="D394" t="str">
            <v>2</v>
          </cell>
          <cell r="E394" t="str">
            <v>DRUART CORENTIN</v>
          </cell>
          <cell r="F394" t="str">
            <v>M</v>
          </cell>
          <cell r="G394" t="str">
            <v>NEW TEAM MAULDE</v>
          </cell>
          <cell r="H394">
            <v>35740</v>
          </cell>
          <cell r="I394" t="str">
            <v>Adulte Masculin 20/29 ans</v>
          </cell>
          <cell r="J394" t="str">
            <v>2020</v>
          </cell>
          <cell r="K394" t="str">
            <v>05994059689</v>
          </cell>
        </row>
        <row r="395">
          <cell r="B395" t="str">
            <v>DRUART JEROME</v>
          </cell>
          <cell r="C395">
            <v>43879</v>
          </cell>
          <cell r="D395" t="str">
            <v>3</v>
          </cell>
          <cell r="E395" t="str">
            <v>DRUART JEROME</v>
          </cell>
          <cell r="F395" t="str">
            <v>M</v>
          </cell>
          <cell r="G395" t="str">
            <v>ASSOCIATION SPORTIVE VELOCIPEDIQUE LA LONGUEVILLE</v>
          </cell>
          <cell r="H395">
            <v>28682</v>
          </cell>
          <cell r="I395" t="str">
            <v>Adulte Masculin 40/49 ans</v>
          </cell>
          <cell r="J395" t="str">
            <v>2020</v>
          </cell>
          <cell r="K395" t="str">
            <v>05999076457</v>
          </cell>
        </row>
        <row r="396">
          <cell r="B396" t="str">
            <v>DRUART PASCAL</v>
          </cell>
          <cell r="C396">
            <v>43851</v>
          </cell>
          <cell r="D396" t="str">
            <v>2</v>
          </cell>
          <cell r="E396" t="str">
            <v>DRUART PASCAL</v>
          </cell>
          <cell r="F396" t="str">
            <v>M</v>
          </cell>
          <cell r="G396" t="str">
            <v>NEW TEAM MAULDE</v>
          </cell>
          <cell r="H396">
            <v>24976</v>
          </cell>
          <cell r="I396" t="str">
            <v>Adulte Masculin 50/59 ans</v>
          </cell>
          <cell r="J396" t="str">
            <v>2020</v>
          </cell>
          <cell r="K396" t="str">
            <v>05994058241</v>
          </cell>
        </row>
        <row r="397">
          <cell r="B397" t="str">
            <v>DRUART QUENTIN</v>
          </cell>
          <cell r="C397">
            <v>43851</v>
          </cell>
          <cell r="D397" t="str">
            <v>3</v>
          </cell>
          <cell r="E397" t="str">
            <v>DRUART QUENTIN</v>
          </cell>
          <cell r="F397" t="str">
            <v>M</v>
          </cell>
          <cell r="G397" t="str">
            <v>NEW TEAM MAULDE</v>
          </cell>
          <cell r="H397">
            <v>35100</v>
          </cell>
          <cell r="I397" t="str">
            <v>Adulte Masculin 20/29 ans</v>
          </cell>
          <cell r="J397" t="str">
            <v>2020</v>
          </cell>
          <cell r="K397" t="str">
            <v>05994046654</v>
          </cell>
        </row>
        <row r="398">
          <cell r="B398" t="str">
            <v>DUBAR EDOUARD NICOLAS</v>
          </cell>
          <cell r="C398">
            <v>43851</v>
          </cell>
          <cell r="D398" t="str">
            <v>3</v>
          </cell>
          <cell r="E398" t="str">
            <v>DUBAR EDOUARD NICOLAS</v>
          </cell>
          <cell r="F398" t="str">
            <v>M</v>
          </cell>
          <cell r="G398" t="str">
            <v>VELO CLUB UNION HALLUIN</v>
          </cell>
          <cell r="H398">
            <v>22274</v>
          </cell>
          <cell r="I398" t="str">
            <v>Adulte Masculin 60 ans et plus</v>
          </cell>
          <cell r="J398" t="str">
            <v>2020</v>
          </cell>
          <cell r="K398" t="str">
            <v>05999100591</v>
          </cell>
        </row>
        <row r="399">
          <cell r="B399" t="str">
            <v>DUBOIS PHILIPPE</v>
          </cell>
          <cell r="C399">
            <v>43865</v>
          </cell>
          <cell r="D399" t="str">
            <v>4-A</v>
          </cell>
          <cell r="E399" t="str">
            <v>DUBOIS PHILIPPE</v>
          </cell>
          <cell r="F399" t="str">
            <v>M</v>
          </cell>
          <cell r="G399" t="str">
            <v>ASSOCIATION CYCLISTE DE CUINCY</v>
          </cell>
          <cell r="H399">
            <v>21215</v>
          </cell>
          <cell r="I399" t="str">
            <v>Adulte Masculin 60 ans et plus</v>
          </cell>
          <cell r="J399" t="str">
            <v>2020</v>
          </cell>
          <cell r="K399" t="str">
            <v>05999111353</v>
          </cell>
        </row>
        <row r="400">
          <cell r="B400" t="str">
            <v>DUBRON GUILLAUME</v>
          </cell>
          <cell r="C400">
            <v>43865</v>
          </cell>
          <cell r="D400" t="str">
            <v>3</v>
          </cell>
          <cell r="E400" t="str">
            <v>DUBRON GUILLAUME</v>
          </cell>
          <cell r="F400" t="str">
            <v>M</v>
          </cell>
          <cell r="G400" t="str">
            <v>ASSOCIATION CYCLISTE DE CUINCY</v>
          </cell>
          <cell r="H400">
            <v>29066</v>
          </cell>
          <cell r="I400" t="str">
            <v>Adulte Masculin 40/49 ans</v>
          </cell>
          <cell r="J400" t="str">
            <v>2020</v>
          </cell>
          <cell r="K400" t="str">
            <v>05999112315</v>
          </cell>
        </row>
        <row r="401">
          <cell r="B401" t="str">
            <v>DUBUT ALEXIS</v>
          </cell>
          <cell r="C401">
            <v>43849</v>
          </cell>
          <cell r="D401" t="str">
            <v>3</v>
          </cell>
          <cell r="E401" t="str">
            <v>DUBUT ALEXIS</v>
          </cell>
          <cell r="F401" t="str">
            <v>M</v>
          </cell>
          <cell r="G401" t="str">
            <v>UNION VELOCIPEDIQUE FOURMISIENNE</v>
          </cell>
          <cell r="H401">
            <v>33043</v>
          </cell>
          <cell r="I401" t="str">
            <v>Adulte Masculin 30/39 ans</v>
          </cell>
          <cell r="J401" t="str">
            <v>2020</v>
          </cell>
          <cell r="K401" t="str">
            <v>05994063661</v>
          </cell>
        </row>
        <row r="402">
          <cell r="B402" t="str">
            <v>DUCARNE JEAN PHILIPPE</v>
          </cell>
          <cell r="C402">
            <v>43851</v>
          </cell>
          <cell r="D402" t="str">
            <v>2</v>
          </cell>
          <cell r="E402" t="str">
            <v>DUCARNE JEAN PHILIPPE</v>
          </cell>
          <cell r="F402" t="str">
            <v>M</v>
          </cell>
          <cell r="G402" t="str">
            <v>NEW TEAM MAULDE</v>
          </cell>
          <cell r="H402">
            <v>24486</v>
          </cell>
          <cell r="I402" t="str">
            <v>Adulte Masculin 50/59 ans</v>
          </cell>
          <cell r="J402" t="str">
            <v>2020</v>
          </cell>
          <cell r="K402" t="str">
            <v>05999063288</v>
          </cell>
        </row>
        <row r="403">
          <cell r="B403" t="str">
            <v>DUCATEZ WENDY</v>
          </cell>
          <cell r="C403">
            <v>43865</v>
          </cell>
          <cell r="D403" t="str">
            <v>FE</v>
          </cell>
          <cell r="E403" t="str">
            <v>DUCATEZ WENDY</v>
          </cell>
          <cell r="F403" t="str">
            <v>F</v>
          </cell>
          <cell r="G403" t="str">
            <v>VELO CLUB SOLESMES</v>
          </cell>
          <cell r="H403">
            <v>34461</v>
          </cell>
          <cell r="I403" t="str">
            <v>Adulte Féminin 17/29 ans</v>
          </cell>
          <cell r="J403" t="str">
            <v>2020</v>
          </cell>
          <cell r="K403" t="str">
            <v>05999111158</v>
          </cell>
        </row>
        <row r="404">
          <cell r="B404" t="str">
            <v>DUCHEMIN JEREMY</v>
          </cell>
          <cell r="C404">
            <v>43843</v>
          </cell>
          <cell r="D404" t="str">
            <v>3</v>
          </cell>
          <cell r="E404" t="str">
            <v>DUCHEMIN JEREMY</v>
          </cell>
          <cell r="F404" t="str">
            <v>M</v>
          </cell>
          <cell r="G404" t="str">
            <v>CYCLO CLUB WAVRIN</v>
          </cell>
          <cell r="H404">
            <v>28226</v>
          </cell>
          <cell r="I404" t="str">
            <v>Adulte Masculin 40/49 ans</v>
          </cell>
          <cell r="J404" t="str">
            <v>2020</v>
          </cell>
          <cell r="K404" t="str">
            <v>05999057149</v>
          </cell>
        </row>
        <row r="405">
          <cell r="B405" t="str">
            <v>DUCHENNE BRUNO</v>
          </cell>
          <cell r="C405">
            <v>43879</v>
          </cell>
          <cell r="D405" t="str">
            <v>4-A</v>
          </cell>
          <cell r="E405" t="str">
            <v>DUCHENNE BRUNO</v>
          </cell>
          <cell r="F405" t="str">
            <v>M</v>
          </cell>
          <cell r="G405" t="str">
            <v>U.C. CAPELLOISE FOURMIES</v>
          </cell>
          <cell r="H405">
            <v>23585</v>
          </cell>
          <cell r="I405" t="str">
            <v>Adulte Masculin 50/59 ans</v>
          </cell>
          <cell r="J405" t="str">
            <v>2020</v>
          </cell>
          <cell r="K405" t="str">
            <v>05999069649</v>
          </cell>
        </row>
        <row r="406">
          <cell r="B406" t="str">
            <v>DUCHENNE CORENTIN</v>
          </cell>
          <cell r="C406">
            <v>43879</v>
          </cell>
          <cell r="D406" t="str">
            <v>3</v>
          </cell>
          <cell r="E406" t="str">
            <v>DUCHENNE CORENTIN</v>
          </cell>
          <cell r="F406" t="str">
            <v>M</v>
          </cell>
          <cell r="G406" t="str">
            <v>U.C. CAPELLOISE FOURMIES</v>
          </cell>
          <cell r="H406">
            <v>36312</v>
          </cell>
          <cell r="I406" t="str">
            <v>Adulte Masculin 20/29 ans</v>
          </cell>
          <cell r="J406" t="str">
            <v>2020</v>
          </cell>
          <cell r="K406" t="str">
            <v>05999069650</v>
          </cell>
        </row>
        <row r="407">
          <cell r="B407" t="str">
            <v>DUEZ GUILLAUME</v>
          </cell>
          <cell r="C407">
            <v>43843</v>
          </cell>
          <cell r="D407" t="str">
            <v>3</v>
          </cell>
          <cell r="E407" t="str">
            <v>DUEZ GUILLAUME</v>
          </cell>
          <cell r="F407" t="str">
            <v>M</v>
          </cell>
          <cell r="G407" t="str">
            <v>UNION SPORTIVE SAINT ANDRE</v>
          </cell>
          <cell r="H407">
            <v>28028</v>
          </cell>
          <cell r="I407" t="str">
            <v>Adulte Masculin 40/49 ans</v>
          </cell>
          <cell r="J407" t="str">
            <v>2020</v>
          </cell>
          <cell r="K407" t="str">
            <v>05999086064</v>
          </cell>
        </row>
        <row r="408">
          <cell r="B408" t="str">
            <v>DUEZ SEBASTIEN</v>
          </cell>
          <cell r="C408">
            <v>43835</v>
          </cell>
          <cell r="D408" t="str">
            <v>3</v>
          </cell>
          <cell r="E408" t="str">
            <v>DUEZ SEBASTIEN</v>
          </cell>
          <cell r="F408" t="str">
            <v>M</v>
          </cell>
          <cell r="G408" t="str">
            <v>SAULZOIR MONTRECOURT CYCLING CLUB</v>
          </cell>
          <cell r="H408">
            <v>27799</v>
          </cell>
          <cell r="I408" t="str">
            <v>Adulte Masculin 40/49 ans</v>
          </cell>
          <cell r="J408" t="str">
            <v>2020</v>
          </cell>
          <cell r="K408" t="str">
            <v>05999111366</v>
          </cell>
        </row>
        <row r="409">
          <cell r="B409" t="str">
            <v>DUFOUR CLEMENT</v>
          </cell>
          <cell r="C409">
            <v>43857</v>
          </cell>
          <cell r="D409" t="str">
            <v>3</v>
          </cell>
          <cell r="E409" t="str">
            <v>DUFOUR CLEMENT</v>
          </cell>
          <cell r="F409" t="str">
            <v>M</v>
          </cell>
          <cell r="G409" t="str">
            <v>TEAM SPECIALIZED LILLE</v>
          </cell>
          <cell r="H409">
            <v>33699</v>
          </cell>
          <cell r="I409" t="str">
            <v>Adulte Masculin 20/29 ans</v>
          </cell>
          <cell r="J409" t="str">
            <v>2020</v>
          </cell>
          <cell r="K409" t="str">
            <v>05999111149</v>
          </cell>
        </row>
        <row r="410">
          <cell r="B410" t="str">
            <v>DUFOUR CORENTIN</v>
          </cell>
          <cell r="C410">
            <v>43865</v>
          </cell>
          <cell r="D410" t="str">
            <v>3</v>
          </cell>
          <cell r="E410" t="str">
            <v>DUFOUR CORENTIN</v>
          </cell>
          <cell r="F410" t="str">
            <v>M</v>
          </cell>
          <cell r="G410" t="str">
            <v>CYCLO CLUB ORCHIES</v>
          </cell>
          <cell r="H410">
            <v>35174</v>
          </cell>
          <cell r="I410" t="str">
            <v>Adulte Masculin 20/29 ans</v>
          </cell>
          <cell r="J410" t="str">
            <v>2020</v>
          </cell>
          <cell r="K410" t="str">
            <v>05999120845</v>
          </cell>
        </row>
        <row r="411">
          <cell r="B411" t="str">
            <v>DUFOUR JULIEN</v>
          </cell>
          <cell r="C411">
            <v>43857</v>
          </cell>
          <cell r="D411" t="str">
            <v>1</v>
          </cell>
          <cell r="E411" t="str">
            <v>DUFOUR JULIEN</v>
          </cell>
          <cell r="F411" t="str">
            <v>M</v>
          </cell>
          <cell r="G411" t="str">
            <v>TEAM SPECIALIZED LILLE</v>
          </cell>
          <cell r="H411">
            <v>32364</v>
          </cell>
          <cell r="I411" t="str">
            <v>Adulte Masculin 30/39 ans</v>
          </cell>
          <cell r="J411" t="str">
            <v>2020</v>
          </cell>
          <cell r="K411" t="str">
            <v>05999025680</v>
          </cell>
        </row>
        <row r="412">
          <cell r="B412" t="str">
            <v>DUFOUR REMI</v>
          </cell>
          <cell r="C412">
            <v>43845</v>
          </cell>
          <cell r="D412" t="str">
            <v>JE</v>
          </cell>
          <cell r="E412" t="str">
            <v>DUFOUR REMI</v>
          </cell>
          <cell r="F412" t="str">
            <v>M</v>
          </cell>
          <cell r="G412" t="str">
            <v>VELO CLUB UNION HALLUIN</v>
          </cell>
          <cell r="H412">
            <v>38120</v>
          </cell>
          <cell r="I412" t="str">
            <v>Jeune Masculin 15/16 ans</v>
          </cell>
          <cell r="J412" t="str">
            <v>2020</v>
          </cell>
          <cell r="K412" t="str">
            <v>05999025195</v>
          </cell>
        </row>
        <row r="413">
          <cell r="B413" t="str">
            <v>DUFOUR SYLVAIN</v>
          </cell>
          <cell r="C413">
            <v>43851</v>
          </cell>
          <cell r="D413" t="str">
            <v>3</v>
          </cell>
          <cell r="E413" t="str">
            <v>DUFOUR SYLVAIN</v>
          </cell>
          <cell r="F413" t="str">
            <v>M</v>
          </cell>
          <cell r="G413" t="str">
            <v>VELO CLUB UNION HALLUIN</v>
          </cell>
          <cell r="H413">
            <v>27082</v>
          </cell>
          <cell r="I413" t="str">
            <v>Adulte Masculin 40/49 ans</v>
          </cell>
          <cell r="J413" t="str">
            <v>2020</v>
          </cell>
          <cell r="K413" t="str">
            <v>05999025196</v>
          </cell>
        </row>
        <row r="414">
          <cell r="B414" t="str">
            <v>DUJARDIN LAURENT</v>
          </cell>
          <cell r="C414">
            <v>43857</v>
          </cell>
          <cell r="D414" t="str">
            <v>3</v>
          </cell>
          <cell r="E414" t="str">
            <v>DUJARDIN LAURENT</v>
          </cell>
          <cell r="F414" t="str">
            <v>M</v>
          </cell>
          <cell r="G414" t="str">
            <v>VELO CLUB UNION HALLUIN</v>
          </cell>
          <cell r="H414">
            <v>24345</v>
          </cell>
          <cell r="I414" t="str">
            <v>Adulte Masculin 50/59 ans</v>
          </cell>
          <cell r="J414" t="str">
            <v>2020</v>
          </cell>
          <cell r="K414" t="str">
            <v>05994064243</v>
          </cell>
        </row>
        <row r="415">
          <cell r="B415" t="str">
            <v>DUMONT CLEMENT</v>
          </cell>
          <cell r="C415">
            <v>43879</v>
          </cell>
          <cell r="D415" t="str">
            <v>3</v>
          </cell>
          <cell r="E415" t="str">
            <v>DUMONT CLEMENT</v>
          </cell>
          <cell r="F415" t="str">
            <v>M</v>
          </cell>
          <cell r="G415" t="str">
            <v>ESPOIR CYCLISTE  WAMBRECHIES MARQUETTE</v>
          </cell>
          <cell r="H415">
            <v>36143</v>
          </cell>
          <cell r="I415" t="str">
            <v>Adulte Masculin 20/29 ans</v>
          </cell>
          <cell r="J415" t="str">
            <v>2020</v>
          </cell>
          <cell r="K415" t="str">
            <v>05999023810</v>
          </cell>
        </row>
        <row r="416">
          <cell r="B416" t="str">
            <v>DUMORTIER TOM</v>
          </cell>
          <cell r="C416">
            <v>43857</v>
          </cell>
          <cell r="D416" t="str">
            <v>JE</v>
          </cell>
          <cell r="E416" t="str">
            <v>DUMORTIER TOM</v>
          </cell>
          <cell r="F416" t="str">
            <v>M</v>
          </cell>
          <cell r="G416" t="str">
            <v>CYCLO CLUB WAVRIN</v>
          </cell>
          <cell r="H416">
            <v>39558</v>
          </cell>
          <cell r="I416" t="str">
            <v>Jeune Masculin 11/12 ans</v>
          </cell>
          <cell r="J416" t="str">
            <v>2020</v>
          </cell>
          <cell r="K416" t="str">
            <v>05999119909</v>
          </cell>
        </row>
        <row r="417">
          <cell r="B417" t="str">
            <v>DUPIRE REMI</v>
          </cell>
          <cell r="C417">
            <v>43851</v>
          </cell>
          <cell r="D417" t="str">
            <v>2</v>
          </cell>
          <cell r="E417" t="str">
            <v>DUPIRE REMI</v>
          </cell>
          <cell r="F417" t="str">
            <v>M</v>
          </cell>
          <cell r="G417" t="str">
            <v>TEAM TOMASINA WAMBRECHIES</v>
          </cell>
          <cell r="H417">
            <v>36547</v>
          </cell>
          <cell r="I417" t="str">
            <v>Adulte Masculin 20/29 ans</v>
          </cell>
          <cell r="J417" t="str">
            <v>2020</v>
          </cell>
          <cell r="K417" t="str">
            <v>05999075214</v>
          </cell>
        </row>
        <row r="418">
          <cell r="B418" t="str">
            <v>DUPOND LAURICK</v>
          </cell>
          <cell r="C418">
            <v>43846</v>
          </cell>
          <cell r="D418" t="str">
            <v>JE</v>
          </cell>
          <cell r="E418" t="str">
            <v>DUPOND LAURICK</v>
          </cell>
          <cell r="F418" t="str">
            <v>M</v>
          </cell>
          <cell r="G418" t="str">
            <v>CAMPHIN EN CAREMBAULT CYCLING TEAM</v>
          </cell>
          <cell r="H418">
            <v>38433</v>
          </cell>
          <cell r="I418" t="str">
            <v>Jeune Masculin 15/16 ans</v>
          </cell>
          <cell r="J418" t="str">
            <v>2020</v>
          </cell>
          <cell r="K418" t="str">
            <v>05999074870</v>
          </cell>
        </row>
        <row r="419">
          <cell r="B419" t="str">
            <v>DUPONT DAMIEN</v>
          </cell>
          <cell r="C419">
            <v>43835</v>
          </cell>
          <cell r="D419" t="str">
            <v>2</v>
          </cell>
          <cell r="E419" t="str">
            <v>DUPONT DAMIEN</v>
          </cell>
          <cell r="F419" t="str">
            <v>M</v>
          </cell>
          <cell r="G419" t="str">
            <v>CYCLO CLUB ORCHIES</v>
          </cell>
          <cell r="H419">
            <v>26060</v>
          </cell>
          <cell r="I419" t="str">
            <v>Adulte Masculin 40/49 ans</v>
          </cell>
          <cell r="J419" t="str">
            <v>2020</v>
          </cell>
          <cell r="K419" t="str">
            <v>05965164040</v>
          </cell>
        </row>
        <row r="420">
          <cell r="B420" t="str">
            <v>DUPONT JEAN PIERRE</v>
          </cell>
          <cell r="C420">
            <v>43870</v>
          </cell>
          <cell r="D420" t="str">
            <v>4-A</v>
          </cell>
          <cell r="E420" t="str">
            <v>DUPONT JEAN PIERRE</v>
          </cell>
          <cell r="F420" t="str">
            <v>M</v>
          </cell>
          <cell r="G420" t="str">
            <v>AS HELLEMMES CYCLISME</v>
          </cell>
          <cell r="H420">
            <v>22175</v>
          </cell>
          <cell r="I420" t="str">
            <v>Adulte Masculin 60 ans et plus</v>
          </cell>
          <cell r="J420" t="str">
            <v>2020</v>
          </cell>
          <cell r="K420" t="str">
            <v>05996222249</v>
          </cell>
        </row>
        <row r="421">
          <cell r="B421" t="str">
            <v>DUPONT MAUD</v>
          </cell>
          <cell r="C421">
            <v>43845</v>
          </cell>
          <cell r="D421" t="str">
            <v>JE</v>
          </cell>
          <cell r="E421" t="str">
            <v>DUPONT MAUD</v>
          </cell>
          <cell r="F421" t="str">
            <v>F</v>
          </cell>
          <cell r="G421" t="str">
            <v>VELO CLUB UNION HALLUIN</v>
          </cell>
          <cell r="H421">
            <v>38940</v>
          </cell>
          <cell r="I421" t="str">
            <v>Jeune Féminin 13/14 ans</v>
          </cell>
          <cell r="J421" t="str">
            <v>2020</v>
          </cell>
          <cell r="K421" t="str">
            <v>05999111921</v>
          </cell>
        </row>
        <row r="422">
          <cell r="B422" t="str">
            <v>DUPONT OCTAVIE</v>
          </cell>
          <cell r="C422">
            <v>43846</v>
          </cell>
          <cell r="D422" t="str">
            <v>JE</v>
          </cell>
          <cell r="E422" t="str">
            <v>DUPONT OCTAVIE</v>
          </cell>
          <cell r="F422" t="str">
            <v>F</v>
          </cell>
          <cell r="G422" t="str">
            <v>VELO CLUB UNION HALLUIN</v>
          </cell>
          <cell r="H422">
            <v>41368</v>
          </cell>
          <cell r="I422"/>
          <cell r="J422" t="str">
            <v>2020</v>
          </cell>
          <cell r="K422" t="str">
            <v>05999111922</v>
          </cell>
        </row>
        <row r="423">
          <cell r="B423" t="str">
            <v>DUPONT RAPHAEL</v>
          </cell>
          <cell r="C423">
            <v>43845</v>
          </cell>
          <cell r="D423" t="str">
            <v>JE</v>
          </cell>
          <cell r="E423" t="str">
            <v>DUPONT RAPHAEL</v>
          </cell>
          <cell r="F423" t="str">
            <v>M</v>
          </cell>
          <cell r="G423" t="str">
            <v>VELO CLUB UNION HALLUIN</v>
          </cell>
          <cell r="H423">
            <v>39645</v>
          </cell>
          <cell r="I423" t="str">
            <v>Jeune Masculin 11/12 ans</v>
          </cell>
          <cell r="J423" t="str">
            <v>2020</v>
          </cell>
          <cell r="K423" t="str">
            <v>05999111920</v>
          </cell>
        </row>
        <row r="424">
          <cell r="B424" t="str">
            <v>DUPONT RONALD</v>
          </cell>
          <cell r="C424">
            <v>43857</v>
          </cell>
          <cell r="D424" t="str">
            <v>3</v>
          </cell>
          <cell r="E424" t="str">
            <v>DUPONT RONALD</v>
          </cell>
          <cell r="F424" t="str">
            <v>M</v>
          </cell>
          <cell r="G424" t="str">
            <v>UNION SPORTIVE VALENCIENNES MARLY</v>
          </cell>
          <cell r="H424">
            <v>25814</v>
          </cell>
          <cell r="I424" t="str">
            <v>Adulte Masculin 50/59 ans</v>
          </cell>
          <cell r="J424" t="str">
            <v>2020</v>
          </cell>
          <cell r="K424" t="str">
            <v>05996216342</v>
          </cell>
        </row>
        <row r="425">
          <cell r="B425" t="str">
            <v>DUPONT XAVIER</v>
          </cell>
          <cell r="C425">
            <v>43843</v>
          </cell>
          <cell r="D425" t="str">
            <v>3</v>
          </cell>
          <cell r="E425" t="str">
            <v>DUPONT XAVIER</v>
          </cell>
          <cell r="F425" t="str">
            <v>M</v>
          </cell>
          <cell r="G425" t="str">
            <v>LINSELLES CYCLISME</v>
          </cell>
          <cell r="H425">
            <v>33015</v>
          </cell>
          <cell r="I425" t="str">
            <v>Adulte Masculin 30/39 ans</v>
          </cell>
          <cell r="J425" t="str">
            <v>2020</v>
          </cell>
          <cell r="K425" t="str">
            <v>05999112677</v>
          </cell>
        </row>
        <row r="426">
          <cell r="B426" t="str">
            <v>DUQUENNOY KIMBERLEY</v>
          </cell>
          <cell r="C426">
            <v>43843</v>
          </cell>
          <cell r="D426" t="str">
            <v>FE</v>
          </cell>
          <cell r="E426" t="str">
            <v>DUQUENNOY KIMBERLEY</v>
          </cell>
          <cell r="F426" t="str">
            <v>F</v>
          </cell>
          <cell r="G426" t="str">
            <v>UNION SPORTIVE SAINT ANDRE</v>
          </cell>
          <cell r="H426">
            <v>36218</v>
          </cell>
          <cell r="I426" t="str">
            <v>Adulte Féminin 17/29 ans</v>
          </cell>
          <cell r="J426" t="str">
            <v>2020</v>
          </cell>
          <cell r="K426" t="str">
            <v>05996216327</v>
          </cell>
        </row>
        <row r="427">
          <cell r="B427" t="str">
            <v>DUQUENNOY TOMMY</v>
          </cell>
          <cell r="C427">
            <v>43843</v>
          </cell>
          <cell r="D427" t="str">
            <v>3</v>
          </cell>
          <cell r="E427" t="str">
            <v>DUQUENNOY TOMMY</v>
          </cell>
          <cell r="F427" t="str">
            <v>M</v>
          </cell>
          <cell r="G427" t="str">
            <v>UNION SPORTIVE SAINT ANDRE</v>
          </cell>
          <cell r="H427">
            <v>37237</v>
          </cell>
          <cell r="I427" t="str">
            <v>Adulte Masculin 17/19 ans</v>
          </cell>
          <cell r="J427" t="str">
            <v>2020</v>
          </cell>
          <cell r="K427" t="str">
            <v>05999097974</v>
          </cell>
        </row>
        <row r="428">
          <cell r="B428" t="str">
            <v>DUQUESNOY MATHIS</v>
          </cell>
          <cell r="C428">
            <v>43879</v>
          </cell>
          <cell r="D428" t="str">
            <v>3</v>
          </cell>
          <cell r="E428" t="str">
            <v>DUQUESNOY MATHIS</v>
          </cell>
          <cell r="F428" t="str">
            <v>M</v>
          </cell>
          <cell r="G428" t="str">
            <v>TEAM BIKE PRESEAU</v>
          </cell>
          <cell r="H428">
            <v>35976</v>
          </cell>
          <cell r="I428" t="str">
            <v>Adulte Masculin 20/29 ans</v>
          </cell>
          <cell r="J428" t="str">
            <v>2020</v>
          </cell>
          <cell r="K428" t="str">
            <v>05999111165</v>
          </cell>
        </row>
        <row r="429">
          <cell r="B429" t="str">
            <v>DURIEZ LAURENT</v>
          </cell>
          <cell r="C429">
            <v>43843</v>
          </cell>
          <cell r="D429" t="str">
            <v>3</v>
          </cell>
          <cell r="E429" t="str">
            <v>DURIEZ LAURENT</v>
          </cell>
          <cell r="F429" t="str">
            <v>M</v>
          </cell>
          <cell r="G429" t="str">
            <v>CYCLO CLUB WAVRIN</v>
          </cell>
          <cell r="H429">
            <v>23837</v>
          </cell>
          <cell r="I429" t="str">
            <v>Adulte Masculin 50/59 ans</v>
          </cell>
          <cell r="J429" t="str">
            <v>2020</v>
          </cell>
          <cell r="K429" t="str">
            <v>05905210227</v>
          </cell>
        </row>
        <row r="430">
          <cell r="B430" t="str">
            <v>DURIEZ THEODORE</v>
          </cell>
          <cell r="C430">
            <v>43884</v>
          </cell>
          <cell r="D430" t="str">
            <v>3</v>
          </cell>
          <cell r="E430" t="str">
            <v>DURIEZ THEODORE</v>
          </cell>
          <cell r="F430" t="str">
            <v>M</v>
          </cell>
          <cell r="G430" t="str">
            <v>CAMPHIN EN CAREMBAULT CYCLING TEAM</v>
          </cell>
          <cell r="H430">
            <v>35283</v>
          </cell>
          <cell r="I430" t="str">
            <v>Adulte Masculin 20/29 ans</v>
          </cell>
          <cell r="J430" t="str">
            <v>2020</v>
          </cell>
          <cell r="K430" t="str">
            <v>05999110796</v>
          </cell>
        </row>
        <row r="431">
          <cell r="B431" t="str">
            <v>DUSSERRE ALEXANDRE</v>
          </cell>
          <cell r="C431">
            <v>43870</v>
          </cell>
          <cell r="D431" t="str">
            <v>3</v>
          </cell>
          <cell r="E431" t="str">
            <v>DUSSERRE ALEXANDRE</v>
          </cell>
          <cell r="F431" t="str">
            <v>M</v>
          </cell>
          <cell r="G431" t="str">
            <v>FENAIN CYCLO CLUB</v>
          </cell>
          <cell r="H431">
            <v>30594</v>
          </cell>
          <cell r="I431" t="str">
            <v>Adulte Masculin 30/39 ans</v>
          </cell>
          <cell r="J431" t="str">
            <v>2020</v>
          </cell>
          <cell r="K431" t="str">
            <v>05999109573</v>
          </cell>
        </row>
        <row r="432">
          <cell r="B432" t="str">
            <v>DUTERTE CORENTIN</v>
          </cell>
          <cell r="C432">
            <v>43867</v>
          </cell>
          <cell r="D432" t="str">
            <v>JE</v>
          </cell>
          <cell r="E432" t="str">
            <v>DUTERTE CORENTIN</v>
          </cell>
          <cell r="F432" t="str">
            <v>M</v>
          </cell>
          <cell r="G432" t="str">
            <v>GAZ ELEC CLUB DE DOUAI</v>
          </cell>
          <cell r="H432">
            <v>38114</v>
          </cell>
          <cell r="I432" t="str">
            <v>Jeune Masculin 15/16 ans</v>
          </cell>
          <cell r="J432" t="str">
            <v>2020</v>
          </cell>
          <cell r="K432" t="str">
            <v>05999120692</v>
          </cell>
        </row>
        <row r="433">
          <cell r="B433" t="str">
            <v>DUTOMBOIS MATHEO</v>
          </cell>
          <cell r="C433">
            <v>43835</v>
          </cell>
          <cell r="D433" t="str">
            <v>3</v>
          </cell>
          <cell r="E433" t="str">
            <v>DUTOMBOIS MATHEO</v>
          </cell>
          <cell r="F433" t="str">
            <v>M</v>
          </cell>
          <cell r="G433" t="str">
            <v>CYCLO CLUB ORCHIES</v>
          </cell>
          <cell r="H433">
            <v>37659</v>
          </cell>
          <cell r="I433" t="str">
            <v>Adulte Masculin 17/19 ans</v>
          </cell>
          <cell r="J433" t="str">
            <v>2020</v>
          </cell>
          <cell r="K433" t="str">
            <v>05999097710</v>
          </cell>
        </row>
        <row r="434">
          <cell r="B434" t="str">
            <v>DUTOMBOIS SAMUEL</v>
          </cell>
          <cell r="C434">
            <v>43835</v>
          </cell>
          <cell r="D434" t="str">
            <v>3</v>
          </cell>
          <cell r="E434" t="str">
            <v>DUTOMBOIS SAMUEL</v>
          </cell>
          <cell r="F434" t="str">
            <v>M</v>
          </cell>
          <cell r="G434" t="str">
            <v>CYCLO CLUB ORCHIES</v>
          </cell>
          <cell r="H434">
            <v>28025</v>
          </cell>
          <cell r="I434" t="str">
            <v>Adulte Masculin 40/49 ans</v>
          </cell>
          <cell r="J434" t="str">
            <v>2020</v>
          </cell>
          <cell r="K434" t="str">
            <v>05994054446</v>
          </cell>
        </row>
        <row r="435">
          <cell r="B435" t="str">
            <v>DUTRANOIT THEO</v>
          </cell>
          <cell r="C435">
            <v>43871</v>
          </cell>
          <cell r="D435" t="str">
            <v>3</v>
          </cell>
          <cell r="E435" t="str">
            <v>DUTRANOIT THEO</v>
          </cell>
          <cell r="F435" t="str">
            <v>M</v>
          </cell>
          <cell r="G435" t="str">
            <v>ETOILE CYCLISTE LIEU ST AMAND</v>
          </cell>
          <cell r="H435">
            <v>37631</v>
          </cell>
          <cell r="I435" t="str">
            <v>Adulte Masculin 17/19 ans</v>
          </cell>
          <cell r="J435" t="str">
            <v>2020</v>
          </cell>
          <cell r="K435" t="str">
            <v>05999113509</v>
          </cell>
        </row>
        <row r="436">
          <cell r="B436" t="str">
            <v>DUYCK ANTHIME</v>
          </cell>
          <cell r="C436">
            <v>43835</v>
          </cell>
          <cell r="D436" t="str">
            <v>2</v>
          </cell>
          <cell r="E436" t="str">
            <v>DUYCK ANTHIME</v>
          </cell>
          <cell r="F436" t="str">
            <v>M</v>
          </cell>
          <cell r="G436" t="str">
            <v>CYCLO CLUB ORCHIES</v>
          </cell>
          <cell r="H436">
            <v>34194</v>
          </cell>
          <cell r="I436" t="str">
            <v>Adulte Masculin 20/29 ans</v>
          </cell>
          <cell r="J436" t="str">
            <v>2020</v>
          </cell>
          <cell r="K436" t="str">
            <v>05999029142</v>
          </cell>
        </row>
        <row r="437">
          <cell r="B437" t="str">
            <v>ENGLEBERT DOMINIQUE</v>
          </cell>
          <cell r="C437">
            <v>43884</v>
          </cell>
          <cell r="D437" t="str">
            <v>4-A</v>
          </cell>
          <cell r="E437" t="str">
            <v>ENGLEBERT DOMINIQUE</v>
          </cell>
          <cell r="F437" t="str">
            <v>M</v>
          </cell>
          <cell r="G437" t="str">
            <v>U.C. CAPELLOISE FOURMIES</v>
          </cell>
          <cell r="H437">
            <v>19325</v>
          </cell>
          <cell r="I437" t="str">
            <v>Adulte Masculin 60 ans et plus</v>
          </cell>
          <cell r="J437" t="str">
            <v>2020</v>
          </cell>
          <cell r="K437" t="str">
            <v>05999111723</v>
          </cell>
        </row>
        <row r="438">
          <cell r="B438" t="str">
            <v>ESCOBEDE THOMAS</v>
          </cell>
          <cell r="C438">
            <v>43834</v>
          </cell>
          <cell r="D438" t="str">
            <v>3</v>
          </cell>
          <cell r="E438" t="str">
            <v>ESCOBEDE THOMAS</v>
          </cell>
          <cell r="F438" t="str">
            <v>M</v>
          </cell>
          <cell r="G438" t="str">
            <v>LA PEDALE MADELEINOISE</v>
          </cell>
          <cell r="H438">
            <v>36584</v>
          </cell>
          <cell r="I438" t="str">
            <v>Adulte Masculin 20/29 ans</v>
          </cell>
          <cell r="J438" t="str">
            <v>2020</v>
          </cell>
          <cell r="K438" t="str">
            <v>05999111652</v>
          </cell>
        </row>
        <row r="439">
          <cell r="B439" t="str">
            <v>EVRARD JEREMY</v>
          </cell>
          <cell r="C439">
            <v>44034</v>
          </cell>
          <cell r="D439" t="str">
            <v>3</v>
          </cell>
          <cell r="E439" t="str">
            <v>EVRARD JEREMY</v>
          </cell>
          <cell r="F439" t="str">
            <v>M</v>
          </cell>
          <cell r="G439" t="str">
            <v>TEAM VTT PAYS DE PEVELE S.N.P. MONS EN PEVELE</v>
          </cell>
          <cell r="H439">
            <v>30404</v>
          </cell>
          <cell r="I439" t="str">
            <v>Adulte Masculin 30/39 ans</v>
          </cell>
          <cell r="J439" t="str">
            <v>2020</v>
          </cell>
          <cell r="K439" t="str">
            <v>05999113181</v>
          </cell>
        </row>
        <row r="440">
          <cell r="B440" t="str">
            <v>FAGHEL MATTHIEU</v>
          </cell>
          <cell r="C440">
            <v>43857</v>
          </cell>
          <cell r="D440" t="str">
            <v>3</v>
          </cell>
          <cell r="E440" t="str">
            <v>FAGHEL MATTHIEU</v>
          </cell>
          <cell r="F440" t="str">
            <v>M</v>
          </cell>
          <cell r="G440" t="str">
            <v>TEAM TOMASINA WAMBRECHIES</v>
          </cell>
          <cell r="H440">
            <v>29880</v>
          </cell>
          <cell r="I440" t="str">
            <v>Adulte Masculin 30/39 ans</v>
          </cell>
          <cell r="J440" t="str">
            <v>2020</v>
          </cell>
          <cell r="K440" t="str">
            <v>05999011876</v>
          </cell>
        </row>
        <row r="441">
          <cell r="B441" t="str">
            <v>FARTEK DAVID</v>
          </cell>
          <cell r="C441">
            <v>43867</v>
          </cell>
          <cell r="D441" t="str">
            <v>2</v>
          </cell>
          <cell r="E441" t="str">
            <v>FARTEK DAVID</v>
          </cell>
          <cell r="F441" t="str">
            <v>M</v>
          </cell>
          <cell r="G441" t="str">
            <v>CYCLING THUN L'EVEQUE</v>
          </cell>
          <cell r="H441">
            <v>29351</v>
          </cell>
          <cell r="I441" t="str">
            <v>Adulte Masculin 40/49 ans</v>
          </cell>
          <cell r="J441" t="str">
            <v>2020</v>
          </cell>
          <cell r="K441" t="str">
            <v>05999021141</v>
          </cell>
        </row>
        <row r="442">
          <cell r="B442" t="str">
            <v>FARTEK DÉBORAH</v>
          </cell>
          <cell r="C442">
            <v>43870</v>
          </cell>
          <cell r="D442" t="str">
            <v>JE</v>
          </cell>
          <cell r="E442" t="str">
            <v>FARTEK DÉBORAH</v>
          </cell>
          <cell r="F442" t="str">
            <v>F</v>
          </cell>
          <cell r="G442" t="str">
            <v>CYCLING THUN L'EVEQUE</v>
          </cell>
          <cell r="H442">
            <v>41138</v>
          </cell>
          <cell r="I442"/>
          <cell r="J442" t="str">
            <v>2020</v>
          </cell>
          <cell r="K442" t="str">
            <v>05999083424</v>
          </cell>
        </row>
        <row r="443">
          <cell r="B443" t="str">
            <v>FARTEK LEA</v>
          </cell>
          <cell r="C443">
            <v>43867</v>
          </cell>
          <cell r="D443" t="str">
            <v>JE</v>
          </cell>
          <cell r="E443" t="str">
            <v>FARTEK LEA</v>
          </cell>
          <cell r="F443" t="str">
            <v>F</v>
          </cell>
          <cell r="G443" t="str">
            <v>CYCLING THUN L'EVEQUE</v>
          </cell>
          <cell r="H443">
            <v>40029</v>
          </cell>
          <cell r="I443" t="str">
            <v>Jeune Féminin 11/12 ans</v>
          </cell>
          <cell r="J443" t="str">
            <v>2020</v>
          </cell>
          <cell r="K443" t="str">
            <v>05999057088</v>
          </cell>
        </row>
        <row r="444">
          <cell r="B444" t="str">
            <v>FAUCHOIS JACKY</v>
          </cell>
          <cell r="C444">
            <v>43843</v>
          </cell>
          <cell r="D444" t="str">
            <v>3</v>
          </cell>
          <cell r="E444" t="str">
            <v>FAUCHOIS JACKY</v>
          </cell>
          <cell r="F444" t="str">
            <v>M</v>
          </cell>
          <cell r="G444" t="str">
            <v>TEAM STYLE FLINES LES MORTAGNE</v>
          </cell>
          <cell r="H444">
            <v>24773</v>
          </cell>
          <cell r="I444" t="str">
            <v>Adulte Masculin 50/59 ans</v>
          </cell>
          <cell r="J444" t="str">
            <v>2020</v>
          </cell>
          <cell r="K444" t="str">
            <v>05999012149</v>
          </cell>
        </row>
        <row r="445">
          <cell r="B445" t="str">
            <v>FERRANT ROMAIN</v>
          </cell>
          <cell r="C445">
            <v>43851</v>
          </cell>
          <cell r="D445" t="str">
            <v>2</v>
          </cell>
          <cell r="E445" t="str">
            <v>FERRANT ROMAIN</v>
          </cell>
          <cell r="F445" t="str">
            <v>M</v>
          </cell>
          <cell r="G445" t="str">
            <v>ETOILE CYCLISTE TOURCOING</v>
          </cell>
          <cell r="H445">
            <v>36142</v>
          </cell>
          <cell r="I445" t="str">
            <v>Adulte Masculin 20/29 ans</v>
          </cell>
          <cell r="J445" t="str">
            <v>2020</v>
          </cell>
          <cell r="K445" t="str">
            <v>05999016482</v>
          </cell>
        </row>
        <row r="446">
          <cell r="B446" t="str">
            <v>FERRO ORAZIO</v>
          </cell>
          <cell r="C446">
            <v>43834</v>
          </cell>
          <cell r="D446" t="str">
            <v>2</v>
          </cell>
          <cell r="E446" t="str">
            <v>FERRO ORAZIO</v>
          </cell>
          <cell r="F446" t="str">
            <v>M</v>
          </cell>
          <cell r="G446" t="str">
            <v>TEAM B.B.L. HERGNIES</v>
          </cell>
          <cell r="H446">
            <v>37166</v>
          </cell>
          <cell r="I446" t="str">
            <v>Adulte Masculin 17/19 ans</v>
          </cell>
          <cell r="J446" t="str">
            <v>2020</v>
          </cell>
          <cell r="K446" t="str">
            <v>05999023389</v>
          </cell>
        </row>
        <row r="447">
          <cell r="B447" t="str">
            <v>FILMOTTE THOMAS</v>
          </cell>
          <cell r="C447">
            <v>43857</v>
          </cell>
          <cell r="D447" t="str">
            <v>2</v>
          </cell>
          <cell r="E447" t="str">
            <v>FILMOTTE THOMAS</v>
          </cell>
          <cell r="F447" t="str">
            <v>M</v>
          </cell>
          <cell r="G447" t="str">
            <v>HAVELUY CYCLO CLUB</v>
          </cell>
          <cell r="H447">
            <v>31893</v>
          </cell>
          <cell r="I447" t="str">
            <v>Adulte Masculin 30/39 ans</v>
          </cell>
          <cell r="J447" t="str">
            <v>2020</v>
          </cell>
          <cell r="K447" t="str">
            <v>05999016644</v>
          </cell>
        </row>
        <row r="448">
          <cell r="B448" t="str">
            <v>FINEZ DIDIER</v>
          </cell>
          <cell r="C448">
            <v>43835</v>
          </cell>
          <cell r="D448" t="str">
            <v>4-A</v>
          </cell>
          <cell r="E448" t="str">
            <v>FINEZ DIDIER</v>
          </cell>
          <cell r="F448" t="str">
            <v>M</v>
          </cell>
          <cell r="G448" t="str">
            <v>AMICALE LAIQUE SPORTIVE  ROEULX</v>
          </cell>
          <cell r="H448">
            <v>22017</v>
          </cell>
          <cell r="I448" t="str">
            <v>Adulte Masculin 60 ans et plus</v>
          </cell>
          <cell r="J448" t="str">
            <v>2020</v>
          </cell>
          <cell r="K448" t="str">
            <v>05996226755</v>
          </cell>
        </row>
        <row r="449">
          <cell r="B449" t="str">
            <v>FLAHAUT DENIS</v>
          </cell>
          <cell r="C449">
            <v>43846</v>
          </cell>
          <cell r="D449" t="str">
            <v>1</v>
          </cell>
          <cell r="E449" t="str">
            <v>FLAHAUT DENIS</v>
          </cell>
          <cell r="F449" t="str">
            <v>M</v>
          </cell>
          <cell r="G449" t="str">
            <v>ETOILE CYCLISTE LIEU ST AMAND</v>
          </cell>
          <cell r="H449">
            <v>28822</v>
          </cell>
          <cell r="I449" t="str">
            <v>Adulte Masculin 40/49 ans</v>
          </cell>
          <cell r="J449" t="str">
            <v>2020</v>
          </cell>
          <cell r="K449" t="str">
            <v>05999120514</v>
          </cell>
        </row>
        <row r="450">
          <cell r="B450" t="str">
            <v>FLAHAUT ILAN</v>
          </cell>
          <cell r="C450">
            <v>43840</v>
          </cell>
          <cell r="D450" t="str">
            <v>JE</v>
          </cell>
          <cell r="E450" t="str">
            <v>FLAHAUT ILAN</v>
          </cell>
          <cell r="F450" t="str">
            <v>M</v>
          </cell>
          <cell r="G450" t="str">
            <v>ETOILE CYCLISTE LIEU ST AMAND</v>
          </cell>
          <cell r="H450">
            <v>41277</v>
          </cell>
          <cell r="I450" t="str">
            <v>Jeune Masculin 7/8 ans</v>
          </cell>
          <cell r="J450" t="str">
            <v>2020</v>
          </cell>
          <cell r="K450" t="str">
            <v>05999098735</v>
          </cell>
        </row>
        <row r="451">
          <cell r="B451" t="str">
            <v>FLAHAUT MARCEL</v>
          </cell>
          <cell r="C451">
            <v>43843</v>
          </cell>
          <cell r="D451" t="str">
            <v>4-A</v>
          </cell>
          <cell r="E451" t="str">
            <v>FLAHAUT MARCEL</v>
          </cell>
          <cell r="F451" t="str">
            <v>M</v>
          </cell>
          <cell r="G451" t="str">
            <v>UNION SPORTIVE SAINT ANDRE</v>
          </cell>
          <cell r="H451">
            <v>18299</v>
          </cell>
          <cell r="I451" t="str">
            <v>Adulte Masculin 60 ans et plus</v>
          </cell>
          <cell r="J451" t="str">
            <v>2020</v>
          </cell>
          <cell r="K451" t="str">
            <v>05999029186</v>
          </cell>
        </row>
        <row r="452">
          <cell r="B452" t="str">
            <v>FLOUR FLORIAN</v>
          </cell>
          <cell r="C452">
            <v>43884</v>
          </cell>
          <cell r="D452" t="str">
            <v>JE</v>
          </cell>
          <cell r="E452" t="str">
            <v>FLOUR FLORIAN</v>
          </cell>
          <cell r="F452" t="str">
            <v>M</v>
          </cell>
          <cell r="G452" t="str">
            <v>CAMPHIN EN CAREMBAULT CYCLING TEAM</v>
          </cell>
          <cell r="H452">
            <v>38263</v>
          </cell>
          <cell r="I452" t="str">
            <v>Jeune Masculin 15/16 ans</v>
          </cell>
          <cell r="J452" t="str">
            <v>2020</v>
          </cell>
          <cell r="K452" t="str">
            <v>05999084985</v>
          </cell>
        </row>
        <row r="453">
          <cell r="B453" t="str">
            <v>FOINANT ELISE</v>
          </cell>
          <cell r="C453">
            <v>43870</v>
          </cell>
          <cell r="D453" t="str">
            <v>JE</v>
          </cell>
          <cell r="E453" t="str">
            <v>FOINANT ELISE</v>
          </cell>
          <cell r="F453" t="str">
            <v>F</v>
          </cell>
          <cell r="G453" t="str">
            <v>VELO CLUB DE L'ESCAUT ANZIN</v>
          </cell>
          <cell r="H453">
            <v>38484</v>
          </cell>
          <cell r="I453" t="str">
            <v>Jeune Féminin 15/16 ans</v>
          </cell>
          <cell r="J453" t="str">
            <v>2020</v>
          </cell>
          <cell r="K453" t="str">
            <v>05999117357</v>
          </cell>
        </row>
        <row r="454">
          <cell r="B454" t="str">
            <v>FONTAINE STEPHANE</v>
          </cell>
          <cell r="C454">
            <v>43843</v>
          </cell>
          <cell r="D454" t="str">
            <v>3</v>
          </cell>
          <cell r="E454" t="str">
            <v>FONTAINE STEPHANE</v>
          </cell>
          <cell r="F454" t="str">
            <v>M</v>
          </cell>
          <cell r="G454" t="str">
            <v>ETOILE CYCLISTE FEIGNIES</v>
          </cell>
          <cell r="H454">
            <v>26566</v>
          </cell>
          <cell r="I454" t="str">
            <v>Adulte Masculin 40/49 ans</v>
          </cell>
          <cell r="J454" t="str">
            <v>2020</v>
          </cell>
          <cell r="K454" t="str">
            <v>05999024845</v>
          </cell>
        </row>
        <row r="455">
          <cell r="B455" t="str">
            <v>FONTAINE THOMAS</v>
          </cell>
          <cell r="C455">
            <v>43843</v>
          </cell>
          <cell r="D455" t="str">
            <v>1</v>
          </cell>
          <cell r="E455" t="str">
            <v>FONTAINE THOMAS</v>
          </cell>
          <cell r="F455" t="str">
            <v>M</v>
          </cell>
          <cell r="G455" t="str">
            <v>ETOILE CYCLISTE FEIGNIES</v>
          </cell>
          <cell r="H455">
            <v>29567</v>
          </cell>
          <cell r="I455" t="str">
            <v>Adulte Masculin 40/49 ans</v>
          </cell>
          <cell r="J455" t="str">
            <v>2020</v>
          </cell>
          <cell r="K455" t="str">
            <v>05999024844</v>
          </cell>
        </row>
        <row r="456">
          <cell r="B456" t="str">
            <v>FONTIER AMANDINE</v>
          </cell>
          <cell r="C456">
            <v>43851</v>
          </cell>
          <cell r="D456" t="str">
            <v>FE</v>
          </cell>
          <cell r="E456" t="str">
            <v>FONTIER AMANDINE</v>
          </cell>
          <cell r="F456" t="str">
            <v>F</v>
          </cell>
          <cell r="G456" t="str">
            <v>ETOILE CYCLISTE TOURCOING</v>
          </cell>
          <cell r="H456">
            <v>33171</v>
          </cell>
          <cell r="I456" t="str">
            <v>Adulte Féminin 30/39 ans</v>
          </cell>
          <cell r="J456" t="str">
            <v>2020</v>
          </cell>
          <cell r="K456" t="str">
            <v>05999110371</v>
          </cell>
        </row>
        <row r="457">
          <cell r="B457" t="str">
            <v>FORRIERE MAXENCE</v>
          </cell>
          <cell r="C457">
            <v>43885</v>
          </cell>
          <cell r="D457" t="str">
            <v>1</v>
          </cell>
          <cell r="E457" t="str">
            <v>FORRIERE MAXENCE</v>
          </cell>
          <cell r="F457" t="str">
            <v>M</v>
          </cell>
          <cell r="G457" t="str">
            <v>VTT SAINT AMAND LES EAUX</v>
          </cell>
          <cell r="H457">
            <v>37219</v>
          </cell>
          <cell r="I457" t="str">
            <v>Adulte Masculin 17/19 ans</v>
          </cell>
          <cell r="J457" t="str">
            <v>2020</v>
          </cell>
          <cell r="K457" t="str">
            <v>05999076449</v>
          </cell>
        </row>
        <row r="458">
          <cell r="B458" t="str">
            <v>FOULON ANDRE</v>
          </cell>
          <cell r="C458">
            <v>43843</v>
          </cell>
          <cell r="D458" t="str">
            <v>4-A</v>
          </cell>
          <cell r="E458" t="str">
            <v>FOULON ANDRE</v>
          </cell>
          <cell r="F458" t="str">
            <v>M</v>
          </cell>
          <cell r="G458" t="str">
            <v>TEAM DECOPUB PROVILLE</v>
          </cell>
          <cell r="H458">
            <v>21494</v>
          </cell>
          <cell r="I458" t="str">
            <v>Adulte Masculin 60 ans et plus</v>
          </cell>
          <cell r="J458" t="str">
            <v>2020</v>
          </cell>
          <cell r="K458" t="str">
            <v>05999084860</v>
          </cell>
        </row>
        <row r="459">
          <cell r="B459" t="str">
            <v>FOUQUET CLARICE</v>
          </cell>
          <cell r="C459">
            <v>43851</v>
          </cell>
          <cell r="D459" t="str">
            <v>FE</v>
          </cell>
          <cell r="E459" t="str">
            <v>FOUQUET CLARICE</v>
          </cell>
          <cell r="F459" t="str">
            <v>F</v>
          </cell>
          <cell r="G459" t="str">
            <v>ETOILE CYCLISTE TOURCOING</v>
          </cell>
          <cell r="H459">
            <v>37794</v>
          </cell>
          <cell r="I459" t="str">
            <v>Adulte Féminin 17/29 ans</v>
          </cell>
          <cell r="J459" t="str">
            <v>2020</v>
          </cell>
          <cell r="K459" t="str">
            <v>05999066621</v>
          </cell>
        </row>
        <row r="460">
          <cell r="B460" t="str">
            <v>FOUQUET FABIEN</v>
          </cell>
          <cell r="C460">
            <v>43851</v>
          </cell>
          <cell r="D460" t="str">
            <v>2</v>
          </cell>
          <cell r="E460" t="str">
            <v>FOUQUET FABIEN</v>
          </cell>
          <cell r="F460" t="str">
            <v>M</v>
          </cell>
          <cell r="G460" t="str">
            <v>ETOILE CYCLISTE TOURCOING</v>
          </cell>
          <cell r="H460">
            <v>29219</v>
          </cell>
          <cell r="I460" t="str">
            <v>Adulte Masculin 40/49 ans</v>
          </cell>
          <cell r="J460" t="str">
            <v>2020</v>
          </cell>
          <cell r="K460" t="str">
            <v>05999085170</v>
          </cell>
        </row>
        <row r="461">
          <cell r="B461" t="str">
            <v>FOURMANOIR JEAN MARIE</v>
          </cell>
          <cell r="C461">
            <v>43857</v>
          </cell>
          <cell r="D461" t="str">
            <v>3</v>
          </cell>
          <cell r="E461" t="str">
            <v>FOURMANOIR JEAN MARIE</v>
          </cell>
          <cell r="F461" t="str">
            <v>M</v>
          </cell>
          <cell r="G461" t="str">
            <v>CLUB DES SUPPORTERS CYCLISTES FERRIEROIS</v>
          </cell>
          <cell r="H461">
            <v>21762</v>
          </cell>
          <cell r="I461" t="str">
            <v>Adulte Masculin 60 ans et plus</v>
          </cell>
          <cell r="J461" t="str">
            <v>2020</v>
          </cell>
          <cell r="K461" t="str">
            <v>05999090516</v>
          </cell>
        </row>
        <row r="462">
          <cell r="B462" t="str">
            <v>FOURMENTRAUX THIERRY</v>
          </cell>
          <cell r="C462">
            <v>43835</v>
          </cell>
          <cell r="D462" t="str">
            <v>2</v>
          </cell>
          <cell r="E462" t="str">
            <v>FOURMENTRAUX THIERRY</v>
          </cell>
          <cell r="F462" t="str">
            <v>M</v>
          </cell>
          <cell r="G462" t="str">
            <v>AMICALE LAIQUE SPORTIVE  ROEULX</v>
          </cell>
          <cell r="H462">
            <v>24203</v>
          </cell>
          <cell r="I462" t="str">
            <v>Adulte Masculin 50/59 ans</v>
          </cell>
          <cell r="J462" t="str">
            <v>2020</v>
          </cell>
          <cell r="K462" t="str">
            <v>05999095350</v>
          </cell>
        </row>
        <row r="463">
          <cell r="B463" t="str">
            <v>FOURNIER AXEL</v>
          </cell>
          <cell r="C463">
            <v>43900</v>
          </cell>
          <cell r="D463" t="str">
            <v>3</v>
          </cell>
          <cell r="E463" t="str">
            <v>FOURNIER AXEL</v>
          </cell>
          <cell r="F463" t="str">
            <v>M</v>
          </cell>
          <cell r="G463" t="str">
            <v>ETOILE CYCLISTE FEIGNIES</v>
          </cell>
          <cell r="H463">
            <v>32627</v>
          </cell>
          <cell r="I463" t="str">
            <v>Adulte Masculin 30/39 ans</v>
          </cell>
          <cell r="J463" t="str">
            <v>2020</v>
          </cell>
          <cell r="K463" t="str">
            <v>05999122578</v>
          </cell>
        </row>
        <row r="464">
          <cell r="B464" t="str">
            <v>FOURNIER DAVID</v>
          </cell>
          <cell r="C464">
            <v>43843</v>
          </cell>
          <cell r="D464" t="str">
            <v>3</v>
          </cell>
          <cell r="E464" t="str">
            <v>FOURNIER DAVID</v>
          </cell>
          <cell r="F464" t="str">
            <v>M</v>
          </cell>
          <cell r="G464" t="str">
            <v>ETOILE CYCLISTE FEIGNIES</v>
          </cell>
          <cell r="H464">
            <v>31910</v>
          </cell>
          <cell r="I464" t="str">
            <v>Adulte Masculin 30/39 ans</v>
          </cell>
          <cell r="J464" t="str">
            <v>2020</v>
          </cell>
          <cell r="K464" t="str">
            <v>05999119882</v>
          </cell>
        </row>
        <row r="465">
          <cell r="B465" t="str">
            <v>FOURNIVAL NICOLAS</v>
          </cell>
          <cell r="C465">
            <v>43849</v>
          </cell>
          <cell r="D465" t="str">
            <v>3</v>
          </cell>
          <cell r="E465" t="str">
            <v>FOURNIVAL NICOLAS</v>
          </cell>
          <cell r="F465" t="str">
            <v>M</v>
          </cell>
          <cell r="G465" t="str">
            <v>UNION VELOCIPEDIQUE FOURMISIENNE</v>
          </cell>
          <cell r="H465">
            <v>35579</v>
          </cell>
          <cell r="I465" t="str">
            <v>Adulte Masculin 20/29 ans</v>
          </cell>
          <cell r="J465" t="str">
            <v>2020</v>
          </cell>
          <cell r="K465" t="str">
            <v>05996224016</v>
          </cell>
        </row>
        <row r="466">
          <cell r="B466" t="str">
            <v>FRANCOIS AYMERIC</v>
          </cell>
          <cell r="C466">
            <v>43884</v>
          </cell>
          <cell r="D466" t="str">
            <v>2</v>
          </cell>
          <cell r="E466" t="str">
            <v>FRANCOIS AYMERIC</v>
          </cell>
          <cell r="F466" t="str">
            <v>M</v>
          </cell>
          <cell r="G466" t="str">
            <v>CAMPHIN EN CAREMBAULT CYCLING TEAM</v>
          </cell>
          <cell r="H466">
            <v>37301</v>
          </cell>
          <cell r="I466" t="str">
            <v>Adulte Masculin 17/19 ans</v>
          </cell>
          <cell r="J466" t="str">
            <v>2020</v>
          </cell>
          <cell r="K466" t="str">
            <v>05904842870</v>
          </cell>
        </row>
        <row r="467">
          <cell r="B467" t="str">
            <v>FRANCOIS FABRICE</v>
          </cell>
          <cell r="C467">
            <v>43837</v>
          </cell>
          <cell r="D467" t="str">
            <v>1</v>
          </cell>
          <cell r="E467" t="str">
            <v>FRANCOIS FABRICE</v>
          </cell>
          <cell r="F467" t="str">
            <v>M</v>
          </cell>
          <cell r="G467" t="str">
            <v>VELO CLUB MAUBEUGE</v>
          </cell>
          <cell r="H467">
            <v>26418</v>
          </cell>
          <cell r="I467" t="str">
            <v>Adulte Masculin 40/49 ans</v>
          </cell>
          <cell r="J467" t="str">
            <v>2020</v>
          </cell>
          <cell r="K467" t="str">
            <v>05996219275</v>
          </cell>
        </row>
        <row r="468">
          <cell r="B468" t="str">
            <v>FRANCOIS GERALD</v>
          </cell>
          <cell r="C468">
            <v>43835</v>
          </cell>
          <cell r="D468" t="str">
            <v>4-A</v>
          </cell>
          <cell r="E468" t="str">
            <v>FRANCOIS GERALD</v>
          </cell>
          <cell r="F468" t="str">
            <v>M</v>
          </cell>
          <cell r="G468" t="str">
            <v>SAULZOIR MONTRECOURT CYCLING CLUB</v>
          </cell>
          <cell r="H468">
            <v>21800</v>
          </cell>
          <cell r="I468" t="str">
            <v>Adulte Masculin 60 ans et plus</v>
          </cell>
          <cell r="J468" t="str">
            <v>2020</v>
          </cell>
          <cell r="K468" t="str">
            <v>05999065716</v>
          </cell>
        </row>
        <row r="469">
          <cell r="B469" t="str">
            <v>FRANCOIS MICHAEL</v>
          </cell>
          <cell r="C469">
            <v>43851</v>
          </cell>
          <cell r="D469" t="str">
            <v>3</v>
          </cell>
          <cell r="E469" t="str">
            <v>FRANCOIS MICHAEL</v>
          </cell>
          <cell r="F469" t="str">
            <v>M</v>
          </cell>
          <cell r="G469" t="str">
            <v>ETOILE CYCLISTE TOURCOING</v>
          </cell>
          <cell r="H469">
            <v>24770</v>
          </cell>
          <cell r="I469" t="str">
            <v>Adulte Masculin 50/59 ans</v>
          </cell>
          <cell r="J469" t="str">
            <v>2020</v>
          </cell>
          <cell r="K469" t="str">
            <v>05999021760</v>
          </cell>
        </row>
        <row r="470">
          <cell r="B470" t="str">
            <v>FRANCOIS PIERRE</v>
          </cell>
          <cell r="C470">
            <v>43846</v>
          </cell>
          <cell r="D470" t="str">
            <v>JE</v>
          </cell>
          <cell r="E470" t="str">
            <v>FRANCOIS PIERRE</v>
          </cell>
          <cell r="F470" t="str">
            <v>M</v>
          </cell>
          <cell r="G470" t="str">
            <v>ETOILE CYCLISTE TOURCOING</v>
          </cell>
          <cell r="H470">
            <v>38584</v>
          </cell>
          <cell r="I470" t="str">
            <v>Jeune Masculin 15/16 ans</v>
          </cell>
          <cell r="J470" t="str">
            <v>2020</v>
          </cell>
          <cell r="K470" t="str">
            <v>05999021764</v>
          </cell>
        </row>
        <row r="471">
          <cell r="B471" t="str">
            <v>FRANCOIS VALENTIN</v>
          </cell>
          <cell r="C471">
            <v>43846</v>
          </cell>
          <cell r="D471" t="str">
            <v>JE</v>
          </cell>
          <cell r="E471" t="str">
            <v>FRANCOIS VALENTIN</v>
          </cell>
          <cell r="F471" t="str">
            <v>M</v>
          </cell>
          <cell r="G471" t="str">
            <v>ETOILE CYCLISTE TOURCOING</v>
          </cell>
          <cell r="H471">
            <v>38584</v>
          </cell>
          <cell r="I471" t="str">
            <v>Jeune Masculin 15/16 ans</v>
          </cell>
          <cell r="J471" t="str">
            <v>2020</v>
          </cell>
          <cell r="K471" t="str">
            <v>05999021763</v>
          </cell>
        </row>
        <row r="472">
          <cell r="B472" t="str">
            <v>FREHAUT ELIOT</v>
          </cell>
          <cell r="C472">
            <v>43858</v>
          </cell>
          <cell r="D472" t="str">
            <v>JE</v>
          </cell>
          <cell r="E472" t="str">
            <v>FREHAUT ELIOT</v>
          </cell>
          <cell r="F472" t="str">
            <v>M</v>
          </cell>
          <cell r="G472" t="str">
            <v>UNION CYCLISTE SOLRE LE CHATEAU</v>
          </cell>
          <cell r="H472">
            <v>40939</v>
          </cell>
          <cell r="I472" t="str">
            <v>Jeune Masculin 7/8 ans</v>
          </cell>
          <cell r="J472" t="str">
            <v>2020</v>
          </cell>
          <cell r="K472" t="str">
            <v>05999113564</v>
          </cell>
        </row>
        <row r="473">
          <cell r="B473" t="str">
            <v>FREHAUT LIONEL</v>
          </cell>
          <cell r="C473">
            <v>43858</v>
          </cell>
          <cell r="D473" t="str">
            <v>3</v>
          </cell>
          <cell r="E473" t="str">
            <v>FREHAUT LIONEL</v>
          </cell>
          <cell r="F473" t="str">
            <v>M</v>
          </cell>
          <cell r="G473" t="str">
            <v>UNION CYCLISTE SOLRE LE CHATEAU</v>
          </cell>
          <cell r="H473">
            <v>30930</v>
          </cell>
          <cell r="I473" t="str">
            <v>Adulte Masculin 30/39 ans</v>
          </cell>
          <cell r="J473" t="str">
            <v>2020</v>
          </cell>
          <cell r="K473" t="str">
            <v>05999113565</v>
          </cell>
        </row>
        <row r="474">
          <cell r="B474" t="str">
            <v>FREROT FRANCK</v>
          </cell>
          <cell r="C474">
            <v>43879</v>
          </cell>
          <cell r="D474" t="str">
            <v>3</v>
          </cell>
          <cell r="E474" t="str">
            <v>FREROT FRANCK</v>
          </cell>
          <cell r="F474" t="str">
            <v>M</v>
          </cell>
          <cell r="G474" t="str">
            <v>U.C. CAPELLOISE FOURMIES</v>
          </cell>
          <cell r="H474">
            <v>25486</v>
          </cell>
          <cell r="I474" t="str">
            <v>Adulte Masculin 50/59 ans</v>
          </cell>
          <cell r="J474" t="str">
            <v>2020</v>
          </cell>
          <cell r="K474" t="str">
            <v>05999069653</v>
          </cell>
        </row>
        <row r="475">
          <cell r="B475" t="str">
            <v>FROMENT DAVID</v>
          </cell>
          <cell r="C475">
            <v>43843</v>
          </cell>
          <cell r="D475" t="str">
            <v>3</v>
          </cell>
          <cell r="E475" t="str">
            <v>FROMENT DAVID</v>
          </cell>
          <cell r="F475" t="str">
            <v>M</v>
          </cell>
          <cell r="G475" t="str">
            <v>T.C.S.P. 59 - FERRIERE LA GRANDE</v>
          </cell>
          <cell r="H475">
            <v>30296</v>
          </cell>
          <cell r="I475" t="str">
            <v>Adulte Masculin 30/39 ans</v>
          </cell>
          <cell r="J475" t="str">
            <v>2020</v>
          </cell>
          <cell r="K475" t="str">
            <v>05999111161</v>
          </cell>
        </row>
        <row r="476">
          <cell r="B476" t="str">
            <v>FROMENT NICOLAS</v>
          </cell>
          <cell r="C476">
            <v>43843</v>
          </cell>
          <cell r="D476" t="str">
            <v>3</v>
          </cell>
          <cell r="E476" t="str">
            <v>FROMENT NICOLAS</v>
          </cell>
          <cell r="F476" t="str">
            <v>M</v>
          </cell>
          <cell r="G476" t="str">
            <v>ETOILE CYCLISTE FEIGNIES</v>
          </cell>
          <cell r="H476">
            <v>30946</v>
          </cell>
          <cell r="I476" t="str">
            <v>Adulte Masculin 30/39 ans</v>
          </cell>
          <cell r="J476" t="str">
            <v>2020</v>
          </cell>
          <cell r="K476" t="str">
            <v>05999012519</v>
          </cell>
        </row>
        <row r="477">
          <cell r="B477" t="str">
            <v>FRYSON ANTHONY</v>
          </cell>
          <cell r="C477">
            <v>43834</v>
          </cell>
          <cell r="D477" t="str">
            <v>3</v>
          </cell>
          <cell r="E477" t="str">
            <v>FRYSON ANTHONY</v>
          </cell>
          <cell r="F477" t="str">
            <v>M</v>
          </cell>
          <cell r="G477" t="str">
            <v>LA PEDALE MADELEINOISE</v>
          </cell>
          <cell r="H477">
            <v>36977</v>
          </cell>
          <cell r="I477" t="str">
            <v>Adulte Masculin 17/19 ans</v>
          </cell>
          <cell r="J477" t="str">
            <v>2020</v>
          </cell>
          <cell r="K477" t="str">
            <v>05999097777</v>
          </cell>
        </row>
        <row r="478">
          <cell r="B478" t="str">
            <v>GABELLE QUENTIN</v>
          </cell>
          <cell r="C478">
            <v>43835</v>
          </cell>
          <cell r="D478" t="str">
            <v>JE</v>
          </cell>
          <cell r="E478" t="str">
            <v>GABELLE QUENTIN</v>
          </cell>
          <cell r="F478" t="str">
            <v>M</v>
          </cell>
          <cell r="G478" t="str">
            <v>SAULZOIR MONTRECOURT CYCLING CLUB</v>
          </cell>
          <cell r="H478">
            <v>38784</v>
          </cell>
          <cell r="I478" t="str">
            <v>Jeune Masculin 13/14 ans</v>
          </cell>
          <cell r="J478" t="str">
            <v>2020</v>
          </cell>
          <cell r="K478" t="str">
            <v>05999118499</v>
          </cell>
        </row>
        <row r="479">
          <cell r="B479" t="str">
            <v>GABEZ ANDRÉ</v>
          </cell>
          <cell r="C479">
            <v>43851</v>
          </cell>
          <cell r="D479" t="str">
            <v>4-A</v>
          </cell>
          <cell r="E479" t="str">
            <v>GABEZ ANDRÉ</v>
          </cell>
          <cell r="F479" t="str">
            <v>M</v>
          </cell>
          <cell r="G479" t="str">
            <v>NEW TEAM MAULDE</v>
          </cell>
          <cell r="H479">
            <v>21854</v>
          </cell>
          <cell r="I479" t="str">
            <v>Adulte Masculin 60 ans et plus</v>
          </cell>
          <cell r="J479" t="str">
            <v>2020</v>
          </cell>
          <cell r="K479" t="str">
            <v>05996215994</v>
          </cell>
        </row>
        <row r="480">
          <cell r="B480" t="str">
            <v>GAMACHE CHRISTOPHE</v>
          </cell>
          <cell r="C480">
            <v>43884</v>
          </cell>
          <cell r="D480" t="str">
            <v>3</v>
          </cell>
          <cell r="E480" t="str">
            <v>GAMACHE CHRISTOPHE</v>
          </cell>
          <cell r="F480" t="str">
            <v>M</v>
          </cell>
          <cell r="G480" t="str">
            <v>CYCLOS RANDONNEURS LA BASSEE</v>
          </cell>
          <cell r="H480">
            <v>26756</v>
          </cell>
          <cell r="I480" t="str">
            <v>Adulte Masculin 40/49 ans</v>
          </cell>
          <cell r="J480" t="str">
            <v>2020</v>
          </cell>
          <cell r="K480" t="str">
            <v>05999069712</v>
          </cell>
        </row>
        <row r="481">
          <cell r="B481" t="str">
            <v>GAMACHE LILIAN</v>
          </cell>
          <cell r="C481">
            <v>43840</v>
          </cell>
          <cell r="D481" t="str">
            <v>JE</v>
          </cell>
          <cell r="E481" t="str">
            <v>GAMACHE LILIAN</v>
          </cell>
          <cell r="F481" t="str">
            <v>M</v>
          </cell>
          <cell r="G481" t="str">
            <v>CYCLOS RANDONNEURS LA BASSEE</v>
          </cell>
          <cell r="H481">
            <v>39859</v>
          </cell>
          <cell r="I481" t="str">
            <v>Jeune Masculin 11/12 ans</v>
          </cell>
          <cell r="J481" t="str">
            <v>2020</v>
          </cell>
          <cell r="K481" t="str">
            <v>05999076980</v>
          </cell>
        </row>
        <row r="482">
          <cell r="B482" t="str">
            <v>GAMACHE NOLAN</v>
          </cell>
          <cell r="C482">
            <v>43840</v>
          </cell>
          <cell r="D482" t="str">
            <v>JE</v>
          </cell>
          <cell r="E482" t="str">
            <v>GAMACHE NOLAN</v>
          </cell>
          <cell r="F482" t="str">
            <v>M</v>
          </cell>
          <cell r="G482" t="str">
            <v>CYCLOS RANDONNEURS LA BASSEE</v>
          </cell>
          <cell r="H482">
            <v>40648</v>
          </cell>
          <cell r="I482" t="str">
            <v>Jeune Masculin 9/10 ans</v>
          </cell>
          <cell r="J482" t="str">
            <v>2020</v>
          </cell>
          <cell r="K482" t="str">
            <v>05999104656</v>
          </cell>
        </row>
        <row r="483">
          <cell r="B483" t="str">
            <v>GARD ALEXI</v>
          </cell>
          <cell r="C483">
            <v>43865</v>
          </cell>
          <cell r="D483" t="str">
            <v>2</v>
          </cell>
          <cell r="E483" t="str">
            <v>GARD ALEXI</v>
          </cell>
          <cell r="F483" t="str">
            <v>M</v>
          </cell>
          <cell r="G483" t="str">
            <v>VELO CLUB SOLESMES</v>
          </cell>
          <cell r="H483">
            <v>37323</v>
          </cell>
          <cell r="I483" t="str">
            <v>Adulte Masculin 17/19 ans</v>
          </cell>
          <cell r="J483" t="str">
            <v>2020</v>
          </cell>
          <cell r="K483" t="str">
            <v>05999105635</v>
          </cell>
        </row>
        <row r="484">
          <cell r="B484" t="str">
            <v>GARD DENIS</v>
          </cell>
          <cell r="C484">
            <v>43865</v>
          </cell>
          <cell r="D484" t="str">
            <v>3</v>
          </cell>
          <cell r="E484" t="str">
            <v>GARD DENIS</v>
          </cell>
          <cell r="F484" t="str">
            <v>M</v>
          </cell>
          <cell r="G484" t="str">
            <v>VELO CLUB SOLESMES</v>
          </cell>
          <cell r="H484">
            <v>25844</v>
          </cell>
          <cell r="I484" t="str">
            <v>Adulte Masculin 50/59 ans</v>
          </cell>
          <cell r="J484" t="str">
            <v>2020</v>
          </cell>
          <cell r="K484" t="str">
            <v>05999119956</v>
          </cell>
        </row>
        <row r="485">
          <cell r="B485" t="str">
            <v>GAVERIAUX. CHRISTIAN</v>
          </cell>
          <cell r="C485">
            <v>43857</v>
          </cell>
          <cell r="D485" t="str">
            <v>4-A</v>
          </cell>
          <cell r="E485" t="str">
            <v>GAVERIAUX. CHRISTIAN</v>
          </cell>
          <cell r="F485" t="str">
            <v>M</v>
          </cell>
          <cell r="G485" t="str">
            <v>HAVELUY CYCLO CLUB</v>
          </cell>
          <cell r="H485">
            <v>21495</v>
          </cell>
          <cell r="I485" t="str">
            <v>Adulte Masculin 60 ans et plus</v>
          </cell>
          <cell r="J485" t="str">
            <v>2020</v>
          </cell>
          <cell r="K485" t="str">
            <v>05966529331</v>
          </cell>
        </row>
        <row r="486">
          <cell r="B486" t="str">
            <v>GAY PHILIPPE</v>
          </cell>
          <cell r="C486">
            <v>43843</v>
          </cell>
          <cell r="D486" t="str">
            <v>3</v>
          </cell>
          <cell r="E486" t="str">
            <v>GAY PHILIPPE</v>
          </cell>
          <cell r="F486" t="str">
            <v>M</v>
          </cell>
          <cell r="G486" t="str">
            <v>RESILIENCE CLUB</v>
          </cell>
          <cell r="H486">
            <v>36269</v>
          </cell>
          <cell r="I486" t="str">
            <v>Adulte Masculin 20/29 ans</v>
          </cell>
          <cell r="J486" t="str">
            <v>2020</v>
          </cell>
          <cell r="K486" t="str">
            <v>05999026683</v>
          </cell>
        </row>
        <row r="487">
          <cell r="B487" t="str">
            <v>GENCE MICHEL</v>
          </cell>
          <cell r="C487">
            <v>43834</v>
          </cell>
          <cell r="D487" t="str">
            <v>4-A</v>
          </cell>
          <cell r="E487" t="str">
            <v>GENCE MICHEL</v>
          </cell>
          <cell r="F487" t="str">
            <v>M</v>
          </cell>
          <cell r="G487" t="str">
            <v>TEAM B.B.L. HERGNIES</v>
          </cell>
          <cell r="H487">
            <v>27669</v>
          </cell>
          <cell r="I487" t="str">
            <v>Adulte Masculin 40/49 ans</v>
          </cell>
          <cell r="J487" t="str">
            <v>2020</v>
          </cell>
          <cell r="K487" t="str">
            <v>05999030402</v>
          </cell>
        </row>
        <row r="488">
          <cell r="B488" t="str">
            <v>GENIQUE MICKAEL</v>
          </cell>
          <cell r="C488">
            <v>43857</v>
          </cell>
          <cell r="D488" t="str">
            <v>3</v>
          </cell>
          <cell r="E488" t="str">
            <v>GENIQUE MICKAEL</v>
          </cell>
          <cell r="F488" t="str">
            <v>M</v>
          </cell>
          <cell r="G488" t="str">
            <v>CYCLING TEAM INFOBIKE BAVAY</v>
          </cell>
          <cell r="H488">
            <v>28166</v>
          </cell>
          <cell r="I488" t="str">
            <v>Adulte Masculin 40/49 ans</v>
          </cell>
          <cell r="J488" t="str">
            <v>2020</v>
          </cell>
          <cell r="K488" t="str">
            <v>05999022282</v>
          </cell>
        </row>
        <row r="489">
          <cell r="B489" t="str">
            <v>GEORGES DAVID</v>
          </cell>
          <cell r="C489">
            <v>43857</v>
          </cell>
          <cell r="D489" t="str">
            <v>4-A</v>
          </cell>
          <cell r="E489" t="str">
            <v>GEORGES DAVID</v>
          </cell>
          <cell r="F489" t="str">
            <v>M</v>
          </cell>
          <cell r="G489" t="str">
            <v>UNION SPORTIVE VALENCIENNES MARLY</v>
          </cell>
          <cell r="H489">
            <v>26735</v>
          </cell>
          <cell r="I489" t="str">
            <v>Adulte Masculin 40/49 ans</v>
          </cell>
          <cell r="J489" t="str">
            <v>2020</v>
          </cell>
          <cell r="K489" t="str">
            <v>05999098083</v>
          </cell>
        </row>
        <row r="490">
          <cell r="B490" t="str">
            <v>GEORGES OLIVIER</v>
          </cell>
          <cell r="C490">
            <v>43857</v>
          </cell>
          <cell r="D490" t="str">
            <v>4-A</v>
          </cell>
          <cell r="E490" t="str">
            <v>GEORGES OLIVIER</v>
          </cell>
          <cell r="F490" t="str">
            <v>M</v>
          </cell>
          <cell r="G490" t="str">
            <v>UNION SPORTIVE VALENCIENNES MARLY</v>
          </cell>
          <cell r="H490">
            <v>29694</v>
          </cell>
          <cell r="I490" t="str">
            <v>Adulte Masculin 30/39 ans</v>
          </cell>
          <cell r="J490" t="str">
            <v>2020</v>
          </cell>
          <cell r="K490" t="str">
            <v>05999098084</v>
          </cell>
        </row>
        <row r="491">
          <cell r="B491" t="str">
            <v>GERARDY THIERRY</v>
          </cell>
          <cell r="C491">
            <v>43866</v>
          </cell>
          <cell r="D491" t="str">
            <v>3</v>
          </cell>
          <cell r="E491" t="str">
            <v>GERARDY THIERRY</v>
          </cell>
          <cell r="F491" t="str">
            <v>M</v>
          </cell>
          <cell r="G491" t="str">
            <v>UNION CYCLISTE WATTIGNIES</v>
          </cell>
          <cell r="H491">
            <v>23662</v>
          </cell>
          <cell r="I491" t="str">
            <v>Adulte Masculin 50/59 ans</v>
          </cell>
          <cell r="J491" t="str">
            <v>2020</v>
          </cell>
          <cell r="K491" t="str">
            <v>05994040345</v>
          </cell>
        </row>
        <row r="492">
          <cell r="B492" t="str">
            <v>GESQUIERE LOUIS</v>
          </cell>
          <cell r="C492">
            <v>43845</v>
          </cell>
          <cell r="D492" t="str">
            <v>JE</v>
          </cell>
          <cell r="E492" t="str">
            <v>GESQUIERE LOUIS</v>
          </cell>
          <cell r="F492" t="str">
            <v>M</v>
          </cell>
          <cell r="G492" t="str">
            <v>VELO CLUB UNION HALLUIN</v>
          </cell>
          <cell r="H492">
            <v>38377</v>
          </cell>
          <cell r="I492" t="str">
            <v>Jeune Masculin 15/16 ans</v>
          </cell>
          <cell r="J492" t="str">
            <v>2020</v>
          </cell>
          <cell r="K492" t="str">
            <v>05999084831</v>
          </cell>
        </row>
        <row r="493">
          <cell r="B493" t="str">
            <v>GHIGNET FLAVIEN</v>
          </cell>
          <cell r="C493">
            <v>43857</v>
          </cell>
          <cell r="D493" t="str">
            <v>JE</v>
          </cell>
          <cell r="E493" t="str">
            <v>GHIGNET FLAVIEN</v>
          </cell>
          <cell r="F493" t="str">
            <v>M</v>
          </cell>
          <cell r="G493" t="str">
            <v>ENTENTE SPORTIVE ENFANTS DE GAYANT (ESEG) DOUAI</v>
          </cell>
          <cell r="H493">
            <v>41068</v>
          </cell>
          <cell r="I493" t="str">
            <v>Jeune Masculin 7/8 ans</v>
          </cell>
          <cell r="J493" t="str">
            <v>2020</v>
          </cell>
          <cell r="K493" t="str">
            <v>05999113567</v>
          </cell>
        </row>
        <row r="494">
          <cell r="B494" t="str">
            <v>GIANNITRAPANI OSCAR</v>
          </cell>
          <cell r="C494">
            <v>43843</v>
          </cell>
          <cell r="D494" t="str">
            <v>JE</v>
          </cell>
          <cell r="E494" t="str">
            <v>GIANNITRAPANI OSCAR</v>
          </cell>
          <cell r="F494" t="str">
            <v>M</v>
          </cell>
          <cell r="G494" t="str">
            <v>VELO CLUB SOLESMES</v>
          </cell>
          <cell r="H494">
            <v>38124</v>
          </cell>
          <cell r="I494" t="str">
            <v>Jeune Masculin 15/16 ans</v>
          </cell>
          <cell r="J494" t="str">
            <v>2020</v>
          </cell>
          <cell r="K494" t="str">
            <v>05999047607</v>
          </cell>
        </row>
        <row r="495">
          <cell r="B495" t="str">
            <v>GILLES NICOLAS</v>
          </cell>
          <cell r="C495">
            <v>43851</v>
          </cell>
          <cell r="D495" t="str">
            <v>3</v>
          </cell>
          <cell r="E495" t="str">
            <v>GILLES NICOLAS</v>
          </cell>
          <cell r="F495" t="str">
            <v>M</v>
          </cell>
          <cell r="G495" t="str">
            <v>ETOILE CYCLISTE TOURCOING</v>
          </cell>
          <cell r="H495">
            <v>29494</v>
          </cell>
          <cell r="I495" t="str">
            <v>Adulte Masculin 40/49 ans</v>
          </cell>
          <cell r="J495" t="str">
            <v>2020</v>
          </cell>
          <cell r="K495" t="str">
            <v>05994059612</v>
          </cell>
        </row>
        <row r="496">
          <cell r="B496" t="str">
            <v>GILLOEN STEPHANE</v>
          </cell>
          <cell r="C496">
            <v>43866</v>
          </cell>
          <cell r="D496" t="str">
            <v>2</v>
          </cell>
          <cell r="E496" t="str">
            <v>GILLOEN STEPHANE</v>
          </cell>
          <cell r="F496" t="str">
            <v>M</v>
          </cell>
          <cell r="G496" t="str">
            <v>UNION CYCLISTE WATTIGNIES</v>
          </cell>
          <cell r="H496">
            <v>25108</v>
          </cell>
          <cell r="I496" t="str">
            <v>Adulte Masculin 50/59 ans</v>
          </cell>
          <cell r="J496" t="str">
            <v>2020</v>
          </cell>
          <cell r="K496" t="str">
            <v>05999065112</v>
          </cell>
        </row>
        <row r="497">
          <cell r="B497" t="str">
            <v>GILLOT JULIEN</v>
          </cell>
          <cell r="C497">
            <v>43887</v>
          </cell>
          <cell r="D497" t="str">
            <v>3</v>
          </cell>
          <cell r="E497" t="str">
            <v>GILLOT JULIEN</v>
          </cell>
          <cell r="F497" t="str">
            <v>M</v>
          </cell>
          <cell r="G497" t="str">
            <v>CERCLE OLYMPIQUE MARCOING</v>
          </cell>
          <cell r="H497">
            <v>29998</v>
          </cell>
          <cell r="I497" t="str">
            <v>Adulte Masculin 30/39 ans</v>
          </cell>
          <cell r="J497" t="str">
            <v>2020</v>
          </cell>
          <cell r="K497" t="str">
            <v>05996222811</v>
          </cell>
        </row>
        <row r="498">
          <cell r="B498" t="str">
            <v>GINET LIONEL</v>
          </cell>
          <cell r="C498">
            <v>43857</v>
          </cell>
          <cell r="D498" t="str">
            <v>2</v>
          </cell>
          <cell r="E498" t="str">
            <v>GINET LIONEL</v>
          </cell>
          <cell r="F498" t="str">
            <v>M</v>
          </cell>
          <cell r="G498" t="str">
            <v>TEAM SPECIALIZED LILLE</v>
          </cell>
          <cell r="H498">
            <v>27915</v>
          </cell>
          <cell r="I498" t="str">
            <v>Adulte Masculin 40/49 ans</v>
          </cell>
          <cell r="J498" t="str">
            <v>2020</v>
          </cell>
          <cell r="K498" t="str">
            <v>05999089619</v>
          </cell>
        </row>
        <row r="499">
          <cell r="B499" t="str">
            <v>GIRARD TANCREDE</v>
          </cell>
          <cell r="C499">
            <v>43844</v>
          </cell>
          <cell r="D499" t="str">
            <v>JE</v>
          </cell>
          <cell r="E499" t="str">
            <v>GIRARD TANCREDE</v>
          </cell>
          <cell r="F499" t="str">
            <v>M</v>
          </cell>
          <cell r="G499" t="str">
            <v>ESPOIR CYCLISTE  WAMBRECHIES MARQUETTE</v>
          </cell>
          <cell r="H499">
            <v>38425</v>
          </cell>
          <cell r="I499" t="str">
            <v>Jeune Masculin 15/16 ans</v>
          </cell>
          <cell r="J499" t="str">
            <v>2020</v>
          </cell>
          <cell r="K499" t="str">
            <v>05999096077</v>
          </cell>
        </row>
        <row r="500">
          <cell r="B500" t="str">
            <v>GIRAUT KILIANE</v>
          </cell>
          <cell r="C500">
            <v>43866</v>
          </cell>
          <cell r="D500" t="str">
            <v>JE</v>
          </cell>
          <cell r="E500" t="str">
            <v>GIRAUT KILIANE</v>
          </cell>
          <cell r="F500" t="str">
            <v>M</v>
          </cell>
          <cell r="G500" t="str">
            <v>ENTENTE SPORTIVE ENFANTS DE GAYANT (ESEG) DOUAI</v>
          </cell>
          <cell r="H500">
            <v>38145</v>
          </cell>
          <cell r="I500" t="str">
            <v>Jeune Masculin 15/16 ans</v>
          </cell>
          <cell r="J500" t="str">
            <v>2020</v>
          </cell>
          <cell r="K500" t="str">
            <v>05999117340</v>
          </cell>
        </row>
        <row r="501">
          <cell r="B501" t="str">
            <v>GIRDARY-RAMSSAMY AXEL</v>
          </cell>
          <cell r="C501">
            <v>43879</v>
          </cell>
          <cell r="D501" t="str">
            <v>JE</v>
          </cell>
          <cell r="E501" t="str">
            <v>GIRDARY-RAMSSAMY AXEL</v>
          </cell>
          <cell r="F501" t="str">
            <v>M</v>
          </cell>
          <cell r="G501" t="str">
            <v>U.C. CAPELLOISE FOURMIES</v>
          </cell>
          <cell r="H501">
            <v>38984</v>
          </cell>
          <cell r="I501" t="str">
            <v>Jeune Masculin 13/14 ans</v>
          </cell>
          <cell r="J501" t="str">
            <v>2020</v>
          </cell>
          <cell r="K501" t="str">
            <v>05999120615</v>
          </cell>
        </row>
        <row r="502">
          <cell r="B502" t="str">
            <v>GIULIANI ADRIANO</v>
          </cell>
          <cell r="C502">
            <v>43845</v>
          </cell>
          <cell r="D502" t="str">
            <v>4-A</v>
          </cell>
          <cell r="E502" t="str">
            <v>GIULIANI ADRIANO</v>
          </cell>
          <cell r="F502" t="str">
            <v>M</v>
          </cell>
          <cell r="G502" t="str">
            <v>CYCLO CLUB CAMBRESIEN</v>
          </cell>
          <cell r="H502">
            <v>20080</v>
          </cell>
          <cell r="I502" t="str">
            <v>Adulte Masculin 60 ans et plus</v>
          </cell>
          <cell r="J502" t="str">
            <v>2020</v>
          </cell>
          <cell r="K502" t="str">
            <v>05994058255</v>
          </cell>
        </row>
        <row r="503">
          <cell r="B503" t="str">
            <v>GLINEUR MICKAEL</v>
          </cell>
          <cell r="C503">
            <v>43840</v>
          </cell>
          <cell r="D503" t="str">
            <v>2</v>
          </cell>
          <cell r="E503" t="str">
            <v>GLINEUR MICKAEL</v>
          </cell>
          <cell r="F503" t="str">
            <v>M</v>
          </cell>
          <cell r="G503" t="str">
            <v>ETOILE CYCLISTE LIEU ST AMAND</v>
          </cell>
          <cell r="H503">
            <v>27212</v>
          </cell>
          <cell r="I503" t="str">
            <v>Adulte Masculin 40/49 ans</v>
          </cell>
          <cell r="J503" t="str">
            <v>2020</v>
          </cell>
          <cell r="K503" t="str">
            <v>05999069710</v>
          </cell>
        </row>
        <row r="504">
          <cell r="B504" t="str">
            <v>GLINEUR OLIVIER</v>
          </cell>
          <cell r="C504">
            <v>43835</v>
          </cell>
          <cell r="D504" t="str">
            <v>4-A</v>
          </cell>
          <cell r="E504" t="str">
            <v>GLINEUR OLIVIER</v>
          </cell>
          <cell r="F504" t="str">
            <v>M</v>
          </cell>
          <cell r="G504" t="str">
            <v>SAULZOIR MONTRECOURT CYCLING CLUB</v>
          </cell>
          <cell r="H504">
            <v>24821</v>
          </cell>
          <cell r="I504" t="str">
            <v>Adulte Masculin 50/59 ans</v>
          </cell>
          <cell r="J504" t="str">
            <v>2020</v>
          </cell>
          <cell r="K504" t="str">
            <v>05999069148</v>
          </cell>
        </row>
        <row r="505">
          <cell r="B505" t="str">
            <v>GLORIAN MARIUS</v>
          </cell>
          <cell r="C505">
            <v>43866</v>
          </cell>
          <cell r="D505" t="str">
            <v>JE</v>
          </cell>
          <cell r="E505" t="str">
            <v>GLORIAN MARIUS</v>
          </cell>
          <cell r="F505" t="str">
            <v>M</v>
          </cell>
          <cell r="G505" t="str">
            <v>ENTENTE SPORTIVE ENFANTS DE GAYANT (ESEG) DOUAI</v>
          </cell>
          <cell r="H505">
            <v>40359</v>
          </cell>
          <cell r="I505" t="str">
            <v>Jeune Masculin 9/10 ans</v>
          </cell>
          <cell r="J505" t="str">
            <v>2020</v>
          </cell>
          <cell r="K505" t="str">
            <v>05999121006</v>
          </cell>
        </row>
        <row r="506">
          <cell r="B506" t="str">
            <v>GOCHON AXEL</v>
          </cell>
          <cell r="C506">
            <v>43866</v>
          </cell>
          <cell r="D506" t="str">
            <v>JE</v>
          </cell>
          <cell r="E506" t="str">
            <v>GOCHON AXEL</v>
          </cell>
          <cell r="F506" t="str">
            <v>M</v>
          </cell>
          <cell r="G506" t="str">
            <v>VELO CLUB ROUBAIX</v>
          </cell>
          <cell r="H506">
            <v>40311</v>
          </cell>
          <cell r="I506" t="str">
            <v>Jeune Masculin 9/10 ans</v>
          </cell>
          <cell r="J506" t="str">
            <v>2020</v>
          </cell>
          <cell r="K506" t="str">
            <v>05999107300</v>
          </cell>
        </row>
        <row r="507">
          <cell r="B507" t="str">
            <v>GOCHON VALENTIN</v>
          </cell>
          <cell r="C507">
            <v>43866</v>
          </cell>
          <cell r="D507" t="str">
            <v>JE</v>
          </cell>
          <cell r="E507" t="str">
            <v>GOCHON VALENTIN</v>
          </cell>
          <cell r="F507" t="str">
            <v>M</v>
          </cell>
          <cell r="G507" t="str">
            <v>VELO CLUB ROUBAIX</v>
          </cell>
          <cell r="H507">
            <v>39044</v>
          </cell>
          <cell r="I507" t="str">
            <v>Jeune Masculin 13/14 ans</v>
          </cell>
          <cell r="J507" t="str">
            <v>2020</v>
          </cell>
          <cell r="K507" t="str">
            <v>05999107301</v>
          </cell>
        </row>
        <row r="508">
          <cell r="B508" t="str">
            <v>GODART EDDY</v>
          </cell>
          <cell r="C508">
            <v>43846</v>
          </cell>
          <cell r="D508" t="str">
            <v>3</v>
          </cell>
          <cell r="E508" t="str">
            <v>GODART EDDY</v>
          </cell>
          <cell r="F508" t="str">
            <v>M</v>
          </cell>
          <cell r="G508" t="str">
            <v>AMICALE LAIQUE SPORTIVE  ROEULX</v>
          </cell>
          <cell r="H508">
            <v>30526</v>
          </cell>
          <cell r="I508" t="str">
            <v>Adulte Masculin 30/39 ans</v>
          </cell>
          <cell r="J508" t="str">
            <v>2020</v>
          </cell>
          <cell r="K508" t="str">
            <v>05994058138</v>
          </cell>
        </row>
        <row r="509">
          <cell r="B509" t="str">
            <v>GOLINVAL LUCAS</v>
          </cell>
          <cell r="C509">
            <v>43857</v>
          </cell>
          <cell r="D509" t="str">
            <v>3</v>
          </cell>
          <cell r="E509" t="str">
            <v>GOLINVAL LUCAS</v>
          </cell>
          <cell r="F509" t="str">
            <v>M</v>
          </cell>
          <cell r="G509" t="str">
            <v>UNION SPORTIVE VALENCIENNES MARLY</v>
          </cell>
          <cell r="H509">
            <v>37167</v>
          </cell>
          <cell r="I509" t="str">
            <v>Adulte Masculin 17/19 ans</v>
          </cell>
          <cell r="J509" t="str">
            <v>2020</v>
          </cell>
          <cell r="K509" t="str">
            <v>05999111761</v>
          </cell>
        </row>
        <row r="510">
          <cell r="B510" t="str">
            <v>GORDONS DIDIER</v>
          </cell>
          <cell r="C510">
            <v>43886</v>
          </cell>
          <cell r="D510" t="str">
            <v>2</v>
          </cell>
          <cell r="E510" t="str">
            <v>GORDONS DIDIER</v>
          </cell>
          <cell r="F510" t="str">
            <v>M</v>
          </cell>
          <cell r="G510" t="str">
            <v>EQUIPE CYCLISTE HUMMING RACING VILLERS POL</v>
          </cell>
          <cell r="H510">
            <v>23878</v>
          </cell>
          <cell r="I510" t="str">
            <v>Adulte Masculin 50/59 ans</v>
          </cell>
          <cell r="J510" t="str">
            <v>2020</v>
          </cell>
          <cell r="K510" t="str">
            <v>05996217377</v>
          </cell>
        </row>
        <row r="511">
          <cell r="B511" t="str">
            <v>GOSTIAU GABRIEL</v>
          </cell>
          <cell r="C511">
            <v>43843</v>
          </cell>
          <cell r="D511" t="str">
            <v>4-A</v>
          </cell>
          <cell r="E511" t="str">
            <v>GOSTIAU GABRIEL</v>
          </cell>
          <cell r="F511" t="str">
            <v>M</v>
          </cell>
          <cell r="G511" t="str">
            <v>VELO CLUB DE L'ESCAUT ANZIN</v>
          </cell>
          <cell r="H511">
            <v>26868</v>
          </cell>
          <cell r="I511" t="str">
            <v>Adulte Masculin 40/49 ans</v>
          </cell>
          <cell r="J511" t="str">
            <v>2020</v>
          </cell>
          <cell r="K511" t="str">
            <v>05999083110</v>
          </cell>
        </row>
        <row r="512">
          <cell r="B512" t="str">
            <v>GOUGE JULIE</v>
          </cell>
          <cell r="C512">
            <v>43857</v>
          </cell>
          <cell r="D512" t="str">
            <v>JE</v>
          </cell>
          <cell r="E512" t="str">
            <v>GOUGE JULIE</v>
          </cell>
          <cell r="F512" t="str">
            <v>F</v>
          </cell>
          <cell r="G512" t="str">
            <v>VELO CLUB UNION HALLUIN</v>
          </cell>
          <cell r="H512">
            <v>39374</v>
          </cell>
          <cell r="I512" t="str">
            <v>Jeune Féminin 13/14 ans</v>
          </cell>
          <cell r="J512" t="str">
            <v>2020</v>
          </cell>
          <cell r="K512" t="str">
            <v>05999079832</v>
          </cell>
        </row>
        <row r="513">
          <cell r="B513" t="str">
            <v>GOUGE LAURYNE</v>
          </cell>
          <cell r="C513">
            <v>43857</v>
          </cell>
          <cell r="D513" t="str">
            <v>JE</v>
          </cell>
          <cell r="E513" t="str">
            <v>GOUGE LAURYNE</v>
          </cell>
          <cell r="F513" t="str">
            <v>F</v>
          </cell>
          <cell r="G513" t="str">
            <v>VELO CLUB UNION HALLUIN</v>
          </cell>
          <cell r="H513">
            <v>39374</v>
          </cell>
          <cell r="I513" t="str">
            <v>Jeune Féminin 13/14 ans</v>
          </cell>
          <cell r="J513" t="str">
            <v>2020</v>
          </cell>
          <cell r="K513" t="str">
            <v>05999079833</v>
          </cell>
        </row>
        <row r="514">
          <cell r="B514" t="str">
            <v>GOUNINE ANNABELLE</v>
          </cell>
          <cell r="C514">
            <v>43866</v>
          </cell>
          <cell r="D514" t="str">
            <v>FE</v>
          </cell>
          <cell r="E514" t="str">
            <v>GOUNINE ANNABELLE</v>
          </cell>
          <cell r="F514" t="str">
            <v>F</v>
          </cell>
          <cell r="G514" t="str">
            <v>TEAM DECOPUB PROVILLE</v>
          </cell>
          <cell r="H514">
            <v>29406</v>
          </cell>
          <cell r="I514" t="str">
            <v>Adulte Féminin 40 ans et plus</v>
          </cell>
          <cell r="J514" t="str">
            <v>2020</v>
          </cell>
          <cell r="K514" t="str">
            <v>05999117334</v>
          </cell>
        </row>
        <row r="515">
          <cell r="B515" t="str">
            <v>GOUTEAU FREDERIC</v>
          </cell>
          <cell r="C515">
            <v>43879</v>
          </cell>
          <cell r="D515" t="str">
            <v>1</v>
          </cell>
          <cell r="E515" t="str">
            <v>GOUTEAU FREDERIC</v>
          </cell>
          <cell r="F515" t="str">
            <v>M</v>
          </cell>
          <cell r="G515" t="str">
            <v>U.C. CAPELLOISE FOURMIES</v>
          </cell>
          <cell r="H515">
            <v>26180</v>
          </cell>
          <cell r="I515" t="str">
            <v>Adulte Masculin 40/49 ans</v>
          </cell>
          <cell r="J515" t="str">
            <v>2020</v>
          </cell>
          <cell r="K515" t="str">
            <v>05999062801</v>
          </cell>
        </row>
        <row r="516">
          <cell r="B516" t="str">
            <v>GRARD HUGO</v>
          </cell>
          <cell r="C516">
            <v>43835</v>
          </cell>
          <cell r="D516" t="str">
            <v>JE</v>
          </cell>
          <cell r="E516" t="str">
            <v>GRARD HUGO</v>
          </cell>
          <cell r="F516" t="str">
            <v>M</v>
          </cell>
          <cell r="G516" t="str">
            <v>CYCLO CLUB ORCHIES</v>
          </cell>
          <cell r="H516">
            <v>38258</v>
          </cell>
          <cell r="I516" t="str">
            <v>Jeune Masculin 15/16 ans</v>
          </cell>
          <cell r="J516" t="str">
            <v>2020</v>
          </cell>
          <cell r="K516" t="str">
            <v>05999012887</v>
          </cell>
        </row>
        <row r="517">
          <cell r="B517" t="str">
            <v>GRARD RODRIGUE</v>
          </cell>
          <cell r="C517">
            <v>43835</v>
          </cell>
          <cell r="D517" t="str">
            <v>3</v>
          </cell>
          <cell r="E517" t="str">
            <v>GRARD RODRIGUE</v>
          </cell>
          <cell r="F517" t="str">
            <v>M</v>
          </cell>
          <cell r="G517" t="str">
            <v>CYCLO CLUB ORCHIES</v>
          </cell>
          <cell r="H517">
            <v>26236</v>
          </cell>
          <cell r="I517" t="str">
            <v>Adulte Masculin 40/49 ans</v>
          </cell>
          <cell r="J517" t="str">
            <v>2020</v>
          </cell>
          <cell r="K517" t="str">
            <v>05996224452</v>
          </cell>
        </row>
        <row r="518">
          <cell r="B518" t="str">
            <v>GRARD THOMAS</v>
          </cell>
          <cell r="C518">
            <v>43835</v>
          </cell>
          <cell r="D518" t="str">
            <v>JE</v>
          </cell>
          <cell r="E518" t="str">
            <v>GRARD THOMAS</v>
          </cell>
          <cell r="F518" t="str">
            <v>M</v>
          </cell>
          <cell r="G518" t="str">
            <v>CYCLO CLUB ORCHIES</v>
          </cell>
          <cell r="H518">
            <v>39345</v>
          </cell>
          <cell r="I518" t="str">
            <v>Jeune Masculin 13/14 ans</v>
          </cell>
          <cell r="J518" t="str">
            <v>2020</v>
          </cell>
          <cell r="K518" t="str">
            <v>05999025860</v>
          </cell>
        </row>
        <row r="519">
          <cell r="B519" t="str">
            <v>GRAUX ERIC</v>
          </cell>
          <cell r="C519">
            <v>44028</v>
          </cell>
          <cell r="D519" t="str">
            <v>3</v>
          </cell>
          <cell r="E519" t="str">
            <v>GRAUX ERIC</v>
          </cell>
          <cell r="F519" t="str">
            <v>M</v>
          </cell>
          <cell r="G519" t="str">
            <v>CAMPHIN EN CAREMBAULT CYCLING TEAM</v>
          </cell>
          <cell r="H519">
            <v>26655</v>
          </cell>
          <cell r="I519" t="str">
            <v>Adulte Masculin 40/49 ans</v>
          </cell>
          <cell r="J519" t="str">
            <v>2020</v>
          </cell>
          <cell r="K519" t="str">
            <v>05999098170</v>
          </cell>
        </row>
        <row r="520">
          <cell r="B520" t="str">
            <v>GRAUX ZELIE</v>
          </cell>
          <cell r="C520">
            <v>44028</v>
          </cell>
          <cell r="D520" t="str">
            <v>JE</v>
          </cell>
          <cell r="E520" t="str">
            <v>GRAUX ZELIE</v>
          </cell>
          <cell r="F520" t="str">
            <v>F</v>
          </cell>
          <cell r="G520" t="str">
            <v>CAMPHIN EN CAREMBAULT CYCLING TEAM</v>
          </cell>
          <cell r="H520">
            <v>38032</v>
          </cell>
          <cell r="I520" t="str">
            <v>Jeune Féminin 15/16 ans</v>
          </cell>
          <cell r="J520" t="str">
            <v>2020</v>
          </cell>
          <cell r="K520" t="str">
            <v>05999098171</v>
          </cell>
        </row>
        <row r="521">
          <cell r="B521" t="str">
            <v>GRAVE PAUL</v>
          </cell>
          <cell r="C521">
            <v>43870</v>
          </cell>
          <cell r="D521" t="str">
            <v>2</v>
          </cell>
          <cell r="E521" t="str">
            <v>GRAVE PAUL</v>
          </cell>
          <cell r="F521" t="str">
            <v>M</v>
          </cell>
          <cell r="G521" t="str">
            <v>CLUB CYCLISTE VERLINGHEM</v>
          </cell>
          <cell r="H521">
            <v>30767</v>
          </cell>
          <cell r="I521" t="str">
            <v>Adulte Masculin 30/39 ans</v>
          </cell>
          <cell r="J521" t="str">
            <v>2020</v>
          </cell>
          <cell r="K521" t="str">
            <v>05999023769</v>
          </cell>
        </row>
        <row r="522">
          <cell r="B522" t="str">
            <v>GRAVE SAMY</v>
          </cell>
          <cell r="C522">
            <v>43844</v>
          </cell>
          <cell r="D522" t="str">
            <v>2</v>
          </cell>
          <cell r="E522" t="str">
            <v>GRAVE SAMY</v>
          </cell>
          <cell r="F522" t="str">
            <v>M</v>
          </cell>
          <cell r="G522" t="str">
            <v>ESPOIR CYCLISTE  WAMBRECHIES MARQUETTE</v>
          </cell>
          <cell r="H522">
            <v>35001</v>
          </cell>
          <cell r="I522" t="str">
            <v>Adulte Masculin 20/29 ans</v>
          </cell>
          <cell r="J522" t="str">
            <v>2020</v>
          </cell>
          <cell r="K522" t="str">
            <v>05999057244</v>
          </cell>
        </row>
        <row r="523">
          <cell r="B523" t="str">
            <v>GREGOIRE LUCAS</v>
          </cell>
          <cell r="C523">
            <v>43843</v>
          </cell>
          <cell r="D523" t="str">
            <v>JE</v>
          </cell>
          <cell r="E523" t="str">
            <v>GREGOIRE LUCAS</v>
          </cell>
          <cell r="F523" t="str">
            <v>M</v>
          </cell>
          <cell r="G523" t="str">
            <v>ETOILE CYCLISTE FEIGNIES</v>
          </cell>
          <cell r="H523">
            <v>38776</v>
          </cell>
          <cell r="I523" t="str">
            <v>Jeune Masculin 13/14 ans</v>
          </cell>
          <cell r="J523" t="str">
            <v>2020</v>
          </cell>
          <cell r="K523" t="str">
            <v>05999028478</v>
          </cell>
        </row>
        <row r="524">
          <cell r="B524" t="str">
            <v>GREGOIRE NOA</v>
          </cell>
          <cell r="C524">
            <v>43843</v>
          </cell>
          <cell r="D524" t="str">
            <v>JE</v>
          </cell>
          <cell r="E524" t="str">
            <v>GREGOIRE NOA</v>
          </cell>
          <cell r="F524" t="str">
            <v>M</v>
          </cell>
          <cell r="G524" t="str">
            <v>ETOILE CYCLISTE FEIGNIES</v>
          </cell>
          <cell r="H524">
            <v>40254</v>
          </cell>
          <cell r="I524" t="str">
            <v>Jeune Masculin 9/10 ans</v>
          </cell>
          <cell r="J524" t="str">
            <v>2020</v>
          </cell>
          <cell r="K524" t="str">
            <v>05999082641</v>
          </cell>
        </row>
        <row r="525">
          <cell r="B525" t="str">
            <v>GREGOIRE SACHA</v>
          </cell>
          <cell r="C525">
            <v>43843</v>
          </cell>
          <cell r="D525" t="str">
            <v>JE</v>
          </cell>
          <cell r="E525" t="str">
            <v>GREGOIRE SACHA</v>
          </cell>
          <cell r="F525" t="str">
            <v>M</v>
          </cell>
          <cell r="G525" t="str">
            <v>ETOILE CYCLISTE FEIGNIES</v>
          </cell>
          <cell r="H525">
            <v>41587</v>
          </cell>
          <cell r="I525" t="str">
            <v>Jeune Masculin 7/8 ans</v>
          </cell>
          <cell r="J525" t="str">
            <v>2020</v>
          </cell>
          <cell r="K525" t="str">
            <v>05999119883</v>
          </cell>
        </row>
        <row r="526">
          <cell r="B526" t="str">
            <v>GRENIER VIVIEN</v>
          </cell>
          <cell r="C526">
            <v>43843</v>
          </cell>
          <cell r="D526" t="str">
            <v>3</v>
          </cell>
          <cell r="E526" t="str">
            <v>GRENIER VIVIEN</v>
          </cell>
          <cell r="F526" t="str">
            <v>M</v>
          </cell>
          <cell r="G526" t="str">
            <v>ASSOCIATION CYCLISTE DE CUINCY</v>
          </cell>
          <cell r="H526">
            <v>30735</v>
          </cell>
          <cell r="I526" t="str">
            <v>Adulte Masculin 30/39 ans</v>
          </cell>
          <cell r="J526" t="str">
            <v>2020</v>
          </cell>
          <cell r="K526" t="str">
            <v>05999112314</v>
          </cell>
        </row>
        <row r="527">
          <cell r="B527" t="str">
            <v>GRICOURT ALAIN</v>
          </cell>
          <cell r="C527">
            <v>43849</v>
          </cell>
          <cell r="D527" t="str">
            <v>3</v>
          </cell>
          <cell r="E527" t="str">
            <v>GRICOURT ALAIN</v>
          </cell>
          <cell r="F527" t="str">
            <v>M</v>
          </cell>
          <cell r="G527" t="str">
            <v>UNION VELOCIPEDIQUE FOURMISIENNE</v>
          </cell>
          <cell r="H527">
            <v>21598</v>
          </cell>
          <cell r="I527" t="str">
            <v>Adulte Masculin 60 ans et plus</v>
          </cell>
          <cell r="J527" t="str">
            <v>2020</v>
          </cell>
          <cell r="K527" t="str">
            <v>05994063636</v>
          </cell>
        </row>
        <row r="528">
          <cell r="B528" t="str">
            <v>GRIMONPREZ LAURENT</v>
          </cell>
          <cell r="C528">
            <v>43843</v>
          </cell>
          <cell r="D528" t="str">
            <v>2</v>
          </cell>
          <cell r="E528" t="str">
            <v>GRIMONPREZ LAURENT</v>
          </cell>
          <cell r="F528" t="str">
            <v>M</v>
          </cell>
          <cell r="G528" t="str">
            <v>LINSELLES CYCLISME</v>
          </cell>
          <cell r="H528">
            <v>25815</v>
          </cell>
          <cell r="I528" t="str">
            <v>Adulte Masculin 50/59 ans</v>
          </cell>
          <cell r="J528" t="str">
            <v>2020</v>
          </cell>
          <cell r="K528" t="str">
            <v>05999029990</v>
          </cell>
        </row>
        <row r="529">
          <cell r="B529" t="str">
            <v>GRIMONPREZ QUENTIN</v>
          </cell>
          <cell r="C529">
            <v>43835</v>
          </cell>
          <cell r="D529" t="str">
            <v>3</v>
          </cell>
          <cell r="E529" t="str">
            <v>GRIMONPREZ QUENTIN</v>
          </cell>
          <cell r="F529" t="str">
            <v>M</v>
          </cell>
          <cell r="G529" t="str">
            <v>CYCLO CLUB ORCHIES</v>
          </cell>
          <cell r="H529">
            <v>36207</v>
          </cell>
          <cell r="I529" t="str">
            <v>Adulte Masculin 20/29 ans</v>
          </cell>
          <cell r="J529" t="str">
            <v>2020</v>
          </cell>
          <cell r="K529" t="str">
            <v>05999019578</v>
          </cell>
        </row>
        <row r="530">
          <cell r="B530" t="str">
            <v>GRISEZ ROMAIN</v>
          </cell>
          <cell r="C530">
            <v>43844</v>
          </cell>
          <cell r="D530" t="str">
            <v>3</v>
          </cell>
          <cell r="E530" t="str">
            <v>GRISEZ ROMAIN</v>
          </cell>
          <cell r="F530" t="str">
            <v>M</v>
          </cell>
          <cell r="G530" t="str">
            <v>ESPOIR CYCLISTE  WAMBRECHIES MARQUETTE</v>
          </cell>
          <cell r="H530">
            <v>37760</v>
          </cell>
          <cell r="I530" t="str">
            <v>Adulte Masculin 17/19 ans</v>
          </cell>
          <cell r="J530" t="str">
            <v>2020</v>
          </cell>
          <cell r="K530" t="str">
            <v>05999112667</v>
          </cell>
        </row>
        <row r="531">
          <cell r="B531" t="str">
            <v>GRODZKI PASCAL</v>
          </cell>
          <cell r="C531">
            <v>43879</v>
          </cell>
          <cell r="D531" t="str">
            <v>4-A</v>
          </cell>
          <cell r="E531" t="str">
            <v>GRODZKI PASCAL</v>
          </cell>
          <cell r="F531" t="str">
            <v>M</v>
          </cell>
          <cell r="G531" t="str">
            <v>U.C. CAPELLOISE FOURMIES</v>
          </cell>
          <cell r="H531">
            <v>23117</v>
          </cell>
          <cell r="I531" t="str">
            <v>Adulte Masculin 50/59 ans</v>
          </cell>
          <cell r="J531" t="str">
            <v>2020</v>
          </cell>
          <cell r="K531" t="str">
            <v>05999026800</v>
          </cell>
        </row>
        <row r="532">
          <cell r="B532" t="str">
            <v>GROSSEMY GREGORY</v>
          </cell>
          <cell r="C532">
            <v>43893</v>
          </cell>
          <cell r="D532" t="str">
            <v>1</v>
          </cell>
          <cell r="E532" t="str">
            <v>GROSSEMY GREGORY</v>
          </cell>
          <cell r="F532" t="str">
            <v>M</v>
          </cell>
          <cell r="G532" t="str">
            <v>ETOILE CYCLISTE FEIGNIES</v>
          </cell>
          <cell r="H532">
            <v>36783</v>
          </cell>
          <cell r="I532" t="str">
            <v>Adulte Masculin 20/29 ans</v>
          </cell>
          <cell r="J532" t="str">
            <v>2020</v>
          </cell>
          <cell r="K532" t="str">
            <v>05999023522</v>
          </cell>
        </row>
        <row r="533">
          <cell r="B533" t="str">
            <v>GROSSEMY MICKAËL</v>
          </cell>
          <cell r="C533">
            <v>43843</v>
          </cell>
          <cell r="D533" t="str">
            <v>3</v>
          </cell>
          <cell r="E533" t="str">
            <v>GROSSEMY MICKAËL</v>
          </cell>
          <cell r="F533" t="str">
            <v>M</v>
          </cell>
          <cell r="G533" t="str">
            <v>ETOILE CYCLISTE FEIGNIES</v>
          </cell>
          <cell r="H533">
            <v>26933</v>
          </cell>
          <cell r="I533" t="str">
            <v>Adulte Masculin 40/49 ans</v>
          </cell>
          <cell r="J533" t="str">
            <v>2020</v>
          </cell>
          <cell r="K533" t="str">
            <v>05999023523</v>
          </cell>
        </row>
        <row r="534">
          <cell r="B534" t="str">
            <v>GROSSI REMY</v>
          </cell>
          <cell r="C534">
            <v>43843</v>
          </cell>
          <cell r="D534" t="str">
            <v>2</v>
          </cell>
          <cell r="E534" t="str">
            <v>GROSSI REMY</v>
          </cell>
          <cell r="F534" t="str">
            <v>M</v>
          </cell>
          <cell r="G534" t="str">
            <v>CYCLO CLUB WAVRIN</v>
          </cell>
          <cell r="H534">
            <v>34562</v>
          </cell>
          <cell r="I534" t="str">
            <v>Adulte Masculin 20/29 ans</v>
          </cell>
          <cell r="J534" t="str">
            <v>2020</v>
          </cell>
          <cell r="K534" t="str">
            <v>05999105856</v>
          </cell>
        </row>
        <row r="535">
          <cell r="B535" t="str">
            <v>GUENARD LUDOVIC</v>
          </cell>
          <cell r="C535">
            <v>43857</v>
          </cell>
          <cell r="D535" t="str">
            <v>3</v>
          </cell>
          <cell r="E535" t="str">
            <v>GUENARD LUDOVIC</v>
          </cell>
          <cell r="F535" t="str">
            <v>M</v>
          </cell>
          <cell r="G535" t="str">
            <v>CYCLO CLUB ORCHIES</v>
          </cell>
          <cell r="H535">
            <v>26836</v>
          </cell>
          <cell r="I535" t="str">
            <v>Adulte Masculin 40/49 ans</v>
          </cell>
          <cell r="J535" t="str">
            <v>2020</v>
          </cell>
          <cell r="K535" t="str">
            <v>05999022728</v>
          </cell>
        </row>
        <row r="536">
          <cell r="B536" t="str">
            <v>GUIBERT BAPTISTE</v>
          </cell>
          <cell r="C536">
            <v>43890</v>
          </cell>
          <cell r="D536" t="str">
            <v>3</v>
          </cell>
          <cell r="E536" t="str">
            <v>GUIBERT BAPTISTE</v>
          </cell>
          <cell r="F536" t="str">
            <v>M</v>
          </cell>
          <cell r="G536" t="str">
            <v>ENTENTE CYCLISTE FACHES-THUMESNIL RONCHIN</v>
          </cell>
          <cell r="H536">
            <v>37490</v>
          </cell>
          <cell r="I536" t="str">
            <v>Adulte Masculin 17/19 ans</v>
          </cell>
          <cell r="J536" t="str">
            <v>2020</v>
          </cell>
          <cell r="K536" t="str">
            <v>05999084939</v>
          </cell>
        </row>
        <row r="537">
          <cell r="B537" t="str">
            <v>GUILAIN YONI</v>
          </cell>
          <cell r="C537">
            <v>43857</v>
          </cell>
          <cell r="D537" t="str">
            <v>JE</v>
          </cell>
          <cell r="E537" t="str">
            <v>GUILAIN YONI</v>
          </cell>
          <cell r="F537" t="str">
            <v>M</v>
          </cell>
          <cell r="G537" t="str">
            <v>ENTENTE SPORTIVE ENFANTS DE GAYANT (ESEG) DOUAI</v>
          </cell>
          <cell r="H537">
            <v>39415</v>
          </cell>
          <cell r="I537" t="str">
            <v>Jeune Masculin 13/14 ans</v>
          </cell>
          <cell r="J537" t="str">
            <v>2020</v>
          </cell>
          <cell r="K537" t="str">
            <v>05999108408</v>
          </cell>
        </row>
        <row r="538">
          <cell r="B538" t="str">
            <v>GUISLAIN NICOLAS</v>
          </cell>
          <cell r="C538">
            <v>43835</v>
          </cell>
          <cell r="D538" t="str">
            <v>4-A</v>
          </cell>
          <cell r="E538" t="str">
            <v>GUISLAIN NICOLAS</v>
          </cell>
          <cell r="F538" t="str">
            <v>M</v>
          </cell>
          <cell r="G538" t="str">
            <v>AMICALE LAIQUE SPORTIVE  ROEULX</v>
          </cell>
          <cell r="H538">
            <v>24917</v>
          </cell>
          <cell r="I538" t="str">
            <v>Adulte Masculin 50/59 ans</v>
          </cell>
          <cell r="J538" t="str">
            <v>2020</v>
          </cell>
          <cell r="K538" t="str">
            <v>05996222310</v>
          </cell>
        </row>
        <row r="539">
          <cell r="B539" t="str">
            <v>GUSTAVE DIMITRI</v>
          </cell>
          <cell r="C539">
            <v>43879</v>
          </cell>
          <cell r="D539" t="str">
            <v>3</v>
          </cell>
          <cell r="E539" t="str">
            <v>GUSTAVE DIMITRI</v>
          </cell>
          <cell r="F539" t="str">
            <v>M</v>
          </cell>
          <cell r="G539" t="str">
            <v>ESPOIR CYCLISTE  WAMBRECHIES MARQUETTE</v>
          </cell>
          <cell r="H539">
            <v>32674</v>
          </cell>
          <cell r="I539" t="str">
            <v>Adulte Masculin 30/39 ans</v>
          </cell>
          <cell r="J539" t="str">
            <v>2020</v>
          </cell>
          <cell r="K539" t="str">
            <v>05999122173</v>
          </cell>
        </row>
        <row r="540">
          <cell r="B540" t="str">
            <v>GUYOT CHRISTOPHE</v>
          </cell>
          <cell r="C540">
            <v>43866</v>
          </cell>
          <cell r="D540" t="str">
            <v>3</v>
          </cell>
          <cell r="E540" t="str">
            <v>GUYOT CHRISTOPHE</v>
          </cell>
          <cell r="F540" t="str">
            <v>M</v>
          </cell>
          <cell r="G540" t="str">
            <v>TEAM BOUSIES</v>
          </cell>
          <cell r="H540">
            <v>27087</v>
          </cell>
          <cell r="I540" t="str">
            <v>Adulte Masculin 40/49 ans</v>
          </cell>
          <cell r="J540" t="str">
            <v>2020</v>
          </cell>
          <cell r="K540" t="str">
            <v>05999117337</v>
          </cell>
        </row>
        <row r="541">
          <cell r="B541" t="str">
            <v>HAGAREL ALEXANDRE</v>
          </cell>
          <cell r="C541">
            <v>43886</v>
          </cell>
          <cell r="D541" t="str">
            <v>2</v>
          </cell>
          <cell r="E541" t="str">
            <v>HAGAREL ALEXANDRE</v>
          </cell>
          <cell r="F541" t="str">
            <v>M</v>
          </cell>
          <cell r="G541" t="str">
            <v>EQUIPE CYCLISTE HUMMING RACING VILLERS POL</v>
          </cell>
          <cell r="H541">
            <v>33318</v>
          </cell>
          <cell r="I541" t="str">
            <v>Adulte Masculin 20/29 ans</v>
          </cell>
          <cell r="J541" t="str">
            <v>2020</v>
          </cell>
          <cell r="K541" t="str">
            <v>05994058836</v>
          </cell>
        </row>
        <row r="542">
          <cell r="B542" t="str">
            <v>HAJAER EDGARD</v>
          </cell>
          <cell r="C542">
            <v>43865</v>
          </cell>
          <cell r="D542" t="str">
            <v>2</v>
          </cell>
          <cell r="E542" t="str">
            <v>HAJAER EDGARD</v>
          </cell>
          <cell r="F542" t="str">
            <v>M</v>
          </cell>
          <cell r="G542" t="str">
            <v>LA PEDALE MADELEINOISE</v>
          </cell>
          <cell r="H542">
            <v>37182</v>
          </cell>
          <cell r="I542" t="str">
            <v>Adulte Masculin 17/19 ans</v>
          </cell>
          <cell r="J542" t="str">
            <v>2020</v>
          </cell>
          <cell r="K542" t="str">
            <v>05999109590</v>
          </cell>
        </row>
        <row r="543">
          <cell r="B543" t="str">
            <v>HALLEMAN KENY</v>
          </cell>
          <cell r="C543">
            <v>43870</v>
          </cell>
          <cell r="D543" t="str">
            <v>JE</v>
          </cell>
          <cell r="E543" t="str">
            <v>HALLEMAN KENY</v>
          </cell>
          <cell r="F543" t="str">
            <v>M</v>
          </cell>
          <cell r="G543" t="str">
            <v>VELO CLUB DE L'ESCAUT ANZIN</v>
          </cell>
          <cell r="H543">
            <v>37998</v>
          </cell>
          <cell r="I543" t="str">
            <v>Jeune Masculin 15/16 ans</v>
          </cell>
          <cell r="J543" t="str">
            <v>2020</v>
          </cell>
          <cell r="K543" t="str">
            <v>05999092696</v>
          </cell>
        </row>
        <row r="544">
          <cell r="B544" t="str">
            <v>HANNIER PATRICK</v>
          </cell>
          <cell r="C544">
            <v>43890</v>
          </cell>
          <cell r="D544" t="str">
            <v>4-A</v>
          </cell>
          <cell r="E544" t="str">
            <v>HANNIER PATRICK</v>
          </cell>
          <cell r="F544" t="str">
            <v>M</v>
          </cell>
          <cell r="G544" t="str">
            <v>VELO CLUB HORNAING</v>
          </cell>
          <cell r="H544">
            <v>21492</v>
          </cell>
          <cell r="I544" t="str">
            <v>Adulte Masculin 60 ans et plus</v>
          </cell>
          <cell r="J544" t="str">
            <v>2020</v>
          </cell>
          <cell r="K544" t="str">
            <v>05999093831</v>
          </cell>
        </row>
        <row r="545">
          <cell r="B545" t="str">
            <v>HANOT DAVID</v>
          </cell>
          <cell r="C545">
            <v>43843</v>
          </cell>
          <cell r="D545" t="str">
            <v>3</v>
          </cell>
          <cell r="E545" t="str">
            <v>HANOT DAVID</v>
          </cell>
          <cell r="F545" t="str">
            <v>M</v>
          </cell>
          <cell r="G545" t="str">
            <v>CYCLO CLUB WAVRIN</v>
          </cell>
          <cell r="H545">
            <v>29295</v>
          </cell>
          <cell r="I545" t="str">
            <v>Adulte Masculin 40/49 ans</v>
          </cell>
          <cell r="J545" t="str">
            <v>2020</v>
          </cell>
          <cell r="K545" t="str">
            <v>05996218737</v>
          </cell>
        </row>
        <row r="546">
          <cell r="B546" t="str">
            <v>HANQUET JEAN CLAUDE</v>
          </cell>
          <cell r="C546">
            <v>43843</v>
          </cell>
          <cell r="D546" t="str">
            <v>4-B</v>
          </cell>
          <cell r="E546" t="str">
            <v>HANQUET JEAN CLAUDE</v>
          </cell>
          <cell r="F546" t="str">
            <v>M</v>
          </cell>
          <cell r="G546" t="str">
            <v>UNION SPORTIVE SAINT ANDRE</v>
          </cell>
          <cell r="H546">
            <v>16501</v>
          </cell>
          <cell r="I546" t="str">
            <v>Adulte Masculin 60 ans et plus</v>
          </cell>
          <cell r="J546" t="str">
            <v>2020</v>
          </cell>
          <cell r="K546" t="str">
            <v>05999084974</v>
          </cell>
        </row>
        <row r="547">
          <cell r="B547" t="str">
            <v>HANQUET SANDRO</v>
          </cell>
          <cell r="C547">
            <v>43843</v>
          </cell>
          <cell r="D547" t="str">
            <v>3</v>
          </cell>
          <cell r="E547" t="str">
            <v>HANQUET SANDRO</v>
          </cell>
          <cell r="F547" t="str">
            <v>M</v>
          </cell>
          <cell r="G547" t="str">
            <v>UNION SPORTIVE SAINT ANDRE</v>
          </cell>
          <cell r="H547">
            <v>25641</v>
          </cell>
          <cell r="I547" t="str">
            <v>Adulte Masculin 50/59 ans</v>
          </cell>
          <cell r="J547" t="str">
            <v>2020</v>
          </cell>
          <cell r="K547" t="str">
            <v>05966529642</v>
          </cell>
        </row>
        <row r="548">
          <cell r="B548" t="str">
            <v>HARDI LEANA</v>
          </cell>
          <cell r="C548">
            <v>43857</v>
          </cell>
          <cell r="D548" t="str">
            <v>JE</v>
          </cell>
          <cell r="E548" t="str">
            <v>HARDI LEANA</v>
          </cell>
          <cell r="F548" t="str">
            <v>F</v>
          </cell>
          <cell r="G548" t="str">
            <v>GAZ ELEC CLUB DE DOUAI</v>
          </cell>
          <cell r="H548">
            <v>41577</v>
          </cell>
          <cell r="I548"/>
          <cell r="J548" t="str">
            <v>2020</v>
          </cell>
          <cell r="K548" t="str">
            <v>05999114015</v>
          </cell>
        </row>
        <row r="549">
          <cell r="B549" t="str">
            <v>HAUSEMONT BRUNO</v>
          </cell>
          <cell r="C549">
            <v>43884</v>
          </cell>
          <cell r="D549" t="str">
            <v>3</v>
          </cell>
          <cell r="E549" t="str">
            <v>HAUSEMONT BRUNO</v>
          </cell>
          <cell r="F549" t="str">
            <v>M</v>
          </cell>
          <cell r="G549" t="str">
            <v>U.C. CAPELLOISE FOURMIES</v>
          </cell>
          <cell r="H549">
            <v>26998</v>
          </cell>
          <cell r="I549" t="str">
            <v>Adulte Masculin 40/49 ans</v>
          </cell>
          <cell r="J549" t="str">
            <v>2020</v>
          </cell>
          <cell r="K549" t="str">
            <v>05999094081</v>
          </cell>
        </row>
        <row r="550">
          <cell r="B550" t="str">
            <v>HAUSSIN ELIOT</v>
          </cell>
          <cell r="C550">
            <v>43846</v>
          </cell>
          <cell r="D550" t="str">
            <v>JE</v>
          </cell>
          <cell r="E550" t="str">
            <v>HAUSSIN ELIOT</v>
          </cell>
          <cell r="F550" t="str">
            <v>M</v>
          </cell>
          <cell r="G550" t="str">
            <v>VELO SPRINT DE L'OSTREVENT - AUBERCHICOURT</v>
          </cell>
          <cell r="H550">
            <v>39893</v>
          </cell>
          <cell r="I550" t="str">
            <v>Jeune Masculin 11/12 ans</v>
          </cell>
          <cell r="J550" t="str">
            <v>2020</v>
          </cell>
          <cell r="K550" t="str">
            <v>05999091745</v>
          </cell>
        </row>
        <row r="551">
          <cell r="B551" t="str">
            <v>HAUTEM GERY</v>
          </cell>
          <cell r="C551">
            <v>43843</v>
          </cell>
          <cell r="D551" t="str">
            <v>3</v>
          </cell>
          <cell r="E551" t="str">
            <v>HAUTEM GERY</v>
          </cell>
          <cell r="F551" t="str">
            <v>M</v>
          </cell>
          <cell r="G551" t="str">
            <v>UNION SPORTIVE SAINT ANDRE</v>
          </cell>
          <cell r="H551">
            <v>22395</v>
          </cell>
          <cell r="I551" t="str">
            <v>Adulte Masculin 50/59 ans</v>
          </cell>
          <cell r="J551" t="str">
            <v>2020</v>
          </cell>
          <cell r="K551" t="str">
            <v>05999070856</v>
          </cell>
        </row>
        <row r="552">
          <cell r="B552" t="str">
            <v>HAVET SEBASTIEN</v>
          </cell>
          <cell r="C552">
            <v>43867</v>
          </cell>
          <cell r="D552" t="str">
            <v>1</v>
          </cell>
          <cell r="E552" t="str">
            <v>HAVET SEBASTIEN</v>
          </cell>
          <cell r="F552" t="str">
            <v>M</v>
          </cell>
          <cell r="G552" t="str">
            <v>GAZ ELEC CLUB DE DOUAI</v>
          </cell>
          <cell r="H552">
            <v>31493</v>
          </cell>
          <cell r="I552" t="str">
            <v>Adulte Masculin 30/39 ans</v>
          </cell>
          <cell r="J552" t="str">
            <v>2020</v>
          </cell>
          <cell r="K552" t="str">
            <v>05999066415</v>
          </cell>
        </row>
        <row r="553">
          <cell r="B553" t="str">
            <v>HAVREZ CHRISTINE</v>
          </cell>
          <cell r="C553">
            <v>43857</v>
          </cell>
          <cell r="D553" t="str">
            <v>FE</v>
          </cell>
          <cell r="E553" t="str">
            <v>HAVREZ CHRISTINE</v>
          </cell>
          <cell r="F553" t="str">
            <v>F</v>
          </cell>
          <cell r="G553" t="str">
            <v>TEAM LINK AND RIDE HERIN</v>
          </cell>
          <cell r="H553">
            <v>22959</v>
          </cell>
          <cell r="I553" t="str">
            <v>Adulte Féminin 40 ans et plus</v>
          </cell>
          <cell r="J553" t="str">
            <v>2020</v>
          </cell>
          <cell r="K553" t="str">
            <v>05996219599</v>
          </cell>
        </row>
        <row r="554">
          <cell r="B554" t="str">
            <v>HAVREZ JEAN MARIE</v>
          </cell>
          <cell r="C554">
            <v>43857</v>
          </cell>
          <cell r="D554" t="str">
            <v>4-A</v>
          </cell>
          <cell r="E554" t="str">
            <v>HAVREZ JEAN MARIE</v>
          </cell>
          <cell r="F554" t="str">
            <v>M</v>
          </cell>
          <cell r="G554" t="str">
            <v>TEAM LINK AND RIDE HERIN</v>
          </cell>
          <cell r="H554">
            <v>19938</v>
          </cell>
          <cell r="I554" t="str">
            <v>Adulte Masculin 60 ans et plus</v>
          </cell>
          <cell r="J554" t="str">
            <v>2020</v>
          </cell>
          <cell r="K554" t="str">
            <v>05996215976</v>
          </cell>
        </row>
        <row r="555">
          <cell r="B555" t="str">
            <v>HEBERT PIERRICK</v>
          </cell>
          <cell r="C555">
            <v>43851</v>
          </cell>
          <cell r="D555" t="str">
            <v>2</v>
          </cell>
          <cell r="E555" t="str">
            <v>HEBERT PIERRICK</v>
          </cell>
          <cell r="F555" t="str">
            <v>M</v>
          </cell>
          <cell r="G555" t="str">
            <v>TEAM TOMASINA WAMBRECHIES</v>
          </cell>
          <cell r="H555">
            <v>33309</v>
          </cell>
          <cell r="I555" t="str">
            <v>Adulte Masculin 20/29 ans</v>
          </cell>
          <cell r="J555" t="str">
            <v>2020</v>
          </cell>
          <cell r="K555" t="str">
            <v>05999023575</v>
          </cell>
        </row>
        <row r="556">
          <cell r="B556" t="str">
            <v>HELBICQ ALEXIS</v>
          </cell>
          <cell r="C556">
            <v>43867</v>
          </cell>
          <cell r="D556" t="str">
            <v>JE</v>
          </cell>
          <cell r="E556" t="str">
            <v>HELBICQ ALEXIS</v>
          </cell>
          <cell r="F556" t="str">
            <v>M</v>
          </cell>
          <cell r="G556" t="str">
            <v>GAZ ELEC CLUB DE DOUAI</v>
          </cell>
          <cell r="H556">
            <v>39660</v>
          </cell>
          <cell r="I556" t="str">
            <v>Jeune Masculin 11/12 ans</v>
          </cell>
          <cell r="J556" t="str">
            <v>2020</v>
          </cell>
          <cell r="K556" t="str">
            <v>05999036225</v>
          </cell>
        </row>
        <row r="557">
          <cell r="B557" t="str">
            <v>HELBICQ LAURA</v>
          </cell>
          <cell r="C557">
            <v>43867</v>
          </cell>
          <cell r="D557" t="str">
            <v>JE</v>
          </cell>
          <cell r="E557" t="str">
            <v>HELBICQ LAURA</v>
          </cell>
          <cell r="F557" t="str">
            <v>F</v>
          </cell>
          <cell r="G557" t="str">
            <v>GAZ ELEC CLUB DE DOUAI</v>
          </cell>
          <cell r="H557">
            <v>38899</v>
          </cell>
          <cell r="I557" t="str">
            <v>Jeune Féminin 13/14 ans</v>
          </cell>
          <cell r="J557" t="str">
            <v>2020</v>
          </cell>
          <cell r="K557" t="str">
            <v>05999036237</v>
          </cell>
        </row>
        <row r="558">
          <cell r="B558" t="str">
            <v>HELLE FABRICE</v>
          </cell>
          <cell r="C558">
            <v>43865</v>
          </cell>
          <cell r="D558" t="str">
            <v>2</v>
          </cell>
          <cell r="E558" t="str">
            <v>HELLE FABRICE</v>
          </cell>
          <cell r="F558" t="str">
            <v>M</v>
          </cell>
          <cell r="G558" t="str">
            <v>VELO SPRINT BOUCHAIN</v>
          </cell>
          <cell r="H558">
            <v>25483</v>
          </cell>
          <cell r="I558" t="str">
            <v>Adulte Masculin 50/59 ans</v>
          </cell>
          <cell r="J558" t="str">
            <v>2020</v>
          </cell>
          <cell r="K558" t="str">
            <v>05996222832</v>
          </cell>
        </row>
        <row r="559">
          <cell r="B559" t="str">
            <v>HELLOT FRANCOIS</v>
          </cell>
          <cell r="C559">
            <v>43857</v>
          </cell>
          <cell r="D559" t="str">
            <v>1</v>
          </cell>
          <cell r="E559" t="str">
            <v>HELLOT FRANCOIS</v>
          </cell>
          <cell r="F559" t="str">
            <v>M</v>
          </cell>
          <cell r="G559" t="str">
            <v>HAVELUY CYCLO CLUB</v>
          </cell>
          <cell r="H559">
            <v>32834</v>
          </cell>
          <cell r="I559" t="str">
            <v>Adulte Masculin 30/39 ans</v>
          </cell>
          <cell r="J559" t="str">
            <v>2020</v>
          </cell>
          <cell r="K559" t="str">
            <v>05999016643</v>
          </cell>
        </row>
        <row r="560">
          <cell r="B560" t="str">
            <v>HENNEUSE STABLINSKI ALEXIS</v>
          </cell>
          <cell r="C560">
            <v>43851</v>
          </cell>
          <cell r="D560" t="str">
            <v>3</v>
          </cell>
          <cell r="E560" t="str">
            <v>HENNEUSE STABLINSKI ALEXIS</v>
          </cell>
          <cell r="F560" t="str">
            <v>M</v>
          </cell>
          <cell r="G560" t="str">
            <v>NEW TEAM MAULDE</v>
          </cell>
          <cell r="H560">
            <v>34692</v>
          </cell>
          <cell r="I560" t="str">
            <v>Adulte Masculin 20/29 ans</v>
          </cell>
          <cell r="J560" t="str">
            <v>2020</v>
          </cell>
          <cell r="K560" t="str">
            <v>05999119910</v>
          </cell>
        </row>
        <row r="561">
          <cell r="B561" t="str">
            <v>HENNO FABRICE</v>
          </cell>
          <cell r="C561">
            <v>43835</v>
          </cell>
          <cell r="D561" t="str">
            <v>2</v>
          </cell>
          <cell r="E561" t="str">
            <v>HENNO FABRICE</v>
          </cell>
          <cell r="F561" t="str">
            <v>M</v>
          </cell>
          <cell r="G561" t="str">
            <v>CYCLO CLUB ORCHIES</v>
          </cell>
          <cell r="H561">
            <v>28683</v>
          </cell>
          <cell r="I561" t="str">
            <v>Adulte Masculin 40/49 ans</v>
          </cell>
          <cell r="J561" t="str">
            <v>2020</v>
          </cell>
          <cell r="K561" t="str">
            <v>05963119617</v>
          </cell>
        </row>
        <row r="562">
          <cell r="B562" t="str">
            <v>HERBERT ALEXANDRE</v>
          </cell>
          <cell r="C562">
            <v>43843</v>
          </cell>
          <cell r="D562" t="str">
            <v>2</v>
          </cell>
          <cell r="E562" t="str">
            <v>HERBERT ALEXANDRE</v>
          </cell>
          <cell r="F562" t="str">
            <v>M</v>
          </cell>
          <cell r="G562" t="str">
            <v>LINSELLES CYCLISME</v>
          </cell>
          <cell r="H562">
            <v>34245</v>
          </cell>
          <cell r="I562" t="str">
            <v>Adulte Masculin 20/29 ans</v>
          </cell>
          <cell r="J562" t="str">
            <v>2020</v>
          </cell>
          <cell r="K562" t="str">
            <v>05996225894</v>
          </cell>
        </row>
        <row r="563">
          <cell r="B563" t="str">
            <v>HERBLOT JEREMIE</v>
          </cell>
          <cell r="C563">
            <v>43866</v>
          </cell>
          <cell r="D563" t="str">
            <v>3</v>
          </cell>
          <cell r="E563" t="str">
            <v>HERBLOT JEREMIE</v>
          </cell>
          <cell r="F563" t="str">
            <v>M</v>
          </cell>
          <cell r="G563" t="str">
            <v>ASSOCIATION CYCLISTE D'ETROEUNGT</v>
          </cell>
          <cell r="H563">
            <v>31145</v>
          </cell>
          <cell r="I563" t="str">
            <v>Adulte Masculin 30/39 ans</v>
          </cell>
          <cell r="J563" t="str">
            <v>2020</v>
          </cell>
          <cell r="K563" t="str">
            <v>05999119872</v>
          </cell>
        </row>
        <row r="564">
          <cell r="B564" t="str">
            <v>HERFEUIL ANTHONY</v>
          </cell>
          <cell r="C564">
            <v>43843</v>
          </cell>
          <cell r="D564" t="str">
            <v>2</v>
          </cell>
          <cell r="E564" t="str">
            <v>HERFEUIL ANTHONY</v>
          </cell>
          <cell r="F564" t="str">
            <v>M</v>
          </cell>
          <cell r="G564" t="str">
            <v>UNION SPORTIVE SAINT ANDRE</v>
          </cell>
          <cell r="H564">
            <v>31640</v>
          </cell>
          <cell r="I564" t="str">
            <v>Adulte Masculin 30/39 ans</v>
          </cell>
          <cell r="J564" t="str">
            <v>2020</v>
          </cell>
          <cell r="K564" t="str">
            <v>05994043415</v>
          </cell>
        </row>
        <row r="565">
          <cell r="B565" t="str">
            <v>HERMAN DAVID</v>
          </cell>
          <cell r="C565">
            <v>43857</v>
          </cell>
          <cell r="D565" t="str">
            <v>3</v>
          </cell>
          <cell r="E565" t="str">
            <v>HERMAN DAVID</v>
          </cell>
          <cell r="F565" t="str">
            <v>M</v>
          </cell>
          <cell r="G565" t="str">
            <v>TEAM SPECIALIZED LILLE</v>
          </cell>
          <cell r="H565">
            <v>29604</v>
          </cell>
          <cell r="I565" t="str">
            <v>Adulte Masculin 30/39 ans</v>
          </cell>
          <cell r="J565" t="str">
            <v>2020</v>
          </cell>
          <cell r="K565" t="str">
            <v>05999111204</v>
          </cell>
        </row>
        <row r="566">
          <cell r="B566" t="str">
            <v>HEUNET OLIVIER</v>
          </cell>
          <cell r="C566">
            <v>43867</v>
          </cell>
          <cell r="D566" t="str">
            <v>1</v>
          </cell>
          <cell r="E566" t="str">
            <v>HEUNET OLIVIER</v>
          </cell>
          <cell r="F566" t="str">
            <v>M</v>
          </cell>
          <cell r="G566" t="str">
            <v>GAZ ELEC CLUB DE DOUAI</v>
          </cell>
          <cell r="H566">
            <v>24880</v>
          </cell>
          <cell r="I566" t="str">
            <v>Adulte Masculin 50/59 ans</v>
          </cell>
          <cell r="J566" t="str">
            <v>2020</v>
          </cell>
          <cell r="K566" t="str">
            <v>05999093839</v>
          </cell>
        </row>
        <row r="567">
          <cell r="B567" t="str">
            <v>HIDDEN DORIAN</v>
          </cell>
          <cell r="C567">
            <v>43844</v>
          </cell>
          <cell r="D567" t="str">
            <v>JE</v>
          </cell>
          <cell r="E567" t="str">
            <v>HIDDEN DORIAN</v>
          </cell>
          <cell r="F567" t="str">
            <v>M</v>
          </cell>
          <cell r="G567" t="str">
            <v>ESPOIR CYCLISTE  WAMBRECHIES MARQUETTE</v>
          </cell>
          <cell r="H567">
            <v>38370</v>
          </cell>
          <cell r="I567" t="str">
            <v>Jeune Masculin 15/16 ans</v>
          </cell>
          <cell r="J567" t="str">
            <v>2020</v>
          </cell>
          <cell r="K567" t="str">
            <v>05999112668</v>
          </cell>
        </row>
        <row r="568">
          <cell r="B568" t="str">
            <v>HIERNAUX TANGUY</v>
          </cell>
          <cell r="C568">
            <v>43834</v>
          </cell>
          <cell r="D568" t="str">
            <v>3</v>
          </cell>
          <cell r="E568" t="str">
            <v>HIERNAUX TANGUY</v>
          </cell>
          <cell r="F568" t="str">
            <v>M</v>
          </cell>
          <cell r="G568" t="str">
            <v>ASSOCIATION CYCLISTE D'ETROEUNGT</v>
          </cell>
          <cell r="H568">
            <v>29190</v>
          </cell>
          <cell r="I568" t="str">
            <v>Adulte Masculin 40/49 ans</v>
          </cell>
          <cell r="J568" t="str">
            <v>2020</v>
          </cell>
          <cell r="K568" t="str">
            <v>05999110308</v>
          </cell>
        </row>
        <row r="569">
          <cell r="B569" t="str">
            <v>HOEZ THÉO</v>
          </cell>
          <cell r="C569">
            <v>43840</v>
          </cell>
          <cell r="D569" t="str">
            <v>1</v>
          </cell>
          <cell r="E569" t="str">
            <v>HOEZ THÉO</v>
          </cell>
          <cell r="F569" t="str">
            <v>M</v>
          </cell>
          <cell r="G569" t="str">
            <v>TEAM BOUSIES</v>
          </cell>
          <cell r="H569">
            <v>36214</v>
          </cell>
          <cell r="I569" t="str">
            <v>Adulte Masculin 20/29 ans</v>
          </cell>
          <cell r="J569" t="str">
            <v>2020</v>
          </cell>
          <cell r="K569" t="str">
            <v>05999102231</v>
          </cell>
        </row>
        <row r="570">
          <cell r="B570" t="str">
            <v>HOLQUIN SIMON</v>
          </cell>
          <cell r="C570">
            <v>43886</v>
          </cell>
          <cell r="D570" t="str">
            <v>3</v>
          </cell>
          <cell r="E570" t="str">
            <v>HOLQUIN SIMON</v>
          </cell>
          <cell r="F570" t="str">
            <v>M</v>
          </cell>
          <cell r="G570" t="str">
            <v>VELO CLUB HORNAING</v>
          </cell>
          <cell r="H570">
            <v>32386</v>
          </cell>
          <cell r="I570" t="str">
            <v>Adulte Masculin 30/39 ans</v>
          </cell>
          <cell r="J570" t="str">
            <v>2020</v>
          </cell>
          <cell r="K570" t="str">
            <v>05999113216</v>
          </cell>
        </row>
        <row r="571">
          <cell r="B571" t="str">
            <v>HONORE JEAN-LUC</v>
          </cell>
          <cell r="C571">
            <v>43850</v>
          </cell>
          <cell r="D571" t="str">
            <v>4-A</v>
          </cell>
          <cell r="E571" t="str">
            <v>HONORE JEAN-LUC</v>
          </cell>
          <cell r="F571" t="str">
            <v>M</v>
          </cell>
          <cell r="G571" t="str">
            <v>VELO CLUB DE L'ESCAUT ANZIN</v>
          </cell>
          <cell r="H571">
            <v>20187</v>
          </cell>
          <cell r="I571" t="str">
            <v>Adulte Masculin 60 ans et plus</v>
          </cell>
          <cell r="J571" t="str">
            <v>2020</v>
          </cell>
          <cell r="K571" t="str">
            <v>05999018001</v>
          </cell>
        </row>
        <row r="572">
          <cell r="B572" t="str">
            <v>HONORE SEBASTIEN</v>
          </cell>
          <cell r="C572">
            <v>43879</v>
          </cell>
          <cell r="D572" t="str">
            <v>3</v>
          </cell>
          <cell r="E572" t="str">
            <v>HONORE SEBASTIEN</v>
          </cell>
          <cell r="F572" t="str">
            <v>M</v>
          </cell>
          <cell r="G572" t="str">
            <v>U.C. CAPELLOISE FOURMIES</v>
          </cell>
          <cell r="H572">
            <v>30415</v>
          </cell>
          <cell r="I572" t="str">
            <v>Adulte Masculin 30/39 ans</v>
          </cell>
          <cell r="J572" t="str">
            <v>2020</v>
          </cell>
          <cell r="K572" t="str">
            <v>05999094080</v>
          </cell>
        </row>
        <row r="573">
          <cell r="B573" t="str">
            <v>HONORE TEDDY</v>
          </cell>
          <cell r="C573">
            <v>43879</v>
          </cell>
          <cell r="D573" t="str">
            <v>3</v>
          </cell>
          <cell r="E573" t="str">
            <v>HONORE TEDDY</v>
          </cell>
          <cell r="F573" t="str">
            <v>M</v>
          </cell>
          <cell r="G573" t="str">
            <v>U.C. CAPELLOISE FOURMIES</v>
          </cell>
          <cell r="H573">
            <v>31640</v>
          </cell>
          <cell r="I573" t="str">
            <v>Adulte Masculin 30/39 ans</v>
          </cell>
          <cell r="J573" t="str">
            <v>2020</v>
          </cell>
          <cell r="K573" t="str">
            <v>05999068628</v>
          </cell>
        </row>
        <row r="574">
          <cell r="B574" t="str">
            <v>HORCHOLLE RÉMI</v>
          </cell>
          <cell r="C574">
            <v>43843</v>
          </cell>
          <cell r="D574" t="str">
            <v>1</v>
          </cell>
          <cell r="E574" t="str">
            <v>HORCHOLLE RÉMI</v>
          </cell>
          <cell r="F574" t="str">
            <v>M</v>
          </cell>
          <cell r="G574" t="str">
            <v>ETOILE CYCLISTE FEIGNIES</v>
          </cell>
          <cell r="H574">
            <v>32572</v>
          </cell>
          <cell r="I574" t="str">
            <v>Adulte Masculin 30/39 ans</v>
          </cell>
          <cell r="J574" t="str">
            <v>2020</v>
          </cell>
          <cell r="K574" t="str">
            <v>05994058221</v>
          </cell>
        </row>
        <row r="575">
          <cell r="B575" t="str">
            <v>HOUDART FLORENT</v>
          </cell>
          <cell r="C575">
            <v>43846</v>
          </cell>
          <cell r="D575" t="str">
            <v>JE</v>
          </cell>
          <cell r="E575" t="str">
            <v>HOUDART FLORENT</v>
          </cell>
          <cell r="F575" t="str">
            <v>M</v>
          </cell>
          <cell r="G575" t="str">
            <v>CAMPHIN EN CAREMBAULT CYCLING TEAM</v>
          </cell>
          <cell r="H575">
            <v>38148</v>
          </cell>
          <cell r="I575" t="str">
            <v>Jeune Masculin 15/16 ans</v>
          </cell>
          <cell r="J575" t="str">
            <v>2020</v>
          </cell>
          <cell r="K575" t="str">
            <v>05999016341</v>
          </cell>
        </row>
        <row r="576">
          <cell r="B576" t="str">
            <v>HOUDART PHILIPPE</v>
          </cell>
          <cell r="C576">
            <v>43884</v>
          </cell>
          <cell r="D576" t="str">
            <v>1</v>
          </cell>
          <cell r="E576" t="str">
            <v>HOUDART PHILIPPE</v>
          </cell>
          <cell r="F576" t="str">
            <v>M</v>
          </cell>
          <cell r="G576" t="str">
            <v>CAMPHIN EN CAREMBAULT CYCLING TEAM</v>
          </cell>
          <cell r="H576">
            <v>27297</v>
          </cell>
          <cell r="I576" t="str">
            <v>Adulte Masculin 40/49 ans</v>
          </cell>
          <cell r="J576" t="str">
            <v>2020</v>
          </cell>
          <cell r="K576" t="str">
            <v>05999016340</v>
          </cell>
        </row>
        <row r="577">
          <cell r="B577" t="str">
            <v>HOUREZ CEDRIC</v>
          </cell>
          <cell r="C577">
            <v>43851</v>
          </cell>
          <cell r="D577" t="str">
            <v>2</v>
          </cell>
          <cell r="E577" t="str">
            <v>HOUREZ CEDRIC</v>
          </cell>
          <cell r="F577" t="str">
            <v>M</v>
          </cell>
          <cell r="G577" t="str">
            <v>NEW TEAM MAULDE</v>
          </cell>
          <cell r="H577">
            <v>28872</v>
          </cell>
          <cell r="I577" t="str">
            <v>Adulte Masculin 40/49 ans</v>
          </cell>
          <cell r="J577" t="str">
            <v>2020</v>
          </cell>
          <cell r="K577" t="str">
            <v>05999119911</v>
          </cell>
        </row>
        <row r="578">
          <cell r="B578" t="str">
            <v>HOURIEZ LOUIS</v>
          </cell>
          <cell r="C578">
            <v>43866</v>
          </cell>
          <cell r="D578" t="str">
            <v>3</v>
          </cell>
          <cell r="E578" t="str">
            <v>HOURIEZ LOUIS</v>
          </cell>
          <cell r="F578" t="str">
            <v>M</v>
          </cell>
          <cell r="G578" t="str">
            <v>VELO CLUB SOLESMES</v>
          </cell>
          <cell r="H578">
            <v>36257</v>
          </cell>
          <cell r="I578" t="str">
            <v>Adulte Masculin 20/29 ans</v>
          </cell>
          <cell r="J578" t="str">
            <v>2020</v>
          </cell>
          <cell r="K578" t="str">
            <v>05999111159</v>
          </cell>
        </row>
        <row r="579">
          <cell r="B579" t="str">
            <v>HUART ALAIN</v>
          </cell>
          <cell r="C579">
            <v>43843</v>
          </cell>
          <cell r="D579" t="str">
            <v>4-A</v>
          </cell>
          <cell r="E579" t="str">
            <v>HUART ALAIN</v>
          </cell>
          <cell r="F579" t="str">
            <v>M</v>
          </cell>
          <cell r="G579" t="str">
            <v>UNION SPORTIVE SAINT ANDRE</v>
          </cell>
          <cell r="H579">
            <v>21501</v>
          </cell>
          <cell r="I579" t="str">
            <v>Adulte Masculin 60 ans et plus</v>
          </cell>
          <cell r="J579" t="str">
            <v>2020</v>
          </cell>
          <cell r="K579" t="str">
            <v>05994036424</v>
          </cell>
        </row>
        <row r="580">
          <cell r="B580" t="str">
            <v>HUART GUILLAUME</v>
          </cell>
          <cell r="C580">
            <v>43865</v>
          </cell>
          <cell r="D580" t="str">
            <v>2</v>
          </cell>
          <cell r="E580" t="str">
            <v>HUART GUILLAUME</v>
          </cell>
          <cell r="F580" t="str">
            <v>M</v>
          </cell>
          <cell r="G580" t="str">
            <v>CYCLO CLUB ORCHIES</v>
          </cell>
          <cell r="H580">
            <v>29670</v>
          </cell>
          <cell r="I580" t="str">
            <v>Adulte Masculin 30/39 ans</v>
          </cell>
          <cell r="J580" t="str">
            <v>2020</v>
          </cell>
          <cell r="K580" t="str">
            <v>05996218463</v>
          </cell>
        </row>
        <row r="581">
          <cell r="B581" t="str">
            <v>HUBERT MATHIS</v>
          </cell>
          <cell r="C581">
            <v>43867</v>
          </cell>
          <cell r="D581" t="str">
            <v>JE</v>
          </cell>
          <cell r="E581" t="str">
            <v>HUBERT MATHIS</v>
          </cell>
          <cell r="F581" t="str">
            <v>M</v>
          </cell>
          <cell r="G581" t="str">
            <v>GAZ ELEC CLUB DE DOUAI</v>
          </cell>
          <cell r="H581">
            <v>38302</v>
          </cell>
          <cell r="I581" t="str">
            <v>Jeune Masculin 15/16 ans</v>
          </cell>
          <cell r="J581" t="str">
            <v>2020</v>
          </cell>
          <cell r="K581" t="str">
            <v>05999087668</v>
          </cell>
        </row>
        <row r="582">
          <cell r="B582" t="str">
            <v>HUBERT NOAH</v>
          </cell>
          <cell r="C582">
            <v>43867</v>
          </cell>
          <cell r="D582" t="str">
            <v>JE</v>
          </cell>
          <cell r="E582" t="str">
            <v>HUBERT NOAH</v>
          </cell>
          <cell r="F582" t="str">
            <v>M</v>
          </cell>
          <cell r="G582" t="str">
            <v>GAZ ELEC CLUB DE DOUAI</v>
          </cell>
          <cell r="H582">
            <v>39664</v>
          </cell>
          <cell r="I582" t="str">
            <v>Jeune Masculin 11/12 ans</v>
          </cell>
          <cell r="J582" t="str">
            <v>2020</v>
          </cell>
          <cell r="K582" t="str">
            <v>05999025996</v>
          </cell>
        </row>
        <row r="583">
          <cell r="B583" t="str">
            <v>HUCHEZ AURORE</v>
          </cell>
          <cell r="C583">
            <v>43873</v>
          </cell>
          <cell r="D583" t="str">
            <v>FE</v>
          </cell>
          <cell r="E583" t="str">
            <v>HUCHEZ AURORE</v>
          </cell>
          <cell r="F583" t="str">
            <v>F</v>
          </cell>
          <cell r="G583" t="str">
            <v>VELO CLUB DE LEWARDE (VCL)</v>
          </cell>
          <cell r="H583">
            <v>29413</v>
          </cell>
          <cell r="I583" t="str">
            <v>Adulte Féminin 40 ans et plus</v>
          </cell>
          <cell r="J583" t="str">
            <v>2020</v>
          </cell>
          <cell r="K583" t="str">
            <v>05999029181</v>
          </cell>
        </row>
        <row r="584">
          <cell r="B584" t="str">
            <v>HUNNINCK PAUL</v>
          </cell>
          <cell r="C584">
            <v>43857</v>
          </cell>
          <cell r="D584" t="str">
            <v>3</v>
          </cell>
          <cell r="E584" t="str">
            <v>HUNNINCK PAUL</v>
          </cell>
          <cell r="F584" t="str">
            <v>M</v>
          </cell>
          <cell r="G584" t="str">
            <v>UNION SPORTIVE VALENCIENNES MARLY</v>
          </cell>
          <cell r="H584">
            <v>20101</v>
          </cell>
          <cell r="I584" t="str">
            <v>Adulte Masculin 60 ans et plus</v>
          </cell>
          <cell r="J584" t="str">
            <v>2020</v>
          </cell>
          <cell r="K584" t="str">
            <v>05999107180</v>
          </cell>
        </row>
        <row r="585">
          <cell r="B585" t="str">
            <v>HUVELLE BENJAMIN</v>
          </cell>
          <cell r="C585">
            <v>43866</v>
          </cell>
          <cell r="D585" t="str">
            <v>3</v>
          </cell>
          <cell r="E585" t="str">
            <v>HUVELLE BENJAMIN</v>
          </cell>
          <cell r="F585" t="str">
            <v>M</v>
          </cell>
          <cell r="G585" t="str">
            <v>VTT  CLUB PONT SUR SAMBRE</v>
          </cell>
          <cell r="H585">
            <v>32188</v>
          </cell>
          <cell r="I585" t="str">
            <v>Adulte Masculin 30/39 ans</v>
          </cell>
          <cell r="J585" t="str">
            <v>2020</v>
          </cell>
          <cell r="K585" t="str">
            <v>05994046753</v>
          </cell>
        </row>
        <row r="586">
          <cell r="B586" t="str">
            <v>HUVELLE MARIANNE</v>
          </cell>
          <cell r="C586">
            <v>43866</v>
          </cell>
          <cell r="D586" t="str">
            <v>FE</v>
          </cell>
          <cell r="E586" t="str">
            <v>HUVELLE MARIANNE</v>
          </cell>
          <cell r="F586" t="str">
            <v>F</v>
          </cell>
          <cell r="G586" t="str">
            <v>VTT  CLUB PONT SUR SAMBRE</v>
          </cell>
          <cell r="H586">
            <v>34576</v>
          </cell>
          <cell r="I586" t="str">
            <v>Adulte Féminin 17/29 ans</v>
          </cell>
          <cell r="J586" t="str">
            <v>2020</v>
          </cell>
          <cell r="K586" t="str">
            <v>05999112537</v>
          </cell>
        </row>
        <row r="587">
          <cell r="B587" t="str">
            <v>JABLONSKI EVA</v>
          </cell>
          <cell r="C587">
            <v>43834</v>
          </cell>
          <cell r="D587" t="str">
            <v>JE</v>
          </cell>
          <cell r="E587" t="str">
            <v>JABLONSKI EVA</v>
          </cell>
          <cell r="F587" t="str">
            <v>F</v>
          </cell>
          <cell r="G587" t="str">
            <v>TEAM B.B.L. HERGNIES</v>
          </cell>
          <cell r="H587">
            <v>38406</v>
          </cell>
          <cell r="I587" t="str">
            <v>Jeune Féminin 15/16 ans</v>
          </cell>
          <cell r="J587" t="str">
            <v>2020</v>
          </cell>
          <cell r="K587" t="str">
            <v>05999113566</v>
          </cell>
        </row>
        <row r="588">
          <cell r="B588" t="str">
            <v>JABLONSKI SEBASTIEN</v>
          </cell>
          <cell r="C588">
            <v>43834</v>
          </cell>
          <cell r="D588" t="str">
            <v>2</v>
          </cell>
          <cell r="E588" t="str">
            <v>JABLONSKI SEBASTIEN</v>
          </cell>
          <cell r="F588" t="str">
            <v>M</v>
          </cell>
          <cell r="G588" t="str">
            <v>TEAM B.B.L. HERGNIES</v>
          </cell>
          <cell r="H588">
            <v>28401</v>
          </cell>
          <cell r="I588" t="str">
            <v>Adulte Masculin 40/49 ans</v>
          </cell>
          <cell r="J588" t="str">
            <v>2020</v>
          </cell>
          <cell r="K588" t="str">
            <v>05999099574</v>
          </cell>
        </row>
        <row r="589">
          <cell r="B589" t="str">
            <v>JACQUES STEPHANE</v>
          </cell>
          <cell r="C589">
            <v>43857</v>
          </cell>
          <cell r="D589" t="str">
            <v>3</v>
          </cell>
          <cell r="E589" t="str">
            <v>JACQUES STEPHANE</v>
          </cell>
          <cell r="F589" t="str">
            <v>M</v>
          </cell>
          <cell r="G589" t="str">
            <v>CYCLO CLUB WAVRIN</v>
          </cell>
          <cell r="H589">
            <v>26579</v>
          </cell>
          <cell r="I589" t="str">
            <v>Adulte Masculin 40/49 ans</v>
          </cell>
          <cell r="J589" t="str">
            <v>2020</v>
          </cell>
          <cell r="K589" t="str">
            <v>05999120515</v>
          </cell>
        </row>
        <row r="590">
          <cell r="B590" t="str">
            <v>JAKIELA GILLES</v>
          </cell>
          <cell r="C590">
            <v>43840</v>
          </cell>
          <cell r="D590" t="str">
            <v>3</v>
          </cell>
          <cell r="E590" t="str">
            <v>JAKIELA GILLES</v>
          </cell>
          <cell r="F590" t="str">
            <v>M</v>
          </cell>
          <cell r="G590" t="str">
            <v>TEAM BOUSIES</v>
          </cell>
          <cell r="H590">
            <v>24482</v>
          </cell>
          <cell r="I590" t="str">
            <v>Adulte Masculin 50/59 ans</v>
          </cell>
          <cell r="J590" t="str">
            <v>2020</v>
          </cell>
          <cell r="K590" t="str">
            <v>05994064252</v>
          </cell>
        </row>
        <row r="591">
          <cell r="B591" t="str">
            <v>JARZEMBOWSKI EVAN</v>
          </cell>
          <cell r="C591">
            <v>43846</v>
          </cell>
          <cell r="D591" t="str">
            <v>JE</v>
          </cell>
          <cell r="E591" t="str">
            <v>JARZEMBOWSKI EVAN</v>
          </cell>
          <cell r="F591" t="str">
            <v>M</v>
          </cell>
          <cell r="G591" t="str">
            <v>AMICALE LAIQUE SPORTIVE  ROEULX</v>
          </cell>
          <cell r="H591">
            <v>39481</v>
          </cell>
          <cell r="I591" t="str">
            <v>Jeune Masculin 11/12 ans</v>
          </cell>
          <cell r="J591" t="str">
            <v>2020</v>
          </cell>
          <cell r="K591" t="str">
            <v>05999119958</v>
          </cell>
        </row>
        <row r="592">
          <cell r="B592" t="str">
            <v>JASEMIN JAHMINA</v>
          </cell>
          <cell r="C592">
            <v>43834</v>
          </cell>
          <cell r="D592" t="str">
            <v>FE</v>
          </cell>
          <cell r="E592" t="str">
            <v>JASEMIN JAHMINA</v>
          </cell>
          <cell r="F592" t="str">
            <v>F</v>
          </cell>
          <cell r="G592" t="str">
            <v>ASSOCIATION CYCLISTE D'ETROEUNGT</v>
          </cell>
          <cell r="H592">
            <v>35376</v>
          </cell>
          <cell r="I592" t="str">
            <v>Adulte Féminin 17/29 ans</v>
          </cell>
          <cell r="J592" t="str">
            <v>2020</v>
          </cell>
          <cell r="K592" t="str">
            <v>05999069473</v>
          </cell>
        </row>
        <row r="593">
          <cell r="B593" t="str">
            <v>JASINSKI. PHILIPPE</v>
          </cell>
          <cell r="C593">
            <v>43835</v>
          </cell>
          <cell r="D593" t="str">
            <v>4-A</v>
          </cell>
          <cell r="E593" t="str">
            <v>JASINSKI. PHILIPPE</v>
          </cell>
          <cell r="F593" t="str">
            <v>M</v>
          </cell>
          <cell r="G593" t="str">
            <v>SAULZOIR MONTRECOURT CYCLING CLUB</v>
          </cell>
          <cell r="H593">
            <v>21902</v>
          </cell>
          <cell r="I593" t="str">
            <v>Adulte Masculin 60 ans et plus</v>
          </cell>
          <cell r="J593" t="str">
            <v>2020</v>
          </cell>
          <cell r="K593" t="str">
            <v>05994063517</v>
          </cell>
        </row>
        <row r="594">
          <cell r="B594" t="str">
            <v>JEANNES PATRICK</v>
          </cell>
          <cell r="C594">
            <v>43857</v>
          </cell>
          <cell r="D594" t="str">
            <v>3</v>
          </cell>
          <cell r="E594" t="str">
            <v>JEANNES PATRICK</v>
          </cell>
          <cell r="F594" t="str">
            <v>M</v>
          </cell>
          <cell r="G594" t="str">
            <v>CLUB DES SUPPORTERS CYCLISTES FERRIEROIS</v>
          </cell>
          <cell r="H594">
            <v>22576</v>
          </cell>
          <cell r="I594" t="str">
            <v>Adulte Masculin 50/59 ans</v>
          </cell>
          <cell r="J594" t="str">
            <v>2020</v>
          </cell>
          <cell r="K594" t="str">
            <v>05999093830</v>
          </cell>
        </row>
        <row r="595">
          <cell r="B595" t="str">
            <v>JOAN LEO</v>
          </cell>
          <cell r="C595">
            <v>43846</v>
          </cell>
          <cell r="D595" t="str">
            <v>JE</v>
          </cell>
          <cell r="E595" t="str">
            <v>JOAN LEO</v>
          </cell>
          <cell r="F595" t="str">
            <v>M</v>
          </cell>
          <cell r="G595" t="str">
            <v>CAMPHIN EN CAREMBAULT CYCLING TEAM</v>
          </cell>
          <cell r="H595">
            <v>39295</v>
          </cell>
          <cell r="I595" t="str">
            <v>Jeune Masculin 13/14 ans</v>
          </cell>
          <cell r="J595" t="str">
            <v>2020</v>
          </cell>
          <cell r="K595" t="str">
            <v>05999074869</v>
          </cell>
        </row>
        <row r="596">
          <cell r="B596" t="str">
            <v>JOAN SAMUEL</v>
          </cell>
          <cell r="C596">
            <v>43846</v>
          </cell>
          <cell r="D596" t="str">
            <v>JE</v>
          </cell>
          <cell r="E596" t="str">
            <v>JOAN SAMUEL</v>
          </cell>
          <cell r="F596" t="str">
            <v>M</v>
          </cell>
          <cell r="G596" t="str">
            <v>CAMPHIN EN CAREMBAULT CYCLING TEAM</v>
          </cell>
          <cell r="H596">
            <v>40530</v>
          </cell>
          <cell r="I596" t="str">
            <v>Jeune Masculin 9/10 ans</v>
          </cell>
          <cell r="J596" t="str">
            <v>2020</v>
          </cell>
          <cell r="K596" t="str">
            <v>05999085271</v>
          </cell>
        </row>
        <row r="597">
          <cell r="B597" t="str">
            <v>JUILLET GLENN</v>
          </cell>
          <cell r="C597">
            <v>43892</v>
          </cell>
          <cell r="D597" t="str">
            <v>3</v>
          </cell>
          <cell r="E597" t="str">
            <v>JUILLET GLENN</v>
          </cell>
          <cell r="F597" t="str">
            <v>M</v>
          </cell>
          <cell r="G597" t="str">
            <v>VELO CLUB ROUBAIX</v>
          </cell>
          <cell r="H597">
            <v>29674</v>
          </cell>
          <cell r="I597" t="str">
            <v>Adulte Masculin 30/39 ans</v>
          </cell>
          <cell r="J597" t="str">
            <v>2020</v>
          </cell>
          <cell r="K597" t="str">
            <v>05999080940</v>
          </cell>
        </row>
        <row r="598">
          <cell r="B598" t="str">
            <v>JUNG PHILIPPE</v>
          </cell>
          <cell r="C598">
            <v>43843</v>
          </cell>
          <cell r="D598" t="str">
            <v>3</v>
          </cell>
          <cell r="E598" t="str">
            <v>JUNG PHILIPPE</v>
          </cell>
          <cell r="F598" t="str">
            <v>M</v>
          </cell>
          <cell r="G598" t="str">
            <v>UNION SPORTIVE SAINT ANDRE</v>
          </cell>
          <cell r="H598">
            <v>22855</v>
          </cell>
          <cell r="I598" t="str">
            <v>Adulte Masculin 50/59 ans</v>
          </cell>
          <cell r="J598" t="str">
            <v>2020</v>
          </cell>
          <cell r="K598" t="str">
            <v>05992014293</v>
          </cell>
        </row>
        <row r="599">
          <cell r="B599" t="str">
            <v>KALKA YOHANN</v>
          </cell>
          <cell r="C599">
            <v>43888</v>
          </cell>
          <cell r="D599" t="str">
            <v>JE</v>
          </cell>
          <cell r="E599" t="str">
            <v>KALKA YOHANN</v>
          </cell>
          <cell r="F599" t="str">
            <v>M</v>
          </cell>
          <cell r="G599" t="str">
            <v>VTT SAINT AMAND LES EAUX</v>
          </cell>
          <cell r="H599">
            <v>38550</v>
          </cell>
          <cell r="I599" t="str">
            <v>Jeune Masculin 15/16 ans</v>
          </cell>
          <cell r="J599" t="str">
            <v>2020</v>
          </cell>
          <cell r="K599" t="str">
            <v>05999120516</v>
          </cell>
        </row>
        <row r="600">
          <cell r="B600" t="str">
            <v>KANDEL BAPTISTE</v>
          </cell>
          <cell r="C600">
            <v>43870</v>
          </cell>
          <cell r="D600" t="str">
            <v>3</v>
          </cell>
          <cell r="E600" t="str">
            <v>KANDEL BAPTISTE</v>
          </cell>
          <cell r="F600" t="str">
            <v>M</v>
          </cell>
          <cell r="G600" t="str">
            <v>AS HELLEMMES CYCLISME</v>
          </cell>
          <cell r="H600">
            <v>36071</v>
          </cell>
          <cell r="I600" t="str">
            <v>Adulte Masculin 20/29 ans</v>
          </cell>
          <cell r="J600" t="str">
            <v>2020</v>
          </cell>
          <cell r="K600" t="str">
            <v>05999120613</v>
          </cell>
        </row>
        <row r="601">
          <cell r="B601" t="str">
            <v>KAPRAL BASTIEN</v>
          </cell>
          <cell r="C601">
            <v>43879</v>
          </cell>
          <cell r="D601" t="str">
            <v>1</v>
          </cell>
          <cell r="E601" t="str">
            <v>KAPRAL BASTIEN</v>
          </cell>
          <cell r="F601" t="str">
            <v>M</v>
          </cell>
          <cell r="G601" t="str">
            <v>ESPOIR CYCLISTE  WAMBRECHIES MARQUETTE</v>
          </cell>
          <cell r="H601">
            <v>32451</v>
          </cell>
          <cell r="I601" t="str">
            <v>Adulte Masculin 30/39 ans</v>
          </cell>
          <cell r="J601" t="str">
            <v>2020</v>
          </cell>
          <cell r="K601" t="str">
            <v>05999094113</v>
          </cell>
        </row>
        <row r="602">
          <cell r="B602" t="str">
            <v>KEBDANI JACQUES</v>
          </cell>
          <cell r="C602">
            <v>43843</v>
          </cell>
          <cell r="D602" t="str">
            <v>4-B</v>
          </cell>
          <cell r="E602" t="str">
            <v>KEBDANI JACQUES</v>
          </cell>
          <cell r="F602" t="str">
            <v>M</v>
          </cell>
          <cell r="G602" t="str">
            <v>UNION SPORTIVE SAINT ANDRE</v>
          </cell>
          <cell r="H602">
            <v>19917</v>
          </cell>
          <cell r="I602" t="str">
            <v>Adulte Masculin 60 ans et plus</v>
          </cell>
          <cell r="J602" t="str">
            <v>2020</v>
          </cell>
          <cell r="K602" t="str">
            <v>05994046563</v>
          </cell>
        </row>
        <row r="603">
          <cell r="B603" t="str">
            <v>KIEFFER PIERRE</v>
          </cell>
          <cell r="C603">
            <v>43843</v>
          </cell>
          <cell r="D603" t="str">
            <v>2</v>
          </cell>
          <cell r="E603" t="str">
            <v>KIEFFER PIERRE</v>
          </cell>
          <cell r="F603" t="str">
            <v>M</v>
          </cell>
          <cell r="G603" t="str">
            <v>ASSOCIATION CYCLISTE DE CUINCY</v>
          </cell>
          <cell r="H603">
            <v>32235</v>
          </cell>
          <cell r="I603" t="str">
            <v>Adulte Masculin 30/39 ans</v>
          </cell>
          <cell r="J603" t="str">
            <v>2020</v>
          </cell>
          <cell r="K603" t="str">
            <v>05999111355</v>
          </cell>
        </row>
        <row r="604">
          <cell r="B604" t="str">
            <v>KNOCKAERT BRUNO</v>
          </cell>
          <cell r="C604">
            <v>43870</v>
          </cell>
          <cell r="D604" t="str">
            <v>3</v>
          </cell>
          <cell r="E604" t="str">
            <v>KNOCKAERT BRUNO</v>
          </cell>
          <cell r="F604" t="str">
            <v>M</v>
          </cell>
          <cell r="G604" t="str">
            <v>CLUB CYCLISTE VERLINGHEM</v>
          </cell>
          <cell r="H604">
            <v>22413</v>
          </cell>
          <cell r="I604" t="str">
            <v>Adulte Masculin 50/59 ans</v>
          </cell>
          <cell r="J604" t="str">
            <v>2020</v>
          </cell>
          <cell r="K604" t="str">
            <v>05963119611</v>
          </cell>
        </row>
        <row r="605">
          <cell r="B605" t="str">
            <v>KNOCKAERT CELINE</v>
          </cell>
          <cell r="C605">
            <v>43870</v>
          </cell>
          <cell r="D605" t="str">
            <v>3</v>
          </cell>
          <cell r="E605" t="str">
            <v>KNOCKAERT CELINE</v>
          </cell>
          <cell r="F605" t="str">
            <v>F</v>
          </cell>
          <cell r="G605" t="str">
            <v>CLUB CYCLISTE VERLINGHEM</v>
          </cell>
          <cell r="H605">
            <v>32112</v>
          </cell>
          <cell r="I605" t="str">
            <v>Adulte Féminin 30/39 ans</v>
          </cell>
          <cell r="J605" t="str">
            <v>2020</v>
          </cell>
          <cell r="K605" t="str">
            <v>05999017522</v>
          </cell>
        </row>
        <row r="606">
          <cell r="B606" t="str">
            <v>KNOCKAERT JULIEN</v>
          </cell>
          <cell r="C606">
            <v>43870</v>
          </cell>
          <cell r="D606" t="str">
            <v>2</v>
          </cell>
          <cell r="E606" t="str">
            <v>KNOCKAERT JULIEN</v>
          </cell>
          <cell r="F606" t="str">
            <v>M</v>
          </cell>
          <cell r="G606" t="str">
            <v>CLUB CYCLISTE VERLINGHEM</v>
          </cell>
          <cell r="H606">
            <v>30789</v>
          </cell>
          <cell r="I606" t="str">
            <v>Adulte Masculin 30/39 ans</v>
          </cell>
          <cell r="J606" t="str">
            <v>2020</v>
          </cell>
          <cell r="K606" t="str">
            <v>05963119612</v>
          </cell>
        </row>
        <row r="607">
          <cell r="B607" t="str">
            <v>KNOCKAERT ROMAIN</v>
          </cell>
          <cell r="C607">
            <v>43870</v>
          </cell>
          <cell r="D607" t="str">
            <v>2</v>
          </cell>
          <cell r="E607" t="str">
            <v>KNOCKAERT ROMAIN</v>
          </cell>
          <cell r="F607" t="str">
            <v>M</v>
          </cell>
          <cell r="G607" t="str">
            <v>CLUB CYCLISTE VERLINGHEM</v>
          </cell>
          <cell r="H607">
            <v>35178</v>
          </cell>
          <cell r="I607" t="str">
            <v>Adulte Masculin 20/29 ans</v>
          </cell>
          <cell r="J607" t="str">
            <v>2020</v>
          </cell>
          <cell r="K607" t="str">
            <v>05996216708</v>
          </cell>
        </row>
        <row r="608">
          <cell r="B608" t="str">
            <v>KNOL KEVIN</v>
          </cell>
          <cell r="C608">
            <v>43844</v>
          </cell>
          <cell r="D608" t="str">
            <v>2</v>
          </cell>
          <cell r="E608" t="str">
            <v>KNOL KEVIN</v>
          </cell>
          <cell r="F608" t="str">
            <v>M</v>
          </cell>
          <cell r="G608" t="str">
            <v>ESPOIR CYCLISTE  WAMBRECHIES MARQUETTE</v>
          </cell>
          <cell r="H608">
            <v>32662</v>
          </cell>
          <cell r="I608" t="str">
            <v>Adulte Masculin 30/39 ans</v>
          </cell>
          <cell r="J608" t="str">
            <v>2020</v>
          </cell>
          <cell r="K608" t="str">
            <v>05999098980</v>
          </cell>
        </row>
        <row r="609">
          <cell r="B609" t="str">
            <v>KOSMALA MAXIME</v>
          </cell>
          <cell r="C609">
            <v>43885</v>
          </cell>
          <cell r="D609" t="str">
            <v>3</v>
          </cell>
          <cell r="E609" t="str">
            <v>KOSMALA MAXIME</v>
          </cell>
          <cell r="F609" t="str">
            <v>M</v>
          </cell>
          <cell r="G609" t="str">
            <v>VTT SAINT AMAND LES EAUX</v>
          </cell>
          <cell r="H609">
            <v>31500</v>
          </cell>
          <cell r="I609" t="str">
            <v>Adulte Masculin 30/39 ans</v>
          </cell>
          <cell r="J609" t="str">
            <v>2020</v>
          </cell>
          <cell r="K609" t="str">
            <v>05999109298</v>
          </cell>
        </row>
        <row r="610">
          <cell r="B610" t="str">
            <v>KOZLOWSKI MICKAEL</v>
          </cell>
          <cell r="C610">
            <v>43885</v>
          </cell>
          <cell r="D610" t="str">
            <v>3</v>
          </cell>
          <cell r="E610" t="str">
            <v>KOZLOWSKI MICKAEL</v>
          </cell>
          <cell r="F610" t="str">
            <v>M</v>
          </cell>
          <cell r="G610" t="str">
            <v>VTT SAINT AMAND LES EAUX</v>
          </cell>
          <cell r="H610">
            <v>32547</v>
          </cell>
          <cell r="I610" t="str">
            <v>Adulte Masculin 30/39 ans</v>
          </cell>
          <cell r="J610" t="str">
            <v>2020</v>
          </cell>
          <cell r="K610" t="str">
            <v>05999111890</v>
          </cell>
        </row>
        <row r="611">
          <cell r="B611" t="str">
            <v>KROON SAM</v>
          </cell>
          <cell r="C611">
            <v>43879</v>
          </cell>
          <cell r="D611" t="str">
            <v>3</v>
          </cell>
          <cell r="E611" t="str">
            <v>KROON SAM</v>
          </cell>
          <cell r="F611" t="str">
            <v>M</v>
          </cell>
          <cell r="G611" t="str">
            <v>ESPOIR CYCLISTE  WAMBRECHIES MARQUETTE</v>
          </cell>
          <cell r="H611">
            <v>22959</v>
          </cell>
          <cell r="I611" t="str">
            <v>Adulte Masculin 50/59 ans</v>
          </cell>
          <cell r="J611" t="str">
            <v>2020</v>
          </cell>
          <cell r="K611" t="str">
            <v>05999122174</v>
          </cell>
        </row>
        <row r="612">
          <cell r="B612" t="str">
            <v>KWIATKOWSKI SYLVAIN</v>
          </cell>
          <cell r="C612">
            <v>43884</v>
          </cell>
          <cell r="D612" t="str">
            <v>3</v>
          </cell>
          <cell r="E612" t="str">
            <v>KWIATKOWSKI SYLVAIN</v>
          </cell>
          <cell r="F612" t="str">
            <v>M</v>
          </cell>
          <cell r="G612" t="str">
            <v>ASSOCIATION SPORTIVE VELOCIPEDIQUE LA LONGUEVILLE</v>
          </cell>
          <cell r="H612">
            <v>28434</v>
          </cell>
          <cell r="I612" t="str">
            <v>Adulte Masculin 40/49 ans</v>
          </cell>
          <cell r="J612" t="str">
            <v>2020</v>
          </cell>
          <cell r="K612" t="str">
            <v>05994058195</v>
          </cell>
        </row>
        <row r="613">
          <cell r="B613" t="str">
            <v>LABALETTE VINCENT</v>
          </cell>
          <cell r="C613">
            <v>43843</v>
          </cell>
          <cell r="D613" t="str">
            <v>4-A</v>
          </cell>
          <cell r="E613" t="str">
            <v>LABALETTE VINCENT</v>
          </cell>
          <cell r="F613" t="str">
            <v>M</v>
          </cell>
          <cell r="G613" t="str">
            <v>CYCLO CLUB WAVRIN</v>
          </cell>
          <cell r="H613">
            <v>27360</v>
          </cell>
          <cell r="I613" t="str">
            <v>Adulte Masculin 40/49 ans</v>
          </cell>
          <cell r="J613" t="str">
            <v>2020</v>
          </cell>
          <cell r="K613" t="str">
            <v>05994045110</v>
          </cell>
        </row>
        <row r="614">
          <cell r="B614" t="str">
            <v>LABORIE CHARLIE</v>
          </cell>
          <cell r="C614">
            <v>43866</v>
          </cell>
          <cell r="D614" t="str">
            <v>3</v>
          </cell>
          <cell r="E614" t="str">
            <v>LABORIE CHARLIE</v>
          </cell>
          <cell r="F614" t="str">
            <v>M</v>
          </cell>
          <cell r="G614" t="str">
            <v>VELO CLUB SOLESMES</v>
          </cell>
          <cell r="H614">
            <v>28769</v>
          </cell>
          <cell r="I614" t="str">
            <v>Adulte Masculin 40/49 ans</v>
          </cell>
          <cell r="J614" t="str">
            <v>2020</v>
          </cell>
          <cell r="K614" t="str">
            <v>05999119957</v>
          </cell>
        </row>
        <row r="615">
          <cell r="B615" t="str">
            <v>LABRE FRANÇOIS</v>
          </cell>
          <cell r="C615">
            <v>43844</v>
          </cell>
          <cell r="D615" t="str">
            <v>4-A</v>
          </cell>
          <cell r="E615" t="str">
            <v>LABRE FRANÇOIS</v>
          </cell>
          <cell r="F615" t="str">
            <v>M</v>
          </cell>
          <cell r="G615" t="str">
            <v>ESPOIR CYCLISTE  WAMBRECHIES MARQUETTE</v>
          </cell>
          <cell r="H615">
            <v>23709</v>
          </cell>
          <cell r="I615" t="str">
            <v>Adulte Masculin 50/59 ans</v>
          </cell>
          <cell r="J615" t="str">
            <v>2020</v>
          </cell>
          <cell r="K615" t="str">
            <v>05996222753</v>
          </cell>
        </row>
        <row r="616">
          <cell r="B616" t="str">
            <v>LABRE MAXIME</v>
          </cell>
          <cell r="C616">
            <v>43844</v>
          </cell>
          <cell r="D616" t="str">
            <v>3</v>
          </cell>
          <cell r="E616" t="str">
            <v>LABRE MAXIME</v>
          </cell>
          <cell r="F616" t="str">
            <v>M</v>
          </cell>
          <cell r="G616" t="str">
            <v>ESPOIR CYCLISTE  WAMBRECHIES MARQUETTE</v>
          </cell>
          <cell r="H616">
            <v>37496</v>
          </cell>
          <cell r="I616" t="str">
            <v>Adulte Masculin 17/19 ans</v>
          </cell>
          <cell r="J616" t="str">
            <v>2020</v>
          </cell>
          <cell r="K616" t="str">
            <v>05999096072</v>
          </cell>
        </row>
        <row r="617">
          <cell r="B617" t="str">
            <v>LACROIX DAVID</v>
          </cell>
          <cell r="C617">
            <v>43899</v>
          </cell>
          <cell r="D617" t="str">
            <v>3</v>
          </cell>
          <cell r="E617" t="str">
            <v>LACROIX DAVID</v>
          </cell>
          <cell r="F617" t="str">
            <v>M</v>
          </cell>
          <cell r="G617" t="str">
            <v>LINSELLES CYCLISME</v>
          </cell>
          <cell r="H617">
            <v>25524</v>
          </cell>
          <cell r="I617" t="str">
            <v>Adulte Masculin 50/59 ans</v>
          </cell>
          <cell r="J617" t="str">
            <v>2020</v>
          </cell>
          <cell r="K617" t="str">
            <v>05999094115</v>
          </cell>
        </row>
        <row r="618">
          <cell r="B618" t="str">
            <v>LACROIX FRÉDÉRIC</v>
          </cell>
          <cell r="C618">
            <v>43866</v>
          </cell>
          <cell r="D618" t="str">
            <v>3</v>
          </cell>
          <cell r="E618" t="str">
            <v>LACROIX FRÉDÉRIC</v>
          </cell>
          <cell r="F618" t="str">
            <v>M</v>
          </cell>
          <cell r="G618" t="str">
            <v>VELO CLUB ROUBAIX</v>
          </cell>
          <cell r="H618">
            <v>25194</v>
          </cell>
          <cell r="I618" t="str">
            <v>Adulte Masculin 50/59 ans</v>
          </cell>
          <cell r="J618" t="str">
            <v>2020</v>
          </cell>
          <cell r="K618" t="str">
            <v>05999119864</v>
          </cell>
        </row>
        <row r="619">
          <cell r="B619" t="str">
            <v>LADEN PATRICE</v>
          </cell>
          <cell r="C619">
            <v>43866</v>
          </cell>
          <cell r="D619" t="str">
            <v>4-A</v>
          </cell>
          <cell r="E619" t="str">
            <v>LADEN PATRICE</v>
          </cell>
          <cell r="F619" t="str">
            <v>M</v>
          </cell>
          <cell r="G619" t="str">
            <v>UNION CYCLISTE WATTIGNIES</v>
          </cell>
          <cell r="H619">
            <v>22162</v>
          </cell>
          <cell r="I619" t="str">
            <v>Adulte Masculin 60 ans et plus</v>
          </cell>
          <cell r="J619" t="str">
            <v>2020</v>
          </cell>
          <cell r="K619" t="str">
            <v>05963119621</v>
          </cell>
        </row>
        <row r="620">
          <cell r="B620" t="str">
            <v>LAFONT LOUIS</v>
          </cell>
          <cell r="C620">
            <v>43844</v>
          </cell>
          <cell r="D620" t="str">
            <v>3</v>
          </cell>
          <cell r="E620" t="str">
            <v>LAFONT LOUIS</v>
          </cell>
          <cell r="F620" t="str">
            <v>M</v>
          </cell>
          <cell r="G620" t="str">
            <v>ESPOIR CYCLISTE  WAMBRECHIES MARQUETTE</v>
          </cell>
          <cell r="H620">
            <v>36734</v>
          </cell>
          <cell r="I620" t="str">
            <v>Adulte Masculin 20/29 ans</v>
          </cell>
          <cell r="J620" t="str">
            <v>2020</v>
          </cell>
          <cell r="K620" t="str">
            <v>05999107227</v>
          </cell>
        </row>
        <row r="621">
          <cell r="B621" t="str">
            <v>LAGNEAU PASCAL</v>
          </cell>
          <cell r="C621">
            <v>43866</v>
          </cell>
          <cell r="D621" t="str">
            <v>1</v>
          </cell>
          <cell r="E621" t="str">
            <v>LAGNEAU PASCAL</v>
          </cell>
          <cell r="F621" t="str">
            <v>M</v>
          </cell>
          <cell r="G621" t="str">
            <v>VTT  CLUB PONT SUR SAMBRE</v>
          </cell>
          <cell r="H621">
            <v>21448</v>
          </cell>
          <cell r="I621" t="str">
            <v>Adulte Masculin 60 ans et plus</v>
          </cell>
          <cell r="J621" t="str">
            <v>2020</v>
          </cell>
          <cell r="K621" t="str">
            <v>05999017088</v>
          </cell>
        </row>
        <row r="622">
          <cell r="B622" t="str">
            <v>LAHONTA EMMANUEL</v>
          </cell>
          <cell r="C622">
            <v>43835</v>
          </cell>
          <cell r="D622" t="str">
            <v>2</v>
          </cell>
          <cell r="E622" t="str">
            <v>LAHONTA EMMANUEL</v>
          </cell>
          <cell r="F622" t="str">
            <v>M</v>
          </cell>
          <cell r="G622" t="str">
            <v>CYCLO CLUB ORCHIES</v>
          </cell>
          <cell r="H622">
            <v>29680</v>
          </cell>
          <cell r="I622" t="str">
            <v>Adulte Masculin 30/39 ans</v>
          </cell>
          <cell r="J622" t="str">
            <v>2020</v>
          </cell>
          <cell r="K622" t="str">
            <v>05999057206</v>
          </cell>
        </row>
        <row r="623">
          <cell r="B623" t="str">
            <v>LAHONTA JEAN-PASCAL</v>
          </cell>
          <cell r="C623">
            <v>43857</v>
          </cell>
          <cell r="D623" t="str">
            <v>4-A</v>
          </cell>
          <cell r="E623" t="str">
            <v>LAHONTA JEAN-PASCAL</v>
          </cell>
          <cell r="F623" t="str">
            <v>M</v>
          </cell>
          <cell r="G623" t="str">
            <v>UNION SPORTIVE VALENCIENNES MARLY</v>
          </cell>
          <cell r="H623">
            <v>21534</v>
          </cell>
          <cell r="I623" t="str">
            <v>Adulte Masculin 60 ans et plus</v>
          </cell>
          <cell r="J623" t="str">
            <v>2020</v>
          </cell>
          <cell r="K623" t="str">
            <v>05999110309</v>
          </cell>
        </row>
        <row r="624">
          <cell r="B624" t="str">
            <v>LALEU DAVID</v>
          </cell>
          <cell r="C624">
            <v>43843</v>
          </cell>
          <cell r="D624" t="str">
            <v>1</v>
          </cell>
          <cell r="E624" t="str">
            <v>LALEU DAVID</v>
          </cell>
          <cell r="F624" t="str">
            <v>M</v>
          </cell>
          <cell r="G624" t="str">
            <v>UNION SPORTIVE SAINT ANDRE</v>
          </cell>
          <cell r="H624">
            <v>26831</v>
          </cell>
          <cell r="I624" t="str">
            <v>Adulte Masculin 40/49 ans</v>
          </cell>
          <cell r="J624" t="str">
            <v>2020</v>
          </cell>
          <cell r="K624" t="str">
            <v>05999012920</v>
          </cell>
        </row>
        <row r="625">
          <cell r="B625" t="str">
            <v>LALEU JIMMY</v>
          </cell>
          <cell r="C625">
            <v>43924</v>
          </cell>
          <cell r="D625" t="str">
            <v>3</v>
          </cell>
          <cell r="E625" t="str">
            <v>LALEU JIMMY</v>
          </cell>
          <cell r="F625" t="str">
            <v>M</v>
          </cell>
          <cell r="G625" t="str">
            <v>CYCLO CLUB CAMBRESIEN</v>
          </cell>
          <cell r="H625">
            <v>34322</v>
          </cell>
          <cell r="I625" t="str">
            <v>Adulte Masculin 20/29 ans</v>
          </cell>
          <cell r="J625" t="str">
            <v>2020</v>
          </cell>
          <cell r="K625" t="str">
            <v>05999123575</v>
          </cell>
        </row>
        <row r="626">
          <cell r="B626" t="str">
            <v>LALEU TIMOTHEE</v>
          </cell>
          <cell r="C626">
            <v>43843</v>
          </cell>
          <cell r="D626" t="str">
            <v>1</v>
          </cell>
          <cell r="E626" t="str">
            <v>LALEU TIMOTHEE</v>
          </cell>
          <cell r="F626" t="str">
            <v>M</v>
          </cell>
          <cell r="G626" t="str">
            <v>UNION SPORTIVE SAINT ANDRE</v>
          </cell>
          <cell r="H626">
            <v>37093</v>
          </cell>
          <cell r="I626" t="str">
            <v>Adulte Masculin 17/19 ans</v>
          </cell>
          <cell r="J626" t="str">
            <v>2020</v>
          </cell>
          <cell r="K626" t="str">
            <v>05999012921</v>
          </cell>
        </row>
        <row r="627">
          <cell r="B627" t="str">
            <v>LALLART CAMILLE</v>
          </cell>
          <cell r="C627">
            <v>43843</v>
          </cell>
          <cell r="D627" t="str">
            <v>JE</v>
          </cell>
          <cell r="E627" t="str">
            <v>LALLART CAMILLE</v>
          </cell>
          <cell r="F627" t="str">
            <v>M</v>
          </cell>
          <cell r="G627" t="str">
            <v>VELO CLUB DE L'ESCAUT ANZIN</v>
          </cell>
          <cell r="H627">
            <v>40526</v>
          </cell>
          <cell r="I627" t="str">
            <v>Jeune Masculin 9/10 ans</v>
          </cell>
          <cell r="J627" t="str">
            <v>2020</v>
          </cell>
          <cell r="K627" t="str">
            <v>05999083592</v>
          </cell>
        </row>
        <row r="628">
          <cell r="B628" t="str">
            <v>LALOUETTE PHILIPPE</v>
          </cell>
          <cell r="C628">
            <v>43857</v>
          </cell>
          <cell r="D628" t="str">
            <v>2</v>
          </cell>
          <cell r="E628" t="str">
            <v>LALOUETTE PHILIPPE</v>
          </cell>
          <cell r="F628" t="str">
            <v>M</v>
          </cell>
          <cell r="G628" t="str">
            <v>UNION SPORTIVE VALENCIENNES MARLY</v>
          </cell>
          <cell r="H628">
            <v>23861</v>
          </cell>
          <cell r="I628" t="str">
            <v>Adulte Masculin 50/59 ans</v>
          </cell>
          <cell r="J628" t="str">
            <v>2020</v>
          </cell>
          <cell r="K628" t="str">
            <v>05999069470</v>
          </cell>
        </row>
        <row r="629">
          <cell r="B629" t="str">
            <v>LAMARCHE FRANCK</v>
          </cell>
          <cell r="C629">
            <v>43866</v>
          </cell>
          <cell r="D629" t="str">
            <v>1</v>
          </cell>
          <cell r="E629" t="str">
            <v>LAMARCHE FRANCK</v>
          </cell>
          <cell r="F629" t="str">
            <v>M</v>
          </cell>
          <cell r="G629" t="str">
            <v>TEAM DECOPUB PROVILLE</v>
          </cell>
          <cell r="H629">
            <v>25136</v>
          </cell>
          <cell r="I629" t="str">
            <v>Adulte Masculin 50/59 ans</v>
          </cell>
          <cell r="J629" t="str">
            <v>2020</v>
          </cell>
          <cell r="K629" t="str">
            <v>05999025273</v>
          </cell>
        </row>
        <row r="630">
          <cell r="B630" t="str">
            <v>LAMBERT MATTHIAS</v>
          </cell>
          <cell r="C630">
            <v>43857</v>
          </cell>
          <cell r="D630" t="str">
            <v>3</v>
          </cell>
          <cell r="E630" t="str">
            <v>LAMBERT MATTHIAS</v>
          </cell>
          <cell r="F630" t="str">
            <v>M</v>
          </cell>
          <cell r="G630" t="str">
            <v>UNION SPORTIVE VALENCIENNES MARLY</v>
          </cell>
          <cell r="H630">
            <v>36557</v>
          </cell>
          <cell r="I630" t="str">
            <v>Adulte Masculin 20/29 ans</v>
          </cell>
          <cell r="J630" t="str">
            <v>2020</v>
          </cell>
          <cell r="K630" t="str">
            <v>05999118502</v>
          </cell>
        </row>
        <row r="631">
          <cell r="B631" t="str">
            <v>LAMERAND MICHAEL</v>
          </cell>
          <cell r="C631">
            <v>43871</v>
          </cell>
          <cell r="D631" t="str">
            <v>1</v>
          </cell>
          <cell r="E631" t="str">
            <v>LAMERAND MICHAEL</v>
          </cell>
          <cell r="F631" t="str">
            <v>M</v>
          </cell>
          <cell r="G631" t="str">
            <v>ETOILE CYCLISTE LIEU ST AMAND</v>
          </cell>
          <cell r="H631">
            <v>31124</v>
          </cell>
          <cell r="I631" t="str">
            <v>Adulte Masculin 30/39 ans</v>
          </cell>
          <cell r="J631" t="str">
            <v>2020</v>
          </cell>
          <cell r="K631" t="str">
            <v>05999016681</v>
          </cell>
        </row>
        <row r="632">
          <cell r="B632" t="str">
            <v>LANCELLE FLORENTIN</v>
          </cell>
          <cell r="C632">
            <v>43885</v>
          </cell>
          <cell r="D632" t="str">
            <v>1</v>
          </cell>
          <cell r="E632" t="str">
            <v>LANCELLE FLORENTIN</v>
          </cell>
          <cell r="F632" t="str">
            <v>M</v>
          </cell>
          <cell r="G632" t="str">
            <v>VTT SAINT AMAND LES EAUX</v>
          </cell>
          <cell r="H632">
            <v>36348</v>
          </cell>
          <cell r="I632" t="str">
            <v>Adulte Masculin 20/29 ans</v>
          </cell>
          <cell r="J632" t="str">
            <v>2020</v>
          </cell>
          <cell r="K632" t="str">
            <v>05999099815</v>
          </cell>
        </row>
        <row r="633">
          <cell r="B633" t="str">
            <v>LANDAS JEROME</v>
          </cell>
          <cell r="C633">
            <v>43894</v>
          </cell>
          <cell r="D633" t="str">
            <v>2</v>
          </cell>
          <cell r="E633" t="str">
            <v>LANDAS JEROME</v>
          </cell>
          <cell r="F633" t="str">
            <v>M</v>
          </cell>
          <cell r="G633" t="str">
            <v>VELO SPRINT DE L'OSTREVENT - AUBERCHICOURT</v>
          </cell>
          <cell r="H633">
            <v>28156</v>
          </cell>
          <cell r="I633" t="str">
            <v>Adulte Masculin 40/49 ans</v>
          </cell>
          <cell r="J633" t="str">
            <v>2020</v>
          </cell>
          <cell r="K633" t="str">
            <v>05999084869</v>
          </cell>
        </row>
        <row r="634">
          <cell r="B634" t="str">
            <v>LANDAS MARION</v>
          </cell>
          <cell r="C634">
            <v>43843</v>
          </cell>
          <cell r="D634" t="str">
            <v>FE</v>
          </cell>
          <cell r="E634" t="str">
            <v>LANDAS MARION</v>
          </cell>
          <cell r="F634" t="str">
            <v>F</v>
          </cell>
          <cell r="G634" t="str">
            <v>VELO SPRINT DE L'OSTREVENT - AUBERCHICOURT</v>
          </cell>
          <cell r="H634">
            <v>37533</v>
          </cell>
          <cell r="I634" t="str">
            <v>Adulte Féminin 17/29 ans</v>
          </cell>
          <cell r="J634" t="str">
            <v>2020</v>
          </cell>
          <cell r="K634" t="str">
            <v>05999084870</v>
          </cell>
        </row>
        <row r="635">
          <cell r="B635" t="str">
            <v>LANDAS MARTY</v>
          </cell>
          <cell r="C635">
            <v>43843</v>
          </cell>
          <cell r="D635" t="str">
            <v>JE</v>
          </cell>
          <cell r="E635" t="str">
            <v>LANDAS MARTY</v>
          </cell>
          <cell r="F635" t="str">
            <v>M</v>
          </cell>
          <cell r="G635" t="str">
            <v>VELO SPRINT DE L'OSTREVENT - AUBERCHICOURT</v>
          </cell>
          <cell r="H635">
            <v>38663</v>
          </cell>
          <cell r="I635" t="str">
            <v>Jeune Masculin 15/16 ans</v>
          </cell>
          <cell r="J635" t="str">
            <v>2020</v>
          </cell>
          <cell r="K635" t="str">
            <v>05999020193</v>
          </cell>
        </row>
        <row r="636">
          <cell r="B636" t="str">
            <v>LANGLET GUILLAUME</v>
          </cell>
          <cell r="C636">
            <v>43887</v>
          </cell>
          <cell r="D636" t="str">
            <v>1</v>
          </cell>
          <cell r="E636" t="str">
            <v>LANGLET GUILLAUME</v>
          </cell>
          <cell r="F636" t="str">
            <v>M</v>
          </cell>
          <cell r="G636" t="str">
            <v>CERCLE OLYMPIQUE MARCOING</v>
          </cell>
          <cell r="H636">
            <v>31584</v>
          </cell>
          <cell r="I636" t="str">
            <v>Adulte Masculin 30/39 ans</v>
          </cell>
          <cell r="J636" t="str">
            <v>2020</v>
          </cell>
          <cell r="K636" t="str">
            <v>05999012880</v>
          </cell>
        </row>
        <row r="637">
          <cell r="B637" t="str">
            <v>LANSIAUX ANTHONY</v>
          </cell>
          <cell r="C637">
            <v>43846</v>
          </cell>
          <cell r="D637" t="str">
            <v>2</v>
          </cell>
          <cell r="E637" t="str">
            <v>LANSIAUX ANTHONY</v>
          </cell>
          <cell r="F637" t="str">
            <v>M</v>
          </cell>
          <cell r="G637" t="str">
            <v>CLUB CYCLISTE THUN ST MARTIN</v>
          </cell>
          <cell r="H637">
            <v>27913</v>
          </cell>
          <cell r="I637" t="str">
            <v>Adulte Masculin 40/49 ans</v>
          </cell>
          <cell r="J637" t="str">
            <v>2020</v>
          </cell>
          <cell r="K637" t="str">
            <v>05999028465</v>
          </cell>
        </row>
        <row r="638">
          <cell r="B638" t="str">
            <v>LAPOTRE FRANCOIS</v>
          </cell>
          <cell r="C638">
            <v>43857</v>
          </cell>
          <cell r="D638" t="str">
            <v>2</v>
          </cell>
          <cell r="E638" t="str">
            <v>LAPOTRE FRANCOIS</v>
          </cell>
          <cell r="F638" t="str">
            <v>M</v>
          </cell>
          <cell r="G638" t="str">
            <v>UNION SPORTIVE VALENCIENNES MARLY</v>
          </cell>
          <cell r="H638">
            <v>27862</v>
          </cell>
          <cell r="I638" t="str">
            <v>Adulte Masculin 40/49 ans</v>
          </cell>
          <cell r="J638" t="str">
            <v>2020</v>
          </cell>
          <cell r="K638" t="str">
            <v>05999075704</v>
          </cell>
        </row>
        <row r="639">
          <cell r="B639" t="str">
            <v>LARGEAU FREDERIC</v>
          </cell>
          <cell r="C639">
            <v>43857</v>
          </cell>
          <cell r="D639" t="str">
            <v>3</v>
          </cell>
          <cell r="E639" t="str">
            <v>LARGEAU FREDERIC</v>
          </cell>
          <cell r="F639" t="str">
            <v>M</v>
          </cell>
          <cell r="G639" t="str">
            <v>SAULZOIR MONTRECOURT CYCLING CLUB</v>
          </cell>
          <cell r="H639">
            <v>24958</v>
          </cell>
          <cell r="I639" t="str">
            <v>Adulte Masculin 50/59 ans</v>
          </cell>
          <cell r="J639" t="str">
            <v>2020</v>
          </cell>
          <cell r="K639" t="str">
            <v>05999059500</v>
          </cell>
        </row>
        <row r="640">
          <cell r="B640" t="str">
            <v>LASSON VINCENT</v>
          </cell>
          <cell r="C640">
            <v>43887</v>
          </cell>
          <cell r="D640" t="str">
            <v>4-A</v>
          </cell>
          <cell r="E640" t="str">
            <v>LASSON VINCENT</v>
          </cell>
          <cell r="F640" t="str">
            <v>M</v>
          </cell>
          <cell r="G640" t="str">
            <v>CERCLE OLYMPIQUE MARCOING</v>
          </cell>
          <cell r="H640">
            <v>22489</v>
          </cell>
          <cell r="I640" t="str">
            <v>Adulte Masculin 50/59 ans</v>
          </cell>
          <cell r="J640" t="str">
            <v>2020</v>
          </cell>
          <cell r="K640" t="str">
            <v>05996217877</v>
          </cell>
        </row>
        <row r="641">
          <cell r="B641" t="str">
            <v>LAUDES LOIC</v>
          </cell>
          <cell r="C641">
            <v>43870</v>
          </cell>
          <cell r="D641" t="str">
            <v>3</v>
          </cell>
          <cell r="E641" t="str">
            <v>LAUDES LOIC</v>
          </cell>
          <cell r="F641" t="str">
            <v>M</v>
          </cell>
          <cell r="G641" t="str">
            <v>FENAIN CYCLO CLUB</v>
          </cell>
          <cell r="H641">
            <v>28885</v>
          </cell>
          <cell r="I641" t="str">
            <v>Adulte Masculin 40/49 ans</v>
          </cell>
          <cell r="J641" t="str">
            <v>2020</v>
          </cell>
          <cell r="K641" t="str">
            <v>05999087669</v>
          </cell>
        </row>
        <row r="642">
          <cell r="B642" t="str">
            <v>LAZARO BARTOLOME</v>
          </cell>
          <cell r="C642">
            <v>43846</v>
          </cell>
          <cell r="D642" t="str">
            <v>3</v>
          </cell>
          <cell r="E642" t="str">
            <v>LAZARO BARTOLOME</v>
          </cell>
          <cell r="F642" t="str">
            <v>M</v>
          </cell>
          <cell r="G642" t="str">
            <v>LINSELLES CYCLISME</v>
          </cell>
          <cell r="H642">
            <v>25697</v>
          </cell>
          <cell r="I642" t="str">
            <v>Adulte Masculin 50/59 ans</v>
          </cell>
          <cell r="J642" t="str">
            <v>2020</v>
          </cell>
          <cell r="K642" t="str">
            <v>05999119871</v>
          </cell>
        </row>
        <row r="643">
          <cell r="B643" t="str">
            <v>LE GAL SAMUEL</v>
          </cell>
          <cell r="C643">
            <v>43866</v>
          </cell>
          <cell r="D643" t="str">
            <v>3</v>
          </cell>
          <cell r="E643" t="str">
            <v>LE GAL SAMUEL</v>
          </cell>
          <cell r="F643" t="str">
            <v>M</v>
          </cell>
          <cell r="G643" t="str">
            <v>UNION CYCLISTE WATTIGNIES</v>
          </cell>
          <cell r="H643">
            <v>31374</v>
          </cell>
          <cell r="I643" t="str">
            <v>Adulte Masculin 30/39 ans</v>
          </cell>
          <cell r="J643" t="str">
            <v>2020</v>
          </cell>
          <cell r="K643" t="str">
            <v>05999118961</v>
          </cell>
        </row>
        <row r="644">
          <cell r="B644" t="str">
            <v>LE MOUEL DIMITRI</v>
          </cell>
          <cell r="C644">
            <v>43865</v>
          </cell>
          <cell r="D644" t="str">
            <v>1</v>
          </cell>
          <cell r="E644" t="str">
            <v>LE MOUEL DIMITRI</v>
          </cell>
          <cell r="F644" t="str">
            <v>M</v>
          </cell>
          <cell r="G644" t="str">
            <v>VELO SPRINT BOUCHAIN</v>
          </cell>
          <cell r="H644">
            <v>32704</v>
          </cell>
          <cell r="I644" t="str">
            <v>Adulte Masculin 30/39 ans</v>
          </cell>
          <cell r="J644" t="str">
            <v>2020</v>
          </cell>
          <cell r="K644" t="str">
            <v>05999068035</v>
          </cell>
        </row>
        <row r="645">
          <cell r="B645" t="str">
            <v>LEBEL MATHIEU</v>
          </cell>
          <cell r="C645">
            <v>43865</v>
          </cell>
          <cell r="D645" t="str">
            <v>3</v>
          </cell>
          <cell r="E645" t="str">
            <v>LEBEL MATHIEU</v>
          </cell>
          <cell r="F645" t="str">
            <v>M</v>
          </cell>
          <cell r="G645" t="str">
            <v>ASSOCIATION CYCLISTE DE CUINCY</v>
          </cell>
          <cell r="H645">
            <v>32331</v>
          </cell>
          <cell r="I645" t="str">
            <v>Adulte Masculin 30/39 ans</v>
          </cell>
          <cell r="J645" t="str">
            <v>2020</v>
          </cell>
          <cell r="K645" t="str">
            <v>05999111356</v>
          </cell>
        </row>
        <row r="646">
          <cell r="B646" t="str">
            <v>LEBLON ROBIN</v>
          </cell>
          <cell r="C646">
            <v>43843</v>
          </cell>
          <cell r="D646" t="str">
            <v>2</v>
          </cell>
          <cell r="E646" t="str">
            <v>LEBLON ROBIN</v>
          </cell>
          <cell r="F646" t="str">
            <v>M</v>
          </cell>
          <cell r="G646" t="str">
            <v>CYCLO CLUB WAVRIN</v>
          </cell>
          <cell r="H646">
            <v>34669</v>
          </cell>
          <cell r="I646" t="str">
            <v>Adulte Masculin 20/29 ans</v>
          </cell>
          <cell r="J646" t="str">
            <v>2020</v>
          </cell>
          <cell r="K646" t="str">
            <v>05999097766</v>
          </cell>
        </row>
        <row r="647">
          <cell r="B647" t="str">
            <v>LEBLOND MATHIEU</v>
          </cell>
          <cell r="C647">
            <v>43867</v>
          </cell>
          <cell r="D647" t="str">
            <v>1</v>
          </cell>
          <cell r="E647" t="str">
            <v>LEBLOND MATHIEU</v>
          </cell>
          <cell r="F647" t="str">
            <v>M</v>
          </cell>
          <cell r="G647" t="str">
            <v>GAZ ELEC CLUB DE DOUAI</v>
          </cell>
          <cell r="H647">
            <v>32020</v>
          </cell>
          <cell r="I647" t="str">
            <v>Adulte Masculin 30/39 ans</v>
          </cell>
          <cell r="J647" t="str">
            <v>2020</v>
          </cell>
          <cell r="K647" t="str">
            <v>05999109588</v>
          </cell>
        </row>
        <row r="648">
          <cell r="B648" t="str">
            <v>LEBON CYRIL</v>
          </cell>
          <cell r="C648">
            <v>43865</v>
          </cell>
          <cell r="D648" t="str">
            <v>2</v>
          </cell>
          <cell r="E648" t="str">
            <v>LEBON CYRIL</v>
          </cell>
          <cell r="F648" t="str">
            <v>M</v>
          </cell>
          <cell r="G648" t="str">
            <v>ESPOIR CYCLISTE  WAMBRECHIES MARQUETTE</v>
          </cell>
          <cell r="H648">
            <v>31984</v>
          </cell>
          <cell r="I648" t="str">
            <v>Adulte Masculin 30/39 ans</v>
          </cell>
          <cell r="J648" t="str">
            <v>2020</v>
          </cell>
          <cell r="K648" t="str">
            <v>05999094112</v>
          </cell>
        </row>
        <row r="649">
          <cell r="B649" t="str">
            <v>LEBRUN BAPTISTE</v>
          </cell>
          <cell r="C649">
            <v>43835</v>
          </cell>
          <cell r="D649" t="str">
            <v>JE</v>
          </cell>
          <cell r="E649" t="str">
            <v>LEBRUN BAPTISTE</v>
          </cell>
          <cell r="F649" t="str">
            <v>M</v>
          </cell>
          <cell r="G649" t="str">
            <v>CYCLO CLUB ORCHIES</v>
          </cell>
          <cell r="H649">
            <v>38104</v>
          </cell>
          <cell r="I649" t="str">
            <v>Jeune Masculin 15/16 ans</v>
          </cell>
          <cell r="J649" t="str">
            <v>2020</v>
          </cell>
          <cell r="K649" t="str">
            <v>05999053106</v>
          </cell>
        </row>
        <row r="650">
          <cell r="B650" t="str">
            <v>LECCI ITALO</v>
          </cell>
          <cell r="C650">
            <v>43857</v>
          </cell>
          <cell r="D650" t="str">
            <v>4-A</v>
          </cell>
          <cell r="E650" t="str">
            <v>LECCI ITALO</v>
          </cell>
          <cell r="F650" t="str">
            <v>M</v>
          </cell>
          <cell r="G650" t="str">
            <v>HAVELUY CYCLO CLUB</v>
          </cell>
          <cell r="H650">
            <v>20302</v>
          </cell>
          <cell r="I650" t="str">
            <v>Adulte Masculin 60 ans et plus</v>
          </cell>
          <cell r="J650" t="str">
            <v>2020</v>
          </cell>
          <cell r="K650" t="str">
            <v>05966529328</v>
          </cell>
        </row>
        <row r="651">
          <cell r="B651" t="str">
            <v>LECCI PIERRE</v>
          </cell>
          <cell r="C651">
            <v>43857</v>
          </cell>
          <cell r="D651" t="str">
            <v>2</v>
          </cell>
          <cell r="E651" t="str">
            <v>LECCI PIERRE</v>
          </cell>
          <cell r="F651" t="str">
            <v>M</v>
          </cell>
          <cell r="G651" t="str">
            <v>HAVELUY CYCLO CLUB</v>
          </cell>
          <cell r="H651">
            <v>31285</v>
          </cell>
          <cell r="I651" t="str">
            <v>Adulte Masculin 30/39 ans</v>
          </cell>
          <cell r="J651" t="str">
            <v>2020</v>
          </cell>
          <cell r="K651" t="str">
            <v>05996227408</v>
          </cell>
        </row>
        <row r="652">
          <cell r="B652" t="str">
            <v>LECERF FRANCOIS</v>
          </cell>
          <cell r="C652">
            <v>43879</v>
          </cell>
          <cell r="D652" t="str">
            <v>4-A</v>
          </cell>
          <cell r="E652" t="str">
            <v>LECERF FRANCOIS</v>
          </cell>
          <cell r="F652" t="str">
            <v>M</v>
          </cell>
          <cell r="G652" t="str">
            <v>U.C. CAPELLOISE FOURMIES</v>
          </cell>
          <cell r="H652">
            <v>23696</v>
          </cell>
          <cell r="I652" t="str">
            <v>Adulte Masculin 50/59 ans</v>
          </cell>
          <cell r="J652" t="str">
            <v>2020</v>
          </cell>
          <cell r="K652" t="str">
            <v>05999076037</v>
          </cell>
        </row>
        <row r="653">
          <cell r="B653" t="str">
            <v>LECERF OLIVIER</v>
          </cell>
          <cell r="C653">
            <v>43879</v>
          </cell>
          <cell r="D653" t="str">
            <v>3</v>
          </cell>
          <cell r="E653" t="str">
            <v>LECERF OLIVIER</v>
          </cell>
          <cell r="F653" t="str">
            <v>M</v>
          </cell>
          <cell r="G653" t="str">
            <v>U.C. CAPELLOISE FOURMIES</v>
          </cell>
          <cell r="H653">
            <v>24380</v>
          </cell>
          <cell r="I653" t="str">
            <v>Adulte Masculin 50/59 ans</v>
          </cell>
          <cell r="J653" t="str">
            <v>2020</v>
          </cell>
          <cell r="K653" t="str">
            <v>05996226623</v>
          </cell>
        </row>
        <row r="654">
          <cell r="B654" t="str">
            <v>LECLERCQ ALEXIS</v>
          </cell>
          <cell r="C654">
            <v>43884</v>
          </cell>
          <cell r="D654" t="str">
            <v>2</v>
          </cell>
          <cell r="E654" t="str">
            <v>LECLERCQ ALEXIS</v>
          </cell>
          <cell r="F654" t="str">
            <v>M</v>
          </cell>
          <cell r="G654" t="str">
            <v>CAMPHIN EN CAREMBAULT CYCLING TEAM</v>
          </cell>
          <cell r="H654">
            <v>27963</v>
          </cell>
          <cell r="I654" t="str">
            <v>Adulte Masculin 40/49 ans</v>
          </cell>
          <cell r="J654" t="str">
            <v>2020</v>
          </cell>
          <cell r="K654" t="str">
            <v>05996214949</v>
          </cell>
        </row>
        <row r="655">
          <cell r="B655" t="str">
            <v>LECLERCQ CLEMENT</v>
          </cell>
          <cell r="C655">
            <v>43857</v>
          </cell>
          <cell r="D655" t="str">
            <v>3</v>
          </cell>
          <cell r="E655" t="str">
            <v>LECLERCQ CLEMENT</v>
          </cell>
          <cell r="F655" t="str">
            <v>M</v>
          </cell>
          <cell r="G655" t="str">
            <v>TEAM SPECIALIZED LILLE</v>
          </cell>
          <cell r="H655">
            <v>36432</v>
          </cell>
          <cell r="I655" t="str">
            <v>Adulte Masculin 20/29 ans</v>
          </cell>
          <cell r="J655" t="str">
            <v>2020</v>
          </cell>
          <cell r="K655" t="str">
            <v>05999056853</v>
          </cell>
        </row>
        <row r="656">
          <cell r="B656" t="str">
            <v>LECLERCQ FRANCK</v>
          </cell>
          <cell r="C656">
            <v>43857</v>
          </cell>
          <cell r="D656" t="str">
            <v>1</v>
          </cell>
          <cell r="E656" t="str">
            <v>LECLERCQ FRANCK</v>
          </cell>
          <cell r="F656" t="str">
            <v>M</v>
          </cell>
          <cell r="G656" t="str">
            <v>TEAM SPECIALIZED LILLE</v>
          </cell>
          <cell r="H656">
            <v>26371</v>
          </cell>
          <cell r="I656" t="str">
            <v>Adulte Masculin 40/49 ans</v>
          </cell>
          <cell r="J656" t="str">
            <v>2020</v>
          </cell>
          <cell r="K656" t="str">
            <v>05966528801</v>
          </cell>
        </row>
        <row r="657">
          <cell r="B657" t="str">
            <v>LECLERCQ MATHIS</v>
          </cell>
          <cell r="C657">
            <v>43846</v>
          </cell>
          <cell r="D657" t="str">
            <v>JE</v>
          </cell>
          <cell r="E657" t="str">
            <v>LECLERCQ MATHIS</v>
          </cell>
          <cell r="F657" t="str">
            <v>M</v>
          </cell>
          <cell r="G657" t="str">
            <v>CAMPHIN EN CAREMBAULT CYCLING TEAM</v>
          </cell>
          <cell r="H657">
            <v>39281</v>
          </cell>
          <cell r="I657" t="str">
            <v>Jeune Masculin 13/14 ans</v>
          </cell>
          <cell r="J657" t="str">
            <v>2020</v>
          </cell>
          <cell r="K657" t="str">
            <v>05999057637</v>
          </cell>
        </row>
        <row r="658">
          <cell r="B658" t="str">
            <v>LECLERCQ THEO</v>
          </cell>
          <cell r="C658">
            <v>43843</v>
          </cell>
          <cell r="D658" t="str">
            <v>JE</v>
          </cell>
          <cell r="E658" t="str">
            <v>LECLERCQ THEO</v>
          </cell>
          <cell r="F658" t="str">
            <v>M</v>
          </cell>
          <cell r="G658" t="str">
            <v>VELO CLUB SOLESMES</v>
          </cell>
          <cell r="H658">
            <v>38239</v>
          </cell>
          <cell r="I658" t="str">
            <v>Jeune Masculin 15/16 ans</v>
          </cell>
          <cell r="J658" t="str">
            <v>2020</v>
          </cell>
          <cell r="K658" t="str">
            <v>05999047613</v>
          </cell>
        </row>
        <row r="659">
          <cell r="B659" t="str">
            <v>LECLERCQ THIERRY</v>
          </cell>
          <cell r="C659">
            <v>43843</v>
          </cell>
          <cell r="D659" t="str">
            <v>4-A</v>
          </cell>
          <cell r="E659" t="str">
            <v>LECLERCQ THIERRY</v>
          </cell>
          <cell r="F659" t="str">
            <v>M</v>
          </cell>
          <cell r="G659" t="str">
            <v>CYCLO CLUB WAVRIN</v>
          </cell>
          <cell r="H659">
            <v>24902</v>
          </cell>
          <cell r="I659" t="str">
            <v>Adulte Masculin 50/59 ans</v>
          </cell>
          <cell r="J659" t="str">
            <v>2020</v>
          </cell>
          <cell r="K659" t="str">
            <v>05996224043</v>
          </cell>
        </row>
        <row r="660">
          <cell r="B660" t="str">
            <v>LECOCQ MARIE CLAUDE</v>
          </cell>
          <cell r="C660">
            <v>43865</v>
          </cell>
          <cell r="D660" t="str">
            <v>FE</v>
          </cell>
          <cell r="E660" t="str">
            <v>LECOCQ MARIE CLAUDE</v>
          </cell>
          <cell r="F660" t="str">
            <v>F</v>
          </cell>
          <cell r="G660" t="str">
            <v>VELO CLUB SOLESMES</v>
          </cell>
          <cell r="H660">
            <v>18850</v>
          </cell>
          <cell r="I660" t="str">
            <v>Adulte Féminin 40 ans et plus</v>
          </cell>
          <cell r="J660" t="str">
            <v>2020</v>
          </cell>
          <cell r="K660" t="str">
            <v>05999108841</v>
          </cell>
        </row>
        <row r="661">
          <cell r="B661" t="str">
            <v>LECOLIER BENOIT</v>
          </cell>
          <cell r="C661">
            <v>43857</v>
          </cell>
          <cell r="D661" t="str">
            <v>1</v>
          </cell>
          <cell r="E661" t="str">
            <v>LECOLIER BENOIT</v>
          </cell>
          <cell r="F661" t="str">
            <v>M</v>
          </cell>
          <cell r="G661" t="str">
            <v>TEAM SPECIALIZED LILLE</v>
          </cell>
          <cell r="H661">
            <v>28748</v>
          </cell>
          <cell r="I661" t="str">
            <v>Adulte Masculin 40/49 ans</v>
          </cell>
          <cell r="J661" t="str">
            <v>2020</v>
          </cell>
          <cell r="K661" t="str">
            <v>05999075213</v>
          </cell>
        </row>
        <row r="662">
          <cell r="B662" t="str">
            <v>LECOLIER LOUIS</v>
          </cell>
          <cell r="C662">
            <v>43857</v>
          </cell>
          <cell r="D662" t="str">
            <v>JE</v>
          </cell>
          <cell r="E662" t="str">
            <v>LECOLIER LOUIS</v>
          </cell>
          <cell r="F662" t="str">
            <v>M</v>
          </cell>
          <cell r="G662" t="str">
            <v>TEAM SPECIALIZED LILLE</v>
          </cell>
          <cell r="H662">
            <v>39173</v>
          </cell>
          <cell r="I662" t="str">
            <v>Jeune Masculin 13/14 ans</v>
          </cell>
          <cell r="J662" t="str">
            <v>2020</v>
          </cell>
          <cell r="K662" t="str">
            <v>05999080933</v>
          </cell>
        </row>
        <row r="663">
          <cell r="B663" t="str">
            <v>LECOLIER STEPHANE</v>
          </cell>
          <cell r="C663">
            <v>43857</v>
          </cell>
          <cell r="D663" t="str">
            <v>1</v>
          </cell>
          <cell r="E663" t="str">
            <v>LECOLIER STEPHANE</v>
          </cell>
          <cell r="F663" t="str">
            <v>M</v>
          </cell>
          <cell r="G663" t="str">
            <v>TEAM SPECIALIZED LILLE</v>
          </cell>
          <cell r="H663">
            <v>27312</v>
          </cell>
          <cell r="I663" t="str">
            <v>Adulte Masculin 40/49 ans</v>
          </cell>
          <cell r="J663" t="str">
            <v>2020</v>
          </cell>
          <cell r="K663" t="str">
            <v>05999080934</v>
          </cell>
        </row>
        <row r="664">
          <cell r="B664" t="str">
            <v>LECONTE TRISTAN</v>
          </cell>
          <cell r="C664">
            <v>43879</v>
          </cell>
          <cell r="D664" t="str">
            <v>3</v>
          </cell>
          <cell r="E664" t="str">
            <v>LECONTE TRISTAN</v>
          </cell>
          <cell r="F664" t="str">
            <v>M</v>
          </cell>
          <cell r="G664" t="str">
            <v>ESPOIR CYCLISTE  WAMBRECHIES MARQUETTE</v>
          </cell>
          <cell r="H664">
            <v>36325</v>
          </cell>
          <cell r="I664" t="str">
            <v>Adulte Masculin 20/29 ans</v>
          </cell>
          <cell r="J664" t="str">
            <v>2020</v>
          </cell>
          <cell r="K664" t="str">
            <v>05999112666</v>
          </cell>
        </row>
        <row r="665">
          <cell r="B665" t="str">
            <v>LECOUF ALAIN</v>
          </cell>
          <cell r="C665">
            <v>43857</v>
          </cell>
          <cell r="D665" t="str">
            <v>4-B</v>
          </cell>
          <cell r="E665" t="str">
            <v>LECOUF ALAIN</v>
          </cell>
          <cell r="F665" t="str">
            <v>M</v>
          </cell>
          <cell r="G665" t="str">
            <v>UNION SPORTIVE VALENCIENNES MARLY</v>
          </cell>
          <cell r="H665">
            <v>16602</v>
          </cell>
          <cell r="I665" t="str">
            <v>Adulte Masculin 60 ans et plus</v>
          </cell>
          <cell r="J665" t="str">
            <v>2020</v>
          </cell>
          <cell r="K665" t="str">
            <v>05994042756</v>
          </cell>
        </row>
        <row r="666">
          <cell r="B666" t="str">
            <v>LECU PASCAL</v>
          </cell>
          <cell r="C666">
            <v>43835</v>
          </cell>
          <cell r="D666" t="str">
            <v>3</v>
          </cell>
          <cell r="E666" t="str">
            <v>LECU PASCAL</v>
          </cell>
          <cell r="F666" t="str">
            <v>M</v>
          </cell>
          <cell r="G666" t="str">
            <v>SAULZOIR MONTRECOURT CYCLING CLUB</v>
          </cell>
          <cell r="H666">
            <v>24499</v>
          </cell>
          <cell r="I666" t="str">
            <v>Adulte Masculin 50/59 ans</v>
          </cell>
          <cell r="J666" t="str">
            <v>2020</v>
          </cell>
          <cell r="K666" t="str">
            <v>05999015642</v>
          </cell>
        </row>
        <row r="667">
          <cell r="B667" t="str">
            <v>LEDAIN JEREMIE</v>
          </cell>
          <cell r="C667">
            <v>43843</v>
          </cell>
          <cell r="D667" t="str">
            <v>JE</v>
          </cell>
          <cell r="E667" t="str">
            <v>LEDAIN JEREMIE</v>
          </cell>
          <cell r="F667" t="str">
            <v>M</v>
          </cell>
          <cell r="G667" t="str">
            <v>VELO CLUB DE L'ESCAUT ANZIN</v>
          </cell>
          <cell r="H667">
            <v>40105</v>
          </cell>
          <cell r="I667" t="str">
            <v>Jeune Masculin 11/12 ans</v>
          </cell>
          <cell r="J667" t="str">
            <v>2020</v>
          </cell>
          <cell r="K667" t="str">
            <v>05999112482</v>
          </cell>
        </row>
        <row r="668">
          <cell r="B668" t="str">
            <v>LEDAIN JONATHAN</v>
          </cell>
          <cell r="C668">
            <v>43843</v>
          </cell>
          <cell r="D668" t="str">
            <v>JE</v>
          </cell>
          <cell r="E668" t="str">
            <v>LEDAIN JONATHAN</v>
          </cell>
          <cell r="F668" t="str">
            <v>M</v>
          </cell>
          <cell r="G668" t="str">
            <v>VELO CLUB DE L'ESCAUT ANZIN</v>
          </cell>
          <cell r="H668">
            <v>38997</v>
          </cell>
          <cell r="I668" t="str">
            <v>Jeune Masculin 13/14 ans</v>
          </cell>
          <cell r="J668" t="str">
            <v>2020</v>
          </cell>
          <cell r="K668" t="str">
            <v>05999112483</v>
          </cell>
        </row>
        <row r="669">
          <cell r="B669" t="str">
            <v>LEDOUX LAURENT</v>
          </cell>
          <cell r="C669">
            <v>43843</v>
          </cell>
          <cell r="D669" t="str">
            <v>2</v>
          </cell>
          <cell r="E669" t="str">
            <v>LEDOUX LAURENT</v>
          </cell>
          <cell r="F669" t="str">
            <v>M</v>
          </cell>
          <cell r="G669" t="str">
            <v>UNION SPORTIVE SAINT ANDRE</v>
          </cell>
          <cell r="H669">
            <v>27747</v>
          </cell>
          <cell r="I669" t="str">
            <v>Adulte Masculin 40/49 ans</v>
          </cell>
          <cell r="J669" t="str">
            <v>2020</v>
          </cell>
          <cell r="K669" t="str">
            <v>05955186189</v>
          </cell>
        </row>
        <row r="670">
          <cell r="B670" t="str">
            <v>LEDOUX MATTEO</v>
          </cell>
          <cell r="C670">
            <v>43843</v>
          </cell>
          <cell r="D670" t="str">
            <v>JE</v>
          </cell>
          <cell r="E670" t="str">
            <v>LEDOUX MATTEO</v>
          </cell>
          <cell r="F670" t="str">
            <v>M</v>
          </cell>
          <cell r="G670" t="str">
            <v>UNION SPORTIVE SAINT ANDRE</v>
          </cell>
          <cell r="H670">
            <v>38206</v>
          </cell>
          <cell r="I670" t="str">
            <v>Jeune Masculin 15/16 ans</v>
          </cell>
          <cell r="J670" t="str">
            <v>2020</v>
          </cell>
          <cell r="K670" t="str">
            <v>05999025993</v>
          </cell>
        </row>
        <row r="671">
          <cell r="B671" t="str">
            <v>LEFEBVRE ALAIN</v>
          </cell>
          <cell r="C671">
            <v>43843</v>
          </cell>
          <cell r="D671" t="str">
            <v>2</v>
          </cell>
          <cell r="E671" t="str">
            <v>LEFEBVRE ALAIN</v>
          </cell>
          <cell r="F671" t="str">
            <v>M</v>
          </cell>
          <cell r="G671" t="str">
            <v>TEAM DECOPUB PROVILLE</v>
          </cell>
          <cell r="H671">
            <v>24118</v>
          </cell>
          <cell r="I671" t="str">
            <v>Adulte Masculin 50/59 ans</v>
          </cell>
          <cell r="J671" t="str">
            <v>2020</v>
          </cell>
          <cell r="K671" t="str">
            <v>05965594028</v>
          </cell>
        </row>
        <row r="672">
          <cell r="B672" t="str">
            <v>LEFEBVRE ERIC</v>
          </cell>
          <cell r="C672">
            <v>43872</v>
          </cell>
          <cell r="D672" t="str">
            <v>4-A</v>
          </cell>
          <cell r="E672" t="str">
            <v>LEFEBVRE ERIC</v>
          </cell>
          <cell r="F672" t="str">
            <v>M</v>
          </cell>
          <cell r="G672" t="str">
            <v>CYCLO CLUB WAVRIN</v>
          </cell>
          <cell r="H672">
            <v>20352</v>
          </cell>
          <cell r="I672" t="str">
            <v>Adulte Masculin 60 ans et plus</v>
          </cell>
          <cell r="J672" t="str">
            <v>2020</v>
          </cell>
          <cell r="K672" t="str">
            <v>05999056811</v>
          </cell>
        </row>
        <row r="673">
          <cell r="B673" t="str">
            <v>LEFEBVRE ERWIN</v>
          </cell>
          <cell r="C673">
            <v>43886</v>
          </cell>
          <cell r="D673" t="str">
            <v>3</v>
          </cell>
          <cell r="E673" t="str">
            <v>LEFEBVRE ERWIN</v>
          </cell>
          <cell r="F673" t="str">
            <v>M</v>
          </cell>
          <cell r="G673" t="str">
            <v>VELO CLUB HORNAING</v>
          </cell>
          <cell r="H673">
            <v>32517</v>
          </cell>
          <cell r="I673" t="str">
            <v>Adulte Masculin 30/39 ans</v>
          </cell>
          <cell r="J673" t="str">
            <v>2020</v>
          </cell>
          <cell r="K673" t="str">
            <v>05999113220</v>
          </cell>
        </row>
        <row r="674">
          <cell r="B674" t="str">
            <v>LEFEBVRE FRANCK</v>
          </cell>
          <cell r="C674">
            <v>43835</v>
          </cell>
          <cell r="D674" t="str">
            <v>4-A</v>
          </cell>
          <cell r="E674" t="str">
            <v>LEFEBVRE FRANCK</v>
          </cell>
          <cell r="F674" t="str">
            <v>M</v>
          </cell>
          <cell r="G674" t="str">
            <v>SAULZOIR MONTRECOURT CYCLING CLUB</v>
          </cell>
          <cell r="H674">
            <v>24685</v>
          </cell>
          <cell r="I674" t="str">
            <v>Adulte Masculin 50/59 ans</v>
          </cell>
          <cell r="J674" t="str">
            <v>2020</v>
          </cell>
          <cell r="K674" t="str">
            <v>05996223444</v>
          </cell>
        </row>
        <row r="675">
          <cell r="B675" t="str">
            <v>LEFEBVRE JORIS</v>
          </cell>
          <cell r="C675">
            <v>43843</v>
          </cell>
          <cell r="D675" t="str">
            <v>1</v>
          </cell>
          <cell r="E675" t="str">
            <v>LEFEBVRE JORIS</v>
          </cell>
          <cell r="F675" t="str">
            <v>M</v>
          </cell>
          <cell r="G675" t="str">
            <v>UNION SPORTIVE SAINT ANDRE</v>
          </cell>
          <cell r="H675">
            <v>35887</v>
          </cell>
          <cell r="I675" t="str">
            <v>Adulte Masculin 20/29 ans</v>
          </cell>
          <cell r="J675" t="str">
            <v>2020</v>
          </cell>
          <cell r="K675" t="str">
            <v>05999080006</v>
          </cell>
        </row>
        <row r="676">
          <cell r="B676" t="str">
            <v>LEFEBVRE JULIEN</v>
          </cell>
          <cell r="C676">
            <v>43843</v>
          </cell>
          <cell r="D676" t="str">
            <v>2</v>
          </cell>
          <cell r="E676" t="str">
            <v>LEFEBVRE JULIEN</v>
          </cell>
          <cell r="F676" t="str">
            <v>M</v>
          </cell>
          <cell r="G676" t="str">
            <v>CYCLO CLUB WAVRIN</v>
          </cell>
          <cell r="H676">
            <v>30505</v>
          </cell>
          <cell r="I676" t="str">
            <v>Adulte Masculin 30/39 ans</v>
          </cell>
          <cell r="J676" t="str">
            <v>2020</v>
          </cell>
          <cell r="K676" t="str">
            <v>05999112477</v>
          </cell>
        </row>
        <row r="677">
          <cell r="B677" t="str">
            <v>LEFEBVRE JUSTIN</v>
          </cell>
          <cell r="C677">
            <v>44020</v>
          </cell>
          <cell r="D677" t="str">
            <v>JE</v>
          </cell>
          <cell r="E677" t="str">
            <v>LEFEBVRE JUSTIN</v>
          </cell>
          <cell r="F677" t="str">
            <v>M</v>
          </cell>
          <cell r="G677" t="str">
            <v>UNION SPORTIVE VALENCIENNES MARLY</v>
          </cell>
          <cell r="H677">
            <v>38317</v>
          </cell>
          <cell r="I677" t="str">
            <v>Jeune Masculin 15/16 ans</v>
          </cell>
          <cell r="J677" t="str">
            <v>2020</v>
          </cell>
          <cell r="K677" t="str">
            <v>05999123940</v>
          </cell>
        </row>
        <row r="678">
          <cell r="B678" t="str">
            <v>LEFEBVRE OLIVIER</v>
          </cell>
          <cell r="C678">
            <v>43857</v>
          </cell>
          <cell r="D678" t="str">
            <v>3</v>
          </cell>
          <cell r="E678" t="str">
            <v>LEFEBVRE OLIVIER</v>
          </cell>
          <cell r="F678" t="str">
            <v>M</v>
          </cell>
          <cell r="G678" t="str">
            <v>ASSOCIATION SPORTIVE VELOCIPEDIQUE LA LONGUEVILLE</v>
          </cell>
          <cell r="H678">
            <v>24092</v>
          </cell>
          <cell r="I678" t="str">
            <v>Adulte Masculin 50/59 ans</v>
          </cell>
          <cell r="J678" t="str">
            <v>2020</v>
          </cell>
          <cell r="K678" t="str">
            <v>05999119954</v>
          </cell>
        </row>
        <row r="679">
          <cell r="B679" t="str">
            <v>LEFEBVRE TIMOTHE</v>
          </cell>
          <cell r="C679">
            <v>43843</v>
          </cell>
          <cell r="D679" t="str">
            <v>1</v>
          </cell>
          <cell r="E679" t="str">
            <v>LEFEBVRE TIMOTHE</v>
          </cell>
          <cell r="F679" t="str">
            <v>M</v>
          </cell>
          <cell r="G679" t="str">
            <v>TEAM DECOPUB PROVILLE</v>
          </cell>
          <cell r="H679">
            <v>36843</v>
          </cell>
          <cell r="I679" t="str">
            <v>Adulte Masculin 20/29 ans</v>
          </cell>
          <cell r="J679" t="str">
            <v>2020</v>
          </cell>
          <cell r="K679" t="str">
            <v>05999019490</v>
          </cell>
        </row>
        <row r="680">
          <cell r="B680" t="str">
            <v>LEFERME DAVID</v>
          </cell>
          <cell r="C680">
            <v>43884</v>
          </cell>
          <cell r="D680" t="str">
            <v>2</v>
          </cell>
          <cell r="E680" t="str">
            <v>LEFERME DAVID</v>
          </cell>
          <cell r="F680" t="str">
            <v>M</v>
          </cell>
          <cell r="G680" t="str">
            <v>CAMPHIN EN CAREMBAULT CYCLING TEAM</v>
          </cell>
          <cell r="H680">
            <v>26142</v>
          </cell>
          <cell r="I680" t="str">
            <v>Adulte Masculin 40/49 ans</v>
          </cell>
          <cell r="J680" t="str">
            <v>2020</v>
          </cell>
          <cell r="K680" t="str">
            <v>05999015645</v>
          </cell>
        </row>
        <row r="681">
          <cell r="B681" t="str">
            <v>LEFEVRE EDDY</v>
          </cell>
          <cell r="C681">
            <v>43849</v>
          </cell>
          <cell r="D681" t="str">
            <v>1</v>
          </cell>
          <cell r="E681" t="str">
            <v>LEFEVRE EDDY</v>
          </cell>
          <cell r="F681" t="str">
            <v>M</v>
          </cell>
          <cell r="G681" t="str">
            <v>UNION VELOCIPEDIQUE FOURMISIENNE</v>
          </cell>
          <cell r="H681">
            <v>32342</v>
          </cell>
          <cell r="I681" t="str">
            <v>Adulte Masculin 30/39 ans</v>
          </cell>
          <cell r="J681" t="str">
            <v>2020</v>
          </cell>
          <cell r="K681" t="str">
            <v>05999082328</v>
          </cell>
        </row>
        <row r="682">
          <cell r="B682" t="str">
            <v>LEFEVRE LOUCIANE</v>
          </cell>
          <cell r="C682">
            <v>43846</v>
          </cell>
          <cell r="D682" t="str">
            <v>JE</v>
          </cell>
          <cell r="E682" t="str">
            <v>LEFEVRE LOUCIANE</v>
          </cell>
          <cell r="F682" t="str">
            <v>M</v>
          </cell>
          <cell r="G682" t="str">
            <v>UNION VELOCIPEDIQUE FOURMISIENNE</v>
          </cell>
          <cell r="H682">
            <v>39908</v>
          </cell>
          <cell r="I682" t="str">
            <v>Jeune Masculin 11/12 ans</v>
          </cell>
          <cell r="J682" t="str">
            <v>2020</v>
          </cell>
          <cell r="K682" t="str">
            <v>05999114891</v>
          </cell>
        </row>
        <row r="683">
          <cell r="B683" t="str">
            <v>LEFEVRE SEBASTIEN</v>
          </cell>
          <cell r="C683">
            <v>43849</v>
          </cell>
          <cell r="D683" t="str">
            <v>1</v>
          </cell>
          <cell r="E683" t="str">
            <v>LEFEVRE SEBASTIEN</v>
          </cell>
          <cell r="F683" t="str">
            <v>M</v>
          </cell>
          <cell r="G683" t="str">
            <v>UNION VELOCIPEDIQUE FOURMISIENNE</v>
          </cell>
          <cell r="H683">
            <v>30571</v>
          </cell>
          <cell r="I683" t="str">
            <v>Adulte Masculin 30/39 ans</v>
          </cell>
          <cell r="J683" t="str">
            <v>2020</v>
          </cell>
          <cell r="K683" t="str">
            <v>05999111113</v>
          </cell>
        </row>
        <row r="684">
          <cell r="B684" t="str">
            <v>LEFORT LAURA</v>
          </cell>
          <cell r="C684">
            <v>43846</v>
          </cell>
          <cell r="D684" t="str">
            <v>FE</v>
          </cell>
          <cell r="E684" t="str">
            <v>LEFORT LAURA</v>
          </cell>
          <cell r="F684" t="str">
            <v>F</v>
          </cell>
          <cell r="G684" t="str">
            <v>CLUB CYCLISTE THUN ST MARTIN</v>
          </cell>
          <cell r="H684">
            <v>36766</v>
          </cell>
          <cell r="I684" t="str">
            <v>Adulte Féminin 17/29 ans</v>
          </cell>
          <cell r="J684" t="str">
            <v>2020</v>
          </cell>
          <cell r="K684" t="str">
            <v>05999093876</v>
          </cell>
        </row>
        <row r="685">
          <cell r="B685" t="str">
            <v>LEFRANCQ LUDOVIC</v>
          </cell>
          <cell r="C685">
            <v>43840</v>
          </cell>
          <cell r="D685" t="str">
            <v>2</v>
          </cell>
          <cell r="E685" t="str">
            <v>LEFRANCQ LUDOVIC</v>
          </cell>
          <cell r="F685" t="str">
            <v>M</v>
          </cell>
          <cell r="G685" t="str">
            <v>CYCLOS RANDONNEURS LA BASSEE</v>
          </cell>
          <cell r="H685">
            <v>29064</v>
          </cell>
          <cell r="I685" t="str">
            <v>Adulte Masculin 40/49 ans</v>
          </cell>
          <cell r="J685" t="str">
            <v>2020</v>
          </cell>
          <cell r="K685" t="str">
            <v>05999030503</v>
          </cell>
        </row>
        <row r="686">
          <cell r="B686" t="str">
            <v>LEGRAND ALAIN</v>
          </cell>
          <cell r="C686">
            <v>43845</v>
          </cell>
          <cell r="D686" t="str">
            <v>JE</v>
          </cell>
          <cell r="E686" t="str">
            <v>LEGRAND ALAIN</v>
          </cell>
          <cell r="F686" t="str">
            <v>M</v>
          </cell>
          <cell r="G686" t="str">
            <v>CYCLO CLUB CAMBRESIEN</v>
          </cell>
          <cell r="H686">
            <v>39043</v>
          </cell>
          <cell r="I686" t="str">
            <v>Jeune Masculin 13/14 ans</v>
          </cell>
          <cell r="J686" t="str">
            <v>2020</v>
          </cell>
          <cell r="K686" t="str">
            <v>05999113214</v>
          </cell>
        </row>
        <row r="687">
          <cell r="B687" t="str">
            <v>LEGRAND MICHAEL</v>
          </cell>
          <cell r="C687">
            <v>43887</v>
          </cell>
          <cell r="D687" t="str">
            <v>3</v>
          </cell>
          <cell r="E687" t="str">
            <v>LEGRAND MICHAEL</v>
          </cell>
          <cell r="F687" t="str">
            <v>M</v>
          </cell>
          <cell r="G687" t="str">
            <v>ENTENTE CYCLISTE FACHES-THUMESNIL RONCHIN</v>
          </cell>
          <cell r="H687">
            <v>28664</v>
          </cell>
          <cell r="I687" t="str">
            <v>Adulte Masculin 40/49 ans</v>
          </cell>
          <cell r="J687" t="str">
            <v>2020</v>
          </cell>
          <cell r="K687" t="str">
            <v>05999112236</v>
          </cell>
        </row>
        <row r="688">
          <cell r="B688" t="str">
            <v>LEGRAND OLIVIER</v>
          </cell>
          <cell r="C688">
            <v>43845</v>
          </cell>
          <cell r="D688" t="str">
            <v>JE</v>
          </cell>
          <cell r="E688" t="str">
            <v>LEGRAND OLIVIER</v>
          </cell>
          <cell r="F688" t="str">
            <v>M</v>
          </cell>
          <cell r="G688" t="str">
            <v>CYCLO CLUB CAMBRESIEN</v>
          </cell>
          <cell r="H688">
            <v>39043</v>
          </cell>
          <cell r="I688" t="str">
            <v>Jeune Masculin 13/14 ans</v>
          </cell>
          <cell r="J688" t="str">
            <v>2020</v>
          </cell>
          <cell r="K688" t="str">
            <v>05999110167</v>
          </cell>
        </row>
        <row r="689">
          <cell r="B689" t="str">
            <v>LEGUEUX LAURENT</v>
          </cell>
          <cell r="C689">
            <v>43849</v>
          </cell>
          <cell r="D689" t="str">
            <v>1</v>
          </cell>
          <cell r="E689" t="str">
            <v>LEGUEUX LAURENT</v>
          </cell>
          <cell r="F689" t="str">
            <v>M</v>
          </cell>
          <cell r="G689" t="str">
            <v>UNION VELOCIPEDIQUE FOURMISIENNE</v>
          </cell>
          <cell r="H689">
            <v>27227</v>
          </cell>
          <cell r="I689" t="str">
            <v>Adulte Masculin 40/49 ans</v>
          </cell>
          <cell r="J689" t="str">
            <v>2020</v>
          </cell>
          <cell r="K689" t="str">
            <v>05994030255</v>
          </cell>
        </row>
        <row r="690">
          <cell r="B690" t="str">
            <v>LEIGNEL MICHEL</v>
          </cell>
          <cell r="C690">
            <v>43851</v>
          </cell>
          <cell r="D690" t="str">
            <v>1</v>
          </cell>
          <cell r="E690" t="str">
            <v>LEIGNEL MICHEL</v>
          </cell>
          <cell r="F690" t="str">
            <v>M</v>
          </cell>
          <cell r="G690" t="str">
            <v>ETOILE CYCLISTE TOURCOING</v>
          </cell>
          <cell r="H690">
            <v>25033</v>
          </cell>
          <cell r="I690" t="str">
            <v>Adulte Masculin 50/59 ans</v>
          </cell>
          <cell r="J690" t="str">
            <v>2020</v>
          </cell>
          <cell r="K690" t="str">
            <v>05994047262</v>
          </cell>
        </row>
        <row r="691">
          <cell r="B691" t="str">
            <v>LEKOEUGE JEAN CLAUDE</v>
          </cell>
          <cell r="C691">
            <v>43894</v>
          </cell>
          <cell r="D691" t="str">
            <v>4-B</v>
          </cell>
          <cell r="E691" t="str">
            <v>LEKOEUGE JEAN CLAUDE</v>
          </cell>
          <cell r="F691" t="str">
            <v>M</v>
          </cell>
          <cell r="G691" t="str">
            <v>UNION SPORTIVE SAINT ANDRE</v>
          </cell>
          <cell r="H691">
            <v>18788</v>
          </cell>
          <cell r="I691" t="str">
            <v>Adulte Masculin 60 ans et plus</v>
          </cell>
          <cell r="J691" t="str">
            <v>2020</v>
          </cell>
          <cell r="K691" t="str">
            <v>05999122611</v>
          </cell>
        </row>
        <row r="692">
          <cell r="B692" t="str">
            <v>LELONG CEDRIC</v>
          </cell>
          <cell r="C692">
            <v>43843</v>
          </cell>
          <cell r="D692" t="str">
            <v>3</v>
          </cell>
          <cell r="E692" t="str">
            <v>LELONG CEDRIC</v>
          </cell>
          <cell r="F692" t="str">
            <v>M</v>
          </cell>
          <cell r="G692" t="str">
            <v>CLUB CYCLISTE LOUVROIL (C.C.L.)</v>
          </cell>
          <cell r="H692">
            <v>28071</v>
          </cell>
          <cell r="I692" t="str">
            <v>Adulte Masculin 40/49 ans</v>
          </cell>
          <cell r="J692" t="str">
            <v>2020</v>
          </cell>
          <cell r="K692" t="str">
            <v>05996227128</v>
          </cell>
        </row>
        <row r="693">
          <cell r="B693" t="str">
            <v>LELUBRE THIBAULT</v>
          </cell>
          <cell r="C693">
            <v>43858</v>
          </cell>
          <cell r="D693" t="str">
            <v>2</v>
          </cell>
          <cell r="E693" t="str">
            <v>LELUBRE THIBAULT</v>
          </cell>
          <cell r="F693" t="str">
            <v>M</v>
          </cell>
          <cell r="G693" t="str">
            <v>UNION CYCLISTE SOLRE LE CHATEAU</v>
          </cell>
          <cell r="H693">
            <v>37342</v>
          </cell>
          <cell r="I693" t="str">
            <v>Adulte Masculin 17/19 ans</v>
          </cell>
          <cell r="J693" t="str">
            <v>2020</v>
          </cell>
          <cell r="K693" t="str">
            <v>05999109064</v>
          </cell>
        </row>
        <row r="694">
          <cell r="B694" t="str">
            <v>LEMAIRE PHILIPPE</v>
          </cell>
          <cell r="C694">
            <v>43893</v>
          </cell>
          <cell r="D694" t="str">
            <v>4-A</v>
          </cell>
          <cell r="E694" t="str">
            <v>LEMAIRE PHILIPPE</v>
          </cell>
          <cell r="F694" t="str">
            <v>M</v>
          </cell>
          <cell r="G694" t="str">
            <v>CYCLO CLUB BERGUES</v>
          </cell>
          <cell r="H694">
            <v>21559</v>
          </cell>
          <cell r="I694" t="str">
            <v>Adulte Masculin 60 ans et plus</v>
          </cell>
          <cell r="J694" t="str">
            <v>2020</v>
          </cell>
          <cell r="K694" t="str">
            <v>05994064501</v>
          </cell>
        </row>
        <row r="695">
          <cell r="B695" t="str">
            <v>LEMIEUGRE MAXIMILIEN</v>
          </cell>
          <cell r="C695">
            <v>43843</v>
          </cell>
          <cell r="D695" t="str">
            <v>3</v>
          </cell>
          <cell r="E695" t="str">
            <v>LEMIEUGRE MAXIMILIEN</v>
          </cell>
          <cell r="F695" t="str">
            <v>M</v>
          </cell>
          <cell r="G695" t="str">
            <v>CYCLO CLUB WAVRIN</v>
          </cell>
          <cell r="H695">
            <v>31962</v>
          </cell>
          <cell r="I695" t="str">
            <v>Adulte Masculin 30/39 ans</v>
          </cell>
          <cell r="J695" t="str">
            <v>2020</v>
          </cell>
          <cell r="K695" t="str">
            <v>05999111724</v>
          </cell>
        </row>
        <row r="696">
          <cell r="B696" t="str">
            <v>LENGLET MIGUEL</v>
          </cell>
          <cell r="C696">
            <v>43846</v>
          </cell>
          <cell r="D696" t="str">
            <v>2</v>
          </cell>
          <cell r="E696" t="str">
            <v>LENGLET MIGUEL</v>
          </cell>
          <cell r="F696" t="str">
            <v>M</v>
          </cell>
          <cell r="G696" t="str">
            <v>VELO SPRINT DE L'OSTREVENT - AUBERCHICOURT</v>
          </cell>
          <cell r="H696">
            <v>28914</v>
          </cell>
          <cell r="I696" t="str">
            <v>Adulte Masculin 40/49 ans</v>
          </cell>
          <cell r="J696" t="str">
            <v>2020</v>
          </cell>
          <cell r="K696" t="str">
            <v>05999012660</v>
          </cell>
        </row>
        <row r="697">
          <cell r="B697" t="str">
            <v>LENNE THOMAS</v>
          </cell>
          <cell r="C697">
            <v>43834</v>
          </cell>
          <cell r="D697" t="str">
            <v>4-A</v>
          </cell>
          <cell r="E697" t="str">
            <v>LENNE THOMAS</v>
          </cell>
          <cell r="F697" t="str">
            <v>M</v>
          </cell>
          <cell r="G697" t="str">
            <v>AS HELLEMMES CYCLISME</v>
          </cell>
          <cell r="H697">
            <v>34590</v>
          </cell>
          <cell r="I697" t="str">
            <v>Adulte Masculin 20/29 ans</v>
          </cell>
          <cell r="J697" t="str">
            <v>2020</v>
          </cell>
          <cell r="K697" t="str">
            <v>05999029908</v>
          </cell>
        </row>
        <row r="698">
          <cell r="B698" t="str">
            <v>LENOEL ERIK</v>
          </cell>
          <cell r="C698">
            <v>43851</v>
          </cell>
          <cell r="D698" t="str">
            <v>3</v>
          </cell>
          <cell r="E698" t="str">
            <v>LENOEL ERIK</v>
          </cell>
          <cell r="F698" t="str">
            <v>M</v>
          </cell>
          <cell r="G698" t="str">
            <v>ETOILE CYCLISTE TOURCOING</v>
          </cell>
          <cell r="H698">
            <v>23881</v>
          </cell>
          <cell r="I698" t="str">
            <v>Adulte Masculin 50/59 ans</v>
          </cell>
          <cell r="J698" t="str">
            <v>2020</v>
          </cell>
          <cell r="K698" t="str">
            <v>05999029477</v>
          </cell>
        </row>
        <row r="699">
          <cell r="B699" t="str">
            <v>LEON GWLADYS</v>
          </cell>
          <cell r="C699">
            <v>43843</v>
          </cell>
          <cell r="D699" t="str">
            <v>4-A</v>
          </cell>
          <cell r="E699" t="str">
            <v>LEON GWLADYS</v>
          </cell>
          <cell r="F699" t="str">
            <v>F</v>
          </cell>
          <cell r="G699" t="str">
            <v>VELO CLUB DE L'ESCAUT ANZIN</v>
          </cell>
          <cell r="H699">
            <v>29676</v>
          </cell>
          <cell r="I699" t="str">
            <v>Adulte Féminin 30/39 ans</v>
          </cell>
          <cell r="J699" t="str">
            <v>2020</v>
          </cell>
          <cell r="K699" t="str">
            <v>05999098095</v>
          </cell>
        </row>
        <row r="700">
          <cell r="B700" t="str">
            <v>LEON SEBASTIEN</v>
          </cell>
          <cell r="C700">
            <v>43843</v>
          </cell>
          <cell r="D700" t="str">
            <v>2</v>
          </cell>
          <cell r="E700" t="str">
            <v>LEON SEBASTIEN</v>
          </cell>
          <cell r="F700" t="str">
            <v>M</v>
          </cell>
          <cell r="G700" t="str">
            <v>VELO CLUB DE L'ESCAUT ANZIN</v>
          </cell>
          <cell r="H700">
            <v>27885</v>
          </cell>
          <cell r="I700" t="str">
            <v>Adulte Masculin 40/49 ans</v>
          </cell>
          <cell r="J700" t="str">
            <v>2020</v>
          </cell>
          <cell r="K700" t="str">
            <v>05999090528</v>
          </cell>
        </row>
        <row r="701">
          <cell r="B701" t="str">
            <v>LEPORCQ LUDOVIC</v>
          </cell>
          <cell r="C701">
            <v>43843</v>
          </cell>
          <cell r="D701" t="str">
            <v>3</v>
          </cell>
          <cell r="E701" t="str">
            <v>LEPORCQ LUDOVIC</v>
          </cell>
          <cell r="F701" t="str">
            <v>M</v>
          </cell>
          <cell r="G701" t="str">
            <v>T.C.S.P. 59 - FERRIERE LA GRANDE</v>
          </cell>
          <cell r="H701">
            <v>31150</v>
          </cell>
          <cell r="I701" t="str">
            <v>Adulte Masculin 30/39 ans</v>
          </cell>
          <cell r="J701" t="str">
            <v>2020</v>
          </cell>
          <cell r="K701" t="str">
            <v>05999117361</v>
          </cell>
        </row>
        <row r="702">
          <cell r="B702" t="str">
            <v>LEPORCQ TAMEO</v>
          </cell>
          <cell r="C702">
            <v>43843</v>
          </cell>
          <cell r="D702" t="str">
            <v>JE</v>
          </cell>
          <cell r="E702" t="str">
            <v>LEPORCQ TAMEO</v>
          </cell>
          <cell r="F702" t="str">
            <v>M</v>
          </cell>
          <cell r="G702" t="str">
            <v>T.C.S.P. 59 - FERRIERE LA GRANDE</v>
          </cell>
          <cell r="H702">
            <v>41992</v>
          </cell>
          <cell r="I702"/>
          <cell r="J702" t="str">
            <v>2020</v>
          </cell>
          <cell r="K702" t="str">
            <v>05999117362</v>
          </cell>
        </row>
        <row r="703">
          <cell r="B703" t="str">
            <v>LERNON ARNAUD</v>
          </cell>
          <cell r="C703">
            <v>43857</v>
          </cell>
          <cell r="D703" t="str">
            <v>4-A</v>
          </cell>
          <cell r="E703" t="str">
            <v>LERNON ARNAUD</v>
          </cell>
          <cell r="F703" t="str">
            <v>M</v>
          </cell>
          <cell r="G703" t="str">
            <v>UNION SPORTIVE VALENCIENNES MARLY</v>
          </cell>
          <cell r="H703">
            <v>27618</v>
          </cell>
          <cell r="I703" t="str">
            <v>Adulte Masculin 40/49 ans</v>
          </cell>
          <cell r="J703" t="str">
            <v>2020</v>
          </cell>
          <cell r="K703" t="str">
            <v>05999079999</v>
          </cell>
        </row>
        <row r="704">
          <cell r="B704" t="str">
            <v>LEROUGE SERGE</v>
          </cell>
          <cell r="C704">
            <v>43865</v>
          </cell>
          <cell r="D704" t="str">
            <v>3</v>
          </cell>
          <cell r="E704" t="str">
            <v>LEROUGE SERGE</v>
          </cell>
          <cell r="F704" t="str">
            <v>M</v>
          </cell>
          <cell r="G704" t="str">
            <v>VELO SPRINT BOUCHAIN</v>
          </cell>
          <cell r="H704">
            <v>27168</v>
          </cell>
          <cell r="I704" t="str">
            <v>Adulte Masculin 40/49 ans</v>
          </cell>
          <cell r="J704" t="str">
            <v>2020</v>
          </cell>
          <cell r="K704" t="str">
            <v>05996222823</v>
          </cell>
        </row>
        <row r="705">
          <cell r="B705" t="str">
            <v>LEROUX DAVID</v>
          </cell>
          <cell r="C705">
            <v>43844</v>
          </cell>
          <cell r="D705" t="str">
            <v>2</v>
          </cell>
          <cell r="E705" t="str">
            <v>LEROUX DAVID</v>
          </cell>
          <cell r="F705" t="str">
            <v>M</v>
          </cell>
          <cell r="G705" t="str">
            <v>ESPOIR CYCLISTE  WAMBRECHIES MARQUETTE</v>
          </cell>
          <cell r="H705">
            <v>27487</v>
          </cell>
          <cell r="I705" t="str">
            <v>Adulte Masculin 40/49 ans</v>
          </cell>
          <cell r="J705" t="str">
            <v>2020</v>
          </cell>
          <cell r="K705" t="str">
            <v>05999109592</v>
          </cell>
        </row>
        <row r="706">
          <cell r="B706" t="str">
            <v>LEROY CLEMENT</v>
          </cell>
          <cell r="C706">
            <v>43858</v>
          </cell>
          <cell r="D706" t="str">
            <v>JE</v>
          </cell>
          <cell r="E706" t="str">
            <v>LEROY CLEMENT</v>
          </cell>
          <cell r="F706" t="str">
            <v>M</v>
          </cell>
          <cell r="G706" t="str">
            <v>UNION CYCLISTE SOLRE LE CHATEAU</v>
          </cell>
          <cell r="H706">
            <v>37993</v>
          </cell>
          <cell r="I706" t="str">
            <v>Jeune Masculin 15/16 ans</v>
          </cell>
          <cell r="J706" t="str">
            <v>2020</v>
          </cell>
          <cell r="K706" t="str">
            <v>05999073450</v>
          </cell>
        </row>
        <row r="707">
          <cell r="B707" t="str">
            <v>LEROY EVANN</v>
          </cell>
          <cell r="C707">
            <v>43873</v>
          </cell>
          <cell r="D707" t="str">
            <v>JE</v>
          </cell>
          <cell r="E707" t="str">
            <v>LEROY EVANN</v>
          </cell>
          <cell r="F707" t="str">
            <v>M</v>
          </cell>
          <cell r="G707" t="str">
            <v>VELO CLUB DE LEWARDE (VCL)</v>
          </cell>
          <cell r="H707">
            <v>39918</v>
          </cell>
          <cell r="I707" t="str">
            <v>Jeune Masculin 11/12 ans</v>
          </cell>
          <cell r="J707" t="str">
            <v>2020</v>
          </cell>
          <cell r="K707" t="str">
            <v>05999111722</v>
          </cell>
        </row>
        <row r="708">
          <cell r="B708" t="str">
            <v>LEROY LUDOVIC</v>
          </cell>
          <cell r="C708">
            <v>43851</v>
          </cell>
          <cell r="D708" t="str">
            <v>3</v>
          </cell>
          <cell r="E708" t="str">
            <v>LEROY LUDOVIC</v>
          </cell>
          <cell r="F708" t="str">
            <v>M</v>
          </cell>
          <cell r="G708" t="str">
            <v>ETOILE CYCLISTE TOURCOING</v>
          </cell>
          <cell r="H708">
            <v>26559</v>
          </cell>
          <cell r="I708" t="str">
            <v>Adulte Masculin 40/49 ans</v>
          </cell>
          <cell r="J708" t="str">
            <v>2020</v>
          </cell>
          <cell r="K708" t="str">
            <v>05999079017</v>
          </cell>
        </row>
        <row r="709">
          <cell r="B709" t="str">
            <v>LESNE OLIVIER</v>
          </cell>
          <cell r="C709">
            <v>43898</v>
          </cell>
          <cell r="D709" t="str">
            <v>2</v>
          </cell>
          <cell r="E709" t="str">
            <v>LESNE OLIVIER</v>
          </cell>
          <cell r="F709" t="str">
            <v>M</v>
          </cell>
          <cell r="G709" t="str">
            <v>VTT SAINT AMAND LES EAUX</v>
          </cell>
          <cell r="H709">
            <v>26432</v>
          </cell>
          <cell r="I709" t="str">
            <v>Adulte Masculin 40/49 ans</v>
          </cell>
          <cell r="J709" t="str">
            <v>2020</v>
          </cell>
          <cell r="K709" t="str">
            <v>05999068767</v>
          </cell>
        </row>
        <row r="710">
          <cell r="B710" t="str">
            <v>LESTOQUOY DORIAN</v>
          </cell>
          <cell r="C710">
            <v>43843</v>
          </cell>
          <cell r="D710" t="str">
            <v>JE</v>
          </cell>
          <cell r="E710" t="str">
            <v>LESTOQUOY DORIAN</v>
          </cell>
          <cell r="F710" t="str">
            <v>M</v>
          </cell>
          <cell r="G710" t="str">
            <v>ETOILE CYCLISTE FEIGNIES</v>
          </cell>
          <cell r="H710">
            <v>38250</v>
          </cell>
          <cell r="I710" t="str">
            <v>Jeune Masculin 15/16 ans</v>
          </cell>
          <cell r="J710" t="str">
            <v>2020</v>
          </cell>
          <cell r="K710" t="str">
            <v>05999119884</v>
          </cell>
        </row>
        <row r="711">
          <cell r="B711" t="str">
            <v>LETARD ALAIN</v>
          </cell>
          <cell r="C711">
            <v>43843</v>
          </cell>
          <cell r="D711" t="str">
            <v>3</v>
          </cell>
          <cell r="E711" t="str">
            <v>LETARD ALAIN</v>
          </cell>
          <cell r="F711" t="str">
            <v>M</v>
          </cell>
          <cell r="G711" t="str">
            <v>TEAM STYLE FLINES LES MORTAGNE</v>
          </cell>
          <cell r="H711">
            <v>23218</v>
          </cell>
          <cell r="I711" t="str">
            <v>Adulte Masculin 50/59 ans</v>
          </cell>
          <cell r="J711" t="str">
            <v>2020</v>
          </cell>
          <cell r="K711" t="str">
            <v>05999112335</v>
          </cell>
        </row>
        <row r="712">
          <cell r="B712" t="str">
            <v>LETUFFE SAMUEL</v>
          </cell>
          <cell r="C712">
            <v>43843</v>
          </cell>
          <cell r="D712" t="str">
            <v>1</v>
          </cell>
          <cell r="E712" t="str">
            <v>LETUFFE SAMUEL</v>
          </cell>
          <cell r="F712" t="str">
            <v>M</v>
          </cell>
          <cell r="G712" t="str">
            <v>CYCLO CLUB WAVRIN</v>
          </cell>
          <cell r="H712">
            <v>27055</v>
          </cell>
          <cell r="I712" t="str">
            <v>Adulte Masculin 40/49 ans</v>
          </cell>
          <cell r="J712" t="str">
            <v>2020</v>
          </cell>
          <cell r="K712" t="str">
            <v>05994062447</v>
          </cell>
        </row>
        <row r="713">
          <cell r="B713" t="str">
            <v>LEVAS LAURENT</v>
          </cell>
          <cell r="C713">
            <v>43857</v>
          </cell>
          <cell r="D713" t="str">
            <v>2</v>
          </cell>
          <cell r="E713" t="str">
            <v>LEVAS LAURENT</v>
          </cell>
          <cell r="F713" t="str">
            <v>M</v>
          </cell>
          <cell r="G713" t="str">
            <v>UNION SPORTIVE VALENCIENNES MARLY</v>
          </cell>
          <cell r="H713">
            <v>24189</v>
          </cell>
          <cell r="I713" t="str">
            <v>Adulte Masculin 50/59 ans</v>
          </cell>
          <cell r="J713" t="str">
            <v>2020</v>
          </cell>
          <cell r="K713" t="str">
            <v>05999097890</v>
          </cell>
        </row>
        <row r="714">
          <cell r="B714" t="str">
            <v>LEVAS MARCEL</v>
          </cell>
          <cell r="C714">
            <v>43857</v>
          </cell>
          <cell r="D714" t="str">
            <v>4-B</v>
          </cell>
          <cell r="E714" t="str">
            <v>LEVAS MARCEL</v>
          </cell>
          <cell r="F714" t="str">
            <v>M</v>
          </cell>
          <cell r="G714" t="str">
            <v>UNION SPORTIVE VALENCIENNES MARLY</v>
          </cell>
          <cell r="H714">
            <v>15180</v>
          </cell>
          <cell r="I714" t="str">
            <v>Adulte Masculin 60 ans et plus</v>
          </cell>
          <cell r="J714" t="str">
            <v>2020</v>
          </cell>
          <cell r="K714" t="str">
            <v>05999097891</v>
          </cell>
        </row>
        <row r="715">
          <cell r="B715" t="str">
            <v>LEVEQUE LUCAS</v>
          </cell>
          <cell r="C715">
            <v>43881</v>
          </cell>
          <cell r="D715" t="str">
            <v>2</v>
          </cell>
          <cell r="E715" t="str">
            <v>LEVEQUE LUCAS</v>
          </cell>
          <cell r="F715" t="str">
            <v>M</v>
          </cell>
          <cell r="G715" t="str">
            <v>ETOILE CYCLISTE LIEU ST AMAND</v>
          </cell>
          <cell r="H715">
            <v>37286</v>
          </cell>
          <cell r="I715" t="str">
            <v>Adulte Masculin 17/19 ans</v>
          </cell>
          <cell r="J715" t="str">
            <v>2020</v>
          </cell>
          <cell r="K715" t="str">
            <v>05999022071</v>
          </cell>
        </row>
        <row r="716">
          <cell r="B716" t="str">
            <v>LEVERS MAXIME</v>
          </cell>
          <cell r="C716">
            <v>43834</v>
          </cell>
          <cell r="D716" t="str">
            <v>3</v>
          </cell>
          <cell r="E716" t="str">
            <v>LEVERS MAXIME</v>
          </cell>
          <cell r="F716" t="str">
            <v>M</v>
          </cell>
          <cell r="G716" t="str">
            <v>ASSOCIATION CYCLISTE D'ETROEUNGT</v>
          </cell>
          <cell r="H716">
            <v>37097</v>
          </cell>
          <cell r="I716" t="str">
            <v>Adulte Masculin 17/19 ans</v>
          </cell>
          <cell r="J716" t="str">
            <v>2020</v>
          </cell>
          <cell r="K716" t="str">
            <v>05999017487</v>
          </cell>
        </row>
        <row r="717">
          <cell r="B717" t="str">
            <v>LHOIR DOMINIQUE</v>
          </cell>
          <cell r="C717">
            <v>43857</v>
          </cell>
          <cell r="D717" t="str">
            <v>1</v>
          </cell>
          <cell r="E717" t="str">
            <v>LHOIR DOMINIQUE</v>
          </cell>
          <cell r="F717" t="str">
            <v>M</v>
          </cell>
          <cell r="G717" t="str">
            <v>CYCLING TEAM INFOBIKE BAVAY</v>
          </cell>
          <cell r="H717">
            <v>26429</v>
          </cell>
          <cell r="I717" t="str">
            <v>Adulte Masculin 40/49 ans</v>
          </cell>
          <cell r="J717" t="str">
            <v>2020</v>
          </cell>
          <cell r="K717" t="str">
            <v>05999107486</v>
          </cell>
        </row>
        <row r="718">
          <cell r="B718" t="str">
            <v>LHOIR MATHIEU</v>
          </cell>
          <cell r="C718">
            <v>43881</v>
          </cell>
          <cell r="D718" t="str">
            <v>3</v>
          </cell>
          <cell r="E718" t="str">
            <v>LHOIR MATHIEU</v>
          </cell>
          <cell r="F718" t="str">
            <v>M</v>
          </cell>
          <cell r="G718" t="str">
            <v>ETOILE CYCLISTE LIEU ST AMAND</v>
          </cell>
          <cell r="H718">
            <v>28903</v>
          </cell>
          <cell r="I718" t="str">
            <v>Adulte Masculin 40/49 ans</v>
          </cell>
          <cell r="J718" t="str">
            <v>2020</v>
          </cell>
          <cell r="K718" t="str">
            <v>05996216267</v>
          </cell>
        </row>
        <row r="719">
          <cell r="B719" t="str">
            <v>LHOIR MATHIS</v>
          </cell>
          <cell r="C719">
            <v>43881</v>
          </cell>
          <cell r="D719" t="str">
            <v>JE</v>
          </cell>
          <cell r="E719" t="str">
            <v>LHOIR MATHIS</v>
          </cell>
          <cell r="F719" t="str">
            <v>M</v>
          </cell>
          <cell r="G719" t="str">
            <v>ETOILE CYCLISTE LIEU ST AMAND</v>
          </cell>
          <cell r="H719">
            <v>39199</v>
          </cell>
          <cell r="I719" t="str">
            <v>Jeune Masculin 13/14 ans</v>
          </cell>
          <cell r="J719" t="str">
            <v>2020</v>
          </cell>
          <cell r="K719" t="str">
            <v>05999097633</v>
          </cell>
        </row>
        <row r="720">
          <cell r="B720" t="str">
            <v>LHUILLIER LEO</v>
          </cell>
          <cell r="C720">
            <v>43885</v>
          </cell>
          <cell r="D720" t="str">
            <v>3</v>
          </cell>
          <cell r="E720" t="str">
            <v>LHUILLIER LEO</v>
          </cell>
          <cell r="F720" t="str">
            <v>M</v>
          </cell>
          <cell r="G720" t="str">
            <v>CAMPHIN EN CAREMBAULT CYCLING TEAM</v>
          </cell>
          <cell r="H720">
            <v>37684</v>
          </cell>
          <cell r="I720" t="str">
            <v>Adulte Masculin 17/19 ans</v>
          </cell>
          <cell r="J720" t="str">
            <v>2020</v>
          </cell>
          <cell r="K720" t="str">
            <v>05999105631</v>
          </cell>
        </row>
        <row r="721">
          <cell r="B721" t="str">
            <v>LIBOUR JEAN CHRISTOPHE</v>
          </cell>
          <cell r="C721">
            <v>43867</v>
          </cell>
          <cell r="D721" t="str">
            <v>2</v>
          </cell>
          <cell r="E721" t="str">
            <v>LIBOUR JEAN CHRISTOPHE</v>
          </cell>
          <cell r="F721" t="str">
            <v>M</v>
          </cell>
          <cell r="G721" t="str">
            <v>VELO CLUB AMANDINOIS</v>
          </cell>
          <cell r="H721">
            <v>25796</v>
          </cell>
          <cell r="I721" t="str">
            <v>Adulte Masculin 50/59 ans</v>
          </cell>
          <cell r="J721" t="str">
            <v>2020</v>
          </cell>
          <cell r="K721" t="str">
            <v>05999114030</v>
          </cell>
        </row>
        <row r="722">
          <cell r="B722" t="str">
            <v>LIENAUX YVES</v>
          </cell>
          <cell r="C722">
            <v>43879</v>
          </cell>
          <cell r="D722" t="str">
            <v>3</v>
          </cell>
          <cell r="E722" t="str">
            <v>LIENAUX YVES</v>
          </cell>
          <cell r="F722" t="str">
            <v>M</v>
          </cell>
          <cell r="G722" t="str">
            <v>ASSOCIATION SPORTIVE VELOCIPEDIQUE LA LONGUEVILLE</v>
          </cell>
          <cell r="H722">
            <v>22895</v>
          </cell>
          <cell r="I722" t="str">
            <v>Adulte Masculin 50/59 ans</v>
          </cell>
          <cell r="J722" t="str">
            <v>2020</v>
          </cell>
          <cell r="K722" t="str">
            <v>05999107337</v>
          </cell>
        </row>
        <row r="723">
          <cell r="B723" t="str">
            <v>LIEVIN BRUNO</v>
          </cell>
          <cell r="C723">
            <v>44028</v>
          </cell>
          <cell r="D723" t="str">
            <v>3</v>
          </cell>
          <cell r="E723" t="str">
            <v>LIEVIN BRUNO</v>
          </cell>
          <cell r="F723" t="str">
            <v>M</v>
          </cell>
          <cell r="G723" t="str">
            <v>VELO CLUB SOLESMES</v>
          </cell>
          <cell r="H723">
            <v>27584</v>
          </cell>
          <cell r="I723" t="str">
            <v>Adulte Masculin 40/49 ans</v>
          </cell>
          <cell r="J723" t="str">
            <v>2020</v>
          </cell>
          <cell r="K723" t="str">
            <v>05999098650</v>
          </cell>
        </row>
        <row r="724">
          <cell r="B724" t="str">
            <v>LIEVIN FRANCK</v>
          </cell>
          <cell r="C724">
            <v>43885</v>
          </cell>
          <cell r="D724" t="str">
            <v>1</v>
          </cell>
          <cell r="E724" t="str">
            <v>LIEVIN FRANCK</v>
          </cell>
          <cell r="F724" t="str">
            <v>M</v>
          </cell>
          <cell r="G724" t="str">
            <v>VTT SAINT AMAND LES EAUX</v>
          </cell>
          <cell r="H724">
            <v>25750</v>
          </cell>
          <cell r="I724" t="str">
            <v>Adulte Masculin 50/59 ans</v>
          </cell>
          <cell r="J724" t="str">
            <v>2020</v>
          </cell>
          <cell r="K724" t="str">
            <v>05999023584</v>
          </cell>
        </row>
        <row r="725">
          <cell r="B725" t="str">
            <v>LINDAUER FLORIAN</v>
          </cell>
          <cell r="C725">
            <v>43871</v>
          </cell>
          <cell r="D725" t="str">
            <v>1</v>
          </cell>
          <cell r="E725" t="str">
            <v>LINDAUER FLORIAN</v>
          </cell>
          <cell r="F725" t="str">
            <v>M</v>
          </cell>
          <cell r="G725" t="str">
            <v>ETOILE CYCLISTE LIEU ST AMAND</v>
          </cell>
          <cell r="H725">
            <v>34526</v>
          </cell>
          <cell r="I725" t="str">
            <v>Adulte Masculin 20/29 ans</v>
          </cell>
          <cell r="J725" t="str">
            <v>2020</v>
          </cell>
          <cell r="K725" t="str">
            <v>05999108843</v>
          </cell>
        </row>
        <row r="726">
          <cell r="B726" t="str">
            <v>LIONET SEBASTIEN</v>
          </cell>
          <cell r="C726">
            <v>43857</v>
          </cell>
          <cell r="D726" t="str">
            <v>3</v>
          </cell>
          <cell r="E726" t="str">
            <v>LIONET SEBASTIEN</v>
          </cell>
          <cell r="F726" t="str">
            <v>M</v>
          </cell>
          <cell r="G726" t="str">
            <v>TEAM SPECIALIZED LILLE</v>
          </cell>
          <cell r="H726">
            <v>26113</v>
          </cell>
          <cell r="I726" t="str">
            <v>Adulte Masculin 40/49 ans</v>
          </cell>
          <cell r="J726" t="str">
            <v>2020</v>
          </cell>
          <cell r="K726" t="str">
            <v>05999120518</v>
          </cell>
        </row>
        <row r="727">
          <cell r="B727" t="str">
            <v>LIONNE BERNARD</v>
          </cell>
          <cell r="C727">
            <v>43857</v>
          </cell>
          <cell r="D727" t="str">
            <v>3</v>
          </cell>
          <cell r="E727" t="str">
            <v>LIONNE BERNARD</v>
          </cell>
          <cell r="F727" t="str">
            <v>M</v>
          </cell>
          <cell r="G727" t="str">
            <v>HAVELUY CYCLO CLUB</v>
          </cell>
          <cell r="H727">
            <v>25708</v>
          </cell>
          <cell r="I727" t="str">
            <v>Adulte Masculin 50/59 ans</v>
          </cell>
          <cell r="J727" t="str">
            <v>2020</v>
          </cell>
          <cell r="K727" t="str">
            <v>05999061117</v>
          </cell>
        </row>
        <row r="728">
          <cell r="B728" t="str">
            <v>LIONNE DORIAN</v>
          </cell>
          <cell r="C728">
            <v>43857</v>
          </cell>
          <cell r="D728" t="str">
            <v>2</v>
          </cell>
          <cell r="E728" t="str">
            <v>LIONNE DORIAN</v>
          </cell>
          <cell r="F728" t="str">
            <v>M</v>
          </cell>
          <cell r="G728" t="str">
            <v>UNION SPORTIVE VALENCIENNES MARLY</v>
          </cell>
          <cell r="H728">
            <v>36260</v>
          </cell>
          <cell r="I728" t="str">
            <v>Adulte Masculin 20/29 ans</v>
          </cell>
          <cell r="J728" t="str">
            <v>2020</v>
          </cell>
          <cell r="K728" t="str">
            <v>05999069471</v>
          </cell>
        </row>
        <row r="729">
          <cell r="B729" t="str">
            <v>LIONNE LIONEL</v>
          </cell>
          <cell r="C729">
            <v>43843</v>
          </cell>
          <cell r="D729" t="str">
            <v>2</v>
          </cell>
          <cell r="E729" t="str">
            <v>LIONNE LIONEL</v>
          </cell>
          <cell r="F729" t="str">
            <v>M</v>
          </cell>
          <cell r="G729" t="str">
            <v>CLUB CYCLISTE LOUVROIL (C.C.L.)</v>
          </cell>
          <cell r="H729">
            <v>28140</v>
          </cell>
          <cell r="I729" t="str">
            <v>Adulte Masculin 40/49 ans</v>
          </cell>
          <cell r="J729" t="str">
            <v>2020</v>
          </cell>
          <cell r="K729" t="str">
            <v>05999024239</v>
          </cell>
        </row>
        <row r="730">
          <cell r="B730" t="str">
            <v>LOGEZ GUILLAUME</v>
          </cell>
          <cell r="C730">
            <v>44034</v>
          </cell>
          <cell r="D730" t="str">
            <v>3</v>
          </cell>
          <cell r="E730" t="str">
            <v>LOGEZ GUILLAUME</v>
          </cell>
          <cell r="F730" t="str">
            <v>M</v>
          </cell>
          <cell r="G730" t="str">
            <v>TEAM VTT PAYS DE PEVELE S.N.P. MONS EN PEVELE</v>
          </cell>
          <cell r="H730">
            <v>31168</v>
          </cell>
          <cell r="I730" t="str">
            <v>Adulte Masculin 30/39 ans</v>
          </cell>
          <cell r="J730" t="str">
            <v>2020</v>
          </cell>
          <cell r="K730" t="str">
            <v>05999113182</v>
          </cell>
        </row>
        <row r="731">
          <cell r="B731" t="str">
            <v>LOISEL MATHIEU</v>
          </cell>
          <cell r="C731">
            <v>43843</v>
          </cell>
          <cell r="D731" t="str">
            <v>3</v>
          </cell>
          <cell r="E731" t="str">
            <v>LOISEL MATHIEU</v>
          </cell>
          <cell r="F731" t="str">
            <v>M</v>
          </cell>
          <cell r="G731" t="str">
            <v>ETOILE CYCLISTE FEIGNIES</v>
          </cell>
          <cell r="H731">
            <v>30970</v>
          </cell>
          <cell r="I731" t="str">
            <v>Adulte Masculin 30/39 ans</v>
          </cell>
          <cell r="J731" t="str">
            <v>2020</v>
          </cell>
          <cell r="K731" t="str">
            <v>05999109572</v>
          </cell>
        </row>
        <row r="732">
          <cell r="B732" t="str">
            <v>LOISELEUX JACKY</v>
          </cell>
          <cell r="C732">
            <v>43852</v>
          </cell>
          <cell r="D732" t="str">
            <v>3</v>
          </cell>
          <cell r="E732" t="str">
            <v>LOISELEUX JACKY</v>
          </cell>
          <cell r="F732" t="str">
            <v>M</v>
          </cell>
          <cell r="G732" t="str">
            <v>UNION SPORTIVE SAINT ANDRE</v>
          </cell>
          <cell r="H732">
            <v>27879</v>
          </cell>
          <cell r="I732" t="str">
            <v>Adulte Masculin 40/49 ans</v>
          </cell>
          <cell r="J732" t="str">
            <v>2020</v>
          </cell>
          <cell r="K732" t="str">
            <v>05999057638</v>
          </cell>
        </row>
        <row r="733">
          <cell r="B733" t="str">
            <v>LOISY PIERRE</v>
          </cell>
          <cell r="C733">
            <v>43865</v>
          </cell>
          <cell r="D733" t="str">
            <v>4-A</v>
          </cell>
          <cell r="E733" t="str">
            <v>LOISY PIERRE</v>
          </cell>
          <cell r="F733" t="str">
            <v>M</v>
          </cell>
          <cell r="G733" t="str">
            <v>VELO SPRINT BOUCHAIN</v>
          </cell>
          <cell r="H733">
            <v>32357</v>
          </cell>
          <cell r="I733" t="str">
            <v>Adulte Masculin 30/39 ans</v>
          </cell>
          <cell r="J733" t="str">
            <v>2020</v>
          </cell>
          <cell r="K733" t="str">
            <v>05999095375</v>
          </cell>
        </row>
        <row r="734">
          <cell r="B734" t="str">
            <v>LOMBARD SULLIVAN</v>
          </cell>
          <cell r="C734">
            <v>43879</v>
          </cell>
          <cell r="D734" t="str">
            <v>3</v>
          </cell>
          <cell r="E734" t="str">
            <v>LOMBARD SULLIVAN</v>
          </cell>
          <cell r="F734" t="str">
            <v>M</v>
          </cell>
          <cell r="G734" t="str">
            <v>TEAM BIKE PRESEAU</v>
          </cell>
          <cell r="H734">
            <v>28610</v>
          </cell>
          <cell r="I734" t="str">
            <v>Adulte Masculin 40/49 ans</v>
          </cell>
          <cell r="J734" t="str">
            <v>2020</v>
          </cell>
          <cell r="K734" t="str">
            <v>05996221879</v>
          </cell>
        </row>
        <row r="735">
          <cell r="B735" t="str">
            <v>LORRIAUX JULIEN</v>
          </cell>
          <cell r="C735">
            <v>43866</v>
          </cell>
          <cell r="D735" t="str">
            <v>1</v>
          </cell>
          <cell r="E735" t="str">
            <v>LORRIAUX JULIEN</v>
          </cell>
          <cell r="F735" t="str">
            <v>M</v>
          </cell>
          <cell r="G735" t="str">
            <v>VELO CLUB SOLESMES</v>
          </cell>
          <cell r="H735">
            <v>33114</v>
          </cell>
          <cell r="I735" t="str">
            <v>Adulte Masculin 30/39 ans</v>
          </cell>
          <cell r="J735" t="str">
            <v>2020</v>
          </cell>
          <cell r="K735" t="str">
            <v>05999107482</v>
          </cell>
        </row>
        <row r="736">
          <cell r="B736" t="str">
            <v>LUCZAK SIMON</v>
          </cell>
          <cell r="C736">
            <v>43857</v>
          </cell>
          <cell r="D736" t="str">
            <v>JE</v>
          </cell>
          <cell r="E736" t="str">
            <v>LUCZAK SIMON</v>
          </cell>
          <cell r="F736" t="str">
            <v>M</v>
          </cell>
          <cell r="G736" t="str">
            <v>ENTENTE SPORTIVE ENFANTS DE GAYANT (ESEG) DOUAI</v>
          </cell>
          <cell r="H736">
            <v>39868</v>
          </cell>
          <cell r="I736" t="str">
            <v>Jeune Masculin 11/12 ans</v>
          </cell>
          <cell r="J736" t="str">
            <v>2020</v>
          </cell>
          <cell r="K736" t="str">
            <v>05999096511</v>
          </cell>
        </row>
        <row r="737">
          <cell r="B737" t="str">
            <v>LUSTRE AXEL</v>
          </cell>
          <cell r="C737">
            <v>43846</v>
          </cell>
          <cell r="D737" t="str">
            <v>JE</v>
          </cell>
          <cell r="E737" t="str">
            <v>LUSTRE AXEL</v>
          </cell>
          <cell r="F737" t="str">
            <v>M</v>
          </cell>
          <cell r="G737" t="str">
            <v>CAMPHIN EN CAREMBAULT CYCLING TEAM</v>
          </cell>
          <cell r="H737">
            <v>39206</v>
          </cell>
          <cell r="I737" t="str">
            <v>Jeune Masculin 13/14 ans</v>
          </cell>
          <cell r="J737" t="str">
            <v>2020</v>
          </cell>
          <cell r="K737" t="str">
            <v>05999110797</v>
          </cell>
        </row>
        <row r="738">
          <cell r="B738" t="str">
            <v>MACHEPY SAMUEL</v>
          </cell>
          <cell r="C738">
            <v>43866</v>
          </cell>
          <cell r="D738" t="str">
            <v>2</v>
          </cell>
          <cell r="E738" t="str">
            <v>MACHEPY SAMUEL</v>
          </cell>
          <cell r="F738" t="str">
            <v>M</v>
          </cell>
          <cell r="G738" t="str">
            <v>VELO CLUB SOLESMES</v>
          </cell>
          <cell r="H738">
            <v>27775</v>
          </cell>
          <cell r="I738" t="str">
            <v>Adulte Masculin 40/49 ans</v>
          </cell>
          <cell r="J738" t="str">
            <v>2020</v>
          </cell>
          <cell r="K738" t="str">
            <v>05999017141</v>
          </cell>
        </row>
        <row r="739">
          <cell r="B739" t="str">
            <v>MAERTEN LOÏC</v>
          </cell>
          <cell r="C739">
            <v>43843</v>
          </cell>
          <cell r="D739" t="str">
            <v>1</v>
          </cell>
          <cell r="E739" t="str">
            <v>MAERTEN LOÏC</v>
          </cell>
          <cell r="F739" t="str">
            <v>M</v>
          </cell>
          <cell r="G739" t="str">
            <v>UNION SPORTIVE SAINT ANDRE</v>
          </cell>
          <cell r="H739">
            <v>32173</v>
          </cell>
          <cell r="I739" t="str">
            <v>Adulte Masculin 30/39 ans</v>
          </cell>
          <cell r="J739" t="str">
            <v>2020</v>
          </cell>
          <cell r="K739" t="str">
            <v>05994058674</v>
          </cell>
        </row>
        <row r="740">
          <cell r="B740" t="str">
            <v>MAGNIES CLÉMENT</v>
          </cell>
          <cell r="C740">
            <v>43835</v>
          </cell>
          <cell r="D740" t="str">
            <v>2</v>
          </cell>
          <cell r="E740" t="str">
            <v>MAGNIES CLÉMENT</v>
          </cell>
          <cell r="F740" t="str">
            <v>M</v>
          </cell>
          <cell r="G740" t="str">
            <v>CYCLO CLUB ORCHIES</v>
          </cell>
          <cell r="H740">
            <v>36605</v>
          </cell>
          <cell r="I740" t="str">
            <v>Adulte Masculin 20/29 ans</v>
          </cell>
          <cell r="J740" t="str">
            <v>2020</v>
          </cell>
          <cell r="K740" t="str">
            <v>05999080507</v>
          </cell>
        </row>
        <row r="741">
          <cell r="B741" t="str">
            <v>MAJEROWICZ DANIEL</v>
          </cell>
          <cell r="C741">
            <v>43873</v>
          </cell>
          <cell r="D741" t="str">
            <v>4-A</v>
          </cell>
          <cell r="E741" t="str">
            <v>MAJEROWICZ DANIEL</v>
          </cell>
          <cell r="F741" t="str">
            <v>M</v>
          </cell>
          <cell r="G741" t="str">
            <v>VELO CLUB DE LEWARDE (VCL)</v>
          </cell>
          <cell r="H741">
            <v>22336</v>
          </cell>
          <cell r="I741" t="str">
            <v>Adulte Masculin 50/59 ans</v>
          </cell>
          <cell r="J741" t="str">
            <v>2020</v>
          </cell>
          <cell r="K741" t="str">
            <v>05996222559</v>
          </cell>
        </row>
        <row r="742">
          <cell r="B742" t="str">
            <v>MAJEROWICZ JEAN-LUC</v>
          </cell>
          <cell r="C742">
            <v>43873</v>
          </cell>
          <cell r="D742" t="str">
            <v>3</v>
          </cell>
          <cell r="E742" t="str">
            <v>MAJEROWICZ JEAN-LUC</v>
          </cell>
          <cell r="F742" t="str">
            <v>M</v>
          </cell>
          <cell r="G742" t="str">
            <v>VELO CLUB DE LEWARDE (VCL)</v>
          </cell>
          <cell r="H742">
            <v>23115</v>
          </cell>
          <cell r="I742" t="str">
            <v>Adulte Masculin 50/59 ans</v>
          </cell>
          <cell r="J742" t="str">
            <v>2020</v>
          </cell>
          <cell r="K742" t="str">
            <v>05996224459</v>
          </cell>
        </row>
        <row r="743">
          <cell r="B743" t="str">
            <v>MALAK GASPARD</v>
          </cell>
          <cell r="C743">
            <v>43843</v>
          </cell>
          <cell r="D743" t="str">
            <v>JE</v>
          </cell>
          <cell r="E743" t="str">
            <v>MALAK GASPARD</v>
          </cell>
          <cell r="F743" t="str">
            <v>M</v>
          </cell>
          <cell r="G743" t="str">
            <v>VELO CLUB DE L'ESCAUT ANZIN</v>
          </cell>
          <cell r="H743">
            <v>40248</v>
          </cell>
          <cell r="I743" t="str">
            <v>Jeune Masculin 9/10 ans</v>
          </cell>
          <cell r="J743" t="str">
            <v>2020</v>
          </cell>
          <cell r="K743" t="str">
            <v>05999113557</v>
          </cell>
        </row>
        <row r="744">
          <cell r="B744" t="str">
            <v>MAMBOURG MANON</v>
          </cell>
          <cell r="C744">
            <v>43871</v>
          </cell>
          <cell r="D744" t="str">
            <v>FE</v>
          </cell>
          <cell r="E744" t="str">
            <v>MAMBOURG MANON</v>
          </cell>
          <cell r="F744" t="str">
            <v>F</v>
          </cell>
          <cell r="G744" t="str">
            <v>VTT  CLUB PONT SUR SAMBRE</v>
          </cell>
          <cell r="H744">
            <v>35191</v>
          </cell>
          <cell r="I744" t="str">
            <v>Adulte Féminin 17/29 ans</v>
          </cell>
          <cell r="J744" t="str">
            <v>2020</v>
          </cell>
          <cell r="K744" t="str">
            <v>05999109067</v>
          </cell>
        </row>
        <row r="745">
          <cell r="B745" t="str">
            <v>MANTEAU SAMUEL</v>
          </cell>
          <cell r="C745">
            <v>43843</v>
          </cell>
          <cell r="D745" t="str">
            <v>3</v>
          </cell>
          <cell r="E745" t="str">
            <v>MANTEAU SAMUEL</v>
          </cell>
          <cell r="F745" t="str">
            <v>M</v>
          </cell>
          <cell r="G745" t="str">
            <v>LINSELLES CYCLISME</v>
          </cell>
          <cell r="H745">
            <v>29785</v>
          </cell>
          <cell r="I745" t="str">
            <v>Adulte Masculin 30/39 ans</v>
          </cell>
          <cell r="J745" t="str">
            <v>2020</v>
          </cell>
          <cell r="K745" t="str">
            <v>05999117341</v>
          </cell>
        </row>
        <row r="746">
          <cell r="B746" t="str">
            <v>MARCAILLE CYRILLE</v>
          </cell>
          <cell r="C746">
            <v>43846</v>
          </cell>
          <cell r="D746" t="str">
            <v>1</v>
          </cell>
          <cell r="E746" t="str">
            <v>MARCAILLE CYRILLE</v>
          </cell>
          <cell r="F746" t="str">
            <v>M</v>
          </cell>
          <cell r="G746" t="str">
            <v>CLUB CYCLISTE THUN ST MARTIN</v>
          </cell>
          <cell r="H746">
            <v>28373</v>
          </cell>
          <cell r="I746" t="str">
            <v>Adulte Masculin 40/49 ans</v>
          </cell>
          <cell r="J746" t="str">
            <v>2020</v>
          </cell>
          <cell r="K746" t="str">
            <v>05999085189</v>
          </cell>
        </row>
        <row r="747">
          <cell r="B747" t="str">
            <v>MARCHANDISE MARIUS</v>
          </cell>
          <cell r="C747">
            <v>43845</v>
          </cell>
          <cell r="D747" t="str">
            <v>JE</v>
          </cell>
          <cell r="E747" t="str">
            <v>MARCHANDISE MARIUS</v>
          </cell>
          <cell r="F747" t="str">
            <v>M</v>
          </cell>
          <cell r="G747" t="str">
            <v>VELO CLUB UNION HALLUIN</v>
          </cell>
          <cell r="H747">
            <v>38336</v>
          </cell>
          <cell r="I747" t="str">
            <v>Jeune Masculin 15/16 ans</v>
          </cell>
          <cell r="J747" t="str">
            <v>2020</v>
          </cell>
          <cell r="K747" t="str">
            <v>05999098705</v>
          </cell>
        </row>
        <row r="748">
          <cell r="B748" t="str">
            <v>MARCHANDISE PATRICE</v>
          </cell>
          <cell r="C748">
            <v>43851</v>
          </cell>
          <cell r="D748" t="str">
            <v>3</v>
          </cell>
          <cell r="E748" t="str">
            <v>MARCHANDISE PATRICE</v>
          </cell>
          <cell r="F748" t="str">
            <v>M</v>
          </cell>
          <cell r="G748" t="str">
            <v>VELO CLUB UNION HALLUIN</v>
          </cell>
          <cell r="H748">
            <v>25344</v>
          </cell>
          <cell r="I748" t="str">
            <v>Adulte Masculin 50/59 ans</v>
          </cell>
          <cell r="J748" t="str">
            <v>2020</v>
          </cell>
          <cell r="K748" t="str">
            <v>05999111919</v>
          </cell>
        </row>
        <row r="749">
          <cell r="B749" t="str">
            <v>MARGOLLE JULIETTE</v>
          </cell>
          <cell r="C749">
            <v>43887</v>
          </cell>
          <cell r="D749" t="str">
            <v>JE</v>
          </cell>
          <cell r="E749" t="str">
            <v>MARGOLLE JULIETTE</v>
          </cell>
          <cell r="F749" t="str">
            <v>F</v>
          </cell>
          <cell r="G749" t="str">
            <v>ENTENTE CYCLISTE FACHES-THUMESNIL RONCHIN</v>
          </cell>
          <cell r="H749">
            <v>40444</v>
          </cell>
          <cell r="I749" t="str">
            <v>Jeune Féminin 9/10 ans</v>
          </cell>
          <cell r="J749" t="str">
            <v>2020</v>
          </cell>
          <cell r="K749" t="str">
            <v>05999089616</v>
          </cell>
        </row>
        <row r="750">
          <cell r="B750" t="str">
            <v>MARIN NICOLAS</v>
          </cell>
          <cell r="C750">
            <v>43843</v>
          </cell>
          <cell r="D750" t="str">
            <v>1</v>
          </cell>
          <cell r="E750" t="str">
            <v>MARIN NICOLAS</v>
          </cell>
          <cell r="F750" t="str">
            <v>M</v>
          </cell>
          <cell r="G750" t="str">
            <v>VELO CLUB DE L'ESCAUT ANZIN</v>
          </cell>
          <cell r="H750">
            <v>32115</v>
          </cell>
          <cell r="I750" t="str">
            <v>Adulte Masculin 30/39 ans</v>
          </cell>
          <cell r="J750" t="str">
            <v>2020</v>
          </cell>
          <cell r="K750" t="str">
            <v>05999025738</v>
          </cell>
        </row>
        <row r="751">
          <cell r="B751" t="str">
            <v>MARMUSE FRANCOIS</v>
          </cell>
          <cell r="C751">
            <v>43867</v>
          </cell>
          <cell r="D751" t="str">
            <v>2</v>
          </cell>
          <cell r="E751" t="str">
            <v>MARMUSE FRANCOIS</v>
          </cell>
          <cell r="F751" t="str">
            <v>M</v>
          </cell>
          <cell r="G751" t="str">
            <v>CYCLING THUN L'EVEQUE</v>
          </cell>
          <cell r="H751">
            <v>27577</v>
          </cell>
          <cell r="I751" t="str">
            <v>Adulte Masculin 40/49 ans</v>
          </cell>
          <cell r="J751" t="str">
            <v>2020</v>
          </cell>
          <cell r="K751" t="str">
            <v>05999029643</v>
          </cell>
        </row>
        <row r="752">
          <cell r="B752" t="str">
            <v>MARQUANT LÉO</v>
          </cell>
          <cell r="C752">
            <v>43884</v>
          </cell>
          <cell r="D752" t="str">
            <v>2</v>
          </cell>
          <cell r="E752" t="str">
            <v>MARQUANT LÉO</v>
          </cell>
          <cell r="F752" t="str">
            <v>M</v>
          </cell>
          <cell r="G752" t="str">
            <v>CAMPHIN EN CAREMBAULT CYCLING TEAM</v>
          </cell>
          <cell r="H752">
            <v>37720</v>
          </cell>
          <cell r="I752" t="str">
            <v>Adulte Masculin 17/19 ans</v>
          </cell>
          <cell r="J752" t="str">
            <v>2020</v>
          </cell>
          <cell r="K752" t="str">
            <v>05996221895</v>
          </cell>
        </row>
        <row r="753">
          <cell r="B753" t="str">
            <v>MARQUEGNIES ARNAUD</v>
          </cell>
          <cell r="C753">
            <v>43857</v>
          </cell>
          <cell r="D753" t="str">
            <v>3</v>
          </cell>
          <cell r="E753" t="str">
            <v>MARQUEGNIES ARNAUD</v>
          </cell>
          <cell r="F753" t="str">
            <v>M</v>
          </cell>
          <cell r="G753" t="str">
            <v>UNION SPORTIVE VALENCIENNES MARLY</v>
          </cell>
          <cell r="H753">
            <v>26643</v>
          </cell>
          <cell r="I753" t="str">
            <v>Adulte Masculin 40/49 ans</v>
          </cell>
          <cell r="J753" t="str">
            <v>2020</v>
          </cell>
          <cell r="K753" t="str">
            <v>05999111657</v>
          </cell>
        </row>
        <row r="754">
          <cell r="B754" t="str">
            <v>MARQUET VICTOR</v>
          </cell>
          <cell r="C754">
            <v>43844</v>
          </cell>
          <cell r="D754" t="str">
            <v>3</v>
          </cell>
          <cell r="E754" t="str">
            <v>MARQUET VICTOR</v>
          </cell>
          <cell r="F754" t="str">
            <v>M</v>
          </cell>
          <cell r="G754" t="str">
            <v>ESPOIR CYCLISTE  WAMBRECHIES MARQUETTE</v>
          </cell>
          <cell r="H754">
            <v>37941</v>
          </cell>
          <cell r="I754" t="str">
            <v>Adulte Masculin 17/19 ans</v>
          </cell>
          <cell r="J754" t="str">
            <v>2020</v>
          </cell>
          <cell r="K754" t="str">
            <v>05999111916</v>
          </cell>
        </row>
        <row r="755">
          <cell r="B755" t="str">
            <v>MARTE ANTHONY</v>
          </cell>
          <cell r="C755">
            <v>43851</v>
          </cell>
          <cell r="D755" t="str">
            <v>2</v>
          </cell>
          <cell r="E755" t="str">
            <v>MARTE ANTHONY</v>
          </cell>
          <cell r="F755" t="str">
            <v>M</v>
          </cell>
          <cell r="G755" t="str">
            <v>ETOILE CYCLISTE TOURCOING</v>
          </cell>
          <cell r="H755">
            <v>32392</v>
          </cell>
          <cell r="I755" t="str">
            <v>Adulte Masculin 30/39 ans</v>
          </cell>
          <cell r="J755" t="str">
            <v>2020</v>
          </cell>
          <cell r="K755" t="str">
            <v>05999019500</v>
          </cell>
        </row>
        <row r="756">
          <cell r="B756" t="str">
            <v>MARTEL THOMAS</v>
          </cell>
          <cell r="C756">
            <v>43887</v>
          </cell>
          <cell r="D756" t="str">
            <v>3</v>
          </cell>
          <cell r="E756" t="str">
            <v>MARTEL THOMAS</v>
          </cell>
          <cell r="F756" t="str">
            <v>M</v>
          </cell>
          <cell r="G756" t="str">
            <v>ENTENTE CYCLISTE FACHES-THUMESNIL RONCHIN</v>
          </cell>
          <cell r="H756">
            <v>35799</v>
          </cell>
          <cell r="I756" t="str">
            <v>Adulte Masculin 20/29 ans</v>
          </cell>
          <cell r="J756" t="str">
            <v>2020</v>
          </cell>
          <cell r="K756" t="str">
            <v>05999109026</v>
          </cell>
        </row>
        <row r="757">
          <cell r="B757" t="str">
            <v>MARTEL VINCENT</v>
          </cell>
          <cell r="C757">
            <v>43868</v>
          </cell>
          <cell r="D757" t="str">
            <v>2</v>
          </cell>
          <cell r="E757" t="str">
            <v>MARTEL VINCENT</v>
          </cell>
          <cell r="F757" t="str">
            <v>M</v>
          </cell>
          <cell r="G757" t="str">
            <v>T.C.S.P. 59 - FERRIERE LA GRANDE</v>
          </cell>
          <cell r="H757">
            <v>30084</v>
          </cell>
          <cell r="I757" t="str">
            <v>Adulte Masculin 30/39 ans</v>
          </cell>
          <cell r="J757" t="str">
            <v>2020</v>
          </cell>
          <cell r="K757" t="str">
            <v>05999068707</v>
          </cell>
        </row>
        <row r="758">
          <cell r="B758" t="str">
            <v>MARTIN DAVID</v>
          </cell>
          <cell r="C758">
            <v>43866</v>
          </cell>
          <cell r="D758" t="str">
            <v>4-A</v>
          </cell>
          <cell r="E758" t="str">
            <v>MARTIN DAVID</v>
          </cell>
          <cell r="F758" t="str">
            <v>M</v>
          </cell>
          <cell r="G758" t="str">
            <v>VELO CLUB SOLESMES</v>
          </cell>
          <cell r="H758">
            <v>26564</v>
          </cell>
          <cell r="I758" t="str">
            <v>Adulte Masculin 40/49 ans</v>
          </cell>
          <cell r="J758" t="str">
            <v>2020</v>
          </cell>
          <cell r="K758" t="str">
            <v>05999107481</v>
          </cell>
        </row>
        <row r="759">
          <cell r="B759" t="str">
            <v>MARTIN ERIC</v>
          </cell>
          <cell r="C759">
            <v>43843</v>
          </cell>
          <cell r="D759" t="str">
            <v>4-A</v>
          </cell>
          <cell r="E759" t="str">
            <v>MARTIN ERIC</v>
          </cell>
          <cell r="F759" t="str">
            <v>M</v>
          </cell>
          <cell r="G759" t="str">
            <v>VELO CLUB DE L'ESCAUT ANZIN</v>
          </cell>
          <cell r="H759">
            <v>21277</v>
          </cell>
          <cell r="I759" t="str">
            <v>Adulte Masculin 60 ans et plus</v>
          </cell>
          <cell r="J759" t="str">
            <v>2020</v>
          </cell>
          <cell r="K759" t="str">
            <v>05994045436</v>
          </cell>
        </row>
        <row r="760">
          <cell r="B760" t="str">
            <v>MARTIN GREGORY</v>
          </cell>
          <cell r="C760">
            <v>43845</v>
          </cell>
          <cell r="D760" t="str">
            <v>3</v>
          </cell>
          <cell r="E760" t="str">
            <v>MARTIN GREGORY</v>
          </cell>
          <cell r="F760" t="str">
            <v>M</v>
          </cell>
          <cell r="G760" t="str">
            <v>CYCLO CLUB CAMBRESIEN</v>
          </cell>
          <cell r="H760">
            <v>25315</v>
          </cell>
          <cell r="I760" t="str">
            <v>Adulte Masculin 50/59 ans</v>
          </cell>
          <cell r="J760" t="str">
            <v>2020</v>
          </cell>
          <cell r="K760" t="str">
            <v>05999111650</v>
          </cell>
        </row>
        <row r="761">
          <cell r="B761" t="str">
            <v>MARTINACHE ARNAUD</v>
          </cell>
          <cell r="C761">
            <v>43834</v>
          </cell>
          <cell r="D761" t="str">
            <v>3</v>
          </cell>
          <cell r="E761" t="str">
            <v>MARTINACHE ARNAUD</v>
          </cell>
          <cell r="F761" t="str">
            <v>M</v>
          </cell>
          <cell r="G761" t="str">
            <v>AS HELLEMMES CYCLISME</v>
          </cell>
          <cell r="H761">
            <v>26016</v>
          </cell>
          <cell r="I761" t="str">
            <v>Adulte Masculin 40/49 ans</v>
          </cell>
          <cell r="J761" t="str">
            <v>2020</v>
          </cell>
          <cell r="K761" t="str">
            <v>05999094079</v>
          </cell>
        </row>
        <row r="762">
          <cell r="B762" t="str">
            <v>MARTINACHE OLIVIER</v>
          </cell>
          <cell r="C762">
            <v>43835</v>
          </cell>
          <cell r="D762" t="str">
            <v>4-A</v>
          </cell>
          <cell r="E762" t="str">
            <v>MARTINACHE OLIVIER</v>
          </cell>
          <cell r="F762" t="str">
            <v>M</v>
          </cell>
          <cell r="G762" t="str">
            <v>CYCLO CLUB ORCHIES</v>
          </cell>
          <cell r="H762">
            <v>24954</v>
          </cell>
          <cell r="I762" t="str">
            <v>Adulte Masculin 50/59 ans</v>
          </cell>
          <cell r="J762" t="str">
            <v>2020</v>
          </cell>
          <cell r="K762" t="str">
            <v>05959050516</v>
          </cell>
        </row>
        <row r="763">
          <cell r="B763" t="str">
            <v>MARTINEZ JÉRÔME</v>
          </cell>
          <cell r="C763">
            <v>43851</v>
          </cell>
          <cell r="D763" t="str">
            <v>2</v>
          </cell>
          <cell r="E763" t="str">
            <v>MARTINEZ JÉRÔME</v>
          </cell>
          <cell r="F763" t="str">
            <v>M</v>
          </cell>
          <cell r="G763" t="str">
            <v>NEW TEAM MAULDE</v>
          </cell>
          <cell r="H763">
            <v>26796</v>
          </cell>
          <cell r="I763" t="str">
            <v>Adulte Masculin 40/49 ans</v>
          </cell>
          <cell r="J763" t="str">
            <v>2020</v>
          </cell>
          <cell r="K763" t="str">
            <v>05996219215</v>
          </cell>
        </row>
        <row r="764">
          <cell r="B764" t="str">
            <v>MASCLET JACKY</v>
          </cell>
          <cell r="C764">
            <v>43834</v>
          </cell>
          <cell r="D764" t="str">
            <v>3</v>
          </cell>
          <cell r="E764" t="str">
            <v>MASCLET JACKY</v>
          </cell>
          <cell r="F764" t="str">
            <v>M</v>
          </cell>
          <cell r="G764" t="str">
            <v>ASSOCIATION CYCLISTE D'ETROEUNGT</v>
          </cell>
          <cell r="H764">
            <v>27388</v>
          </cell>
          <cell r="I764" t="str">
            <v>Adulte Masculin 40/49 ans</v>
          </cell>
          <cell r="J764" t="str">
            <v>2020</v>
          </cell>
          <cell r="K764" t="str">
            <v>05999097967</v>
          </cell>
        </row>
        <row r="765">
          <cell r="B765" t="str">
            <v>MASCLET JULIEN</v>
          </cell>
          <cell r="C765">
            <v>43834</v>
          </cell>
          <cell r="D765" t="str">
            <v>JE</v>
          </cell>
          <cell r="E765" t="str">
            <v>MASCLET JULIEN</v>
          </cell>
          <cell r="F765" t="str">
            <v>M</v>
          </cell>
          <cell r="G765" t="str">
            <v>ASSOCIATION CYCLISTE D'ETROEUNGT</v>
          </cell>
          <cell r="H765">
            <v>38740</v>
          </cell>
          <cell r="I765" t="str">
            <v>Jeune Masculin 13/14 ans</v>
          </cell>
          <cell r="J765" t="str">
            <v>2020</v>
          </cell>
          <cell r="K765" t="str">
            <v>05999111390</v>
          </cell>
        </row>
        <row r="766">
          <cell r="B766" t="str">
            <v>MASCRET FREDERIC</v>
          </cell>
          <cell r="C766">
            <v>43857</v>
          </cell>
          <cell r="D766" t="str">
            <v>1</v>
          </cell>
          <cell r="E766" t="str">
            <v>MASCRET FREDERIC</v>
          </cell>
          <cell r="F766" t="str">
            <v>M</v>
          </cell>
          <cell r="G766" t="str">
            <v>UNION SPORTIVE VALENCIENNES MARLY</v>
          </cell>
          <cell r="H766">
            <v>24696</v>
          </cell>
          <cell r="I766" t="str">
            <v>Adulte Masculin 50/59 ans</v>
          </cell>
          <cell r="J766" t="str">
            <v>2020</v>
          </cell>
          <cell r="K766" t="str">
            <v>05999018276</v>
          </cell>
        </row>
        <row r="767">
          <cell r="B767" t="str">
            <v>MASSON BAPTISTE</v>
          </cell>
          <cell r="C767">
            <v>43866</v>
          </cell>
          <cell r="D767" t="str">
            <v>2</v>
          </cell>
          <cell r="E767" t="str">
            <v>MASSON BAPTISTE</v>
          </cell>
          <cell r="F767" t="str">
            <v>M</v>
          </cell>
          <cell r="G767" t="str">
            <v>VELO CLUB SOLESMES</v>
          </cell>
          <cell r="H767">
            <v>32400</v>
          </cell>
          <cell r="I767" t="str">
            <v>Adulte Masculin 30/39 ans</v>
          </cell>
          <cell r="J767" t="str">
            <v>2020</v>
          </cell>
          <cell r="K767" t="str">
            <v>05999089326</v>
          </cell>
        </row>
        <row r="768">
          <cell r="B768" t="str">
            <v>MATTINA CARMELO</v>
          </cell>
          <cell r="C768">
            <v>43857</v>
          </cell>
          <cell r="D768" t="str">
            <v>2</v>
          </cell>
          <cell r="E768" t="str">
            <v>MATTINA CARMELO</v>
          </cell>
          <cell r="F768" t="str">
            <v>M</v>
          </cell>
          <cell r="G768" t="str">
            <v>CYCLING TEAM INFOBIKE BAVAY</v>
          </cell>
          <cell r="H768">
            <v>25227</v>
          </cell>
          <cell r="I768" t="str">
            <v>Adulte Masculin 50/59 ans</v>
          </cell>
          <cell r="J768" t="str">
            <v>2020</v>
          </cell>
          <cell r="K768" t="str">
            <v>05999059187</v>
          </cell>
        </row>
        <row r="769">
          <cell r="B769" t="str">
            <v>MAZURE DAVID</v>
          </cell>
          <cell r="C769">
            <v>43885</v>
          </cell>
          <cell r="D769" t="str">
            <v>2</v>
          </cell>
          <cell r="E769" t="str">
            <v>MAZURE DAVID</v>
          </cell>
          <cell r="F769" t="str">
            <v>M</v>
          </cell>
          <cell r="G769" t="str">
            <v>VELO CLUB HORNAING</v>
          </cell>
          <cell r="H769">
            <v>36439</v>
          </cell>
          <cell r="I769" t="str">
            <v>Adulte Masculin 20/29 ans</v>
          </cell>
          <cell r="J769" t="str">
            <v>2020</v>
          </cell>
          <cell r="K769" t="str">
            <v>05999095348</v>
          </cell>
        </row>
        <row r="770">
          <cell r="B770" t="str">
            <v>MEAUSOONE HENRI</v>
          </cell>
          <cell r="C770">
            <v>43857</v>
          </cell>
          <cell r="D770" t="str">
            <v>3</v>
          </cell>
          <cell r="E770" t="str">
            <v>MEAUSOONE HENRI</v>
          </cell>
          <cell r="F770" t="str">
            <v>M</v>
          </cell>
          <cell r="G770" t="str">
            <v>TEAM SPECIALIZED LILLE</v>
          </cell>
          <cell r="H770">
            <v>37917</v>
          </cell>
          <cell r="I770" t="str">
            <v>Adulte Masculin 17/19 ans</v>
          </cell>
          <cell r="J770" t="str">
            <v>2020</v>
          </cell>
          <cell r="K770" t="str">
            <v>05999112334</v>
          </cell>
        </row>
        <row r="771">
          <cell r="B771" t="str">
            <v>MEDO NICOLAS</v>
          </cell>
          <cell r="C771">
            <v>43851</v>
          </cell>
          <cell r="D771" t="str">
            <v>3</v>
          </cell>
          <cell r="E771" t="str">
            <v>MEDO NICOLAS</v>
          </cell>
          <cell r="F771" t="str">
            <v>M</v>
          </cell>
          <cell r="G771" t="str">
            <v>ETOILE CYCLISTE TOURCOING</v>
          </cell>
          <cell r="H771">
            <v>32440</v>
          </cell>
          <cell r="I771" t="str">
            <v>Adulte Masculin 30/39 ans</v>
          </cell>
          <cell r="J771" t="str">
            <v>2020</v>
          </cell>
          <cell r="K771" t="str">
            <v>05999109792</v>
          </cell>
        </row>
        <row r="772">
          <cell r="B772" t="str">
            <v>MEDO RYAN</v>
          </cell>
          <cell r="C772">
            <v>43846</v>
          </cell>
          <cell r="D772" t="str">
            <v>JE</v>
          </cell>
          <cell r="E772" t="str">
            <v>MEDO RYAN</v>
          </cell>
          <cell r="F772" t="str">
            <v>M</v>
          </cell>
          <cell r="G772" t="str">
            <v>ETOILE CYCLISTE TOURCOING</v>
          </cell>
          <cell r="H772">
            <v>39325</v>
          </cell>
          <cell r="I772" t="str">
            <v>Jeune Masculin 13/14 ans</v>
          </cell>
          <cell r="J772" t="str">
            <v>2020</v>
          </cell>
          <cell r="K772" t="str">
            <v>05999109794</v>
          </cell>
        </row>
        <row r="773">
          <cell r="B773" t="str">
            <v>MENARD GUILLAUME</v>
          </cell>
          <cell r="C773">
            <v>44008</v>
          </cell>
          <cell r="D773" t="str">
            <v>3</v>
          </cell>
          <cell r="E773" t="str">
            <v>MENARD GUILLAUME</v>
          </cell>
          <cell r="F773" t="str">
            <v>M</v>
          </cell>
          <cell r="G773" t="str">
            <v>VELO CLUB AMANDINOIS</v>
          </cell>
          <cell r="H773">
            <v>29615</v>
          </cell>
          <cell r="I773" t="str">
            <v>Adulte Masculin 30/39 ans</v>
          </cell>
          <cell r="J773" t="str">
            <v>2020</v>
          </cell>
          <cell r="K773" t="str">
            <v>05999123829</v>
          </cell>
        </row>
        <row r="774">
          <cell r="B774" t="str">
            <v>MENESSART CHRISTOPHE</v>
          </cell>
          <cell r="C774">
            <v>43851</v>
          </cell>
          <cell r="D774" t="str">
            <v>2</v>
          </cell>
          <cell r="E774" t="str">
            <v>MENESSART CHRISTOPHE</v>
          </cell>
          <cell r="F774" t="str">
            <v>M</v>
          </cell>
          <cell r="G774" t="str">
            <v>ETOILE CYCLISTE TOURCOING</v>
          </cell>
          <cell r="H774">
            <v>30891</v>
          </cell>
          <cell r="I774" t="str">
            <v>Adulte Masculin 30/39 ans</v>
          </cell>
          <cell r="J774" t="str">
            <v>2020</v>
          </cell>
          <cell r="K774" t="str">
            <v>05999105708</v>
          </cell>
        </row>
        <row r="775">
          <cell r="B775" t="str">
            <v>MENUT ROMAIN</v>
          </cell>
          <cell r="C775">
            <v>43843</v>
          </cell>
          <cell r="D775" t="str">
            <v>JE</v>
          </cell>
          <cell r="E775" t="str">
            <v>MENUT ROMAIN</v>
          </cell>
          <cell r="F775" t="str">
            <v>M</v>
          </cell>
          <cell r="G775" t="str">
            <v>VELO CLUB DE L'ESCAUT ANZIN</v>
          </cell>
          <cell r="H775">
            <v>38518</v>
          </cell>
          <cell r="I775" t="str">
            <v>Jeune Masculin 15/16 ans</v>
          </cell>
          <cell r="J775" t="str">
            <v>2020</v>
          </cell>
          <cell r="K775" t="str">
            <v>05999092695</v>
          </cell>
        </row>
        <row r="776">
          <cell r="B776" t="str">
            <v>MESANS DIDIER</v>
          </cell>
          <cell r="C776">
            <v>43851</v>
          </cell>
          <cell r="D776" t="str">
            <v>2</v>
          </cell>
          <cell r="E776" t="str">
            <v>MESANS DIDIER</v>
          </cell>
          <cell r="F776" t="str">
            <v>M</v>
          </cell>
          <cell r="G776" t="str">
            <v>TEAM TOMASINA WAMBRECHIES</v>
          </cell>
          <cell r="H776">
            <v>25378</v>
          </cell>
          <cell r="I776" t="str">
            <v>Adulte Masculin 50/59 ans</v>
          </cell>
          <cell r="J776" t="str">
            <v>2020</v>
          </cell>
          <cell r="K776" t="str">
            <v>05999082334</v>
          </cell>
        </row>
        <row r="777">
          <cell r="B777" t="str">
            <v>MEULEMANS LAURENT</v>
          </cell>
          <cell r="C777">
            <v>43857</v>
          </cell>
          <cell r="D777" t="str">
            <v>2</v>
          </cell>
          <cell r="E777" t="str">
            <v>MEULEMANS LAURENT</v>
          </cell>
          <cell r="F777" t="str">
            <v>M</v>
          </cell>
          <cell r="G777" t="str">
            <v>VELO CLUB UNION HALLUIN</v>
          </cell>
          <cell r="H777">
            <v>26559</v>
          </cell>
          <cell r="I777" t="str">
            <v>Adulte Masculin 40/49 ans</v>
          </cell>
          <cell r="J777" t="str">
            <v>2020</v>
          </cell>
          <cell r="K777" t="str">
            <v>05999028459</v>
          </cell>
        </row>
        <row r="778">
          <cell r="B778" t="str">
            <v>MEYS DAVID</v>
          </cell>
          <cell r="C778">
            <v>43866</v>
          </cell>
          <cell r="D778" t="str">
            <v>1</v>
          </cell>
          <cell r="E778" t="str">
            <v>MEYS DAVID</v>
          </cell>
          <cell r="F778" t="str">
            <v>M</v>
          </cell>
          <cell r="G778" t="str">
            <v>VELO CLUB ROUBAIX</v>
          </cell>
          <cell r="H778">
            <v>33458</v>
          </cell>
          <cell r="I778" t="str">
            <v>Adulte Masculin 20/29 ans</v>
          </cell>
          <cell r="J778" t="str">
            <v>2020</v>
          </cell>
          <cell r="K778" t="str">
            <v>05999093657</v>
          </cell>
        </row>
        <row r="779">
          <cell r="B779" t="str">
            <v>MICHAU PASCAL DANIEL</v>
          </cell>
          <cell r="C779">
            <v>43873</v>
          </cell>
          <cell r="D779" t="str">
            <v>4-A</v>
          </cell>
          <cell r="E779" t="str">
            <v>MICHAU PASCAL DANIEL</v>
          </cell>
          <cell r="F779" t="str">
            <v>M</v>
          </cell>
          <cell r="G779" t="str">
            <v>VELO CLUB DE LEWARDE (VCL)</v>
          </cell>
          <cell r="H779">
            <v>22739</v>
          </cell>
          <cell r="I779" t="str">
            <v>Adulte Masculin 50/59 ans</v>
          </cell>
          <cell r="J779" t="str">
            <v>2020</v>
          </cell>
          <cell r="K779" t="str">
            <v>05999019488</v>
          </cell>
        </row>
        <row r="780">
          <cell r="B780" t="str">
            <v>MICHEL ANTHONY</v>
          </cell>
          <cell r="C780">
            <v>43843</v>
          </cell>
          <cell r="D780" t="str">
            <v>2</v>
          </cell>
          <cell r="E780" t="str">
            <v>MICHEL ANTHONY</v>
          </cell>
          <cell r="F780" t="str">
            <v>M</v>
          </cell>
          <cell r="G780" t="str">
            <v>CLUB CYCLISTE LOUVROIL (C.C.L.)</v>
          </cell>
          <cell r="H780">
            <v>35833</v>
          </cell>
          <cell r="I780" t="str">
            <v>Adulte Masculin 20/29 ans</v>
          </cell>
          <cell r="J780" t="str">
            <v>2020</v>
          </cell>
          <cell r="K780" t="str">
            <v>05999090519</v>
          </cell>
        </row>
        <row r="781">
          <cell r="B781" t="str">
            <v>MICHEL ERIC</v>
          </cell>
          <cell r="C781">
            <v>43843</v>
          </cell>
          <cell r="D781" t="str">
            <v>3</v>
          </cell>
          <cell r="E781" t="str">
            <v>MICHEL ERIC</v>
          </cell>
          <cell r="F781" t="str">
            <v>M</v>
          </cell>
          <cell r="G781" t="str">
            <v>ASSOCIATION SPORTIVE VELOCIPEDIQUE LA LONGUEVILLE</v>
          </cell>
          <cell r="H781">
            <v>27294</v>
          </cell>
          <cell r="I781" t="str">
            <v>Adulte Masculin 40/49 ans</v>
          </cell>
          <cell r="J781" t="str">
            <v>2020</v>
          </cell>
          <cell r="K781" t="str">
            <v>05996218423</v>
          </cell>
        </row>
        <row r="782">
          <cell r="B782" t="str">
            <v>MICHEL JEROME</v>
          </cell>
          <cell r="C782">
            <v>43884</v>
          </cell>
          <cell r="D782" t="str">
            <v>3</v>
          </cell>
          <cell r="E782" t="str">
            <v>MICHEL JEROME</v>
          </cell>
          <cell r="F782" t="str">
            <v>M</v>
          </cell>
          <cell r="G782" t="str">
            <v>U.C. CAPELLOISE FOURMIES</v>
          </cell>
          <cell r="H782">
            <v>28623</v>
          </cell>
          <cell r="I782" t="str">
            <v>Adulte Masculin 40/49 ans</v>
          </cell>
          <cell r="J782" t="str">
            <v>2020</v>
          </cell>
          <cell r="K782" t="str">
            <v>05999024223</v>
          </cell>
        </row>
        <row r="783">
          <cell r="B783" t="str">
            <v>MICHEL MATHIS</v>
          </cell>
          <cell r="C783">
            <v>43879</v>
          </cell>
          <cell r="D783" t="str">
            <v>JE</v>
          </cell>
          <cell r="E783" t="str">
            <v>MICHEL MATHIS</v>
          </cell>
          <cell r="F783" t="str">
            <v>M</v>
          </cell>
          <cell r="G783" t="str">
            <v>U.C. CAPELLOISE FOURMIES</v>
          </cell>
          <cell r="H783">
            <v>39828</v>
          </cell>
          <cell r="I783" t="str">
            <v>Jeune Masculin 11/12 ans</v>
          </cell>
          <cell r="J783" t="str">
            <v>2020</v>
          </cell>
          <cell r="K783" t="str">
            <v>05999093310</v>
          </cell>
        </row>
        <row r="784">
          <cell r="B784" t="str">
            <v>MICHEL STEPHANE</v>
          </cell>
          <cell r="C784">
            <v>43843</v>
          </cell>
          <cell r="D784" t="str">
            <v>3</v>
          </cell>
          <cell r="E784" t="str">
            <v>MICHEL STEPHANE</v>
          </cell>
          <cell r="F784" t="str">
            <v>M</v>
          </cell>
          <cell r="G784" t="str">
            <v>CLUB CYCLISTE LOUVROIL (C.C.L.)</v>
          </cell>
          <cell r="H784">
            <v>26426</v>
          </cell>
          <cell r="I784" t="str">
            <v>Adulte Masculin 40/49 ans</v>
          </cell>
          <cell r="J784" t="str">
            <v>2020</v>
          </cell>
          <cell r="K784" t="str">
            <v>05999067328</v>
          </cell>
        </row>
        <row r="785">
          <cell r="B785" t="str">
            <v>MILLET FABRICE</v>
          </cell>
          <cell r="C785">
            <v>43866</v>
          </cell>
          <cell r="D785" t="str">
            <v>2</v>
          </cell>
          <cell r="E785" t="str">
            <v>MILLET FABRICE</v>
          </cell>
          <cell r="F785" t="str">
            <v>M</v>
          </cell>
          <cell r="G785" t="str">
            <v>VTT  CLUB PONT SUR SAMBRE</v>
          </cell>
          <cell r="H785">
            <v>25494</v>
          </cell>
          <cell r="I785" t="str">
            <v>Adulte Masculin 50/59 ans</v>
          </cell>
          <cell r="J785" t="str">
            <v>2020</v>
          </cell>
          <cell r="K785" t="str">
            <v>05994059597</v>
          </cell>
        </row>
        <row r="786">
          <cell r="B786" t="str">
            <v>MINGOIA LUCIANO</v>
          </cell>
          <cell r="C786">
            <v>43843</v>
          </cell>
          <cell r="D786" t="str">
            <v>2</v>
          </cell>
          <cell r="E786" t="str">
            <v>MINGOIA LUCIANO</v>
          </cell>
          <cell r="F786" t="str">
            <v>M</v>
          </cell>
          <cell r="G786" t="str">
            <v>TEAM TOMASINA WAMBRECHIES</v>
          </cell>
          <cell r="H786">
            <v>29805</v>
          </cell>
          <cell r="I786" t="str">
            <v>Adulte Masculin 30/39 ans</v>
          </cell>
          <cell r="J786" t="str">
            <v>2020</v>
          </cell>
          <cell r="K786" t="str">
            <v>05999105852</v>
          </cell>
        </row>
        <row r="787">
          <cell r="B787" t="str">
            <v>MIOT JEROME</v>
          </cell>
          <cell r="C787">
            <v>43885</v>
          </cell>
          <cell r="D787" t="str">
            <v>3</v>
          </cell>
          <cell r="E787" t="str">
            <v>MIOT JEROME</v>
          </cell>
          <cell r="F787" t="str">
            <v>M</v>
          </cell>
          <cell r="G787" t="str">
            <v>VTT SAINT AMAND LES EAUX</v>
          </cell>
          <cell r="H787">
            <v>28868</v>
          </cell>
          <cell r="I787" t="str">
            <v>Adulte Masculin 40/49 ans</v>
          </cell>
          <cell r="J787" t="str">
            <v>2020</v>
          </cell>
          <cell r="K787" t="str">
            <v>05999099812</v>
          </cell>
        </row>
        <row r="788">
          <cell r="B788" t="str">
            <v>MOERMAN RENE</v>
          </cell>
          <cell r="C788">
            <v>43851</v>
          </cell>
          <cell r="D788" t="str">
            <v>2</v>
          </cell>
          <cell r="E788" t="str">
            <v>MOERMAN RENE</v>
          </cell>
          <cell r="F788" t="str">
            <v>M</v>
          </cell>
          <cell r="G788" t="str">
            <v>VELO CLUB UNION HALLUIN</v>
          </cell>
          <cell r="H788">
            <v>21401</v>
          </cell>
          <cell r="I788" t="str">
            <v>Adulte Masculin 60 ans et plus</v>
          </cell>
          <cell r="J788" t="str">
            <v>2020</v>
          </cell>
          <cell r="K788" t="str">
            <v>05999097728</v>
          </cell>
        </row>
        <row r="789">
          <cell r="B789" t="str">
            <v>MOITY CEDRIC</v>
          </cell>
          <cell r="C789">
            <v>43886</v>
          </cell>
          <cell r="D789" t="str">
            <v>2</v>
          </cell>
          <cell r="E789" t="str">
            <v>MOITY CEDRIC</v>
          </cell>
          <cell r="F789" t="str">
            <v>M</v>
          </cell>
          <cell r="G789" t="str">
            <v>EQUIPE CYCLISTE HUMMING RACING VILLERS POL</v>
          </cell>
          <cell r="H789">
            <v>27883</v>
          </cell>
          <cell r="I789" t="str">
            <v>Adulte Masculin 40/49 ans</v>
          </cell>
          <cell r="J789" t="str">
            <v>2020</v>
          </cell>
          <cell r="K789" t="str">
            <v>05999025054</v>
          </cell>
        </row>
        <row r="790">
          <cell r="B790" t="str">
            <v>MOLKA MICHAEL</v>
          </cell>
          <cell r="C790">
            <v>43857</v>
          </cell>
          <cell r="D790" t="str">
            <v>3</v>
          </cell>
          <cell r="E790" t="str">
            <v>MOLKA MICHAEL</v>
          </cell>
          <cell r="F790" t="str">
            <v>M</v>
          </cell>
          <cell r="G790" t="str">
            <v>TEAM SPECIALIZED LILLE</v>
          </cell>
          <cell r="H790">
            <v>27076</v>
          </cell>
          <cell r="I790" t="str">
            <v>Adulte Masculin 40/49 ans</v>
          </cell>
          <cell r="J790" t="str">
            <v>2020</v>
          </cell>
          <cell r="K790" t="str">
            <v>05999103098</v>
          </cell>
        </row>
        <row r="791">
          <cell r="B791" t="str">
            <v>MOLLE AXEL</v>
          </cell>
          <cell r="C791">
            <v>43851</v>
          </cell>
          <cell r="D791" t="str">
            <v>3</v>
          </cell>
          <cell r="E791" t="str">
            <v>MOLLE AXEL</v>
          </cell>
          <cell r="F791" t="str">
            <v>M</v>
          </cell>
          <cell r="G791" t="str">
            <v>ETOILE CYCLISTE TOURCOING</v>
          </cell>
          <cell r="H791">
            <v>28371</v>
          </cell>
          <cell r="I791" t="str">
            <v>Adulte Masculin 40/49 ans</v>
          </cell>
          <cell r="J791" t="str">
            <v>2020</v>
          </cell>
          <cell r="K791" t="str">
            <v>05999093658</v>
          </cell>
        </row>
        <row r="792">
          <cell r="B792" t="str">
            <v>MONFORT ANNE SOPHIE</v>
          </cell>
          <cell r="C792">
            <v>43834</v>
          </cell>
          <cell r="D792" t="str">
            <v>FE</v>
          </cell>
          <cell r="E792" t="str">
            <v>MONFORT ANNE SOPHIE</v>
          </cell>
          <cell r="F792" t="str">
            <v>F</v>
          </cell>
          <cell r="G792" t="str">
            <v>RESILIENCE CLUB</v>
          </cell>
          <cell r="H792">
            <v>32934</v>
          </cell>
          <cell r="I792" t="str">
            <v>Adulte Féminin 30/39 ans</v>
          </cell>
          <cell r="J792" t="str">
            <v>2020</v>
          </cell>
          <cell r="K792" t="str">
            <v>05999086464</v>
          </cell>
        </row>
        <row r="793">
          <cell r="B793" t="str">
            <v>MONIER FABRICE</v>
          </cell>
          <cell r="C793">
            <v>43843</v>
          </cell>
          <cell r="D793" t="str">
            <v>2</v>
          </cell>
          <cell r="E793" t="str">
            <v>MONIER FABRICE</v>
          </cell>
          <cell r="F793" t="str">
            <v>M</v>
          </cell>
          <cell r="G793" t="str">
            <v>CLUB CYCLISTE LOUVROIL (C.C.L.)</v>
          </cell>
          <cell r="H793">
            <v>29073</v>
          </cell>
          <cell r="I793" t="str">
            <v>Adulte Masculin 40/49 ans</v>
          </cell>
          <cell r="J793" t="str">
            <v>2020</v>
          </cell>
          <cell r="K793" t="str">
            <v>05994064253</v>
          </cell>
        </row>
        <row r="794">
          <cell r="B794" t="str">
            <v>MONNIER FAGYAL MATEO</v>
          </cell>
          <cell r="C794">
            <v>43867</v>
          </cell>
          <cell r="D794" t="str">
            <v>JE</v>
          </cell>
          <cell r="E794" t="str">
            <v>MONNIER FAGYAL MATEO</v>
          </cell>
          <cell r="F794" t="str">
            <v>M</v>
          </cell>
          <cell r="G794" t="str">
            <v>GAZ ELEC CLUB DE DOUAI</v>
          </cell>
          <cell r="H794">
            <v>38889</v>
          </cell>
          <cell r="I794" t="str">
            <v>Jeune Masculin 13/14 ans</v>
          </cell>
          <cell r="J794" t="str">
            <v>2020</v>
          </cell>
          <cell r="K794" t="str">
            <v>05999092703</v>
          </cell>
        </row>
        <row r="795">
          <cell r="B795" t="str">
            <v>MONNIER SEBASTIEN</v>
          </cell>
          <cell r="C795">
            <v>43840</v>
          </cell>
          <cell r="D795" t="str">
            <v>3</v>
          </cell>
          <cell r="E795" t="str">
            <v>MONNIER SEBASTIEN</v>
          </cell>
          <cell r="F795" t="str">
            <v>M</v>
          </cell>
          <cell r="G795" t="str">
            <v>TEAM BOUSIES</v>
          </cell>
          <cell r="H795">
            <v>29783</v>
          </cell>
          <cell r="I795" t="str">
            <v>Adulte Masculin 30/39 ans</v>
          </cell>
          <cell r="J795" t="str">
            <v>2020</v>
          </cell>
          <cell r="K795" t="str">
            <v>05999063249</v>
          </cell>
        </row>
        <row r="796">
          <cell r="B796" t="str">
            <v>MONSERGENT ALAN</v>
          </cell>
          <cell r="C796">
            <v>43835</v>
          </cell>
          <cell r="D796" t="str">
            <v>3</v>
          </cell>
          <cell r="E796" t="str">
            <v>MONSERGENT ALAN</v>
          </cell>
          <cell r="F796" t="str">
            <v>M</v>
          </cell>
          <cell r="G796" t="str">
            <v>SAULZOIR MONTRECOURT CYCLING CLUB</v>
          </cell>
          <cell r="H796">
            <v>37775</v>
          </cell>
          <cell r="I796" t="str">
            <v>Adulte Masculin 17/19 ans</v>
          </cell>
          <cell r="J796" t="str">
            <v>2020</v>
          </cell>
          <cell r="K796" t="str">
            <v>05999111365</v>
          </cell>
        </row>
        <row r="797">
          <cell r="B797" t="str">
            <v>MONTOIS ARNAUD</v>
          </cell>
          <cell r="C797">
            <v>43835</v>
          </cell>
          <cell r="D797" t="str">
            <v>3</v>
          </cell>
          <cell r="E797" t="str">
            <v>MONTOIS ARNAUD</v>
          </cell>
          <cell r="F797" t="str">
            <v>M</v>
          </cell>
          <cell r="G797" t="str">
            <v>SAULZOIR MONTRECOURT CYCLING CLUB</v>
          </cell>
          <cell r="H797">
            <v>26066</v>
          </cell>
          <cell r="I797" t="str">
            <v>Adulte Masculin 40/49 ans</v>
          </cell>
          <cell r="J797" t="str">
            <v>2020</v>
          </cell>
          <cell r="K797" t="str">
            <v>05994039993</v>
          </cell>
        </row>
        <row r="798">
          <cell r="B798" t="str">
            <v>MONVOISIN FLAVIEN</v>
          </cell>
          <cell r="C798">
            <v>44038</v>
          </cell>
          <cell r="D798" t="str">
            <v>1</v>
          </cell>
          <cell r="E798" t="str">
            <v>MONVOISIN FLAVIEN</v>
          </cell>
          <cell r="F798" t="str">
            <v>M</v>
          </cell>
          <cell r="G798" t="str">
            <v>TEAM BOUSIES</v>
          </cell>
          <cell r="H798">
            <v>31697</v>
          </cell>
          <cell r="I798" t="str">
            <v>Adulte Masculin 30/39 ans</v>
          </cell>
          <cell r="J798" t="str">
            <v>2020</v>
          </cell>
          <cell r="K798" t="str">
            <v>05999123961</v>
          </cell>
        </row>
        <row r="799">
          <cell r="B799" t="str">
            <v>MOREIRA ANTOINE</v>
          </cell>
          <cell r="C799">
            <v>43843</v>
          </cell>
          <cell r="D799" t="str">
            <v>2</v>
          </cell>
          <cell r="E799" t="str">
            <v>MOREIRA ANTOINE</v>
          </cell>
          <cell r="F799" t="str">
            <v>M</v>
          </cell>
          <cell r="G799" t="str">
            <v>UNION SPORTIVE SAINT ANDRE</v>
          </cell>
          <cell r="H799">
            <v>37539</v>
          </cell>
          <cell r="I799" t="str">
            <v>Adulte Masculin 17/19 ans</v>
          </cell>
          <cell r="J799" t="str">
            <v>2020</v>
          </cell>
          <cell r="K799" t="str">
            <v>05996223554</v>
          </cell>
        </row>
        <row r="800">
          <cell r="B800" t="str">
            <v>MOREIRA EDUARDO</v>
          </cell>
          <cell r="C800">
            <v>43843</v>
          </cell>
          <cell r="D800" t="str">
            <v>4-A</v>
          </cell>
          <cell r="E800" t="str">
            <v>MOREIRA EDUARDO</v>
          </cell>
          <cell r="F800" t="str">
            <v>M</v>
          </cell>
          <cell r="G800" t="str">
            <v>UNION SPORTIVE SAINT ANDRE</v>
          </cell>
          <cell r="H800">
            <v>25865</v>
          </cell>
          <cell r="I800" t="str">
            <v>Adulte Masculin 50/59 ans</v>
          </cell>
          <cell r="J800" t="str">
            <v>2020</v>
          </cell>
          <cell r="K800" t="str">
            <v>05996223545</v>
          </cell>
        </row>
        <row r="801">
          <cell r="B801" t="str">
            <v>MOREL ERWAN</v>
          </cell>
          <cell r="C801">
            <v>43867</v>
          </cell>
          <cell r="D801" t="str">
            <v>3</v>
          </cell>
          <cell r="E801" t="str">
            <v>MOREL ERWAN</v>
          </cell>
          <cell r="F801" t="str">
            <v>M</v>
          </cell>
          <cell r="G801" t="str">
            <v>VELO CLUB AMANDINOIS</v>
          </cell>
          <cell r="H801">
            <v>37945</v>
          </cell>
          <cell r="I801" t="str">
            <v>Adulte Masculin 17/19 ans</v>
          </cell>
          <cell r="J801" t="str">
            <v>2020</v>
          </cell>
          <cell r="K801" t="str">
            <v>05999091637</v>
          </cell>
        </row>
        <row r="802">
          <cell r="B802" t="str">
            <v>MOREL TOM</v>
          </cell>
          <cell r="C802">
            <v>43866</v>
          </cell>
          <cell r="D802" t="str">
            <v>JE</v>
          </cell>
          <cell r="E802" t="str">
            <v>MOREL TOM</v>
          </cell>
          <cell r="F802" t="str">
            <v>M</v>
          </cell>
          <cell r="G802" t="str">
            <v>VELO CLUB ROUBAIX</v>
          </cell>
          <cell r="H802">
            <v>40839</v>
          </cell>
          <cell r="I802" t="str">
            <v>Jeune Masculin 9/10 ans</v>
          </cell>
          <cell r="J802" t="str">
            <v>2020</v>
          </cell>
          <cell r="K802" t="str">
            <v>05999085374</v>
          </cell>
        </row>
        <row r="803">
          <cell r="B803" t="str">
            <v>MORELLE YOHANN</v>
          </cell>
          <cell r="C803">
            <v>43843</v>
          </cell>
          <cell r="D803" t="str">
            <v>1</v>
          </cell>
          <cell r="E803" t="str">
            <v>MORELLE YOHANN</v>
          </cell>
          <cell r="F803" t="str">
            <v>M</v>
          </cell>
          <cell r="G803" t="str">
            <v>ENTENTE CYCLISTE DE FONTAINE AU BOIS</v>
          </cell>
          <cell r="H803">
            <v>31506</v>
          </cell>
          <cell r="I803" t="str">
            <v>Adulte Masculin 30/39 ans</v>
          </cell>
          <cell r="J803" t="str">
            <v>2020</v>
          </cell>
          <cell r="K803" t="str">
            <v>05999024929</v>
          </cell>
        </row>
        <row r="804">
          <cell r="B804" t="str">
            <v>MORENVAL BERTRAND</v>
          </cell>
          <cell r="C804">
            <v>43894</v>
          </cell>
          <cell r="D804" t="str">
            <v>3</v>
          </cell>
          <cell r="E804" t="str">
            <v>MORENVAL BERTRAND</v>
          </cell>
          <cell r="F804" t="str">
            <v>M</v>
          </cell>
          <cell r="G804" t="str">
            <v>UNION SPORTIVE SAINT ANDRE</v>
          </cell>
          <cell r="H804">
            <v>23585</v>
          </cell>
          <cell r="I804" t="str">
            <v>Adulte Masculin 50/59 ans</v>
          </cell>
          <cell r="J804" t="str">
            <v>2020</v>
          </cell>
          <cell r="K804" t="str">
            <v>05999086375</v>
          </cell>
        </row>
        <row r="805">
          <cell r="B805" t="str">
            <v>MORO GIANNI</v>
          </cell>
          <cell r="C805">
            <v>43870</v>
          </cell>
          <cell r="D805" t="str">
            <v>2</v>
          </cell>
          <cell r="E805" t="str">
            <v>MORO GIANNI</v>
          </cell>
          <cell r="F805" t="str">
            <v>M</v>
          </cell>
          <cell r="G805" t="str">
            <v>FENAIN CYCLO CLUB</v>
          </cell>
          <cell r="H805">
            <v>22039</v>
          </cell>
          <cell r="I805" t="str">
            <v>Adulte Masculin 60 ans et plus</v>
          </cell>
          <cell r="J805" t="str">
            <v>2020</v>
          </cell>
          <cell r="K805" t="str">
            <v>05999028489</v>
          </cell>
        </row>
        <row r="806">
          <cell r="B806" t="str">
            <v>MOSTEFA WALID</v>
          </cell>
          <cell r="C806">
            <v>43846</v>
          </cell>
          <cell r="D806" t="str">
            <v>JE</v>
          </cell>
          <cell r="E806" t="str">
            <v>MOSTEFA WALID</v>
          </cell>
          <cell r="F806" t="str">
            <v>M</v>
          </cell>
          <cell r="G806" t="str">
            <v>UNION SPORTIVE VALENCIENNES MARLY</v>
          </cell>
          <cell r="H806">
            <v>39430</v>
          </cell>
          <cell r="I806" t="str">
            <v>Jeune Masculin 13/14 ans</v>
          </cell>
          <cell r="J806" t="str">
            <v>2020</v>
          </cell>
          <cell r="K806" t="str">
            <v>05999097892</v>
          </cell>
        </row>
        <row r="807">
          <cell r="B807" t="str">
            <v>MOUCHART AXEL</v>
          </cell>
          <cell r="C807">
            <v>43857</v>
          </cell>
          <cell r="D807" t="str">
            <v>2</v>
          </cell>
          <cell r="E807" t="str">
            <v>MOUCHART AXEL</v>
          </cell>
          <cell r="F807" t="str">
            <v>M</v>
          </cell>
          <cell r="G807" t="str">
            <v>CLUB DES SUPPORTERS CYCLISTES FERRIEROIS</v>
          </cell>
          <cell r="H807">
            <v>37067</v>
          </cell>
          <cell r="I807" t="str">
            <v>Adulte Masculin 17/19 ans</v>
          </cell>
          <cell r="J807" t="str">
            <v>2020</v>
          </cell>
          <cell r="K807" t="str">
            <v>05999062329</v>
          </cell>
        </row>
        <row r="808">
          <cell r="B808" t="str">
            <v>MOUCHART MATHEO</v>
          </cell>
          <cell r="C808">
            <v>43846</v>
          </cell>
          <cell r="D808" t="str">
            <v>JE</v>
          </cell>
          <cell r="E808" t="str">
            <v>MOUCHART MATHEO</v>
          </cell>
          <cell r="F808" t="str">
            <v>M</v>
          </cell>
          <cell r="G808" t="str">
            <v>CLUB DES SUPPORTERS CYCLISTES FERRIEROIS</v>
          </cell>
          <cell r="H808">
            <v>38783</v>
          </cell>
          <cell r="I808" t="str">
            <v>Jeune Masculin 13/14 ans</v>
          </cell>
          <cell r="J808" t="str">
            <v>2020</v>
          </cell>
          <cell r="K808" t="str">
            <v>05999036253</v>
          </cell>
        </row>
        <row r="809">
          <cell r="B809" t="str">
            <v>MOUCHART TIMOTEI</v>
          </cell>
          <cell r="C809">
            <v>43846</v>
          </cell>
          <cell r="D809" t="str">
            <v>JE</v>
          </cell>
          <cell r="E809" t="str">
            <v>MOUCHART TIMOTEI</v>
          </cell>
          <cell r="F809" t="str">
            <v>M</v>
          </cell>
          <cell r="G809" t="str">
            <v>CLUB DES SUPPORTERS CYCLISTES FERRIEROIS</v>
          </cell>
          <cell r="H809">
            <v>40224</v>
          </cell>
          <cell r="I809" t="str">
            <v>Jeune Masculin 9/10 ans</v>
          </cell>
          <cell r="J809" t="str">
            <v>2020</v>
          </cell>
          <cell r="K809" t="str">
            <v>05999069474</v>
          </cell>
        </row>
        <row r="810">
          <cell r="B810" t="str">
            <v>MOUCHON ARNAUD</v>
          </cell>
          <cell r="C810">
            <v>43845</v>
          </cell>
          <cell r="D810" t="str">
            <v>3</v>
          </cell>
          <cell r="E810" t="str">
            <v>MOUCHON ARNAUD</v>
          </cell>
          <cell r="F810" t="str">
            <v>M</v>
          </cell>
          <cell r="G810" t="str">
            <v>ASSOCIATION CYCLISTE DE CUINCY</v>
          </cell>
          <cell r="H810">
            <v>32238</v>
          </cell>
          <cell r="I810" t="str">
            <v>Adulte Masculin 30/39 ans</v>
          </cell>
          <cell r="J810" t="str">
            <v>2020</v>
          </cell>
          <cell r="K810" t="str">
            <v>05999111358</v>
          </cell>
        </row>
        <row r="811">
          <cell r="B811" t="str">
            <v>MOULIN ARHTUR</v>
          </cell>
          <cell r="C811">
            <v>43850</v>
          </cell>
          <cell r="D811" t="str">
            <v>JE</v>
          </cell>
          <cell r="E811" t="str">
            <v>MOULIN ARHTUR</v>
          </cell>
          <cell r="F811" t="str">
            <v>M</v>
          </cell>
          <cell r="G811" t="str">
            <v>VELO CLUB DE L'ESCAUT ANZIN</v>
          </cell>
          <cell r="H811">
            <v>38627</v>
          </cell>
          <cell r="I811" t="str">
            <v>Jeune Masculin 15/16 ans</v>
          </cell>
          <cell r="J811" t="str">
            <v>2020</v>
          </cell>
          <cell r="K811" t="str">
            <v>05999117364</v>
          </cell>
        </row>
        <row r="812">
          <cell r="B812" t="str">
            <v>MOULIN NICOLAS</v>
          </cell>
          <cell r="C812">
            <v>43850</v>
          </cell>
          <cell r="D812" t="str">
            <v>2</v>
          </cell>
          <cell r="E812" t="str">
            <v>MOULIN NICOLAS</v>
          </cell>
          <cell r="F812" t="str">
            <v>M</v>
          </cell>
          <cell r="G812" t="str">
            <v>VELO CLUB DE L'ESCAUT ANZIN</v>
          </cell>
          <cell r="H812">
            <v>27937</v>
          </cell>
          <cell r="I812" t="str">
            <v>Adulte Masculin 40/49 ans</v>
          </cell>
          <cell r="J812" t="str">
            <v>2020</v>
          </cell>
          <cell r="K812" t="str">
            <v>05999117365</v>
          </cell>
        </row>
        <row r="813">
          <cell r="B813" t="str">
            <v>MOURAIN CEDRIC</v>
          </cell>
          <cell r="C813">
            <v>43849</v>
          </cell>
          <cell r="D813" t="str">
            <v>2</v>
          </cell>
          <cell r="E813" t="str">
            <v>MOURAIN CEDRIC</v>
          </cell>
          <cell r="F813" t="str">
            <v>M</v>
          </cell>
          <cell r="G813" t="str">
            <v>UNION VELOCIPEDIQUE FOURMISIENNE</v>
          </cell>
          <cell r="H813">
            <v>27987</v>
          </cell>
          <cell r="I813" t="str">
            <v>Adulte Masculin 40/49 ans</v>
          </cell>
          <cell r="J813" t="str">
            <v>2020</v>
          </cell>
          <cell r="K813" t="str">
            <v>05999015543</v>
          </cell>
        </row>
        <row r="814">
          <cell r="B814" t="str">
            <v>MOURAIN DORIAN</v>
          </cell>
          <cell r="C814">
            <v>43846</v>
          </cell>
          <cell r="D814" t="str">
            <v>JE</v>
          </cell>
          <cell r="E814" t="str">
            <v>MOURAIN DORIAN</v>
          </cell>
          <cell r="F814" t="str">
            <v>M</v>
          </cell>
          <cell r="G814" t="str">
            <v>UNION VELOCIPEDIQUE FOURMISIENNE</v>
          </cell>
          <cell r="H814">
            <v>38848</v>
          </cell>
          <cell r="I814" t="str">
            <v>Jeune Masculin 13/14 ans</v>
          </cell>
          <cell r="J814" t="str">
            <v>2020</v>
          </cell>
          <cell r="K814" t="str">
            <v>05999018865</v>
          </cell>
        </row>
        <row r="815">
          <cell r="B815" t="str">
            <v>MOURAIN LEANA</v>
          </cell>
          <cell r="C815">
            <v>43898</v>
          </cell>
          <cell r="D815" t="str">
            <v>JE</v>
          </cell>
          <cell r="E815" t="str">
            <v>MOURAIN LEANA</v>
          </cell>
          <cell r="F815" t="str">
            <v>F</v>
          </cell>
          <cell r="G815" t="str">
            <v>UNION VELOCIPEDIQUE FOURMISIENNE</v>
          </cell>
          <cell r="H815">
            <v>39666</v>
          </cell>
          <cell r="I815" t="str">
            <v>Jeune Féminin 11/12 ans</v>
          </cell>
          <cell r="J815" t="str">
            <v>2020</v>
          </cell>
          <cell r="K815" t="str">
            <v>05999026794</v>
          </cell>
        </row>
        <row r="816">
          <cell r="B816" t="str">
            <v>MUGIANESI GAIA</v>
          </cell>
          <cell r="C816">
            <v>43834</v>
          </cell>
          <cell r="D816" t="str">
            <v>FE</v>
          </cell>
          <cell r="E816" t="str">
            <v>MUGIANESI GAIA</v>
          </cell>
          <cell r="F816" t="str">
            <v>F</v>
          </cell>
          <cell r="G816" t="str">
            <v>LA PEDALE MADELEINOISE</v>
          </cell>
          <cell r="H816">
            <v>32550</v>
          </cell>
          <cell r="I816" t="str">
            <v>Adulte Féminin 30/39 ans</v>
          </cell>
          <cell r="J816" t="str">
            <v>2020</v>
          </cell>
          <cell r="K816" t="str">
            <v>05999113554</v>
          </cell>
        </row>
        <row r="817">
          <cell r="B817" t="str">
            <v>MUI PHILIPPE HOO TONG</v>
          </cell>
          <cell r="C817">
            <v>43844</v>
          </cell>
          <cell r="D817" t="str">
            <v>2</v>
          </cell>
          <cell r="E817" t="str">
            <v>MUI PHILIPPE HOO TONG</v>
          </cell>
          <cell r="F817" t="str">
            <v>M</v>
          </cell>
          <cell r="G817" t="str">
            <v>ESPOIR CYCLISTE  WAMBRECHIES MARQUETTE</v>
          </cell>
          <cell r="H817">
            <v>30056</v>
          </cell>
          <cell r="I817" t="str">
            <v>Adulte Masculin 30/39 ans</v>
          </cell>
          <cell r="J817" t="str">
            <v>2020</v>
          </cell>
          <cell r="K817" t="str">
            <v>05999109593</v>
          </cell>
        </row>
        <row r="818">
          <cell r="B818" t="str">
            <v>MULAS YANN</v>
          </cell>
          <cell r="C818">
            <v>43846</v>
          </cell>
          <cell r="D818" t="str">
            <v>2</v>
          </cell>
          <cell r="E818" t="str">
            <v>MULAS YANN</v>
          </cell>
          <cell r="F818" t="str">
            <v>M</v>
          </cell>
          <cell r="G818" t="str">
            <v>VELO SPRINT DE L'OSTREVENT - AUBERCHICOURT</v>
          </cell>
          <cell r="H818">
            <v>29993</v>
          </cell>
          <cell r="I818" t="str">
            <v>Adulte Masculin 30/39 ans</v>
          </cell>
          <cell r="J818" t="str">
            <v>2020</v>
          </cell>
          <cell r="K818" t="str">
            <v>05999109290</v>
          </cell>
        </row>
        <row r="819">
          <cell r="B819" t="str">
            <v>MURRUZZU AURELIEN</v>
          </cell>
          <cell r="C819">
            <v>43895</v>
          </cell>
          <cell r="D819" t="str">
            <v>1</v>
          </cell>
          <cell r="E819" t="str">
            <v>MURRUZZU AURELIEN</v>
          </cell>
          <cell r="F819" t="str">
            <v>M</v>
          </cell>
          <cell r="G819" t="str">
            <v>UNION SPORTIVE SAINT ANDRE</v>
          </cell>
          <cell r="H819">
            <v>29571</v>
          </cell>
          <cell r="I819" t="str">
            <v>Adulte Masculin 40/49 ans</v>
          </cell>
          <cell r="J819" t="str">
            <v>2020</v>
          </cell>
          <cell r="K819" t="str">
            <v>05999021232</v>
          </cell>
        </row>
        <row r="820">
          <cell r="B820" t="str">
            <v>NAESSENS NICOLAS</v>
          </cell>
          <cell r="C820">
            <v>43834</v>
          </cell>
          <cell r="D820" t="str">
            <v>2</v>
          </cell>
          <cell r="E820" t="str">
            <v>NAESSENS NICOLAS</v>
          </cell>
          <cell r="F820" t="str">
            <v>M</v>
          </cell>
          <cell r="G820" t="str">
            <v>LA PEDALE MADELEINOISE</v>
          </cell>
          <cell r="H820">
            <v>29281</v>
          </cell>
          <cell r="I820" t="str">
            <v>Adulte Masculin 40/49 ans</v>
          </cell>
          <cell r="J820" t="str">
            <v>2020</v>
          </cell>
          <cell r="K820" t="str">
            <v>05996222716</v>
          </cell>
        </row>
        <row r="821">
          <cell r="B821" t="str">
            <v>NAMANE ANDRE</v>
          </cell>
          <cell r="C821">
            <v>43852</v>
          </cell>
          <cell r="D821" t="str">
            <v>4-B</v>
          </cell>
          <cell r="E821" t="str">
            <v>NAMANE ANDRE</v>
          </cell>
          <cell r="F821" t="str">
            <v>M</v>
          </cell>
          <cell r="G821" t="str">
            <v>UNION SPORTIVE SAINT ANDRE</v>
          </cell>
          <cell r="H821">
            <v>18087</v>
          </cell>
          <cell r="I821" t="str">
            <v>Adulte Masculin 60 ans et plus</v>
          </cell>
          <cell r="J821" t="str">
            <v>2020</v>
          </cell>
          <cell r="K821" t="str">
            <v>05996225882</v>
          </cell>
        </row>
        <row r="822">
          <cell r="B822" t="str">
            <v>NAMANE STEVE</v>
          </cell>
          <cell r="C822">
            <v>43851</v>
          </cell>
          <cell r="D822" t="str">
            <v>1</v>
          </cell>
          <cell r="E822" t="str">
            <v>NAMANE STEVE</v>
          </cell>
          <cell r="F822" t="str">
            <v>M</v>
          </cell>
          <cell r="G822" t="str">
            <v>VELO CLUB UNION HALLUIN</v>
          </cell>
          <cell r="H822">
            <v>28855</v>
          </cell>
          <cell r="I822" t="str">
            <v>Adulte Masculin 40/49 ans</v>
          </cell>
          <cell r="J822" t="str">
            <v>2020</v>
          </cell>
          <cell r="K822" t="str">
            <v>05996224505</v>
          </cell>
        </row>
        <row r="823">
          <cell r="B823" t="str">
            <v>NESTOR CLEMENT</v>
          </cell>
          <cell r="C823">
            <v>43870</v>
          </cell>
          <cell r="D823" t="str">
            <v>3</v>
          </cell>
          <cell r="E823" t="str">
            <v>NESTOR CLEMENT</v>
          </cell>
          <cell r="F823" t="str">
            <v>M</v>
          </cell>
          <cell r="G823" t="str">
            <v>TEAM BIKE PRESEAU</v>
          </cell>
          <cell r="H823">
            <v>36290</v>
          </cell>
          <cell r="I823" t="str">
            <v>Adulte Masculin 20/29 ans</v>
          </cell>
          <cell r="J823" t="str">
            <v>2020</v>
          </cell>
          <cell r="K823" t="str">
            <v>05999084951</v>
          </cell>
        </row>
        <row r="824">
          <cell r="B824" t="str">
            <v>NESTOR NICOLAS</v>
          </cell>
          <cell r="C824">
            <v>43895</v>
          </cell>
          <cell r="D824" t="str">
            <v>3</v>
          </cell>
          <cell r="E824" t="str">
            <v>NESTOR NICOLAS</v>
          </cell>
          <cell r="F824" t="str">
            <v>M</v>
          </cell>
          <cell r="G824" t="str">
            <v>FREE BIKING FAMILY ST AMAND LES EAUX</v>
          </cell>
          <cell r="H824">
            <v>35229</v>
          </cell>
          <cell r="I824" t="str">
            <v>Adulte Masculin 20/29 ans</v>
          </cell>
          <cell r="J824" t="str">
            <v>2020</v>
          </cell>
          <cell r="K824" t="str">
            <v>05999122443</v>
          </cell>
        </row>
        <row r="825">
          <cell r="B825" t="str">
            <v>NEVEU FRANCK</v>
          </cell>
          <cell r="C825">
            <v>43857</v>
          </cell>
          <cell r="D825" t="str">
            <v>4-A</v>
          </cell>
          <cell r="E825" t="str">
            <v>NEVEU FRANCK</v>
          </cell>
          <cell r="F825" t="str">
            <v>M</v>
          </cell>
          <cell r="G825" t="str">
            <v>HAVELUY CYCLO CLUB</v>
          </cell>
          <cell r="H825">
            <v>26729</v>
          </cell>
          <cell r="I825" t="str">
            <v>Adulte Masculin 40/49 ans</v>
          </cell>
          <cell r="J825" t="str">
            <v>2020</v>
          </cell>
          <cell r="K825" t="str">
            <v>05996224037</v>
          </cell>
        </row>
        <row r="826">
          <cell r="B826" t="str">
            <v>NEYNAUD JEREMY</v>
          </cell>
          <cell r="C826">
            <v>43834</v>
          </cell>
          <cell r="D826" t="str">
            <v>3</v>
          </cell>
          <cell r="E826" t="str">
            <v>NEYNAUD JEREMY</v>
          </cell>
          <cell r="F826" t="str">
            <v>M</v>
          </cell>
          <cell r="G826" t="str">
            <v>RESILIENCE CLUB</v>
          </cell>
          <cell r="H826">
            <v>33329</v>
          </cell>
          <cell r="I826" t="str">
            <v>Adulte Masculin 20/29 ans</v>
          </cell>
          <cell r="J826" t="str">
            <v>2020</v>
          </cell>
          <cell r="K826" t="str">
            <v>05999111249</v>
          </cell>
        </row>
        <row r="827">
          <cell r="B827" t="str">
            <v>NIEDZWIECKI MAXENCE</v>
          </cell>
          <cell r="C827">
            <v>43846</v>
          </cell>
          <cell r="D827" t="str">
            <v>JE</v>
          </cell>
          <cell r="E827" t="str">
            <v>NIEDZWIECKI MAXENCE</v>
          </cell>
          <cell r="F827" t="str">
            <v>M</v>
          </cell>
          <cell r="G827" t="str">
            <v>NEW TEAM MAULDE</v>
          </cell>
          <cell r="H827">
            <v>39449</v>
          </cell>
          <cell r="I827" t="str">
            <v>Jeune Masculin 11/12 ans</v>
          </cell>
          <cell r="J827" t="str">
            <v>2020</v>
          </cell>
          <cell r="K827" t="str">
            <v>05999111175</v>
          </cell>
        </row>
        <row r="828">
          <cell r="B828" t="str">
            <v>NIEDZWIECKI VINCENT</v>
          </cell>
          <cell r="C828">
            <v>43851</v>
          </cell>
          <cell r="D828" t="str">
            <v>2</v>
          </cell>
          <cell r="E828" t="str">
            <v>NIEDZWIECKI VINCENT</v>
          </cell>
          <cell r="F828" t="str">
            <v>M</v>
          </cell>
          <cell r="G828" t="str">
            <v>NEW TEAM MAULDE</v>
          </cell>
          <cell r="H828">
            <v>29034</v>
          </cell>
          <cell r="I828" t="str">
            <v>Adulte Masculin 40/49 ans</v>
          </cell>
          <cell r="J828" t="str">
            <v>2020</v>
          </cell>
          <cell r="K828" t="str">
            <v>05996219654</v>
          </cell>
        </row>
        <row r="829">
          <cell r="B829" t="str">
            <v>NISON MATTHIEU</v>
          </cell>
          <cell r="C829">
            <v>43865</v>
          </cell>
          <cell r="D829" t="str">
            <v>3</v>
          </cell>
          <cell r="E829" t="str">
            <v>NISON MATTHIEU</v>
          </cell>
          <cell r="F829" t="str">
            <v>M</v>
          </cell>
          <cell r="G829" t="str">
            <v>VELO CLUB SOLESMES</v>
          </cell>
          <cell r="H829">
            <v>32721</v>
          </cell>
          <cell r="I829" t="str">
            <v>Adulte Masculin 30/39 ans</v>
          </cell>
          <cell r="J829" t="str">
            <v>2020</v>
          </cell>
          <cell r="K829" t="str">
            <v>05999111233</v>
          </cell>
        </row>
        <row r="830">
          <cell r="B830" t="str">
            <v>NIVAUX JACOTE</v>
          </cell>
          <cell r="C830">
            <v>43870</v>
          </cell>
          <cell r="D830" t="str">
            <v>JE</v>
          </cell>
          <cell r="E830" t="str">
            <v>NIVAUX JACOTE</v>
          </cell>
          <cell r="F830" t="str">
            <v>F</v>
          </cell>
          <cell r="G830" t="str">
            <v>VELO CLUB DE L'ESCAUT ANZIN</v>
          </cell>
          <cell r="H830">
            <v>39962</v>
          </cell>
          <cell r="I830" t="str">
            <v>Jeune Féminin 11/12 ans</v>
          </cell>
          <cell r="J830" t="str">
            <v>2020</v>
          </cell>
          <cell r="K830" t="str">
            <v>05999117358</v>
          </cell>
        </row>
        <row r="831">
          <cell r="B831" t="str">
            <v>NIVAUX MATHIS</v>
          </cell>
          <cell r="C831">
            <v>43870</v>
          </cell>
          <cell r="D831" t="str">
            <v>JE</v>
          </cell>
          <cell r="E831" t="str">
            <v>NIVAUX MATHIS</v>
          </cell>
          <cell r="F831" t="str">
            <v>M</v>
          </cell>
          <cell r="G831" t="str">
            <v>VELO CLUB DE L'ESCAUT ANZIN</v>
          </cell>
          <cell r="H831">
            <v>39304</v>
          </cell>
          <cell r="I831" t="str">
            <v>Jeune Masculin 13/14 ans</v>
          </cell>
          <cell r="J831" t="str">
            <v>2020</v>
          </cell>
          <cell r="K831" t="str">
            <v>05999117359</v>
          </cell>
        </row>
        <row r="832">
          <cell r="B832" t="str">
            <v>NOEL FRANCOIS</v>
          </cell>
          <cell r="C832">
            <v>43884</v>
          </cell>
          <cell r="D832" t="str">
            <v>2</v>
          </cell>
          <cell r="E832" t="str">
            <v>NOEL FRANCOIS</v>
          </cell>
          <cell r="F832" t="str">
            <v>M</v>
          </cell>
          <cell r="G832" t="str">
            <v>CAMPHIN EN CAREMBAULT CYCLING TEAM</v>
          </cell>
          <cell r="H832">
            <v>32456</v>
          </cell>
          <cell r="I832" t="str">
            <v>Adulte Masculin 30/39 ans</v>
          </cell>
          <cell r="J832" t="str">
            <v>2020</v>
          </cell>
          <cell r="K832" t="str">
            <v>05999080622</v>
          </cell>
        </row>
        <row r="833">
          <cell r="B833" t="str">
            <v>NOIRET MICHAEL</v>
          </cell>
          <cell r="C833">
            <v>43843</v>
          </cell>
          <cell r="D833" t="str">
            <v>3</v>
          </cell>
          <cell r="E833" t="str">
            <v>NOIRET MICHAEL</v>
          </cell>
          <cell r="F833" t="str">
            <v>M</v>
          </cell>
          <cell r="G833" t="str">
            <v>CYCLO CLUB WAVRIN</v>
          </cell>
          <cell r="H833">
            <v>32277</v>
          </cell>
          <cell r="I833" t="str">
            <v>Adulte Masculin 30/39 ans</v>
          </cell>
          <cell r="J833" t="str">
            <v>2020</v>
          </cell>
          <cell r="K833" t="str">
            <v>05999063651</v>
          </cell>
        </row>
        <row r="834">
          <cell r="B834" t="str">
            <v>NOSOLE JUSTINE</v>
          </cell>
          <cell r="C834">
            <v>43866</v>
          </cell>
          <cell r="D834" t="str">
            <v>JE</v>
          </cell>
          <cell r="E834" t="str">
            <v>NOSOLE JUSTINE</v>
          </cell>
          <cell r="F834" t="str">
            <v>F</v>
          </cell>
          <cell r="G834" t="str">
            <v>VELO CLUB SOLESMES</v>
          </cell>
          <cell r="H834">
            <v>38081</v>
          </cell>
          <cell r="I834" t="str">
            <v>Jeune Féminin 15/16 ans</v>
          </cell>
          <cell r="J834" t="str">
            <v>2020</v>
          </cell>
          <cell r="K834" t="str">
            <v>05999118504</v>
          </cell>
        </row>
        <row r="835">
          <cell r="B835" t="str">
            <v>OLIVIER ALEXANDRE</v>
          </cell>
          <cell r="C835">
            <v>43834</v>
          </cell>
          <cell r="D835" t="str">
            <v>1</v>
          </cell>
          <cell r="E835" t="str">
            <v>OLIVIER ALEXANDRE</v>
          </cell>
          <cell r="F835" t="str">
            <v>M</v>
          </cell>
          <cell r="G835" t="str">
            <v>AS HELLEMMES CYCLISME</v>
          </cell>
          <cell r="H835">
            <v>34533</v>
          </cell>
          <cell r="I835" t="str">
            <v>Adulte Masculin 20/29 ans</v>
          </cell>
          <cell r="J835" t="str">
            <v>2020</v>
          </cell>
          <cell r="K835" t="str">
            <v>05996227089</v>
          </cell>
        </row>
        <row r="836">
          <cell r="B836" t="str">
            <v>PAGIES-SMETS LÉO</v>
          </cell>
          <cell r="C836">
            <v>43843</v>
          </cell>
          <cell r="D836" t="str">
            <v>3</v>
          </cell>
          <cell r="E836" t="str">
            <v>PAGIES-SMETS LÉO</v>
          </cell>
          <cell r="F836" t="str">
            <v>M</v>
          </cell>
          <cell r="G836" t="str">
            <v>CYCLO CLUB WAVRIN</v>
          </cell>
          <cell r="H836">
            <v>37714</v>
          </cell>
          <cell r="I836" t="str">
            <v>Adulte Masculin 17/19 ans</v>
          </cell>
          <cell r="J836" t="str">
            <v>2020</v>
          </cell>
          <cell r="K836" t="str">
            <v>05999086481</v>
          </cell>
        </row>
        <row r="837">
          <cell r="B837" t="str">
            <v>PALAC SIMON</v>
          </cell>
          <cell r="C837">
            <v>43834</v>
          </cell>
          <cell r="D837" t="str">
            <v>2</v>
          </cell>
          <cell r="E837" t="str">
            <v>PALAC SIMON</v>
          </cell>
          <cell r="F837" t="str">
            <v>M</v>
          </cell>
          <cell r="G837" t="str">
            <v>TEAM B.B.L. HERGNIES</v>
          </cell>
          <cell r="H837">
            <v>27065</v>
          </cell>
          <cell r="I837" t="str">
            <v>Adulte Masculin 40/49 ans</v>
          </cell>
          <cell r="J837" t="str">
            <v>2020</v>
          </cell>
          <cell r="K837" t="str">
            <v>05955195517</v>
          </cell>
        </row>
        <row r="838">
          <cell r="B838" t="str">
            <v>PALLAC BARROIS MATTEO</v>
          </cell>
          <cell r="C838">
            <v>43834</v>
          </cell>
          <cell r="D838" t="str">
            <v>JE</v>
          </cell>
          <cell r="E838" t="str">
            <v>PALLAC BARROIS MATTEO</v>
          </cell>
          <cell r="F838" t="str">
            <v>M</v>
          </cell>
          <cell r="G838" t="str">
            <v>TEAM B.B.L. HERGNIES</v>
          </cell>
          <cell r="H838">
            <v>41454</v>
          </cell>
          <cell r="I838" t="str">
            <v>Jeune Masculin 7/8 ans</v>
          </cell>
          <cell r="J838" t="str">
            <v>2020</v>
          </cell>
          <cell r="K838" t="str">
            <v>05999085851</v>
          </cell>
        </row>
        <row r="839">
          <cell r="B839" t="str">
            <v>PARASOTE LAURENT</v>
          </cell>
          <cell r="C839">
            <v>43834</v>
          </cell>
          <cell r="D839" t="str">
            <v>3</v>
          </cell>
          <cell r="E839" t="str">
            <v>PARASOTE LAURENT</v>
          </cell>
          <cell r="F839" t="str">
            <v>M</v>
          </cell>
          <cell r="G839" t="str">
            <v>RESILIENCE CLUB</v>
          </cell>
          <cell r="H839">
            <v>29333</v>
          </cell>
          <cell r="I839" t="str">
            <v>Adulte Masculin 40/49 ans</v>
          </cell>
          <cell r="J839" t="str">
            <v>2020</v>
          </cell>
          <cell r="K839" t="str">
            <v>05999111170</v>
          </cell>
        </row>
        <row r="840">
          <cell r="B840" t="str">
            <v>PARENT MARC</v>
          </cell>
          <cell r="C840">
            <v>43887</v>
          </cell>
          <cell r="D840" t="str">
            <v>3</v>
          </cell>
          <cell r="E840" t="str">
            <v>PARENT MARC</v>
          </cell>
          <cell r="F840" t="str">
            <v>M</v>
          </cell>
          <cell r="G840" t="str">
            <v>ENTENTE CYCLISTE FACHES-THUMESNIL RONCHIN</v>
          </cell>
          <cell r="H840">
            <v>32392</v>
          </cell>
          <cell r="I840" t="str">
            <v>Adulte Masculin 30/39 ans</v>
          </cell>
          <cell r="J840" t="str">
            <v>2020</v>
          </cell>
          <cell r="K840" t="str">
            <v>05999066861</v>
          </cell>
        </row>
        <row r="841">
          <cell r="B841" t="str">
            <v>PATCHING SEBASTIEN</v>
          </cell>
          <cell r="C841">
            <v>43843</v>
          </cell>
          <cell r="D841" t="str">
            <v>1</v>
          </cell>
          <cell r="E841" t="str">
            <v>PATCHING SEBASTIEN</v>
          </cell>
          <cell r="F841" t="str">
            <v>M</v>
          </cell>
          <cell r="G841" t="str">
            <v>UNION SPORTIVE SAINT ANDRE</v>
          </cell>
          <cell r="H841">
            <v>28212</v>
          </cell>
          <cell r="I841" t="str">
            <v>Adulte Masculin 40/49 ans</v>
          </cell>
          <cell r="J841" t="str">
            <v>2020</v>
          </cell>
          <cell r="K841" t="str">
            <v>05999016423</v>
          </cell>
        </row>
        <row r="842">
          <cell r="B842" t="str">
            <v>PAUCHET AURORE</v>
          </cell>
          <cell r="C842">
            <v>43843</v>
          </cell>
          <cell r="D842" t="str">
            <v>3</v>
          </cell>
          <cell r="E842" t="str">
            <v>PAUCHET AURORE</v>
          </cell>
          <cell r="F842" t="str">
            <v>F</v>
          </cell>
          <cell r="G842" t="str">
            <v>CYCLO CLUB WAVRIN</v>
          </cell>
          <cell r="H842">
            <v>34781</v>
          </cell>
          <cell r="I842" t="str">
            <v>Adulte Féminin 17/29 ans</v>
          </cell>
          <cell r="J842" t="str">
            <v>2020</v>
          </cell>
          <cell r="K842" t="str">
            <v>05999097767</v>
          </cell>
        </row>
        <row r="843">
          <cell r="B843" t="str">
            <v>PAUCHET FRANCK</v>
          </cell>
          <cell r="C843">
            <v>43867</v>
          </cell>
          <cell r="D843" t="str">
            <v>3</v>
          </cell>
          <cell r="E843" t="str">
            <v>PAUCHET FRANCK</v>
          </cell>
          <cell r="F843" t="str">
            <v>M</v>
          </cell>
          <cell r="G843" t="str">
            <v>GAZ ELEC CLUB DE DOUAI</v>
          </cell>
          <cell r="H843">
            <v>24468</v>
          </cell>
          <cell r="I843" t="str">
            <v>Adulte Masculin 50/59 ans</v>
          </cell>
          <cell r="J843" t="str">
            <v>2020</v>
          </cell>
          <cell r="K843" t="str">
            <v>05999071015</v>
          </cell>
        </row>
        <row r="844">
          <cell r="B844" t="str">
            <v>PAUCHET KEVIN</v>
          </cell>
          <cell r="C844">
            <v>43849</v>
          </cell>
          <cell r="D844" t="str">
            <v>1</v>
          </cell>
          <cell r="E844" t="str">
            <v>PAUCHET KEVIN</v>
          </cell>
          <cell r="F844" t="str">
            <v>M</v>
          </cell>
          <cell r="G844" t="str">
            <v>UNION VELOCIPEDIQUE FOURMISIENNE</v>
          </cell>
          <cell r="H844">
            <v>33826</v>
          </cell>
          <cell r="I844" t="str">
            <v>Adulte Masculin 20/29 ans</v>
          </cell>
          <cell r="J844" t="str">
            <v>2020</v>
          </cell>
          <cell r="K844" t="str">
            <v>05999085272</v>
          </cell>
        </row>
        <row r="845">
          <cell r="B845" t="str">
            <v>PAUCOT THOMAS</v>
          </cell>
          <cell r="C845">
            <v>43843</v>
          </cell>
          <cell r="D845" t="str">
            <v>1</v>
          </cell>
          <cell r="E845" t="str">
            <v>PAUCOT THOMAS</v>
          </cell>
          <cell r="F845" t="str">
            <v>M</v>
          </cell>
          <cell r="G845" t="str">
            <v>ETOILE CYCLISTE FEIGNIES</v>
          </cell>
          <cell r="H845">
            <v>33862</v>
          </cell>
          <cell r="I845" t="str">
            <v>Adulte Masculin 20/29 ans</v>
          </cell>
          <cell r="J845" t="str">
            <v>2020</v>
          </cell>
          <cell r="K845" t="str">
            <v>05994058823</v>
          </cell>
        </row>
        <row r="846">
          <cell r="B846" t="str">
            <v>PAVARD JEAN LUC</v>
          </cell>
          <cell r="C846">
            <v>43850</v>
          </cell>
          <cell r="D846" t="str">
            <v>4-A</v>
          </cell>
          <cell r="E846" t="str">
            <v>PAVARD JEAN LUC</v>
          </cell>
          <cell r="F846" t="str">
            <v>M</v>
          </cell>
          <cell r="G846" t="str">
            <v>VELO CLUB DE L'ESCAUT ANZIN</v>
          </cell>
          <cell r="H846">
            <v>20514</v>
          </cell>
          <cell r="I846" t="str">
            <v>Adulte Masculin 60 ans et plus</v>
          </cell>
          <cell r="J846" t="str">
            <v>2020</v>
          </cell>
          <cell r="K846" t="str">
            <v>05999025974</v>
          </cell>
        </row>
        <row r="847">
          <cell r="B847" t="str">
            <v>PAVARD JEAN MARC</v>
          </cell>
          <cell r="C847">
            <v>43870</v>
          </cell>
          <cell r="D847" t="str">
            <v>4-A</v>
          </cell>
          <cell r="E847" t="str">
            <v>PAVARD JEAN MARC</v>
          </cell>
          <cell r="F847" t="str">
            <v>M</v>
          </cell>
          <cell r="G847" t="str">
            <v>VELO CLUB AMANDINOIS</v>
          </cell>
          <cell r="H847">
            <v>23742</v>
          </cell>
          <cell r="I847" t="str">
            <v>Adulte Masculin 50/59 ans</v>
          </cell>
          <cell r="J847" t="str">
            <v>2020</v>
          </cell>
          <cell r="K847" t="str">
            <v>05999017603</v>
          </cell>
        </row>
        <row r="848">
          <cell r="B848" t="str">
            <v>PECQUEUR JEAN-MICHEL</v>
          </cell>
          <cell r="C848">
            <v>43835</v>
          </cell>
          <cell r="D848" t="str">
            <v>1</v>
          </cell>
          <cell r="E848" t="str">
            <v>PECQUEUR JEAN-MICHEL</v>
          </cell>
          <cell r="F848" t="str">
            <v>M</v>
          </cell>
          <cell r="G848" t="str">
            <v>CYCLO CLUB ORCHIES</v>
          </cell>
          <cell r="H848">
            <v>26273</v>
          </cell>
          <cell r="I848" t="str">
            <v>Adulte Masculin 40/49 ans</v>
          </cell>
          <cell r="J848" t="str">
            <v>2020</v>
          </cell>
          <cell r="K848" t="str">
            <v>05996224453</v>
          </cell>
        </row>
        <row r="849">
          <cell r="B849" t="str">
            <v>PECRIAUX CLEMENT</v>
          </cell>
          <cell r="C849">
            <v>43845</v>
          </cell>
          <cell r="D849" t="str">
            <v>2</v>
          </cell>
          <cell r="E849" t="str">
            <v>PECRIAUX CLEMENT</v>
          </cell>
          <cell r="F849" t="str">
            <v>M</v>
          </cell>
          <cell r="G849" t="str">
            <v>CYCLO CLUB CAMBRESIEN</v>
          </cell>
          <cell r="H849">
            <v>36929</v>
          </cell>
          <cell r="I849" t="str">
            <v>Adulte Masculin 17/19 ans</v>
          </cell>
          <cell r="J849" t="str">
            <v>2020</v>
          </cell>
          <cell r="K849" t="str">
            <v>05999105636</v>
          </cell>
        </row>
        <row r="850">
          <cell r="B850" t="str">
            <v>PELLETIER SULLIVAN</v>
          </cell>
          <cell r="C850">
            <v>43849</v>
          </cell>
          <cell r="D850" t="str">
            <v>2</v>
          </cell>
          <cell r="E850" t="str">
            <v>PELLETIER SULLIVAN</v>
          </cell>
          <cell r="F850" t="str">
            <v>M</v>
          </cell>
          <cell r="G850" t="str">
            <v>UNION VELOCIPEDIQUE FOURMISIENNE</v>
          </cell>
          <cell r="H850">
            <v>32647</v>
          </cell>
          <cell r="I850" t="str">
            <v>Adulte Masculin 30/39 ans</v>
          </cell>
          <cell r="J850" t="str">
            <v>2020</v>
          </cell>
          <cell r="K850" t="str">
            <v>05996215348</v>
          </cell>
        </row>
        <row r="851">
          <cell r="B851" t="str">
            <v>PENNEL FRANCK</v>
          </cell>
          <cell r="C851">
            <v>43851</v>
          </cell>
          <cell r="D851" t="str">
            <v>3</v>
          </cell>
          <cell r="E851" t="str">
            <v>PENNEL FRANCK</v>
          </cell>
          <cell r="F851" t="str">
            <v>M</v>
          </cell>
          <cell r="G851" t="str">
            <v>ETOILE CYCLISTE TOURCOING</v>
          </cell>
          <cell r="H851">
            <v>26733</v>
          </cell>
          <cell r="I851" t="str">
            <v>Adulte Masculin 40/49 ans</v>
          </cell>
          <cell r="J851" t="str">
            <v>2020</v>
          </cell>
          <cell r="K851" t="str">
            <v>05996216246</v>
          </cell>
        </row>
        <row r="852">
          <cell r="B852" t="str">
            <v>PENSERINI FABIEN</v>
          </cell>
          <cell r="C852">
            <v>43851</v>
          </cell>
          <cell r="D852" t="str">
            <v>2</v>
          </cell>
          <cell r="E852" t="str">
            <v>PENSERINI FABIEN</v>
          </cell>
          <cell r="F852" t="str">
            <v>M</v>
          </cell>
          <cell r="G852" t="str">
            <v>VELO CLUB UNION HALLUIN</v>
          </cell>
          <cell r="H852">
            <v>22198</v>
          </cell>
          <cell r="I852" t="str">
            <v>Adulte Masculin 60 ans et plus</v>
          </cell>
          <cell r="J852" t="str">
            <v>2020</v>
          </cell>
          <cell r="K852" t="str">
            <v>05999025354</v>
          </cell>
        </row>
        <row r="853">
          <cell r="B853" t="str">
            <v>PEQUIGNOT CLEMENT</v>
          </cell>
          <cell r="C853">
            <v>43843</v>
          </cell>
          <cell r="D853" t="str">
            <v>3</v>
          </cell>
          <cell r="E853" t="str">
            <v>PEQUIGNOT CLEMENT</v>
          </cell>
          <cell r="F853" t="str">
            <v>M</v>
          </cell>
          <cell r="G853" t="str">
            <v>VELO CLUB DE L'ESCAUT ANZIN</v>
          </cell>
          <cell r="H853">
            <v>37072</v>
          </cell>
          <cell r="I853" t="str">
            <v>Adulte Masculin 17/19 ans</v>
          </cell>
          <cell r="J853" t="str">
            <v>2020</v>
          </cell>
          <cell r="K853" t="str">
            <v>05999117360</v>
          </cell>
        </row>
        <row r="854">
          <cell r="B854" t="str">
            <v>PEREZ PAUL</v>
          </cell>
          <cell r="C854">
            <v>43852</v>
          </cell>
          <cell r="D854" t="str">
            <v>JE</v>
          </cell>
          <cell r="E854" t="str">
            <v>PEREZ PAUL</v>
          </cell>
          <cell r="F854" t="str">
            <v>M</v>
          </cell>
          <cell r="G854" t="str">
            <v>UNION SPORTIVE SAINT ANDRE</v>
          </cell>
          <cell r="H854">
            <v>41410</v>
          </cell>
          <cell r="I854" t="str">
            <v>Jeune Masculin 7/8 ans</v>
          </cell>
          <cell r="J854" t="str">
            <v>2020</v>
          </cell>
          <cell r="K854" t="str">
            <v>05999111205</v>
          </cell>
        </row>
        <row r="855">
          <cell r="B855" t="str">
            <v>PETIT FLORIAN</v>
          </cell>
          <cell r="C855">
            <v>43843</v>
          </cell>
          <cell r="D855" t="str">
            <v>2</v>
          </cell>
          <cell r="E855" t="str">
            <v>PETIT FLORIAN</v>
          </cell>
          <cell r="F855" t="str">
            <v>M</v>
          </cell>
          <cell r="G855" t="str">
            <v>CYCLO CLUB WAVRIN</v>
          </cell>
          <cell r="H855">
            <v>34333</v>
          </cell>
          <cell r="I855" t="str">
            <v>Adulte Masculin 20/29 ans</v>
          </cell>
          <cell r="J855" t="str">
            <v>2020</v>
          </cell>
          <cell r="K855" t="str">
            <v>05996215346</v>
          </cell>
        </row>
        <row r="856">
          <cell r="B856" t="str">
            <v>PETIT PAUL</v>
          </cell>
          <cell r="C856">
            <v>43846</v>
          </cell>
          <cell r="D856" t="str">
            <v>JE</v>
          </cell>
          <cell r="E856" t="str">
            <v>PETIT PAUL</v>
          </cell>
          <cell r="F856" t="str">
            <v>M</v>
          </cell>
          <cell r="G856" t="str">
            <v>VELO SPRINT DE L'OSTREVENT - AUBERCHICOURT</v>
          </cell>
          <cell r="H856">
            <v>40210</v>
          </cell>
          <cell r="I856" t="str">
            <v>Jeune Masculin 9/10 ans</v>
          </cell>
          <cell r="J856" t="str">
            <v>2020</v>
          </cell>
          <cell r="K856" t="str">
            <v>05999068647</v>
          </cell>
        </row>
        <row r="857">
          <cell r="B857" t="str">
            <v>PETIT ROMAIN</v>
          </cell>
          <cell r="C857">
            <v>43846</v>
          </cell>
          <cell r="D857" t="str">
            <v>JE</v>
          </cell>
          <cell r="E857" t="str">
            <v>PETIT ROMAIN</v>
          </cell>
          <cell r="F857" t="str">
            <v>M</v>
          </cell>
          <cell r="G857" t="str">
            <v>VELO SPRINT DE L'OSTREVENT - AUBERCHICOURT</v>
          </cell>
          <cell r="H857">
            <v>39050</v>
          </cell>
          <cell r="I857" t="str">
            <v>Jeune Masculin 13/14 ans</v>
          </cell>
          <cell r="J857" t="str">
            <v>2020</v>
          </cell>
          <cell r="K857" t="str">
            <v>05999025969</v>
          </cell>
        </row>
        <row r="858">
          <cell r="B858" t="str">
            <v>PETITJEAN VALENTIN</v>
          </cell>
          <cell r="C858">
            <v>43881</v>
          </cell>
          <cell r="D858" t="str">
            <v>3</v>
          </cell>
          <cell r="E858" t="str">
            <v>PETITJEAN VALENTIN</v>
          </cell>
          <cell r="F858" t="str">
            <v>M</v>
          </cell>
          <cell r="G858" t="str">
            <v>VELO CLUB SOLESMES</v>
          </cell>
          <cell r="H858">
            <v>34057</v>
          </cell>
          <cell r="I858" t="str">
            <v>Adulte Masculin 20/29 ans</v>
          </cell>
          <cell r="J858" t="str">
            <v>2020</v>
          </cell>
          <cell r="K858" t="str">
            <v>05999076591</v>
          </cell>
        </row>
        <row r="859">
          <cell r="B859" t="str">
            <v>PETOUX EDGARD</v>
          </cell>
          <cell r="C859">
            <v>43870</v>
          </cell>
          <cell r="D859" t="str">
            <v>3</v>
          </cell>
          <cell r="E859" t="str">
            <v>PETOUX EDGARD</v>
          </cell>
          <cell r="F859" t="str">
            <v>M</v>
          </cell>
          <cell r="G859" t="str">
            <v>VELO CLUB DE L'ESCAUT ANZIN</v>
          </cell>
          <cell r="H859">
            <v>37461</v>
          </cell>
          <cell r="I859" t="str">
            <v>Adulte Masculin 17/19 ans</v>
          </cell>
          <cell r="J859" t="str">
            <v>2020</v>
          </cell>
          <cell r="K859" t="str">
            <v>05999057212</v>
          </cell>
        </row>
        <row r="860">
          <cell r="B860" t="str">
            <v>PETOUX VICTOR</v>
          </cell>
          <cell r="C860">
            <v>43870</v>
          </cell>
          <cell r="D860" t="str">
            <v>3</v>
          </cell>
          <cell r="E860" t="str">
            <v>PETOUX VICTOR</v>
          </cell>
          <cell r="F860" t="str">
            <v>M</v>
          </cell>
          <cell r="G860" t="str">
            <v>VELO CLUB DE L'ESCAUT ANZIN</v>
          </cell>
          <cell r="H860">
            <v>37461</v>
          </cell>
          <cell r="I860" t="str">
            <v>Adulte Masculin 17/19 ans</v>
          </cell>
          <cell r="J860" t="str">
            <v>2020</v>
          </cell>
          <cell r="K860" t="str">
            <v>05999057213</v>
          </cell>
        </row>
        <row r="861">
          <cell r="B861" t="str">
            <v>PETTE MELANIE</v>
          </cell>
          <cell r="C861">
            <v>43843</v>
          </cell>
          <cell r="D861" t="str">
            <v>4-A</v>
          </cell>
          <cell r="E861" t="str">
            <v>PETTE MELANIE</v>
          </cell>
          <cell r="F861" t="str">
            <v>F</v>
          </cell>
          <cell r="G861" t="str">
            <v>UNION SPORTIVE SAINT ANDRE</v>
          </cell>
          <cell r="H861">
            <v>32016</v>
          </cell>
          <cell r="I861" t="str">
            <v>Adulte Féminin 30/39 ans</v>
          </cell>
          <cell r="J861" t="str">
            <v>2020</v>
          </cell>
          <cell r="K861" t="str">
            <v>05999056953</v>
          </cell>
        </row>
        <row r="862">
          <cell r="B862" t="str">
            <v>PIAT JEREMY</v>
          </cell>
          <cell r="C862">
            <v>43871</v>
          </cell>
          <cell r="D862" t="str">
            <v>1</v>
          </cell>
          <cell r="E862" t="str">
            <v>PIAT JEREMY</v>
          </cell>
          <cell r="F862" t="str">
            <v>M</v>
          </cell>
          <cell r="G862" t="str">
            <v>ETOILE CYCLISTE LIEU ST AMAND</v>
          </cell>
          <cell r="H862">
            <v>28267</v>
          </cell>
          <cell r="I862" t="str">
            <v>Adulte Masculin 40/49 ans</v>
          </cell>
          <cell r="J862" t="str">
            <v>2020</v>
          </cell>
          <cell r="K862" t="str">
            <v>05999056748</v>
          </cell>
        </row>
        <row r="863">
          <cell r="B863" t="str">
            <v>PIECHOWIAK ERIC</v>
          </cell>
          <cell r="C863">
            <v>43925</v>
          </cell>
          <cell r="D863" t="str">
            <v>4-A</v>
          </cell>
          <cell r="E863" t="str">
            <v>PIECHOWIAK ERIC</v>
          </cell>
          <cell r="F863" t="str">
            <v>M</v>
          </cell>
          <cell r="G863" t="str">
            <v>SAULZOIR MONTRECOURT CYCLING CLUB</v>
          </cell>
          <cell r="H863">
            <v>22335</v>
          </cell>
          <cell r="I863" t="str">
            <v>Adulte Masculin 50/59 ans</v>
          </cell>
          <cell r="J863" t="str">
            <v>2020</v>
          </cell>
          <cell r="K863" t="str">
            <v>05996225903</v>
          </cell>
        </row>
        <row r="864">
          <cell r="B864" t="str">
            <v>PILLYSER PAUL</v>
          </cell>
          <cell r="C864">
            <v>43843</v>
          </cell>
          <cell r="D864" t="str">
            <v>3</v>
          </cell>
          <cell r="E864" t="str">
            <v>PILLYSER PAUL</v>
          </cell>
          <cell r="F864" t="str">
            <v>M</v>
          </cell>
          <cell r="G864" t="str">
            <v>UNION SPORTIVE SAINT ANDRE</v>
          </cell>
          <cell r="H864">
            <v>29959</v>
          </cell>
          <cell r="I864" t="str">
            <v>Adulte Masculin 30/39 ans</v>
          </cell>
          <cell r="J864" t="str">
            <v>2020</v>
          </cell>
          <cell r="K864" t="str">
            <v>05999023857</v>
          </cell>
        </row>
        <row r="865">
          <cell r="B865" t="str">
            <v>PINCHON MATTEO</v>
          </cell>
          <cell r="C865">
            <v>43857</v>
          </cell>
          <cell r="D865" t="str">
            <v>3</v>
          </cell>
          <cell r="E865" t="str">
            <v>PINCHON MATTEO</v>
          </cell>
          <cell r="F865" t="str">
            <v>M</v>
          </cell>
          <cell r="G865" t="str">
            <v>CLUB DES SUPPORTERS CYCLISTES FERRIEROIS</v>
          </cell>
          <cell r="H865">
            <v>37745</v>
          </cell>
          <cell r="I865" t="str">
            <v>Adulte Masculin 17/19 ans</v>
          </cell>
          <cell r="J865" t="str">
            <v>2020</v>
          </cell>
          <cell r="K865" t="str">
            <v>05999062328</v>
          </cell>
        </row>
        <row r="866">
          <cell r="B866" t="str">
            <v>PINCHON RÉMI</v>
          </cell>
          <cell r="C866">
            <v>43835</v>
          </cell>
          <cell r="D866" t="str">
            <v>3</v>
          </cell>
          <cell r="E866" t="str">
            <v>PINCHON RÉMI</v>
          </cell>
          <cell r="F866" t="str">
            <v>M</v>
          </cell>
          <cell r="G866" t="str">
            <v>CYCLO CLUB ORCHIES</v>
          </cell>
          <cell r="H866">
            <v>36458</v>
          </cell>
          <cell r="I866" t="str">
            <v>Adulte Masculin 20/29 ans</v>
          </cell>
          <cell r="J866" t="str">
            <v>2020</v>
          </cell>
          <cell r="K866" t="str">
            <v>05994060702</v>
          </cell>
        </row>
        <row r="867">
          <cell r="B867" t="str">
            <v>PINCHON TOM</v>
          </cell>
          <cell r="C867">
            <v>43857</v>
          </cell>
          <cell r="D867" t="str">
            <v>3</v>
          </cell>
          <cell r="E867" t="str">
            <v>PINCHON TOM</v>
          </cell>
          <cell r="F867" t="str">
            <v>M</v>
          </cell>
          <cell r="G867" t="str">
            <v>CLUB DES SUPPORTERS CYCLISTES FERRIEROIS</v>
          </cell>
          <cell r="H867">
            <v>37745</v>
          </cell>
          <cell r="I867" t="str">
            <v>Adulte Masculin 17/19 ans</v>
          </cell>
          <cell r="J867" t="str">
            <v>2020</v>
          </cell>
          <cell r="K867" t="str">
            <v>05999062327</v>
          </cell>
        </row>
        <row r="868">
          <cell r="B868" t="str">
            <v>PIQUEUR ERWAN</v>
          </cell>
          <cell r="C868">
            <v>43834</v>
          </cell>
          <cell r="D868" t="str">
            <v>2</v>
          </cell>
          <cell r="E868" t="str">
            <v>PIQUEUR ERWAN</v>
          </cell>
          <cell r="F868" t="str">
            <v>M</v>
          </cell>
          <cell r="G868" t="str">
            <v>TEAM B.B.L. HERGNIES</v>
          </cell>
          <cell r="H868">
            <v>34973</v>
          </cell>
          <cell r="I868" t="str">
            <v>Adulte Masculin 20/29 ans</v>
          </cell>
          <cell r="J868" t="str">
            <v>2020</v>
          </cell>
          <cell r="K868" t="str">
            <v>05999085850</v>
          </cell>
        </row>
        <row r="869">
          <cell r="B869" t="str">
            <v>PIWOWAREK PIERRE</v>
          </cell>
          <cell r="C869">
            <v>43835</v>
          </cell>
          <cell r="D869" t="str">
            <v>3</v>
          </cell>
          <cell r="E869" t="str">
            <v>PIWOWAREK PIERRE</v>
          </cell>
          <cell r="F869" t="str">
            <v>M</v>
          </cell>
          <cell r="G869" t="str">
            <v>CYCLO CLUB ORCHIES</v>
          </cell>
          <cell r="H869">
            <v>29032</v>
          </cell>
          <cell r="I869" t="str">
            <v>Adulte Masculin 40/49 ans</v>
          </cell>
          <cell r="J869" t="str">
            <v>2020</v>
          </cell>
          <cell r="K869" t="str">
            <v>05996223492</v>
          </cell>
        </row>
        <row r="870">
          <cell r="B870" t="str">
            <v>PLANQUE JEAN-BAPTISTE</v>
          </cell>
          <cell r="C870">
            <v>43843</v>
          </cell>
          <cell r="D870" t="str">
            <v>3</v>
          </cell>
          <cell r="E870" t="str">
            <v>PLANQUE JEAN-BAPTISTE</v>
          </cell>
          <cell r="F870" t="str">
            <v>M</v>
          </cell>
          <cell r="G870" t="str">
            <v>VELO CLUB ARMENTIERES</v>
          </cell>
          <cell r="H870">
            <v>34896</v>
          </cell>
          <cell r="I870" t="str">
            <v>Adulte Masculin 20/29 ans</v>
          </cell>
          <cell r="J870" t="str">
            <v>2020</v>
          </cell>
          <cell r="K870" t="str">
            <v>05994063091</v>
          </cell>
        </row>
        <row r="871">
          <cell r="B871" t="str">
            <v>PLANQUE LOÏC</v>
          </cell>
          <cell r="C871">
            <v>43843</v>
          </cell>
          <cell r="D871" t="str">
            <v>3</v>
          </cell>
          <cell r="E871" t="str">
            <v>PLANQUE LOÏC</v>
          </cell>
          <cell r="F871" t="str">
            <v>M</v>
          </cell>
          <cell r="G871" t="str">
            <v>VELO CLUB ARMENTIERES</v>
          </cell>
          <cell r="H871">
            <v>32019</v>
          </cell>
          <cell r="I871" t="str">
            <v>Adulte Masculin 30/39 ans</v>
          </cell>
          <cell r="J871" t="str">
            <v>2020</v>
          </cell>
          <cell r="K871" t="str">
            <v>05966155811</v>
          </cell>
        </row>
        <row r="872">
          <cell r="B872" t="str">
            <v>PLANQUE OLIVIER</v>
          </cell>
          <cell r="C872">
            <v>43843</v>
          </cell>
          <cell r="D872" t="str">
            <v>3</v>
          </cell>
          <cell r="E872" t="str">
            <v>PLANQUE OLIVIER</v>
          </cell>
          <cell r="F872" t="str">
            <v>M</v>
          </cell>
          <cell r="G872" t="str">
            <v>VELO CLUB ARMENTIERES</v>
          </cell>
          <cell r="H872">
            <v>22514</v>
          </cell>
          <cell r="I872" t="str">
            <v>Adulte Masculin 50/59 ans</v>
          </cell>
          <cell r="J872" t="str">
            <v>2020</v>
          </cell>
          <cell r="K872" t="str">
            <v>05965164034</v>
          </cell>
        </row>
        <row r="873">
          <cell r="B873" t="str">
            <v>PLANQUE STEPHEN</v>
          </cell>
          <cell r="C873">
            <v>43843</v>
          </cell>
          <cell r="D873" t="str">
            <v>3</v>
          </cell>
          <cell r="E873" t="str">
            <v>PLANQUE STEPHEN</v>
          </cell>
          <cell r="F873" t="str">
            <v>M</v>
          </cell>
          <cell r="G873" t="str">
            <v>VELO CLUB ARMENTIERES</v>
          </cell>
          <cell r="H873">
            <v>33188</v>
          </cell>
          <cell r="I873" t="str">
            <v>Adulte Masculin 30/39 ans</v>
          </cell>
          <cell r="J873" t="str">
            <v>2020</v>
          </cell>
          <cell r="K873" t="str">
            <v>05996217487</v>
          </cell>
        </row>
        <row r="874">
          <cell r="B874" t="str">
            <v>PLATAUX LOUIS</v>
          </cell>
          <cell r="C874">
            <v>43846</v>
          </cell>
          <cell r="D874" t="str">
            <v>JE</v>
          </cell>
          <cell r="E874" t="str">
            <v>PLATAUX LOUIS</v>
          </cell>
          <cell r="F874" t="str">
            <v>M</v>
          </cell>
          <cell r="G874" t="str">
            <v>UNION SPORTIVE VALENCIENNES MARLY</v>
          </cell>
          <cell r="H874">
            <v>38126</v>
          </cell>
          <cell r="I874" t="str">
            <v>Jeune Masculin 15/16 ans</v>
          </cell>
          <cell r="J874" t="str">
            <v>2020</v>
          </cell>
          <cell r="K874" t="str">
            <v>05999068646</v>
          </cell>
        </row>
        <row r="875">
          <cell r="B875" t="str">
            <v>PLOUCHART ANTOINE</v>
          </cell>
          <cell r="C875">
            <v>43865</v>
          </cell>
          <cell r="D875" t="str">
            <v>3</v>
          </cell>
          <cell r="E875" t="str">
            <v>PLOUCHART ANTOINE</v>
          </cell>
          <cell r="F875" t="str">
            <v>M</v>
          </cell>
          <cell r="G875" t="str">
            <v>VELO CLUB SOLESMES</v>
          </cell>
          <cell r="H875">
            <v>34266</v>
          </cell>
          <cell r="I875" t="str">
            <v>Adulte Masculin 20/29 ans</v>
          </cell>
          <cell r="J875" t="str">
            <v>2020</v>
          </cell>
          <cell r="K875" t="str">
            <v>05999019951</v>
          </cell>
        </row>
        <row r="876">
          <cell r="B876" t="str">
            <v>PLUCHARD MATHIS</v>
          </cell>
          <cell r="C876">
            <v>43843</v>
          </cell>
          <cell r="D876" t="str">
            <v>3</v>
          </cell>
          <cell r="E876" t="str">
            <v>PLUCHARD MATHIS</v>
          </cell>
          <cell r="F876" t="str">
            <v>M</v>
          </cell>
          <cell r="G876" t="str">
            <v>TEAM BOUSIES</v>
          </cell>
          <cell r="H876">
            <v>37348</v>
          </cell>
          <cell r="I876" t="str">
            <v>Adulte Masculin 17/19 ans</v>
          </cell>
          <cell r="J876" t="str">
            <v>2020</v>
          </cell>
          <cell r="K876" t="str">
            <v>05999117338</v>
          </cell>
        </row>
        <row r="877">
          <cell r="B877" t="str">
            <v>PLUQUET FLAVIEN</v>
          </cell>
          <cell r="C877">
            <v>43845</v>
          </cell>
          <cell r="D877" t="str">
            <v>JE</v>
          </cell>
          <cell r="E877" t="str">
            <v>PLUQUET FLAVIEN</v>
          </cell>
          <cell r="F877" t="str">
            <v>M</v>
          </cell>
          <cell r="G877" t="str">
            <v>VELO CLUB UNION HALLUIN</v>
          </cell>
          <cell r="H877">
            <v>38642</v>
          </cell>
          <cell r="I877" t="str">
            <v>Jeune Masculin 15/16 ans</v>
          </cell>
          <cell r="J877" t="str">
            <v>2020</v>
          </cell>
          <cell r="K877" t="str">
            <v>05999068433</v>
          </cell>
        </row>
        <row r="878">
          <cell r="B878" t="str">
            <v>PLUQUET LILIAN</v>
          </cell>
          <cell r="C878">
            <v>43845</v>
          </cell>
          <cell r="D878" t="str">
            <v>JE</v>
          </cell>
          <cell r="E878" t="str">
            <v>PLUQUET LILIAN</v>
          </cell>
          <cell r="F878" t="str">
            <v>M</v>
          </cell>
          <cell r="G878" t="str">
            <v>VELO CLUB UNION HALLUIN</v>
          </cell>
          <cell r="H878">
            <v>40298</v>
          </cell>
          <cell r="I878" t="str">
            <v>Jeune Masculin 9/10 ans</v>
          </cell>
          <cell r="J878" t="str">
            <v>2020</v>
          </cell>
          <cell r="K878" t="str">
            <v>05999068432</v>
          </cell>
        </row>
        <row r="879">
          <cell r="B879" t="str">
            <v>PLUVINAGE ANTONIN</v>
          </cell>
          <cell r="C879">
            <v>43894</v>
          </cell>
          <cell r="D879" t="str">
            <v>JE</v>
          </cell>
          <cell r="E879" t="str">
            <v>PLUVINAGE ANTONIN</v>
          </cell>
          <cell r="F879" t="str">
            <v>M</v>
          </cell>
          <cell r="G879" t="str">
            <v>VELO CLUB SOLESMES</v>
          </cell>
          <cell r="H879">
            <v>41452</v>
          </cell>
          <cell r="I879" t="str">
            <v>Jeune Masculin 7/8 ans</v>
          </cell>
          <cell r="J879" t="str">
            <v>2020</v>
          </cell>
          <cell r="K879" t="str">
            <v>05999122801</v>
          </cell>
        </row>
        <row r="880">
          <cell r="B880" t="str">
            <v>POIRE RYAN</v>
          </cell>
          <cell r="C880">
            <v>43843</v>
          </cell>
          <cell r="D880" t="str">
            <v>3</v>
          </cell>
          <cell r="E880" t="str">
            <v>POIRE RYAN</v>
          </cell>
          <cell r="F880" t="str">
            <v>M</v>
          </cell>
          <cell r="G880" t="str">
            <v>ASSOCIATION CYCLISTE DE CUINCY</v>
          </cell>
          <cell r="H880">
            <v>36083</v>
          </cell>
          <cell r="I880" t="str">
            <v>Adulte Masculin 20/29 ans</v>
          </cell>
          <cell r="J880" t="str">
            <v>2020</v>
          </cell>
          <cell r="K880" t="str">
            <v>05999111354</v>
          </cell>
        </row>
        <row r="881">
          <cell r="B881" t="str">
            <v>PONCET PASCAL</v>
          </cell>
          <cell r="C881">
            <v>43835</v>
          </cell>
          <cell r="D881" t="str">
            <v>3</v>
          </cell>
          <cell r="E881" t="str">
            <v>PONCET PASCAL</v>
          </cell>
          <cell r="F881" t="str">
            <v>M</v>
          </cell>
          <cell r="G881" t="str">
            <v>CYCLO CLUB ORCHIES</v>
          </cell>
          <cell r="H881">
            <v>26691</v>
          </cell>
          <cell r="I881" t="str">
            <v>Adulte Masculin 40/49 ans</v>
          </cell>
          <cell r="J881" t="str">
            <v>2020</v>
          </cell>
          <cell r="K881" t="str">
            <v>05999016472</v>
          </cell>
        </row>
        <row r="882">
          <cell r="B882" t="str">
            <v>PONTHIER CLAUDE</v>
          </cell>
          <cell r="C882">
            <v>43899</v>
          </cell>
          <cell r="D882" t="str">
            <v>2</v>
          </cell>
          <cell r="E882" t="str">
            <v>PONTHIER CLAUDE</v>
          </cell>
          <cell r="F882" t="str">
            <v>M</v>
          </cell>
          <cell r="G882" t="str">
            <v>SAULZOIR MONTRECOURT CYCLING CLUB</v>
          </cell>
          <cell r="H882">
            <v>20559</v>
          </cell>
          <cell r="I882" t="str">
            <v>Adulte Masculin 60 ans et plus</v>
          </cell>
          <cell r="J882" t="str">
            <v>2020</v>
          </cell>
          <cell r="K882" t="str">
            <v>05999122581</v>
          </cell>
        </row>
        <row r="883">
          <cell r="B883" t="str">
            <v>POSTAL FEHMI</v>
          </cell>
          <cell r="C883">
            <v>43857</v>
          </cell>
          <cell r="D883" t="str">
            <v>2</v>
          </cell>
          <cell r="E883" t="str">
            <v>POSTAL FEHMI</v>
          </cell>
          <cell r="F883" t="str">
            <v>M</v>
          </cell>
          <cell r="G883" t="str">
            <v>CYCLING TEAM INFOBIKE BAVAY</v>
          </cell>
          <cell r="H883">
            <v>28205</v>
          </cell>
          <cell r="I883" t="str">
            <v>Adulte Masculin 40/49 ans</v>
          </cell>
          <cell r="J883" t="str">
            <v>2020</v>
          </cell>
          <cell r="K883" t="str">
            <v>05999114890</v>
          </cell>
        </row>
        <row r="884">
          <cell r="B884" t="str">
            <v>POT FREDERIC</v>
          </cell>
          <cell r="C884">
            <v>43843</v>
          </cell>
          <cell r="D884" t="str">
            <v>3</v>
          </cell>
          <cell r="E884" t="str">
            <v>POT FREDERIC</v>
          </cell>
          <cell r="F884" t="str">
            <v>M</v>
          </cell>
          <cell r="G884" t="str">
            <v>ETOILE CYCLISTE FEIGNIES</v>
          </cell>
          <cell r="H884">
            <v>27412</v>
          </cell>
          <cell r="I884" t="str">
            <v>Adulte Masculin 40/49 ans</v>
          </cell>
          <cell r="J884" t="str">
            <v>2020</v>
          </cell>
          <cell r="K884" t="str">
            <v>05999057090</v>
          </cell>
        </row>
        <row r="885">
          <cell r="B885" t="str">
            <v>POTEAUX CLÉMENCE</v>
          </cell>
          <cell r="C885">
            <v>43846</v>
          </cell>
          <cell r="D885" t="str">
            <v>JE</v>
          </cell>
          <cell r="E885" t="str">
            <v>POTEAUX CLÉMENCE</v>
          </cell>
          <cell r="F885" t="str">
            <v>F</v>
          </cell>
          <cell r="G885" t="str">
            <v>VELO SPRINT DE L'OSTREVENT - AUBERCHICOURT</v>
          </cell>
          <cell r="H885">
            <v>41034</v>
          </cell>
          <cell r="I885" t="str">
            <v>Jeune Masculin 7/8 ans</v>
          </cell>
          <cell r="J885" t="str">
            <v>2020</v>
          </cell>
          <cell r="K885" t="str">
            <v>05999078793</v>
          </cell>
        </row>
        <row r="886">
          <cell r="B886" t="str">
            <v>POTEAUX JOACHIM</v>
          </cell>
          <cell r="C886">
            <v>43870</v>
          </cell>
          <cell r="D886" t="str">
            <v>JE</v>
          </cell>
          <cell r="E886" t="str">
            <v>POTEAUX JOACHIM</v>
          </cell>
          <cell r="F886" t="str">
            <v>M</v>
          </cell>
          <cell r="G886" t="str">
            <v>FENAIN CYCLO CLUB</v>
          </cell>
          <cell r="H886">
            <v>41945</v>
          </cell>
          <cell r="I886"/>
          <cell r="J886" t="str">
            <v>2020</v>
          </cell>
          <cell r="K886" t="str">
            <v>05999117339</v>
          </cell>
        </row>
        <row r="887">
          <cell r="B887" t="str">
            <v>POTEAUX JULES</v>
          </cell>
          <cell r="C887">
            <v>43846</v>
          </cell>
          <cell r="D887" t="str">
            <v>JE</v>
          </cell>
          <cell r="E887" t="str">
            <v>POTEAUX JULES</v>
          </cell>
          <cell r="F887" t="str">
            <v>M</v>
          </cell>
          <cell r="G887" t="str">
            <v>VELO SPRINT DE L'OSTREVENT - AUBERCHICOURT</v>
          </cell>
          <cell r="H887">
            <v>40448</v>
          </cell>
          <cell r="I887" t="str">
            <v>Jeune Masculin 9/10 ans</v>
          </cell>
          <cell r="J887" t="str">
            <v>2020</v>
          </cell>
          <cell r="K887" t="str">
            <v>05999061600</v>
          </cell>
        </row>
        <row r="888">
          <cell r="B888" t="str">
            <v>POUBLANG CYRILLE</v>
          </cell>
          <cell r="C888">
            <v>43893</v>
          </cell>
          <cell r="D888" t="str">
            <v>2</v>
          </cell>
          <cell r="E888" t="str">
            <v>POUBLANG CYRILLE</v>
          </cell>
          <cell r="F888" t="str">
            <v>M</v>
          </cell>
          <cell r="G888" t="str">
            <v>CYCLO CLUB BERGUES</v>
          </cell>
          <cell r="H888">
            <v>33114</v>
          </cell>
          <cell r="I888" t="str">
            <v>Adulte Masculin 30/39 ans</v>
          </cell>
          <cell r="J888" t="str">
            <v>2020</v>
          </cell>
          <cell r="K888" t="str">
            <v>05999062292</v>
          </cell>
        </row>
        <row r="889">
          <cell r="B889" t="str">
            <v>POUCET LAURENT</v>
          </cell>
          <cell r="C889">
            <v>43843</v>
          </cell>
          <cell r="D889" t="str">
            <v>2</v>
          </cell>
          <cell r="E889" t="str">
            <v>POUCET LAURENT</v>
          </cell>
          <cell r="F889" t="str">
            <v>M</v>
          </cell>
          <cell r="G889" t="str">
            <v>ETOILE CYCLISTE FEIGNIES</v>
          </cell>
          <cell r="H889">
            <v>25768</v>
          </cell>
          <cell r="I889" t="str">
            <v>Adulte Masculin 50/59 ans</v>
          </cell>
          <cell r="J889" t="str">
            <v>2020</v>
          </cell>
          <cell r="K889" t="str">
            <v>05999020502</v>
          </cell>
        </row>
        <row r="890">
          <cell r="B890" t="str">
            <v>POUCET TRISTAN</v>
          </cell>
          <cell r="C890">
            <v>43843</v>
          </cell>
          <cell r="D890" t="str">
            <v>JE</v>
          </cell>
          <cell r="E890" t="str">
            <v>POUCET TRISTAN</v>
          </cell>
          <cell r="F890" t="str">
            <v>M</v>
          </cell>
          <cell r="G890" t="str">
            <v>ETOILE CYCLISTE FEIGNIES</v>
          </cell>
          <cell r="H890">
            <v>38009</v>
          </cell>
          <cell r="I890" t="str">
            <v>Jeune Masculin 15/16 ans</v>
          </cell>
          <cell r="J890" t="str">
            <v>2020</v>
          </cell>
          <cell r="K890" t="str">
            <v>05999020504</v>
          </cell>
        </row>
        <row r="891">
          <cell r="B891" t="str">
            <v>POUILLY DAVID</v>
          </cell>
          <cell r="C891">
            <v>43879</v>
          </cell>
          <cell r="D891" t="str">
            <v>3</v>
          </cell>
          <cell r="E891" t="str">
            <v>POUILLY DAVID</v>
          </cell>
          <cell r="F891" t="str">
            <v>M</v>
          </cell>
          <cell r="G891" t="str">
            <v>TEAM B.B.L. HERGNIES</v>
          </cell>
          <cell r="H891">
            <v>25898</v>
          </cell>
          <cell r="I891" t="str">
            <v>Adulte Masculin 50/59 ans</v>
          </cell>
          <cell r="J891" t="str">
            <v>2020</v>
          </cell>
          <cell r="K891" t="str">
            <v>05999122326</v>
          </cell>
        </row>
        <row r="892">
          <cell r="B892" t="str">
            <v>POULAIN CHRISTOPHE</v>
          </cell>
          <cell r="C892">
            <v>43843</v>
          </cell>
          <cell r="D892" t="str">
            <v>3</v>
          </cell>
          <cell r="E892" t="str">
            <v>POULAIN CHRISTOPHE</v>
          </cell>
          <cell r="F892" t="str">
            <v>M</v>
          </cell>
          <cell r="G892" t="str">
            <v>TEAM DECOPUB PROVILLE</v>
          </cell>
          <cell r="H892">
            <v>26879</v>
          </cell>
          <cell r="I892" t="str">
            <v>Adulte Masculin 40/49 ans</v>
          </cell>
          <cell r="J892" t="str">
            <v>2020</v>
          </cell>
          <cell r="K892" t="str">
            <v>05957074565</v>
          </cell>
        </row>
        <row r="893">
          <cell r="B893" t="str">
            <v>POULAIN JEAN FRANCOIS</v>
          </cell>
          <cell r="C893">
            <v>43865</v>
          </cell>
          <cell r="D893" t="str">
            <v>3</v>
          </cell>
          <cell r="E893" t="str">
            <v>POULAIN JEAN FRANCOIS</v>
          </cell>
          <cell r="F893" t="str">
            <v>M</v>
          </cell>
          <cell r="G893" t="str">
            <v>LA PEDALE MADELEINOISE</v>
          </cell>
          <cell r="H893">
            <v>32791</v>
          </cell>
          <cell r="I893" t="str">
            <v>Adulte Masculin 30/39 ans</v>
          </cell>
          <cell r="J893" t="str">
            <v>2020</v>
          </cell>
          <cell r="K893" t="str">
            <v>05999104702</v>
          </cell>
        </row>
        <row r="894">
          <cell r="B894" t="str">
            <v>POULAIN NOAH</v>
          </cell>
          <cell r="C894">
            <v>43843</v>
          </cell>
          <cell r="D894" t="str">
            <v>JE</v>
          </cell>
          <cell r="E894" t="str">
            <v>POULAIN NOAH</v>
          </cell>
          <cell r="F894" t="str">
            <v>M</v>
          </cell>
          <cell r="G894" t="str">
            <v>TEAM DECOPUB PROVILLE</v>
          </cell>
          <cell r="H894">
            <v>38520</v>
          </cell>
          <cell r="I894" t="str">
            <v>Jeune Masculin 15/16 ans</v>
          </cell>
          <cell r="J894" t="str">
            <v>2020</v>
          </cell>
          <cell r="K894" t="str">
            <v>05999098025</v>
          </cell>
        </row>
        <row r="895">
          <cell r="B895" t="str">
            <v>POULLIER VINCENT</v>
          </cell>
          <cell r="C895">
            <v>43843</v>
          </cell>
          <cell r="D895" t="str">
            <v>3</v>
          </cell>
          <cell r="E895" t="str">
            <v>POULLIER VINCENT</v>
          </cell>
          <cell r="F895" t="str">
            <v>M</v>
          </cell>
          <cell r="G895" t="str">
            <v>CYCLO CLUB WAVRIN</v>
          </cell>
          <cell r="H895">
            <v>28181</v>
          </cell>
          <cell r="I895" t="str">
            <v>Adulte Masculin 40/49 ans</v>
          </cell>
          <cell r="J895" t="str">
            <v>2020</v>
          </cell>
          <cell r="K895" t="str">
            <v>05994044639</v>
          </cell>
        </row>
        <row r="896">
          <cell r="B896" t="str">
            <v>POUPAERT ESTEBAN</v>
          </cell>
          <cell r="C896">
            <v>43835</v>
          </cell>
          <cell r="D896" t="str">
            <v>JE</v>
          </cell>
          <cell r="E896" t="str">
            <v>POUPAERT ESTEBAN</v>
          </cell>
          <cell r="F896" t="str">
            <v>M</v>
          </cell>
          <cell r="G896" t="str">
            <v>CYCLO CLUB ORCHIES</v>
          </cell>
          <cell r="H896">
            <v>39683</v>
          </cell>
          <cell r="I896" t="str">
            <v>Jeune Masculin 11/12 ans</v>
          </cell>
          <cell r="J896" t="str">
            <v>2020</v>
          </cell>
          <cell r="K896" t="str">
            <v>05999108964</v>
          </cell>
        </row>
        <row r="897">
          <cell r="B897" t="str">
            <v>PRIAT AURELIEN</v>
          </cell>
          <cell r="C897">
            <v>43857</v>
          </cell>
          <cell r="D897" t="str">
            <v>3</v>
          </cell>
          <cell r="E897" t="str">
            <v>PRIAT AURELIEN</v>
          </cell>
          <cell r="F897" t="str">
            <v>M</v>
          </cell>
          <cell r="G897" t="str">
            <v>ENTENTE SPORTIVE ENFANTS DE GAYANT (ESEG) DOUAI</v>
          </cell>
          <cell r="H897">
            <v>30850</v>
          </cell>
          <cell r="I897" t="str">
            <v>Adulte Masculin 30/39 ans</v>
          </cell>
          <cell r="J897" t="str">
            <v>2020</v>
          </cell>
          <cell r="K897" t="str">
            <v>05999105008</v>
          </cell>
        </row>
        <row r="898">
          <cell r="B898" t="str">
            <v>PRISSETTE JEAN-MICHEL</v>
          </cell>
          <cell r="C898">
            <v>43849</v>
          </cell>
          <cell r="D898" t="str">
            <v>3</v>
          </cell>
          <cell r="E898" t="str">
            <v>PRISSETTE JEAN-MICHEL</v>
          </cell>
          <cell r="F898" t="str">
            <v>M</v>
          </cell>
          <cell r="G898" t="str">
            <v>UNION VELOCIPEDIQUE FOURMISIENNE</v>
          </cell>
          <cell r="H898">
            <v>23665</v>
          </cell>
          <cell r="I898" t="str">
            <v>Adulte Masculin 50/59 ans</v>
          </cell>
          <cell r="J898" t="str">
            <v>2020</v>
          </cell>
          <cell r="K898" t="str">
            <v>05965613068</v>
          </cell>
        </row>
        <row r="899">
          <cell r="B899" t="str">
            <v>PRISSETTE LUDIVINE</v>
          </cell>
          <cell r="C899">
            <v>43843</v>
          </cell>
          <cell r="D899" t="str">
            <v>3</v>
          </cell>
          <cell r="E899" t="str">
            <v>PRISSETTE LUDIVINE</v>
          </cell>
          <cell r="F899" t="str">
            <v>F</v>
          </cell>
          <cell r="G899" t="str">
            <v>T.C.S.P. 59 - FERRIERE LA GRANDE</v>
          </cell>
          <cell r="H899">
            <v>32148</v>
          </cell>
          <cell r="I899" t="str">
            <v>Adulte Féminin 30/39 ans</v>
          </cell>
          <cell r="J899" t="str">
            <v>2020</v>
          </cell>
          <cell r="K899" t="str">
            <v>05999085106</v>
          </cell>
        </row>
        <row r="900">
          <cell r="B900" t="str">
            <v>PRUVOST ALEXIS</v>
          </cell>
          <cell r="C900">
            <v>43879</v>
          </cell>
          <cell r="D900" t="str">
            <v>3</v>
          </cell>
          <cell r="E900" t="str">
            <v>PRUVOST ALEXIS</v>
          </cell>
          <cell r="F900" t="str">
            <v>M</v>
          </cell>
          <cell r="G900" t="str">
            <v>AS HELLEMMES CYCLISME</v>
          </cell>
          <cell r="H900">
            <v>37435</v>
          </cell>
          <cell r="I900" t="str">
            <v>Adulte Masculin 17/19 ans</v>
          </cell>
          <cell r="J900" t="str">
            <v>2020</v>
          </cell>
          <cell r="K900" t="str">
            <v>05999080049</v>
          </cell>
        </row>
        <row r="901">
          <cell r="B901" t="str">
            <v>PRZESZLO YANNICK</v>
          </cell>
          <cell r="C901">
            <v>43866</v>
          </cell>
          <cell r="D901" t="str">
            <v>2</v>
          </cell>
          <cell r="E901" t="str">
            <v>PRZESZLO YANNICK</v>
          </cell>
          <cell r="F901" t="str">
            <v>M</v>
          </cell>
          <cell r="G901" t="str">
            <v>UNION CYCLISTE SOLRE LE CHATEAU</v>
          </cell>
          <cell r="H901">
            <v>27081</v>
          </cell>
          <cell r="I901" t="str">
            <v>Adulte Masculin 40/49 ans</v>
          </cell>
          <cell r="J901" t="str">
            <v>2020</v>
          </cell>
          <cell r="K901" t="str">
            <v>05999062959</v>
          </cell>
        </row>
        <row r="902">
          <cell r="B902" t="str">
            <v>QUENTON LOIC</v>
          </cell>
          <cell r="C902">
            <v>43846</v>
          </cell>
          <cell r="D902" t="str">
            <v>JE</v>
          </cell>
          <cell r="E902" t="str">
            <v>QUENTON LOIC</v>
          </cell>
          <cell r="F902" t="str">
            <v>M</v>
          </cell>
          <cell r="G902" t="str">
            <v>UNION SPORTIVE VALENCIENNES MARLY</v>
          </cell>
          <cell r="H902">
            <v>38482</v>
          </cell>
          <cell r="I902" t="str">
            <v>Jeune Masculin 15/16 ans</v>
          </cell>
          <cell r="J902" t="str">
            <v>2020</v>
          </cell>
          <cell r="K902" t="str">
            <v>05999087673</v>
          </cell>
        </row>
        <row r="903">
          <cell r="B903" t="str">
            <v>QUERTANT ALEXIS</v>
          </cell>
          <cell r="C903">
            <v>43865</v>
          </cell>
          <cell r="D903" t="str">
            <v>JE</v>
          </cell>
          <cell r="E903" t="str">
            <v>QUERTANT ALEXIS</v>
          </cell>
          <cell r="F903" t="str">
            <v>M</v>
          </cell>
          <cell r="G903" t="str">
            <v>VELO SPRINT BOUCHAIN</v>
          </cell>
          <cell r="H903">
            <v>38003</v>
          </cell>
          <cell r="I903" t="str">
            <v>Jeune Masculin 15/16 ans</v>
          </cell>
          <cell r="J903" t="str">
            <v>2020</v>
          </cell>
          <cell r="K903" t="str">
            <v>05999109745</v>
          </cell>
        </row>
        <row r="904">
          <cell r="B904" t="str">
            <v>QUESNEZ REMI</v>
          </cell>
          <cell r="C904">
            <v>43843</v>
          </cell>
          <cell r="D904" t="str">
            <v>JE</v>
          </cell>
          <cell r="E904" t="str">
            <v>QUESNEZ REMI</v>
          </cell>
          <cell r="F904" t="str">
            <v>M</v>
          </cell>
          <cell r="G904" t="str">
            <v>UNION CYCLISTE WATTIGNIES</v>
          </cell>
          <cell r="H904">
            <v>38511</v>
          </cell>
          <cell r="I904" t="str">
            <v>Jeune Masculin 15/16 ans</v>
          </cell>
          <cell r="J904" t="str">
            <v>2020</v>
          </cell>
          <cell r="K904" t="str">
            <v>05999085110</v>
          </cell>
        </row>
        <row r="905">
          <cell r="B905" t="str">
            <v>QUESTE DAVID</v>
          </cell>
          <cell r="C905">
            <v>43834</v>
          </cell>
          <cell r="D905" t="str">
            <v>3</v>
          </cell>
          <cell r="E905" t="str">
            <v>QUESTE DAVID</v>
          </cell>
          <cell r="F905" t="str">
            <v>M</v>
          </cell>
          <cell r="G905" t="str">
            <v>TEAM B.B.L. HERGNIES</v>
          </cell>
          <cell r="H905">
            <v>31057</v>
          </cell>
          <cell r="I905" t="str">
            <v>Adulte Masculin 30/39 ans</v>
          </cell>
          <cell r="J905" t="str">
            <v>2020</v>
          </cell>
          <cell r="K905" t="str">
            <v>05999069793</v>
          </cell>
        </row>
        <row r="906">
          <cell r="B906" t="str">
            <v>QUINZIN KILLIAN</v>
          </cell>
          <cell r="C906">
            <v>43843</v>
          </cell>
          <cell r="D906" t="str">
            <v>3</v>
          </cell>
          <cell r="E906" t="str">
            <v>QUINZIN KILLIAN</v>
          </cell>
          <cell r="F906" t="str">
            <v>M</v>
          </cell>
          <cell r="G906" t="str">
            <v>ETOILE CYCLISTE FEIGNIES</v>
          </cell>
          <cell r="H906">
            <v>37736</v>
          </cell>
          <cell r="I906" t="str">
            <v>Adulte Masculin 17/19 ans</v>
          </cell>
          <cell r="J906" t="str">
            <v>2020</v>
          </cell>
          <cell r="K906" t="str">
            <v>05999079019</v>
          </cell>
        </row>
        <row r="907">
          <cell r="B907" t="str">
            <v>RACOUSSOT MAXENCE</v>
          </cell>
          <cell r="C907">
            <v>43844</v>
          </cell>
          <cell r="D907" t="str">
            <v>JE</v>
          </cell>
          <cell r="E907" t="str">
            <v>RACOUSSOT MAXENCE</v>
          </cell>
          <cell r="F907" t="str">
            <v>M</v>
          </cell>
          <cell r="G907" t="str">
            <v>ESPOIR CYCLISTE  WAMBRECHIES MARQUETTE</v>
          </cell>
          <cell r="H907">
            <v>38816</v>
          </cell>
          <cell r="I907" t="str">
            <v>Jeune Masculin 13/14 ans</v>
          </cell>
          <cell r="J907" t="str">
            <v>2020</v>
          </cell>
          <cell r="K907" t="str">
            <v>05999111915</v>
          </cell>
        </row>
        <row r="908">
          <cell r="B908" t="str">
            <v>RAMBEAU CHRISTOPHER</v>
          </cell>
          <cell r="C908">
            <v>43857</v>
          </cell>
          <cell r="D908" t="str">
            <v>1</v>
          </cell>
          <cell r="E908" t="str">
            <v>RAMBEAU CHRISTOPHER</v>
          </cell>
          <cell r="F908" t="str">
            <v>M</v>
          </cell>
          <cell r="G908" t="str">
            <v>TEAM SPECIALIZED LILLE</v>
          </cell>
          <cell r="H908">
            <v>35394</v>
          </cell>
          <cell r="I908" t="str">
            <v>Adulte Masculin 20/29 ans</v>
          </cell>
          <cell r="J908" t="str">
            <v>2020</v>
          </cell>
          <cell r="K908" t="str">
            <v>05999057253</v>
          </cell>
        </row>
        <row r="909">
          <cell r="B909" t="str">
            <v>RANSQUIN KEVIN</v>
          </cell>
          <cell r="C909">
            <v>43866</v>
          </cell>
          <cell r="D909" t="str">
            <v>2</v>
          </cell>
          <cell r="E909" t="str">
            <v>RANSQUIN KEVIN</v>
          </cell>
          <cell r="F909" t="str">
            <v>M</v>
          </cell>
          <cell r="G909" t="str">
            <v>VTT  CLUB PONT SUR SAMBRE</v>
          </cell>
          <cell r="H909">
            <v>32020</v>
          </cell>
          <cell r="I909" t="str">
            <v>Adulte Masculin 30/39 ans</v>
          </cell>
          <cell r="J909" t="str">
            <v>2020</v>
          </cell>
          <cell r="K909" t="str">
            <v>05999057227</v>
          </cell>
        </row>
        <row r="910">
          <cell r="B910" t="str">
            <v>REUTER BENOIT</v>
          </cell>
          <cell r="C910">
            <v>43851</v>
          </cell>
          <cell r="D910" t="str">
            <v>1</v>
          </cell>
          <cell r="E910" t="str">
            <v>REUTER BENOIT</v>
          </cell>
          <cell r="F910" t="str">
            <v>M</v>
          </cell>
          <cell r="G910" t="str">
            <v>VELO CLUB UNION HALLUIN</v>
          </cell>
          <cell r="H910">
            <v>30204</v>
          </cell>
          <cell r="I910" t="str">
            <v>Adulte Masculin 30/39 ans</v>
          </cell>
          <cell r="J910" t="str">
            <v>2020</v>
          </cell>
          <cell r="K910" t="str">
            <v>05999093520</v>
          </cell>
        </row>
        <row r="911">
          <cell r="B911" t="str">
            <v>REUTERS SEBASTIEN</v>
          </cell>
          <cell r="C911">
            <v>43851</v>
          </cell>
          <cell r="D911" t="str">
            <v>2</v>
          </cell>
          <cell r="E911" t="str">
            <v>REUTERS SEBASTIEN</v>
          </cell>
          <cell r="F911" t="str">
            <v>M</v>
          </cell>
          <cell r="G911" t="str">
            <v>VELO CLUB UNION HALLUIN</v>
          </cell>
          <cell r="H911">
            <v>33111</v>
          </cell>
          <cell r="I911" t="str">
            <v>Adulte Masculin 30/39 ans</v>
          </cell>
          <cell r="J911" t="str">
            <v>2020</v>
          </cell>
          <cell r="K911" t="str">
            <v>05999094108</v>
          </cell>
        </row>
        <row r="912">
          <cell r="B912" t="str">
            <v>RIBAUCOUR MARC</v>
          </cell>
          <cell r="C912">
            <v>43870</v>
          </cell>
          <cell r="D912" t="str">
            <v>2</v>
          </cell>
          <cell r="E912" t="str">
            <v>RIBAUCOUR MARC</v>
          </cell>
          <cell r="F912" t="str">
            <v>M</v>
          </cell>
          <cell r="G912" t="str">
            <v>CLUB CYCLISTE VERLINGHEM</v>
          </cell>
          <cell r="H912">
            <v>23841</v>
          </cell>
          <cell r="I912" t="str">
            <v>Adulte Masculin 50/59 ans</v>
          </cell>
          <cell r="J912" t="str">
            <v>2020</v>
          </cell>
          <cell r="K912" t="str">
            <v>05905210090</v>
          </cell>
        </row>
        <row r="913">
          <cell r="B913" t="str">
            <v>RIBEAUCOURT YANNICK</v>
          </cell>
          <cell r="C913">
            <v>43843</v>
          </cell>
          <cell r="D913" t="str">
            <v>2</v>
          </cell>
          <cell r="E913" t="str">
            <v>RIBEAUCOURT YANNICK</v>
          </cell>
          <cell r="F913" t="str">
            <v>M</v>
          </cell>
          <cell r="G913" t="str">
            <v>ETOILE CYCLISTE FEIGNIES</v>
          </cell>
          <cell r="H913">
            <v>25468</v>
          </cell>
          <cell r="I913" t="str">
            <v>Adulte Masculin 50/59 ans</v>
          </cell>
          <cell r="J913" t="str">
            <v>2020</v>
          </cell>
          <cell r="K913" t="str">
            <v>05996217372</v>
          </cell>
        </row>
        <row r="914">
          <cell r="B914" t="str">
            <v>RICHARD MATTEO</v>
          </cell>
          <cell r="C914">
            <v>43857</v>
          </cell>
          <cell r="D914" t="str">
            <v>JE</v>
          </cell>
          <cell r="E914" t="str">
            <v>RICHARD MATTEO</v>
          </cell>
          <cell r="F914" t="str">
            <v>M</v>
          </cell>
          <cell r="G914" t="str">
            <v>ENTENTE SPORTIVE ENFANTS DE GAYANT (ESEG) DOUAI</v>
          </cell>
          <cell r="H914">
            <v>38609</v>
          </cell>
          <cell r="I914" t="str">
            <v>Jeune Masculin 15/16 ans</v>
          </cell>
          <cell r="J914" t="str">
            <v>2020</v>
          </cell>
          <cell r="K914" t="str">
            <v>05999118498</v>
          </cell>
        </row>
        <row r="915">
          <cell r="B915" t="str">
            <v>RICHARD NICOLA</v>
          </cell>
          <cell r="C915">
            <v>43887</v>
          </cell>
          <cell r="D915" t="str">
            <v>3</v>
          </cell>
          <cell r="E915" t="str">
            <v>RICHARD NICOLA</v>
          </cell>
          <cell r="F915" t="str">
            <v>M</v>
          </cell>
          <cell r="G915" t="str">
            <v>CERCLE OLYMPIQUE MARCOING</v>
          </cell>
          <cell r="H915">
            <v>33401</v>
          </cell>
          <cell r="I915" t="str">
            <v>Adulte Masculin 20/29 ans</v>
          </cell>
          <cell r="J915" t="str">
            <v>2020</v>
          </cell>
          <cell r="K915" t="str">
            <v>05999023853</v>
          </cell>
        </row>
        <row r="916">
          <cell r="B916" t="str">
            <v>RICHET FABRICE</v>
          </cell>
          <cell r="C916">
            <v>43834</v>
          </cell>
          <cell r="D916" t="str">
            <v>4-A</v>
          </cell>
          <cell r="E916" t="str">
            <v>RICHET FABRICE</v>
          </cell>
          <cell r="F916" t="str">
            <v>M</v>
          </cell>
          <cell r="G916" t="str">
            <v>ASSOCIATION CYCLISTE D'ETROEUNGT</v>
          </cell>
          <cell r="H916">
            <v>25972</v>
          </cell>
          <cell r="I916" t="str">
            <v>Adulte Masculin 40/49 ans</v>
          </cell>
          <cell r="J916" t="str">
            <v>2020</v>
          </cell>
          <cell r="K916" t="str">
            <v>05999098979</v>
          </cell>
        </row>
        <row r="917">
          <cell r="B917" t="str">
            <v>RICHLINSKI STEPHENS</v>
          </cell>
          <cell r="C917">
            <v>43884</v>
          </cell>
          <cell r="D917" t="str">
            <v>2</v>
          </cell>
          <cell r="E917" t="str">
            <v>RICHLINSKI STEPHENS</v>
          </cell>
          <cell r="F917" t="str">
            <v>M</v>
          </cell>
          <cell r="G917" t="str">
            <v>TEAM CYCLISTE BERMERAIN</v>
          </cell>
          <cell r="H917">
            <v>28048</v>
          </cell>
          <cell r="I917" t="str">
            <v>Adulte Masculin 40/49 ans</v>
          </cell>
          <cell r="J917" t="str">
            <v>2020</v>
          </cell>
          <cell r="K917" t="str">
            <v>05999025681</v>
          </cell>
        </row>
        <row r="918">
          <cell r="B918" t="str">
            <v>RICO COLLINE</v>
          </cell>
          <cell r="C918">
            <v>43851</v>
          </cell>
          <cell r="D918" t="str">
            <v>FE</v>
          </cell>
          <cell r="E918" t="str">
            <v>RICO COLLINE</v>
          </cell>
          <cell r="F918" t="str">
            <v>F</v>
          </cell>
          <cell r="G918" t="str">
            <v>VELO CLUB UNION HALLUIN</v>
          </cell>
          <cell r="H918">
            <v>36461</v>
          </cell>
          <cell r="I918" t="str">
            <v>Adulte Féminin 17/29 ans</v>
          </cell>
          <cell r="J918" t="str">
            <v>2020</v>
          </cell>
          <cell r="K918" t="str">
            <v>05999019510</v>
          </cell>
        </row>
        <row r="919">
          <cell r="B919" t="str">
            <v>RICO ELODIE</v>
          </cell>
          <cell r="C919">
            <v>43845</v>
          </cell>
          <cell r="D919" t="str">
            <v>JE</v>
          </cell>
          <cell r="E919" t="str">
            <v>RICO ELODIE</v>
          </cell>
          <cell r="F919" t="str">
            <v>F</v>
          </cell>
          <cell r="G919" t="str">
            <v>VELO CLUB UNION HALLUIN</v>
          </cell>
          <cell r="H919">
            <v>39610</v>
          </cell>
          <cell r="I919" t="str">
            <v>Jeune Féminin 11/12 ans</v>
          </cell>
          <cell r="J919" t="str">
            <v>2020</v>
          </cell>
          <cell r="K919" t="str">
            <v>05999097729</v>
          </cell>
        </row>
        <row r="920">
          <cell r="B920" t="str">
            <v>RICO JOEL</v>
          </cell>
          <cell r="C920">
            <v>43851</v>
          </cell>
          <cell r="D920" t="str">
            <v>4-A</v>
          </cell>
          <cell r="E920" t="str">
            <v>RICO JOEL</v>
          </cell>
          <cell r="F920" t="str">
            <v>M</v>
          </cell>
          <cell r="G920" t="str">
            <v>VELO CLUB UNION HALLUIN</v>
          </cell>
          <cell r="H920">
            <v>25477</v>
          </cell>
          <cell r="I920" t="str">
            <v>Adulte Masculin 50/59 ans</v>
          </cell>
          <cell r="J920" t="str">
            <v>2020</v>
          </cell>
          <cell r="K920" t="str">
            <v>05999019508</v>
          </cell>
        </row>
        <row r="921">
          <cell r="B921" t="str">
            <v>RIGAUX JEAN JACQUES</v>
          </cell>
          <cell r="C921">
            <v>43867</v>
          </cell>
          <cell r="D921" t="str">
            <v>2</v>
          </cell>
          <cell r="E921" t="str">
            <v>RIGAUX JEAN JACQUES</v>
          </cell>
          <cell r="F921" t="str">
            <v>M</v>
          </cell>
          <cell r="G921" t="str">
            <v>CYCLING THUN L'EVEQUE</v>
          </cell>
          <cell r="H921">
            <v>24424</v>
          </cell>
          <cell r="I921" t="str">
            <v>Adulte Masculin 50/59 ans</v>
          </cell>
          <cell r="J921" t="str">
            <v>2020</v>
          </cell>
          <cell r="K921" t="str">
            <v>05999029312</v>
          </cell>
        </row>
        <row r="922">
          <cell r="B922" t="str">
            <v>RINGOT JOEL</v>
          </cell>
          <cell r="C922">
            <v>43851</v>
          </cell>
          <cell r="D922" t="str">
            <v>4-A</v>
          </cell>
          <cell r="E922" t="str">
            <v>RINGOT JOEL</v>
          </cell>
          <cell r="F922" t="str">
            <v>M</v>
          </cell>
          <cell r="G922" t="str">
            <v>ETOILE CYCLISTE TOURCOING</v>
          </cell>
          <cell r="H922">
            <v>20142</v>
          </cell>
          <cell r="I922" t="str">
            <v>Adulte Masculin 60 ans et plus</v>
          </cell>
          <cell r="J922" t="str">
            <v>2020</v>
          </cell>
          <cell r="K922" t="str">
            <v>05999024118</v>
          </cell>
        </row>
        <row r="923">
          <cell r="B923" t="str">
            <v>RITEL JEAN PHILIPPE</v>
          </cell>
          <cell r="C923">
            <v>43867</v>
          </cell>
          <cell r="D923" t="str">
            <v>3</v>
          </cell>
          <cell r="E923" t="str">
            <v>RITEL JEAN PHILIPPE</v>
          </cell>
          <cell r="F923" t="str">
            <v>M</v>
          </cell>
          <cell r="G923" t="str">
            <v>GAZ ELEC CLUB DE DOUAI</v>
          </cell>
          <cell r="H923">
            <v>26135</v>
          </cell>
          <cell r="I923" t="str">
            <v>Adulte Masculin 40/49 ans</v>
          </cell>
          <cell r="J923" t="str">
            <v>2020</v>
          </cell>
          <cell r="K923" t="str">
            <v>05999120693</v>
          </cell>
        </row>
        <row r="924">
          <cell r="B924" t="str">
            <v>RIVART ADRIEN</v>
          </cell>
          <cell r="C924">
            <v>43866</v>
          </cell>
          <cell r="D924" t="str">
            <v>2</v>
          </cell>
          <cell r="E924" t="str">
            <v>RIVART ADRIEN</v>
          </cell>
          <cell r="F924" t="str">
            <v>M</v>
          </cell>
          <cell r="G924" t="str">
            <v>VTT  CLUB PONT SUR SAMBRE</v>
          </cell>
          <cell r="H924">
            <v>35064</v>
          </cell>
          <cell r="I924" t="str">
            <v>Adulte Masculin 20/29 ans</v>
          </cell>
          <cell r="J924" t="str">
            <v>2020</v>
          </cell>
          <cell r="K924" t="str">
            <v>05996216387</v>
          </cell>
        </row>
        <row r="925">
          <cell r="B925" t="str">
            <v>RIVART MATHEO</v>
          </cell>
          <cell r="C925">
            <v>43865</v>
          </cell>
          <cell r="D925" t="str">
            <v>JE</v>
          </cell>
          <cell r="E925" t="str">
            <v>RIVART MATHEO</v>
          </cell>
          <cell r="F925" t="str">
            <v>M</v>
          </cell>
          <cell r="G925" t="str">
            <v>VTT  CLUB PONT SUR SAMBRE</v>
          </cell>
          <cell r="H925">
            <v>41216</v>
          </cell>
          <cell r="I925" t="str">
            <v>Jeune Masculin 7/8 ans</v>
          </cell>
          <cell r="J925" t="str">
            <v>2020</v>
          </cell>
          <cell r="K925" t="str">
            <v>05999085168</v>
          </cell>
        </row>
        <row r="926">
          <cell r="B926" t="str">
            <v>RIVART THIERRY</v>
          </cell>
          <cell r="C926">
            <v>43866</v>
          </cell>
          <cell r="D926" t="str">
            <v>2</v>
          </cell>
          <cell r="E926" t="str">
            <v>RIVART THIERRY</v>
          </cell>
          <cell r="F926" t="str">
            <v>M</v>
          </cell>
          <cell r="G926" t="str">
            <v>VTT  CLUB PONT SUR SAMBRE</v>
          </cell>
          <cell r="H926">
            <v>31844</v>
          </cell>
          <cell r="I926" t="str">
            <v>Adulte Masculin 30/39 ans</v>
          </cell>
          <cell r="J926" t="str">
            <v>2020</v>
          </cell>
          <cell r="K926" t="str">
            <v>05994063026</v>
          </cell>
        </row>
        <row r="927">
          <cell r="B927" t="str">
            <v>ROBERT BENJAMIN</v>
          </cell>
          <cell r="C927">
            <v>43879</v>
          </cell>
          <cell r="D927" t="str">
            <v>3</v>
          </cell>
          <cell r="E927" t="str">
            <v>ROBERT BENJAMIN</v>
          </cell>
          <cell r="F927" t="str">
            <v>M</v>
          </cell>
          <cell r="G927" t="str">
            <v>U.C. CAPELLOISE FOURMIES</v>
          </cell>
          <cell r="H927">
            <v>34962</v>
          </cell>
          <cell r="I927" t="str">
            <v>Adulte Masculin 20/29 ans</v>
          </cell>
          <cell r="J927" t="str">
            <v>2020</v>
          </cell>
          <cell r="K927" t="str">
            <v>05999089255</v>
          </cell>
        </row>
        <row r="928">
          <cell r="B928" t="str">
            <v>ROBERT EMMANUEL</v>
          </cell>
          <cell r="C928">
            <v>43879</v>
          </cell>
          <cell r="D928" t="str">
            <v>4-A</v>
          </cell>
          <cell r="E928" t="str">
            <v>ROBERT EMMANUEL</v>
          </cell>
          <cell r="F928" t="str">
            <v>M</v>
          </cell>
          <cell r="G928" t="str">
            <v>U.C. CAPELLOISE FOURMIES</v>
          </cell>
          <cell r="H928">
            <v>21834</v>
          </cell>
          <cell r="I928" t="str">
            <v>Adulte Masculin 60 ans et plus</v>
          </cell>
          <cell r="J928" t="str">
            <v>2020</v>
          </cell>
          <cell r="K928" t="str">
            <v>05999089254</v>
          </cell>
        </row>
        <row r="929">
          <cell r="B929" t="str">
            <v>ROBERT FRANCK</v>
          </cell>
          <cell r="C929">
            <v>43879</v>
          </cell>
          <cell r="D929" t="str">
            <v>3</v>
          </cell>
          <cell r="E929" t="str">
            <v>ROBERT FRANCK</v>
          </cell>
          <cell r="F929" t="str">
            <v>M</v>
          </cell>
          <cell r="G929" t="str">
            <v>U.C. CAPELLOISE FOURMIES</v>
          </cell>
          <cell r="H929">
            <v>23486</v>
          </cell>
          <cell r="I929" t="str">
            <v>Adulte Masculin 50/59 ans</v>
          </cell>
          <cell r="J929" t="str">
            <v>2020</v>
          </cell>
          <cell r="K929" t="str">
            <v>05999068459</v>
          </cell>
        </row>
        <row r="930">
          <cell r="B930" t="str">
            <v>ROBINAND WILFRIED</v>
          </cell>
          <cell r="C930">
            <v>43893</v>
          </cell>
          <cell r="D930" t="str">
            <v>2</v>
          </cell>
          <cell r="E930" t="str">
            <v>ROBINAND WILFRIED</v>
          </cell>
          <cell r="F930" t="str">
            <v>M</v>
          </cell>
          <cell r="G930" t="str">
            <v>ETOILE CYCLISTE FEIGNIES</v>
          </cell>
          <cell r="H930">
            <v>27379</v>
          </cell>
          <cell r="I930" t="str">
            <v>Adulte Masculin 40/49 ans</v>
          </cell>
          <cell r="J930" t="str">
            <v>2020</v>
          </cell>
          <cell r="K930" t="str">
            <v>05996226944</v>
          </cell>
        </row>
        <row r="931">
          <cell r="B931" t="str">
            <v>RODENBURG DANN</v>
          </cell>
          <cell r="C931">
            <v>43857</v>
          </cell>
          <cell r="D931" t="str">
            <v>2</v>
          </cell>
          <cell r="E931" t="str">
            <v>RODENBURG DANN</v>
          </cell>
          <cell r="F931" t="str">
            <v>M</v>
          </cell>
          <cell r="G931" t="str">
            <v>ENTENTE SPORTIVE ENFANTS DE GAYANT (ESEG) DOUAI</v>
          </cell>
          <cell r="H931">
            <v>36927</v>
          </cell>
          <cell r="I931" t="str">
            <v>Adulte Masculin 17/19 ans</v>
          </cell>
          <cell r="J931" t="str">
            <v>2020</v>
          </cell>
          <cell r="K931" t="str">
            <v>05999108842</v>
          </cell>
        </row>
        <row r="932">
          <cell r="B932" t="str">
            <v>RODOT DENIS</v>
          </cell>
          <cell r="C932">
            <v>43886</v>
          </cell>
          <cell r="D932" t="str">
            <v>3</v>
          </cell>
          <cell r="E932" t="str">
            <v>RODOT DENIS</v>
          </cell>
          <cell r="F932" t="str">
            <v>M</v>
          </cell>
          <cell r="G932" t="str">
            <v>TEAM CYCLISTE BERMERAIN</v>
          </cell>
          <cell r="H932">
            <v>26031</v>
          </cell>
          <cell r="I932" t="str">
            <v>Adulte Masculin 40/49 ans</v>
          </cell>
          <cell r="J932" t="str">
            <v>2020</v>
          </cell>
          <cell r="K932" t="str">
            <v>05999056022</v>
          </cell>
        </row>
        <row r="933">
          <cell r="B933" t="str">
            <v>ROGER JOHAN</v>
          </cell>
          <cell r="C933">
            <v>43857</v>
          </cell>
          <cell r="D933" t="str">
            <v>3</v>
          </cell>
          <cell r="E933" t="str">
            <v>ROGER JOHAN</v>
          </cell>
          <cell r="F933" t="str">
            <v>M</v>
          </cell>
          <cell r="G933" t="str">
            <v>ENTENTE SPORTIVE ENFANTS DE GAYANT (ESEG) DOUAI</v>
          </cell>
          <cell r="H933">
            <v>31775</v>
          </cell>
          <cell r="I933" t="str">
            <v>Adulte Masculin 30/39 ans</v>
          </cell>
          <cell r="J933" t="str">
            <v>2020</v>
          </cell>
          <cell r="K933" t="str">
            <v>05999120612</v>
          </cell>
        </row>
        <row r="934">
          <cell r="B934" t="str">
            <v>ROLAND ROMUALD</v>
          </cell>
          <cell r="C934">
            <v>43899</v>
          </cell>
          <cell r="D934" t="str">
            <v>3</v>
          </cell>
          <cell r="E934" t="str">
            <v>ROLAND ROMUALD</v>
          </cell>
          <cell r="F934" t="str">
            <v>M</v>
          </cell>
          <cell r="G934" t="str">
            <v>VELO CLUB SOLESMES</v>
          </cell>
          <cell r="H934">
            <v>31590</v>
          </cell>
          <cell r="I934" t="str">
            <v>Adulte Masculin 30/39 ans</v>
          </cell>
          <cell r="J934" t="str">
            <v>2020</v>
          </cell>
          <cell r="K934" t="str">
            <v>05996217363</v>
          </cell>
        </row>
        <row r="935">
          <cell r="B935" t="str">
            <v>ROLLAND LOIC</v>
          </cell>
          <cell r="C935">
            <v>43879</v>
          </cell>
          <cell r="D935" t="str">
            <v>JE</v>
          </cell>
          <cell r="E935" t="str">
            <v>ROLLAND LOIC</v>
          </cell>
          <cell r="F935" t="str">
            <v>M</v>
          </cell>
          <cell r="G935" t="str">
            <v>U.C. CAPELLOISE FOURMIES</v>
          </cell>
          <cell r="H935">
            <v>38336</v>
          </cell>
          <cell r="I935" t="str">
            <v>Jeune Masculin 15/16 ans</v>
          </cell>
          <cell r="J935" t="str">
            <v>2020</v>
          </cell>
          <cell r="K935" t="str">
            <v>05999069652</v>
          </cell>
        </row>
        <row r="936">
          <cell r="B936" t="str">
            <v>ROLLAND PASCAL</v>
          </cell>
          <cell r="C936">
            <v>43840</v>
          </cell>
          <cell r="D936" t="str">
            <v>4-A</v>
          </cell>
          <cell r="E936" t="str">
            <v>ROLLAND PASCAL</v>
          </cell>
          <cell r="F936" t="str">
            <v>M</v>
          </cell>
          <cell r="G936" t="str">
            <v>TEAM BOUSIES</v>
          </cell>
          <cell r="H936">
            <v>24328</v>
          </cell>
          <cell r="I936" t="str">
            <v>Adulte Masculin 50/59 ans</v>
          </cell>
          <cell r="J936" t="str">
            <v>2020</v>
          </cell>
          <cell r="K936" t="str">
            <v>05999017503</v>
          </cell>
        </row>
        <row r="937">
          <cell r="B937" t="str">
            <v>ROSSE GEOFFREY</v>
          </cell>
          <cell r="C937">
            <v>43851</v>
          </cell>
          <cell r="D937" t="str">
            <v>3</v>
          </cell>
          <cell r="E937" t="str">
            <v>ROSSE GEOFFREY</v>
          </cell>
          <cell r="F937" t="str">
            <v>M</v>
          </cell>
          <cell r="G937" t="str">
            <v>ETOILE CYCLISTE TOURCOING</v>
          </cell>
          <cell r="H937">
            <v>32214</v>
          </cell>
          <cell r="I937" t="str">
            <v>Adulte Masculin 30/39 ans</v>
          </cell>
          <cell r="J937" t="str">
            <v>2020</v>
          </cell>
          <cell r="K937" t="str">
            <v>05999111387</v>
          </cell>
        </row>
        <row r="938">
          <cell r="B938" t="str">
            <v>ROULY ALEXIS</v>
          </cell>
          <cell r="C938">
            <v>43849</v>
          </cell>
          <cell r="D938" t="str">
            <v>1</v>
          </cell>
          <cell r="E938" t="str">
            <v>ROULY ALEXIS</v>
          </cell>
          <cell r="F938" t="str">
            <v>M</v>
          </cell>
          <cell r="G938" t="str">
            <v>UNION VELOCIPEDIQUE FOURMISIENNE</v>
          </cell>
          <cell r="H938">
            <v>35552</v>
          </cell>
          <cell r="I938" t="str">
            <v>Adulte Masculin 20/29 ans</v>
          </cell>
          <cell r="J938" t="str">
            <v>2020</v>
          </cell>
          <cell r="K938" t="str">
            <v>05999065522</v>
          </cell>
        </row>
        <row r="939">
          <cell r="B939" t="str">
            <v>ROULY FRANCK</v>
          </cell>
          <cell r="C939">
            <v>43871</v>
          </cell>
          <cell r="D939" t="str">
            <v>3</v>
          </cell>
          <cell r="E939" t="str">
            <v>ROULY FRANCK</v>
          </cell>
          <cell r="F939" t="str">
            <v>M</v>
          </cell>
          <cell r="G939" t="str">
            <v>ETOILE CYCLISTE LIEU ST AMAND</v>
          </cell>
          <cell r="H939">
            <v>26782</v>
          </cell>
          <cell r="I939" t="str">
            <v>Adulte Masculin 40/49 ans</v>
          </cell>
          <cell r="J939" t="str">
            <v>2020</v>
          </cell>
          <cell r="K939" t="str">
            <v>05999080939</v>
          </cell>
        </row>
        <row r="940">
          <cell r="B940" t="str">
            <v>ROUSSEAU DIDIER</v>
          </cell>
          <cell r="C940">
            <v>43857</v>
          </cell>
          <cell r="D940" t="str">
            <v>2</v>
          </cell>
          <cell r="E940" t="str">
            <v>ROUSSEAU DIDIER</v>
          </cell>
          <cell r="F940" t="str">
            <v>M</v>
          </cell>
          <cell r="G940" t="str">
            <v>CLUB DES SUPPORTERS CYCLISTES FERRIEROIS</v>
          </cell>
          <cell r="H940">
            <v>25256</v>
          </cell>
          <cell r="I940" t="str">
            <v>Adulte Masculin 50/59 ans</v>
          </cell>
          <cell r="J940" t="str">
            <v>2020</v>
          </cell>
          <cell r="K940" t="str">
            <v>05999081968</v>
          </cell>
        </row>
        <row r="941">
          <cell r="B941" t="str">
            <v>ROUZE ERIC</v>
          </cell>
          <cell r="C941">
            <v>43866</v>
          </cell>
          <cell r="D941" t="str">
            <v>2</v>
          </cell>
          <cell r="E941" t="str">
            <v>ROUZE ERIC</v>
          </cell>
          <cell r="F941" t="str">
            <v>M</v>
          </cell>
          <cell r="G941" t="str">
            <v>VELO CLUB ROUBAIX</v>
          </cell>
          <cell r="H941">
            <v>24735</v>
          </cell>
          <cell r="I941" t="str">
            <v>Adulte Masculin 50/59 ans</v>
          </cell>
          <cell r="J941" t="str">
            <v>2020</v>
          </cell>
          <cell r="K941" t="str">
            <v>05999026005</v>
          </cell>
        </row>
        <row r="942">
          <cell r="B942" t="str">
            <v>RUSSO ANTONIO</v>
          </cell>
          <cell r="C942">
            <v>43843</v>
          </cell>
          <cell r="D942" t="str">
            <v>4-A</v>
          </cell>
          <cell r="E942" t="str">
            <v>RUSSO ANTONIO</v>
          </cell>
          <cell r="F942" t="str">
            <v>M</v>
          </cell>
          <cell r="G942" t="str">
            <v>VELO CLUB ARMENTIERES</v>
          </cell>
          <cell r="H942">
            <v>21713</v>
          </cell>
          <cell r="I942" t="str">
            <v>Adulte Masculin 60 ans et plus</v>
          </cell>
          <cell r="J942" t="str">
            <v>2020</v>
          </cell>
          <cell r="K942" t="str">
            <v>05999025847</v>
          </cell>
        </row>
        <row r="943">
          <cell r="B943" t="str">
            <v>RYCKEBUSCH CHRISTOPHE</v>
          </cell>
          <cell r="C943">
            <v>43834</v>
          </cell>
          <cell r="D943" t="str">
            <v>3</v>
          </cell>
          <cell r="E943" t="str">
            <v>RYCKEBUSCH CHRISTOPHE</v>
          </cell>
          <cell r="F943" t="str">
            <v>M</v>
          </cell>
          <cell r="G943" t="str">
            <v>TEAM B.B.L. HERGNIES</v>
          </cell>
          <cell r="H943">
            <v>31036</v>
          </cell>
          <cell r="I943" t="str">
            <v>Adulte Masculin 30/39 ans</v>
          </cell>
          <cell r="J943" t="str">
            <v>2020</v>
          </cell>
          <cell r="K943" t="str">
            <v>05999099575</v>
          </cell>
        </row>
        <row r="944">
          <cell r="B944" t="str">
            <v>SACZUK STANISLAW</v>
          </cell>
          <cell r="C944">
            <v>43843</v>
          </cell>
          <cell r="D944" t="str">
            <v>3</v>
          </cell>
          <cell r="E944" t="str">
            <v>SACZUK STANISLAW</v>
          </cell>
          <cell r="F944" t="str">
            <v>M</v>
          </cell>
          <cell r="G944" t="str">
            <v>ETOILE CYCLISTE FEIGNIES</v>
          </cell>
          <cell r="H944">
            <v>22320</v>
          </cell>
          <cell r="I944" t="str">
            <v>Adulte Masculin 50/59 ans</v>
          </cell>
          <cell r="J944" t="str">
            <v>2020</v>
          </cell>
          <cell r="K944" t="str">
            <v>05999057233</v>
          </cell>
        </row>
        <row r="945">
          <cell r="B945" t="str">
            <v>SAINT-QUENTIN HUGO</v>
          </cell>
          <cell r="C945">
            <v>43867</v>
          </cell>
          <cell r="D945" t="str">
            <v>JE</v>
          </cell>
          <cell r="E945" t="str">
            <v>SAINT-QUENTIN HUGO</v>
          </cell>
          <cell r="F945" t="str">
            <v>M</v>
          </cell>
          <cell r="G945" t="str">
            <v>GAZ ELEC CLUB DE DOUAI</v>
          </cell>
          <cell r="H945">
            <v>38011</v>
          </cell>
          <cell r="I945" t="str">
            <v>Jeune Masculin 15/16 ans</v>
          </cell>
          <cell r="J945" t="str">
            <v>2020</v>
          </cell>
          <cell r="K945" t="str">
            <v>05999084868</v>
          </cell>
        </row>
        <row r="946">
          <cell r="B946" t="str">
            <v>SAINTRAIN CORENTIN</v>
          </cell>
          <cell r="C946">
            <v>43840</v>
          </cell>
          <cell r="D946" t="str">
            <v>1</v>
          </cell>
          <cell r="E946" t="str">
            <v>SAINTRAIN CORENTIN</v>
          </cell>
          <cell r="F946" t="str">
            <v>M</v>
          </cell>
          <cell r="G946" t="str">
            <v>ETOILE CYCLISTE LIEU ST AMAND</v>
          </cell>
          <cell r="H946">
            <v>37088</v>
          </cell>
          <cell r="I946" t="str">
            <v>Adulte Masculin 17/19 ans</v>
          </cell>
          <cell r="J946" t="str">
            <v>2020</v>
          </cell>
          <cell r="K946" t="str">
            <v>05994059693</v>
          </cell>
        </row>
        <row r="947">
          <cell r="B947" t="str">
            <v>SAINTRAIN GERARD</v>
          </cell>
          <cell r="C947">
            <v>43840</v>
          </cell>
          <cell r="D947" t="str">
            <v>2</v>
          </cell>
          <cell r="E947" t="str">
            <v>SAINTRAIN GERARD</v>
          </cell>
          <cell r="F947" t="str">
            <v>M</v>
          </cell>
          <cell r="G947" t="str">
            <v>ETOILE CYCLISTE LIEU ST AMAND</v>
          </cell>
          <cell r="H947">
            <v>27238</v>
          </cell>
          <cell r="I947" t="str">
            <v>Adulte Masculin 40/49 ans</v>
          </cell>
          <cell r="J947" t="str">
            <v>2020</v>
          </cell>
          <cell r="K947" t="str">
            <v>05994054577</v>
          </cell>
        </row>
        <row r="948">
          <cell r="B948" t="str">
            <v>SAISON JEAN LUC</v>
          </cell>
          <cell r="C948">
            <v>43843</v>
          </cell>
          <cell r="D948" t="str">
            <v>4-B</v>
          </cell>
          <cell r="E948" t="str">
            <v>SAISON JEAN LUC</v>
          </cell>
          <cell r="F948" t="str">
            <v>M</v>
          </cell>
          <cell r="G948" t="str">
            <v>UNION SPORTIVE SAINT ANDRE</v>
          </cell>
          <cell r="H948">
            <v>18750</v>
          </cell>
          <cell r="I948" t="str">
            <v>Adulte Masculin 60 ans et plus</v>
          </cell>
          <cell r="J948" t="str">
            <v>2020</v>
          </cell>
          <cell r="K948" t="str">
            <v>05999068875</v>
          </cell>
        </row>
        <row r="949">
          <cell r="B949" t="str">
            <v>SARRAUT LIONEL</v>
          </cell>
          <cell r="C949">
            <v>43879</v>
          </cell>
          <cell r="D949" t="str">
            <v>3</v>
          </cell>
          <cell r="E949" t="str">
            <v>SARRAUT LIONEL</v>
          </cell>
          <cell r="F949" t="str">
            <v>M</v>
          </cell>
          <cell r="G949" t="str">
            <v>ASSOCIATION SPORTIVE VELOCIPEDIQUE LA LONGUEVILLE</v>
          </cell>
          <cell r="H949">
            <v>30384</v>
          </cell>
          <cell r="I949" t="str">
            <v>Adulte Masculin 30/39 ans</v>
          </cell>
          <cell r="J949" t="str">
            <v>2020</v>
          </cell>
          <cell r="K949" t="str">
            <v>05999073886</v>
          </cell>
        </row>
        <row r="950">
          <cell r="B950" t="str">
            <v>SART SEBASTIEN</v>
          </cell>
          <cell r="C950">
            <v>43843</v>
          </cell>
          <cell r="D950" t="str">
            <v>3</v>
          </cell>
          <cell r="E950" t="str">
            <v>SART SEBASTIEN</v>
          </cell>
          <cell r="F950" t="str">
            <v>M</v>
          </cell>
          <cell r="G950" t="str">
            <v>ETOILE CYCLISTE FEIGNIES</v>
          </cell>
          <cell r="H950">
            <v>34521</v>
          </cell>
          <cell r="I950" t="str">
            <v>Adulte Masculin 20/29 ans</v>
          </cell>
          <cell r="J950" t="str">
            <v>2020</v>
          </cell>
          <cell r="K950" t="str">
            <v>05999119885</v>
          </cell>
        </row>
        <row r="951">
          <cell r="B951" t="str">
            <v>SARTIAUX DAVID</v>
          </cell>
          <cell r="C951">
            <v>43887</v>
          </cell>
          <cell r="D951" t="str">
            <v>3</v>
          </cell>
          <cell r="E951" t="str">
            <v>SARTIAUX DAVID</v>
          </cell>
          <cell r="F951" t="str">
            <v>M</v>
          </cell>
          <cell r="G951" t="str">
            <v>CERCLE OLYMPIQUE MARCOING</v>
          </cell>
          <cell r="H951">
            <v>26348</v>
          </cell>
          <cell r="I951" t="str">
            <v>Adulte Masculin 40/49 ans</v>
          </cell>
          <cell r="J951" t="str">
            <v>2020</v>
          </cell>
          <cell r="K951" t="str">
            <v>05999024701</v>
          </cell>
        </row>
        <row r="952">
          <cell r="B952" t="str">
            <v>SAUDEMONT HERVÉ</v>
          </cell>
          <cell r="C952">
            <v>43835</v>
          </cell>
          <cell r="D952" t="str">
            <v>4-A</v>
          </cell>
          <cell r="E952" t="str">
            <v>SAUDEMONT HERVÉ</v>
          </cell>
          <cell r="F952" t="str">
            <v>M</v>
          </cell>
          <cell r="G952" t="str">
            <v>SAULZOIR MONTRECOURT CYCLING CLUB</v>
          </cell>
          <cell r="H952">
            <v>26657</v>
          </cell>
          <cell r="I952" t="str">
            <v>Adulte Masculin 40/49 ans</v>
          </cell>
          <cell r="J952" t="str">
            <v>2020</v>
          </cell>
          <cell r="K952" t="str">
            <v>05996225885</v>
          </cell>
        </row>
        <row r="953">
          <cell r="B953" t="str">
            <v>SAUGRAIN CHLOE</v>
          </cell>
          <cell r="C953">
            <v>43881</v>
          </cell>
          <cell r="D953" t="str">
            <v>JE</v>
          </cell>
          <cell r="E953" t="str">
            <v>SAUGRAIN CHLOE</v>
          </cell>
          <cell r="F953" t="str">
            <v>F</v>
          </cell>
          <cell r="G953" t="str">
            <v>ETOILE CYCLISTE TOURCOING</v>
          </cell>
          <cell r="H953">
            <v>38957</v>
          </cell>
          <cell r="I953" t="str">
            <v>Jeune Féminin 13/14 ans</v>
          </cell>
          <cell r="J953" t="str">
            <v>2020</v>
          </cell>
          <cell r="K953" t="str">
            <v>05999122379</v>
          </cell>
        </row>
        <row r="954">
          <cell r="B954" t="str">
            <v>SAUVAGE ARNAUD</v>
          </cell>
          <cell r="C954">
            <v>43843</v>
          </cell>
          <cell r="D954" t="str">
            <v>2</v>
          </cell>
          <cell r="E954" t="str">
            <v>SAUVAGE ARNAUD</v>
          </cell>
          <cell r="F954" t="str">
            <v>M</v>
          </cell>
          <cell r="G954" t="str">
            <v>VELO CLUB DE L'ESCAUT ANZIN</v>
          </cell>
          <cell r="H954">
            <v>28877</v>
          </cell>
          <cell r="I954" t="str">
            <v>Adulte Masculin 40/49 ans</v>
          </cell>
          <cell r="J954" t="str">
            <v>2020</v>
          </cell>
          <cell r="K954" t="str">
            <v>05999024086</v>
          </cell>
        </row>
        <row r="955">
          <cell r="B955" t="str">
            <v>SAUVAGE FRANCOIS</v>
          </cell>
          <cell r="C955">
            <v>43850</v>
          </cell>
          <cell r="D955" t="str">
            <v>2</v>
          </cell>
          <cell r="E955" t="str">
            <v>SAUVAGE FRANCOIS</v>
          </cell>
          <cell r="F955" t="str">
            <v>M</v>
          </cell>
          <cell r="G955" t="str">
            <v>VELO CLUB DE L'ESCAUT ANZIN</v>
          </cell>
          <cell r="H955">
            <v>28318</v>
          </cell>
          <cell r="I955" t="str">
            <v>Adulte Masculin 40/49 ans</v>
          </cell>
          <cell r="J955" t="str">
            <v>2020</v>
          </cell>
          <cell r="K955" t="str">
            <v>05999028517</v>
          </cell>
        </row>
        <row r="956">
          <cell r="B956" t="str">
            <v>SAUVAGE MAELYS</v>
          </cell>
          <cell r="C956">
            <v>43851</v>
          </cell>
          <cell r="D956" t="str">
            <v>FE</v>
          </cell>
          <cell r="E956" t="str">
            <v>SAUVAGE MAELYS</v>
          </cell>
          <cell r="F956" t="str">
            <v>F</v>
          </cell>
          <cell r="G956" t="str">
            <v>ETOILE CYCLISTE TOURCOING</v>
          </cell>
          <cell r="H956">
            <v>37679</v>
          </cell>
          <cell r="I956" t="str">
            <v>Adulte Féminin 17/29 ans</v>
          </cell>
          <cell r="J956" t="str">
            <v>2020</v>
          </cell>
          <cell r="K956" t="str">
            <v>05999093660</v>
          </cell>
        </row>
        <row r="957">
          <cell r="B957" t="str">
            <v>SCHERNU CHRISTOPHE</v>
          </cell>
          <cell r="C957">
            <v>43857</v>
          </cell>
          <cell r="D957" t="str">
            <v>1</v>
          </cell>
          <cell r="E957" t="str">
            <v>SCHERNU CHRISTOPHE</v>
          </cell>
          <cell r="F957" t="str">
            <v>M</v>
          </cell>
          <cell r="G957" t="str">
            <v>TEAM SPECIALIZED LILLE</v>
          </cell>
          <cell r="H957">
            <v>26528</v>
          </cell>
          <cell r="I957" t="str">
            <v>Adulte Masculin 40/49 ans</v>
          </cell>
          <cell r="J957" t="str">
            <v>2020</v>
          </cell>
          <cell r="K957" t="str">
            <v>05994063027</v>
          </cell>
        </row>
        <row r="958">
          <cell r="B958" t="str">
            <v>SCHIAVONE VIRGILIO</v>
          </cell>
          <cell r="C958">
            <v>43843</v>
          </cell>
          <cell r="D958" t="str">
            <v>3</v>
          </cell>
          <cell r="E958" t="str">
            <v>SCHIAVONE VIRGILIO</v>
          </cell>
          <cell r="F958" t="str">
            <v>M</v>
          </cell>
          <cell r="G958" t="str">
            <v>TEAM TOMASINA WAMBRECHIES</v>
          </cell>
          <cell r="H958">
            <v>27681</v>
          </cell>
          <cell r="I958" t="str">
            <v>Adulte Masculin 40/49 ans</v>
          </cell>
          <cell r="J958" t="str">
            <v>2020</v>
          </cell>
          <cell r="K958" t="str">
            <v>05999013636</v>
          </cell>
        </row>
        <row r="959">
          <cell r="B959" t="str">
            <v>SCHODZINSKI BERTRAND</v>
          </cell>
          <cell r="C959">
            <v>43857</v>
          </cell>
          <cell r="D959" t="str">
            <v>4-A</v>
          </cell>
          <cell r="E959" t="str">
            <v>SCHODZINSKI BERTRAND</v>
          </cell>
          <cell r="F959" t="str">
            <v>M</v>
          </cell>
          <cell r="G959" t="str">
            <v>HAVELUY CYCLO CLUB</v>
          </cell>
          <cell r="H959">
            <v>24402</v>
          </cell>
          <cell r="I959" t="str">
            <v>Adulte Masculin 50/59 ans</v>
          </cell>
          <cell r="J959" t="str">
            <v>2020</v>
          </cell>
          <cell r="K959" t="str">
            <v>05994063062</v>
          </cell>
        </row>
        <row r="960">
          <cell r="B960" t="str">
            <v>SCOTT MATHIEU</v>
          </cell>
          <cell r="C960">
            <v>43835</v>
          </cell>
          <cell r="D960" t="str">
            <v>2</v>
          </cell>
          <cell r="E960" t="str">
            <v>SCOTT MATHIEU</v>
          </cell>
          <cell r="F960" t="str">
            <v>M</v>
          </cell>
          <cell r="G960" t="str">
            <v>CYCLO CLUB ORCHIES</v>
          </cell>
          <cell r="H960">
            <v>30901</v>
          </cell>
          <cell r="I960" t="str">
            <v>Adulte Masculin 30/39 ans</v>
          </cell>
          <cell r="J960" t="str">
            <v>2020</v>
          </cell>
          <cell r="K960" t="str">
            <v>05999025859</v>
          </cell>
        </row>
        <row r="961">
          <cell r="B961" t="str">
            <v>SCREVE BRUNO</v>
          </cell>
          <cell r="C961">
            <v>43849</v>
          </cell>
          <cell r="D961" t="str">
            <v>4-A</v>
          </cell>
          <cell r="E961" t="str">
            <v>SCREVE BRUNO</v>
          </cell>
          <cell r="F961" t="str">
            <v>M</v>
          </cell>
          <cell r="G961" t="str">
            <v>UNION VELOCIPEDIQUE FOURMISIENNE</v>
          </cell>
          <cell r="H961">
            <v>21731</v>
          </cell>
          <cell r="I961" t="str">
            <v>Adulte Masculin 60 ans et plus</v>
          </cell>
          <cell r="J961" t="str">
            <v>2020</v>
          </cell>
          <cell r="K961" t="str">
            <v>05996224012</v>
          </cell>
        </row>
        <row r="962">
          <cell r="B962" t="str">
            <v>SEEUWS ELIOT</v>
          </cell>
          <cell r="C962">
            <v>43887</v>
          </cell>
          <cell r="D962" t="str">
            <v>JE</v>
          </cell>
          <cell r="E962" t="str">
            <v>SEEUWS ELIOT</v>
          </cell>
          <cell r="F962" t="str">
            <v>M</v>
          </cell>
          <cell r="G962" t="str">
            <v>CERCLE OLYMPIQUE MARCOING</v>
          </cell>
          <cell r="H962">
            <v>38130</v>
          </cell>
          <cell r="I962" t="str">
            <v>Jeune Masculin 15/16 ans</v>
          </cell>
          <cell r="J962" t="str">
            <v>2020</v>
          </cell>
          <cell r="K962" t="str">
            <v>05999011815</v>
          </cell>
        </row>
        <row r="963">
          <cell r="B963" t="str">
            <v>SELWA FRÉDÉRIC</v>
          </cell>
          <cell r="C963">
            <v>43843</v>
          </cell>
          <cell r="D963" t="str">
            <v>3</v>
          </cell>
          <cell r="E963" t="str">
            <v>SELWA FRÉDÉRIC</v>
          </cell>
          <cell r="F963" t="str">
            <v>M</v>
          </cell>
          <cell r="G963" t="str">
            <v>TEAM STYLE FLINES LES MORTAGNE</v>
          </cell>
          <cell r="H963">
            <v>24642</v>
          </cell>
          <cell r="I963" t="str">
            <v>Adulte Masculin 50/59 ans</v>
          </cell>
          <cell r="J963" t="str">
            <v>2020</v>
          </cell>
          <cell r="K963" t="str">
            <v>05994046674</v>
          </cell>
        </row>
        <row r="964">
          <cell r="B964" t="str">
            <v>SEMOULIN JACQUES</v>
          </cell>
          <cell r="C964">
            <v>43834</v>
          </cell>
          <cell r="D964" t="str">
            <v>2</v>
          </cell>
          <cell r="E964" t="str">
            <v>SEMOULIN JACQUES</v>
          </cell>
          <cell r="F964" t="str">
            <v>M</v>
          </cell>
          <cell r="G964" t="str">
            <v>TEAM B.B.L. HERGNIES</v>
          </cell>
          <cell r="H964">
            <v>22245</v>
          </cell>
          <cell r="I964" t="str">
            <v>Adulte Masculin 60 ans et plus</v>
          </cell>
          <cell r="J964" t="str">
            <v>2020</v>
          </cell>
          <cell r="K964" t="str">
            <v>05999099577</v>
          </cell>
        </row>
        <row r="965">
          <cell r="B965" t="str">
            <v>SEMOULIN JOAKIM</v>
          </cell>
          <cell r="C965">
            <v>43834</v>
          </cell>
          <cell r="D965" t="str">
            <v>1</v>
          </cell>
          <cell r="E965" t="str">
            <v>SEMOULIN JOAKIM</v>
          </cell>
          <cell r="F965" t="str">
            <v>M</v>
          </cell>
          <cell r="G965" t="str">
            <v>TEAM B.B.L. HERGNIES</v>
          </cell>
          <cell r="H965">
            <v>32218</v>
          </cell>
          <cell r="I965" t="str">
            <v>Adulte Masculin 30/39 ans</v>
          </cell>
          <cell r="J965" t="str">
            <v>2020</v>
          </cell>
          <cell r="K965" t="str">
            <v>05999099576</v>
          </cell>
        </row>
        <row r="966">
          <cell r="B966" t="str">
            <v>SENECAIL FIRMIN</v>
          </cell>
          <cell r="C966">
            <v>43849</v>
          </cell>
          <cell r="D966" t="str">
            <v>1</v>
          </cell>
          <cell r="E966" t="str">
            <v>SENECAIL FIRMIN</v>
          </cell>
          <cell r="F966" t="str">
            <v>M</v>
          </cell>
          <cell r="G966" t="str">
            <v>UNION VELOCIPEDIQUE FOURMISIENNE</v>
          </cell>
          <cell r="H966">
            <v>37573</v>
          </cell>
          <cell r="I966" t="str">
            <v>Adulte Masculin 17/19 ans</v>
          </cell>
          <cell r="J966" t="str">
            <v>2020</v>
          </cell>
          <cell r="K966" t="str">
            <v>05999025668</v>
          </cell>
        </row>
        <row r="967">
          <cell r="B967" t="str">
            <v>SERANT THIBAUD</v>
          </cell>
          <cell r="C967">
            <v>43849</v>
          </cell>
          <cell r="D967" t="str">
            <v>JE</v>
          </cell>
          <cell r="E967" t="str">
            <v>SERANT THIBAUD</v>
          </cell>
          <cell r="F967" t="str">
            <v>M</v>
          </cell>
          <cell r="G967" t="str">
            <v>UNION VELOCIPEDIQUE FOURMISIENNE</v>
          </cell>
          <cell r="H967">
            <v>39522</v>
          </cell>
          <cell r="I967" t="str">
            <v>Jeune Masculin 11/12 ans</v>
          </cell>
          <cell r="J967" t="str">
            <v>2020</v>
          </cell>
          <cell r="K967" t="str">
            <v>05999026799</v>
          </cell>
        </row>
        <row r="968">
          <cell r="B968" t="str">
            <v>SERE MARC</v>
          </cell>
          <cell r="C968">
            <v>43843</v>
          </cell>
          <cell r="D968" t="str">
            <v>3</v>
          </cell>
          <cell r="E968" t="str">
            <v>SERE MARC</v>
          </cell>
          <cell r="F968" t="str">
            <v>M</v>
          </cell>
          <cell r="G968" t="str">
            <v>CYCLO CLUB WAVRIN</v>
          </cell>
          <cell r="H968">
            <v>25733</v>
          </cell>
          <cell r="I968" t="str">
            <v>Adulte Masculin 50/59 ans</v>
          </cell>
          <cell r="J968" t="str">
            <v>2020</v>
          </cell>
          <cell r="K968" t="str">
            <v>05999092855</v>
          </cell>
        </row>
        <row r="969">
          <cell r="B969" t="str">
            <v>SERRURIER MICHEL</v>
          </cell>
          <cell r="C969">
            <v>43843</v>
          </cell>
          <cell r="D969" t="str">
            <v>4-B</v>
          </cell>
          <cell r="E969" t="str">
            <v>SERRURIER MICHEL</v>
          </cell>
          <cell r="F969" t="str">
            <v>M</v>
          </cell>
          <cell r="G969" t="str">
            <v>UNION SPORTIVE SAINT ANDRE</v>
          </cell>
          <cell r="H969">
            <v>18180</v>
          </cell>
          <cell r="I969" t="str">
            <v>Adulte Masculin 60 ans et plus</v>
          </cell>
          <cell r="J969" t="str">
            <v>2020</v>
          </cell>
          <cell r="K969" t="str">
            <v>05994060567</v>
          </cell>
        </row>
        <row r="970">
          <cell r="B970" t="str">
            <v>SIJNESAEL RÉMI</v>
          </cell>
          <cell r="C970">
            <v>43844</v>
          </cell>
          <cell r="D970" t="str">
            <v>3</v>
          </cell>
          <cell r="E970" t="str">
            <v>SIJNESAEL RÉMI</v>
          </cell>
          <cell r="F970" t="str">
            <v>M</v>
          </cell>
          <cell r="G970" t="str">
            <v>ESPOIR CYCLISTE  WAMBRECHIES MARQUETTE</v>
          </cell>
          <cell r="H970">
            <v>31768</v>
          </cell>
          <cell r="I970" t="str">
            <v>Adulte Masculin 30/39 ans</v>
          </cell>
          <cell r="J970" t="str">
            <v>2020</v>
          </cell>
          <cell r="K970" t="str">
            <v>05996220382</v>
          </cell>
        </row>
        <row r="971">
          <cell r="B971" t="str">
            <v>SIMOENS JEAN-LUC</v>
          </cell>
          <cell r="C971">
            <v>43843</v>
          </cell>
          <cell r="D971" t="str">
            <v>4-B</v>
          </cell>
          <cell r="E971" t="str">
            <v>SIMOENS JEAN-LUC</v>
          </cell>
          <cell r="F971" t="str">
            <v>M</v>
          </cell>
          <cell r="G971" t="str">
            <v>UNION SPORTIVE SAINT ANDRE</v>
          </cell>
          <cell r="H971">
            <v>18690</v>
          </cell>
          <cell r="I971" t="str">
            <v>Adulte Masculin 60 ans et plus</v>
          </cell>
          <cell r="J971" t="str">
            <v>2020</v>
          </cell>
          <cell r="K971" t="str">
            <v>05996215566</v>
          </cell>
        </row>
        <row r="972">
          <cell r="B972" t="str">
            <v>SIX CORENTIN</v>
          </cell>
          <cell r="C972">
            <v>43846</v>
          </cell>
          <cell r="D972" t="str">
            <v>JE</v>
          </cell>
          <cell r="E972" t="str">
            <v>SIX CORENTIN</v>
          </cell>
          <cell r="F972" t="str">
            <v>M</v>
          </cell>
          <cell r="G972" t="str">
            <v>CAMPHIN EN CAREMBAULT CYCLING TEAM</v>
          </cell>
          <cell r="H972">
            <v>38218</v>
          </cell>
          <cell r="I972" t="str">
            <v>Jeune Masculin 15/16 ans</v>
          </cell>
          <cell r="J972" t="str">
            <v>2020</v>
          </cell>
          <cell r="K972" t="str">
            <v>05999023288</v>
          </cell>
        </row>
        <row r="973">
          <cell r="B973" t="str">
            <v>SIX NICOLAS</v>
          </cell>
          <cell r="C973">
            <v>43884</v>
          </cell>
          <cell r="D973" t="str">
            <v>1</v>
          </cell>
          <cell r="E973" t="str">
            <v>SIX NICOLAS</v>
          </cell>
          <cell r="F973" t="str">
            <v>M</v>
          </cell>
          <cell r="G973" t="str">
            <v>CAMPHIN EN CAREMBAULT CYCLING TEAM</v>
          </cell>
          <cell r="H973">
            <v>31146</v>
          </cell>
          <cell r="I973" t="str">
            <v>Adulte Masculin 30/39 ans</v>
          </cell>
          <cell r="J973" t="str">
            <v>2020</v>
          </cell>
          <cell r="K973" t="str">
            <v>05999023291</v>
          </cell>
        </row>
        <row r="974">
          <cell r="B974" t="str">
            <v>SIX SEBASTIEN</v>
          </cell>
          <cell r="C974">
            <v>43843</v>
          </cell>
          <cell r="D974" t="str">
            <v>3</v>
          </cell>
          <cell r="E974" t="str">
            <v>SIX SEBASTIEN</v>
          </cell>
          <cell r="F974" t="str">
            <v>M</v>
          </cell>
          <cell r="G974" t="str">
            <v>LINSELLES CYCLISME</v>
          </cell>
          <cell r="H974">
            <v>27052</v>
          </cell>
          <cell r="I974" t="str">
            <v>Adulte Masculin 40/49 ans</v>
          </cell>
          <cell r="J974" t="str">
            <v>2020</v>
          </cell>
          <cell r="K974" t="str">
            <v>05999092704</v>
          </cell>
        </row>
        <row r="975">
          <cell r="B975" t="str">
            <v>SIZAIRE VINCENT</v>
          </cell>
          <cell r="C975">
            <v>43851</v>
          </cell>
          <cell r="D975" t="str">
            <v>2</v>
          </cell>
          <cell r="E975" t="str">
            <v>SIZAIRE VINCENT</v>
          </cell>
          <cell r="F975" t="str">
            <v>M</v>
          </cell>
          <cell r="G975" t="str">
            <v>NEW TEAM MAULDE</v>
          </cell>
          <cell r="H975">
            <v>30873</v>
          </cell>
          <cell r="I975" t="str">
            <v>Adulte Masculin 30/39 ans</v>
          </cell>
          <cell r="J975" t="str">
            <v>2020</v>
          </cell>
          <cell r="K975" t="str">
            <v>05999024895</v>
          </cell>
        </row>
        <row r="976">
          <cell r="B976" t="str">
            <v>SLAWINSKI REMI</v>
          </cell>
          <cell r="C976">
            <v>43881</v>
          </cell>
          <cell r="D976" t="str">
            <v>1</v>
          </cell>
          <cell r="E976" t="str">
            <v>SLAWINSKI REMI</v>
          </cell>
          <cell r="F976" t="str">
            <v>M</v>
          </cell>
          <cell r="G976" t="str">
            <v>ETOILE CYCLISTE LIEU ST AMAND</v>
          </cell>
          <cell r="H976">
            <v>33656</v>
          </cell>
          <cell r="I976" t="str">
            <v>Adulte Masculin 20/29 ans</v>
          </cell>
          <cell r="J976" t="str">
            <v>2020</v>
          </cell>
          <cell r="K976" t="str">
            <v>05999076590</v>
          </cell>
        </row>
        <row r="977">
          <cell r="B977" t="str">
            <v>SLODECKI VICTOR</v>
          </cell>
          <cell r="C977">
            <v>43834</v>
          </cell>
          <cell r="D977" t="str">
            <v>3</v>
          </cell>
          <cell r="E977" t="str">
            <v>SLODECKI VICTOR</v>
          </cell>
          <cell r="F977" t="str">
            <v>M</v>
          </cell>
          <cell r="G977" t="str">
            <v>RESILIENCE CLUB</v>
          </cell>
          <cell r="H977">
            <v>36634</v>
          </cell>
          <cell r="I977" t="str">
            <v>Adulte Masculin 20/29 ans</v>
          </cell>
          <cell r="J977" t="str">
            <v>2020</v>
          </cell>
          <cell r="K977" t="str">
            <v>05999086462</v>
          </cell>
        </row>
        <row r="978">
          <cell r="B978" t="str">
            <v>SOENEN VIRGINIE</v>
          </cell>
          <cell r="C978">
            <v>43924</v>
          </cell>
          <cell r="D978" t="str">
            <v>3</v>
          </cell>
          <cell r="E978" t="str">
            <v>SOENEN VIRGINIE</v>
          </cell>
          <cell r="F978" t="str">
            <v>F</v>
          </cell>
          <cell r="G978" t="str">
            <v>UNION SPORTIVE VALENCIENNES MARLY</v>
          </cell>
          <cell r="H978">
            <v>31666</v>
          </cell>
          <cell r="I978" t="str">
            <v>Adulte Féminin 30/39 ans</v>
          </cell>
          <cell r="J978" t="str">
            <v>2020</v>
          </cell>
          <cell r="K978" t="str">
            <v>05999123574</v>
          </cell>
        </row>
        <row r="979">
          <cell r="B979" t="str">
            <v>SOILE THIERRY</v>
          </cell>
          <cell r="C979">
            <v>43851</v>
          </cell>
          <cell r="D979" t="str">
            <v>3</v>
          </cell>
          <cell r="E979" t="str">
            <v>SOILE THIERRY</v>
          </cell>
          <cell r="F979" t="str">
            <v>M</v>
          </cell>
          <cell r="G979" t="str">
            <v>TEAM TOMASINA WAMBRECHIES</v>
          </cell>
          <cell r="H979">
            <v>23948</v>
          </cell>
          <cell r="I979" t="str">
            <v>Adulte Masculin 50/59 ans</v>
          </cell>
          <cell r="J979" t="str">
            <v>2020</v>
          </cell>
          <cell r="K979" t="str">
            <v>05999028533</v>
          </cell>
        </row>
        <row r="980">
          <cell r="B980" t="str">
            <v>SORET NATHAN</v>
          </cell>
          <cell r="C980">
            <v>43846</v>
          </cell>
          <cell r="D980" t="str">
            <v>JE</v>
          </cell>
          <cell r="E980" t="str">
            <v>SORET NATHAN</v>
          </cell>
          <cell r="F980" t="str">
            <v>M</v>
          </cell>
          <cell r="G980" t="str">
            <v>CAMPHIN EN CAREMBAULT CYCLING TEAM</v>
          </cell>
          <cell r="H980">
            <v>39344</v>
          </cell>
          <cell r="I980" t="str">
            <v>Jeune Masculin 13/14 ans</v>
          </cell>
          <cell r="J980" t="str">
            <v>2020</v>
          </cell>
          <cell r="K980" t="str">
            <v>05999027273</v>
          </cell>
        </row>
        <row r="981">
          <cell r="B981" t="str">
            <v>SORET PASCAL</v>
          </cell>
          <cell r="C981">
            <v>43884</v>
          </cell>
          <cell r="D981" t="str">
            <v>3</v>
          </cell>
          <cell r="E981" t="str">
            <v>SORET PASCAL</v>
          </cell>
          <cell r="F981" t="str">
            <v>M</v>
          </cell>
          <cell r="G981" t="str">
            <v>CAMPHIN EN CAREMBAULT CYCLING TEAM</v>
          </cell>
          <cell r="H981">
            <v>26772</v>
          </cell>
          <cell r="I981" t="str">
            <v>Adulte Masculin 40/49 ans</v>
          </cell>
          <cell r="J981" t="str">
            <v>2020</v>
          </cell>
          <cell r="K981" t="str">
            <v>05999027272</v>
          </cell>
        </row>
        <row r="982">
          <cell r="B982" t="str">
            <v>SOUQUE LUDIVINE</v>
          </cell>
          <cell r="C982">
            <v>43865</v>
          </cell>
          <cell r="D982" t="str">
            <v>FE</v>
          </cell>
          <cell r="E982" t="str">
            <v>SOUQUE LUDIVINE</v>
          </cell>
          <cell r="F982" t="str">
            <v>F</v>
          </cell>
          <cell r="G982" t="str">
            <v>VELO CLUB SOLESMES</v>
          </cell>
          <cell r="H982">
            <v>37867</v>
          </cell>
          <cell r="I982" t="str">
            <v>Adulte Féminin 17/29 ans</v>
          </cell>
          <cell r="J982" t="str">
            <v>2020</v>
          </cell>
          <cell r="K982" t="str">
            <v>05999114035</v>
          </cell>
        </row>
        <row r="983">
          <cell r="B983" t="str">
            <v>STAMENS ALEXANDRE</v>
          </cell>
          <cell r="C983">
            <v>43843</v>
          </cell>
          <cell r="D983" t="str">
            <v>JE</v>
          </cell>
          <cell r="E983" t="str">
            <v>STAMENS ALEXANDRE</v>
          </cell>
          <cell r="F983" t="str">
            <v>M</v>
          </cell>
          <cell r="G983" t="str">
            <v>VELO CLUB ARMENTIERES</v>
          </cell>
          <cell r="H983">
            <v>38485</v>
          </cell>
          <cell r="I983" t="str">
            <v>Jeune Masculin 15/16 ans</v>
          </cell>
          <cell r="J983" t="str">
            <v>2020</v>
          </cell>
          <cell r="K983" t="str">
            <v>05999021526</v>
          </cell>
        </row>
        <row r="984">
          <cell r="B984" t="str">
            <v>STAQUET AURELIEN</v>
          </cell>
          <cell r="C984">
            <v>43835</v>
          </cell>
          <cell r="D984" t="str">
            <v>4-A</v>
          </cell>
          <cell r="E984" t="str">
            <v>STAQUET AURELIEN</v>
          </cell>
          <cell r="F984" t="str">
            <v>M</v>
          </cell>
          <cell r="G984" t="str">
            <v>SAULZOIR MONTRECOURT CYCLING CLUB</v>
          </cell>
          <cell r="H984">
            <v>34544</v>
          </cell>
          <cell r="I984" t="str">
            <v>Adulte Masculin 20/29 ans</v>
          </cell>
          <cell r="J984" t="str">
            <v>2020</v>
          </cell>
          <cell r="K984" t="str">
            <v>05999090522</v>
          </cell>
        </row>
        <row r="985">
          <cell r="B985" t="str">
            <v>STEURBAUT PIERRE</v>
          </cell>
          <cell r="C985">
            <v>43898</v>
          </cell>
          <cell r="D985" t="str">
            <v>1</v>
          </cell>
          <cell r="E985" t="str">
            <v>STEURBAUT PIERRE</v>
          </cell>
          <cell r="F985" t="str">
            <v>M</v>
          </cell>
          <cell r="G985" t="str">
            <v>UNION VELOCIPEDIQUE FOURMISIENNE</v>
          </cell>
          <cell r="H985">
            <v>35350</v>
          </cell>
          <cell r="I985" t="str">
            <v>Adulte Masculin 20/29 ans</v>
          </cell>
          <cell r="J985" t="str">
            <v>2020</v>
          </cell>
          <cell r="K985" t="str">
            <v>05999118503</v>
          </cell>
        </row>
        <row r="986">
          <cell r="B986" t="str">
            <v>STIEVENART FRÉDÉRIC</v>
          </cell>
          <cell r="C986">
            <v>43840</v>
          </cell>
          <cell r="D986" t="str">
            <v>2</v>
          </cell>
          <cell r="E986" t="str">
            <v>STIEVENART FRÉDÉRIC</v>
          </cell>
          <cell r="F986" t="str">
            <v>M</v>
          </cell>
          <cell r="G986" t="str">
            <v>ETOILE CYCLISTE LIEU ST AMAND</v>
          </cell>
          <cell r="H986">
            <v>26869</v>
          </cell>
          <cell r="I986" t="str">
            <v>Adulte Masculin 40/49 ans</v>
          </cell>
          <cell r="J986" t="str">
            <v>2020</v>
          </cell>
          <cell r="K986" t="str">
            <v>05996225761</v>
          </cell>
        </row>
        <row r="987">
          <cell r="B987" t="str">
            <v>STIEVENART MAXIM</v>
          </cell>
          <cell r="C987">
            <v>43840</v>
          </cell>
          <cell r="D987" t="str">
            <v>2</v>
          </cell>
          <cell r="E987" t="str">
            <v>STIEVENART MAXIM</v>
          </cell>
          <cell r="F987" t="str">
            <v>M</v>
          </cell>
          <cell r="G987" t="str">
            <v>ETOILE CYCLISTE LIEU ST AMAND</v>
          </cell>
          <cell r="H987">
            <v>37646</v>
          </cell>
          <cell r="I987" t="str">
            <v>Adulte Masculin 17/19 ans</v>
          </cell>
          <cell r="J987" t="str">
            <v>2020</v>
          </cell>
          <cell r="K987" t="str">
            <v>05999097896</v>
          </cell>
        </row>
        <row r="988">
          <cell r="B988" t="str">
            <v>STREMEZ THOMAS</v>
          </cell>
          <cell r="C988">
            <v>43871</v>
          </cell>
          <cell r="D988" t="str">
            <v>3</v>
          </cell>
          <cell r="E988" t="str">
            <v>STREMEZ THOMAS</v>
          </cell>
          <cell r="F988" t="str">
            <v>M</v>
          </cell>
          <cell r="G988" t="str">
            <v>TEAM BIKE PRESEAU</v>
          </cell>
          <cell r="H988">
            <v>36687</v>
          </cell>
          <cell r="I988" t="str">
            <v>Adulte Masculin 20/29 ans</v>
          </cell>
          <cell r="J988" t="str">
            <v>2020</v>
          </cell>
          <cell r="K988" t="str">
            <v>05999028522</v>
          </cell>
        </row>
        <row r="989">
          <cell r="B989" t="str">
            <v>SZCZUREK CHRISTOPHE</v>
          </cell>
          <cell r="C989">
            <v>43870</v>
          </cell>
          <cell r="D989" t="str">
            <v>4-A</v>
          </cell>
          <cell r="E989" t="str">
            <v>SZCZUREK CHRISTOPHE</v>
          </cell>
          <cell r="F989" t="str">
            <v>M</v>
          </cell>
          <cell r="G989" t="str">
            <v>FENAIN CYCLO CLUB</v>
          </cell>
          <cell r="H989">
            <v>31847</v>
          </cell>
          <cell r="I989" t="str">
            <v>Adulte Masculin 30/39 ans</v>
          </cell>
          <cell r="J989" t="str">
            <v>2020</v>
          </cell>
          <cell r="K989" t="str">
            <v>05957052816</v>
          </cell>
        </row>
        <row r="990">
          <cell r="B990" t="str">
            <v>SZCZUREK OLIVIER</v>
          </cell>
          <cell r="C990">
            <v>43870</v>
          </cell>
          <cell r="D990" t="str">
            <v>3</v>
          </cell>
          <cell r="E990" t="str">
            <v>SZCZUREK OLIVIER</v>
          </cell>
          <cell r="F990" t="str">
            <v>M</v>
          </cell>
          <cell r="G990" t="str">
            <v>FENAIN CYCLO CLUB</v>
          </cell>
          <cell r="H990">
            <v>32365</v>
          </cell>
          <cell r="I990" t="str">
            <v>Adulte Masculin 30/39 ans</v>
          </cell>
          <cell r="J990" t="str">
            <v>2020</v>
          </cell>
          <cell r="K990" t="str">
            <v>05996225413</v>
          </cell>
        </row>
        <row r="991">
          <cell r="B991" t="str">
            <v>TAISNE CHRISTOPHE</v>
          </cell>
          <cell r="C991">
            <v>43867</v>
          </cell>
          <cell r="D991" t="str">
            <v>2</v>
          </cell>
          <cell r="E991" t="str">
            <v>TAISNE CHRISTOPHE</v>
          </cell>
          <cell r="F991" t="str">
            <v>M</v>
          </cell>
          <cell r="G991" t="str">
            <v>GAZ ELEC CLUB DE DOUAI</v>
          </cell>
          <cell r="H991">
            <v>27463</v>
          </cell>
          <cell r="I991" t="str">
            <v>Adulte Masculin 40/49 ans</v>
          </cell>
          <cell r="J991" t="str">
            <v>2020</v>
          </cell>
          <cell r="K991" t="str">
            <v>05999029185</v>
          </cell>
        </row>
        <row r="992">
          <cell r="B992" t="str">
            <v>TAISNE FABRICE</v>
          </cell>
          <cell r="C992">
            <v>43871</v>
          </cell>
          <cell r="D992" t="str">
            <v>2</v>
          </cell>
          <cell r="E992" t="str">
            <v>TAISNE FABRICE</v>
          </cell>
          <cell r="F992" t="str">
            <v>M</v>
          </cell>
          <cell r="G992" t="str">
            <v>ETOILE CYCLISTE LIEU ST AMAND</v>
          </cell>
          <cell r="H992">
            <v>27155</v>
          </cell>
          <cell r="I992" t="str">
            <v>Adulte Masculin 40/49 ans</v>
          </cell>
          <cell r="J992" t="str">
            <v>2020</v>
          </cell>
          <cell r="K992" t="str">
            <v>05999111171</v>
          </cell>
        </row>
        <row r="993">
          <cell r="B993" t="str">
            <v>TALMASSE VINCENT</v>
          </cell>
          <cell r="C993">
            <v>43885</v>
          </cell>
          <cell r="D993" t="str">
            <v>3</v>
          </cell>
          <cell r="E993" t="str">
            <v>TALMASSE VINCENT</v>
          </cell>
          <cell r="F993" t="str">
            <v>M</v>
          </cell>
          <cell r="G993" t="str">
            <v>VELO CLUB HORNAING</v>
          </cell>
          <cell r="H993">
            <v>26312</v>
          </cell>
          <cell r="I993" t="str">
            <v>Adulte Masculin 40/49 ans</v>
          </cell>
          <cell r="J993" t="str">
            <v>2020</v>
          </cell>
          <cell r="K993" t="str">
            <v>05996222807</v>
          </cell>
        </row>
        <row r="994">
          <cell r="B994" t="str">
            <v>TANNER NICOLAS</v>
          </cell>
          <cell r="C994">
            <v>43866</v>
          </cell>
          <cell r="D994" t="str">
            <v>3</v>
          </cell>
          <cell r="E994" t="str">
            <v>TANNER NICOLAS</v>
          </cell>
          <cell r="F994" t="str">
            <v>M</v>
          </cell>
          <cell r="G994" t="str">
            <v>VELO CLUB SOLESMES</v>
          </cell>
          <cell r="H994">
            <v>36625</v>
          </cell>
          <cell r="I994" t="str">
            <v>Adulte Masculin 20/29 ans</v>
          </cell>
          <cell r="J994" t="str">
            <v>2020</v>
          </cell>
          <cell r="K994" t="str">
            <v>05999111235</v>
          </cell>
        </row>
        <row r="995">
          <cell r="B995" t="str">
            <v>TAQUET ADRIEN</v>
          </cell>
          <cell r="C995">
            <v>43843</v>
          </cell>
          <cell r="D995" t="str">
            <v>3</v>
          </cell>
          <cell r="E995" t="str">
            <v>TAQUET ADRIEN</v>
          </cell>
          <cell r="F995" t="str">
            <v>M</v>
          </cell>
          <cell r="G995" t="str">
            <v>FREE BIKING FAMILY ST AMAND LES EAUX</v>
          </cell>
          <cell r="H995">
            <v>32621</v>
          </cell>
          <cell r="I995" t="str">
            <v>Adulte Masculin 30/39 ans</v>
          </cell>
          <cell r="J995" t="str">
            <v>2020</v>
          </cell>
          <cell r="K995" t="str">
            <v>05999024894</v>
          </cell>
        </row>
        <row r="996">
          <cell r="B996" t="str">
            <v>TAQUET LAURENT</v>
          </cell>
          <cell r="C996">
            <v>43843</v>
          </cell>
          <cell r="D996" t="str">
            <v>4-A</v>
          </cell>
          <cell r="E996" t="str">
            <v>TAQUET LAURENT</v>
          </cell>
          <cell r="F996" t="str">
            <v>M</v>
          </cell>
          <cell r="G996" t="str">
            <v>FREE BIKING FAMILY ST AMAND LES EAUX</v>
          </cell>
          <cell r="H996">
            <v>24869</v>
          </cell>
          <cell r="I996" t="str">
            <v>Adulte Masculin 50/59 ans</v>
          </cell>
          <cell r="J996" t="str">
            <v>2020</v>
          </cell>
          <cell r="K996" t="str">
            <v>05994063043</v>
          </cell>
        </row>
        <row r="997">
          <cell r="B997" t="str">
            <v>TATINCLAUX SEBASTIEN</v>
          </cell>
          <cell r="C997">
            <v>43857</v>
          </cell>
          <cell r="D997" t="str">
            <v>2</v>
          </cell>
          <cell r="E997" t="str">
            <v>TATINCLAUX SEBASTIEN</v>
          </cell>
          <cell r="F997" t="str">
            <v>M</v>
          </cell>
          <cell r="G997" t="str">
            <v>VELO CLUB DE L'ESCAUT ANZIN</v>
          </cell>
          <cell r="H997">
            <v>29630</v>
          </cell>
          <cell r="I997" t="str">
            <v>Adulte Masculin 30/39 ans</v>
          </cell>
          <cell r="J997" t="str">
            <v>2020</v>
          </cell>
          <cell r="K997" t="str">
            <v>05999018003</v>
          </cell>
        </row>
        <row r="998">
          <cell r="B998" t="str">
            <v>TERRANOVA ANTHONY</v>
          </cell>
          <cell r="C998">
            <v>43843</v>
          </cell>
          <cell r="D998" t="str">
            <v>3</v>
          </cell>
          <cell r="E998" t="str">
            <v>TERRANOVA ANTHONY</v>
          </cell>
          <cell r="F998" t="str">
            <v>M</v>
          </cell>
          <cell r="G998" t="str">
            <v>CYCLO CLUB WAVRIN</v>
          </cell>
          <cell r="H998">
            <v>30523</v>
          </cell>
          <cell r="I998" t="str">
            <v>Adulte Masculin 30/39 ans</v>
          </cell>
          <cell r="J998" t="str">
            <v>2020</v>
          </cell>
          <cell r="K998" t="str">
            <v>05999057204</v>
          </cell>
        </row>
        <row r="999">
          <cell r="B999" t="str">
            <v>THEIL MANOA</v>
          </cell>
          <cell r="C999">
            <v>43857</v>
          </cell>
          <cell r="D999" t="str">
            <v>JE</v>
          </cell>
          <cell r="E999" t="str">
            <v>THEIL MANOA</v>
          </cell>
          <cell r="F999" t="str">
            <v>M</v>
          </cell>
          <cell r="G999" t="str">
            <v>TEAM SPECIALIZED LILLE</v>
          </cell>
          <cell r="H999">
            <v>39542</v>
          </cell>
          <cell r="I999" t="str">
            <v>Jeune Masculin 11/12 ans</v>
          </cell>
          <cell r="J999" t="str">
            <v>2020</v>
          </cell>
          <cell r="K999" t="str">
            <v>05999110278</v>
          </cell>
        </row>
        <row r="1000">
          <cell r="B1000" t="str">
            <v>THEIL MICKAEL</v>
          </cell>
          <cell r="C1000">
            <v>43857</v>
          </cell>
          <cell r="D1000" t="str">
            <v>3</v>
          </cell>
          <cell r="E1000" t="str">
            <v>THEIL MICKAEL</v>
          </cell>
          <cell r="F1000" t="str">
            <v>M</v>
          </cell>
          <cell r="G1000" t="str">
            <v>TEAM SPECIALIZED LILLE</v>
          </cell>
          <cell r="H1000">
            <v>28573</v>
          </cell>
          <cell r="I1000" t="str">
            <v>Adulte Masculin 40/49 ans</v>
          </cell>
          <cell r="J1000" t="str">
            <v>2020</v>
          </cell>
          <cell r="K1000" t="str">
            <v>05999097666</v>
          </cell>
        </row>
        <row r="1001">
          <cell r="B1001" t="str">
            <v>THEILLER LOICK</v>
          </cell>
          <cell r="C1001">
            <v>43870</v>
          </cell>
          <cell r="D1001" t="str">
            <v>JE</v>
          </cell>
          <cell r="E1001" t="str">
            <v>THEILLER LOICK</v>
          </cell>
          <cell r="F1001" t="str">
            <v>M</v>
          </cell>
          <cell r="G1001" t="str">
            <v>VELO CLUB DE L'ESCAUT ANZIN</v>
          </cell>
          <cell r="H1001">
            <v>38587</v>
          </cell>
          <cell r="I1001" t="str">
            <v>Jeune Masculin 15/16 ans</v>
          </cell>
          <cell r="J1001" t="str">
            <v>2020</v>
          </cell>
          <cell r="K1001" t="str">
            <v>05999120847</v>
          </cell>
        </row>
        <row r="1002">
          <cell r="B1002" t="str">
            <v>THIBAUT LOUIS</v>
          </cell>
          <cell r="C1002">
            <v>43857</v>
          </cell>
          <cell r="D1002" t="str">
            <v>2</v>
          </cell>
          <cell r="E1002" t="str">
            <v>THIBAUT LOUIS</v>
          </cell>
          <cell r="F1002" t="str">
            <v>M</v>
          </cell>
          <cell r="G1002" t="str">
            <v>UNION SPORTIVE VALENCIENNES MARLY</v>
          </cell>
          <cell r="H1002">
            <v>29183</v>
          </cell>
          <cell r="I1002" t="str">
            <v>Adulte Masculin 40/49 ans</v>
          </cell>
          <cell r="J1002" t="str">
            <v>2020</v>
          </cell>
          <cell r="K1002" t="str">
            <v>05996227229</v>
          </cell>
        </row>
        <row r="1003">
          <cell r="B1003" t="str">
            <v>THIERCELIN CYRIL</v>
          </cell>
          <cell r="C1003">
            <v>43843</v>
          </cell>
          <cell r="D1003" t="str">
            <v>3</v>
          </cell>
          <cell r="E1003" t="str">
            <v>THIERCELIN CYRIL</v>
          </cell>
          <cell r="F1003" t="str">
            <v>M</v>
          </cell>
          <cell r="G1003" t="str">
            <v>UNION SPORTIVE SAINT ANDRE</v>
          </cell>
          <cell r="H1003">
            <v>35895</v>
          </cell>
          <cell r="I1003" t="str">
            <v>Adulte Masculin 20/29 ans</v>
          </cell>
          <cell r="J1003" t="str">
            <v>2020</v>
          </cell>
          <cell r="K1003" t="str">
            <v>05999013630</v>
          </cell>
        </row>
        <row r="1004">
          <cell r="B1004" t="str">
            <v>THIERCELIN PANAIS ANTOINE</v>
          </cell>
          <cell r="C1004">
            <v>43852</v>
          </cell>
          <cell r="D1004" t="str">
            <v>2</v>
          </cell>
          <cell r="E1004" t="str">
            <v>THIERCELIN PANAIS ANTOINE</v>
          </cell>
          <cell r="F1004" t="str">
            <v>M</v>
          </cell>
          <cell r="G1004" t="str">
            <v>UNION SPORTIVE SAINT ANDRE</v>
          </cell>
          <cell r="H1004">
            <v>35356</v>
          </cell>
          <cell r="I1004" t="str">
            <v>Adulte Masculin 20/29 ans</v>
          </cell>
          <cell r="J1004" t="str">
            <v>2020</v>
          </cell>
          <cell r="K1004" t="str">
            <v>05999105715</v>
          </cell>
        </row>
        <row r="1005">
          <cell r="B1005" t="str">
            <v>THOREL MICHAEL</v>
          </cell>
          <cell r="C1005">
            <v>43843</v>
          </cell>
          <cell r="D1005" t="str">
            <v>3</v>
          </cell>
          <cell r="E1005" t="str">
            <v>THOREL MICHAEL</v>
          </cell>
          <cell r="F1005" t="str">
            <v>M</v>
          </cell>
          <cell r="G1005" t="str">
            <v>UNION SPORTIVE SAINT ANDRE</v>
          </cell>
          <cell r="H1005">
            <v>28632</v>
          </cell>
          <cell r="I1005" t="str">
            <v>Adulte Masculin 40/49 ans</v>
          </cell>
          <cell r="J1005" t="str">
            <v>2020</v>
          </cell>
          <cell r="K1005" t="str">
            <v>05999011977</v>
          </cell>
        </row>
        <row r="1006">
          <cell r="B1006" t="str">
            <v>THUET JULIEN</v>
          </cell>
          <cell r="C1006">
            <v>43834</v>
          </cell>
          <cell r="D1006" t="str">
            <v>3</v>
          </cell>
          <cell r="E1006" t="str">
            <v>THUET JULIEN</v>
          </cell>
          <cell r="F1006" t="str">
            <v>M</v>
          </cell>
          <cell r="G1006" t="str">
            <v>TEAM B.B.L. HERGNIES</v>
          </cell>
          <cell r="H1006">
            <v>36960</v>
          </cell>
          <cell r="I1006" t="str">
            <v>Adulte Masculin 17/19 ans</v>
          </cell>
          <cell r="J1006" t="str">
            <v>2020</v>
          </cell>
          <cell r="K1006" t="str">
            <v>05996226239</v>
          </cell>
        </row>
        <row r="1007">
          <cell r="B1007" t="str">
            <v>TIAGO SEBASTIAN</v>
          </cell>
          <cell r="C1007">
            <v>43843</v>
          </cell>
          <cell r="D1007" t="str">
            <v>3</v>
          </cell>
          <cell r="E1007" t="str">
            <v>TIAGO SEBASTIAN</v>
          </cell>
          <cell r="F1007" t="str">
            <v>M</v>
          </cell>
          <cell r="G1007" t="str">
            <v>LINSELLES CYCLISME</v>
          </cell>
          <cell r="H1007">
            <v>31984</v>
          </cell>
          <cell r="I1007" t="str">
            <v>Adulte Masculin 30/39 ans</v>
          </cell>
          <cell r="J1007" t="str">
            <v>2020</v>
          </cell>
          <cell r="K1007" t="str">
            <v>05999111192</v>
          </cell>
        </row>
        <row r="1008">
          <cell r="B1008" t="str">
            <v>TISON CEDRIC</v>
          </cell>
          <cell r="C1008">
            <v>43840</v>
          </cell>
          <cell r="D1008" t="str">
            <v>2</v>
          </cell>
          <cell r="E1008" t="str">
            <v>TISON CEDRIC</v>
          </cell>
          <cell r="F1008" t="str">
            <v>M</v>
          </cell>
          <cell r="G1008" t="str">
            <v>ETOILE CYCLISTE LIEU ST AMAND</v>
          </cell>
          <cell r="H1008">
            <v>32264</v>
          </cell>
          <cell r="I1008" t="str">
            <v>Adulte Masculin 30/39 ans</v>
          </cell>
          <cell r="J1008" t="str">
            <v>2020</v>
          </cell>
          <cell r="K1008" t="str">
            <v>05999069709</v>
          </cell>
        </row>
        <row r="1009">
          <cell r="B1009" t="str">
            <v>TOMASINA CHRISTOPHE</v>
          </cell>
          <cell r="C1009">
            <v>43851</v>
          </cell>
          <cell r="D1009" t="str">
            <v>2</v>
          </cell>
          <cell r="E1009" t="str">
            <v>TOMASINA CHRISTOPHE</v>
          </cell>
          <cell r="F1009" t="str">
            <v>M</v>
          </cell>
          <cell r="G1009" t="str">
            <v>TEAM TOMASINA WAMBRECHIES</v>
          </cell>
          <cell r="H1009">
            <v>24705</v>
          </cell>
          <cell r="I1009" t="str">
            <v>Adulte Masculin 50/59 ans</v>
          </cell>
          <cell r="J1009" t="str">
            <v>2020</v>
          </cell>
          <cell r="K1009" t="str">
            <v>05999013638</v>
          </cell>
        </row>
        <row r="1010">
          <cell r="B1010" t="str">
            <v>TOMASINA TONY</v>
          </cell>
          <cell r="C1010">
            <v>43843</v>
          </cell>
          <cell r="D1010" t="str">
            <v>1</v>
          </cell>
          <cell r="E1010" t="str">
            <v>TOMASINA TONY</v>
          </cell>
          <cell r="F1010" t="str">
            <v>M</v>
          </cell>
          <cell r="G1010" t="str">
            <v>LINSELLES CYCLISME</v>
          </cell>
          <cell r="H1010">
            <v>32700</v>
          </cell>
          <cell r="I1010" t="str">
            <v>Adulte Masculin 30/39 ans</v>
          </cell>
          <cell r="J1010" t="str">
            <v>2020</v>
          </cell>
          <cell r="K1010" t="str">
            <v>05999067326</v>
          </cell>
        </row>
        <row r="1011">
          <cell r="B1011" t="str">
            <v>TOMASZEWSKI NICOLAS</v>
          </cell>
          <cell r="C1011">
            <v>43885</v>
          </cell>
          <cell r="D1011" t="str">
            <v>3</v>
          </cell>
          <cell r="E1011" t="str">
            <v>TOMASZEWSKI NICOLAS</v>
          </cell>
          <cell r="F1011" t="str">
            <v>M</v>
          </cell>
          <cell r="G1011" t="str">
            <v>VELO CLUB HORNAING</v>
          </cell>
          <cell r="H1011">
            <v>32194</v>
          </cell>
          <cell r="I1011" t="str">
            <v>Adulte Masculin 30/39 ans</v>
          </cell>
          <cell r="J1011" t="str">
            <v>2020</v>
          </cell>
          <cell r="K1011" t="str">
            <v>05999068418</v>
          </cell>
        </row>
        <row r="1012">
          <cell r="B1012" t="str">
            <v>TONDELIER DIDIER</v>
          </cell>
          <cell r="C1012">
            <v>43857</v>
          </cell>
          <cell r="D1012" t="str">
            <v>4-A</v>
          </cell>
          <cell r="E1012" t="str">
            <v>TONDELIER DIDIER</v>
          </cell>
          <cell r="F1012" t="str">
            <v>M</v>
          </cell>
          <cell r="G1012" t="str">
            <v>CYCLO CLUB WAVRIN</v>
          </cell>
          <cell r="H1012">
            <v>21166</v>
          </cell>
          <cell r="I1012" t="str">
            <v>Adulte Masculin 60 ans et plus</v>
          </cell>
          <cell r="J1012" t="str">
            <v>2020</v>
          </cell>
          <cell r="K1012" t="str">
            <v>05996215516</v>
          </cell>
        </row>
        <row r="1013">
          <cell r="B1013" t="str">
            <v>TONDELIER LUDOVIC</v>
          </cell>
          <cell r="C1013">
            <v>43870</v>
          </cell>
          <cell r="D1013" t="str">
            <v>2</v>
          </cell>
          <cell r="E1013" t="str">
            <v>TONDELIER LUDOVIC</v>
          </cell>
          <cell r="F1013" t="str">
            <v>M</v>
          </cell>
          <cell r="G1013" t="str">
            <v>CLUB CYCLISTE VERLINGHEM</v>
          </cell>
          <cell r="H1013">
            <v>29524</v>
          </cell>
          <cell r="I1013" t="str">
            <v>Adulte Masculin 40/49 ans</v>
          </cell>
          <cell r="J1013" t="str">
            <v>2020</v>
          </cell>
          <cell r="K1013" t="str">
            <v>05999012173</v>
          </cell>
        </row>
        <row r="1014">
          <cell r="B1014" t="str">
            <v>TORNU JÉRÔME</v>
          </cell>
          <cell r="C1014">
            <v>43843</v>
          </cell>
          <cell r="D1014" t="str">
            <v>3</v>
          </cell>
          <cell r="E1014" t="str">
            <v>TORNU JÉRÔME</v>
          </cell>
          <cell r="F1014" t="str">
            <v>M</v>
          </cell>
          <cell r="G1014" t="str">
            <v>LINSELLES CYCLISME</v>
          </cell>
          <cell r="H1014">
            <v>26151</v>
          </cell>
          <cell r="I1014" t="str">
            <v>Adulte Masculin 40/49 ans</v>
          </cell>
          <cell r="J1014" t="str">
            <v>2020</v>
          </cell>
          <cell r="K1014" t="str">
            <v>05994047353</v>
          </cell>
        </row>
        <row r="1015">
          <cell r="B1015" t="str">
            <v>TOURNEUX ALICE</v>
          </cell>
          <cell r="C1015">
            <v>43843</v>
          </cell>
          <cell r="D1015" t="str">
            <v>JE</v>
          </cell>
          <cell r="E1015" t="str">
            <v>TOURNEUX ALICE</v>
          </cell>
          <cell r="F1015" t="str">
            <v>F</v>
          </cell>
          <cell r="G1015" t="str">
            <v>ENTENTE CYCLISTE DE FONTAINE AU BOIS</v>
          </cell>
          <cell r="H1015">
            <v>40749</v>
          </cell>
          <cell r="I1015" t="str">
            <v>Jeune Féminin 9/10 ans</v>
          </cell>
          <cell r="J1015" t="str">
            <v>2020</v>
          </cell>
          <cell r="K1015" t="str">
            <v>05999085425</v>
          </cell>
        </row>
        <row r="1016">
          <cell r="B1016" t="str">
            <v>TOURNEUX CLARA</v>
          </cell>
          <cell r="C1016">
            <v>43843</v>
          </cell>
          <cell r="D1016" t="str">
            <v>JE</v>
          </cell>
          <cell r="E1016" t="str">
            <v>TOURNEUX CLARA</v>
          </cell>
          <cell r="F1016" t="str">
            <v>F</v>
          </cell>
          <cell r="G1016" t="str">
            <v>ENTENTE CYCLISTE DE FONTAINE AU BOIS</v>
          </cell>
          <cell r="H1016">
            <v>40064</v>
          </cell>
          <cell r="I1016" t="str">
            <v>Jeune Féminin 11/12 ans</v>
          </cell>
          <cell r="J1016" t="str">
            <v>2020</v>
          </cell>
          <cell r="K1016" t="str">
            <v>05999062296</v>
          </cell>
        </row>
        <row r="1017">
          <cell r="B1017" t="str">
            <v>TOURNEUX LOUNA</v>
          </cell>
          <cell r="C1017">
            <v>43843</v>
          </cell>
          <cell r="D1017" t="str">
            <v>JE</v>
          </cell>
          <cell r="E1017" t="str">
            <v>TOURNEUX LOUNA</v>
          </cell>
          <cell r="F1017" t="str">
            <v>F</v>
          </cell>
          <cell r="G1017" t="str">
            <v>ENTENTE CYCLISTE DE FONTAINE AU BOIS</v>
          </cell>
          <cell r="H1017">
            <v>39230</v>
          </cell>
          <cell r="I1017" t="str">
            <v>Jeune Féminin 13/14 ans</v>
          </cell>
          <cell r="J1017" t="str">
            <v>2020</v>
          </cell>
          <cell r="K1017" t="str">
            <v>05999062295</v>
          </cell>
        </row>
        <row r="1018">
          <cell r="B1018" t="str">
            <v>TOURNEUX MICKAEL</v>
          </cell>
          <cell r="C1018">
            <v>43843</v>
          </cell>
          <cell r="D1018" t="str">
            <v>1</v>
          </cell>
          <cell r="E1018" t="str">
            <v>TOURNEUX MICKAEL</v>
          </cell>
          <cell r="F1018" t="str">
            <v>M</v>
          </cell>
          <cell r="G1018" t="str">
            <v>ENTENTE CYCLISTE DE FONTAINE AU BOIS</v>
          </cell>
          <cell r="H1018">
            <v>31390</v>
          </cell>
          <cell r="I1018" t="str">
            <v>Adulte Masculin 30/39 ans</v>
          </cell>
          <cell r="J1018" t="str">
            <v>2020</v>
          </cell>
          <cell r="K1018" t="str">
            <v>05999024147</v>
          </cell>
        </row>
        <row r="1019">
          <cell r="B1019" t="str">
            <v>TOURNON DAMIEN</v>
          </cell>
          <cell r="C1019">
            <v>43873</v>
          </cell>
          <cell r="D1019" t="str">
            <v>3</v>
          </cell>
          <cell r="E1019" t="str">
            <v>TOURNON DAMIEN</v>
          </cell>
          <cell r="F1019" t="str">
            <v>M</v>
          </cell>
          <cell r="G1019" t="str">
            <v>VELO CLUB DE LEWARDE (VCL)</v>
          </cell>
          <cell r="H1019">
            <v>23504</v>
          </cell>
          <cell r="I1019" t="str">
            <v>Adulte Masculin 50/59 ans</v>
          </cell>
          <cell r="J1019" t="str">
            <v>2020</v>
          </cell>
          <cell r="K1019" t="str">
            <v>05957191675</v>
          </cell>
        </row>
        <row r="1020">
          <cell r="B1020" t="str">
            <v>TRIOLO FLORENT</v>
          </cell>
          <cell r="C1020">
            <v>43850</v>
          </cell>
          <cell r="D1020" t="str">
            <v>2</v>
          </cell>
          <cell r="E1020" t="str">
            <v>TRIOLO FLORENT</v>
          </cell>
          <cell r="F1020" t="str">
            <v>M</v>
          </cell>
          <cell r="G1020" t="str">
            <v>VELO CLUB DE L'ESCAUT ANZIN</v>
          </cell>
          <cell r="H1020">
            <v>28243</v>
          </cell>
          <cell r="I1020" t="str">
            <v>Adulte Masculin 40/49 ans</v>
          </cell>
          <cell r="J1020" t="str">
            <v>2020</v>
          </cell>
          <cell r="K1020" t="str">
            <v>05999112479</v>
          </cell>
        </row>
        <row r="1021">
          <cell r="B1021" t="str">
            <v>TURPIN JACQUES</v>
          </cell>
          <cell r="C1021">
            <v>43843</v>
          </cell>
          <cell r="D1021" t="str">
            <v>4-A</v>
          </cell>
          <cell r="E1021" t="str">
            <v>TURPIN JACQUES</v>
          </cell>
          <cell r="F1021" t="str">
            <v>M</v>
          </cell>
          <cell r="G1021" t="str">
            <v>CYCLO CLUB WAVRIN</v>
          </cell>
          <cell r="H1021">
            <v>21685</v>
          </cell>
          <cell r="I1021" t="str">
            <v>Adulte Masculin 60 ans et plus</v>
          </cell>
          <cell r="J1021" t="str">
            <v>2020</v>
          </cell>
          <cell r="K1021" t="str">
            <v>05953098189</v>
          </cell>
        </row>
        <row r="1022">
          <cell r="B1022" t="str">
            <v>URBIN NICOLAS</v>
          </cell>
          <cell r="C1022">
            <v>43834</v>
          </cell>
          <cell r="D1022" t="str">
            <v>2</v>
          </cell>
          <cell r="E1022" t="str">
            <v>URBIN NICOLAS</v>
          </cell>
          <cell r="F1022" t="str">
            <v>M</v>
          </cell>
          <cell r="G1022" t="str">
            <v>TEAM B.B.L. HERGNIES</v>
          </cell>
          <cell r="H1022">
            <v>33786</v>
          </cell>
          <cell r="I1022" t="str">
            <v>Adulte Masculin 20/29 ans</v>
          </cell>
          <cell r="J1022" t="str">
            <v>2020</v>
          </cell>
          <cell r="K1022" t="str">
            <v>05999111440</v>
          </cell>
        </row>
        <row r="1023">
          <cell r="B1023" t="str">
            <v>VAAST JEAN SEBASTIEN</v>
          </cell>
          <cell r="C1023">
            <v>43851</v>
          </cell>
          <cell r="D1023" t="str">
            <v>2</v>
          </cell>
          <cell r="E1023" t="str">
            <v>VAAST JEAN SEBASTIEN</v>
          </cell>
          <cell r="F1023" t="str">
            <v>M</v>
          </cell>
          <cell r="G1023" t="str">
            <v>NEW TEAM MAULDE</v>
          </cell>
          <cell r="H1023">
            <v>29398</v>
          </cell>
          <cell r="I1023" t="str">
            <v>Adulte Masculin 40/49 ans</v>
          </cell>
          <cell r="J1023" t="str">
            <v>2020</v>
          </cell>
          <cell r="K1023" t="str">
            <v>05999028480</v>
          </cell>
        </row>
        <row r="1024">
          <cell r="B1024" t="str">
            <v>VAILLANT ERIC</v>
          </cell>
          <cell r="C1024">
            <v>44020</v>
          </cell>
          <cell r="D1024" t="str">
            <v>3</v>
          </cell>
          <cell r="E1024" t="str">
            <v>VAILLANT ERIC</v>
          </cell>
          <cell r="F1024" t="str">
            <v>M</v>
          </cell>
          <cell r="G1024" t="str">
            <v>T.C.S.P. 59 - FERRIERE LA GRANDE</v>
          </cell>
          <cell r="H1024">
            <v>27845</v>
          </cell>
          <cell r="I1024" t="str">
            <v>Adulte Masculin 40/49 ans</v>
          </cell>
          <cell r="J1024" t="str">
            <v>2020</v>
          </cell>
          <cell r="K1024" t="str">
            <v>05996223019</v>
          </cell>
        </row>
        <row r="1025">
          <cell r="B1025" t="str">
            <v>VAILLANT LOUIS</v>
          </cell>
          <cell r="C1025">
            <v>44008</v>
          </cell>
          <cell r="D1025" t="str">
            <v>JE</v>
          </cell>
          <cell r="E1025" t="str">
            <v>VAILLANT LOUIS</v>
          </cell>
          <cell r="F1025" t="str">
            <v>M</v>
          </cell>
          <cell r="G1025" t="str">
            <v>UNION SPORTIVE VALENCIENNES MARLY</v>
          </cell>
          <cell r="H1025">
            <v>39002</v>
          </cell>
          <cell r="I1025" t="str">
            <v>Jeune Masculin 13/14 ans</v>
          </cell>
          <cell r="J1025" t="str">
            <v>2020</v>
          </cell>
          <cell r="K1025" t="str">
            <v>05999123936</v>
          </cell>
        </row>
        <row r="1026">
          <cell r="B1026" t="str">
            <v>VAILLIERE SÉBASTIEN</v>
          </cell>
          <cell r="C1026">
            <v>43843</v>
          </cell>
          <cell r="D1026" t="str">
            <v>2</v>
          </cell>
          <cell r="E1026" t="str">
            <v>VAILLIERE SÉBASTIEN</v>
          </cell>
          <cell r="F1026" t="str">
            <v>M</v>
          </cell>
          <cell r="G1026" t="str">
            <v>UNION CYCLISTE WATTIGNIES</v>
          </cell>
          <cell r="H1026">
            <v>26810</v>
          </cell>
          <cell r="I1026" t="str">
            <v>Adulte Masculin 40/49 ans</v>
          </cell>
          <cell r="J1026" t="str">
            <v>2020</v>
          </cell>
          <cell r="K1026" t="str">
            <v>05996214968</v>
          </cell>
        </row>
        <row r="1027">
          <cell r="B1027" t="str">
            <v>VALANSOMME OCEANE</v>
          </cell>
          <cell r="C1027">
            <v>43843</v>
          </cell>
          <cell r="D1027" t="str">
            <v>FE</v>
          </cell>
          <cell r="E1027" t="str">
            <v>VALANSOMME OCEANE</v>
          </cell>
          <cell r="F1027" t="str">
            <v>F</v>
          </cell>
          <cell r="G1027" t="str">
            <v>ETOILE CYCLISTE FEIGNIES</v>
          </cell>
          <cell r="H1027">
            <v>37387</v>
          </cell>
          <cell r="I1027" t="str">
            <v>Adulte Féminin 17/29 ans</v>
          </cell>
          <cell r="J1027" t="str">
            <v>2020</v>
          </cell>
          <cell r="K1027" t="str">
            <v>05999030673</v>
          </cell>
        </row>
        <row r="1028">
          <cell r="B1028" t="str">
            <v>VALKENAERE NICOLAS</v>
          </cell>
          <cell r="C1028">
            <v>43837</v>
          </cell>
          <cell r="D1028" t="str">
            <v>3</v>
          </cell>
          <cell r="E1028" t="str">
            <v>VALKENAERE NICOLAS</v>
          </cell>
          <cell r="F1028" t="str">
            <v>M</v>
          </cell>
          <cell r="G1028" t="str">
            <v>TEAM LABIERE BAILLEUL</v>
          </cell>
          <cell r="H1028">
            <v>27464</v>
          </cell>
          <cell r="I1028" t="str">
            <v>Adulte Masculin 40/49 ans</v>
          </cell>
          <cell r="J1028" t="str">
            <v>2020</v>
          </cell>
          <cell r="K1028" t="str">
            <v>05999063433</v>
          </cell>
        </row>
        <row r="1029">
          <cell r="B1029" t="str">
            <v>VALLETTE NICOLAS</v>
          </cell>
          <cell r="C1029">
            <v>43857</v>
          </cell>
          <cell r="D1029" t="str">
            <v>4-A</v>
          </cell>
          <cell r="E1029" t="str">
            <v>VALLETTE NICOLAS</v>
          </cell>
          <cell r="F1029" t="str">
            <v>M</v>
          </cell>
          <cell r="G1029" t="str">
            <v>HAVELUY CYCLO CLUB</v>
          </cell>
          <cell r="H1029">
            <v>31647</v>
          </cell>
          <cell r="I1029" t="str">
            <v>Adulte Masculin 30/39 ans</v>
          </cell>
          <cell r="J1029" t="str">
            <v>2020</v>
          </cell>
          <cell r="K1029" t="str">
            <v>05999066736</v>
          </cell>
        </row>
        <row r="1030">
          <cell r="B1030" t="str">
            <v>VAN GEENBERGHE THIERRY</v>
          </cell>
          <cell r="C1030">
            <v>43843</v>
          </cell>
          <cell r="D1030" t="str">
            <v>3</v>
          </cell>
          <cell r="E1030" t="str">
            <v>VAN GEENBERGHE THIERRY</v>
          </cell>
          <cell r="F1030" t="str">
            <v>M</v>
          </cell>
          <cell r="G1030" t="str">
            <v>LINSELLES CYCLISME</v>
          </cell>
          <cell r="H1030">
            <v>27611</v>
          </cell>
          <cell r="I1030" t="str">
            <v>Adulte Masculin 40/49 ans</v>
          </cell>
          <cell r="J1030" t="str">
            <v>2020</v>
          </cell>
          <cell r="K1030" t="str">
            <v>05999112675</v>
          </cell>
        </row>
        <row r="1031">
          <cell r="B1031" t="str">
            <v>VAN GORP JULIEN</v>
          </cell>
          <cell r="C1031">
            <v>43843</v>
          </cell>
          <cell r="D1031" t="str">
            <v>3</v>
          </cell>
          <cell r="E1031" t="str">
            <v>VAN GORP JULIEN</v>
          </cell>
          <cell r="F1031" t="str">
            <v>M</v>
          </cell>
          <cell r="G1031" t="str">
            <v>LINSELLES CYCLISME</v>
          </cell>
          <cell r="H1031">
            <v>32000</v>
          </cell>
          <cell r="I1031" t="str">
            <v>Adulte Masculin 30/39 ans</v>
          </cell>
          <cell r="J1031" t="str">
            <v>2020</v>
          </cell>
          <cell r="K1031" t="str">
            <v>05999111193</v>
          </cell>
        </row>
        <row r="1032">
          <cell r="B1032" t="str">
            <v>VAN MUYLEN MAXIME</v>
          </cell>
          <cell r="C1032">
            <v>43843</v>
          </cell>
          <cell r="D1032" t="str">
            <v>3</v>
          </cell>
          <cell r="E1032" t="str">
            <v>VAN MUYLEN MAXIME</v>
          </cell>
          <cell r="F1032" t="str">
            <v>M</v>
          </cell>
          <cell r="G1032" t="str">
            <v>VELO CLUB DE L'ESCAUT ANZIN</v>
          </cell>
          <cell r="H1032">
            <v>38123</v>
          </cell>
          <cell r="I1032" t="str">
            <v>Adulte Masculin 17/19 ans</v>
          </cell>
          <cell r="J1032" t="str">
            <v>2020</v>
          </cell>
          <cell r="K1032" t="str">
            <v>05999052627</v>
          </cell>
        </row>
        <row r="1033">
          <cell r="B1033" t="str">
            <v>VAN WISSEN ANAICK</v>
          </cell>
          <cell r="C1033">
            <v>43884</v>
          </cell>
          <cell r="D1033" t="str">
            <v>2</v>
          </cell>
          <cell r="E1033" t="str">
            <v>VAN WISSEN ANAICK</v>
          </cell>
          <cell r="F1033" t="str">
            <v>M</v>
          </cell>
          <cell r="G1033" t="str">
            <v>CAMPHIN EN CAREMBAULT CYCLING TEAM</v>
          </cell>
          <cell r="H1033">
            <v>37633</v>
          </cell>
          <cell r="I1033" t="str">
            <v>Adulte Masculin 17/19 ans</v>
          </cell>
          <cell r="J1033" t="str">
            <v>2020</v>
          </cell>
          <cell r="K1033" t="str">
            <v>05999091117</v>
          </cell>
        </row>
        <row r="1034">
          <cell r="B1034" t="str">
            <v>VAN-FRIEL MAXIME</v>
          </cell>
          <cell r="C1034">
            <v>43846</v>
          </cell>
          <cell r="D1034" t="str">
            <v>JE</v>
          </cell>
          <cell r="E1034" t="str">
            <v>VAN-FRIEL MAXIME</v>
          </cell>
          <cell r="F1034" t="str">
            <v>M</v>
          </cell>
          <cell r="G1034" t="str">
            <v>UNION VELOCIPEDIQUE FOURMISIENNE</v>
          </cell>
          <cell r="H1034">
            <v>39681</v>
          </cell>
          <cell r="I1034" t="str">
            <v>Jeune Masculin 11/12 ans</v>
          </cell>
          <cell r="J1034" t="str">
            <v>2020</v>
          </cell>
          <cell r="K1034" t="str">
            <v>05999119879</v>
          </cell>
        </row>
        <row r="1035">
          <cell r="B1035" t="str">
            <v>VAN-FRIEL THOMAS</v>
          </cell>
          <cell r="C1035">
            <v>43846</v>
          </cell>
          <cell r="D1035" t="str">
            <v>JE</v>
          </cell>
          <cell r="E1035" t="str">
            <v>VAN-FRIEL THOMAS</v>
          </cell>
          <cell r="F1035" t="str">
            <v>M</v>
          </cell>
          <cell r="G1035" t="str">
            <v>UNION VELOCIPEDIQUE FOURMISIENNE</v>
          </cell>
          <cell r="H1035">
            <v>41139</v>
          </cell>
          <cell r="I1035" t="str">
            <v>Jeune Masculin 7/8 ans</v>
          </cell>
          <cell r="J1035" t="str">
            <v>2020</v>
          </cell>
          <cell r="K1035" t="str">
            <v>05999119880</v>
          </cell>
        </row>
        <row r="1036">
          <cell r="B1036" t="str">
            <v>VANACKER GEOFFREY</v>
          </cell>
          <cell r="C1036">
            <v>43884</v>
          </cell>
          <cell r="D1036" t="str">
            <v>2</v>
          </cell>
          <cell r="E1036" t="str">
            <v>VANACKER GEOFFREY</v>
          </cell>
          <cell r="F1036" t="str">
            <v>M</v>
          </cell>
          <cell r="G1036" t="str">
            <v>TEAM CYCLISTE BERMERAIN</v>
          </cell>
          <cell r="H1036">
            <v>29533</v>
          </cell>
          <cell r="I1036" t="str">
            <v>Adulte Masculin 40/49 ans</v>
          </cell>
          <cell r="J1036" t="str">
            <v>2020</v>
          </cell>
          <cell r="K1036" t="str">
            <v>05999016211</v>
          </cell>
        </row>
        <row r="1037">
          <cell r="B1037" t="str">
            <v>VANACKER NOAH</v>
          </cell>
          <cell r="C1037">
            <v>43846</v>
          </cell>
          <cell r="D1037" t="str">
            <v>JE</v>
          </cell>
          <cell r="E1037" t="str">
            <v>VANACKER NOAH</v>
          </cell>
          <cell r="F1037" t="str">
            <v>M</v>
          </cell>
          <cell r="G1037" t="str">
            <v>ETOILE CYCLISTE TOURCOING</v>
          </cell>
          <cell r="H1037">
            <v>38532</v>
          </cell>
          <cell r="I1037" t="str">
            <v>Jeune Masculin 15/16 ans</v>
          </cell>
          <cell r="J1037" t="str">
            <v>2020</v>
          </cell>
          <cell r="K1037" t="str">
            <v>05999070923</v>
          </cell>
        </row>
        <row r="1038">
          <cell r="B1038" t="str">
            <v>VANACKER SANDRINE</v>
          </cell>
          <cell r="C1038">
            <v>43851</v>
          </cell>
          <cell r="D1038" t="str">
            <v>FE</v>
          </cell>
          <cell r="E1038" t="str">
            <v>VANACKER SANDRINE</v>
          </cell>
          <cell r="F1038" t="str">
            <v>F</v>
          </cell>
          <cell r="G1038" t="str">
            <v>ETOILE CYCLISTE TOURCOING</v>
          </cell>
          <cell r="H1038">
            <v>29019</v>
          </cell>
          <cell r="I1038" t="str">
            <v>Adulte Féminin 40 ans et plus</v>
          </cell>
          <cell r="J1038" t="str">
            <v>2020</v>
          </cell>
          <cell r="K1038" t="str">
            <v>05999070922</v>
          </cell>
        </row>
        <row r="1039">
          <cell r="B1039" t="str">
            <v>VANACKER THEO</v>
          </cell>
          <cell r="C1039">
            <v>43851</v>
          </cell>
          <cell r="D1039" t="str">
            <v>2</v>
          </cell>
          <cell r="E1039" t="str">
            <v>VANACKER THEO</v>
          </cell>
          <cell r="F1039" t="str">
            <v>M</v>
          </cell>
          <cell r="G1039" t="str">
            <v>ETOILE CYCLISTE TOURCOING</v>
          </cell>
          <cell r="H1039">
            <v>37526</v>
          </cell>
          <cell r="I1039" t="str">
            <v>Adulte Masculin 17/19 ans</v>
          </cell>
          <cell r="J1039" t="str">
            <v>2020</v>
          </cell>
          <cell r="K1039" t="str">
            <v>05999066600</v>
          </cell>
        </row>
        <row r="1040">
          <cell r="B1040" t="str">
            <v>VANAUBERG EDDY</v>
          </cell>
          <cell r="C1040">
            <v>43834</v>
          </cell>
          <cell r="D1040" t="str">
            <v>2</v>
          </cell>
          <cell r="E1040" t="str">
            <v>VANAUBERG EDDY</v>
          </cell>
          <cell r="F1040" t="str">
            <v>M</v>
          </cell>
          <cell r="G1040" t="str">
            <v>TEAM B.B.L. HERGNIES</v>
          </cell>
          <cell r="H1040">
            <v>26521</v>
          </cell>
          <cell r="I1040" t="str">
            <v>Adulte Masculin 40/49 ans</v>
          </cell>
          <cell r="J1040" t="str">
            <v>2020</v>
          </cell>
          <cell r="K1040" t="str">
            <v>05996215975</v>
          </cell>
        </row>
        <row r="1041">
          <cell r="B1041" t="str">
            <v>VANAUBERG GAETAN</v>
          </cell>
          <cell r="C1041">
            <v>43834</v>
          </cell>
          <cell r="D1041" t="str">
            <v>2</v>
          </cell>
          <cell r="E1041" t="str">
            <v>VANAUBERG GAETAN</v>
          </cell>
          <cell r="F1041" t="str">
            <v>M</v>
          </cell>
          <cell r="G1041" t="str">
            <v>TEAM B.B.L. HERGNIES</v>
          </cell>
          <cell r="H1041">
            <v>28986</v>
          </cell>
          <cell r="I1041" t="str">
            <v>Adulte Masculin 40/49 ans</v>
          </cell>
          <cell r="J1041" t="str">
            <v>2020</v>
          </cell>
          <cell r="K1041" t="str">
            <v>05999066563</v>
          </cell>
        </row>
        <row r="1042">
          <cell r="B1042" t="str">
            <v>VANAUBERG HERVE</v>
          </cell>
          <cell r="C1042">
            <v>43834</v>
          </cell>
          <cell r="D1042" t="str">
            <v>4-A</v>
          </cell>
          <cell r="E1042" t="str">
            <v>VANAUBERG HERVE</v>
          </cell>
          <cell r="F1042" t="str">
            <v>M</v>
          </cell>
          <cell r="G1042" t="str">
            <v>TEAM B.B.L. HERGNIES</v>
          </cell>
          <cell r="H1042">
            <v>24242</v>
          </cell>
          <cell r="I1042" t="str">
            <v>Adulte Masculin 50/59 ans</v>
          </cell>
          <cell r="J1042" t="str">
            <v>2020</v>
          </cell>
          <cell r="K1042" t="str">
            <v>05994059691</v>
          </cell>
        </row>
        <row r="1043">
          <cell r="B1043" t="str">
            <v>VANBESIEN MARTIN</v>
          </cell>
          <cell r="C1043">
            <v>43857</v>
          </cell>
          <cell r="D1043" t="str">
            <v>3</v>
          </cell>
          <cell r="E1043" t="str">
            <v>VANBESIEN MARTIN</v>
          </cell>
          <cell r="F1043" t="str">
            <v>M</v>
          </cell>
          <cell r="G1043" t="str">
            <v>ENTENTE SPORTIVE ENFANTS DE GAYANT (ESEG) DOUAI</v>
          </cell>
          <cell r="H1043">
            <v>34523</v>
          </cell>
          <cell r="I1043" t="str">
            <v>Adulte Masculin 20/29 ans</v>
          </cell>
          <cell r="J1043" t="str">
            <v>2020</v>
          </cell>
          <cell r="K1043" t="str">
            <v>05999111643</v>
          </cell>
        </row>
        <row r="1044">
          <cell r="B1044" t="str">
            <v>VANDAMME ANTHONY</v>
          </cell>
          <cell r="C1044">
            <v>43866</v>
          </cell>
          <cell r="D1044" t="str">
            <v>2</v>
          </cell>
          <cell r="E1044" t="str">
            <v>VANDAMME ANTHONY</v>
          </cell>
          <cell r="F1044" t="str">
            <v>M</v>
          </cell>
          <cell r="G1044" t="str">
            <v>UNION CYCLISTE WATTIGNIES</v>
          </cell>
          <cell r="H1044">
            <v>32361</v>
          </cell>
          <cell r="I1044" t="str">
            <v>Adulte Masculin 30/39 ans</v>
          </cell>
          <cell r="J1044" t="str">
            <v>2020</v>
          </cell>
          <cell r="K1044" t="str">
            <v>05999107711</v>
          </cell>
        </row>
        <row r="1045">
          <cell r="B1045" t="str">
            <v>VANDENBOSSCHE PASCAL</v>
          </cell>
          <cell r="C1045">
            <v>43866</v>
          </cell>
          <cell r="D1045" t="str">
            <v>4-A</v>
          </cell>
          <cell r="E1045" t="str">
            <v>VANDENBOSSCHE PASCAL</v>
          </cell>
          <cell r="F1045" t="str">
            <v>M</v>
          </cell>
          <cell r="G1045" t="str">
            <v>UNION CYCLISTE WATTIGNIES</v>
          </cell>
          <cell r="H1045">
            <v>21562</v>
          </cell>
          <cell r="I1045" t="str">
            <v>Adulte Masculin 60 ans et plus</v>
          </cell>
          <cell r="J1045" t="str">
            <v>2020</v>
          </cell>
          <cell r="K1045" t="str">
            <v>05963119669</v>
          </cell>
        </row>
        <row r="1046">
          <cell r="B1046" t="str">
            <v>VANDENBROUCKE FREDDY</v>
          </cell>
          <cell r="C1046">
            <v>43835</v>
          </cell>
          <cell r="D1046" t="str">
            <v>2</v>
          </cell>
          <cell r="E1046" t="str">
            <v>VANDENBROUCKE FREDDY</v>
          </cell>
          <cell r="F1046" t="str">
            <v>M</v>
          </cell>
          <cell r="G1046" t="str">
            <v>CYCLO CLUB ORCHIES</v>
          </cell>
          <cell r="H1046">
            <v>26857</v>
          </cell>
          <cell r="I1046" t="str">
            <v>Adulte Masculin 40/49 ans</v>
          </cell>
          <cell r="J1046" t="str">
            <v>2020</v>
          </cell>
          <cell r="K1046" t="str">
            <v>05999028716</v>
          </cell>
        </row>
        <row r="1047">
          <cell r="B1047" t="str">
            <v>VANDENBULCKE JULES</v>
          </cell>
          <cell r="C1047">
            <v>43845</v>
          </cell>
          <cell r="D1047" t="str">
            <v>JE</v>
          </cell>
          <cell r="E1047" t="str">
            <v>VANDENBULCKE JULES</v>
          </cell>
          <cell r="F1047" t="str">
            <v>M</v>
          </cell>
          <cell r="G1047" t="str">
            <v>VELO CLUB UNION HALLUIN</v>
          </cell>
          <cell r="H1047">
            <v>40325</v>
          </cell>
          <cell r="I1047" t="str">
            <v>Jeune Masculin 9/10 ans</v>
          </cell>
          <cell r="J1047" t="str">
            <v>2020</v>
          </cell>
          <cell r="K1047" t="str">
            <v>05999114026</v>
          </cell>
        </row>
        <row r="1048">
          <cell r="B1048" t="str">
            <v>VANDENBUSSCHE MAXIME</v>
          </cell>
          <cell r="C1048">
            <v>43851</v>
          </cell>
          <cell r="D1048" t="str">
            <v>2</v>
          </cell>
          <cell r="E1048" t="str">
            <v>VANDENBUSSCHE MAXIME</v>
          </cell>
          <cell r="F1048" t="str">
            <v>M</v>
          </cell>
          <cell r="G1048" t="str">
            <v>ETOILE CYCLISTE TOURCOING</v>
          </cell>
          <cell r="H1048">
            <v>32634</v>
          </cell>
          <cell r="I1048" t="str">
            <v>Adulte Masculin 30/39 ans</v>
          </cell>
          <cell r="J1048" t="str">
            <v>2020</v>
          </cell>
          <cell r="K1048" t="str">
            <v>05999073880</v>
          </cell>
        </row>
        <row r="1049">
          <cell r="B1049" t="str">
            <v>VANDENDORPE JACKY</v>
          </cell>
          <cell r="C1049">
            <v>43844</v>
          </cell>
          <cell r="D1049" t="str">
            <v>4-A</v>
          </cell>
          <cell r="E1049" t="str">
            <v>VANDENDORPE JACKY</v>
          </cell>
          <cell r="F1049" t="str">
            <v>M</v>
          </cell>
          <cell r="G1049" t="str">
            <v>ESPOIR CYCLISTE  WAMBRECHIES MARQUETTE</v>
          </cell>
          <cell r="H1049">
            <v>21321</v>
          </cell>
          <cell r="I1049" t="str">
            <v>Adulte Masculin 60 ans et plus</v>
          </cell>
          <cell r="J1049" t="str">
            <v>2020</v>
          </cell>
          <cell r="K1049" t="str">
            <v>05999012083</v>
          </cell>
        </row>
        <row r="1050">
          <cell r="B1050" t="str">
            <v>VANDERHAEGEN MAEL</v>
          </cell>
          <cell r="C1050">
            <v>43834</v>
          </cell>
          <cell r="D1050" t="str">
            <v>JE</v>
          </cell>
          <cell r="E1050" t="str">
            <v>VANDERHAEGEN MAEL</v>
          </cell>
          <cell r="F1050" t="str">
            <v>M</v>
          </cell>
          <cell r="G1050" t="str">
            <v>ASSOCIATION CYCLISTE D'ETROEUNGT</v>
          </cell>
          <cell r="H1050">
            <v>38429</v>
          </cell>
          <cell r="I1050" t="str">
            <v>Jeune Masculin 15/16 ans</v>
          </cell>
          <cell r="J1050" t="str">
            <v>2020</v>
          </cell>
          <cell r="K1050" t="str">
            <v>05999111389</v>
          </cell>
        </row>
        <row r="1051">
          <cell r="B1051" t="str">
            <v>VANDERHAEGEN REGIS</v>
          </cell>
          <cell r="C1051">
            <v>43834</v>
          </cell>
          <cell r="D1051" t="str">
            <v>1</v>
          </cell>
          <cell r="E1051" t="str">
            <v>VANDERHAEGEN REGIS</v>
          </cell>
          <cell r="F1051" t="str">
            <v>M</v>
          </cell>
          <cell r="G1051" t="str">
            <v>ASSOCIATION CYCLISTE D'ETROEUNGT</v>
          </cell>
          <cell r="H1051">
            <v>28000</v>
          </cell>
          <cell r="I1051" t="str">
            <v>Adulte Masculin 40/49 ans</v>
          </cell>
          <cell r="J1051" t="str">
            <v>2020</v>
          </cell>
          <cell r="K1051" t="str">
            <v>05999097894</v>
          </cell>
        </row>
        <row r="1052">
          <cell r="B1052" t="str">
            <v>VANDERMEERCH GREGORY</v>
          </cell>
          <cell r="C1052">
            <v>43851</v>
          </cell>
          <cell r="D1052" t="str">
            <v>2</v>
          </cell>
          <cell r="E1052" t="str">
            <v>VANDERMEERCH GREGORY</v>
          </cell>
          <cell r="F1052" t="str">
            <v>M</v>
          </cell>
          <cell r="G1052" t="str">
            <v>VELO CLUB UNION HALLUIN</v>
          </cell>
          <cell r="H1052">
            <v>29543</v>
          </cell>
          <cell r="I1052" t="str">
            <v>Adulte Masculin 40/49 ans</v>
          </cell>
          <cell r="J1052" t="str">
            <v>2020</v>
          </cell>
          <cell r="K1052" t="str">
            <v>05999114021</v>
          </cell>
        </row>
        <row r="1053">
          <cell r="B1053" t="str">
            <v>VANDERMEERSCH EVA</v>
          </cell>
          <cell r="C1053">
            <v>43845</v>
          </cell>
          <cell r="D1053" t="str">
            <v>JE</v>
          </cell>
          <cell r="E1053" t="str">
            <v>VANDERMEERSCH EVA</v>
          </cell>
          <cell r="F1053" t="str">
            <v>F</v>
          </cell>
          <cell r="G1053" t="str">
            <v>VELO CLUB UNION HALLUIN</v>
          </cell>
          <cell r="H1053">
            <v>38974</v>
          </cell>
          <cell r="I1053" t="str">
            <v>Jeune Féminin 13/14 ans</v>
          </cell>
          <cell r="J1053" t="str">
            <v>2020</v>
          </cell>
          <cell r="K1053" t="str">
            <v>05999114024</v>
          </cell>
        </row>
        <row r="1054">
          <cell r="B1054" t="str">
            <v>VANDERMERSCH NOLAN</v>
          </cell>
          <cell r="C1054">
            <v>43845</v>
          </cell>
          <cell r="D1054" t="str">
            <v>JE</v>
          </cell>
          <cell r="E1054" t="str">
            <v>VANDERMERSCH NOLAN</v>
          </cell>
          <cell r="F1054" t="str">
            <v>M</v>
          </cell>
          <cell r="G1054" t="str">
            <v>VELO CLUB UNION HALLUIN</v>
          </cell>
          <cell r="H1054">
            <v>40122</v>
          </cell>
          <cell r="I1054" t="str">
            <v>Jeune Masculin 11/12 ans</v>
          </cell>
          <cell r="J1054" t="str">
            <v>2020</v>
          </cell>
          <cell r="K1054" t="str">
            <v>05999109574</v>
          </cell>
        </row>
        <row r="1055">
          <cell r="B1055" t="str">
            <v>VANDERMOSTEN CHARLES</v>
          </cell>
          <cell r="C1055">
            <v>43857</v>
          </cell>
          <cell r="D1055" t="str">
            <v>4-A</v>
          </cell>
          <cell r="E1055" t="str">
            <v>VANDERMOSTEN CHARLES</v>
          </cell>
          <cell r="F1055" t="str">
            <v>M</v>
          </cell>
          <cell r="G1055" t="str">
            <v>UNION SPORTIVE VALENCIENNES MARLY</v>
          </cell>
          <cell r="H1055">
            <v>20793</v>
          </cell>
          <cell r="I1055" t="str">
            <v>Adulte Masculin 60 ans et plus</v>
          </cell>
          <cell r="J1055" t="str">
            <v>2020</v>
          </cell>
          <cell r="K1055" t="str">
            <v>05999012939</v>
          </cell>
        </row>
        <row r="1056">
          <cell r="B1056" t="str">
            <v>VANDESOMPEL PASCAL</v>
          </cell>
          <cell r="C1056">
            <v>43834</v>
          </cell>
          <cell r="D1056" t="str">
            <v>2</v>
          </cell>
          <cell r="E1056" t="str">
            <v>VANDESOMPEL PASCAL</v>
          </cell>
          <cell r="F1056" t="str">
            <v>M</v>
          </cell>
          <cell r="G1056" t="str">
            <v>LA PEDALE MADELEINOISE</v>
          </cell>
          <cell r="H1056">
            <v>28925</v>
          </cell>
          <cell r="I1056" t="str">
            <v>Adulte Masculin 40/49 ans</v>
          </cell>
          <cell r="J1056" t="str">
            <v>2020</v>
          </cell>
          <cell r="K1056" t="str">
            <v>05994047487</v>
          </cell>
        </row>
        <row r="1057">
          <cell r="B1057" t="str">
            <v>VANDREPOTTE EMERICK</v>
          </cell>
          <cell r="C1057">
            <v>43840</v>
          </cell>
          <cell r="D1057" t="str">
            <v>3</v>
          </cell>
          <cell r="E1057" t="str">
            <v>VANDREPOTTE EMERICK</v>
          </cell>
          <cell r="F1057" t="str">
            <v>M</v>
          </cell>
          <cell r="G1057" t="str">
            <v>CYCLOS RANDONNEURS LA BASSEE</v>
          </cell>
          <cell r="H1057">
            <v>34754</v>
          </cell>
          <cell r="I1057" t="str">
            <v>Adulte Masculin 20/29 ans</v>
          </cell>
          <cell r="J1057" t="str">
            <v>2020</v>
          </cell>
          <cell r="K1057" t="str">
            <v>05999023278</v>
          </cell>
        </row>
        <row r="1058">
          <cell r="B1058" t="str">
            <v>VANONE FRANCK</v>
          </cell>
          <cell r="C1058">
            <v>43834</v>
          </cell>
          <cell r="D1058" t="str">
            <v>2</v>
          </cell>
          <cell r="E1058" t="str">
            <v>VANONE FRANCK</v>
          </cell>
          <cell r="F1058" t="str">
            <v>M</v>
          </cell>
          <cell r="G1058" t="str">
            <v>LA PEDALE MADELEINOISE</v>
          </cell>
          <cell r="H1058">
            <v>30900</v>
          </cell>
          <cell r="I1058" t="str">
            <v>Adulte Masculin 30/39 ans</v>
          </cell>
          <cell r="J1058" t="str">
            <v>2020</v>
          </cell>
          <cell r="K1058" t="str">
            <v>05996223430</v>
          </cell>
        </row>
        <row r="1059">
          <cell r="B1059" t="str">
            <v>VANWYNBERGHE SAMUEL</v>
          </cell>
          <cell r="C1059">
            <v>43843</v>
          </cell>
          <cell r="D1059" t="str">
            <v>2</v>
          </cell>
          <cell r="E1059" t="str">
            <v>VANWYNBERGHE SAMUEL</v>
          </cell>
          <cell r="F1059" t="str">
            <v>M</v>
          </cell>
          <cell r="G1059" t="str">
            <v>TEAM TOMASINA WAMBRECHIES</v>
          </cell>
          <cell r="H1059">
            <v>28152</v>
          </cell>
          <cell r="I1059" t="str">
            <v>Adulte Masculin 40/49 ans</v>
          </cell>
          <cell r="J1059" t="str">
            <v>2020</v>
          </cell>
          <cell r="K1059" t="str">
            <v>05999084973</v>
          </cell>
        </row>
        <row r="1060">
          <cell r="B1060" t="str">
            <v>VANWYNENDAELE REMY</v>
          </cell>
          <cell r="C1060">
            <v>43886</v>
          </cell>
          <cell r="D1060" t="str">
            <v>2</v>
          </cell>
          <cell r="E1060" t="str">
            <v>VANWYNENDAELE REMY</v>
          </cell>
          <cell r="F1060" t="str">
            <v>M</v>
          </cell>
          <cell r="G1060" t="str">
            <v>EQUIPE CYCLISTE HUMMING RACING VILLERS POL</v>
          </cell>
          <cell r="H1060">
            <v>30660</v>
          </cell>
          <cell r="I1060" t="str">
            <v>Adulte Masculin 30/39 ans</v>
          </cell>
          <cell r="J1060" t="str">
            <v>2020</v>
          </cell>
          <cell r="K1060" t="str">
            <v>05999025056</v>
          </cell>
        </row>
        <row r="1061">
          <cell r="B1061" t="str">
            <v>VASSE REMI</v>
          </cell>
          <cell r="C1061">
            <v>43834</v>
          </cell>
          <cell r="D1061" t="str">
            <v>1</v>
          </cell>
          <cell r="E1061" t="str">
            <v>VASSE REMI</v>
          </cell>
          <cell r="F1061" t="str">
            <v>M</v>
          </cell>
          <cell r="G1061" t="str">
            <v>AS HELLEMMES CYCLISME</v>
          </cell>
          <cell r="H1061">
            <v>35619</v>
          </cell>
          <cell r="I1061" t="str">
            <v>Adulte Masculin 20/29 ans</v>
          </cell>
          <cell r="J1061" t="str">
            <v>2020</v>
          </cell>
          <cell r="K1061" t="str">
            <v>05999061165</v>
          </cell>
        </row>
        <row r="1062">
          <cell r="B1062" t="str">
            <v>VASSEUR HUGO</v>
          </cell>
          <cell r="C1062">
            <v>43866</v>
          </cell>
          <cell r="D1062" t="str">
            <v>1</v>
          </cell>
          <cell r="E1062" t="str">
            <v>VASSEUR HUGO</v>
          </cell>
          <cell r="F1062" t="str">
            <v>M</v>
          </cell>
          <cell r="G1062" t="str">
            <v>UNION CYCLISTE WATTIGNIES</v>
          </cell>
          <cell r="H1062">
            <v>32065</v>
          </cell>
          <cell r="I1062" t="str">
            <v>Adulte Masculin 30/39 ans</v>
          </cell>
          <cell r="J1062" t="str">
            <v>2020</v>
          </cell>
          <cell r="K1062" t="str">
            <v>05999092148</v>
          </cell>
        </row>
        <row r="1063">
          <cell r="B1063" t="str">
            <v>VASSEUR MATTHIEU</v>
          </cell>
          <cell r="C1063">
            <v>43851</v>
          </cell>
          <cell r="D1063" t="str">
            <v>4-A</v>
          </cell>
          <cell r="E1063" t="str">
            <v>VASSEUR MATTHIEU</v>
          </cell>
          <cell r="F1063" t="str">
            <v>M</v>
          </cell>
          <cell r="G1063" t="str">
            <v>ETOILE CYCLISTE TOURCOING</v>
          </cell>
          <cell r="H1063">
            <v>30890</v>
          </cell>
          <cell r="I1063" t="str">
            <v>Adulte Masculin 30/39 ans</v>
          </cell>
          <cell r="J1063" t="str">
            <v>2020</v>
          </cell>
          <cell r="K1063" t="str">
            <v>05999084879</v>
          </cell>
        </row>
        <row r="1064">
          <cell r="B1064" t="str">
            <v>VASTESAEGER LUCAS</v>
          </cell>
          <cell r="C1064">
            <v>43843</v>
          </cell>
          <cell r="D1064" t="str">
            <v>JE</v>
          </cell>
          <cell r="E1064" t="str">
            <v>VASTESAEGER LUCAS</v>
          </cell>
          <cell r="F1064" t="str">
            <v>M</v>
          </cell>
          <cell r="G1064" t="str">
            <v>TEAM STYLE FLINES LES MORTAGNE</v>
          </cell>
          <cell r="H1064">
            <v>38405</v>
          </cell>
          <cell r="I1064" t="str">
            <v>Jeune Masculin 15/16 ans</v>
          </cell>
          <cell r="J1064" t="str">
            <v>2020</v>
          </cell>
          <cell r="K1064" t="str">
            <v>05996227283</v>
          </cell>
        </row>
        <row r="1065">
          <cell r="B1065" t="str">
            <v>VASTESAEGER XAVIER</v>
          </cell>
          <cell r="C1065">
            <v>43843</v>
          </cell>
          <cell r="D1065" t="str">
            <v>3</v>
          </cell>
          <cell r="E1065" t="str">
            <v>VASTESAEGER XAVIER</v>
          </cell>
          <cell r="F1065" t="str">
            <v>M</v>
          </cell>
          <cell r="G1065" t="str">
            <v>TEAM STYLE FLINES LES MORTAGNE</v>
          </cell>
          <cell r="H1065">
            <v>25975</v>
          </cell>
          <cell r="I1065" t="str">
            <v>Adulte Masculin 40/49 ans</v>
          </cell>
          <cell r="J1065" t="str">
            <v>2020</v>
          </cell>
          <cell r="K1065" t="str">
            <v>05996227282</v>
          </cell>
        </row>
        <row r="1066">
          <cell r="B1066" t="str">
            <v>VAUBOURGEIX SIMON</v>
          </cell>
          <cell r="C1066">
            <v>43834</v>
          </cell>
          <cell r="D1066" t="str">
            <v>3</v>
          </cell>
          <cell r="E1066" t="str">
            <v>VAUBOURGEIX SIMON</v>
          </cell>
          <cell r="F1066" t="str">
            <v>M</v>
          </cell>
          <cell r="G1066" t="str">
            <v>CLUB CYCLOTOURISME MAROILLES</v>
          </cell>
          <cell r="H1066">
            <v>37370</v>
          </cell>
          <cell r="I1066" t="str">
            <v>Adulte Masculin 17/19 ans</v>
          </cell>
          <cell r="J1066" t="str">
            <v>2020</v>
          </cell>
          <cell r="K1066" t="str">
            <v>05999098741</v>
          </cell>
        </row>
        <row r="1067">
          <cell r="B1067" t="str">
            <v>VEAUX CORENTIN</v>
          </cell>
          <cell r="C1067">
            <v>43840</v>
          </cell>
          <cell r="D1067" t="str">
            <v>1</v>
          </cell>
          <cell r="E1067" t="str">
            <v>VEAUX CORENTIN</v>
          </cell>
          <cell r="F1067" t="str">
            <v>M</v>
          </cell>
          <cell r="G1067" t="str">
            <v>ETOILE CYCLISTE LIEU ST AMAND</v>
          </cell>
          <cell r="H1067">
            <v>34027</v>
          </cell>
          <cell r="I1067" t="str">
            <v>Adulte Masculin 20/29 ans</v>
          </cell>
          <cell r="J1067" t="str">
            <v>2020</v>
          </cell>
          <cell r="K1067" t="str">
            <v>05999069150</v>
          </cell>
        </row>
        <row r="1068">
          <cell r="B1068" t="str">
            <v>VERBRUGGHE CHRISTOPHE</v>
          </cell>
          <cell r="C1068">
            <v>44019</v>
          </cell>
          <cell r="D1068" t="str">
            <v>4-A</v>
          </cell>
          <cell r="E1068" t="str">
            <v>VERBRUGGHE CHRISTOPHE</v>
          </cell>
          <cell r="F1068" t="str">
            <v>M</v>
          </cell>
          <cell r="G1068" t="str">
            <v>VELO CLUB ARMENTIERES</v>
          </cell>
          <cell r="H1068">
            <v>24905</v>
          </cell>
          <cell r="I1068" t="str">
            <v>Adulte Masculin 50/59 ans</v>
          </cell>
          <cell r="J1068" t="str">
            <v>2020</v>
          </cell>
          <cell r="K1068" t="str">
            <v>05994063158</v>
          </cell>
        </row>
        <row r="1069">
          <cell r="B1069" t="str">
            <v>VERBRUGGHE JOEL</v>
          </cell>
          <cell r="C1069">
            <v>43857</v>
          </cell>
          <cell r="D1069" t="str">
            <v>3</v>
          </cell>
          <cell r="E1069" t="str">
            <v>VERBRUGGHE JOEL</v>
          </cell>
          <cell r="F1069" t="str">
            <v>M</v>
          </cell>
          <cell r="G1069" t="str">
            <v>CYCLING TEAM INFOBIKE BAVAY</v>
          </cell>
          <cell r="H1069">
            <v>25439</v>
          </cell>
          <cell r="I1069" t="str">
            <v>Adulte Masculin 50/59 ans</v>
          </cell>
          <cell r="J1069" t="str">
            <v>2020</v>
          </cell>
          <cell r="K1069" t="str">
            <v>05999084444</v>
          </cell>
        </row>
        <row r="1070">
          <cell r="B1070" t="str">
            <v>VERCRUYSSE MATHIAS</v>
          </cell>
          <cell r="C1070">
            <v>43835</v>
          </cell>
          <cell r="D1070" t="str">
            <v>JE</v>
          </cell>
          <cell r="E1070" t="str">
            <v>VERCRUYSSE MATHIAS</v>
          </cell>
          <cell r="F1070" t="str">
            <v>M</v>
          </cell>
          <cell r="G1070" t="str">
            <v>CYCLO CLUB ORCHIES</v>
          </cell>
          <cell r="H1070">
            <v>38878</v>
          </cell>
          <cell r="I1070" t="str">
            <v>Jeune Masculin 13/14 ans</v>
          </cell>
          <cell r="J1070" t="str">
            <v>2020</v>
          </cell>
          <cell r="K1070" t="str">
            <v>05999111323</v>
          </cell>
        </row>
        <row r="1071">
          <cell r="B1071" t="str">
            <v>VERDIERE TONY</v>
          </cell>
          <cell r="C1071">
            <v>43834</v>
          </cell>
          <cell r="D1071" t="str">
            <v>3</v>
          </cell>
          <cell r="E1071" t="str">
            <v>VERDIERE TONY</v>
          </cell>
          <cell r="F1071" t="str">
            <v>M</v>
          </cell>
          <cell r="G1071" t="str">
            <v>RESILIENCE CLUB</v>
          </cell>
          <cell r="H1071">
            <v>28191</v>
          </cell>
          <cell r="I1071" t="str">
            <v>Adulte Masculin 40/49 ans</v>
          </cell>
          <cell r="J1071" t="str">
            <v>2020</v>
          </cell>
          <cell r="K1071" t="str">
            <v>05999084943</v>
          </cell>
        </row>
        <row r="1072">
          <cell r="B1072" t="str">
            <v>VERDIN CLAUDE</v>
          </cell>
          <cell r="C1072">
            <v>43843</v>
          </cell>
          <cell r="D1072" t="str">
            <v>FE</v>
          </cell>
          <cell r="E1072" t="str">
            <v>VERDIN CLAUDE</v>
          </cell>
          <cell r="F1072" t="str">
            <v>F</v>
          </cell>
          <cell r="G1072" t="str">
            <v>UNION SPORTIVE SAINT ANDRE</v>
          </cell>
          <cell r="H1072">
            <v>28638</v>
          </cell>
          <cell r="I1072" t="str">
            <v>Adulte Féminin 40 ans et plus</v>
          </cell>
          <cell r="J1072" t="str">
            <v>2020</v>
          </cell>
          <cell r="K1072" t="str">
            <v>05996223970</v>
          </cell>
        </row>
        <row r="1073">
          <cell r="B1073" t="str">
            <v>VERDIN FLAVIEN</v>
          </cell>
          <cell r="C1073">
            <v>43843</v>
          </cell>
          <cell r="D1073" t="str">
            <v>3</v>
          </cell>
          <cell r="E1073" t="str">
            <v>VERDIN FLAVIEN</v>
          </cell>
          <cell r="F1073" t="str">
            <v>M</v>
          </cell>
          <cell r="G1073" t="str">
            <v>UNION SPORTIVE SAINT ANDRE</v>
          </cell>
          <cell r="H1073">
            <v>37863</v>
          </cell>
          <cell r="I1073" t="str">
            <v>Adulte Masculin 17/19 ans</v>
          </cell>
          <cell r="J1073" t="str">
            <v>2020</v>
          </cell>
          <cell r="K1073" t="str">
            <v>05996219563</v>
          </cell>
        </row>
        <row r="1074">
          <cell r="B1074" t="str">
            <v>VERDIN GRÉGORY</v>
          </cell>
          <cell r="C1074">
            <v>43843</v>
          </cell>
          <cell r="D1074" t="str">
            <v>3</v>
          </cell>
          <cell r="E1074" t="str">
            <v>VERDIN GRÉGORY</v>
          </cell>
          <cell r="F1074" t="str">
            <v>M</v>
          </cell>
          <cell r="G1074" t="str">
            <v>UNION SPORTIVE SAINT ANDRE</v>
          </cell>
          <cell r="H1074">
            <v>28010</v>
          </cell>
          <cell r="I1074" t="str">
            <v>Adulte Masculin 40/49 ans</v>
          </cell>
          <cell r="J1074" t="str">
            <v>2020</v>
          </cell>
          <cell r="K1074" t="str">
            <v>05996215369</v>
          </cell>
        </row>
        <row r="1075">
          <cell r="B1075" t="str">
            <v>VERDIN ROMAIN</v>
          </cell>
          <cell r="C1075">
            <v>43843</v>
          </cell>
          <cell r="D1075" t="str">
            <v>JE</v>
          </cell>
          <cell r="E1075" t="str">
            <v>VERDIN ROMAIN</v>
          </cell>
          <cell r="F1075" t="str">
            <v>M</v>
          </cell>
          <cell r="G1075" t="str">
            <v>UNION SPORTIVE SAINT ANDRE</v>
          </cell>
          <cell r="H1075">
            <v>38226</v>
          </cell>
          <cell r="I1075" t="str">
            <v>Jeune Masculin 15/16 ans</v>
          </cell>
          <cell r="J1075" t="str">
            <v>2020</v>
          </cell>
          <cell r="K1075" t="str">
            <v>05996219564</v>
          </cell>
        </row>
        <row r="1076">
          <cell r="B1076" t="str">
            <v>VERHAEGHE MICHEL</v>
          </cell>
          <cell r="C1076">
            <v>43843</v>
          </cell>
          <cell r="D1076" t="str">
            <v>2</v>
          </cell>
          <cell r="E1076" t="str">
            <v>VERHAEGHE MICHEL</v>
          </cell>
          <cell r="F1076" t="str">
            <v>M</v>
          </cell>
          <cell r="G1076" t="str">
            <v>LINSELLES CYCLISME</v>
          </cell>
          <cell r="H1076">
            <v>28041</v>
          </cell>
          <cell r="I1076" t="str">
            <v>Adulte Masculin 40/49 ans</v>
          </cell>
          <cell r="J1076" t="str">
            <v>2020</v>
          </cell>
          <cell r="K1076" t="str">
            <v>05999111194</v>
          </cell>
        </row>
        <row r="1077">
          <cell r="B1077" t="str">
            <v>VERHULST ERIC</v>
          </cell>
          <cell r="C1077">
            <v>43857</v>
          </cell>
          <cell r="D1077" t="str">
            <v>3</v>
          </cell>
          <cell r="E1077" t="str">
            <v>VERHULST ERIC</v>
          </cell>
          <cell r="F1077" t="str">
            <v>M</v>
          </cell>
          <cell r="G1077" t="str">
            <v>TEAM SPECIALIZED LILLE</v>
          </cell>
          <cell r="H1077">
            <v>23703</v>
          </cell>
          <cell r="I1077" t="str">
            <v>Adulte Masculin 50/59 ans</v>
          </cell>
          <cell r="J1077" t="str">
            <v>2020</v>
          </cell>
          <cell r="K1077" t="str">
            <v>05999103101</v>
          </cell>
        </row>
        <row r="1078">
          <cell r="B1078" t="str">
            <v>VERMEULEN NICOLAS</v>
          </cell>
          <cell r="C1078">
            <v>43837</v>
          </cell>
          <cell r="D1078" t="str">
            <v>3</v>
          </cell>
          <cell r="E1078" t="str">
            <v>VERMEULEN NICOLAS</v>
          </cell>
          <cell r="F1078" t="str">
            <v>M</v>
          </cell>
          <cell r="G1078" t="str">
            <v>TEAM LABIERE BAILLEUL</v>
          </cell>
          <cell r="H1078">
            <v>31323</v>
          </cell>
          <cell r="I1078" t="str">
            <v>Adulte Masculin 30/39 ans</v>
          </cell>
          <cell r="J1078" t="str">
            <v>2020</v>
          </cell>
          <cell r="K1078" t="str">
            <v>05999111207</v>
          </cell>
        </row>
        <row r="1079">
          <cell r="B1079" t="str">
            <v>VERNET GAETAN</v>
          </cell>
          <cell r="C1079">
            <v>43843</v>
          </cell>
          <cell r="D1079" t="str">
            <v>3</v>
          </cell>
          <cell r="E1079" t="str">
            <v>VERNET GAETAN</v>
          </cell>
          <cell r="F1079" t="str">
            <v>M</v>
          </cell>
          <cell r="G1079" t="str">
            <v>RESILIENCE CLUB</v>
          </cell>
          <cell r="H1079">
            <v>36718</v>
          </cell>
          <cell r="I1079" t="str">
            <v>Adulte Masculin 20/29 ans</v>
          </cell>
          <cell r="J1079" t="str">
            <v>2020</v>
          </cell>
          <cell r="K1079" t="str">
            <v>05999073895</v>
          </cell>
        </row>
        <row r="1080">
          <cell r="B1080" t="str">
            <v>VICQUELIN ALAIN</v>
          </cell>
          <cell r="C1080">
            <v>43843</v>
          </cell>
          <cell r="D1080" t="str">
            <v>4-B</v>
          </cell>
          <cell r="E1080" t="str">
            <v>VICQUELIN ALAIN</v>
          </cell>
          <cell r="F1080" t="str">
            <v>M</v>
          </cell>
          <cell r="G1080" t="str">
            <v>UNION SPORTIVE SAINT ANDRE</v>
          </cell>
          <cell r="H1080">
            <v>16901</v>
          </cell>
          <cell r="I1080" t="str">
            <v>Adulte Masculin 60 ans et plus</v>
          </cell>
          <cell r="J1080" t="str">
            <v>2020</v>
          </cell>
          <cell r="K1080" t="str">
            <v>05953098075</v>
          </cell>
        </row>
        <row r="1081">
          <cell r="B1081" t="str">
            <v>VIEVILLE LEO</v>
          </cell>
          <cell r="C1081">
            <v>43835</v>
          </cell>
          <cell r="D1081" t="str">
            <v>JE</v>
          </cell>
          <cell r="E1081" t="str">
            <v>VIEVILLE LEO</v>
          </cell>
          <cell r="F1081" t="str">
            <v>M</v>
          </cell>
          <cell r="G1081" t="str">
            <v>CYCLO CLUB ORCHIES</v>
          </cell>
          <cell r="H1081">
            <v>41533</v>
          </cell>
          <cell r="I1081" t="str">
            <v>Jeune Masculin 7/8 ans</v>
          </cell>
          <cell r="J1081" t="str">
            <v>2020</v>
          </cell>
          <cell r="K1081" t="str">
            <v>05999111186</v>
          </cell>
        </row>
        <row r="1082">
          <cell r="B1082" t="str">
            <v>VIEVILLE OLIVIER</v>
          </cell>
          <cell r="C1082">
            <v>43835</v>
          </cell>
          <cell r="D1082" t="str">
            <v>3</v>
          </cell>
          <cell r="E1082" t="str">
            <v>VIEVILLE OLIVIER</v>
          </cell>
          <cell r="F1082" t="str">
            <v>M</v>
          </cell>
          <cell r="G1082" t="str">
            <v>CYCLO CLUB ORCHIES</v>
          </cell>
          <cell r="H1082">
            <v>25668</v>
          </cell>
          <cell r="I1082" t="str">
            <v>Adulte Masculin 50/59 ans</v>
          </cell>
          <cell r="J1082" t="str">
            <v>2020</v>
          </cell>
          <cell r="K1082" t="str">
            <v>05994058821</v>
          </cell>
        </row>
        <row r="1083">
          <cell r="B1083" t="str">
            <v>VINCENT EMMANUEL</v>
          </cell>
          <cell r="C1083">
            <v>43849</v>
          </cell>
          <cell r="D1083" t="str">
            <v>3</v>
          </cell>
          <cell r="E1083" t="str">
            <v>VINCENT EMMANUEL</v>
          </cell>
          <cell r="F1083" t="str">
            <v>M</v>
          </cell>
          <cell r="G1083" t="str">
            <v>UNION VELOCIPEDIQUE FOURMISIENNE</v>
          </cell>
          <cell r="H1083">
            <v>23058</v>
          </cell>
          <cell r="I1083" t="str">
            <v>Adulte Masculin 50/59 ans</v>
          </cell>
          <cell r="J1083" t="str">
            <v>2020</v>
          </cell>
          <cell r="K1083" t="str">
            <v>05999093016</v>
          </cell>
        </row>
        <row r="1084">
          <cell r="B1084" t="str">
            <v>VINCENT ETIENNE</v>
          </cell>
          <cell r="C1084">
            <v>43851</v>
          </cell>
          <cell r="D1084" t="str">
            <v>2</v>
          </cell>
          <cell r="E1084" t="str">
            <v>VINCENT ETIENNE</v>
          </cell>
          <cell r="F1084" t="str">
            <v>M</v>
          </cell>
          <cell r="G1084" t="str">
            <v>ETOILE CYCLISTE FEIGNIES</v>
          </cell>
          <cell r="H1084">
            <v>26038</v>
          </cell>
          <cell r="I1084" t="str">
            <v>Adulte Masculin 40/49 ans</v>
          </cell>
          <cell r="J1084" t="str">
            <v>2020</v>
          </cell>
          <cell r="K1084" t="str">
            <v>05999074037</v>
          </cell>
        </row>
        <row r="1085">
          <cell r="B1085" t="str">
            <v>VINCENT FRANCOIS</v>
          </cell>
          <cell r="C1085">
            <v>43884</v>
          </cell>
          <cell r="D1085" t="str">
            <v>JE</v>
          </cell>
          <cell r="E1085" t="str">
            <v>VINCENT FRANCOIS</v>
          </cell>
          <cell r="F1085" t="str">
            <v>M</v>
          </cell>
          <cell r="G1085" t="str">
            <v>CAMPHIN EN CAREMBAULT CYCLING TEAM</v>
          </cell>
          <cell r="H1085">
            <v>38673</v>
          </cell>
          <cell r="I1085" t="str">
            <v>Jeune Masculin 15/16 ans</v>
          </cell>
          <cell r="J1085" t="str">
            <v>2020</v>
          </cell>
          <cell r="K1085" t="str">
            <v>05999111646</v>
          </cell>
        </row>
        <row r="1086">
          <cell r="B1086" t="str">
            <v>VIVIER DANIEL</v>
          </cell>
          <cell r="C1086">
            <v>43843</v>
          </cell>
          <cell r="D1086" t="str">
            <v>4-A</v>
          </cell>
          <cell r="E1086" t="str">
            <v>VIVIER DANIEL</v>
          </cell>
          <cell r="F1086" t="str">
            <v>M</v>
          </cell>
          <cell r="G1086" t="str">
            <v>UNION SPORTIVE SAINT ANDRE</v>
          </cell>
          <cell r="H1086">
            <v>23609</v>
          </cell>
          <cell r="I1086" t="str">
            <v>Adulte Masculin 50/59 ans</v>
          </cell>
          <cell r="J1086" t="str">
            <v>2020</v>
          </cell>
          <cell r="K1086" t="str">
            <v>05996214972</v>
          </cell>
        </row>
        <row r="1087">
          <cell r="B1087" t="str">
            <v>VIVIER MATTHIAS</v>
          </cell>
          <cell r="C1087">
            <v>43843</v>
          </cell>
          <cell r="D1087" t="str">
            <v>JE</v>
          </cell>
          <cell r="E1087" t="str">
            <v>VIVIER MATTHIAS</v>
          </cell>
          <cell r="F1087" t="str">
            <v>M</v>
          </cell>
          <cell r="G1087" t="str">
            <v>UNION SPORTIVE SAINT ANDRE</v>
          </cell>
          <cell r="H1087">
            <v>39406</v>
          </cell>
          <cell r="I1087" t="str">
            <v>Jeune Masculin 13/14 ans</v>
          </cell>
          <cell r="J1087" t="str">
            <v>2020</v>
          </cell>
          <cell r="K1087" t="str">
            <v>05999017639</v>
          </cell>
        </row>
        <row r="1088">
          <cell r="B1088" t="str">
            <v>WAEGHE LUC</v>
          </cell>
          <cell r="C1088">
            <v>43834</v>
          </cell>
          <cell r="D1088" t="str">
            <v>1</v>
          </cell>
          <cell r="E1088" t="str">
            <v>WAEGHE LUC</v>
          </cell>
          <cell r="F1088" t="str">
            <v>M</v>
          </cell>
          <cell r="G1088" t="str">
            <v>LA PEDALE MADELEINOISE</v>
          </cell>
          <cell r="H1088">
            <v>26803</v>
          </cell>
          <cell r="I1088" t="str">
            <v>Adulte Masculin 40/49 ans</v>
          </cell>
          <cell r="J1088" t="str">
            <v>2020</v>
          </cell>
          <cell r="K1088" t="str">
            <v>05999113553</v>
          </cell>
        </row>
        <row r="1089">
          <cell r="B1089" t="str">
            <v>WALLERAND PIERRE YVES</v>
          </cell>
          <cell r="C1089">
            <v>43843</v>
          </cell>
          <cell r="D1089" t="str">
            <v>3</v>
          </cell>
          <cell r="E1089" t="str">
            <v>WALLERAND PIERRE YVES</v>
          </cell>
          <cell r="F1089" t="str">
            <v>M</v>
          </cell>
          <cell r="G1089" t="str">
            <v>T.C.S.P. 59 - FERRIERE LA GRANDE</v>
          </cell>
          <cell r="H1089">
            <v>37806</v>
          </cell>
          <cell r="I1089" t="str">
            <v>Adulte Masculin 17/19 ans</v>
          </cell>
          <cell r="J1089" t="str">
            <v>2020</v>
          </cell>
          <cell r="K1089" t="str">
            <v>05999117363</v>
          </cell>
        </row>
        <row r="1090">
          <cell r="B1090" t="str">
            <v>WATTEAU EVAN</v>
          </cell>
          <cell r="C1090">
            <v>43867</v>
          </cell>
          <cell r="D1090" t="str">
            <v>JE</v>
          </cell>
          <cell r="E1090" t="str">
            <v>WATTEAU EVAN</v>
          </cell>
          <cell r="F1090" t="str">
            <v>M</v>
          </cell>
          <cell r="G1090" t="str">
            <v>VELO CLUB AMANDINOIS</v>
          </cell>
          <cell r="H1090">
            <v>40913</v>
          </cell>
          <cell r="I1090" t="str">
            <v>Jeune Masculin 7/8 ans</v>
          </cell>
          <cell r="J1090" t="str">
            <v>2020</v>
          </cell>
          <cell r="K1090" t="str">
            <v>05999104117</v>
          </cell>
        </row>
        <row r="1091">
          <cell r="B1091" t="str">
            <v>WERION REMY</v>
          </cell>
          <cell r="C1091">
            <v>43843</v>
          </cell>
          <cell r="D1091" t="str">
            <v>4-A</v>
          </cell>
          <cell r="E1091" t="str">
            <v>WERION REMY</v>
          </cell>
          <cell r="F1091" t="str">
            <v>M</v>
          </cell>
          <cell r="G1091" t="str">
            <v>ETOILE CYCLISTE FEIGNIES</v>
          </cell>
          <cell r="H1091">
            <v>21136</v>
          </cell>
          <cell r="I1091" t="str">
            <v>Adulte Masculin 60 ans et plus</v>
          </cell>
          <cell r="J1091" t="str">
            <v>2020</v>
          </cell>
          <cell r="K1091" t="str">
            <v>05994040043</v>
          </cell>
        </row>
        <row r="1092">
          <cell r="B1092" t="str">
            <v>WIBAUT NATHANAEL</v>
          </cell>
          <cell r="C1092">
            <v>43857</v>
          </cell>
          <cell r="D1092" t="str">
            <v>3</v>
          </cell>
          <cell r="E1092" t="str">
            <v>WIBAUT NATHANAEL</v>
          </cell>
          <cell r="F1092" t="str">
            <v>M</v>
          </cell>
          <cell r="G1092" t="str">
            <v>UNION SPORTIVE VALENCIENNES MARLY</v>
          </cell>
          <cell r="H1092">
            <v>31316</v>
          </cell>
          <cell r="I1092" t="str">
            <v>Adulte Masculin 30/39 ans</v>
          </cell>
          <cell r="J1092" t="str">
            <v>2020</v>
          </cell>
          <cell r="K1092" t="str">
            <v>05999012929</v>
          </cell>
        </row>
        <row r="1093">
          <cell r="B1093" t="str">
            <v>WITTEK ELODIE</v>
          </cell>
          <cell r="C1093">
            <v>43835</v>
          </cell>
          <cell r="D1093" t="str">
            <v>4-A</v>
          </cell>
          <cell r="E1093" t="str">
            <v>WITTEK ELODIE</v>
          </cell>
          <cell r="F1093" t="str">
            <v>F</v>
          </cell>
          <cell r="G1093" t="str">
            <v>CYCLO CLUB ORCHIES</v>
          </cell>
          <cell r="H1093">
            <v>32969</v>
          </cell>
          <cell r="I1093" t="str">
            <v>Adulte Féminin 30/39 ans</v>
          </cell>
          <cell r="J1093" t="str">
            <v>2020</v>
          </cell>
          <cell r="K1093" t="str">
            <v>05999069524</v>
          </cell>
        </row>
        <row r="1094">
          <cell r="B1094" t="str">
            <v>WOZNIAK JEREMY</v>
          </cell>
          <cell r="C1094">
            <v>43834</v>
          </cell>
          <cell r="D1094" t="str">
            <v>4-A</v>
          </cell>
          <cell r="E1094" t="str">
            <v>WOZNIAK JEREMY</v>
          </cell>
          <cell r="F1094" t="str">
            <v>M</v>
          </cell>
          <cell r="G1094" t="str">
            <v>TEAM B.B.L. HERGNIES</v>
          </cell>
          <cell r="H1094">
            <v>32931</v>
          </cell>
          <cell r="I1094" t="str">
            <v>Adulte Masculin 30/39 ans</v>
          </cell>
          <cell r="J1094" t="str">
            <v>2020</v>
          </cell>
          <cell r="K1094" t="str">
            <v>05999099578</v>
          </cell>
        </row>
        <row r="1095">
          <cell r="B1095" t="str">
            <v>WYPELIER ALEXANDRE</v>
          </cell>
          <cell r="C1095">
            <v>43834</v>
          </cell>
          <cell r="D1095" t="str">
            <v>1</v>
          </cell>
          <cell r="E1095" t="str">
            <v>WYPELIER ALEXANDRE</v>
          </cell>
          <cell r="F1095" t="str">
            <v>M</v>
          </cell>
          <cell r="G1095" t="str">
            <v>LA PEDALE MADELEINOISE</v>
          </cell>
          <cell r="H1095">
            <v>31464</v>
          </cell>
          <cell r="I1095" t="str">
            <v>Adulte Masculin 30/39 ans</v>
          </cell>
          <cell r="J1095" t="str">
            <v>2020</v>
          </cell>
          <cell r="K1095" t="str">
            <v>05999104701</v>
          </cell>
        </row>
        <row r="1096">
          <cell r="B1096" t="str">
            <v>YALAOUI YANIS</v>
          </cell>
          <cell r="C1096">
            <v>43851</v>
          </cell>
          <cell r="D1096" t="str">
            <v>3</v>
          </cell>
          <cell r="E1096" t="str">
            <v>YALAOUI YANIS</v>
          </cell>
          <cell r="F1096" t="str">
            <v>M</v>
          </cell>
          <cell r="G1096" t="str">
            <v>VELO CLUB UNION HALLUIN</v>
          </cell>
          <cell r="H1096">
            <v>37262</v>
          </cell>
          <cell r="I1096" t="str">
            <v>Adulte Masculin 17/19 ans</v>
          </cell>
          <cell r="J1096" t="str">
            <v>2020</v>
          </cell>
          <cell r="K1096" t="str">
            <v>05999024634</v>
          </cell>
        </row>
        <row r="1097">
          <cell r="B1097" t="str">
            <v>YALAOUI ZAKARIA</v>
          </cell>
          <cell r="C1097">
            <v>43846</v>
          </cell>
          <cell r="D1097" t="str">
            <v>JE</v>
          </cell>
          <cell r="E1097" t="str">
            <v>YALAOUI ZAKARIA</v>
          </cell>
          <cell r="F1097" t="str">
            <v>M</v>
          </cell>
          <cell r="G1097" t="str">
            <v>UNION VELOCIPEDIQUE FOURMISIENNE</v>
          </cell>
          <cell r="H1097">
            <v>39296</v>
          </cell>
          <cell r="I1097" t="str">
            <v>Jeune Masculin 13/14 ans</v>
          </cell>
          <cell r="J1097" t="str">
            <v>2020</v>
          </cell>
          <cell r="K1097" t="str">
            <v>05999029616</v>
          </cell>
        </row>
        <row r="1098">
          <cell r="B1098" t="str">
            <v>ZAWODA ROMAN</v>
          </cell>
          <cell r="C1098">
            <v>43867</v>
          </cell>
          <cell r="D1098" t="str">
            <v>JE</v>
          </cell>
          <cell r="E1098" t="str">
            <v>ZAWODA ROMAN</v>
          </cell>
          <cell r="F1098" t="str">
            <v>M</v>
          </cell>
          <cell r="G1098" t="str">
            <v>GAZ ELEC CLUB DE DOUAI</v>
          </cell>
          <cell r="H1098">
            <v>39056</v>
          </cell>
          <cell r="I1098" t="str">
            <v>Jeune Masculin 13/14 ans</v>
          </cell>
          <cell r="J1098" t="str">
            <v>2020</v>
          </cell>
          <cell r="K1098" t="str">
            <v>05999064198</v>
          </cell>
        </row>
        <row r="1099">
          <cell r="B1099" t="str">
            <v>ZELEK NICOLAS</v>
          </cell>
          <cell r="C1099">
            <v>43843</v>
          </cell>
          <cell r="D1099" t="str">
            <v>4-A</v>
          </cell>
          <cell r="E1099" t="str">
            <v>ZELEK NICOLAS</v>
          </cell>
          <cell r="F1099" t="str">
            <v>M</v>
          </cell>
          <cell r="G1099" t="str">
            <v>UNION SPORTIVE SAINT ANDRE</v>
          </cell>
          <cell r="H1099">
            <v>31826</v>
          </cell>
          <cell r="I1099" t="str">
            <v>Adulte Masculin 30/39 ans</v>
          </cell>
          <cell r="J1099" t="str">
            <v>2020</v>
          </cell>
          <cell r="K1099" t="str">
            <v>05999069548</v>
          </cell>
        </row>
        <row r="1100">
          <cell r="B1100" t="str">
            <v>ZUCCHERO AURÉLIEN</v>
          </cell>
          <cell r="C1100">
            <v>43850</v>
          </cell>
          <cell r="D1100" t="str">
            <v>2</v>
          </cell>
          <cell r="E1100" t="str">
            <v>ZUCCHERO AURÉLIEN</v>
          </cell>
          <cell r="F1100" t="str">
            <v>M</v>
          </cell>
          <cell r="G1100" t="str">
            <v>VELO CLUB DE L'ESCAUT ANZIN</v>
          </cell>
          <cell r="H1100">
            <v>29079</v>
          </cell>
          <cell r="I1100" t="str">
            <v>Adulte Masculin 40/49 ans</v>
          </cell>
          <cell r="J1100" t="str">
            <v>2020</v>
          </cell>
          <cell r="K1100" t="str">
            <v>05992305027</v>
          </cell>
        </row>
        <row r="1101">
          <cell r="B1101" t="str">
            <v>ZUCCHERO MATHIS</v>
          </cell>
          <cell r="C1101">
            <v>43850</v>
          </cell>
          <cell r="D1101" t="str">
            <v>JE</v>
          </cell>
          <cell r="E1101" t="str">
            <v>ZUCCHERO MATHIS</v>
          </cell>
          <cell r="F1101" t="str">
            <v>M</v>
          </cell>
          <cell r="G1101" t="str">
            <v>VELO CLUB DE L'ESCAUT ANZIN</v>
          </cell>
          <cell r="H1101">
            <v>38416</v>
          </cell>
          <cell r="I1101" t="str">
            <v>Jeune Masculin 15/16 ans</v>
          </cell>
          <cell r="J1101" t="str">
            <v>2020</v>
          </cell>
          <cell r="K1101" t="str">
            <v>05999113559</v>
          </cell>
        </row>
        <row r="1102">
          <cell r="B1102" t="str">
            <v>ZWIERZCHIEWSKI ZDZILAW</v>
          </cell>
          <cell r="C1102">
            <v>43866</v>
          </cell>
          <cell r="D1102" t="str">
            <v>2</v>
          </cell>
          <cell r="E1102" t="str">
            <v>ZWIERZCHIEWSKI ZDZILAW</v>
          </cell>
          <cell r="F1102" t="str">
            <v>M</v>
          </cell>
          <cell r="G1102" t="str">
            <v>VELO CLUB ROUBAIX</v>
          </cell>
          <cell r="H1102">
            <v>21182</v>
          </cell>
          <cell r="I1102" t="str">
            <v>Adulte Masculin 60 ans et plus</v>
          </cell>
          <cell r="J1102" t="str">
            <v>2020</v>
          </cell>
          <cell r="K1102" t="str">
            <v>05999099013</v>
          </cell>
        </row>
        <row r="1103">
          <cell r="B1103" t="str">
            <v>ANCHAIN PAUL</v>
          </cell>
          <cell r="C1103">
            <v>43877</v>
          </cell>
          <cell r="D1103" t="str">
            <v>2</v>
          </cell>
          <cell r="E1103" t="str">
            <v>ANCHAIN PAUL</v>
          </cell>
          <cell r="F1103" t="str">
            <v>M</v>
          </cell>
          <cell r="G1103" t="str">
            <v>MERICOURT TEAM 2</v>
          </cell>
          <cell r="H1103">
            <v>37643</v>
          </cell>
          <cell r="I1103" t="str">
            <v>Adulte Masculin 17/19 ans</v>
          </cell>
          <cell r="J1103" t="str">
            <v>2020</v>
          </cell>
          <cell r="K1103" t="str">
            <v>06297013285</v>
          </cell>
        </row>
        <row r="1104">
          <cell r="B1104" t="str">
            <v>ARGENTINO ANTHONY</v>
          </cell>
          <cell r="C1104">
            <v>43871</v>
          </cell>
          <cell r="D1104" t="str">
            <v>3</v>
          </cell>
          <cell r="E1104" t="str">
            <v>ARGENTINO ANTHONY</v>
          </cell>
          <cell r="F1104" t="str">
            <v>M</v>
          </cell>
          <cell r="G1104" t="str">
            <v>MERICOURT TEAM 2</v>
          </cell>
          <cell r="H1104">
            <v>30802</v>
          </cell>
          <cell r="I1104" t="str">
            <v>Adulte Masculin 30/39 ans</v>
          </cell>
          <cell r="J1104" t="str">
            <v>2020</v>
          </cell>
          <cell r="K1104" t="str">
            <v>06204808729</v>
          </cell>
        </row>
        <row r="1105">
          <cell r="B1105" t="str">
            <v>ASPEELE CEDRIC</v>
          </cell>
          <cell r="C1105">
            <v>43865</v>
          </cell>
          <cell r="D1105" t="str">
            <v>1</v>
          </cell>
          <cell r="E1105" t="str">
            <v>ASPEELE CEDRIC</v>
          </cell>
          <cell r="F1105" t="str">
            <v>M</v>
          </cell>
          <cell r="G1105" t="str">
            <v>ISBERGUES - CLUB CYCLISTE D  ISBERGUES M</v>
          </cell>
          <cell r="H1105">
            <v>31282</v>
          </cell>
          <cell r="I1105" t="str">
            <v>Adulte Masculin 30/39 ans</v>
          </cell>
          <cell r="J1105" t="str">
            <v>2020</v>
          </cell>
          <cell r="K1105" t="str">
            <v>06297014295</v>
          </cell>
        </row>
        <row r="1106">
          <cell r="B1106" t="str">
            <v>BALLET THEO</v>
          </cell>
          <cell r="C1106">
            <v>43878</v>
          </cell>
          <cell r="D1106" t="str">
            <v>JE</v>
          </cell>
          <cell r="E1106" t="str">
            <v>BALLET THEO</v>
          </cell>
          <cell r="F1106" t="str">
            <v>M</v>
          </cell>
          <cell r="G1106" t="str">
            <v>LEFOREST CYCLO CLUB</v>
          </cell>
          <cell r="H1106">
            <v>40682</v>
          </cell>
          <cell r="I1106" t="str">
            <v>Jeune Masculin 9/10 ans</v>
          </cell>
          <cell r="J1106" t="str">
            <v>2020</v>
          </cell>
          <cell r="K1106" t="str">
            <v>06297075540</v>
          </cell>
        </row>
        <row r="1107">
          <cell r="B1107" t="str">
            <v>BARTKOWIAK CLEMENT</v>
          </cell>
          <cell r="C1107">
            <v>43879</v>
          </cell>
          <cell r="D1107" t="str">
            <v>JE</v>
          </cell>
          <cell r="E1107" t="str">
            <v>BARTKOWIAK CLEMENT</v>
          </cell>
          <cell r="F1107" t="str">
            <v>M</v>
          </cell>
          <cell r="G1107" t="str">
            <v>MANQUEVILLE LILLERS CLUB CYCLISTE</v>
          </cell>
          <cell r="H1107">
            <v>37998</v>
          </cell>
          <cell r="I1107" t="str">
            <v>Jeune Masculin 15/16 ans</v>
          </cell>
          <cell r="J1107" t="str">
            <v>2020</v>
          </cell>
          <cell r="K1107" t="str">
            <v>06297094390</v>
          </cell>
        </row>
        <row r="1108">
          <cell r="B1108" t="str">
            <v>BARTKOWIAK JULIEN</v>
          </cell>
          <cell r="C1108">
            <v>43879</v>
          </cell>
          <cell r="D1108" t="str">
            <v>3</v>
          </cell>
          <cell r="E1108" t="str">
            <v>BARTKOWIAK JULIEN</v>
          </cell>
          <cell r="F1108" t="str">
            <v>M</v>
          </cell>
          <cell r="G1108" t="str">
            <v>MANQUEVILLE LILLERS CLUB CYCLISTE</v>
          </cell>
          <cell r="H1108">
            <v>28999</v>
          </cell>
          <cell r="I1108" t="str">
            <v>Adulte Masculin 40/49 ans</v>
          </cell>
          <cell r="J1108" t="str">
            <v>2020</v>
          </cell>
          <cell r="K1108" t="str">
            <v>06297094391</v>
          </cell>
        </row>
        <row r="1109">
          <cell r="B1109" t="str">
            <v>BEAUCART JEAN PHILIPPE</v>
          </cell>
          <cell r="C1109">
            <v>43880</v>
          </cell>
          <cell r="D1109" t="str">
            <v>2</v>
          </cell>
          <cell r="E1109" t="str">
            <v>BEAUCART JEAN PHILIPPE</v>
          </cell>
          <cell r="F1109" t="str">
            <v>M</v>
          </cell>
          <cell r="G1109" t="str">
            <v>BARLIN FJEP CERCLE LAIQUE</v>
          </cell>
          <cell r="H1109">
            <v>37806</v>
          </cell>
          <cell r="I1109" t="str">
            <v>Adulte Masculin 17/19 ans</v>
          </cell>
          <cell r="J1109" t="str">
            <v>2020</v>
          </cell>
          <cell r="K1109" t="str">
            <v>06297092290</v>
          </cell>
        </row>
        <row r="1110">
          <cell r="B1110" t="str">
            <v>BERLAN REMY</v>
          </cell>
          <cell r="C1110">
            <v>43876</v>
          </cell>
          <cell r="D1110" t="str">
            <v>1</v>
          </cell>
          <cell r="E1110" t="str">
            <v>BERLAN REMY</v>
          </cell>
          <cell r="F1110" t="str">
            <v>M</v>
          </cell>
          <cell r="G1110" t="str">
            <v>MANQUEVILLE LILLERS CLUB CYCLISTE</v>
          </cell>
          <cell r="H1110">
            <v>37551</v>
          </cell>
          <cell r="I1110" t="str">
            <v>Adulte Masculin 17/19 ans</v>
          </cell>
          <cell r="J1110" t="str">
            <v>2020</v>
          </cell>
          <cell r="K1110" t="str">
            <v>06297087022</v>
          </cell>
        </row>
        <row r="1111">
          <cell r="B1111" t="str">
            <v>BERLEMONT DOMINIQUE</v>
          </cell>
          <cell r="C1111">
            <v>43857</v>
          </cell>
          <cell r="D1111" t="str">
            <v>4-A</v>
          </cell>
          <cell r="E1111" t="str">
            <v>BERLEMONT DOMINIQUE</v>
          </cell>
          <cell r="F1111" t="str">
            <v>M</v>
          </cell>
          <cell r="G1111" t="str">
            <v>LOOS EN GOHELLE VELO CLUB LOOSSOIS</v>
          </cell>
          <cell r="H1111">
            <v>26465</v>
          </cell>
          <cell r="I1111" t="str">
            <v>Adulte Masculin 40/49 ans</v>
          </cell>
          <cell r="J1111" t="str">
            <v>2020</v>
          </cell>
          <cell r="K1111" t="str">
            <v>06297042400</v>
          </cell>
        </row>
        <row r="1112">
          <cell r="B1112" t="str">
            <v>BERLEMONT MAXENCE</v>
          </cell>
          <cell r="C1112">
            <v>43871</v>
          </cell>
          <cell r="D1112" t="str">
            <v>1</v>
          </cell>
          <cell r="E1112" t="str">
            <v>BERLEMONT MAXENCE</v>
          </cell>
          <cell r="F1112" t="str">
            <v>M</v>
          </cell>
          <cell r="G1112" t="str">
            <v>BOULOGNE SPORTING CLUB BOULONNAIS</v>
          </cell>
          <cell r="H1112">
            <v>36732</v>
          </cell>
          <cell r="I1112" t="str">
            <v>Adulte Masculin 20/29 ans</v>
          </cell>
          <cell r="J1112" t="str">
            <v>2020</v>
          </cell>
          <cell r="K1112" t="str">
            <v>06204950880</v>
          </cell>
        </row>
        <row r="1113">
          <cell r="B1113" t="str">
            <v>BISIAUX FRANCK</v>
          </cell>
          <cell r="C1113">
            <v>43904</v>
          </cell>
          <cell r="D1113" t="str">
            <v>1</v>
          </cell>
          <cell r="E1113" t="str">
            <v>BISIAUX FRANCK</v>
          </cell>
          <cell r="F1113" t="str">
            <v>M</v>
          </cell>
          <cell r="G1113" t="str">
            <v>LENS LE TEAM LENSOIS</v>
          </cell>
          <cell r="H1113">
            <v>28440</v>
          </cell>
          <cell r="I1113" t="str">
            <v>Adulte Masculin 40/49 ans</v>
          </cell>
          <cell r="J1113" t="str">
            <v>2020</v>
          </cell>
          <cell r="K1113" t="str">
            <v>06297061050</v>
          </cell>
        </row>
        <row r="1114">
          <cell r="B1114" t="str">
            <v>BLANPAIN KEVIN</v>
          </cell>
          <cell r="C1114">
            <v>43879</v>
          </cell>
          <cell r="D1114" t="str">
            <v>1</v>
          </cell>
          <cell r="E1114" t="str">
            <v>BLANPAIN KEVIN</v>
          </cell>
          <cell r="F1114" t="str">
            <v>M</v>
          </cell>
          <cell r="G1114" t="str">
            <v>MANQUEVILLE LILLERS CLUB CYCLISTE</v>
          </cell>
          <cell r="H1114">
            <v>31740</v>
          </cell>
          <cell r="I1114" t="str">
            <v>Adulte Masculin 30/39 ans</v>
          </cell>
          <cell r="J1114" t="str">
            <v>2020</v>
          </cell>
          <cell r="K1114" t="str">
            <v>06297096176</v>
          </cell>
        </row>
        <row r="1115">
          <cell r="B1115" t="str">
            <v>BOCQUILLON JEROME</v>
          </cell>
          <cell r="C1115">
            <v>43865</v>
          </cell>
          <cell r="D1115" t="str">
            <v>3</v>
          </cell>
          <cell r="E1115" t="str">
            <v>BOCQUILLON JEROME</v>
          </cell>
          <cell r="F1115" t="str">
            <v>M</v>
          </cell>
          <cell r="G1115" t="str">
            <v>AGNY AMICALE LAIQUE</v>
          </cell>
          <cell r="H1115">
            <v>28447</v>
          </cell>
          <cell r="I1115" t="str">
            <v>Adulte Masculin 40/49 ans</v>
          </cell>
          <cell r="J1115" t="str">
            <v>2020</v>
          </cell>
          <cell r="K1115" t="str">
            <v>06297052385</v>
          </cell>
        </row>
        <row r="1116">
          <cell r="B1116" t="str">
            <v>BONIT AMAURY</v>
          </cell>
          <cell r="C1116">
            <v>43851</v>
          </cell>
          <cell r="D1116" t="str">
            <v>JE</v>
          </cell>
          <cell r="E1116" t="str">
            <v>BONIT AMAURY</v>
          </cell>
          <cell r="F1116" t="str">
            <v>M</v>
          </cell>
          <cell r="G1116" t="str">
            <v>WINGLES PYRAMIDES PASSION VTT</v>
          </cell>
          <cell r="H1116">
            <v>39478</v>
          </cell>
          <cell r="I1116" t="str">
            <v>Jeune Masculin 11/12 ans</v>
          </cell>
          <cell r="J1116" t="str">
            <v>2020</v>
          </cell>
          <cell r="K1116" t="str">
            <v>06297023924</v>
          </cell>
        </row>
        <row r="1117">
          <cell r="B1117" t="str">
            <v>BONIT LEANDRE</v>
          </cell>
          <cell r="C1117">
            <v>43851</v>
          </cell>
          <cell r="D1117" t="str">
            <v>JE</v>
          </cell>
          <cell r="E1117" t="str">
            <v>BONIT LEANDRE</v>
          </cell>
          <cell r="F1117" t="str">
            <v>M</v>
          </cell>
          <cell r="G1117" t="str">
            <v>WINGLES PYRAMIDES PASSION VTT</v>
          </cell>
          <cell r="H1117">
            <v>40434</v>
          </cell>
          <cell r="I1117" t="str">
            <v>Jeune Masculin 9/10 ans</v>
          </cell>
          <cell r="J1117" t="str">
            <v>2020</v>
          </cell>
          <cell r="K1117" t="str">
            <v>06297033189</v>
          </cell>
        </row>
        <row r="1118">
          <cell r="B1118" t="str">
            <v>BONNAY FREDDY</v>
          </cell>
          <cell r="C1118">
            <v>43845</v>
          </cell>
          <cell r="D1118" t="str">
            <v>4-A</v>
          </cell>
          <cell r="E1118" t="str">
            <v>BONNAY FREDDY</v>
          </cell>
          <cell r="F1118" t="str">
            <v>M</v>
          </cell>
          <cell r="G1118" t="str">
            <v>BAPAUME CLUB CYCLISTE</v>
          </cell>
          <cell r="H1118">
            <v>22348</v>
          </cell>
          <cell r="I1118" t="str">
            <v>Adulte Masculin 50/59 ans</v>
          </cell>
          <cell r="J1118" t="str">
            <v>2020</v>
          </cell>
          <cell r="K1118" t="str">
            <v>06204951630</v>
          </cell>
        </row>
        <row r="1119">
          <cell r="B1119" t="str">
            <v>BOUREL JONATHAN</v>
          </cell>
          <cell r="C1119">
            <v>43874</v>
          </cell>
          <cell r="D1119" t="str">
            <v>3</v>
          </cell>
          <cell r="E1119" t="str">
            <v>BOUREL JONATHAN</v>
          </cell>
          <cell r="F1119" t="str">
            <v>M</v>
          </cell>
          <cell r="G1119" t="str">
            <v>MTB RACING TEAM</v>
          </cell>
          <cell r="H1119">
            <v>32049</v>
          </cell>
          <cell r="I1119" t="str">
            <v>Adulte Masculin 30/39 ans</v>
          </cell>
          <cell r="J1119" t="str">
            <v>2020</v>
          </cell>
          <cell r="K1119" t="str">
            <v>06297097218</v>
          </cell>
        </row>
        <row r="1120">
          <cell r="B1120" t="str">
            <v>BREIT EMMANUEL</v>
          </cell>
          <cell r="C1120">
            <v>43899</v>
          </cell>
          <cell r="D1120" t="str">
            <v>3</v>
          </cell>
          <cell r="E1120" t="str">
            <v>BREIT EMMANUEL</v>
          </cell>
          <cell r="F1120" t="str">
            <v>M</v>
          </cell>
          <cell r="G1120" t="str">
            <v>AUXI LE CHATEAU VELOCE CLUB AUXILOIS</v>
          </cell>
          <cell r="H1120">
            <v>26274</v>
          </cell>
          <cell r="I1120" t="str">
            <v>Adulte Masculin 40/49 ans</v>
          </cell>
          <cell r="J1120" t="str">
            <v>2020</v>
          </cell>
          <cell r="K1120" t="str">
            <v>06297102213</v>
          </cell>
        </row>
        <row r="1121">
          <cell r="B1121" t="str">
            <v>BRIAULT CORALIE</v>
          </cell>
          <cell r="C1121">
            <v>43890</v>
          </cell>
          <cell r="D1121" t="str">
            <v>FE</v>
          </cell>
          <cell r="E1121" t="str">
            <v>BRIAULT CORALIE</v>
          </cell>
          <cell r="F1121" t="str">
            <v>F</v>
          </cell>
          <cell r="G1121" t="str">
            <v>BOUQUEHAULT UNION CYCLISTE</v>
          </cell>
          <cell r="H1121">
            <v>35830</v>
          </cell>
          <cell r="I1121" t="str">
            <v>Adulte Féminin 17/29 ans</v>
          </cell>
          <cell r="J1121" t="str">
            <v>2020</v>
          </cell>
          <cell r="K1121" t="str">
            <v>06297092116</v>
          </cell>
        </row>
        <row r="1122">
          <cell r="B1122" t="str">
            <v>BRIOTE LUDOVIC</v>
          </cell>
          <cell r="C1122">
            <v>43888</v>
          </cell>
          <cell r="D1122" t="str">
            <v>3</v>
          </cell>
          <cell r="E1122" t="str">
            <v>BRIOTE LUDOVIC</v>
          </cell>
          <cell r="F1122" t="str">
            <v>M</v>
          </cell>
          <cell r="G1122" t="str">
            <v>OHM CYCLISME HESDIN</v>
          </cell>
          <cell r="H1122">
            <v>30560</v>
          </cell>
          <cell r="I1122" t="str">
            <v>Adulte Masculin 30/39 ans</v>
          </cell>
          <cell r="J1122" t="str">
            <v>2020</v>
          </cell>
          <cell r="K1122" t="str">
            <v>06297045222</v>
          </cell>
        </row>
        <row r="1123">
          <cell r="B1123" t="str">
            <v>BRIOTE LUDOVIC</v>
          </cell>
          <cell r="C1123">
            <v>43904</v>
          </cell>
          <cell r="D1123" t="str">
            <v>3</v>
          </cell>
          <cell r="E1123" t="str">
            <v>BRIOTE LUDOVIC</v>
          </cell>
          <cell r="F1123" t="str">
            <v>M</v>
          </cell>
          <cell r="G1123" t="str">
            <v>OHM CYCLISME HESDIN</v>
          </cell>
          <cell r="H1123">
            <v>30560</v>
          </cell>
          <cell r="I1123" t="str">
            <v>Adulte Masculin 30/39 ans</v>
          </cell>
          <cell r="J1123" t="str">
            <v>2020</v>
          </cell>
          <cell r="K1123" t="str">
            <v>06297045222</v>
          </cell>
        </row>
        <row r="1124">
          <cell r="B1124" t="str">
            <v>BRUET JEAN CLAUDE</v>
          </cell>
          <cell r="C1124">
            <v>43845</v>
          </cell>
          <cell r="D1124" t="str">
            <v>4-A</v>
          </cell>
          <cell r="E1124" t="str">
            <v>BRUET JEAN CLAUDE</v>
          </cell>
          <cell r="F1124" t="str">
            <v>M</v>
          </cell>
          <cell r="G1124" t="str">
            <v>BAPAUME CLUB CYCLISTE</v>
          </cell>
          <cell r="H1124">
            <v>22819</v>
          </cell>
          <cell r="I1124" t="str">
            <v>Adulte Masculin 50/59 ans</v>
          </cell>
          <cell r="J1124" t="str">
            <v>2020</v>
          </cell>
          <cell r="K1124" t="str">
            <v>06297024656</v>
          </cell>
        </row>
        <row r="1125">
          <cell r="B1125" t="str">
            <v>BRUVIER JACKY</v>
          </cell>
          <cell r="C1125">
            <v>43879</v>
          </cell>
          <cell r="D1125" t="str">
            <v>3</v>
          </cell>
          <cell r="E1125" t="str">
            <v>BRUVIER JACKY</v>
          </cell>
          <cell r="F1125" t="str">
            <v>M</v>
          </cell>
          <cell r="G1125" t="str">
            <v>MANQUEVILLE LILLERS CLUB CYCLISTE</v>
          </cell>
          <cell r="H1125">
            <v>24574</v>
          </cell>
          <cell r="I1125" t="str">
            <v>Adulte Masculin 50/59 ans</v>
          </cell>
          <cell r="J1125" t="str">
            <v>2020</v>
          </cell>
          <cell r="K1125" t="str">
            <v>06297102165</v>
          </cell>
        </row>
        <row r="1126">
          <cell r="B1126" t="str">
            <v>BULCOURT EMMANUEL</v>
          </cell>
          <cell r="C1126">
            <v>43845</v>
          </cell>
          <cell r="D1126" t="str">
            <v>4-A</v>
          </cell>
          <cell r="E1126" t="str">
            <v>BULCOURT EMMANUEL</v>
          </cell>
          <cell r="F1126" t="str">
            <v>M</v>
          </cell>
          <cell r="G1126" t="str">
            <v>BAPAUME CLUB CYCLISTE</v>
          </cell>
          <cell r="H1126">
            <v>26565</v>
          </cell>
          <cell r="I1126" t="str">
            <v>Adulte Masculin 40/49 ans</v>
          </cell>
          <cell r="J1126" t="str">
            <v>2020</v>
          </cell>
          <cell r="K1126" t="str">
            <v>06204951637</v>
          </cell>
        </row>
        <row r="1127">
          <cell r="B1127" t="str">
            <v>BULTEL GAETAN</v>
          </cell>
          <cell r="C1127">
            <v>43857</v>
          </cell>
          <cell r="D1127" t="str">
            <v>JE</v>
          </cell>
          <cell r="E1127" t="str">
            <v>BULTEL GAETAN</v>
          </cell>
          <cell r="F1127" t="str">
            <v>M</v>
          </cell>
          <cell r="G1127" t="str">
            <v>LOOS EN GOHELLE VELO CLUB LOOSSOIS</v>
          </cell>
          <cell r="H1127">
            <v>38357</v>
          </cell>
          <cell r="I1127" t="str">
            <v>Jeune Masculin 15/16 ans</v>
          </cell>
          <cell r="J1127" t="str">
            <v>2020</v>
          </cell>
          <cell r="K1127" t="str">
            <v>06297019637</v>
          </cell>
        </row>
        <row r="1128">
          <cell r="B1128" t="str">
            <v>BUTTIAUX SEVERIN</v>
          </cell>
          <cell r="C1128">
            <v>43879</v>
          </cell>
          <cell r="D1128" t="str">
            <v>3</v>
          </cell>
          <cell r="E1128" t="str">
            <v>BUTTIAUX SEVERIN</v>
          </cell>
          <cell r="F1128" t="str">
            <v>M</v>
          </cell>
          <cell r="G1128" t="str">
            <v>MANQUEVILLE LILLERS CLUB CYCLISTE</v>
          </cell>
          <cell r="H1128">
            <v>28871</v>
          </cell>
          <cell r="I1128" t="str">
            <v>Adulte Masculin 40/49 ans</v>
          </cell>
          <cell r="J1128" t="str">
            <v>2020</v>
          </cell>
          <cell r="K1128" t="str">
            <v>06297082831</v>
          </cell>
        </row>
        <row r="1129">
          <cell r="B1129" t="str">
            <v>CANDAS DIDIER</v>
          </cell>
          <cell r="C1129">
            <v>43845</v>
          </cell>
          <cell r="D1129" t="str">
            <v>4-A</v>
          </cell>
          <cell r="E1129" t="str">
            <v>CANDAS DIDIER</v>
          </cell>
          <cell r="F1129" t="str">
            <v>M</v>
          </cell>
          <cell r="G1129" t="str">
            <v>BAPAUME CLUB CYCLISTE</v>
          </cell>
          <cell r="H1129">
            <v>20922</v>
          </cell>
          <cell r="I1129" t="str">
            <v>Adulte Masculin 60 ans et plus</v>
          </cell>
          <cell r="J1129" t="str">
            <v>2020</v>
          </cell>
          <cell r="K1129" t="str">
            <v>06204951197</v>
          </cell>
        </row>
        <row r="1130">
          <cell r="B1130" t="str">
            <v>CANU CHRISTIAN</v>
          </cell>
          <cell r="C1130">
            <v>43845</v>
          </cell>
          <cell r="D1130" t="str">
            <v>4-A</v>
          </cell>
          <cell r="E1130" t="str">
            <v>CANU CHRISTIAN</v>
          </cell>
          <cell r="F1130" t="str">
            <v>M</v>
          </cell>
          <cell r="G1130" t="str">
            <v>BAPAUME CLUB CYCLISTE</v>
          </cell>
          <cell r="H1130">
            <v>25799</v>
          </cell>
          <cell r="I1130" t="str">
            <v>Adulte Masculin 50/59 ans</v>
          </cell>
          <cell r="J1130" t="str">
            <v>2020</v>
          </cell>
          <cell r="K1130" t="str">
            <v>06240369391</v>
          </cell>
        </row>
        <row r="1131">
          <cell r="B1131" t="str">
            <v>CARBONNIER JULIEN</v>
          </cell>
          <cell r="C1131">
            <v>43851</v>
          </cell>
          <cell r="D1131" t="str">
            <v>3</v>
          </cell>
          <cell r="E1131" t="str">
            <v>CARBONNIER JULIEN</v>
          </cell>
          <cell r="F1131" t="str">
            <v>M</v>
          </cell>
          <cell r="G1131" t="str">
            <v>WINGLES PYRAMIDES PASSION VTT</v>
          </cell>
          <cell r="H1131">
            <v>32001</v>
          </cell>
          <cell r="I1131" t="str">
            <v>Adulte Masculin 30/39 ans</v>
          </cell>
          <cell r="J1131" t="str">
            <v>2020</v>
          </cell>
          <cell r="K1131" t="str">
            <v>06266606315</v>
          </cell>
        </row>
        <row r="1132">
          <cell r="B1132" t="str">
            <v>CARBONNIER QUENTIN</v>
          </cell>
          <cell r="C1132">
            <v>43851</v>
          </cell>
          <cell r="D1132" t="str">
            <v>3</v>
          </cell>
          <cell r="E1132" t="str">
            <v>CARBONNIER QUENTIN</v>
          </cell>
          <cell r="F1132" t="str">
            <v>M</v>
          </cell>
          <cell r="G1132" t="str">
            <v>WINGLES PYRAMIDES PASSION VTT</v>
          </cell>
          <cell r="H1132">
            <v>34368</v>
          </cell>
          <cell r="I1132" t="str">
            <v>Adulte Masculin 20/29 ans</v>
          </cell>
          <cell r="J1132" t="str">
            <v>2020</v>
          </cell>
          <cell r="K1132" t="str">
            <v>06297020831</v>
          </cell>
        </row>
        <row r="1133">
          <cell r="B1133" t="str">
            <v>CARPENTIER PATRICK</v>
          </cell>
          <cell r="C1133">
            <v>43851</v>
          </cell>
          <cell r="D1133" t="str">
            <v>4-B</v>
          </cell>
          <cell r="E1133" t="str">
            <v>CARPENTIER PATRICK</v>
          </cell>
          <cell r="F1133" t="str">
            <v>M</v>
          </cell>
          <cell r="G1133" t="str">
            <v>OUTREAU CLUB SPORTIF OUTRELOIS (C.S.O)</v>
          </cell>
          <cell r="H1133">
            <v>18318</v>
          </cell>
          <cell r="I1133" t="str">
            <v>Adulte Masculin 60 ans et plus</v>
          </cell>
          <cell r="J1133" t="str">
            <v>2020</v>
          </cell>
          <cell r="K1133" t="str">
            <v>06297065700</v>
          </cell>
        </row>
        <row r="1134">
          <cell r="B1134" t="str">
            <v>CAUWET FRANCK</v>
          </cell>
          <cell r="C1134">
            <v>43876</v>
          </cell>
          <cell r="D1134" t="str">
            <v>3</v>
          </cell>
          <cell r="E1134" t="str">
            <v>CAUWET FRANCK</v>
          </cell>
          <cell r="F1134" t="str">
            <v>M</v>
          </cell>
          <cell r="G1134" t="str">
            <v>MANQUEVILLE LILLERS CLUB CYCLISTE</v>
          </cell>
          <cell r="H1134">
            <v>23964</v>
          </cell>
          <cell r="I1134" t="str">
            <v>Adulte Masculin 50/59 ans</v>
          </cell>
          <cell r="J1134" t="str">
            <v>2020</v>
          </cell>
          <cell r="K1134" t="str">
            <v>06297091959</v>
          </cell>
        </row>
        <row r="1135">
          <cell r="B1135" t="str">
            <v>CAZE ALBAN</v>
          </cell>
          <cell r="C1135">
            <v>43871</v>
          </cell>
          <cell r="D1135" t="str">
            <v>1</v>
          </cell>
          <cell r="E1135" t="str">
            <v>CAZE ALBAN</v>
          </cell>
          <cell r="F1135" t="str">
            <v>M</v>
          </cell>
          <cell r="G1135" t="str">
            <v>ANNEQUIN CYCLING TEAM</v>
          </cell>
          <cell r="H1135">
            <v>30104</v>
          </cell>
          <cell r="I1135" t="str">
            <v>Adulte Masculin 30/39 ans</v>
          </cell>
          <cell r="J1135" t="str">
            <v>2020</v>
          </cell>
          <cell r="K1135" t="str">
            <v>06297066751</v>
          </cell>
        </row>
        <row r="1136">
          <cell r="B1136" t="str">
            <v>CHALAS CYRIAQUE</v>
          </cell>
          <cell r="C1136">
            <v>43871</v>
          </cell>
          <cell r="D1136" t="str">
            <v>JE</v>
          </cell>
          <cell r="E1136" t="str">
            <v>CHALAS CYRIAQUE</v>
          </cell>
          <cell r="F1136" t="str">
            <v>M</v>
          </cell>
          <cell r="G1136" t="str">
            <v>ANNEQUIN CYCLING TEAM</v>
          </cell>
          <cell r="H1136">
            <v>40060</v>
          </cell>
          <cell r="I1136" t="str">
            <v>Jeune Masculin 11/12 ans</v>
          </cell>
          <cell r="J1136" t="str">
            <v>2020</v>
          </cell>
          <cell r="K1136" t="str">
            <v>06297098607</v>
          </cell>
        </row>
        <row r="1137">
          <cell r="B1137" t="str">
            <v>CHALAS JEAN PIERRE</v>
          </cell>
          <cell r="C1137">
            <v>43871</v>
          </cell>
          <cell r="D1137" t="str">
            <v>1</v>
          </cell>
          <cell r="E1137" t="str">
            <v>CHALAS JEAN PIERRE</v>
          </cell>
          <cell r="F1137" t="str">
            <v>M</v>
          </cell>
          <cell r="G1137" t="str">
            <v>ANNEQUIN CYCLING TEAM</v>
          </cell>
          <cell r="H1137">
            <v>25676</v>
          </cell>
          <cell r="I1137" t="str">
            <v>Adulte Masculin 50/59 ans</v>
          </cell>
          <cell r="J1137" t="str">
            <v>2020</v>
          </cell>
          <cell r="K1137" t="str">
            <v>06297098606</v>
          </cell>
        </row>
        <row r="1138">
          <cell r="B1138" t="str">
            <v>CHUTSCH BENJAMIN</v>
          </cell>
          <cell r="C1138">
            <v>43872</v>
          </cell>
          <cell r="D1138" t="str">
            <v>JE</v>
          </cell>
          <cell r="E1138" t="str">
            <v>CHUTSCH BENJAMIN</v>
          </cell>
          <cell r="F1138" t="str">
            <v>M</v>
          </cell>
          <cell r="G1138" t="str">
            <v>HENIN ETOILE CYCLISTE HENINOISE</v>
          </cell>
          <cell r="H1138">
            <v>38512</v>
          </cell>
          <cell r="I1138" t="str">
            <v>Jeune Masculin 15/16 ans</v>
          </cell>
          <cell r="J1138" t="str">
            <v>2020</v>
          </cell>
          <cell r="K1138" t="str">
            <v>06297076313</v>
          </cell>
        </row>
        <row r="1139">
          <cell r="B1139" t="str">
            <v>CL?MENT TOM</v>
          </cell>
          <cell r="C1139">
            <v>43851</v>
          </cell>
          <cell r="D1139" t="str">
            <v>JE</v>
          </cell>
          <cell r="E1139" t="str">
            <v>CL?MENT TOM</v>
          </cell>
          <cell r="F1139" t="str">
            <v>M</v>
          </cell>
          <cell r="G1139" t="str">
            <v>LEFOREST CYCLO CLUB</v>
          </cell>
          <cell r="H1139">
            <v>38795</v>
          </cell>
          <cell r="I1139" t="str">
            <v>Jeune Masculin 13/14 ans</v>
          </cell>
          <cell r="J1139" t="str">
            <v>2020</v>
          </cell>
          <cell r="K1139" t="str">
            <v>06297101108</v>
          </cell>
        </row>
        <row r="1140">
          <cell r="B1140" t="str">
            <v>COLLAINTIER LOUIS</v>
          </cell>
          <cell r="C1140">
            <v>43872</v>
          </cell>
          <cell r="D1140" t="str">
            <v>JE</v>
          </cell>
          <cell r="E1140" t="str">
            <v>COLLAINTIER LOUIS</v>
          </cell>
          <cell r="F1140" t="str">
            <v>M</v>
          </cell>
          <cell r="G1140" t="str">
            <v>HENIN ETOILE CYCLISTE HENINOISE</v>
          </cell>
          <cell r="H1140">
            <v>39694</v>
          </cell>
          <cell r="I1140" t="str">
            <v>Jeune Masculin 11/12 ans</v>
          </cell>
          <cell r="J1140" t="str">
            <v>2020</v>
          </cell>
          <cell r="K1140" t="str">
            <v>06297091538</v>
          </cell>
        </row>
        <row r="1141">
          <cell r="B1141" t="str">
            <v>COLLAINTIER MAXIME</v>
          </cell>
          <cell r="C1141">
            <v>43872</v>
          </cell>
          <cell r="D1141" t="str">
            <v>JE</v>
          </cell>
          <cell r="E1141" t="str">
            <v>COLLAINTIER MAXIME</v>
          </cell>
          <cell r="F1141" t="str">
            <v>M</v>
          </cell>
          <cell r="G1141" t="str">
            <v>HENIN ETOILE CYCLISTE HENINOISE</v>
          </cell>
          <cell r="H1141">
            <v>41235</v>
          </cell>
          <cell r="I1141" t="str">
            <v>Jeune Masculin 7/8 ans</v>
          </cell>
          <cell r="J1141" t="str">
            <v>2020</v>
          </cell>
          <cell r="K1141" t="str">
            <v>06297087295</v>
          </cell>
        </row>
        <row r="1142">
          <cell r="B1142" t="str">
            <v>CONDETTE LUCAS</v>
          </cell>
          <cell r="C1142">
            <v>43872</v>
          </cell>
          <cell r="D1142" t="str">
            <v>JE</v>
          </cell>
          <cell r="E1142" t="str">
            <v>CONDETTE LUCAS</v>
          </cell>
          <cell r="F1142" t="str">
            <v>M</v>
          </cell>
          <cell r="G1142" t="str">
            <v>HENIN ETOILE CYCLISTE HENINOISE</v>
          </cell>
          <cell r="H1142">
            <v>40901</v>
          </cell>
          <cell r="I1142" t="str">
            <v>Jeune Masculin 9/10 ans</v>
          </cell>
          <cell r="J1142" t="str">
            <v>2020</v>
          </cell>
          <cell r="K1142" t="str">
            <v>06297096734</v>
          </cell>
        </row>
        <row r="1143">
          <cell r="B1143" t="str">
            <v>CONDETTE NATHAN</v>
          </cell>
          <cell r="C1143">
            <v>43872</v>
          </cell>
          <cell r="D1143" t="str">
            <v>JE</v>
          </cell>
          <cell r="E1143" t="str">
            <v>CONDETTE NATHAN</v>
          </cell>
          <cell r="F1143" t="str">
            <v>M</v>
          </cell>
          <cell r="G1143" t="str">
            <v>HENIN ETOILE CYCLISTE HENINOISE</v>
          </cell>
          <cell r="H1143">
            <v>41337</v>
          </cell>
          <cell r="I1143" t="str">
            <v>Jeune Masculin 7/8 ans</v>
          </cell>
          <cell r="J1143" t="str">
            <v>2020</v>
          </cell>
          <cell r="K1143" t="str">
            <v>06297096735</v>
          </cell>
        </row>
        <row r="1144">
          <cell r="B1144" t="str">
            <v>CONGY GERARD</v>
          </cell>
          <cell r="C1144">
            <v>43845</v>
          </cell>
          <cell r="D1144" t="str">
            <v>4-B</v>
          </cell>
          <cell r="E1144" t="str">
            <v>CONGY GERARD</v>
          </cell>
          <cell r="F1144" t="str">
            <v>M</v>
          </cell>
          <cell r="G1144" t="str">
            <v>BAPAUME CLUB CYCLISTE</v>
          </cell>
          <cell r="H1144">
            <v>19035</v>
          </cell>
          <cell r="I1144" t="str">
            <v>Adulte Masculin 60 ans et plus</v>
          </cell>
          <cell r="J1144" t="str">
            <v>2020</v>
          </cell>
          <cell r="K1144" t="str">
            <v>06297080170</v>
          </cell>
        </row>
        <row r="1145">
          <cell r="B1145" t="str">
            <v>CREPIEUX DOROTHEE</v>
          </cell>
          <cell r="C1145">
            <v>43872</v>
          </cell>
          <cell r="D1145" t="str">
            <v>FE</v>
          </cell>
          <cell r="E1145" t="str">
            <v>CREPIEUX DOROTHEE</v>
          </cell>
          <cell r="F1145" t="str">
            <v>F</v>
          </cell>
          <cell r="G1145" t="str">
            <v>HENIN ETOILE CYCLISTE HENINOISE</v>
          </cell>
          <cell r="H1145">
            <v>26932</v>
          </cell>
          <cell r="I1145" t="str">
            <v>Adulte Féminin 40 ans et plus</v>
          </cell>
          <cell r="J1145" t="str">
            <v>2020</v>
          </cell>
          <cell r="K1145" t="str">
            <v>06297068982</v>
          </cell>
        </row>
        <row r="1146">
          <cell r="B1146" t="str">
            <v>D HONDT BRUNO</v>
          </cell>
          <cell r="C1146">
            <v>43845</v>
          </cell>
          <cell r="D1146" t="str">
            <v>4-A</v>
          </cell>
          <cell r="E1146" t="str">
            <v>D HONDT BRUNO</v>
          </cell>
          <cell r="F1146" t="str">
            <v>M</v>
          </cell>
          <cell r="G1146" t="str">
            <v>BAPAUME CLUB CYCLISTE</v>
          </cell>
          <cell r="H1146">
            <v>21128</v>
          </cell>
          <cell r="I1146" t="str">
            <v>Adulte Masculin 60 ans et plus</v>
          </cell>
          <cell r="J1146" t="str">
            <v>2020</v>
          </cell>
          <cell r="K1146" t="str">
            <v>06204951638</v>
          </cell>
        </row>
        <row r="1147">
          <cell r="B1147" t="str">
            <v>DANEL JEAN PIERRE</v>
          </cell>
          <cell r="C1147">
            <v>43853</v>
          </cell>
          <cell r="D1147" t="str">
            <v>4-A</v>
          </cell>
          <cell r="E1147" t="str">
            <v>DANEL JEAN PIERRE</v>
          </cell>
          <cell r="F1147" t="str">
            <v>M</v>
          </cell>
          <cell r="G1147" t="str">
            <v>BIACHE ST VAAST VELO CLUB</v>
          </cell>
          <cell r="H1147">
            <v>20987</v>
          </cell>
          <cell r="I1147" t="str">
            <v>Adulte Masculin 60 ans et plus</v>
          </cell>
          <cell r="J1147" t="str">
            <v>2020</v>
          </cell>
          <cell r="K1147" t="str">
            <v>06263102864</v>
          </cell>
        </row>
        <row r="1148">
          <cell r="B1148" t="str">
            <v>DASSONVILLE SEBASTIEN</v>
          </cell>
          <cell r="C1148">
            <v>43888</v>
          </cell>
          <cell r="D1148" t="str">
            <v>1</v>
          </cell>
          <cell r="E1148" t="str">
            <v>DASSONVILLE SEBASTIEN</v>
          </cell>
          <cell r="F1148" t="str">
            <v>M</v>
          </cell>
          <cell r="G1148" t="str">
            <v>NOEUX VELO CLUB NOEUXOIS</v>
          </cell>
          <cell r="H1148">
            <v>30126</v>
          </cell>
          <cell r="I1148" t="str">
            <v>Adulte Masculin 30/39 ans</v>
          </cell>
          <cell r="J1148" t="str">
            <v>2020</v>
          </cell>
          <cell r="K1148" t="str">
            <v>06297059854</v>
          </cell>
        </row>
        <row r="1149">
          <cell r="B1149" t="str">
            <v>DAUCHELLE LIONEL</v>
          </cell>
          <cell r="C1149">
            <v>43876</v>
          </cell>
          <cell r="D1149" t="str">
            <v>3</v>
          </cell>
          <cell r="E1149" t="str">
            <v>DAUCHELLE LIONEL</v>
          </cell>
          <cell r="F1149" t="str">
            <v>M</v>
          </cell>
          <cell r="G1149" t="str">
            <v>MANQUEVILLE LILLERS CLUB CYCLISTE</v>
          </cell>
          <cell r="H1149">
            <v>24173</v>
          </cell>
          <cell r="I1149" t="str">
            <v>Adulte Masculin 50/59 ans</v>
          </cell>
          <cell r="J1149" t="str">
            <v>2020</v>
          </cell>
          <cell r="K1149" t="str">
            <v>06297083851</v>
          </cell>
        </row>
        <row r="1150">
          <cell r="B1150" t="str">
            <v>DAUCHEZ VICTOR</v>
          </cell>
          <cell r="C1150">
            <v>43865</v>
          </cell>
          <cell r="D1150" t="str">
            <v>JE</v>
          </cell>
          <cell r="E1150" t="str">
            <v>DAUCHEZ VICTOR</v>
          </cell>
          <cell r="F1150" t="str">
            <v>M</v>
          </cell>
          <cell r="G1150" t="str">
            <v>AGNY AMICALE LAIQUE</v>
          </cell>
          <cell r="H1150">
            <v>38022</v>
          </cell>
          <cell r="I1150" t="str">
            <v>Jeune Masculin 15/16 ans</v>
          </cell>
          <cell r="J1150" t="str">
            <v>2020</v>
          </cell>
          <cell r="K1150" t="str">
            <v>06297065816</v>
          </cell>
        </row>
        <row r="1151">
          <cell r="B1151" t="str">
            <v>DAVROUX PHILIPPE</v>
          </cell>
          <cell r="C1151">
            <v>43881</v>
          </cell>
          <cell r="D1151" t="str">
            <v>4-A</v>
          </cell>
          <cell r="E1151" t="str">
            <v>DAVROUX PHILIPPE</v>
          </cell>
          <cell r="F1151" t="str">
            <v>M</v>
          </cell>
          <cell r="G1151" t="str">
            <v>ISBERGUES - CLUB CYCLISTE D  ISBERGUES M</v>
          </cell>
          <cell r="H1151">
            <v>23755</v>
          </cell>
          <cell r="I1151" t="str">
            <v>Adulte Masculin 50/59 ans</v>
          </cell>
          <cell r="J1151" t="str">
            <v>2020</v>
          </cell>
          <cell r="K1151" t="str">
            <v>06297020308</v>
          </cell>
        </row>
        <row r="1152">
          <cell r="B1152" t="str">
            <v>DE MUYNCK STEPHANE</v>
          </cell>
          <cell r="C1152">
            <v>43872</v>
          </cell>
          <cell r="D1152" t="str">
            <v>2</v>
          </cell>
          <cell r="E1152" t="str">
            <v>DE MUYNCK STEPHANE</v>
          </cell>
          <cell r="F1152" t="str">
            <v>M</v>
          </cell>
          <cell r="G1152" t="str">
            <v>HENIN ETOILE CYCLISTE HENINOISE</v>
          </cell>
          <cell r="H1152">
            <v>26165</v>
          </cell>
          <cell r="I1152" t="str">
            <v>Adulte Masculin 40/49 ans</v>
          </cell>
          <cell r="J1152" t="str">
            <v>2020</v>
          </cell>
          <cell r="K1152" t="str">
            <v>06297084545</v>
          </cell>
        </row>
        <row r="1153">
          <cell r="B1153" t="str">
            <v>DEBRIL MARINE</v>
          </cell>
          <cell r="C1153">
            <v>43865</v>
          </cell>
          <cell r="D1153" t="str">
            <v>FE</v>
          </cell>
          <cell r="E1153" t="str">
            <v>DEBRIL MARINE</v>
          </cell>
          <cell r="F1153" t="str">
            <v>F</v>
          </cell>
          <cell r="G1153" t="str">
            <v>ST POL SUR TERNOISE VELO CLUB ST POLOIS</v>
          </cell>
          <cell r="H1153">
            <v>35400</v>
          </cell>
          <cell r="I1153" t="str">
            <v>Adulte Féminin 17/29 ans</v>
          </cell>
          <cell r="J1153" t="str">
            <v>2020</v>
          </cell>
          <cell r="K1153" t="str">
            <v>06297094958</v>
          </cell>
        </row>
        <row r="1154">
          <cell r="B1154" t="str">
            <v>DEBUISSON JULIAN</v>
          </cell>
          <cell r="C1154">
            <v>43877</v>
          </cell>
          <cell r="D1154" t="str">
            <v>1</v>
          </cell>
          <cell r="E1154" t="str">
            <v>DEBUISSON JULIAN</v>
          </cell>
          <cell r="F1154" t="str">
            <v>M</v>
          </cell>
          <cell r="G1154" t="str">
            <v>MERICOURT TEAM 2</v>
          </cell>
          <cell r="H1154">
            <v>32410</v>
          </cell>
          <cell r="I1154" t="str">
            <v>Adulte Masculin 30/39 ans</v>
          </cell>
          <cell r="J1154" t="str">
            <v>2020</v>
          </cell>
          <cell r="K1154" t="str">
            <v>06297064612</v>
          </cell>
        </row>
        <row r="1155">
          <cell r="B1155" t="str">
            <v>DECOOPMAN CEDRIC</v>
          </cell>
          <cell r="C1155">
            <v>43872</v>
          </cell>
          <cell r="D1155" t="str">
            <v>3</v>
          </cell>
          <cell r="E1155" t="str">
            <v>DECOOPMAN CEDRIC</v>
          </cell>
          <cell r="F1155" t="str">
            <v>M</v>
          </cell>
          <cell r="G1155" t="str">
            <v>HENIN ETOILE CYCLISTE HENINOISE</v>
          </cell>
          <cell r="H1155">
            <v>28530</v>
          </cell>
          <cell r="I1155" t="str">
            <v>Adulte Masculin 40/49 ans</v>
          </cell>
          <cell r="J1155" t="str">
            <v>2020</v>
          </cell>
          <cell r="K1155" t="str">
            <v>06297054722</v>
          </cell>
        </row>
        <row r="1156">
          <cell r="B1156" t="str">
            <v>DECOOPMAN NOLAN</v>
          </cell>
          <cell r="C1156">
            <v>43872</v>
          </cell>
          <cell r="D1156" t="str">
            <v>JE</v>
          </cell>
          <cell r="E1156" t="str">
            <v>DECOOPMAN NOLAN</v>
          </cell>
          <cell r="F1156" t="str">
            <v>M</v>
          </cell>
          <cell r="G1156" t="str">
            <v>HENIN ETOILE CYCLISTE HENINOISE</v>
          </cell>
          <cell r="H1156">
            <v>40855</v>
          </cell>
          <cell r="I1156" t="str">
            <v>Jeune Masculin 9/10 ans</v>
          </cell>
          <cell r="J1156" t="str">
            <v>2020</v>
          </cell>
          <cell r="K1156" t="str">
            <v>06297054149</v>
          </cell>
        </row>
        <row r="1157">
          <cell r="B1157" t="str">
            <v>DECOTTIGNIES LUCAS</v>
          </cell>
          <cell r="C1157">
            <v>43872</v>
          </cell>
          <cell r="D1157" t="str">
            <v>JE</v>
          </cell>
          <cell r="E1157" t="str">
            <v>DECOTTIGNIES LUCAS</v>
          </cell>
          <cell r="F1157" t="str">
            <v>M</v>
          </cell>
          <cell r="G1157" t="str">
            <v>HENIN ETOILE CYCLISTE HENINOISE</v>
          </cell>
          <cell r="H1157">
            <v>40068</v>
          </cell>
          <cell r="I1157" t="str">
            <v>Jeune Masculin 11/12 ans</v>
          </cell>
          <cell r="J1157" t="str">
            <v>2020</v>
          </cell>
          <cell r="K1157" t="str">
            <v>06297095022</v>
          </cell>
        </row>
        <row r="1158">
          <cell r="B1158" t="str">
            <v>DEKOSTER MICKAEL</v>
          </cell>
          <cell r="C1158">
            <v>43865</v>
          </cell>
          <cell r="D1158" t="str">
            <v>3</v>
          </cell>
          <cell r="E1158" t="str">
            <v>DEKOSTER MICKAEL</v>
          </cell>
          <cell r="F1158" t="str">
            <v>M</v>
          </cell>
          <cell r="G1158" t="str">
            <v>AGNY AMICALE LAIQUE</v>
          </cell>
          <cell r="H1158">
            <v>27074</v>
          </cell>
          <cell r="I1158" t="str">
            <v>Adulte Masculin 40/49 ans</v>
          </cell>
          <cell r="J1158" t="str">
            <v>2020</v>
          </cell>
          <cell r="K1158" t="str">
            <v>06297069832</v>
          </cell>
        </row>
        <row r="1159">
          <cell r="B1159" t="str">
            <v>DELEBARRE JEROME</v>
          </cell>
          <cell r="C1159">
            <v>43872</v>
          </cell>
          <cell r="D1159" t="str">
            <v>3</v>
          </cell>
          <cell r="E1159" t="str">
            <v>DELEBARRE JEROME</v>
          </cell>
          <cell r="F1159" t="str">
            <v>M</v>
          </cell>
          <cell r="G1159" t="str">
            <v>BEUVRY CLUB LEO LAGRANGE</v>
          </cell>
          <cell r="H1159">
            <v>30063</v>
          </cell>
          <cell r="I1159" t="str">
            <v>Adulte Masculin 30/39 ans</v>
          </cell>
          <cell r="J1159" t="str">
            <v>2020</v>
          </cell>
          <cell r="K1159" t="str">
            <v>06297016103</v>
          </cell>
        </row>
        <row r="1160">
          <cell r="B1160" t="str">
            <v>DELIERS BALTHAZAR</v>
          </cell>
          <cell r="C1160">
            <v>43885</v>
          </cell>
          <cell r="D1160" t="str">
            <v>3</v>
          </cell>
          <cell r="E1160" t="str">
            <v>DELIERS BALTHAZAR</v>
          </cell>
          <cell r="F1160" t="str">
            <v>M</v>
          </cell>
          <cell r="G1160" t="str">
            <v>ISBERGUES - CLUB CYCLISTE D  ISBERGUES M</v>
          </cell>
          <cell r="H1160">
            <v>36237</v>
          </cell>
          <cell r="I1160" t="str">
            <v>Adulte Masculin 20/29 ans</v>
          </cell>
          <cell r="J1160" t="str">
            <v>2020</v>
          </cell>
          <cell r="K1160" t="str">
            <v>06297102212</v>
          </cell>
        </row>
        <row r="1161">
          <cell r="B1161" t="str">
            <v>DELORY MAURICE</v>
          </cell>
          <cell r="C1161">
            <v>43888</v>
          </cell>
          <cell r="D1161" t="str">
            <v>3</v>
          </cell>
          <cell r="E1161" t="str">
            <v>DELORY MAURICE</v>
          </cell>
          <cell r="F1161" t="str">
            <v>M</v>
          </cell>
          <cell r="G1161" t="str">
            <v>NOEUX VELO CLUB NOEUXOIS</v>
          </cell>
          <cell r="H1161">
            <v>23003</v>
          </cell>
          <cell r="I1161" t="str">
            <v>Adulte Masculin 50/59 ans</v>
          </cell>
          <cell r="J1161" t="str">
            <v>2020</v>
          </cell>
          <cell r="K1161" t="str">
            <v>06297094698</v>
          </cell>
        </row>
        <row r="1162">
          <cell r="B1162" t="str">
            <v>DELPLACE CANDICE</v>
          </cell>
          <cell r="C1162">
            <v>43857</v>
          </cell>
          <cell r="D1162" t="str">
            <v>JE</v>
          </cell>
          <cell r="E1162" t="str">
            <v>DELPLACE CANDICE</v>
          </cell>
          <cell r="F1162" t="str">
            <v>F</v>
          </cell>
          <cell r="G1162" t="str">
            <v>LOOS EN GOHELLE VELO CLUB LOOSSOIS</v>
          </cell>
          <cell r="H1162">
            <v>41258</v>
          </cell>
          <cell r="I1162"/>
          <cell r="J1162" t="str">
            <v>2020</v>
          </cell>
          <cell r="K1162" t="str">
            <v>06297083821</v>
          </cell>
        </row>
        <row r="1163">
          <cell r="B1163" t="str">
            <v>DELPLACE FLORINE</v>
          </cell>
          <cell r="C1163">
            <v>43857</v>
          </cell>
          <cell r="D1163" t="str">
            <v>JE</v>
          </cell>
          <cell r="E1163" t="str">
            <v>DELPLACE FLORINE</v>
          </cell>
          <cell r="F1163" t="str">
            <v>F</v>
          </cell>
          <cell r="G1163" t="str">
            <v>LOOS EN GOHELLE VELO CLUB LOOSSOIS</v>
          </cell>
          <cell r="H1163">
            <v>40050</v>
          </cell>
          <cell r="I1163" t="str">
            <v>Jeune Féminin 11/12 ans</v>
          </cell>
          <cell r="J1163" t="str">
            <v>2020</v>
          </cell>
          <cell r="K1163" t="str">
            <v>06297042350</v>
          </cell>
        </row>
        <row r="1164">
          <cell r="B1164" t="str">
            <v>DELPLACE SYLVIAN</v>
          </cell>
          <cell r="C1164">
            <v>43857</v>
          </cell>
          <cell r="D1164" t="str">
            <v>4-A</v>
          </cell>
          <cell r="E1164" t="str">
            <v>DELPLACE SYLVIAN</v>
          </cell>
          <cell r="F1164" t="str">
            <v>M</v>
          </cell>
          <cell r="G1164" t="str">
            <v>LOOS EN GOHELLE VELO CLUB LOOSSOIS</v>
          </cell>
          <cell r="H1164">
            <v>28824</v>
          </cell>
          <cell r="I1164" t="str">
            <v>Adulte Masculin 40/49 ans</v>
          </cell>
          <cell r="J1164" t="str">
            <v>2020</v>
          </cell>
          <cell r="K1164" t="str">
            <v>06204815846</v>
          </cell>
        </row>
        <row r="1165">
          <cell r="B1165" t="str">
            <v>DEMEESTER KEVIN</v>
          </cell>
          <cell r="C1165">
            <v>43851</v>
          </cell>
          <cell r="D1165" t="str">
            <v>3</v>
          </cell>
          <cell r="E1165" t="str">
            <v>DEMEESTER KEVIN</v>
          </cell>
          <cell r="F1165" t="str">
            <v>M</v>
          </cell>
          <cell r="G1165" t="str">
            <v>WINGLES PYRAMIDES PASSION VTT</v>
          </cell>
          <cell r="H1165">
            <v>32036</v>
          </cell>
          <cell r="I1165" t="str">
            <v>Adulte Masculin 30/39 ans</v>
          </cell>
          <cell r="J1165" t="str">
            <v>2020</v>
          </cell>
          <cell r="K1165" t="str">
            <v>06297097288</v>
          </cell>
        </row>
        <row r="1166">
          <cell r="B1166" t="str">
            <v>DHAUSSY MELVIN</v>
          </cell>
          <cell r="C1166">
            <v>43865</v>
          </cell>
          <cell r="D1166" t="str">
            <v>3</v>
          </cell>
          <cell r="E1166" t="str">
            <v>DHAUSSY MELVIN</v>
          </cell>
          <cell r="F1166" t="str">
            <v>M</v>
          </cell>
          <cell r="G1166" t="str">
            <v>AGNY AMICALE LAIQUE</v>
          </cell>
          <cell r="H1166">
            <v>35210</v>
          </cell>
          <cell r="I1166" t="str">
            <v>Adulte Masculin 20/29 ans</v>
          </cell>
          <cell r="J1166" t="str">
            <v>2020</v>
          </cell>
          <cell r="K1166" t="str">
            <v>06210648851</v>
          </cell>
        </row>
        <row r="1167">
          <cell r="B1167" t="str">
            <v>DIAS XAVIER</v>
          </cell>
          <cell r="C1167">
            <v>43851</v>
          </cell>
          <cell r="D1167" t="str">
            <v>4-A</v>
          </cell>
          <cell r="E1167" t="str">
            <v>DIAS XAVIER</v>
          </cell>
          <cell r="F1167" t="str">
            <v>M</v>
          </cell>
          <cell r="G1167" t="str">
            <v>TEAM JPP</v>
          </cell>
          <cell r="H1167">
            <v>22696</v>
          </cell>
          <cell r="I1167" t="str">
            <v>Adulte Masculin 50/59 ans</v>
          </cell>
          <cell r="J1167" t="str">
            <v>2020</v>
          </cell>
          <cell r="K1167" t="str">
            <v>06297055737</v>
          </cell>
        </row>
        <row r="1168">
          <cell r="B1168" t="str">
            <v>DMYTROW NICOLAS</v>
          </cell>
          <cell r="C1168">
            <v>43878</v>
          </cell>
          <cell r="D1168" t="str">
            <v>2</v>
          </cell>
          <cell r="E1168" t="str">
            <v>DMYTROW NICOLAS</v>
          </cell>
          <cell r="F1168" t="str">
            <v>M</v>
          </cell>
          <cell r="G1168" t="str">
            <v>BULLY LES MINES ENTENTE SPORTIVE CYCLIST</v>
          </cell>
          <cell r="H1168">
            <v>26362</v>
          </cell>
          <cell r="I1168" t="str">
            <v>Adulte Masculin 40/49 ans</v>
          </cell>
          <cell r="J1168" t="str">
            <v>2020</v>
          </cell>
          <cell r="K1168" t="str">
            <v>06240368462</v>
          </cell>
        </row>
        <row r="1169">
          <cell r="B1169" t="str">
            <v>DONNE PHILIPPE</v>
          </cell>
          <cell r="C1169">
            <v>43836</v>
          </cell>
          <cell r="D1169" t="str">
            <v>4-A</v>
          </cell>
          <cell r="E1169" t="str">
            <v>DONNE PHILIPPE</v>
          </cell>
          <cell r="F1169" t="str">
            <v>M</v>
          </cell>
          <cell r="G1169" t="str">
            <v>LEFOREST CYCLO CLUB</v>
          </cell>
          <cell r="H1169">
            <v>28406</v>
          </cell>
          <cell r="I1169" t="str">
            <v>Adulte Masculin 40/49 ans</v>
          </cell>
          <cell r="J1169" t="str">
            <v>2020</v>
          </cell>
          <cell r="K1169" t="str">
            <v>06265760676</v>
          </cell>
        </row>
        <row r="1170">
          <cell r="B1170" t="str">
            <v>DUFFROY ANTOINE</v>
          </cell>
          <cell r="C1170">
            <v>43872</v>
          </cell>
          <cell r="D1170" t="str">
            <v>2</v>
          </cell>
          <cell r="E1170" t="str">
            <v>DUFFROY ANTOINE</v>
          </cell>
          <cell r="F1170" t="str">
            <v>M</v>
          </cell>
          <cell r="G1170" t="str">
            <v>FLEURBAIX TEAM SHARK VTT</v>
          </cell>
          <cell r="H1170">
            <v>34582</v>
          </cell>
          <cell r="I1170" t="str">
            <v>Adulte Masculin 20/29 ans</v>
          </cell>
          <cell r="J1170" t="str">
            <v>2020</v>
          </cell>
          <cell r="K1170" t="str">
            <v>06297015338</v>
          </cell>
        </row>
        <row r="1171">
          <cell r="B1171" t="str">
            <v>DUHAMEL ARNAUD</v>
          </cell>
          <cell r="C1171">
            <v>43877</v>
          </cell>
          <cell r="D1171" t="str">
            <v>1</v>
          </cell>
          <cell r="E1171" t="str">
            <v>DUHAMEL ARNAUD</v>
          </cell>
          <cell r="F1171" t="str">
            <v>M</v>
          </cell>
          <cell r="G1171" t="str">
            <v>MERICOURT TEAM 2</v>
          </cell>
          <cell r="H1171">
            <v>26869</v>
          </cell>
          <cell r="I1171" t="str">
            <v>Adulte Masculin 40/49 ans</v>
          </cell>
          <cell r="J1171" t="str">
            <v>2020</v>
          </cell>
          <cell r="K1171" t="str">
            <v>06265605486</v>
          </cell>
        </row>
        <row r="1172">
          <cell r="B1172" t="str">
            <v>DUMONT LUCIE</v>
          </cell>
          <cell r="C1172">
            <v>43865</v>
          </cell>
          <cell r="D1172" t="str">
            <v>FE</v>
          </cell>
          <cell r="E1172" t="str">
            <v>DUMONT LUCIE</v>
          </cell>
          <cell r="F1172" t="str">
            <v>F</v>
          </cell>
          <cell r="G1172" t="str">
            <v>ISBERGUES - CLUB CYCLISTE D  ISBERGUES M</v>
          </cell>
          <cell r="H1172">
            <v>34550</v>
          </cell>
          <cell r="I1172" t="str">
            <v>Adulte Féminin 17/29 ans</v>
          </cell>
          <cell r="J1172" t="str">
            <v>2020</v>
          </cell>
          <cell r="K1172" t="str">
            <v>06204811021</v>
          </cell>
        </row>
        <row r="1173">
          <cell r="B1173" t="str">
            <v>DUMONT OLIVIER</v>
          </cell>
          <cell r="C1173">
            <v>43865</v>
          </cell>
          <cell r="D1173" t="str">
            <v>3</v>
          </cell>
          <cell r="E1173" t="str">
            <v>DUMONT OLIVIER</v>
          </cell>
          <cell r="F1173" t="str">
            <v>M</v>
          </cell>
          <cell r="G1173" t="str">
            <v>ISBERGUES - CLUB CYCLISTE D  ISBERGUES M</v>
          </cell>
          <cell r="H1173">
            <v>24797</v>
          </cell>
          <cell r="I1173" t="str">
            <v>Adulte Masculin 50/59 ans</v>
          </cell>
          <cell r="J1173" t="str">
            <v>2020</v>
          </cell>
          <cell r="K1173" t="str">
            <v>06204811020</v>
          </cell>
        </row>
        <row r="1174">
          <cell r="B1174" t="str">
            <v>DUPAS KEVIN</v>
          </cell>
          <cell r="C1174">
            <v>43865</v>
          </cell>
          <cell r="D1174" t="str">
            <v>3</v>
          </cell>
          <cell r="E1174" t="str">
            <v>DUPAS KEVIN</v>
          </cell>
          <cell r="F1174" t="str">
            <v>M</v>
          </cell>
          <cell r="G1174" t="str">
            <v>ST POL SUR TERNOISE VELO CLUB ST POLOIS</v>
          </cell>
          <cell r="H1174">
            <v>34018</v>
          </cell>
          <cell r="I1174" t="str">
            <v>Adulte Masculin 20/29 ans</v>
          </cell>
          <cell r="J1174" t="str">
            <v>2020</v>
          </cell>
          <cell r="K1174" t="str">
            <v>06297094960</v>
          </cell>
        </row>
        <row r="1175">
          <cell r="B1175" t="str">
            <v>DUPUIS ALAIN</v>
          </cell>
          <cell r="C1175">
            <v>43851</v>
          </cell>
          <cell r="D1175" t="str">
            <v>4-A</v>
          </cell>
          <cell r="E1175" t="str">
            <v>DUPUIS ALAIN</v>
          </cell>
          <cell r="F1175" t="str">
            <v>M</v>
          </cell>
          <cell r="G1175" t="str">
            <v>TEAM JPP</v>
          </cell>
          <cell r="H1175">
            <v>24172</v>
          </cell>
          <cell r="I1175" t="str">
            <v>Adulte Masculin 50/59 ans</v>
          </cell>
          <cell r="J1175" t="str">
            <v>2020</v>
          </cell>
          <cell r="K1175" t="str">
            <v>06297056146</v>
          </cell>
        </row>
        <row r="1176">
          <cell r="B1176" t="str">
            <v>EDOUARD ERIC</v>
          </cell>
          <cell r="C1176">
            <v>43865</v>
          </cell>
          <cell r="D1176" t="str">
            <v>3</v>
          </cell>
          <cell r="E1176" t="str">
            <v>EDOUARD ERIC</v>
          </cell>
          <cell r="F1176" t="str">
            <v>M</v>
          </cell>
          <cell r="G1176" t="str">
            <v>AGNY AMICALE LAIQUE</v>
          </cell>
          <cell r="H1176">
            <v>26441</v>
          </cell>
          <cell r="I1176" t="str">
            <v>Adulte Masculin 40/49 ans</v>
          </cell>
          <cell r="J1176" t="str">
            <v>2020</v>
          </cell>
          <cell r="K1176" t="str">
            <v>06250231188</v>
          </cell>
        </row>
        <row r="1177">
          <cell r="B1177" t="str">
            <v>EROUART CHARLES</v>
          </cell>
          <cell r="C1177">
            <v>43851</v>
          </cell>
          <cell r="D1177" t="str">
            <v>4-B</v>
          </cell>
          <cell r="E1177" t="str">
            <v>EROUART CHARLES</v>
          </cell>
          <cell r="F1177" t="str">
            <v>M</v>
          </cell>
          <cell r="G1177" t="str">
            <v>HARNES VELO CLUB HARNESIEN</v>
          </cell>
          <cell r="H1177">
            <v>14777</v>
          </cell>
          <cell r="I1177" t="str">
            <v>Adulte Masculin 60 ans et plus</v>
          </cell>
          <cell r="J1177" t="str">
            <v>2020</v>
          </cell>
          <cell r="K1177" t="str">
            <v>06263105939</v>
          </cell>
        </row>
        <row r="1178">
          <cell r="B1178" t="str">
            <v>FARDOUX DANY</v>
          </cell>
          <cell r="C1178">
            <v>43836</v>
          </cell>
          <cell r="D1178" t="str">
            <v>1</v>
          </cell>
          <cell r="E1178" t="str">
            <v>FARDOUX DANY</v>
          </cell>
          <cell r="F1178" t="str">
            <v>M</v>
          </cell>
          <cell r="G1178" t="str">
            <v>FLEURBAIX TEAM SHARK VTT</v>
          </cell>
          <cell r="H1178">
            <v>29144</v>
          </cell>
          <cell r="I1178" t="str">
            <v>Adulte Masculin 40/49 ans</v>
          </cell>
          <cell r="J1178" t="str">
            <v>2020</v>
          </cell>
          <cell r="K1178" t="str">
            <v>06297037378</v>
          </cell>
        </row>
        <row r="1179">
          <cell r="B1179" t="str">
            <v>FAVIER FREDDY</v>
          </cell>
          <cell r="C1179">
            <v>43836</v>
          </cell>
          <cell r="D1179" t="str">
            <v>4-A</v>
          </cell>
          <cell r="E1179" t="str">
            <v>FAVIER FREDDY</v>
          </cell>
          <cell r="F1179" t="str">
            <v>M</v>
          </cell>
          <cell r="G1179" t="str">
            <v>LEFOREST CYCLO CLUB</v>
          </cell>
          <cell r="H1179">
            <v>32416</v>
          </cell>
          <cell r="I1179" t="str">
            <v>Adulte Masculin 30/39 ans</v>
          </cell>
          <cell r="J1179" t="str">
            <v>2020</v>
          </cell>
          <cell r="K1179" t="str">
            <v>06204808296</v>
          </cell>
        </row>
        <row r="1180">
          <cell r="B1180" t="str">
            <v>FAVIER JEAN MARIE</v>
          </cell>
          <cell r="C1180">
            <v>43836</v>
          </cell>
          <cell r="D1180" t="str">
            <v>4-A</v>
          </cell>
          <cell r="E1180" t="str">
            <v>FAVIER JEAN MARIE</v>
          </cell>
          <cell r="F1180" t="str">
            <v>M</v>
          </cell>
          <cell r="G1180" t="str">
            <v>LEFOREST CYCLO CLUB</v>
          </cell>
          <cell r="H1180">
            <v>26287</v>
          </cell>
          <cell r="I1180" t="str">
            <v>Adulte Masculin 40/49 ans</v>
          </cell>
          <cell r="J1180" t="str">
            <v>2020</v>
          </cell>
          <cell r="K1180" t="str">
            <v>06204808292</v>
          </cell>
        </row>
        <row r="1181">
          <cell r="B1181" t="str">
            <v>FAVIER LANNA</v>
          </cell>
          <cell r="C1181">
            <v>43851</v>
          </cell>
          <cell r="D1181" t="str">
            <v>JE</v>
          </cell>
          <cell r="E1181" t="str">
            <v>FAVIER LANNA</v>
          </cell>
          <cell r="F1181" t="str">
            <v>F</v>
          </cell>
          <cell r="G1181" t="str">
            <v>LEFOREST CYCLO CLUB</v>
          </cell>
          <cell r="H1181">
            <v>40930</v>
          </cell>
          <cell r="I1181" t="str">
            <v>Jeune Masculin 13/14 ans</v>
          </cell>
          <cell r="J1181" t="str">
            <v>2020</v>
          </cell>
          <cell r="K1181" t="str">
            <v>06297083845</v>
          </cell>
        </row>
        <row r="1182">
          <cell r="B1182" t="str">
            <v>FLAMENT JAMES</v>
          </cell>
          <cell r="C1182">
            <v>43851</v>
          </cell>
          <cell r="D1182" t="str">
            <v>3</v>
          </cell>
          <cell r="E1182" t="str">
            <v>FLAMENT JAMES</v>
          </cell>
          <cell r="F1182" t="str">
            <v>M</v>
          </cell>
          <cell r="G1182" t="str">
            <v>HARNES VELO CLUB HARNESIEN</v>
          </cell>
          <cell r="H1182">
            <v>33167</v>
          </cell>
          <cell r="I1182" t="str">
            <v>Adulte Masculin 30/39 ans</v>
          </cell>
          <cell r="J1182" t="str">
            <v>2020</v>
          </cell>
          <cell r="K1182" t="str">
            <v>06266614693</v>
          </cell>
        </row>
        <row r="1183">
          <cell r="B1183" t="str">
            <v>FOIREST PASCAL</v>
          </cell>
          <cell r="C1183">
            <v>43845</v>
          </cell>
          <cell r="D1183" t="str">
            <v>4-A</v>
          </cell>
          <cell r="E1183" t="str">
            <v>FOIREST PASCAL</v>
          </cell>
          <cell r="F1183" t="str">
            <v>M</v>
          </cell>
          <cell r="G1183" t="str">
            <v>BAPAUME CLUB CYCLISTE</v>
          </cell>
          <cell r="H1183">
            <v>23195</v>
          </cell>
          <cell r="I1183" t="str">
            <v>Adulte Masculin 50/59 ans</v>
          </cell>
          <cell r="J1183" t="str">
            <v>2020</v>
          </cell>
          <cell r="K1183" t="str">
            <v>06297093503</v>
          </cell>
        </row>
        <row r="1184">
          <cell r="B1184" t="str">
            <v>FONTAINE BENJAMIN</v>
          </cell>
          <cell r="C1184">
            <v>43865</v>
          </cell>
          <cell r="D1184" t="str">
            <v>3</v>
          </cell>
          <cell r="E1184" t="str">
            <v>FONTAINE BENJAMIN</v>
          </cell>
          <cell r="F1184" t="str">
            <v>M</v>
          </cell>
          <cell r="G1184" t="str">
            <v>AGNY AMICALE LAIQUE</v>
          </cell>
          <cell r="H1184">
            <v>34068</v>
          </cell>
          <cell r="I1184" t="str">
            <v>Adulte Masculin 20/29 ans</v>
          </cell>
          <cell r="J1184" t="str">
            <v>2020</v>
          </cell>
          <cell r="K1184" t="str">
            <v>06260084562</v>
          </cell>
        </row>
        <row r="1185">
          <cell r="B1185" t="str">
            <v>FOULON RANDY</v>
          </cell>
          <cell r="C1185">
            <v>43865</v>
          </cell>
          <cell r="D1185" t="str">
            <v>3</v>
          </cell>
          <cell r="E1185" t="str">
            <v>FOULON RANDY</v>
          </cell>
          <cell r="F1185" t="str">
            <v>M</v>
          </cell>
          <cell r="G1185" t="str">
            <v>AGNY AMICALE LAIQUE</v>
          </cell>
          <cell r="H1185">
            <v>37368</v>
          </cell>
          <cell r="I1185" t="str">
            <v>Adulte Masculin 17/19 ans</v>
          </cell>
          <cell r="J1185" t="str">
            <v>2020</v>
          </cell>
          <cell r="K1185" t="str">
            <v>06297042391</v>
          </cell>
        </row>
        <row r="1186">
          <cell r="B1186" t="str">
            <v>FOURNIER YOHANN</v>
          </cell>
          <cell r="C1186">
            <v>43865</v>
          </cell>
          <cell r="D1186" t="str">
            <v>3</v>
          </cell>
          <cell r="E1186" t="str">
            <v>FOURNIER YOHANN</v>
          </cell>
          <cell r="F1186" t="str">
            <v>M</v>
          </cell>
          <cell r="G1186" t="str">
            <v>ST POL SUR TERNOISE VELO CLUB ST POLOIS</v>
          </cell>
          <cell r="H1186">
            <v>36639</v>
          </cell>
          <cell r="I1186" t="str">
            <v>Adulte Masculin 20/29 ans</v>
          </cell>
          <cell r="J1186" t="str">
            <v>2020</v>
          </cell>
          <cell r="K1186" t="str">
            <v>06297096731</v>
          </cell>
        </row>
        <row r="1187">
          <cell r="B1187" t="str">
            <v>FRANCOIS TIMEO</v>
          </cell>
          <cell r="C1187">
            <v>43857</v>
          </cell>
          <cell r="D1187" t="str">
            <v>JE</v>
          </cell>
          <cell r="E1187" t="str">
            <v>FRANCOIS TIMEO</v>
          </cell>
          <cell r="F1187" t="str">
            <v>M</v>
          </cell>
          <cell r="G1187" t="str">
            <v>LOOS EN GOHELLE VELO CLUB LOOSSOIS</v>
          </cell>
          <cell r="H1187">
            <v>41212</v>
          </cell>
          <cell r="I1187" t="str">
            <v>Jeune Masculin 7/8 ans</v>
          </cell>
          <cell r="J1187" t="str">
            <v>2020</v>
          </cell>
          <cell r="K1187" t="str">
            <v>06297094392</v>
          </cell>
        </row>
        <row r="1188">
          <cell r="B1188" t="str">
            <v>FREDERICK RENE</v>
          </cell>
          <cell r="C1188">
            <v>43857</v>
          </cell>
          <cell r="D1188" t="str">
            <v>4-A</v>
          </cell>
          <cell r="E1188" t="str">
            <v>FREDERICK RENE</v>
          </cell>
          <cell r="F1188" t="str">
            <v>M</v>
          </cell>
          <cell r="G1188" t="str">
            <v>LOOS EN GOHELLE VELO CLUB LOOSSOIS</v>
          </cell>
          <cell r="H1188">
            <v>17711</v>
          </cell>
          <cell r="I1188" t="str">
            <v>Adulte Masculin 60 ans et plus</v>
          </cell>
          <cell r="J1188" t="str">
            <v>2020</v>
          </cell>
          <cell r="K1188" t="str">
            <v>06297070094</v>
          </cell>
        </row>
        <row r="1189">
          <cell r="B1189" t="str">
            <v>GAMAND QUENTIN</v>
          </cell>
          <cell r="C1189">
            <v>43851</v>
          </cell>
          <cell r="D1189" t="str">
            <v>1</v>
          </cell>
          <cell r="E1189" t="str">
            <v>GAMAND QUENTIN</v>
          </cell>
          <cell r="F1189" t="str">
            <v>M</v>
          </cell>
          <cell r="G1189" t="str">
            <v>BAPAUME CLUB CYCLISTE</v>
          </cell>
          <cell r="H1189">
            <v>37083</v>
          </cell>
          <cell r="I1189" t="str">
            <v>Adulte Masculin 17/19 ans</v>
          </cell>
          <cell r="J1189" t="str">
            <v>2020</v>
          </cell>
          <cell r="K1189" t="str">
            <v>06204951673</v>
          </cell>
        </row>
        <row r="1190">
          <cell r="B1190" t="str">
            <v>GAROT LAURENCE</v>
          </cell>
          <cell r="C1190">
            <v>43836</v>
          </cell>
          <cell r="D1190" t="str">
            <v>FE</v>
          </cell>
          <cell r="E1190" t="str">
            <v>GAROT LAURENCE</v>
          </cell>
          <cell r="F1190" t="str">
            <v>F</v>
          </cell>
          <cell r="G1190" t="str">
            <v>FLEURBAIX TEAM SHARK VTT</v>
          </cell>
          <cell r="H1190">
            <v>26761</v>
          </cell>
          <cell r="I1190" t="str">
            <v>Adulte Féminin 40 ans et plus</v>
          </cell>
          <cell r="J1190" t="str">
            <v>2020</v>
          </cell>
          <cell r="K1190" t="str">
            <v>06204823312</v>
          </cell>
        </row>
        <row r="1191">
          <cell r="B1191" t="str">
            <v>GAUDEFROY AXEL</v>
          </cell>
          <cell r="C1191">
            <v>43877</v>
          </cell>
          <cell r="D1191" t="str">
            <v>3</v>
          </cell>
          <cell r="E1191" t="str">
            <v>GAUDEFROY AXEL</v>
          </cell>
          <cell r="F1191" t="str">
            <v>M</v>
          </cell>
          <cell r="G1191" t="str">
            <v>MERICOURT TEAM 2</v>
          </cell>
          <cell r="H1191">
            <v>35190</v>
          </cell>
          <cell r="I1191" t="str">
            <v>Adulte Masculin 20/29 ans</v>
          </cell>
          <cell r="J1191" t="str">
            <v>2020</v>
          </cell>
          <cell r="K1191" t="str">
            <v>06297083836</v>
          </cell>
        </row>
        <row r="1192">
          <cell r="B1192" t="str">
            <v>GAWRONSKI MICHEL</v>
          </cell>
          <cell r="C1192">
            <v>43899</v>
          </cell>
          <cell r="D1192" t="str">
            <v>3</v>
          </cell>
          <cell r="E1192" t="str">
            <v>GAWRONSKI MICHEL</v>
          </cell>
          <cell r="F1192" t="str">
            <v>M</v>
          </cell>
          <cell r="G1192" t="str">
            <v>AUXI LE CHATEAU VELOCE CLUB AUXILOIS</v>
          </cell>
          <cell r="H1192">
            <v>24518</v>
          </cell>
          <cell r="I1192" t="str">
            <v>Adulte Masculin 50/59 ans</v>
          </cell>
          <cell r="J1192" t="str">
            <v>2020</v>
          </cell>
          <cell r="K1192" t="str">
            <v>06260031129</v>
          </cell>
        </row>
        <row r="1193">
          <cell r="B1193" t="str">
            <v>GILBERT MATHIS</v>
          </cell>
          <cell r="C1193">
            <v>43899</v>
          </cell>
          <cell r="D1193" t="str">
            <v>3</v>
          </cell>
          <cell r="E1193" t="str">
            <v>GILBERT MATHIS</v>
          </cell>
          <cell r="F1193" t="str">
            <v>M</v>
          </cell>
          <cell r="G1193" t="str">
            <v>AUXI LE CHATEAU VELOCE CLUB AUXILOIS</v>
          </cell>
          <cell r="H1193">
            <v>37636</v>
          </cell>
          <cell r="I1193" t="str">
            <v>Adulte Masculin 17/19 ans</v>
          </cell>
          <cell r="J1193" t="str">
            <v>2020</v>
          </cell>
          <cell r="K1193" t="str">
            <v>06297102214</v>
          </cell>
        </row>
        <row r="1194">
          <cell r="B1194" t="str">
            <v>GILBERT VIVIANE</v>
          </cell>
          <cell r="C1194">
            <v>43899</v>
          </cell>
          <cell r="D1194" t="str">
            <v>FE</v>
          </cell>
          <cell r="E1194" t="str">
            <v>GILBERT VIVIANE</v>
          </cell>
          <cell r="F1194" t="str">
            <v>F</v>
          </cell>
          <cell r="G1194" t="str">
            <v>AUXI LE CHATEAU VELOCE CLUB AUXILOIS</v>
          </cell>
          <cell r="H1194">
            <v>20857</v>
          </cell>
          <cell r="I1194" t="str">
            <v>Adulte Féminin 40 ans et plus</v>
          </cell>
          <cell r="J1194" t="str">
            <v>2020</v>
          </cell>
          <cell r="K1194" t="str">
            <v>06260056227</v>
          </cell>
        </row>
        <row r="1195">
          <cell r="B1195" t="str">
            <v>GOBERT JEAN FRANCOIS</v>
          </cell>
          <cell r="C1195">
            <v>43853</v>
          </cell>
          <cell r="D1195" t="str">
            <v>1</v>
          </cell>
          <cell r="E1195" t="str">
            <v>GOBERT JEAN FRANCOIS</v>
          </cell>
          <cell r="F1195" t="str">
            <v>M</v>
          </cell>
          <cell r="G1195" t="str">
            <v>BIACHE ST VAAST VELO CLUB</v>
          </cell>
          <cell r="H1195">
            <v>29147</v>
          </cell>
          <cell r="I1195" t="str">
            <v>Adulte Masculin 40/49 ans</v>
          </cell>
          <cell r="J1195" t="str">
            <v>2020</v>
          </cell>
          <cell r="K1195" t="str">
            <v>06260031180</v>
          </cell>
        </row>
        <row r="1196">
          <cell r="B1196" t="str">
            <v>GOMEZ TOM</v>
          </cell>
          <cell r="C1196">
            <v>43857</v>
          </cell>
          <cell r="D1196" t="str">
            <v>JE</v>
          </cell>
          <cell r="E1196" t="str">
            <v>GOMEZ TOM</v>
          </cell>
          <cell r="F1196" t="str">
            <v>M</v>
          </cell>
          <cell r="G1196" t="str">
            <v>LOOS EN GOHELLE VELO CLUB LOOSSOIS</v>
          </cell>
          <cell r="H1196">
            <v>41595</v>
          </cell>
          <cell r="I1196" t="str">
            <v>Jeune Masculin 7/8 ans</v>
          </cell>
          <cell r="J1196" t="str">
            <v>2020</v>
          </cell>
          <cell r="K1196" t="str">
            <v>06297094798</v>
          </cell>
        </row>
        <row r="1197">
          <cell r="B1197" t="str">
            <v>GORET JEAN LUC</v>
          </cell>
          <cell r="C1197">
            <v>43845</v>
          </cell>
          <cell r="D1197" t="str">
            <v>4-A</v>
          </cell>
          <cell r="E1197" t="str">
            <v>GORET JEAN LUC</v>
          </cell>
          <cell r="F1197" t="str">
            <v>M</v>
          </cell>
          <cell r="G1197" t="str">
            <v>BAPAUME CLUB CYCLISTE</v>
          </cell>
          <cell r="H1197">
            <v>21555</v>
          </cell>
          <cell r="I1197" t="str">
            <v>Adulte Masculin 60 ans et plus</v>
          </cell>
          <cell r="J1197" t="str">
            <v>2020</v>
          </cell>
          <cell r="K1197" t="str">
            <v>06297056557</v>
          </cell>
        </row>
        <row r="1198">
          <cell r="B1198" t="str">
            <v>GOSSART GERARD</v>
          </cell>
          <cell r="C1198">
            <v>43888</v>
          </cell>
          <cell r="D1198" t="str">
            <v>3</v>
          </cell>
          <cell r="E1198" t="str">
            <v>GOSSART GERARD</v>
          </cell>
          <cell r="F1198" t="str">
            <v>M</v>
          </cell>
          <cell r="G1198" t="str">
            <v>NOEUX VELO CLUB NOEUXOIS</v>
          </cell>
          <cell r="H1198">
            <v>24568</v>
          </cell>
          <cell r="I1198" t="str">
            <v>Adulte Masculin 50/59 ans</v>
          </cell>
          <cell r="J1198" t="str">
            <v>2020</v>
          </cell>
          <cell r="K1198" t="str">
            <v>06297094699</v>
          </cell>
        </row>
        <row r="1199">
          <cell r="B1199" t="str">
            <v>GRZESKIEWICZ ELIE</v>
          </cell>
          <cell r="C1199">
            <v>43872</v>
          </cell>
          <cell r="D1199" t="str">
            <v>JE</v>
          </cell>
          <cell r="E1199" t="str">
            <v>GRZESKIEWICZ ELIE</v>
          </cell>
          <cell r="F1199" t="str">
            <v>M</v>
          </cell>
          <cell r="G1199" t="str">
            <v>HENIN ETOILE CYCLISTE HENINOISE</v>
          </cell>
          <cell r="H1199">
            <v>40842</v>
          </cell>
          <cell r="I1199" t="str">
            <v>Jeune Masculin 9/10 ans</v>
          </cell>
          <cell r="J1199" t="str">
            <v>2020</v>
          </cell>
          <cell r="K1199" t="str">
            <v>06297065920</v>
          </cell>
        </row>
        <row r="1200">
          <cell r="B1200" t="str">
            <v>HACHIN ARNAUD</v>
          </cell>
          <cell r="C1200">
            <v>43845</v>
          </cell>
          <cell r="D1200" t="str">
            <v>4-A</v>
          </cell>
          <cell r="E1200" t="str">
            <v>HACHIN ARNAUD</v>
          </cell>
          <cell r="F1200" t="str">
            <v>M</v>
          </cell>
          <cell r="G1200" t="str">
            <v>BAPAUME CLUB CYCLISTE</v>
          </cell>
          <cell r="H1200">
            <v>20386</v>
          </cell>
          <cell r="I1200" t="str">
            <v>Adulte Masculin 60 ans et plus</v>
          </cell>
          <cell r="J1200" t="str">
            <v>2020</v>
          </cell>
          <cell r="K1200" t="str">
            <v>06297055777</v>
          </cell>
        </row>
        <row r="1201">
          <cell r="B1201" t="str">
            <v>HAUTERIVE LOIC</v>
          </cell>
          <cell r="C1201">
            <v>43851</v>
          </cell>
          <cell r="D1201" t="str">
            <v>3</v>
          </cell>
          <cell r="E1201" t="str">
            <v>HAUTERIVE LOIC</v>
          </cell>
          <cell r="F1201" t="str">
            <v>M</v>
          </cell>
          <cell r="G1201" t="str">
            <v>WINGLES PYRAMIDES PASSION VTT</v>
          </cell>
          <cell r="H1201">
            <v>31672</v>
          </cell>
          <cell r="I1201" t="str">
            <v>Adulte Masculin 30/39 ans</v>
          </cell>
          <cell r="J1201" t="str">
            <v>2020</v>
          </cell>
          <cell r="K1201" t="str">
            <v>06297055593</v>
          </cell>
        </row>
        <row r="1202">
          <cell r="B1202" t="str">
            <v>HAVET STEPHANE</v>
          </cell>
          <cell r="C1202">
            <v>43876</v>
          </cell>
          <cell r="D1202" t="str">
            <v>4-A</v>
          </cell>
          <cell r="E1202" t="str">
            <v>HAVET STEPHANE</v>
          </cell>
          <cell r="F1202" t="str">
            <v>M</v>
          </cell>
          <cell r="G1202" t="str">
            <v>MANQUEVILLE LILLERS CLUB CYCLISTE</v>
          </cell>
          <cell r="H1202">
            <v>26889</v>
          </cell>
          <cell r="I1202" t="str">
            <v>Adulte Masculin 40/49 ans</v>
          </cell>
          <cell r="J1202" t="str">
            <v>2020</v>
          </cell>
          <cell r="K1202" t="str">
            <v>06297082826</v>
          </cell>
        </row>
        <row r="1203">
          <cell r="B1203" t="str">
            <v>HELLEBOIS ALAIN</v>
          </cell>
          <cell r="C1203">
            <v>43865</v>
          </cell>
          <cell r="D1203" t="str">
            <v>2</v>
          </cell>
          <cell r="E1203" t="str">
            <v>HELLEBOIS ALAIN</v>
          </cell>
          <cell r="F1203" t="str">
            <v>M</v>
          </cell>
          <cell r="G1203" t="str">
            <v>ISBERGUES - CLUB CYCLISTE D  ISBERGUES M</v>
          </cell>
          <cell r="H1203">
            <v>23904</v>
          </cell>
          <cell r="I1203" t="str">
            <v>Adulte Masculin 50/59 ans</v>
          </cell>
          <cell r="J1203" t="str">
            <v>2020</v>
          </cell>
          <cell r="K1203" t="str">
            <v>06240143251</v>
          </cell>
        </row>
        <row r="1204">
          <cell r="B1204" t="str">
            <v>HERBAUX FLORENTIN</v>
          </cell>
          <cell r="C1204">
            <v>43872</v>
          </cell>
          <cell r="D1204" t="str">
            <v>JE</v>
          </cell>
          <cell r="E1204" t="str">
            <v>HERBAUX FLORENTIN</v>
          </cell>
          <cell r="F1204" t="str">
            <v>M</v>
          </cell>
          <cell r="G1204" t="str">
            <v>HENIN ETOILE CYCLISTE HENINOISE</v>
          </cell>
          <cell r="H1204">
            <v>39839</v>
          </cell>
          <cell r="I1204" t="str">
            <v>Jeune Masculin 11/12 ans</v>
          </cell>
          <cell r="J1204" t="str">
            <v>2020</v>
          </cell>
          <cell r="K1204" t="str">
            <v>06297057139</v>
          </cell>
        </row>
        <row r="1205">
          <cell r="B1205" t="str">
            <v>JACQUIN DAVID</v>
          </cell>
          <cell r="C1205">
            <v>43888</v>
          </cell>
          <cell r="D1205" t="str">
            <v>3</v>
          </cell>
          <cell r="E1205" t="str">
            <v>JACQUIN DAVID</v>
          </cell>
          <cell r="F1205" t="str">
            <v>M</v>
          </cell>
          <cell r="G1205" t="str">
            <v>NOEUX VELO CLUB NOEUXOIS</v>
          </cell>
          <cell r="H1205">
            <v>25212</v>
          </cell>
          <cell r="I1205" t="str">
            <v>Adulte Masculin 50/59 ans</v>
          </cell>
          <cell r="J1205" t="str">
            <v>2020</v>
          </cell>
          <cell r="K1205" t="str">
            <v>06297101749</v>
          </cell>
        </row>
        <row r="1206">
          <cell r="B1206" t="str">
            <v>KOLODZIEJCZAK CHRISTIAN</v>
          </cell>
          <cell r="C1206">
            <v>43836</v>
          </cell>
          <cell r="D1206" t="str">
            <v>4-B</v>
          </cell>
          <cell r="E1206" t="str">
            <v>KOLODZIEJCZAK CHRISTIAN</v>
          </cell>
          <cell r="F1206" t="str">
            <v>M</v>
          </cell>
          <cell r="G1206" t="str">
            <v>LEFOREST CYCLO CLUB</v>
          </cell>
          <cell r="H1206">
            <v>18521</v>
          </cell>
          <cell r="I1206" t="str">
            <v>Adulte Masculin 60 ans et plus</v>
          </cell>
          <cell r="J1206" t="str">
            <v>2020</v>
          </cell>
          <cell r="K1206" t="str">
            <v>06259125452</v>
          </cell>
        </row>
        <row r="1207">
          <cell r="B1207" t="str">
            <v>KROL DAVID</v>
          </cell>
          <cell r="C1207">
            <v>43836</v>
          </cell>
          <cell r="D1207" t="str">
            <v>4-A</v>
          </cell>
          <cell r="E1207" t="str">
            <v>KROL DAVID</v>
          </cell>
          <cell r="F1207" t="str">
            <v>M</v>
          </cell>
          <cell r="G1207" t="str">
            <v>LEFOREST CYCLO CLUB</v>
          </cell>
          <cell r="H1207">
            <v>25451</v>
          </cell>
          <cell r="I1207" t="str">
            <v>Adulte Masculin 50/59 ans</v>
          </cell>
          <cell r="J1207" t="str">
            <v>2020</v>
          </cell>
          <cell r="K1207" t="str">
            <v>06297082118</v>
          </cell>
        </row>
        <row r="1208">
          <cell r="B1208" t="str">
            <v>KROL MICHAEL</v>
          </cell>
          <cell r="C1208">
            <v>43865</v>
          </cell>
          <cell r="D1208" t="str">
            <v>3</v>
          </cell>
          <cell r="E1208" t="str">
            <v>KROL MICHAEL</v>
          </cell>
          <cell r="F1208" t="str">
            <v>M</v>
          </cell>
          <cell r="G1208" t="str">
            <v>AGNY AMICALE LAIQUE</v>
          </cell>
          <cell r="H1208">
            <v>29035</v>
          </cell>
          <cell r="I1208" t="str">
            <v>Adulte Masculin 40/49 ans</v>
          </cell>
          <cell r="J1208" t="str">
            <v>2020</v>
          </cell>
          <cell r="K1208" t="str">
            <v>06297009605</v>
          </cell>
        </row>
        <row r="1209">
          <cell r="B1209" t="str">
            <v>LADUREAU CLÉMENT</v>
          </cell>
          <cell r="C1209">
            <v>43836</v>
          </cell>
          <cell r="D1209" t="str">
            <v>JE</v>
          </cell>
          <cell r="E1209" t="str">
            <v>LADUREAU CLÉMENT</v>
          </cell>
          <cell r="F1209" t="str">
            <v>M</v>
          </cell>
          <cell r="G1209" t="str">
            <v>LEFOREST CYCLO CLUB</v>
          </cell>
          <cell r="H1209">
            <v>38441</v>
          </cell>
          <cell r="I1209" t="str">
            <v>Jeune Masculin 15/16 ans</v>
          </cell>
          <cell r="J1209" t="str">
            <v>2020</v>
          </cell>
          <cell r="K1209" t="str">
            <v>06297094528</v>
          </cell>
        </row>
        <row r="1210">
          <cell r="B1210" t="str">
            <v>LALAUT JEROME</v>
          </cell>
          <cell r="C1210">
            <v>43857</v>
          </cell>
          <cell r="D1210" t="str">
            <v>4-A</v>
          </cell>
          <cell r="E1210" t="str">
            <v>LALAUT JEROME</v>
          </cell>
          <cell r="F1210" t="str">
            <v>M</v>
          </cell>
          <cell r="G1210" t="str">
            <v>LOOS EN GOHELLE VELO CLUB LOOSSOIS</v>
          </cell>
          <cell r="H1210">
            <v>28144</v>
          </cell>
          <cell r="I1210" t="str">
            <v>Adulte Masculin 40/49 ans</v>
          </cell>
          <cell r="J1210" t="str">
            <v>2020</v>
          </cell>
          <cell r="K1210" t="str">
            <v>06210634695</v>
          </cell>
        </row>
        <row r="1211">
          <cell r="B1211" t="str">
            <v>LAMARCHE CLARA</v>
          </cell>
          <cell r="C1211">
            <v>43888</v>
          </cell>
          <cell r="D1211" t="str">
            <v>JE</v>
          </cell>
          <cell r="E1211" t="str">
            <v>LAMARCHE CLARA</v>
          </cell>
          <cell r="F1211" t="str">
            <v>F</v>
          </cell>
          <cell r="G1211" t="str">
            <v>NOEUX VELO CLUB NOEUXOIS</v>
          </cell>
          <cell r="H1211">
            <v>38528</v>
          </cell>
          <cell r="I1211" t="str">
            <v>Jeune Féminin 15/16 ans</v>
          </cell>
          <cell r="J1211" t="str">
            <v>2020</v>
          </cell>
          <cell r="K1211" t="str">
            <v>06297021112</v>
          </cell>
        </row>
        <row r="1212">
          <cell r="B1212" t="str">
            <v>LANDAS PRIMEROSE</v>
          </cell>
          <cell r="C1212">
            <v>43871</v>
          </cell>
          <cell r="D1212" t="str">
            <v>FE</v>
          </cell>
          <cell r="E1212" t="str">
            <v>LANDAS PRIMEROSE</v>
          </cell>
          <cell r="F1212" t="str">
            <v>F</v>
          </cell>
          <cell r="G1212" t="str">
            <v>ANNEQUIN CYCLING TEAM</v>
          </cell>
          <cell r="H1212">
            <v>29963</v>
          </cell>
          <cell r="I1212" t="str">
            <v>Adulte Féminin 30/39 ans</v>
          </cell>
          <cell r="J1212" t="str">
            <v>2020</v>
          </cell>
          <cell r="K1212" t="str">
            <v>06297098605</v>
          </cell>
        </row>
        <row r="1213">
          <cell r="B1213" t="str">
            <v>LANSIAU ABYGAELLE</v>
          </cell>
          <cell r="C1213">
            <v>43872</v>
          </cell>
          <cell r="D1213" t="str">
            <v>JE</v>
          </cell>
          <cell r="E1213" t="str">
            <v>LANSIAU ABYGAELLE</v>
          </cell>
          <cell r="F1213" t="str">
            <v>F</v>
          </cell>
          <cell r="G1213" t="str">
            <v>HENIN ETOILE CYCLISTE HENINOISE</v>
          </cell>
          <cell r="H1213">
            <v>40853</v>
          </cell>
          <cell r="I1213" t="str">
            <v>Jeune Féminin 9/10 ans</v>
          </cell>
          <cell r="J1213" t="str">
            <v>2020</v>
          </cell>
          <cell r="K1213" t="str">
            <v>06297036885</v>
          </cell>
        </row>
        <row r="1214">
          <cell r="B1214" t="str">
            <v>LANSIAU ALAIN</v>
          </cell>
          <cell r="C1214">
            <v>43872</v>
          </cell>
          <cell r="D1214" t="str">
            <v>4-A</v>
          </cell>
          <cell r="E1214" t="str">
            <v>LANSIAU ALAIN</v>
          </cell>
          <cell r="F1214" t="str">
            <v>M</v>
          </cell>
          <cell r="G1214" t="str">
            <v>HENIN ETOILE CYCLISTE HENINOISE</v>
          </cell>
          <cell r="H1214">
            <v>25496</v>
          </cell>
          <cell r="I1214" t="str">
            <v>Adulte Masculin 50/59 ans</v>
          </cell>
          <cell r="J1214" t="str">
            <v>2020</v>
          </cell>
          <cell r="K1214" t="str">
            <v>06297056297</v>
          </cell>
        </row>
        <row r="1215">
          <cell r="B1215" t="str">
            <v>LANSIAU ETHAN</v>
          </cell>
          <cell r="C1215">
            <v>43872</v>
          </cell>
          <cell r="D1215" t="str">
            <v>JE</v>
          </cell>
          <cell r="E1215" t="str">
            <v>LANSIAU ETHAN</v>
          </cell>
          <cell r="F1215" t="str">
            <v>M</v>
          </cell>
          <cell r="G1215" t="str">
            <v>HENIN ETOILE CYCLISTE HENINOISE</v>
          </cell>
          <cell r="H1215">
            <v>39656</v>
          </cell>
          <cell r="I1215" t="str">
            <v>Jeune Masculin 11/12 ans</v>
          </cell>
          <cell r="J1215" t="str">
            <v>2020</v>
          </cell>
          <cell r="K1215" t="str">
            <v>06297062468</v>
          </cell>
        </row>
        <row r="1216">
          <cell r="B1216" t="str">
            <v>LANSIAU LEA</v>
          </cell>
          <cell r="C1216">
            <v>43872</v>
          </cell>
          <cell r="D1216" t="str">
            <v>JE</v>
          </cell>
          <cell r="E1216" t="str">
            <v>LANSIAU LEA</v>
          </cell>
          <cell r="F1216" t="str">
            <v>F</v>
          </cell>
          <cell r="G1216" t="str">
            <v>HENIN ETOILE CYCLISTE HENINOISE</v>
          </cell>
          <cell r="H1216">
            <v>39656</v>
          </cell>
          <cell r="I1216" t="str">
            <v>Jeune Féminin 11/12 ans</v>
          </cell>
          <cell r="J1216" t="str">
            <v>2020</v>
          </cell>
          <cell r="K1216" t="str">
            <v>06297068003</v>
          </cell>
        </row>
        <row r="1217">
          <cell r="B1217" t="str">
            <v>LANSIAU MATTHIEU</v>
          </cell>
          <cell r="C1217">
            <v>43872</v>
          </cell>
          <cell r="D1217" t="str">
            <v>3</v>
          </cell>
          <cell r="E1217" t="str">
            <v>LANSIAU MATTHIEU</v>
          </cell>
          <cell r="F1217" t="str">
            <v>M</v>
          </cell>
          <cell r="G1217" t="str">
            <v>HENIN ETOILE CYCLISTE HENINOISE</v>
          </cell>
          <cell r="H1217">
            <v>33511</v>
          </cell>
          <cell r="I1217" t="str">
            <v>Adulte Masculin 20/29 ans</v>
          </cell>
          <cell r="J1217" t="str">
            <v>2020</v>
          </cell>
          <cell r="K1217" t="str">
            <v>06297087307</v>
          </cell>
        </row>
        <row r="1218">
          <cell r="B1218" t="str">
            <v>LE MOULLEC LOIC</v>
          </cell>
          <cell r="C1218">
            <v>43836</v>
          </cell>
          <cell r="D1218" t="str">
            <v>2</v>
          </cell>
          <cell r="E1218" t="str">
            <v>LE MOULLEC LOIC</v>
          </cell>
          <cell r="F1218" t="str">
            <v>M</v>
          </cell>
          <cell r="G1218" t="str">
            <v>FLEURBAIX TEAM SHARK VTT</v>
          </cell>
          <cell r="H1218">
            <v>36004</v>
          </cell>
          <cell r="I1218" t="str">
            <v>Adulte Masculin 20/29 ans</v>
          </cell>
          <cell r="J1218" t="str">
            <v>2020</v>
          </cell>
          <cell r="K1218" t="str">
            <v>06297094488</v>
          </cell>
        </row>
        <row r="1219">
          <cell r="B1219" t="str">
            <v>LE TRIONNAIRE NICOLAS</v>
          </cell>
          <cell r="C1219">
            <v>43851</v>
          </cell>
          <cell r="D1219" t="str">
            <v>3</v>
          </cell>
          <cell r="E1219" t="str">
            <v>LE TRIONNAIRE NICOLAS</v>
          </cell>
          <cell r="F1219" t="str">
            <v>M</v>
          </cell>
          <cell r="G1219" t="str">
            <v>LEFOREST CYCLO CLUB</v>
          </cell>
          <cell r="H1219">
            <v>32373</v>
          </cell>
          <cell r="I1219" t="str">
            <v>Adulte Masculin 30/39 ans</v>
          </cell>
          <cell r="J1219" t="str">
            <v>2020</v>
          </cell>
          <cell r="K1219" t="str">
            <v>06297095374</v>
          </cell>
        </row>
        <row r="1220">
          <cell r="B1220" t="str">
            <v>LE VOURC'H MARC</v>
          </cell>
          <cell r="C1220">
            <v>43871</v>
          </cell>
          <cell r="D1220" t="str">
            <v>4-A</v>
          </cell>
          <cell r="E1220" t="str">
            <v>LE VOURC'H MARC</v>
          </cell>
          <cell r="F1220" t="str">
            <v>M</v>
          </cell>
          <cell r="G1220" t="str">
            <v>MERICOURT TEAM 2</v>
          </cell>
          <cell r="H1220">
            <v>20577</v>
          </cell>
          <cell r="I1220" t="str">
            <v>Adulte Masculin 60 ans et plus</v>
          </cell>
          <cell r="J1220" t="str">
            <v>2020</v>
          </cell>
          <cell r="K1220" t="str">
            <v>06297042260</v>
          </cell>
        </row>
        <row r="1221">
          <cell r="B1221" t="str">
            <v>LEBLOND CHRISTIAN</v>
          </cell>
          <cell r="C1221">
            <v>43881</v>
          </cell>
          <cell r="D1221" t="str">
            <v>4-A</v>
          </cell>
          <cell r="E1221" t="str">
            <v>LEBLOND CHRISTIAN</v>
          </cell>
          <cell r="F1221" t="str">
            <v>M</v>
          </cell>
          <cell r="G1221" t="str">
            <v>ISBERGUES - CLUB CYCLISTE D  ISBERGUES M</v>
          </cell>
          <cell r="H1221">
            <v>18788</v>
          </cell>
          <cell r="I1221" t="str">
            <v>Adulte Masculin 60 ans et plus</v>
          </cell>
          <cell r="J1221" t="str">
            <v>2020</v>
          </cell>
          <cell r="K1221" t="str">
            <v>06220237970</v>
          </cell>
        </row>
        <row r="1222">
          <cell r="B1222" t="str">
            <v>LEBLOND NINO</v>
          </cell>
          <cell r="C1222">
            <v>43857</v>
          </cell>
          <cell r="D1222" t="str">
            <v>JE</v>
          </cell>
          <cell r="E1222" t="str">
            <v>LEBLOND NINO</v>
          </cell>
          <cell r="F1222" t="str">
            <v>M</v>
          </cell>
          <cell r="G1222" t="str">
            <v>LOOS EN GOHELLE VELO CLUB LOOSSOIS</v>
          </cell>
          <cell r="H1222">
            <v>41841</v>
          </cell>
          <cell r="I1222" t="str">
            <v>Jeune Masculin 7/8 ans</v>
          </cell>
          <cell r="J1222" t="str">
            <v>2020</v>
          </cell>
          <cell r="K1222" t="str">
            <v>06297096467</v>
          </cell>
        </row>
        <row r="1223">
          <cell r="B1223" t="str">
            <v>LECLERC MICHELINE</v>
          </cell>
          <cell r="C1223">
            <v>43836</v>
          </cell>
          <cell r="D1223" t="str">
            <v>FE</v>
          </cell>
          <cell r="E1223" t="str">
            <v>LECLERC MICHELINE</v>
          </cell>
          <cell r="F1223" t="str">
            <v>F</v>
          </cell>
          <cell r="G1223" t="str">
            <v>LEFOREST CYCLO CLUB</v>
          </cell>
          <cell r="H1223">
            <v>36562</v>
          </cell>
          <cell r="I1223" t="str">
            <v>Adulte Féminin 17/29 ans</v>
          </cell>
          <cell r="J1223" t="str">
            <v>2020</v>
          </cell>
          <cell r="K1223" t="str">
            <v>06240368703</v>
          </cell>
        </row>
        <row r="1224">
          <cell r="B1224" t="str">
            <v>LECLERC PHILIPPE</v>
          </cell>
          <cell r="C1224">
            <v>43836</v>
          </cell>
          <cell r="D1224" t="str">
            <v>4-A</v>
          </cell>
          <cell r="E1224" t="str">
            <v>LECLERC PHILIPPE</v>
          </cell>
          <cell r="F1224" t="str">
            <v>M</v>
          </cell>
          <cell r="G1224" t="str">
            <v>LEFOREST CYCLO CLUB</v>
          </cell>
          <cell r="H1224">
            <v>20201</v>
          </cell>
          <cell r="I1224" t="str">
            <v>Adulte Masculin 60 ans et plus</v>
          </cell>
          <cell r="J1224" t="str">
            <v>2020</v>
          </cell>
          <cell r="K1224" t="str">
            <v>06240368702</v>
          </cell>
        </row>
        <row r="1225">
          <cell r="B1225" t="str">
            <v>LECLERCQ JULIEN</v>
          </cell>
          <cell r="C1225">
            <v>43877</v>
          </cell>
          <cell r="D1225" t="str">
            <v>1</v>
          </cell>
          <cell r="E1225" t="str">
            <v>LECLERCQ JULIEN</v>
          </cell>
          <cell r="F1225" t="str">
            <v>M</v>
          </cell>
          <cell r="G1225" t="str">
            <v>MERICOURT TEAM 2</v>
          </cell>
          <cell r="H1225">
            <v>33147</v>
          </cell>
          <cell r="I1225" t="str">
            <v>Adulte Masculin 30/39 ans</v>
          </cell>
          <cell r="J1225" t="str">
            <v>2020</v>
          </cell>
          <cell r="K1225" t="str">
            <v>06204947569</v>
          </cell>
        </row>
        <row r="1226">
          <cell r="B1226" t="str">
            <v>LECOUSTRE ANDRE</v>
          </cell>
          <cell r="C1226">
            <v>43851</v>
          </cell>
          <cell r="D1226" t="str">
            <v>4-A</v>
          </cell>
          <cell r="E1226" t="str">
            <v>LECOUSTRE ANDRE</v>
          </cell>
          <cell r="F1226" t="str">
            <v>M</v>
          </cell>
          <cell r="G1226" t="str">
            <v>OUTREAU CLUB SPORTIF OUTRELOIS (C.S.O)</v>
          </cell>
          <cell r="H1226">
            <v>19348</v>
          </cell>
          <cell r="I1226" t="str">
            <v>Adulte Masculin 60 ans et plus</v>
          </cell>
          <cell r="J1226" t="str">
            <v>2020</v>
          </cell>
          <cell r="K1226" t="str">
            <v>06297092226</v>
          </cell>
        </row>
        <row r="1227">
          <cell r="B1227" t="str">
            <v>LEFEBVRE BASTIEN</v>
          </cell>
          <cell r="C1227">
            <v>43872</v>
          </cell>
          <cell r="D1227" t="str">
            <v>JE</v>
          </cell>
          <cell r="E1227" t="str">
            <v>LEFEBVRE BASTIEN</v>
          </cell>
          <cell r="F1227" t="str">
            <v>M</v>
          </cell>
          <cell r="G1227" t="str">
            <v>HENIN ETOILE CYCLISTE HENINOISE</v>
          </cell>
          <cell r="H1227">
            <v>41162</v>
          </cell>
          <cell r="I1227" t="str">
            <v>Jeune Masculin 7/8 ans</v>
          </cell>
          <cell r="J1227" t="str">
            <v>2020</v>
          </cell>
          <cell r="K1227" t="str">
            <v>06297076306</v>
          </cell>
        </row>
        <row r="1228">
          <cell r="B1228" t="str">
            <v>LEGROS FREDERIC</v>
          </cell>
          <cell r="C1228">
            <v>43895</v>
          </cell>
          <cell r="D1228" t="str">
            <v>2</v>
          </cell>
          <cell r="E1228" t="str">
            <v>LEGROS FREDERIC</v>
          </cell>
          <cell r="F1228" t="str">
            <v>M</v>
          </cell>
          <cell r="G1228" t="str">
            <v>HENIN ETOILE CYCLISTE HENINOISE</v>
          </cell>
          <cell r="H1228">
            <v>28086</v>
          </cell>
          <cell r="I1228" t="str">
            <v>Adulte Masculin 40/49 ans</v>
          </cell>
          <cell r="J1228" t="str">
            <v>2020</v>
          </cell>
          <cell r="K1228" t="str">
            <v>06240399442</v>
          </cell>
        </row>
        <row r="1229">
          <cell r="B1229" t="str">
            <v>LEMAIRE ANTHONY</v>
          </cell>
          <cell r="C1229">
            <v>43845</v>
          </cell>
          <cell r="D1229" t="str">
            <v>3</v>
          </cell>
          <cell r="E1229" t="str">
            <v>LEMAIRE ANTHONY</v>
          </cell>
          <cell r="F1229" t="str">
            <v>M</v>
          </cell>
          <cell r="G1229" t="str">
            <v>BAPAUME CLUB CYCLISTE</v>
          </cell>
          <cell r="H1229">
            <v>29983</v>
          </cell>
          <cell r="I1229" t="str">
            <v>Adulte Masculin 30/39 ans</v>
          </cell>
          <cell r="J1229" t="str">
            <v>2020</v>
          </cell>
          <cell r="K1229" t="str">
            <v>06297037068</v>
          </cell>
        </row>
        <row r="1230">
          <cell r="B1230" t="str">
            <v>LEMAIRE LOUIS</v>
          </cell>
          <cell r="C1230">
            <v>43845</v>
          </cell>
          <cell r="D1230" t="str">
            <v>JE</v>
          </cell>
          <cell r="E1230" t="str">
            <v>LEMAIRE LOUIS</v>
          </cell>
          <cell r="F1230" t="str">
            <v>M</v>
          </cell>
          <cell r="G1230" t="str">
            <v>BAPAUME CLUB CYCLISTE</v>
          </cell>
          <cell r="H1230">
            <v>41127</v>
          </cell>
          <cell r="I1230" t="str">
            <v>Jeune Masculin 7/8 ans</v>
          </cell>
          <cell r="J1230" t="str">
            <v>2020</v>
          </cell>
          <cell r="K1230" t="str">
            <v>06297071849</v>
          </cell>
        </row>
        <row r="1231">
          <cell r="B1231" t="str">
            <v>LENGLART NOA</v>
          </cell>
          <cell r="C1231">
            <v>43880</v>
          </cell>
          <cell r="D1231" t="str">
            <v>JE</v>
          </cell>
          <cell r="E1231" t="str">
            <v>LENGLART NOA</v>
          </cell>
          <cell r="F1231" t="str">
            <v>M</v>
          </cell>
          <cell r="G1231" t="str">
            <v>BARLIN FJEP CERCLE LAIQUE</v>
          </cell>
          <cell r="H1231">
            <v>38064</v>
          </cell>
          <cell r="I1231" t="str">
            <v>Jeune Masculin 15/16 ans</v>
          </cell>
          <cell r="J1231" t="str">
            <v>2020</v>
          </cell>
          <cell r="K1231" t="str">
            <v>06297039426</v>
          </cell>
        </row>
        <row r="1232">
          <cell r="B1232" t="str">
            <v>LENGLIN GILBERT</v>
          </cell>
          <cell r="C1232">
            <v>43857</v>
          </cell>
          <cell r="D1232" t="str">
            <v>4-A</v>
          </cell>
          <cell r="E1232" t="str">
            <v>LENGLIN GILBERT</v>
          </cell>
          <cell r="F1232" t="str">
            <v>M</v>
          </cell>
          <cell r="G1232" t="str">
            <v>LOOS EN GOHELLE VELO CLUB LOOSSOIS</v>
          </cell>
          <cell r="H1232">
            <v>22822</v>
          </cell>
          <cell r="I1232" t="str">
            <v>Adulte Masculin 50/59 ans</v>
          </cell>
          <cell r="J1232" t="str">
            <v>2020</v>
          </cell>
          <cell r="K1232" t="str">
            <v>06204734206</v>
          </cell>
        </row>
        <row r="1233">
          <cell r="B1233" t="str">
            <v>LEPLAN BENJAMIN</v>
          </cell>
          <cell r="C1233">
            <v>43877</v>
          </cell>
          <cell r="D1233" t="str">
            <v>2</v>
          </cell>
          <cell r="E1233" t="str">
            <v>LEPLAN BENJAMIN</v>
          </cell>
          <cell r="F1233" t="str">
            <v>M</v>
          </cell>
          <cell r="G1233" t="str">
            <v>MERICOURT TEAM 2</v>
          </cell>
          <cell r="H1233">
            <v>32256</v>
          </cell>
          <cell r="I1233" t="str">
            <v>Adulte Masculin 30/39 ans</v>
          </cell>
          <cell r="J1233" t="str">
            <v>2020</v>
          </cell>
          <cell r="K1233" t="str">
            <v>06297037065</v>
          </cell>
        </row>
        <row r="1234">
          <cell r="B1234" t="str">
            <v>LERMENE ALEXY</v>
          </cell>
          <cell r="C1234">
            <v>43885</v>
          </cell>
          <cell r="D1234" t="str">
            <v>3</v>
          </cell>
          <cell r="E1234" t="str">
            <v>LERMENE ALEXY</v>
          </cell>
          <cell r="F1234" t="str">
            <v>M</v>
          </cell>
          <cell r="G1234" t="str">
            <v>HENIN ETOILE CYCLISTE HENINOISE</v>
          </cell>
          <cell r="H1234">
            <v>41730</v>
          </cell>
          <cell r="I1234" t="str">
            <v>Adulte Masculin 40/49 ans</v>
          </cell>
          <cell r="J1234" t="str">
            <v>2020</v>
          </cell>
          <cell r="K1234" t="str">
            <v>06297095024</v>
          </cell>
        </row>
        <row r="1235">
          <cell r="B1235" t="str">
            <v>LEROUX JEAN CLAUDE</v>
          </cell>
          <cell r="C1235">
            <v>43857</v>
          </cell>
          <cell r="D1235" t="str">
            <v>4-A</v>
          </cell>
          <cell r="E1235" t="str">
            <v>LEROUX JEAN CLAUDE</v>
          </cell>
          <cell r="F1235" t="str">
            <v>M</v>
          </cell>
          <cell r="G1235" t="str">
            <v>LOOS EN GOHELLE VELO CLUB LOOSSOIS</v>
          </cell>
          <cell r="H1235">
            <v>24294</v>
          </cell>
          <cell r="I1235" t="str">
            <v>Adulte Masculin 50/59 ans</v>
          </cell>
          <cell r="J1235" t="str">
            <v>2020</v>
          </cell>
          <cell r="K1235" t="str">
            <v>06297056304</v>
          </cell>
        </row>
        <row r="1236">
          <cell r="B1236" t="str">
            <v>LEROUX NICOLAS</v>
          </cell>
          <cell r="C1236">
            <v>43857</v>
          </cell>
          <cell r="D1236" t="str">
            <v>JE</v>
          </cell>
          <cell r="E1236" t="str">
            <v>LEROUX NICOLAS</v>
          </cell>
          <cell r="F1236" t="str">
            <v>M</v>
          </cell>
          <cell r="G1236" t="str">
            <v>LOOS EN GOHELLE VELO CLUB LOOSSOIS</v>
          </cell>
          <cell r="H1236">
            <v>37662</v>
          </cell>
          <cell r="I1236" t="str">
            <v>Adulte Masculin 17/19 ans</v>
          </cell>
          <cell r="J1236" t="str">
            <v>2020</v>
          </cell>
          <cell r="K1236" t="str">
            <v>06297042401</v>
          </cell>
        </row>
        <row r="1237">
          <cell r="B1237" t="str">
            <v>LEROY ALAIN</v>
          </cell>
          <cell r="C1237">
            <v>43851</v>
          </cell>
          <cell r="D1237" t="str">
            <v>4-A</v>
          </cell>
          <cell r="E1237" t="str">
            <v>LEROY ALAIN</v>
          </cell>
          <cell r="F1237" t="str">
            <v>M</v>
          </cell>
          <cell r="G1237" t="str">
            <v>WINGLES PYRAMIDES PASSION VTT</v>
          </cell>
          <cell r="H1237">
            <v>22687</v>
          </cell>
          <cell r="I1237" t="str">
            <v>Adulte Masculin 50/59 ans</v>
          </cell>
          <cell r="J1237" t="str">
            <v>2020</v>
          </cell>
          <cell r="K1237" t="str">
            <v>06297016251</v>
          </cell>
        </row>
        <row r="1238">
          <cell r="B1238" t="str">
            <v>LEROY ARNAUD</v>
          </cell>
          <cell r="C1238">
            <v>43851</v>
          </cell>
          <cell r="D1238" t="str">
            <v>3</v>
          </cell>
          <cell r="E1238" t="str">
            <v>LEROY ARNAUD</v>
          </cell>
          <cell r="F1238" t="str">
            <v>M</v>
          </cell>
          <cell r="G1238" t="str">
            <v>WINGLES PYRAMIDES PASSION VTT</v>
          </cell>
          <cell r="H1238">
            <v>31269</v>
          </cell>
          <cell r="I1238" t="str">
            <v>Adulte Masculin 30/39 ans</v>
          </cell>
          <cell r="J1238" t="str">
            <v>2020</v>
          </cell>
          <cell r="K1238" t="str">
            <v>06210058627</v>
          </cell>
        </row>
        <row r="1239">
          <cell r="B1239" t="str">
            <v>LESIEUX RENAUD</v>
          </cell>
          <cell r="C1239">
            <v>43851</v>
          </cell>
          <cell r="D1239" t="str">
            <v>3</v>
          </cell>
          <cell r="E1239" t="str">
            <v>LESIEUX RENAUD</v>
          </cell>
          <cell r="F1239" t="str">
            <v>M</v>
          </cell>
          <cell r="G1239" t="str">
            <v>BAPAUME CLUB CYCLISTE</v>
          </cell>
          <cell r="H1239">
            <v>32783</v>
          </cell>
          <cell r="I1239" t="str">
            <v>Adulte Masculin 30/39 ans</v>
          </cell>
          <cell r="J1239" t="str">
            <v>2020</v>
          </cell>
          <cell r="K1239" t="str">
            <v>06297020411</v>
          </cell>
        </row>
        <row r="1240">
          <cell r="B1240" t="str">
            <v>LEVOURC'H DAMIEN</v>
          </cell>
          <cell r="C1240">
            <v>43877</v>
          </cell>
          <cell r="D1240" t="str">
            <v>1</v>
          </cell>
          <cell r="E1240" t="str">
            <v>LEVOURC'H DAMIEN</v>
          </cell>
          <cell r="F1240" t="str">
            <v>M</v>
          </cell>
          <cell r="G1240" t="str">
            <v>MERICOURT TEAM 2</v>
          </cell>
          <cell r="H1240">
            <v>31593</v>
          </cell>
          <cell r="I1240" t="str">
            <v>Adulte Masculin 30/39 ans</v>
          </cell>
          <cell r="J1240" t="str">
            <v>2020</v>
          </cell>
          <cell r="K1240" t="str">
            <v>06297042262</v>
          </cell>
        </row>
        <row r="1241">
          <cell r="B1241" t="str">
            <v>LIEVIN GAETAN</v>
          </cell>
          <cell r="C1241">
            <v>43879</v>
          </cell>
          <cell r="D1241" t="str">
            <v>3</v>
          </cell>
          <cell r="E1241" t="str">
            <v>LIEVIN GAETAN</v>
          </cell>
          <cell r="F1241" t="str">
            <v>M</v>
          </cell>
          <cell r="G1241" t="str">
            <v>MANQUEVILLE LILLERS CLUB CYCLISTE</v>
          </cell>
          <cell r="H1241">
            <v>37299</v>
          </cell>
          <cell r="I1241" t="str">
            <v>Adulte Masculin 17/19 ans</v>
          </cell>
          <cell r="J1241" t="str">
            <v>2020</v>
          </cell>
          <cell r="K1241" t="str">
            <v>06297096994</v>
          </cell>
        </row>
        <row r="1242">
          <cell r="B1242" t="str">
            <v>LONCKE SÉBASTIEN</v>
          </cell>
          <cell r="C1242">
            <v>43872</v>
          </cell>
          <cell r="D1242" t="str">
            <v>3</v>
          </cell>
          <cell r="E1242" t="str">
            <v>LONCKE SÉBASTIEN</v>
          </cell>
          <cell r="F1242" t="str">
            <v>M</v>
          </cell>
          <cell r="G1242" t="str">
            <v>HENIN ETOILE CYCLISTE HENINOISE</v>
          </cell>
          <cell r="H1242">
            <v>34072</v>
          </cell>
          <cell r="I1242" t="str">
            <v>Adulte Masculin 20/29 ans</v>
          </cell>
          <cell r="J1242" t="str">
            <v>2020</v>
          </cell>
          <cell r="K1242" t="str">
            <v>06297092070</v>
          </cell>
        </row>
        <row r="1243">
          <cell r="B1243" t="str">
            <v>LUSTRE DAMIEN</v>
          </cell>
          <cell r="C1243">
            <v>43877</v>
          </cell>
          <cell r="D1243" t="str">
            <v>1</v>
          </cell>
          <cell r="E1243" t="str">
            <v>LUSTRE DAMIEN</v>
          </cell>
          <cell r="F1243" t="str">
            <v>M</v>
          </cell>
          <cell r="G1243" t="str">
            <v>MERICOURT TEAM 2</v>
          </cell>
          <cell r="H1243">
            <v>29099</v>
          </cell>
          <cell r="I1243" t="str">
            <v>Adulte Masculin 40/49 ans</v>
          </cell>
          <cell r="J1243" t="str">
            <v>2020</v>
          </cell>
          <cell r="K1243" t="str">
            <v>06204808731</v>
          </cell>
        </row>
        <row r="1244">
          <cell r="B1244" t="str">
            <v>MACHIN THIBAULT</v>
          </cell>
          <cell r="C1244">
            <v>43879</v>
          </cell>
          <cell r="D1244" t="str">
            <v>3</v>
          </cell>
          <cell r="E1244" t="str">
            <v>MACHIN THIBAULT</v>
          </cell>
          <cell r="F1244" t="str">
            <v>M</v>
          </cell>
          <cell r="G1244" t="str">
            <v>MANQUEVILLE LILLERS CLUB CYCLISTE</v>
          </cell>
          <cell r="H1244">
            <v>26780</v>
          </cell>
          <cell r="I1244" t="str">
            <v>Adulte Masculin 40/49 ans</v>
          </cell>
          <cell r="J1244" t="str">
            <v>2020</v>
          </cell>
          <cell r="K1244" t="str">
            <v>06297052924</v>
          </cell>
        </row>
        <row r="1245">
          <cell r="B1245" t="str">
            <v>MACHU PASCAL</v>
          </cell>
          <cell r="C1245">
            <v>43890</v>
          </cell>
          <cell r="D1245" t="str">
            <v>2</v>
          </cell>
          <cell r="E1245" t="str">
            <v>MACHU PASCAL</v>
          </cell>
          <cell r="F1245" t="str">
            <v>M</v>
          </cell>
          <cell r="G1245" t="str">
            <v>BOUQUEHAULT UNION CYCLISTE</v>
          </cell>
          <cell r="H1245">
            <v>23659</v>
          </cell>
          <cell r="I1245" t="str">
            <v>Adulte Masculin 50/59 ans</v>
          </cell>
          <cell r="J1245" t="str">
            <v>2020</v>
          </cell>
          <cell r="K1245" t="str">
            <v>06297021083</v>
          </cell>
        </row>
        <row r="1246">
          <cell r="B1246" t="str">
            <v>MANIKOWSKI MATHIS</v>
          </cell>
          <cell r="C1246">
            <v>43872</v>
          </cell>
          <cell r="D1246" t="str">
            <v>JE</v>
          </cell>
          <cell r="E1246" t="str">
            <v>MANIKOWSKI MATHIS</v>
          </cell>
          <cell r="F1246" t="str">
            <v>M</v>
          </cell>
          <cell r="G1246" t="str">
            <v>HENIN ETOILE CYCLISTE HENINOISE</v>
          </cell>
          <cell r="H1246">
            <v>38521</v>
          </cell>
          <cell r="I1246" t="str">
            <v>Jeune Masculin 15/16 ans</v>
          </cell>
          <cell r="J1246" t="str">
            <v>2020</v>
          </cell>
          <cell r="K1246" t="str">
            <v>06297068106</v>
          </cell>
        </row>
        <row r="1247">
          <cell r="B1247" t="str">
            <v>MARIAUL TIMEO</v>
          </cell>
          <cell r="C1247">
            <v>43872</v>
          </cell>
          <cell r="D1247" t="str">
            <v>JE</v>
          </cell>
          <cell r="E1247" t="str">
            <v>MARIAUL TIMEO</v>
          </cell>
          <cell r="F1247" t="str">
            <v>M</v>
          </cell>
          <cell r="G1247" t="str">
            <v>HENIN ETOILE CYCLISTE HENINOISE</v>
          </cell>
          <cell r="H1247">
            <v>39044</v>
          </cell>
          <cell r="I1247" t="str">
            <v>Jeune Masculin 13/14 ans</v>
          </cell>
          <cell r="J1247" t="str">
            <v>2020</v>
          </cell>
          <cell r="K1247" t="str">
            <v>06297095025</v>
          </cell>
        </row>
        <row r="1248">
          <cell r="B1248" t="str">
            <v>MARTIN DOCILE</v>
          </cell>
          <cell r="C1248">
            <v>43876</v>
          </cell>
          <cell r="D1248" t="str">
            <v>3</v>
          </cell>
          <cell r="E1248" t="str">
            <v>MARTIN DOCILE</v>
          </cell>
          <cell r="F1248" t="str">
            <v>M</v>
          </cell>
          <cell r="G1248" t="str">
            <v>MANQUEVILLE LILLERS CLUB CYCLISTE</v>
          </cell>
          <cell r="H1248">
            <v>28447</v>
          </cell>
          <cell r="I1248" t="str">
            <v>Adulte Masculin 40/49 ans</v>
          </cell>
          <cell r="J1248" t="str">
            <v>2020</v>
          </cell>
          <cell r="K1248" t="str">
            <v>06297082164</v>
          </cell>
        </row>
        <row r="1249">
          <cell r="B1249" t="str">
            <v>MARTIN FABIEN</v>
          </cell>
          <cell r="C1249">
            <v>43879</v>
          </cell>
          <cell r="D1249" t="str">
            <v>3</v>
          </cell>
          <cell r="E1249" t="str">
            <v>MARTIN FABIEN</v>
          </cell>
          <cell r="F1249" t="str">
            <v>M</v>
          </cell>
          <cell r="G1249" t="str">
            <v>MANQUEVILLE LILLERS CLUB CYCLISTE</v>
          </cell>
          <cell r="H1249">
            <v>37701</v>
          </cell>
          <cell r="I1249" t="str">
            <v>Adulte Masculin 17/19 ans</v>
          </cell>
          <cell r="J1249" t="str">
            <v>2020</v>
          </cell>
          <cell r="K1249" t="str">
            <v>06297082827</v>
          </cell>
        </row>
        <row r="1250">
          <cell r="B1250" t="str">
            <v>MARTIN JUSTINE</v>
          </cell>
          <cell r="C1250">
            <v>43876</v>
          </cell>
          <cell r="D1250" t="str">
            <v>JE</v>
          </cell>
          <cell r="E1250" t="str">
            <v>MARTIN JUSTINE</v>
          </cell>
          <cell r="F1250" t="str">
            <v>F</v>
          </cell>
          <cell r="G1250" t="str">
            <v>MANQUEVILLE LILLERS CLUB CYCLISTE</v>
          </cell>
          <cell r="H1250">
            <v>39232</v>
          </cell>
          <cell r="I1250" t="str">
            <v>Jeune Féminin 13/14 ans</v>
          </cell>
          <cell r="J1250" t="str">
            <v>2020</v>
          </cell>
          <cell r="K1250" t="str">
            <v>06297083853</v>
          </cell>
        </row>
        <row r="1251">
          <cell r="B1251" t="str">
            <v>MASSON JACKY</v>
          </cell>
          <cell r="C1251">
            <v>43899</v>
          </cell>
          <cell r="D1251" t="str">
            <v>4-A</v>
          </cell>
          <cell r="E1251" t="str">
            <v>MASSON JACKY</v>
          </cell>
          <cell r="F1251" t="str">
            <v>M</v>
          </cell>
          <cell r="G1251" t="str">
            <v>AUXI LE CHATEAU VELOCE CLUB AUXILOIS</v>
          </cell>
          <cell r="H1251">
            <v>22341</v>
          </cell>
          <cell r="I1251" t="str">
            <v>Adulte Masculin 50/59 ans</v>
          </cell>
          <cell r="J1251" t="str">
            <v>2020</v>
          </cell>
          <cell r="K1251" t="str">
            <v>06253083749</v>
          </cell>
        </row>
        <row r="1252">
          <cell r="B1252" t="str">
            <v>MIKOLAJCZAK JOEL</v>
          </cell>
          <cell r="C1252">
            <v>43836</v>
          </cell>
          <cell r="D1252" t="str">
            <v>3</v>
          </cell>
          <cell r="E1252" t="str">
            <v>MIKOLAJCZAK JOEL</v>
          </cell>
          <cell r="F1252" t="str">
            <v>M</v>
          </cell>
          <cell r="G1252" t="str">
            <v>LEFOREST CYCLO CLUB</v>
          </cell>
          <cell r="H1252">
            <v>32127</v>
          </cell>
          <cell r="I1252" t="str">
            <v>Adulte Masculin 30/39 ans</v>
          </cell>
          <cell r="J1252" t="str">
            <v>2020</v>
          </cell>
          <cell r="K1252" t="str">
            <v>06297070120</v>
          </cell>
        </row>
        <row r="1253">
          <cell r="B1253" t="str">
            <v>MORTREUX JEROME</v>
          </cell>
          <cell r="C1253">
            <v>43865</v>
          </cell>
          <cell r="D1253" t="str">
            <v>3</v>
          </cell>
          <cell r="E1253" t="str">
            <v>MORTREUX JEROME</v>
          </cell>
          <cell r="F1253" t="str">
            <v>M</v>
          </cell>
          <cell r="G1253" t="str">
            <v>ISBERGUES - CLUB CYCLISTE D  ISBERGUES M</v>
          </cell>
          <cell r="H1253">
            <v>28926</v>
          </cell>
          <cell r="I1253" t="str">
            <v>Adulte Masculin 40/49 ans</v>
          </cell>
          <cell r="J1253" t="str">
            <v>2020</v>
          </cell>
          <cell r="K1253" t="str">
            <v>06260035615</v>
          </cell>
        </row>
        <row r="1254">
          <cell r="B1254" t="str">
            <v>NIDAM ALI</v>
          </cell>
          <cell r="C1254">
            <v>43851</v>
          </cell>
          <cell r="D1254" t="str">
            <v>4-A</v>
          </cell>
          <cell r="E1254" t="str">
            <v>NIDAM ALI</v>
          </cell>
          <cell r="F1254" t="str">
            <v>M</v>
          </cell>
          <cell r="G1254" t="str">
            <v>HARNES VELO CLUB HARNESIEN</v>
          </cell>
          <cell r="H1254">
            <v>24169</v>
          </cell>
          <cell r="I1254" t="str">
            <v>Adulte Masculin 50/59 ans</v>
          </cell>
          <cell r="J1254" t="str">
            <v>2020</v>
          </cell>
          <cell r="K1254" t="str">
            <v>06204787452</v>
          </cell>
        </row>
        <row r="1255">
          <cell r="B1255" t="str">
            <v>NOWAK FREDDY</v>
          </cell>
          <cell r="C1255">
            <v>43836</v>
          </cell>
          <cell r="D1255" t="str">
            <v>3</v>
          </cell>
          <cell r="E1255" t="str">
            <v>NOWAK FREDDY</v>
          </cell>
          <cell r="F1255" t="str">
            <v>M</v>
          </cell>
          <cell r="G1255" t="str">
            <v>LEFOREST CYCLO CLUB</v>
          </cell>
          <cell r="H1255">
            <v>25414</v>
          </cell>
          <cell r="I1255" t="str">
            <v>Adulte Masculin 50/59 ans</v>
          </cell>
          <cell r="J1255" t="str">
            <v>2020</v>
          </cell>
          <cell r="K1255" t="str">
            <v>06297075543</v>
          </cell>
        </row>
        <row r="1256">
          <cell r="B1256" t="str">
            <v>NOWAK MADDY</v>
          </cell>
          <cell r="C1256">
            <v>43836</v>
          </cell>
          <cell r="D1256" t="str">
            <v>FE</v>
          </cell>
          <cell r="E1256" t="str">
            <v>NOWAK MADDY</v>
          </cell>
          <cell r="F1256" t="str">
            <v>F</v>
          </cell>
          <cell r="G1256" t="str">
            <v>LEFOREST CYCLO CLUB</v>
          </cell>
          <cell r="H1256">
            <v>33088</v>
          </cell>
          <cell r="I1256" t="str">
            <v>Adulte Féminin 30/39 ans</v>
          </cell>
          <cell r="J1256" t="str">
            <v>2020</v>
          </cell>
          <cell r="K1256" t="str">
            <v>06297095375</v>
          </cell>
        </row>
        <row r="1257">
          <cell r="B1257" t="str">
            <v>NOWICKI FABRICE</v>
          </cell>
          <cell r="C1257">
            <v>43878</v>
          </cell>
          <cell r="D1257" t="str">
            <v>1</v>
          </cell>
          <cell r="E1257" t="str">
            <v>NOWICKI FABRICE</v>
          </cell>
          <cell r="F1257" t="str">
            <v>M</v>
          </cell>
          <cell r="G1257" t="str">
            <v>BULLY LES MINES ENTENTE SPORTIVE CYCLIST</v>
          </cell>
          <cell r="H1257">
            <v>25593</v>
          </cell>
          <cell r="I1257" t="str">
            <v>Adulte Masculin 50/59 ans</v>
          </cell>
          <cell r="J1257" t="str">
            <v>2020</v>
          </cell>
          <cell r="K1257" t="str">
            <v>06260055573</v>
          </cell>
        </row>
        <row r="1258">
          <cell r="B1258" t="str">
            <v>OSSART PHILIPPE</v>
          </cell>
          <cell r="C1258">
            <v>43890</v>
          </cell>
          <cell r="D1258" t="str">
            <v>4-A</v>
          </cell>
          <cell r="E1258" t="str">
            <v>OSSART PHILIPPE</v>
          </cell>
          <cell r="F1258" t="str">
            <v>M</v>
          </cell>
          <cell r="G1258" t="str">
            <v>BOUQUEHAULT UNION CYCLISTE</v>
          </cell>
          <cell r="H1258">
            <v>23771</v>
          </cell>
          <cell r="I1258" t="str">
            <v>Adulte Masculin 50/59 ans</v>
          </cell>
          <cell r="J1258" t="str">
            <v>2020</v>
          </cell>
          <cell r="K1258" t="str">
            <v>06265615414</v>
          </cell>
        </row>
        <row r="1259">
          <cell r="B1259" t="str">
            <v>PAVY MAXIME</v>
          </cell>
          <cell r="C1259">
            <v>43888</v>
          </cell>
          <cell r="D1259" t="str">
            <v>2</v>
          </cell>
          <cell r="E1259" t="str">
            <v>PAVY MAXIME</v>
          </cell>
          <cell r="F1259" t="str">
            <v>M</v>
          </cell>
          <cell r="G1259" t="str">
            <v>NOEUX VELO CLUB NOEUXOIS</v>
          </cell>
          <cell r="H1259">
            <v>33750</v>
          </cell>
          <cell r="I1259" t="str">
            <v>Adulte Masculin 20/29 ans</v>
          </cell>
          <cell r="J1259" t="str">
            <v>2020</v>
          </cell>
          <cell r="K1259" t="str">
            <v>06297098706</v>
          </cell>
        </row>
        <row r="1260">
          <cell r="B1260" t="str">
            <v>PAYEN MATHILDE</v>
          </cell>
          <cell r="C1260">
            <v>43865</v>
          </cell>
          <cell r="D1260" t="str">
            <v>FE</v>
          </cell>
          <cell r="E1260" t="str">
            <v>PAYEN MATHILDE</v>
          </cell>
          <cell r="F1260" t="str">
            <v>F</v>
          </cell>
          <cell r="G1260" t="str">
            <v>AGNY AMICALE LAIQUE</v>
          </cell>
          <cell r="H1260">
            <v>36565</v>
          </cell>
          <cell r="I1260" t="str">
            <v>Adulte Féminin 17/29 ans</v>
          </cell>
          <cell r="J1260" t="str">
            <v>2020</v>
          </cell>
          <cell r="K1260" t="str">
            <v>06297094477</v>
          </cell>
        </row>
        <row r="1261">
          <cell r="B1261" t="str">
            <v>PELISSIER RAYNALD</v>
          </cell>
          <cell r="C1261">
            <v>43853</v>
          </cell>
          <cell r="D1261" t="str">
            <v>4-B</v>
          </cell>
          <cell r="E1261" t="str">
            <v>PELISSIER RAYNALD</v>
          </cell>
          <cell r="F1261" t="str">
            <v>M</v>
          </cell>
          <cell r="G1261" t="str">
            <v>BIACHE ST VAAST VELO CLUB</v>
          </cell>
          <cell r="H1261">
            <v>19553</v>
          </cell>
          <cell r="I1261" t="str">
            <v>Adulte Masculin 60 ans et plus</v>
          </cell>
          <cell r="J1261" t="str">
            <v>2020</v>
          </cell>
          <cell r="K1261" t="str">
            <v>06297005991</v>
          </cell>
        </row>
        <row r="1262">
          <cell r="B1262" t="str">
            <v>PERRY NICOLAS</v>
          </cell>
          <cell r="C1262">
            <v>43890</v>
          </cell>
          <cell r="D1262" t="str">
            <v>3</v>
          </cell>
          <cell r="E1262" t="str">
            <v>PERRY NICOLAS</v>
          </cell>
          <cell r="F1262" t="str">
            <v>M</v>
          </cell>
          <cell r="G1262" t="str">
            <v>BOUQUEHAULT UNION CYCLISTE</v>
          </cell>
          <cell r="H1262">
            <v>35588</v>
          </cell>
          <cell r="I1262" t="str">
            <v>Adulte Masculin 20/29 ans</v>
          </cell>
          <cell r="J1262" t="str">
            <v>2020</v>
          </cell>
          <cell r="K1262" t="str">
            <v>06297092117</v>
          </cell>
        </row>
        <row r="1263">
          <cell r="B1263" t="str">
            <v>PHILIPPE DIDIER</v>
          </cell>
          <cell r="C1263">
            <v>43843</v>
          </cell>
          <cell r="D1263" t="str">
            <v>4-B</v>
          </cell>
          <cell r="E1263" t="str">
            <v>PHILIPPE DIDIER</v>
          </cell>
          <cell r="F1263" t="str">
            <v>M</v>
          </cell>
          <cell r="G1263" t="str">
            <v>OUTREAU CLUB SPORTIF OUTRELOIS (C.S.O)</v>
          </cell>
          <cell r="H1263">
            <v>19725</v>
          </cell>
          <cell r="I1263" t="str">
            <v>Adulte Masculin 60 ans et plus</v>
          </cell>
          <cell r="J1263" t="str">
            <v>2020</v>
          </cell>
          <cell r="K1263" t="str">
            <v>06297033444</v>
          </cell>
        </row>
        <row r="1264">
          <cell r="B1264" t="str">
            <v>PIETKA PASCAL</v>
          </cell>
          <cell r="C1264">
            <v>43836</v>
          </cell>
          <cell r="D1264" t="str">
            <v>4-A</v>
          </cell>
          <cell r="E1264" t="str">
            <v>PIETKA PASCAL</v>
          </cell>
          <cell r="F1264" t="str">
            <v>M</v>
          </cell>
          <cell r="G1264" t="str">
            <v>LEFOREST CYCLO CLUB</v>
          </cell>
          <cell r="H1264">
            <v>22630</v>
          </cell>
          <cell r="I1264" t="str">
            <v>Adulte Masculin 50/59 ans</v>
          </cell>
          <cell r="J1264" t="str">
            <v>2020</v>
          </cell>
          <cell r="K1264" t="str">
            <v>06297036055</v>
          </cell>
        </row>
        <row r="1265">
          <cell r="B1265" t="str">
            <v>PLOMION NOEL</v>
          </cell>
          <cell r="C1265">
            <v>43878</v>
          </cell>
          <cell r="D1265" t="str">
            <v>3</v>
          </cell>
          <cell r="E1265" t="str">
            <v>PLOMION NOEL</v>
          </cell>
          <cell r="F1265" t="str">
            <v>M</v>
          </cell>
          <cell r="G1265" t="str">
            <v>MERICOURT ULTRA VTT</v>
          </cell>
          <cell r="H1265">
            <v>27210</v>
          </cell>
          <cell r="I1265" t="str">
            <v>Adulte Masculin 40/49 ans</v>
          </cell>
          <cell r="J1265" t="str">
            <v>2020</v>
          </cell>
          <cell r="K1265" t="str">
            <v>06297078490</v>
          </cell>
        </row>
        <row r="1266">
          <cell r="B1266" t="str">
            <v>POCHOLLE BENOIT</v>
          </cell>
          <cell r="C1266">
            <v>43879</v>
          </cell>
          <cell r="D1266" t="str">
            <v>3</v>
          </cell>
          <cell r="E1266" t="str">
            <v>POCHOLLE BENOIT</v>
          </cell>
          <cell r="F1266" t="str">
            <v>M</v>
          </cell>
          <cell r="G1266" t="str">
            <v>MERICOURT ULTRA VTT</v>
          </cell>
          <cell r="H1266">
            <v>29939</v>
          </cell>
          <cell r="I1266" t="str">
            <v>Adulte Masculin 30/39 ans</v>
          </cell>
          <cell r="J1266" t="str">
            <v>2020</v>
          </cell>
          <cell r="K1266" t="str">
            <v>06297060382</v>
          </cell>
        </row>
        <row r="1267">
          <cell r="B1267" t="str">
            <v>POIRE JEREMY</v>
          </cell>
          <cell r="C1267">
            <v>43872</v>
          </cell>
          <cell r="D1267" t="str">
            <v>2</v>
          </cell>
          <cell r="E1267" t="str">
            <v>POIRE JEREMY</v>
          </cell>
          <cell r="F1267" t="str">
            <v>M</v>
          </cell>
          <cell r="G1267" t="str">
            <v>HENIN ETOILE CYCLISTE HENINOISE</v>
          </cell>
          <cell r="H1267">
            <v>34800</v>
          </cell>
          <cell r="I1267" t="str">
            <v>Adulte Masculin 20/29 ans</v>
          </cell>
          <cell r="J1267" t="str">
            <v>2020</v>
          </cell>
          <cell r="K1267" t="str">
            <v>06297019653</v>
          </cell>
        </row>
        <row r="1268">
          <cell r="B1268" t="str">
            <v>POLIN LUCAS</v>
          </cell>
          <cell r="C1268">
            <v>43857</v>
          </cell>
          <cell r="D1268" t="str">
            <v>JE</v>
          </cell>
          <cell r="E1268" t="str">
            <v>POLIN LUCAS</v>
          </cell>
          <cell r="F1268" t="str">
            <v>M</v>
          </cell>
          <cell r="G1268" t="str">
            <v>LOOS EN GOHELLE VELO CLUB LOOSSOIS</v>
          </cell>
          <cell r="H1268">
            <v>38670</v>
          </cell>
          <cell r="I1268" t="str">
            <v>Jeune Masculin 15/16 ans</v>
          </cell>
          <cell r="J1268" t="str">
            <v>2020</v>
          </cell>
          <cell r="K1268" t="str">
            <v>06297087646</v>
          </cell>
        </row>
        <row r="1269">
          <cell r="B1269" t="str">
            <v>PROUVEUR THOMAS</v>
          </cell>
          <cell r="C1269">
            <v>43878</v>
          </cell>
          <cell r="D1269" t="str">
            <v>2</v>
          </cell>
          <cell r="E1269" t="str">
            <v>PROUVEUR THOMAS</v>
          </cell>
          <cell r="F1269" t="str">
            <v>M</v>
          </cell>
          <cell r="G1269" t="str">
            <v>BULLY LES MINES ENTENTE SPORTIVE CYCLIST</v>
          </cell>
          <cell r="H1269">
            <v>28697</v>
          </cell>
          <cell r="I1269" t="str">
            <v>Adulte Masculin 40/49 ans</v>
          </cell>
          <cell r="J1269" t="str">
            <v>2020</v>
          </cell>
          <cell r="K1269" t="str">
            <v>06297094522</v>
          </cell>
        </row>
        <row r="1270">
          <cell r="B1270" t="str">
            <v>PRUVOST CLEMENT</v>
          </cell>
          <cell r="C1270">
            <v>43865</v>
          </cell>
          <cell r="D1270" t="str">
            <v>1</v>
          </cell>
          <cell r="E1270" t="str">
            <v>PRUVOST CLEMENT</v>
          </cell>
          <cell r="F1270" t="str">
            <v>M</v>
          </cell>
          <cell r="G1270" t="str">
            <v>AGNY AMICALE LAIQUE</v>
          </cell>
          <cell r="H1270">
            <v>33750</v>
          </cell>
          <cell r="I1270" t="str">
            <v>Adulte Masculin 20/29 ans</v>
          </cell>
          <cell r="J1270" t="str">
            <v>2020</v>
          </cell>
          <cell r="K1270" t="str">
            <v>06204730362</v>
          </cell>
        </row>
        <row r="1271">
          <cell r="B1271" t="str">
            <v>RENNUIT BENOIT</v>
          </cell>
          <cell r="C1271">
            <v>43880</v>
          </cell>
          <cell r="D1271" t="str">
            <v>2</v>
          </cell>
          <cell r="E1271" t="str">
            <v>RENNUIT BENOIT</v>
          </cell>
          <cell r="F1271" t="str">
            <v>M</v>
          </cell>
          <cell r="G1271" t="str">
            <v>NOEUX VELO CLUB NOEUXOIS</v>
          </cell>
          <cell r="H1271">
            <v>29518</v>
          </cell>
          <cell r="I1271" t="str">
            <v>Adulte Masculin 40/49 ans</v>
          </cell>
          <cell r="J1271" t="str">
            <v>2020</v>
          </cell>
          <cell r="K1271" t="str">
            <v>06297092249</v>
          </cell>
        </row>
        <row r="1272">
          <cell r="B1272" t="str">
            <v>RICHARD NICOLAS</v>
          </cell>
          <cell r="C1272">
            <v>43851</v>
          </cell>
          <cell r="D1272" t="str">
            <v>3</v>
          </cell>
          <cell r="E1272" t="str">
            <v>RICHARD NICOLAS</v>
          </cell>
          <cell r="F1272" t="str">
            <v>M</v>
          </cell>
          <cell r="G1272" t="str">
            <v>LEFOREST CYCLO CLUB</v>
          </cell>
          <cell r="H1272">
            <v>32496</v>
          </cell>
          <cell r="I1272" t="str">
            <v>Adulte Masculin 30/39 ans</v>
          </cell>
          <cell r="J1272" t="str">
            <v>2020</v>
          </cell>
          <cell r="K1272" t="str">
            <v>06297095154</v>
          </cell>
        </row>
        <row r="1273">
          <cell r="B1273" t="str">
            <v>RICHARD ZYCH AMANDINE</v>
          </cell>
          <cell r="C1273">
            <v>43851</v>
          </cell>
          <cell r="D1273" t="str">
            <v>4-A</v>
          </cell>
          <cell r="E1273" t="str">
            <v>RICHARD ZYCH AMANDINE</v>
          </cell>
          <cell r="F1273" t="str">
            <v>F</v>
          </cell>
          <cell r="G1273" t="str">
            <v>LEFOREST CYCLO CLUB</v>
          </cell>
          <cell r="H1273">
            <v>31859</v>
          </cell>
          <cell r="I1273" t="str">
            <v>Adulte Féminin 30/39 ans</v>
          </cell>
          <cell r="J1273" t="str">
            <v>2020</v>
          </cell>
          <cell r="K1273" t="str">
            <v>06297095155</v>
          </cell>
        </row>
        <row r="1274">
          <cell r="B1274" t="str">
            <v>ROBILLART LEANA</v>
          </cell>
          <cell r="C1274">
            <v>43857</v>
          </cell>
          <cell r="D1274" t="str">
            <v>JE</v>
          </cell>
          <cell r="E1274" t="str">
            <v>ROBILLART LEANA</v>
          </cell>
          <cell r="F1274" t="str">
            <v>F</v>
          </cell>
          <cell r="G1274" t="str">
            <v>LOOS EN GOHELLE VELO CLUB LOOSSOIS</v>
          </cell>
          <cell r="H1274">
            <v>40519</v>
          </cell>
          <cell r="I1274" t="str">
            <v>Jeune Féminin 9/10 ans</v>
          </cell>
          <cell r="J1274" t="str">
            <v>2020</v>
          </cell>
          <cell r="K1274" t="str">
            <v>06297094393</v>
          </cell>
        </row>
        <row r="1275">
          <cell r="B1275" t="str">
            <v>ROBILLART LUCAS</v>
          </cell>
          <cell r="C1275">
            <v>43857</v>
          </cell>
          <cell r="D1275" t="str">
            <v>3</v>
          </cell>
          <cell r="E1275" t="str">
            <v>ROBILLART LUCAS</v>
          </cell>
          <cell r="F1275" t="str">
            <v>M</v>
          </cell>
          <cell r="G1275" t="str">
            <v>LOOS EN GOHELLE VELO CLUB LOOSSOIS</v>
          </cell>
          <cell r="H1275">
            <v>37564</v>
          </cell>
          <cell r="I1275" t="str">
            <v>Adulte Masculin 17/19 ans</v>
          </cell>
          <cell r="J1275" t="str">
            <v>2020</v>
          </cell>
          <cell r="K1275" t="str">
            <v>06297094395</v>
          </cell>
        </row>
        <row r="1276">
          <cell r="B1276" t="str">
            <v>ROBILLART MAEVA</v>
          </cell>
          <cell r="C1276">
            <v>43857</v>
          </cell>
          <cell r="D1276" t="str">
            <v>JE</v>
          </cell>
          <cell r="E1276" t="str">
            <v>ROBILLART MAEVA</v>
          </cell>
          <cell r="F1276" t="str">
            <v>F</v>
          </cell>
          <cell r="G1276" t="str">
            <v>LOOS EN GOHELLE VELO CLUB LOOSSOIS</v>
          </cell>
          <cell r="H1276">
            <v>39652</v>
          </cell>
          <cell r="I1276" t="str">
            <v>Jeune Féminin 11/12 ans</v>
          </cell>
          <cell r="J1276" t="str">
            <v>2020</v>
          </cell>
          <cell r="K1276" t="str">
            <v>06297094394</v>
          </cell>
        </row>
        <row r="1277">
          <cell r="B1277" t="str">
            <v>ROBILLART SOFIA</v>
          </cell>
          <cell r="C1277">
            <v>43872</v>
          </cell>
          <cell r="D1277" t="str">
            <v>JE</v>
          </cell>
          <cell r="E1277" t="str">
            <v>ROBILLART SOFIA</v>
          </cell>
          <cell r="F1277" t="str">
            <v>F</v>
          </cell>
          <cell r="G1277" t="str">
            <v>LOOS EN GOHELLE VELO CLUB LOOSSOIS</v>
          </cell>
          <cell r="H1277">
            <v>41152</v>
          </cell>
          <cell r="I1277"/>
          <cell r="J1277" t="str">
            <v>2020</v>
          </cell>
          <cell r="K1277" t="str">
            <v>06297094396</v>
          </cell>
        </row>
        <row r="1278">
          <cell r="B1278" t="str">
            <v>ROTA YOHANN</v>
          </cell>
          <cell r="C1278">
            <v>43879</v>
          </cell>
          <cell r="D1278" t="str">
            <v>3</v>
          </cell>
          <cell r="E1278" t="str">
            <v>ROTA YOHANN</v>
          </cell>
          <cell r="F1278" t="str">
            <v>M</v>
          </cell>
          <cell r="G1278" t="str">
            <v>MANQUEVILLE LILLERS CLUB CYCLISTE</v>
          </cell>
          <cell r="H1278">
            <v>32715</v>
          </cell>
          <cell r="I1278" t="str">
            <v>Adulte Masculin 30/39 ans</v>
          </cell>
          <cell r="J1278" t="str">
            <v>2020</v>
          </cell>
          <cell r="K1278" t="str">
            <v>06297083854</v>
          </cell>
        </row>
        <row r="1279">
          <cell r="B1279" t="str">
            <v>ROUTIER ALEXIS</v>
          </cell>
          <cell r="C1279">
            <v>43865</v>
          </cell>
          <cell r="D1279" t="str">
            <v>3</v>
          </cell>
          <cell r="E1279" t="str">
            <v>ROUTIER ALEXIS</v>
          </cell>
          <cell r="F1279" t="str">
            <v>M</v>
          </cell>
          <cell r="G1279" t="str">
            <v>AGNY AMICALE LAIQUE</v>
          </cell>
          <cell r="H1279">
            <v>37280</v>
          </cell>
          <cell r="I1279" t="str">
            <v>Adulte Masculin 17/19 ans</v>
          </cell>
          <cell r="J1279" t="str">
            <v>2020</v>
          </cell>
          <cell r="K1279" t="str">
            <v>06297070134</v>
          </cell>
        </row>
        <row r="1280">
          <cell r="B1280" t="str">
            <v>ROYER BAPTISTE</v>
          </cell>
          <cell r="C1280">
            <v>43879</v>
          </cell>
          <cell r="D1280" t="str">
            <v>JE</v>
          </cell>
          <cell r="E1280" t="str">
            <v>ROYER BAPTISTE</v>
          </cell>
          <cell r="F1280" t="str">
            <v>M</v>
          </cell>
          <cell r="G1280" t="str">
            <v>MANQUEVILLE LILLERS CLUB CYCLISTE</v>
          </cell>
          <cell r="H1280">
            <v>39480</v>
          </cell>
          <cell r="I1280" t="str">
            <v>Jeune Masculin 11/12 ans</v>
          </cell>
          <cell r="J1280" t="str">
            <v>2020</v>
          </cell>
          <cell r="K1280" t="str">
            <v>06297094444</v>
          </cell>
        </row>
        <row r="1281">
          <cell r="B1281" t="str">
            <v>ROYON ALAN</v>
          </cell>
          <cell r="C1281">
            <v>43899</v>
          </cell>
          <cell r="D1281" t="str">
            <v>1</v>
          </cell>
          <cell r="E1281" t="str">
            <v>ROYON ALAN</v>
          </cell>
          <cell r="F1281" t="str">
            <v>M</v>
          </cell>
          <cell r="G1281" t="str">
            <v>OHM CYCLISME HESDIN</v>
          </cell>
          <cell r="H1281">
            <v>37016</v>
          </cell>
          <cell r="I1281" t="str">
            <v>Adulte Masculin 17/19 ans</v>
          </cell>
          <cell r="J1281" t="str">
            <v>2020</v>
          </cell>
          <cell r="K1281" t="str">
            <v>06297037921</v>
          </cell>
        </row>
        <row r="1282">
          <cell r="B1282" t="str">
            <v>ROYON PIERRICK</v>
          </cell>
          <cell r="C1282">
            <v>43899</v>
          </cell>
          <cell r="D1282" t="str">
            <v>JE</v>
          </cell>
          <cell r="E1282" t="str">
            <v>ROYON PIERRICK</v>
          </cell>
          <cell r="F1282" t="str">
            <v>M</v>
          </cell>
          <cell r="G1282" t="str">
            <v>OHM CYCLISME HESDIN</v>
          </cell>
          <cell r="H1282">
            <v>38169</v>
          </cell>
          <cell r="I1282" t="str">
            <v>Jeune Masculin 15/16 ans</v>
          </cell>
          <cell r="J1282" t="str">
            <v>2020</v>
          </cell>
          <cell r="K1282" t="str">
            <v>06297056181</v>
          </cell>
        </row>
        <row r="1283">
          <cell r="B1283" t="str">
            <v>SANGNIER MARC</v>
          </cell>
          <cell r="C1283">
            <v>43836</v>
          </cell>
          <cell r="D1283" t="str">
            <v>3</v>
          </cell>
          <cell r="E1283" t="str">
            <v>SANGNIER MARC</v>
          </cell>
          <cell r="F1283" t="str">
            <v>M</v>
          </cell>
          <cell r="G1283" t="str">
            <v>FLEURBAIX TEAM SHARK VTT</v>
          </cell>
          <cell r="H1283">
            <v>22668</v>
          </cell>
          <cell r="I1283" t="str">
            <v>Adulte Masculin 50/59 ans</v>
          </cell>
          <cell r="J1283" t="str">
            <v>2020</v>
          </cell>
          <cell r="K1283" t="str">
            <v>06260087673</v>
          </cell>
        </row>
        <row r="1284">
          <cell r="B1284" t="str">
            <v>SART ANAIS</v>
          </cell>
          <cell r="C1284">
            <v>43857</v>
          </cell>
          <cell r="D1284" t="str">
            <v>JE</v>
          </cell>
          <cell r="E1284" t="str">
            <v>SART ANAIS</v>
          </cell>
          <cell r="F1284" t="str">
            <v>F</v>
          </cell>
          <cell r="G1284" t="str">
            <v>LOOS EN GOHELLE VELO CLUB LOOSSOIS</v>
          </cell>
          <cell r="H1284">
            <v>38142</v>
          </cell>
          <cell r="I1284" t="str">
            <v>Jeune Féminin 15/16 ans</v>
          </cell>
          <cell r="J1284" t="str">
            <v>2020</v>
          </cell>
          <cell r="K1284" t="str">
            <v>06297094397</v>
          </cell>
        </row>
        <row r="1285">
          <cell r="B1285" t="str">
            <v>SART NOÉMIE</v>
          </cell>
          <cell r="C1285">
            <v>43857</v>
          </cell>
          <cell r="D1285" t="str">
            <v>JE</v>
          </cell>
          <cell r="E1285" t="str">
            <v>SART NOÉMIE</v>
          </cell>
          <cell r="F1285" t="str">
            <v>F</v>
          </cell>
          <cell r="G1285" t="str">
            <v>LOOS EN GOHELLE VELO CLUB LOOSSOIS</v>
          </cell>
          <cell r="H1285">
            <v>39189</v>
          </cell>
          <cell r="I1285" t="str">
            <v>Jeune Féminin 13/14 ans</v>
          </cell>
          <cell r="J1285" t="str">
            <v>2020</v>
          </cell>
          <cell r="K1285" t="str">
            <v>06297094398</v>
          </cell>
        </row>
        <row r="1286">
          <cell r="B1286" t="str">
            <v>SOMMEVILLE YVES</v>
          </cell>
          <cell r="C1286">
            <v>43865</v>
          </cell>
          <cell r="D1286" t="str">
            <v>4-A</v>
          </cell>
          <cell r="E1286" t="str">
            <v>SOMMEVILLE YVES</v>
          </cell>
          <cell r="F1286" t="str">
            <v>M</v>
          </cell>
          <cell r="G1286" t="str">
            <v>ISBERGUES - CLUB CYCLISTE D  ISBERGUES M</v>
          </cell>
          <cell r="H1286">
            <v>18606</v>
          </cell>
          <cell r="I1286" t="str">
            <v>Adulte Masculin 60 ans et plus</v>
          </cell>
          <cell r="J1286" t="str">
            <v>2020</v>
          </cell>
          <cell r="K1286" t="str">
            <v>06265606426</v>
          </cell>
        </row>
        <row r="1287">
          <cell r="B1287" t="str">
            <v>TAHON SIMON</v>
          </cell>
          <cell r="C1287">
            <v>43865</v>
          </cell>
          <cell r="D1287" t="str">
            <v>3</v>
          </cell>
          <cell r="E1287" t="str">
            <v>TAHON SIMON</v>
          </cell>
          <cell r="F1287" t="str">
            <v>M</v>
          </cell>
          <cell r="G1287" t="str">
            <v>AGNY AMICALE LAIQUE</v>
          </cell>
          <cell r="H1287">
            <v>34966</v>
          </cell>
          <cell r="I1287" t="str">
            <v>Adulte Masculin 20/29 ans</v>
          </cell>
          <cell r="J1287" t="str">
            <v>2020</v>
          </cell>
          <cell r="K1287" t="str">
            <v>06297085464</v>
          </cell>
        </row>
        <row r="1288">
          <cell r="B1288" t="str">
            <v>TAVERNIER ELENA</v>
          </cell>
          <cell r="C1288">
            <v>43857</v>
          </cell>
          <cell r="D1288" t="str">
            <v>JE</v>
          </cell>
          <cell r="E1288" t="str">
            <v>TAVERNIER ELENA</v>
          </cell>
          <cell r="F1288" t="str">
            <v>F</v>
          </cell>
          <cell r="G1288" t="str">
            <v>LOOS EN GOHELLE VELO CLUB LOOSSOIS</v>
          </cell>
          <cell r="H1288">
            <v>39683</v>
          </cell>
          <cell r="I1288" t="str">
            <v>Jeune Féminin 11/12 ans</v>
          </cell>
          <cell r="J1288" t="str">
            <v>2020</v>
          </cell>
          <cell r="K1288" t="str">
            <v>06297083822</v>
          </cell>
        </row>
        <row r="1289">
          <cell r="B1289" t="str">
            <v>TAVERNIER FLORIAN</v>
          </cell>
          <cell r="C1289">
            <v>43857</v>
          </cell>
          <cell r="D1289" t="str">
            <v>JE</v>
          </cell>
          <cell r="E1289" t="str">
            <v>TAVERNIER FLORIAN</v>
          </cell>
          <cell r="F1289" t="str">
            <v>M</v>
          </cell>
          <cell r="G1289" t="str">
            <v>LOOS EN GOHELLE VELO CLUB LOOSSOIS</v>
          </cell>
          <cell r="H1289">
            <v>39027</v>
          </cell>
          <cell r="I1289" t="str">
            <v>Jeune Masculin 13/14 ans</v>
          </cell>
          <cell r="J1289" t="str">
            <v>2020</v>
          </cell>
          <cell r="K1289" t="str">
            <v>06297021113</v>
          </cell>
        </row>
        <row r="1290">
          <cell r="B1290" t="str">
            <v>THERY ANTOINE</v>
          </cell>
          <cell r="C1290">
            <v>43836</v>
          </cell>
          <cell r="D1290" t="str">
            <v>3</v>
          </cell>
          <cell r="E1290" t="str">
            <v>THERY ANTOINE</v>
          </cell>
          <cell r="F1290" t="str">
            <v>M</v>
          </cell>
          <cell r="G1290" t="str">
            <v>LEFOREST CYCLO CLUB</v>
          </cell>
          <cell r="H1290">
            <v>34397</v>
          </cell>
          <cell r="I1290" t="str">
            <v>Adulte Masculin 20/29 ans</v>
          </cell>
          <cell r="J1290" t="str">
            <v>2020</v>
          </cell>
          <cell r="K1290" t="str">
            <v>06297083846</v>
          </cell>
        </row>
        <row r="1291">
          <cell r="B1291" t="str">
            <v>THIEBAUT MICHEL</v>
          </cell>
          <cell r="C1291">
            <v>43845</v>
          </cell>
          <cell r="D1291" t="str">
            <v>4-A</v>
          </cell>
          <cell r="E1291" t="str">
            <v>THIEBAUT MICHEL</v>
          </cell>
          <cell r="F1291" t="str">
            <v>M</v>
          </cell>
          <cell r="G1291" t="str">
            <v>BAPAUME CLUB CYCLISTE</v>
          </cell>
          <cell r="H1291">
            <v>24667</v>
          </cell>
          <cell r="I1291" t="str">
            <v>Adulte Masculin 50/59 ans</v>
          </cell>
          <cell r="J1291" t="str">
            <v>2020</v>
          </cell>
          <cell r="K1291" t="str">
            <v>06204951629</v>
          </cell>
        </row>
        <row r="1292">
          <cell r="B1292" t="str">
            <v>THUMEREL SYLVAIN</v>
          </cell>
          <cell r="C1292">
            <v>43853</v>
          </cell>
          <cell r="D1292" t="str">
            <v>3</v>
          </cell>
          <cell r="E1292" t="str">
            <v>THUMEREL SYLVAIN</v>
          </cell>
          <cell r="F1292" t="str">
            <v>M</v>
          </cell>
          <cell r="G1292" t="str">
            <v>WINGLES PYRAMIDES PASSION VTT</v>
          </cell>
          <cell r="H1292">
            <v>27868</v>
          </cell>
          <cell r="I1292" t="str">
            <v>Adulte Masculin 40/49 ans</v>
          </cell>
          <cell r="J1292" t="str">
            <v>2020</v>
          </cell>
          <cell r="K1292" t="str">
            <v>06297094441</v>
          </cell>
        </row>
        <row r="1293">
          <cell r="B1293" t="str">
            <v>TILLIER JOEL</v>
          </cell>
          <cell r="C1293">
            <v>43845</v>
          </cell>
          <cell r="D1293" t="str">
            <v>4-B</v>
          </cell>
          <cell r="E1293" t="str">
            <v>TILLIER JOEL</v>
          </cell>
          <cell r="F1293" t="str">
            <v>M</v>
          </cell>
          <cell r="G1293" t="str">
            <v>BAPAUME CLUB CYCLISTE</v>
          </cell>
          <cell r="H1293">
            <v>19728</v>
          </cell>
          <cell r="I1293" t="str">
            <v>Adulte Masculin 60 ans et plus</v>
          </cell>
          <cell r="J1293" t="str">
            <v>2020</v>
          </cell>
          <cell r="K1293" t="str">
            <v>06297042364</v>
          </cell>
        </row>
        <row r="1294">
          <cell r="B1294" t="str">
            <v>TRAUET GUILLAUME</v>
          </cell>
          <cell r="C1294">
            <v>43853</v>
          </cell>
          <cell r="D1294" t="str">
            <v>3</v>
          </cell>
          <cell r="E1294" t="str">
            <v>TRAUET GUILLAUME</v>
          </cell>
          <cell r="F1294" t="str">
            <v>M</v>
          </cell>
          <cell r="G1294" t="str">
            <v>BIACHE ST VAAST VELO CLUB</v>
          </cell>
          <cell r="H1294">
            <v>28658</v>
          </cell>
          <cell r="I1294" t="str">
            <v>Adulte Masculin 40/49 ans</v>
          </cell>
          <cell r="J1294" t="str">
            <v>2020</v>
          </cell>
          <cell r="K1294" t="str">
            <v>06297053805</v>
          </cell>
        </row>
        <row r="1295">
          <cell r="B1295" t="str">
            <v>TREHOUST FRANCOIS</v>
          </cell>
          <cell r="C1295">
            <v>43865</v>
          </cell>
          <cell r="D1295" t="str">
            <v>3</v>
          </cell>
          <cell r="E1295" t="str">
            <v>TREHOUST FRANCOIS</v>
          </cell>
          <cell r="F1295" t="str">
            <v>M</v>
          </cell>
          <cell r="G1295" t="str">
            <v>AGNY AMICALE LAIQUE</v>
          </cell>
          <cell r="H1295">
            <v>26974</v>
          </cell>
          <cell r="I1295" t="str">
            <v>Adulte Masculin 40/49 ans</v>
          </cell>
          <cell r="J1295" t="str">
            <v>2020</v>
          </cell>
          <cell r="K1295" t="str">
            <v>06240368696</v>
          </cell>
        </row>
        <row r="1296">
          <cell r="B1296" t="str">
            <v>TRICART HUGO</v>
          </cell>
          <cell r="C1296">
            <v>43879</v>
          </cell>
          <cell r="D1296" t="str">
            <v>JE</v>
          </cell>
          <cell r="E1296" t="str">
            <v>TRICART HUGO</v>
          </cell>
          <cell r="F1296" t="str">
            <v>M</v>
          </cell>
          <cell r="G1296" t="str">
            <v>MANQUEVILLE LILLERS CLUB CYCLISTE</v>
          </cell>
          <cell r="H1296">
            <v>38307</v>
          </cell>
          <cell r="I1296" t="str">
            <v>Jeune Masculin 15/16 ans</v>
          </cell>
          <cell r="J1296" t="str">
            <v>2020</v>
          </cell>
          <cell r="K1296" t="str">
            <v>06297091960</v>
          </cell>
        </row>
        <row r="1297">
          <cell r="B1297" t="str">
            <v>VANDENTORREN CEDRIC</v>
          </cell>
          <cell r="C1297">
            <v>43879</v>
          </cell>
          <cell r="D1297" t="str">
            <v>4-A</v>
          </cell>
          <cell r="E1297" t="str">
            <v>VANDENTORREN CEDRIC</v>
          </cell>
          <cell r="F1297" t="str">
            <v>M</v>
          </cell>
          <cell r="G1297" t="str">
            <v>MANQUEVILLE LILLERS CLUB CYCLISTE</v>
          </cell>
          <cell r="H1297">
            <v>25233</v>
          </cell>
          <cell r="I1297" t="str">
            <v>Adulte Masculin 50/59 ans</v>
          </cell>
          <cell r="J1297" t="str">
            <v>2020</v>
          </cell>
          <cell r="K1297" t="str">
            <v>06297083855</v>
          </cell>
        </row>
        <row r="1298">
          <cell r="B1298" t="str">
            <v>VANDENTORREN MAXIME</v>
          </cell>
          <cell r="C1298">
            <v>43865</v>
          </cell>
          <cell r="D1298" t="str">
            <v>3</v>
          </cell>
          <cell r="E1298" t="str">
            <v>VANDENTORREN MAXIME</v>
          </cell>
          <cell r="F1298" t="str">
            <v>M</v>
          </cell>
          <cell r="G1298" t="str">
            <v>ST POL SUR TERNOISE VELO CLUB ST POLOIS</v>
          </cell>
          <cell r="H1298">
            <v>34349</v>
          </cell>
          <cell r="I1298" t="str">
            <v>Adulte Masculin 20/29 ans</v>
          </cell>
          <cell r="J1298" t="str">
            <v>2020</v>
          </cell>
          <cell r="K1298" t="str">
            <v>06297098692</v>
          </cell>
        </row>
        <row r="1299">
          <cell r="B1299" t="str">
            <v>VANGHELUWE MATHYS</v>
          </cell>
          <cell r="C1299">
            <v>43885</v>
          </cell>
          <cell r="D1299" t="str">
            <v>JE</v>
          </cell>
          <cell r="E1299" t="str">
            <v>VANGHELUWE MATHYS</v>
          </cell>
          <cell r="F1299" t="str">
            <v>M</v>
          </cell>
          <cell r="G1299" t="str">
            <v>HENIN ETOILE CYCLISTE HENINOISE</v>
          </cell>
          <cell r="H1299">
            <v>42147</v>
          </cell>
          <cell r="I1299"/>
          <cell r="J1299" t="str">
            <v>2020</v>
          </cell>
          <cell r="K1299" t="str">
            <v>06297097960</v>
          </cell>
        </row>
        <row r="1300">
          <cell r="B1300" t="str">
            <v>VANOOSTHUYSE ANAIS</v>
          </cell>
          <cell r="C1300">
            <v>43857</v>
          </cell>
          <cell r="D1300" t="str">
            <v>FE</v>
          </cell>
          <cell r="E1300" t="str">
            <v>VANOOSTHUYSE ANAIS</v>
          </cell>
          <cell r="F1300" t="str">
            <v>F</v>
          </cell>
          <cell r="G1300" t="str">
            <v>LOOS EN GOHELLE VELO CLUB LOOSSOIS</v>
          </cell>
          <cell r="H1300">
            <v>37631</v>
          </cell>
          <cell r="I1300" t="str">
            <v>Adulte Féminin 17/29 ans</v>
          </cell>
          <cell r="J1300" t="str">
            <v>2020</v>
          </cell>
          <cell r="K1300" t="str">
            <v>06297081834</v>
          </cell>
        </row>
        <row r="1301">
          <cell r="B1301" t="str">
            <v>VERHEE GAUTHIER</v>
          </cell>
          <cell r="C1301">
            <v>43857</v>
          </cell>
          <cell r="D1301" t="str">
            <v>JE</v>
          </cell>
          <cell r="E1301" t="str">
            <v>VERHEE GAUTHIER</v>
          </cell>
          <cell r="F1301" t="str">
            <v>M</v>
          </cell>
          <cell r="G1301" t="str">
            <v>LOOS EN GOHELLE VELO CLUB LOOSSOIS</v>
          </cell>
          <cell r="H1301">
            <v>38413</v>
          </cell>
          <cell r="I1301" t="str">
            <v>Jeune Masculin 15/16 ans</v>
          </cell>
          <cell r="J1301" t="str">
            <v>2020</v>
          </cell>
          <cell r="K1301" t="str">
            <v>06297070096</v>
          </cell>
        </row>
        <row r="1302">
          <cell r="B1302" t="str">
            <v>VERON ANTHONY</v>
          </cell>
          <cell r="C1302">
            <v>43879</v>
          </cell>
          <cell r="D1302" t="str">
            <v>3</v>
          </cell>
          <cell r="E1302" t="str">
            <v>VERON ANTHONY</v>
          </cell>
          <cell r="F1302" t="str">
            <v>M</v>
          </cell>
          <cell r="G1302" t="str">
            <v>MANQUEVILLE LILLERS CLUB CYCLISTE</v>
          </cell>
          <cell r="H1302">
            <v>37796</v>
          </cell>
          <cell r="I1302" t="str">
            <v>Adulte Masculin 17/19 ans</v>
          </cell>
          <cell r="J1302" t="str">
            <v>2020</v>
          </cell>
          <cell r="K1302" t="str">
            <v>06297082828</v>
          </cell>
        </row>
        <row r="1303">
          <cell r="B1303" t="str">
            <v>VERVELLE JOSE</v>
          </cell>
          <cell r="C1303">
            <v>43899</v>
          </cell>
          <cell r="D1303" t="str">
            <v>4-A</v>
          </cell>
          <cell r="E1303" t="str">
            <v>VERVELLE JOSE</v>
          </cell>
          <cell r="F1303" t="str">
            <v>M</v>
          </cell>
          <cell r="G1303" t="str">
            <v>AUXI LE CHATEAU VELOCE CLUB AUXILOIS</v>
          </cell>
          <cell r="H1303">
            <v>25510</v>
          </cell>
          <cell r="I1303" t="str">
            <v>Adulte Masculin 50/59 ans</v>
          </cell>
          <cell r="J1303" t="str">
            <v>2020</v>
          </cell>
          <cell r="K1303" t="str">
            <v>06297068113</v>
          </cell>
        </row>
        <row r="1304">
          <cell r="B1304" t="str">
            <v>VICART XAVIER</v>
          </cell>
          <cell r="C1304">
            <v>43899</v>
          </cell>
          <cell r="D1304" t="str">
            <v>3</v>
          </cell>
          <cell r="E1304" t="str">
            <v>VICART XAVIER</v>
          </cell>
          <cell r="F1304" t="str">
            <v>M</v>
          </cell>
          <cell r="G1304" t="str">
            <v>AUXI LE CHATEAU VELOCE CLUB AUXILOIS</v>
          </cell>
          <cell r="H1304">
            <v>23078</v>
          </cell>
          <cell r="I1304" t="str">
            <v>Adulte Masculin 50/59 ans</v>
          </cell>
          <cell r="J1304" t="str">
            <v>2020</v>
          </cell>
          <cell r="K1304" t="str">
            <v>06297068711</v>
          </cell>
        </row>
        <row r="1305">
          <cell r="B1305" t="str">
            <v>VICART XAVIER</v>
          </cell>
          <cell r="C1305">
            <v>43899</v>
          </cell>
          <cell r="D1305" t="str">
            <v>3</v>
          </cell>
          <cell r="E1305" t="str">
            <v>VICART XAVIER</v>
          </cell>
          <cell r="F1305" t="str">
            <v>M</v>
          </cell>
          <cell r="G1305" t="str">
            <v>AUXI LE CHATEAU VELOCE CLUB AUXILOIS</v>
          </cell>
          <cell r="H1305">
            <v>23078</v>
          </cell>
          <cell r="I1305" t="str">
            <v>Adulte Masculin 50/59 ans</v>
          </cell>
          <cell r="J1305" t="str">
            <v>2020</v>
          </cell>
          <cell r="K1305" t="str">
            <v>06297068711</v>
          </cell>
        </row>
        <row r="1306">
          <cell r="B1306" t="str">
            <v>WACH ERIC</v>
          </cell>
          <cell r="C1306">
            <v>43872</v>
          </cell>
          <cell r="D1306" t="str">
            <v>3</v>
          </cell>
          <cell r="E1306" t="str">
            <v>WACH ERIC</v>
          </cell>
          <cell r="F1306" t="str">
            <v>M</v>
          </cell>
          <cell r="G1306" t="str">
            <v>BEUVRY CLUB LEO LAGRANGE</v>
          </cell>
          <cell r="H1306">
            <v>23361</v>
          </cell>
          <cell r="I1306" t="str">
            <v>Adulte Masculin 50/59 ans</v>
          </cell>
          <cell r="J1306" t="str">
            <v>2020</v>
          </cell>
          <cell r="K1306" t="str">
            <v>06240363982</v>
          </cell>
        </row>
        <row r="1307">
          <cell r="B1307" t="str">
            <v>WARLOUZET FRANCIS</v>
          </cell>
          <cell r="C1307">
            <v>43857</v>
          </cell>
          <cell r="D1307" t="str">
            <v>4-A</v>
          </cell>
          <cell r="E1307" t="str">
            <v>WARLOUZET FRANCIS</v>
          </cell>
          <cell r="F1307" t="str">
            <v>M</v>
          </cell>
          <cell r="G1307" t="str">
            <v>LOOS EN GOHELLE VELO CLUB LOOSSOIS</v>
          </cell>
          <cell r="H1307">
            <v>20323</v>
          </cell>
          <cell r="I1307" t="str">
            <v>Adulte Masculin 60 ans et plus</v>
          </cell>
          <cell r="J1307" t="str">
            <v>2020</v>
          </cell>
          <cell r="K1307" t="str">
            <v>06204734207</v>
          </cell>
        </row>
        <row r="1308">
          <cell r="B1308" t="str">
            <v>WEINGARTNER CAPUCINE</v>
          </cell>
          <cell r="C1308">
            <v>43885</v>
          </cell>
          <cell r="D1308" t="str">
            <v>JE</v>
          </cell>
          <cell r="E1308" t="str">
            <v>WEINGARTNER CAPUCINE</v>
          </cell>
          <cell r="F1308" t="str">
            <v>F</v>
          </cell>
          <cell r="G1308" t="str">
            <v>HENIN ETOILE CYCLISTE HENINOISE</v>
          </cell>
          <cell r="H1308">
            <v>40005</v>
          </cell>
          <cell r="I1308" t="str">
            <v>Jeune Féminin 11/12 ans</v>
          </cell>
          <cell r="J1308" t="str">
            <v>2020</v>
          </cell>
          <cell r="K1308" t="str">
            <v>06297087297</v>
          </cell>
        </row>
        <row r="1309">
          <cell r="B1309" t="str">
            <v>WELVAERT RICHARD</v>
          </cell>
          <cell r="C1309">
            <v>43877</v>
          </cell>
          <cell r="D1309" t="str">
            <v>2</v>
          </cell>
          <cell r="E1309" t="str">
            <v>WELVAERT RICHARD</v>
          </cell>
          <cell r="F1309" t="str">
            <v>M</v>
          </cell>
          <cell r="G1309" t="str">
            <v>MERICOURT TEAM 2</v>
          </cell>
          <cell r="H1309">
            <v>21973</v>
          </cell>
          <cell r="I1309" t="str">
            <v>Adulte Masculin 60 ans et plus</v>
          </cell>
          <cell r="J1309" t="str">
            <v>2020</v>
          </cell>
          <cell r="K1309" t="str">
            <v>06297012131</v>
          </cell>
        </row>
        <row r="1310">
          <cell r="B1310" t="str">
            <v>WITTEK DASSONVILLE CELINE</v>
          </cell>
          <cell r="C1310">
            <v>43888</v>
          </cell>
          <cell r="D1310" t="str">
            <v>3</v>
          </cell>
          <cell r="E1310" t="str">
            <v>WITTEK DASSONVILLE CELINE</v>
          </cell>
          <cell r="F1310" t="str">
            <v>F</v>
          </cell>
          <cell r="G1310" t="str">
            <v>NOEUX VELO CLUB NOEUXOIS</v>
          </cell>
          <cell r="H1310">
            <v>30184</v>
          </cell>
          <cell r="I1310" t="str">
            <v>Adulte Féminin 30/39 ans</v>
          </cell>
          <cell r="J1310" t="str">
            <v>2020</v>
          </cell>
          <cell r="K1310" t="str">
            <v>06297059855</v>
          </cell>
        </row>
        <row r="1311">
          <cell r="B1311" t="str">
            <v>YVART CHELSY</v>
          </cell>
          <cell r="C1311">
            <v>43851</v>
          </cell>
          <cell r="D1311" t="str">
            <v>JE</v>
          </cell>
          <cell r="E1311" t="str">
            <v>YVART CHELSY</v>
          </cell>
          <cell r="F1311" t="str">
            <v>F</v>
          </cell>
          <cell r="G1311" t="str">
            <v>WINGLES PYRAMIDES PASSION VTT</v>
          </cell>
          <cell r="H1311">
            <v>39939</v>
          </cell>
          <cell r="I1311" t="str">
            <v>Jeune Féminin 11/12 ans</v>
          </cell>
          <cell r="J1311" t="str">
            <v>2020</v>
          </cell>
          <cell r="K1311" t="str">
            <v>06297029708</v>
          </cell>
        </row>
        <row r="1312">
          <cell r="B1312" t="str">
            <v>YVART MINDY</v>
          </cell>
          <cell r="C1312">
            <v>43851</v>
          </cell>
          <cell r="D1312" t="str">
            <v>JE</v>
          </cell>
          <cell r="E1312" t="str">
            <v>YVART MINDY</v>
          </cell>
          <cell r="F1312" t="str">
            <v>F</v>
          </cell>
          <cell r="G1312" t="str">
            <v>WINGLES PYRAMIDES PASSION VTT</v>
          </cell>
          <cell r="H1312">
            <v>38250</v>
          </cell>
          <cell r="I1312" t="str">
            <v>Jeune Féminin 15/16 ans</v>
          </cell>
          <cell r="J1312" t="str">
            <v>2020</v>
          </cell>
          <cell r="K1312" t="str">
            <v>06297041804</v>
          </cell>
        </row>
        <row r="1313">
          <cell r="B1313" t="str">
            <v>ZYCH ALAIN</v>
          </cell>
          <cell r="C1313">
            <v>43851</v>
          </cell>
          <cell r="D1313" t="str">
            <v>4-A</v>
          </cell>
          <cell r="E1313" t="str">
            <v>ZYCH ALAIN</v>
          </cell>
          <cell r="F1313" t="str">
            <v>M</v>
          </cell>
          <cell r="G1313" t="str">
            <v>LEFOREST CYCLO CLUB</v>
          </cell>
          <cell r="H1313">
            <v>21497</v>
          </cell>
          <cell r="I1313" t="str">
            <v>Adulte Masculin 60 ans et plus</v>
          </cell>
          <cell r="J1313" t="str">
            <v>2020</v>
          </cell>
          <cell r="K1313" t="str">
            <v>06297101109</v>
          </cell>
        </row>
      </sheetData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atrick.crommelinck@orange.fr" id="{9AA9EBA3-8E3D-40C8-AA24-B9164E4D9E51}" userId="7e74fa3823954ff9" providerId="Windows Liv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21" dT="2022-03-03T11:53:02.48" personId="{9AA9EBA3-8E3D-40C8-AA24-B9164E4D9E51}" id="{145ECA57-322F-410F-BF78-FE815F74D179}">
    <text>2227</text>
  </threadedComment>
  <threadedComment ref="A149" dT="2022-03-19T06:08:17.34" personId="{9AA9EBA3-8E3D-40C8-AA24-B9164E4D9E51}" id="{8FB5A596-2DEA-488C-93F0-0BFB04B26773}">
    <text>remis à sa petite fille Lenie</text>
  </threadedComment>
  <threadedComment ref="A1048" dT="2022-04-03T07:27:49.82" personId="{9AA9EBA3-8E3D-40C8-AA24-B9164E4D9E51}" id="{3FA8F8DE-2C24-4B5E-9CDA-7CC00553F624}">
    <text>revendu à delbruyere veronique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72CF-4960-4CE9-9E2C-DD46C2DA7618}">
  <dimension ref="A1:X1467"/>
  <sheetViews>
    <sheetView tabSelected="1" topLeftCell="A831" workbookViewId="0">
      <selection activeCell="F849" sqref="F849"/>
    </sheetView>
  </sheetViews>
  <sheetFormatPr baseColWidth="10" defaultRowHeight="15" x14ac:dyDescent="0.25"/>
  <cols>
    <col min="1" max="1" width="7.5703125" style="49" bestFit="1" customWidth="1"/>
    <col min="2" max="2" width="14.28515625" bestFit="1" customWidth="1"/>
    <col min="3" max="3" width="26.5703125" bestFit="1" customWidth="1"/>
    <col min="4" max="4" width="49.7109375" bestFit="1" customWidth="1"/>
    <col min="6" max="6" width="11.42578125" style="128"/>
    <col min="7" max="7" width="25.5703125" bestFit="1" customWidth="1"/>
    <col min="8" max="9" width="2.28515625" customWidth="1"/>
    <col min="10" max="10" width="2.28515625" style="67" customWidth="1"/>
    <col min="11" max="13" width="2.28515625" customWidth="1"/>
    <col min="14" max="14" width="11.42578125" style="14"/>
    <col min="15" max="16" width="11.42578125" style="50"/>
    <col min="17" max="17" width="11.42578125" style="124"/>
    <col min="18" max="18" width="14" style="125" bestFit="1" customWidth="1"/>
    <col min="19" max="22" width="2" bestFit="1" customWidth="1"/>
    <col min="23" max="23" width="4.85546875" bestFit="1" customWidth="1"/>
    <col min="24" max="24" width="7.42578125" bestFit="1" customWidth="1"/>
  </cols>
  <sheetData>
    <row r="1" spans="1:24" s="49" customFormat="1" x14ac:dyDescent="0.25">
      <c r="C1" s="49" t="s">
        <v>177</v>
      </c>
      <c r="D1" s="51" t="s">
        <v>178</v>
      </c>
      <c r="E1" s="49" t="s">
        <v>356</v>
      </c>
      <c r="F1" s="19" t="s">
        <v>354</v>
      </c>
      <c r="G1" s="50"/>
      <c r="H1" s="50"/>
      <c r="I1" s="50"/>
      <c r="J1" s="105" t="s">
        <v>3558</v>
      </c>
      <c r="K1" s="50"/>
      <c r="L1" s="50"/>
      <c r="M1" s="50"/>
      <c r="N1" s="50" t="s">
        <v>353</v>
      </c>
      <c r="O1" s="50" t="s">
        <v>355</v>
      </c>
      <c r="P1" s="50" t="s">
        <v>3404</v>
      </c>
      <c r="Q1" s="123" t="s">
        <v>354</v>
      </c>
      <c r="R1" s="123" t="s">
        <v>3676</v>
      </c>
      <c r="S1">
        <v>1</v>
      </c>
      <c r="T1">
        <v>2</v>
      </c>
      <c r="U1">
        <v>3</v>
      </c>
      <c r="V1">
        <v>4</v>
      </c>
      <c r="W1" t="s">
        <v>3897</v>
      </c>
      <c r="X1" t="s">
        <v>3898</v>
      </c>
    </row>
    <row r="2" spans="1:24" x14ac:dyDescent="0.25">
      <c r="A2" s="49">
        <v>1</v>
      </c>
      <c r="B2">
        <f t="shared" ref="B2:B77" si="0">N2</f>
        <v>144449</v>
      </c>
      <c r="C2" t="str">
        <f>[1]A!$D72</f>
        <v>BERNIER DIMITRI</v>
      </c>
      <c r="D2" t="str">
        <f>[1]A!$F72</f>
        <v>T.C.S.P. 59 - FERRIERE LA GRANDE</v>
      </c>
      <c r="E2" t="str">
        <f>[1]A!$J72</f>
        <v>05999016478</v>
      </c>
      <c r="F2" s="128" t="str">
        <f>[1]A!$C72</f>
        <v>1</v>
      </c>
      <c r="G2" t="str">
        <f>VLOOKUP(C2,[1]A!$D$2:$H$1448,5,FALSE)</f>
        <v>Adulte Masculin 30/39 ans</v>
      </c>
      <c r="N2" s="14">
        <f>VLOOKUP(C2,Bilan!$B$4:$D$1766,3,FALSE)</f>
        <v>144449</v>
      </c>
      <c r="O2" s="50">
        <f t="shared" ref="O2:O77" si="1">A2</f>
        <v>1</v>
      </c>
      <c r="P2" s="50" t="e">
        <f>VLOOKUP(C2,Route2021!$C$2:$O$1205,13,FALSE)</f>
        <v>#N/A</v>
      </c>
      <c r="Q2" s="124" t="str">
        <f>VLOOKUP(C2,[1]A!$D$2:$K$1398,8,FALSE)</f>
        <v>1</v>
      </c>
      <c r="R2" s="125" t="e">
        <f>VLOOKUP(C2,Route2021!$C$2:$Q$1212,15,FALSE)</f>
        <v>#N/A</v>
      </c>
      <c r="S2" s="48">
        <f>IFERROR(VLOOKUP(C2,'[2]1ère'!$B$3:$E$200,4,FALSE),0)</f>
        <v>16</v>
      </c>
      <c r="T2" s="48">
        <f>IFERROR(VLOOKUP(C2,'[2]2ème'!$B$3:$E$500,4,FALSE),0)</f>
        <v>0</v>
      </c>
      <c r="U2" s="48">
        <f>IFERROR(VLOOKUP(C2,'[2]3ème'!$B$3:$E$600,4,FALSE),0)</f>
        <v>0</v>
      </c>
      <c r="V2" s="48">
        <f>IFERROR(VLOOKUP(C2,'[2]4ème '!$B$3:$E$216,4,FALSE),0)</f>
        <v>0</v>
      </c>
      <c r="W2" s="48">
        <f>IFERROR(VLOOKUP(C2,[2]Féminines!$B$3:$E$70,4,FALSE),0)</f>
        <v>0</v>
      </c>
      <c r="X2">
        <f>SUM(S2:W2)</f>
        <v>16</v>
      </c>
    </row>
    <row r="3" spans="1:24" x14ac:dyDescent="0.25">
      <c r="A3" s="49">
        <v>2</v>
      </c>
      <c r="B3">
        <f t="shared" si="0"/>
        <v>144401</v>
      </c>
      <c r="C3" t="str">
        <f>[1]A!$D95</f>
        <v>BLONDEAU BENOIT</v>
      </c>
      <c r="D3" t="str">
        <f>[1]A!$F95</f>
        <v>T.C.S.P. 59 - FERRIERE LA GRANDE</v>
      </c>
      <c r="E3" t="str">
        <f>[1]A!$J95</f>
        <v>05999064357</v>
      </c>
      <c r="F3" s="128" t="str">
        <f>[1]A!$C95</f>
        <v>1</v>
      </c>
      <c r="G3" t="str">
        <f>VLOOKUP(C3,[1]A!$D$2:$H$1448,5,FALSE)</f>
        <v>Adulte Masculin 40/49 ans</v>
      </c>
      <c r="N3" s="14">
        <f>VLOOKUP(C3,Bilan!$B$4:$D$1766,3,FALSE)</f>
        <v>144401</v>
      </c>
      <c r="O3" s="50">
        <f t="shared" si="1"/>
        <v>2</v>
      </c>
      <c r="P3" s="50">
        <f>VLOOKUP(C3,Route2021!$C$2:$O$1205,13,FALSE)</f>
        <v>2</v>
      </c>
      <c r="Q3" s="124" t="str">
        <f>VLOOKUP(C3,[1]A!$D$2:$K$1398,8,FALSE)</f>
        <v>1</v>
      </c>
      <c r="R3" s="125">
        <f>VLOOKUP(C3,Route2021!$C$2:$Q$1212,15,FALSE)</f>
        <v>1</v>
      </c>
      <c r="S3" s="48">
        <f>IFERROR(VLOOKUP(C3,'[2]1ère'!$B$3:$E$200,4,FALSE),0)</f>
        <v>19</v>
      </c>
      <c r="T3" s="48">
        <f>IFERROR(VLOOKUP(C3,'[2]2ème'!$B$3:$E$500,4,FALSE),0)</f>
        <v>0</v>
      </c>
      <c r="U3" s="48">
        <f>IFERROR(VLOOKUP(C3,'[2]3ème'!$B$3:$E$600,4,FALSE),0)</f>
        <v>0</v>
      </c>
      <c r="V3" s="48">
        <f>IFERROR(VLOOKUP(C3,'[2]4ème '!$B$3:$E$216,4,FALSE),0)</f>
        <v>0</v>
      </c>
      <c r="W3" s="48">
        <f>IFERROR(VLOOKUP(C3,[2]Féminines!$B$3:$E$70,4,FALSE),0)</f>
        <v>0</v>
      </c>
      <c r="X3">
        <f t="shared" ref="X3:X66" si="2">SUM(S3:W3)</f>
        <v>19</v>
      </c>
    </row>
    <row r="4" spans="1:24" x14ac:dyDescent="0.25">
      <c r="A4" s="49">
        <v>3</v>
      </c>
      <c r="B4">
        <f t="shared" si="0"/>
        <v>144297</v>
      </c>
      <c r="C4" t="str">
        <f>[1]A!$D148</f>
        <v>BUGNICOURT CYRIL</v>
      </c>
      <c r="D4" t="str">
        <f>[1]A!$F148</f>
        <v>UNION VELOCIPEDIQUE FOURMISIENNE</v>
      </c>
      <c r="E4" t="str">
        <f>[1]A!$J148</f>
        <v>05996216283</v>
      </c>
      <c r="F4" s="128" t="str">
        <f>[1]A!$C148</f>
        <v>1</v>
      </c>
      <c r="G4" t="str">
        <f>VLOOKUP(C4,[1]A!$D$2:$H$1448,5,FALSE)</f>
        <v>Adulte Masculin 40/49 ans</v>
      </c>
      <c r="N4" s="14">
        <f>VLOOKUP(C4,Bilan!$B$4:$D$1766,3,FALSE)</f>
        <v>144297</v>
      </c>
      <c r="O4" s="50">
        <f t="shared" si="1"/>
        <v>3</v>
      </c>
      <c r="P4" s="50">
        <f>VLOOKUP(C4,Route2021!$C$2:$O$1205,13,FALSE)</f>
        <v>3</v>
      </c>
      <c r="Q4" s="124" t="str">
        <f>VLOOKUP(C4,[1]A!$D$2:$K$1398,8,FALSE)</f>
        <v>1</v>
      </c>
      <c r="R4" s="125">
        <f>VLOOKUP(C4,Route2021!$C$2:$Q$1212,15,FALSE)</f>
        <v>1</v>
      </c>
      <c r="S4" s="48">
        <f>IFERROR(VLOOKUP(C4,'[2]1ère'!$B$3:$E$200,4,FALSE),0)</f>
        <v>1</v>
      </c>
      <c r="T4" s="48">
        <f>IFERROR(VLOOKUP(C4,'[2]2ème'!$B$3:$E$500,4,FALSE),0)</f>
        <v>0</v>
      </c>
      <c r="U4" s="48">
        <f>IFERROR(VLOOKUP(C4,'[2]3ème'!$B$3:$E$600,4,FALSE),0)</f>
        <v>0</v>
      </c>
      <c r="V4" s="48">
        <f>IFERROR(VLOOKUP(C4,'[2]4ème '!$B$3:$E$216,4,FALSE),0)</f>
        <v>0</v>
      </c>
      <c r="W4" s="48">
        <f>IFERROR(VLOOKUP(C4,[2]Féminines!$B$3:$E$70,4,FALSE),0)</f>
        <v>0</v>
      </c>
      <c r="X4">
        <f t="shared" si="2"/>
        <v>1</v>
      </c>
    </row>
    <row r="5" spans="1:24" x14ac:dyDescent="0.25">
      <c r="A5" s="49">
        <v>4</v>
      </c>
      <c r="B5">
        <f t="shared" si="0"/>
        <v>144476</v>
      </c>
      <c r="C5" t="str">
        <f>[1]A!$D239</f>
        <v>CORNU CHARLES</v>
      </c>
      <c r="D5" t="str">
        <f>[1]A!$F239</f>
        <v>CLUB CYCLISTE LOUVROIL (C.C.L.)</v>
      </c>
      <c r="E5" t="str">
        <f>[1]A!$J239</f>
        <v>05999029141</v>
      </c>
      <c r="F5" s="128" t="str">
        <f>[1]A!$C239</f>
        <v>1</v>
      </c>
      <c r="G5" t="str">
        <f>VLOOKUP(C5,[1]A!$D$2:$H$1448,5,FALSE)</f>
        <v>Adulte Masculin 30/39 ans</v>
      </c>
      <c r="J5" s="67">
        <v>1</v>
      </c>
      <c r="N5" s="14">
        <f>VLOOKUP(C5,Bilan!$B$4:$D$1766,3,FALSE)</f>
        <v>144476</v>
      </c>
      <c r="O5" s="50">
        <f t="shared" si="1"/>
        <v>4</v>
      </c>
      <c r="P5" s="50">
        <f>VLOOKUP(C5,Route2021!$C$2:$O$1205,13,FALSE)</f>
        <v>4</v>
      </c>
      <c r="Q5" s="124" t="str">
        <f>VLOOKUP(C5,[1]A!$D$2:$K$1398,8,FALSE)</f>
        <v>1</v>
      </c>
      <c r="R5" s="125">
        <f>VLOOKUP(C5,Route2021!$C$2:$Q$1212,15,FALSE)</f>
        <v>1</v>
      </c>
      <c r="S5" s="48">
        <f>IFERROR(VLOOKUP(C5,'[2]1ère'!$B$3:$E$200,4,FALSE),0)</f>
        <v>6</v>
      </c>
      <c r="T5" s="48">
        <f>IFERROR(VLOOKUP(C5,'[2]2ème'!$B$3:$E$500,4,FALSE),0)</f>
        <v>0</v>
      </c>
      <c r="U5" s="48">
        <f>IFERROR(VLOOKUP(C5,'[2]3ème'!$B$3:$E$600,4,FALSE),0)</f>
        <v>0</v>
      </c>
      <c r="V5" s="48">
        <f>IFERROR(VLOOKUP(C5,'[2]4ème '!$B$3:$E$216,4,FALSE),0)</f>
        <v>0</v>
      </c>
      <c r="W5" s="48">
        <f>IFERROR(VLOOKUP(C5,[2]Féminines!$B$3:$E$70,4,FALSE),0)</f>
        <v>0</v>
      </c>
      <c r="X5">
        <f t="shared" si="2"/>
        <v>6</v>
      </c>
    </row>
    <row r="6" spans="1:24" x14ac:dyDescent="0.25">
      <c r="A6" s="49">
        <v>5</v>
      </c>
      <c r="B6">
        <f t="shared" si="0"/>
        <v>1313</v>
      </c>
      <c r="C6" t="str">
        <f>[1]A!$D373</f>
        <v>DEWAILLY VINCENT</v>
      </c>
      <c r="D6" t="str">
        <f>[1]A!$F373</f>
        <v>UNION SPORTIVE SAINT ANDRE</v>
      </c>
      <c r="E6" t="str">
        <f>[1]A!$J373</f>
        <v>05999023578</v>
      </c>
      <c r="F6" s="128" t="str">
        <f>[1]A!$C373</f>
        <v>1</v>
      </c>
      <c r="G6" t="str">
        <f>VLOOKUP(C6,[1]A!$D$2:$H$1448,5,FALSE)</f>
        <v>Adulte Masculin 30/39 ans</v>
      </c>
      <c r="N6" s="14">
        <f>VLOOKUP(C6,Bilan!$B$4:$D$1766,3,FALSE)</f>
        <v>1313</v>
      </c>
      <c r="O6" s="50">
        <f t="shared" si="1"/>
        <v>5</v>
      </c>
      <c r="P6" s="50">
        <f>VLOOKUP(C6,Route2021!$C$2:$O$1205,13,FALSE)</f>
        <v>5</v>
      </c>
      <c r="Q6" s="124" t="str">
        <f>VLOOKUP(C6,[1]A!$D$2:$K$1398,8,FALSE)</f>
        <v>1</v>
      </c>
      <c r="R6" s="125">
        <f>VLOOKUP(C6,Route2021!$C$2:$Q$1212,15,FALSE)</f>
        <v>1</v>
      </c>
      <c r="S6" s="48">
        <f>IFERROR(VLOOKUP(C6,'[2]1ère'!$B$3:$E$200,4,FALSE),0)</f>
        <v>2</v>
      </c>
      <c r="T6" s="48">
        <f>IFERROR(VLOOKUP(C6,'[2]2ème'!$B$3:$E$500,4,FALSE),0)</f>
        <v>0</v>
      </c>
      <c r="U6" s="48">
        <f>IFERROR(VLOOKUP(C6,'[2]3ème'!$B$3:$E$600,4,FALSE),0)</f>
        <v>0</v>
      </c>
      <c r="V6" s="48">
        <f>IFERROR(VLOOKUP(C6,'[2]4ème '!$B$3:$E$216,4,FALSE),0)</f>
        <v>0</v>
      </c>
      <c r="W6" s="48">
        <f>IFERROR(VLOOKUP(C6,[2]Féminines!$B$3:$E$70,4,FALSE),0)</f>
        <v>0</v>
      </c>
      <c r="X6">
        <f t="shared" si="2"/>
        <v>2</v>
      </c>
    </row>
    <row r="7" spans="1:24" x14ac:dyDescent="0.25">
      <c r="A7" s="49">
        <v>6</v>
      </c>
      <c r="B7">
        <f t="shared" si="0"/>
        <v>144320</v>
      </c>
      <c r="C7" t="str">
        <f>[1]A!$D530</f>
        <v>GOUTEAU FREDERIC</v>
      </c>
      <c r="D7" t="str">
        <f>[1]A!$F530</f>
        <v>U.C. CAPELLOISE FOURMIES</v>
      </c>
      <c r="E7" t="str">
        <f>[1]A!$J530</f>
        <v>05999062801</v>
      </c>
      <c r="F7" s="128" t="str">
        <f>[1]A!$C530</f>
        <v>1</v>
      </c>
      <c r="G7" t="str">
        <f>VLOOKUP(C7,[1]A!$D$2:$H$1448,5,FALSE)</f>
        <v>Adulte Masculin 50/59 ans</v>
      </c>
      <c r="N7" s="14">
        <f>VLOOKUP(C7,Bilan!$B$4:$D$1766,3,FALSE)</f>
        <v>144320</v>
      </c>
      <c r="O7" s="50">
        <f t="shared" si="1"/>
        <v>6</v>
      </c>
      <c r="P7" s="50">
        <f>VLOOKUP(C7,Route2021!$C$2:$O$1205,13,FALSE)</f>
        <v>6</v>
      </c>
      <c r="Q7" s="124" t="str">
        <f>VLOOKUP(C7,[1]A!$D$2:$K$1398,8,FALSE)</f>
        <v>1</v>
      </c>
      <c r="R7" s="125">
        <f>VLOOKUP(C7,Route2021!$C$2:$Q$1212,15,FALSE)</f>
        <v>1</v>
      </c>
      <c r="S7" s="48">
        <f>IFERROR(VLOOKUP(C7,'[2]1ère'!$B$3:$E$200,4,FALSE),0)</f>
        <v>8</v>
      </c>
      <c r="T7" s="48">
        <f>IFERROR(VLOOKUP(C7,'[2]2ème'!$B$3:$E$500,4,FALSE),0)</f>
        <v>0</v>
      </c>
      <c r="U7" s="48">
        <f>IFERROR(VLOOKUP(C7,'[2]3ème'!$B$3:$E$600,4,FALSE),0)</f>
        <v>0</v>
      </c>
      <c r="V7" s="48">
        <f>IFERROR(VLOOKUP(C7,'[2]4ème '!$B$3:$E$216,4,FALSE),0)</f>
        <v>0</v>
      </c>
      <c r="W7" s="48">
        <f>IFERROR(VLOOKUP(C7,[2]Féminines!$B$3:$E$70,4,FALSE),0)</f>
        <v>0</v>
      </c>
      <c r="X7">
        <f t="shared" si="2"/>
        <v>8</v>
      </c>
    </row>
    <row r="8" spans="1:24" x14ac:dyDescent="0.25">
      <c r="A8" s="49">
        <v>7</v>
      </c>
      <c r="B8">
        <f t="shared" si="0"/>
        <v>5112</v>
      </c>
      <c r="C8" t="str">
        <f>[1]A!$D262</f>
        <v>DARQUE JEAN FRANCOIS</v>
      </c>
      <c r="D8" t="str">
        <f>[1]A!$F262</f>
        <v>TEAM SPECIALIZED LILLE</v>
      </c>
      <c r="E8" t="str">
        <f>[1]A!$J262</f>
        <v>05999097665</v>
      </c>
      <c r="F8" s="128" t="str">
        <f>[1]A!$C262</f>
        <v>1</v>
      </c>
      <c r="G8" t="str">
        <f>VLOOKUP(C8,[1]A!$D$2:$H$1448,5,FALSE)</f>
        <v>Adulte Masculin 40/49 ans</v>
      </c>
      <c r="N8" s="14">
        <f>VLOOKUP(C8,Bilan!$B$4:$D$1766,3,FALSE)</f>
        <v>5112</v>
      </c>
      <c r="O8" s="50">
        <f t="shared" si="1"/>
        <v>7</v>
      </c>
      <c r="P8" s="50">
        <f>VLOOKUP(C8,Route2021!$C$2:$O$1205,13,FALSE)</f>
        <v>0</v>
      </c>
      <c r="Q8" s="124" t="str">
        <f>VLOOKUP(C8,[1]A!$D$2:$K$1398,8,FALSE)</f>
        <v>1</v>
      </c>
      <c r="R8" s="125">
        <f>VLOOKUP(C8,Route2021!$C$2:$Q$1212,15,FALSE)</f>
        <v>1</v>
      </c>
      <c r="S8" s="48">
        <f>IFERROR(VLOOKUP(C8,'[2]1ère'!$B$3:$E$200,4,FALSE),0)</f>
        <v>10</v>
      </c>
      <c r="T8" s="48">
        <f>IFERROR(VLOOKUP(C8,'[2]2ème'!$B$3:$E$500,4,FALSE),0)</f>
        <v>0</v>
      </c>
      <c r="U8" s="48">
        <f>IFERROR(VLOOKUP(C8,'[2]3ème'!$B$3:$E$600,4,FALSE),0)</f>
        <v>0</v>
      </c>
      <c r="V8" s="48">
        <f>IFERROR(VLOOKUP(C8,'[2]4ème '!$B$3:$E$216,4,FALSE),0)</f>
        <v>0</v>
      </c>
      <c r="W8" s="48">
        <f>IFERROR(VLOOKUP(C8,[2]Féminines!$B$3:$E$70,4,FALSE),0)</f>
        <v>0</v>
      </c>
      <c r="X8">
        <f t="shared" si="2"/>
        <v>10</v>
      </c>
    </row>
    <row r="9" spans="1:24" x14ac:dyDescent="0.25">
      <c r="A9" s="49">
        <v>8</v>
      </c>
      <c r="B9">
        <f t="shared" si="0"/>
        <v>144434</v>
      </c>
      <c r="C9" t="str">
        <f>[1]A!$D742</f>
        <v>LETUFFE SAMUEL</v>
      </c>
      <c r="D9" t="str">
        <f>[1]A!$F742</f>
        <v>CYCLO CLUB WAVRIN</v>
      </c>
      <c r="E9" t="str">
        <f>[1]A!$J742</f>
        <v>05994062447</v>
      </c>
      <c r="F9" s="128" t="str">
        <f>[1]A!$C742</f>
        <v>1</v>
      </c>
      <c r="G9" t="str">
        <f>VLOOKUP(C9,[1]A!$D$2:$H$1448,5,FALSE)</f>
        <v>Adulte Masculin 40/49 ans</v>
      </c>
      <c r="J9" s="67">
        <v>1</v>
      </c>
      <c r="N9" s="14">
        <f>VLOOKUP(C9,Bilan!$B$4:$D$1766,3,FALSE)</f>
        <v>144434</v>
      </c>
      <c r="O9" s="50">
        <f t="shared" si="1"/>
        <v>8</v>
      </c>
      <c r="P9" s="50">
        <f>VLOOKUP(C9,Route2021!$C$2:$O$1205,13,FALSE)</f>
        <v>8</v>
      </c>
      <c r="Q9" s="124" t="str">
        <f>VLOOKUP(C9,[1]A!$D$2:$K$1398,8,FALSE)</f>
        <v>1</v>
      </c>
      <c r="R9" s="125">
        <f>VLOOKUP(C9,Route2021!$C$2:$Q$1212,15,FALSE)</f>
        <v>1</v>
      </c>
      <c r="S9" s="48">
        <f>IFERROR(VLOOKUP(C9,'[2]1ère'!$B$3:$E$200,4,FALSE),0)</f>
        <v>6</v>
      </c>
      <c r="T9" s="48">
        <f>IFERROR(VLOOKUP(C9,'[2]2ème'!$B$3:$E$500,4,FALSE),0)</f>
        <v>0</v>
      </c>
      <c r="U9" s="48">
        <f>IFERROR(VLOOKUP(C9,'[2]3ème'!$B$3:$E$600,4,FALSE),0)</f>
        <v>0</v>
      </c>
      <c r="V9" s="48">
        <f>IFERROR(VLOOKUP(C9,'[2]4ème '!$B$3:$E$216,4,FALSE),0)</f>
        <v>0</v>
      </c>
      <c r="W9" s="48">
        <f>IFERROR(VLOOKUP(C9,[2]Féminines!$B$3:$E$70,4,FALSE),0)</f>
        <v>0</v>
      </c>
      <c r="X9">
        <f t="shared" si="2"/>
        <v>6</v>
      </c>
    </row>
    <row r="10" spans="1:24" x14ac:dyDescent="0.25">
      <c r="A10" s="49">
        <v>10</v>
      </c>
      <c r="B10">
        <f t="shared" si="0"/>
        <v>144339</v>
      </c>
      <c r="C10" t="str">
        <f>[1]A!$D893</f>
        <v>PIAT JEREMY</v>
      </c>
      <c r="D10" t="str">
        <f>[1]A!$F893</f>
        <v>ETOILE CYCLISTE LIEU ST AMAND</v>
      </c>
      <c r="E10" t="str">
        <f>[1]A!$J893</f>
        <v>05999056748</v>
      </c>
      <c r="F10" s="128" t="str">
        <f>[1]A!$C893</f>
        <v>1</v>
      </c>
      <c r="G10" t="str">
        <f>VLOOKUP(C10,[1]A!$D$2:$H$1448,5,FALSE)</f>
        <v>Adulte Masculin 40/49 ans</v>
      </c>
      <c r="J10" s="67">
        <v>1</v>
      </c>
      <c r="N10" s="14">
        <f>VLOOKUP(C10,Bilan!$B$4:$D$1766,3,FALSE)</f>
        <v>144339</v>
      </c>
      <c r="O10" s="50">
        <f t="shared" si="1"/>
        <v>10</v>
      </c>
      <c r="P10" s="50">
        <f>VLOOKUP(C10,Route2021!$C$2:$O$1205,13,FALSE)</f>
        <v>10</v>
      </c>
      <c r="Q10" s="124" t="str">
        <f>VLOOKUP(C10,[1]A!$D$2:$K$1398,8,FALSE)</f>
        <v>1</v>
      </c>
      <c r="R10" s="125">
        <f>VLOOKUP(C10,Route2021!$C$2:$Q$1212,15,FALSE)</f>
        <v>1</v>
      </c>
      <c r="S10" s="48">
        <f>IFERROR(VLOOKUP(C10,'[2]1ère'!$B$3:$E$200,4,FALSE),0)</f>
        <v>7</v>
      </c>
      <c r="T10" s="48">
        <f>IFERROR(VLOOKUP(C10,'[2]2ème'!$B$3:$E$500,4,FALSE),0)</f>
        <v>0</v>
      </c>
      <c r="U10" s="48">
        <f>IFERROR(VLOOKUP(C10,'[2]3ème'!$B$3:$E$600,4,FALSE),0)</f>
        <v>0</v>
      </c>
      <c r="V10" s="48">
        <f>IFERROR(VLOOKUP(C10,'[2]4ème '!$B$3:$E$216,4,FALSE),0)</f>
        <v>0</v>
      </c>
      <c r="W10" s="48">
        <f>IFERROR(VLOOKUP(C10,[2]Féminines!$B$3:$E$70,4,FALSE),0)</f>
        <v>0</v>
      </c>
      <c r="X10">
        <f t="shared" si="2"/>
        <v>7</v>
      </c>
    </row>
    <row r="11" spans="1:24" x14ac:dyDescent="0.25">
      <c r="A11" s="49">
        <v>11</v>
      </c>
      <c r="B11">
        <f t="shared" si="0"/>
        <v>5110</v>
      </c>
      <c r="C11" t="str">
        <f>[1]A!$D63</f>
        <v>BENOIT JONATHAN</v>
      </c>
      <c r="D11" t="str">
        <f>[1]A!$F63</f>
        <v>ASSOCIATION CYCLISTE DE CUINCY</v>
      </c>
      <c r="E11" t="str">
        <f>[1]A!$J63</f>
        <v>05999017637</v>
      </c>
      <c r="F11" s="128" t="str">
        <f>[1]A!$C63</f>
        <v>1</v>
      </c>
      <c r="G11" t="str">
        <f>VLOOKUP(C11,[1]A!$D$2:$H$1448,5,FALSE)</f>
        <v>Adulte Masculin 30/39 ans</v>
      </c>
      <c r="N11" s="14">
        <f>VLOOKUP(C11,Bilan!$B$4:$D$1766,3,FALSE)</f>
        <v>5110</v>
      </c>
      <c r="O11" s="50">
        <f t="shared" si="1"/>
        <v>11</v>
      </c>
      <c r="P11" s="50" t="e">
        <f>VLOOKUP(C11,Route2021!$C$2:$O$1205,13,FALSE)</f>
        <v>#N/A</v>
      </c>
      <c r="Q11" s="124" t="str">
        <f>VLOOKUP(C11,[1]A!$D$2:$K$1398,8,FALSE)</f>
        <v>1</v>
      </c>
      <c r="R11" s="125" t="e">
        <f>VLOOKUP(C11,Route2021!$C$2:$Q$1212,15,FALSE)</f>
        <v>#N/A</v>
      </c>
      <c r="S11" s="48">
        <f>IFERROR(VLOOKUP(C11,'[2]1ère'!$B$3:$E$200,4,FALSE),0)</f>
        <v>13</v>
      </c>
      <c r="T11" s="48">
        <f>IFERROR(VLOOKUP(C11,'[2]2ème'!$B$3:$E$500,4,FALSE),0)</f>
        <v>0</v>
      </c>
      <c r="U11" s="48">
        <f>IFERROR(VLOOKUP(C11,'[2]3ème'!$B$3:$E$600,4,FALSE),0)</f>
        <v>0</v>
      </c>
      <c r="V11" s="48">
        <f>IFERROR(VLOOKUP(C11,'[2]4ème '!$B$3:$E$216,4,FALSE),0)</f>
        <v>0</v>
      </c>
      <c r="W11" s="48">
        <f>IFERROR(VLOOKUP(C11,[2]Féminines!$B$3:$E$70,4,FALSE),0)</f>
        <v>0</v>
      </c>
      <c r="X11">
        <f t="shared" si="2"/>
        <v>13</v>
      </c>
    </row>
    <row r="12" spans="1:24" x14ac:dyDescent="0.25">
      <c r="A12" s="49">
        <v>14</v>
      </c>
      <c r="B12">
        <f t="shared" si="0"/>
        <v>144532</v>
      </c>
      <c r="C12" t="str">
        <f>[1]A!$D1049</f>
        <v>TOURNEUX MICKAEL</v>
      </c>
      <c r="D12" t="str">
        <f>[1]A!$F1049</f>
        <v>ENTENTE CYCLISTE DE FONTAINE AU BOIS</v>
      </c>
      <c r="E12" t="str">
        <f>[1]A!$J1049</f>
        <v>05999024147</v>
      </c>
      <c r="F12" s="128" t="str">
        <f>[1]A!$C1049</f>
        <v>1</v>
      </c>
      <c r="G12" t="str">
        <f>VLOOKUP(C12,[1]A!$D$2:$H$1448,5,FALSE)</f>
        <v>Adulte Masculin 30/39 ans</v>
      </c>
      <c r="N12" s="14">
        <f>VLOOKUP(C12,Bilan!$B$4:$D$1766,3,FALSE)</f>
        <v>144532</v>
      </c>
      <c r="O12" s="50">
        <f t="shared" si="1"/>
        <v>14</v>
      </c>
      <c r="P12" s="50">
        <f>VLOOKUP(C12,Route2021!$C$2:$O$1205,13,FALSE)</f>
        <v>14</v>
      </c>
      <c r="Q12" s="124" t="str">
        <f>VLOOKUP(C12,[1]A!$D$2:$K$1398,8,FALSE)</f>
        <v>1</v>
      </c>
      <c r="R12" s="125">
        <f>VLOOKUP(C12,Route2021!$C$2:$Q$1212,15,FALSE)</f>
        <v>1</v>
      </c>
      <c r="S12" s="48">
        <f>IFERROR(VLOOKUP(C12,'[2]1ère'!$B$3:$E$200,4,FALSE),0)</f>
        <v>13</v>
      </c>
      <c r="T12" s="48">
        <f>IFERROR(VLOOKUP(C12,'[2]2ème'!$B$3:$E$500,4,FALSE),0)</f>
        <v>0</v>
      </c>
      <c r="U12" s="48">
        <f>IFERROR(VLOOKUP(C12,'[2]3ème'!$B$3:$E$600,4,FALSE),0)</f>
        <v>0</v>
      </c>
      <c r="V12" s="48">
        <f>IFERROR(VLOOKUP(C12,'[2]4ème '!$B$3:$E$216,4,FALSE),0)</f>
        <v>0</v>
      </c>
      <c r="W12" s="48">
        <f>IFERROR(VLOOKUP(C12,[2]Féminines!$B$3:$E$70,4,FALSE),0)</f>
        <v>0</v>
      </c>
      <c r="X12">
        <f t="shared" si="2"/>
        <v>13</v>
      </c>
    </row>
    <row r="13" spans="1:24" x14ac:dyDescent="0.25">
      <c r="A13" s="49">
        <v>15</v>
      </c>
      <c r="B13">
        <f t="shared" si="0"/>
        <v>2934</v>
      </c>
      <c r="C13" t="str">
        <f>[1]A!$D441</f>
        <v>DUTERTE CORENTIN</v>
      </c>
      <c r="D13" t="str">
        <f>[1]A!$F441</f>
        <v>GAZ ELEC CLUB DE DOUAI</v>
      </c>
      <c r="E13" t="str">
        <f>[1]A!$J441</f>
        <v>05999120692</v>
      </c>
      <c r="F13" s="128" t="str">
        <f>[1]A!$C441</f>
        <v>1</v>
      </c>
      <c r="G13" t="str">
        <f>VLOOKUP(C13,[1]A!$D$2:$H$1448,5,FALSE)</f>
        <v>Adulte Masculin 17/19 ans</v>
      </c>
      <c r="J13" s="67">
        <v>1</v>
      </c>
      <c r="N13" s="14">
        <f>VLOOKUP(C13,Bilan!$B$4:$D$1766,3,FALSE)</f>
        <v>2934</v>
      </c>
      <c r="O13" s="50">
        <f t="shared" si="1"/>
        <v>15</v>
      </c>
      <c r="P13" s="50">
        <f>VLOOKUP(C13,Route2021!$C$2:$O$1205,13,FALSE)</f>
        <v>427</v>
      </c>
      <c r="Q13" s="124" t="str">
        <f>VLOOKUP(C13,[1]A!$D$2:$K$1398,8,FALSE)</f>
        <v>1</v>
      </c>
      <c r="R13" s="125">
        <f>VLOOKUP(C13,Route2021!$C$2:$Q$1212,15,FALSE)</f>
        <v>2</v>
      </c>
      <c r="S13" s="48">
        <f>IFERROR(VLOOKUP(C13,'[2]1ère'!$B$3:$E$200,4,FALSE),0)</f>
        <v>5</v>
      </c>
      <c r="T13" s="48">
        <f>IFERROR(VLOOKUP(C13,'[2]2ème'!$B$3:$E$500,4,FALSE),0)</f>
        <v>0</v>
      </c>
      <c r="U13" s="48">
        <f>IFERROR(VLOOKUP(C13,'[2]3ème'!$B$3:$E$600,4,FALSE),0)</f>
        <v>0</v>
      </c>
      <c r="V13" s="48">
        <f>IFERROR(VLOOKUP(C13,'[2]4ème '!$B$3:$E$216,4,FALSE),0)</f>
        <v>0</v>
      </c>
      <c r="W13" s="48">
        <f>IFERROR(VLOOKUP(C13,[2]Féminines!$B$3:$E$70,4,FALSE),0)</f>
        <v>0</v>
      </c>
      <c r="X13">
        <f t="shared" si="2"/>
        <v>5</v>
      </c>
    </row>
    <row r="14" spans="1:24" x14ac:dyDescent="0.25">
      <c r="A14" s="49">
        <v>16</v>
      </c>
      <c r="B14">
        <f t="shared" si="0"/>
        <v>2202</v>
      </c>
      <c r="C14" t="str">
        <f>[1]A!$D645</f>
        <v>LALEU DAVID</v>
      </c>
      <c r="D14" t="str">
        <f>[1]A!$F645</f>
        <v>UNION SPORTIVE SAINT ANDRE</v>
      </c>
      <c r="E14" t="str">
        <f>[1]A!$J645</f>
        <v>05999012920</v>
      </c>
      <c r="F14" s="128" t="str">
        <f>[1]A!$C645</f>
        <v>1</v>
      </c>
      <c r="G14" t="str">
        <f>VLOOKUP(C14,[1]A!$D$2:$H$1448,5,FALSE)</f>
        <v>Adulte Masculin 40/49 ans</v>
      </c>
      <c r="N14" s="14">
        <f>VLOOKUP(C14,Bilan!$B$4:$D$1766,3,FALSE)</f>
        <v>2202</v>
      </c>
      <c r="O14" s="50">
        <f t="shared" si="1"/>
        <v>16</v>
      </c>
      <c r="P14" s="50">
        <f>VLOOKUP(C14,Route2021!$C$2:$O$1205,13,FALSE)</f>
        <v>16</v>
      </c>
      <c r="Q14" s="124" t="str">
        <f>VLOOKUP(C14,[1]A!$D$2:$K$1398,8,FALSE)</f>
        <v>1</v>
      </c>
      <c r="R14" s="125">
        <f>VLOOKUP(C14,Route2021!$C$2:$Q$1212,15,FALSE)</f>
        <v>1</v>
      </c>
      <c r="S14" s="48">
        <f>IFERROR(VLOOKUP(C14,'[2]1ère'!$B$3:$E$200,4,FALSE),0)</f>
        <v>9</v>
      </c>
      <c r="T14" s="48">
        <f>IFERROR(VLOOKUP(C14,'[2]2ème'!$B$3:$E$500,4,FALSE),0)</f>
        <v>0</v>
      </c>
      <c r="U14" s="48">
        <f>IFERROR(VLOOKUP(C14,'[2]3ème'!$B$3:$E$600,4,FALSE),0)</f>
        <v>0</v>
      </c>
      <c r="V14" s="48">
        <f>IFERROR(VLOOKUP(C14,'[2]4ème '!$B$3:$E$216,4,FALSE),0)</f>
        <v>0</v>
      </c>
      <c r="W14" s="48">
        <f>IFERROR(VLOOKUP(C14,[2]Féminines!$B$3:$E$70,4,FALSE),0)</f>
        <v>0</v>
      </c>
      <c r="X14">
        <f t="shared" si="2"/>
        <v>9</v>
      </c>
    </row>
    <row r="15" spans="1:24" x14ac:dyDescent="0.25">
      <c r="A15" s="49">
        <v>17</v>
      </c>
      <c r="B15">
        <f t="shared" si="0"/>
        <v>5175</v>
      </c>
      <c r="C15" t="str">
        <f>[1]A!$D647</f>
        <v>LALEU TIMOTHEE</v>
      </c>
      <c r="D15" t="str">
        <f>[1]A!$F647</f>
        <v>UNION SPORTIVE SAINT ANDRE</v>
      </c>
      <c r="E15" t="str">
        <f>[1]A!$J647</f>
        <v>05999012921</v>
      </c>
      <c r="F15" s="128" t="str">
        <f>[1]A!$C647</f>
        <v>1</v>
      </c>
      <c r="G15" t="str">
        <f>VLOOKUP(C15,[1]A!$D$2:$H$1448,5,FALSE)</f>
        <v>Adulte Masculin 20/29 ans</v>
      </c>
      <c r="J15" s="67">
        <v>1</v>
      </c>
      <c r="N15" s="14">
        <f>VLOOKUP(C15,Bilan!$B$4:$D$1766,3,FALSE)</f>
        <v>5175</v>
      </c>
      <c r="O15" s="50">
        <f t="shared" si="1"/>
        <v>17</v>
      </c>
      <c r="P15" s="50">
        <f>VLOOKUP(C15,Route2021!$C$2:$O$1205,13,FALSE)</f>
        <v>17</v>
      </c>
      <c r="Q15" s="124" t="str">
        <f>VLOOKUP(C15,[1]A!$D$2:$K$1398,8,FALSE)</f>
        <v>1</v>
      </c>
      <c r="R15" s="125">
        <f>VLOOKUP(C15,Route2021!$C$2:$Q$1212,15,FALSE)</f>
        <v>1</v>
      </c>
      <c r="S15" s="48">
        <f>IFERROR(VLOOKUP(C15,'[2]1ère'!$B$3:$E$200,4,FALSE),0)</f>
        <v>11</v>
      </c>
      <c r="T15" s="48">
        <f>IFERROR(VLOOKUP(C15,'[2]2ème'!$B$3:$E$500,4,FALSE),0)</f>
        <v>0</v>
      </c>
      <c r="U15" s="48">
        <f>IFERROR(VLOOKUP(C15,'[2]3ème'!$B$3:$E$600,4,FALSE),0)</f>
        <v>0</v>
      </c>
      <c r="V15" s="48">
        <f>IFERROR(VLOOKUP(C15,'[2]4ème '!$B$3:$E$216,4,FALSE),0)</f>
        <v>0</v>
      </c>
      <c r="W15" s="48">
        <f>IFERROR(VLOOKUP(C15,[2]Féminines!$B$3:$E$70,4,FALSE),0)</f>
        <v>0</v>
      </c>
      <c r="X15">
        <f t="shared" si="2"/>
        <v>11</v>
      </c>
    </row>
    <row r="16" spans="1:24" x14ac:dyDescent="0.25">
      <c r="A16" s="49">
        <v>18</v>
      </c>
      <c r="B16">
        <f t="shared" si="0"/>
        <v>2197</v>
      </c>
      <c r="C16" t="str">
        <f>[1]A!$D421</f>
        <v>DUFOUR JULIEN</v>
      </c>
      <c r="D16" t="str">
        <f>[1]A!$F421</f>
        <v>TEAM SPECIALIZED LILLE</v>
      </c>
      <c r="E16" t="str">
        <f>[1]A!$J421</f>
        <v>05999025680</v>
      </c>
      <c r="F16" s="128" t="str">
        <f>[1]A!$C421</f>
        <v>1</v>
      </c>
      <c r="G16" t="str">
        <f>VLOOKUP(C16,[1]A!$D$2:$H$1448,5,FALSE)</f>
        <v>Adulte Masculin 30/39 ans</v>
      </c>
      <c r="N16" s="14">
        <f>VLOOKUP(C16,Bilan!$B$4:$D$1766,3,FALSE)</f>
        <v>2197</v>
      </c>
      <c r="O16" s="50">
        <f t="shared" si="1"/>
        <v>18</v>
      </c>
      <c r="P16" s="50">
        <f>VLOOKUP(C16,Route2021!$C$2:$O$1205,13,FALSE)</f>
        <v>18</v>
      </c>
      <c r="Q16" s="124" t="str">
        <f>VLOOKUP(C16,[1]A!$D$2:$K$1398,8,FALSE)</f>
        <v>1</v>
      </c>
      <c r="R16" s="125">
        <f>VLOOKUP(C16,Route2021!$C$2:$Q$1212,15,FALSE)</f>
        <v>1</v>
      </c>
      <c r="S16" s="48">
        <f>IFERROR(VLOOKUP(C16,'[2]1ère'!$B$3:$E$200,4,FALSE),0)</f>
        <v>11</v>
      </c>
      <c r="T16" s="48">
        <f>IFERROR(VLOOKUP(C16,'[2]2ème'!$B$3:$E$500,4,FALSE),0)</f>
        <v>0</v>
      </c>
      <c r="U16" s="48">
        <f>IFERROR(VLOOKUP(C16,'[2]3ème'!$B$3:$E$600,4,FALSE),0)</f>
        <v>0</v>
      </c>
      <c r="V16" s="48">
        <f>IFERROR(VLOOKUP(C16,'[2]4ème '!$B$3:$E$216,4,FALSE),0)</f>
        <v>0</v>
      </c>
      <c r="W16" s="48">
        <f>IFERROR(VLOOKUP(C16,[2]Féminines!$B$3:$E$70,4,FALSE),0)</f>
        <v>0</v>
      </c>
      <c r="X16">
        <f t="shared" si="2"/>
        <v>11</v>
      </c>
    </row>
    <row r="17" spans="1:24" x14ac:dyDescent="0.25">
      <c r="A17" s="49">
        <v>21</v>
      </c>
      <c r="B17">
        <f t="shared" si="0"/>
        <v>10140</v>
      </c>
      <c r="C17" t="str">
        <f>[1]A!$D448</f>
        <v>FAUCHART STEEVE</v>
      </c>
      <c r="D17" t="str">
        <f>[1]A!$F448</f>
        <v>ASSOCIATION CYCLISTE DE CUINCY</v>
      </c>
      <c r="E17" t="str">
        <f>[1]A!$J448</f>
        <v>05999128050</v>
      </c>
      <c r="F17" s="128" t="str">
        <f>[1]A!$C448</f>
        <v>1</v>
      </c>
      <c r="G17" t="str">
        <f>VLOOKUP(C17,[1]A!$D$2:$H$1448,5,FALSE)</f>
        <v>Adulte Masculin 20/29 ans</v>
      </c>
      <c r="J17" s="67">
        <v>1</v>
      </c>
      <c r="N17" s="14">
        <f>VLOOKUP(C17,Bilan!$B$4:$D$1766,3,FALSE)</f>
        <v>10140</v>
      </c>
      <c r="O17" s="50">
        <f t="shared" si="1"/>
        <v>21</v>
      </c>
      <c r="P17" s="50" t="e">
        <f>VLOOKUP(C17,Route2021!$C$2:$O$1205,13,FALSE)</f>
        <v>#N/A</v>
      </c>
      <c r="Q17" s="124" t="str">
        <f>VLOOKUP(C17,[1]A!$D$2:$K$1398,8,FALSE)</f>
        <v>1</v>
      </c>
      <c r="R17" s="125" t="e">
        <f>VLOOKUP(C17,Route2021!$C$2:$Q$1212,15,FALSE)</f>
        <v>#N/A</v>
      </c>
      <c r="S17" s="48">
        <f>IFERROR(VLOOKUP(C17,'[2]1ère'!$B$3:$E$200,4,FALSE),0)</f>
        <v>5</v>
      </c>
      <c r="T17" s="48">
        <f>IFERROR(VLOOKUP(C17,'[2]2ème'!$B$3:$E$500,4,FALSE),0)</f>
        <v>0</v>
      </c>
      <c r="U17" s="48">
        <f>IFERROR(VLOOKUP(C17,'[2]3ème'!$B$3:$E$600,4,FALSE),0)</f>
        <v>0</v>
      </c>
      <c r="V17" s="48">
        <f>IFERROR(VLOOKUP(C17,'[2]4ème '!$B$3:$E$216,4,FALSE),0)</f>
        <v>0</v>
      </c>
      <c r="W17" s="48">
        <f>IFERROR(VLOOKUP(C17,[2]Féminines!$B$3:$E$70,4,FALSE),0)</f>
        <v>0</v>
      </c>
      <c r="X17">
        <f t="shared" si="2"/>
        <v>5</v>
      </c>
    </row>
    <row r="18" spans="1:24" x14ac:dyDescent="0.25">
      <c r="A18" s="49">
        <v>22</v>
      </c>
      <c r="B18">
        <f t="shared" si="0"/>
        <v>2154</v>
      </c>
      <c r="C18" t="str">
        <f>[1]A!$D167</f>
        <v>CANONNE STEVEN</v>
      </c>
      <c r="D18" t="str">
        <f>[1]A!$F167</f>
        <v>VELO SPRINT DE L'OSTREVENT - AUBERCHICOURT</v>
      </c>
      <c r="E18" t="str">
        <f>[1]A!$J167</f>
        <v>05999097829</v>
      </c>
      <c r="F18" s="128" t="str">
        <f>[1]A!$C167</f>
        <v>1</v>
      </c>
      <c r="G18" t="str">
        <f>VLOOKUP(C18,[1]A!$D$2:$H$1448,5,FALSE)</f>
        <v>Adulte Masculin 20/29 ans</v>
      </c>
      <c r="N18" s="14">
        <f>VLOOKUP(C18,Bilan!$B$4:$D$1766,3,FALSE)</f>
        <v>2154</v>
      </c>
      <c r="O18" s="50">
        <f t="shared" si="1"/>
        <v>22</v>
      </c>
      <c r="P18" s="50">
        <f>VLOOKUP(C18,Route2021!$C$2:$O$1205,13,FALSE)</f>
        <v>22</v>
      </c>
      <c r="Q18" s="124" t="str">
        <f>VLOOKUP(C18,[1]A!$D$2:$K$1398,8,FALSE)</f>
        <v>1</v>
      </c>
      <c r="R18" s="125">
        <f>VLOOKUP(C18,Route2021!$C$2:$Q$1212,15,FALSE)</f>
        <v>1</v>
      </c>
      <c r="S18" s="48">
        <f>IFERROR(VLOOKUP(C18,'[2]1ère'!$B$3:$E$200,4,FALSE),0)</f>
        <v>18</v>
      </c>
      <c r="T18" s="48">
        <f>IFERROR(VLOOKUP(C18,'[2]2ème'!$B$3:$E$500,4,FALSE),0)</f>
        <v>0</v>
      </c>
      <c r="U18" s="48">
        <f>IFERROR(VLOOKUP(C18,'[2]3ème'!$B$3:$E$600,4,FALSE),0)</f>
        <v>0</v>
      </c>
      <c r="V18" s="48">
        <f>IFERROR(VLOOKUP(C18,'[2]4ème '!$B$3:$E$216,4,FALSE),0)</f>
        <v>0</v>
      </c>
      <c r="W18" s="48">
        <f>IFERROR(VLOOKUP(C18,[2]Féminines!$B$3:$E$70,4,FALSE),0)</f>
        <v>0</v>
      </c>
      <c r="X18">
        <f t="shared" si="2"/>
        <v>18</v>
      </c>
    </row>
    <row r="19" spans="1:24" x14ac:dyDescent="0.25">
      <c r="A19" s="49">
        <v>23</v>
      </c>
      <c r="B19">
        <f t="shared" si="0"/>
        <v>2224</v>
      </c>
      <c r="C19" t="str">
        <f>[1]A!$D320</f>
        <v>DELSAUX DAMIEN</v>
      </c>
      <c r="D19" t="str">
        <f>[1]A!$F320</f>
        <v>ENTENTE CYCLISTE DE FONTAINE AU BOIS</v>
      </c>
      <c r="E19" t="str">
        <f>[1]A!$J320</f>
        <v>05999111985</v>
      </c>
      <c r="F19" s="128" t="str">
        <f>[1]A!$C320</f>
        <v>1</v>
      </c>
      <c r="G19" t="str">
        <f>VLOOKUP(C19,[1]A!$D$2:$H$1448,5,FALSE)</f>
        <v>Adulte Masculin 30/39 ans</v>
      </c>
      <c r="N19" s="14">
        <f>VLOOKUP(C19,Bilan!$B$4:$D$1766,3,FALSE)</f>
        <v>2224</v>
      </c>
      <c r="O19" s="50">
        <f t="shared" si="1"/>
        <v>23</v>
      </c>
      <c r="P19" s="50">
        <f>VLOOKUP(C19,Route2021!$C$2:$O$1205,13,FALSE)</f>
        <v>23</v>
      </c>
      <c r="Q19" s="124" t="str">
        <f>VLOOKUP(C19,[1]A!$D$2:$K$1398,8,FALSE)</f>
        <v>1</v>
      </c>
      <c r="R19" s="125">
        <f>VLOOKUP(C19,Route2021!$C$2:$Q$1212,15,FALSE)</f>
        <v>1</v>
      </c>
      <c r="S19" s="48">
        <f>IFERROR(VLOOKUP(C19,'[2]1ère'!$B$3:$E$200,4,FALSE),0)</f>
        <v>9</v>
      </c>
      <c r="T19" s="48">
        <f>IFERROR(VLOOKUP(C19,'[2]2ème'!$B$3:$E$500,4,FALSE),0)</f>
        <v>0</v>
      </c>
      <c r="U19" s="48">
        <f>IFERROR(VLOOKUP(C19,'[2]3ème'!$B$3:$E$600,4,FALSE),0)</f>
        <v>0</v>
      </c>
      <c r="V19" s="48">
        <f>IFERROR(VLOOKUP(C19,'[2]4ème '!$B$3:$E$216,4,FALSE),0)</f>
        <v>0</v>
      </c>
      <c r="W19" s="48">
        <f>IFERROR(VLOOKUP(C19,[2]Féminines!$B$3:$E$70,4,FALSE),0)</f>
        <v>0</v>
      </c>
      <c r="X19">
        <f t="shared" si="2"/>
        <v>9</v>
      </c>
    </row>
    <row r="20" spans="1:24" x14ac:dyDescent="0.25">
      <c r="A20" s="49">
        <v>24</v>
      </c>
      <c r="B20">
        <f t="shared" si="0"/>
        <v>2222</v>
      </c>
      <c r="C20" t="str">
        <f>[1]A!$D99</f>
        <v>BLONDIAUX JULIEN</v>
      </c>
      <c r="D20" t="str">
        <f>[1]A!$F99</f>
        <v>ENTENTE CYCLISTE DE FONTAINE AU BOIS</v>
      </c>
      <c r="E20" t="str">
        <f>[1]A!$J99</f>
        <v>05999064433</v>
      </c>
      <c r="F20" s="128" t="str">
        <f>[1]A!$C99</f>
        <v>1</v>
      </c>
      <c r="G20" t="str">
        <f>VLOOKUP(C20,[1]A!$D$2:$H$1448,5,FALSE)</f>
        <v>Adulte Masculin 30/39 ans</v>
      </c>
      <c r="J20" s="67">
        <v>1</v>
      </c>
      <c r="N20" s="14">
        <f>VLOOKUP(C20,Bilan!$B$4:$D$1766,3,FALSE)</f>
        <v>2222</v>
      </c>
      <c r="O20" s="50">
        <f t="shared" si="1"/>
        <v>24</v>
      </c>
      <c r="P20" s="50">
        <f>VLOOKUP(C20,Route2021!$C$2:$O$1205,13,FALSE)</f>
        <v>24</v>
      </c>
      <c r="Q20" s="124" t="str">
        <f>VLOOKUP(C20,[1]A!$D$2:$K$1398,8,FALSE)</f>
        <v>1</v>
      </c>
      <c r="R20" s="125">
        <f>VLOOKUP(C20,Route2021!$C$2:$Q$1212,15,FALSE)</f>
        <v>1</v>
      </c>
      <c r="S20" s="48">
        <f>IFERROR(VLOOKUP(C20,'[2]1ère'!$B$3:$E$200,4,FALSE),0)</f>
        <v>2</v>
      </c>
      <c r="T20" s="48">
        <f>IFERROR(VLOOKUP(C20,'[2]2ème'!$B$3:$E$500,4,FALSE),0)</f>
        <v>0</v>
      </c>
      <c r="U20" s="48">
        <f>IFERROR(VLOOKUP(C20,'[2]3ème'!$B$3:$E$600,4,FALSE),0)</f>
        <v>0</v>
      </c>
      <c r="V20" s="48">
        <f>IFERROR(VLOOKUP(C20,'[2]4ème '!$B$3:$E$216,4,FALSE),0)</f>
        <v>0</v>
      </c>
      <c r="W20" s="48">
        <f>IFERROR(VLOOKUP(C20,[2]Féminines!$B$3:$E$70,4,FALSE),0)</f>
        <v>0</v>
      </c>
      <c r="X20">
        <f t="shared" si="2"/>
        <v>2</v>
      </c>
    </row>
    <row r="21" spans="1:24" x14ac:dyDescent="0.25">
      <c r="A21" s="49">
        <v>25</v>
      </c>
      <c r="B21">
        <f t="shared" si="0"/>
        <v>2212</v>
      </c>
      <c r="C21" t="str">
        <f>[1]A!$D352</f>
        <v>DESAILLY GEOFFREY</v>
      </c>
      <c r="D21" t="str">
        <f>[1]A!$F352</f>
        <v>CYCLO CLUB WAVRIN</v>
      </c>
      <c r="E21" t="str">
        <f>[1]A!$J352</f>
        <v>05996219752</v>
      </c>
      <c r="F21" s="128" t="str">
        <f>[1]A!$C352</f>
        <v>1</v>
      </c>
      <c r="G21" t="str">
        <f>VLOOKUP(C21,[1]A!$D$2:$H$1448,5,FALSE)</f>
        <v>Adulte Masculin 20/29 ans</v>
      </c>
      <c r="N21" s="14">
        <f>VLOOKUP(C21,Bilan!$B$4:$D$1766,3,FALSE)</f>
        <v>2212</v>
      </c>
      <c r="O21" s="50">
        <f t="shared" si="1"/>
        <v>25</v>
      </c>
      <c r="P21" s="50">
        <f>VLOOKUP(C21,Route2021!$C$2:$O$1205,13,FALSE)</f>
        <v>25</v>
      </c>
      <c r="Q21" s="124" t="str">
        <f>VLOOKUP(C21,[1]A!$D$2:$K$1398,8,FALSE)</f>
        <v>1</v>
      </c>
      <c r="R21" s="125">
        <f>VLOOKUP(C21,Route2021!$C$2:$Q$1212,15,FALSE)</f>
        <v>1</v>
      </c>
      <c r="S21" s="48">
        <f>IFERROR(VLOOKUP(C21,'[2]1ère'!$B$3:$E$200,4,FALSE),0)</f>
        <v>7</v>
      </c>
      <c r="T21" s="48">
        <f>IFERROR(VLOOKUP(C21,'[2]2ème'!$B$3:$E$500,4,FALSE),0)</f>
        <v>0</v>
      </c>
      <c r="U21" s="48">
        <f>IFERROR(VLOOKUP(C21,'[2]3ème'!$B$3:$E$600,4,FALSE),0)</f>
        <v>0</v>
      </c>
      <c r="V21" s="48">
        <f>IFERROR(VLOOKUP(C21,'[2]4ème '!$B$3:$E$216,4,FALSE),0)</f>
        <v>0</v>
      </c>
      <c r="W21" s="48">
        <f>IFERROR(VLOOKUP(C21,[2]Féminines!$B$3:$E$70,4,FALSE),0)</f>
        <v>0</v>
      </c>
      <c r="X21">
        <f t="shared" si="2"/>
        <v>7</v>
      </c>
    </row>
    <row r="22" spans="1:24" x14ac:dyDescent="0.25">
      <c r="A22" s="49">
        <v>26</v>
      </c>
      <c r="B22">
        <f t="shared" si="0"/>
        <v>2207</v>
      </c>
      <c r="C22" t="str">
        <f>[1]A!$D187</f>
        <v>CATILLON CYRIL</v>
      </c>
      <c r="D22" t="str">
        <f>[1]A!$F187</f>
        <v>ENTENTE CYCLISTE DE FONTAINE AU BOIS</v>
      </c>
      <c r="E22" t="str">
        <f>[1]A!$J187</f>
        <v>05994058192</v>
      </c>
      <c r="F22" s="128" t="str">
        <f>[1]A!$C187</f>
        <v>1</v>
      </c>
      <c r="G22" t="str">
        <f>VLOOKUP(C22,[1]A!$D$2:$H$1448,5,FALSE)</f>
        <v>Adulte Masculin 30/39 ans</v>
      </c>
      <c r="J22" s="67">
        <v>1</v>
      </c>
      <c r="N22" s="14">
        <f>VLOOKUP(C22,Bilan!$B$4:$D$1766,3,FALSE)</f>
        <v>2207</v>
      </c>
      <c r="O22" s="50">
        <f t="shared" si="1"/>
        <v>26</v>
      </c>
      <c r="P22" s="50">
        <f>VLOOKUP(C22,Route2021!$C$2:$O$1205,13,FALSE)</f>
        <v>26</v>
      </c>
      <c r="Q22" s="124" t="str">
        <f>VLOOKUP(C22,[1]A!$D$2:$K$1398,8,FALSE)</f>
        <v>1</v>
      </c>
      <c r="R22" s="125">
        <f>VLOOKUP(C22,Route2021!$C$2:$Q$1212,15,FALSE)</f>
        <v>1</v>
      </c>
      <c r="S22" s="48">
        <f>IFERROR(VLOOKUP(C22,'[2]1ère'!$B$3:$E$200,4,FALSE),0)</f>
        <v>14</v>
      </c>
      <c r="T22" s="48">
        <f>IFERROR(VLOOKUP(C22,'[2]2ème'!$B$3:$E$500,4,FALSE),0)</f>
        <v>0</v>
      </c>
      <c r="U22" s="48">
        <f>IFERROR(VLOOKUP(C22,'[2]3ème'!$B$3:$E$600,4,FALSE),0)</f>
        <v>0</v>
      </c>
      <c r="V22" s="48">
        <f>IFERROR(VLOOKUP(C22,'[2]4ème '!$B$3:$E$216,4,FALSE),0)</f>
        <v>0</v>
      </c>
      <c r="W22" s="48">
        <f>IFERROR(VLOOKUP(C22,[2]Féminines!$B$3:$E$70,4,FALSE),0)</f>
        <v>0</v>
      </c>
      <c r="X22">
        <f t="shared" si="2"/>
        <v>14</v>
      </c>
    </row>
    <row r="23" spans="1:24" x14ac:dyDescent="0.25">
      <c r="A23" s="49">
        <v>27</v>
      </c>
      <c r="B23">
        <f t="shared" si="0"/>
        <v>2219</v>
      </c>
      <c r="C23" t="str">
        <f>[1]A!$D236</f>
        <v>CORNETTE STEPHANE</v>
      </c>
      <c r="D23" t="str">
        <f>[1]A!$F236</f>
        <v>TEAM BIKE PRESEAU</v>
      </c>
      <c r="E23" t="str">
        <f>[1]A!$J236</f>
        <v>05999028487</v>
      </c>
      <c r="F23" s="128" t="str">
        <f>[1]A!$C236</f>
        <v>1</v>
      </c>
      <c r="G23" t="str">
        <f>VLOOKUP(C23,[1]A!$D$2:$H$1448,5,FALSE)</f>
        <v>Adulte Masculin 30/39 ans</v>
      </c>
      <c r="J23" s="67">
        <v>1</v>
      </c>
      <c r="N23" s="14">
        <f>VLOOKUP(C23,Bilan!$B$4:$D$1766,3,FALSE)</f>
        <v>2219</v>
      </c>
      <c r="O23" s="50">
        <f t="shared" si="1"/>
        <v>27</v>
      </c>
      <c r="P23" s="50">
        <f>VLOOKUP(C23,Route2021!$C$2:$O$1205,13,FALSE)</f>
        <v>27</v>
      </c>
      <c r="Q23" s="124" t="str">
        <f>VLOOKUP(C23,[1]A!$D$2:$K$1398,8,FALSE)</f>
        <v>1</v>
      </c>
      <c r="R23" s="125">
        <f>VLOOKUP(C23,Route2021!$C$2:$Q$1212,15,FALSE)</f>
        <v>1</v>
      </c>
      <c r="S23" s="48">
        <f>IFERROR(VLOOKUP(C23,'[2]1ère'!$B$3:$E$200,4,FALSE),0)</f>
        <v>16</v>
      </c>
      <c r="T23" s="48">
        <f>IFERROR(VLOOKUP(C23,'[2]2ème'!$B$3:$E$500,4,FALSE),0)</f>
        <v>0</v>
      </c>
      <c r="U23" s="48">
        <f>IFERROR(VLOOKUP(C23,'[2]3ème'!$B$3:$E$600,4,FALSE),0)</f>
        <v>0</v>
      </c>
      <c r="V23" s="48">
        <f>IFERROR(VLOOKUP(C23,'[2]4ème '!$B$3:$E$216,4,FALSE),0)</f>
        <v>0</v>
      </c>
      <c r="W23" s="48">
        <f>IFERROR(VLOOKUP(C23,[2]Féminines!$B$3:$E$70,4,FALSE),0)</f>
        <v>0</v>
      </c>
      <c r="X23">
        <f t="shared" si="2"/>
        <v>16</v>
      </c>
    </row>
    <row r="24" spans="1:24" x14ac:dyDescent="0.25">
      <c r="A24" s="49">
        <v>28</v>
      </c>
      <c r="B24">
        <f t="shared" si="0"/>
        <v>1303</v>
      </c>
      <c r="C24" t="str">
        <f>[1]A!$D3</f>
        <v>AINI ISSAM</v>
      </c>
      <c r="D24" t="str">
        <f>[1]A!$F3</f>
        <v>ENTENTE CYCLISTE DE FONTAINE AU BOIS</v>
      </c>
      <c r="E24" t="str">
        <f>[1]A!$J3</f>
        <v>05994063020</v>
      </c>
      <c r="F24" s="128" t="str">
        <f>[1]A!$C3</f>
        <v>1</v>
      </c>
      <c r="G24" t="str">
        <f>VLOOKUP(C24,[1]A!$D$2:$H$1448,5,FALSE)</f>
        <v>Adulte Masculin 20/29 ans</v>
      </c>
      <c r="J24" s="67">
        <v>1</v>
      </c>
      <c r="N24" s="14">
        <f>VLOOKUP(C24,Bilan!$B$4:$D$1766,3,FALSE)</f>
        <v>1303</v>
      </c>
      <c r="O24" s="50">
        <f t="shared" si="1"/>
        <v>28</v>
      </c>
      <c r="P24" s="50">
        <f>VLOOKUP(C24,Route2021!$C$2:$O$1205,13,FALSE)</f>
        <v>28</v>
      </c>
      <c r="Q24" s="124" t="str">
        <f>VLOOKUP(C24,[1]A!$D$2:$K$1398,8,FALSE)</f>
        <v>1</v>
      </c>
      <c r="R24" s="125">
        <f>VLOOKUP(C24,Route2021!$C$2:$Q$1212,15,FALSE)</f>
        <v>1</v>
      </c>
      <c r="S24" s="48">
        <f>IFERROR(VLOOKUP(C24,'[2]1ère'!$B$3:$E$200,4,FALSE),0)</f>
        <v>14</v>
      </c>
      <c r="T24" s="48">
        <f>IFERROR(VLOOKUP(C24,'[2]2ème'!$B$3:$E$500,4,FALSE),0)</f>
        <v>0</v>
      </c>
      <c r="U24" s="48">
        <f>IFERROR(VLOOKUP(C24,'[2]3ème'!$B$3:$E$600,4,FALSE),0)</f>
        <v>0</v>
      </c>
      <c r="V24" s="48">
        <f>IFERROR(VLOOKUP(C24,'[2]4ème '!$B$3:$E$216,4,FALSE),0)</f>
        <v>0</v>
      </c>
      <c r="W24" s="48">
        <f>IFERROR(VLOOKUP(C24,[2]Féminines!$B$3:$E$70,4,FALSE),0)</f>
        <v>0</v>
      </c>
      <c r="X24">
        <f t="shared" si="2"/>
        <v>14</v>
      </c>
    </row>
    <row r="25" spans="1:24" x14ac:dyDescent="0.25">
      <c r="A25" s="49">
        <v>29</v>
      </c>
      <c r="B25">
        <f t="shared" si="0"/>
        <v>2176</v>
      </c>
      <c r="C25" t="str">
        <f>[1]A!$D839</f>
        <v>MORELLE YOHANN</v>
      </c>
      <c r="D25" t="str">
        <f>[1]A!$F839</f>
        <v>ENTENTE CYCLISTE DE FONTAINE AU BOIS</v>
      </c>
      <c r="E25" t="str">
        <f>[1]A!$J839</f>
        <v>05999024929</v>
      </c>
      <c r="F25" s="128" t="str">
        <f>[1]A!$C839</f>
        <v>1</v>
      </c>
      <c r="G25" t="str">
        <f>VLOOKUP(C25,[1]A!$D$2:$H$1448,5,FALSE)</f>
        <v>Adulte Masculin 30/39 ans</v>
      </c>
      <c r="J25" s="67">
        <v>1</v>
      </c>
      <c r="N25" s="14">
        <f>VLOOKUP(C25,Bilan!$B$4:$D$1766,3,FALSE)</f>
        <v>2176</v>
      </c>
      <c r="O25" s="50">
        <f t="shared" si="1"/>
        <v>29</v>
      </c>
      <c r="P25" s="50">
        <f>VLOOKUP(C25,Route2021!$C$2:$O$1205,13,FALSE)</f>
        <v>29</v>
      </c>
      <c r="Q25" s="124" t="str">
        <f>VLOOKUP(C25,[1]A!$D$2:$K$1398,8,FALSE)</f>
        <v>1</v>
      </c>
      <c r="R25" s="125">
        <f>VLOOKUP(C25,Route2021!$C$2:$Q$1212,15,FALSE)</f>
        <v>1</v>
      </c>
      <c r="S25" s="48">
        <f>IFERROR(VLOOKUP(C25,'[2]1ère'!$B$3:$E$200,4,FALSE),0)</f>
        <v>15</v>
      </c>
      <c r="T25" s="48">
        <f>IFERROR(VLOOKUP(C25,'[2]2ème'!$B$3:$E$500,4,FALSE),0)</f>
        <v>0</v>
      </c>
      <c r="U25" s="48">
        <f>IFERROR(VLOOKUP(C25,'[2]3ème'!$B$3:$E$600,4,FALSE),0)</f>
        <v>0</v>
      </c>
      <c r="V25" s="48">
        <f>IFERROR(VLOOKUP(C25,'[2]4ème '!$B$3:$E$216,4,FALSE),0)</f>
        <v>0</v>
      </c>
      <c r="W25" s="48">
        <f>IFERROR(VLOOKUP(C25,[2]Féminines!$B$3:$E$70,4,FALSE),0)</f>
        <v>0</v>
      </c>
      <c r="X25">
        <f t="shared" si="2"/>
        <v>15</v>
      </c>
    </row>
    <row r="26" spans="1:24" x14ac:dyDescent="0.25">
      <c r="A26" s="49">
        <v>30</v>
      </c>
      <c r="B26">
        <f t="shared" si="0"/>
        <v>144629</v>
      </c>
      <c r="C26" t="str">
        <f>[1]A!$D660</f>
        <v>LANGLET GUILLAUME</v>
      </c>
      <c r="D26" t="str">
        <f>[1]A!$F660</f>
        <v>CERCLE OLYMPIQUE MARCOING</v>
      </c>
      <c r="E26" t="str">
        <f>[1]A!$J660</f>
        <v>05999012880</v>
      </c>
      <c r="F26" s="128" t="str">
        <f>[1]A!$C660</f>
        <v>1</v>
      </c>
      <c r="G26" t="str">
        <f>VLOOKUP(C26,[1]A!$D$2:$H$1448,5,FALSE)</f>
        <v>Adulte Masculin 30/39 ans</v>
      </c>
      <c r="N26" s="14">
        <f>VLOOKUP(C26,Bilan!$B$4:$D$1766,3,FALSE)</f>
        <v>144629</v>
      </c>
      <c r="O26" s="50">
        <f t="shared" si="1"/>
        <v>30</v>
      </c>
      <c r="P26" s="50" t="e">
        <f>VLOOKUP(C26,Route2021!$C$2:$O$1205,13,FALSE)</f>
        <v>#N/A</v>
      </c>
      <c r="Q26" s="124" t="str">
        <f>VLOOKUP(C26,[1]A!$D$2:$K$1398,8,FALSE)</f>
        <v>1</v>
      </c>
      <c r="R26" s="125" t="e">
        <f>VLOOKUP(C26,Route2021!$C$2:$Q$1212,15,FALSE)</f>
        <v>#N/A</v>
      </c>
      <c r="S26" s="48">
        <f>IFERROR(VLOOKUP(C26,'[2]1ère'!$B$3:$E$200,4,FALSE),0)</f>
        <v>8</v>
      </c>
      <c r="T26" s="48">
        <f>IFERROR(VLOOKUP(C26,'[2]2ème'!$B$3:$E$500,4,FALSE),0)</f>
        <v>0</v>
      </c>
      <c r="U26" s="48">
        <f>IFERROR(VLOOKUP(C26,'[2]3ème'!$B$3:$E$600,4,FALSE),0)</f>
        <v>0</v>
      </c>
      <c r="V26" s="48">
        <f>IFERROR(VLOOKUP(C26,'[2]4ème '!$B$3:$E$216,4,FALSE),0)</f>
        <v>0</v>
      </c>
      <c r="W26" s="48">
        <f>IFERROR(VLOOKUP(C26,[2]Féminines!$B$3:$E$70,4,FALSE),0)</f>
        <v>0</v>
      </c>
      <c r="X26">
        <f t="shared" si="2"/>
        <v>8</v>
      </c>
    </row>
    <row r="27" spans="1:24" x14ac:dyDescent="0.25">
      <c r="A27" s="49">
        <v>31</v>
      </c>
      <c r="B27">
        <f>N27</f>
        <v>10147</v>
      </c>
      <c r="C27" t="str">
        <f>[1]A!$D51</f>
        <v>BEEUWSAERT AUGUSTIN</v>
      </c>
      <c r="D27" t="str">
        <f>[1]A!$F51</f>
        <v>VELO CLUB UNION HALLUIN</v>
      </c>
      <c r="E27" t="str">
        <f>[1]A!$J51</f>
        <v>05999136078</v>
      </c>
      <c r="F27" s="128" t="str">
        <f>[1]A!$C51</f>
        <v>1</v>
      </c>
      <c r="G27" t="str">
        <f>VLOOKUP(C27,[1]A!$D$2:$H$1448,5,FALSE)</f>
        <v>Adulte Masculin 17/19 ans</v>
      </c>
      <c r="J27" s="67">
        <v>1</v>
      </c>
      <c r="N27" s="14">
        <f>VLOOKUP(C27,Bilan!$B$4:$D$1766,3,FALSE)</f>
        <v>10147</v>
      </c>
      <c r="O27" s="50">
        <f>A27</f>
        <v>31</v>
      </c>
      <c r="P27" s="50" t="e">
        <f>VLOOKUP(C27,Route2021!$C$2:$O$1205,13,FALSE)</f>
        <v>#N/A</v>
      </c>
      <c r="Q27" s="124" t="str">
        <f>VLOOKUP(C27,[1]A!$D$2:$K$1398,8,FALSE)</f>
        <v>1</v>
      </c>
      <c r="R27" s="125" t="e">
        <f>VLOOKUP(C27,Route2021!$C$2:$Q$1212,15,FALSE)</f>
        <v>#N/A</v>
      </c>
      <c r="S27" s="48">
        <f>IFERROR(VLOOKUP(C27,'[2]1ère'!$B$3:$E$200,4,FALSE),0)</f>
        <v>4</v>
      </c>
      <c r="T27" s="48">
        <f>IFERROR(VLOOKUP(C27,'[2]2ème'!$B$3:$E$500,4,FALSE),0)</f>
        <v>0</v>
      </c>
      <c r="U27" s="48">
        <f>IFERROR(VLOOKUP(C27,'[2]3ème'!$B$3:$E$600,4,FALSE),0)</f>
        <v>0</v>
      </c>
      <c r="V27" s="48">
        <f>IFERROR(VLOOKUP(C27,'[2]4ème '!$B$3:$E$216,4,FALSE),0)</f>
        <v>0</v>
      </c>
      <c r="W27" s="48">
        <f>IFERROR(VLOOKUP(C27,[2]Féminines!$B$3:$E$70,4,FALSE),0)</f>
        <v>0</v>
      </c>
      <c r="X27">
        <f t="shared" si="2"/>
        <v>4</v>
      </c>
    </row>
    <row r="28" spans="1:24" x14ac:dyDescent="0.25">
      <c r="A28" s="49">
        <v>32</v>
      </c>
      <c r="B28">
        <f>N28</f>
        <v>144324</v>
      </c>
      <c r="C28" t="str">
        <f>[1]A!$D813</f>
        <v>MICHEL ANTHONY</v>
      </c>
      <c r="D28" t="str">
        <f>[1]A!$F813</f>
        <v>CLUB CYCLISTE LOUVROIL (C.C.L.)</v>
      </c>
      <c r="E28" t="str">
        <f>[1]A!$J813</f>
        <v>05999090519</v>
      </c>
      <c r="F28" s="128" t="str">
        <f>[1]A!$C813</f>
        <v>1</v>
      </c>
      <c r="G28" t="str">
        <f>VLOOKUP(C28,[1]A!$D$2:$H$1448,5,FALSE)</f>
        <v>Adulte Masculin 20/29 ans</v>
      </c>
      <c r="N28" s="14">
        <f>VLOOKUP(C28,Bilan!$B$4:$D$1766,3,FALSE)</f>
        <v>144324</v>
      </c>
      <c r="O28" s="50">
        <f>A28</f>
        <v>32</v>
      </c>
      <c r="P28" s="50">
        <f>VLOOKUP(C28,Route2021!$C$2:$O$1205,13,FALSE)</f>
        <v>290</v>
      </c>
      <c r="Q28" s="124" t="str">
        <f>VLOOKUP(C28,[1]A!$D$2:$K$1398,8,FALSE)</f>
        <v>1</v>
      </c>
      <c r="R28" s="125">
        <f>VLOOKUP(C28,Route2021!$C$2:$Q$1212,15,FALSE)</f>
        <v>2</v>
      </c>
      <c r="S28" s="48">
        <f>IFERROR(VLOOKUP(C28,'[2]1ère'!$B$3:$E$200,4,FALSE),0)</f>
        <v>16</v>
      </c>
      <c r="T28" s="48">
        <f>IFERROR(VLOOKUP(C28,'[2]2ème'!$B$3:$E$500,4,FALSE),0)</f>
        <v>0</v>
      </c>
      <c r="U28" s="48">
        <f>IFERROR(VLOOKUP(C28,'[2]3ème'!$B$3:$E$600,4,FALSE),0)</f>
        <v>0</v>
      </c>
      <c r="V28" s="48">
        <f>IFERROR(VLOOKUP(C28,'[2]4ème '!$B$3:$E$216,4,FALSE),0)</f>
        <v>0</v>
      </c>
      <c r="W28" s="48">
        <f>IFERROR(VLOOKUP(C28,[2]Féminines!$B$3:$E$70,4,FALSE),0)</f>
        <v>0</v>
      </c>
      <c r="X28">
        <f t="shared" si="2"/>
        <v>16</v>
      </c>
    </row>
    <row r="29" spans="1:24" x14ac:dyDescent="0.25">
      <c r="A29" s="49">
        <v>33</v>
      </c>
      <c r="B29">
        <f t="shared" si="0"/>
        <v>144310</v>
      </c>
      <c r="C29" t="str">
        <f>[1]A!$D1264</f>
        <v>PRUVOST CLEMENT</v>
      </c>
      <c r="D29" t="str">
        <f>[1]A!$F1264</f>
        <v>AGNY AMICALE LAIQUE</v>
      </c>
      <c r="E29" t="str">
        <f>[1]A!$J1264</f>
        <v>06204730362</v>
      </c>
      <c r="F29" s="128" t="str">
        <f>[1]A!$C1264</f>
        <v>1</v>
      </c>
      <c r="G29" t="str">
        <f>VLOOKUP(C29,[1]A!$D$2:$H$1448,5,FALSE)</f>
        <v>Adulte Masculin 30/39 ans</v>
      </c>
      <c r="N29" s="14">
        <f>VLOOKUP(C29,Bilan!$B$4:$D$1766,3,FALSE)</f>
        <v>144310</v>
      </c>
      <c r="O29" s="50">
        <f t="shared" si="1"/>
        <v>33</v>
      </c>
      <c r="P29" s="50">
        <f>VLOOKUP(C29,Route2021!$C$2:$O$1205,13,FALSE)</f>
        <v>33</v>
      </c>
      <c r="Q29" s="124" t="str">
        <f>VLOOKUP(C29,[1]A!$D$2:$K$1398,8,FALSE)</f>
        <v>1</v>
      </c>
      <c r="R29" s="125">
        <f>VLOOKUP(C29,Route2021!$C$2:$Q$1212,15,FALSE)</f>
        <v>1</v>
      </c>
      <c r="S29" s="48">
        <f>IFERROR(VLOOKUP(C29,'[2]1ère'!$B$3:$E$200,4,FALSE),0)</f>
        <v>0</v>
      </c>
      <c r="T29" s="48">
        <f>IFERROR(VLOOKUP(C29,'[2]2ème'!$B$3:$E$500,4,FALSE),0)</f>
        <v>0</v>
      </c>
      <c r="U29" s="48">
        <f>IFERROR(VLOOKUP(C29,'[2]3ème'!$B$3:$E$600,4,FALSE),0)</f>
        <v>0</v>
      </c>
      <c r="V29" s="48">
        <f>IFERROR(VLOOKUP(C29,'[2]4ème '!$B$3:$E$216,4,FALSE),0)</f>
        <v>0</v>
      </c>
      <c r="W29" s="48">
        <f>IFERROR(VLOOKUP(C29,[2]Féminines!$B$3:$E$70,4,FALSE),0)</f>
        <v>0</v>
      </c>
      <c r="X29">
        <f t="shared" si="2"/>
        <v>0</v>
      </c>
    </row>
    <row r="30" spans="1:24" x14ac:dyDescent="0.25">
      <c r="A30" s="49">
        <v>34</v>
      </c>
      <c r="B30">
        <f t="shared" si="0"/>
        <v>2223</v>
      </c>
      <c r="C30" t="str">
        <f>[1]A!$D1166</f>
        <v>CHALAS JEAN PIERRE</v>
      </c>
      <c r="D30" t="str">
        <f>[1]A!$F1166</f>
        <v>UNION SPORTIVE SAINT ANDRE</v>
      </c>
      <c r="E30" t="str">
        <f>[1]A!$J1166</f>
        <v>06297098606</v>
      </c>
      <c r="F30" s="128" t="str">
        <f>[1]A!$C1166</f>
        <v>1</v>
      </c>
      <c r="G30" t="str">
        <f>VLOOKUP(C30,[1]A!$D$2:$H$1448,5,FALSE)</f>
        <v>Adulte Masculin 50/59 ans</v>
      </c>
      <c r="N30" s="14">
        <f>VLOOKUP(C30,Bilan!$B$4:$D$1766,3,FALSE)</f>
        <v>2223</v>
      </c>
      <c r="O30" s="50">
        <f t="shared" si="1"/>
        <v>34</v>
      </c>
      <c r="P30" s="50">
        <f>VLOOKUP(C30,Route2021!$C$2:$O$1205,13,FALSE)</f>
        <v>34</v>
      </c>
      <c r="Q30" s="124" t="str">
        <f>VLOOKUP(C30,[1]A!$D$2:$K$1398,8,FALSE)</f>
        <v>1</v>
      </c>
      <c r="R30" s="125">
        <f>VLOOKUP(C30,Route2021!$C$2:$Q$1212,15,FALSE)</f>
        <v>1</v>
      </c>
      <c r="S30" s="48">
        <f>IFERROR(VLOOKUP(C30,'[2]1ère'!$B$3:$E$200,4,FALSE),0)</f>
        <v>8</v>
      </c>
      <c r="T30" s="48">
        <f>IFERROR(VLOOKUP(C30,'[2]2ème'!$B$3:$E$500,4,FALSE),0)</f>
        <v>0</v>
      </c>
      <c r="U30" s="48">
        <f>IFERROR(VLOOKUP(C30,'[2]3ème'!$B$3:$E$600,4,FALSE),0)</f>
        <v>0</v>
      </c>
      <c r="V30" s="48">
        <f>IFERROR(VLOOKUP(C30,'[2]4ème '!$B$3:$E$216,4,FALSE),0)</f>
        <v>0</v>
      </c>
      <c r="W30" s="48">
        <f>IFERROR(VLOOKUP(C30,[2]Féminines!$B$3:$E$70,4,FALSE),0)</f>
        <v>0</v>
      </c>
      <c r="X30">
        <f t="shared" si="2"/>
        <v>8</v>
      </c>
    </row>
    <row r="31" spans="1:24" x14ac:dyDescent="0.25">
      <c r="A31" s="49">
        <v>35</v>
      </c>
      <c r="B31">
        <f t="shared" si="0"/>
        <v>2216</v>
      </c>
      <c r="C31" t="str">
        <f>[1]A!$D1208</f>
        <v>GOBERT JEAN FRANCOIS</v>
      </c>
      <c r="D31" t="str">
        <f>[1]A!$F1208</f>
        <v>BIACHE ST VAAST VELO CLUB</v>
      </c>
      <c r="E31" t="str">
        <f>[1]A!$J1208</f>
        <v>06260031180</v>
      </c>
      <c r="F31" s="128" t="str">
        <f>[1]A!$C1208</f>
        <v>1</v>
      </c>
      <c r="G31" t="str">
        <f>VLOOKUP(C31,[1]A!$D$2:$H$1448,5,FALSE)</f>
        <v>Adulte Masculin 40/49 ans</v>
      </c>
      <c r="N31" s="14">
        <f>VLOOKUP(C31,Bilan!$B$4:$D$1766,3,FALSE)</f>
        <v>2216</v>
      </c>
      <c r="O31" s="50">
        <f t="shared" si="1"/>
        <v>35</v>
      </c>
      <c r="P31" s="50">
        <f>VLOOKUP(C31,Route2021!$C$2:$O$1205,13,FALSE)</f>
        <v>35</v>
      </c>
      <c r="Q31" s="124" t="str">
        <f>VLOOKUP(C31,[1]A!$D$2:$K$1398,8,FALSE)</f>
        <v>1</v>
      </c>
      <c r="R31" s="125">
        <f>VLOOKUP(C31,Route2021!$C$2:$Q$1212,15,FALSE)</f>
        <v>1</v>
      </c>
      <c r="S31" s="48">
        <f>IFERROR(VLOOKUP(C31,'[2]1ère'!$B$3:$E$200,4,FALSE),0)</f>
        <v>5</v>
      </c>
      <c r="T31" s="48">
        <f>IFERROR(VLOOKUP(C31,'[2]2ème'!$B$3:$E$500,4,FALSE),0)</f>
        <v>0</v>
      </c>
      <c r="U31" s="48">
        <f>IFERROR(VLOOKUP(C31,'[2]3ème'!$B$3:$E$600,4,FALSE),0)</f>
        <v>0</v>
      </c>
      <c r="V31" s="48">
        <f>IFERROR(VLOOKUP(C31,'[2]4ème '!$B$3:$E$216,4,FALSE),0)</f>
        <v>0</v>
      </c>
      <c r="W31" s="48">
        <f>IFERROR(VLOOKUP(C31,[2]Féminines!$B$3:$E$70,4,FALSE),0)</f>
        <v>0</v>
      </c>
      <c r="X31">
        <f t="shared" si="2"/>
        <v>5</v>
      </c>
    </row>
    <row r="32" spans="1:24" x14ac:dyDescent="0.25">
      <c r="A32" s="49">
        <v>36</v>
      </c>
      <c r="B32">
        <f t="shared" si="0"/>
        <v>1288</v>
      </c>
      <c r="C32" t="str">
        <f>[1]A!$D1188</f>
        <v>DUHAMEL ARNAUD</v>
      </c>
      <c r="D32" t="str">
        <f>[1]A!$F1188</f>
        <v>MERICOURT TEAM 2</v>
      </c>
      <c r="E32" t="str">
        <f>[1]A!$J1188</f>
        <v>06265605486</v>
      </c>
      <c r="F32" s="128" t="str">
        <f>[1]A!$C1188</f>
        <v>1</v>
      </c>
      <c r="G32" t="str">
        <f>VLOOKUP(C32,[1]A!$D$2:$H$1448,5,FALSE)</f>
        <v>Adulte Masculin 40/49 ans</v>
      </c>
      <c r="N32" s="14">
        <f>VLOOKUP(C32,Bilan!$B$4:$D$1766,3,FALSE)</f>
        <v>1288</v>
      </c>
      <c r="O32" s="50">
        <f t="shared" si="1"/>
        <v>36</v>
      </c>
      <c r="P32" s="50">
        <f>VLOOKUP(C32,Route2021!$C$2:$O$1205,13,FALSE)</f>
        <v>36</v>
      </c>
      <c r="Q32" s="124" t="str">
        <f>VLOOKUP(C32,[1]A!$D$2:$K$1398,8,FALSE)</f>
        <v>1</v>
      </c>
      <c r="R32" s="125">
        <f>VLOOKUP(C32,Route2021!$C$2:$Q$1212,15,FALSE)</f>
        <v>1</v>
      </c>
      <c r="S32" s="48">
        <f>IFERROR(VLOOKUP(C32,'[2]1ère'!$B$3:$E$200,4,FALSE),0)</f>
        <v>13</v>
      </c>
      <c r="T32" s="48">
        <f>IFERROR(VLOOKUP(C32,'[2]2ème'!$B$3:$E$500,4,FALSE),0)</f>
        <v>0</v>
      </c>
      <c r="U32" s="48">
        <f>IFERROR(VLOOKUP(C32,'[2]3ème'!$B$3:$E$600,4,FALSE),0)</f>
        <v>0</v>
      </c>
      <c r="V32" s="48">
        <f>IFERROR(VLOOKUP(C32,'[2]4ème '!$B$3:$E$216,4,FALSE),0)</f>
        <v>0</v>
      </c>
      <c r="W32" s="48">
        <f>IFERROR(VLOOKUP(C32,[2]Féminines!$B$3:$E$70,4,FALSE),0)</f>
        <v>0</v>
      </c>
      <c r="X32">
        <f t="shared" si="2"/>
        <v>13</v>
      </c>
    </row>
    <row r="33" spans="1:24" x14ac:dyDescent="0.25">
      <c r="A33" s="49">
        <v>37</v>
      </c>
      <c r="B33">
        <f t="shared" si="0"/>
        <v>1252</v>
      </c>
      <c r="C33" t="str">
        <f>[1]A!$D383</f>
        <v>DI STAZIO GIUSEPPE PINO</v>
      </c>
      <c r="D33" t="str">
        <f>[1]A!$F383</f>
        <v>NEW TEAM MAULDE</v>
      </c>
      <c r="E33" t="str">
        <f>[1]A!$J383</f>
        <v>05999059180</v>
      </c>
      <c r="F33" s="128" t="str">
        <f>[1]A!$C383</f>
        <v>1</v>
      </c>
      <c r="G33" t="str">
        <f>VLOOKUP(C33,[1]A!$D$2:$H$1448,5,FALSE)</f>
        <v>Adulte Masculin 30/39 ans</v>
      </c>
      <c r="N33" s="14">
        <f>VLOOKUP(C33,Bilan!$B$4:$D$1766,3,FALSE)</f>
        <v>1252</v>
      </c>
      <c r="O33" s="50">
        <f t="shared" si="1"/>
        <v>37</v>
      </c>
      <c r="P33" s="50">
        <f>VLOOKUP(C33,Route2021!$C$2:$O$1205,13,FALSE)</f>
        <v>37</v>
      </c>
      <c r="Q33" s="124" t="str">
        <f>VLOOKUP(C33,[1]A!$D$2:$K$1398,8,FALSE)</f>
        <v>1</v>
      </c>
      <c r="R33" s="125">
        <f>VLOOKUP(C33,Route2021!$C$2:$Q$1212,15,FALSE)</f>
        <v>1</v>
      </c>
      <c r="S33" s="48">
        <f>IFERROR(VLOOKUP(C33,'[2]1ère'!$B$3:$E$200,4,FALSE),0)</f>
        <v>3</v>
      </c>
      <c r="T33" s="48">
        <f>IFERROR(VLOOKUP(C33,'[2]2ème'!$B$3:$E$500,4,FALSE),0)</f>
        <v>0</v>
      </c>
      <c r="U33" s="48">
        <f>IFERROR(VLOOKUP(C33,'[2]3ème'!$B$3:$E$600,4,FALSE),0)</f>
        <v>0</v>
      </c>
      <c r="V33" s="48">
        <f>IFERROR(VLOOKUP(C33,'[2]4ème '!$B$3:$E$216,4,FALSE),0)</f>
        <v>0</v>
      </c>
      <c r="W33" s="48">
        <f>IFERROR(VLOOKUP(C33,[2]Féminines!$B$3:$E$70,4,FALSE),0)</f>
        <v>0</v>
      </c>
      <c r="X33">
        <f t="shared" si="2"/>
        <v>3</v>
      </c>
    </row>
    <row r="34" spans="1:24" x14ac:dyDescent="0.25">
      <c r="A34" s="49">
        <v>38</v>
      </c>
      <c r="B34">
        <f t="shared" si="0"/>
        <v>144356</v>
      </c>
      <c r="C34" t="str">
        <f>[1]A!$D22</f>
        <v>ANTON LUDOVIC</v>
      </c>
      <c r="D34" t="str">
        <f>[1]A!$F22</f>
        <v>NEW TEAM MAULDE</v>
      </c>
      <c r="E34" t="str">
        <f>[1]A!$J22</f>
        <v>05999023281</v>
      </c>
      <c r="F34" s="128" t="str">
        <f>[1]A!$C22</f>
        <v>1</v>
      </c>
      <c r="G34" t="str">
        <f>VLOOKUP(C34,[1]A!$D$2:$H$1448,5,FALSE)</f>
        <v>Adulte Masculin 30/39 ans</v>
      </c>
      <c r="J34" s="67">
        <v>1</v>
      </c>
      <c r="N34" s="14">
        <f>VLOOKUP(C34,Bilan!$B$4:$D$1766,3,FALSE)</f>
        <v>144356</v>
      </c>
      <c r="O34" s="50">
        <f t="shared" si="1"/>
        <v>38</v>
      </c>
      <c r="P34" s="50">
        <f>VLOOKUP(C34,Route2021!$C$2:$O$1205,13,FALSE)</f>
        <v>38</v>
      </c>
      <c r="Q34" s="124" t="str">
        <f>VLOOKUP(C34,[1]A!$D$2:$K$1398,8,FALSE)</f>
        <v>1</v>
      </c>
      <c r="R34" s="125">
        <f>VLOOKUP(C34,Route2021!$C$2:$Q$1212,15,FALSE)</f>
        <v>1</v>
      </c>
      <c r="S34" s="48">
        <f>IFERROR(VLOOKUP(C34,'[2]1ère'!$B$3:$E$200,4,FALSE),0)</f>
        <v>15</v>
      </c>
      <c r="T34" s="48">
        <f>IFERROR(VLOOKUP(C34,'[2]2ème'!$B$3:$E$500,4,FALSE),0)</f>
        <v>0</v>
      </c>
      <c r="U34" s="48">
        <f>IFERROR(VLOOKUP(C34,'[2]3ème'!$B$3:$E$600,4,FALSE),0)</f>
        <v>0</v>
      </c>
      <c r="V34" s="48">
        <f>IFERROR(VLOOKUP(C34,'[2]4ème '!$B$3:$E$216,4,FALSE),0)</f>
        <v>0</v>
      </c>
      <c r="W34" s="48">
        <f>IFERROR(VLOOKUP(C34,[2]Féminines!$B$3:$E$70,4,FALSE),0)</f>
        <v>0</v>
      </c>
      <c r="X34">
        <f t="shared" si="2"/>
        <v>15</v>
      </c>
    </row>
    <row r="35" spans="1:24" x14ac:dyDescent="0.25">
      <c r="A35" s="49">
        <v>39</v>
      </c>
      <c r="B35">
        <f t="shared" si="0"/>
        <v>144397</v>
      </c>
      <c r="C35" t="str">
        <f>[1]A!$D369</f>
        <v>DEVILLE ANDY</v>
      </c>
      <c r="D35" t="str">
        <f>[1]A!$F369</f>
        <v>T.C.S.P. 59 - FERRIERE LA GRANDE</v>
      </c>
      <c r="E35" t="str">
        <f>[1]A!$J369</f>
        <v>05999029318</v>
      </c>
      <c r="F35" s="128" t="str">
        <f>[1]A!$C369</f>
        <v>1</v>
      </c>
      <c r="G35" t="str">
        <f>VLOOKUP(C35,[1]A!$D$2:$H$1448,5,FALSE)</f>
        <v>Adulte Masculin 30/39 ans</v>
      </c>
      <c r="N35" s="14">
        <f>VLOOKUP(C35,Bilan!$B$4:$D$1766,3,FALSE)</f>
        <v>144397</v>
      </c>
      <c r="O35" s="50">
        <f t="shared" si="1"/>
        <v>39</v>
      </c>
      <c r="P35" s="50">
        <f>VLOOKUP(C35,Route2021!$C$2:$O$1205,13,FALSE)</f>
        <v>39</v>
      </c>
      <c r="Q35" s="124" t="str">
        <f>VLOOKUP(C35,[1]A!$D$2:$K$1398,8,FALSE)</f>
        <v>1</v>
      </c>
      <c r="R35" s="125">
        <f>VLOOKUP(C35,Route2021!$C$2:$Q$1212,15,FALSE)</f>
        <v>1</v>
      </c>
      <c r="S35" s="48">
        <f>IFERROR(VLOOKUP(C35,'[2]1ère'!$B$3:$E$200,4,FALSE),0)</f>
        <v>6</v>
      </c>
      <c r="T35" s="48">
        <f>IFERROR(VLOOKUP(C35,'[2]2ème'!$B$3:$E$500,4,FALSE),0)</f>
        <v>0</v>
      </c>
      <c r="U35" s="48">
        <f>IFERROR(VLOOKUP(C35,'[2]3ème'!$B$3:$E$600,4,FALSE),0)</f>
        <v>0</v>
      </c>
      <c r="V35" s="48">
        <f>IFERROR(VLOOKUP(C35,'[2]4ème '!$B$3:$E$216,4,FALSE),0)</f>
        <v>0</v>
      </c>
      <c r="W35" s="48">
        <f>IFERROR(VLOOKUP(C35,[2]Féminines!$B$3:$E$70,4,FALSE),0)</f>
        <v>0</v>
      </c>
      <c r="X35">
        <f t="shared" si="2"/>
        <v>6</v>
      </c>
    </row>
    <row r="36" spans="1:24" x14ac:dyDescent="0.25">
      <c r="A36" s="49">
        <v>40</v>
      </c>
      <c r="B36">
        <f t="shared" si="0"/>
        <v>1322</v>
      </c>
      <c r="C36" t="str">
        <f>[1]A!$D47</f>
        <v>BAZIN DONATIEN</v>
      </c>
      <c r="D36" t="str">
        <f>[1]A!$F47</f>
        <v>ETOILE CYCLISTE FEIGNIES</v>
      </c>
      <c r="E36" t="str">
        <f>[1]A!$J47</f>
        <v>05996219554</v>
      </c>
      <c r="F36" s="128" t="str">
        <f>[1]A!$C47</f>
        <v>1</v>
      </c>
      <c r="G36" t="str">
        <f>VLOOKUP(C36,[1]A!$D$2:$H$1448,5,FALSE)</f>
        <v>Adulte Masculin 20/29 ans</v>
      </c>
      <c r="J36" s="67">
        <v>1</v>
      </c>
      <c r="N36" s="14">
        <f>VLOOKUP(C36,Bilan!$B$4:$D$1766,3,FALSE)</f>
        <v>1322</v>
      </c>
      <c r="O36" s="50">
        <f t="shared" si="1"/>
        <v>40</v>
      </c>
      <c r="P36" s="50">
        <f>VLOOKUP(C36,Route2021!$C$2:$O$1205,13,FALSE)</f>
        <v>40</v>
      </c>
      <c r="Q36" s="124" t="str">
        <f>VLOOKUP(C36,[1]A!$D$2:$K$1398,8,FALSE)</f>
        <v>1</v>
      </c>
      <c r="R36" s="125">
        <f>VLOOKUP(C36,Route2021!$C$2:$Q$1212,15,FALSE)</f>
        <v>1</v>
      </c>
      <c r="S36" s="48">
        <f>IFERROR(VLOOKUP(C36,'[2]1ère'!$B$3:$E$200,4,FALSE),0)</f>
        <v>1</v>
      </c>
      <c r="T36" s="48">
        <f>IFERROR(VLOOKUP(C36,'[2]2ème'!$B$3:$E$500,4,FALSE),0)</f>
        <v>0</v>
      </c>
      <c r="U36" s="48">
        <f>IFERROR(VLOOKUP(C36,'[2]3ème'!$B$3:$E$600,4,FALSE),0)</f>
        <v>0</v>
      </c>
      <c r="V36" s="48">
        <f>IFERROR(VLOOKUP(C36,'[2]4ème '!$B$3:$E$216,4,FALSE),0)</f>
        <v>0</v>
      </c>
      <c r="W36" s="48">
        <f>IFERROR(VLOOKUP(C36,[2]Féminines!$B$3:$E$70,4,FALSE),0)</f>
        <v>0</v>
      </c>
      <c r="X36">
        <f t="shared" si="2"/>
        <v>1</v>
      </c>
    </row>
    <row r="37" spans="1:24" x14ac:dyDescent="0.25">
      <c r="A37" s="49">
        <v>41</v>
      </c>
      <c r="B37">
        <f>N37</f>
        <v>4487</v>
      </c>
      <c r="C37" t="str">
        <f>[1]A!$D867</f>
        <v>NUYTTENS SEBASTIEN</v>
      </c>
      <c r="D37" t="str">
        <f>[1]A!$F867</f>
        <v>VELO CLUB SOLESMES</v>
      </c>
      <c r="E37" t="str">
        <f>[1]A!$J867</f>
        <v>05999127610</v>
      </c>
      <c r="F37" s="128" t="str">
        <f>[1]A!$C867</f>
        <v>1</v>
      </c>
      <c r="G37" t="str">
        <f>VLOOKUP(C37,[1]A!$D$2:$H$1448,5,FALSE)</f>
        <v>Adulte Masculin 50/59 ans</v>
      </c>
      <c r="N37" s="14">
        <f>VLOOKUP(C37,Bilan!$B$4:$D$1766,3,FALSE)</f>
        <v>4487</v>
      </c>
      <c r="O37" s="50">
        <f>A37</f>
        <v>41</v>
      </c>
      <c r="P37" s="50">
        <f>VLOOKUP(C37,Route2021!$C$2:$O$1205,13,FALSE)</f>
        <v>0</v>
      </c>
      <c r="Q37" s="124" t="str">
        <f>VLOOKUP(C37,[1]A!$D$2:$K$1398,8,FALSE)</f>
        <v>1</v>
      </c>
      <c r="R37" s="125">
        <f>VLOOKUP(C37,Route2021!$C$2:$Q$1212,15,FALSE)</f>
        <v>1</v>
      </c>
      <c r="S37" s="48">
        <f>IFERROR(VLOOKUP(C37,'[2]1ère'!$B$3:$E$200,4,FALSE),0)</f>
        <v>10</v>
      </c>
      <c r="T37" s="48">
        <f>IFERROR(VLOOKUP(C37,'[2]2ème'!$B$3:$E$500,4,FALSE),0)</f>
        <v>0</v>
      </c>
      <c r="U37" s="48">
        <f>IFERROR(VLOOKUP(C37,'[2]3ème'!$B$3:$E$600,4,FALSE),0)</f>
        <v>0</v>
      </c>
      <c r="V37" s="48">
        <f>IFERROR(VLOOKUP(C37,'[2]4ème '!$B$3:$E$216,4,FALSE),0)</f>
        <v>0</v>
      </c>
      <c r="W37" s="48">
        <f>IFERROR(VLOOKUP(C37,[2]Féminines!$B$3:$E$70,4,FALSE),0)</f>
        <v>0</v>
      </c>
      <c r="X37">
        <f t="shared" si="2"/>
        <v>10</v>
      </c>
    </row>
    <row r="38" spans="1:24" x14ac:dyDescent="0.25">
      <c r="A38" s="49">
        <v>42</v>
      </c>
      <c r="B38">
        <f t="shared" si="0"/>
        <v>144438</v>
      </c>
      <c r="C38" t="str">
        <f>[1]A!$D475</f>
        <v>FONTAINE THOMAS</v>
      </c>
      <c r="D38" t="str">
        <f>[1]A!$F475</f>
        <v>ETOILE CYCLISTE FEIGNIES</v>
      </c>
      <c r="E38" t="str">
        <f>[1]A!$J475</f>
        <v>05999024844</v>
      </c>
      <c r="F38" s="128" t="str">
        <f>[1]A!$C475</f>
        <v>1</v>
      </c>
      <c r="G38" t="str">
        <f>VLOOKUP(C38,[1]A!$D$2:$H$1448,5,FALSE)</f>
        <v>Adulte Masculin 40/49 ans</v>
      </c>
      <c r="J38" s="67">
        <v>1</v>
      </c>
      <c r="N38" s="14">
        <f>VLOOKUP(C38,Bilan!$B$4:$D$1766,3,FALSE)</f>
        <v>144438</v>
      </c>
      <c r="O38" s="50">
        <f t="shared" si="1"/>
        <v>42</v>
      </c>
      <c r="P38" s="50">
        <f>VLOOKUP(C38,Route2021!$C$2:$O$1205,13,FALSE)</f>
        <v>42</v>
      </c>
      <c r="Q38" s="124" t="str">
        <f>VLOOKUP(C38,[1]A!$D$2:$K$1398,8,FALSE)</f>
        <v>1</v>
      </c>
      <c r="R38" s="125">
        <f>VLOOKUP(C38,Route2021!$C$2:$Q$1212,15,FALSE)</f>
        <v>1</v>
      </c>
      <c r="S38" s="48">
        <f>IFERROR(VLOOKUP(C38,'[2]1ère'!$B$3:$E$200,4,FALSE),0)</f>
        <v>3</v>
      </c>
      <c r="T38" s="48">
        <f>IFERROR(VLOOKUP(C38,'[2]2ème'!$B$3:$E$500,4,FALSE),0)</f>
        <v>0</v>
      </c>
      <c r="U38" s="48">
        <f>IFERROR(VLOOKUP(C38,'[2]3ème'!$B$3:$E$600,4,FALSE),0)</f>
        <v>0</v>
      </c>
      <c r="V38" s="48">
        <f>IFERROR(VLOOKUP(C38,'[2]4ème '!$B$3:$E$216,4,FALSE),0)</f>
        <v>0</v>
      </c>
      <c r="W38" s="48">
        <f>IFERROR(VLOOKUP(C38,[2]Féminines!$B$3:$E$70,4,FALSE),0)</f>
        <v>0</v>
      </c>
      <c r="X38">
        <f t="shared" si="2"/>
        <v>3</v>
      </c>
    </row>
    <row r="39" spans="1:24" x14ac:dyDescent="0.25">
      <c r="A39" s="49">
        <v>43</v>
      </c>
      <c r="B39">
        <f>N39</f>
        <v>4473</v>
      </c>
      <c r="C39" t="str">
        <f>[1]A!$D1176</f>
        <v>DELESCLUSE NICOLAS</v>
      </c>
      <c r="D39" t="str">
        <f>[1]A!$F1176</f>
        <v>BARLIN CERCLE LAIQUE</v>
      </c>
      <c r="E39" t="str">
        <f>[1]A!$J1176</f>
        <v>06297103438</v>
      </c>
      <c r="F39" s="128" t="str">
        <f>[1]A!$C1176</f>
        <v>1</v>
      </c>
      <c r="G39" t="str">
        <f>VLOOKUP(C39,[1]A!$D$2:$H$1448,5,FALSE)</f>
        <v>Adulte Masculin 30/39 ans</v>
      </c>
      <c r="N39" s="14">
        <f>VLOOKUP(C39,Bilan!$B$4:$D$1766,3,FALSE)</f>
        <v>4473</v>
      </c>
      <c r="O39" s="50">
        <f>A39</f>
        <v>43</v>
      </c>
      <c r="P39" s="50">
        <f>VLOOKUP(C39,Route2021!$C$2:$O$1205,13,FALSE)</f>
        <v>773</v>
      </c>
      <c r="Q39" s="124" t="str">
        <f>VLOOKUP(C39,[1]A!$D$2:$K$1398,8,FALSE)</f>
        <v>1</v>
      </c>
      <c r="R39" s="125">
        <f>VLOOKUP(C39,Route2021!$C$2:$Q$1212,15,FALSE)</f>
        <v>3</v>
      </c>
      <c r="S39" s="48">
        <f>IFERROR(VLOOKUP(C39,'[2]1ère'!$B$3:$E$200,4,FALSE),0)</f>
        <v>2</v>
      </c>
      <c r="T39" s="48">
        <f>IFERROR(VLOOKUP(C39,'[2]2ème'!$B$3:$E$500,4,FALSE),0)</f>
        <v>0</v>
      </c>
      <c r="U39" s="48">
        <f>IFERROR(VLOOKUP(C39,'[2]3ème'!$B$3:$E$600,4,FALSE),0)</f>
        <v>0</v>
      </c>
      <c r="V39" s="48">
        <f>IFERROR(VLOOKUP(C39,'[2]4ème '!$B$3:$E$216,4,FALSE),0)</f>
        <v>0</v>
      </c>
      <c r="W39" s="48">
        <f>IFERROR(VLOOKUP(C39,[2]Féminines!$B$3:$E$70,4,FALSE),0)</f>
        <v>0</v>
      </c>
      <c r="X39">
        <f t="shared" si="2"/>
        <v>2</v>
      </c>
    </row>
    <row r="40" spans="1:24" x14ac:dyDescent="0.25">
      <c r="A40" s="49">
        <v>44</v>
      </c>
      <c r="B40">
        <f t="shared" si="0"/>
        <v>144591</v>
      </c>
      <c r="C40" t="str">
        <f>[1]A!$D591</f>
        <v>HORCHOLLE RÉMI</v>
      </c>
      <c r="D40" t="str">
        <f>[1]A!$F591</f>
        <v>ETOILE CYCLISTE FEIGNIES</v>
      </c>
      <c r="E40" t="str">
        <f>[1]A!$J591</f>
        <v>05994058221</v>
      </c>
      <c r="F40" s="128" t="str">
        <f>[1]A!$C591</f>
        <v>1</v>
      </c>
      <c r="G40" t="str">
        <f>VLOOKUP(C40,[1]A!$D$2:$H$1448,5,FALSE)</f>
        <v>Adulte Masculin 30/39 ans</v>
      </c>
      <c r="J40" s="67">
        <v>1</v>
      </c>
      <c r="N40" s="14">
        <f>VLOOKUP(C40,Bilan!$B$4:$D$1766,3,FALSE)</f>
        <v>144591</v>
      </c>
      <c r="O40" s="50">
        <f t="shared" si="1"/>
        <v>44</v>
      </c>
      <c r="P40" s="50">
        <f>VLOOKUP(C40,Route2021!$C$2:$O$1205,13,FALSE)</f>
        <v>44</v>
      </c>
      <c r="Q40" s="124" t="str">
        <f>VLOOKUP(C40,[1]A!$D$2:$K$1398,8,FALSE)</f>
        <v>1</v>
      </c>
      <c r="R40" s="125">
        <f>VLOOKUP(C40,Route2021!$C$2:$Q$1212,15,FALSE)</f>
        <v>1</v>
      </c>
      <c r="S40" s="48">
        <f>IFERROR(VLOOKUP(C40,'[2]1ère'!$B$3:$E$200,4,FALSE),0)</f>
        <v>0</v>
      </c>
      <c r="T40" s="48">
        <f>IFERROR(VLOOKUP(C40,'[2]2ème'!$B$3:$E$500,4,FALSE),0)</f>
        <v>0</v>
      </c>
      <c r="U40" s="48">
        <f>IFERROR(VLOOKUP(C40,'[2]3ème'!$B$3:$E$600,4,FALSE),0)</f>
        <v>0</v>
      </c>
      <c r="V40" s="48">
        <f>IFERROR(VLOOKUP(C40,'[2]4ème '!$B$3:$E$216,4,FALSE),0)</f>
        <v>0</v>
      </c>
      <c r="W40" s="48">
        <f>IFERROR(VLOOKUP(C40,[2]Féminines!$B$3:$E$70,4,FALSE),0)</f>
        <v>0</v>
      </c>
      <c r="X40">
        <f t="shared" si="2"/>
        <v>0</v>
      </c>
    </row>
    <row r="41" spans="1:24" x14ac:dyDescent="0.25">
      <c r="A41" s="49">
        <v>45</v>
      </c>
      <c r="B41">
        <f>N41</f>
        <v>3149</v>
      </c>
      <c r="C41" t="str">
        <f>[1]A!$D1338</f>
        <v>LEROY CLEMENT</v>
      </c>
      <c r="D41" t="str">
        <f>[1]A!$F1338</f>
        <v>UNION CYCLISTE SOLRE LE CHATEAU</v>
      </c>
      <c r="E41" t="str">
        <f>[1]A!$J1338</f>
        <v>05999073450</v>
      </c>
      <c r="F41" s="128" t="str">
        <f>[1]A!$C1338</f>
        <v>1</v>
      </c>
      <c r="G41" t="str">
        <f>VLOOKUP(C41,[1]A!$D$2:$H$1448,5,FALSE)</f>
        <v>Adulte Masculin 17/19 ans</v>
      </c>
      <c r="N41" s="14">
        <f>VLOOKUP(C41,Bilan!$B$4:$D$1766,3,FALSE)</f>
        <v>3149</v>
      </c>
      <c r="O41" s="50">
        <f>A41</f>
        <v>45</v>
      </c>
      <c r="P41" s="50">
        <f>VLOOKUP(C41,Route2021!$C$2:$O$1205,13,FALSE)</f>
        <v>0</v>
      </c>
      <c r="Q41" s="124">
        <f>VLOOKUP(C41,[1]A!$D$2:$K$1398,8,FALSE)</f>
        <v>0</v>
      </c>
      <c r="R41" s="125">
        <f>VLOOKUP(C41,Route2021!$C$2:$Q$1212,15,FALSE)</f>
        <v>2</v>
      </c>
      <c r="S41" s="48">
        <f>IFERROR(VLOOKUP(C41,'[2]1ère'!$B$3:$E$200,4,FALSE),0)</f>
        <v>2</v>
      </c>
      <c r="T41" s="48">
        <f>IFERROR(VLOOKUP(C41,'[2]2ème'!$B$3:$E$500,4,FALSE),0)</f>
        <v>0</v>
      </c>
      <c r="U41" s="48">
        <f>IFERROR(VLOOKUP(C41,'[2]3ème'!$B$3:$E$600,4,FALSE),0)</f>
        <v>0</v>
      </c>
      <c r="V41" s="48">
        <f>IFERROR(VLOOKUP(C41,'[2]4ème '!$B$3:$E$216,4,FALSE),0)</f>
        <v>0</v>
      </c>
      <c r="W41" s="48">
        <f>IFERROR(VLOOKUP(C41,[2]Féminines!$B$3:$E$70,4,FALSE),0)</f>
        <v>0</v>
      </c>
      <c r="X41">
        <f t="shared" si="2"/>
        <v>2</v>
      </c>
    </row>
    <row r="42" spans="1:24" x14ac:dyDescent="0.25">
      <c r="A42" s="49">
        <v>46</v>
      </c>
      <c r="B42">
        <f>N42</f>
        <v>10014</v>
      </c>
      <c r="C42" t="str">
        <f>[1]A!$D1365</f>
        <v>LEFEVRE RUDY</v>
      </c>
      <c r="D42" t="str">
        <f>[1]A!$F1365</f>
        <v>UNION VELOCIPEDIQUE FOURMISIENNE</v>
      </c>
      <c r="E42" t="str">
        <f>[1]A!$J1365</f>
        <v>05999098831</v>
      </c>
      <c r="F42" s="128" t="str">
        <f>[1]A!$C1365</f>
        <v>1</v>
      </c>
      <c r="G42" t="str">
        <f>VLOOKUP(C42,[1]A!$D$2:$H$1448,5,FALSE)</f>
        <v>Adulte Masculin 40/49 ans</v>
      </c>
      <c r="N42" s="14">
        <f>VLOOKUP(C42,Bilan!$B$4:$D$1766,3,FALSE)</f>
        <v>10014</v>
      </c>
      <c r="O42" s="50">
        <f>A42</f>
        <v>46</v>
      </c>
      <c r="P42" s="50" t="e">
        <f>VLOOKUP(C42,Route2021!$C$2:$O$1205,13,FALSE)</f>
        <v>#N/A</v>
      </c>
      <c r="Q42" s="124">
        <f>VLOOKUP(C42,[1]A!$D$2:$K$1398,8,FALSE)</f>
        <v>0</v>
      </c>
      <c r="R42" s="125" t="e">
        <f>VLOOKUP(C42,Route2021!$C$2:$Q$1212,15,FALSE)</f>
        <v>#N/A</v>
      </c>
      <c r="S42" s="48">
        <f>IFERROR(VLOOKUP(C42,'[2]1ère'!$B$3:$E$200,4,FALSE),0)</f>
        <v>6</v>
      </c>
      <c r="T42" s="48">
        <f>IFERROR(VLOOKUP(C42,'[2]2ème'!$B$3:$E$500,4,FALSE),0)</f>
        <v>0</v>
      </c>
      <c r="U42" s="48">
        <f>IFERROR(VLOOKUP(C42,'[2]3ème'!$B$3:$E$600,4,FALSE),0)</f>
        <v>0</v>
      </c>
      <c r="V42" s="48">
        <f>IFERROR(VLOOKUP(C42,'[2]4ème '!$B$3:$E$216,4,FALSE),0)</f>
        <v>0</v>
      </c>
      <c r="W42" s="48">
        <f>IFERROR(VLOOKUP(C42,[2]Féminines!$B$3:$E$70,4,FALSE),0)</f>
        <v>0</v>
      </c>
      <c r="X42">
        <f t="shared" si="2"/>
        <v>6</v>
      </c>
    </row>
    <row r="43" spans="1:24" x14ac:dyDescent="0.25">
      <c r="A43" s="49">
        <v>47</v>
      </c>
      <c r="B43">
        <f>N43</f>
        <v>2439</v>
      </c>
      <c r="C43" t="str">
        <f>[1]A!$D738</f>
        <v>LEROY MAXIME</v>
      </c>
      <c r="D43" t="str">
        <f>[1]A!$F738</f>
        <v>VELO CLUB UNION HALLUIN</v>
      </c>
      <c r="E43" t="str">
        <f>[1]A!$J738</f>
        <v>05999035718</v>
      </c>
      <c r="F43" s="128" t="str">
        <f>[1]A!$C738</f>
        <v>1</v>
      </c>
      <c r="G43" t="str">
        <f>VLOOKUP(C43,[1]A!$D$2:$H$1448,5,FALSE)</f>
        <v>Adulte Masculin 17/19 ans</v>
      </c>
      <c r="N43" s="14">
        <f>VLOOKUP(C43,Bilan!$B$4:$D$1766,3,FALSE)</f>
        <v>2439</v>
      </c>
      <c r="O43" s="50">
        <f>A43</f>
        <v>47</v>
      </c>
      <c r="P43" s="50" t="e">
        <f>VLOOKUP(C43,Route2021!$C$2:$O$1205,13,FALSE)</f>
        <v>#N/A</v>
      </c>
      <c r="Q43" s="124" t="str">
        <f>VLOOKUP(C43,[1]A!$D$2:$K$1398,8,FALSE)</f>
        <v>1</v>
      </c>
      <c r="R43" s="125" t="e">
        <f>VLOOKUP(C43,Route2021!$C$2:$Q$1212,15,FALSE)</f>
        <v>#N/A</v>
      </c>
      <c r="S43" s="48">
        <f>IFERROR(VLOOKUP(C43,'[2]1ère'!$B$3:$E$200,4,FALSE),0)</f>
        <v>3</v>
      </c>
      <c r="T43" s="48">
        <f>IFERROR(VLOOKUP(C43,'[2]2ème'!$B$3:$E$500,4,FALSE),0)</f>
        <v>0</v>
      </c>
      <c r="U43" s="48">
        <f>IFERROR(VLOOKUP(C43,'[2]3ème'!$B$3:$E$600,4,FALSE),0)</f>
        <v>0</v>
      </c>
      <c r="V43" s="48">
        <f>IFERROR(VLOOKUP(C43,'[2]4ème '!$B$3:$E$216,4,FALSE),0)</f>
        <v>0</v>
      </c>
      <c r="W43" s="48">
        <f>IFERROR(VLOOKUP(C43,[2]Féminines!$B$3:$E$70,4,FALSE),0)</f>
        <v>0</v>
      </c>
      <c r="X43">
        <f t="shared" si="2"/>
        <v>3</v>
      </c>
    </row>
    <row r="44" spans="1:24" x14ac:dyDescent="0.25">
      <c r="A44" s="49">
        <v>48</v>
      </c>
      <c r="B44">
        <f>N44</f>
        <v>144299</v>
      </c>
      <c r="C44" t="str">
        <f>[1]A!$D1309</f>
        <v>BLANPAIN KEVIN</v>
      </c>
      <c r="D44" t="str">
        <f>[1]A!$F1309</f>
        <v>NOEUX VELO CLUB NOEUXOIS</v>
      </c>
      <c r="E44" t="str">
        <f>[1]A!$J1309</f>
        <v>06297096176</v>
      </c>
      <c r="F44" s="128" t="str">
        <f>[1]A!$C1309</f>
        <v>1</v>
      </c>
      <c r="G44" t="str">
        <f>VLOOKUP(C44,[1]A!$D$2:$H$1448,5,FALSE)</f>
        <v>Adulte Masculin 30/39 ans</v>
      </c>
      <c r="N44" s="14">
        <f>VLOOKUP(C44,Bilan!$B$4:$D$1766,3,FALSE)</f>
        <v>144299</v>
      </c>
      <c r="O44" s="50">
        <f>A44</f>
        <v>48</v>
      </c>
      <c r="P44" s="50">
        <f>VLOOKUP(C44,Route2021!$C$2:$O$1205,13,FALSE)</f>
        <v>48</v>
      </c>
      <c r="Q44" s="124">
        <f>VLOOKUP(C44,[1]A!$D$2:$K$1398,8,FALSE)</f>
        <v>0</v>
      </c>
      <c r="R44" s="125">
        <f>VLOOKUP(C44,Route2021!$C$2:$Q$1212,15,FALSE)</f>
        <v>1</v>
      </c>
      <c r="S44" s="48">
        <f>IFERROR(VLOOKUP(C44,'[2]1ère'!$B$3:$E$200,4,FALSE),0)</f>
        <v>8</v>
      </c>
      <c r="T44" s="48">
        <f>IFERROR(VLOOKUP(C44,'[2]2ème'!$B$3:$E$500,4,FALSE),0)</f>
        <v>0</v>
      </c>
      <c r="U44" s="48">
        <f>IFERROR(VLOOKUP(C44,'[2]3ème'!$B$3:$E$600,4,FALSE),0)</f>
        <v>0</v>
      </c>
      <c r="V44" s="48">
        <f>IFERROR(VLOOKUP(C44,'[2]4ème '!$B$3:$E$216,4,FALSE),0)</f>
        <v>0</v>
      </c>
      <c r="W44" s="48">
        <f>IFERROR(VLOOKUP(C44,[2]Féminines!$B$3:$E$70,4,FALSE),0)</f>
        <v>0</v>
      </c>
      <c r="X44">
        <f t="shared" si="2"/>
        <v>8</v>
      </c>
    </row>
    <row r="45" spans="1:24" x14ac:dyDescent="0.25">
      <c r="A45" s="49">
        <v>50</v>
      </c>
      <c r="B45">
        <f t="shared" si="0"/>
        <v>2943</v>
      </c>
      <c r="C45" t="str">
        <f>[1]A!$D79</f>
        <v>BERTHIER THIBAUT</v>
      </c>
      <c r="D45" t="str">
        <f>[1]A!$F79</f>
        <v>ETOILE CYCLISTE LIEU ST AMAND</v>
      </c>
      <c r="E45" t="str">
        <f>[1]A!$J79</f>
        <v>05996215523</v>
      </c>
      <c r="F45" s="128" t="str">
        <f>[1]A!$C79</f>
        <v>1</v>
      </c>
      <c r="G45" t="str">
        <f>VLOOKUP(C45,[1]A!$D$2:$H$1448,5,FALSE)</f>
        <v>Adulte Masculin 20/29 ans</v>
      </c>
      <c r="N45" s="14">
        <f>VLOOKUP(C45,Bilan!$B$4:$D$1766,3,FALSE)</f>
        <v>2943</v>
      </c>
      <c r="O45" s="50">
        <f t="shared" si="1"/>
        <v>50</v>
      </c>
      <c r="P45" s="50">
        <f>VLOOKUP(C45,Route2021!$C$2:$O$1205,13,FALSE)</f>
        <v>50</v>
      </c>
      <c r="Q45" s="124" t="str">
        <f>VLOOKUP(C45,[1]A!$D$2:$K$1398,8,FALSE)</f>
        <v>1</v>
      </c>
      <c r="R45" s="125">
        <f>VLOOKUP(C45,Route2021!$C$2:$Q$1212,15,FALSE)</f>
        <v>1</v>
      </c>
      <c r="S45" s="48">
        <f>IFERROR(VLOOKUP(C45,'[2]1ère'!$B$3:$E$200,4,FALSE),0)</f>
        <v>9</v>
      </c>
      <c r="T45" s="48">
        <f>IFERROR(VLOOKUP(C45,'[2]2ème'!$B$3:$E$500,4,FALSE),0)</f>
        <v>0</v>
      </c>
      <c r="U45" s="48">
        <f>IFERROR(VLOOKUP(C45,'[2]3ème'!$B$3:$E$600,4,FALSE),0)</f>
        <v>0</v>
      </c>
      <c r="V45" s="48">
        <f>IFERROR(VLOOKUP(C45,'[2]4ème '!$B$3:$E$216,4,FALSE),0)</f>
        <v>0</v>
      </c>
      <c r="W45" s="48">
        <f>IFERROR(VLOOKUP(C45,[2]Féminines!$B$3:$E$70,4,FALSE),0)</f>
        <v>0</v>
      </c>
      <c r="X45">
        <f t="shared" si="2"/>
        <v>9</v>
      </c>
    </row>
    <row r="46" spans="1:24" x14ac:dyDescent="0.25">
      <c r="A46" s="49">
        <v>51</v>
      </c>
      <c r="B46">
        <f t="shared" si="0"/>
        <v>2946</v>
      </c>
      <c r="C46" t="str">
        <f>[1]A!$D121</f>
        <v>BOURGEOIS SYLVAIN</v>
      </c>
      <c r="D46" t="str">
        <f>[1]A!$F121</f>
        <v>ETOILE CYCLISTE LIEU ST AMAND</v>
      </c>
      <c r="E46" t="str">
        <f>[1]A!$J121</f>
        <v>05999018955</v>
      </c>
      <c r="F46" s="128" t="str">
        <f>[1]A!$C121</f>
        <v>1</v>
      </c>
      <c r="G46" t="str">
        <f>VLOOKUP(C46,[1]A!$D$2:$H$1448,5,FALSE)</f>
        <v>Adulte Masculin 50/59 ans</v>
      </c>
      <c r="N46" s="14">
        <f>VLOOKUP(C46,Bilan!$B$4:$D$1766,3,FALSE)</f>
        <v>2946</v>
      </c>
      <c r="O46" s="50">
        <f t="shared" si="1"/>
        <v>51</v>
      </c>
      <c r="P46" s="50">
        <f>VLOOKUP(C46,Route2021!$C$2:$O$1205,13,FALSE)</f>
        <v>51</v>
      </c>
      <c r="Q46" s="124" t="str">
        <f>VLOOKUP(C46,[1]A!$D$2:$K$1398,8,FALSE)</f>
        <v>1</v>
      </c>
      <c r="R46" s="125">
        <f>VLOOKUP(C46,Route2021!$C$2:$Q$1212,15,FALSE)</f>
        <v>1</v>
      </c>
      <c r="S46" s="48">
        <f>IFERROR(VLOOKUP(C46,'[2]1ère'!$B$3:$E$200,4,FALSE),0)</f>
        <v>10</v>
      </c>
      <c r="T46" s="48">
        <f>IFERROR(VLOOKUP(C46,'[2]2ème'!$B$3:$E$500,4,FALSE),0)</f>
        <v>0</v>
      </c>
      <c r="U46" s="48">
        <f>IFERROR(VLOOKUP(C46,'[2]3ème'!$B$3:$E$600,4,FALSE),0)</f>
        <v>0</v>
      </c>
      <c r="V46" s="48">
        <f>IFERROR(VLOOKUP(C46,'[2]4ème '!$B$3:$E$216,4,FALSE),0)</f>
        <v>0</v>
      </c>
      <c r="W46" s="48">
        <f>IFERROR(VLOOKUP(C46,[2]Féminines!$B$3:$E$70,4,FALSE),0)</f>
        <v>0</v>
      </c>
      <c r="X46">
        <f t="shared" si="2"/>
        <v>10</v>
      </c>
    </row>
    <row r="47" spans="1:24" x14ac:dyDescent="0.25">
      <c r="A47" s="49">
        <v>52</v>
      </c>
      <c r="B47">
        <f t="shared" si="0"/>
        <v>2947</v>
      </c>
      <c r="C47" t="str">
        <f>[1]A!$D654</f>
        <v>LAMERAND MICHAEL</v>
      </c>
      <c r="D47" t="str">
        <f>[1]A!$F654</f>
        <v>ETOILE CYCLISTE LIEU ST AMAND</v>
      </c>
      <c r="E47" t="str">
        <f>[1]A!$J654</f>
        <v>05999016681</v>
      </c>
      <c r="F47" s="128" t="str">
        <f>[1]A!$C654</f>
        <v>1</v>
      </c>
      <c r="G47" t="str">
        <f>VLOOKUP(C47,[1]A!$D$2:$H$1448,5,FALSE)</f>
        <v>Adulte Masculin 30/39 ans</v>
      </c>
      <c r="N47" s="14">
        <f>VLOOKUP(C47,Bilan!$B$4:$D$1766,3,FALSE)</f>
        <v>2947</v>
      </c>
      <c r="O47" s="50">
        <f t="shared" si="1"/>
        <v>52</v>
      </c>
      <c r="P47" s="50">
        <f>VLOOKUP(C47,Route2021!$C$2:$O$1205,13,FALSE)</f>
        <v>52</v>
      </c>
      <c r="Q47" s="124" t="str">
        <f>VLOOKUP(C47,[1]A!$D$2:$K$1398,8,FALSE)</f>
        <v>1</v>
      </c>
      <c r="R47" s="125">
        <f>VLOOKUP(C47,Route2021!$C$2:$Q$1212,15,FALSE)</f>
        <v>1</v>
      </c>
      <c r="S47" s="48">
        <f>IFERROR(VLOOKUP(C47,'[2]1ère'!$B$3:$E$200,4,FALSE),0)</f>
        <v>5</v>
      </c>
      <c r="T47" s="48">
        <f>IFERROR(VLOOKUP(C47,'[2]2ème'!$B$3:$E$500,4,FALSE),0)</f>
        <v>0</v>
      </c>
      <c r="U47" s="48">
        <f>IFERROR(VLOOKUP(C47,'[2]3ème'!$B$3:$E$600,4,FALSE),0)</f>
        <v>0</v>
      </c>
      <c r="V47" s="48">
        <f>IFERROR(VLOOKUP(C47,'[2]4ème '!$B$3:$E$216,4,FALSE),0)</f>
        <v>0</v>
      </c>
      <c r="W47" s="48">
        <f>IFERROR(VLOOKUP(C47,[2]Féminines!$B$3:$E$70,4,FALSE),0)</f>
        <v>0</v>
      </c>
      <c r="X47">
        <f t="shared" si="2"/>
        <v>5</v>
      </c>
    </row>
    <row r="48" spans="1:24" x14ac:dyDescent="0.25">
      <c r="A48" s="49">
        <v>53</v>
      </c>
      <c r="B48">
        <f t="shared" si="0"/>
        <v>2948</v>
      </c>
      <c r="C48" t="str">
        <f>[1]A!$D1105</f>
        <v>VEAUX CORENTIN</v>
      </c>
      <c r="D48" t="str">
        <f>[1]A!$F1105</f>
        <v>TEAM LINK AND RIDE HERIN</v>
      </c>
      <c r="E48" t="str">
        <f>[1]A!$J1105</f>
        <v>05999127855</v>
      </c>
      <c r="F48" s="128" t="str">
        <f>[1]A!$C1105</f>
        <v>1</v>
      </c>
      <c r="G48" t="str">
        <f>VLOOKUP(C48,[1]A!$D$2:$H$1448,5,FALSE)</f>
        <v>Adulte Masculin 20/29 ans</v>
      </c>
      <c r="N48" s="14">
        <f>VLOOKUP(C48,Bilan!$B$4:$D$1766,3,FALSE)</f>
        <v>2948</v>
      </c>
      <c r="O48" s="50">
        <f t="shared" si="1"/>
        <v>53</v>
      </c>
      <c r="P48" s="50">
        <f>VLOOKUP(C48,Route2021!$C$2:$O$1205,13,FALSE)</f>
        <v>53</v>
      </c>
      <c r="Q48" s="124" t="str">
        <f>VLOOKUP(C48,[1]A!$D$2:$K$1398,8,FALSE)</f>
        <v>1</v>
      </c>
      <c r="R48" s="125">
        <f>VLOOKUP(C48,Route2021!$C$2:$Q$1212,15,FALSE)</f>
        <v>1</v>
      </c>
      <c r="S48" s="48">
        <f>IFERROR(VLOOKUP(C48,'[2]1ère'!$B$3:$E$200,4,FALSE),0)</f>
        <v>14</v>
      </c>
      <c r="T48" s="48">
        <f>IFERROR(VLOOKUP(C48,'[2]2ème'!$B$3:$E$500,4,FALSE),0)</f>
        <v>0</v>
      </c>
      <c r="U48" s="48">
        <f>IFERROR(VLOOKUP(C48,'[2]3ème'!$B$3:$E$600,4,FALSE),0)</f>
        <v>0</v>
      </c>
      <c r="V48" s="48">
        <f>IFERROR(VLOOKUP(C48,'[2]4ème '!$B$3:$E$216,4,FALSE),0)</f>
        <v>0</v>
      </c>
      <c r="W48" s="48">
        <f>IFERROR(VLOOKUP(C48,[2]Féminines!$B$3:$E$70,4,FALSE),0)</f>
        <v>0</v>
      </c>
      <c r="X48">
        <f t="shared" si="2"/>
        <v>14</v>
      </c>
    </row>
    <row r="49" spans="1:24" x14ac:dyDescent="0.25">
      <c r="A49" s="49">
        <v>55</v>
      </c>
      <c r="B49">
        <f t="shared" si="0"/>
        <v>144503</v>
      </c>
      <c r="C49" t="str">
        <f>[1]A!$D752</f>
        <v>LINDAUER FLORIAN</v>
      </c>
      <c r="D49" t="str">
        <f>[1]A!$F752</f>
        <v>ETOILE CYCLISTE LIEU ST AMAND</v>
      </c>
      <c r="E49" t="str">
        <f>[1]A!$J752</f>
        <v>05999108843</v>
      </c>
      <c r="F49" s="128" t="str">
        <f>[1]A!$C752</f>
        <v>1</v>
      </c>
      <c r="G49" t="str">
        <f>VLOOKUP(C49,[1]A!$D$2:$H$1448,5,FALSE)</f>
        <v>Adulte Masculin 20/29 ans</v>
      </c>
      <c r="N49" s="14">
        <f>VLOOKUP(C49,Bilan!$B$4:$D$1766,3,FALSE)</f>
        <v>144503</v>
      </c>
      <c r="O49" s="50">
        <f t="shared" si="1"/>
        <v>55</v>
      </c>
      <c r="P49" s="50">
        <f>VLOOKUP(C49,Route2021!$C$2:$O$1205,13,FALSE)</f>
        <v>55</v>
      </c>
      <c r="Q49" s="124" t="str">
        <f>VLOOKUP(C49,[1]A!$D$2:$K$1398,8,FALSE)</f>
        <v>1</v>
      </c>
      <c r="R49" s="125">
        <f>VLOOKUP(C49,Route2021!$C$2:$Q$1212,15,FALSE)</f>
        <v>1</v>
      </c>
      <c r="S49" s="48">
        <f>IFERROR(VLOOKUP(C49,'[2]1ère'!$B$3:$E$200,4,FALSE),0)</f>
        <v>1</v>
      </c>
      <c r="T49" s="48">
        <f>IFERROR(VLOOKUP(C49,'[2]2ème'!$B$3:$E$500,4,FALSE),0)</f>
        <v>0</v>
      </c>
      <c r="U49" s="48">
        <f>IFERROR(VLOOKUP(C49,'[2]3ème'!$B$3:$E$600,4,FALSE),0)</f>
        <v>0</v>
      </c>
      <c r="V49" s="48">
        <f>IFERROR(VLOOKUP(C49,'[2]4ème '!$B$3:$E$216,4,FALSE),0)</f>
        <v>0</v>
      </c>
      <c r="W49" s="48">
        <f>IFERROR(VLOOKUP(C49,[2]Féminines!$B$3:$E$70,4,FALSE),0)</f>
        <v>0</v>
      </c>
      <c r="X49">
        <f t="shared" si="2"/>
        <v>1</v>
      </c>
    </row>
    <row r="50" spans="1:24" x14ac:dyDescent="0.25">
      <c r="A50" s="49">
        <v>56</v>
      </c>
      <c r="B50">
        <f t="shared" si="0"/>
        <v>144424</v>
      </c>
      <c r="C50" t="str">
        <f>[1]A!$D650</f>
        <v>LAMARCHE FRANCK</v>
      </c>
      <c r="D50" t="str">
        <f>[1]A!$F650</f>
        <v>TEAM DECOPUB PROVILLE</v>
      </c>
      <c r="E50" t="str">
        <f>[1]A!$J650</f>
        <v>05999025273</v>
      </c>
      <c r="F50" s="128" t="str">
        <f>[1]A!$C650</f>
        <v>1</v>
      </c>
      <c r="G50" t="str">
        <f>VLOOKUP(C50,[1]A!$D$2:$H$1448,5,FALSE)</f>
        <v>Adulte Masculin 50/59 ans</v>
      </c>
      <c r="N50" s="14">
        <f>VLOOKUP(C50,Bilan!$B$4:$D$1766,3,FALSE)</f>
        <v>144424</v>
      </c>
      <c r="O50" s="50">
        <f t="shared" si="1"/>
        <v>56</v>
      </c>
      <c r="P50" s="50">
        <f>VLOOKUP(C50,Route2021!$C$2:$O$1205,13,FALSE)</f>
        <v>56</v>
      </c>
      <c r="Q50" s="124" t="str">
        <f>VLOOKUP(C50,[1]A!$D$2:$K$1398,8,FALSE)</f>
        <v>1</v>
      </c>
      <c r="R50" s="125">
        <f>VLOOKUP(C50,Route2021!$C$2:$Q$1212,15,FALSE)</f>
        <v>1</v>
      </c>
      <c r="S50" s="48">
        <f>IFERROR(VLOOKUP(C50,'[2]1ère'!$B$3:$E$200,4,FALSE),0)</f>
        <v>14</v>
      </c>
      <c r="T50" s="48">
        <f>IFERROR(VLOOKUP(C50,'[2]2ème'!$B$3:$E$500,4,FALSE),0)</f>
        <v>0</v>
      </c>
      <c r="U50" s="48">
        <f>IFERROR(VLOOKUP(C50,'[2]3ème'!$B$3:$E$600,4,FALSE),0)</f>
        <v>0</v>
      </c>
      <c r="V50" s="48">
        <f>IFERROR(VLOOKUP(C50,'[2]4ème '!$B$3:$E$216,4,FALSE),0)</f>
        <v>0</v>
      </c>
      <c r="W50" s="48">
        <f>IFERROR(VLOOKUP(C50,[2]Féminines!$B$3:$E$70,4,FALSE),0)</f>
        <v>0</v>
      </c>
      <c r="X50">
        <f t="shared" si="2"/>
        <v>14</v>
      </c>
    </row>
    <row r="51" spans="1:24" x14ac:dyDescent="0.25">
      <c r="A51" s="49">
        <v>57</v>
      </c>
      <c r="B51">
        <f t="shared" si="0"/>
        <v>144258</v>
      </c>
      <c r="C51" t="str">
        <f>[1]A!$D311</f>
        <v>DELOBELLE OLIVIER</v>
      </c>
      <c r="D51" t="str">
        <f>[1]A!$F311</f>
        <v>UNION SPORTIVE SAINT ANDRE</v>
      </c>
      <c r="E51" t="str">
        <f>[1]A!$J311</f>
        <v>05999025259</v>
      </c>
      <c r="F51" s="128" t="str">
        <f>[1]A!$C311</f>
        <v>1</v>
      </c>
      <c r="G51" t="str">
        <f>VLOOKUP(C51,[1]A!$D$2:$H$1448,5,FALSE)</f>
        <v>Adulte Masculin 30/39 ans</v>
      </c>
      <c r="J51" s="67">
        <v>1</v>
      </c>
      <c r="N51" s="14">
        <f>VLOOKUP(C51,Bilan!$B$4:$D$1766,3,FALSE)</f>
        <v>144258</v>
      </c>
      <c r="O51" s="50">
        <f t="shared" si="1"/>
        <v>57</v>
      </c>
      <c r="P51" s="50">
        <f>VLOOKUP(C51,Route2021!$C$2:$O$1205,13,FALSE)</f>
        <v>57</v>
      </c>
      <c r="Q51" s="124" t="str">
        <f>VLOOKUP(C51,[1]A!$D$2:$K$1398,8,FALSE)</f>
        <v>1</v>
      </c>
      <c r="R51" s="125">
        <f>VLOOKUP(C51,Route2021!$C$2:$Q$1212,15,FALSE)</f>
        <v>1</v>
      </c>
      <c r="S51" s="48">
        <f>IFERROR(VLOOKUP(C51,'[2]1ère'!$B$3:$E$200,4,FALSE),0)</f>
        <v>9</v>
      </c>
      <c r="T51" s="48">
        <f>IFERROR(VLOOKUP(C51,'[2]2ème'!$B$3:$E$500,4,FALSE),0)</f>
        <v>0</v>
      </c>
      <c r="U51" s="48">
        <f>IFERROR(VLOOKUP(C51,'[2]3ème'!$B$3:$E$600,4,FALSE),0)</f>
        <v>0</v>
      </c>
      <c r="V51" s="48">
        <f>IFERROR(VLOOKUP(C51,'[2]4ème '!$B$3:$E$216,4,FALSE),0)</f>
        <v>0</v>
      </c>
      <c r="W51" s="48">
        <f>IFERROR(VLOOKUP(C51,[2]Féminines!$B$3:$E$70,4,FALSE),0)</f>
        <v>0</v>
      </c>
      <c r="X51">
        <f t="shared" si="2"/>
        <v>9</v>
      </c>
    </row>
    <row r="52" spans="1:24" x14ac:dyDescent="0.25">
      <c r="A52" s="49">
        <v>58</v>
      </c>
      <c r="B52">
        <f t="shared" si="0"/>
        <v>144279</v>
      </c>
      <c r="C52" t="str">
        <f>[1]A!$D852</f>
        <v>MURRUZZU AURELIEN</v>
      </c>
      <c r="D52" t="str">
        <f>[1]A!$F852</f>
        <v>UNION SPORTIVE SAINT ANDRE</v>
      </c>
      <c r="E52" t="str">
        <f>[1]A!$J852</f>
        <v>05999021232</v>
      </c>
      <c r="F52" s="128" t="str">
        <f>[1]A!$C852</f>
        <v>1</v>
      </c>
      <c r="G52" t="str">
        <f>VLOOKUP(C52,[1]A!$D$2:$H$1448,5,FALSE)</f>
        <v>Adulte Masculin 40/49 ans</v>
      </c>
      <c r="N52" s="14">
        <f>VLOOKUP(C52,Bilan!$B$4:$D$1766,3,FALSE)</f>
        <v>144279</v>
      </c>
      <c r="O52" s="50">
        <f t="shared" si="1"/>
        <v>58</v>
      </c>
      <c r="P52" s="50">
        <f>VLOOKUP(C52,Route2021!$C$2:$O$1205,13,FALSE)</f>
        <v>58</v>
      </c>
      <c r="Q52" s="124" t="str">
        <f>VLOOKUP(C52,[1]A!$D$2:$K$1398,8,FALSE)</f>
        <v>1</v>
      </c>
      <c r="R52" s="125">
        <f>VLOOKUP(C52,Route2021!$C$2:$Q$1212,15,FALSE)</f>
        <v>1</v>
      </c>
      <c r="S52" s="48">
        <f>IFERROR(VLOOKUP(C52,'[2]1ère'!$B$3:$E$200,4,FALSE),0)</f>
        <v>5</v>
      </c>
      <c r="T52" s="48">
        <f>IFERROR(VLOOKUP(C52,'[2]2ème'!$B$3:$E$500,4,FALSE),0)</f>
        <v>0</v>
      </c>
      <c r="U52" s="48">
        <f>IFERROR(VLOOKUP(C52,'[2]3ème'!$B$3:$E$600,4,FALSE),0)</f>
        <v>0</v>
      </c>
      <c r="V52" s="48">
        <f>IFERROR(VLOOKUP(C52,'[2]4ème '!$B$3:$E$216,4,FALSE),0)</f>
        <v>0</v>
      </c>
      <c r="W52" s="48">
        <f>IFERROR(VLOOKUP(C52,[2]Féminines!$B$3:$E$70,4,FALSE),0)</f>
        <v>0</v>
      </c>
      <c r="X52">
        <f t="shared" si="2"/>
        <v>5</v>
      </c>
    </row>
    <row r="53" spans="1:24" x14ac:dyDescent="0.25">
      <c r="A53" s="49">
        <v>59</v>
      </c>
      <c r="B53">
        <f t="shared" si="0"/>
        <v>2939</v>
      </c>
      <c r="C53" t="str">
        <f>[1]A!$D287</f>
        <v>DECROIX JORDAN</v>
      </c>
      <c r="D53" t="str">
        <f>[1]A!$F287</f>
        <v>ENTENTE CYCLISTE DE FONTAINE AU BOIS</v>
      </c>
      <c r="E53" t="str">
        <f>[1]A!$J287</f>
        <v>05999109587</v>
      </c>
      <c r="F53" s="128" t="str">
        <f>[1]A!$C287</f>
        <v>1</v>
      </c>
      <c r="G53" t="str">
        <f>VLOOKUP(C53,[1]A!$D$2:$H$1448,5,FALSE)</f>
        <v>Adulte Masculin 20/29 ans</v>
      </c>
      <c r="N53" s="14">
        <f>VLOOKUP(C53,Bilan!$B$4:$D$1766,3,FALSE)</f>
        <v>2939</v>
      </c>
      <c r="O53" s="50">
        <f t="shared" si="1"/>
        <v>59</v>
      </c>
      <c r="P53" s="50">
        <f>VLOOKUP(C53,Route2021!$C$2:$O$1205,13,FALSE)</f>
        <v>59</v>
      </c>
      <c r="Q53" s="124" t="str">
        <f>VLOOKUP(C53,[1]A!$D$2:$K$1398,8,FALSE)</f>
        <v>1</v>
      </c>
      <c r="R53" s="125">
        <f>VLOOKUP(C53,Route2021!$C$2:$Q$1212,15,FALSE)</f>
        <v>1</v>
      </c>
      <c r="S53" s="48">
        <f>IFERROR(VLOOKUP(C53,'[2]1ère'!$B$3:$E$200,4,FALSE),0)</f>
        <v>0</v>
      </c>
      <c r="T53" s="48">
        <f>IFERROR(VLOOKUP(C53,'[2]2ème'!$B$3:$E$500,4,FALSE),0)</f>
        <v>0</v>
      </c>
      <c r="U53" s="48">
        <f>IFERROR(VLOOKUP(C53,'[2]3ème'!$B$3:$E$600,4,FALSE),0)</f>
        <v>0</v>
      </c>
      <c r="V53" s="48">
        <f>IFERROR(VLOOKUP(C53,'[2]4ème '!$B$3:$E$216,4,FALSE),0)</f>
        <v>0</v>
      </c>
      <c r="W53" s="48">
        <f>IFERROR(VLOOKUP(C53,[2]Féminines!$B$3:$E$70,4,FALSE),0)</f>
        <v>0</v>
      </c>
      <c r="X53">
        <f t="shared" si="2"/>
        <v>0</v>
      </c>
    </row>
    <row r="54" spans="1:24" x14ac:dyDescent="0.25">
      <c r="A54" s="49">
        <v>60</v>
      </c>
      <c r="B54">
        <f t="shared" si="0"/>
        <v>2919</v>
      </c>
      <c r="C54" t="str">
        <f>[1]A!$D566</f>
        <v>HAVET SEBASTIEN</v>
      </c>
      <c r="D54" t="str">
        <f>[1]A!$F566</f>
        <v>GAZ ELEC CLUB DE DOUAI</v>
      </c>
      <c r="E54" t="str">
        <f>[1]A!$J566</f>
        <v>05999066415</v>
      </c>
      <c r="F54" s="128" t="str">
        <f>[1]A!$C566</f>
        <v>1</v>
      </c>
      <c r="G54" t="str">
        <f>VLOOKUP(C54,[1]A!$D$2:$H$1448,5,FALSE)</f>
        <v>Adulte Masculin 30/39 ans</v>
      </c>
      <c r="J54" s="67">
        <v>1</v>
      </c>
      <c r="N54" s="14">
        <f>VLOOKUP(C54,Bilan!$B$4:$D$1766,3,FALSE)</f>
        <v>2919</v>
      </c>
      <c r="O54" s="50">
        <f t="shared" si="1"/>
        <v>60</v>
      </c>
      <c r="P54" s="50">
        <f>VLOOKUP(C54,Route2021!$C$2:$O$1205,13,FALSE)</f>
        <v>60</v>
      </c>
      <c r="Q54" s="124" t="str">
        <f>VLOOKUP(C54,[1]A!$D$2:$K$1398,8,FALSE)</f>
        <v>1</v>
      </c>
      <c r="R54" s="125">
        <f>VLOOKUP(C54,Route2021!$C$2:$Q$1212,15,FALSE)</f>
        <v>1</v>
      </c>
      <c r="S54" s="48">
        <f>IFERROR(VLOOKUP(C54,'[2]1ère'!$B$3:$E$200,4,FALSE),0)</f>
        <v>11</v>
      </c>
      <c r="T54" s="48">
        <f>IFERROR(VLOOKUP(C54,'[2]2ème'!$B$3:$E$500,4,FALSE),0)</f>
        <v>0</v>
      </c>
      <c r="U54" s="48">
        <f>IFERROR(VLOOKUP(C54,'[2]3ème'!$B$3:$E$600,4,FALSE),0)</f>
        <v>0</v>
      </c>
      <c r="V54" s="48">
        <f>IFERROR(VLOOKUP(C54,'[2]4ème '!$B$3:$E$216,4,FALSE),0)</f>
        <v>0</v>
      </c>
      <c r="W54" s="48">
        <f>IFERROR(VLOOKUP(C54,[2]Féminines!$B$3:$E$70,4,FALSE),0)</f>
        <v>0</v>
      </c>
      <c r="X54">
        <f t="shared" si="2"/>
        <v>11</v>
      </c>
    </row>
    <row r="55" spans="1:24" x14ac:dyDescent="0.25">
      <c r="A55" s="49">
        <v>61</v>
      </c>
      <c r="B55">
        <f>N55</f>
        <v>10008</v>
      </c>
      <c r="C55" t="str">
        <f>[1]A!$D1004</f>
        <v>SIRO ARNAUD</v>
      </c>
      <c r="D55" t="str">
        <f>[1]A!$F1004</f>
        <v>ASSOCIATION CYCLISTE D'ETROEUNGT</v>
      </c>
      <c r="E55" t="str">
        <f>[1]A!$J1004</f>
        <v>05999109295</v>
      </c>
      <c r="F55" s="128" t="str">
        <f>[1]A!$C1004</f>
        <v>1</v>
      </c>
      <c r="G55" t="str">
        <f>VLOOKUP(C55,[1]A!$D$2:$H$1448,5,FALSE)</f>
        <v>Adulte Masculin 30/39 ans</v>
      </c>
      <c r="J55" s="67">
        <v>1</v>
      </c>
      <c r="N55" s="14">
        <f>VLOOKUP(C55,Bilan!$B$4:$D$1766,3,FALSE)</f>
        <v>10008</v>
      </c>
      <c r="O55" s="50">
        <f>A55</f>
        <v>61</v>
      </c>
      <c r="P55" s="50" t="e">
        <f>VLOOKUP(C55,Route2021!$C$2:$O$1205,13,FALSE)</f>
        <v>#N/A</v>
      </c>
      <c r="Q55" s="124" t="str">
        <f>VLOOKUP(C55,[1]A!$D$2:$K$1398,8,FALSE)</f>
        <v>1</v>
      </c>
      <c r="R55" s="125" t="e">
        <f>VLOOKUP(C55,Route2021!$C$2:$Q$1212,15,FALSE)</f>
        <v>#N/A</v>
      </c>
      <c r="S55" s="48">
        <f>IFERROR(VLOOKUP(C55,'[2]1ère'!$B$3:$E$200,4,FALSE),0)</f>
        <v>9</v>
      </c>
      <c r="T55" s="48">
        <f>IFERROR(VLOOKUP(C55,'[2]2ème'!$B$3:$E$500,4,FALSE),0)</f>
        <v>0</v>
      </c>
      <c r="U55" s="48">
        <f>IFERROR(VLOOKUP(C55,'[2]3ème'!$B$3:$E$600,4,FALSE),0)</f>
        <v>0</v>
      </c>
      <c r="V55" s="48">
        <f>IFERROR(VLOOKUP(C55,'[2]4ème '!$B$3:$E$216,4,FALSE),0)</f>
        <v>0</v>
      </c>
      <c r="W55" s="48">
        <f>IFERROR(VLOOKUP(C55,[2]Féminines!$B$3:$E$70,4,FALSE),0)</f>
        <v>0</v>
      </c>
      <c r="X55">
        <f t="shared" si="2"/>
        <v>9</v>
      </c>
    </row>
    <row r="56" spans="1:24" x14ac:dyDescent="0.25">
      <c r="A56" s="49">
        <v>62</v>
      </c>
      <c r="B56">
        <f t="shared" si="0"/>
        <v>144381</v>
      </c>
      <c r="C56" t="str">
        <f>[1]A!$D242</f>
        <v>COURNILLOUX PAUL</v>
      </c>
      <c r="D56" t="str">
        <f>[1]A!$F242</f>
        <v>VTT SAINT AMAND LES EAUX</v>
      </c>
      <c r="E56" t="str">
        <f>[1]A!$J242</f>
        <v>05999086373</v>
      </c>
      <c r="F56" s="128" t="str">
        <f>[1]A!$C242</f>
        <v>1</v>
      </c>
      <c r="G56" t="str">
        <f>VLOOKUP(C56,[1]A!$D$2:$H$1448,5,FALSE)</f>
        <v>Adulte Masculin 20/29 ans</v>
      </c>
      <c r="N56" s="14">
        <f>VLOOKUP(C56,Bilan!$B$4:$D$1766,3,FALSE)</f>
        <v>144381</v>
      </c>
      <c r="O56" s="50">
        <f t="shared" si="1"/>
        <v>62</v>
      </c>
      <c r="P56" s="50">
        <f>VLOOKUP(C56,Route2021!$C$2:$O$1205,13,FALSE)</f>
        <v>62</v>
      </c>
      <c r="Q56" s="124" t="str">
        <f>VLOOKUP(C56,[1]A!$D$2:$K$1398,8,FALSE)</f>
        <v>1</v>
      </c>
      <c r="R56" s="125">
        <f>VLOOKUP(C56,Route2021!$C$2:$Q$1212,15,FALSE)</f>
        <v>1</v>
      </c>
      <c r="S56" s="48">
        <f>IFERROR(VLOOKUP(C56,'[2]1ère'!$B$3:$E$200,4,FALSE),0)</f>
        <v>4</v>
      </c>
      <c r="T56" s="48">
        <f>IFERROR(VLOOKUP(C56,'[2]2ème'!$B$3:$E$500,4,FALSE),0)</f>
        <v>0</v>
      </c>
      <c r="U56" s="48">
        <f>IFERROR(VLOOKUP(C56,'[2]3ème'!$B$3:$E$600,4,FALSE),0)</f>
        <v>0</v>
      </c>
      <c r="V56" s="48">
        <f>IFERROR(VLOOKUP(C56,'[2]4ème '!$B$3:$E$216,4,FALSE),0)</f>
        <v>0</v>
      </c>
      <c r="W56" s="48">
        <f>IFERROR(VLOOKUP(C56,[2]Féminines!$B$3:$E$70,4,FALSE),0)</f>
        <v>0</v>
      </c>
      <c r="X56">
        <f t="shared" si="2"/>
        <v>4</v>
      </c>
    </row>
    <row r="57" spans="1:24" x14ac:dyDescent="0.25">
      <c r="A57" s="49">
        <v>63</v>
      </c>
      <c r="B57">
        <f t="shared" si="0"/>
        <v>144403</v>
      </c>
      <c r="C57" t="str">
        <f>[1]A!$D151</f>
        <v>BULKA MACIEJ</v>
      </c>
      <c r="D57" t="str">
        <f>[1]A!$F151</f>
        <v>UNION SPORTIVE VALENCIENNES MARLY</v>
      </c>
      <c r="E57" t="str">
        <f>[1]A!$J151</f>
        <v>05994036102</v>
      </c>
      <c r="F57" s="128" t="str">
        <f>[1]A!$C151</f>
        <v>1</v>
      </c>
      <c r="G57" t="str">
        <f>VLOOKUP(C57,[1]A!$D$2:$H$1448,5,FALSE)</f>
        <v>Adulte Masculin 40/49 ans</v>
      </c>
      <c r="N57" s="14">
        <f>VLOOKUP(C57,Bilan!$B$4:$D$1766,3,FALSE)</f>
        <v>144403</v>
      </c>
      <c r="O57" s="50">
        <f t="shared" si="1"/>
        <v>63</v>
      </c>
      <c r="P57" s="50">
        <f>VLOOKUP(C57,Route2021!$C$2:$O$1205,13,FALSE)</f>
        <v>63</v>
      </c>
      <c r="Q57" s="124" t="str">
        <f>VLOOKUP(C57,[1]A!$D$2:$K$1398,8,FALSE)</f>
        <v>1</v>
      </c>
      <c r="R57" s="125">
        <f>VLOOKUP(C57,Route2021!$C$2:$Q$1212,15,FALSE)</f>
        <v>1</v>
      </c>
      <c r="S57" s="48">
        <f>IFERROR(VLOOKUP(C57,'[2]1ère'!$B$3:$E$200,4,FALSE),0)</f>
        <v>0</v>
      </c>
      <c r="T57" s="48">
        <f>IFERROR(VLOOKUP(C57,'[2]2ème'!$B$3:$E$500,4,FALSE),0)</f>
        <v>0</v>
      </c>
      <c r="U57" s="48">
        <f>IFERROR(VLOOKUP(C57,'[2]3ème'!$B$3:$E$600,4,FALSE),0)</f>
        <v>0</v>
      </c>
      <c r="V57" s="48">
        <f>IFERROR(VLOOKUP(C57,'[2]4ème '!$B$3:$E$216,4,FALSE),0)</f>
        <v>0</v>
      </c>
      <c r="W57" s="48">
        <f>IFERROR(VLOOKUP(C57,[2]Féminines!$B$3:$E$70,4,FALSE),0)</f>
        <v>0</v>
      </c>
      <c r="X57">
        <f t="shared" si="2"/>
        <v>0</v>
      </c>
    </row>
    <row r="58" spans="1:24" x14ac:dyDescent="0.25">
      <c r="A58" s="49">
        <v>64</v>
      </c>
      <c r="B58">
        <f>N58</f>
        <v>7076</v>
      </c>
      <c r="C58" t="str">
        <f>[1]A!$D1364</f>
        <v>JOLIS CLEMENT</v>
      </c>
      <c r="D58" t="str">
        <f>[1]A!$F1364</f>
        <v>ESPOIR CYCLISTE WAMBRECHIES MARQUETTE</v>
      </c>
      <c r="E58" t="str">
        <f>[1]A!$J1364</f>
        <v>05999032721</v>
      </c>
      <c r="F58" s="128" t="str">
        <f>[1]A!$C1364</f>
        <v>1</v>
      </c>
      <c r="G58" t="str">
        <f>VLOOKUP(C58,[1]A!$D$2:$H$1448,5,FALSE)</f>
        <v>Adulte Masculin 17/19 ans</v>
      </c>
      <c r="N58" s="14">
        <f>VLOOKUP(C58,Bilan!$B$4:$D$1766,3,FALSE)</f>
        <v>7076</v>
      </c>
      <c r="O58" s="50">
        <f>A58</f>
        <v>64</v>
      </c>
      <c r="P58" s="50">
        <f>VLOOKUP(C58,Route2021!$C$2:$O$1205,13,FALSE)</f>
        <v>0</v>
      </c>
      <c r="Q58" s="124">
        <f>VLOOKUP(C58,[1]A!$D$2:$K$1398,8,FALSE)</f>
        <v>0</v>
      </c>
      <c r="R58" s="125">
        <f>VLOOKUP(C58,Route2021!$C$2:$Q$1212,15,FALSE)</f>
        <v>0</v>
      </c>
      <c r="S58" s="48">
        <f>IFERROR(VLOOKUP(C58,'[2]1ère'!$B$3:$E$200,4,FALSE),0)</f>
        <v>3</v>
      </c>
      <c r="T58" s="48">
        <f>IFERROR(VLOOKUP(C58,'[2]2ème'!$B$3:$E$500,4,FALSE),0)</f>
        <v>0</v>
      </c>
      <c r="U58" s="48">
        <f>IFERROR(VLOOKUP(C58,'[2]3ème'!$B$3:$E$600,4,FALSE),0)</f>
        <v>0</v>
      </c>
      <c r="V58" s="48">
        <f>IFERROR(VLOOKUP(C58,'[2]4ème '!$B$3:$E$216,4,FALSE),0)</f>
        <v>0</v>
      </c>
      <c r="W58" s="48">
        <f>IFERROR(VLOOKUP(C58,[2]Féminines!$B$3:$E$70,4,FALSE),0)</f>
        <v>0</v>
      </c>
      <c r="X58">
        <f t="shared" si="2"/>
        <v>3</v>
      </c>
    </row>
    <row r="59" spans="1:24" x14ac:dyDescent="0.25">
      <c r="A59" s="49">
        <v>65</v>
      </c>
      <c r="B59">
        <f t="shared" si="0"/>
        <v>144306</v>
      </c>
      <c r="C59" t="str">
        <f>[1]A!$D301</f>
        <v>DELANGUE THOMAS</v>
      </c>
      <c r="D59" t="str">
        <f>[1]A!$F301</f>
        <v>NEW ORANGE TEAM BOUSBECQUE</v>
      </c>
      <c r="E59" t="str">
        <f>[1]A!$J301</f>
        <v>05999105851</v>
      </c>
      <c r="F59" s="128" t="str">
        <f>[1]A!$C301</f>
        <v>1</v>
      </c>
      <c r="G59" t="str">
        <f>VLOOKUP(C59,[1]A!$D$2:$H$1448,5,FALSE)</f>
        <v>Adulte Masculin 20/29 ans</v>
      </c>
      <c r="N59" s="14">
        <f>VLOOKUP(C59,Bilan!$B$4:$D$1766,3,FALSE)</f>
        <v>144306</v>
      </c>
      <c r="O59" s="50">
        <f t="shared" si="1"/>
        <v>65</v>
      </c>
      <c r="P59" s="50">
        <f>VLOOKUP(C59,Route2021!$C$2:$O$1205,13,FALSE)</f>
        <v>65</v>
      </c>
      <c r="Q59" s="124" t="str">
        <f>VLOOKUP(C59,[1]A!$D$2:$K$1398,8,FALSE)</f>
        <v>1</v>
      </c>
      <c r="R59" s="125">
        <f>VLOOKUP(C59,Route2021!$C$2:$Q$1212,15,FALSE)</f>
        <v>1</v>
      </c>
      <c r="S59" s="48">
        <f>IFERROR(VLOOKUP(C59,'[2]1ère'!$B$3:$E$200,4,FALSE),0)</f>
        <v>7</v>
      </c>
      <c r="T59" s="48">
        <f>IFERROR(VLOOKUP(C59,'[2]2ème'!$B$3:$E$500,4,FALSE),0)</f>
        <v>0</v>
      </c>
      <c r="U59" s="48">
        <f>IFERROR(VLOOKUP(C59,'[2]3ème'!$B$3:$E$600,4,FALSE),0)</f>
        <v>0</v>
      </c>
      <c r="V59" s="48">
        <f>IFERROR(VLOOKUP(C59,'[2]4ème '!$B$3:$E$216,4,FALSE),0)</f>
        <v>0</v>
      </c>
      <c r="W59" s="48">
        <f>IFERROR(VLOOKUP(C59,[2]Féminines!$B$3:$E$70,4,FALSE),0)</f>
        <v>0</v>
      </c>
      <c r="X59">
        <f t="shared" si="2"/>
        <v>7</v>
      </c>
    </row>
    <row r="60" spans="1:24" x14ac:dyDescent="0.25">
      <c r="A60" s="49">
        <v>66</v>
      </c>
      <c r="B60">
        <f t="shared" si="0"/>
        <v>144490</v>
      </c>
      <c r="C60" t="str">
        <f>[1]A!$D856</f>
        <v>NAMANE STEVE</v>
      </c>
      <c r="D60" t="str">
        <f>[1]A!$F856</f>
        <v>NEW ORANGE TEAM BOUSBECQUE</v>
      </c>
      <c r="E60" t="str">
        <f>[1]A!$J856</f>
        <v>05996224505</v>
      </c>
      <c r="F60" s="128" t="str">
        <f>[1]A!$C856</f>
        <v>1</v>
      </c>
      <c r="G60" t="str">
        <f>VLOOKUP(C60,[1]A!$D$2:$H$1448,5,FALSE)</f>
        <v>Adulte Masculin 40/49 ans</v>
      </c>
      <c r="J60" s="67">
        <v>1</v>
      </c>
      <c r="N60" s="14">
        <f>VLOOKUP(C60,Bilan!$B$4:$D$1766,3,FALSE)</f>
        <v>144490</v>
      </c>
      <c r="O60" s="50">
        <f t="shared" si="1"/>
        <v>66</v>
      </c>
      <c r="P60" s="50">
        <f>VLOOKUP(C60,Route2021!$C$2:$O$1205,13,FALSE)</f>
        <v>66</v>
      </c>
      <c r="Q60" s="124" t="str">
        <f>VLOOKUP(C60,[1]A!$D$2:$K$1398,8,FALSE)</f>
        <v>1</v>
      </c>
      <c r="R60" s="125">
        <f>VLOOKUP(C60,Route2021!$C$2:$Q$1212,15,FALSE)</f>
        <v>1</v>
      </c>
      <c r="S60" s="48">
        <f>IFERROR(VLOOKUP(C60,'[2]1ère'!$B$3:$E$200,4,FALSE),0)</f>
        <v>12</v>
      </c>
      <c r="T60" s="48">
        <f>IFERROR(VLOOKUP(C60,'[2]2ème'!$B$3:$E$500,4,FALSE),0)</f>
        <v>0</v>
      </c>
      <c r="U60" s="48">
        <f>IFERROR(VLOOKUP(C60,'[2]3ème'!$B$3:$E$600,4,FALSE),0)</f>
        <v>0</v>
      </c>
      <c r="V60" s="48">
        <f>IFERROR(VLOOKUP(C60,'[2]4ème '!$B$3:$E$216,4,FALSE),0)</f>
        <v>0</v>
      </c>
      <c r="W60" s="48">
        <f>IFERROR(VLOOKUP(C60,[2]Féminines!$B$3:$E$70,4,FALSE),0)</f>
        <v>0</v>
      </c>
      <c r="X60">
        <f t="shared" si="2"/>
        <v>12</v>
      </c>
    </row>
    <row r="61" spans="1:24" x14ac:dyDescent="0.25">
      <c r="A61" s="49">
        <v>67</v>
      </c>
      <c r="B61">
        <f>N61</f>
        <v>2437</v>
      </c>
      <c r="C61" t="str">
        <f>[1]A!$D1137</f>
        <v>ALLART ERIC</v>
      </c>
      <c r="D61" t="str">
        <f>[1]A!$F1137</f>
        <v>THELUS TEAM UNIS-VERT VTT</v>
      </c>
      <c r="E61" t="str">
        <f>[1]A!$J1137</f>
        <v>06240370028</v>
      </c>
      <c r="F61" s="128" t="str">
        <f>[1]A!$C1137</f>
        <v>1</v>
      </c>
      <c r="G61" t="str">
        <f>VLOOKUP(C61,[1]A!$D$2:$H$1448,5,FALSE)</f>
        <v>Adulte Masculin 40/49 ans</v>
      </c>
      <c r="N61" s="14">
        <f>VLOOKUP(C61,Bilan!$B$4:$D$1766,3,FALSE)</f>
        <v>2437</v>
      </c>
      <c r="O61" s="50">
        <f>A61</f>
        <v>67</v>
      </c>
      <c r="P61" s="50">
        <f>VLOOKUP(C61,Route2021!$C$2:$O$1205,13,FALSE)</f>
        <v>0</v>
      </c>
      <c r="Q61" s="124" t="str">
        <f>VLOOKUP(C61,[1]A!$D$2:$K$1398,8,FALSE)</f>
        <v>1</v>
      </c>
      <c r="R61" s="125">
        <f>VLOOKUP(C61,Route2021!$C$2:$Q$1212,15,FALSE)</f>
        <v>1</v>
      </c>
      <c r="S61" s="48">
        <f>IFERROR(VLOOKUP(C61,'[2]1ère'!$B$3:$E$200,4,FALSE),0)</f>
        <v>0</v>
      </c>
      <c r="T61" s="48">
        <f>IFERROR(VLOOKUP(C61,'[2]2ème'!$B$3:$E$500,4,FALSE),0)</f>
        <v>0</v>
      </c>
      <c r="U61" s="48">
        <f>IFERROR(VLOOKUP(C61,'[2]3ème'!$B$3:$E$600,4,FALSE),0)</f>
        <v>0</v>
      </c>
      <c r="V61" s="48">
        <f>IFERROR(VLOOKUP(C61,'[2]4ème '!$B$3:$E$216,4,FALSE),0)</f>
        <v>0</v>
      </c>
      <c r="W61" s="48">
        <f>IFERROR(VLOOKUP(C61,[2]Féminines!$B$3:$E$70,4,FALSE),0)</f>
        <v>0</v>
      </c>
      <c r="X61">
        <f t="shared" si="2"/>
        <v>0</v>
      </c>
    </row>
    <row r="62" spans="1:24" x14ac:dyDescent="0.25">
      <c r="A62" s="49">
        <v>68</v>
      </c>
      <c r="B62">
        <f t="shared" si="0"/>
        <v>10098</v>
      </c>
      <c r="C62" t="str">
        <f>[1]A!$D673</f>
        <v>LE MOUEL DIMITRI</v>
      </c>
      <c r="D62" t="str">
        <f>[1]A!$F673</f>
        <v>VELO SPRINT BOUCHAIN</v>
      </c>
      <c r="E62" t="str">
        <f>[1]A!$J673</f>
        <v>05999068035</v>
      </c>
      <c r="F62" s="128" t="str">
        <f>[1]A!$C673</f>
        <v>1</v>
      </c>
      <c r="G62" t="str">
        <f>VLOOKUP(C62,[1]A!$D$2:$H$1448,5,FALSE)</f>
        <v>Adulte Masculin 30/39 ans</v>
      </c>
      <c r="N62" s="14">
        <f>VLOOKUP(C62,Bilan!$B$4:$D$1766,3,FALSE)</f>
        <v>10098</v>
      </c>
      <c r="O62" s="50">
        <f t="shared" si="1"/>
        <v>68</v>
      </c>
      <c r="P62" s="50">
        <f>VLOOKUP(C62,Route2021!$C$2:$O$1205,13,FALSE)</f>
        <v>68</v>
      </c>
      <c r="Q62" s="124" t="str">
        <f>VLOOKUP(C62,[1]A!$D$2:$K$1398,8,FALSE)</f>
        <v>1</v>
      </c>
      <c r="R62" s="125">
        <f>VLOOKUP(C62,Route2021!$C$2:$Q$1212,15,FALSE)</f>
        <v>1</v>
      </c>
      <c r="S62" s="48">
        <f>IFERROR(VLOOKUP(C62,'[2]1ère'!$B$3:$E$200,4,FALSE),0)</f>
        <v>1</v>
      </c>
      <c r="T62" s="48">
        <f>IFERROR(VLOOKUP(C62,'[2]2ème'!$B$3:$E$500,4,FALSE),0)</f>
        <v>0</v>
      </c>
      <c r="U62" s="48">
        <f>IFERROR(VLOOKUP(C62,'[2]3ème'!$B$3:$E$600,4,FALSE),0)</f>
        <v>0</v>
      </c>
      <c r="V62" s="48">
        <f>IFERROR(VLOOKUP(C62,'[2]4ème '!$B$3:$E$216,4,FALSE),0)</f>
        <v>0</v>
      </c>
      <c r="W62" s="48">
        <f>IFERROR(VLOOKUP(C62,[2]Féminines!$B$3:$E$70,4,FALSE),0)</f>
        <v>0</v>
      </c>
      <c r="X62">
        <f t="shared" si="2"/>
        <v>1</v>
      </c>
    </row>
    <row r="63" spans="1:24" x14ac:dyDescent="0.25">
      <c r="A63" s="49">
        <v>69</v>
      </c>
      <c r="B63">
        <f t="shared" si="0"/>
        <v>144420</v>
      </c>
      <c r="C63" t="str">
        <f>[1]A!$D716</f>
        <v>LEFEVRE EDDY</v>
      </c>
      <c r="D63" t="str">
        <f>[1]A!$F716</f>
        <v>UNION VELOCIPEDIQUE FOURMISIENNE</v>
      </c>
      <c r="E63" t="str">
        <f>[1]A!$J716</f>
        <v>05999082328</v>
      </c>
      <c r="F63" s="128" t="str">
        <f>[1]A!$C716</f>
        <v>1</v>
      </c>
      <c r="G63" t="str">
        <f>VLOOKUP(C63,[1]A!$D$2:$H$1448,5,FALSE)</f>
        <v>Adulte Masculin 30/39 ans</v>
      </c>
      <c r="N63" s="14">
        <f>VLOOKUP(C63,Bilan!$B$4:$D$1766,3,FALSE)</f>
        <v>144420</v>
      </c>
      <c r="O63" s="50">
        <f t="shared" si="1"/>
        <v>69</v>
      </c>
      <c r="P63" s="50">
        <f>VLOOKUP(C63,Route2021!$C$2:$O$1205,13,FALSE)</f>
        <v>69</v>
      </c>
      <c r="Q63" s="124" t="str">
        <f>VLOOKUP(C63,[1]A!$D$2:$K$1398,8,FALSE)</f>
        <v>1</v>
      </c>
      <c r="R63" s="125">
        <f>VLOOKUP(C63,Route2021!$C$2:$Q$1212,15,FALSE)</f>
        <v>1</v>
      </c>
      <c r="S63" s="48">
        <f>IFERROR(VLOOKUP(C63,'[2]1ère'!$B$3:$E$200,4,FALSE),0)</f>
        <v>8</v>
      </c>
      <c r="T63" s="48">
        <f>IFERROR(VLOOKUP(C63,'[2]2ème'!$B$3:$E$500,4,FALSE),0)</f>
        <v>0</v>
      </c>
      <c r="U63" s="48">
        <f>IFERROR(VLOOKUP(C63,'[2]3ème'!$B$3:$E$600,4,FALSE),0)</f>
        <v>0</v>
      </c>
      <c r="V63" s="48">
        <f>IFERROR(VLOOKUP(C63,'[2]4ème '!$B$3:$E$216,4,FALSE),0)</f>
        <v>0</v>
      </c>
      <c r="W63" s="48">
        <f>IFERROR(VLOOKUP(C63,[2]Féminines!$B$3:$E$70,4,FALSE),0)</f>
        <v>0</v>
      </c>
      <c r="X63">
        <f t="shared" si="2"/>
        <v>8</v>
      </c>
    </row>
    <row r="64" spans="1:24" x14ac:dyDescent="0.25">
      <c r="A64" s="49">
        <v>70</v>
      </c>
      <c r="B64">
        <f t="shared" si="0"/>
        <v>144404</v>
      </c>
      <c r="C64" t="str">
        <f>[1]A!$D718</f>
        <v>LEFEVRE SEBASTIEN</v>
      </c>
      <c r="D64" t="str">
        <f>[1]A!$F718</f>
        <v>UNION VELOCIPEDIQUE FOURMISIENNE</v>
      </c>
      <c r="E64" t="str">
        <f>[1]A!$J718</f>
        <v>05999111113</v>
      </c>
      <c r="F64" s="128" t="str">
        <f>[1]A!$C718</f>
        <v>1</v>
      </c>
      <c r="G64" t="str">
        <f>VLOOKUP(C64,[1]A!$D$2:$H$1448,5,FALSE)</f>
        <v>Adulte Masculin 30/39 ans</v>
      </c>
      <c r="N64" s="14">
        <f>VLOOKUP(C64,Bilan!$B$4:$D$1766,3,FALSE)</f>
        <v>144404</v>
      </c>
      <c r="O64" s="50">
        <f t="shared" si="1"/>
        <v>70</v>
      </c>
      <c r="P64" s="50">
        <f>VLOOKUP(C64,Route2021!$C$2:$O$1205,13,FALSE)</f>
        <v>70</v>
      </c>
      <c r="Q64" s="124" t="str">
        <f>VLOOKUP(C64,[1]A!$D$2:$K$1398,8,FALSE)</f>
        <v>1</v>
      </c>
      <c r="R64" s="125">
        <f>VLOOKUP(C64,Route2021!$C$2:$Q$1212,15,FALSE)</f>
        <v>1</v>
      </c>
      <c r="S64" s="48">
        <f>IFERROR(VLOOKUP(C64,'[2]1ère'!$B$3:$E$200,4,FALSE),0)</f>
        <v>17</v>
      </c>
      <c r="T64" s="48">
        <f>IFERROR(VLOOKUP(C64,'[2]2ème'!$B$3:$E$500,4,FALSE),0)</f>
        <v>0</v>
      </c>
      <c r="U64" s="48">
        <f>IFERROR(VLOOKUP(C64,'[2]3ème'!$B$3:$E$600,4,FALSE),0)</f>
        <v>0</v>
      </c>
      <c r="V64" s="48">
        <f>IFERROR(VLOOKUP(C64,'[2]4ème '!$B$3:$E$216,4,FALSE),0)</f>
        <v>0</v>
      </c>
      <c r="W64" s="48">
        <f>IFERROR(VLOOKUP(C64,[2]Féminines!$B$3:$E$70,4,FALSE),0)</f>
        <v>0</v>
      </c>
      <c r="X64">
        <f t="shared" si="2"/>
        <v>17</v>
      </c>
    </row>
    <row r="65" spans="1:24" x14ac:dyDescent="0.25">
      <c r="A65" s="49">
        <v>71</v>
      </c>
      <c r="B65">
        <f>N65</f>
        <v>144469</v>
      </c>
      <c r="C65" t="str">
        <f>[1]A!$D771</f>
        <v>MAGNIES CLÉMENT</v>
      </c>
      <c r="D65" t="str">
        <f>[1]A!$F771</f>
        <v>CYCLO CLUB ORCHIES</v>
      </c>
      <c r="E65" t="str">
        <f>[1]A!$J771</f>
        <v>05999080507</v>
      </c>
      <c r="F65" s="128" t="str">
        <f>[1]A!$C771</f>
        <v>1</v>
      </c>
      <c r="G65" t="str">
        <f>VLOOKUP(C65,[1]A!$D$2:$H$1448,5,FALSE)</f>
        <v>Adulte Masculin 20/29 ans</v>
      </c>
      <c r="N65" s="14">
        <f>VLOOKUP(C65,Bilan!$B$4:$D$1766,3,FALSE)</f>
        <v>144469</v>
      </c>
      <c r="O65" s="50">
        <f>A65</f>
        <v>71</v>
      </c>
      <c r="P65" s="50">
        <f>VLOOKUP(C65,Route2021!$C$2:$O$1205,13,FALSE)</f>
        <v>213</v>
      </c>
      <c r="Q65" s="124" t="str">
        <f>VLOOKUP(C65,[1]A!$D$2:$K$1398,8,FALSE)</f>
        <v>1</v>
      </c>
      <c r="R65" s="125">
        <f>VLOOKUP(C65,Route2021!$C$2:$Q$1212,15,FALSE)</f>
        <v>2</v>
      </c>
      <c r="S65" s="48">
        <f>IFERROR(VLOOKUP(C65,'[2]1ère'!$B$3:$E$200,4,FALSE),0)</f>
        <v>5</v>
      </c>
      <c r="T65" s="48">
        <f>IFERROR(VLOOKUP(C65,'[2]2ème'!$B$3:$E$500,4,FALSE),0)</f>
        <v>0</v>
      </c>
      <c r="U65" s="48">
        <f>IFERROR(VLOOKUP(C65,'[2]3ème'!$B$3:$E$600,4,FALSE),0)</f>
        <v>0</v>
      </c>
      <c r="V65" s="48">
        <f>IFERROR(VLOOKUP(C65,'[2]4ème '!$B$3:$E$216,4,FALSE),0)</f>
        <v>0</v>
      </c>
      <c r="W65" s="48">
        <f>IFERROR(VLOOKUP(C65,[2]Féminines!$B$3:$E$70,4,FALSE),0)</f>
        <v>0</v>
      </c>
      <c r="X65">
        <f t="shared" si="2"/>
        <v>5</v>
      </c>
    </row>
    <row r="66" spans="1:24" x14ac:dyDescent="0.25">
      <c r="A66" s="49">
        <v>72</v>
      </c>
      <c r="B66">
        <f>N66</f>
        <v>10104</v>
      </c>
      <c r="C66" s="127" t="s">
        <v>4234</v>
      </c>
      <c r="D66" s="127" t="s">
        <v>4235</v>
      </c>
      <c r="E66" s="127" t="s">
        <v>4236</v>
      </c>
      <c r="F66" s="127">
        <v>1</v>
      </c>
      <c r="G66" s="127" t="s">
        <v>978</v>
      </c>
      <c r="N66" s="14">
        <f>VLOOKUP(C66,Bilan!$B$4:$D$1766,3,FALSE)</f>
        <v>10104</v>
      </c>
      <c r="O66" s="50">
        <f>A66</f>
        <v>72</v>
      </c>
      <c r="P66" s="50" t="e">
        <f>VLOOKUP(C66,Route2021!$C$2:$O$1205,13,FALSE)</f>
        <v>#N/A</v>
      </c>
      <c r="Q66" s="124" t="e">
        <f>VLOOKUP(C66,[1]A!$D$2:$K$1398,8,FALSE)</f>
        <v>#N/A</v>
      </c>
      <c r="R66" s="125" t="e">
        <f>VLOOKUP(C66,Route2021!$C$2:$Q$1212,15,FALSE)</f>
        <v>#N/A</v>
      </c>
      <c r="S66" s="48">
        <f>IFERROR(VLOOKUP(C66,'[2]1ère'!$B$3:$E$200,4,FALSE),0)</f>
        <v>4</v>
      </c>
      <c r="T66" s="48">
        <f>IFERROR(VLOOKUP(C66,'[2]2ème'!$B$3:$E$500,4,FALSE),0)</f>
        <v>0</v>
      </c>
      <c r="U66" s="48">
        <f>IFERROR(VLOOKUP(C66,'[2]3ème'!$B$3:$E$600,4,FALSE),0)</f>
        <v>0</v>
      </c>
      <c r="V66" s="48">
        <f>IFERROR(VLOOKUP(C66,'[2]4ème '!$B$3:$E$216,4,FALSE),0)</f>
        <v>0</v>
      </c>
      <c r="W66" s="48">
        <f>IFERROR(VLOOKUP(C66,[2]Féminines!$B$3:$E$70,4,FALSE),0)</f>
        <v>0</v>
      </c>
      <c r="X66">
        <f t="shared" si="2"/>
        <v>4</v>
      </c>
    </row>
    <row r="67" spans="1:24" x14ac:dyDescent="0.25">
      <c r="A67" s="49">
        <v>73</v>
      </c>
      <c r="B67">
        <f>N67</f>
        <v>5170</v>
      </c>
      <c r="C67" t="str">
        <f>[1]A!$D764</f>
        <v>LORRIAUX JULIEN</v>
      </c>
      <c r="D67" t="str">
        <f>[1]A!$F764</f>
        <v>VELO CLUB SOLESMES</v>
      </c>
      <c r="E67" t="str">
        <f>[1]A!$J764</f>
        <v>05999107482</v>
      </c>
      <c r="F67" s="128" t="str">
        <f>[1]A!$C764</f>
        <v>1</v>
      </c>
      <c r="G67" t="str">
        <f>VLOOKUP(C67,[1]A!$D$2:$H$1448,5,FALSE)</f>
        <v>Adulte Masculin 30/39 ans</v>
      </c>
      <c r="N67" s="14">
        <f>VLOOKUP(C67,Bilan!$B$4:$D$1766,3,FALSE)</f>
        <v>5170</v>
      </c>
      <c r="O67" s="50">
        <f>A67</f>
        <v>73</v>
      </c>
      <c r="P67" s="50" t="e">
        <f>VLOOKUP(C67,Route2021!$C$2:$O$1205,13,FALSE)</f>
        <v>#N/A</v>
      </c>
      <c r="Q67" s="124" t="str">
        <f>VLOOKUP(C67,[1]A!$D$2:$K$1398,8,FALSE)</f>
        <v>1</v>
      </c>
      <c r="R67" s="125" t="e">
        <f>VLOOKUP(C67,Route2021!$C$2:$Q$1212,15,FALSE)</f>
        <v>#N/A</v>
      </c>
      <c r="S67" s="48">
        <f>IFERROR(VLOOKUP(C67,'[2]1ère'!$B$3:$E$200,4,FALSE),0)</f>
        <v>12</v>
      </c>
      <c r="T67" s="48">
        <f>IFERROR(VLOOKUP(C67,'[2]2ème'!$B$3:$E$500,4,FALSE),0)</f>
        <v>0</v>
      </c>
      <c r="U67" s="48">
        <f>IFERROR(VLOOKUP(C67,'[2]3ème'!$B$3:$E$600,4,FALSE),0)</f>
        <v>0</v>
      </c>
      <c r="V67" s="48">
        <f>IFERROR(VLOOKUP(C67,'[2]4ème '!$B$3:$E$216,4,FALSE),0)</f>
        <v>0</v>
      </c>
      <c r="W67" s="48">
        <f>IFERROR(VLOOKUP(C67,[2]Féminines!$B$3:$E$70,4,FALSE),0)</f>
        <v>0</v>
      </c>
      <c r="X67">
        <f t="shared" ref="X67:X131" si="3">SUM(S67:W67)</f>
        <v>12</v>
      </c>
    </row>
    <row r="68" spans="1:24" x14ac:dyDescent="0.25">
      <c r="A68" s="49">
        <v>74</v>
      </c>
      <c r="B68">
        <f>N68</f>
        <v>10096</v>
      </c>
      <c r="C68" t="str">
        <f>[1]A!$D1384</f>
        <v>NEMAYER SIMON</v>
      </c>
      <c r="D68" t="str">
        <f>[1]A!$F1384</f>
        <v>VTT SAINT AMAND LES EAUX</v>
      </c>
      <c r="E68" t="str">
        <f>[1]A!$J1384</f>
        <v>05999136444</v>
      </c>
      <c r="F68" s="128" t="str">
        <f>[1]A!$C1384</f>
        <v>1</v>
      </c>
      <c r="G68" t="str">
        <f>VLOOKUP(C68,[1]A!$D$2:$H$1448,5,FALSE)</f>
        <v>Adulte Masculin 17/19 ans</v>
      </c>
      <c r="N68" s="14">
        <f>VLOOKUP(C68,Bilan!$B$4:$D$1766,3,FALSE)</f>
        <v>10096</v>
      </c>
      <c r="O68" s="50">
        <f>A68</f>
        <v>74</v>
      </c>
      <c r="P68" s="50" t="e">
        <f>VLOOKUP(C68,Route2021!$C$2:$O$1205,13,FALSE)</f>
        <v>#N/A</v>
      </c>
      <c r="Q68" s="124">
        <f>VLOOKUP(C68,[1]A!$D$2:$K$1398,8,FALSE)</f>
        <v>0</v>
      </c>
      <c r="R68" s="125" t="e">
        <f>VLOOKUP(C68,Route2021!$C$2:$Q$1212,15,FALSE)</f>
        <v>#N/A</v>
      </c>
      <c r="S68" s="48">
        <f>IFERROR(VLOOKUP(C68,'[2]1ère'!$B$3:$E$200,4,FALSE),0)</f>
        <v>3</v>
      </c>
      <c r="T68" s="48">
        <f>IFERROR(VLOOKUP(C68,'[2]2ème'!$B$3:$E$500,4,FALSE),0)</f>
        <v>0</v>
      </c>
      <c r="U68" s="48">
        <f>IFERROR(VLOOKUP(C68,'[2]3ème'!$B$3:$E$600,4,FALSE),0)</f>
        <v>0</v>
      </c>
      <c r="V68" s="48">
        <f>IFERROR(VLOOKUP(C68,'[2]4ème '!$B$3:$E$216,4,FALSE),0)</f>
        <v>0</v>
      </c>
      <c r="W68" s="48">
        <f>IFERROR(VLOOKUP(C68,[2]Féminines!$B$3:$E$70,4,FALSE),0)</f>
        <v>0</v>
      </c>
      <c r="X68">
        <f t="shared" si="3"/>
        <v>3</v>
      </c>
    </row>
    <row r="69" spans="1:24" x14ac:dyDescent="0.25">
      <c r="A69" s="49">
        <v>75</v>
      </c>
      <c r="B69">
        <f>N69</f>
        <v>7115</v>
      </c>
      <c r="C69" t="str">
        <f>[1]A!$D1378</f>
        <v>TOMASINA TONY</v>
      </c>
      <c r="D69" t="str">
        <f>[1]A!$F1378</f>
        <v>ESPOIR CYCLISTE WAMBRECHIES MARQUETTE</v>
      </c>
      <c r="E69" t="str">
        <f>[1]A!$J1378</f>
        <v>05999067326</v>
      </c>
      <c r="F69" s="128" t="str">
        <f>[1]A!$C1378</f>
        <v>1</v>
      </c>
      <c r="G69" t="str">
        <f>VLOOKUP(C69,[1]A!$D$2:$H$1448,5,FALSE)</f>
        <v>Adulte Masculin 30/39 ans</v>
      </c>
      <c r="N69" s="14">
        <f>VLOOKUP(C69,Bilan!$B$4:$D$1766,3,FALSE)</f>
        <v>7115</v>
      </c>
      <c r="O69" s="50">
        <f>A69</f>
        <v>75</v>
      </c>
      <c r="P69" s="50" t="e">
        <f>VLOOKUP(C69,Route2021!$C$2:$O$1205,13,FALSE)</f>
        <v>#N/A</v>
      </c>
      <c r="Q69" s="124">
        <f>VLOOKUP(C69,[1]A!$D$2:$K$1398,8,FALSE)</f>
        <v>0</v>
      </c>
      <c r="R69" s="125" t="e">
        <f>VLOOKUP(C69,Route2021!$C$2:$Q$1212,15,FALSE)</f>
        <v>#N/A</v>
      </c>
      <c r="S69" s="48">
        <f>IFERROR(VLOOKUP(C69,'[2]1ère'!$B$3:$E$200,4,FALSE),0)</f>
        <v>6</v>
      </c>
      <c r="T69" s="48">
        <f>IFERROR(VLOOKUP(C69,'[2]2ème'!$B$3:$E$500,4,FALSE),0)</f>
        <v>0</v>
      </c>
      <c r="U69" s="48">
        <f>IFERROR(VLOOKUP(C69,'[2]3ème'!$B$3:$E$600,4,FALSE),0)</f>
        <v>0</v>
      </c>
      <c r="V69" s="48">
        <f>IFERROR(VLOOKUP(C69,'[2]4ème '!$B$3:$E$216,4,FALSE),0)</f>
        <v>0</v>
      </c>
      <c r="W69" s="48">
        <f>IFERROR(VLOOKUP(C69,[2]Féminines!$B$3:$E$70,4,FALSE),0)</f>
        <v>0</v>
      </c>
      <c r="X69">
        <f t="shared" si="3"/>
        <v>6</v>
      </c>
    </row>
    <row r="70" spans="1:24" x14ac:dyDescent="0.25">
      <c r="A70" s="49">
        <v>76</v>
      </c>
      <c r="B70">
        <f t="shared" si="0"/>
        <v>144293</v>
      </c>
      <c r="C70" t="str">
        <f>[1]A!$D155</f>
        <v>BURY RANDY</v>
      </c>
      <c r="D70" t="str">
        <f>[1]A!$F155</f>
        <v>UNION VELOCIPEDIQUE FOURMISIENNE</v>
      </c>
      <c r="E70" t="str">
        <f>[1]A!$J155</f>
        <v>05996216279</v>
      </c>
      <c r="F70" s="128" t="str">
        <f>[1]A!$C155</f>
        <v>1</v>
      </c>
      <c r="G70" t="str">
        <f>VLOOKUP(C70,[1]A!$D$2:$H$1448,5,FALSE)</f>
        <v>Adulte Masculin 20/29 ans</v>
      </c>
      <c r="N70" s="14">
        <f>VLOOKUP(C70,Bilan!$B$4:$D$1766,3,FALSE)</f>
        <v>144293</v>
      </c>
      <c r="O70" s="50">
        <f t="shared" si="1"/>
        <v>76</v>
      </c>
      <c r="P70" s="50">
        <f>VLOOKUP(C70,Route2021!$C$2:$O$1205,13,FALSE)</f>
        <v>76</v>
      </c>
      <c r="Q70" s="124" t="str">
        <f>VLOOKUP(C70,[1]A!$D$2:$K$1398,8,FALSE)</f>
        <v>1</v>
      </c>
      <c r="R70" s="125">
        <f>VLOOKUP(C70,Route2021!$C$2:$Q$1212,15,FALSE)</f>
        <v>1</v>
      </c>
      <c r="S70" s="48">
        <f>IFERROR(VLOOKUP(C70,'[2]1ère'!$B$3:$E$200,4,FALSE),0)</f>
        <v>0</v>
      </c>
      <c r="T70" s="48">
        <f>IFERROR(VLOOKUP(C70,'[2]2ème'!$B$3:$E$500,4,FALSE),0)</f>
        <v>0</v>
      </c>
      <c r="U70" s="48">
        <f>IFERROR(VLOOKUP(C70,'[2]3ème'!$B$3:$E$600,4,FALSE),0)</f>
        <v>0</v>
      </c>
      <c r="V70" s="48">
        <f>IFERROR(VLOOKUP(C70,'[2]4ème '!$B$3:$E$216,4,FALSE),0)</f>
        <v>0</v>
      </c>
      <c r="W70" s="48">
        <f>IFERROR(VLOOKUP(C70,[2]Féminines!$B$3:$E$70,4,FALSE),0)</f>
        <v>0</v>
      </c>
      <c r="X70">
        <f t="shared" si="3"/>
        <v>0</v>
      </c>
    </row>
    <row r="71" spans="1:24" x14ac:dyDescent="0.25">
      <c r="A71" s="49">
        <v>78</v>
      </c>
      <c r="B71">
        <f t="shared" si="0"/>
        <v>2285</v>
      </c>
      <c r="C71" t="str">
        <f>[1]A!$D281</f>
        <v>DEBUISSON JULIAN</v>
      </c>
      <c r="D71" t="str">
        <f>[1]A!$F281</f>
        <v>UNION SPORTIVE SAINT ANDRE</v>
      </c>
      <c r="E71" t="str">
        <f>[1]A!$J281</f>
        <v>05999127606</v>
      </c>
      <c r="F71" s="128" t="str">
        <f>[1]A!$C281</f>
        <v>1</v>
      </c>
      <c r="G71" t="str">
        <f>VLOOKUP(C71,[1]A!$D$2:$H$1448,5,FALSE)</f>
        <v>Adulte Masculin 30/39 ans</v>
      </c>
      <c r="J71" s="67">
        <v>1</v>
      </c>
      <c r="N71" s="14">
        <f>VLOOKUP(C71,Bilan!$B$4:$D$1766,3,FALSE)</f>
        <v>2285</v>
      </c>
      <c r="O71" s="50">
        <f t="shared" si="1"/>
        <v>78</v>
      </c>
      <c r="P71" s="50">
        <f>VLOOKUP(C71,Route2021!$C$2:$O$1205,13,FALSE)</f>
        <v>78</v>
      </c>
      <c r="Q71" s="124" t="str">
        <f>VLOOKUP(C71,[1]A!$D$2:$K$1398,8,FALSE)</f>
        <v>1</v>
      </c>
      <c r="R71" s="125">
        <f>VLOOKUP(C71,Route2021!$C$2:$Q$1212,15,FALSE)</f>
        <v>1</v>
      </c>
      <c r="S71" s="48">
        <f>IFERROR(VLOOKUP(C71,'[2]1ère'!$B$3:$E$200,4,FALSE),0)</f>
        <v>7</v>
      </c>
      <c r="T71" s="48">
        <f>IFERROR(VLOOKUP(C71,'[2]2ème'!$B$3:$E$500,4,FALSE),0)</f>
        <v>0</v>
      </c>
      <c r="U71" s="48">
        <f>IFERROR(VLOOKUP(C71,'[2]3ème'!$B$3:$E$600,4,FALSE),0)</f>
        <v>0</v>
      </c>
      <c r="V71" s="48">
        <f>IFERROR(VLOOKUP(C71,'[2]4ème '!$B$3:$E$216,4,FALSE),0)</f>
        <v>0</v>
      </c>
      <c r="W71" s="48">
        <f>IFERROR(VLOOKUP(C71,[2]Féminines!$B$3:$E$70,4,FALSE),0)</f>
        <v>0</v>
      </c>
      <c r="X71">
        <f t="shared" si="3"/>
        <v>7</v>
      </c>
    </row>
    <row r="72" spans="1:24" x14ac:dyDescent="0.25">
      <c r="A72" s="49">
        <v>80</v>
      </c>
      <c r="B72">
        <f t="shared" si="0"/>
        <v>2279</v>
      </c>
      <c r="C72" t="str">
        <f>[1]A!$D136</f>
        <v>BRASSART THEOPHILE</v>
      </c>
      <c r="D72" t="str">
        <f>[1]A!$F136</f>
        <v>TEAM B.B.L. HERGNIES</v>
      </c>
      <c r="E72" t="str">
        <f>[1]A!$J136</f>
        <v>05994043368</v>
      </c>
      <c r="F72" s="128" t="str">
        <f>[1]A!$C136</f>
        <v>1</v>
      </c>
      <c r="G72" t="str">
        <f>VLOOKUP(C72,[1]A!$D$2:$H$1448,5,FALSE)</f>
        <v>Adulte Masculin 20/29 ans</v>
      </c>
      <c r="N72" s="14">
        <f>VLOOKUP(C72,Bilan!$B$4:$D$1766,3,FALSE)</f>
        <v>2279</v>
      </c>
      <c r="O72" s="50">
        <f t="shared" si="1"/>
        <v>80</v>
      </c>
      <c r="P72" s="50">
        <f>VLOOKUP(C72,Route2021!$C$2:$O$1205,13,FALSE)</f>
        <v>80</v>
      </c>
      <c r="Q72" s="124" t="str">
        <f>VLOOKUP(C72,[1]A!$D$2:$K$1398,8,FALSE)</f>
        <v>1</v>
      </c>
      <c r="R72" s="125">
        <f>VLOOKUP(C72,Route2021!$C$2:$Q$1212,15,FALSE)</f>
        <v>1</v>
      </c>
      <c r="S72" s="48">
        <f>IFERROR(VLOOKUP(C72,'[2]1ère'!$B$3:$E$200,4,FALSE),0)</f>
        <v>14</v>
      </c>
      <c r="T72" s="48">
        <f>IFERROR(VLOOKUP(C72,'[2]2ème'!$B$3:$E$500,4,FALSE),0)</f>
        <v>0</v>
      </c>
      <c r="U72" s="48">
        <f>IFERROR(VLOOKUP(C72,'[2]3ème'!$B$3:$E$600,4,FALSE),0)</f>
        <v>0</v>
      </c>
      <c r="V72" s="48">
        <f>IFERROR(VLOOKUP(C72,'[2]4ème '!$B$3:$E$216,4,FALSE),0)</f>
        <v>0</v>
      </c>
      <c r="W72" s="48">
        <f>IFERROR(VLOOKUP(C72,[2]Féminines!$B$3:$E$70,4,FALSE),0)</f>
        <v>0</v>
      </c>
      <c r="X72">
        <f t="shared" si="3"/>
        <v>14</v>
      </c>
    </row>
    <row r="73" spans="1:24" x14ac:dyDescent="0.25">
      <c r="A73" s="49">
        <v>81</v>
      </c>
      <c r="B73">
        <f t="shared" si="0"/>
        <v>2266</v>
      </c>
      <c r="C73" t="str">
        <f>[1]A!$D996</f>
        <v>SEMOULIN JOAKIM</v>
      </c>
      <c r="D73" t="str">
        <f>[1]A!$F996</f>
        <v>TEAM B.B.L. HERGNIES</v>
      </c>
      <c r="E73" t="str">
        <f>[1]A!$J996</f>
        <v>05999099576</v>
      </c>
      <c r="F73" s="128" t="str">
        <f>[1]A!$C996</f>
        <v>1</v>
      </c>
      <c r="G73" t="str">
        <f>VLOOKUP(C73,[1]A!$D$2:$H$1448,5,FALSE)</f>
        <v>Adulte Masculin 30/39 ans</v>
      </c>
      <c r="N73" s="14">
        <f>VLOOKUP(C73,Bilan!$B$4:$D$1766,3,FALSE)</f>
        <v>2266</v>
      </c>
      <c r="O73" s="50">
        <f t="shared" si="1"/>
        <v>81</v>
      </c>
      <c r="P73" s="50">
        <f>VLOOKUP(C73,Route2021!$C$2:$O$1205,13,FALSE)</f>
        <v>81</v>
      </c>
      <c r="Q73" s="124" t="str">
        <f>VLOOKUP(C73,[1]A!$D$2:$K$1398,8,FALSE)</f>
        <v>1</v>
      </c>
      <c r="R73" s="125">
        <f>VLOOKUP(C73,Route2021!$C$2:$Q$1212,15,FALSE)</f>
        <v>1</v>
      </c>
      <c r="S73" s="48">
        <f>IFERROR(VLOOKUP(C73,'[2]1ère'!$B$3:$E$200,4,FALSE),0)</f>
        <v>19</v>
      </c>
      <c r="T73" s="48">
        <f>IFERROR(VLOOKUP(C73,'[2]2ème'!$B$3:$E$500,4,FALSE),0)</f>
        <v>0</v>
      </c>
      <c r="U73" s="48">
        <f>IFERROR(VLOOKUP(C73,'[2]3ème'!$B$3:$E$600,4,FALSE),0)</f>
        <v>0</v>
      </c>
      <c r="V73" s="48">
        <f>IFERROR(VLOOKUP(C73,'[2]4ème '!$B$3:$E$216,4,FALSE),0)</f>
        <v>0</v>
      </c>
      <c r="W73" s="48">
        <f>IFERROR(VLOOKUP(C73,[2]Féminines!$B$3:$E$70,4,FALSE),0)</f>
        <v>0</v>
      </c>
      <c r="X73">
        <f t="shared" si="3"/>
        <v>19</v>
      </c>
    </row>
    <row r="74" spans="1:24" x14ac:dyDescent="0.25">
      <c r="A74" s="49">
        <v>82</v>
      </c>
      <c r="B74">
        <f t="shared" si="0"/>
        <v>144473</v>
      </c>
      <c r="C74" t="str">
        <f>[1]A!$D1085</f>
        <v>VANDERHAEGEN REGIS</v>
      </c>
      <c r="D74" t="str">
        <f>[1]A!$F1085</f>
        <v>ASSOCIATION CYCLISTE D'ETROEUNGT</v>
      </c>
      <c r="E74" t="str">
        <f>[1]A!$J1085</f>
        <v>05999097894</v>
      </c>
      <c r="F74" s="128" t="str">
        <f>[1]A!$C1085</f>
        <v>1</v>
      </c>
      <c r="G74" t="str">
        <f>VLOOKUP(C74,[1]A!$D$2:$H$1448,5,FALSE)</f>
        <v>Adulte Masculin 40/49 ans</v>
      </c>
      <c r="N74" s="14">
        <f>VLOOKUP(C74,Bilan!$B$4:$D$1766,3,FALSE)</f>
        <v>144473</v>
      </c>
      <c r="O74" s="50">
        <f t="shared" si="1"/>
        <v>82</v>
      </c>
      <c r="P74" s="50">
        <f>VLOOKUP(C74,Route2021!$C$2:$O$1205,13,FALSE)</f>
        <v>82</v>
      </c>
      <c r="Q74" s="124" t="str">
        <f>VLOOKUP(C74,[1]A!$D$2:$K$1398,8,FALSE)</f>
        <v>1</v>
      </c>
      <c r="R74" s="125">
        <f>VLOOKUP(C74,Route2021!$C$2:$Q$1212,15,FALSE)</f>
        <v>1</v>
      </c>
      <c r="S74" s="48">
        <f>IFERROR(VLOOKUP(C74,'[2]1ère'!$B$3:$E$200,4,FALSE),0)</f>
        <v>18</v>
      </c>
      <c r="T74" s="48">
        <f>IFERROR(VLOOKUP(C74,'[2]2ème'!$B$3:$E$500,4,FALSE),0)</f>
        <v>0</v>
      </c>
      <c r="U74" s="48">
        <f>IFERROR(VLOOKUP(C74,'[2]3ème'!$B$3:$E$600,4,FALSE),0)</f>
        <v>0</v>
      </c>
      <c r="V74" s="48">
        <f>IFERROR(VLOOKUP(C74,'[2]4ème '!$B$3:$E$216,4,FALSE),0)</f>
        <v>0</v>
      </c>
      <c r="W74" s="48">
        <f>IFERROR(VLOOKUP(C74,[2]Féminines!$B$3:$E$70,4,FALSE),0)</f>
        <v>0</v>
      </c>
      <c r="X74">
        <f t="shared" si="3"/>
        <v>18</v>
      </c>
    </row>
    <row r="75" spans="1:24" x14ac:dyDescent="0.25">
      <c r="A75" s="49">
        <v>84</v>
      </c>
      <c r="B75">
        <f>N75</f>
        <v>7046</v>
      </c>
      <c r="C75" t="str">
        <f>[1]A!$D1374</f>
        <v>LELUBRE THIBAULT</v>
      </c>
      <c r="D75" t="str">
        <f>[1]A!$F1374</f>
        <v>UNION CYCLISTE SOLRE LE CHATEAU</v>
      </c>
      <c r="E75" t="str">
        <f>[1]A!$J1374</f>
        <v>05999109064</v>
      </c>
      <c r="F75" s="128" t="str">
        <f>[1]A!$C1374</f>
        <v>1</v>
      </c>
      <c r="G75" t="str">
        <f>VLOOKUP(C75,[1]A!$D$2:$H$1448,5,FALSE)</f>
        <v>Adulte Masculin 20/29 ans</v>
      </c>
      <c r="N75" s="14">
        <f>VLOOKUP(C75,Bilan!$B$4:$D$1766,3,FALSE)</f>
        <v>7046</v>
      </c>
      <c r="O75" s="50">
        <f>A75</f>
        <v>84</v>
      </c>
      <c r="P75" s="50">
        <f>VLOOKUP(C75,Route2021!$C$2:$O$1205,13,FALSE)</f>
        <v>398</v>
      </c>
      <c r="Q75" s="124">
        <f>VLOOKUP(C75,[1]A!$D$2:$K$1398,8,FALSE)</f>
        <v>0</v>
      </c>
      <c r="R75" s="125">
        <f>VLOOKUP(C75,Route2021!$C$2:$Q$1212,15,FALSE)</f>
        <v>2</v>
      </c>
      <c r="S75" s="48">
        <f>IFERROR(VLOOKUP(C75,'[2]1ère'!$B$3:$E$200,4,FALSE),0)</f>
        <v>8</v>
      </c>
      <c r="T75" s="48">
        <f>IFERROR(VLOOKUP(C75,'[2]2ème'!$B$3:$E$500,4,FALSE),0)</f>
        <v>0</v>
      </c>
      <c r="U75" s="48">
        <f>IFERROR(VLOOKUP(C75,'[2]3ème'!$B$3:$E$600,4,FALSE),0)</f>
        <v>0</v>
      </c>
      <c r="V75" s="48">
        <f>IFERROR(VLOOKUP(C75,'[2]4ème '!$B$3:$E$216,4,FALSE),0)</f>
        <v>0</v>
      </c>
      <c r="W75" s="48">
        <f>IFERROR(VLOOKUP(C75,[2]Féminines!$B$3:$E$70,4,FALSE),0)</f>
        <v>0</v>
      </c>
      <c r="X75">
        <f t="shared" si="3"/>
        <v>8</v>
      </c>
    </row>
    <row r="76" spans="1:24" x14ac:dyDescent="0.25">
      <c r="A76" s="49">
        <v>86</v>
      </c>
      <c r="B76">
        <f t="shared" si="0"/>
        <v>2952</v>
      </c>
      <c r="C76" t="str">
        <f>[1]A!$D978</f>
        <v>SAINT-QUENTIN HUGO</v>
      </c>
      <c r="D76" t="str">
        <f>[1]A!$F978</f>
        <v>GAZ ELEC CLUB DE DOUAI</v>
      </c>
      <c r="E76" t="str">
        <f>[1]A!$J978</f>
        <v>05999084868</v>
      </c>
      <c r="F76" s="128" t="str">
        <f>[1]A!$C978</f>
        <v>1</v>
      </c>
      <c r="G76" t="str">
        <f>VLOOKUP(C76,[1]A!$D$2:$H$1448,5,FALSE)</f>
        <v>Adulte Masculin 17/19 ans</v>
      </c>
      <c r="N76" s="14">
        <f>VLOOKUP(C76,Bilan!$B$4:$D$1766,3,FALSE)</f>
        <v>2952</v>
      </c>
      <c r="O76" s="50">
        <f t="shared" si="1"/>
        <v>86</v>
      </c>
      <c r="P76" s="50">
        <f>VLOOKUP(C76,Route2021!$C$2:$O$1205,13,FALSE)</f>
        <v>428</v>
      </c>
      <c r="Q76" s="124" t="str">
        <f>VLOOKUP(C76,[1]A!$D$2:$K$1398,8,FALSE)</f>
        <v>1</v>
      </c>
      <c r="R76" s="125">
        <f>VLOOKUP(C76,Route2021!$C$2:$Q$1212,15,FALSE)</f>
        <v>2</v>
      </c>
      <c r="S76" s="48">
        <f>IFERROR(VLOOKUP(C76,'[2]1ère'!$B$3:$E$200,4,FALSE),0)</f>
        <v>6</v>
      </c>
      <c r="T76" s="48">
        <f>IFERROR(VLOOKUP(C76,'[2]2ème'!$B$3:$E$500,4,FALSE),0)</f>
        <v>0</v>
      </c>
      <c r="U76" s="48">
        <f>IFERROR(VLOOKUP(C76,'[2]3ème'!$B$3:$E$600,4,FALSE),0)</f>
        <v>0</v>
      </c>
      <c r="V76" s="48">
        <f>IFERROR(VLOOKUP(C76,'[2]4ème '!$B$3:$E$216,4,FALSE),0)</f>
        <v>0</v>
      </c>
      <c r="W76" s="48">
        <f>IFERROR(VLOOKUP(C76,[2]Féminines!$B$3:$E$70,4,FALSE),0)</f>
        <v>0</v>
      </c>
      <c r="X76">
        <f t="shared" si="3"/>
        <v>6</v>
      </c>
    </row>
    <row r="77" spans="1:24" x14ac:dyDescent="0.25">
      <c r="A77" s="49">
        <v>87</v>
      </c>
      <c r="B77">
        <f t="shared" si="0"/>
        <v>144516</v>
      </c>
      <c r="C77" t="str">
        <f>[1]A!$D1069</f>
        <v>VAN MUYLEN MAXIME</v>
      </c>
      <c r="D77" t="str">
        <f>[1]A!$F1069</f>
        <v>VELO CLUB DE L'ESCAUT ANZIN</v>
      </c>
      <c r="E77" t="str">
        <f>[1]A!$J1069</f>
        <v>05999052627</v>
      </c>
      <c r="F77" s="128" t="str">
        <f>[1]A!$C1069</f>
        <v>1</v>
      </c>
      <c r="G77" t="str">
        <f>VLOOKUP(C77,[1]A!$D$2:$H$1448,5,FALSE)</f>
        <v>Adulte Masculin 17/19 ans</v>
      </c>
      <c r="N77" s="14">
        <f>VLOOKUP(C77,Bilan!$B$4:$D$1766,3,FALSE)</f>
        <v>144516</v>
      </c>
      <c r="O77" s="50">
        <f t="shared" si="1"/>
        <v>87</v>
      </c>
      <c r="P77" s="50">
        <f>VLOOKUP(C77,Route2021!$C$2:$O$1205,13,FALSE)</f>
        <v>385</v>
      </c>
      <c r="Q77" s="124" t="str">
        <f>VLOOKUP(C77,[1]A!$D$2:$K$1398,8,FALSE)</f>
        <v>1</v>
      </c>
      <c r="R77" s="125">
        <f>VLOOKUP(C77,Route2021!$C$2:$Q$1212,15,FALSE)</f>
        <v>2</v>
      </c>
      <c r="S77" s="48">
        <f>IFERROR(VLOOKUP(C77,'[2]1ère'!$B$3:$E$200,4,FALSE),0)</f>
        <v>7</v>
      </c>
      <c r="T77" s="48">
        <f>IFERROR(VLOOKUP(C77,'[2]2ème'!$B$3:$E$500,4,FALSE),0)</f>
        <v>0</v>
      </c>
      <c r="U77" s="48">
        <f>IFERROR(VLOOKUP(C77,'[2]3ème'!$B$3:$E$600,4,FALSE),0)</f>
        <v>0</v>
      </c>
      <c r="V77" s="48">
        <f>IFERROR(VLOOKUP(C77,'[2]4ème '!$B$3:$E$216,4,FALSE),0)</f>
        <v>0</v>
      </c>
      <c r="W77" s="48">
        <f>IFERROR(VLOOKUP(C77,[2]Féminines!$B$3:$E$70,4,FALSE),0)</f>
        <v>0</v>
      </c>
      <c r="X77">
        <f t="shared" si="3"/>
        <v>7</v>
      </c>
    </row>
    <row r="78" spans="1:24" x14ac:dyDescent="0.25">
      <c r="A78" s="49">
        <v>88</v>
      </c>
      <c r="B78">
        <f t="shared" ref="B78:B178" si="4">N78</f>
        <v>3111</v>
      </c>
      <c r="C78" t="str">
        <f>[1]A!$D812</f>
        <v>MEYS DAVID</v>
      </c>
      <c r="D78" t="str">
        <f>[1]A!$F812</f>
        <v>VELO CLUB ROUBAIX</v>
      </c>
      <c r="E78" t="str">
        <f>[1]A!$J812</f>
        <v>05999093657</v>
      </c>
      <c r="F78" s="128" t="str">
        <f>[1]A!$C812</f>
        <v>1</v>
      </c>
      <c r="G78" t="str">
        <f>VLOOKUP(C78,[1]A!$D$2:$H$1448,5,FALSE)</f>
        <v>Adulte Masculin 30/39 ans</v>
      </c>
      <c r="N78" s="14">
        <f>VLOOKUP(C78,Bilan!$B$4:$D$1766,3,FALSE)</f>
        <v>3111</v>
      </c>
      <c r="O78" s="50">
        <f t="shared" ref="O78:O178" si="5">A78</f>
        <v>88</v>
      </c>
      <c r="P78" s="50">
        <f>VLOOKUP(C78,Route2021!$C$2:$O$1205,13,FALSE)</f>
        <v>88</v>
      </c>
      <c r="Q78" s="124" t="str">
        <f>VLOOKUP(C78,[1]A!$D$2:$K$1398,8,FALSE)</f>
        <v>1</v>
      </c>
      <c r="R78" s="125">
        <f>VLOOKUP(C78,Route2021!$C$2:$Q$1212,15,FALSE)</f>
        <v>1</v>
      </c>
      <c r="S78" s="48">
        <f>IFERROR(VLOOKUP(C78,'[2]1ère'!$B$3:$E$200,4,FALSE),0)</f>
        <v>9</v>
      </c>
      <c r="T78" s="48">
        <f>IFERROR(VLOOKUP(C78,'[2]2ème'!$B$3:$E$500,4,FALSE),0)</f>
        <v>0</v>
      </c>
      <c r="U78" s="48">
        <f>IFERROR(VLOOKUP(C78,'[2]3ème'!$B$3:$E$600,4,FALSE),0)</f>
        <v>0</v>
      </c>
      <c r="V78" s="48">
        <f>IFERROR(VLOOKUP(C78,'[2]4ème '!$B$3:$E$216,4,FALSE),0)</f>
        <v>0</v>
      </c>
      <c r="W78" s="48">
        <f>IFERROR(VLOOKUP(C78,[2]Féminines!$B$3:$E$70,4,FALSE),0)</f>
        <v>0</v>
      </c>
      <c r="X78">
        <f t="shared" si="3"/>
        <v>9</v>
      </c>
    </row>
    <row r="79" spans="1:24" x14ac:dyDescent="0.25">
      <c r="A79" s="49">
        <v>89</v>
      </c>
      <c r="B79">
        <f t="shared" si="4"/>
        <v>3126</v>
      </c>
      <c r="C79" t="str">
        <f>[1]A!$D732</f>
        <v>LEON SEBASTIEN</v>
      </c>
      <c r="D79" t="str">
        <f>[1]A!$F732</f>
        <v>VTT SAINT AMAND LES EAUX</v>
      </c>
      <c r="E79" t="str">
        <f>[1]A!$J732</f>
        <v>05999090528</v>
      </c>
      <c r="F79" s="128" t="str">
        <f>[1]A!$C732</f>
        <v>1</v>
      </c>
      <c r="G79" t="str">
        <f>VLOOKUP(C79,[1]A!$D$2:$H$1448,5,FALSE)</f>
        <v>Adulte Masculin 40/49 ans</v>
      </c>
      <c r="N79" s="14">
        <f>VLOOKUP(C79,Bilan!$B$4:$D$1766,3,FALSE)</f>
        <v>3126</v>
      </c>
      <c r="O79" s="50">
        <f t="shared" si="5"/>
        <v>89</v>
      </c>
      <c r="P79" s="50">
        <f>VLOOKUP(C79,Route2021!$C$2:$O$1205,13,FALSE)</f>
        <v>321</v>
      </c>
      <c r="Q79" s="124" t="str">
        <f>VLOOKUP(C79,[1]A!$D$2:$K$1398,8,FALSE)</f>
        <v>1</v>
      </c>
      <c r="R79" s="125">
        <f>VLOOKUP(C79,Route2021!$C$2:$Q$1212,15,FALSE)</f>
        <v>2</v>
      </c>
      <c r="S79" s="48">
        <f>IFERROR(VLOOKUP(C79,'[2]1ère'!$B$3:$E$200,4,FALSE),0)</f>
        <v>3</v>
      </c>
      <c r="T79" s="48">
        <f>IFERROR(VLOOKUP(C79,'[2]2ème'!$B$3:$E$500,4,FALSE),0)</f>
        <v>0</v>
      </c>
      <c r="U79" s="48">
        <f>IFERROR(VLOOKUP(C79,'[2]3ème'!$B$3:$E$600,4,FALSE),0)</f>
        <v>0</v>
      </c>
      <c r="V79" s="48">
        <f>IFERROR(VLOOKUP(C79,'[2]4ème '!$B$3:$E$216,4,FALSE),0)</f>
        <v>0</v>
      </c>
      <c r="W79" s="48">
        <f>IFERROR(VLOOKUP(C79,[2]Féminines!$B$3:$E$70,4,FALSE),0)</f>
        <v>0</v>
      </c>
      <c r="X79">
        <f t="shared" si="3"/>
        <v>3</v>
      </c>
    </row>
    <row r="80" spans="1:24" x14ac:dyDescent="0.25">
      <c r="A80" s="49">
        <v>90</v>
      </c>
      <c r="B80">
        <f t="shared" si="4"/>
        <v>2592</v>
      </c>
      <c r="C80" t="str">
        <f>[1]A!$D1102</f>
        <v>VASSEUR HUGO</v>
      </c>
      <c r="D80" t="str">
        <f>[1]A!$F1102</f>
        <v>UNION CYCLISTE WATTIGNIES</v>
      </c>
      <c r="E80" t="str">
        <f>[1]A!$J1102</f>
        <v>05999092148</v>
      </c>
      <c r="F80" s="128" t="str">
        <f>[1]A!$C1102</f>
        <v>1</v>
      </c>
      <c r="G80" t="str">
        <f>VLOOKUP(C80,[1]A!$D$2:$H$1448,5,FALSE)</f>
        <v>Adulte Masculin 30/39 ans</v>
      </c>
      <c r="N80" s="14">
        <f>VLOOKUP(C80,Bilan!$B$4:$D$1766,3,FALSE)</f>
        <v>2592</v>
      </c>
      <c r="O80" s="50">
        <f t="shared" si="5"/>
        <v>90</v>
      </c>
      <c r="P80" s="50">
        <f>VLOOKUP(C80,Route2021!$C$2:$O$1205,13,FALSE)</f>
        <v>90</v>
      </c>
      <c r="Q80" s="124" t="str">
        <f>VLOOKUP(C80,[1]A!$D$2:$K$1398,8,FALSE)</f>
        <v>1</v>
      </c>
      <c r="R80" s="125">
        <f>VLOOKUP(C80,Route2021!$C$2:$Q$1212,15,FALSE)</f>
        <v>1</v>
      </c>
      <c r="S80" s="48">
        <f>IFERROR(VLOOKUP(C80,'[2]1ère'!$B$3:$E$200,4,FALSE),0)</f>
        <v>9</v>
      </c>
      <c r="T80" s="48">
        <f>IFERROR(VLOOKUP(C80,'[2]2ème'!$B$3:$E$500,4,FALSE),0)</f>
        <v>0</v>
      </c>
      <c r="U80" s="48">
        <f>IFERROR(VLOOKUP(C80,'[2]3ème'!$B$3:$E$600,4,FALSE),0)</f>
        <v>0</v>
      </c>
      <c r="V80" s="48">
        <f>IFERROR(VLOOKUP(C80,'[2]4ème '!$B$3:$E$216,4,FALSE),0)</f>
        <v>0</v>
      </c>
      <c r="W80" s="48">
        <f>IFERROR(VLOOKUP(C80,[2]Féminines!$B$3:$E$70,4,FALSE),0)</f>
        <v>0</v>
      </c>
      <c r="X80">
        <f t="shared" si="3"/>
        <v>9</v>
      </c>
    </row>
    <row r="81" spans="1:24" x14ac:dyDescent="0.25">
      <c r="A81" s="49">
        <v>91</v>
      </c>
      <c r="B81">
        <f>N81</f>
        <v>7073</v>
      </c>
      <c r="C81" t="str">
        <f>[1]A!$D1388</f>
        <v>SCHERNU CHRISTOPHE</v>
      </c>
      <c r="D81" t="str">
        <f>[1]A!$F1388</f>
        <v>TEAM SPECIALIZED LILLE</v>
      </c>
      <c r="E81" t="str">
        <f>[1]A!$J1388</f>
        <v>05994063027</v>
      </c>
      <c r="F81" s="128" t="str">
        <f>[1]A!$C1388</f>
        <v>1</v>
      </c>
      <c r="G81" t="str">
        <f>VLOOKUP(C81,[1]A!$D$2:$H$1448,5,FALSE)</f>
        <v>Adulte Masculin 50/59 ans</v>
      </c>
      <c r="N81" s="14">
        <f>VLOOKUP(C81,Bilan!$B$4:$D$1766,3,FALSE)</f>
        <v>7073</v>
      </c>
      <c r="O81" s="50">
        <f>A81</f>
        <v>91</v>
      </c>
      <c r="P81" s="50">
        <f>VLOOKUP(C81,Route2021!$C$2:$O$1205,13,FALSE)</f>
        <v>91</v>
      </c>
      <c r="Q81" s="124">
        <f>VLOOKUP(C81,[1]A!$D$2:$K$1398,8,FALSE)</f>
        <v>0</v>
      </c>
      <c r="R81" s="125">
        <f>VLOOKUP(C81,Route2021!$C$2:$Q$1212,15,FALSE)</f>
        <v>1</v>
      </c>
      <c r="S81" s="48">
        <f>IFERROR(VLOOKUP(C81,'[2]1ère'!$B$3:$E$200,4,FALSE),0)</f>
        <v>2</v>
      </c>
      <c r="T81" s="48">
        <f>IFERROR(VLOOKUP(C81,'[2]2ème'!$B$3:$E$500,4,FALSE),0)</f>
        <v>0</v>
      </c>
      <c r="U81" s="48">
        <f>IFERROR(VLOOKUP(C81,'[2]3ème'!$B$3:$E$600,4,FALSE),0)</f>
        <v>0</v>
      </c>
      <c r="V81" s="48">
        <f>IFERROR(VLOOKUP(C81,'[2]4ème '!$B$3:$E$216,4,FALSE),0)</f>
        <v>0</v>
      </c>
      <c r="W81" s="48">
        <f>IFERROR(VLOOKUP(C81,[2]Féminines!$B$3:$E$70,4,FALSE),0)</f>
        <v>0</v>
      </c>
      <c r="X81">
        <f t="shared" si="3"/>
        <v>2</v>
      </c>
    </row>
    <row r="82" spans="1:24" x14ac:dyDescent="0.25">
      <c r="A82" s="49">
        <v>92</v>
      </c>
      <c r="B82">
        <f t="shared" si="4"/>
        <v>144599</v>
      </c>
      <c r="C82" t="str">
        <f>[1]A!$D619</f>
        <v>KIEFFER PIERRE</v>
      </c>
      <c r="D82" t="str">
        <f>[1]A!$F619</f>
        <v>ASSOCIATION CYCLISTE DE CUINCY</v>
      </c>
      <c r="E82" t="str">
        <f>[1]A!$J619</f>
        <v>05999111355</v>
      </c>
      <c r="F82" s="128" t="str">
        <f>[1]A!$C619</f>
        <v>1</v>
      </c>
      <c r="G82" t="str">
        <f>VLOOKUP(C82,[1]A!$D$2:$H$1448,5,FALSE)</f>
        <v>Adulte Masculin 30/39 ans</v>
      </c>
      <c r="N82" s="14">
        <f>VLOOKUP(C82,Bilan!$B$4:$D$1766,3,FALSE)</f>
        <v>144599</v>
      </c>
      <c r="O82" s="50">
        <f t="shared" si="5"/>
        <v>92</v>
      </c>
      <c r="P82" s="50">
        <f>VLOOKUP(C82,Route2021!$C$2:$O$1205,13,FALSE)</f>
        <v>92</v>
      </c>
      <c r="Q82" s="124" t="str">
        <f>VLOOKUP(C82,[1]A!$D$2:$K$1398,8,FALSE)</f>
        <v>1</v>
      </c>
      <c r="R82" s="125">
        <f>VLOOKUP(C82,Route2021!$C$2:$Q$1212,15,FALSE)</f>
        <v>1</v>
      </c>
      <c r="S82" s="48">
        <f>IFERROR(VLOOKUP(C82,'[2]1ère'!$B$3:$E$200,4,FALSE),0)</f>
        <v>8</v>
      </c>
      <c r="T82" s="48">
        <f>IFERROR(VLOOKUP(C82,'[2]2ème'!$B$3:$E$500,4,FALSE),0)</f>
        <v>0</v>
      </c>
      <c r="U82" s="48">
        <f>IFERROR(VLOOKUP(C82,'[2]3ème'!$B$3:$E$600,4,FALSE),0)</f>
        <v>0</v>
      </c>
      <c r="V82" s="48">
        <f>IFERROR(VLOOKUP(C82,'[2]4ème '!$B$3:$E$216,4,FALSE),0)</f>
        <v>0</v>
      </c>
      <c r="W82" s="48">
        <f>IFERROR(VLOOKUP(C82,[2]Féminines!$B$3:$E$70,4,FALSE),0)</f>
        <v>0</v>
      </c>
      <c r="X82">
        <f t="shared" si="3"/>
        <v>8</v>
      </c>
    </row>
    <row r="83" spans="1:24" x14ac:dyDescent="0.25">
      <c r="A83" s="49">
        <v>93</v>
      </c>
      <c r="B83">
        <f>N83</f>
        <v>10150</v>
      </c>
      <c r="C83" t="str">
        <f>[1]A!$D226</f>
        <v>CONSTANT HERVE</v>
      </c>
      <c r="D83" t="str">
        <f>[1]A!$F226</f>
        <v>UNION SPORTIVE VALENCIENNES MARLY</v>
      </c>
      <c r="E83" t="str">
        <f>[1]A!$J226</f>
        <v>05999131056</v>
      </c>
      <c r="F83" s="128" t="str">
        <f>[1]A!$C226</f>
        <v>1</v>
      </c>
      <c r="G83" t="str">
        <f>VLOOKUP(C83,[1]A!$D$2:$H$1448,5,FALSE)</f>
        <v>Adulte Masculin 50/59 ans</v>
      </c>
      <c r="N83" s="14">
        <f>VLOOKUP(C83,Bilan!$B$4:$D$1766,3,FALSE)</f>
        <v>10150</v>
      </c>
      <c r="O83" s="50">
        <f>A83</f>
        <v>93</v>
      </c>
      <c r="P83" s="50" t="e">
        <f>VLOOKUP(C83,Route2021!$C$2:$O$1205,13,FALSE)</f>
        <v>#N/A</v>
      </c>
      <c r="Q83" s="124" t="str">
        <f>VLOOKUP(C83,[1]A!$D$2:$K$1398,8,FALSE)</f>
        <v>1</v>
      </c>
      <c r="R83" s="125" t="e">
        <f>VLOOKUP(C83,Route2021!$C$2:$Q$1212,15,FALSE)</f>
        <v>#N/A</v>
      </c>
      <c r="S83" s="48">
        <f>IFERROR(VLOOKUP(C83,'[2]1ère'!$B$3:$E$200,4,FALSE),0)</f>
        <v>0</v>
      </c>
      <c r="T83" s="48">
        <f>IFERROR(VLOOKUP(C83,'[2]2ème'!$B$3:$E$500,4,FALSE),0)</f>
        <v>0</v>
      </c>
      <c r="U83" s="48">
        <f>IFERROR(VLOOKUP(C83,'[2]3ème'!$B$3:$E$600,4,FALSE),0)</f>
        <v>0</v>
      </c>
      <c r="V83" s="48">
        <f>IFERROR(VLOOKUP(C83,'[2]4ème '!$B$3:$E$216,4,FALSE),0)</f>
        <v>0</v>
      </c>
      <c r="W83" s="48">
        <f>IFERROR(VLOOKUP(C83,[2]Féminines!$B$3:$E$70,4,FALSE),0)</f>
        <v>0</v>
      </c>
      <c r="X83">
        <f t="shared" si="3"/>
        <v>0</v>
      </c>
    </row>
    <row r="84" spans="1:24" x14ac:dyDescent="0.25">
      <c r="A84" s="49">
        <v>94</v>
      </c>
      <c r="B84">
        <f t="shared" si="4"/>
        <v>4329</v>
      </c>
      <c r="C84" t="str">
        <f>[1]A!$D484</f>
        <v>FRANCOIS FABRICE</v>
      </c>
      <c r="D84" t="str">
        <f>[1]A!$F484</f>
        <v>ETOILE CYCLISTE FEIGNIES</v>
      </c>
      <c r="E84" t="str">
        <f>[1]A!$J484</f>
        <v>05996219275</v>
      </c>
      <c r="F84" s="128" t="str">
        <f>[1]A!$C484</f>
        <v>1</v>
      </c>
      <c r="G84" t="str">
        <f>VLOOKUP(C84,[1]A!$D$2:$H$1448,5,FALSE)</f>
        <v>Adulte Masculin 50/59 ans</v>
      </c>
      <c r="J84" s="67">
        <v>1</v>
      </c>
      <c r="N84" s="14">
        <f>VLOOKUP(C84,Bilan!$B$4:$D$1766,3,FALSE)</f>
        <v>4329</v>
      </c>
      <c r="O84" s="50">
        <f t="shared" si="5"/>
        <v>94</v>
      </c>
      <c r="P84" s="50" t="e">
        <f>VLOOKUP(C84,Route2021!$C$2:$O$1205,13,FALSE)</f>
        <v>#N/A</v>
      </c>
      <c r="Q84" s="124" t="str">
        <f>VLOOKUP(C84,[1]A!$D$2:$K$1398,8,FALSE)</f>
        <v>1</v>
      </c>
      <c r="R84" s="125" t="e">
        <f>VLOOKUP(C84,Route2021!$C$2:$Q$1212,15,FALSE)</f>
        <v>#N/A</v>
      </c>
      <c r="S84" s="48">
        <f>IFERROR(VLOOKUP(C84,'[2]1ère'!$B$3:$E$200,4,FALSE),0)</f>
        <v>5</v>
      </c>
      <c r="T84" s="48">
        <f>IFERROR(VLOOKUP(C84,'[2]2ème'!$B$3:$E$500,4,FALSE),0)</f>
        <v>0</v>
      </c>
      <c r="U84" s="48">
        <f>IFERROR(VLOOKUP(C84,'[2]3ème'!$B$3:$E$600,4,FALSE),0)</f>
        <v>0</v>
      </c>
      <c r="V84" s="48">
        <f>IFERROR(VLOOKUP(C84,'[2]4ème '!$B$3:$E$216,4,FALSE),0)</f>
        <v>0</v>
      </c>
      <c r="W84" s="48">
        <f>IFERROR(VLOOKUP(C84,[2]Féminines!$B$3:$E$70,4,FALSE),0)</f>
        <v>0</v>
      </c>
      <c r="X84">
        <f t="shared" si="3"/>
        <v>5</v>
      </c>
    </row>
    <row r="85" spans="1:24" x14ac:dyDescent="0.25">
      <c r="A85" s="49">
        <v>95</v>
      </c>
      <c r="B85">
        <f t="shared" si="4"/>
        <v>4310</v>
      </c>
      <c r="C85" t="str">
        <f>[1]A!$D1200</f>
        <v>GAMAND QUENTIN</v>
      </c>
      <c r="D85" t="str">
        <f>[1]A!$F1200</f>
        <v>BAPAUME CLUB CYCLISTE</v>
      </c>
      <c r="E85" t="str">
        <f>[1]A!$J1200</f>
        <v>06204951673</v>
      </c>
      <c r="F85" s="128" t="str">
        <f>[1]A!$C1200</f>
        <v>1</v>
      </c>
      <c r="G85" t="str">
        <f>VLOOKUP(C85,[1]A!$D$2:$H$1448,5,FALSE)</f>
        <v>Adulte Masculin 20/29 ans</v>
      </c>
      <c r="N85" s="14">
        <f>VLOOKUP(C85,Bilan!$B$4:$D$1766,3,FALSE)</f>
        <v>4310</v>
      </c>
      <c r="O85" s="50">
        <f t="shared" si="5"/>
        <v>95</v>
      </c>
      <c r="P85" s="50">
        <f>VLOOKUP(C85,Route2021!$C$2:$O$1205,13,FALSE)</f>
        <v>95</v>
      </c>
      <c r="Q85" s="124" t="str">
        <f>VLOOKUP(C85,[1]A!$D$2:$K$1398,8,FALSE)</f>
        <v>1</v>
      </c>
      <c r="R85" s="125">
        <f>VLOOKUP(C85,Route2021!$C$2:$Q$1212,15,FALSE)</f>
        <v>1</v>
      </c>
      <c r="S85" s="48">
        <f>IFERROR(VLOOKUP(C85,'[2]1ère'!$B$3:$E$200,4,FALSE),0)</f>
        <v>2</v>
      </c>
      <c r="T85" s="48">
        <f>IFERROR(VLOOKUP(C85,'[2]2ème'!$B$3:$E$500,4,FALSE),0)</f>
        <v>0</v>
      </c>
      <c r="U85" s="48">
        <f>IFERROR(VLOOKUP(C85,'[2]3ème'!$B$3:$E$600,4,FALSE),0)</f>
        <v>0</v>
      </c>
      <c r="V85" s="48">
        <f>IFERROR(VLOOKUP(C85,'[2]4ème '!$B$3:$E$216,4,FALSE),0)</f>
        <v>0</v>
      </c>
      <c r="W85" s="48">
        <f>IFERROR(VLOOKUP(C85,[2]Féminines!$B$3:$E$70,4,FALSE),0)</f>
        <v>0</v>
      </c>
      <c r="X85">
        <f t="shared" si="3"/>
        <v>2</v>
      </c>
    </row>
    <row r="86" spans="1:24" x14ac:dyDescent="0.25">
      <c r="A86" s="49">
        <v>96</v>
      </c>
      <c r="B86">
        <f t="shared" si="4"/>
        <v>3137</v>
      </c>
      <c r="C86" t="str">
        <f>[1]A!$D424</f>
        <v>DUFOUR REMI</v>
      </c>
      <c r="D86" t="str">
        <f>[1]A!$F424</f>
        <v>VELO CLUB UNION HALLUIN</v>
      </c>
      <c r="E86" t="str">
        <f>[1]A!$J424</f>
        <v>05999025195</v>
      </c>
      <c r="F86" s="128" t="str">
        <f>[1]A!$C424</f>
        <v>1</v>
      </c>
      <c r="G86" t="str">
        <f>VLOOKUP(C86,[1]A!$D$2:$H$1448,5,FALSE)</f>
        <v>Adulte Masculin 17/19 ans</v>
      </c>
      <c r="J86" s="67">
        <v>1</v>
      </c>
      <c r="N86" s="14">
        <f>VLOOKUP(C86,Bilan!$B$4:$D$1766,3,FALSE)</f>
        <v>3137</v>
      </c>
      <c r="O86" s="50">
        <f t="shared" si="5"/>
        <v>96</v>
      </c>
      <c r="P86" s="50">
        <f>VLOOKUP(C86,Route2021!$C$2:$O$1205,13,FALSE)</f>
        <v>822</v>
      </c>
      <c r="Q86" s="124" t="str">
        <f>VLOOKUP(C86,[1]A!$D$2:$K$1398,8,FALSE)</f>
        <v>1</v>
      </c>
      <c r="R86" s="125">
        <f>VLOOKUP(C86,Route2021!$C$2:$Q$1212,15,FALSE)</f>
        <v>3</v>
      </c>
      <c r="S86" s="48">
        <f>IFERROR(VLOOKUP(C86,'[2]1ère'!$B$3:$E$200,4,FALSE),0)</f>
        <v>3</v>
      </c>
      <c r="T86" s="48">
        <f>IFERROR(VLOOKUP(C86,'[2]2ème'!$B$3:$E$500,4,FALSE),0)</f>
        <v>0</v>
      </c>
      <c r="U86" s="48">
        <f>IFERROR(VLOOKUP(C86,'[2]3ème'!$B$3:$E$600,4,FALSE),0)</f>
        <v>0</v>
      </c>
      <c r="V86" s="48">
        <f>IFERROR(VLOOKUP(C86,'[2]4ème '!$B$3:$E$216,4,FALSE),0)</f>
        <v>0</v>
      </c>
      <c r="W86" s="48">
        <f>IFERROR(VLOOKUP(C86,[2]Féminines!$B$3:$E$70,4,FALSE),0)</f>
        <v>0</v>
      </c>
      <c r="X86">
        <f t="shared" si="3"/>
        <v>3</v>
      </c>
    </row>
    <row r="87" spans="1:24" x14ac:dyDescent="0.25">
      <c r="A87" s="49">
        <v>97</v>
      </c>
      <c r="B87">
        <f t="shared" si="4"/>
        <v>4101</v>
      </c>
      <c r="C87" t="s">
        <v>3179</v>
      </c>
      <c r="D87" t="s">
        <v>3463</v>
      </c>
      <c r="F87" s="128">
        <v>1</v>
      </c>
      <c r="G87" t="e">
        <f>VLOOKUP(C87,[1]A!$D$2:$H$1448,5,FALSE)</f>
        <v>#N/A</v>
      </c>
      <c r="J87" s="67">
        <v>1</v>
      </c>
      <c r="N87" s="14">
        <f>VLOOKUP(C87,Bilan!$B$4:$D$1766,3,FALSE)</f>
        <v>4101</v>
      </c>
      <c r="O87" s="50">
        <f t="shared" si="5"/>
        <v>97</v>
      </c>
      <c r="P87" s="50">
        <f>VLOOKUP(C87,Route2021!$C$2:$O$1205,13,FALSE)</f>
        <v>391</v>
      </c>
      <c r="Q87" s="124">
        <v>1</v>
      </c>
      <c r="R87" s="125">
        <f>VLOOKUP(C87,Route2021!$C$2:$Q$1212,15,FALSE)</f>
        <v>2</v>
      </c>
      <c r="S87" s="48">
        <f>IFERROR(VLOOKUP(C87,'[2]1ère'!$B$3:$E$200,4,FALSE),0)</f>
        <v>6</v>
      </c>
      <c r="T87" s="48">
        <f>IFERROR(VLOOKUP(C87,'[2]2ème'!$B$3:$E$500,4,FALSE),0)</f>
        <v>0</v>
      </c>
      <c r="U87" s="48">
        <f>IFERROR(VLOOKUP(C87,'[2]3ème'!$B$3:$E$600,4,FALSE),0)</f>
        <v>0</v>
      </c>
      <c r="V87" s="48">
        <f>IFERROR(VLOOKUP(C87,'[2]4ème '!$B$3:$E$216,4,FALSE),0)</f>
        <v>0</v>
      </c>
      <c r="W87" s="48">
        <f>IFERROR(VLOOKUP(C87,[2]Féminines!$B$3:$E$70,4,FALSE),0)</f>
        <v>0</v>
      </c>
      <c r="X87">
        <f t="shared" si="3"/>
        <v>6</v>
      </c>
    </row>
    <row r="88" spans="1:24" x14ac:dyDescent="0.25">
      <c r="A88" s="49">
        <v>98</v>
      </c>
      <c r="B88">
        <f t="shared" si="4"/>
        <v>3048</v>
      </c>
      <c r="C88" t="str">
        <f>[1]A!$D707</f>
        <v>LEFEBVRE JUSTIN</v>
      </c>
      <c r="D88" t="str">
        <f>[1]A!$F707</f>
        <v>GAZ ELEC CLUB DE DOUAI</v>
      </c>
      <c r="E88" t="str">
        <f>[1]A!$J707</f>
        <v>05999123940</v>
      </c>
      <c r="F88" s="128" t="str">
        <f>[1]A!$C707</f>
        <v>1</v>
      </c>
      <c r="G88" t="str">
        <f>VLOOKUP(C88,[1]A!$D$2:$H$1448,5,FALSE)</f>
        <v>Adulte Masculin 17/19 ans</v>
      </c>
      <c r="J88" s="67">
        <v>1</v>
      </c>
      <c r="N88" s="14">
        <f>VLOOKUP(C88,Bilan!$B$4:$D$1766,3,FALSE)</f>
        <v>3048</v>
      </c>
      <c r="O88" s="50">
        <f t="shared" si="5"/>
        <v>98</v>
      </c>
      <c r="P88" s="50">
        <f>VLOOKUP(C88,Route2021!$C$2:$O$1205,13,FALSE)</f>
        <v>852</v>
      </c>
      <c r="Q88" s="124" t="str">
        <f>VLOOKUP(C88,[1]A!$D$2:$K$1398,8,FALSE)</f>
        <v>1</v>
      </c>
      <c r="R88" s="125">
        <f>VLOOKUP(C88,Route2021!$C$2:$Q$1212,15,FALSE)</f>
        <v>3</v>
      </c>
      <c r="S88" s="48">
        <f>IFERROR(VLOOKUP(C88,'[2]1ère'!$B$3:$E$200,4,FALSE),0)</f>
        <v>10</v>
      </c>
      <c r="T88" s="48">
        <f>IFERROR(VLOOKUP(C88,'[2]2ème'!$B$3:$E$500,4,FALSE),0)</f>
        <v>0</v>
      </c>
      <c r="U88" s="48">
        <f>IFERROR(VLOOKUP(C88,'[2]3ème'!$B$3:$E$600,4,FALSE),0)</f>
        <v>0</v>
      </c>
      <c r="V88" s="48">
        <f>IFERROR(VLOOKUP(C88,'[2]4ème '!$B$3:$E$216,4,FALSE),0)</f>
        <v>0</v>
      </c>
      <c r="W88" s="48">
        <f>IFERROR(VLOOKUP(C88,[2]Féminines!$B$3:$E$70,4,FALSE),0)</f>
        <v>0</v>
      </c>
      <c r="X88">
        <f t="shared" si="3"/>
        <v>10</v>
      </c>
    </row>
    <row r="89" spans="1:24" x14ac:dyDescent="0.25">
      <c r="A89" s="49">
        <v>99</v>
      </c>
      <c r="B89">
        <f t="shared" si="4"/>
        <v>2920</v>
      </c>
      <c r="C89" t="str">
        <f>[1]A!$D598</f>
        <v>HUBERT MATHIS</v>
      </c>
      <c r="D89" t="str">
        <f>[1]A!$F598</f>
        <v>GAZ ELEC CLUB DE DOUAI</v>
      </c>
      <c r="E89" t="str">
        <f>[1]A!$J598</f>
        <v>05999087668</v>
      </c>
      <c r="F89" s="128" t="str">
        <f>[1]A!$C598</f>
        <v>1</v>
      </c>
      <c r="G89" t="str">
        <f>VLOOKUP(C89,[1]A!$D$2:$H$1448,5,FALSE)</f>
        <v>Adulte Masculin 17/19 ans</v>
      </c>
      <c r="J89" s="67">
        <v>1</v>
      </c>
      <c r="N89" s="14">
        <f>VLOOKUP(C89,Bilan!$B$4:$D$1766,3,FALSE)</f>
        <v>2920</v>
      </c>
      <c r="O89" s="50">
        <f t="shared" si="5"/>
        <v>99</v>
      </c>
      <c r="P89" s="50">
        <f>VLOOKUP(C89,Route2021!$C$2:$O$1205,13,FALSE)</f>
        <v>422</v>
      </c>
      <c r="Q89" s="124" t="str">
        <f>VLOOKUP(C89,[1]A!$D$2:$K$1398,8,FALSE)</f>
        <v>1</v>
      </c>
      <c r="R89" s="125">
        <f>VLOOKUP(C89,Route2021!$C$2:$Q$1212,15,FALSE)</f>
        <v>2</v>
      </c>
      <c r="S89" s="48">
        <f>IFERROR(VLOOKUP(C89,'[2]1ère'!$B$3:$E$200,4,FALSE),0)</f>
        <v>11</v>
      </c>
      <c r="T89" s="48">
        <f>IFERROR(VLOOKUP(C89,'[2]2ème'!$B$3:$E$500,4,FALSE),0)</f>
        <v>0</v>
      </c>
      <c r="U89" s="48">
        <f>IFERROR(VLOOKUP(C89,'[2]3ème'!$B$3:$E$600,4,FALSE),0)</f>
        <v>0</v>
      </c>
      <c r="V89" s="48">
        <f>IFERROR(VLOOKUP(C89,'[2]4ème '!$B$3:$E$216,4,FALSE),0)</f>
        <v>0</v>
      </c>
      <c r="W89" s="48">
        <f>IFERROR(VLOOKUP(C89,[2]Féminines!$B$3:$E$70,4,FALSE),0)</f>
        <v>0</v>
      </c>
      <c r="X89">
        <f t="shared" si="3"/>
        <v>11</v>
      </c>
    </row>
    <row r="90" spans="1:24" x14ac:dyDescent="0.25">
      <c r="A90" s="49">
        <v>100</v>
      </c>
      <c r="B90">
        <f t="shared" si="4"/>
        <v>2193</v>
      </c>
      <c r="C90" t="str">
        <f>[1]A!$D291</f>
        <v>DEFOSSE HERVE</v>
      </c>
      <c r="D90" t="str">
        <f>[1]A!$F291</f>
        <v>TEAM SPECIALIZED LILLE</v>
      </c>
      <c r="E90" t="str">
        <f>[1]A!$J291</f>
        <v>05999075216</v>
      </c>
      <c r="F90" s="128" t="str">
        <f>[1]A!$C291</f>
        <v>1</v>
      </c>
      <c r="G90" t="str">
        <f>VLOOKUP(C90,[1]A!$D$2:$H$1448,5,FALSE)</f>
        <v>Adulte Masculin 50/59 ans</v>
      </c>
      <c r="J90" s="67">
        <v>1</v>
      </c>
      <c r="N90" s="14">
        <f>VLOOKUP(C90,Bilan!$B$4:$D$1766,3,FALSE)</f>
        <v>2193</v>
      </c>
      <c r="O90" s="50">
        <f t="shared" si="5"/>
        <v>100</v>
      </c>
      <c r="P90" s="50">
        <f>VLOOKUP(C90,Route2021!$C$2:$O$1205,13,FALSE)</f>
        <v>100</v>
      </c>
      <c r="Q90" s="124" t="str">
        <f>VLOOKUP(C90,[1]A!$D$2:$K$1398,8,FALSE)</f>
        <v>1</v>
      </c>
      <c r="R90" s="125">
        <f>VLOOKUP(C90,Route2021!$C$2:$Q$1212,15,FALSE)</f>
        <v>1</v>
      </c>
      <c r="S90" s="48">
        <f>IFERROR(VLOOKUP(C90,'[2]1ère'!$B$3:$E$200,4,FALSE),0)</f>
        <v>13</v>
      </c>
      <c r="T90" s="48">
        <f>IFERROR(VLOOKUP(C90,'[2]2ème'!$B$3:$E$500,4,FALSE),0)</f>
        <v>0</v>
      </c>
      <c r="U90" s="48">
        <f>IFERROR(VLOOKUP(C90,'[2]3ème'!$B$3:$E$600,4,FALSE),0)</f>
        <v>0</v>
      </c>
      <c r="V90" s="48">
        <f>IFERROR(VLOOKUP(C90,'[2]4ème '!$B$3:$E$216,4,FALSE),0)</f>
        <v>0</v>
      </c>
      <c r="W90" s="48">
        <f>IFERROR(VLOOKUP(C90,[2]Féminines!$B$3:$E$70,4,FALSE),0)</f>
        <v>0</v>
      </c>
      <c r="X90">
        <f t="shared" si="3"/>
        <v>13</v>
      </c>
    </row>
    <row r="91" spans="1:24" x14ac:dyDescent="0.25">
      <c r="A91" s="49">
        <v>101</v>
      </c>
      <c r="B91">
        <f t="shared" si="4"/>
        <v>144265</v>
      </c>
      <c r="C91" t="str">
        <f>[1]A!$D48</f>
        <v>BEAUCAMP MATHIEU</v>
      </c>
      <c r="D91" t="str">
        <f>[1]A!$F48</f>
        <v>ASSOCIATION CYCLISTE DE CUINCY</v>
      </c>
      <c r="E91" t="str">
        <f>[1]A!$J48</f>
        <v>05999111357</v>
      </c>
      <c r="F91" s="128">
        <v>1</v>
      </c>
      <c r="G91" t="str">
        <f>VLOOKUP(C91,[1]A!$D$2:$H$1448,5,FALSE)</f>
        <v>Adulte Masculin 30/39 ans</v>
      </c>
      <c r="J91" s="67">
        <v>1</v>
      </c>
      <c r="N91" s="14">
        <f>VLOOKUP(C91,Bilan!$B$4:$D$1766,3,FALSE)</f>
        <v>144265</v>
      </c>
      <c r="O91" s="50">
        <f t="shared" si="5"/>
        <v>101</v>
      </c>
      <c r="P91" s="50">
        <f>VLOOKUP(C91,Route2021!$C$2:$O$1205,13,FALSE)</f>
        <v>368</v>
      </c>
      <c r="Q91" s="124">
        <v>1</v>
      </c>
      <c r="R91" s="125">
        <f>VLOOKUP(C91,Route2021!$C$2:$Q$1212,15,FALSE)</f>
        <v>2</v>
      </c>
      <c r="S91" s="48">
        <f>IFERROR(VLOOKUP(C91,'[2]1ère'!$B$3:$E$200,4,FALSE),0)</f>
        <v>8</v>
      </c>
      <c r="T91" s="48">
        <f>IFERROR(VLOOKUP(C91,'[2]2ème'!$B$3:$E$500,4,FALSE),0)</f>
        <v>0</v>
      </c>
      <c r="U91" s="48">
        <f>IFERROR(VLOOKUP(C91,'[2]3ème'!$B$3:$E$600,4,FALSE),0)</f>
        <v>0</v>
      </c>
      <c r="V91" s="48">
        <f>IFERROR(VLOOKUP(C91,'[2]4ème '!$B$3:$E$216,4,FALSE),0)</f>
        <v>0</v>
      </c>
      <c r="W91" s="48">
        <f>IFERROR(VLOOKUP(C91,[2]Féminines!$B$3:$E$70,4,FALSE),0)</f>
        <v>0</v>
      </c>
      <c r="X91">
        <f t="shared" si="3"/>
        <v>8</v>
      </c>
    </row>
    <row r="92" spans="1:24" x14ac:dyDescent="0.25">
      <c r="A92" s="49">
        <v>102</v>
      </c>
      <c r="B92">
        <f t="shared" si="4"/>
        <v>144595</v>
      </c>
      <c r="C92" t="str">
        <f>[1]A!$D1021</f>
        <v>STIEVENART MAXIM</v>
      </c>
      <c r="D92" t="str">
        <f>[1]A!$F1021</f>
        <v>ETOILE CYCLISTE LIEU ST AMAND</v>
      </c>
      <c r="E92" t="str">
        <f>[1]A!$J1021</f>
        <v>05999097896</v>
      </c>
      <c r="F92" s="128" t="str">
        <f>[1]A!$C1021</f>
        <v>1</v>
      </c>
      <c r="G92" t="str">
        <f>VLOOKUP(C92,[1]A!$D$2:$H$1448,5,FALSE)</f>
        <v>Adulte Masculin 17/19 ans</v>
      </c>
      <c r="J92" s="67">
        <v>1</v>
      </c>
      <c r="N92" s="14">
        <f>VLOOKUP(C92,Bilan!$B$4:$D$1766,3,FALSE)</f>
        <v>144595</v>
      </c>
      <c r="O92" s="50">
        <f t="shared" si="5"/>
        <v>102</v>
      </c>
      <c r="P92" s="50">
        <f>VLOOKUP(C92,Route2021!$C$2:$O$1205,13,FALSE)</f>
        <v>102</v>
      </c>
      <c r="Q92" s="124" t="str">
        <f>VLOOKUP(C92,[1]A!$D$2:$K$1398,8,FALSE)</f>
        <v>1</v>
      </c>
      <c r="R92" s="125">
        <f>VLOOKUP(C92,Route2021!$C$2:$Q$1212,15,FALSE)</f>
        <v>1</v>
      </c>
      <c r="S92" s="48">
        <f>IFERROR(VLOOKUP(C92,'[2]1ère'!$B$3:$E$200,4,FALSE),0)</f>
        <v>7</v>
      </c>
      <c r="T92" s="48">
        <f>IFERROR(VLOOKUP(C92,'[2]2ème'!$B$3:$E$500,4,FALSE),0)</f>
        <v>0</v>
      </c>
      <c r="U92" s="48">
        <f>IFERROR(VLOOKUP(C92,'[2]3ème'!$B$3:$E$600,4,FALSE),0)</f>
        <v>0</v>
      </c>
      <c r="V92" s="48">
        <f>IFERROR(VLOOKUP(C92,'[2]4ème '!$B$3:$E$216,4,FALSE),0)</f>
        <v>0</v>
      </c>
      <c r="W92" s="48">
        <f>IFERROR(VLOOKUP(C92,[2]Féminines!$B$3:$E$70,4,FALSE),0)</f>
        <v>0</v>
      </c>
      <c r="X92">
        <f t="shared" si="3"/>
        <v>7</v>
      </c>
    </row>
    <row r="93" spans="1:24" x14ac:dyDescent="0.25">
      <c r="A93" s="49">
        <v>103</v>
      </c>
      <c r="B93">
        <f t="shared" si="4"/>
        <v>2944</v>
      </c>
      <c r="C93" t="str">
        <f>[1]A!$D206</f>
        <v>CHOTEAU PASCAL</v>
      </c>
      <c r="D93" t="str">
        <f>[1]A!$F206</f>
        <v>NEW TEAM MAULDE</v>
      </c>
      <c r="E93" t="str">
        <f>[1]A!$J206</f>
        <v>05999039247</v>
      </c>
      <c r="F93" s="128" t="str">
        <f>[1]A!$C206</f>
        <v>1</v>
      </c>
      <c r="G93" t="str">
        <f>VLOOKUP(C93,[1]A!$D$2:$H$1448,5,FALSE)</f>
        <v>Adulte Masculin 50/59 ans</v>
      </c>
      <c r="J93" s="67">
        <v>1</v>
      </c>
      <c r="N93" s="14">
        <f>VLOOKUP(C93,Bilan!$B$4:$D$1766,3,FALSE)</f>
        <v>2944</v>
      </c>
      <c r="O93" s="50">
        <f t="shared" si="5"/>
        <v>103</v>
      </c>
      <c r="P93" s="50">
        <f>VLOOKUP(C93,Route2021!$C$2:$O$1205,13,FALSE)</f>
        <v>103</v>
      </c>
      <c r="Q93" s="124" t="str">
        <f>VLOOKUP(C93,[1]A!$D$2:$K$1398,8,FALSE)</f>
        <v>1</v>
      </c>
      <c r="R93" s="125">
        <f>VLOOKUP(C93,Route2021!$C$2:$Q$1212,15,FALSE)</f>
        <v>1</v>
      </c>
      <c r="S93" s="48">
        <f>IFERROR(VLOOKUP(C93,'[2]1ère'!$B$3:$E$200,4,FALSE),0)</f>
        <v>5</v>
      </c>
      <c r="T93" s="48">
        <f>IFERROR(VLOOKUP(C93,'[2]2ème'!$B$3:$E$500,4,FALSE),0)</f>
        <v>0</v>
      </c>
      <c r="U93" s="48">
        <f>IFERROR(VLOOKUP(C93,'[2]3ème'!$B$3:$E$600,4,FALSE),0)</f>
        <v>0</v>
      </c>
      <c r="V93" s="48">
        <f>IFERROR(VLOOKUP(C93,'[2]4ème '!$B$3:$E$216,4,FALSE),0)</f>
        <v>0</v>
      </c>
      <c r="W93" s="48">
        <f>IFERROR(VLOOKUP(C93,[2]Féminines!$B$3:$E$70,4,FALSE),0)</f>
        <v>0</v>
      </c>
      <c r="X93">
        <f t="shared" si="3"/>
        <v>5</v>
      </c>
    </row>
    <row r="94" spans="1:24" x14ac:dyDescent="0.25">
      <c r="A94" s="49">
        <v>105</v>
      </c>
      <c r="B94">
        <f>N94</f>
        <v>3123</v>
      </c>
      <c r="C94" t="str">
        <f>[1]A!$D1332</f>
        <v>DEWALLENS STEPHANE</v>
      </c>
      <c r="D94" t="str">
        <f>[1]A!$F1332</f>
        <v>UNION CYCLISTE SOLRE LE CHATEAU</v>
      </c>
      <c r="E94" t="str">
        <f>[1]A!$J1332</f>
        <v>05999073455</v>
      </c>
      <c r="F94" s="128" t="str">
        <f>[1]A!$C1332</f>
        <v>1</v>
      </c>
      <c r="G94" t="str">
        <f>VLOOKUP(C94,[1]A!$D$2:$H$1448,5,FALSE)</f>
        <v>Adulte Masculin 40/49 ans</v>
      </c>
      <c r="N94" s="14">
        <f>VLOOKUP(C94,Bilan!$B$4:$D$1766,3,FALSE)</f>
        <v>3123</v>
      </c>
      <c r="O94" s="50">
        <f>A94</f>
        <v>105</v>
      </c>
      <c r="P94" s="50">
        <f>VLOOKUP(C94,Route2021!$C$2:$O$1205,13,FALSE)</f>
        <v>101</v>
      </c>
      <c r="Q94" s="124">
        <f>VLOOKUP(C94,[1]A!$D$2:$K$1398,8,FALSE)</f>
        <v>0</v>
      </c>
      <c r="R94" s="125">
        <f>VLOOKUP(C94,Route2021!$C$2:$Q$1212,15,FALSE)</f>
        <v>1</v>
      </c>
      <c r="S94" s="48">
        <f>IFERROR(VLOOKUP(C94,'[2]1ère'!$B$3:$E$200,4,FALSE),0)</f>
        <v>8</v>
      </c>
      <c r="T94" s="48">
        <f>IFERROR(VLOOKUP(C94,'[2]2ème'!$B$3:$E$500,4,FALSE),0)</f>
        <v>0</v>
      </c>
      <c r="U94" s="48">
        <f>IFERROR(VLOOKUP(C94,'[2]3ème'!$B$3:$E$600,4,FALSE),0)</f>
        <v>0</v>
      </c>
      <c r="V94" s="48">
        <f>IFERROR(VLOOKUP(C94,'[2]4ème '!$B$3:$E$216,4,FALSE),0)</f>
        <v>0</v>
      </c>
      <c r="W94" s="48">
        <f>IFERROR(VLOOKUP(C94,[2]Féminines!$B$3:$E$70,4,FALSE),0)</f>
        <v>0</v>
      </c>
      <c r="X94">
        <f t="shared" si="3"/>
        <v>8</v>
      </c>
    </row>
    <row r="95" spans="1:24" x14ac:dyDescent="0.25">
      <c r="A95" s="49">
        <v>106</v>
      </c>
      <c r="B95">
        <f t="shared" si="4"/>
        <v>2531</v>
      </c>
      <c r="C95" t="str">
        <f>[1]A!$D611</f>
        <v>JAULNEAU YVAN</v>
      </c>
      <c r="D95" t="str">
        <f>[1]A!$F611</f>
        <v>VELO CLUB SOLESMES</v>
      </c>
      <c r="E95" t="str">
        <f>[1]A!$J611</f>
        <v>05999085026</v>
      </c>
      <c r="F95" s="128" t="str">
        <f>[1]A!$C611</f>
        <v>1</v>
      </c>
      <c r="G95" t="str">
        <f>VLOOKUP(C95,[1]A!$D$2:$H$1448,5,FALSE)</f>
        <v>Adulte Masculin 17/19 ans</v>
      </c>
      <c r="N95" s="14">
        <f>VLOOKUP(C95,Bilan!$B$4:$D$1766,3,FALSE)</f>
        <v>2531</v>
      </c>
      <c r="O95" s="50">
        <f t="shared" si="5"/>
        <v>106</v>
      </c>
      <c r="P95" s="50">
        <f>VLOOKUP(C95,Route2021!$C$2:$O$1205,13,FALSE)</f>
        <v>106</v>
      </c>
      <c r="Q95" s="124" t="str">
        <f>VLOOKUP(C95,[1]A!$D$2:$K$1398,8,FALSE)</f>
        <v>1</v>
      </c>
      <c r="R95" s="125">
        <f>VLOOKUP(C95,Route2021!$C$2:$Q$1212,15,FALSE)</f>
        <v>1</v>
      </c>
      <c r="S95" s="48">
        <f>IFERROR(VLOOKUP(C95,'[2]1ère'!$B$3:$E$200,4,FALSE),0)</f>
        <v>0</v>
      </c>
      <c r="T95" s="48">
        <f>IFERROR(VLOOKUP(C95,'[2]2ème'!$B$3:$E$500,4,FALSE),0)</f>
        <v>0</v>
      </c>
      <c r="U95" s="48">
        <f>IFERROR(VLOOKUP(C95,'[2]3ème'!$B$3:$E$600,4,FALSE),0)</f>
        <v>0</v>
      </c>
      <c r="V95" s="48">
        <f>IFERROR(VLOOKUP(C95,'[2]4ème '!$B$3:$E$216,4,FALSE),0)</f>
        <v>0</v>
      </c>
      <c r="W95" s="48">
        <f>IFERROR(VLOOKUP(C95,[2]Féminines!$B$3:$E$70,4,FALSE),0)</f>
        <v>0</v>
      </c>
      <c r="X95">
        <f t="shared" si="3"/>
        <v>0</v>
      </c>
    </row>
    <row r="96" spans="1:24" x14ac:dyDescent="0.25">
      <c r="A96" s="49">
        <v>107</v>
      </c>
      <c r="B96">
        <f t="shared" si="4"/>
        <v>2565</v>
      </c>
      <c r="C96" t="str">
        <f>[1]A!$D816</f>
        <v>MICHEL KEVIN</v>
      </c>
      <c r="D96" t="str">
        <f>[1]A!$F816</f>
        <v>ASSOCIATION CYCLISTE BELLAINGEOISE</v>
      </c>
      <c r="E96" t="str">
        <f>[1]A!$J816</f>
        <v>05999069472</v>
      </c>
      <c r="F96" s="128" t="str">
        <f>[1]A!$C816</f>
        <v>1</v>
      </c>
      <c r="G96" t="str">
        <f>VLOOKUP(C96,[1]A!$D$2:$H$1448,5,FALSE)</f>
        <v>Adulte Masculin 20/29 ans</v>
      </c>
      <c r="N96" s="14">
        <f>VLOOKUP(C96,Bilan!$B$4:$D$1766,3,FALSE)</f>
        <v>2565</v>
      </c>
      <c r="O96" s="50">
        <f t="shared" si="5"/>
        <v>107</v>
      </c>
      <c r="P96" s="50">
        <f>VLOOKUP(C96,Route2021!$C$2:$O$1205,13,FALSE)</f>
        <v>107</v>
      </c>
      <c r="Q96" s="124" t="str">
        <f>VLOOKUP(C96,[1]A!$D$2:$K$1398,8,FALSE)</f>
        <v>1</v>
      </c>
      <c r="R96" s="125">
        <f>VLOOKUP(C96,Route2021!$C$2:$Q$1212,15,FALSE)</f>
        <v>1</v>
      </c>
      <c r="S96" s="48">
        <f>IFERROR(VLOOKUP(C96,'[2]1ère'!$B$3:$E$200,4,FALSE),0)</f>
        <v>8</v>
      </c>
      <c r="T96" s="48">
        <f>IFERROR(VLOOKUP(C96,'[2]2ème'!$B$3:$E$500,4,FALSE),0)</f>
        <v>0</v>
      </c>
      <c r="U96" s="48">
        <f>IFERROR(VLOOKUP(C96,'[2]3ème'!$B$3:$E$600,4,FALSE),0)</f>
        <v>0</v>
      </c>
      <c r="V96" s="48">
        <f>IFERROR(VLOOKUP(C96,'[2]4ème '!$B$3:$E$216,4,FALSE),0)</f>
        <v>0</v>
      </c>
      <c r="W96" s="48">
        <f>IFERROR(VLOOKUP(C96,[2]Féminines!$B$3:$E$70,4,FALSE),0)</f>
        <v>0</v>
      </c>
      <c r="X96">
        <f t="shared" si="3"/>
        <v>8</v>
      </c>
    </row>
    <row r="97" spans="1:24" x14ac:dyDescent="0.25">
      <c r="A97" s="49">
        <v>108</v>
      </c>
      <c r="B97">
        <f t="shared" si="4"/>
        <v>2423</v>
      </c>
      <c r="C97" t="str">
        <f>[1]A!$D1165</f>
        <v>CAZE ALBAN</v>
      </c>
      <c r="D97" t="str">
        <f>[1]A!$F1165</f>
        <v>UNION SPORTIVE SAINT ANDRE</v>
      </c>
      <c r="E97" t="str">
        <f>[1]A!$J1165</f>
        <v>06297066751</v>
      </c>
      <c r="F97" s="128" t="str">
        <f>[1]A!$C1165</f>
        <v>1</v>
      </c>
      <c r="G97" t="str">
        <f>VLOOKUP(C97,[1]A!$D$2:$H$1448,5,FALSE)</f>
        <v>Adulte Masculin 40/49 ans</v>
      </c>
      <c r="N97" s="14">
        <f>VLOOKUP(C97,Bilan!$B$4:$D$1766,3,FALSE)</f>
        <v>2423</v>
      </c>
      <c r="O97" s="50">
        <f t="shared" si="5"/>
        <v>108</v>
      </c>
      <c r="P97" s="50">
        <f>VLOOKUP(C97,Route2021!$C$2:$O$1205,13,FALSE)</f>
        <v>108</v>
      </c>
      <c r="Q97" s="124" t="str">
        <f>VLOOKUP(C97,[1]A!$D$2:$K$1398,8,FALSE)</f>
        <v>1</v>
      </c>
      <c r="R97" s="125">
        <f>VLOOKUP(C97,Route2021!$C$2:$Q$1212,15,FALSE)</f>
        <v>1</v>
      </c>
      <c r="S97" s="48">
        <f>IFERROR(VLOOKUP(C97,'[2]1ère'!$B$3:$E$200,4,FALSE),0)</f>
        <v>7</v>
      </c>
      <c r="T97" s="48">
        <f>IFERROR(VLOOKUP(C97,'[2]2ème'!$B$3:$E$500,4,FALSE),0)</f>
        <v>0</v>
      </c>
      <c r="U97" s="48">
        <f>IFERROR(VLOOKUP(C97,'[2]3ème'!$B$3:$E$600,4,FALSE),0)</f>
        <v>0</v>
      </c>
      <c r="V97" s="48">
        <f>IFERROR(VLOOKUP(C97,'[2]4ème '!$B$3:$E$216,4,FALSE),0)</f>
        <v>0</v>
      </c>
      <c r="W97" s="48">
        <f>IFERROR(VLOOKUP(C97,[2]Féminines!$B$3:$E$70,4,FALSE),0)</f>
        <v>0</v>
      </c>
      <c r="X97">
        <f t="shared" si="3"/>
        <v>7</v>
      </c>
    </row>
    <row r="98" spans="1:24" x14ac:dyDescent="0.25">
      <c r="A98" s="49">
        <v>109</v>
      </c>
      <c r="B98">
        <f t="shared" si="4"/>
        <v>2163</v>
      </c>
      <c r="C98" t="str">
        <f>[1]A!$D381</f>
        <v>DI CARLO GIUSEPPE</v>
      </c>
      <c r="D98" t="str">
        <f>[1]A!$F381</f>
        <v>NEW ORANGE TEAM BOUSBECQUE</v>
      </c>
      <c r="E98" t="str">
        <f>[1]A!$J381</f>
        <v>05999105853</v>
      </c>
      <c r="F98" s="128" t="str">
        <f>[1]A!$C381</f>
        <v>1</v>
      </c>
      <c r="G98" t="str">
        <f>VLOOKUP(C98,[1]A!$D$2:$H$1448,5,FALSE)</f>
        <v>Adulte Masculin 20/29 ans</v>
      </c>
      <c r="N98" s="14">
        <f>VLOOKUP(C98,Bilan!$B$4:$D$1766,3,FALSE)</f>
        <v>2163</v>
      </c>
      <c r="O98" s="50">
        <f t="shared" si="5"/>
        <v>109</v>
      </c>
      <c r="P98" s="50">
        <f>VLOOKUP(C98,Route2021!$C$2:$O$1205,13,FALSE)</f>
        <v>109</v>
      </c>
      <c r="Q98" s="124" t="str">
        <f>VLOOKUP(C98,[1]A!$D$2:$K$1398,8,FALSE)</f>
        <v>1</v>
      </c>
      <c r="R98" s="125">
        <f>VLOOKUP(C98,Route2021!$C$2:$Q$1212,15,FALSE)</f>
        <v>1</v>
      </c>
      <c r="S98" s="48">
        <f>IFERROR(VLOOKUP(C98,'[2]1ère'!$B$3:$E$200,4,FALSE),0)</f>
        <v>14</v>
      </c>
      <c r="T98" s="48">
        <f>IFERROR(VLOOKUP(C98,'[2]2ème'!$B$3:$E$500,4,FALSE),0)</f>
        <v>0</v>
      </c>
      <c r="U98" s="48">
        <f>IFERROR(VLOOKUP(C98,'[2]3ème'!$B$3:$E$600,4,FALSE),0)</f>
        <v>0</v>
      </c>
      <c r="V98" s="48">
        <f>IFERROR(VLOOKUP(C98,'[2]4ème '!$B$3:$E$216,4,FALSE),0)</f>
        <v>0</v>
      </c>
      <c r="W98" s="48">
        <f>IFERROR(VLOOKUP(C98,[2]Féminines!$B$3:$E$70,4,FALSE),0)</f>
        <v>0</v>
      </c>
      <c r="X98">
        <f t="shared" si="3"/>
        <v>14</v>
      </c>
    </row>
    <row r="99" spans="1:24" x14ac:dyDescent="0.25">
      <c r="A99" s="49">
        <v>111</v>
      </c>
      <c r="B99">
        <f t="shared" si="4"/>
        <v>2556</v>
      </c>
      <c r="C99" t="str">
        <f>[1]A!$D739</f>
        <v>LESAGE ANTHONY</v>
      </c>
      <c r="D99" t="str">
        <f>[1]A!$F739</f>
        <v>ASSOCIATION CYCLISTE BELLAINGEOISE</v>
      </c>
      <c r="E99" t="str">
        <f>[1]A!$J739</f>
        <v>05994059303</v>
      </c>
      <c r="F99" s="128" t="str">
        <f>[1]A!$C739</f>
        <v>1</v>
      </c>
      <c r="G99" t="str">
        <f>VLOOKUP(C99,[1]A!$D$2:$H$1448,5,FALSE)</f>
        <v>Adulte Masculin 20/29 ans</v>
      </c>
      <c r="N99" s="14">
        <f>VLOOKUP(C99,Bilan!$B$4:$D$1766,3,FALSE)</f>
        <v>2556</v>
      </c>
      <c r="O99" s="50">
        <f t="shared" si="5"/>
        <v>111</v>
      </c>
      <c r="P99" s="50">
        <f>VLOOKUP(C99,Route2021!$C$2:$O$1205,13,FALSE)</f>
        <v>111</v>
      </c>
      <c r="Q99" s="124" t="str">
        <f>VLOOKUP(C99,[1]A!$D$2:$K$1398,8,FALSE)</f>
        <v>1</v>
      </c>
      <c r="R99" s="125">
        <f>VLOOKUP(C99,Route2021!$C$2:$Q$1212,15,FALSE)</f>
        <v>1</v>
      </c>
      <c r="S99" s="48">
        <f>IFERROR(VLOOKUP(C99,'[2]1ère'!$B$3:$E$200,4,FALSE),0)</f>
        <v>18</v>
      </c>
      <c r="T99" s="48">
        <f>IFERROR(VLOOKUP(C99,'[2]2ème'!$B$3:$E$500,4,FALSE),0)</f>
        <v>0</v>
      </c>
      <c r="U99" s="48">
        <f>IFERROR(VLOOKUP(C99,'[2]3ème'!$B$3:$E$600,4,FALSE),0)</f>
        <v>0</v>
      </c>
      <c r="V99" s="48">
        <f>IFERROR(VLOOKUP(C99,'[2]4ème '!$B$3:$E$216,4,FALSE),0)</f>
        <v>0</v>
      </c>
      <c r="W99" s="48">
        <f>IFERROR(VLOOKUP(C99,[2]Féminines!$B$3:$E$70,4,FALSE),0)</f>
        <v>0</v>
      </c>
      <c r="X99">
        <f t="shared" si="3"/>
        <v>18</v>
      </c>
    </row>
    <row r="100" spans="1:24" x14ac:dyDescent="0.25">
      <c r="A100" s="49">
        <v>112</v>
      </c>
      <c r="B100">
        <f t="shared" si="4"/>
        <v>144417</v>
      </c>
      <c r="C100" t="str">
        <f>[1]A!$D778</f>
        <v>MARECHAL GUILLAUME</v>
      </c>
      <c r="D100" t="str">
        <f>[1]A!$F778</f>
        <v>T.C.S.P. 59 - FERRIERE LA GRANDE</v>
      </c>
      <c r="E100" t="str">
        <f>[1]A!$J778</f>
        <v>05999057091</v>
      </c>
      <c r="F100" s="128" t="str">
        <f>[1]A!$C778</f>
        <v>1</v>
      </c>
      <c r="G100" t="str">
        <f>VLOOKUP(C100,[1]A!$D$2:$H$1448,5,FALSE)</f>
        <v>Adulte Masculin 30/39 ans</v>
      </c>
      <c r="N100" s="14">
        <f>VLOOKUP(C100,Bilan!$B$4:$D$1766,3,FALSE)</f>
        <v>144417</v>
      </c>
      <c r="O100" s="50">
        <f t="shared" si="5"/>
        <v>112</v>
      </c>
      <c r="P100" s="50">
        <f>VLOOKUP(C100,Route2021!$C$2:$O$1205,13,FALSE)</f>
        <v>112</v>
      </c>
      <c r="Q100" s="124" t="str">
        <f>VLOOKUP(C100,[1]A!$D$2:$K$1398,8,FALSE)</f>
        <v>1</v>
      </c>
      <c r="R100" s="125">
        <f>VLOOKUP(C100,Route2021!$C$2:$Q$1212,15,FALSE)</f>
        <v>1</v>
      </c>
      <c r="S100" s="48">
        <f>IFERROR(VLOOKUP(C100,'[2]1ère'!$B$3:$E$200,4,FALSE),0)</f>
        <v>10</v>
      </c>
      <c r="T100" s="48">
        <f>IFERROR(VLOOKUP(C100,'[2]2ème'!$B$3:$E$500,4,FALSE),0)</f>
        <v>0</v>
      </c>
      <c r="U100" s="48">
        <f>IFERROR(VLOOKUP(C100,'[2]3ème'!$B$3:$E$600,4,FALSE),0)</f>
        <v>0</v>
      </c>
      <c r="V100" s="48">
        <f>IFERROR(VLOOKUP(C100,'[2]4ème '!$B$3:$E$216,4,FALSE),0)</f>
        <v>0</v>
      </c>
      <c r="W100" s="48">
        <f>IFERROR(VLOOKUP(C100,[2]Féminines!$B$3:$E$70,4,FALSE),0)</f>
        <v>0</v>
      </c>
      <c r="X100">
        <f t="shared" si="3"/>
        <v>10</v>
      </c>
    </row>
    <row r="101" spans="1:24" x14ac:dyDescent="0.25">
      <c r="A101" s="49">
        <v>113</v>
      </c>
      <c r="B101">
        <f>N101</f>
        <v>138091</v>
      </c>
      <c r="C101" t="s">
        <v>4238</v>
      </c>
      <c r="D101" t="s">
        <v>3527</v>
      </c>
      <c r="E101" t="s">
        <v>4256</v>
      </c>
      <c r="F101" s="128">
        <v>1</v>
      </c>
      <c r="G101" t="s">
        <v>978</v>
      </c>
      <c r="J101" s="67">
        <v>1</v>
      </c>
      <c r="N101" s="14">
        <f>VLOOKUP(C101,Bilan!$B$4:$D$1766,3,FALSE)</f>
        <v>138091</v>
      </c>
      <c r="O101" s="50">
        <f>A101</f>
        <v>113</v>
      </c>
      <c r="P101" s="50" t="e">
        <f>VLOOKUP(C101,Route2021!$C$2:$O$1205,13,FALSE)</f>
        <v>#N/A</v>
      </c>
      <c r="Q101" s="124" t="e">
        <f>VLOOKUP(C101,[1]A!$D$2:$K$1398,8,FALSE)</f>
        <v>#N/A</v>
      </c>
      <c r="R101" s="125" t="e">
        <f>VLOOKUP(C101,Route2021!$C$2:$Q$1212,15,FALSE)</f>
        <v>#N/A</v>
      </c>
      <c r="S101" s="48">
        <f>IFERROR(VLOOKUP(C101,'[2]1ère'!$B$3:$E$200,4,FALSE),0)</f>
        <v>1</v>
      </c>
      <c r="T101" s="48">
        <f>IFERROR(VLOOKUP(C101,'[2]2ème'!$B$3:$E$500,4,FALSE),0)</f>
        <v>0</v>
      </c>
      <c r="U101" s="48">
        <f>IFERROR(VLOOKUP(C101,'[2]3ème'!$B$3:$E$600,4,FALSE),0)</f>
        <v>0</v>
      </c>
      <c r="V101" s="48">
        <f>IFERROR(VLOOKUP(C101,'[2]4ème '!$B$3:$E$216,4,FALSE),0)</f>
        <v>0</v>
      </c>
      <c r="W101" s="48">
        <f>IFERROR(VLOOKUP(C101,[2]Féminines!$B$3:$E$70,4,FALSE),0)</f>
        <v>0</v>
      </c>
      <c r="X101">
        <f t="shared" si="3"/>
        <v>1</v>
      </c>
    </row>
    <row r="102" spans="1:24" x14ac:dyDescent="0.25">
      <c r="A102" s="49">
        <v>114</v>
      </c>
      <c r="B102">
        <f t="shared" si="4"/>
        <v>2927</v>
      </c>
      <c r="C102" t="str">
        <f>[1]A!$D954</f>
        <v>RIVART ADRIEN</v>
      </c>
      <c r="D102" t="str">
        <f>[1]A!$F954</f>
        <v>ASSOCIATION CYCLISTE BELLAINGEOISE</v>
      </c>
      <c r="E102" t="str">
        <f>[1]A!$J954</f>
        <v>05996216387</v>
      </c>
      <c r="F102" s="128" t="str">
        <f>[1]A!$C954</f>
        <v>1</v>
      </c>
      <c r="G102" t="str">
        <f>VLOOKUP(C102,[1]A!$D$2:$H$1448,5,FALSE)</f>
        <v>Adulte Masculin 20/29 ans</v>
      </c>
      <c r="N102" s="14">
        <f>VLOOKUP(C102,Bilan!$B$4:$D$1766,3,FALSE)</f>
        <v>2927</v>
      </c>
      <c r="O102" s="50">
        <f t="shared" si="5"/>
        <v>114</v>
      </c>
      <c r="P102" s="50">
        <f>VLOOKUP(C102,Route2021!$C$2:$O$1205,13,FALSE)</f>
        <v>114</v>
      </c>
      <c r="Q102" s="124" t="str">
        <f>VLOOKUP(C102,[1]A!$D$2:$K$1398,8,FALSE)</f>
        <v>1</v>
      </c>
      <c r="R102" s="125">
        <f>VLOOKUP(C102,Route2021!$C$2:$Q$1212,15,FALSE)</f>
        <v>1</v>
      </c>
      <c r="S102" s="48">
        <f>IFERROR(VLOOKUP(C102,'[2]1ère'!$B$3:$E$200,4,FALSE),0)</f>
        <v>10</v>
      </c>
      <c r="T102" s="48">
        <f>IFERROR(VLOOKUP(C102,'[2]2ème'!$B$3:$E$500,4,FALSE),0)</f>
        <v>0</v>
      </c>
      <c r="U102" s="48">
        <f>IFERROR(VLOOKUP(C102,'[2]3ème'!$B$3:$E$600,4,FALSE),0)</f>
        <v>0</v>
      </c>
      <c r="V102" s="48">
        <f>IFERROR(VLOOKUP(C102,'[2]4ème '!$B$3:$E$216,4,FALSE),0)</f>
        <v>0</v>
      </c>
      <c r="W102" s="48">
        <f>IFERROR(VLOOKUP(C102,[2]Féminines!$B$3:$E$70,4,FALSE),0)</f>
        <v>0</v>
      </c>
      <c r="X102">
        <f t="shared" si="3"/>
        <v>10</v>
      </c>
    </row>
    <row r="103" spans="1:24" x14ac:dyDescent="0.25">
      <c r="A103" s="49">
        <v>115</v>
      </c>
      <c r="B103">
        <f t="shared" si="4"/>
        <v>2286</v>
      </c>
      <c r="C103" t="str">
        <f>[1]A!$D1055</f>
        <v>URBIN NICOLAS</v>
      </c>
      <c r="D103" t="str">
        <f>[1]A!$F1055</f>
        <v>TEAM B.B.L. HERGNIES</v>
      </c>
      <c r="E103" t="str">
        <f>[1]A!$J1055</f>
        <v>05999111440</v>
      </c>
      <c r="F103" s="128" t="str">
        <f>[1]A!$C1055</f>
        <v>1</v>
      </c>
      <c r="G103" t="str">
        <f>VLOOKUP(C103,[1]A!$D$2:$H$1448,5,FALSE)</f>
        <v>Adulte Masculin 30/39 ans</v>
      </c>
      <c r="N103" s="14">
        <f>VLOOKUP(C103,Bilan!$B$4:$D$1766,3,FALSE)</f>
        <v>2286</v>
      </c>
      <c r="O103" s="50">
        <f t="shared" si="5"/>
        <v>115</v>
      </c>
      <c r="P103" s="50">
        <f>VLOOKUP(C103,Route2021!$C$2:$O$1205,13,FALSE)</f>
        <v>115</v>
      </c>
      <c r="Q103" s="124" t="str">
        <f>VLOOKUP(C103,[1]A!$D$2:$K$1398,8,FALSE)</f>
        <v>1</v>
      </c>
      <c r="R103" s="125">
        <f>VLOOKUP(C103,Route2021!$C$2:$Q$1212,15,FALSE)</f>
        <v>1</v>
      </c>
      <c r="S103" s="48">
        <f>IFERROR(VLOOKUP(C103,'[2]1ère'!$B$3:$E$200,4,FALSE),0)</f>
        <v>1</v>
      </c>
      <c r="T103" s="48">
        <f>IFERROR(VLOOKUP(C103,'[2]2ème'!$B$3:$E$500,4,FALSE),0)</f>
        <v>0</v>
      </c>
      <c r="U103" s="48">
        <f>IFERROR(VLOOKUP(C103,'[2]3ème'!$B$3:$E$600,4,FALSE),0)</f>
        <v>0</v>
      </c>
      <c r="V103" s="48">
        <f>IFERROR(VLOOKUP(C103,'[2]4ème '!$B$3:$E$216,4,FALSE),0)</f>
        <v>0</v>
      </c>
      <c r="W103" s="48">
        <f>IFERROR(VLOOKUP(C103,[2]Féminines!$B$3:$E$70,4,FALSE),0)</f>
        <v>0</v>
      </c>
      <c r="X103">
        <f t="shared" si="3"/>
        <v>1</v>
      </c>
    </row>
    <row r="104" spans="1:24" x14ac:dyDescent="0.25">
      <c r="A104" s="49">
        <v>116</v>
      </c>
      <c r="B104">
        <f>N104</f>
        <v>144386</v>
      </c>
      <c r="C104" t="str">
        <f>[1]A!$D1098</f>
        <v>VANWISSEN ANAICK</v>
      </c>
      <c r="D104" t="str">
        <f>[1]A!$F1098</f>
        <v>UNION VELOCIPEDIQUE FOURMISIENNE</v>
      </c>
      <c r="E104" t="str">
        <f>[1]A!$J1098</f>
        <v>05999026012</v>
      </c>
      <c r="F104" s="128" t="str">
        <f>[1]A!$C1098</f>
        <v>1</v>
      </c>
      <c r="G104" t="str">
        <f>VLOOKUP(C104,[1]A!$D$2:$H$1448,5,FALSE)</f>
        <v>Adulte Masculin 17/19 ans</v>
      </c>
      <c r="N104" s="14">
        <f>VLOOKUP(C104,Bilan!$B$4:$D$1766,3,FALSE)</f>
        <v>144386</v>
      </c>
      <c r="O104" s="50">
        <f>A104</f>
        <v>116</v>
      </c>
      <c r="P104" s="50" t="e">
        <f>VLOOKUP(C104,Route2021!$C$2:$O$1205,13,FALSE)</f>
        <v>#N/A</v>
      </c>
      <c r="Q104" s="124" t="str">
        <f>VLOOKUP(C104,[1]A!$D$2:$K$1398,8,FALSE)</f>
        <v>1</v>
      </c>
      <c r="R104" s="125" t="e">
        <f>VLOOKUP(C104,Route2021!$C$2:$Q$1212,15,FALSE)</f>
        <v>#N/A</v>
      </c>
      <c r="S104" s="48">
        <f>IFERROR(VLOOKUP(C104,'[2]1ère'!$B$3:$E$200,4,FALSE),0)</f>
        <v>9</v>
      </c>
      <c r="T104" s="48">
        <f>IFERROR(VLOOKUP(C104,'[2]2ème'!$B$3:$E$500,4,FALSE),0)</f>
        <v>0</v>
      </c>
      <c r="U104" s="48">
        <f>IFERROR(VLOOKUP(C104,'[2]3ème'!$B$3:$E$600,4,FALSE),0)</f>
        <v>0</v>
      </c>
      <c r="V104" s="48">
        <f>IFERROR(VLOOKUP(C104,'[2]4ème '!$B$3:$E$216,4,FALSE),0)</f>
        <v>0</v>
      </c>
      <c r="W104" s="48">
        <f>IFERROR(VLOOKUP(C104,[2]Féminines!$B$3:$E$70,4,FALSE),0)</f>
        <v>0</v>
      </c>
      <c r="X104">
        <f t="shared" si="3"/>
        <v>9</v>
      </c>
    </row>
    <row r="105" spans="1:24" x14ac:dyDescent="0.25">
      <c r="A105" s="49">
        <v>117</v>
      </c>
      <c r="B105" t="str">
        <f t="shared" si="4"/>
        <v xml:space="preserve"> </v>
      </c>
      <c r="C105" t="str">
        <f>[1]A!$D625</f>
        <v>KNOL KEVIN</v>
      </c>
      <c r="D105" t="str">
        <f>[1]A!$F625</f>
        <v>ESPOIR CYCLISTE WAMBRECHIES MARQUETTE</v>
      </c>
      <c r="E105" t="str">
        <f>[1]A!$J625</f>
        <v>05999098980</v>
      </c>
      <c r="F105" s="128" t="str">
        <f>[1]A!$C625</f>
        <v>1</v>
      </c>
      <c r="G105" t="str">
        <f>VLOOKUP(C105,[1]A!$D$2:$H$1448,5,FALSE)</f>
        <v>Adulte Masculin 30/39 ans</v>
      </c>
      <c r="J105" s="67">
        <v>1</v>
      </c>
      <c r="N105" s="14" t="str">
        <f>VLOOKUP(C105,Bilan!$B$4:$D$1766,3,FALSE)</f>
        <v xml:space="preserve"> </v>
      </c>
      <c r="O105" s="50">
        <f t="shared" si="5"/>
        <v>117</v>
      </c>
      <c r="P105" s="50">
        <f>VLOOKUP(C105,Route2021!$C$2:$O$1205,13,FALSE)</f>
        <v>117</v>
      </c>
      <c r="Q105" s="124" t="str">
        <f>VLOOKUP(C105,[1]A!$D$2:$K$1398,8,FALSE)</f>
        <v>1</v>
      </c>
      <c r="R105" s="125">
        <f>VLOOKUP(C105,Route2021!$C$2:$Q$1212,15,FALSE)</f>
        <v>1</v>
      </c>
      <c r="S105" s="48">
        <f>IFERROR(VLOOKUP(C105,'[2]1ère'!$B$3:$E$200,4,FALSE),0)</f>
        <v>3</v>
      </c>
      <c r="T105" s="48">
        <f>IFERROR(VLOOKUP(C105,'[2]2ème'!$B$3:$E$500,4,FALSE),0)</f>
        <v>0</v>
      </c>
      <c r="U105" s="48">
        <f>IFERROR(VLOOKUP(C105,'[2]3ème'!$B$3:$E$600,4,FALSE),0)</f>
        <v>0</v>
      </c>
      <c r="V105" s="48">
        <f>IFERROR(VLOOKUP(C105,'[2]4ème '!$B$3:$E$216,4,FALSE),0)</f>
        <v>0</v>
      </c>
      <c r="W105" s="48">
        <f>IFERROR(VLOOKUP(C105,[2]Féminines!$B$3:$E$70,4,FALSE),0)</f>
        <v>0</v>
      </c>
      <c r="X105">
        <f t="shared" si="3"/>
        <v>3</v>
      </c>
    </row>
    <row r="106" spans="1:24" x14ac:dyDescent="0.25">
      <c r="A106" s="49">
        <v>118</v>
      </c>
      <c r="B106">
        <f t="shared" si="4"/>
        <v>10410</v>
      </c>
      <c r="C106" t="s">
        <v>4068</v>
      </c>
      <c r="D106" t="s">
        <v>4042</v>
      </c>
      <c r="E106" t="str">
        <f>[1]A!$J543</f>
        <v>05999136196</v>
      </c>
      <c r="F106" s="128">
        <v>1</v>
      </c>
      <c r="G106" t="e">
        <f>VLOOKUP(C106,[1]A!$D$2:$H$1448,5,FALSE)</f>
        <v>#N/A</v>
      </c>
      <c r="N106" s="14">
        <f>VLOOKUP(C106,Bilan!$B$4:$D$1766,3,FALSE)</f>
        <v>10410</v>
      </c>
      <c r="O106" s="50">
        <f t="shared" si="5"/>
        <v>118</v>
      </c>
      <c r="P106" s="50" t="e">
        <f>VLOOKUP(C106,Route2021!$C$2:$O$1205,13,FALSE)</f>
        <v>#N/A</v>
      </c>
      <c r="Q106" s="124">
        <v>1</v>
      </c>
      <c r="R106" s="125" t="e">
        <f>VLOOKUP(C106,Route2021!$C$2:$Q$1212,15,FALSE)</f>
        <v>#N/A</v>
      </c>
      <c r="S106" s="48">
        <f>IFERROR(VLOOKUP(C106,'[2]1ère'!$B$3:$E$200,4,FALSE),0)</f>
        <v>3</v>
      </c>
      <c r="T106" s="48">
        <f>IFERROR(VLOOKUP(C106,'[2]2ème'!$B$3:$E$500,4,FALSE),0)</f>
        <v>0</v>
      </c>
      <c r="U106" s="48">
        <f>IFERROR(VLOOKUP(C106,'[2]3ème'!$B$3:$E$600,4,FALSE),0)</f>
        <v>0</v>
      </c>
      <c r="V106" s="48">
        <f>IFERROR(VLOOKUP(C106,'[2]4ème '!$B$3:$E$216,4,FALSE),0)</f>
        <v>0</v>
      </c>
      <c r="W106" s="48">
        <f>IFERROR(VLOOKUP(C106,[2]Féminines!$B$3:$E$70,4,FALSE),0)</f>
        <v>0</v>
      </c>
      <c r="X106">
        <f t="shared" si="3"/>
        <v>3</v>
      </c>
    </row>
    <row r="107" spans="1:24" x14ac:dyDescent="0.25">
      <c r="A107" s="49">
        <v>119</v>
      </c>
      <c r="B107">
        <f t="shared" si="4"/>
        <v>4469</v>
      </c>
      <c r="C107" t="str">
        <f>[1]A!$D544</f>
        <v>GREVIN JEROME</v>
      </c>
      <c r="D107" t="str">
        <f>[1]A!$F544</f>
        <v>VELO CLUB SOLESMES</v>
      </c>
      <c r="E107" t="str">
        <f>[1]A!$J544</f>
        <v>05999127553</v>
      </c>
      <c r="F107" s="128" t="str">
        <f>[1]A!$C544</f>
        <v>1</v>
      </c>
      <c r="G107" t="str">
        <f>VLOOKUP(C107,[1]A!$D$2:$H$1448,5,FALSE)</f>
        <v>Adulte Masculin 40/49 ans</v>
      </c>
      <c r="N107" s="14">
        <f>VLOOKUP(C107,Bilan!$B$4:$D$1766,3,FALSE)</f>
        <v>4469</v>
      </c>
      <c r="O107" s="50">
        <f t="shared" si="5"/>
        <v>119</v>
      </c>
      <c r="P107" s="50">
        <f>VLOOKUP(C107,Route2021!$C$2:$O$1205,13,FALSE)</f>
        <v>119</v>
      </c>
      <c r="Q107" s="124" t="str">
        <f>VLOOKUP(C107,[1]A!$D$2:$K$1398,8,FALSE)</f>
        <v>1</v>
      </c>
      <c r="R107" s="125">
        <f>VLOOKUP(C107,Route2021!$C$2:$Q$1212,15,FALSE)</f>
        <v>1</v>
      </c>
      <c r="S107" s="48">
        <f>IFERROR(VLOOKUP(C107,'[2]1ère'!$B$3:$E$200,4,FALSE),0)</f>
        <v>4</v>
      </c>
      <c r="T107" s="48">
        <f>IFERROR(VLOOKUP(C107,'[2]2ème'!$B$3:$E$500,4,FALSE),0)</f>
        <v>0</v>
      </c>
      <c r="U107" s="48">
        <f>IFERROR(VLOOKUP(C107,'[2]3ème'!$B$3:$E$600,4,FALSE),0)</f>
        <v>0</v>
      </c>
      <c r="V107" s="48">
        <f>IFERROR(VLOOKUP(C107,'[2]4ème '!$B$3:$E$216,4,FALSE),0)</f>
        <v>0</v>
      </c>
      <c r="W107" s="48">
        <f>IFERROR(VLOOKUP(C107,[2]Féminines!$B$3:$E$70,4,FALSE),0)</f>
        <v>0</v>
      </c>
      <c r="X107">
        <f t="shared" si="3"/>
        <v>4</v>
      </c>
    </row>
    <row r="108" spans="1:24" x14ac:dyDescent="0.25">
      <c r="A108" s="49">
        <v>120</v>
      </c>
      <c r="B108">
        <f t="shared" si="4"/>
        <v>2312</v>
      </c>
      <c r="C108" t="str">
        <f>[1]A!$D1007</f>
        <v>SIX NICOLAS</v>
      </c>
      <c r="D108" t="str">
        <f>[1]A!$F1007</f>
        <v>CAMPHIN EN CAREMBAULT CYCLING TEAM</v>
      </c>
      <c r="E108" t="str">
        <f>[1]A!$J1007</f>
        <v>05999023291</v>
      </c>
      <c r="F108" s="128" t="str">
        <f>[1]A!$C1007</f>
        <v>1</v>
      </c>
      <c r="G108" t="str">
        <f>VLOOKUP(C108,[1]A!$D$2:$H$1448,5,FALSE)</f>
        <v>Adulte Masculin 30/39 ans</v>
      </c>
      <c r="J108" s="67">
        <v>1</v>
      </c>
      <c r="N108" s="14">
        <f>VLOOKUP(C108,Bilan!$B$4:$D$1766,3,FALSE)</f>
        <v>2312</v>
      </c>
      <c r="O108" s="50">
        <f t="shared" si="5"/>
        <v>120</v>
      </c>
      <c r="P108" s="50">
        <f>VLOOKUP(C108,Route2021!$C$2:$O$1205,13,FALSE)</f>
        <v>120</v>
      </c>
      <c r="Q108" s="124" t="str">
        <f>VLOOKUP(C108,[1]A!$D$2:$K$1398,8,FALSE)</f>
        <v>1</v>
      </c>
      <c r="R108" s="125">
        <f>VLOOKUP(C108,Route2021!$C$2:$Q$1212,15,FALSE)</f>
        <v>1</v>
      </c>
      <c r="S108" s="48">
        <f>IFERROR(VLOOKUP(C108,'[2]1ère'!$B$3:$E$200,4,FALSE),0)</f>
        <v>1</v>
      </c>
      <c r="T108" s="48">
        <f>IFERROR(VLOOKUP(C108,'[2]2ème'!$B$3:$E$500,4,FALSE),0)</f>
        <v>0</v>
      </c>
      <c r="U108" s="48">
        <f>IFERROR(VLOOKUP(C108,'[2]3ème'!$B$3:$E$600,4,FALSE),0)</f>
        <v>0</v>
      </c>
      <c r="V108" s="48">
        <f>IFERROR(VLOOKUP(C108,'[2]4ème '!$B$3:$E$216,4,FALSE),0)</f>
        <v>0</v>
      </c>
      <c r="W108" s="48">
        <f>IFERROR(VLOOKUP(C108,[2]Féminines!$B$3:$E$70,4,FALSE),0)</f>
        <v>0</v>
      </c>
      <c r="X108">
        <f t="shared" si="3"/>
        <v>1</v>
      </c>
    </row>
    <row r="109" spans="1:24" x14ac:dyDescent="0.25">
      <c r="A109" s="49">
        <v>121</v>
      </c>
      <c r="B109">
        <f t="shared" si="4"/>
        <v>2409</v>
      </c>
      <c r="C109" t="str">
        <f>[1]A!$D1008</f>
        <v>SIX QUENTIN</v>
      </c>
      <c r="D109" t="str">
        <f>[1]A!$F1008</f>
        <v>CAMPHIN EN CAREMBAULT CYCLING TEAM</v>
      </c>
      <c r="E109" t="str">
        <f>[1]A!$J1008</f>
        <v>05999023289</v>
      </c>
      <c r="F109" s="128" t="str">
        <f>[1]A!$C1008</f>
        <v>1</v>
      </c>
      <c r="G109" t="str">
        <f>VLOOKUP(C109,[1]A!$D$2:$H$1448,5,FALSE)</f>
        <v>Adulte Masculin 20/29 ans</v>
      </c>
      <c r="N109" s="14">
        <f>VLOOKUP(C109,Bilan!$B$4:$D$1766,3,FALSE)</f>
        <v>2409</v>
      </c>
      <c r="O109" s="50">
        <f t="shared" si="5"/>
        <v>121</v>
      </c>
      <c r="P109" s="50">
        <f>VLOOKUP(C109,Route2021!$C$2:$O$1205,13,FALSE)</f>
        <v>121</v>
      </c>
      <c r="Q109" s="124" t="str">
        <f>VLOOKUP(C109,[1]A!$D$2:$K$1398,8,FALSE)</f>
        <v>1</v>
      </c>
      <c r="R109" s="125">
        <f>VLOOKUP(C109,Route2021!$C$2:$Q$1212,15,FALSE)</f>
        <v>1</v>
      </c>
      <c r="S109" s="48">
        <f>IFERROR(VLOOKUP(C109,'[2]1ère'!$B$3:$E$200,4,FALSE),0)</f>
        <v>0</v>
      </c>
      <c r="T109" s="48">
        <f>IFERROR(VLOOKUP(C109,'[2]2ème'!$B$3:$E$500,4,FALSE),0)</f>
        <v>0</v>
      </c>
      <c r="U109" s="48">
        <f>IFERROR(VLOOKUP(C109,'[2]3ème'!$B$3:$E$600,4,FALSE),0)</f>
        <v>0</v>
      </c>
      <c r="V109" s="48">
        <f>IFERROR(VLOOKUP(C109,'[2]4ème '!$B$3:$E$216,4,FALSE),0)</f>
        <v>0</v>
      </c>
      <c r="W109" s="48">
        <f>IFERROR(VLOOKUP(C109,[2]Féminines!$B$3:$E$70,4,FALSE),0)</f>
        <v>0</v>
      </c>
      <c r="X109">
        <f t="shared" si="3"/>
        <v>0</v>
      </c>
    </row>
    <row r="110" spans="1:24" x14ac:dyDescent="0.25">
      <c r="A110" s="49">
        <v>122</v>
      </c>
      <c r="B110">
        <f t="shared" si="4"/>
        <v>2364</v>
      </c>
      <c r="C110" t="str">
        <f>[1]A!$D1128</f>
        <v>WINS STEPHANE</v>
      </c>
      <c r="D110" t="str">
        <f>[1]A!$F1128</f>
        <v>ETOILE CYCLISTE LIEU ST AMAND</v>
      </c>
      <c r="E110" t="str">
        <f>[1]A!$J1128</f>
        <v>05999111420</v>
      </c>
      <c r="F110" s="128" t="str">
        <f>[1]A!$C1128</f>
        <v>1</v>
      </c>
      <c r="G110" t="str">
        <f>VLOOKUP(C110,[1]A!$D$2:$H$1448,5,FALSE)</f>
        <v>Adulte Masculin 40/49 ans</v>
      </c>
      <c r="N110" s="14">
        <f>VLOOKUP(C110,Bilan!$B$4:$D$1766,3,FALSE)</f>
        <v>2364</v>
      </c>
      <c r="O110" s="50">
        <f t="shared" si="5"/>
        <v>122</v>
      </c>
      <c r="P110" s="50">
        <f>VLOOKUP(C110,Route2021!$C$2:$O$1205,13,FALSE)</f>
        <v>122</v>
      </c>
      <c r="Q110" s="124" t="str">
        <f>VLOOKUP(C110,[1]A!$D$2:$K$1398,8,FALSE)</f>
        <v>1</v>
      </c>
      <c r="R110" s="125">
        <f>VLOOKUP(C110,Route2021!$C$2:$Q$1212,15,FALSE)</f>
        <v>1</v>
      </c>
      <c r="S110" s="48">
        <f>IFERROR(VLOOKUP(C110,'[2]1ère'!$B$3:$E$200,4,FALSE),0)</f>
        <v>16</v>
      </c>
      <c r="T110" s="48">
        <f>IFERROR(VLOOKUP(C110,'[2]2ème'!$B$3:$E$500,4,FALSE),0)</f>
        <v>0</v>
      </c>
      <c r="U110" s="48">
        <f>IFERROR(VLOOKUP(C110,'[2]3ème'!$B$3:$E$600,4,FALSE),0)</f>
        <v>0</v>
      </c>
      <c r="V110" s="48">
        <f>IFERROR(VLOOKUP(C110,'[2]4ème '!$B$3:$E$216,4,FALSE),0)</f>
        <v>0</v>
      </c>
      <c r="W110" s="48">
        <f>IFERROR(VLOOKUP(C110,[2]Féminines!$B$3:$E$70,4,FALSE),0)</f>
        <v>0</v>
      </c>
      <c r="X110">
        <f t="shared" si="3"/>
        <v>16</v>
      </c>
    </row>
    <row r="111" spans="1:24" x14ac:dyDescent="0.25">
      <c r="A111" s="49">
        <v>123</v>
      </c>
      <c r="B111">
        <f t="shared" si="4"/>
        <v>2509</v>
      </c>
      <c r="C111" t="str">
        <f>[1]A!$D1054</f>
        <v>TRUWANT TIMOTHY</v>
      </c>
      <c r="D111" t="str">
        <f>[1]A!$F1054</f>
        <v>LA PEDALE MADELEINOISE</v>
      </c>
      <c r="E111" t="str">
        <f>[1]A!$J1054</f>
        <v>05999092708</v>
      </c>
      <c r="F111" s="128" t="str">
        <f>[1]A!$C1054</f>
        <v>1</v>
      </c>
      <c r="G111" t="str">
        <f>VLOOKUP(C111,[1]A!$D$2:$H$1448,5,FALSE)</f>
        <v>Adulte Masculin 20/29 ans</v>
      </c>
      <c r="N111" s="14">
        <f>VLOOKUP(C111,Bilan!$B$4:$D$1766,3,FALSE)</f>
        <v>2509</v>
      </c>
      <c r="O111" s="50">
        <f t="shared" si="5"/>
        <v>123</v>
      </c>
      <c r="P111" s="50">
        <f>VLOOKUP(C111,Route2021!$C$2:$O$1205,13,FALSE)</f>
        <v>123</v>
      </c>
      <c r="Q111" s="124" t="str">
        <f>VLOOKUP(C111,[1]A!$D$2:$K$1398,8,FALSE)</f>
        <v>1</v>
      </c>
      <c r="R111" s="125">
        <f>VLOOKUP(C111,Route2021!$C$2:$Q$1212,15,FALSE)</f>
        <v>1</v>
      </c>
      <c r="S111" s="48">
        <f>IFERROR(VLOOKUP(C111,'[2]1ère'!$B$3:$E$200,4,FALSE),0)</f>
        <v>11</v>
      </c>
      <c r="T111" s="48">
        <f>IFERROR(VLOOKUP(C111,'[2]2ème'!$B$3:$E$500,4,FALSE),0)</f>
        <v>0</v>
      </c>
      <c r="U111" s="48">
        <f>IFERROR(VLOOKUP(C111,'[2]3ème'!$B$3:$E$600,4,FALSE),0)</f>
        <v>0</v>
      </c>
      <c r="V111" s="48">
        <f>IFERROR(VLOOKUP(C111,'[2]4ème '!$B$3:$E$216,4,FALSE),0)</f>
        <v>0</v>
      </c>
      <c r="W111" s="48">
        <f>IFERROR(VLOOKUP(C111,[2]Féminines!$B$3:$E$70,4,FALSE),0)</f>
        <v>0</v>
      </c>
      <c r="X111">
        <f t="shared" si="3"/>
        <v>11</v>
      </c>
    </row>
    <row r="112" spans="1:24" x14ac:dyDescent="0.25">
      <c r="A112" s="49">
        <v>124</v>
      </c>
      <c r="B112">
        <f t="shared" si="4"/>
        <v>7065</v>
      </c>
      <c r="C112" t="str">
        <f>[1]A!$D300</f>
        <v>DELANGUE THEO</v>
      </c>
      <c r="D112" t="str">
        <f>[1]A!$F300</f>
        <v>NEW ORANGE TEAM BOUSBECQUE</v>
      </c>
      <c r="E112" t="str">
        <f>[1]A!$J300</f>
        <v>05999094111</v>
      </c>
      <c r="F112" s="128" t="str">
        <f>[1]A!$C300</f>
        <v>1</v>
      </c>
      <c r="G112" t="str">
        <f>VLOOKUP(C112,[1]A!$D$2:$H$1448,5,FALSE)</f>
        <v>Adulte Masculin 20/29 ans</v>
      </c>
      <c r="N112" s="14">
        <f>VLOOKUP(C112,Bilan!$B$4:$D$1766,3,FALSE)</f>
        <v>7065</v>
      </c>
      <c r="O112" s="50">
        <f t="shared" si="5"/>
        <v>124</v>
      </c>
      <c r="P112" s="50">
        <f>VLOOKUP(C112,Route2021!$C$2:$O$1205,13,FALSE)</f>
        <v>124</v>
      </c>
      <c r="Q112" s="124" t="str">
        <f>VLOOKUP(C112,[1]A!$D$2:$K$1398,8,FALSE)</f>
        <v>1</v>
      </c>
      <c r="R112" s="125">
        <f>VLOOKUP(C112,Route2021!$C$2:$Q$1212,15,FALSE)</f>
        <v>1</v>
      </c>
      <c r="S112" s="48">
        <f>IFERROR(VLOOKUP(C112,'[2]1ère'!$B$3:$E$200,4,FALSE),0)</f>
        <v>11</v>
      </c>
      <c r="T112" s="48">
        <f>IFERROR(VLOOKUP(C112,'[2]2ème'!$B$3:$E$500,4,FALSE),0)</f>
        <v>0</v>
      </c>
      <c r="U112" s="48">
        <f>IFERROR(VLOOKUP(C112,'[2]3ème'!$B$3:$E$600,4,FALSE),0)</f>
        <v>0</v>
      </c>
      <c r="V112" s="48">
        <f>IFERROR(VLOOKUP(C112,'[2]4ème '!$B$3:$E$216,4,FALSE),0)</f>
        <v>0</v>
      </c>
      <c r="W112" s="48">
        <f>IFERROR(VLOOKUP(C112,[2]Féminines!$B$3:$E$70,4,FALSE),0)</f>
        <v>0</v>
      </c>
      <c r="X112">
        <f t="shared" si="3"/>
        <v>11</v>
      </c>
    </row>
    <row r="113" spans="1:24" x14ac:dyDescent="0.25">
      <c r="A113" s="49">
        <v>125</v>
      </c>
      <c r="B113">
        <v>10005</v>
      </c>
      <c r="C113" t="str">
        <f>[1]A!$D1296</f>
        <v>DUGARDIN HUGO</v>
      </c>
      <c r="D113" t="str">
        <f>[1]A!$F1296</f>
        <v>ESEG DOUAI</v>
      </c>
      <c r="E113" t="str">
        <f>[1]A!$J1296</f>
        <v>05999136222</v>
      </c>
      <c r="F113" s="128" t="str">
        <f>[1]A!$C1296</f>
        <v>1</v>
      </c>
      <c r="G113" t="str">
        <f>VLOOKUP(C113,[1]A!$D$2:$H$1448,5,FALSE)</f>
        <v>Adulte Masculin 20/29 ans</v>
      </c>
      <c r="N113" s="14">
        <v>10005</v>
      </c>
      <c r="O113" s="50">
        <f>A113</f>
        <v>125</v>
      </c>
      <c r="P113" s="50" t="e">
        <f>VLOOKUP(C113,Route2021!$C$2:$O$1205,13,FALSE)</f>
        <v>#N/A</v>
      </c>
      <c r="Q113" s="124">
        <f>VLOOKUP(C113,[1]A!$D$2:$K$1398,8,FALSE)</f>
        <v>0</v>
      </c>
      <c r="R113" s="125" t="e">
        <f>VLOOKUP(C113,Route2021!$C$2:$Q$1212,15,FALSE)</f>
        <v>#N/A</v>
      </c>
      <c r="S113" s="48">
        <f>IFERROR(VLOOKUP(C113,'[2]1ère'!$B$3:$E$200,4,FALSE),0)</f>
        <v>6</v>
      </c>
      <c r="T113" s="48">
        <f>IFERROR(VLOOKUP(C113,'[2]2ème'!$B$3:$E$500,4,FALSE),0)</f>
        <v>0</v>
      </c>
      <c r="U113" s="48">
        <f>IFERROR(VLOOKUP(C113,'[2]3ème'!$B$3:$E$600,4,FALSE),0)</f>
        <v>0</v>
      </c>
      <c r="V113" s="48">
        <f>IFERROR(VLOOKUP(C113,'[2]4ème '!$B$3:$E$216,4,FALSE),0)</f>
        <v>0</v>
      </c>
      <c r="W113" s="48">
        <f>IFERROR(VLOOKUP(C113,[2]Féminines!$B$3:$E$70,4,FALSE),0)</f>
        <v>0</v>
      </c>
      <c r="X113">
        <f t="shared" si="3"/>
        <v>6</v>
      </c>
    </row>
    <row r="114" spans="1:24" x14ac:dyDescent="0.25">
      <c r="A114" s="49">
        <v>126</v>
      </c>
      <c r="B114">
        <f>N114</f>
        <v>3139</v>
      </c>
      <c r="C114" t="str">
        <f>[1]A!$D776</f>
        <v>MARCHANDISE MARIUS</v>
      </c>
      <c r="D114" t="str">
        <f>[1]A!$F776</f>
        <v>VELO CLUB UNION HALLUIN</v>
      </c>
      <c r="E114" t="str">
        <f>[1]A!$J776</f>
        <v>05999098705</v>
      </c>
      <c r="F114" s="128" t="str">
        <f>[1]A!$C776</f>
        <v>1</v>
      </c>
      <c r="G114" t="str">
        <f>VLOOKUP(C114,[1]A!$D$2:$H$1448,5,FALSE)</f>
        <v>Adulte Masculin 17/19 ans</v>
      </c>
      <c r="N114" s="14">
        <f>VLOOKUP(C114,Bilan!$B$4:$D$1766,3,FALSE)</f>
        <v>3139</v>
      </c>
      <c r="O114" s="50">
        <f>A114</f>
        <v>126</v>
      </c>
      <c r="P114" s="50" t="e">
        <f>VLOOKUP(C114,Route2021!$C$2:$O$1205,13,FALSE)</f>
        <v>#N/A</v>
      </c>
      <c r="Q114" s="124" t="str">
        <f>VLOOKUP(C114,[1]A!$D$2:$K$1398,8,FALSE)</f>
        <v>1</v>
      </c>
      <c r="R114" s="125" t="e">
        <f>VLOOKUP(C114,Route2021!$C$2:$Q$1212,15,FALSE)</f>
        <v>#N/A</v>
      </c>
      <c r="S114" s="48">
        <f>IFERROR(VLOOKUP(C114,'[2]1ère'!$B$3:$E$200,4,FALSE),0)</f>
        <v>1</v>
      </c>
      <c r="T114" s="48">
        <f>IFERROR(VLOOKUP(C114,'[2]2ème'!$B$3:$E$500,4,FALSE),0)</f>
        <v>0</v>
      </c>
      <c r="U114" s="48">
        <f>IFERROR(VLOOKUP(C114,'[2]3ème'!$B$3:$E$600,4,FALSE),0)</f>
        <v>0</v>
      </c>
      <c r="V114" s="48">
        <f>IFERROR(VLOOKUP(C114,'[2]4ème '!$B$3:$E$216,4,FALSE),0)</f>
        <v>0</v>
      </c>
      <c r="W114" s="48">
        <f>IFERROR(VLOOKUP(C114,[2]Féminines!$B$3:$E$70,4,FALSE),0)</f>
        <v>0</v>
      </c>
      <c r="X114">
        <f t="shared" si="3"/>
        <v>1</v>
      </c>
    </row>
    <row r="115" spans="1:24" x14ac:dyDescent="0.25">
      <c r="A115" s="49">
        <v>127</v>
      </c>
      <c r="B115">
        <f t="shared" si="4"/>
        <v>1317</v>
      </c>
      <c r="C115" t="str">
        <f>[1]A!$D784</f>
        <v>MARQUET VICTOR</v>
      </c>
      <c r="D115" t="str">
        <f>[1]A!$F784</f>
        <v>ESPOIR CYCLISTE WAMBRECHIES MARQUETTE</v>
      </c>
      <c r="E115" t="str">
        <f>[1]A!$J784</f>
        <v>05999111916</v>
      </c>
      <c r="F115" s="128" t="str">
        <f>[1]A!$C784</f>
        <v>1</v>
      </c>
      <c r="G115" t="str">
        <f>VLOOKUP(C115,[1]A!$D$2:$H$1448,5,FALSE)</f>
        <v>Adulte Masculin 17/19 ans</v>
      </c>
      <c r="N115" s="14">
        <f>VLOOKUP(C115,Bilan!$B$4:$D$1766,3,FALSE)</f>
        <v>1317</v>
      </c>
      <c r="O115" s="50">
        <f t="shared" si="5"/>
        <v>127</v>
      </c>
      <c r="P115" s="50">
        <f>VLOOKUP(C115,Route2021!$C$2:$O$1205,13,FALSE)</f>
        <v>127</v>
      </c>
      <c r="Q115" s="124" t="str">
        <f>VLOOKUP(C115,[1]A!$D$2:$K$1398,8,FALSE)</f>
        <v>1</v>
      </c>
      <c r="R115" s="125">
        <f>VLOOKUP(C115,Route2021!$C$2:$Q$1212,15,FALSE)</f>
        <v>1</v>
      </c>
      <c r="S115" s="48">
        <f>IFERROR(VLOOKUP(C115,'[2]1ère'!$B$3:$E$200,4,FALSE),0)</f>
        <v>6</v>
      </c>
      <c r="T115" s="48">
        <f>IFERROR(VLOOKUP(C115,'[2]2ème'!$B$3:$E$500,4,FALSE),0)</f>
        <v>0</v>
      </c>
      <c r="U115" s="48">
        <f>IFERROR(VLOOKUP(C115,'[2]3ème'!$B$3:$E$600,4,FALSE),0)</f>
        <v>0</v>
      </c>
      <c r="V115" s="48">
        <f>IFERROR(VLOOKUP(C115,'[2]4ème '!$B$3:$E$216,4,FALSE),0)</f>
        <v>0</v>
      </c>
      <c r="W115" s="48">
        <f>IFERROR(VLOOKUP(C115,[2]Féminines!$B$3:$E$70,4,FALSE),0)</f>
        <v>0</v>
      </c>
      <c r="X115">
        <f t="shared" si="3"/>
        <v>6</v>
      </c>
    </row>
    <row r="116" spans="1:24" x14ac:dyDescent="0.25">
      <c r="A116" s="49">
        <v>128</v>
      </c>
      <c r="B116">
        <f t="shared" si="4"/>
        <v>144292</v>
      </c>
      <c r="C116" t="str">
        <f>[1]A!$D298</f>
        <v>DELADERIERE ROMAIN</v>
      </c>
      <c r="D116" t="str">
        <f>[1]A!$F298</f>
        <v>CAMPHIN EN CAREMBAULT CYCLING TEAM</v>
      </c>
      <c r="E116" t="str">
        <f>[1]A!$J298</f>
        <v>05999087678</v>
      </c>
      <c r="F116" s="128" t="str">
        <f>[1]A!$C298</f>
        <v>1</v>
      </c>
      <c r="G116" t="str">
        <f>VLOOKUP(C116,[1]A!$D$2:$H$1448,5,FALSE)</f>
        <v>Adulte Masculin 20/29 ans</v>
      </c>
      <c r="J116" s="67">
        <v>1</v>
      </c>
      <c r="N116" s="14">
        <f>VLOOKUP(C116,Bilan!$B$4:$D$1766,3,FALSE)</f>
        <v>144292</v>
      </c>
      <c r="O116" s="50">
        <f t="shared" si="5"/>
        <v>128</v>
      </c>
      <c r="P116" s="50">
        <f>VLOOKUP(C116,Route2021!$C$2:$O$1205,13,FALSE)</f>
        <v>128</v>
      </c>
      <c r="Q116" s="124" t="str">
        <f>VLOOKUP(C116,[1]A!$D$2:$K$1398,8,FALSE)</f>
        <v>1</v>
      </c>
      <c r="R116" s="125">
        <f>VLOOKUP(C116,Route2021!$C$2:$Q$1212,15,FALSE)</f>
        <v>1</v>
      </c>
      <c r="S116" s="48">
        <f>IFERROR(VLOOKUP(C116,'[2]1ère'!$B$3:$E$200,4,FALSE),0)</f>
        <v>1</v>
      </c>
      <c r="T116" s="48">
        <f>IFERROR(VLOOKUP(C116,'[2]2ème'!$B$3:$E$500,4,FALSE),0)</f>
        <v>0</v>
      </c>
      <c r="U116" s="48">
        <f>IFERROR(VLOOKUP(C116,'[2]3ème'!$B$3:$E$600,4,FALSE),0)</f>
        <v>0</v>
      </c>
      <c r="V116" s="48">
        <f>IFERROR(VLOOKUP(C116,'[2]4ème '!$B$3:$E$216,4,FALSE),0)</f>
        <v>0</v>
      </c>
      <c r="W116" s="48">
        <f>IFERROR(VLOOKUP(C116,[2]Féminines!$B$3:$E$70,4,FALSE),0)</f>
        <v>0</v>
      </c>
      <c r="X116">
        <f t="shared" si="3"/>
        <v>1</v>
      </c>
    </row>
    <row r="117" spans="1:24" x14ac:dyDescent="0.25">
      <c r="A117" s="49">
        <v>129</v>
      </c>
      <c r="B117">
        <f t="shared" si="4"/>
        <v>5762</v>
      </c>
      <c r="C117" t="s">
        <v>3568</v>
      </c>
      <c r="D117" t="s">
        <v>2976</v>
      </c>
      <c r="E117" t="s">
        <v>3581</v>
      </c>
      <c r="F117" s="128">
        <v>1</v>
      </c>
      <c r="G117" t="s">
        <v>998</v>
      </c>
      <c r="J117" s="67">
        <v>1</v>
      </c>
      <c r="N117" s="14">
        <f>VLOOKUP(C117,Bilan!$B$4:$D$1766,3,FALSE)</f>
        <v>5762</v>
      </c>
      <c r="O117" s="50">
        <f t="shared" si="5"/>
        <v>129</v>
      </c>
      <c r="P117" s="50">
        <f>VLOOKUP(C117,Route2021!$C$2:$O$1205,13,FALSE)</f>
        <v>0</v>
      </c>
      <c r="Q117" s="124">
        <v>1</v>
      </c>
      <c r="R117" s="125">
        <f>VLOOKUP(C117,Route2021!$C$2:$Q$1212,15,FALSE)</f>
        <v>2</v>
      </c>
      <c r="S117" s="48">
        <f>IFERROR(VLOOKUP(C117,'[2]1ère'!$B$3:$E$200,4,FALSE),0)</f>
        <v>1</v>
      </c>
      <c r="T117" s="48">
        <f>IFERROR(VLOOKUP(C117,'[2]2ème'!$B$3:$E$500,4,FALSE),0)</f>
        <v>0</v>
      </c>
      <c r="U117" s="48">
        <f>IFERROR(VLOOKUP(C117,'[2]3ème'!$B$3:$E$600,4,FALSE),0)</f>
        <v>0</v>
      </c>
      <c r="V117" s="48">
        <f>IFERROR(VLOOKUP(C117,'[2]4ème '!$B$3:$E$216,4,FALSE),0)</f>
        <v>0</v>
      </c>
      <c r="W117" s="48">
        <f>IFERROR(VLOOKUP(C117,[2]Féminines!$B$3:$E$70,4,FALSE),0)</f>
        <v>0</v>
      </c>
      <c r="X117">
        <f t="shared" si="3"/>
        <v>1</v>
      </c>
    </row>
    <row r="118" spans="1:24" x14ac:dyDescent="0.25">
      <c r="A118" s="49">
        <v>130</v>
      </c>
      <c r="B118">
        <f>N118</f>
        <v>2487</v>
      </c>
      <c r="C118" t="s">
        <v>3477</v>
      </c>
      <c r="D118" t="s">
        <v>3463</v>
      </c>
      <c r="E118" t="s">
        <v>3482</v>
      </c>
      <c r="F118" s="128">
        <v>1</v>
      </c>
      <c r="G118" t="s">
        <v>965</v>
      </c>
      <c r="J118" s="67">
        <v>1</v>
      </c>
      <c r="N118" s="14">
        <f>VLOOKUP(C118,Bilan!$B$4:$D$1766,3,FALSE)</f>
        <v>2487</v>
      </c>
      <c r="O118" s="50">
        <f>A118</f>
        <v>130</v>
      </c>
      <c r="P118" s="50">
        <f>VLOOKUP(C118,Route2021!$C$2:$O$1205,13,FALSE)</f>
        <v>130</v>
      </c>
      <c r="Q118" s="124">
        <v>1</v>
      </c>
      <c r="R118" s="125">
        <f>VLOOKUP(C118,Route2021!$C$2:$Q$1212,15,FALSE)</f>
        <v>1</v>
      </c>
      <c r="S118" s="48">
        <f>IFERROR(VLOOKUP(C118,'[2]1ère'!$B$3:$E$200,4,FALSE),0)</f>
        <v>3</v>
      </c>
      <c r="T118" s="48">
        <f>IFERROR(VLOOKUP(C118,'[2]2ème'!$B$3:$E$500,4,FALSE),0)</f>
        <v>0</v>
      </c>
      <c r="U118" s="48">
        <f>IFERROR(VLOOKUP(C118,'[2]3ème'!$B$3:$E$600,4,FALSE),0)</f>
        <v>0</v>
      </c>
      <c r="V118" s="48">
        <f>IFERROR(VLOOKUP(C118,'[2]4ème '!$B$3:$E$216,4,FALSE),0)</f>
        <v>0</v>
      </c>
      <c r="W118" s="48">
        <f>IFERROR(VLOOKUP(C118,[2]Féminines!$B$3:$E$70,4,FALSE),0)</f>
        <v>0</v>
      </c>
      <c r="X118">
        <f t="shared" si="3"/>
        <v>3</v>
      </c>
    </row>
    <row r="119" spans="1:24" x14ac:dyDescent="0.25">
      <c r="A119" s="49">
        <v>131</v>
      </c>
      <c r="B119">
        <f t="shared" si="4"/>
        <v>4102</v>
      </c>
      <c r="C119" t="s">
        <v>3478</v>
      </c>
      <c r="D119" t="s">
        <v>3463</v>
      </c>
      <c r="F119" s="128">
        <v>1</v>
      </c>
      <c r="G119" t="e">
        <f>VLOOKUP(C119,[1]A!$D$2:$H$1448,5,FALSE)</f>
        <v>#N/A</v>
      </c>
      <c r="J119" s="67">
        <v>1</v>
      </c>
      <c r="N119" s="14">
        <f>VLOOKUP(C119,Bilan!$B$4:$D$1766,3,FALSE)</f>
        <v>4102</v>
      </c>
      <c r="O119" s="50">
        <f t="shared" si="5"/>
        <v>131</v>
      </c>
      <c r="P119" s="50">
        <f>VLOOKUP(C119,Route2021!$C$2:$O$1205,13,FALSE)</f>
        <v>131</v>
      </c>
      <c r="Q119" s="124">
        <v>1</v>
      </c>
      <c r="R119" s="125">
        <f>VLOOKUP(C119,Route2021!$C$2:$Q$1212,15,FALSE)</f>
        <v>1</v>
      </c>
      <c r="S119" s="48">
        <f>IFERROR(VLOOKUP(C119,'[2]1ère'!$B$3:$E$200,4,FALSE),0)</f>
        <v>9</v>
      </c>
      <c r="T119" s="48">
        <f>IFERROR(VLOOKUP(C119,'[2]2ème'!$B$3:$E$500,4,FALSE),0)</f>
        <v>0</v>
      </c>
      <c r="U119" s="48">
        <f>IFERROR(VLOOKUP(C119,'[2]3ème'!$B$3:$E$600,4,FALSE),0)</f>
        <v>0</v>
      </c>
      <c r="V119" s="48">
        <f>IFERROR(VLOOKUP(C119,'[2]4ème '!$B$3:$E$216,4,FALSE),0)</f>
        <v>0</v>
      </c>
      <c r="W119" s="48">
        <f>IFERROR(VLOOKUP(C119,[2]Féminines!$B$3:$E$70,4,FALSE),0)</f>
        <v>0</v>
      </c>
      <c r="X119">
        <f t="shared" si="3"/>
        <v>9</v>
      </c>
    </row>
    <row r="120" spans="1:24" x14ac:dyDescent="0.25">
      <c r="A120" s="49">
        <v>132</v>
      </c>
      <c r="B120">
        <f>N120</f>
        <v>2486</v>
      </c>
      <c r="C120" t="s">
        <v>3479</v>
      </c>
      <c r="D120" t="s">
        <v>3463</v>
      </c>
      <c r="E120" t="s">
        <v>3480</v>
      </c>
      <c r="F120" s="128">
        <v>1</v>
      </c>
      <c r="G120" t="s">
        <v>978</v>
      </c>
      <c r="J120" s="67">
        <v>1</v>
      </c>
      <c r="N120" s="14">
        <f>VLOOKUP(C120,Bilan!$B$4:$D$1766,3,FALSE)</f>
        <v>2486</v>
      </c>
      <c r="O120" s="50">
        <f>A120</f>
        <v>132</v>
      </c>
      <c r="P120" s="50">
        <f>VLOOKUP(C120,Route2021!$C$2:$O$1205,13,FALSE)</f>
        <v>132</v>
      </c>
      <c r="Q120" s="124" t="e">
        <f>VLOOKUP(C120,[1]A!$D$2:$K$1398,8,FALSE)</f>
        <v>#N/A</v>
      </c>
      <c r="R120" s="125">
        <f>VLOOKUP(C120,Route2021!$C$2:$Q$1212,15,FALSE)</f>
        <v>1</v>
      </c>
      <c r="S120" s="48">
        <f>IFERROR(VLOOKUP(C120,'[2]1ère'!$B$3:$E$200,4,FALSE),0)</f>
        <v>3</v>
      </c>
      <c r="T120" s="48">
        <f>IFERROR(VLOOKUP(C120,'[2]2ème'!$B$3:$E$500,4,FALSE),0)</f>
        <v>0</v>
      </c>
      <c r="U120" s="48">
        <f>IFERROR(VLOOKUP(C120,'[2]3ème'!$B$3:$E$600,4,FALSE),0)</f>
        <v>0</v>
      </c>
      <c r="V120" s="48">
        <f>IFERROR(VLOOKUP(C120,'[2]4ème '!$B$3:$E$216,4,FALSE),0)</f>
        <v>0</v>
      </c>
      <c r="W120" s="48">
        <f>IFERROR(VLOOKUP(C120,[2]Féminines!$B$3:$E$70,4,FALSE),0)</f>
        <v>0</v>
      </c>
      <c r="X120">
        <f t="shared" si="3"/>
        <v>3</v>
      </c>
    </row>
    <row r="121" spans="1:24" x14ac:dyDescent="0.25">
      <c r="A121" s="49">
        <v>133</v>
      </c>
      <c r="B121">
        <f t="shared" si="4"/>
        <v>2329</v>
      </c>
      <c r="C121" t="str">
        <f>[1]A!$D217</f>
        <v>COASNE CLEMENT</v>
      </c>
      <c r="D121" t="str">
        <f>[1]A!$F217</f>
        <v>ESEG DOUAI</v>
      </c>
      <c r="E121" t="str">
        <f>[1]A!$J217</f>
        <v>05999085266</v>
      </c>
      <c r="F121" s="128" t="str">
        <f>[1]A!$C217</f>
        <v>1</v>
      </c>
      <c r="G121" t="str">
        <f>VLOOKUP(C121,[1]A!$D$2:$H$1448,5,FALSE)</f>
        <v>Adulte Masculin 20/29 ans</v>
      </c>
      <c r="J121" s="67">
        <v>1</v>
      </c>
      <c r="N121" s="14">
        <f>VLOOKUP(C121,Bilan!$B$4:$D$1766,3,FALSE)</f>
        <v>2329</v>
      </c>
      <c r="O121" s="50">
        <f t="shared" si="5"/>
        <v>133</v>
      </c>
      <c r="P121" s="50">
        <f>VLOOKUP(C121,Route2021!$C$2:$O$1205,13,FALSE)</f>
        <v>133</v>
      </c>
      <c r="Q121" s="124" t="str">
        <f>VLOOKUP(C121,[1]A!$D$2:$K$1398,8,FALSE)</f>
        <v>1</v>
      </c>
      <c r="R121" s="125">
        <f>VLOOKUP(C121,Route2021!$C$2:$Q$1212,15,FALSE)</f>
        <v>1</v>
      </c>
      <c r="S121" s="48">
        <f>IFERROR(VLOOKUP(C121,'[2]1ère'!$B$3:$E$200,4,FALSE),0)</f>
        <v>7</v>
      </c>
      <c r="T121" s="48">
        <f>IFERROR(VLOOKUP(C121,'[2]2ème'!$B$3:$E$500,4,FALSE),0)</f>
        <v>0</v>
      </c>
      <c r="U121" s="48">
        <f>IFERROR(VLOOKUP(C121,'[2]3ème'!$B$3:$E$600,4,FALSE),0)</f>
        <v>0</v>
      </c>
      <c r="V121" s="48">
        <f>IFERROR(VLOOKUP(C121,'[2]4ème '!$B$3:$E$216,4,FALSE),0)</f>
        <v>0</v>
      </c>
      <c r="W121" s="48">
        <f>IFERROR(VLOOKUP(C121,[2]Féminines!$B$3:$E$70,4,FALSE),0)</f>
        <v>0</v>
      </c>
      <c r="X121">
        <f t="shared" si="3"/>
        <v>7</v>
      </c>
    </row>
    <row r="122" spans="1:24" x14ac:dyDescent="0.25">
      <c r="A122" s="49">
        <v>134</v>
      </c>
      <c r="B122">
        <f t="shared" si="4"/>
        <v>144556</v>
      </c>
      <c r="C122" t="str">
        <f>[1]A!$D62</f>
        <v>BENOIT JEREMY</v>
      </c>
      <c r="D122" t="str">
        <f>[1]A!$F62</f>
        <v>CERCLE OLYMPIQUE MARCOING</v>
      </c>
      <c r="E122" t="str">
        <f>[1]A!$J62</f>
        <v>05999064434</v>
      </c>
      <c r="F122" s="128" t="str">
        <f>[1]A!$C62</f>
        <v>1</v>
      </c>
      <c r="G122" t="str">
        <f>VLOOKUP(C122,[1]A!$D$2:$H$1448,5,FALSE)</f>
        <v>Adulte Masculin 30/39 ans</v>
      </c>
      <c r="N122" s="14">
        <f>VLOOKUP(C122,Bilan!$B$4:$D$1766,3,FALSE)</f>
        <v>144556</v>
      </c>
      <c r="O122" s="50">
        <f t="shared" si="5"/>
        <v>134</v>
      </c>
      <c r="P122" s="50">
        <f>VLOOKUP(C122,Route2021!$C$2:$O$1205,13,FALSE)</f>
        <v>134</v>
      </c>
      <c r="Q122" s="124" t="str">
        <f>VLOOKUP(C122,[1]A!$D$2:$K$1398,8,FALSE)</f>
        <v>1</v>
      </c>
      <c r="R122" s="125">
        <f>VLOOKUP(C122,Route2021!$C$2:$Q$1212,15,FALSE)</f>
        <v>1</v>
      </c>
      <c r="S122" s="48">
        <f>IFERROR(VLOOKUP(C122,'[2]1ère'!$B$3:$E$200,4,FALSE),0)</f>
        <v>9</v>
      </c>
      <c r="T122" s="48">
        <f>IFERROR(VLOOKUP(C122,'[2]2ème'!$B$3:$E$500,4,FALSE),0)</f>
        <v>0</v>
      </c>
      <c r="U122" s="48">
        <f>IFERROR(VLOOKUP(C122,'[2]3ème'!$B$3:$E$600,4,FALSE),0)</f>
        <v>0</v>
      </c>
      <c r="V122" s="48">
        <f>IFERROR(VLOOKUP(C122,'[2]4ème '!$B$3:$E$216,4,FALSE),0)</f>
        <v>0</v>
      </c>
      <c r="W122" s="48">
        <f>IFERROR(VLOOKUP(C122,[2]Féminines!$B$3:$E$70,4,FALSE),0)</f>
        <v>0</v>
      </c>
      <c r="X122">
        <f t="shared" si="3"/>
        <v>9</v>
      </c>
    </row>
    <row r="123" spans="1:24" x14ac:dyDescent="0.25">
      <c r="A123" s="49">
        <v>136</v>
      </c>
      <c r="B123">
        <f>N123</f>
        <v>4133</v>
      </c>
      <c r="C123" t="s">
        <v>3098</v>
      </c>
      <c r="D123" t="s">
        <v>2976</v>
      </c>
      <c r="E123" t="s">
        <v>4180</v>
      </c>
      <c r="F123" s="128" t="str">
        <f>[1]A!$C1244</f>
        <v>1</v>
      </c>
      <c r="G123" t="s">
        <v>965</v>
      </c>
      <c r="N123" s="14">
        <f>VLOOKUP(C123,Bilan!$B$4:$D$1766,3,FALSE)</f>
        <v>4133</v>
      </c>
      <c r="O123" s="50">
        <f>A123</f>
        <v>136</v>
      </c>
      <c r="P123" s="50" t="e">
        <f>VLOOKUP(C123,Route2021!$C$2:$O$1205,13,FALSE)</f>
        <v>#N/A</v>
      </c>
      <c r="Q123" s="124">
        <v>1</v>
      </c>
      <c r="R123" s="125" t="e">
        <f>VLOOKUP(C123,Route2021!$C$2:$Q$1212,15,FALSE)</f>
        <v>#N/A</v>
      </c>
      <c r="S123" s="48">
        <f>IFERROR(VLOOKUP(C123,'[2]1ère'!$B$3:$E$200,4,FALSE),0)</f>
        <v>1</v>
      </c>
      <c r="T123" s="48">
        <f>IFERROR(VLOOKUP(C123,'[2]2ème'!$B$3:$E$500,4,FALSE),0)</f>
        <v>0</v>
      </c>
      <c r="U123" s="48">
        <f>IFERROR(VLOOKUP(C123,'[2]3ème'!$B$3:$E$600,4,FALSE),0)</f>
        <v>0</v>
      </c>
      <c r="V123" s="48">
        <f>IFERROR(VLOOKUP(C123,'[2]4ème '!$B$3:$E$216,4,FALSE),0)</f>
        <v>0</v>
      </c>
      <c r="W123" s="48">
        <f>IFERROR(VLOOKUP(C123,[2]Féminines!$B$3:$E$70,4,FALSE),0)</f>
        <v>0</v>
      </c>
      <c r="X123">
        <f t="shared" si="3"/>
        <v>1</v>
      </c>
    </row>
    <row r="124" spans="1:24" x14ac:dyDescent="0.25">
      <c r="A124" s="49">
        <v>137</v>
      </c>
      <c r="B124">
        <f t="shared" si="4"/>
        <v>5757</v>
      </c>
      <c r="C124" t="s">
        <v>3526</v>
      </c>
      <c r="D124" t="s">
        <v>3527</v>
      </c>
      <c r="F124" s="128">
        <v>1</v>
      </c>
      <c r="G124" t="e">
        <f>VLOOKUP(C124,[1]A!$D$2:$H$1448,5,FALSE)</f>
        <v>#N/A</v>
      </c>
      <c r="N124" s="14">
        <f>VLOOKUP(C124,Bilan!$B$4:$D$1766,3,FALSE)</f>
        <v>5757</v>
      </c>
      <c r="O124" s="50">
        <f t="shared" si="5"/>
        <v>137</v>
      </c>
      <c r="P124" s="50">
        <f>VLOOKUP(C124,Route2021!$C$2:$O$1205,13,FALSE)</f>
        <v>137</v>
      </c>
      <c r="Q124" s="124">
        <v>1</v>
      </c>
      <c r="R124" s="125">
        <f>VLOOKUP(C124,Route2021!$C$2:$Q$1212,15,FALSE)</f>
        <v>1</v>
      </c>
      <c r="S124" s="48">
        <f>IFERROR(VLOOKUP(C124,'[2]1ère'!$B$3:$E$200,4,FALSE),0)</f>
        <v>2</v>
      </c>
      <c r="T124" s="48">
        <f>IFERROR(VLOOKUP(C124,'[2]2ème'!$B$3:$E$500,4,FALSE),0)</f>
        <v>0</v>
      </c>
      <c r="U124" s="48">
        <f>IFERROR(VLOOKUP(C124,'[2]3ème'!$B$3:$E$600,4,FALSE),0)</f>
        <v>0</v>
      </c>
      <c r="V124" s="48">
        <f>IFERROR(VLOOKUP(C124,'[2]4ème '!$B$3:$E$216,4,FALSE),0)</f>
        <v>0</v>
      </c>
      <c r="W124" s="48">
        <f>IFERROR(VLOOKUP(C124,[2]Féminines!$B$3:$E$70,4,FALSE),0)</f>
        <v>0</v>
      </c>
      <c r="X124">
        <f t="shared" si="3"/>
        <v>2</v>
      </c>
    </row>
    <row r="125" spans="1:24" x14ac:dyDescent="0.25">
      <c r="A125" s="49">
        <v>138</v>
      </c>
      <c r="B125">
        <f>N125</f>
        <v>4103</v>
      </c>
      <c r="C125" t="s">
        <v>3534</v>
      </c>
      <c r="D125" t="s">
        <v>3463</v>
      </c>
      <c r="E125" t="s">
        <v>3535</v>
      </c>
      <c r="F125" s="128">
        <v>1</v>
      </c>
      <c r="G125" t="s">
        <v>971</v>
      </c>
      <c r="N125" s="14">
        <f>VLOOKUP(C125,Bilan!$B$4:$D$1766,3,FALSE)</f>
        <v>4103</v>
      </c>
      <c r="O125" s="50">
        <f>A125</f>
        <v>138</v>
      </c>
      <c r="P125" s="50">
        <f>VLOOKUP(C125,Route2021!$C$2:$O$1205,13,FALSE)</f>
        <v>138</v>
      </c>
      <c r="Q125" s="124" t="e">
        <f>VLOOKUP(C125,[1]A!$D$2:$K$1398,8,FALSE)</f>
        <v>#N/A</v>
      </c>
      <c r="R125" s="125">
        <f>VLOOKUP(C125,Route2021!$C$2:$Q$1212,15,FALSE)</f>
        <v>1</v>
      </c>
      <c r="S125" s="48">
        <f>IFERROR(VLOOKUP(C125,'[2]1ère'!$B$3:$E$200,4,FALSE),0)</f>
        <v>4</v>
      </c>
      <c r="T125" s="48">
        <f>IFERROR(VLOOKUP(C125,'[2]2ème'!$B$3:$E$500,4,FALSE),0)</f>
        <v>0</v>
      </c>
      <c r="U125" s="48">
        <f>IFERROR(VLOOKUP(C125,'[2]3ème'!$B$3:$E$600,4,FALSE),0)</f>
        <v>0</v>
      </c>
      <c r="V125" s="48">
        <f>IFERROR(VLOOKUP(C125,'[2]4ème '!$B$3:$E$216,4,FALSE),0)</f>
        <v>0</v>
      </c>
      <c r="W125" s="48">
        <f>IFERROR(VLOOKUP(C125,[2]Féminines!$B$3:$E$70,4,FALSE),0)</f>
        <v>0</v>
      </c>
      <c r="X125">
        <f t="shared" si="3"/>
        <v>4</v>
      </c>
    </row>
    <row r="126" spans="1:24" x14ac:dyDescent="0.25">
      <c r="A126" s="49">
        <v>139</v>
      </c>
      <c r="B126">
        <f>N126</f>
        <v>4384</v>
      </c>
      <c r="C126" t="str">
        <f>[1]A!$D1062</f>
        <v>VAN DE MEULEBROEKE ARNAUD</v>
      </c>
      <c r="D126" t="str">
        <f>[1]A!$F1062</f>
        <v>VTT SAINT AMAND LES EAUX</v>
      </c>
      <c r="E126" t="str">
        <f>[1]A!$J1062</f>
        <v>05999016420</v>
      </c>
      <c r="F126" s="128" t="str">
        <f>[1]A!$C1062</f>
        <v>1</v>
      </c>
      <c r="G126" t="str">
        <f>VLOOKUP(C126,[1]A!$D$2:$H$1448,5,FALSE)</f>
        <v>Adulte Masculin 50/59 ans</v>
      </c>
      <c r="N126" s="14">
        <f>VLOOKUP(C126,Bilan!$B$4:$D$1766,3,FALSE)</f>
        <v>4384</v>
      </c>
      <c r="O126" s="50">
        <f>A126</f>
        <v>139</v>
      </c>
      <c r="P126" s="50" t="e">
        <f>VLOOKUP(C126,Route2021!$C$2:$O$1205,13,FALSE)</f>
        <v>#N/A</v>
      </c>
      <c r="Q126" s="124" t="str">
        <f>VLOOKUP(C126,[1]A!$D$2:$K$1398,8,FALSE)</f>
        <v>1</v>
      </c>
      <c r="R126" s="125" t="e">
        <f>VLOOKUP(C126,Route2021!$C$2:$Q$1212,15,FALSE)</f>
        <v>#N/A</v>
      </c>
      <c r="S126" s="48">
        <f>IFERROR(VLOOKUP(C126,'[2]1ère'!$B$3:$E$200,4,FALSE),0)</f>
        <v>0</v>
      </c>
      <c r="T126" s="48">
        <f>IFERROR(VLOOKUP(C126,'[2]2ème'!$B$3:$E$500,4,FALSE),0)</f>
        <v>0</v>
      </c>
      <c r="U126" s="48">
        <f>IFERROR(VLOOKUP(C126,'[2]3ème'!$B$3:$E$600,4,FALSE),0)</f>
        <v>0</v>
      </c>
      <c r="V126" s="48">
        <f>IFERROR(VLOOKUP(C126,'[2]4ème '!$B$3:$E$216,4,FALSE),0)</f>
        <v>0</v>
      </c>
      <c r="W126" s="48">
        <f>IFERROR(VLOOKUP(C126,[2]Féminines!$B$3:$E$70,4,FALSE),0)</f>
        <v>0</v>
      </c>
      <c r="X126">
        <f>SUM(S126:W126)</f>
        <v>0</v>
      </c>
    </row>
    <row r="127" spans="1:24" x14ac:dyDescent="0.25">
      <c r="A127" s="49">
        <v>140</v>
      </c>
      <c r="B127">
        <f t="shared" si="4"/>
        <v>7043</v>
      </c>
      <c r="C127" t="str">
        <f>[1]A!$D494</f>
        <v>GABEZ BAPTISTE</v>
      </c>
      <c r="D127" t="str">
        <f>[1]A!$F494</f>
        <v>VELO CLUB SOLESMES</v>
      </c>
      <c r="E127" t="str">
        <f>[1]A!$J494</f>
        <v>05999127692</v>
      </c>
      <c r="F127" s="128" t="str">
        <f>[1]A!$C494</f>
        <v>1</v>
      </c>
      <c r="G127" t="str">
        <f>VLOOKUP(C127,[1]A!$D$2:$H$1448,5,FALSE)</f>
        <v>Adulte Masculin 20/29 ans</v>
      </c>
      <c r="N127" s="14">
        <f>VLOOKUP(C127,Bilan!$B$4:$D$1766,3,FALSE)</f>
        <v>7043</v>
      </c>
      <c r="O127" s="50">
        <f t="shared" si="5"/>
        <v>140</v>
      </c>
      <c r="P127" s="50">
        <f>VLOOKUP(C127,Route2021!$C$2:$O$1205,13,FALSE)</f>
        <v>140</v>
      </c>
      <c r="Q127" s="124" t="str">
        <f>VLOOKUP(C127,[1]A!$D$2:$K$1398,8,FALSE)</f>
        <v>1</v>
      </c>
      <c r="R127" s="125">
        <f>VLOOKUP(C127,Route2021!$C$2:$Q$1212,15,FALSE)</f>
        <v>1</v>
      </c>
      <c r="S127" s="48">
        <f>IFERROR(VLOOKUP(C127,'[2]1ère'!$B$3:$E$200,4,FALSE),0)</f>
        <v>6</v>
      </c>
      <c r="T127" s="48">
        <f>IFERROR(VLOOKUP(C127,'[2]2ème'!$B$3:$E$500,4,FALSE),0)</f>
        <v>0</v>
      </c>
      <c r="U127" s="48">
        <f>IFERROR(VLOOKUP(C127,'[2]3ème'!$B$3:$E$600,4,FALSE),0)</f>
        <v>0</v>
      </c>
      <c r="V127" s="48">
        <f>IFERROR(VLOOKUP(C127,'[2]4ème '!$B$3:$E$216,4,FALSE),0)</f>
        <v>0</v>
      </c>
      <c r="W127" s="48">
        <f>IFERROR(VLOOKUP(C127,[2]Féminines!$B$3:$E$70,4,FALSE),0)</f>
        <v>0</v>
      </c>
      <c r="X127">
        <f t="shared" si="3"/>
        <v>6</v>
      </c>
    </row>
    <row r="128" spans="1:24" x14ac:dyDescent="0.25">
      <c r="A128" s="49">
        <v>141</v>
      </c>
      <c r="B128">
        <f t="shared" si="4"/>
        <v>144524</v>
      </c>
      <c r="C128" t="str">
        <f>[1]A!$D351</f>
        <v>DERUEL ANTOINE</v>
      </c>
      <c r="D128" t="str">
        <f>[1]A!$F351</f>
        <v>ASSOCIATION SPORTIVE VELOCIPEDIQUE LA LONGUEVILLE</v>
      </c>
      <c r="E128" t="str">
        <f>[1]A!$J351</f>
        <v>05999080938</v>
      </c>
      <c r="F128" s="128" t="str">
        <f>[1]A!$C351</f>
        <v>1</v>
      </c>
      <c r="G128" t="str">
        <f>VLOOKUP(C128,[1]A!$D$2:$H$1448,5,FALSE)</f>
        <v>Adulte Masculin 20/29 ans</v>
      </c>
      <c r="N128" s="14">
        <f>VLOOKUP(C128,Bilan!$B$4:$D$1766,3,FALSE)</f>
        <v>144524</v>
      </c>
      <c r="O128" s="50">
        <f t="shared" si="5"/>
        <v>141</v>
      </c>
      <c r="P128" s="50">
        <f>VLOOKUP(C128,Route2021!$C$2:$O$1205,13,FALSE)</f>
        <v>141</v>
      </c>
      <c r="Q128" s="124" t="str">
        <f>VLOOKUP(C128,[1]A!$D$2:$K$1398,8,FALSE)</f>
        <v>1</v>
      </c>
      <c r="R128" s="125">
        <f>VLOOKUP(C128,Route2021!$C$2:$Q$1212,15,FALSE)</f>
        <v>1</v>
      </c>
      <c r="S128" s="48">
        <f>IFERROR(VLOOKUP(C128,'[2]1ère'!$B$3:$E$200,4,FALSE),0)</f>
        <v>7</v>
      </c>
      <c r="T128" s="48">
        <f>IFERROR(VLOOKUP(C128,'[2]2ème'!$B$3:$E$500,4,FALSE),0)</f>
        <v>0</v>
      </c>
      <c r="U128" s="48">
        <f>IFERROR(VLOOKUP(C128,'[2]3ème'!$B$3:$E$600,4,FALSE),0)</f>
        <v>0</v>
      </c>
      <c r="V128" s="48">
        <f>IFERROR(VLOOKUP(C128,'[2]4ème '!$B$3:$E$216,4,FALSE),0)</f>
        <v>0</v>
      </c>
      <c r="W128" s="48">
        <f>IFERROR(VLOOKUP(C128,[2]Féminines!$B$3:$E$70,4,FALSE),0)</f>
        <v>0</v>
      </c>
      <c r="X128">
        <f t="shared" si="3"/>
        <v>7</v>
      </c>
    </row>
    <row r="129" spans="1:24" x14ac:dyDescent="0.25">
      <c r="A129" s="49">
        <v>142</v>
      </c>
      <c r="B129">
        <f t="shared" si="4"/>
        <v>4500</v>
      </c>
      <c r="C129" t="str">
        <f>[1]A!$D158</f>
        <v>CAILLEAU ANTHONY</v>
      </c>
      <c r="D129" t="str">
        <f>[1]A!$F158</f>
        <v>UNION VELOCIPEDIQUE FOURMISIENNE</v>
      </c>
      <c r="E129" t="str">
        <f>[1]A!$J158</f>
        <v>05999125032</v>
      </c>
      <c r="F129" s="128" t="str">
        <f>[1]A!$C158</f>
        <v>1</v>
      </c>
      <c r="G129" t="str">
        <f>VLOOKUP(C129,[1]A!$D$2:$H$1448,5,FALSE)</f>
        <v>Adulte Masculin 30/39 ans</v>
      </c>
      <c r="N129" s="14">
        <f>VLOOKUP(C129,Bilan!$B$4:$D$1766,3,FALSE)</f>
        <v>4500</v>
      </c>
      <c r="O129" s="50">
        <f t="shared" si="5"/>
        <v>142</v>
      </c>
      <c r="P129" s="50">
        <f>VLOOKUP(C129,Route2021!$C$2:$O$1205,13,FALSE)</f>
        <v>142</v>
      </c>
      <c r="Q129" s="124" t="str">
        <f>VLOOKUP(C129,[1]A!$D$2:$K$1398,8,FALSE)</f>
        <v>1</v>
      </c>
      <c r="R129" s="125">
        <f>VLOOKUP(C129,Route2021!$C$2:$Q$1212,15,FALSE)</f>
        <v>1</v>
      </c>
      <c r="S129" s="48">
        <f>IFERROR(VLOOKUP(C129,'[2]1ère'!$B$3:$E$200,4,FALSE),0)</f>
        <v>13</v>
      </c>
      <c r="T129" s="48">
        <f>IFERROR(VLOOKUP(C129,'[2]2ème'!$B$3:$E$500,4,FALSE),0)</f>
        <v>0</v>
      </c>
      <c r="U129" s="48">
        <f>IFERROR(VLOOKUP(C129,'[2]3ème'!$B$3:$E$600,4,FALSE),0)</f>
        <v>0</v>
      </c>
      <c r="V129" s="48">
        <f>IFERROR(VLOOKUP(C129,'[2]4ème '!$B$3:$E$216,4,FALSE),0)</f>
        <v>0</v>
      </c>
      <c r="W129" s="48">
        <f>IFERROR(VLOOKUP(C129,[2]Féminines!$B$3:$E$70,4,FALSE),0)</f>
        <v>0</v>
      </c>
      <c r="X129">
        <f t="shared" si="3"/>
        <v>13</v>
      </c>
    </row>
    <row r="130" spans="1:24" x14ac:dyDescent="0.25">
      <c r="A130" s="49">
        <v>143</v>
      </c>
      <c r="B130">
        <f t="shared" si="4"/>
        <v>3992</v>
      </c>
      <c r="C130" t="str">
        <f>[1]A!$D834</f>
        <v>MONVOISIN FLAVIEN</v>
      </c>
      <c r="D130" t="str">
        <f>[1]A!$F834</f>
        <v>TEAM BOUSIES</v>
      </c>
      <c r="E130" t="str">
        <f>[1]A!$J834</f>
        <v>05999123961</v>
      </c>
      <c r="F130" s="128" t="str">
        <f>[1]A!$C834</f>
        <v>1</v>
      </c>
      <c r="G130" t="str">
        <f>VLOOKUP(C130,[1]A!$D$2:$H$1448,5,FALSE)</f>
        <v>Adulte Masculin 30/39 ans</v>
      </c>
      <c r="J130" s="67">
        <v>1</v>
      </c>
      <c r="N130" s="14">
        <f>VLOOKUP(C130,Bilan!$B$4:$D$1766,3,FALSE)</f>
        <v>3992</v>
      </c>
      <c r="O130" s="50">
        <f t="shared" si="5"/>
        <v>143</v>
      </c>
      <c r="P130" s="50">
        <f>VLOOKUP(C130,Route2021!$C$2:$O$1205,13,FALSE)</f>
        <v>143</v>
      </c>
      <c r="Q130" s="124" t="str">
        <f>VLOOKUP(C130,[1]A!$D$2:$K$1398,8,FALSE)</f>
        <v>1</v>
      </c>
      <c r="R130" s="125">
        <f>VLOOKUP(C130,Route2021!$C$2:$Q$1212,15,FALSE)</f>
        <v>1</v>
      </c>
      <c r="S130" s="48">
        <f>IFERROR(VLOOKUP(C130,'[2]1ère'!$B$3:$E$200,4,FALSE),0)</f>
        <v>1</v>
      </c>
      <c r="T130" s="48">
        <f>IFERROR(VLOOKUP(C130,'[2]2ème'!$B$3:$E$500,4,FALSE),0)</f>
        <v>0</v>
      </c>
      <c r="U130" s="48">
        <f>IFERROR(VLOOKUP(C130,'[2]3ème'!$B$3:$E$600,4,FALSE),0)</f>
        <v>0</v>
      </c>
      <c r="V130" s="48">
        <f>IFERROR(VLOOKUP(C130,'[2]4ème '!$B$3:$E$216,4,FALSE),0)</f>
        <v>0</v>
      </c>
      <c r="W130" s="48">
        <f>IFERROR(VLOOKUP(C130,[2]Féminines!$B$3:$E$70,4,FALSE),0)</f>
        <v>0</v>
      </c>
      <c r="X130">
        <f t="shared" si="3"/>
        <v>1</v>
      </c>
    </row>
    <row r="131" spans="1:24" x14ac:dyDescent="0.25">
      <c r="A131" s="49">
        <v>144</v>
      </c>
      <c r="B131">
        <f t="shared" si="4"/>
        <v>7010</v>
      </c>
      <c r="C131" t="str">
        <f>[1]A!$D542</f>
        <v>GRENIER VIVIEN</v>
      </c>
      <c r="D131" t="str">
        <f>[1]A!$F542</f>
        <v>ASSOCIATION CYCLISTE DE CUINCY</v>
      </c>
      <c r="E131" t="str">
        <f>[1]A!$J542</f>
        <v>05999112314</v>
      </c>
      <c r="F131" s="128" t="str">
        <f>[1]A!$C542</f>
        <v>1</v>
      </c>
      <c r="G131" t="str">
        <f>VLOOKUP(C131,[1]A!$D$2:$H$1448,5,FALSE)</f>
        <v>Adulte Masculin 30/39 ans</v>
      </c>
      <c r="J131" s="67">
        <v>1</v>
      </c>
      <c r="N131" s="14">
        <f>VLOOKUP(C131,Bilan!$B$4:$D$1766,3,FALSE)</f>
        <v>7010</v>
      </c>
      <c r="O131" s="50">
        <f t="shared" si="5"/>
        <v>144</v>
      </c>
      <c r="P131" s="50" t="e">
        <f>VLOOKUP(C131,Route2021!$C$2:$O$1205,13,FALSE)</f>
        <v>#N/A</v>
      </c>
      <c r="Q131" s="124" t="str">
        <f>VLOOKUP(C131,[1]A!$D$2:$K$1398,8,FALSE)</f>
        <v>1</v>
      </c>
      <c r="R131" s="125" t="e">
        <f>VLOOKUP(C131,Route2021!$C$2:$Q$1212,15,FALSE)</f>
        <v>#N/A</v>
      </c>
      <c r="S131" s="48">
        <f>IFERROR(VLOOKUP(C131,'[2]1ère'!$B$3:$E$200,4,FALSE),0)</f>
        <v>1</v>
      </c>
      <c r="T131" s="48">
        <f>IFERROR(VLOOKUP(C131,'[2]2ème'!$B$3:$E$500,4,FALSE),0)</f>
        <v>0</v>
      </c>
      <c r="U131" s="48">
        <f>IFERROR(VLOOKUP(C131,'[2]3ème'!$B$3:$E$600,4,FALSE),0)</f>
        <v>0</v>
      </c>
      <c r="V131" s="48">
        <f>IFERROR(VLOOKUP(C131,'[2]4ème '!$B$3:$E$216,4,FALSE),0)</f>
        <v>0</v>
      </c>
      <c r="W131" s="48">
        <f>IFERROR(VLOOKUP(C131,[2]Féminines!$B$3:$E$70,4,FALSE),0)</f>
        <v>0</v>
      </c>
      <c r="X131">
        <f t="shared" si="3"/>
        <v>1</v>
      </c>
    </row>
    <row r="132" spans="1:24" x14ac:dyDescent="0.25">
      <c r="A132" s="49">
        <v>145</v>
      </c>
      <c r="B132">
        <f t="shared" si="4"/>
        <v>1282</v>
      </c>
      <c r="C132" t="str">
        <f>[1]A!$D551</f>
        <v>GROSSI REMY</v>
      </c>
      <c r="D132" t="str">
        <f>[1]A!$F551</f>
        <v>CYCLO CLUB WAVRIN</v>
      </c>
      <c r="E132" t="str">
        <f>[1]A!$J551</f>
        <v>05999105856</v>
      </c>
      <c r="F132" s="128" t="str">
        <f>[1]A!$C551</f>
        <v>1</v>
      </c>
      <c r="G132" t="str">
        <f>VLOOKUP(C132,[1]A!$D$2:$H$1448,5,FALSE)</f>
        <v>Adulte Masculin 20/29 ans</v>
      </c>
      <c r="J132" s="67">
        <v>1</v>
      </c>
      <c r="N132" s="14">
        <f>VLOOKUP(C132,Bilan!$B$4:$D$1766,3,FALSE)</f>
        <v>1282</v>
      </c>
      <c r="O132" s="50">
        <f t="shared" si="5"/>
        <v>145</v>
      </c>
      <c r="P132" s="50">
        <f>VLOOKUP(C132,Route2021!$C$2:$O$1205,13,FALSE)</f>
        <v>145</v>
      </c>
      <c r="Q132" s="124" t="str">
        <f>VLOOKUP(C132,[1]A!$D$2:$K$1398,8,FALSE)</f>
        <v>1</v>
      </c>
      <c r="R132" s="125">
        <f>VLOOKUP(C132,Route2021!$C$2:$Q$1212,15,FALSE)</f>
        <v>1</v>
      </c>
      <c r="S132" s="48">
        <f>IFERROR(VLOOKUP(C132,'[2]1ère'!$B$3:$E$200,4,FALSE),0)</f>
        <v>7</v>
      </c>
      <c r="T132" s="48">
        <f>IFERROR(VLOOKUP(C132,'[2]2ème'!$B$3:$E$500,4,FALSE),0)</f>
        <v>0</v>
      </c>
      <c r="U132" s="48">
        <f>IFERROR(VLOOKUP(C132,'[2]3ème'!$B$3:$E$600,4,FALSE),0)</f>
        <v>0</v>
      </c>
      <c r="V132" s="48">
        <f>IFERROR(VLOOKUP(C132,'[2]4ème '!$B$3:$E$216,4,FALSE),0)</f>
        <v>0</v>
      </c>
      <c r="W132" s="48">
        <f>IFERROR(VLOOKUP(C132,[2]Féminines!$B$3:$E$70,4,FALSE),0)</f>
        <v>0</v>
      </c>
      <c r="X132">
        <f t="shared" ref="X132:X204" si="6">SUM(S132:W132)</f>
        <v>7</v>
      </c>
    </row>
    <row r="133" spans="1:24" x14ac:dyDescent="0.25">
      <c r="A133" s="49">
        <v>146</v>
      </c>
      <c r="B133">
        <f t="shared" si="4"/>
        <v>7081</v>
      </c>
      <c r="C133" t="str">
        <f>[1]A!$D306</f>
        <v>DELEPLACE HADRIEN</v>
      </c>
      <c r="D133" t="str">
        <f>[1]A!$F306</f>
        <v>VELO CLUB ROUBAIX</v>
      </c>
      <c r="E133" t="str">
        <f>[1]A!$J306</f>
        <v>05999125903</v>
      </c>
      <c r="F133" s="128" t="str">
        <f>[1]A!$C306</f>
        <v>1</v>
      </c>
      <c r="G133" t="str">
        <f>VLOOKUP(C133,[1]A!$D$2:$H$1448,5,FALSE)</f>
        <v>Adulte Masculin 17/19 ans</v>
      </c>
      <c r="N133" s="14">
        <f>VLOOKUP(C133,Bilan!$B$4:$D$1766,3,FALSE)</f>
        <v>7081</v>
      </c>
      <c r="O133" s="50">
        <f t="shared" si="5"/>
        <v>146</v>
      </c>
      <c r="P133" s="50">
        <f>VLOOKUP(C133,Route2021!$C$2:$O$1205,13,FALSE)</f>
        <v>146</v>
      </c>
      <c r="Q133" s="124" t="str">
        <f>VLOOKUP(C133,[1]A!$D$2:$K$1398,8,FALSE)</f>
        <v>1</v>
      </c>
      <c r="R133" s="125">
        <f>VLOOKUP(C133,Route2021!$C$2:$Q$1212,15,FALSE)</f>
        <v>1</v>
      </c>
      <c r="S133" s="48">
        <f>IFERROR(VLOOKUP(C133,'[2]1ère'!$B$3:$E$200,4,FALSE),0)</f>
        <v>6</v>
      </c>
      <c r="T133" s="48">
        <f>IFERROR(VLOOKUP(C133,'[2]2ème'!$B$3:$E$500,4,FALSE),0)</f>
        <v>0</v>
      </c>
      <c r="U133" s="48">
        <f>IFERROR(VLOOKUP(C133,'[2]3ème'!$B$3:$E$600,4,FALSE),0)</f>
        <v>0</v>
      </c>
      <c r="V133" s="48">
        <f>IFERROR(VLOOKUP(C133,'[2]4ème '!$B$3:$E$216,4,FALSE),0)</f>
        <v>0</v>
      </c>
      <c r="W133" s="48">
        <f>IFERROR(VLOOKUP(C133,[2]Féminines!$B$3:$E$70,4,FALSE),0)</f>
        <v>0</v>
      </c>
      <c r="X133">
        <f t="shared" si="6"/>
        <v>6</v>
      </c>
    </row>
    <row r="134" spans="1:24" x14ac:dyDescent="0.25">
      <c r="A134" s="49">
        <v>147</v>
      </c>
      <c r="B134">
        <f t="shared" si="4"/>
        <v>2345</v>
      </c>
      <c r="C134" t="str">
        <f>[1]A!$D868</f>
        <v>OLIVIER ALEXANDRE</v>
      </c>
      <c r="D134" t="str">
        <f>[1]A!$F868</f>
        <v>ESEG DOUAI</v>
      </c>
      <c r="E134" t="str">
        <f>[1]A!$J868</f>
        <v>05996227089</v>
      </c>
      <c r="F134" s="128" t="str">
        <f>[1]A!$C868</f>
        <v>1</v>
      </c>
      <c r="G134" t="str">
        <f>VLOOKUP(C134,[1]A!$D$2:$H$1448,5,FALSE)</f>
        <v>Adulte Masculin 20/29 ans</v>
      </c>
      <c r="N134" s="14">
        <f>VLOOKUP(C134,Bilan!$B$4:$D$1766,3,FALSE)</f>
        <v>2345</v>
      </c>
      <c r="O134" s="50">
        <f t="shared" si="5"/>
        <v>147</v>
      </c>
      <c r="P134" s="50">
        <f>VLOOKUP(C134,Route2021!$C$2:$O$1205,13,FALSE)</f>
        <v>147</v>
      </c>
      <c r="Q134" s="124" t="str">
        <f>VLOOKUP(C134,[1]A!$D$2:$K$1398,8,FALSE)</f>
        <v>1</v>
      </c>
      <c r="R134" s="125">
        <f>VLOOKUP(C134,Route2021!$C$2:$Q$1212,15,FALSE)</f>
        <v>1</v>
      </c>
      <c r="S134" s="48">
        <f>IFERROR(VLOOKUP(C134,'[2]1ère'!$B$3:$E$200,4,FALSE),0)</f>
        <v>4</v>
      </c>
      <c r="T134" s="48">
        <f>IFERROR(VLOOKUP(C134,'[2]2ème'!$B$3:$E$500,4,FALSE),0)</f>
        <v>0</v>
      </c>
      <c r="U134" s="48">
        <f>IFERROR(VLOOKUP(C134,'[2]3ème'!$B$3:$E$600,4,FALSE),0)</f>
        <v>0</v>
      </c>
      <c r="V134" s="48">
        <f>IFERROR(VLOOKUP(C134,'[2]4ème '!$B$3:$E$216,4,FALSE),0)</f>
        <v>0</v>
      </c>
      <c r="W134" s="48">
        <f>IFERROR(VLOOKUP(C134,[2]Féminines!$B$3:$E$70,4,FALSE),0)</f>
        <v>0</v>
      </c>
      <c r="X134">
        <f t="shared" si="6"/>
        <v>4</v>
      </c>
    </row>
    <row r="135" spans="1:24" x14ac:dyDescent="0.25">
      <c r="A135" s="49">
        <v>148</v>
      </c>
      <c r="B135">
        <f t="shared" si="4"/>
        <v>144466</v>
      </c>
      <c r="C135" t="str">
        <f>[1]A!$D268</f>
        <v>DAUMONT WILLIAM</v>
      </c>
      <c r="D135" t="str">
        <f>[1]A!$F268</f>
        <v>NEW ORANGE TEAM BOUSBECQUE</v>
      </c>
      <c r="E135" t="str">
        <f>[1]A!$J268</f>
        <v>05999119878</v>
      </c>
      <c r="F135" s="128" t="str">
        <f>[1]A!$C268</f>
        <v>1</v>
      </c>
      <c r="G135" t="str">
        <f>VLOOKUP(C135,[1]A!$D$2:$H$1448,5,FALSE)</f>
        <v>Adulte Masculin 20/29 ans</v>
      </c>
      <c r="N135" s="14">
        <f>VLOOKUP(C135,Bilan!$B$4:$D$1766,3,FALSE)</f>
        <v>144466</v>
      </c>
      <c r="O135" s="50">
        <f t="shared" si="5"/>
        <v>148</v>
      </c>
      <c r="P135" s="50">
        <f>VLOOKUP(C135,Route2021!$C$2:$O$1205,13,FALSE)</f>
        <v>148</v>
      </c>
      <c r="Q135" s="124" t="str">
        <f>VLOOKUP(C135,[1]A!$D$2:$K$1398,8,FALSE)</f>
        <v>1</v>
      </c>
      <c r="R135" s="125">
        <f>VLOOKUP(C135,Route2021!$C$2:$Q$1212,15,FALSE)</f>
        <v>1</v>
      </c>
      <c r="S135" s="48">
        <f>IFERROR(VLOOKUP(C135,'[2]1ère'!$B$3:$E$200,4,FALSE),0)</f>
        <v>4</v>
      </c>
      <c r="T135" s="48">
        <f>IFERROR(VLOOKUP(C135,'[2]2ème'!$B$3:$E$500,4,FALSE),0)</f>
        <v>0</v>
      </c>
      <c r="U135" s="48">
        <f>IFERROR(VLOOKUP(C135,'[2]3ème'!$B$3:$E$600,4,FALSE),0)</f>
        <v>0</v>
      </c>
      <c r="V135" s="48">
        <f>IFERROR(VLOOKUP(C135,'[2]4ème '!$B$3:$E$216,4,FALSE),0)</f>
        <v>0</v>
      </c>
      <c r="W135" s="48">
        <f>IFERROR(VLOOKUP(C135,[2]Féminines!$B$3:$E$70,4,FALSE),0)</f>
        <v>0</v>
      </c>
      <c r="X135">
        <f t="shared" si="6"/>
        <v>4</v>
      </c>
    </row>
    <row r="136" spans="1:24" x14ac:dyDescent="0.25">
      <c r="A136" s="49">
        <v>149</v>
      </c>
      <c r="B136">
        <f t="shared" si="4"/>
        <v>4853</v>
      </c>
      <c r="C136" t="str">
        <f>[1]A!$D476</f>
        <v>FORRIERE MAXENCE</v>
      </c>
      <c r="D136" t="str">
        <f>[1]A!$F476</f>
        <v>VTT SAINT AMAND LES EAUX</v>
      </c>
      <c r="E136" t="str">
        <f>[1]A!$J476</f>
        <v>05999076449</v>
      </c>
      <c r="F136" s="128" t="str">
        <f>[1]A!$C476</f>
        <v>1</v>
      </c>
      <c r="G136" t="str">
        <f>VLOOKUP(C136,[1]A!$D$2:$H$1448,5,FALSE)</f>
        <v>Adulte Masculin 20/29 ans</v>
      </c>
      <c r="J136" s="67">
        <v>1</v>
      </c>
      <c r="N136" s="14">
        <f>VLOOKUP(C136,Bilan!$B$4:$D$1766,3,FALSE)</f>
        <v>4853</v>
      </c>
      <c r="O136" s="50">
        <f t="shared" si="5"/>
        <v>149</v>
      </c>
      <c r="P136" s="50" t="e">
        <f>VLOOKUP(C136,Route2021!$C$2:$O$1205,13,FALSE)</f>
        <v>#N/A</v>
      </c>
      <c r="Q136" s="124" t="str">
        <f>VLOOKUP(C136,[1]A!$D$2:$K$1398,8,FALSE)</f>
        <v>1</v>
      </c>
      <c r="R136" s="125" t="e">
        <f>VLOOKUP(C136,Route2021!$C$2:$Q$1212,15,FALSE)</f>
        <v>#N/A</v>
      </c>
      <c r="S136" s="48">
        <f>IFERROR(VLOOKUP(C136,'[2]1ère'!$B$3:$E$200,4,FALSE),0)</f>
        <v>4</v>
      </c>
      <c r="T136" s="48">
        <f>IFERROR(VLOOKUP(C136,'[2]2ème'!$B$3:$E$500,4,FALSE),0)</f>
        <v>0</v>
      </c>
      <c r="U136" s="48">
        <f>IFERROR(VLOOKUP(C136,'[2]3ème'!$B$3:$E$600,4,FALSE),0)</f>
        <v>0</v>
      </c>
      <c r="V136" s="48">
        <f>IFERROR(VLOOKUP(C136,'[2]4ème '!$B$3:$E$216,4,FALSE),0)</f>
        <v>0</v>
      </c>
      <c r="W136" s="48">
        <f>IFERROR(VLOOKUP(C136,[2]Féminines!$B$3:$E$70,4,FALSE),0)</f>
        <v>0</v>
      </c>
      <c r="X136">
        <f t="shared" si="6"/>
        <v>4</v>
      </c>
    </row>
    <row r="137" spans="1:24" x14ac:dyDescent="0.25">
      <c r="A137" s="49">
        <v>151</v>
      </c>
      <c r="B137">
        <f>N137</f>
        <v>1308</v>
      </c>
      <c r="C137" t="str">
        <f>[1]A!$D592</f>
        <v>HOUDART FLORENT</v>
      </c>
      <c r="D137" t="str">
        <f>[1]A!$F592</f>
        <v>CAMPHIN EN CAREMBAULT CYCLING TEAM</v>
      </c>
      <c r="E137" t="str">
        <f>[1]A!$J592</f>
        <v>05999016341</v>
      </c>
      <c r="F137" s="128" t="str">
        <f>[1]A!$C592</f>
        <v>1</v>
      </c>
      <c r="G137" t="str">
        <f>VLOOKUP(C137,[1]A!$D$2:$H$1448,5,FALSE)</f>
        <v>Adulte Masculin 17/19 ans</v>
      </c>
      <c r="J137" s="67">
        <v>1</v>
      </c>
      <c r="N137" s="14">
        <f>VLOOKUP(C137,Bilan!$B$4:$D$1766,3,FALSE)</f>
        <v>1308</v>
      </c>
      <c r="O137" s="50">
        <f>A137</f>
        <v>151</v>
      </c>
      <c r="P137" s="50">
        <f>VLOOKUP(C137,Route2021!$C$2:$O$1205,13,FALSE)</f>
        <v>382</v>
      </c>
      <c r="Q137" s="124" t="str">
        <f>VLOOKUP(C137,[1]A!$D$2:$K$1398,8,FALSE)</f>
        <v>1</v>
      </c>
      <c r="R137" s="125">
        <f>VLOOKUP(C137,Route2021!$C$2:$Q$1212,15,FALSE)</f>
        <v>2</v>
      </c>
      <c r="S137" s="48">
        <f>IFERROR(VLOOKUP(C137,'[2]1ère'!$B$3:$E$200,4,FALSE),0)</f>
        <v>1</v>
      </c>
      <c r="T137" s="48">
        <f>IFERROR(VLOOKUP(C137,'[2]2ème'!$B$3:$E$500,4,FALSE),0)</f>
        <v>0</v>
      </c>
      <c r="U137" s="48">
        <f>IFERROR(VLOOKUP(C137,'[2]3ème'!$B$3:$E$600,4,FALSE),0)</f>
        <v>0</v>
      </c>
      <c r="V137" s="48">
        <f>IFERROR(VLOOKUP(C137,'[2]4ème '!$B$3:$E$216,4,FALSE),0)</f>
        <v>0</v>
      </c>
      <c r="W137" s="48">
        <f>IFERROR(VLOOKUP(C137,[2]Féminines!$B$3:$E$70,4,FALSE),0)</f>
        <v>0</v>
      </c>
      <c r="X137">
        <f t="shared" si="6"/>
        <v>1</v>
      </c>
    </row>
    <row r="138" spans="1:24" x14ac:dyDescent="0.25">
      <c r="A138" s="49">
        <v>152</v>
      </c>
      <c r="B138">
        <f t="shared" si="4"/>
        <v>2909</v>
      </c>
      <c r="C138" t="str">
        <f>[1]A!$D8</f>
        <v>ALDEBERT MATTHIAS</v>
      </c>
      <c r="D138" t="str">
        <f>[1]A!$F8</f>
        <v>GAZ ELEC CLUB DE DOUAI</v>
      </c>
      <c r="E138" t="str">
        <f>[1]A!$J8</f>
        <v>05999040596</v>
      </c>
      <c r="F138" s="128" t="str">
        <f>[1]A!$C8</f>
        <v>1</v>
      </c>
      <c r="G138" t="str">
        <f>VLOOKUP(C138,[1]A!$D$2:$H$1448,5,FALSE)</f>
        <v>Adulte Masculin 17/19 ans</v>
      </c>
      <c r="N138" s="14">
        <f>VLOOKUP(C138,Bilan!$B$4:$D$1766,3,FALSE)</f>
        <v>2909</v>
      </c>
      <c r="O138" s="50">
        <f t="shared" si="5"/>
        <v>152</v>
      </c>
      <c r="P138" s="50">
        <f>VLOOKUP(C138,Route2021!$C$2:$O$1205,13,FALSE)</f>
        <v>152</v>
      </c>
      <c r="Q138" s="124" t="str">
        <f>VLOOKUP(C138,[1]A!$D$2:$K$1398,8,FALSE)</f>
        <v>1</v>
      </c>
      <c r="R138" s="125">
        <f>VLOOKUP(C138,Route2021!$C$2:$Q$1212,15,FALSE)</f>
        <v>1</v>
      </c>
      <c r="S138" s="48">
        <f>IFERROR(VLOOKUP(C138,'[2]1ère'!$B$3:$E$200,4,FALSE),0)</f>
        <v>4</v>
      </c>
      <c r="T138" s="48">
        <f>IFERROR(VLOOKUP(C138,'[2]2ème'!$B$3:$E$500,4,FALSE),0)</f>
        <v>0</v>
      </c>
      <c r="U138" s="48">
        <f>IFERROR(VLOOKUP(C138,'[2]3ème'!$B$3:$E$600,4,FALSE),0)</f>
        <v>0</v>
      </c>
      <c r="V138" s="48">
        <f>IFERROR(VLOOKUP(C138,'[2]4ème '!$B$3:$E$216,4,FALSE),0)</f>
        <v>0</v>
      </c>
      <c r="W138" s="48">
        <f>IFERROR(VLOOKUP(C138,[2]Féminines!$B$3:$E$70,4,FALSE),0)</f>
        <v>0</v>
      </c>
      <c r="X138">
        <f t="shared" si="6"/>
        <v>4</v>
      </c>
    </row>
    <row r="139" spans="1:24" x14ac:dyDescent="0.25">
      <c r="A139" s="49">
        <v>153</v>
      </c>
      <c r="B139">
        <f>N139</f>
        <v>144348</v>
      </c>
      <c r="C139" t="str">
        <f>[1]A!$D396</f>
        <v>DOYEN MATHIS</v>
      </c>
      <c r="D139" t="str">
        <f>[1]A!$F396</f>
        <v>CYCLO CLUB ORCHIES</v>
      </c>
      <c r="E139" t="str">
        <f>[1]A!$J396</f>
        <v>05999097709</v>
      </c>
      <c r="F139" s="128">
        <v>1</v>
      </c>
      <c r="G139" t="str">
        <f>VLOOKUP(C139,[1]A!$D$2:$H$1448,5,FALSE)</f>
        <v>Adulte Masculin 17/19 ans</v>
      </c>
      <c r="J139" s="67">
        <v>1</v>
      </c>
      <c r="N139" s="14">
        <f>VLOOKUP(C139,Bilan!$B$4:$D$1766,3,FALSE)</f>
        <v>144348</v>
      </c>
      <c r="O139" s="50">
        <f>A139</f>
        <v>153</v>
      </c>
      <c r="P139" s="50">
        <f>VLOOKUP(C139,Route2021!$C$2:$O$1205,13,FALSE)</f>
        <v>1403</v>
      </c>
      <c r="Q139" s="124" t="str">
        <f>VLOOKUP(C139,[1]A!$D$2:$K$1398,8,FALSE)</f>
        <v>2</v>
      </c>
      <c r="R139" s="125" t="str">
        <f>VLOOKUP(C139,Route2021!$C$2:$Q$1212,15,FALSE)</f>
        <v>JE</v>
      </c>
      <c r="S139" s="48">
        <f>IFERROR(VLOOKUP(C139,'[2]1ère'!$B$3:$E$200,4,FALSE),0)</f>
        <v>8</v>
      </c>
      <c r="T139" s="48">
        <f>IFERROR(VLOOKUP(C139,'[2]2ème'!$B$3:$E$500,4,FALSE),0)</f>
        <v>0</v>
      </c>
      <c r="U139" s="48">
        <f>IFERROR(VLOOKUP(C139,'[2]3ème'!$B$3:$E$600,4,FALSE),0)</f>
        <v>0</v>
      </c>
      <c r="V139" s="48">
        <f>IFERROR(VLOOKUP(C139,'[2]4ème '!$B$3:$E$216,4,FALSE),0)</f>
        <v>0</v>
      </c>
      <c r="W139" s="48">
        <f>IFERROR(VLOOKUP(C139,[2]Féminines!$B$3:$E$70,4,FALSE),0)</f>
        <v>0</v>
      </c>
      <c r="X139">
        <f t="shared" si="6"/>
        <v>8</v>
      </c>
    </row>
    <row r="140" spans="1:24" x14ac:dyDescent="0.25">
      <c r="A140" s="49">
        <v>154</v>
      </c>
      <c r="B140">
        <f t="shared" si="4"/>
        <v>144545</v>
      </c>
      <c r="C140" t="str">
        <f>[1]A!$D637</f>
        <v>LACROIX FRÉDÉRIC</v>
      </c>
      <c r="D140" t="str">
        <f>[1]A!$F637</f>
        <v>VELO CLUB ROUBAIX</v>
      </c>
      <c r="E140" t="str">
        <f>[1]A!$J637</f>
        <v>05999119864</v>
      </c>
      <c r="F140" s="128" t="str">
        <f>[1]A!$C637</f>
        <v>1</v>
      </c>
      <c r="G140" t="str">
        <f>VLOOKUP(C140,[1]A!$D$2:$H$1448,5,FALSE)</f>
        <v>Adulte Masculin 50/59 ans</v>
      </c>
      <c r="J140" s="67">
        <v>1</v>
      </c>
      <c r="N140" s="14">
        <f>VLOOKUP(C140,Bilan!$B$4:$D$1766,3,FALSE)</f>
        <v>144545</v>
      </c>
      <c r="O140" s="50">
        <f t="shared" si="5"/>
        <v>154</v>
      </c>
      <c r="P140" s="50">
        <f>VLOOKUP(C140,Route2021!$C$2:$O$1205,13,FALSE)</f>
        <v>154</v>
      </c>
      <c r="Q140" s="124" t="str">
        <f>VLOOKUP(C140,[1]A!$D$2:$K$1398,8,FALSE)</f>
        <v>1</v>
      </c>
      <c r="R140" s="125">
        <f>VLOOKUP(C140,Route2021!$C$2:$Q$1212,15,FALSE)</f>
        <v>1</v>
      </c>
      <c r="S140" s="48">
        <f>IFERROR(VLOOKUP(C140,'[2]1ère'!$B$3:$E$200,4,FALSE),0)</f>
        <v>10</v>
      </c>
      <c r="T140" s="48">
        <f>IFERROR(VLOOKUP(C140,'[2]2ème'!$B$3:$E$500,4,FALSE),0)</f>
        <v>0</v>
      </c>
      <c r="U140" s="48">
        <f>IFERROR(VLOOKUP(C140,'[2]3ème'!$B$3:$E$600,4,FALSE),0)</f>
        <v>0</v>
      </c>
      <c r="V140" s="48">
        <f>IFERROR(VLOOKUP(C140,'[2]4ème '!$B$3:$E$216,4,FALSE),0)</f>
        <v>0</v>
      </c>
      <c r="W140" s="48">
        <f>IFERROR(VLOOKUP(C140,[2]Féminines!$B$3:$E$70,4,FALSE),0)</f>
        <v>0</v>
      </c>
      <c r="X140">
        <f t="shared" si="6"/>
        <v>10</v>
      </c>
    </row>
    <row r="141" spans="1:24" x14ac:dyDescent="0.25">
      <c r="A141" s="72">
        <v>155</v>
      </c>
      <c r="B141">
        <f>N141</f>
        <v>2596</v>
      </c>
      <c r="C141" t="str">
        <f>[1]A!$D1441</f>
        <v>HEUNET OLIVIER</v>
      </c>
      <c r="D141" t="str">
        <f>[1]A!$F1441</f>
        <v>GAZ ELEC CLUB DE DOUAI</v>
      </c>
      <c r="E141" t="str">
        <f>[1]A!$J1441</f>
        <v>05999093839</v>
      </c>
      <c r="F141" s="128">
        <v>1</v>
      </c>
      <c r="G141" t="str">
        <f>VLOOKUP(C141,[1]A!$D$2:$H$1494,5,FALSE)</f>
        <v>Adulte Masculin 50/59 ans</v>
      </c>
      <c r="N141" s="14">
        <f>VLOOKUP(C141,Bilan!$B$4:$D$1766,3,FALSE)</f>
        <v>2596</v>
      </c>
      <c r="O141" s="50">
        <f>A141</f>
        <v>155</v>
      </c>
      <c r="P141" s="50">
        <f>VLOOKUP(C141,Route2021!$C$2:$O$1205,13,FALSE)</f>
        <v>125</v>
      </c>
      <c r="Q141" s="124" t="e">
        <f>VLOOKUP(C141,[1]A!$D$2:$K$1398,8,FALSE)</f>
        <v>#N/A</v>
      </c>
      <c r="R141" s="125">
        <f>VLOOKUP(C141,Route2021!$C$2:$Q$1212,15,FALSE)</f>
        <v>1</v>
      </c>
      <c r="S141" s="48">
        <f>IFERROR(VLOOKUP(C141,'[2]1ère'!$B$3:$E$200,4,FALSE),0)</f>
        <v>0</v>
      </c>
      <c r="T141" s="48">
        <f>IFERROR(VLOOKUP(C141,'[2]2ème'!$B$3:$E$500,4,FALSE),0)</f>
        <v>4</v>
      </c>
      <c r="U141" s="48">
        <f>IFERROR(VLOOKUP(C141,'[2]3ème'!$B$3:$E$600,4,FALSE),0)</f>
        <v>0</v>
      </c>
      <c r="V141" s="48">
        <f>IFERROR(VLOOKUP(C141,'[2]4ème '!$B$3:$E$216,4,FALSE),0)</f>
        <v>0</v>
      </c>
      <c r="W141" s="48">
        <f>IFERROR(VLOOKUP(C141,[2]Féminines!$B$3:$E$70,4,FALSE),0)</f>
        <v>0</v>
      </c>
      <c r="X141">
        <f>SUM(S141:W141)</f>
        <v>4</v>
      </c>
    </row>
    <row r="142" spans="1:24" x14ac:dyDescent="0.25">
      <c r="A142" s="49">
        <v>156</v>
      </c>
      <c r="B142">
        <f t="shared" si="4"/>
        <v>3046</v>
      </c>
      <c r="C142" t="str">
        <f>[1]A!$D768</f>
        <v>MAERTEN LOÏC</v>
      </c>
      <c r="D142" t="str">
        <f>[1]A!$F768</f>
        <v>UNION SPORTIVE SAINT ANDRE</v>
      </c>
      <c r="E142" t="str">
        <f>[1]A!$J768</f>
        <v>05994058674</v>
      </c>
      <c r="F142" s="128" t="str">
        <f>[1]A!$C768</f>
        <v>1</v>
      </c>
      <c r="G142" t="str">
        <f>VLOOKUP(C142,[1]A!$D$2:$H$1448,5,FALSE)</f>
        <v>Adulte Masculin 30/39 ans</v>
      </c>
      <c r="N142" s="14">
        <f>VLOOKUP(C142,Bilan!$B$4:$D$1766,3,FALSE)</f>
        <v>3046</v>
      </c>
      <c r="O142" s="50">
        <f t="shared" si="5"/>
        <v>156</v>
      </c>
      <c r="P142" s="50">
        <f>VLOOKUP(C142,Route2021!$C$2:$O$1205,13,FALSE)</f>
        <v>156</v>
      </c>
      <c r="Q142" s="124" t="str">
        <f>VLOOKUP(C142,[1]A!$D$2:$K$1398,8,FALSE)</f>
        <v>1</v>
      </c>
      <c r="R142" s="125">
        <f>VLOOKUP(C142,Route2021!$C$2:$Q$1212,15,FALSE)</f>
        <v>1</v>
      </c>
      <c r="S142" s="48">
        <f>IFERROR(VLOOKUP(C142,'[2]1ère'!$B$3:$E$200,4,FALSE),0)</f>
        <v>1</v>
      </c>
      <c r="T142" s="48">
        <f>IFERROR(VLOOKUP(C142,'[2]2ème'!$B$3:$E$500,4,FALSE),0)</f>
        <v>0</v>
      </c>
      <c r="U142" s="48">
        <f>IFERROR(VLOOKUP(C142,'[2]3ème'!$B$3:$E$600,4,FALSE),0)</f>
        <v>0</v>
      </c>
      <c r="V142" s="48">
        <f>IFERROR(VLOOKUP(C142,'[2]4ème '!$B$3:$E$216,4,FALSE),0)</f>
        <v>0</v>
      </c>
      <c r="W142" s="48">
        <f>IFERROR(VLOOKUP(C142,[2]Féminines!$B$3:$E$70,4,FALSE),0)</f>
        <v>0</v>
      </c>
      <c r="X142">
        <f t="shared" si="6"/>
        <v>1</v>
      </c>
    </row>
    <row r="143" spans="1:24" x14ac:dyDescent="0.25">
      <c r="A143" s="49">
        <v>157</v>
      </c>
      <c r="B143">
        <f>N143</f>
        <v>10107</v>
      </c>
      <c r="C143" t="str">
        <f>[1]A!$D61</f>
        <v>BENDJEBBOUR SAMIR</v>
      </c>
      <c r="D143" t="str">
        <f>[1]A!$F61</f>
        <v>UNION SPORTIVE VALENCIENNES MARLY</v>
      </c>
      <c r="E143" t="str">
        <f>[1]A!$J61</f>
        <v>05999128294</v>
      </c>
      <c r="F143" s="128" t="str">
        <f>[1]A!$C61</f>
        <v>1</v>
      </c>
      <c r="G143" t="str">
        <f>VLOOKUP(C143,[1]A!$D$2:$H$1448,5,FALSE)</f>
        <v>Adulte Masculin 20/29 ans</v>
      </c>
      <c r="N143" s="14">
        <f>VLOOKUP(C143,Bilan!$B$4:$D$1766,3,FALSE)</f>
        <v>10107</v>
      </c>
      <c r="O143" s="50">
        <f>A143</f>
        <v>157</v>
      </c>
      <c r="P143" s="50" t="e">
        <f>VLOOKUP(C143,Route2021!$C$2:$O$1205,13,FALSE)</f>
        <v>#N/A</v>
      </c>
      <c r="Q143" s="124" t="str">
        <f>VLOOKUP(C143,[1]A!$D$2:$K$1398,8,FALSE)</f>
        <v>1</v>
      </c>
      <c r="R143" s="125" t="e">
        <f>VLOOKUP(C143,Route2021!$C$2:$Q$1212,15,FALSE)</f>
        <v>#N/A</v>
      </c>
      <c r="S143" s="48">
        <f>IFERROR(VLOOKUP(C143,'[2]1ère'!$B$3:$E$200,4,FALSE),0)</f>
        <v>3</v>
      </c>
      <c r="T143" s="48">
        <f>IFERROR(VLOOKUP(C143,'[2]2ème'!$B$3:$E$500,4,FALSE),0)</f>
        <v>0</v>
      </c>
      <c r="U143" s="48">
        <f>IFERROR(VLOOKUP(C143,'[2]3ème'!$B$3:$E$600,4,FALSE),0)</f>
        <v>0</v>
      </c>
      <c r="V143" s="48">
        <f>IFERROR(VLOOKUP(C143,'[2]4ème '!$B$3:$E$216,4,FALSE),0)</f>
        <v>0</v>
      </c>
      <c r="W143" s="48">
        <f>IFERROR(VLOOKUP(C143,[2]Féminines!$B$3:$E$70,4,FALSE),0)</f>
        <v>0</v>
      </c>
      <c r="X143">
        <f t="shared" si="6"/>
        <v>3</v>
      </c>
    </row>
    <row r="144" spans="1:24" x14ac:dyDescent="0.25">
      <c r="A144" s="49">
        <v>158</v>
      </c>
      <c r="B144">
        <f t="shared" si="4"/>
        <v>144365</v>
      </c>
      <c r="C144" t="str">
        <f>[1]A!$D1020</f>
        <v>STIEVENART FRÉDÉRIC</v>
      </c>
      <c r="D144" t="str">
        <f>[1]A!$F1020</f>
        <v>ETOILE CYCLISTE LIEU ST AMAND</v>
      </c>
      <c r="E144" t="str">
        <f>[1]A!$J1020</f>
        <v>05996225761</v>
      </c>
      <c r="F144" s="128" t="str">
        <f>[1]A!$C1020</f>
        <v>1</v>
      </c>
      <c r="G144" t="str">
        <f>VLOOKUP(C144,[1]A!$D$2:$H$1448,5,FALSE)</f>
        <v>Adulte Masculin 40/49 ans</v>
      </c>
      <c r="N144" s="14">
        <f>VLOOKUP(C144,Bilan!$B$4:$D$1766,3,FALSE)</f>
        <v>144365</v>
      </c>
      <c r="O144" s="50">
        <f t="shared" si="5"/>
        <v>158</v>
      </c>
      <c r="P144" s="50">
        <f>VLOOKUP(C144,Route2021!$C$2:$O$1205,13,FALSE)</f>
        <v>158</v>
      </c>
      <c r="Q144" s="124" t="str">
        <f>VLOOKUP(C144,[1]A!$D$2:$K$1398,8,FALSE)</f>
        <v>1</v>
      </c>
      <c r="R144" s="125">
        <f>VLOOKUP(C144,Route2021!$C$2:$Q$1212,15,FALSE)</f>
        <v>1</v>
      </c>
      <c r="S144" s="48">
        <f>IFERROR(VLOOKUP(C144,'[2]1ère'!$B$3:$E$200,4,FALSE),0)</f>
        <v>11</v>
      </c>
      <c r="T144" s="48">
        <f>IFERROR(VLOOKUP(C144,'[2]2ème'!$B$3:$E$500,4,FALSE),0)</f>
        <v>0</v>
      </c>
      <c r="U144" s="48">
        <f>IFERROR(VLOOKUP(C144,'[2]3ème'!$B$3:$E$600,4,FALSE),0)</f>
        <v>0</v>
      </c>
      <c r="V144" s="48">
        <f>IFERROR(VLOOKUP(C144,'[2]4ème '!$B$3:$E$216,4,FALSE),0)</f>
        <v>0</v>
      </c>
      <c r="W144" s="48">
        <f>IFERROR(VLOOKUP(C144,[2]Féminines!$B$3:$E$70,4,FALSE),0)</f>
        <v>0</v>
      </c>
      <c r="X144">
        <f t="shared" si="6"/>
        <v>11</v>
      </c>
    </row>
    <row r="145" spans="1:24" x14ac:dyDescent="0.25">
      <c r="A145" s="49">
        <v>159</v>
      </c>
      <c r="B145">
        <f t="shared" si="4"/>
        <v>2543</v>
      </c>
      <c r="C145" t="str">
        <f>[1]A!$D279</f>
        <v>DEBONNET JULIEN</v>
      </c>
      <c r="D145" t="str">
        <f>[1]A!$F279</f>
        <v>ESEG DOUAI</v>
      </c>
      <c r="E145" t="str">
        <f>[1]A!$J279</f>
        <v>05999126371</v>
      </c>
      <c r="F145" s="128" t="str">
        <f>[1]A!$C279</f>
        <v>1</v>
      </c>
      <c r="G145" t="str">
        <f>VLOOKUP(C145,[1]A!$D$2:$H$1448,5,FALSE)</f>
        <v>Adulte Masculin 17/19 ans</v>
      </c>
      <c r="N145" s="14">
        <f>VLOOKUP(C145,Bilan!$B$4:$D$1766,3,FALSE)</f>
        <v>2543</v>
      </c>
      <c r="O145" s="50">
        <f t="shared" si="5"/>
        <v>159</v>
      </c>
      <c r="P145" s="50">
        <f>VLOOKUP(C145,Route2021!$C$2:$O$1205,13,FALSE)</f>
        <v>401</v>
      </c>
      <c r="Q145" s="124" t="str">
        <f>VLOOKUP(C145,[1]A!$D$2:$K$1398,8,FALSE)</f>
        <v>1</v>
      </c>
      <c r="R145" s="125">
        <f>VLOOKUP(C145,Route2021!$C$2:$Q$1212,15,FALSE)</f>
        <v>2</v>
      </c>
      <c r="S145" s="48">
        <f>IFERROR(VLOOKUP(C145,'[2]1ère'!$B$3:$E$200,4,FALSE),0)</f>
        <v>3</v>
      </c>
      <c r="T145" s="48">
        <f>IFERROR(VLOOKUP(C145,'[2]2ème'!$B$3:$E$500,4,FALSE),0)</f>
        <v>0</v>
      </c>
      <c r="U145" s="48">
        <f>IFERROR(VLOOKUP(C145,'[2]3ème'!$B$3:$E$600,4,FALSE),0)</f>
        <v>0</v>
      </c>
      <c r="V145" s="48">
        <f>IFERROR(VLOOKUP(C145,'[2]4ème '!$B$3:$E$216,4,FALSE),0)</f>
        <v>0</v>
      </c>
      <c r="W145" s="48">
        <f>IFERROR(VLOOKUP(C145,[2]Féminines!$B$3:$E$70,4,FALSE),0)</f>
        <v>0</v>
      </c>
      <c r="X145">
        <f t="shared" si="6"/>
        <v>3</v>
      </c>
    </row>
    <row r="146" spans="1:24" x14ac:dyDescent="0.25">
      <c r="A146" s="49">
        <v>160</v>
      </c>
      <c r="B146">
        <f t="shared" si="4"/>
        <v>7035</v>
      </c>
      <c r="C146" t="str">
        <f>[1]A!$D141</f>
        <v>BROUTIN ANTOINE</v>
      </c>
      <c r="D146" t="str">
        <f>[1]A!$F141</f>
        <v>ASSOCIATION CYCLISTE DE CUINCY</v>
      </c>
      <c r="E146" t="str">
        <f>[1]A!$J141</f>
        <v>05999112476</v>
      </c>
      <c r="F146" s="128" t="str">
        <f>[1]A!$C141</f>
        <v>1</v>
      </c>
      <c r="G146" t="str">
        <f>VLOOKUP(C146,[1]A!$D$2:$H$1448,5,FALSE)</f>
        <v>Adulte Masculin 20/29 ans</v>
      </c>
      <c r="N146" s="14">
        <f>VLOOKUP(C146,Bilan!$B$4:$D$1766,3,FALSE)</f>
        <v>7035</v>
      </c>
      <c r="O146" s="50">
        <f t="shared" si="5"/>
        <v>160</v>
      </c>
      <c r="P146" s="50">
        <f>VLOOKUP(C146,Route2021!$C$2:$O$1205,13,FALSE)</f>
        <v>371</v>
      </c>
      <c r="Q146" s="124" t="str">
        <f>VLOOKUP(C146,[1]A!$D$2:$K$1398,8,FALSE)</f>
        <v>1</v>
      </c>
      <c r="R146" s="125">
        <f>VLOOKUP(C146,Route2021!$C$2:$Q$1212,15,FALSE)</f>
        <v>2</v>
      </c>
      <c r="S146" s="48">
        <f>IFERROR(VLOOKUP(C146,'[2]1ère'!$B$3:$E$200,4,FALSE),0)</f>
        <v>5</v>
      </c>
      <c r="T146" s="48">
        <f>IFERROR(VLOOKUP(C146,'[2]2ème'!$B$3:$E$500,4,FALSE),0)</f>
        <v>0</v>
      </c>
      <c r="U146" s="48">
        <f>IFERROR(VLOOKUP(C146,'[2]3ème'!$B$3:$E$600,4,FALSE),0)</f>
        <v>0</v>
      </c>
      <c r="V146" s="48">
        <f>IFERROR(VLOOKUP(C146,'[2]4ème '!$B$3:$E$216,4,FALSE),0)</f>
        <v>0</v>
      </c>
      <c r="W146" s="48">
        <f>IFERROR(VLOOKUP(C146,[2]Féminines!$B$3:$E$70,4,FALSE),0)</f>
        <v>0</v>
      </c>
      <c r="X146">
        <f t="shared" si="6"/>
        <v>5</v>
      </c>
    </row>
    <row r="147" spans="1:24" x14ac:dyDescent="0.25">
      <c r="A147" s="49">
        <v>161</v>
      </c>
      <c r="B147">
        <f t="shared" ref="B147:B153" si="7">N147</f>
        <v>4420</v>
      </c>
      <c r="C147" t="str">
        <f>[1]A!$D1095</f>
        <v>VANTIEGHEM MAXENCE</v>
      </c>
      <c r="D147" t="str">
        <f>[1]A!$F1095</f>
        <v>ETOILE CYCLISTE TOURCOING</v>
      </c>
      <c r="E147" t="str">
        <f>[1]A!$J1095</f>
        <v>05999124394</v>
      </c>
      <c r="F147" s="128" t="str">
        <f>[1]A!$C1095</f>
        <v>1</v>
      </c>
      <c r="G147" t="str">
        <f>VLOOKUP(C147,[1]A!$D$2:$H$1448,5,FALSE)</f>
        <v>Adulte Masculin 17/19 ans</v>
      </c>
      <c r="N147" s="14">
        <f>VLOOKUP(C147,Bilan!$B$4:$D$1766,3,FALSE)</f>
        <v>4420</v>
      </c>
      <c r="O147" s="50">
        <f t="shared" ref="O147:O153" si="8">A147</f>
        <v>161</v>
      </c>
      <c r="P147" s="50">
        <f>VLOOKUP(C147,Route2021!$C$2:$O$1205,13,FALSE)</f>
        <v>426</v>
      </c>
      <c r="Q147" s="124" t="str">
        <f>VLOOKUP(C147,[1]A!$D$2:$K$1398,8,FALSE)</f>
        <v>1</v>
      </c>
      <c r="R147" s="125">
        <f>VLOOKUP(C147,Route2021!$C$2:$Q$1212,15,FALSE)</f>
        <v>2</v>
      </c>
      <c r="S147" s="48">
        <f>IFERROR(VLOOKUP(C147,'[2]1ère'!$B$3:$E$200,4,FALSE),0)</f>
        <v>2</v>
      </c>
      <c r="T147" s="48">
        <f>IFERROR(VLOOKUP(C147,'[2]2ème'!$B$3:$E$500,4,FALSE),0)</f>
        <v>0</v>
      </c>
      <c r="U147" s="48">
        <f>IFERROR(VLOOKUP(C147,'[2]3ème'!$B$3:$E$600,4,FALSE),0)</f>
        <v>0</v>
      </c>
      <c r="V147" s="48">
        <f>IFERROR(VLOOKUP(C147,'[2]4ème '!$B$3:$E$216,4,FALSE),0)</f>
        <v>0</v>
      </c>
      <c r="W147" s="48">
        <f>IFERROR(VLOOKUP(C147,[2]Féminines!$B$3:$E$70,4,FALSE),0)</f>
        <v>0</v>
      </c>
      <c r="X147">
        <f t="shared" si="6"/>
        <v>2</v>
      </c>
    </row>
    <row r="148" spans="1:24" x14ac:dyDescent="0.25">
      <c r="A148" s="49">
        <v>162</v>
      </c>
      <c r="B148">
        <f t="shared" si="7"/>
        <v>4423</v>
      </c>
      <c r="C148" t="str">
        <f>[1]A!$D468</f>
        <v>FLOUR FLORIAN</v>
      </c>
      <c r="D148" t="str">
        <f>[1]A!$F468</f>
        <v>ETOILE CYCLISTE TOURCOING</v>
      </c>
      <c r="E148" t="str">
        <f>[1]A!$J468</f>
        <v>05999084985</v>
      </c>
      <c r="F148" s="128" t="str">
        <f>[1]A!$C468</f>
        <v>1</v>
      </c>
      <c r="G148" t="str">
        <f>VLOOKUP(C148,[1]A!$D$2:$H$1448,5,FALSE)</f>
        <v>Adulte Masculin 17/19 ans</v>
      </c>
      <c r="J148" s="67">
        <v>1</v>
      </c>
      <c r="N148" s="14">
        <f>VLOOKUP(C148,Bilan!$B$4:$D$1766,3,FALSE)</f>
        <v>4423</v>
      </c>
      <c r="O148" s="50">
        <f t="shared" si="8"/>
        <v>162</v>
      </c>
      <c r="P148" s="50">
        <f>VLOOKUP(C148,Route2021!$C$2:$O$1205,13,FALSE)</f>
        <v>439</v>
      </c>
      <c r="Q148" s="124" t="str">
        <f>VLOOKUP(C148,[1]A!$D$2:$K$1398,8,FALSE)</f>
        <v>1</v>
      </c>
      <c r="R148" s="125">
        <f>VLOOKUP(C148,Route2021!$C$2:$Q$1212,15,FALSE)</f>
        <v>2</v>
      </c>
      <c r="S148" s="48">
        <f>IFERROR(VLOOKUP(C148,'[2]1ère'!$B$3:$E$200,4,FALSE),0)</f>
        <v>1</v>
      </c>
      <c r="T148" s="48">
        <f>IFERROR(VLOOKUP(C148,'[2]2ème'!$B$3:$E$500,4,FALSE),0)</f>
        <v>0</v>
      </c>
      <c r="U148" s="48">
        <f>IFERROR(VLOOKUP(C148,'[2]3ème'!$B$3:$E$600,4,FALSE),0)</f>
        <v>0</v>
      </c>
      <c r="V148" s="48">
        <f>IFERROR(VLOOKUP(C148,'[2]4ème '!$B$3:$E$216,4,FALSE),0)</f>
        <v>0</v>
      </c>
      <c r="W148" s="48">
        <f>IFERROR(VLOOKUP(C148,[2]Féminines!$B$3:$E$70,4,FALSE),0)</f>
        <v>0</v>
      </c>
      <c r="X148">
        <f t="shared" si="6"/>
        <v>1</v>
      </c>
    </row>
    <row r="149" spans="1:24" x14ac:dyDescent="0.25">
      <c r="A149" s="72">
        <v>163</v>
      </c>
      <c r="B149">
        <f t="shared" si="7"/>
        <v>5076</v>
      </c>
      <c r="C149" t="str">
        <f>[1]A!$D1402</f>
        <v>MAJORCZYK VALENTIN</v>
      </c>
      <c r="D149" t="str">
        <f>[1]A!$F1402</f>
        <v>ANNEQUIN CYCLING TEAM</v>
      </c>
      <c r="E149" t="str">
        <f>[1]A!$J1402</f>
        <v>06260055575</v>
      </c>
      <c r="F149" s="128" t="str">
        <f>[1]A!$C1402</f>
        <v>1</v>
      </c>
      <c r="G149" t="str">
        <f>VLOOKUP(C149,[1]A!$D$2:$H$1448,5,FALSE)</f>
        <v>Adulte Masculin 20/29 ans</v>
      </c>
      <c r="N149" s="14">
        <f>VLOOKUP(C149,Bilan!$B$4:$D$1766,3,FALSE)</f>
        <v>5076</v>
      </c>
      <c r="O149" s="50">
        <f t="shared" si="8"/>
        <v>163</v>
      </c>
      <c r="P149" s="50" t="e">
        <f>VLOOKUP(C149,Route2021!$C$2:$O$1205,13,FALSE)</f>
        <v>#N/A</v>
      </c>
      <c r="Q149" s="124" t="e">
        <f>VLOOKUP(C149,[1]A!$D$2:$K$1398,8,FALSE)</f>
        <v>#N/A</v>
      </c>
      <c r="R149" s="125" t="e">
        <f>VLOOKUP(C149,Route2021!$C$2:$Q$1212,15,FALSE)</f>
        <v>#N/A</v>
      </c>
      <c r="S149" s="48">
        <f>IFERROR(VLOOKUP(C149,'[2]1ère'!$B$3:$E$200,4,FALSE),0)</f>
        <v>3</v>
      </c>
      <c r="T149" s="48">
        <f>IFERROR(VLOOKUP(C149,'[2]2ème'!$B$3:$E$500,4,FALSE),0)</f>
        <v>0</v>
      </c>
      <c r="U149" s="48">
        <f>IFERROR(VLOOKUP(C149,'[2]3ème'!$B$3:$E$600,4,FALSE),0)</f>
        <v>0</v>
      </c>
      <c r="V149" s="48">
        <f>IFERROR(VLOOKUP(C149,'[2]4ème '!$B$3:$E$216,4,FALSE),0)</f>
        <v>0</v>
      </c>
      <c r="W149" s="48">
        <f>IFERROR(VLOOKUP(C149,[2]Féminines!$B$3:$E$70,4,FALSE),0)</f>
        <v>0</v>
      </c>
      <c r="X149">
        <f t="shared" si="6"/>
        <v>3</v>
      </c>
    </row>
    <row r="150" spans="1:24" x14ac:dyDescent="0.25">
      <c r="A150" s="72">
        <v>164</v>
      </c>
      <c r="B150">
        <f t="shared" si="7"/>
        <v>144544</v>
      </c>
      <c r="C150" t="str">
        <f>[1]A!$D23</f>
        <v>ARDHUIN JEROME</v>
      </c>
      <c r="D150" t="str">
        <f>[1]A!$F23</f>
        <v>ENTENTE CYCLISTE DE FONTAINE AU BOIS</v>
      </c>
      <c r="E150" t="str">
        <f>[1]A!$J23</f>
        <v>05999068493</v>
      </c>
      <c r="F150" s="128">
        <v>1</v>
      </c>
      <c r="G150" t="str">
        <f>VLOOKUP(C150,[1]A!$D$2:$H$1448,5,FALSE)</f>
        <v>Adulte Masculin 40/49 ans</v>
      </c>
      <c r="J150" s="67">
        <v>1</v>
      </c>
      <c r="N150" s="14">
        <f>VLOOKUP(C150,Bilan!$B$4:$D$1766,3,FALSE)</f>
        <v>144544</v>
      </c>
      <c r="O150" s="50">
        <f t="shared" si="8"/>
        <v>164</v>
      </c>
      <c r="P150" s="50">
        <f>VLOOKUP(C150,Route2021!$C$2:$O$1205,13,FALSE)</f>
        <v>47</v>
      </c>
      <c r="Q150" s="124" t="str">
        <f>VLOOKUP(C150,[1]A!$D$2:$K$1398,8,FALSE)</f>
        <v>2</v>
      </c>
      <c r="R150" s="125">
        <f>VLOOKUP(C150,Route2021!$C$2:$Q$1212,15,FALSE)</f>
        <v>1</v>
      </c>
      <c r="S150" s="48">
        <f>IFERROR(VLOOKUP(C150,'[2]1ère'!$B$3:$E$200,4,FALSE),0)</f>
        <v>4</v>
      </c>
      <c r="T150" s="48">
        <f>IFERROR(VLOOKUP(C150,'[2]2ème'!$B$3:$E$500,4,FALSE),0)</f>
        <v>2</v>
      </c>
      <c r="U150" s="48">
        <f>IFERROR(VLOOKUP(C150,'[2]3ème'!$B$3:$E$600,4,FALSE),0)</f>
        <v>0</v>
      </c>
      <c r="V150" s="48">
        <f>IFERROR(VLOOKUP(C150,'[2]4ème '!$B$3:$E$216,4,FALSE),0)</f>
        <v>0</v>
      </c>
      <c r="W150" s="48">
        <f>IFERROR(VLOOKUP(C150,[2]Féminines!$B$3:$E$70,4,FALSE),0)</f>
        <v>0</v>
      </c>
      <c r="X150">
        <f t="shared" si="6"/>
        <v>6</v>
      </c>
    </row>
    <row r="151" spans="1:24" x14ac:dyDescent="0.25">
      <c r="A151" s="72">
        <v>165</v>
      </c>
      <c r="B151">
        <f t="shared" si="7"/>
        <v>4304</v>
      </c>
      <c r="C151" t="str">
        <f>[1]A!$D658</f>
        <v>LANDAS MARTY</v>
      </c>
      <c r="D151" t="str">
        <f>[1]A!$F658</f>
        <v>VELO SPRINT DE L'OSTREVENT - AUBERCHICOURT</v>
      </c>
      <c r="E151" t="str">
        <f>[1]A!$J658</f>
        <v>05999020193</v>
      </c>
      <c r="F151" s="128">
        <v>1</v>
      </c>
      <c r="G151" t="str">
        <f>VLOOKUP(C151,[1]A!$D$2:$H$1448,5,FALSE)</f>
        <v>Adulte Masculin 17/19 ans</v>
      </c>
      <c r="N151" s="14">
        <f>VLOOKUP(C151,Bilan!$B$4:$D$1766,3,FALSE)</f>
        <v>4304</v>
      </c>
      <c r="O151" s="50">
        <f t="shared" si="8"/>
        <v>165</v>
      </c>
      <c r="P151" s="50">
        <f>VLOOKUP(C151,Route2021!$C$2:$O$1205,13,FALSE)</f>
        <v>1450</v>
      </c>
      <c r="Q151" s="124" t="str">
        <f>VLOOKUP(C151,[1]A!$D$2:$K$1398,8,FALSE)</f>
        <v>2</v>
      </c>
      <c r="R151" s="125" t="str">
        <f>VLOOKUP(C151,Route2021!$C$2:$Q$1212,15,FALSE)</f>
        <v>JE</v>
      </c>
      <c r="S151" s="48">
        <f>IFERROR(VLOOKUP(C151,'[2]1ère'!$B$3:$E$200,4,FALSE),0)</f>
        <v>5</v>
      </c>
      <c r="T151" s="48">
        <f>IFERROR(VLOOKUP(C151,'[2]2ème'!$B$3:$E$500,4,FALSE),0)</f>
        <v>7</v>
      </c>
      <c r="U151" s="48">
        <f>IFERROR(VLOOKUP(C151,'[2]3ème'!$B$3:$E$600,4,FALSE),0)</f>
        <v>0</v>
      </c>
      <c r="V151" s="48">
        <f>IFERROR(VLOOKUP(C151,'[2]4ème '!$B$3:$E$216,4,FALSE),0)</f>
        <v>0</v>
      </c>
      <c r="W151" s="48">
        <f>IFERROR(VLOOKUP(C151,[2]Féminines!$B$3:$E$70,4,FALSE),0)</f>
        <v>0</v>
      </c>
      <c r="X151">
        <f t="shared" si="6"/>
        <v>12</v>
      </c>
    </row>
    <row r="152" spans="1:24" x14ac:dyDescent="0.25">
      <c r="A152" s="49">
        <v>166</v>
      </c>
      <c r="B152">
        <f t="shared" si="7"/>
        <v>10119</v>
      </c>
      <c r="C152" t="str">
        <f>[1]A!$D1005</f>
        <v>SIRO AURELIEN</v>
      </c>
      <c r="D152" t="str">
        <f>[1]A!$F1005</f>
        <v>ASSOCIATION CYCLISTE D'ETROEUNGT</v>
      </c>
      <c r="E152" t="str">
        <f>[1]A!$J1005</f>
        <v>05999078091</v>
      </c>
      <c r="F152" s="128" t="str">
        <f>[1]A!$C1005</f>
        <v>1</v>
      </c>
      <c r="G152" t="str">
        <f>VLOOKUP(C152,[1]A!$D$2:$H$1448,5,FALSE)</f>
        <v>Adulte Masculin 30/39 ans</v>
      </c>
      <c r="J152" s="67">
        <v>1</v>
      </c>
      <c r="N152" s="14">
        <f>VLOOKUP(C152,Bilan!$B$4:$D$1766,3,FALSE)</f>
        <v>10119</v>
      </c>
      <c r="O152" s="50">
        <f t="shared" si="8"/>
        <v>166</v>
      </c>
      <c r="P152" s="50" t="e">
        <f>VLOOKUP(C152,Route2021!$C$2:$O$1205,13,FALSE)</f>
        <v>#N/A</v>
      </c>
      <c r="Q152" s="124" t="str">
        <f>VLOOKUP(C152,[1]A!$D$2:$K$1398,8,FALSE)</f>
        <v>1</v>
      </c>
      <c r="R152" s="125" t="e">
        <f>VLOOKUP(C152,Route2021!$C$2:$Q$1212,15,FALSE)</f>
        <v>#N/A</v>
      </c>
      <c r="S152" s="48">
        <f>IFERROR(VLOOKUP(C152,'[2]1ère'!$B$3:$E$200,4,FALSE),0)</f>
        <v>6</v>
      </c>
      <c r="T152" s="48">
        <f>IFERROR(VLOOKUP(C152,'[2]2ème'!$B$3:$E$500,4,FALSE),0)</f>
        <v>0</v>
      </c>
      <c r="U152" s="48">
        <f>IFERROR(VLOOKUP(C152,'[2]3ème'!$B$3:$E$600,4,FALSE),0)</f>
        <v>0</v>
      </c>
      <c r="V152" s="48">
        <f>IFERROR(VLOOKUP(C152,'[2]4ème '!$B$3:$E$216,4,FALSE),0)</f>
        <v>0</v>
      </c>
      <c r="W152" s="48">
        <f>IFERROR(VLOOKUP(C152,[2]Féminines!$B$3:$E$70,4,FALSE),0)</f>
        <v>0</v>
      </c>
      <c r="X152">
        <f t="shared" si="6"/>
        <v>6</v>
      </c>
    </row>
    <row r="153" spans="1:24" x14ac:dyDescent="0.25">
      <c r="A153" s="49">
        <v>167</v>
      </c>
      <c r="B153">
        <f t="shared" si="7"/>
        <v>2179</v>
      </c>
      <c r="C153" t="str">
        <f>[1]A!$D92</f>
        <v>BLARY GILLES</v>
      </c>
      <c r="D153" t="str">
        <f>[1]A!$F92</f>
        <v>HAVELUY CYCLO CLUB</v>
      </c>
      <c r="E153" t="str">
        <f>[1]A!$J92</f>
        <v>05999023559</v>
      </c>
      <c r="F153" s="128">
        <v>1</v>
      </c>
      <c r="G153" t="str">
        <f>VLOOKUP(C153,[1]A!$D$2:$H$1448,5,FALSE)</f>
        <v>Adulte Masculin 30/39 ans</v>
      </c>
      <c r="N153" s="14">
        <f>VLOOKUP(C153,Bilan!$B$4:$D$1766,3,FALSE)</f>
        <v>2179</v>
      </c>
      <c r="O153" s="50">
        <f t="shared" si="8"/>
        <v>167</v>
      </c>
      <c r="P153" s="50">
        <f>VLOOKUP(C153,Route2021!$C$2:$O$1205,13,FALSE)</f>
        <v>221</v>
      </c>
      <c r="Q153" s="124" t="str">
        <f>VLOOKUP(C153,[1]A!$D$2:$K$1398,8,FALSE)</f>
        <v>2</v>
      </c>
      <c r="R153" s="125">
        <f>VLOOKUP(C153,Route2021!$C$2:$Q$1212,15,FALSE)</f>
        <v>2</v>
      </c>
      <c r="S153" s="48">
        <f>IFERROR(VLOOKUP(C153,'[2]1ère'!$B$3:$E$200,4,FALSE),0)</f>
        <v>3</v>
      </c>
      <c r="T153" s="48">
        <f>IFERROR(VLOOKUP(C153,'[2]2ème'!$B$3:$E$500,4,FALSE),0)</f>
        <v>6</v>
      </c>
      <c r="U153" s="48">
        <f>IFERROR(VLOOKUP(C153,'[2]3ème'!$B$3:$E$600,4,FALSE),0)</f>
        <v>0</v>
      </c>
      <c r="V153" s="48">
        <f>IFERROR(VLOOKUP(C153,'[2]4ème '!$B$3:$E$216,4,FALSE),0)</f>
        <v>0</v>
      </c>
      <c r="W153" s="48">
        <f>IFERROR(VLOOKUP(C153,[2]Féminines!$B$3:$E$70,4,FALSE),0)</f>
        <v>0</v>
      </c>
      <c r="X153">
        <f t="shared" si="6"/>
        <v>9</v>
      </c>
    </row>
    <row r="154" spans="1:24" x14ac:dyDescent="0.25">
      <c r="A154" s="49">
        <v>169</v>
      </c>
      <c r="B154">
        <f t="shared" si="4"/>
        <v>144437</v>
      </c>
      <c r="C154" t="str">
        <f>[1]A!$D677</f>
        <v>LEBRUN BAPTISTE</v>
      </c>
      <c r="D154" t="str">
        <f>[1]A!$F677</f>
        <v>CYCLO CLUB ORCHIES</v>
      </c>
      <c r="E154" t="str">
        <f>[1]A!$J677</f>
        <v>05999053106</v>
      </c>
      <c r="F154" s="128" t="str">
        <f>[1]A!$C677</f>
        <v>1</v>
      </c>
      <c r="G154" t="str">
        <f>VLOOKUP(C154,[1]A!$D$2:$H$1448,5,FALSE)</f>
        <v>Adulte Masculin 17/19 ans</v>
      </c>
      <c r="N154" s="14">
        <f>VLOOKUP(C154,Bilan!$B$4:$D$1766,3,FALSE)</f>
        <v>144437</v>
      </c>
      <c r="O154" s="50">
        <f t="shared" si="5"/>
        <v>169</v>
      </c>
      <c r="P154" s="50">
        <f>VLOOKUP(C154,Route2021!$C$2:$O$1205,13,FALSE)</f>
        <v>169</v>
      </c>
      <c r="Q154" s="124" t="str">
        <f>VLOOKUP(C154,[1]A!$D$2:$K$1398,8,FALSE)</f>
        <v>1</v>
      </c>
      <c r="R154" s="125">
        <f>VLOOKUP(C154,Route2021!$C$2:$Q$1212,15,FALSE)</f>
        <v>1</v>
      </c>
      <c r="S154" s="48">
        <f>IFERROR(VLOOKUP(C154,'[2]1ère'!$B$3:$E$200,4,FALSE),0)</f>
        <v>7</v>
      </c>
      <c r="T154" s="48">
        <f>IFERROR(VLOOKUP(C154,'[2]2ème'!$B$3:$E$500,4,FALSE),0)</f>
        <v>0</v>
      </c>
      <c r="U154" s="48">
        <f>IFERROR(VLOOKUP(C154,'[2]3ème'!$B$3:$E$600,4,FALSE),0)</f>
        <v>0</v>
      </c>
      <c r="V154" s="48">
        <f>IFERROR(VLOOKUP(C154,'[2]4ème '!$B$3:$E$216,4,FALSE),0)</f>
        <v>0</v>
      </c>
      <c r="W154" s="48">
        <f>IFERROR(VLOOKUP(C154,[2]Féminines!$B$3:$E$70,4,FALSE),0)</f>
        <v>0</v>
      </c>
      <c r="X154">
        <f t="shared" si="6"/>
        <v>7</v>
      </c>
    </row>
    <row r="155" spans="1:24" x14ac:dyDescent="0.25">
      <c r="A155" s="49">
        <v>170</v>
      </c>
      <c r="B155">
        <f>N155</f>
        <v>0</v>
      </c>
      <c r="C155" t="s">
        <v>4154</v>
      </c>
      <c r="D155" t="s">
        <v>2930</v>
      </c>
      <c r="E155" t="s">
        <v>23</v>
      </c>
      <c r="F155" s="128">
        <v>1</v>
      </c>
      <c r="G155" t="e">
        <f>VLOOKUP(C155,[1]A!$D$2:$H$1448,5,FALSE)</f>
        <v>#N/A</v>
      </c>
      <c r="N155" s="14">
        <f>VLOOKUP(C155,Bilan!$B$4:$D$1766,3,FALSE)</f>
        <v>0</v>
      </c>
      <c r="O155" s="50">
        <f t="shared" ref="O155:O162" si="9">A155</f>
        <v>170</v>
      </c>
      <c r="P155" s="50" t="e">
        <f>VLOOKUP(C155,Route2021!$C$2:$O$1205,13,FALSE)</f>
        <v>#N/A</v>
      </c>
      <c r="Q155" s="124" t="e">
        <f>VLOOKUP(C155,[1]A!$D$2:$K$1398,8,FALSE)</f>
        <v>#N/A</v>
      </c>
      <c r="R155" s="125" t="e">
        <f>VLOOKUP(C155,Route2021!$C$2:$Q$1212,15,FALSE)</f>
        <v>#N/A</v>
      </c>
      <c r="S155" s="48">
        <f>IFERROR(VLOOKUP(C155,'[2]1ère'!$B$3:$E$200,4,FALSE),0)</f>
        <v>0</v>
      </c>
      <c r="T155" s="48">
        <f>IFERROR(VLOOKUP(C155,'[2]2ème'!$B$3:$E$500,4,FALSE),0)</f>
        <v>0</v>
      </c>
      <c r="U155" s="48">
        <f>IFERROR(VLOOKUP(C155,'[2]3ème'!$B$3:$E$600,4,FALSE),0)</f>
        <v>0</v>
      </c>
      <c r="V155" s="48">
        <f>IFERROR(VLOOKUP(C155,'[2]4ème '!$B$3:$E$216,4,FALSE),0)</f>
        <v>0</v>
      </c>
      <c r="W155" s="48">
        <f>IFERROR(VLOOKUP(C155,[2]Féminines!$B$3:$E$70,4,FALSE),0)</f>
        <v>0</v>
      </c>
      <c r="X155">
        <f t="shared" si="6"/>
        <v>0</v>
      </c>
    </row>
    <row r="156" spans="1:24" x14ac:dyDescent="0.25">
      <c r="A156" s="49">
        <v>171</v>
      </c>
      <c r="B156">
        <f>N156</f>
        <v>10402</v>
      </c>
      <c r="C156" t="s">
        <v>4156</v>
      </c>
      <c r="D156" t="s">
        <v>4157</v>
      </c>
      <c r="E156" t="s">
        <v>4158</v>
      </c>
      <c r="F156" s="128">
        <v>1</v>
      </c>
      <c r="G156" t="s">
        <v>978</v>
      </c>
      <c r="N156" s="14">
        <f>VLOOKUP(C156,Bilan!$B$4:$D$1766,3,FALSE)</f>
        <v>10402</v>
      </c>
      <c r="O156" s="50">
        <f t="shared" si="9"/>
        <v>171</v>
      </c>
      <c r="P156" s="50" t="e">
        <f>VLOOKUP(C156,Route2021!$C$2:$O$1205,13,FALSE)</f>
        <v>#N/A</v>
      </c>
      <c r="Q156" s="124" t="e">
        <f>VLOOKUP(C156,[1]A!$D$2:$K$1398,8,FALSE)</f>
        <v>#N/A</v>
      </c>
      <c r="R156" s="125" t="e">
        <f>VLOOKUP(C156,Route2021!$C$2:$Q$1212,15,FALSE)</f>
        <v>#N/A</v>
      </c>
      <c r="S156" s="48">
        <f>IFERROR(VLOOKUP(C156,'[2]1ère'!$B$3:$E$200,4,FALSE),0)</f>
        <v>4</v>
      </c>
      <c r="T156" s="48">
        <f>IFERROR(VLOOKUP(C156,'[2]2ème'!$B$3:$E$500,4,FALSE),0)</f>
        <v>0</v>
      </c>
      <c r="U156" s="48">
        <f>IFERROR(VLOOKUP(C156,'[2]3ème'!$B$3:$E$600,4,FALSE),0)</f>
        <v>0</v>
      </c>
      <c r="V156" s="48">
        <f>IFERROR(VLOOKUP(C156,'[2]4ème '!$B$3:$E$216,4,FALSE),0)</f>
        <v>0</v>
      </c>
      <c r="W156" s="48">
        <f>IFERROR(VLOOKUP(C156,[2]Féminines!$B$3:$E$70,4,FALSE),0)</f>
        <v>0</v>
      </c>
      <c r="X156">
        <f t="shared" si="6"/>
        <v>4</v>
      </c>
    </row>
    <row r="157" spans="1:24" x14ac:dyDescent="0.25">
      <c r="A157" s="49">
        <v>172</v>
      </c>
      <c r="B157">
        <v>4834</v>
      </c>
      <c r="C157" t="str">
        <f>[1]A!$D1052</f>
        <v>TROUKENS FABIO</v>
      </c>
      <c r="D157" t="str">
        <f>[1]A!$F1052</f>
        <v>VELO CLUB UNION HALLUIN</v>
      </c>
      <c r="E157" t="str">
        <f>[1]A!$J1052</f>
        <v>05999135152</v>
      </c>
      <c r="F157" s="128" t="str">
        <f>[1]A!$C1052</f>
        <v>1</v>
      </c>
      <c r="G157" t="str">
        <f>VLOOKUP(C157,[1]A!$D$2:$H$1448,5,FALSE)</f>
        <v>Adulte Masculin 40/49 ans</v>
      </c>
      <c r="N157" s="14">
        <f>VLOOKUP(C157,Bilan!$B$4:$D$1766,3,FALSE)</f>
        <v>4834</v>
      </c>
      <c r="O157" s="50">
        <f t="shared" si="9"/>
        <v>172</v>
      </c>
      <c r="P157" s="50" t="e">
        <f>VLOOKUP(C157,Route2021!$C$2:$O$1205,13,FALSE)</f>
        <v>#N/A</v>
      </c>
      <c r="Q157" s="124" t="str">
        <f>VLOOKUP(C157,[1]A!$D$2:$K$1398,8,FALSE)</f>
        <v>1</v>
      </c>
      <c r="R157" s="125" t="e">
        <f>VLOOKUP(C157,Route2021!$C$2:$Q$1212,15,FALSE)</f>
        <v>#N/A</v>
      </c>
      <c r="S157" s="48">
        <f>IFERROR(VLOOKUP(C157,'[2]1ère'!$B$3:$E$200,4,FALSE),0)</f>
        <v>2</v>
      </c>
      <c r="T157" s="48">
        <f>IFERROR(VLOOKUP(C157,'[2]2ème'!$B$3:$E$500,4,FALSE),0)</f>
        <v>0</v>
      </c>
      <c r="U157" s="48">
        <f>IFERROR(VLOOKUP(C157,'[2]3ème'!$B$3:$E$600,4,FALSE),0)</f>
        <v>0</v>
      </c>
      <c r="V157" s="48">
        <f>IFERROR(VLOOKUP(C157,'[2]4ème '!$B$3:$E$216,4,FALSE),0)</f>
        <v>0</v>
      </c>
      <c r="W157" s="48">
        <f>IFERROR(VLOOKUP(C157,[2]Féminines!$B$3:$E$70,4,FALSE),0)</f>
        <v>0</v>
      </c>
      <c r="X157">
        <f t="shared" si="6"/>
        <v>2</v>
      </c>
    </row>
    <row r="158" spans="1:24" x14ac:dyDescent="0.25">
      <c r="A158" s="72">
        <v>173</v>
      </c>
      <c r="B158">
        <f t="shared" ref="B158:B174" si="10">N158</f>
        <v>7079</v>
      </c>
      <c r="C158" t="str">
        <f>[1]A!$D472</f>
        <v>FONTAINE JEROME</v>
      </c>
      <c r="D158" t="str">
        <f>[1]A!$F472</f>
        <v>TEAM POLICE HDFN - ROUBAIX</v>
      </c>
      <c r="E158" t="str">
        <f>[1]A!$J472</f>
        <v>05999017517</v>
      </c>
      <c r="F158" s="128">
        <v>1</v>
      </c>
      <c r="G158" t="str">
        <f>VLOOKUP(C158,[1]A!$D$2:$H$1448,5,FALSE)</f>
        <v>Adulte Masculin 40/49 ans</v>
      </c>
      <c r="N158" s="14">
        <f>VLOOKUP(C158,Bilan!$B$4:$D$1766,3,FALSE)</f>
        <v>7079</v>
      </c>
      <c r="O158" s="50">
        <f t="shared" si="9"/>
        <v>173</v>
      </c>
      <c r="Q158" s="124" t="str">
        <f>VLOOKUP(C158,[1]A!$D$2:$K$1398,8,FALSE)</f>
        <v>2</v>
      </c>
      <c r="R158" s="125">
        <v>2</v>
      </c>
      <c r="S158" s="48">
        <f>IFERROR(VLOOKUP(C158,'[2]1ère'!$B$3:$E$200,4,FALSE),0)</f>
        <v>2</v>
      </c>
      <c r="T158" s="48">
        <f>IFERROR(VLOOKUP(C158,'[2]2ème'!$B$3:$E$500,4,FALSE),0)</f>
        <v>4</v>
      </c>
      <c r="U158" s="48">
        <f>IFERROR(VLOOKUP(C158,'[2]3ème'!$B$3:$E$600,4,FALSE),0)</f>
        <v>0</v>
      </c>
      <c r="V158" s="48">
        <f>IFERROR(VLOOKUP(C158,'[2]4ème '!$B$3:$E$216,4,FALSE),0)</f>
        <v>0</v>
      </c>
      <c r="W158" s="48">
        <f>IFERROR(VLOOKUP(C158,[2]Féminines!$B$3:$E$70,4,FALSE),0)</f>
        <v>0</v>
      </c>
      <c r="X158">
        <f t="shared" si="6"/>
        <v>6</v>
      </c>
    </row>
    <row r="159" spans="1:24" x14ac:dyDescent="0.25">
      <c r="A159" s="49">
        <v>174</v>
      </c>
      <c r="B159">
        <f t="shared" si="10"/>
        <v>10028</v>
      </c>
      <c r="C159" t="str">
        <f>[1]A!$D1401</f>
        <v>MAJORCZYK STEPHANE</v>
      </c>
      <c r="D159" t="str">
        <f>[1]A!$F1401</f>
        <v>ANNEQUIN CYCLING TEAM</v>
      </c>
      <c r="E159" t="str">
        <f>[1]A!$J1401</f>
        <v>06260055576</v>
      </c>
      <c r="F159" s="128" t="str">
        <f>[1]A!$C1401</f>
        <v>1</v>
      </c>
      <c r="G159" t="str">
        <f>VLOOKUP(C159,[1]A!$D$2:$H$1448,5,FALSE)</f>
        <v>Adulte Masculin 30/39 ans</v>
      </c>
      <c r="N159" s="14">
        <f>VLOOKUP(C159,Bilan!$B$4:$D$1766,3,FALSE)</f>
        <v>10028</v>
      </c>
      <c r="O159" s="50">
        <f t="shared" si="9"/>
        <v>174</v>
      </c>
      <c r="P159" s="50" t="e">
        <f>VLOOKUP(C159,Route2021!$C$2:$O$1205,13,FALSE)</f>
        <v>#N/A</v>
      </c>
      <c r="Q159" s="124" t="e">
        <f>VLOOKUP(C159,[1]A!$D$2:$K$1398,8,FALSE)</f>
        <v>#N/A</v>
      </c>
      <c r="R159" s="125" t="e">
        <f>VLOOKUP(C159,Route2021!$C$2:$Q$1212,15,FALSE)</f>
        <v>#N/A</v>
      </c>
      <c r="S159" s="48">
        <f>IFERROR(VLOOKUP(C159,'[2]1ère'!$B$3:$E$200,4,FALSE),0)</f>
        <v>4</v>
      </c>
      <c r="T159" s="48">
        <f>IFERROR(VLOOKUP(C159,'[2]2ème'!$B$3:$E$500,4,FALSE),0)</f>
        <v>0</v>
      </c>
      <c r="U159" s="48">
        <f>IFERROR(VLOOKUP(C159,'[2]3ème'!$B$3:$E$600,4,FALSE),0)</f>
        <v>0</v>
      </c>
      <c r="V159" s="48">
        <f>IFERROR(VLOOKUP(C159,'[2]4ème '!$B$3:$E$216,4,FALSE),0)</f>
        <v>0</v>
      </c>
      <c r="W159" s="48">
        <f>IFERROR(VLOOKUP(C159,[2]Féminines!$B$3:$E$70,4,FALSE),0)</f>
        <v>0</v>
      </c>
      <c r="X159">
        <f t="shared" si="6"/>
        <v>4</v>
      </c>
    </row>
    <row r="160" spans="1:24" x14ac:dyDescent="0.25">
      <c r="A160" s="49">
        <v>175</v>
      </c>
      <c r="B160">
        <f t="shared" si="10"/>
        <v>144615</v>
      </c>
      <c r="C160" t="str">
        <f>[1]A!$D1407</f>
        <v>DRANCOURT THOMAS</v>
      </c>
      <c r="D160" t="str">
        <f>[1]A!$F1407</f>
        <v>GILLOT CYCLING CLUB FEIGNIES</v>
      </c>
      <c r="E160" t="str">
        <f>[1]A!$J1407</f>
        <v>05996224000</v>
      </c>
      <c r="F160" s="128" t="str">
        <f>[1]A!$C1407</f>
        <v>1</v>
      </c>
      <c r="G160" t="str">
        <f>VLOOKUP(C160,[1]A!$D$2:$H$1448,5,FALSE)</f>
        <v>Adulte Masculin 20/29 ans</v>
      </c>
      <c r="N160" s="14">
        <f>VLOOKUP(C160,Bilan!$B$4:$D$1766,3,FALSE)</f>
        <v>144615</v>
      </c>
      <c r="O160" s="50">
        <f t="shared" si="9"/>
        <v>175</v>
      </c>
      <c r="P160" s="50" t="e">
        <f>VLOOKUP(C160,Route2021!$C$2:$O$1205,13,FALSE)</f>
        <v>#N/A</v>
      </c>
      <c r="Q160" s="124" t="e">
        <f>VLOOKUP(C160,[1]A!$D$2:$K$1398,8,FALSE)</f>
        <v>#N/A</v>
      </c>
      <c r="R160" s="125" t="e">
        <f>VLOOKUP(C160,Route2021!$C$2:$Q$1212,15,FALSE)</f>
        <v>#N/A</v>
      </c>
      <c r="S160" s="48">
        <f>IFERROR(VLOOKUP(C160,'[2]1ère'!$B$3:$E$200,4,FALSE),0)</f>
        <v>1</v>
      </c>
      <c r="T160" s="48">
        <f>IFERROR(VLOOKUP(C160,'[2]2ème'!$B$3:$E$500,4,FALSE),0)</f>
        <v>0</v>
      </c>
      <c r="U160" s="48">
        <f>IFERROR(VLOOKUP(C160,'[2]3ème'!$B$3:$E$600,4,FALSE),0)</f>
        <v>0</v>
      </c>
      <c r="V160" s="48">
        <f>IFERROR(VLOOKUP(C160,'[2]4ème '!$B$3:$E$216,4,FALSE),0)</f>
        <v>0</v>
      </c>
      <c r="W160" s="48">
        <f>IFERROR(VLOOKUP(C160,[2]Féminines!$B$3:$E$70,4,FALSE),0)</f>
        <v>0</v>
      </c>
      <c r="X160">
        <f t="shared" si="6"/>
        <v>1</v>
      </c>
    </row>
    <row r="161" spans="1:24" x14ac:dyDescent="0.25">
      <c r="A161" s="49">
        <v>176</v>
      </c>
      <c r="B161">
        <f t="shared" si="10"/>
        <v>10095</v>
      </c>
      <c r="C161" t="str">
        <f>[1]A!$D1454</f>
        <v>BULTINCK DAVY</v>
      </c>
      <c r="D161" t="str">
        <f>[1]A!$F1454</f>
        <v>ANNEQUIN CYCLING TEAM</v>
      </c>
      <c r="E161" t="str">
        <f>[1]A!$J1454</f>
        <v>06297114884</v>
      </c>
      <c r="F161" s="128" t="str">
        <f>[1]A!$C1454</f>
        <v>1</v>
      </c>
      <c r="G161" t="e">
        <f>VLOOKUP(C161,[1]A!$D$2:$H$1448,5,FALSE)</f>
        <v>#N/A</v>
      </c>
      <c r="J161" s="67">
        <v>1</v>
      </c>
      <c r="N161" s="14">
        <f>VLOOKUP(C161,Bilan!$B$4:$D$1766,3,FALSE)</f>
        <v>10095</v>
      </c>
      <c r="O161" s="50">
        <f t="shared" si="9"/>
        <v>176</v>
      </c>
      <c r="P161" s="50" t="e">
        <f>VLOOKUP(C161,Route2021!$C$2:$O$1205,13,FALSE)</f>
        <v>#N/A</v>
      </c>
      <c r="Q161" s="124" t="e">
        <f>VLOOKUP(C161,[1]A!$D$2:$K$1398,8,FALSE)</f>
        <v>#N/A</v>
      </c>
      <c r="R161" s="125" t="e">
        <f>VLOOKUP(C161,Route2021!$C$2:$Q$1212,15,FALSE)</f>
        <v>#N/A</v>
      </c>
      <c r="S161" s="48">
        <f>IFERROR(VLOOKUP(C161,'[2]1ère'!$B$3:$E$200,4,FALSE),0)</f>
        <v>2</v>
      </c>
      <c r="T161" s="48">
        <f>IFERROR(VLOOKUP(C161,'[2]2ème'!$B$3:$E$500,4,FALSE),0)</f>
        <v>0</v>
      </c>
      <c r="U161" s="48">
        <f>IFERROR(VLOOKUP(C161,'[2]3ème'!$B$3:$E$600,4,FALSE),0)</f>
        <v>0</v>
      </c>
      <c r="V161" s="48">
        <f>IFERROR(VLOOKUP(C161,'[2]4ème '!$B$3:$E$216,4,FALSE),0)</f>
        <v>0</v>
      </c>
      <c r="W161" s="48">
        <f>IFERROR(VLOOKUP(C161,[2]Féminines!$B$3:$E$70,4,FALSE),0)</f>
        <v>0</v>
      </c>
      <c r="X161">
        <f>SUM(S161:W161)</f>
        <v>2</v>
      </c>
    </row>
    <row r="162" spans="1:24" x14ac:dyDescent="0.25">
      <c r="A162" s="49">
        <v>177</v>
      </c>
      <c r="B162">
        <f t="shared" si="10"/>
        <v>2488</v>
      </c>
      <c r="C162" t="s">
        <v>3485</v>
      </c>
      <c r="D162" t="s">
        <v>3492</v>
      </c>
      <c r="E162" t="s">
        <v>3498</v>
      </c>
      <c r="F162" s="128">
        <v>1</v>
      </c>
      <c r="G162" t="s">
        <v>1016</v>
      </c>
      <c r="N162" s="14">
        <f>VLOOKUP(C162,Bilan!$B$4:$D$1766,3,FALSE)</f>
        <v>2488</v>
      </c>
      <c r="O162" s="50">
        <f t="shared" si="9"/>
        <v>177</v>
      </c>
      <c r="P162" s="50">
        <f>VLOOKUP(C162,Route2021!$C$2:$O$1205,13,FALSE)</f>
        <v>157</v>
      </c>
      <c r="Q162" s="124" t="e">
        <f>VLOOKUP(C162,[1]A!$D$2:$K$1398,8,FALSE)</f>
        <v>#N/A</v>
      </c>
      <c r="R162" s="125">
        <f>VLOOKUP(C162,Route2021!$C$2:$Q$1212,15,FALSE)</f>
        <v>1</v>
      </c>
      <c r="S162" s="48">
        <f>IFERROR(VLOOKUP(C162,'[2]1ère'!$B$3:$E$200,4,FALSE),0)</f>
        <v>4</v>
      </c>
      <c r="T162" s="48">
        <f>IFERROR(VLOOKUP(C162,'[2]2ème'!$B$3:$E$500,4,FALSE),0)</f>
        <v>0</v>
      </c>
      <c r="U162" s="48">
        <f>IFERROR(VLOOKUP(C162,'[2]3ème'!$B$3:$E$600,4,FALSE),0)</f>
        <v>0</v>
      </c>
      <c r="V162" s="48">
        <f>IFERROR(VLOOKUP(C162,'[2]4ème '!$B$3:$E$216,4,FALSE),0)</f>
        <v>0</v>
      </c>
      <c r="W162" s="48">
        <f>IFERROR(VLOOKUP(C162,[2]Féminines!$B$3:$E$70,4,FALSE),0)</f>
        <v>0</v>
      </c>
      <c r="X162">
        <f>SUM(S162:W162)</f>
        <v>4</v>
      </c>
    </row>
    <row r="163" spans="1:24" x14ac:dyDescent="0.25">
      <c r="A163" s="49">
        <v>178</v>
      </c>
      <c r="B163">
        <f t="shared" si="10"/>
        <v>10063</v>
      </c>
      <c r="C163" t="str">
        <f>[1]A!$D802</f>
        <v>MATTIOLI RONALD</v>
      </c>
      <c r="D163" t="str">
        <f>[1]A!$F802</f>
        <v>TEAM SPECIALIZED LILLE</v>
      </c>
      <c r="E163" t="str">
        <f>[1]A!$J802</f>
        <v>05999028535</v>
      </c>
      <c r="F163" s="128" t="str">
        <f>[1]A!$C802</f>
        <v>1</v>
      </c>
      <c r="G163" t="str">
        <f>VLOOKUP(C163,[1]A!$D$2:$H$1448,5,FALSE)</f>
        <v>Adulte Masculin 40/49 ans</v>
      </c>
      <c r="N163" s="14">
        <f>VLOOKUP(C163,Bilan!$B$4:$D$1766,3,FALSE)</f>
        <v>10063</v>
      </c>
      <c r="O163" s="50">
        <f t="shared" ref="O163:O172" si="11">A163</f>
        <v>178</v>
      </c>
      <c r="P163" s="50" t="e">
        <f>VLOOKUP(C163,Route2021!$C$2:$O$1205,13,FALSE)</f>
        <v>#N/A</v>
      </c>
      <c r="Q163" s="124" t="str">
        <f>VLOOKUP(C163,[1]A!$D$2:$K$1398,8,FALSE)</f>
        <v>1</v>
      </c>
      <c r="R163" s="125" t="e">
        <f>VLOOKUP(C163,Route2021!$C$2:$Q$1212,15,FALSE)</f>
        <v>#N/A</v>
      </c>
      <c r="S163" s="48">
        <f>IFERROR(VLOOKUP(C163,'[2]1ère'!$B$3:$E$200,4,FALSE),0)</f>
        <v>0</v>
      </c>
      <c r="T163" s="48">
        <f>IFERROR(VLOOKUP(C163,'[2]2ème'!$B$3:$E$500,4,FALSE),0)</f>
        <v>0</v>
      </c>
      <c r="U163" s="48">
        <f>IFERROR(VLOOKUP(C163,'[2]3ème'!$B$3:$E$600,4,FALSE),0)</f>
        <v>0</v>
      </c>
      <c r="V163" s="48">
        <f>IFERROR(VLOOKUP(C163,'[2]4ème '!$B$3:$E$216,4,FALSE),0)</f>
        <v>0</v>
      </c>
      <c r="W163" s="48">
        <f>IFERROR(VLOOKUP(C163,[2]Féminines!$B$3:$E$70,4,FALSE),0)</f>
        <v>0</v>
      </c>
      <c r="X163">
        <f t="shared" ref="X163:X172" si="12">SUM(S163:W163)</f>
        <v>0</v>
      </c>
    </row>
    <row r="164" spans="1:24" x14ac:dyDescent="0.25">
      <c r="A164" s="49">
        <v>179</v>
      </c>
      <c r="B164">
        <f t="shared" si="10"/>
        <v>5091</v>
      </c>
      <c r="C164" t="str">
        <f>[1]A!$D497</f>
        <v>GAILLEZ VINCENT</v>
      </c>
      <c r="D164" t="str">
        <f>[1]A!$F497</f>
        <v>CERCLE OLYMPIQUE MARCOING</v>
      </c>
      <c r="E164" t="str">
        <f>[1]A!$J497</f>
        <v>05999135577</v>
      </c>
      <c r="F164" s="128" t="str">
        <f>[1]A!$C497</f>
        <v>1</v>
      </c>
      <c r="G164" t="str">
        <f>VLOOKUP(C164,[1]A!$D$2:$H$1448,5,FALSE)</f>
        <v>Adulte Masculin 30/39 ans</v>
      </c>
      <c r="N164" s="14">
        <f>VLOOKUP(C164,Bilan!$B$4:$D$1766,3,FALSE)</f>
        <v>5091</v>
      </c>
      <c r="O164" s="50">
        <f t="shared" si="11"/>
        <v>179</v>
      </c>
      <c r="P164" s="50" t="e">
        <f>VLOOKUP(C164,Route2021!$C$2:$O$1205,13,FALSE)</f>
        <v>#N/A</v>
      </c>
      <c r="Q164" s="124" t="str">
        <f>VLOOKUP(C164,[1]A!$D$2:$K$1398,8,FALSE)</f>
        <v>1</v>
      </c>
      <c r="R164" s="125" t="e">
        <f>VLOOKUP(C164,Route2021!$C$2:$Q$1212,15,FALSE)</f>
        <v>#N/A</v>
      </c>
      <c r="S164" s="48">
        <f>IFERROR(VLOOKUP(C164,'[2]1ère'!$B$3:$E$200,4,FALSE),0)</f>
        <v>2</v>
      </c>
      <c r="T164" s="48">
        <f>IFERROR(VLOOKUP(C164,'[2]2ème'!$B$3:$E$500,4,FALSE),0)</f>
        <v>0</v>
      </c>
      <c r="U164" s="48">
        <f>IFERROR(VLOOKUP(C164,'[2]3ème'!$B$3:$E$600,4,FALSE),0)</f>
        <v>0</v>
      </c>
      <c r="V164" s="48">
        <f>IFERROR(VLOOKUP(C164,'[2]4ème '!$B$3:$E$216,4,FALSE),0)</f>
        <v>0</v>
      </c>
      <c r="W164" s="48">
        <f>IFERROR(VLOOKUP(C164,[2]Féminines!$B$3:$E$70,4,FALSE),0)</f>
        <v>0</v>
      </c>
      <c r="X164">
        <f t="shared" si="12"/>
        <v>2</v>
      </c>
    </row>
    <row r="165" spans="1:24" x14ac:dyDescent="0.25">
      <c r="A165" s="49">
        <v>180</v>
      </c>
      <c r="B165">
        <f t="shared" ref="B165:B173" si="13">N165</f>
        <v>3141</v>
      </c>
      <c r="C165" t="str">
        <f>[1]A!$D810</f>
        <v>MEULEMANS LAURENT</v>
      </c>
      <c r="D165" t="str">
        <f>[1]A!$F810</f>
        <v>VELO CLUB UNION HALLUIN</v>
      </c>
      <c r="E165" t="str">
        <f>[1]A!$J810</f>
        <v>05999028459</v>
      </c>
      <c r="F165" s="128" t="str">
        <f>[1]A!$C810</f>
        <v>1</v>
      </c>
      <c r="G165" t="str">
        <f>VLOOKUP(C165,[1]A!$D$2:$H$1448,5,FALSE)</f>
        <v>Adulte Masculin 50/59 ans</v>
      </c>
      <c r="N165" s="14">
        <f>VLOOKUP(C165,Bilan!$B$4:$D$1766,3,FALSE)</f>
        <v>3141</v>
      </c>
      <c r="O165" s="50">
        <f t="shared" si="11"/>
        <v>180</v>
      </c>
      <c r="P165" s="50">
        <f>VLOOKUP(C165,Route2021!$C$2:$O$1205,13,FALSE)</f>
        <v>318</v>
      </c>
      <c r="Q165" s="124" t="str">
        <f>VLOOKUP(C165,[1]A!$D$2:$K$1398,8,FALSE)</f>
        <v>1</v>
      </c>
      <c r="R165" s="125">
        <f>VLOOKUP(C165,Route2021!$C$2:$Q$1212,15,FALSE)</f>
        <v>2</v>
      </c>
      <c r="S165" s="48">
        <f>IFERROR(VLOOKUP(C165,'[2]1ère'!$B$3:$E$200,4,FALSE),0)</f>
        <v>2</v>
      </c>
      <c r="T165" s="48">
        <f>IFERROR(VLOOKUP(C165,'[2]2ème'!$B$3:$E$500,4,FALSE),0)</f>
        <v>0</v>
      </c>
      <c r="U165" s="48">
        <f>IFERROR(VLOOKUP(C165,'[2]3ème'!$B$3:$E$600,4,FALSE),0)</f>
        <v>0</v>
      </c>
      <c r="V165" s="48">
        <f>IFERROR(VLOOKUP(C165,'[2]4ème '!$B$3:$E$216,4,FALSE),0)</f>
        <v>0</v>
      </c>
      <c r="W165" s="48">
        <f>IFERROR(VLOOKUP(C165,[2]Féminines!$B$3:$E$70,4,FALSE),0)</f>
        <v>0</v>
      </c>
      <c r="X165">
        <f t="shared" si="12"/>
        <v>2</v>
      </c>
    </row>
    <row r="166" spans="1:24" x14ac:dyDescent="0.25">
      <c r="A166" s="72">
        <v>181</v>
      </c>
      <c r="B166">
        <f t="shared" si="13"/>
        <v>144461</v>
      </c>
      <c r="C166" t="str">
        <f>[1]A!$D851</f>
        <v>MULAS YANN</v>
      </c>
      <c r="D166" t="str">
        <f>[1]A!$F851</f>
        <v>VELO SPRINT DE L'OSTREVENT - AUBERCHICOURT</v>
      </c>
      <c r="E166" t="str">
        <f>[1]A!$J851</f>
        <v>05999109290</v>
      </c>
      <c r="F166" s="128">
        <v>1</v>
      </c>
      <c r="G166" t="str">
        <f>VLOOKUP(C166,[1]A!$D$2:$H$1448,5,FALSE)</f>
        <v>Adulte Masculin 40/49 ans</v>
      </c>
      <c r="N166" s="14">
        <f>VLOOKUP(C166,Bilan!$B$4:$D$1766,3,FALSE)</f>
        <v>144461</v>
      </c>
      <c r="O166" s="50">
        <f t="shared" si="11"/>
        <v>181</v>
      </c>
      <c r="P166" s="50">
        <f>VLOOKUP(C166,Route2021!$C$2:$O$1205,13,FALSE)</f>
        <v>333</v>
      </c>
      <c r="Q166" s="124" t="str">
        <f>VLOOKUP(C166,[1]A!$D$2:$K$1398,8,FALSE)</f>
        <v>2</v>
      </c>
      <c r="R166" s="125">
        <f>VLOOKUP(C166,Route2021!$C$2:$Q$1212,15,FALSE)</f>
        <v>2</v>
      </c>
      <c r="S166" s="48">
        <f>IFERROR(VLOOKUP(C166,'[2]1ère'!$B$3:$E$200,4,FALSE),0)</f>
        <v>1</v>
      </c>
      <c r="T166" s="48">
        <f>IFERROR(VLOOKUP(C166,'[2]2ème'!$B$3:$E$500,4,FALSE),0)</f>
        <v>0</v>
      </c>
      <c r="U166" s="48">
        <f>IFERROR(VLOOKUP(C166,'[2]3ème'!$B$3:$E$600,4,FALSE),0)</f>
        <v>0</v>
      </c>
      <c r="V166" s="48">
        <f>IFERROR(VLOOKUP(C166,'[2]4ème '!$B$3:$E$216,4,FALSE),0)</f>
        <v>0</v>
      </c>
      <c r="W166" s="48">
        <f>IFERROR(VLOOKUP(C166,[2]Féminines!$B$3:$E$70,4,FALSE),0)</f>
        <v>0</v>
      </c>
      <c r="X166">
        <f t="shared" si="12"/>
        <v>1</v>
      </c>
    </row>
    <row r="167" spans="1:24" x14ac:dyDescent="0.25">
      <c r="A167" s="72">
        <v>182</v>
      </c>
      <c r="B167">
        <f t="shared" si="13"/>
        <v>10023</v>
      </c>
      <c r="C167" t="str">
        <f>[1]A!$D798</f>
        <v>MASSON BAPTISTE</v>
      </c>
      <c r="D167" t="str">
        <f>[1]A!$F798</f>
        <v>VELO CLUB SOLESMES</v>
      </c>
      <c r="E167" t="str">
        <f>[1]A!$J798</f>
        <v>05999089326</v>
      </c>
      <c r="F167" s="128">
        <v>1</v>
      </c>
      <c r="G167" t="str">
        <f>VLOOKUP(C167,[1]A!$D$2:$H$1448,5,FALSE)</f>
        <v>Adulte Masculin 30/39 ans</v>
      </c>
      <c r="N167" s="14">
        <f>VLOOKUP(C167,Bilan!$B$4:$D$1766,3,FALSE)</f>
        <v>10023</v>
      </c>
      <c r="O167" s="50">
        <f t="shared" si="11"/>
        <v>182</v>
      </c>
      <c r="P167" s="50" t="e">
        <f>VLOOKUP(C167,Route2021!$C$2:$O$1205,13,FALSE)</f>
        <v>#N/A</v>
      </c>
      <c r="Q167" s="124" t="str">
        <f>VLOOKUP(C167,[1]A!$D$2:$K$1398,8,FALSE)</f>
        <v>2</v>
      </c>
      <c r="R167" s="125" t="e">
        <f>VLOOKUP(C167,Route2021!$C$2:$Q$1212,15,FALSE)</f>
        <v>#N/A</v>
      </c>
      <c r="S167" s="48">
        <f>IFERROR(VLOOKUP(C167,'[2]1ère'!$B$3:$E$200,4,FALSE),0)</f>
        <v>3</v>
      </c>
      <c r="T167" s="48">
        <f>IFERROR(VLOOKUP(C167,'[2]2ème'!$B$3:$E$500,4,FALSE),0)</f>
        <v>0</v>
      </c>
      <c r="U167" s="48">
        <f>IFERROR(VLOOKUP(C167,'[2]3ème'!$B$3:$E$600,4,FALSE),0)</f>
        <v>0</v>
      </c>
      <c r="V167" s="48">
        <f>IFERROR(VLOOKUP(C167,'[2]4ème '!$B$3:$E$216,4,FALSE),0)</f>
        <v>0</v>
      </c>
      <c r="W167" s="48">
        <f>IFERROR(VLOOKUP(C167,[2]Féminines!$B$3:$E$70,4,FALSE),0)</f>
        <v>0</v>
      </c>
      <c r="X167">
        <f t="shared" si="12"/>
        <v>3</v>
      </c>
    </row>
    <row r="168" spans="1:24" x14ac:dyDescent="0.25">
      <c r="A168" s="7">
        <v>183</v>
      </c>
      <c r="B168">
        <f t="shared" si="13"/>
        <v>5115</v>
      </c>
      <c r="C168" t="str">
        <f>[1]A!$D829</f>
        <v>MONIEZ ADRIEN</v>
      </c>
      <c r="D168" t="str">
        <f>[1]A!$F829</f>
        <v>CLUB CYCLISTE THUN ST MARTIN</v>
      </c>
      <c r="E168" t="str">
        <f>[1]A!$J829</f>
        <v>05999135574</v>
      </c>
      <c r="F168" s="128">
        <v>1</v>
      </c>
      <c r="G168" t="str">
        <f>VLOOKUP(C168,[1]A!$D$2:$H$1448,5,FALSE)</f>
        <v>Adulte Masculin 20/29 ans</v>
      </c>
      <c r="J168" s="67">
        <v>1</v>
      </c>
      <c r="N168" s="14">
        <f>VLOOKUP(C168,Bilan!$B$4:$D$1766,3,FALSE)</f>
        <v>5115</v>
      </c>
      <c r="O168" s="50">
        <f>A168</f>
        <v>183</v>
      </c>
      <c r="P168" s="50" t="e">
        <f>VLOOKUP(C168,Route2021!$C$2:$O$1205,13,FALSE)</f>
        <v>#N/A</v>
      </c>
      <c r="Q168" s="124" t="str">
        <f>VLOOKUP(C168,[1]A!$D$2:$K$1398,8,FALSE)</f>
        <v>3</v>
      </c>
      <c r="R168" s="125" t="e">
        <f>VLOOKUP(C168,Route2021!$C$2:$Q$1212,15,FALSE)</f>
        <v>#N/A</v>
      </c>
      <c r="S168" s="48">
        <f>IFERROR(VLOOKUP(C168,'[2]1ère'!$B$3:$E$200,4,FALSE),0)</f>
        <v>2</v>
      </c>
      <c r="T168" s="48">
        <f>IFERROR(VLOOKUP(C168,'[2]2ème'!$B$3:$E$500,4,FALSE),0)</f>
        <v>0</v>
      </c>
      <c r="U168" s="48">
        <f>IFERROR(VLOOKUP(C168,'[2]3ème'!$B$3:$E$600,4,FALSE),0)</f>
        <v>0</v>
      </c>
      <c r="V168" s="48">
        <f>IFERROR(VLOOKUP(C168,'[2]4ème '!$B$3:$E$216,4,FALSE),0)</f>
        <v>0</v>
      </c>
      <c r="W168" s="48">
        <f>IFERROR(VLOOKUP(C168,[2]Féminines!$B$3:$E$70,4,FALSE),0)</f>
        <v>0</v>
      </c>
      <c r="X168">
        <f>SUM(S168:W168)</f>
        <v>2</v>
      </c>
    </row>
    <row r="169" spans="1:24" x14ac:dyDescent="0.25">
      <c r="A169" s="72">
        <v>184</v>
      </c>
      <c r="B169">
        <f t="shared" si="13"/>
        <v>2938</v>
      </c>
      <c r="C169" t="str">
        <f>[1]A!$D775</f>
        <v>MARCAILLE CYRILLE</v>
      </c>
      <c r="D169" t="str">
        <f>[1]A!$F775</f>
        <v>CLUB CYCLISTE THUN ST MARTIN</v>
      </c>
      <c r="E169" t="str">
        <f>[1]A!$J775</f>
        <v>05999085189</v>
      </c>
      <c r="F169" s="128">
        <v>1</v>
      </c>
      <c r="G169" t="str">
        <f>VLOOKUP(C169,[1]A!$D$2:$H$1448,5,FALSE)</f>
        <v>Adulte Masculin 40/49 ans</v>
      </c>
      <c r="N169" s="14">
        <f>VLOOKUP(C169,Bilan!$B$4:$D$1766,3,FALSE)</f>
        <v>2938</v>
      </c>
      <c r="O169" s="50">
        <f>A169</f>
        <v>184</v>
      </c>
      <c r="P169" s="50">
        <f>VLOOKUP(C169,Route2021!$C$2:$O$1205,13,FALSE)</f>
        <v>0</v>
      </c>
      <c r="Q169" s="124" t="str">
        <f>VLOOKUP(C169,[1]A!$D$2:$K$1398,8,FALSE)</f>
        <v>2</v>
      </c>
      <c r="R169" s="125">
        <f>VLOOKUP(C169,Route2021!$C$2:$Q$1212,15,FALSE)</f>
        <v>0</v>
      </c>
      <c r="S169" s="48">
        <f>IFERROR(VLOOKUP(C169,'[2]1ère'!$B$3:$E$200,4,FALSE),0)</f>
        <v>1</v>
      </c>
      <c r="T169" s="48">
        <f>IFERROR(VLOOKUP(C169,'[2]2ème'!$B$3:$E$500,4,FALSE),0)</f>
        <v>0</v>
      </c>
      <c r="U169" s="48">
        <f>IFERROR(VLOOKUP(C169,'[2]3ème'!$B$3:$E$600,4,FALSE),0)</f>
        <v>0</v>
      </c>
      <c r="V169" s="48">
        <f>IFERROR(VLOOKUP(C169,'[2]4ème '!$B$3:$E$216,4,FALSE),0)</f>
        <v>0</v>
      </c>
      <c r="W169" s="48">
        <f>IFERROR(VLOOKUP(C169,[2]Féminines!$B$3:$E$70,4,FALSE),0)</f>
        <v>0</v>
      </c>
      <c r="X169">
        <f>SUM(S169:W169)</f>
        <v>1</v>
      </c>
    </row>
    <row r="170" spans="1:24" x14ac:dyDescent="0.25">
      <c r="A170" s="72">
        <v>186</v>
      </c>
      <c r="B170">
        <f t="shared" si="13"/>
        <v>4374</v>
      </c>
      <c r="C170" s="49" t="str">
        <f>[1]A!$D938</f>
        <v>RENARD VINCENT</v>
      </c>
      <c r="D170" t="str">
        <f>[1]A!$F938</f>
        <v>TEAM B.B.L. HERGNIES</v>
      </c>
      <c r="E170" t="str">
        <f>[1]A!$J938</f>
        <v>05999124620</v>
      </c>
      <c r="F170" s="128">
        <v>1</v>
      </c>
      <c r="G170" t="str">
        <f>VLOOKUP(C170,[1]A!$D$2:$H$1448,5,FALSE)</f>
        <v>Adulte Masculin 40/49 ans</v>
      </c>
      <c r="J170" s="67">
        <v>1</v>
      </c>
      <c r="N170" s="14">
        <f>VLOOKUP(C170,Bilan!$B$4:$D$1766,3,FALSE)</f>
        <v>4374</v>
      </c>
      <c r="O170" s="50">
        <f>A170</f>
        <v>186</v>
      </c>
      <c r="P170" s="50">
        <f>VLOOKUP(C170,Route2021!$C$2:$O$1205,13,FALSE)</f>
        <v>799</v>
      </c>
      <c r="Q170" s="124" t="str">
        <f>VLOOKUP(C170,[1]A!$D$2:$K$1398,8,FALSE)</f>
        <v>3</v>
      </c>
      <c r="R170" s="125">
        <f>VLOOKUP(C170,Route2021!$C$2:$Q$1212,15,FALSE)</f>
        <v>3</v>
      </c>
      <c r="S170" s="48">
        <f>IFERROR(VLOOKUP(C170,'[2]1ère'!$B$3:$E$200,4,FALSE),0)</f>
        <v>1</v>
      </c>
      <c r="T170" s="48">
        <f>IFERROR(VLOOKUP(C170,'[2]2ème'!$B$3:$E$500,4,FALSE),0)</f>
        <v>0</v>
      </c>
      <c r="U170" s="48">
        <f>IFERROR(VLOOKUP(C170,'[2]3ème'!$B$3:$E$600,4,FALSE),0)</f>
        <v>4</v>
      </c>
      <c r="V170" s="48">
        <f>IFERROR(VLOOKUP(C170,'[2]4ème '!$B$3:$E$216,4,FALSE),0)</f>
        <v>0</v>
      </c>
      <c r="W170" s="48">
        <f>IFERROR(VLOOKUP(C170,[2]Féminines!$B$3:$E$70,4,FALSE),0)</f>
        <v>0</v>
      </c>
      <c r="X170">
        <f>SUM(S170:W170)</f>
        <v>5</v>
      </c>
    </row>
    <row r="171" spans="1:24" x14ac:dyDescent="0.25">
      <c r="A171" s="72">
        <v>187</v>
      </c>
      <c r="B171">
        <f>N171</f>
        <v>4325</v>
      </c>
      <c r="C171" t="str">
        <f>[1]A!$D608</f>
        <v>JABLONSKI SEBASTIEN</v>
      </c>
      <c r="D171" t="str">
        <f>[1]A!$F608</f>
        <v>TEAM B.B.L. HERGNIES</v>
      </c>
      <c r="E171" t="str">
        <f>[1]A!$J608</f>
        <v>05999099574</v>
      </c>
      <c r="F171" s="128">
        <v>1</v>
      </c>
      <c r="G171" t="str">
        <f>VLOOKUP(C171,[1]A!$D$2:$H$1448,5,FALSE)</f>
        <v>Adulte Masculin 40/49 ans</v>
      </c>
      <c r="N171" s="14">
        <f>VLOOKUP(C171,Bilan!$B$4:$D$1766,3,FALSE)</f>
        <v>4325</v>
      </c>
      <c r="O171" s="50">
        <f>A171</f>
        <v>187</v>
      </c>
      <c r="P171" s="50">
        <f>VLOOKUP(C171,Route2021!$C$2:$O$1205,13,FALSE)</f>
        <v>334</v>
      </c>
      <c r="Q171" s="124" t="str">
        <f>VLOOKUP(C171,[1]A!$D$2:$K$1398,8,FALSE)</f>
        <v>2</v>
      </c>
      <c r="R171" s="125">
        <f>VLOOKUP(C171,Route2021!$C$2:$Q$1212,15,FALSE)</f>
        <v>2</v>
      </c>
      <c r="S171" s="48">
        <f>IFERROR(VLOOKUP(C171,'[2]1ère'!$B$3:$E$200,4,FALSE),0)</f>
        <v>0</v>
      </c>
      <c r="T171" s="48">
        <f>IFERROR(VLOOKUP(C171,'[2]2ème'!$B$3:$E$500,4,FALSE),0)</f>
        <v>18</v>
      </c>
      <c r="U171" s="48">
        <f>IFERROR(VLOOKUP(C171,'[2]3ème'!$B$3:$E$600,4,FALSE),0)</f>
        <v>0</v>
      </c>
      <c r="V171" s="48">
        <f>IFERROR(VLOOKUP(C171,'[2]4ème '!$B$3:$E$216,4,FALSE),0)</f>
        <v>0</v>
      </c>
      <c r="W171" s="48">
        <f>IFERROR(VLOOKUP(C171,[2]Féminines!$B$3:$E$70,4,FALSE),0)</f>
        <v>0</v>
      </c>
      <c r="X171">
        <f>SUM(S171:W171)</f>
        <v>18</v>
      </c>
    </row>
    <row r="172" spans="1:24" x14ac:dyDescent="0.25">
      <c r="A172" s="49">
        <v>190</v>
      </c>
      <c r="B172">
        <f t="shared" si="13"/>
        <v>4379</v>
      </c>
      <c r="C172" t="str">
        <f>[1]A!$D655</f>
        <v>LANCELLE FLORENTIN</v>
      </c>
      <c r="D172" t="str">
        <f>[1]A!$F655</f>
        <v>VTT SAINT AMAND LES EAUX</v>
      </c>
      <c r="E172" t="str">
        <f>[1]A!$J655</f>
        <v>05999099815</v>
      </c>
      <c r="F172" s="128" t="str">
        <f>[1]A!$C655</f>
        <v>1</v>
      </c>
      <c r="G172" t="str">
        <f>VLOOKUP(C172,[1]A!$D$2:$H$1448,5,FALSE)</f>
        <v>Adulte Masculin 20/29 ans</v>
      </c>
      <c r="N172" s="14">
        <f>VLOOKUP(C172,Bilan!$B$4:$D$1766,3,FALSE)</f>
        <v>4379</v>
      </c>
      <c r="O172" s="50">
        <f t="shared" si="11"/>
        <v>190</v>
      </c>
      <c r="P172" s="50" t="e">
        <f>VLOOKUP(C172,Route2021!$C$2:$O$1205,13,FALSE)</f>
        <v>#N/A</v>
      </c>
      <c r="Q172" s="124" t="str">
        <f>VLOOKUP(C172,[1]A!$D$2:$K$1398,8,FALSE)</f>
        <v>1</v>
      </c>
      <c r="R172" s="125" t="e">
        <f>VLOOKUP(C172,Route2021!$C$2:$Q$1212,15,FALSE)</f>
        <v>#N/A</v>
      </c>
      <c r="S172" s="48">
        <f>IFERROR(VLOOKUP(C172,'[2]1ère'!$B$3:$E$200,4,FALSE),0)</f>
        <v>0</v>
      </c>
      <c r="T172" s="48">
        <f>IFERROR(VLOOKUP(C172,'[2]2ème'!$B$3:$E$500,4,FALSE),0)</f>
        <v>0</v>
      </c>
      <c r="U172" s="48">
        <f>IFERROR(VLOOKUP(C172,'[2]3ème'!$B$3:$E$600,4,FALSE),0)</f>
        <v>0</v>
      </c>
      <c r="V172" s="48">
        <f>IFERROR(VLOOKUP(C172,'[2]4ème '!$B$3:$E$216,4,FALSE),0)</f>
        <v>0</v>
      </c>
      <c r="W172" s="48">
        <f>IFERROR(VLOOKUP(C172,[2]Féminines!$B$3:$E$70,4,FALSE),0)</f>
        <v>0</v>
      </c>
      <c r="X172">
        <f t="shared" si="12"/>
        <v>0</v>
      </c>
    </row>
    <row r="173" spans="1:24" x14ac:dyDescent="0.25">
      <c r="A173" s="49">
        <v>191</v>
      </c>
      <c r="B173">
        <f t="shared" si="13"/>
        <v>2594</v>
      </c>
      <c r="C173" t="str">
        <f>[1]A!$D561</f>
        <v>HANNOT CHRISTOPHE</v>
      </c>
      <c r="D173" t="str">
        <f>[1]A!$F561</f>
        <v>VELO CLUB UNION HALLUIN</v>
      </c>
      <c r="E173" t="str">
        <f>[1]A!$J561</f>
        <v>05999136077</v>
      </c>
      <c r="F173" s="128" t="str">
        <f>[1]A!$C561</f>
        <v>1</v>
      </c>
      <c r="G173" t="str">
        <f>VLOOKUP(C173,[1]A!$D$2:$H$1448,5,FALSE)</f>
        <v>Adulte Masculin 40/49 ans</v>
      </c>
      <c r="J173" s="67">
        <v>1</v>
      </c>
      <c r="N173" s="14">
        <f>VLOOKUP(C173,Bilan!$B$4:$D$1766,3,FALSE)</f>
        <v>2594</v>
      </c>
      <c r="O173" s="50">
        <f>A173</f>
        <v>191</v>
      </c>
      <c r="P173" s="50" t="e">
        <f>VLOOKUP(C173,Route2021!$C$2:$O$1205,13,FALSE)</f>
        <v>#N/A</v>
      </c>
      <c r="Q173" s="124" t="str">
        <f>VLOOKUP(C173,[1]A!$D$2:$K$1398,8,FALSE)</f>
        <v>1</v>
      </c>
      <c r="R173" s="125" t="e">
        <f>VLOOKUP(C173,Route2021!$C$2:$Q$1212,15,FALSE)</f>
        <v>#N/A</v>
      </c>
      <c r="S173" s="48">
        <f>IFERROR(VLOOKUP(C173,'[2]1ère'!$B$3:$E$200,4,FALSE),0)</f>
        <v>1</v>
      </c>
      <c r="T173" s="48">
        <f>IFERROR(VLOOKUP(C173,'[2]2ème'!$B$3:$E$500,4,FALSE),0)</f>
        <v>0</v>
      </c>
      <c r="U173" s="48">
        <f>IFERROR(VLOOKUP(C173,'[2]3ème'!$B$3:$E$600,4,FALSE),0)</f>
        <v>0</v>
      </c>
      <c r="V173" s="48">
        <f>IFERROR(VLOOKUP(C173,'[2]4ème '!$B$3:$E$216,4,FALSE),0)</f>
        <v>0</v>
      </c>
      <c r="W173" s="48">
        <f>IFERROR(VLOOKUP(C173,[2]Féminines!$B$3:$E$70,4,FALSE),0)</f>
        <v>0</v>
      </c>
      <c r="X173">
        <f>SUM(S173:W173)</f>
        <v>1</v>
      </c>
    </row>
    <row r="174" spans="1:24" x14ac:dyDescent="0.25">
      <c r="A174" s="49" t="e">
        <f t="shared" ref="A174:A179" si="14">IF(Q174=R174,P174," ")</f>
        <v>#N/A</v>
      </c>
      <c r="B174">
        <f t="shared" si="10"/>
        <v>10100</v>
      </c>
      <c r="C174" t="str">
        <f>[1]A!$D1390</f>
        <v>BISIAUX FRANCK</v>
      </c>
      <c r="D174" t="str">
        <f>[1]A!$F1390</f>
        <v>ASSOCIATION CYCLISTE DE CUINCY</v>
      </c>
      <c r="E174" t="str">
        <f>[1]A!$J1390</f>
        <v>05999136434</v>
      </c>
      <c r="F174" s="128" t="str">
        <f>[1]A!$C1390</f>
        <v>1</v>
      </c>
      <c r="G174" t="str">
        <f>VLOOKUP(C174,[1]A!$D$2:$H$1448,5,FALSE)</f>
        <v>Adulte Masculin 40/49 ans</v>
      </c>
      <c r="N174" s="14">
        <f>VLOOKUP(C174,Bilan!$B$4:$D$1766,3,FALSE)</f>
        <v>10100</v>
      </c>
      <c r="O174" s="50" t="e">
        <f>A174</f>
        <v>#N/A</v>
      </c>
      <c r="P174" s="50" t="e">
        <f>VLOOKUP(C174,Route2021!$C$2:$O$1205,13,FALSE)</f>
        <v>#N/A</v>
      </c>
      <c r="Q174" s="124">
        <f>VLOOKUP(C174,[1]A!$D$2:$K$1398,8,FALSE)</f>
        <v>0</v>
      </c>
      <c r="R174" s="125" t="e">
        <f>VLOOKUP(C174,Route2021!$C$2:$Q$1212,15,FALSE)</f>
        <v>#N/A</v>
      </c>
      <c r="S174" s="48">
        <f>IFERROR(VLOOKUP(C174,'[2]1ère'!$B$3:$E$200,4,FALSE),0)</f>
        <v>0</v>
      </c>
      <c r="T174" s="48">
        <f>IFERROR(VLOOKUP(C174,'[2]2ème'!$B$3:$E$500,4,FALSE),0)</f>
        <v>0</v>
      </c>
      <c r="U174" s="48">
        <f>IFERROR(VLOOKUP(C174,'[2]3ème'!$B$3:$E$600,4,FALSE),0)</f>
        <v>0</v>
      </c>
      <c r="V174" s="48">
        <f>IFERROR(VLOOKUP(C174,'[2]4ème '!$B$3:$E$216,4,FALSE),0)</f>
        <v>0</v>
      </c>
      <c r="W174" s="48">
        <f>IFERROR(VLOOKUP(C174,[2]Féminines!$B$3:$E$70,4,FALSE),0)</f>
        <v>0</v>
      </c>
      <c r="X174">
        <f t="shared" si="6"/>
        <v>0</v>
      </c>
    </row>
    <row r="175" spans="1:24" x14ac:dyDescent="0.25">
      <c r="A175" s="49" t="str">
        <f t="shared" si="14"/>
        <v xml:space="preserve"> </v>
      </c>
      <c r="B175">
        <f t="shared" si="4"/>
        <v>144624</v>
      </c>
      <c r="C175" t="str">
        <f>[1]A!$D40</f>
        <v>BARTHELEMY MARC</v>
      </c>
      <c r="D175" t="str">
        <f>[1]A!$F40</f>
        <v>ETOILE CYCLISTE FEIGNIES</v>
      </c>
      <c r="E175" t="str">
        <f>[1]A!$J40</f>
        <v>05999083113</v>
      </c>
      <c r="F175" s="128" t="str">
        <f>[1]A!$C40</f>
        <v>1</v>
      </c>
      <c r="G175" t="str">
        <f>VLOOKUP(C175,[1]A!$D$2:$H$1448,5,FALSE)</f>
        <v>Adulte Masculin 30/39 ans</v>
      </c>
      <c r="N175" s="14">
        <f>VLOOKUP(C175,Bilan!$B$4:$D$1766,3,FALSE)</f>
        <v>144624</v>
      </c>
      <c r="O175" s="50" t="str">
        <f t="shared" si="5"/>
        <v xml:space="preserve"> </v>
      </c>
      <c r="P175" s="50">
        <f>VLOOKUP(C175,Route2021!$C$2:$O$1205,13,FALSE)</f>
        <v>0</v>
      </c>
      <c r="Q175" s="124" t="str">
        <f>VLOOKUP(C175,[1]A!$D$2:$K$1398,8,FALSE)</f>
        <v>1</v>
      </c>
      <c r="R175" s="125">
        <f>VLOOKUP(C175,Route2021!$C$2:$Q$1212,15,FALSE)</f>
        <v>1</v>
      </c>
      <c r="S175" s="48">
        <f>IFERROR(VLOOKUP(C175,'[2]1ère'!$B$3:$E$200,4,FALSE),0)</f>
        <v>0</v>
      </c>
      <c r="T175" s="48">
        <f>IFERROR(VLOOKUP(C175,'[2]2ème'!$B$3:$E$500,4,FALSE),0)</f>
        <v>0</v>
      </c>
      <c r="U175" s="48">
        <f>IFERROR(VLOOKUP(C175,'[2]3ème'!$B$3:$E$600,4,FALSE),0)</f>
        <v>0</v>
      </c>
      <c r="V175" s="48">
        <f>IFERROR(VLOOKUP(C175,'[2]4ème '!$B$3:$E$216,4,FALSE),0)</f>
        <v>0</v>
      </c>
      <c r="W175" s="48">
        <f>IFERROR(VLOOKUP(C175,[2]Féminines!$B$3:$E$70,4,FALSE),0)</f>
        <v>0</v>
      </c>
      <c r="X175">
        <f t="shared" si="6"/>
        <v>0</v>
      </c>
    </row>
    <row r="176" spans="1:24" x14ac:dyDescent="0.25">
      <c r="A176" s="49" t="str">
        <f t="shared" si="14"/>
        <v xml:space="preserve"> </v>
      </c>
      <c r="B176">
        <f t="shared" si="4"/>
        <v>4319</v>
      </c>
      <c r="C176" t="str">
        <f>[1]A!$D531</f>
        <v>GRARD HUGO</v>
      </c>
      <c r="D176" t="str">
        <f>[1]A!$F531</f>
        <v>CYCLO CLUB ORCHIES</v>
      </c>
      <c r="E176" t="str">
        <f>[1]A!$J531</f>
        <v>05999012887</v>
      </c>
      <c r="F176" s="128" t="str">
        <f>[1]A!$C531</f>
        <v>1</v>
      </c>
      <c r="G176" t="str">
        <f>VLOOKUP(C176,[1]A!$D$2:$H$1448,5,FALSE)</f>
        <v>Adulte Masculin 17/19 ans</v>
      </c>
      <c r="N176" s="14">
        <f>VLOOKUP(C176,Bilan!$B$4:$D$1766,3,FALSE)</f>
        <v>4319</v>
      </c>
      <c r="O176" s="50" t="str">
        <f t="shared" si="5"/>
        <v xml:space="preserve"> </v>
      </c>
      <c r="P176" s="50">
        <f>VLOOKUP(C176,Route2021!$C$2:$O$1205,13,FALSE)</f>
        <v>0</v>
      </c>
      <c r="Q176" s="124" t="str">
        <f>VLOOKUP(C176,[1]A!$D$2:$K$1398,8,FALSE)</f>
        <v>1</v>
      </c>
      <c r="R176" s="125">
        <f>VLOOKUP(C176,Route2021!$C$2:$Q$1212,15,FALSE)</f>
        <v>2</v>
      </c>
      <c r="S176" s="48">
        <f>IFERROR(VLOOKUP(C176,'[2]1ère'!$B$3:$E$200,4,FALSE),0)</f>
        <v>0</v>
      </c>
      <c r="T176" s="48">
        <f>IFERROR(VLOOKUP(C176,'[2]2ème'!$B$3:$E$500,4,FALSE),0)</f>
        <v>0</v>
      </c>
      <c r="U176" s="48">
        <f>IFERROR(VLOOKUP(C176,'[2]3ème'!$B$3:$E$600,4,FALSE),0)</f>
        <v>0</v>
      </c>
      <c r="V176" s="48">
        <f>IFERROR(VLOOKUP(C176,'[2]4ème '!$B$3:$E$216,4,FALSE),0)</f>
        <v>0</v>
      </c>
      <c r="W176" s="48">
        <f>IFERROR(VLOOKUP(C176,[2]Féminines!$B$3:$E$70,4,FALSE),0)</f>
        <v>0</v>
      </c>
      <c r="X176">
        <f t="shared" si="6"/>
        <v>0</v>
      </c>
    </row>
    <row r="177" spans="1:24" x14ac:dyDescent="0.25">
      <c r="A177" s="49" t="str">
        <f t="shared" si="14"/>
        <v xml:space="preserve"> </v>
      </c>
      <c r="B177">
        <f t="shared" si="4"/>
        <v>5156</v>
      </c>
      <c r="C177" t="str">
        <f>[1]A!$D712</f>
        <v>LEFEBVRE TIMOTHE</v>
      </c>
      <c r="D177" t="str">
        <f>[1]A!$F712</f>
        <v>TEAM DECOPUB PROVILLE</v>
      </c>
      <c r="E177" t="str">
        <f>[1]A!$J712</f>
        <v>05999019490</v>
      </c>
      <c r="F177" s="128" t="str">
        <f>[1]A!$C712</f>
        <v>1</v>
      </c>
      <c r="G177" t="str">
        <f>VLOOKUP(C177,[1]A!$D$2:$H$1448,5,FALSE)</f>
        <v>Adulte Masculin 20/29 ans</v>
      </c>
      <c r="N177" s="14">
        <f>VLOOKUP(C177,Bilan!$B$4:$D$1766,3,FALSE)</f>
        <v>5156</v>
      </c>
      <c r="O177" s="50" t="str">
        <f t="shared" si="5"/>
        <v xml:space="preserve"> </v>
      </c>
      <c r="P177" s="50">
        <f>VLOOKUP(C177,Route2021!$C$2:$O$1205,13,FALSE)</f>
        <v>0</v>
      </c>
      <c r="Q177" s="124" t="str">
        <f>VLOOKUP(C177,[1]A!$D$2:$K$1398,8,FALSE)</f>
        <v>1</v>
      </c>
      <c r="R177" s="125">
        <f>VLOOKUP(C177,Route2021!$C$2:$Q$1212,15,FALSE)</f>
        <v>1</v>
      </c>
      <c r="S177" s="48">
        <f>IFERROR(VLOOKUP(C177,'[2]1ère'!$B$3:$E$200,4,FALSE),0)</f>
        <v>0</v>
      </c>
      <c r="T177" s="48">
        <f>IFERROR(VLOOKUP(C177,'[2]2ème'!$B$3:$E$500,4,FALSE),0)</f>
        <v>0</v>
      </c>
      <c r="U177" s="48">
        <f>IFERROR(VLOOKUP(C177,'[2]3ème'!$B$3:$E$600,4,FALSE),0)</f>
        <v>0</v>
      </c>
      <c r="V177" s="48">
        <f>IFERROR(VLOOKUP(C177,'[2]4ème '!$B$3:$E$216,4,FALSE),0)</f>
        <v>0</v>
      </c>
      <c r="W177" s="48">
        <f>IFERROR(VLOOKUP(C177,[2]Féminines!$B$3:$E$70,4,FALSE),0)</f>
        <v>0</v>
      </c>
      <c r="X177">
        <f t="shared" si="6"/>
        <v>0</v>
      </c>
    </row>
    <row r="178" spans="1:24" x14ac:dyDescent="0.25">
      <c r="A178" s="49" t="str">
        <f t="shared" si="14"/>
        <v xml:space="preserve"> </v>
      </c>
      <c r="B178">
        <f t="shared" si="4"/>
        <v>2296</v>
      </c>
      <c r="C178" t="str">
        <f>[1]A!$D1006</f>
        <v>SIX CORENTIN</v>
      </c>
      <c r="D178" t="str">
        <f>[1]A!$F1006</f>
        <v>CAMPHIN EN CAREMBAULT CYCLING TEAM</v>
      </c>
      <c r="E178" t="str">
        <f>[1]A!$J1006</f>
        <v>05999023288</v>
      </c>
      <c r="F178" s="128" t="str">
        <f>[1]A!$C1006</f>
        <v>1</v>
      </c>
      <c r="G178" t="str">
        <f>VLOOKUP(C178,[1]A!$D$2:$H$1448,5,FALSE)</f>
        <v>Adulte Masculin 17/19 ans</v>
      </c>
      <c r="N178" s="14">
        <f>VLOOKUP(C178,Bilan!$B$4:$D$1766,3,FALSE)</f>
        <v>2296</v>
      </c>
      <c r="O178" s="50" t="str">
        <f t="shared" si="5"/>
        <v xml:space="preserve"> </v>
      </c>
      <c r="P178" s="50">
        <f>VLOOKUP(C178,Route2021!$C$2:$O$1205,13,FALSE)</f>
        <v>384</v>
      </c>
      <c r="Q178" s="124" t="str">
        <f>VLOOKUP(C178,[1]A!$D$2:$K$1398,8,FALSE)</f>
        <v>1</v>
      </c>
      <c r="R178" s="125">
        <f>VLOOKUP(C178,Route2021!$C$2:$Q$1212,15,FALSE)</f>
        <v>2</v>
      </c>
      <c r="S178" s="48">
        <f>IFERROR(VLOOKUP(C178,'[2]1ère'!$B$3:$E$200,4,FALSE),0)</f>
        <v>0</v>
      </c>
      <c r="T178" s="48">
        <f>IFERROR(VLOOKUP(C178,'[2]2ème'!$B$3:$E$500,4,FALSE),0)</f>
        <v>0</v>
      </c>
      <c r="U178" s="48">
        <f>IFERROR(VLOOKUP(C178,'[2]3ème'!$B$3:$E$600,4,FALSE),0)</f>
        <v>0</v>
      </c>
      <c r="V178" s="48">
        <f>IFERROR(VLOOKUP(C178,'[2]4ème '!$B$3:$E$216,4,FALSE),0)</f>
        <v>0</v>
      </c>
      <c r="W178" s="48">
        <f>IFERROR(VLOOKUP(C178,[2]Féminines!$B$3:$E$70,4,FALSE),0)</f>
        <v>0</v>
      </c>
      <c r="X178">
        <f t="shared" si="6"/>
        <v>0</v>
      </c>
    </row>
    <row r="179" spans="1:24" x14ac:dyDescent="0.25">
      <c r="A179" s="49" t="str">
        <f t="shared" si="14"/>
        <v xml:space="preserve"> </v>
      </c>
      <c r="B179">
        <f t="shared" ref="B179:B224" si="15">N179</f>
        <v>4421</v>
      </c>
      <c r="C179" t="str">
        <f>[1]A!$D1131</f>
        <v>WYPELIER ALEXANDRE</v>
      </c>
      <c r="D179" t="str">
        <f>[1]A!$F1131</f>
        <v>LA PEDALE MADELEINOISE</v>
      </c>
      <c r="E179" t="str">
        <f>[1]A!$J1131</f>
        <v>05999104701</v>
      </c>
      <c r="F179" s="128" t="str">
        <f>[1]A!$C1131</f>
        <v>1</v>
      </c>
      <c r="G179" t="str">
        <f>VLOOKUP(C179,[1]A!$D$2:$H$1448,5,FALSE)</f>
        <v>Adulte Masculin 30/39 ans</v>
      </c>
      <c r="N179" s="14">
        <f>VLOOKUP(C179,Bilan!$B$4:$D$1766,3,FALSE)</f>
        <v>4421</v>
      </c>
      <c r="O179" s="50" t="str">
        <f t="shared" ref="O179:O224" si="16">A179</f>
        <v xml:space="preserve"> </v>
      </c>
      <c r="P179" s="50">
        <f>VLOOKUP(C179,Route2021!$C$2:$O$1205,13,FALSE)</f>
        <v>0</v>
      </c>
      <c r="Q179" s="124" t="str">
        <f>VLOOKUP(C179,[1]A!$D$2:$K$1398,8,FALSE)</f>
        <v>1</v>
      </c>
      <c r="R179" s="125">
        <f>VLOOKUP(C179,Route2021!$C$2:$Q$1212,15,FALSE)</f>
        <v>1</v>
      </c>
      <c r="S179" s="48">
        <f>IFERROR(VLOOKUP(C179,'[2]1ère'!$B$3:$E$200,4,FALSE),0)</f>
        <v>0</v>
      </c>
      <c r="T179" s="48">
        <f>IFERROR(VLOOKUP(C179,'[2]2ème'!$B$3:$E$500,4,FALSE),0)</f>
        <v>0</v>
      </c>
      <c r="U179" s="48">
        <f>IFERROR(VLOOKUP(C179,'[2]3ème'!$B$3:$E$600,4,FALSE),0)</f>
        <v>0</v>
      </c>
      <c r="V179" s="48">
        <f>IFERROR(VLOOKUP(C179,'[2]4ème '!$B$3:$E$216,4,FALSE),0)</f>
        <v>0</v>
      </c>
      <c r="W179" s="48">
        <f>IFERROR(VLOOKUP(C179,[2]Féminines!$B$3:$E$70,4,FALSE),0)</f>
        <v>0</v>
      </c>
      <c r="X179">
        <f t="shared" si="6"/>
        <v>0</v>
      </c>
    </row>
    <row r="180" spans="1:24" x14ac:dyDescent="0.25">
      <c r="A180" s="49">
        <v>0</v>
      </c>
      <c r="B180">
        <f t="shared" si="15"/>
        <v>2424</v>
      </c>
      <c r="C180" t="str">
        <f>[1]A!$D76</f>
        <v>BERRIER LUDOVIC</v>
      </c>
      <c r="D180" t="str">
        <f>[1]A!$F76</f>
        <v>UNION VELOCIPEDIQUE JEUMONT MARPENT</v>
      </c>
      <c r="E180" t="str">
        <f>[1]A!$J76</f>
        <v>05999019952</v>
      </c>
      <c r="F180" s="128" t="str">
        <f>[1]A!$C76</f>
        <v>1</v>
      </c>
      <c r="G180" t="str">
        <f>VLOOKUP(C180,[1]A!$D$2:$H$1448,5,FALSE)</f>
        <v>Adulte Masculin 50/59 ans</v>
      </c>
      <c r="N180" s="14">
        <f>VLOOKUP(C180,Bilan!$B$4:$D$1766,3,FALSE)</f>
        <v>2424</v>
      </c>
      <c r="O180" s="50">
        <f t="shared" si="16"/>
        <v>0</v>
      </c>
      <c r="P180" s="50">
        <f>VLOOKUP(C180,Route2021!$C$2:$O$1205,13,FALSE)</f>
        <v>0</v>
      </c>
      <c r="Q180" s="124" t="str">
        <f>VLOOKUP(C180,[1]A!$D$2:$K$1398,8,FALSE)</f>
        <v>1</v>
      </c>
      <c r="R180" s="125">
        <f>VLOOKUP(C180,Route2021!$C$2:$Q$1212,15,FALSE)</f>
        <v>1</v>
      </c>
      <c r="S180" s="48">
        <f>IFERROR(VLOOKUP(C180,'[2]1ère'!$B$3:$E$200,4,FALSE),0)</f>
        <v>0</v>
      </c>
      <c r="T180" s="48">
        <f>IFERROR(VLOOKUP(C180,'[2]2ème'!$B$3:$E$500,4,FALSE),0)</f>
        <v>0</v>
      </c>
      <c r="U180" s="48">
        <f>IFERROR(VLOOKUP(C180,'[2]3ème'!$B$3:$E$600,4,FALSE),0)</f>
        <v>0</v>
      </c>
      <c r="V180" s="48">
        <f>IFERROR(VLOOKUP(C180,'[2]4ème '!$B$3:$E$216,4,FALSE),0)</f>
        <v>0</v>
      </c>
      <c r="W180" s="48">
        <f>IFERROR(VLOOKUP(C180,[2]Féminines!$B$3:$E$70,4,FALSE),0)</f>
        <v>0</v>
      </c>
      <c r="X180">
        <f t="shared" si="6"/>
        <v>0</v>
      </c>
    </row>
    <row r="181" spans="1:24" x14ac:dyDescent="0.25">
      <c r="A181" s="49">
        <v>0</v>
      </c>
      <c r="B181">
        <f t="shared" si="15"/>
        <v>144411</v>
      </c>
      <c r="C181" t="str">
        <f>[1]A!$D233</f>
        <v>CORMAN SEBASTIEN</v>
      </c>
      <c r="D181" t="str">
        <f>[1]A!$F233</f>
        <v>CAMPHIN EN CAREMBAULT CYCLING TEAM</v>
      </c>
      <c r="E181" t="str">
        <f>[1]A!$J233</f>
        <v>05999025679</v>
      </c>
      <c r="F181" s="128" t="str">
        <f>[1]A!$C233</f>
        <v>1</v>
      </c>
      <c r="G181" t="str">
        <f>VLOOKUP(C181,[1]A!$D$2:$H$1448,5,FALSE)</f>
        <v>Adulte Masculin 30/39 ans</v>
      </c>
      <c r="N181" s="14">
        <f>VLOOKUP(C181,Bilan!$B$4:$D$1766,3,FALSE)</f>
        <v>144411</v>
      </c>
      <c r="O181" s="50">
        <f t="shared" si="16"/>
        <v>0</v>
      </c>
      <c r="P181" s="50">
        <f>VLOOKUP(C181,Route2021!$C$2:$O$1205,13,FALSE)</f>
        <v>0</v>
      </c>
      <c r="Q181" s="124" t="str">
        <f>VLOOKUP(C181,[1]A!$D$2:$K$1398,8,FALSE)</f>
        <v>1</v>
      </c>
      <c r="R181" s="125">
        <f>VLOOKUP(C181,Route2021!$C$2:$Q$1212,15,FALSE)</f>
        <v>1</v>
      </c>
      <c r="S181" s="48">
        <f>IFERROR(VLOOKUP(C181,'[2]1ère'!$B$3:$E$200,4,FALSE),0)</f>
        <v>0</v>
      </c>
      <c r="T181" s="48">
        <f>IFERROR(VLOOKUP(C181,'[2]2ème'!$B$3:$E$500,4,FALSE),0)</f>
        <v>0</v>
      </c>
      <c r="U181" s="48">
        <f>IFERROR(VLOOKUP(C181,'[2]3ème'!$B$3:$E$600,4,FALSE),0)</f>
        <v>0</v>
      </c>
      <c r="V181" s="48">
        <f>IFERROR(VLOOKUP(C181,'[2]4ème '!$B$3:$E$216,4,FALSE),0)</f>
        <v>0</v>
      </c>
      <c r="W181" s="48">
        <f>IFERROR(VLOOKUP(C181,[2]Féminines!$B$3:$E$70,4,FALSE),0)</f>
        <v>0</v>
      </c>
      <c r="X181">
        <f t="shared" si="6"/>
        <v>0</v>
      </c>
    </row>
    <row r="182" spans="1:24" x14ac:dyDescent="0.25">
      <c r="A182" s="49">
        <v>0</v>
      </c>
      <c r="B182" t="str">
        <f t="shared" si="15"/>
        <v xml:space="preserve"> </v>
      </c>
      <c r="C182" t="str">
        <f>[1]A!$D299</f>
        <v>DELANGRE TOM</v>
      </c>
      <c r="D182" t="str">
        <f>[1]A!$F299</f>
        <v>UNION SPORTIVE SAINT ANDRE</v>
      </c>
      <c r="E182" t="str">
        <f>[1]A!$J299</f>
        <v>05999124186</v>
      </c>
      <c r="F182" s="128" t="str">
        <f>[1]A!$C299</f>
        <v>1</v>
      </c>
      <c r="G182" t="str">
        <f>VLOOKUP(C182,[1]A!$D$2:$H$1448,5,FALSE)</f>
        <v>Adulte Masculin 17/19 ans</v>
      </c>
      <c r="N182" s="14" t="str">
        <f>VLOOKUP(C182,Bilan!$B$4:$D$1766,3,FALSE)</f>
        <v xml:space="preserve"> </v>
      </c>
      <c r="O182" s="50">
        <f t="shared" si="16"/>
        <v>0</v>
      </c>
      <c r="P182" s="50">
        <f>VLOOKUP(C182,Route2021!$C$2:$O$1205,13,FALSE)</f>
        <v>0</v>
      </c>
      <c r="Q182" s="124" t="str">
        <f>VLOOKUP(C182,[1]A!$D$2:$K$1398,8,FALSE)</f>
        <v>1</v>
      </c>
      <c r="R182" s="125">
        <f>VLOOKUP(C182,Route2021!$C$2:$Q$1212,15,FALSE)</f>
        <v>1</v>
      </c>
      <c r="S182" s="48">
        <f>IFERROR(VLOOKUP(C182,'[2]1ère'!$B$3:$E$200,4,FALSE),0)</f>
        <v>0</v>
      </c>
      <c r="T182" s="48">
        <f>IFERROR(VLOOKUP(C182,'[2]2ème'!$B$3:$E$500,4,FALSE),0)</f>
        <v>0</v>
      </c>
      <c r="U182" s="48">
        <f>IFERROR(VLOOKUP(C182,'[2]3ème'!$B$3:$E$600,4,FALSE),0)</f>
        <v>0</v>
      </c>
      <c r="V182" s="48">
        <f>IFERROR(VLOOKUP(C182,'[2]4ème '!$B$3:$E$216,4,FALSE),0)</f>
        <v>0</v>
      </c>
      <c r="W182" s="48">
        <f>IFERROR(VLOOKUP(C182,[2]Féminines!$B$3:$E$70,4,FALSE),0)</f>
        <v>0</v>
      </c>
      <c r="X182">
        <f t="shared" si="6"/>
        <v>0</v>
      </c>
    </row>
    <row r="183" spans="1:24" x14ac:dyDescent="0.25">
      <c r="A183" s="49">
        <v>0</v>
      </c>
      <c r="B183">
        <f t="shared" si="15"/>
        <v>2410</v>
      </c>
      <c r="C183" t="str">
        <f>[1]A!$D723</f>
        <v>LEGUEUX LAURENT</v>
      </c>
      <c r="D183" t="str">
        <f>[1]A!$F723</f>
        <v>UNION VELOCIPEDIQUE FOURMISIENNE</v>
      </c>
      <c r="E183" t="str">
        <f>[1]A!$J723</f>
        <v>05994030255</v>
      </c>
      <c r="F183" s="128" t="str">
        <f>[1]A!$C723</f>
        <v>1</v>
      </c>
      <c r="G183" t="str">
        <f>VLOOKUP(C183,[1]A!$D$2:$H$1448,5,FALSE)</f>
        <v>Adulte Masculin 40/49 ans</v>
      </c>
      <c r="J183" s="67">
        <v>1</v>
      </c>
      <c r="N183" s="14">
        <f>VLOOKUP(C183,Bilan!$B$4:$D$1766,3,FALSE)</f>
        <v>2410</v>
      </c>
      <c r="O183" s="50">
        <f t="shared" si="16"/>
        <v>0</v>
      </c>
      <c r="P183" s="50">
        <f>VLOOKUP(C183,Route2021!$C$2:$O$1205,13,FALSE)</f>
        <v>0</v>
      </c>
      <c r="Q183" s="124" t="str">
        <f>VLOOKUP(C183,[1]A!$D$2:$K$1398,8,FALSE)</f>
        <v>1</v>
      </c>
      <c r="R183" s="125">
        <f>VLOOKUP(C183,Route2021!$C$2:$Q$1212,15,FALSE)</f>
        <v>1</v>
      </c>
      <c r="S183" s="48">
        <f>IFERROR(VLOOKUP(C183,'[2]1ère'!$B$3:$E$200,4,FALSE),0)</f>
        <v>0</v>
      </c>
      <c r="T183" s="48">
        <f>IFERROR(VLOOKUP(C183,'[2]2ème'!$B$3:$E$500,4,FALSE),0)</f>
        <v>0</v>
      </c>
      <c r="U183" s="48">
        <f>IFERROR(VLOOKUP(C183,'[2]3ème'!$B$3:$E$600,4,FALSE),0)</f>
        <v>0</v>
      </c>
      <c r="V183" s="48">
        <f>IFERROR(VLOOKUP(C183,'[2]4ème '!$B$3:$E$216,4,FALSE),0)</f>
        <v>0</v>
      </c>
      <c r="W183" s="48">
        <f>IFERROR(VLOOKUP(C183,[2]Féminines!$B$3:$E$70,4,FALSE),0)</f>
        <v>0</v>
      </c>
      <c r="X183">
        <f t="shared" si="6"/>
        <v>0</v>
      </c>
    </row>
    <row r="184" spans="1:24" x14ac:dyDescent="0.25">
      <c r="B184">
        <f t="shared" si="15"/>
        <v>2271</v>
      </c>
      <c r="C184" t="str">
        <f>[1]A!$D1244</f>
        <v>LUSTRE DAMIEN</v>
      </c>
      <c r="D184" t="str">
        <f>[1]A!$F1244</f>
        <v>MERICOURT TEAM 2</v>
      </c>
      <c r="E184" t="str">
        <f>[1]A!$J1244</f>
        <v>06204808731</v>
      </c>
      <c r="F184" s="128" t="str">
        <f>[1]A!$C1244</f>
        <v>1</v>
      </c>
      <c r="G184" t="str">
        <f>VLOOKUP(C184,[1]A!$D$2:$H$1448,5,FALSE)</f>
        <v>Adulte Masculin 40/49 ans</v>
      </c>
      <c r="N184" s="14">
        <f>VLOOKUP(C184,Bilan!$B$4:$D$1766,3,FALSE)</f>
        <v>2271</v>
      </c>
      <c r="O184" s="50">
        <f t="shared" si="16"/>
        <v>0</v>
      </c>
      <c r="P184" s="50">
        <f>VLOOKUP(C184,Route2021!$C$2:$O$1205,13,FALSE)</f>
        <v>0</v>
      </c>
      <c r="Q184" s="124" t="str">
        <f>VLOOKUP(C184,[1]A!$D$2:$K$1398,8,FALSE)</f>
        <v>1</v>
      </c>
      <c r="R184" s="125" t="str">
        <f>VLOOKUP(C184,Route2021!$C$2:$Q$1212,15,FALSE)</f>
        <v>JE</v>
      </c>
      <c r="S184" s="48">
        <f>IFERROR(VLOOKUP(C184,'[2]1ère'!$B$3:$E$200,4,FALSE),0)</f>
        <v>0</v>
      </c>
      <c r="T184" s="48">
        <f>IFERROR(VLOOKUP(C184,'[2]2ème'!$B$3:$E$500,4,FALSE),0)</f>
        <v>0</v>
      </c>
      <c r="U184" s="48">
        <f>IFERROR(VLOOKUP(C184,'[2]3ème'!$B$3:$E$600,4,FALSE),0)</f>
        <v>0</v>
      </c>
      <c r="V184" s="48">
        <f>IFERROR(VLOOKUP(C184,'[2]4ème '!$B$3:$E$216,4,FALSE),0)</f>
        <v>0</v>
      </c>
      <c r="W184" s="48">
        <f>IFERROR(VLOOKUP(C184,[2]Féminines!$B$3:$E$70,4,FALSE),0)</f>
        <v>0</v>
      </c>
      <c r="X184">
        <f t="shared" si="6"/>
        <v>0</v>
      </c>
    </row>
    <row r="185" spans="1:24" x14ac:dyDescent="0.25">
      <c r="A185" s="49" t="e">
        <f t="shared" ref="A185:A193" si="17">IF(Q185=R185,P185," ")</f>
        <v>#N/A</v>
      </c>
      <c r="B185">
        <f t="shared" si="15"/>
        <v>2373</v>
      </c>
      <c r="C185" t="str">
        <f>[1]A!$D25</f>
        <v>ASPEELE CÉDRIC</v>
      </c>
      <c r="D185" t="str">
        <f>[1]A!$F25</f>
        <v>VTT SAINT AMAND LES EAUX</v>
      </c>
      <c r="E185" t="str">
        <f>[1]A!$J25</f>
        <v>05996226242</v>
      </c>
      <c r="F185" s="128" t="str">
        <f>[1]A!$C25</f>
        <v>1</v>
      </c>
      <c r="G185" t="str">
        <f>VLOOKUP(C185,[1]A!$D$2:$H$1448,5,FALSE)</f>
        <v>Adulte Masculin 30/39 ans</v>
      </c>
      <c r="N185" s="14">
        <f>VLOOKUP(C185,Bilan!$B$4:$D$1766,3,FALSE)</f>
        <v>2373</v>
      </c>
      <c r="O185" s="50" t="e">
        <f t="shared" si="16"/>
        <v>#N/A</v>
      </c>
      <c r="P185" s="50" t="e">
        <f>VLOOKUP(C185,Route2021!$C$2:$O$1205,13,FALSE)</f>
        <v>#N/A</v>
      </c>
      <c r="Q185" s="124" t="str">
        <f>VLOOKUP(C185,[1]A!$D$2:$K$1398,8,FALSE)</f>
        <v>1</v>
      </c>
      <c r="R185" s="125" t="e">
        <f>VLOOKUP(C185,Route2021!$C$2:$Q$1212,15,FALSE)</f>
        <v>#N/A</v>
      </c>
      <c r="S185" s="48">
        <f>IFERROR(VLOOKUP(C185,'[2]1ère'!$B$3:$E$200,4,FALSE),0)</f>
        <v>0</v>
      </c>
      <c r="T185" s="48">
        <f>IFERROR(VLOOKUP(C185,'[2]2ème'!$B$3:$E$500,4,FALSE),0)</f>
        <v>0</v>
      </c>
      <c r="U185" s="48">
        <f>IFERROR(VLOOKUP(C185,'[2]3ème'!$B$3:$E$600,4,FALSE),0)</f>
        <v>0</v>
      </c>
      <c r="V185" s="48">
        <f>IFERROR(VLOOKUP(C185,'[2]4ème '!$B$3:$E$216,4,FALSE),0)</f>
        <v>0</v>
      </c>
      <c r="W185" s="48">
        <f>IFERROR(VLOOKUP(C185,[2]Féminines!$B$3:$E$70,4,FALSE),0)</f>
        <v>0</v>
      </c>
      <c r="X185">
        <f t="shared" si="6"/>
        <v>0</v>
      </c>
    </row>
    <row r="186" spans="1:24" ht="15.6" customHeight="1" x14ac:dyDescent="0.25">
      <c r="A186" s="49" t="e">
        <f t="shared" si="17"/>
        <v>#N/A</v>
      </c>
      <c r="B186">
        <f t="shared" si="15"/>
        <v>5101</v>
      </c>
      <c r="C186" t="str">
        <f>[1]A!$D1148</f>
        <v>BOURDON KÉVIN</v>
      </c>
      <c r="D186" t="str">
        <f>[1]A!$F1148</f>
        <v>BARLIN CERCLE LAIQUE</v>
      </c>
      <c r="E186" t="str">
        <f>[1]A!$J1148</f>
        <v>06297113901</v>
      </c>
      <c r="F186" s="128" t="str">
        <f>[1]A!$C1148</f>
        <v>1</v>
      </c>
      <c r="G186" t="str">
        <f>VLOOKUP(C186,[1]A!$D$2:$H$1448,5,FALSE)</f>
        <v>Adulte Masculin 30/39 ans</v>
      </c>
      <c r="N186" s="14">
        <f>VLOOKUP(C186,Bilan!$B$4:$D$1766,3,FALSE)</f>
        <v>5101</v>
      </c>
      <c r="O186" s="50" t="e">
        <f t="shared" si="16"/>
        <v>#N/A</v>
      </c>
      <c r="P186" s="50" t="e">
        <f>VLOOKUP(C186,Route2021!$C$2:$O$1205,13,FALSE)</f>
        <v>#N/A</v>
      </c>
      <c r="Q186" s="124" t="str">
        <f>VLOOKUP(C186,[1]A!$D$2:$K$1398,8,FALSE)</f>
        <v>1</v>
      </c>
      <c r="R186" s="125" t="e">
        <f>VLOOKUP(C186,Route2021!$C$2:$Q$1212,15,FALSE)</f>
        <v>#N/A</v>
      </c>
      <c r="S186" s="48">
        <f>IFERROR(VLOOKUP(C186,'[2]1ère'!$B$3:$E$200,4,FALSE),0)</f>
        <v>0</v>
      </c>
      <c r="T186" s="48">
        <f>IFERROR(VLOOKUP(C186,'[2]2ème'!$B$3:$E$500,4,FALSE),0)</f>
        <v>0</v>
      </c>
      <c r="U186" s="48">
        <f>IFERROR(VLOOKUP(C186,'[2]3ème'!$B$3:$E$600,4,FALSE),0)</f>
        <v>0</v>
      </c>
      <c r="V186" s="48">
        <f>IFERROR(VLOOKUP(C186,'[2]4ème '!$B$3:$E$216,4,FALSE),0)</f>
        <v>0</v>
      </c>
      <c r="W186" s="48">
        <f>IFERROR(VLOOKUP(C186,[2]Féminines!$B$3:$E$70,4,FALSE),0)</f>
        <v>0</v>
      </c>
      <c r="X186">
        <f t="shared" si="6"/>
        <v>0</v>
      </c>
    </row>
    <row r="187" spans="1:24" x14ac:dyDescent="0.25">
      <c r="A187" s="49" t="e">
        <f t="shared" si="17"/>
        <v>#N/A</v>
      </c>
      <c r="B187">
        <f t="shared" si="15"/>
        <v>4494</v>
      </c>
      <c r="C187" t="str">
        <f>[1]A!$D134</f>
        <v>BRADEFER GERY</v>
      </c>
      <c r="D187" t="str">
        <f>[1]A!$F134</f>
        <v>TEAM SPECIALIZED LILLE</v>
      </c>
      <c r="E187" t="str">
        <f>[1]A!$J134</f>
        <v>05999128470</v>
      </c>
      <c r="F187" s="128" t="str">
        <f>[1]A!$C134</f>
        <v>1</v>
      </c>
      <c r="G187" t="str">
        <f>VLOOKUP(C187,[1]A!$D$2:$H$1448,5,FALSE)</f>
        <v>Adulte Masculin 40/49 ans</v>
      </c>
      <c r="N187" s="14">
        <f>VLOOKUP(C187,Bilan!$B$4:$D$1766,3,FALSE)</f>
        <v>4494</v>
      </c>
      <c r="O187" s="50" t="e">
        <f t="shared" si="16"/>
        <v>#N/A</v>
      </c>
      <c r="P187" s="50" t="e">
        <f>VLOOKUP(C187,Route2021!$C$2:$O$1205,13,FALSE)</f>
        <v>#N/A</v>
      </c>
      <c r="Q187" s="124" t="str">
        <f>VLOOKUP(C187,[1]A!$D$2:$K$1398,8,FALSE)</f>
        <v>1</v>
      </c>
      <c r="R187" s="125" t="e">
        <f>VLOOKUP(C187,Route2021!$C$2:$Q$1212,15,FALSE)</f>
        <v>#N/A</v>
      </c>
      <c r="S187" s="48">
        <f>IFERROR(VLOOKUP(C187,'[2]1ère'!$B$3:$E$200,4,FALSE),0)</f>
        <v>0</v>
      </c>
      <c r="T187" s="48">
        <f>IFERROR(VLOOKUP(C187,'[2]2ème'!$B$3:$E$500,4,FALSE),0)</f>
        <v>0</v>
      </c>
      <c r="U187" s="48">
        <f>IFERROR(VLOOKUP(C187,'[2]3ème'!$B$3:$E$600,4,FALSE),0)</f>
        <v>0</v>
      </c>
      <c r="V187" s="48">
        <f>IFERROR(VLOOKUP(C187,'[2]4ème '!$B$3:$E$216,4,FALSE),0)</f>
        <v>0</v>
      </c>
      <c r="W187" s="48">
        <f>IFERROR(VLOOKUP(C187,[2]Féminines!$B$3:$E$70,4,FALSE),0)</f>
        <v>0</v>
      </c>
      <c r="X187">
        <f t="shared" si="6"/>
        <v>0</v>
      </c>
    </row>
    <row r="188" spans="1:24" x14ac:dyDescent="0.25">
      <c r="A188" s="49" t="e">
        <f t="shared" si="17"/>
        <v>#N/A</v>
      </c>
      <c r="B188">
        <f t="shared" si="15"/>
        <v>144398</v>
      </c>
      <c r="C188" t="str">
        <f>[1]A!$D137</f>
        <v>BREVIERE ALEXANDRE</v>
      </c>
      <c r="D188" t="str">
        <f>[1]A!$F137</f>
        <v>CAMPHIN EN CAREMBAULT CYCLING TEAM</v>
      </c>
      <c r="E188" t="str">
        <f>[1]A!$J137</f>
        <v>05996219535</v>
      </c>
      <c r="F188" s="128" t="str">
        <f>[1]A!$C137</f>
        <v>1</v>
      </c>
      <c r="G188" t="str">
        <f>VLOOKUP(C188,[1]A!$D$2:$H$1448,5,FALSE)</f>
        <v>Adulte Masculin 40/49 ans</v>
      </c>
      <c r="J188" s="67">
        <v>1</v>
      </c>
      <c r="N188" s="14">
        <f>VLOOKUP(C188,Bilan!$B$4:$D$1766,3,FALSE)</f>
        <v>144398</v>
      </c>
      <c r="O188" s="50" t="e">
        <f t="shared" si="16"/>
        <v>#N/A</v>
      </c>
      <c r="P188" s="50" t="e">
        <f>VLOOKUP(C188,Route2021!$C$2:$O$1205,13,FALSE)</f>
        <v>#N/A</v>
      </c>
      <c r="Q188" s="124" t="str">
        <f>VLOOKUP(C188,[1]A!$D$2:$K$1398,8,FALSE)</f>
        <v>1</v>
      </c>
      <c r="R188" s="125" t="e">
        <f>VLOOKUP(C188,Route2021!$C$2:$Q$1212,15,FALSE)</f>
        <v>#N/A</v>
      </c>
      <c r="S188" s="48">
        <f>IFERROR(VLOOKUP(C188,'[2]1ère'!$B$3:$E$200,4,FALSE),0)</f>
        <v>0</v>
      </c>
      <c r="T188" s="48">
        <f>IFERROR(VLOOKUP(C188,'[2]2ème'!$B$3:$E$500,4,FALSE),0)</f>
        <v>0</v>
      </c>
      <c r="U188" s="48">
        <f>IFERROR(VLOOKUP(C188,'[2]3ème'!$B$3:$E$600,4,FALSE),0)</f>
        <v>0</v>
      </c>
      <c r="V188" s="48">
        <f>IFERROR(VLOOKUP(C188,'[2]4ème '!$B$3:$E$216,4,FALSE),0)</f>
        <v>0</v>
      </c>
      <c r="W188" s="48">
        <f>IFERROR(VLOOKUP(C188,[2]Féminines!$B$3:$E$70,4,FALSE),0)</f>
        <v>0</v>
      </c>
      <c r="X188">
        <f t="shared" si="6"/>
        <v>0</v>
      </c>
    </row>
    <row r="189" spans="1:24" x14ac:dyDescent="0.25">
      <c r="A189" s="49" t="e">
        <f t="shared" si="17"/>
        <v>#N/A</v>
      </c>
      <c r="B189" t="e">
        <f t="shared" si="15"/>
        <v>#N/A</v>
      </c>
      <c r="C189" t="str">
        <f>[1]A!$D246</f>
        <v>COVIN KYLIAN</v>
      </c>
      <c r="D189" t="str">
        <f>[1]A!$F246</f>
        <v>ETOILE CYCLISTE TOURCOING</v>
      </c>
      <c r="E189" t="str">
        <f>[1]A!$J246</f>
        <v>05999135547</v>
      </c>
      <c r="F189" s="128" t="str">
        <f>[1]A!$C246</f>
        <v>1</v>
      </c>
      <c r="G189" t="str">
        <f>VLOOKUP(C189,[1]A!$D$2:$H$1448,5,FALSE)</f>
        <v>Adulte Masculin 17/19 ans</v>
      </c>
      <c r="J189" s="67">
        <v>1</v>
      </c>
      <c r="N189" s="14" t="e">
        <f>VLOOKUP(C189,Bilan!$B$4:$D$1766,3,FALSE)</f>
        <v>#N/A</v>
      </c>
      <c r="O189" s="50" t="e">
        <f t="shared" si="16"/>
        <v>#N/A</v>
      </c>
      <c r="P189" s="50" t="e">
        <f>VLOOKUP(C189,Route2021!$C$2:$O$1205,13,FALSE)</f>
        <v>#N/A</v>
      </c>
      <c r="Q189" s="124" t="str">
        <f>VLOOKUP(C189,[1]A!$D$2:$K$1398,8,FALSE)</f>
        <v>1</v>
      </c>
      <c r="R189" s="125" t="e">
        <f>VLOOKUP(C189,Route2021!$C$2:$Q$1212,15,FALSE)</f>
        <v>#N/A</v>
      </c>
      <c r="S189" s="48">
        <f>IFERROR(VLOOKUP(C189,'[2]1ère'!$B$3:$E$200,4,FALSE),0)</f>
        <v>0</v>
      </c>
      <c r="T189" s="48">
        <f>IFERROR(VLOOKUP(C189,'[2]2ème'!$B$3:$E$500,4,FALSE),0)</f>
        <v>0</v>
      </c>
      <c r="U189" s="48">
        <f>IFERROR(VLOOKUP(C189,'[2]3ème'!$B$3:$E$600,4,FALSE),0)</f>
        <v>0</v>
      </c>
      <c r="V189" s="48">
        <f>IFERROR(VLOOKUP(C189,'[2]4ème '!$B$3:$E$216,4,FALSE),0)</f>
        <v>0</v>
      </c>
      <c r="W189" s="48">
        <f>IFERROR(VLOOKUP(C189,[2]Féminines!$B$3:$E$70,4,FALSE),0)</f>
        <v>0</v>
      </c>
      <c r="X189">
        <f t="shared" si="6"/>
        <v>0</v>
      </c>
    </row>
    <row r="190" spans="1:24" x14ac:dyDescent="0.25">
      <c r="A190" s="49" t="e">
        <f t="shared" si="17"/>
        <v>#N/A</v>
      </c>
      <c r="B190">
        <f t="shared" si="15"/>
        <v>4450</v>
      </c>
      <c r="C190" t="str">
        <f>[1]A!$D763</f>
        <v>LONCKE SEBASTIEN</v>
      </c>
      <c r="D190" t="str">
        <f>[1]A!$F763</f>
        <v>VTT SAINT AMAND LES EAUX</v>
      </c>
      <c r="E190" t="str">
        <f>[1]A!$J763</f>
        <v>05999124196</v>
      </c>
      <c r="F190" s="128" t="str">
        <f>[1]A!$C763</f>
        <v>1</v>
      </c>
      <c r="G190" t="str">
        <f>VLOOKUP(C190,[1]A!$D$2:$H$1448,5,FALSE)</f>
        <v>Adulte Masculin 20/29 ans</v>
      </c>
      <c r="N190" s="14">
        <f>VLOOKUP(C190,Bilan!$B$4:$D$1766,3,FALSE)</f>
        <v>4450</v>
      </c>
      <c r="O190" s="50" t="e">
        <f t="shared" si="16"/>
        <v>#N/A</v>
      </c>
      <c r="P190" s="50" t="e">
        <f>VLOOKUP(C190,Route2021!$C$2:$O$1205,13,FALSE)</f>
        <v>#N/A</v>
      </c>
      <c r="Q190" s="124" t="str">
        <f>VLOOKUP(C190,[1]A!$D$2:$K$1398,8,FALSE)</f>
        <v>1</v>
      </c>
      <c r="R190" s="125" t="e">
        <f>VLOOKUP(C190,Route2021!$C$2:$Q$1212,15,FALSE)</f>
        <v>#N/A</v>
      </c>
      <c r="S190" s="48">
        <f>IFERROR(VLOOKUP(C190,'[2]1ère'!$B$3:$E$200,4,FALSE),0)</f>
        <v>0</v>
      </c>
      <c r="T190" s="48">
        <f>IFERROR(VLOOKUP(C190,'[2]2ème'!$B$3:$E$500,4,FALSE),0)</f>
        <v>0</v>
      </c>
      <c r="U190" s="48">
        <f>IFERROR(VLOOKUP(C190,'[2]3ème'!$B$3:$E$600,4,FALSE),0)</f>
        <v>0</v>
      </c>
      <c r="V190" s="48">
        <f>IFERROR(VLOOKUP(C190,'[2]4ème '!$B$3:$E$216,4,FALSE),0)</f>
        <v>0</v>
      </c>
      <c r="W190" s="48">
        <f>IFERROR(VLOOKUP(C190,[2]Féminines!$B$3:$E$70,4,FALSE),0)</f>
        <v>0</v>
      </c>
      <c r="X190">
        <f t="shared" si="6"/>
        <v>0</v>
      </c>
    </row>
    <row r="191" spans="1:24" x14ac:dyDescent="0.25">
      <c r="A191" s="49" t="e">
        <f t="shared" si="17"/>
        <v>#N/A</v>
      </c>
      <c r="B191">
        <f t="shared" si="15"/>
        <v>2411</v>
      </c>
      <c r="C191" t="str">
        <f>[1]A!$D811</f>
        <v>MEYNET THOMAS</v>
      </c>
      <c r="D191" t="str">
        <f>[1]A!$F811</f>
        <v>VTT SAINT AMAND LES EAUX</v>
      </c>
      <c r="E191" t="str">
        <f>[1]A!$J811</f>
        <v>05999124429</v>
      </c>
      <c r="F191" s="128" t="str">
        <f>[1]A!$C811</f>
        <v>1</v>
      </c>
      <c r="G191" t="str">
        <f>VLOOKUP(C191,[1]A!$D$2:$H$1448,5,FALSE)</f>
        <v>Adulte Masculin 20/29 ans</v>
      </c>
      <c r="N191" s="14">
        <f>VLOOKUP(C191,Bilan!$B$4:$D$1766,3,FALSE)</f>
        <v>2411</v>
      </c>
      <c r="O191" s="50" t="e">
        <f t="shared" si="16"/>
        <v>#N/A</v>
      </c>
      <c r="P191" s="50" t="e">
        <f>VLOOKUP(C191,Route2021!$C$2:$O$1205,13,FALSE)</f>
        <v>#N/A</v>
      </c>
      <c r="Q191" s="124" t="str">
        <f>VLOOKUP(C191,[1]A!$D$2:$K$1398,8,FALSE)</f>
        <v>1</v>
      </c>
      <c r="R191" s="125" t="e">
        <f>VLOOKUP(C191,Route2021!$C$2:$Q$1212,15,FALSE)</f>
        <v>#N/A</v>
      </c>
      <c r="S191" s="48">
        <f>IFERROR(VLOOKUP(C191,'[2]1ère'!$B$3:$E$200,4,FALSE),0)</f>
        <v>0</v>
      </c>
      <c r="T191" s="48">
        <f>IFERROR(VLOOKUP(C191,'[2]2ème'!$B$3:$E$500,4,FALSE),0)</f>
        <v>0</v>
      </c>
      <c r="U191" s="48">
        <f>IFERROR(VLOOKUP(C191,'[2]3ème'!$B$3:$E$600,4,FALSE),0)</f>
        <v>0</v>
      </c>
      <c r="V191" s="48">
        <f>IFERROR(VLOOKUP(C191,'[2]4ème '!$B$3:$E$216,4,FALSE),0)</f>
        <v>0</v>
      </c>
      <c r="W191" s="48">
        <f>IFERROR(VLOOKUP(C191,[2]Féminines!$B$3:$E$70,4,FALSE),0)</f>
        <v>0</v>
      </c>
      <c r="X191">
        <f t="shared" si="6"/>
        <v>0</v>
      </c>
    </row>
    <row r="192" spans="1:24" x14ac:dyDescent="0.25">
      <c r="A192" s="49" t="e">
        <f t="shared" si="17"/>
        <v>#N/A</v>
      </c>
      <c r="B192">
        <f t="shared" si="15"/>
        <v>2307</v>
      </c>
      <c r="C192" t="str">
        <f>[1]A!$D982</f>
        <v>SAMIER GERMAIN</v>
      </c>
      <c r="D192" t="str">
        <f>[1]A!$F982</f>
        <v>CAMPHIN EN CAREMBAULT CYCLING TEAM</v>
      </c>
      <c r="E192" t="str">
        <f>[1]A!$J982</f>
        <v>05999086208</v>
      </c>
      <c r="F192" s="128" t="str">
        <f>[1]A!$C982</f>
        <v>1</v>
      </c>
      <c r="G192" t="str">
        <f>VLOOKUP(C192,[1]A!$D$2:$H$1448,5,FALSE)</f>
        <v>Adulte Masculin 20/29 ans</v>
      </c>
      <c r="N192" s="14">
        <f>VLOOKUP(C192,Bilan!$B$4:$D$1766,3,FALSE)</f>
        <v>2307</v>
      </c>
      <c r="O192" s="50" t="e">
        <f t="shared" si="16"/>
        <v>#N/A</v>
      </c>
      <c r="P192" s="50" t="e">
        <f>VLOOKUP(C192,Route2021!$C$2:$O$1205,13,FALSE)</f>
        <v>#N/A</v>
      </c>
      <c r="Q192" s="124" t="str">
        <f>VLOOKUP(C192,[1]A!$D$2:$K$1398,8,FALSE)</f>
        <v>1</v>
      </c>
      <c r="R192" s="125" t="e">
        <f>VLOOKUP(C192,Route2021!$C$2:$Q$1212,15,FALSE)</f>
        <v>#N/A</v>
      </c>
      <c r="S192" s="48">
        <f>IFERROR(VLOOKUP(C192,'[2]1ère'!$B$3:$E$200,4,FALSE),0)</f>
        <v>0</v>
      </c>
      <c r="T192" s="48">
        <f>IFERROR(VLOOKUP(C192,'[2]2ème'!$B$3:$E$500,4,FALSE),0)</f>
        <v>0</v>
      </c>
      <c r="U192" s="48">
        <f>IFERROR(VLOOKUP(C192,'[2]3ème'!$B$3:$E$600,4,FALSE),0)</f>
        <v>0</v>
      </c>
      <c r="V192" s="48">
        <f>IFERROR(VLOOKUP(C192,'[2]4ème '!$B$3:$E$216,4,FALSE),0)</f>
        <v>0</v>
      </c>
      <c r="W192" s="48">
        <f>IFERROR(VLOOKUP(C192,[2]Féminines!$B$3:$E$70,4,FALSE),0)</f>
        <v>0</v>
      </c>
      <c r="X192">
        <f t="shared" si="6"/>
        <v>0</v>
      </c>
    </row>
    <row r="193" spans="1:24" x14ac:dyDescent="0.25">
      <c r="A193" s="49" t="e">
        <f t="shared" si="17"/>
        <v>#N/A</v>
      </c>
      <c r="B193">
        <f t="shared" si="15"/>
        <v>7058</v>
      </c>
      <c r="C193" t="str">
        <f>[1]A!$D1053</f>
        <v>TRUBACZ LAURENT</v>
      </c>
      <c r="D193" t="str">
        <f>[1]A!$F1053</f>
        <v>TEAM POLICE HDFN - ROUBAIX</v>
      </c>
      <c r="E193" t="str">
        <f>[1]A!$J1053</f>
        <v>05999127975</v>
      </c>
      <c r="F193" s="128" t="str">
        <f>[1]A!$C1053</f>
        <v>1</v>
      </c>
      <c r="G193" t="str">
        <f>VLOOKUP(C193,[1]A!$D$2:$H$1448,5,FALSE)</f>
        <v>Adulte Masculin 40/49 ans</v>
      </c>
      <c r="N193" s="14">
        <f>VLOOKUP(C193,Bilan!$B$4:$D$1766,3,FALSE)</f>
        <v>7058</v>
      </c>
      <c r="O193" s="50" t="e">
        <f t="shared" si="16"/>
        <v>#N/A</v>
      </c>
      <c r="P193" s="50" t="e">
        <f>VLOOKUP(C193,Route2021!$C$2:$O$1205,13,FALSE)</f>
        <v>#N/A</v>
      </c>
      <c r="Q193" s="124" t="str">
        <f>VLOOKUP(C193,[1]A!$D$2:$K$1398,8,FALSE)</f>
        <v>1</v>
      </c>
      <c r="R193" s="125" t="e">
        <f>VLOOKUP(C193,Route2021!$C$2:$Q$1212,15,FALSE)</f>
        <v>#N/A</v>
      </c>
      <c r="S193" s="48">
        <f>IFERROR(VLOOKUP(C193,'[2]1ère'!$B$3:$E$200,4,FALSE),0)</f>
        <v>0</v>
      </c>
      <c r="T193" s="48">
        <f>IFERROR(VLOOKUP(C193,'[2]2ème'!$B$3:$E$500,4,FALSE),0)</f>
        <v>0</v>
      </c>
      <c r="U193" s="48">
        <f>IFERROR(VLOOKUP(C193,'[2]3ème'!$B$3:$E$600,4,FALSE),0)</f>
        <v>0</v>
      </c>
      <c r="V193" s="48">
        <f>IFERROR(VLOOKUP(C193,'[2]4ème '!$B$3:$E$216,4,FALSE),0)</f>
        <v>0</v>
      </c>
      <c r="W193" s="48">
        <f>IFERROR(VLOOKUP(C193,[2]Féminines!$B$3:$E$70,4,FALSE),0)</f>
        <v>0</v>
      </c>
      <c r="X193">
        <f t="shared" si="6"/>
        <v>0</v>
      </c>
    </row>
    <row r="194" spans="1:24" x14ac:dyDescent="0.25">
      <c r="A194" s="49" t="str">
        <f>IF(Q194=R194,P194," ")</f>
        <v xml:space="preserve"> </v>
      </c>
      <c r="B194">
        <f>N194</f>
        <v>4396</v>
      </c>
      <c r="C194" t="str">
        <f>[1]A!$D1350</f>
        <v>FARDOUX DANY</v>
      </c>
      <c r="D194" t="str">
        <f>[1]A!$F1350</f>
        <v>FLEURBAIX TEAM SHARK VTT</v>
      </c>
      <c r="E194" t="str">
        <f>[1]A!$J1350</f>
        <v>06297037378</v>
      </c>
      <c r="F194" s="128" t="str">
        <f>[1]A!$C1350</f>
        <v>1</v>
      </c>
      <c r="G194" t="str">
        <f>VLOOKUP(C194,[1]A!$D$2:$H$1448,5,FALSE)</f>
        <v>Adulte Masculin 40/49 ans</v>
      </c>
      <c r="N194" s="14">
        <f>VLOOKUP(C194,Bilan!$B$4:$D$1766,3,FALSE)</f>
        <v>4396</v>
      </c>
      <c r="O194" s="50" t="str">
        <f>A194</f>
        <v xml:space="preserve"> </v>
      </c>
      <c r="P194" s="50">
        <f>VLOOKUP(C194,Route2021!$C$2:$O$1205,13,FALSE)</f>
        <v>155</v>
      </c>
      <c r="Q194" s="124">
        <f>VLOOKUP(C194,[1]A!$D$2:$K$1398,8,FALSE)</f>
        <v>0</v>
      </c>
      <c r="R194" s="125">
        <f>VLOOKUP(C194,Route2021!$C$2:$Q$1212,15,FALSE)</f>
        <v>1</v>
      </c>
      <c r="S194" s="48">
        <f>IFERROR(VLOOKUP(C194,'[2]1ère'!$B$3:$E$200,4,FALSE),0)</f>
        <v>0</v>
      </c>
      <c r="T194" s="48">
        <f>IFERROR(VLOOKUP(C194,'[2]2ème'!$B$3:$E$500,4,FALSE),0)</f>
        <v>0</v>
      </c>
      <c r="U194" s="48">
        <f>IFERROR(VLOOKUP(C194,'[2]3ème'!$B$3:$E$600,4,FALSE),0)</f>
        <v>0</v>
      </c>
      <c r="V194" s="48">
        <f>IFERROR(VLOOKUP(C194,'[2]4ème '!$B$3:$E$216,4,FALSE),0)</f>
        <v>0</v>
      </c>
      <c r="W194" s="48">
        <f>IFERROR(VLOOKUP(C194,[2]Féminines!$B$3:$E$70,4,FALSE),0)</f>
        <v>0</v>
      </c>
      <c r="X194">
        <f t="shared" si="6"/>
        <v>0</v>
      </c>
    </row>
    <row r="195" spans="1:24" x14ac:dyDescent="0.25">
      <c r="A195" s="49" t="str">
        <f>IF(Q195=R195,P195," ")</f>
        <v xml:space="preserve"> </v>
      </c>
      <c r="B195">
        <f>N195</f>
        <v>4390</v>
      </c>
      <c r="C195" t="str">
        <f>[1]A!$D1312</f>
        <v>DASSONVILLE SEBASTIEN</v>
      </c>
      <c r="D195" t="str">
        <f>[1]A!$F1312</f>
        <v>NOEUX VELO CLUB NOEUXOIS</v>
      </c>
      <c r="E195" t="str">
        <f>[1]A!$J1312</f>
        <v>06297059854</v>
      </c>
      <c r="F195" s="128" t="str">
        <f>[1]A!$C1312</f>
        <v>1</v>
      </c>
      <c r="G195" t="str">
        <f>VLOOKUP(C195,[1]A!$D$2:$H$1448,5,FALSE)</f>
        <v>Adulte Masculin 40/49 ans</v>
      </c>
      <c r="N195" s="14">
        <f>VLOOKUP(C195,Bilan!$B$4:$D$1766,3,FALSE)</f>
        <v>4390</v>
      </c>
      <c r="O195" s="50" t="str">
        <f>A195</f>
        <v xml:space="preserve"> </v>
      </c>
      <c r="P195" s="50">
        <f>VLOOKUP(C195,Route2021!$C$2:$O$1205,13,FALSE)</f>
        <v>139</v>
      </c>
      <c r="Q195" s="124">
        <f>VLOOKUP(C195,[1]A!$D$2:$K$1398,8,FALSE)</f>
        <v>0</v>
      </c>
      <c r="R195" s="125">
        <f>VLOOKUP(C195,Route2021!$C$2:$Q$1212,15,FALSE)</f>
        <v>1</v>
      </c>
      <c r="S195" s="48">
        <f>IFERROR(VLOOKUP(C195,'[2]1ère'!$B$3:$E$200,4,FALSE),0)</f>
        <v>0</v>
      </c>
      <c r="T195" s="48">
        <f>IFERROR(VLOOKUP(C195,'[2]2ème'!$B$3:$E$500,4,FALSE),0)</f>
        <v>0</v>
      </c>
      <c r="U195" s="48">
        <f>IFERROR(VLOOKUP(C195,'[2]3ème'!$B$3:$E$600,4,FALSE),0)</f>
        <v>0</v>
      </c>
      <c r="V195" s="48">
        <f>IFERROR(VLOOKUP(C195,'[2]4ème '!$B$3:$E$216,4,FALSE),0)</f>
        <v>0</v>
      </c>
      <c r="W195" s="48">
        <f>IFERROR(VLOOKUP(C195,[2]Féminines!$B$3:$E$70,4,FALSE),0)</f>
        <v>0</v>
      </c>
      <c r="X195">
        <f t="shared" si="6"/>
        <v>0</v>
      </c>
    </row>
    <row r="196" spans="1:24" x14ac:dyDescent="0.25">
      <c r="A196" s="72">
        <f>IF(P196&lt;448,IF(P196&gt;200,P196,0),0)</f>
        <v>201</v>
      </c>
      <c r="B196">
        <f t="shared" si="15"/>
        <v>144594</v>
      </c>
      <c r="C196" t="str">
        <f>[1]A!$D140</f>
        <v>BROQUIN XAVIER</v>
      </c>
      <c r="D196" t="str">
        <f>[1]A!$F140</f>
        <v>CYCLO CLUB BERGUES</v>
      </c>
      <c r="E196" t="str">
        <f>[1]A!$J140</f>
        <v>05999098981</v>
      </c>
      <c r="F196" s="128" t="str">
        <f>[1]A!$C140</f>
        <v>2</v>
      </c>
      <c r="G196" t="str">
        <f>VLOOKUP(C196,[1]A!$D$2:$H$1448,5,FALSE)</f>
        <v>Adulte Masculin 40/49 ans</v>
      </c>
      <c r="N196" s="14">
        <f>VLOOKUP(C196,Bilan!$B$4:$D$1766,3,FALSE)</f>
        <v>144594</v>
      </c>
      <c r="O196" s="50">
        <f t="shared" si="16"/>
        <v>201</v>
      </c>
      <c r="P196" s="50">
        <f>VLOOKUP(C196,Route2021!$C$2:$O$1205,13,FALSE)</f>
        <v>201</v>
      </c>
      <c r="Q196" s="124" t="str">
        <f>VLOOKUP(C196,[1]A!$D$2:$K$1398,8,FALSE)</f>
        <v>2</v>
      </c>
      <c r="R196" s="125">
        <f>VLOOKUP(C196,Route2021!$C$2:$Q$1212,15,FALSE)</f>
        <v>2</v>
      </c>
      <c r="S196" s="48">
        <f>IFERROR(VLOOKUP(C196,'[2]1ère'!$B$3:$E$200,4,FALSE),0)</f>
        <v>0</v>
      </c>
      <c r="T196" s="48">
        <f>IFERROR(VLOOKUP(C196,'[2]2ème'!$B$3:$E$500,4,FALSE),0)</f>
        <v>0</v>
      </c>
      <c r="U196" s="48">
        <f>IFERROR(VLOOKUP(C196,'[2]3ème'!$B$3:$E$600,4,FALSE),0)</f>
        <v>0</v>
      </c>
      <c r="V196" s="48">
        <f>IFERROR(VLOOKUP(C196,'[2]4ème '!$B$3:$E$216,4,FALSE),0)</f>
        <v>0</v>
      </c>
      <c r="W196" s="48">
        <f>IFERROR(VLOOKUP(C196,[2]Féminines!$B$3:$E$70,4,FALSE),0)</f>
        <v>0</v>
      </c>
      <c r="X196">
        <f t="shared" si="6"/>
        <v>0</v>
      </c>
    </row>
    <row r="197" spans="1:24" x14ac:dyDescent="0.25">
      <c r="A197" s="72">
        <f>IF(P197&lt;448,IF(P197&gt;200,P197,0),0)</f>
        <v>202</v>
      </c>
      <c r="B197">
        <f t="shared" si="15"/>
        <v>144390</v>
      </c>
      <c r="C197" t="str">
        <f>[1]A!$D172</f>
        <v>CAPELLE FRANCKY</v>
      </c>
      <c r="D197" t="str">
        <f>[1]A!$F172</f>
        <v>ETOILE CYCLISTE TOURCOING</v>
      </c>
      <c r="E197" t="str">
        <f>[1]A!$J172</f>
        <v>05994039435</v>
      </c>
      <c r="F197" s="128" t="str">
        <f>[1]A!$C172</f>
        <v>2</v>
      </c>
      <c r="G197" t="str">
        <f>VLOOKUP(C197,[1]A!$D$2:$H$1448,5,FALSE)</f>
        <v>Adulte Masculin 40/49 ans</v>
      </c>
      <c r="N197" s="14">
        <f>VLOOKUP(C197,Bilan!$B$4:$D$1766,3,FALSE)</f>
        <v>144390</v>
      </c>
      <c r="O197" s="50">
        <f t="shared" si="16"/>
        <v>202</v>
      </c>
      <c r="P197" s="50">
        <f>VLOOKUP(C197,Route2021!$C$2:$O$1205,13,FALSE)</f>
        <v>202</v>
      </c>
      <c r="Q197" s="124" t="str">
        <f>VLOOKUP(C197,[1]A!$D$2:$K$1398,8,FALSE)</f>
        <v>2</v>
      </c>
      <c r="R197" s="125">
        <f>VLOOKUP(C197,Route2021!$C$2:$Q$1212,15,FALSE)</f>
        <v>2</v>
      </c>
      <c r="S197" s="48">
        <f>IFERROR(VLOOKUP(C197,'[2]1ère'!$B$3:$E$200,4,FALSE),0)</f>
        <v>0</v>
      </c>
      <c r="T197" s="48">
        <f>IFERROR(VLOOKUP(C197,'[2]2ème'!$B$3:$E$500,4,FALSE),0)</f>
        <v>13</v>
      </c>
      <c r="U197" s="48">
        <f>IFERROR(VLOOKUP(C197,'[2]3ème'!$B$3:$E$600,4,FALSE),0)</f>
        <v>0</v>
      </c>
      <c r="V197" s="48">
        <f>IFERROR(VLOOKUP(C197,'[2]4ème '!$B$3:$E$216,4,FALSE),0)</f>
        <v>0</v>
      </c>
      <c r="W197" s="48">
        <f>IFERROR(VLOOKUP(C197,[2]Féminines!$B$3:$E$70,4,FALSE),0)</f>
        <v>0</v>
      </c>
      <c r="X197">
        <f t="shared" si="6"/>
        <v>13</v>
      </c>
    </row>
    <row r="198" spans="1:24" x14ac:dyDescent="0.25">
      <c r="A198" s="72">
        <v>203</v>
      </c>
      <c r="B198">
        <f t="shared" si="15"/>
        <v>144344</v>
      </c>
      <c r="C198" t="str">
        <f>[1]A!$D171</f>
        <v>CAPELLE ANTOINE</v>
      </c>
      <c r="D198" t="str">
        <f>[1]A!$F171</f>
        <v>ETOILE CYCLISTE TOURCOING</v>
      </c>
      <c r="E198" t="str">
        <f>[1]A!$J171</f>
        <v>05999019596</v>
      </c>
      <c r="F198" s="128" t="str">
        <f>[1]A!$C171</f>
        <v>2</v>
      </c>
      <c r="G198" t="str">
        <f>VLOOKUP(C198,[1]A!$D$2:$H$1448,5,FALSE)</f>
        <v>Adulte Masculin 17/19 ans</v>
      </c>
      <c r="N198" s="14">
        <f>VLOOKUP(C198,Bilan!$B$4:$D$1766,3,FALSE)</f>
        <v>144344</v>
      </c>
      <c r="O198" s="50">
        <f t="shared" si="16"/>
        <v>203</v>
      </c>
      <c r="P198" s="50">
        <f>VLOOKUP(C198,Route2021!$C$2:$O$1205,13,FALSE)</f>
        <v>1401</v>
      </c>
      <c r="Q198" s="124" t="str">
        <f>VLOOKUP(C198,[1]A!$D$2:$K$1398,8,FALSE)</f>
        <v>2</v>
      </c>
      <c r="R198" s="125" t="str">
        <f>VLOOKUP(C198,Route2021!$C$2:$Q$1212,15,FALSE)</f>
        <v>JE</v>
      </c>
      <c r="S198" s="48">
        <f>IFERROR(VLOOKUP(C198,'[2]1ère'!$B$3:$E$200,4,FALSE),0)</f>
        <v>0</v>
      </c>
      <c r="T198" s="48">
        <f>IFERROR(VLOOKUP(C198,'[2]2ème'!$B$3:$E$500,4,FALSE),0)</f>
        <v>4</v>
      </c>
      <c r="U198" s="48">
        <f>IFERROR(VLOOKUP(C198,'[2]3ème'!$B$3:$E$600,4,FALSE),0)</f>
        <v>0</v>
      </c>
      <c r="V198" s="48">
        <f>IFERROR(VLOOKUP(C198,'[2]4ème '!$B$3:$E$216,4,FALSE),0)</f>
        <v>0</v>
      </c>
      <c r="W198" s="48">
        <f>IFERROR(VLOOKUP(C198,[2]Féminines!$B$3:$E$70,4,FALSE),0)</f>
        <v>0</v>
      </c>
      <c r="X198">
        <f t="shared" si="6"/>
        <v>4</v>
      </c>
    </row>
    <row r="199" spans="1:24" x14ac:dyDescent="0.25">
      <c r="A199" s="72">
        <v>204</v>
      </c>
      <c r="B199">
        <f>N199</f>
        <v>2173</v>
      </c>
      <c r="C199" t="s">
        <v>64</v>
      </c>
      <c r="D199" t="s">
        <v>32</v>
      </c>
      <c r="E199" t="s">
        <v>1295</v>
      </c>
      <c r="F199" s="128">
        <v>2</v>
      </c>
      <c r="G199" t="s">
        <v>965</v>
      </c>
      <c r="J199" s="67">
        <v>1</v>
      </c>
      <c r="N199" s="14">
        <f>VLOOKUP(C199,Bilan!$B$4:$D$1766,3,FALSE)</f>
        <v>2173</v>
      </c>
      <c r="O199" s="50">
        <f>A199</f>
        <v>204</v>
      </c>
      <c r="P199" s="50">
        <f>VLOOKUP(C199,Route2021!$C$2:$O$1205,13,FALSE)</f>
        <v>204</v>
      </c>
      <c r="Q199" s="124" t="e">
        <f>VLOOKUP(C199,[1]A!$D$2:$K$1398,8,FALSE)</f>
        <v>#N/A</v>
      </c>
      <c r="R199" s="125">
        <f>VLOOKUP(C199,Route2021!$C$2:$Q$1212,15,FALSE)</f>
        <v>2</v>
      </c>
      <c r="S199" s="48">
        <f>IFERROR(VLOOKUP(C199,'[2]1ère'!$B$3:$E$200,4,FALSE),0)</f>
        <v>0</v>
      </c>
      <c r="T199" s="48">
        <f>IFERROR(VLOOKUP(C199,'[2]2ème'!$B$3:$E$500,4,FALSE),0)</f>
        <v>0</v>
      </c>
      <c r="U199" s="48">
        <f>IFERROR(VLOOKUP(C199,'[2]3ème'!$B$3:$E$600,4,FALSE),0)</f>
        <v>0</v>
      </c>
      <c r="V199" s="48">
        <f>IFERROR(VLOOKUP(C199,'[2]4ème '!$B$3:$E$216,4,FALSE),0)</f>
        <v>0</v>
      </c>
      <c r="W199" s="48">
        <f>IFERROR(VLOOKUP(C199,[2]Féminines!$B$3:$E$70,4,FALSE),0)</f>
        <v>0</v>
      </c>
      <c r="X199">
        <f>SUM(S199:W199)</f>
        <v>0</v>
      </c>
    </row>
    <row r="200" spans="1:24" x14ac:dyDescent="0.25">
      <c r="A200" s="72">
        <v>205</v>
      </c>
      <c r="B200">
        <f t="shared" si="15"/>
        <v>2524</v>
      </c>
      <c r="C200" t="str">
        <f>[1]A!$D17</f>
        <v>ANASTASOAIE OGER DIMITRI</v>
      </c>
      <c r="D200" t="str">
        <f>[1]A!$F17</f>
        <v>GAZ ELEC CLUB DE DOUAI</v>
      </c>
      <c r="E200" t="str">
        <f>[1]A!$J17</f>
        <v>05999126278</v>
      </c>
      <c r="F200" s="128" t="str">
        <f>[1]A!$C17</f>
        <v>2</v>
      </c>
      <c r="G200" t="str">
        <f>VLOOKUP(C200,[1]A!$D$2:$H$1448,5,FALSE)</f>
        <v>Adulte Masculin 17/19 ans</v>
      </c>
      <c r="J200" s="67">
        <v>1</v>
      </c>
      <c r="N200" s="14">
        <f>VLOOKUP(C200,Bilan!$B$4:$D$1766,3,FALSE)</f>
        <v>2524</v>
      </c>
      <c r="O200" s="50">
        <f t="shared" si="16"/>
        <v>205</v>
      </c>
      <c r="P200" s="50">
        <f>VLOOKUP(C200,Route2021!$C$2:$O$1205,13,FALSE)</f>
        <v>1465</v>
      </c>
      <c r="Q200" s="124" t="str">
        <f>VLOOKUP(C200,[1]A!$D$2:$K$1398,8,FALSE)</f>
        <v>2</v>
      </c>
      <c r="R200" s="125" t="str">
        <f>VLOOKUP(C200,Route2021!$C$2:$Q$1212,15,FALSE)</f>
        <v>JE</v>
      </c>
      <c r="S200" s="48">
        <f>IFERROR(VLOOKUP(C200,'[2]1ère'!$B$3:$E$200,4,FALSE),0)</f>
        <v>0</v>
      </c>
      <c r="T200" s="48">
        <f>IFERROR(VLOOKUP(C200,'[2]2ème'!$B$3:$E$500,4,FALSE),0)</f>
        <v>8</v>
      </c>
      <c r="U200" s="48">
        <f>IFERROR(VLOOKUP(C200,'[2]3ème'!$B$3:$E$600,4,FALSE),0)</f>
        <v>0</v>
      </c>
      <c r="V200" s="48">
        <f>IFERROR(VLOOKUP(C200,'[2]4ème '!$B$3:$E$216,4,FALSE),0)</f>
        <v>0</v>
      </c>
      <c r="W200" s="48">
        <f>IFERROR(VLOOKUP(C200,[2]Féminines!$B$3:$E$70,4,FALSE),0)</f>
        <v>0</v>
      </c>
      <c r="X200">
        <f t="shared" si="6"/>
        <v>8</v>
      </c>
    </row>
    <row r="201" spans="1:24" x14ac:dyDescent="0.25">
      <c r="A201" s="72">
        <f>IF(P201&lt;448,IF(P201&gt;200,P201,0),0)</f>
        <v>206</v>
      </c>
      <c r="B201">
        <f t="shared" si="15"/>
        <v>144355</v>
      </c>
      <c r="C201" t="str">
        <f>[1]A!$D384</f>
        <v>DIAS MARTIN BAPTISTE</v>
      </c>
      <c r="D201" t="str">
        <f>[1]A!$F384</f>
        <v>CAMPHIN EN CAREMBAULT CYCLING TEAM</v>
      </c>
      <c r="E201" t="str">
        <f>[1]A!$J384</f>
        <v>05999019587</v>
      </c>
      <c r="F201" s="128" t="str">
        <f>[1]A!$C384</f>
        <v>2</v>
      </c>
      <c r="G201" t="str">
        <f>VLOOKUP(C201,[1]A!$D$2:$H$1448,5,FALSE)</f>
        <v>Adulte Masculin 20/29 ans</v>
      </c>
      <c r="N201" s="14">
        <f>VLOOKUP(C201,Bilan!$B$4:$D$1766,3,FALSE)</f>
        <v>144355</v>
      </c>
      <c r="O201" s="50">
        <f t="shared" si="16"/>
        <v>206</v>
      </c>
      <c r="P201" s="50">
        <f>VLOOKUP(C201,Route2021!$C$2:$O$1205,13,FALSE)</f>
        <v>206</v>
      </c>
      <c r="Q201" s="124" t="str">
        <f>VLOOKUP(C201,[1]A!$D$2:$K$1398,8,FALSE)</f>
        <v>2</v>
      </c>
      <c r="R201" s="125">
        <f>VLOOKUP(C201,Route2021!$C$2:$Q$1212,15,FALSE)</f>
        <v>2</v>
      </c>
      <c r="S201" s="48">
        <f>IFERROR(VLOOKUP(C201,'[2]1ère'!$B$3:$E$200,4,FALSE),0)</f>
        <v>0</v>
      </c>
      <c r="T201" s="48">
        <f>IFERROR(VLOOKUP(C201,'[2]2ème'!$B$3:$E$500,4,FALSE),0)</f>
        <v>0</v>
      </c>
      <c r="U201" s="48">
        <f>IFERROR(VLOOKUP(C201,'[2]3ème'!$B$3:$E$600,4,FALSE),0)</f>
        <v>0</v>
      </c>
      <c r="V201" s="48">
        <f>IFERROR(VLOOKUP(C201,'[2]4ème '!$B$3:$E$216,4,FALSE),0)</f>
        <v>0</v>
      </c>
      <c r="W201" s="48">
        <f>IFERROR(VLOOKUP(C201,[2]Féminines!$B$3:$E$70,4,FALSE),0)</f>
        <v>0</v>
      </c>
      <c r="X201">
        <f t="shared" si="6"/>
        <v>0</v>
      </c>
    </row>
    <row r="202" spans="1:24" x14ac:dyDescent="0.25">
      <c r="A202" s="72">
        <v>207</v>
      </c>
      <c r="B202">
        <f t="shared" si="15"/>
        <v>2928</v>
      </c>
      <c r="C202" t="str">
        <f>[1]A!$D55</f>
        <v>BEGLIOMINI FLAVIO</v>
      </c>
      <c r="D202" t="str">
        <f>[1]A!$F55</f>
        <v>GAZ ELEC CLUB DE DOUAI</v>
      </c>
      <c r="E202" t="str">
        <f>[1]A!$J55</f>
        <v>05999033237</v>
      </c>
      <c r="F202" s="128" t="str">
        <f>[1]A!$C55</f>
        <v>2</v>
      </c>
      <c r="G202" t="str">
        <f>VLOOKUP(C202,[1]A!$D$2:$H$1448,5,FALSE)</f>
        <v>Adulte Masculin 17/19 ans</v>
      </c>
      <c r="J202" s="67">
        <v>1</v>
      </c>
      <c r="N202" s="14">
        <f>VLOOKUP(C202,Bilan!$B$4:$D$1766,3,FALSE)</f>
        <v>2928</v>
      </c>
      <c r="O202" s="50">
        <f t="shared" si="16"/>
        <v>207</v>
      </c>
      <c r="P202" s="50">
        <f>VLOOKUP(C202,Route2021!$C$2:$O$1205,13,FALSE)</f>
        <v>1424</v>
      </c>
      <c r="Q202" s="124" t="str">
        <f>VLOOKUP(C202,[1]A!$D$2:$K$1398,8,FALSE)</f>
        <v>2</v>
      </c>
      <c r="R202" s="125" t="str">
        <f>VLOOKUP(C202,Route2021!$C$2:$Q$1212,15,FALSE)</f>
        <v>JE</v>
      </c>
      <c r="S202" s="48">
        <f>IFERROR(VLOOKUP(C202,'[2]1ère'!$B$3:$E$200,4,FALSE),0)</f>
        <v>0</v>
      </c>
      <c r="T202" s="48">
        <f>IFERROR(VLOOKUP(C202,'[2]2ème'!$B$3:$E$500,4,FALSE),0)</f>
        <v>6</v>
      </c>
      <c r="U202" s="48">
        <f>IFERROR(VLOOKUP(C202,'[2]3ème'!$B$3:$E$600,4,FALSE),0)</f>
        <v>0</v>
      </c>
      <c r="V202" s="48">
        <f>IFERROR(VLOOKUP(C202,'[2]4ème '!$B$3:$E$216,4,FALSE),0)</f>
        <v>0</v>
      </c>
      <c r="W202" s="48">
        <f>IFERROR(VLOOKUP(C202,[2]Féminines!$B$3:$E$70,4,FALSE),0)</f>
        <v>0</v>
      </c>
      <c r="X202">
        <f t="shared" si="6"/>
        <v>6</v>
      </c>
    </row>
    <row r="203" spans="1:24" x14ac:dyDescent="0.25">
      <c r="A203" s="72">
        <f>IF(P203&lt;448,IF(P203&gt;200,P203,0),0)</f>
        <v>208</v>
      </c>
      <c r="B203">
        <f t="shared" si="15"/>
        <v>144448</v>
      </c>
      <c r="C203" t="str">
        <f>[1]A!$D403</f>
        <v>DRUART CORENTIN</v>
      </c>
      <c r="D203" t="str">
        <f>[1]A!$F403</f>
        <v>NEW TEAM MAULDE</v>
      </c>
      <c r="E203" t="str">
        <f>[1]A!$J403</f>
        <v>05994059689</v>
      </c>
      <c r="F203" s="128" t="str">
        <f>[1]A!$C403</f>
        <v>2</v>
      </c>
      <c r="G203" t="str">
        <f>VLOOKUP(C203,[1]A!$D$2:$H$1448,5,FALSE)</f>
        <v>Adulte Masculin 20/29 ans</v>
      </c>
      <c r="N203" s="14">
        <f>VLOOKUP(C203,Bilan!$B$4:$D$1766,3,FALSE)</f>
        <v>144448</v>
      </c>
      <c r="O203" s="50">
        <f t="shared" si="16"/>
        <v>208</v>
      </c>
      <c r="P203" s="50">
        <f>VLOOKUP(C203,Route2021!$C$2:$O$1205,13,FALSE)</f>
        <v>208</v>
      </c>
      <c r="Q203" s="124" t="str">
        <f>VLOOKUP(C203,[1]A!$D$2:$K$1398,8,FALSE)</f>
        <v>2</v>
      </c>
      <c r="R203" s="125">
        <f>VLOOKUP(C203,Route2021!$C$2:$Q$1212,15,FALSE)</f>
        <v>2</v>
      </c>
      <c r="S203" s="48">
        <f>IFERROR(VLOOKUP(C203,'[2]1ère'!$B$3:$E$200,4,FALSE),0)</f>
        <v>0</v>
      </c>
      <c r="T203" s="48">
        <f>IFERROR(VLOOKUP(C203,'[2]2ème'!$B$3:$E$500,4,FALSE),0)</f>
        <v>8</v>
      </c>
      <c r="U203" s="48">
        <f>IFERROR(VLOOKUP(C203,'[2]3ème'!$B$3:$E$600,4,FALSE),0)</f>
        <v>0</v>
      </c>
      <c r="V203" s="48">
        <f>IFERROR(VLOOKUP(C203,'[2]4ème '!$B$3:$E$216,4,FALSE),0)</f>
        <v>0</v>
      </c>
      <c r="W203" s="48">
        <f>IFERROR(VLOOKUP(C203,[2]Féminines!$B$3:$E$70,4,FALSE),0)</f>
        <v>0</v>
      </c>
      <c r="X203">
        <f t="shared" si="6"/>
        <v>8</v>
      </c>
    </row>
    <row r="204" spans="1:24" x14ac:dyDescent="0.25">
      <c r="A204" s="72">
        <v>209</v>
      </c>
      <c r="B204">
        <f t="shared" si="15"/>
        <v>144596</v>
      </c>
      <c r="C204" t="str">
        <f>[1]A!$D64</f>
        <v>BENOIT KEVIN</v>
      </c>
      <c r="D204" t="str">
        <f>[1]A!$F64</f>
        <v>CYCLO CLUB BERGUES</v>
      </c>
      <c r="E204" t="str">
        <f>[1]A!$J64</f>
        <v>05999057240</v>
      </c>
      <c r="F204" s="128" t="str">
        <f>[1]A!$C64</f>
        <v>2</v>
      </c>
      <c r="G204" t="str">
        <f>VLOOKUP(C204,[1]A!$D$2:$H$1448,5,FALSE)</f>
        <v>Adulte Masculin 30/39 ans</v>
      </c>
      <c r="J204" s="67">
        <v>1</v>
      </c>
      <c r="N204" s="14">
        <f>VLOOKUP(C204,Bilan!$B$4:$D$1766,3,FALSE)</f>
        <v>144596</v>
      </c>
      <c r="O204" s="50">
        <f t="shared" si="16"/>
        <v>209</v>
      </c>
      <c r="P204" s="50">
        <f>VLOOKUP(C204,Route2021!$C$2:$O$1205,13,FALSE)</f>
        <v>74</v>
      </c>
      <c r="Q204" s="124" t="str">
        <f>VLOOKUP(C204,[1]A!$D$2:$K$1398,8,FALSE)</f>
        <v>2</v>
      </c>
      <c r="R204" s="125">
        <f>VLOOKUP(C204,Route2021!$C$2:$Q$1212,15,FALSE)</f>
        <v>1</v>
      </c>
      <c r="S204" s="48">
        <f>IFERROR(VLOOKUP(C204,'[2]1ère'!$B$3:$E$200,4,FALSE),0)</f>
        <v>0</v>
      </c>
      <c r="T204" s="48">
        <f>IFERROR(VLOOKUP(C204,'[2]2ème'!$B$3:$E$500,4,FALSE),0)</f>
        <v>8</v>
      </c>
      <c r="U204" s="48">
        <f>IFERROR(VLOOKUP(C204,'[2]3ème'!$B$3:$E$600,4,FALSE),0)</f>
        <v>0</v>
      </c>
      <c r="V204" s="48">
        <f>IFERROR(VLOOKUP(C204,'[2]4ème '!$B$3:$E$216,4,FALSE),0)</f>
        <v>0</v>
      </c>
      <c r="W204" s="48">
        <f>IFERROR(VLOOKUP(C204,[2]Féminines!$B$3:$E$70,4,FALSE),0)</f>
        <v>0</v>
      </c>
      <c r="X204">
        <f t="shared" si="6"/>
        <v>8</v>
      </c>
    </row>
    <row r="205" spans="1:24" x14ac:dyDescent="0.25">
      <c r="A205" s="72">
        <f>IF(P205&lt;448,IF(P205&gt;200,P205,0),0)</f>
        <v>210</v>
      </c>
      <c r="B205">
        <f t="shared" si="15"/>
        <v>144576</v>
      </c>
      <c r="C205" t="str">
        <f>[1]A!$D583</f>
        <v>HERFEUIL ANTHONY</v>
      </c>
      <c r="D205" t="str">
        <f>[1]A!$F583</f>
        <v>UNION SPORTIVE SAINT ANDRE</v>
      </c>
      <c r="E205" t="str">
        <f>[1]A!$J583</f>
        <v>05994043415</v>
      </c>
      <c r="F205" s="128" t="str">
        <f>[1]A!$C583</f>
        <v>2</v>
      </c>
      <c r="G205" t="str">
        <f>VLOOKUP(C205,[1]A!$D$2:$H$1448,5,FALSE)</f>
        <v>Adulte Masculin 30/39 ans</v>
      </c>
      <c r="J205" s="67">
        <v>1</v>
      </c>
      <c r="N205" s="14">
        <f>VLOOKUP(C205,Bilan!$B$4:$D$1766,3,FALSE)</f>
        <v>144576</v>
      </c>
      <c r="O205" s="50">
        <f t="shared" si="16"/>
        <v>210</v>
      </c>
      <c r="P205" s="50">
        <f>VLOOKUP(C205,Route2021!$C$2:$O$1205,13,FALSE)</f>
        <v>210</v>
      </c>
      <c r="Q205" s="124" t="str">
        <f>VLOOKUP(C205,[1]A!$D$2:$K$1398,8,FALSE)</f>
        <v>2</v>
      </c>
      <c r="R205" s="125">
        <f>VLOOKUP(C205,Route2021!$C$2:$Q$1212,15,FALSE)</f>
        <v>2</v>
      </c>
      <c r="S205" s="48">
        <f>IFERROR(VLOOKUP(C205,'[2]1ère'!$B$3:$E$200,4,FALSE),0)</f>
        <v>0</v>
      </c>
      <c r="T205" s="48">
        <f>IFERROR(VLOOKUP(C205,'[2]2ème'!$B$3:$E$500,4,FALSE),0)</f>
        <v>9</v>
      </c>
      <c r="U205" s="48">
        <f>IFERROR(VLOOKUP(C205,'[2]3ème'!$B$3:$E$600,4,FALSE),0)</f>
        <v>0</v>
      </c>
      <c r="V205" s="48">
        <f>IFERROR(VLOOKUP(C205,'[2]4ème '!$B$3:$E$216,4,FALSE),0)</f>
        <v>0</v>
      </c>
      <c r="W205" s="48">
        <f>IFERROR(VLOOKUP(C205,[2]Féminines!$B$3:$E$70,4,FALSE),0)</f>
        <v>0</v>
      </c>
      <c r="X205">
        <f t="shared" ref="X205:X268" si="18">SUM(S205:W205)</f>
        <v>9</v>
      </c>
    </row>
    <row r="206" spans="1:24" x14ac:dyDescent="0.25">
      <c r="A206" s="72">
        <f>IF(P206&lt;448,IF(P206&gt;200,P206,0),0)</f>
        <v>211</v>
      </c>
      <c r="B206">
        <f t="shared" si="15"/>
        <v>144259</v>
      </c>
      <c r="C206" t="str">
        <f>[1]A!$D624</f>
        <v>KNOCKAERT ROMAIN</v>
      </c>
      <c r="D206" t="str">
        <f>[1]A!$F624</f>
        <v>CLUB CYCLISTE VERLINGHEM</v>
      </c>
      <c r="E206" t="str">
        <f>[1]A!$J624</f>
        <v>05996216708</v>
      </c>
      <c r="F206" s="128" t="str">
        <f>[1]A!$C624</f>
        <v>2</v>
      </c>
      <c r="G206" t="str">
        <f>VLOOKUP(C206,[1]A!$D$2:$H$1448,5,FALSE)</f>
        <v>Adulte Masculin 20/29 ans</v>
      </c>
      <c r="N206" s="14">
        <f>VLOOKUP(C206,Bilan!$B$4:$D$1766,3,FALSE)</f>
        <v>144259</v>
      </c>
      <c r="O206" s="50">
        <f t="shared" si="16"/>
        <v>211</v>
      </c>
      <c r="P206" s="50">
        <f>VLOOKUP(C206,Route2021!$C$2:$O$1205,13,FALSE)</f>
        <v>211</v>
      </c>
      <c r="Q206" s="124" t="str">
        <f>VLOOKUP(C206,[1]A!$D$2:$K$1398,8,FALSE)</f>
        <v>2</v>
      </c>
      <c r="R206" s="125">
        <f>VLOOKUP(C206,Route2021!$C$2:$Q$1212,15,FALSE)</f>
        <v>2</v>
      </c>
      <c r="S206" s="48">
        <f>IFERROR(VLOOKUP(C206,'[2]1ère'!$B$3:$E$200,4,FALSE),0)</f>
        <v>0</v>
      </c>
      <c r="T206" s="48">
        <f>IFERROR(VLOOKUP(C206,'[2]2ème'!$B$3:$E$500,4,FALSE),0)</f>
        <v>0</v>
      </c>
      <c r="U206" s="48">
        <f>IFERROR(VLOOKUP(C206,'[2]3ème'!$B$3:$E$600,4,FALSE),0)</f>
        <v>0</v>
      </c>
      <c r="V206" s="48">
        <f>IFERROR(VLOOKUP(C206,'[2]4ème '!$B$3:$E$216,4,FALSE),0)</f>
        <v>0</v>
      </c>
      <c r="W206" s="48">
        <f>IFERROR(VLOOKUP(C206,[2]Féminines!$B$3:$E$70,4,FALSE),0)</f>
        <v>0</v>
      </c>
      <c r="X206">
        <f t="shared" si="18"/>
        <v>0</v>
      </c>
    </row>
    <row r="207" spans="1:24" x14ac:dyDescent="0.25">
      <c r="A207" s="72">
        <v>212</v>
      </c>
      <c r="B207">
        <f t="shared" si="15"/>
        <v>7013</v>
      </c>
      <c r="C207" t="str">
        <f>[1]A!$D185</f>
        <v>CARRIN JEROME</v>
      </c>
      <c r="D207" t="str">
        <f>[1]A!$F185</f>
        <v>ETOILE CYCLISTE LIEU ST AMAND</v>
      </c>
      <c r="E207" t="str">
        <f>[1]A!$J185</f>
        <v>05999128064</v>
      </c>
      <c r="F207" s="128" t="str">
        <f>[1]A!$C185</f>
        <v>2</v>
      </c>
      <c r="G207" t="str">
        <f>VLOOKUP(C207,[1]A!$D$2:$H$1448,5,FALSE)</f>
        <v>Adulte Masculin 20/29 ans</v>
      </c>
      <c r="N207" s="14">
        <f>VLOOKUP(C207,Bilan!$B$4:$D$1766,3,FALSE)</f>
        <v>7013</v>
      </c>
      <c r="O207" s="50">
        <f t="shared" si="16"/>
        <v>212</v>
      </c>
      <c r="P207" s="50">
        <f>VLOOKUP(C207,Route2021!$C$2:$O$1205,13,FALSE)</f>
        <v>448</v>
      </c>
      <c r="Q207" s="124" t="str">
        <f>VLOOKUP(C207,[1]A!$D$2:$K$1398,8,FALSE)</f>
        <v>2</v>
      </c>
      <c r="R207" s="125">
        <f>VLOOKUP(C207,Route2021!$C$2:$Q$1212,15,FALSE)</f>
        <v>2</v>
      </c>
      <c r="S207" s="48">
        <f>IFERROR(VLOOKUP(C207,'[2]1ère'!$B$3:$E$200,4,FALSE),0)</f>
        <v>0</v>
      </c>
      <c r="T207" s="48">
        <f>IFERROR(VLOOKUP(C207,'[2]2ème'!$B$3:$E$500,4,FALSE),0)</f>
        <v>10</v>
      </c>
      <c r="U207" s="48">
        <f>IFERROR(VLOOKUP(C207,'[2]3ème'!$B$3:$E$600,4,FALSE),0)</f>
        <v>0</v>
      </c>
      <c r="V207" s="48">
        <f>IFERROR(VLOOKUP(C207,'[2]4ème '!$B$3:$E$216,4,FALSE),0)</f>
        <v>0</v>
      </c>
      <c r="W207" s="48">
        <f>IFERROR(VLOOKUP(C207,[2]Féminines!$B$3:$E$70,4,FALSE),0)</f>
        <v>0</v>
      </c>
      <c r="X207">
        <f t="shared" si="18"/>
        <v>10</v>
      </c>
    </row>
    <row r="208" spans="1:24" x14ac:dyDescent="0.25">
      <c r="A208" s="72">
        <v>213</v>
      </c>
      <c r="B208">
        <f t="shared" si="15"/>
        <v>2914</v>
      </c>
      <c r="C208" t="str">
        <f>[1]A!$D395</f>
        <v>DOUCHET THIBAULT</v>
      </c>
      <c r="D208" t="str">
        <f>[1]A!$F395</f>
        <v>GAZ ELEC CLUB DE DOUAI</v>
      </c>
      <c r="E208" t="str">
        <f>[1]A!$J395</f>
        <v>05999105009</v>
      </c>
      <c r="F208" s="128" t="str">
        <f>[1]A!$C395</f>
        <v>2</v>
      </c>
      <c r="G208" t="str">
        <f>VLOOKUP(C208,[1]A!$D$2:$H$1448,5,FALSE)</f>
        <v>Adulte Masculin 17/19 ans</v>
      </c>
      <c r="J208" s="67">
        <v>1</v>
      </c>
      <c r="N208" s="14">
        <f>VLOOKUP(C208,Bilan!$B$4:$D$1766,3,FALSE)</f>
        <v>2914</v>
      </c>
      <c r="O208" s="50">
        <f t="shared" si="16"/>
        <v>213</v>
      </c>
      <c r="P208" s="50">
        <f>VLOOKUP(C208,Route2021!$C$2:$O$1205,13,FALSE)</f>
        <v>1425</v>
      </c>
      <c r="Q208" s="124" t="str">
        <f>VLOOKUP(C208,[1]A!$D$2:$K$1398,8,FALSE)</f>
        <v>2</v>
      </c>
      <c r="R208" s="125" t="str">
        <f>VLOOKUP(C208,Route2021!$C$2:$Q$1212,15,FALSE)</f>
        <v>JE</v>
      </c>
      <c r="S208" s="48">
        <f>IFERROR(VLOOKUP(C208,'[2]1ère'!$B$3:$E$200,4,FALSE),0)</f>
        <v>0</v>
      </c>
      <c r="T208" s="48">
        <f>IFERROR(VLOOKUP(C208,'[2]2ème'!$B$3:$E$500,4,FALSE),0)</f>
        <v>6</v>
      </c>
      <c r="U208" s="48">
        <f>IFERROR(VLOOKUP(C208,'[2]3ème'!$B$3:$E$600,4,FALSE),0)</f>
        <v>0</v>
      </c>
      <c r="V208" s="48">
        <f>IFERROR(VLOOKUP(C208,'[2]4ème '!$B$3:$E$216,4,FALSE),0)</f>
        <v>0</v>
      </c>
      <c r="W208" s="48">
        <f>IFERROR(VLOOKUP(C208,[2]Féminines!$B$3:$E$70,4,FALSE),0)</f>
        <v>0</v>
      </c>
      <c r="X208">
        <f t="shared" si="18"/>
        <v>6</v>
      </c>
    </row>
    <row r="209" spans="1:24" x14ac:dyDescent="0.25">
      <c r="A209" s="72">
        <f>IF(P209&lt;448,IF(P209&gt;200,P209,0),0)</f>
        <v>214</v>
      </c>
      <c r="B209">
        <f t="shared" si="15"/>
        <v>144360</v>
      </c>
      <c r="C209" t="str">
        <f>[1]A!$D791</f>
        <v>MARTINEZ JÉRÔME</v>
      </c>
      <c r="D209" t="str">
        <f>[1]A!$F791</f>
        <v>NEW TEAM MAULDE</v>
      </c>
      <c r="E209" t="str">
        <f>[1]A!$J791</f>
        <v>05996219215</v>
      </c>
      <c r="F209" s="128" t="str">
        <f>[1]A!$C791</f>
        <v>2</v>
      </c>
      <c r="G209" t="str">
        <f>VLOOKUP(C209,[1]A!$D$2:$H$1448,5,FALSE)</f>
        <v>Adulte Masculin 40/49 ans</v>
      </c>
      <c r="N209" s="14">
        <f>VLOOKUP(C209,Bilan!$B$4:$D$1766,3,FALSE)</f>
        <v>144360</v>
      </c>
      <c r="O209" s="50">
        <f t="shared" si="16"/>
        <v>214</v>
      </c>
      <c r="P209" s="50">
        <f>VLOOKUP(C209,Route2021!$C$2:$O$1205,13,FALSE)</f>
        <v>214</v>
      </c>
      <c r="Q209" s="124" t="str">
        <f>VLOOKUP(C209,[1]A!$D$2:$K$1398,8,FALSE)</f>
        <v>2</v>
      </c>
      <c r="R209" s="125">
        <f>VLOOKUP(C209,Route2021!$C$2:$Q$1212,15,FALSE)</f>
        <v>2</v>
      </c>
      <c r="S209" s="48">
        <f>IFERROR(VLOOKUP(C209,'[2]1ère'!$B$3:$E$200,4,FALSE),0)</f>
        <v>0</v>
      </c>
      <c r="T209" s="48">
        <f>IFERROR(VLOOKUP(C209,'[2]2ème'!$B$3:$E$500,4,FALSE),0)</f>
        <v>9</v>
      </c>
      <c r="U209" s="48">
        <f>IFERROR(VLOOKUP(C209,'[2]3ème'!$B$3:$E$600,4,FALSE),0)</f>
        <v>0</v>
      </c>
      <c r="V209" s="48">
        <f>IFERROR(VLOOKUP(C209,'[2]4ème '!$B$3:$E$216,4,FALSE),0)</f>
        <v>0</v>
      </c>
      <c r="W209" s="48">
        <f>IFERROR(VLOOKUP(C209,[2]Féminines!$B$3:$E$70,4,FALSE),0)</f>
        <v>0</v>
      </c>
      <c r="X209">
        <f t="shared" si="18"/>
        <v>9</v>
      </c>
    </row>
    <row r="210" spans="1:24" x14ac:dyDescent="0.25">
      <c r="A210" s="72">
        <v>215</v>
      </c>
      <c r="B210">
        <f>N210</f>
        <v>144315</v>
      </c>
      <c r="C210" t="str">
        <f>[1]A!$D1342</f>
        <v>MOREIRA ANTOINE</v>
      </c>
      <c r="D210" t="str">
        <f>[1]A!$F1342</f>
        <v>TEAM BOUSIES</v>
      </c>
      <c r="E210" t="str">
        <f>[1]A!$J1342</f>
        <v>05996223554</v>
      </c>
      <c r="F210" s="128" t="str">
        <f>[1]A!$C1342</f>
        <v>2</v>
      </c>
      <c r="G210" t="str">
        <f>VLOOKUP(C210,[1]A!$D$2:$H$1448,5,FALSE)</f>
        <v>Adulte Masculin 20/29 ans</v>
      </c>
      <c r="N210" s="14">
        <f>VLOOKUP(C210,Bilan!$B$4:$D$1766,3,FALSE)</f>
        <v>144315</v>
      </c>
      <c r="O210" s="50">
        <f>A210</f>
        <v>215</v>
      </c>
      <c r="P210" s="50">
        <f>VLOOKUP(C210,Route2021!$C$2:$O$1205,13,FALSE)</f>
        <v>215</v>
      </c>
      <c r="Q210" s="124">
        <f>VLOOKUP(C210,[1]A!$D$2:$K$1398,8,FALSE)</f>
        <v>0</v>
      </c>
      <c r="R210" s="125">
        <f>VLOOKUP(C210,Route2021!$C$2:$Q$1212,15,FALSE)</f>
        <v>2</v>
      </c>
      <c r="S210" s="48">
        <f>IFERROR(VLOOKUP(C210,'[2]1ère'!$B$3:$E$200,4,FALSE),0)</f>
        <v>0</v>
      </c>
      <c r="T210" s="48">
        <f>IFERROR(VLOOKUP(C210,'[2]2ème'!$B$3:$E$500,4,FALSE),0)</f>
        <v>17</v>
      </c>
      <c r="U210" s="48">
        <f>IFERROR(VLOOKUP(C210,'[2]3ème'!$B$3:$E$600,4,FALSE),0)</f>
        <v>0</v>
      </c>
      <c r="V210" s="48">
        <f>IFERROR(VLOOKUP(C210,'[2]4ème '!$B$3:$E$216,4,FALSE),0)</f>
        <v>0</v>
      </c>
      <c r="W210" s="48">
        <f>IFERROR(VLOOKUP(C210,[2]Féminines!$B$3:$E$70,4,FALSE),0)</f>
        <v>0</v>
      </c>
      <c r="X210">
        <f t="shared" si="18"/>
        <v>17</v>
      </c>
    </row>
    <row r="211" spans="1:24" x14ac:dyDescent="0.25">
      <c r="A211" s="72">
        <f>IF(P211&lt;448,IF(P211&gt;200,P211,0),0)</f>
        <v>216</v>
      </c>
      <c r="B211">
        <f t="shared" si="15"/>
        <v>2394</v>
      </c>
      <c r="C211" t="str">
        <f>[1]A!$D862</f>
        <v>NIEDZWIECKI VINCENT</v>
      </c>
      <c r="D211" t="str">
        <f>[1]A!$F862</f>
        <v>NEW TEAM MAULDE</v>
      </c>
      <c r="E211" t="str">
        <f>[1]A!$J862</f>
        <v>05996219654</v>
      </c>
      <c r="F211" s="128" t="str">
        <f>[1]A!$C862</f>
        <v>2</v>
      </c>
      <c r="G211" t="str">
        <f>VLOOKUP(C211,[1]A!$D$2:$H$1448,5,FALSE)</f>
        <v>Adulte Masculin 40/49 ans</v>
      </c>
      <c r="J211" s="67">
        <v>1</v>
      </c>
      <c r="N211" s="14">
        <f>VLOOKUP(C211,Bilan!$B$4:$D$1766,3,FALSE)</f>
        <v>2394</v>
      </c>
      <c r="O211" s="50">
        <f t="shared" si="16"/>
        <v>216</v>
      </c>
      <c r="P211" s="50">
        <f>VLOOKUP(C211,Route2021!$C$2:$O$1205,13,FALSE)</f>
        <v>216</v>
      </c>
      <c r="Q211" s="124" t="str">
        <f>VLOOKUP(C211,[1]A!$D$2:$K$1398,8,FALSE)</f>
        <v>2</v>
      </c>
      <c r="R211" s="125">
        <f>VLOOKUP(C211,Route2021!$C$2:$Q$1212,15,FALSE)</f>
        <v>2</v>
      </c>
      <c r="S211" s="48">
        <f>IFERROR(VLOOKUP(C211,'[2]1ère'!$B$3:$E$200,4,FALSE),0)</f>
        <v>0</v>
      </c>
      <c r="T211" s="48">
        <f>IFERROR(VLOOKUP(C211,'[2]2ème'!$B$3:$E$500,4,FALSE),0)</f>
        <v>10</v>
      </c>
      <c r="U211" s="48">
        <f>IFERROR(VLOOKUP(C211,'[2]3ème'!$B$3:$E$600,4,FALSE),0)</f>
        <v>0</v>
      </c>
      <c r="V211" s="48">
        <f>IFERROR(VLOOKUP(C211,'[2]4ème '!$B$3:$E$216,4,FALSE),0)</f>
        <v>0</v>
      </c>
      <c r="W211" s="48">
        <f>IFERROR(VLOOKUP(C211,[2]Féminines!$B$3:$E$70,4,FALSE),0)</f>
        <v>0</v>
      </c>
      <c r="X211">
        <f t="shared" si="18"/>
        <v>10</v>
      </c>
    </row>
    <row r="212" spans="1:24" x14ac:dyDescent="0.25">
      <c r="A212" s="72">
        <f>IF(P212&lt;448,IF(P212&gt;200,P212,0),0)</f>
        <v>217</v>
      </c>
      <c r="B212">
        <f t="shared" si="15"/>
        <v>4391</v>
      </c>
      <c r="C212" t="str">
        <f>[1]A!$D980</f>
        <v>SAINTRAIN GERARD</v>
      </c>
      <c r="D212" t="str">
        <f>[1]A!$F980</f>
        <v>ETOILE CYCLISTE LIEU ST AMAND</v>
      </c>
      <c r="E212" t="str">
        <f>[1]A!$J980</f>
        <v>05994054577</v>
      </c>
      <c r="F212" s="128" t="str">
        <f>[1]A!$C980</f>
        <v>2</v>
      </c>
      <c r="G212" t="str">
        <f>VLOOKUP(C212,[1]A!$D$2:$H$1448,5,FALSE)</f>
        <v>Adulte Masculin 40/49 ans</v>
      </c>
      <c r="N212" s="14">
        <f>VLOOKUP(C212,Bilan!$B$4:$D$1766,3,FALSE)</f>
        <v>4391</v>
      </c>
      <c r="O212" s="50">
        <f t="shared" si="16"/>
        <v>217</v>
      </c>
      <c r="P212" s="50">
        <f>VLOOKUP(C212,Route2021!$C$2:$O$1205,13,FALSE)</f>
        <v>217</v>
      </c>
      <c r="Q212" s="124" t="str">
        <f>VLOOKUP(C212,[1]A!$D$2:$K$1398,8,FALSE)</f>
        <v>2</v>
      </c>
      <c r="R212" s="125">
        <f>VLOOKUP(C212,Route2021!$C$2:$Q$1212,15,FALSE)</f>
        <v>2</v>
      </c>
      <c r="S212" s="48">
        <f>IFERROR(VLOOKUP(C212,'[2]1ère'!$B$3:$E$200,4,FALSE),0)</f>
        <v>0</v>
      </c>
      <c r="T212" s="48">
        <f>IFERROR(VLOOKUP(C212,'[2]2ème'!$B$3:$E$500,4,FALSE),0)</f>
        <v>10</v>
      </c>
      <c r="U212" s="48">
        <f>IFERROR(VLOOKUP(C212,'[2]3ème'!$B$3:$E$600,4,FALSE),0)</f>
        <v>0</v>
      </c>
      <c r="V212" s="48">
        <f>IFERROR(VLOOKUP(C212,'[2]4ème '!$B$3:$E$216,4,FALSE),0)</f>
        <v>0</v>
      </c>
      <c r="W212" s="48">
        <f>IFERROR(VLOOKUP(C212,[2]Féminines!$B$3:$E$70,4,FALSE),0)</f>
        <v>0</v>
      </c>
      <c r="X212">
        <f t="shared" si="18"/>
        <v>10</v>
      </c>
    </row>
    <row r="213" spans="1:24" x14ac:dyDescent="0.25">
      <c r="A213" s="72">
        <f>IF(P213&lt;448,IF(P213&gt;200,P213,0),0)</f>
        <v>220</v>
      </c>
      <c r="B213">
        <f t="shared" si="15"/>
        <v>144285</v>
      </c>
      <c r="C213" t="str">
        <f>[1]A!$D1074</f>
        <v>VANACKER THEO</v>
      </c>
      <c r="D213" t="str">
        <f>[1]A!$F1074</f>
        <v>ETOILE CYCLISTE TOURCOING</v>
      </c>
      <c r="E213" t="str">
        <f>[1]A!$J1074</f>
        <v>05999066600</v>
      </c>
      <c r="F213" s="128" t="str">
        <f>[1]A!$C1074</f>
        <v>2</v>
      </c>
      <c r="G213" t="str">
        <f>VLOOKUP(C213,[1]A!$D$2:$H$1448,5,FALSE)</f>
        <v>Adulte Masculin 20/29 ans</v>
      </c>
      <c r="N213" s="14">
        <f>VLOOKUP(C213,Bilan!$B$4:$D$1766,3,FALSE)</f>
        <v>144285</v>
      </c>
      <c r="O213" s="50">
        <f t="shared" si="16"/>
        <v>220</v>
      </c>
      <c r="P213" s="50">
        <f>VLOOKUP(C213,Route2021!$C$2:$O$1205,13,FALSE)</f>
        <v>220</v>
      </c>
      <c r="Q213" s="124" t="str">
        <f>VLOOKUP(C213,[1]A!$D$2:$K$1398,8,FALSE)</f>
        <v>2</v>
      </c>
      <c r="R213" s="125">
        <f>VLOOKUP(C213,Route2021!$C$2:$Q$1212,15,FALSE)</f>
        <v>2</v>
      </c>
      <c r="S213" s="48">
        <f>IFERROR(VLOOKUP(C213,'[2]1ère'!$B$3:$E$200,4,FALSE),0)</f>
        <v>0</v>
      </c>
      <c r="T213" s="48">
        <f>IFERROR(VLOOKUP(C213,'[2]2ème'!$B$3:$E$500,4,FALSE),0)</f>
        <v>4</v>
      </c>
      <c r="U213" s="48">
        <f>IFERROR(VLOOKUP(C213,'[2]3ème'!$B$3:$E$600,4,FALSE),0)</f>
        <v>0</v>
      </c>
      <c r="V213" s="48">
        <f>IFERROR(VLOOKUP(C213,'[2]4ème '!$B$3:$E$216,4,FALSE),0)</f>
        <v>0</v>
      </c>
      <c r="W213" s="48">
        <f>IFERROR(VLOOKUP(C213,[2]Féminines!$B$3:$E$70,4,FALSE),0)</f>
        <v>0</v>
      </c>
      <c r="X213">
        <f t="shared" si="18"/>
        <v>4</v>
      </c>
    </row>
    <row r="214" spans="1:24" x14ac:dyDescent="0.25">
      <c r="A214" s="72">
        <v>221</v>
      </c>
      <c r="B214">
        <f>N214</f>
        <v>10034</v>
      </c>
      <c r="C214" t="str">
        <f>[1]A!$D1406</f>
        <v>OLEJNICZAK YANNICK</v>
      </c>
      <c r="D214" t="str">
        <f>[1]A!$F1406</f>
        <v>CYCLO CLUB ORCHIES</v>
      </c>
      <c r="E214" t="str">
        <f>[1]A!$J1406</f>
        <v>05999023560</v>
      </c>
      <c r="F214" s="128" t="str">
        <f>[1]A!$C1406</f>
        <v>2</v>
      </c>
      <c r="G214" t="str">
        <f>VLOOKUP(C214,[1]A!$D$2:$H$1448,5,FALSE)</f>
        <v>Adulte Masculin 40/49 ans</v>
      </c>
      <c r="N214" s="14">
        <f>VLOOKUP(C214,Bilan!$B$4:$D$1766,3,FALSE)</f>
        <v>10034</v>
      </c>
      <c r="O214" s="50">
        <f>A214</f>
        <v>221</v>
      </c>
      <c r="P214" s="50" t="e">
        <f>VLOOKUP(C214,Route2021!$C$2:$O$1205,13,FALSE)</f>
        <v>#N/A</v>
      </c>
      <c r="Q214" s="124" t="e">
        <f>VLOOKUP(C214,[1]A!$D$2:$K$1398,8,FALSE)</f>
        <v>#N/A</v>
      </c>
      <c r="R214" s="125" t="e">
        <f>VLOOKUP(C214,Route2021!$C$2:$Q$1212,15,FALSE)</f>
        <v>#N/A</v>
      </c>
      <c r="S214" s="48">
        <f>IFERROR(VLOOKUP(C214,'[2]1ère'!$B$3:$E$200,4,FALSE),0)</f>
        <v>0</v>
      </c>
      <c r="T214" s="48">
        <f>IFERROR(VLOOKUP(C214,'[2]2ème'!$B$3:$E$500,4,FALSE),0)</f>
        <v>3</v>
      </c>
      <c r="U214" s="48">
        <f>IFERROR(VLOOKUP(C214,'[2]3ème'!$B$3:$E$600,4,FALSE),0)</f>
        <v>0</v>
      </c>
      <c r="V214" s="48">
        <f>IFERROR(VLOOKUP(C214,'[2]4ème '!$B$3:$E$216,4,FALSE),0)</f>
        <v>0</v>
      </c>
      <c r="W214" s="48">
        <f>IFERROR(VLOOKUP(C214,[2]Féminines!$B$3:$E$70,4,FALSE),0)</f>
        <v>0</v>
      </c>
      <c r="X214">
        <f>SUM(S214:W214)</f>
        <v>3</v>
      </c>
    </row>
    <row r="215" spans="1:24" x14ac:dyDescent="0.25">
      <c r="A215" s="72">
        <v>222</v>
      </c>
      <c r="B215">
        <f t="shared" si="15"/>
        <v>7022</v>
      </c>
      <c r="C215" t="str">
        <f>[1]A!$D685</f>
        <v>LECLERCQ FRANCK</v>
      </c>
      <c r="D215" t="str">
        <f>[1]A!$F685</f>
        <v>TEAM SPECIALIZED LILLE</v>
      </c>
      <c r="E215" t="str">
        <f>[1]A!$J685</f>
        <v>05966528801</v>
      </c>
      <c r="F215" s="128" t="str">
        <f>[1]A!$C685</f>
        <v>2</v>
      </c>
      <c r="G215" t="str">
        <f>VLOOKUP(C215,[1]A!$D$2:$H$1448,5,FALSE)</f>
        <v>Adulte Masculin 50/59 ans</v>
      </c>
      <c r="N215" s="14">
        <f>VLOOKUP(C215,Bilan!$B$4:$D$1766,3,FALSE)</f>
        <v>7022</v>
      </c>
      <c r="O215" s="50">
        <f t="shared" si="16"/>
        <v>222</v>
      </c>
      <c r="P215" s="50">
        <f>VLOOKUP(C215,Route2021!$C$2:$O$1205,13,FALSE)</f>
        <v>144</v>
      </c>
      <c r="Q215" s="124" t="str">
        <f>VLOOKUP(C215,[1]A!$D$2:$K$1398,8,FALSE)</f>
        <v>2</v>
      </c>
      <c r="R215" s="125">
        <f>VLOOKUP(C215,Route2021!$C$2:$Q$1212,15,FALSE)</f>
        <v>1</v>
      </c>
      <c r="S215" s="48">
        <f>IFERROR(VLOOKUP(C215,'[2]1ère'!$B$3:$E$200,4,FALSE),0)</f>
        <v>0</v>
      </c>
      <c r="T215" s="48">
        <f>IFERROR(VLOOKUP(C215,'[2]2ème'!$B$3:$E$500,4,FALSE),0)</f>
        <v>3</v>
      </c>
      <c r="U215" s="48">
        <f>IFERROR(VLOOKUP(C215,'[2]3ème'!$B$3:$E$600,4,FALSE),0)</f>
        <v>0</v>
      </c>
      <c r="V215" s="48">
        <f>IFERROR(VLOOKUP(C215,'[2]4ème '!$B$3:$E$216,4,FALSE),0)</f>
        <v>0</v>
      </c>
      <c r="W215" s="48">
        <f>IFERROR(VLOOKUP(C215,[2]Féminines!$B$3:$E$70,4,FALSE),0)</f>
        <v>0</v>
      </c>
      <c r="X215">
        <f t="shared" si="18"/>
        <v>3</v>
      </c>
    </row>
    <row r="216" spans="1:24" x14ac:dyDescent="0.25">
      <c r="A216" s="72">
        <f>IF(P216&lt;448,IF(P216&gt;200,P216,0),0)</f>
        <v>223</v>
      </c>
      <c r="B216">
        <f t="shared" si="15"/>
        <v>2181</v>
      </c>
      <c r="C216" t="str">
        <f>[1]A!$D680</f>
        <v>LECCI PIERRE</v>
      </c>
      <c r="D216" t="str">
        <f>[1]A!$F680</f>
        <v>HAVELUY CYCLO CLUB</v>
      </c>
      <c r="E216" t="str">
        <f>[1]A!$J680</f>
        <v>05996227408</v>
      </c>
      <c r="F216" s="128" t="str">
        <f>[1]A!$C680</f>
        <v>2</v>
      </c>
      <c r="G216" t="str">
        <f>VLOOKUP(C216,[1]A!$D$2:$H$1448,5,FALSE)</f>
        <v>Adulte Masculin 30/39 ans</v>
      </c>
      <c r="N216" s="14">
        <f>VLOOKUP(C216,Bilan!$B$4:$D$1766,3,FALSE)</f>
        <v>2181</v>
      </c>
      <c r="O216" s="50">
        <f t="shared" si="16"/>
        <v>223</v>
      </c>
      <c r="P216" s="50">
        <f>VLOOKUP(C216,Route2021!$C$2:$O$1205,13,FALSE)</f>
        <v>223</v>
      </c>
      <c r="Q216" s="124" t="str">
        <f>VLOOKUP(C216,[1]A!$D$2:$K$1398,8,FALSE)</f>
        <v>2</v>
      </c>
      <c r="R216" s="125">
        <f>VLOOKUP(C216,Route2021!$C$2:$Q$1212,15,FALSE)</f>
        <v>2</v>
      </c>
      <c r="S216" s="48">
        <f>IFERROR(VLOOKUP(C216,'[2]1ère'!$B$3:$E$200,4,FALSE),0)</f>
        <v>0</v>
      </c>
      <c r="T216" s="48">
        <f>IFERROR(VLOOKUP(C216,'[2]2ème'!$B$3:$E$500,4,FALSE),0)</f>
        <v>4</v>
      </c>
      <c r="U216" s="48">
        <f>IFERROR(VLOOKUP(C216,'[2]3ème'!$B$3:$E$600,4,FALSE),0)</f>
        <v>0</v>
      </c>
      <c r="V216" s="48">
        <f>IFERROR(VLOOKUP(C216,'[2]4ème '!$B$3:$E$216,4,FALSE),0)</f>
        <v>0</v>
      </c>
      <c r="W216" s="48">
        <f>IFERROR(VLOOKUP(C216,[2]Féminines!$B$3:$E$70,4,FALSE),0)</f>
        <v>0</v>
      </c>
      <c r="X216">
        <f t="shared" si="18"/>
        <v>4</v>
      </c>
    </row>
    <row r="217" spans="1:24" x14ac:dyDescent="0.25">
      <c r="A217" s="72">
        <f>IF(P217&lt;448,IF(P217&gt;200,P217,0),0)</f>
        <v>224</v>
      </c>
      <c r="B217">
        <f t="shared" si="15"/>
        <v>144416</v>
      </c>
      <c r="C217" t="str">
        <f>[1]A!$D979</f>
        <v>SAINTRAIN CORENTIN</v>
      </c>
      <c r="D217" t="str">
        <f>[1]A!$F979</f>
        <v>ETOILE CYCLISTE LIEU ST AMAND</v>
      </c>
      <c r="E217" t="str">
        <f>[1]A!$J979</f>
        <v>05994059693</v>
      </c>
      <c r="F217" s="128" t="str">
        <f>[1]A!$C979</f>
        <v>2</v>
      </c>
      <c r="G217" t="str">
        <f>VLOOKUP(C217,[1]A!$D$2:$H$1448,5,FALSE)</f>
        <v>Adulte Masculin 20/29 ans</v>
      </c>
      <c r="J217" s="67">
        <v>1</v>
      </c>
      <c r="N217" s="14">
        <f>VLOOKUP(C217,Bilan!$B$4:$D$1766,3,FALSE)</f>
        <v>144416</v>
      </c>
      <c r="O217" s="50">
        <f t="shared" si="16"/>
        <v>224</v>
      </c>
      <c r="P217" s="50">
        <f>VLOOKUP(C217,Route2021!$C$2:$O$1205,13,FALSE)</f>
        <v>224</v>
      </c>
      <c r="Q217" s="124" t="str">
        <f>VLOOKUP(C217,[1]A!$D$2:$K$1398,8,FALSE)</f>
        <v>2</v>
      </c>
      <c r="R217" s="125">
        <f>VLOOKUP(C217,Route2021!$C$2:$Q$1212,15,FALSE)</f>
        <v>2</v>
      </c>
      <c r="S217" s="48">
        <f>IFERROR(VLOOKUP(C217,'[2]1ère'!$B$3:$E$200,4,FALSE),0)</f>
        <v>0</v>
      </c>
      <c r="T217" s="48">
        <f>IFERROR(VLOOKUP(C217,'[2]2ème'!$B$3:$E$500,4,FALSE),0)</f>
        <v>11</v>
      </c>
      <c r="U217" s="48">
        <f>IFERROR(VLOOKUP(C217,'[2]3ème'!$B$3:$E$600,4,FALSE),0)</f>
        <v>0</v>
      </c>
      <c r="V217" s="48">
        <f>IFERROR(VLOOKUP(C217,'[2]4ème '!$B$3:$E$216,4,FALSE),0)</f>
        <v>0</v>
      </c>
      <c r="W217" s="48">
        <f>IFERROR(VLOOKUP(C217,[2]Féminines!$B$3:$E$70,4,FALSE),0)</f>
        <v>0</v>
      </c>
      <c r="X217">
        <f t="shared" si="18"/>
        <v>11</v>
      </c>
    </row>
    <row r="218" spans="1:24" x14ac:dyDescent="0.25">
      <c r="A218" s="72">
        <f>IF(P218&lt;448,IF(P218&gt;200,P218,0),0)</f>
        <v>226</v>
      </c>
      <c r="B218">
        <f t="shared" si="15"/>
        <v>144626</v>
      </c>
      <c r="C218" t="str">
        <f>[1]A!$D736</f>
        <v>LEROUX DAVID</v>
      </c>
      <c r="D218" t="str">
        <f>[1]A!$F736</f>
        <v>ESPOIR CYCLISTE WAMBRECHIES MARQUETTE</v>
      </c>
      <c r="E218" t="str">
        <f>[1]A!$J736</f>
        <v>05999109592</v>
      </c>
      <c r="F218" s="128" t="str">
        <f>[1]A!$C736</f>
        <v>2</v>
      </c>
      <c r="G218" t="str">
        <f>VLOOKUP(C218,[1]A!$D$2:$H$1448,5,FALSE)</f>
        <v>Adulte Masculin 40/49 ans</v>
      </c>
      <c r="N218" s="14">
        <f>VLOOKUP(C218,Bilan!$B$4:$D$1766,3,FALSE)</f>
        <v>144626</v>
      </c>
      <c r="O218" s="50">
        <f t="shared" si="16"/>
        <v>226</v>
      </c>
      <c r="P218" s="50">
        <f>VLOOKUP(C218,Route2021!$C$2:$O$1205,13,FALSE)</f>
        <v>226</v>
      </c>
      <c r="Q218" s="124" t="str">
        <f>VLOOKUP(C218,[1]A!$D$2:$K$1398,8,FALSE)</f>
        <v>2</v>
      </c>
      <c r="R218" s="125">
        <f>VLOOKUP(C218,Route2021!$C$2:$Q$1212,15,FALSE)</f>
        <v>2</v>
      </c>
      <c r="S218" s="48">
        <f>IFERROR(VLOOKUP(C218,'[2]1ère'!$B$3:$E$200,4,FALSE),0)</f>
        <v>0</v>
      </c>
      <c r="T218" s="48">
        <f>IFERROR(VLOOKUP(C218,'[2]2ème'!$B$3:$E$500,4,FALSE),0)</f>
        <v>0</v>
      </c>
      <c r="U218" s="48">
        <f>IFERROR(VLOOKUP(C218,'[2]3ème'!$B$3:$E$600,4,FALSE),0)</f>
        <v>0</v>
      </c>
      <c r="V218" s="48">
        <f>IFERROR(VLOOKUP(C218,'[2]4ème '!$B$3:$E$216,4,FALSE),0)</f>
        <v>0</v>
      </c>
      <c r="W218" s="48">
        <f>IFERROR(VLOOKUP(C218,[2]Féminines!$B$3:$E$70,4,FALSE),0)</f>
        <v>0</v>
      </c>
      <c r="X218">
        <f t="shared" si="18"/>
        <v>0</v>
      </c>
    </row>
    <row r="219" spans="1:24" x14ac:dyDescent="0.25">
      <c r="A219" s="72">
        <v>227</v>
      </c>
      <c r="B219">
        <f t="shared" si="15"/>
        <v>2303</v>
      </c>
      <c r="C219" t="str">
        <f>[1]A!$D951</f>
        <v>RIGAUX JEAN JACQUES</v>
      </c>
      <c r="D219" t="str">
        <f>[1]A!$F951</f>
        <v>CLUB CYCLISTE THUN ST MARTIN</v>
      </c>
      <c r="E219" t="str">
        <f>[1]A!$J951</f>
        <v>05999029312</v>
      </c>
      <c r="F219" s="128" t="str">
        <f>[1]A!$C951</f>
        <v>2</v>
      </c>
      <c r="G219" t="str">
        <f>VLOOKUP(C219,[1]A!$D$2:$H$1448,5,FALSE)</f>
        <v>Adulte Masculin 50/59 ans</v>
      </c>
      <c r="J219" s="67">
        <v>1</v>
      </c>
      <c r="N219" s="14">
        <f>VLOOKUP(C219,Bilan!$B$4:$D$1766,3,FALSE)</f>
        <v>2303</v>
      </c>
      <c r="O219" s="50">
        <f t="shared" si="16"/>
        <v>227</v>
      </c>
      <c r="P219" s="50">
        <f>VLOOKUP(C219,Route2021!$C$2:$O$1205,13,FALSE)</f>
        <v>105</v>
      </c>
      <c r="Q219" s="124" t="str">
        <f>VLOOKUP(C219,[1]A!$D$2:$K$1398,8,FALSE)</f>
        <v>2</v>
      </c>
      <c r="R219" s="125">
        <f>VLOOKUP(C219,Route2021!$C$2:$Q$1212,15,FALSE)</f>
        <v>1</v>
      </c>
      <c r="S219" s="48">
        <f>IFERROR(VLOOKUP(C219,'[2]1ère'!$B$3:$E$200,4,FALSE),0)</f>
        <v>0</v>
      </c>
      <c r="T219" s="48">
        <f>IFERROR(VLOOKUP(C219,'[2]2ème'!$B$3:$E$500,4,FALSE),0)</f>
        <v>15</v>
      </c>
      <c r="U219" s="48">
        <f>IFERROR(VLOOKUP(C219,'[2]3ème'!$B$3:$E$600,4,FALSE),0)</f>
        <v>0</v>
      </c>
      <c r="V219" s="48">
        <f>IFERROR(VLOOKUP(C219,'[2]4ème '!$B$3:$E$216,4,FALSE),0)</f>
        <v>0</v>
      </c>
      <c r="W219" s="48">
        <f>IFERROR(VLOOKUP(C219,[2]Féminines!$B$3:$E$70,4,FALSE),0)</f>
        <v>0</v>
      </c>
      <c r="X219">
        <f t="shared" si="18"/>
        <v>15</v>
      </c>
    </row>
    <row r="220" spans="1:24" x14ac:dyDescent="0.25">
      <c r="A220" s="72">
        <f t="shared" ref="A220:A231" si="19">IF(P220&lt;448,IF(P220&gt;200,P220,0),0)</f>
        <v>228</v>
      </c>
      <c r="B220">
        <f t="shared" si="15"/>
        <v>144581</v>
      </c>
      <c r="C220" t="str">
        <f>[1]A!$D77</f>
        <v>BERTHE THOMAS</v>
      </c>
      <c r="D220" t="str">
        <f>[1]A!$F77</f>
        <v>UNION SPORTIVE VALENCIENNES MARLY</v>
      </c>
      <c r="E220" t="str">
        <f>[1]A!$J77</f>
        <v>05999018274</v>
      </c>
      <c r="F220" s="128" t="str">
        <f>[1]A!$C77</f>
        <v>2</v>
      </c>
      <c r="G220" t="str">
        <f>VLOOKUP(C220,[1]A!$D$2:$H$1448,5,FALSE)</f>
        <v>Adulte Masculin 30/39 ans</v>
      </c>
      <c r="N220" s="14">
        <f>VLOOKUP(C220,Bilan!$B$4:$D$1766,3,FALSE)</f>
        <v>144581</v>
      </c>
      <c r="O220" s="50">
        <f t="shared" si="16"/>
        <v>228</v>
      </c>
      <c r="P220" s="50">
        <f>VLOOKUP(C220,Route2021!$C$2:$O$1205,13,FALSE)</f>
        <v>228</v>
      </c>
      <c r="Q220" s="124" t="str">
        <f>VLOOKUP(C220,[1]A!$D$2:$K$1398,8,FALSE)</f>
        <v>2</v>
      </c>
      <c r="R220" s="125">
        <f>VLOOKUP(C220,Route2021!$C$2:$Q$1212,15,FALSE)</f>
        <v>2</v>
      </c>
      <c r="S220" s="48">
        <f>IFERROR(VLOOKUP(C220,'[2]1ère'!$B$3:$E$200,4,FALSE),0)</f>
        <v>0</v>
      </c>
      <c r="T220" s="48">
        <f>IFERROR(VLOOKUP(C220,'[2]2ème'!$B$3:$E$500,4,FALSE),0)</f>
        <v>2</v>
      </c>
      <c r="U220" s="48">
        <f>IFERROR(VLOOKUP(C220,'[2]3ème'!$B$3:$E$600,4,FALSE),0)</f>
        <v>0</v>
      </c>
      <c r="V220" s="48">
        <f>IFERROR(VLOOKUP(C220,'[2]4ème '!$B$3:$E$216,4,FALSE),0)</f>
        <v>0</v>
      </c>
      <c r="W220" s="48">
        <f>IFERROR(VLOOKUP(C220,[2]Féminines!$B$3:$E$70,4,FALSE),0)</f>
        <v>0</v>
      </c>
      <c r="X220">
        <f t="shared" si="18"/>
        <v>2</v>
      </c>
    </row>
    <row r="221" spans="1:24" x14ac:dyDescent="0.25">
      <c r="A221" s="72">
        <f t="shared" si="19"/>
        <v>229</v>
      </c>
      <c r="B221">
        <f t="shared" si="15"/>
        <v>144289</v>
      </c>
      <c r="C221" t="str">
        <f>[1]A!$D102</f>
        <v>BONNAY JEROME</v>
      </c>
      <c r="D221" t="str">
        <f>[1]A!$F102</f>
        <v>ETOILE CYCLISTE TOURCOING</v>
      </c>
      <c r="E221" t="str">
        <f>[1]A!$J102</f>
        <v>05999027661</v>
      </c>
      <c r="F221" s="128" t="str">
        <f>[1]A!$C102</f>
        <v>2</v>
      </c>
      <c r="G221" t="str">
        <f>VLOOKUP(C221,[1]A!$D$2:$H$1448,5,FALSE)</f>
        <v>Adulte Masculin 50/59 ans</v>
      </c>
      <c r="N221" s="14">
        <f>VLOOKUP(C221,Bilan!$B$4:$D$1766,3,FALSE)</f>
        <v>144289</v>
      </c>
      <c r="O221" s="50">
        <f t="shared" si="16"/>
        <v>229</v>
      </c>
      <c r="P221" s="50">
        <f>VLOOKUP(C221,Route2021!$C$2:$O$1205,13,FALSE)</f>
        <v>229</v>
      </c>
      <c r="Q221" s="124" t="str">
        <f>VLOOKUP(C221,[1]A!$D$2:$K$1398,8,FALSE)</f>
        <v>2</v>
      </c>
      <c r="R221" s="125">
        <f>VLOOKUP(C221,Route2021!$C$2:$Q$1212,15,FALSE)</f>
        <v>2</v>
      </c>
      <c r="S221" s="48">
        <f>IFERROR(VLOOKUP(C221,'[2]1ère'!$B$3:$E$200,4,FALSE),0)</f>
        <v>0</v>
      </c>
      <c r="T221" s="48">
        <f>IFERROR(VLOOKUP(C221,'[2]2ème'!$B$3:$E$500,4,FALSE),0)</f>
        <v>0</v>
      </c>
      <c r="U221" s="48">
        <f>IFERROR(VLOOKUP(C221,'[2]3ème'!$B$3:$E$600,4,FALSE),0)</f>
        <v>0</v>
      </c>
      <c r="V221" s="48">
        <f>IFERROR(VLOOKUP(C221,'[2]4ème '!$B$3:$E$216,4,FALSE),0)</f>
        <v>0</v>
      </c>
      <c r="W221" s="48">
        <f>IFERROR(VLOOKUP(C221,[2]Féminines!$B$3:$E$70,4,FALSE),0)</f>
        <v>0</v>
      </c>
      <c r="X221">
        <f t="shared" si="18"/>
        <v>0</v>
      </c>
    </row>
    <row r="222" spans="1:24" x14ac:dyDescent="0.25">
      <c r="A222" s="72">
        <f t="shared" si="19"/>
        <v>230</v>
      </c>
      <c r="B222">
        <f t="shared" si="15"/>
        <v>1272</v>
      </c>
      <c r="C222" t="str">
        <f>[1]A!$D5</f>
        <v>ALBERTINI LUDOVIC</v>
      </c>
      <c r="D222" t="str">
        <f>[1]A!$F5</f>
        <v>VELO CLUB UNION HALLUIN</v>
      </c>
      <c r="E222" t="str">
        <f>[1]A!$J5</f>
        <v>05994046793</v>
      </c>
      <c r="F222" s="128" t="str">
        <f>[1]A!$C5</f>
        <v>2</v>
      </c>
      <c r="G222" t="str">
        <f>VLOOKUP(C222,[1]A!$D$2:$H$1448,5,FALSE)</f>
        <v>Adulte Masculin 40/49 ans</v>
      </c>
      <c r="N222" s="14">
        <f>VLOOKUP(C222,Bilan!$B$4:$D$1766,3,FALSE)</f>
        <v>1272</v>
      </c>
      <c r="O222" s="50">
        <f t="shared" si="16"/>
        <v>230</v>
      </c>
      <c r="P222" s="50">
        <f>VLOOKUP(C222,Route2021!$C$2:$O$1205,13,FALSE)</f>
        <v>230</v>
      </c>
      <c r="Q222" s="124" t="str">
        <f>VLOOKUP(C222,[1]A!$D$2:$K$1398,8,FALSE)</f>
        <v>2</v>
      </c>
      <c r="R222" s="125">
        <f>VLOOKUP(C222,Route2021!$C$2:$Q$1212,15,FALSE)</f>
        <v>2</v>
      </c>
      <c r="S222" s="48">
        <f>IFERROR(VLOOKUP(C222,'[2]1ère'!$B$3:$E$200,4,FALSE),0)</f>
        <v>0</v>
      </c>
      <c r="T222" s="48">
        <f>IFERROR(VLOOKUP(C222,'[2]2ème'!$B$3:$E$500,4,FALSE),0)</f>
        <v>0</v>
      </c>
      <c r="U222" s="48">
        <f>IFERROR(VLOOKUP(C222,'[2]3ème'!$B$3:$E$600,4,FALSE),0)</f>
        <v>0</v>
      </c>
      <c r="V222" s="48">
        <f>IFERROR(VLOOKUP(C222,'[2]4ème '!$B$3:$E$216,4,FALSE),0)</f>
        <v>0</v>
      </c>
      <c r="W222" s="48">
        <f>IFERROR(VLOOKUP(C222,[2]Féminines!$B$3:$E$70,4,FALSE),0)</f>
        <v>0</v>
      </c>
      <c r="X222">
        <f t="shared" si="18"/>
        <v>0</v>
      </c>
    </row>
    <row r="223" spans="1:24" x14ac:dyDescent="0.25">
      <c r="A223" s="72">
        <f t="shared" si="19"/>
        <v>231</v>
      </c>
      <c r="B223">
        <f t="shared" si="15"/>
        <v>2184</v>
      </c>
      <c r="C223" t="str">
        <f>[1]A!$D596</f>
        <v>HUART GUILLAUME</v>
      </c>
      <c r="D223" t="str">
        <f>[1]A!$F596</f>
        <v>CYCLO CLUB ORCHIES</v>
      </c>
      <c r="E223" t="str">
        <f>[1]A!$J596</f>
        <v>05996218463</v>
      </c>
      <c r="F223" s="128" t="str">
        <f>[1]A!$C596</f>
        <v>2</v>
      </c>
      <c r="G223" t="str">
        <f>VLOOKUP(C223,[1]A!$D$2:$H$1448,5,FALSE)</f>
        <v>Adulte Masculin 40/49 ans</v>
      </c>
      <c r="J223" s="67">
        <v>1</v>
      </c>
      <c r="N223" s="14">
        <f>VLOOKUP(C223,Bilan!$B$4:$D$1766,3,FALSE)</f>
        <v>2184</v>
      </c>
      <c r="O223" s="50">
        <f t="shared" si="16"/>
        <v>231</v>
      </c>
      <c r="P223" s="50">
        <f>VLOOKUP(C223,Route2021!$C$2:$O$1205,13,FALSE)</f>
        <v>231</v>
      </c>
      <c r="Q223" s="124" t="str">
        <f>VLOOKUP(C223,[1]A!$D$2:$K$1398,8,FALSE)</f>
        <v>2</v>
      </c>
      <c r="R223" s="125">
        <f>VLOOKUP(C223,Route2021!$C$2:$Q$1212,15,FALSE)</f>
        <v>2</v>
      </c>
      <c r="S223" s="48">
        <f>IFERROR(VLOOKUP(C223,'[2]1ère'!$B$3:$E$200,4,FALSE),0)</f>
        <v>0</v>
      </c>
      <c r="T223" s="48">
        <f>IFERROR(VLOOKUP(C223,'[2]2ème'!$B$3:$E$500,4,FALSE),0)</f>
        <v>3</v>
      </c>
      <c r="U223" s="48">
        <f>IFERROR(VLOOKUP(C223,'[2]3ème'!$B$3:$E$600,4,FALSE),0)</f>
        <v>0</v>
      </c>
      <c r="V223" s="48">
        <f>IFERROR(VLOOKUP(C223,'[2]4ème '!$B$3:$E$216,4,FALSE),0)</f>
        <v>0</v>
      </c>
      <c r="W223" s="48">
        <f>IFERROR(VLOOKUP(C223,[2]Féminines!$B$3:$E$70,4,FALSE),0)</f>
        <v>0</v>
      </c>
      <c r="X223">
        <f t="shared" si="18"/>
        <v>3</v>
      </c>
    </row>
    <row r="224" spans="1:24" x14ac:dyDescent="0.25">
      <c r="A224" s="72">
        <f t="shared" si="19"/>
        <v>232</v>
      </c>
      <c r="B224">
        <f t="shared" si="15"/>
        <v>1290</v>
      </c>
      <c r="C224" t="str">
        <f>[1]A!$D212</f>
        <v>CINQUINA GUISEPPE</v>
      </c>
      <c r="D224" t="str">
        <f>[1]A!$F212</f>
        <v>ETOILE CYCLISTE LIEU ST AMAND</v>
      </c>
      <c r="E224" t="str">
        <f>[1]A!$J212</f>
        <v>05999016680</v>
      </c>
      <c r="F224" s="128" t="str">
        <f>[1]A!$C212</f>
        <v>2</v>
      </c>
      <c r="G224" t="str">
        <f>VLOOKUP(C224,[1]A!$D$2:$H$1448,5,FALSE)</f>
        <v>Adulte Masculin 40/49 ans</v>
      </c>
      <c r="J224" s="67">
        <v>1</v>
      </c>
      <c r="N224" s="14">
        <f>VLOOKUP(C224,Bilan!$B$4:$D$1766,3,FALSE)</f>
        <v>1290</v>
      </c>
      <c r="O224" s="50">
        <f t="shared" si="16"/>
        <v>232</v>
      </c>
      <c r="P224" s="50">
        <f>VLOOKUP(C224,Route2021!$C$2:$O$1205,13,FALSE)</f>
        <v>232</v>
      </c>
      <c r="Q224" s="124" t="str">
        <f>VLOOKUP(C224,[1]A!$D$2:$K$1398,8,FALSE)</f>
        <v>2</v>
      </c>
      <c r="R224" s="125">
        <f>VLOOKUP(C224,Route2021!$C$2:$Q$1212,15,FALSE)</f>
        <v>2</v>
      </c>
      <c r="S224" s="48">
        <f>IFERROR(VLOOKUP(C224,'[2]1ère'!$B$3:$E$200,4,FALSE),0)</f>
        <v>0</v>
      </c>
      <c r="T224" s="48">
        <f>IFERROR(VLOOKUP(C224,'[2]2ème'!$B$3:$E$500,4,FALSE),0)</f>
        <v>8</v>
      </c>
      <c r="U224" s="48">
        <f>IFERROR(VLOOKUP(C224,'[2]3ème'!$B$3:$E$600,4,FALSE),0)</f>
        <v>0</v>
      </c>
      <c r="V224" s="48">
        <f>IFERROR(VLOOKUP(C224,'[2]4ème '!$B$3:$E$216,4,FALSE),0)</f>
        <v>0</v>
      </c>
      <c r="W224" s="48">
        <f>IFERROR(VLOOKUP(C224,[2]Féminines!$B$3:$E$70,4,FALSE),0)</f>
        <v>0</v>
      </c>
      <c r="X224">
        <f t="shared" si="18"/>
        <v>8</v>
      </c>
    </row>
    <row r="225" spans="1:24" x14ac:dyDescent="0.25">
      <c r="A225" s="72">
        <f t="shared" si="19"/>
        <v>233</v>
      </c>
      <c r="B225">
        <f t="shared" ref="B225:B311" si="20">N225</f>
        <v>2164</v>
      </c>
      <c r="C225" t="str">
        <f>[1]A!$D1025</f>
        <v>TAISNE CHRISTOPHE</v>
      </c>
      <c r="D225" t="str">
        <f>[1]A!$F1025</f>
        <v>GAZ ELEC CLUB DE DOUAI</v>
      </c>
      <c r="E225" t="str">
        <f>[1]A!$J1025</f>
        <v>05999029185</v>
      </c>
      <c r="F225" s="128" t="str">
        <f>[1]A!$C1025</f>
        <v>2</v>
      </c>
      <c r="G225" t="str">
        <f>VLOOKUP(C225,[1]A!$D$2:$H$1448,5,FALSE)</f>
        <v>Adulte Masculin 40/49 ans</v>
      </c>
      <c r="N225" s="14">
        <f>VLOOKUP(C225,Bilan!$B$4:$D$1766,3,FALSE)</f>
        <v>2164</v>
      </c>
      <c r="O225" s="50">
        <f t="shared" ref="O225:O311" si="21">A225</f>
        <v>233</v>
      </c>
      <c r="P225" s="50">
        <f>VLOOKUP(C225,Route2021!$C$2:$O$1205,13,FALSE)</f>
        <v>233</v>
      </c>
      <c r="Q225" s="124" t="str">
        <f>VLOOKUP(C225,[1]A!$D$2:$K$1398,8,FALSE)</f>
        <v>2</v>
      </c>
      <c r="R225" s="125">
        <f>VLOOKUP(C225,Route2021!$C$2:$Q$1212,15,FALSE)</f>
        <v>2</v>
      </c>
      <c r="S225" s="48">
        <f>IFERROR(VLOOKUP(C225,'[2]1ère'!$B$3:$E$200,4,FALSE),0)</f>
        <v>0</v>
      </c>
      <c r="T225" s="48">
        <f>IFERROR(VLOOKUP(C225,'[2]2ème'!$B$3:$E$500,4,FALSE),0)</f>
        <v>9</v>
      </c>
      <c r="U225" s="48">
        <f>IFERROR(VLOOKUP(C225,'[2]3ème'!$B$3:$E$600,4,FALSE),0)</f>
        <v>0</v>
      </c>
      <c r="V225" s="48">
        <f>IFERROR(VLOOKUP(C225,'[2]4ème '!$B$3:$E$216,4,FALSE),0)</f>
        <v>0</v>
      </c>
      <c r="W225" s="48">
        <f>IFERROR(VLOOKUP(C225,[2]Féminines!$B$3:$E$70,4,FALSE),0)</f>
        <v>0</v>
      </c>
      <c r="X225">
        <f t="shared" si="18"/>
        <v>9</v>
      </c>
    </row>
    <row r="226" spans="1:24" x14ac:dyDescent="0.25">
      <c r="A226" s="72">
        <f t="shared" si="19"/>
        <v>234</v>
      </c>
      <c r="B226">
        <f t="shared" si="20"/>
        <v>3129</v>
      </c>
      <c r="C226" t="str">
        <f>[1]A!$D987</f>
        <v>SAUVAGE ARNAUD</v>
      </c>
      <c r="D226" t="str">
        <f>[1]A!$F987</f>
        <v>VELO CLUB DE L'ESCAUT ANZIN</v>
      </c>
      <c r="E226" t="str">
        <f>[1]A!$J987</f>
        <v>05999024086</v>
      </c>
      <c r="F226" s="128" t="str">
        <f>[1]A!$C987</f>
        <v>2</v>
      </c>
      <c r="G226" t="str">
        <f>VLOOKUP(C226,[1]A!$D$2:$H$1448,5,FALSE)</f>
        <v>Adulte Masculin 40/49 ans</v>
      </c>
      <c r="N226" s="14">
        <f>VLOOKUP(C226,Bilan!$B$4:$D$1766,3,FALSE)</f>
        <v>3129</v>
      </c>
      <c r="O226" s="50">
        <f t="shared" si="21"/>
        <v>234</v>
      </c>
      <c r="P226" s="50">
        <f>VLOOKUP(C226,Route2021!$C$2:$O$1205,13,FALSE)</f>
        <v>234</v>
      </c>
      <c r="Q226" s="124" t="str">
        <f>VLOOKUP(C226,[1]A!$D$2:$K$1398,8,FALSE)</f>
        <v>2</v>
      </c>
      <c r="R226" s="125">
        <f>VLOOKUP(C226,Route2021!$C$2:$Q$1212,15,FALSE)</f>
        <v>2</v>
      </c>
      <c r="S226" s="48">
        <f>IFERROR(VLOOKUP(C226,'[2]1ère'!$B$3:$E$200,4,FALSE),0)</f>
        <v>0</v>
      </c>
      <c r="T226" s="48">
        <f>IFERROR(VLOOKUP(C226,'[2]2ème'!$B$3:$E$500,4,FALSE),0)</f>
        <v>0</v>
      </c>
      <c r="U226" s="48">
        <f>IFERROR(VLOOKUP(C226,'[2]3ème'!$B$3:$E$600,4,FALSE),0)</f>
        <v>0</v>
      </c>
      <c r="V226" s="48">
        <f>IFERROR(VLOOKUP(C226,'[2]4ème '!$B$3:$E$216,4,FALSE),0)</f>
        <v>0</v>
      </c>
      <c r="W226" s="48">
        <f>IFERROR(VLOOKUP(C226,[2]Féminines!$B$3:$E$70,4,FALSE),0)</f>
        <v>0</v>
      </c>
      <c r="X226">
        <f t="shared" si="18"/>
        <v>0</v>
      </c>
    </row>
    <row r="227" spans="1:24" x14ac:dyDescent="0.25">
      <c r="A227" s="72">
        <f t="shared" si="19"/>
        <v>235</v>
      </c>
      <c r="B227">
        <f t="shared" si="20"/>
        <v>2211</v>
      </c>
      <c r="C227" t="str">
        <f>[1]A!$D337</f>
        <v>DEPARIS TRISTAN</v>
      </c>
      <c r="D227" t="str">
        <f>[1]A!$F337</f>
        <v>LINSELLES CYCLISME</v>
      </c>
      <c r="E227" t="str">
        <f>[1]A!$J337</f>
        <v>05999029989</v>
      </c>
      <c r="F227" s="128" t="str">
        <f>[1]A!$C337</f>
        <v>2</v>
      </c>
      <c r="G227" t="str">
        <f>VLOOKUP(C227,[1]A!$D$2:$H$1448,5,FALSE)</f>
        <v>Adulte Masculin 50/59 ans</v>
      </c>
      <c r="N227" s="14">
        <f>VLOOKUP(C227,Bilan!$B$4:$D$1766,3,FALSE)</f>
        <v>2211</v>
      </c>
      <c r="O227" s="50">
        <f t="shared" si="21"/>
        <v>235</v>
      </c>
      <c r="P227" s="50">
        <f>VLOOKUP(C227,Route2021!$C$2:$O$1205,13,FALSE)</f>
        <v>235</v>
      </c>
      <c r="Q227" s="124" t="str">
        <f>VLOOKUP(C227,[1]A!$D$2:$K$1398,8,FALSE)</f>
        <v>2</v>
      </c>
      <c r="R227" s="125">
        <f>VLOOKUP(C227,Route2021!$C$2:$Q$1212,15,FALSE)</f>
        <v>2</v>
      </c>
      <c r="S227" s="48">
        <f>IFERROR(VLOOKUP(C227,'[2]1ère'!$B$3:$E$200,4,FALSE),0)</f>
        <v>0</v>
      </c>
      <c r="T227" s="48">
        <f>IFERROR(VLOOKUP(C227,'[2]2ème'!$B$3:$E$500,4,FALSE),0)</f>
        <v>7</v>
      </c>
      <c r="U227" s="48">
        <f>IFERROR(VLOOKUP(C227,'[2]3ème'!$B$3:$E$600,4,FALSE),0)</f>
        <v>0</v>
      </c>
      <c r="V227" s="48">
        <f>IFERROR(VLOOKUP(C227,'[2]4ème '!$B$3:$E$216,4,FALSE),0)</f>
        <v>0</v>
      </c>
      <c r="W227" s="48">
        <f>IFERROR(VLOOKUP(C227,[2]Féminines!$B$3:$E$70,4,FALSE),0)</f>
        <v>0</v>
      </c>
      <c r="X227">
        <f t="shared" si="18"/>
        <v>7</v>
      </c>
    </row>
    <row r="228" spans="1:24" x14ac:dyDescent="0.25">
      <c r="A228" s="72">
        <f t="shared" si="19"/>
        <v>236</v>
      </c>
      <c r="B228">
        <f t="shared" si="20"/>
        <v>2226</v>
      </c>
      <c r="C228" t="str">
        <f>[1]A!$D570</f>
        <v>HEBERT PIERRICK</v>
      </c>
      <c r="D228" t="str">
        <f>[1]A!$F570</f>
        <v>NEW ORANGE TEAM BOUSBECQUE</v>
      </c>
      <c r="E228" t="str">
        <f>[1]A!$J570</f>
        <v>05999023575</v>
      </c>
      <c r="F228" s="128" t="str">
        <f>[1]A!$C570</f>
        <v>2</v>
      </c>
      <c r="G228" t="str">
        <f>VLOOKUP(C228,[1]A!$D$2:$H$1448,5,FALSE)</f>
        <v>Adulte Masculin 30/39 ans</v>
      </c>
      <c r="J228" s="67">
        <v>1</v>
      </c>
      <c r="N228" s="14">
        <f>VLOOKUP(C228,Bilan!$B$4:$D$1766,3,FALSE)</f>
        <v>2226</v>
      </c>
      <c r="O228" s="50">
        <f t="shared" si="21"/>
        <v>236</v>
      </c>
      <c r="P228" s="50">
        <f>VLOOKUP(C228,Route2021!$C$2:$O$1205,13,FALSE)</f>
        <v>236</v>
      </c>
      <c r="Q228" s="124" t="str">
        <f>VLOOKUP(C228,[1]A!$D$2:$K$1398,8,FALSE)</f>
        <v>2</v>
      </c>
      <c r="R228" s="125">
        <f>VLOOKUP(C228,Route2021!$C$2:$Q$1212,15,FALSE)</f>
        <v>2</v>
      </c>
      <c r="S228" s="48">
        <f>IFERROR(VLOOKUP(C228,'[2]1ère'!$B$3:$E$200,4,FALSE),0)</f>
        <v>0</v>
      </c>
      <c r="T228" s="48">
        <f>IFERROR(VLOOKUP(C228,'[2]2ème'!$B$3:$E$500,4,FALSE),0)</f>
        <v>8</v>
      </c>
      <c r="U228" s="48">
        <f>IFERROR(VLOOKUP(C228,'[2]3ème'!$B$3:$E$600,4,FALSE),0)</f>
        <v>0</v>
      </c>
      <c r="V228" s="48">
        <f>IFERROR(VLOOKUP(C228,'[2]4ème '!$B$3:$E$216,4,FALSE),0)</f>
        <v>0</v>
      </c>
      <c r="W228" s="48">
        <f>IFERROR(VLOOKUP(C228,[2]Féminines!$B$3:$E$70,4,FALSE),0)</f>
        <v>0</v>
      </c>
      <c r="X228">
        <f t="shared" si="18"/>
        <v>8</v>
      </c>
    </row>
    <row r="229" spans="1:24" x14ac:dyDescent="0.25">
      <c r="A229" s="72">
        <f t="shared" si="19"/>
        <v>237</v>
      </c>
      <c r="B229">
        <f t="shared" si="20"/>
        <v>2210</v>
      </c>
      <c r="C229" t="str">
        <f>[1]A!$D302</f>
        <v>DELANNOY THIBAUT</v>
      </c>
      <c r="D229" t="str">
        <f>[1]A!$F302</f>
        <v>CYCLO CLUB ORCHIES</v>
      </c>
      <c r="E229" t="str">
        <f>[1]A!$J302</f>
        <v>05999018537</v>
      </c>
      <c r="F229" s="128" t="str">
        <f>[1]A!$C302</f>
        <v>2</v>
      </c>
      <c r="G229" t="str">
        <f>VLOOKUP(C229,[1]A!$D$2:$H$1448,5,FALSE)</f>
        <v>Adulte Masculin 30/39 ans</v>
      </c>
      <c r="N229" s="14">
        <f>VLOOKUP(C229,Bilan!$B$4:$D$1766,3,FALSE)</f>
        <v>2210</v>
      </c>
      <c r="O229" s="50">
        <f t="shared" si="21"/>
        <v>237</v>
      </c>
      <c r="P229" s="50">
        <f>VLOOKUP(C229,Route2021!$C$2:$O$1205,13,FALSE)</f>
        <v>237</v>
      </c>
      <c r="Q229" s="124" t="str">
        <f>VLOOKUP(C229,[1]A!$D$2:$K$1398,8,FALSE)</f>
        <v>2</v>
      </c>
      <c r="R229" s="125">
        <f>VLOOKUP(C229,Route2021!$C$2:$Q$1212,15,FALSE)</f>
        <v>2</v>
      </c>
      <c r="S229" s="48">
        <f>IFERROR(VLOOKUP(C229,'[2]1ère'!$B$3:$E$200,4,FALSE),0)</f>
        <v>0</v>
      </c>
      <c r="T229" s="48">
        <f>IFERROR(VLOOKUP(C229,'[2]2ème'!$B$3:$E$500,4,FALSE),0)</f>
        <v>0</v>
      </c>
      <c r="U229" s="48">
        <f>IFERROR(VLOOKUP(C229,'[2]3ème'!$B$3:$E$600,4,FALSE),0)</f>
        <v>0</v>
      </c>
      <c r="V229" s="48">
        <f>IFERROR(VLOOKUP(C229,'[2]4ème '!$B$3:$E$216,4,FALSE),0)</f>
        <v>0</v>
      </c>
      <c r="W229" s="48">
        <f>IFERROR(VLOOKUP(C229,[2]Féminines!$B$3:$E$70,4,FALSE),0)</f>
        <v>0</v>
      </c>
      <c r="X229">
        <f t="shared" si="18"/>
        <v>0</v>
      </c>
    </row>
    <row r="230" spans="1:24" x14ac:dyDescent="0.25">
      <c r="A230" s="72">
        <f t="shared" si="19"/>
        <v>238</v>
      </c>
      <c r="B230">
        <f t="shared" si="20"/>
        <v>2228</v>
      </c>
      <c r="C230" t="str">
        <f>[1]A!$D972</f>
        <v>ROUZE ERIK</v>
      </c>
      <c r="D230" t="str">
        <f>[1]A!$F972</f>
        <v>ETOILE CYCLISTE TOURCOING</v>
      </c>
      <c r="E230" t="str">
        <f>[1]A!$J972</f>
        <v>05999124119</v>
      </c>
      <c r="F230" s="128" t="str">
        <f>[1]A!$C972</f>
        <v>2</v>
      </c>
      <c r="G230" t="str">
        <f>VLOOKUP(C230,[1]A!$D$2:$H$1448,5,FALSE)</f>
        <v>Adulte Masculin 50/59 ans</v>
      </c>
      <c r="J230" s="67">
        <v>1</v>
      </c>
      <c r="N230" s="14">
        <f>VLOOKUP(C230,Bilan!$B$4:$D$1766,3,FALSE)</f>
        <v>2228</v>
      </c>
      <c r="O230" s="50">
        <f t="shared" si="21"/>
        <v>238</v>
      </c>
      <c r="P230" s="50">
        <f>VLOOKUP(C230,Route2021!$C$2:$O$1205,13,FALSE)</f>
        <v>238</v>
      </c>
      <c r="Q230" s="124" t="str">
        <f>VLOOKUP(C230,[1]A!$D$2:$K$1398,8,FALSE)</f>
        <v>2</v>
      </c>
      <c r="R230" s="125">
        <f>VLOOKUP(C230,Route2021!$C$2:$Q$1212,15,FALSE)</f>
        <v>2</v>
      </c>
      <c r="S230" s="48">
        <f>IFERROR(VLOOKUP(C230,'[2]1ère'!$B$3:$E$200,4,FALSE),0)</f>
        <v>0</v>
      </c>
      <c r="T230" s="48">
        <f>IFERROR(VLOOKUP(C230,'[2]2ème'!$B$3:$E$500,4,FALSE),0)</f>
        <v>19</v>
      </c>
      <c r="U230" s="48">
        <f>IFERROR(VLOOKUP(C230,'[2]3ème'!$B$3:$E$600,4,FALSE),0)</f>
        <v>0</v>
      </c>
      <c r="V230" s="48">
        <f>IFERROR(VLOOKUP(C230,'[2]4ème '!$B$3:$E$216,4,FALSE),0)</f>
        <v>0</v>
      </c>
      <c r="W230" s="48">
        <f>IFERROR(VLOOKUP(C230,[2]Féminines!$B$3:$E$70,4,FALSE),0)</f>
        <v>0</v>
      </c>
      <c r="X230">
        <f t="shared" si="18"/>
        <v>19</v>
      </c>
    </row>
    <row r="231" spans="1:24" x14ac:dyDescent="0.25">
      <c r="A231" s="72">
        <f t="shared" si="19"/>
        <v>239</v>
      </c>
      <c r="B231">
        <f t="shared" si="20"/>
        <v>2158</v>
      </c>
      <c r="C231" t="str">
        <f>[1]A!$D1012</f>
        <v>SIZAIRE VINCENT</v>
      </c>
      <c r="D231" t="str">
        <f>[1]A!$F1012</f>
        <v>NEW TEAM MAULDE</v>
      </c>
      <c r="E231" t="str">
        <f>[1]A!$J1012</f>
        <v>05999024895</v>
      </c>
      <c r="F231" s="128" t="str">
        <f>[1]A!$C1012</f>
        <v>2</v>
      </c>
      <c r="G231" t="str">
        <f>VLOOKUP(C231,[1]A!$D$2:$H$1448,5,FALSE)</f>
        <v>Adulte Masculin 30/39 ans</v>
      </c>
      <c r="N231" s="14">
        <f>VLOOKUP(C231,Bilan!$B$4:$D$1766,3,FALSE)</f>
        <v>2158</v>
      </c>
      <c r="O231" s="50">
        <f t="shared" si="21"/>
        <v>239</v>
      </c>
      <c r="P231" s="50">
        <f>VLOOKUP(C231,Route2021!$C$2:$O$1205,13,FALSE)</f>
        <v>239</v>
      </c>
      <c r="Q231" s="124" t="str">
        <f>VLOOKUP(C231,[1]A!$D$2:$K$1398,8,FALSE)</f>
        <v>2</v>
      </c>
      <c r="R231" s="125">
        <f>VLOOKUP(C231,Route2021!$C$2:$Q$1212,15,FALSE)</f>
        <v>2</v>
      </c>
      <c r="S231" s="48">
        <f>IFERROR(VLOOKUP(C231,'[2]1ère'!$B$3:$E$200,4,FALSE),0)</f>
        <v>0</v>
      </c>
      <c r="T231" s="48">
        <f>IFERROR(VLOOKUP(C231,'[2]2ème'!$B$3:$E$500,4,FALSE),0)</f>
        <v>11</v>
      </c>
      <c r="U231" s="48">
        <f>IFERROR(VLOOKUP(C231,'[2]3ème'!$B$3:$E$600,4,FALSE),0)</f>
        <v>0</v>
      </c>
      <c r="V231" s="48">
        <f>IFERROR(VLOOKUP(C231,'[2]4ème '!$B$3:$E$216,4,FALSE),0)</f>
        <v>0</v>
      </c>
      <c r="W231" s="48">
        <f>IFERROR(VLOOKUP(C231,[2]Féminines!$B$3:$E$70,4,FALSE),0)</f>
        <v>0</v>
      </c>
      <c r="X231">
        <f t="shared" si="18"/>
        <v>11</v>
      </c>
    </row>
    <row r="232" spans="1:24" x14ac:dyDescent="0.25">
      <c r="A232" s="72">
        <v>240</v>
      </c>
      <c r="B232">
        <f t="shared" si="20"/>
        <v>2391</v>
      </c>
      <c r="C232" t="str">
        <f>[1]A!$D1050</f>
        <v>TRIOLO FLORENT</v>
      </c>
      <c r="D232" t="str">
        <f>[1]A!$F1050</f>
        <v>VELO CLUB DE L'ESCAUT ANZIN</v>
      </c>
      <c r="E232" t="str">
        <f>[1]A!$J1050</f>
        <v>05999112479</v>
      </c>
      <c r="F232" s="128" t="str">
        <f>[1]A!$C1050</f>
        <v>2</v>
      </c>
      <c r="G232" t="str">
        <f>VLOOKUP(C232,[1]A!$D$2:$H$1448,5,FALSE)</f>
        <v>Adulte Masculin 40/49 ans</v>
      </c>
      <c r="N232" s="14">
        <f>VLOOKUP(C232,Bilan!$B$4:$D$1766,3,FALSE)</f>
        <v>2391</v>
      </c>
      <c r="O232" s="50">
        <f t="shared" si="21"/>
        <v>240</v>
      </c>
      <c r="P232" s="50">
        <f>VLOOKUP(C232,Route2021!$C$2:$O$1205,13,FALSE)</f>
        <v>0</v>
      </c>
      <c r="Q232" s="124" t="str">
        <f>VLOOKUP(C232,[1]A!$D$2:$K$1398,8,FALSE)</f>
        <v>2</v>
      </c>
      <c r="R232" s="125">
        <f>VLOOKUP(C232,Route2021!$C$2:$Q$1212,15,FALSE)</f>
        <v>2</v>
      </c>
      <c r="S232" s="48">
        <f>IFERROR(VLOOKUP(C232,'[2]1ère'!$B$3:$E$200,4,FALSE),0)</f>
        <v>0</v>
      </c>
      <c r="T232" s="48">
        <f>IFERROR(VLOOKUP(C232,'[2]2ème'!$B$3:$E$500,4,FALSE),0)</f>
        <v>7</v>
      </c>
      <c r="U232" s="48">
        <f>IFERROR(VLOOKUP(C232,'[2]3ème'!$B$3:$E$600,4,FALSE),0)</f>
        <v>0</v>
      </c>
      <c r="V232" s="48">
        <f>IFERROR(VLOOKUP(C232,'[2]4ème '!$B$3:$E$216,4,FALSE),0)</f>
        <v>0</v>
      </c>
      <c r="W232" s="48">
        <f>IFERROR(VLOOKUP(C232,[2]Féminines!$B$3:$E$70,4,FALSE),0)</f>
        <v>0</v>
      </c>
      <c r="X232">
        <f t="shared" si="18"/>
        <v>7</v>
      </c>
    </row>
    <row r="233" spans="1:24" x14ac:dyDescent="0.25">
      <c r="A233" s="72">
        <f>IF(P233&lt;448,IF(P233&gt;200,P233,0),0)</f>
        <v>241</v>
      </c>
      <c r="B233">
        <f t="shared" si="20"/>
        <v>1318</v>
      </c>
      <c r="C233" t="str">
        <f>[1]A!$D1076</f>
        <v>VANAUBERG GAETAN</v>
      </c>
      <c r="D233" t="str">
        <f>[1]A!$F1076</f>
        <v>NEW TEAM MAULDE</v>
      </c>
      <c r="E233" t="str">
        <f>[1]A!$J1076</f>
        <v>05999066563</v>
      </c>
      <c r="F233" s="128" t="str">
        <f>[1]A!$C1076</f>
        <v>2</v>
      </c>
      <c r="G233" t="str">
        <f>VLOOKUP(C233,[1]A!$D$2:$H$1448,5,FALSE)</f>
        <v>Adulte Masculin 40/49 ans</v>
      </c>
      <c r="N233" s="14">
        <f>VLOOKUP(C233,Bilan!$B$4:$D$1766,3,FALSE)</f>
        <v>1318</v>
      </c>
      <c r="O233" s="50">
        <f t="shared" si="21"/>
        <v>241</v>
      </c>
      <c r="P233" s="50">
        <f>VLOOKUP(C233,Route2021!$C$2:$O$1205,13,FALSE)</f>
        <v>241</v>
      </c>
      <c r="Q233" s="124" t="str">
        <f>VLOOKUP(C233,[1]A!$D$2:$K$1398,8,FALSE)</f>
        <v>2</v>
      </c>
      <c r="R233" s="125">
        <f>VLOOKUP(C233,Route2021!$C$2:$Q$1212,15,FALSE)</f>
        <v>2</v>
      </c>
      <c r="S233" s="48">
        <f>IFERROR(VLOOKUP(C233,'[2]1ère'!$B$3:$E$200,4,FALSE),0)</f>
        <v>0</v>
      </c>
      <c r="T233" s="48">
        <f>IFERROR(VLOOKUP(C233,'[2]2ème'!$B$3:$E$500,4,FALSE),0)</f>
        <v>6</v>
      </c>
      <c r="U233" s="48">
        <f>IFERROR(VLOOKUP(C233,'[2]3ème'!$B$3:$E$600,4,FALSE),0)</f>
        <v>0</v>
      </c>
      <c r="V233" s="48">
        <f>IFERROR(VLOOKUP(C233,'[2]4ème '!$B$3:$E$216,4,FALSE),0)</f>
        <v>0</v>
      </c>
      <c r="W233" s="48">
        <f>IFERROR(VLOOKUP(C233,[2]Féminines!$B$3:$E$70,4,FALSE),0)</f>
        <v>0</v>
      </c>
      <c r="X233">
        <f t="shared" si="18"/>
        <v>6</v>
      </c>
    </row>
    <row r="234" spans="1:24" x14ac:dyDescent="0.25">
      <c r="A234" s="72">
        <v>242</v>
      </c>
      <c r="B234">
        <f>N234</f>
        <v>2413</v>
      </c>
      <c r="C234" t="str">
        <f>[1]A!$D248</f>
        <v>CRIGNON NOE</v>
      </c>
      <c r="D234" t="str">
        <f>[1]A!$F248</f>
        <v>CAMPHIN EN CAREMBAULT CYCLING TEAM</v>
      </c>
      <c r="E234" t="str">
        <f>[1]A!$J248</f>
        <v>05999026909</v>
      </c>
      <c r="F234" s="128" t="str">
        <f>[1]A!$C248</f>
        <v>2</v>
      </c>
      <c r="G234" t="str">
        <f>VLOOKUP(C234,[1]A!$D$2:$H$1448,5,FALSE)</f>
        <v>Adulte Masculin 17/19 ans</v>
      </c>
      <c r="J234" s="67">
        <v>1</v>
      </c>
      <c r="N234" s="14">
        <f>VLOOKUP(C234,Bilan!$B$4:$D$1766,3,FALSE)</f>
        <v>2413</v>
      </c>
      <c r="O234" s="50">
        <f>A234</f>
        <v>242</v>
      </c>
      <c r="P234" s="50">
        <f>VLOOKUP(C234,Route2021!$C$2:$O$1205,13,FALSE)</f>
        <v>1486</v>
      </c>
      <c r="Q234" s="124" t="str">
        <f>VLOOKUP(C234,[1]A!$D$2:$K$1398,8,FALSE)</f>
        <v>2</v>
      </c>
      <c r="R234" s="125">
        <v>2</v>
      </c>
      <c r="S234" s="48">
        <f>IFERROR(VLOOKUP(C234,'[2]1ère'!$B$3:$E$200,4,FALSE),0)</f>
        <v>0</v>
      </c>
      <c r="T234" s="48">
        <f>IFERROR(VLOOKUP(C234,'[2]2ème'!$B$3:$E$500,4,FALSE),0)</f>
        <v>2</v>
      </c>
      <c r="U234" s="48">
        <f>IFERROR(VLOOKUP(C234,'[2]3ème'!$B$3:$E$600,4,FALSE),0)</f>
        <v>0</v>
      </c>
      <c r="V234" s="48">
        <f>IFERROR(VLOOKUP(C234,'[2]4ème '!$B$3:$E$216,4,FALSE),0)</f>
        <v>0</v>
      </c>
      <c r="W234" s="48">
        <f>IFERROR(VLOOKUP(C234,[2]Féminines!$B$3:$E$70,4,FALSE),0)</f>
        <v>0</v>
      </c>
      <c r="X234">
        <f t="shared" si="18"/>
        <v>2</v>
      </c>
    </row>
    <row r="235" spans="1:24" x14ac:dyDescent="0.25">
      <c r="A235" s="72">
        <v>244</v>
      </c>
      <c r="B235">
        <f>N235</f>
        <v>4458</v>
      </c>
      <c r="C235" t="str">
        <f>[1]A!$D1304</f>
        <v>VANACKER GEOFFREY</v>
      </c>
      <c r="D235" t="str">
        <f>[1]A!$F1304</f>
        <v>TEAM CYCLISTE BERMERAIN</v>
      </c>
      <c r="E235" t="str">
        <f>[1]A!$J1304</f>
        <v>05999016211</v>
      </c>
      <c r="F235" s="128" t="str">
        <f>[1]A!$C1304</f>
        <v>2</v>
      </c>
      <c r="G235" t="str">
        <f>VLOOKUP(C235,[1]A!$D$2:$H$1448,5,FALSE)</f>
        <v>Adulte Masculin 40/49 ans</v>
      </c>
      <c r="N235" s="14">
        <f>VLOOKUP(C235,Bilan!$B$4:$D$1766,3,FALSE)</f>
        <v>4458</v>
      </c>
      <c r="O235" s="50">
        <f>A235</f>
        <v>244</v>
      </c>
      <c r="P235" s="50">
        <f>VLOOKUP(C235,Route2021!$C$2:$O$1205,13,FALSE)</f>
        <v>0</v>
      </c>
      <c r="Q235" s="124">
        <f>VLOOKUP(C235,[1]A!$D$2:$K$1398,8,FALSE)</f>
        <v>0</v>
      </c>
      <c r="R235" s="125">
        <f>VLOOKUP(C235,Route2021!$C$2:$Q$1212,15,FALSE)</f>
        <v>2</v>
      </c>
      <c r="S235" s="48">
        <f>IFERROR(VLOOKUP(C235,'[2]1ère'!$B$3:$E$200,4,FALSE),0)</f>
        <v>0</v>
      </c>
      <c r="T235" s="48">
        <f>IFERROR(VLOOKUP(C235,'[2]2ème'!$B$3:$E$500,4,FALSE),0)</f>
        <v>4</v>
      </c>
      <c r="U235" s="48">
        <f>IFERROR(VLOOKUP(C235,'[2]3ème'!$B$3:$E$600,4,FALSE),0)</f>
        <v>0</v>
      </c>
      <c r="V235" s="48">
        <f>IFERROR(VLOOKUP(C235,'[2]4ème '!$B$3:$E$216,4,FALSE),0)</f>
        <v>0</v>
      </c>
      <c r="W235" s="48">
        <f>IFERROR(VLOOKUP(C235,[2]Féminines!$B$3:$E$70,4,FALSE),0)</f>
        <v>0</v>
      </c>
      <c r="X235">
        <f t="shared" si="18"/>
        <v>4</v>
      </c>
    </row>
    <row r="236" spans="1:24" x14ac:dyDescent="0.25">
      <c r="A236" s="72">
        <f>IF(P236&lt;448,IF(P236&gt;200,P236,0),0)</f>
        <v>245</v>
      </c>
      <c r="B236">
        <f t="shared" si="20"/>
        <v>144553</v>
      </c>
      <c r="C236" t="str">
        <f>[1]A!$D348</f>
        <v>DERODE BAPTISTE</v>
      </c>
      <c r="D236" t="str">
        <f>[1]A!$F348</f>
        <v>HAVELUY CYCLO CLUB</v>
      </c>
      <c r="E236" t="str">
        <f>[1]A!$J348</f>
        <v>05999029008</v>
      </c>
      <c r="F236" s="128" t="str">
        <f>[1]A!$C348</f>
        <v>2</v>
      </c>
      <c r="G236" t="str">
        <f>VLOOKUP(C236,[1]A!$D$2:$H$1448,5,FALSE)</f>
        <v>Adulte Masculin 40/49 ans</v>
      </c>
      <c r="N236" s="14">
        <f>VLOOKUP(C236,Bilan!$B$4:$D$1766,3,FALSE)</f>
        <v>144553</v>
      </c>
      <c r="O236" s="50">
        <f t="shared" si="21"/>
        <v>245</v>
      </c>
      <c r="P236" s="50">
        <f>VLOOKUP(C236,Route2021!$C$2:$O$1205,13,FALSE)</f>
        <v>245</v>
      </c>
      <c r="Q236" s="124" t="str">
        <f>VLOOKUP(C236,[1]A!$D$2:$K$1398,8,FALSE)</f>
        <v>2</v>
      </c>
      <c r="R236" s="125">
        <f>VLOOKUP(C236,Route2021!$C$2:$Q$1212,15,FALSE)</f>
        <v>2</v>
      </c>
      <c r="S236" s="48">
        <f>IFERROR(VLOOKUP(C236,'[2]1ère'!$B$3:$E$200,4,FALSE),0)</f>
        <v>0</v>
      </c>
      <c r="T236" s="48">
        <f>IFERROR(VLOOKUP(C236,'[2]2ème'!$B$3:$E$500,4,FALSE),0)</f>
        <v>2</v>
      </c>
      <c r="U236" s="48">
        <f>IFERROR(VLOOKUP(C236,'[2]3ème'!$B$3:$E$600,4,FALSE),0)</f>
        <v>0</v>
      </c>
      <c r="V236" s="48">
        <f>IFERROR(VLOOKUP(C236,'[2]4ème '!$B$3:$E$216,4,FALSE),0)</f>
        <v>0</v>
      </c>
      <c r="W236" s="48">
        <f>IFERROR(VLOOKUP(C236,[2]Féminines!$B$3:$E$70,4,FALSE),0)</f>
        <v>0</v>
      </c>
      <c r="X236">
        <f t="shared" si="18"/>
        <v>2</v>
      </c>
    </row>
    <row r="237" spans="1:24" x14ac:dyDescent="0.25">
      <c r="A237" s="72">
        <f>IF(P237&lt;448,IF(P237&gt;200,P237,0),0)</f>
        <v>246</v>
      </c>
      <c r="B237">
        <f t="shared" si="20"/>
        <v>2168</v>
      </c>
      <c r="C237" t="str">
        <f>[1]A!$D1262</f>
        <v>POIRE JEREMY</v>
      </c>
      <c r="D237" t="str">
        <f>[1]A!$F1262</f>
        <v>HENIN ETOILE CYCLISTE HENINOISE</v>
      </c>
      <c r="E237" t="str">
        <f>[1]A!$J1262</f>
        <v>06297019653</v>
      </c>
      <c r="F237" s="128" t="str">
        <f>[1]A!$C1262</f>
        <v>2</v>
      </c>
      <c r="G237" t="str">
        <f>VLOOKUP(C237,[1]A!$D$2:$H$1448,5,FALSE)</f>
        <v>Adulte Masculin 20/29 ans</v>
      </c>
      <c r="N237" s="14">
        <f>VLOOKUP(C237,Bilan!$B$4:$D$1766,3,FALSE)</f>
        <v>2168</v>
      </c>
      <c r="O237" s="50">
        <f t="shared" si="21"/>
        <v>246</v>
      </c>
      <c r="P237" s="50">
        <f>VLOOKUP(C237,Route2021!$C$2:$O$1205,13,FALSE)</f>
        <v>246</v>
      </c>
      <c r="Q237" s="124" t="str">
        <f>VLOOKUP(C237,[1]A!$D$2:$K$1398,8,FALSE)</f>
        <v>2</v>
      </c>
      <c r="R237" s="125">
        <f>VLOOKUP(C237,Route2021!$C$2:$Q$1212,15,FALSE)</f>
        <v>2</v>
      </c>
      <c r="S237" s="48">
        <f>IFERROR(VLOOKUP(C237,'[2]1ère'!$B$3:$E$200,4,FALSE),0)</f>
        <v>0</v>
      </c>
      <c r="T237" s="48">
        <f>IFERROR(VLOOKUP(C237,'[2]2ème'!$B$3:$E$500,4,FALSE),0)</f>
        <v>6</v>
      </c>
      <c r="U237" s="48">
        <f>IFERROR(VLOOKUP(C237,'[2]3ème'!$B$3:$E$600,4,FALSE),0)</f>
        <v>0</v>
      </c>
      <c r="V237" s="48">
        <f>IFERROR(VLOOKUP(C237,'[2]4ème '!$B$3:$E$216,4,FALSE),0)</f>
        <v>0</v>
      </c>
      <c r="W237" s="48">
        <f>IFERROR(VLOOKUP(C237,[2]Féminines!$B$3:$E$70,4,FALSE),0)</f>
        <v>0</v>
      </c>
      <c r="X237">
        <f t="shared" si="18"/>
        <v>6</v>
      </c>
    </row>
    <row r="238" spans="1:24" x14ac:dyDescent="0.25">
      <c r="A238" s="72">
        <v>247</v>
      </c>
      <c r="B238">
        <f t="shared" si="20"/>
        <v>1274</v>
      </c>
      <c r="C238" t="str">
        <f>[1]A!$D1079</f>
        <v>VANBESIEN MARTIN</v>
      </c>
      <c r="D238" t="str">
        <f>[1]A!$F1079</f>
        <v>ESEG DOUAI</v>
      </c>
      <c r="E238" t="str">
        <f>[1]A!$J1079</f>
        <v>05999111643</v>
      </c>
      <c r="F238" s="128" t="str">
        <f>[1]A!$C1079</f>
        <v>2</v>
      </c>
      <c r="G238" t="str">
        <f>VLOOKUP(C238,[1]A!$D$2:$H$1448,5,FALSE)</f>
        <v>Adulte Masculin 20/29 ans</v>
      </c>
      <c r="N238" s="14">
        <f>VLOOKUP(C238,Bilan!$B$4:$D$1766,3,FALSE)</f>
        <v>1274</v>
      </c>
      <c r="O238" s="50">
        <f t="shared" si="21"/>
        <v>247</v>
      </c>
      <c r="P238" s="50">
        <f>VLOOKUP(C238,Route2021!$C$2:$O$1205,13,FALSE)</f>
        <v>569</v>
      </c>
      <c r="Q238" s="124" t="str">
        <f>VLOOKUP(C238,[1]A!$D$2:$K$1398,8,FALSE)</f>
        <v>2</v>
      </c>
      <c r="R238" s="125">
        <f>VLOOKUP(C238,Route2021!$C$2:$Q$1212,15,FALSE)</f>
        <v>3</v>
      </c>
      <c r="S238" s="48">
        <f>IFERROR(VLOOKUP(C238,'[2]1ère'!$B$3:$E$200,4,FALSE),0)</f>
        <v>0</v>
      </c>
      <c r="T238" s="48">
        <f>IFERROR(VLOOKUP(C238,'[2]2ème'!$B$3:$E$500,4,FALSE),0)</f>
        <v>3</v>
      </c>
      <c r="U238" s="48">
        <f>IFERROR(VLOOKUP(C238,'[2]3ème'!$B$3:$E$600,4,FALSE),0)</f>
        <v>0</v>
      </c>
      <c r="V238" s="48">
        <f>IFERROR(VLOOKUP(C238,'[2]4ème '!$B$3:$E$216,4,FALSE),0)</f>
        <v>0</v>
      </c>
      <c r="W238" s="48">
        <f>IFERROR(VLOOKUP(C238,[2]Féminines!$B$3:$E$70,4,FALSE),0)</f>
        <v>0</v>
      </c>
      <c r="X238">
        <f t="shared" si="18"/>
        <v>3</v>
      </c>
    </row>
    <row r="239" spans="1:24" x14ac:dyDescent="0.25">
      <c r="A239" s="72">
        <v>248</v>
      </c>
      <c r="B239">
        <f t="shared" si="20"/>
        <v>5087</v>
      </c>
      <c r="C239" t="str">
        <f>[1]A!$D31</f>
        <v>BAILLY FLORIAN</v>
      </c>
      <c r="D239" t="str">
        <f>[1]A!$F31</f>
        <v>ESEG DOUAI</v>
      </c>
      <c r="E239" t="str">
        <f>[1]A!$J31</f>
        <v>05999136112</v>
      </c>
      <c r="F239" s="128" t="str">
        <f>[1]A!$C31</f>
        <v>2</v>
      </c>
      <c r="G239" t="str">
        <f>VLOOKUP(C239,[1]A!$D$2:$H$1448,5,FALSE)</f>
        <v>Adulte Masculin 20/29 ans</v>
      </c>
      <c r="N239" s="14">
        <f>VLOOKUP(C239,Bilan!$B$4:$D$1766,3,FALSE)</f>
        <v>5087</v>
      </c>
      <c r="O239" s="50">
        <f t="shared" si="21"/>
        <v>248</v>
      </c>
      <c r="P239" s="50" t="e">
        <f>VLOOKUP(C239,Route2021!$C$2:$O$1205,13,FALSE)</f>
        <v>#N/A</v>
      </c>
      <c r="Q239" s="124" t="str">
        <f>VLOOKUP(C239,[1]A!$D$2:$K$1398,8,FALSE)</f>
        <v>2</v>
      </c>
      <c r="R239" s="125">
        <v>2</v>
      </c>
      <c r="S239" s="48">
        <f>IFERROR(VLOOKUP(C239,'[2]1ère'!$B$3:$E$200,4,FALSE),0)</f>
        <v>0</v>
      </c>
      <c r="T239" s="48">
        <f>IFERROR(VLOOKUP(C239,'[2]2ème'!$B$3:$E$500,4,FALSE),0)</f>
        <v>11</v>
      </c>
      <c r="U239" s="48">
        <f>IFERROR(VLOOKUP(C239,'[2]3ème'!$B$3:$E$600,4,FALSE),0)</f>
        <v>0</v>
      </c>
      <c r="V239" s="48">
        <f>IFERROR(VLOOKUP(C239,'[2]4ème '!$B$3:$E$216,4,FALSE),0)</f>
        <v>0</v>
      </c>
      <c r="W239" s="48">
        <f>IFERROR(VLOOKUP(C239,[2]Féminines!$B$3:$E$70,4,FALSE),0)</f>
        <v>0</v>
      </c>
      <c r="X239">
        <f t="shared" si="18"/>
        <v>11</v>
      </c>
    </row>
    <row r="240" spans="1:24" x14ac:dyDescent="0.25">
      <c r="A240" s="72">
        <v>249</v>
      </c>
      <c r="B240">
        <f t="shared" si="20"/>
        <v>7105</v>
      </c>
      <c r="C240" t="str">
        <f>[1]A!$D278</f>
        <v>DEBOCK JULIE</v>
      </c>
      <c r="D240" t="str">
        <f>[1]A!$F278</f>
        <v>ETOILE CYCLISTE LIEU ST AMAND</v>
      </c>
      <c r="E240" t="str">
        <f>[1]A!$J278</f>
        <v>05999129396</v>
      </c>
      <c r="F240" s="128" t="str">
        <f>[1]A!$C278</f>
        <v>2</v>
      </c>
      <c r="G240" t="str">
        <f>VLOOKUP(C240,[1]A!$D$2:$H$1448,5,FALSE)</f>
        <v>Adulte Féminin 40/49 ans</v>
      </c>
      <c r="N240" s="14">
        <f>VLOOKUP(C240,Bilan!$B$4:$D$1766,3,FALSE)</f>
        <v>7105</v>
      </c>
      <c r="O240" s="50">
        <f t="shared" si="21"/>
        <v>249</v>
      </c>
      <c r="P240" s="50" t="e">
        <f>VLOOKUP(C240,Route2021!$C$2:$O$1205,13,FALSE)</f>
        <v>#N/A</v>
      </c>
      <c r="Q240" s="124" t="str">
        <f>VLOOKUP(C240,[1]A!$D$2:$K$1398,8,FALSE)</f>
        <v>2</v>
      </c>
      <c r="R240" s="125">
        <v>2</v>
      </c>
      <c r="S240" s="48">
        <f>IFERROR(VLOOKUP(C240,'[2]1ère'!$B$3:$E$200,4,FALSE),0)</f>
        <v>0</v>
      </c>
      <c r="T240" s="48">
        <f>IFERROR(VLOOKUP(C240,'[2]2ème'!$B$3:$E$500,4,FALSE),0)</f>
        <v>11</v>
      </c>
      <c r="U240" s="48">
        <f>IFERROR(VLOOKUP(C240,'[2]3ème'!$B$3:$E$600,4,FALSE),0)</f>
        <v>0</v>
      </c>
      <c r="V240" s="48">
        <f>IFERROR(VLOOKUP(C240,'[2]4ème '!$B$3:$E$216,4,FALSE),0)</f>
        <v>0</v>
      </c>
      <c r="W240" s="48">
        <f>IFERROR(VLOOKUP(C240,[2]Féminines!$B$3:$E$70,4,FALSE),0)</f>
        <v>0</v>
      </c>
      <c r="X240">
        <f t="shared" si="18"/>
        <v>11</v>
      </c>
    </row>
    <row r="241" spans="1:24" x14ac:dyDescent="0.25">
      <c r="A241" s="72">
        <f>IF(P241&lt;448,IF(P241&gt;200,P241,0),0)</f>
        <v>250</v>
      </c>
      <c r="B241">
        <f t="shared" si="20"/>
        <v>2186</v>
      </c>
      <c r="C241" t="str">
        <f>[1]A!$D957</f>
        <v>RIVART THIERRY</v>
      </c>
      <c r="D241" t="str">
        <f>[1]A!$F957</f>
        <v>VTT  CLUB PONT SUR SAMBRE</v>
      </c>
      <c r="E241" t="str">
        <f>[1]A!$J957</f>
        <v>05994063026</v>
      </c>
      <c r="F241" s="128" t="str">
        <f>[1]A!$C957</f>
        <v>2</v>
      </c>
      <c r="G241" t="str">
        <f>VLOOKUP(C241,[1]A!$D$2:$H$1448,5,FALSE)</f>
        <v>Adulte Masculin 30/39 ans</v>
      </c>
      <c r="N241" s="14">
        <f>VLOOKUP(C241,Bilan!$B$4:$D$1766,3,FALSE)</f>
        <v>2186</v>
      </c>
      <c r="O241" s="50">
        <f t="shared" si="21"/>
        <v>250</v>
      </c>
      <c r="P241" s="50">
        <f>VLOOKUP(C241,Route2021!$C$2:$O$1205,13,FALSE)</f>
        <v>250</v>
      </c>
      <c r="Q241" s="124" t="str">
        <f>VLOOKUP(C241,[1]A!$D$2:$K$1398,8,FALSE)</f>
        <v>2</v>
      </c>
      <c r="R241" s="125">
        <f>VLOOKUP(C241,Route2021!$C$2:$Q$1212,15,FALSE)</f>
        <v>2</v>
      </c>
      <c r="S241" s="48">
        <f>IFERROR(VLOOKUP(C241,'[2]1ère'!$B$3:$E$200,4,FALSE),0)</f>
        <v>0</v>
      </c>
      <c r="T241" s="48">
        <f>IFERROR(VLOOKUP(C241,'[2]2ème'!$B$3:$E$500,4,FALSE),0)</f>
        <v>9</v>
      </c>
      <c r="U241" s="48">
        <f>IFERROR(VLOOKUP(C241,'[2]3ème'!$B$3:$E$600,4,FALSE),0)</f>
        <v>0</v>
      </c>
      <c r="V241" s="48">
        <f>IFERROR(VLOOKUP(C241,'[2]4ème '!$B$3:$E$216,4,FALSE),0)</f>
        <v>0</v>
      </c>
      <c r="W241" s="48">
        <f>IFERROR(VLOOKUP(C241,[2]Féminines!$B$3:$E$70,4,FALSE),0)</f>
        <v>0</v>
      </c>
      <c r="X241">
        <f t="shared" si="18"/>
        <v>9</v>
      </c>
    </row>
    <row r="242" spans="1:24" x14ac:dyDescent="0.25">
      <c r="A242" s="72">
        <v>251</v>
      </c>
      <c r="B242">
        <f t="shared" si="20"/>
        <v>4415</v>
      </c>
      <c r="C242" t="str">
        <f>[1]A!$D274</f>
        <v>DE PARMENTIER MAXENCE</v>
      </c>
      <c r="D242" t="str">
        <f>[1]A!$F274</f>
        <v>VTT SAINT AMAND LES EAUX</v>
      </c>
      <c r="E242" t="str">
        <f>[1]A!$J274</f>
        <v>05999124221</v>
      </c>
      <c r="F242" s="128" t="str">
        <f>[1]A!$C274</f>
        <v>2</v>
      </c>
      <c r="G242" t="str">
        <f>VLOOKUP(C242,[1]A!$D$2:$H$1448,5,FALSE)</f>
        <v>Adulte Masculin 17/19 ans</v>
      </c>
      <c r="N242" s="14">
        <f>VLOOKUP(C242,Bilan!$B$4:$D$1766,3,FALSE)</f>
        <v>4415</v>
      </c>
      <c r="O242" s="50">
        <f t="shared" si="21"/>
        <v>251</v>
      </c>
      <c r="P242" s="50" t="e">
        <f>VLOOKUP(C242,Route2021!$C$2:$O$1205,13,FALSE)</f>
        <v>#N/A</v>
      </c>
      <c r="Q242" s="124" t="str">
        <f>VLOOKUP(C242,[1]A!$D$2:$K$1398,8,FALSE)</f>
        <v>2</v>
      </c>
      <c r="R242" s="125">
        <v>2</v>
      </c>
      <c r="S242" s="48">
        <f>IFERROR(VLOOKUP(C242,'[2]1ère'!$B$3:$E$200,4,FALSE),0)</f>
        <v>0</v>
      </c>
      <c r="T242" s="48">
        <f>IFERROR(VLOOKUP(C242,'[2]2ème'!$B$3:$E$500,4,FALSE),0)</f>
        <v>5</v>
      </c>
      <c r="U242" s="48">
        <f>IFERROR(VLOOKUP(C242,'[2]3ème'!$B$3:$E$600,4,FALSE),0)</f>
        <v>0</v>
      </c>
      <c r="V242" s="48">
        <f>IFERROR(VLOOKUP(C242,'[2]4ème '!$B$3:$E$216,4,FALSE),0)</f>
        <v>0</v>
      </c>
      <c r="W242" s="48">
        <f>IFERROR(VLOOKUP(C242,[2]Féminines!$B$3:$E$70,4,FALSE),0)</f>
        <v>0</v>
      </c>
      <c r="X242">
        <f t="shared" si="18"/>
        <v>5</v>
      </c>
    </row>
    <row r="243" spans="1:24" x14ac:dyDescent="0.25">
      <c r="A243" s="72">
        <f>IF(P243&lt;448,IF(P243&gt;200,P243,0),0)</f>
        <v>252</v>
      </c>
      <c r="B243">
        <f t="shared" si="20"/>
        <v>1302</v>
      </c>
      <c r="C243" t="str">
        <f>[1]A!$D676</f>
        <v>LEBON CYRIL</v>
      </c>
      <c r="D243" t="str">
        <f>[1]A!$F676</f>
        <v>ESPOIR CYCLISTE WAMBRECHIES MARQUETTE</v>
      </c>
      <c r="E243" t="str">
        <f>[1]A!$J676</f>
        <v>05999094112</v>
      </c>
      <c r="F243" s="128" t="str">
        <f>[1]A!$C676</f>
        <v>2</v>
      </c>
      <c r="G243" t="str">
        <f>VLOOKUP(C243,[1]A!$D$2:$H$1448,5,FALSE)</f>
        <v>Adulte Masculin 30/39 ans</v>
      </c>
      <c r="N243" s="14">
        <f>VLOOKUP(C243,Bilan!$B$4:$D$1766,3,FALSE)</f>
        <v>1302</v>
      </c>
      <c r="O243" s="50">
        <f t="shared" si="21"/>
        <v>252</v>
      </c>
      <c r="P243" s="50">
        <f>VLOOKUP(C243,Route2021!$C$2:$O$1205,13,FALSE)</f>
        <v>252</v>
      </c>
      <c r="Q243" s="124" t="str">
        <f>VLOOKUP(C243,[1]A!$D$2:$K$1398,8,FALSE)</f>
        <v>2</v>
      </c>
      <c r="R243" s="125">
        <f>VLOOKUP(C243,Route2021!$C$2:$Q$1212,15,FALSE)</f>
        <v>2</v>
      </c>
      <c r="S243" s="48">
        <f>IFERROR(VLOOKUP(C243,'[2]1ère'!$B$3:$E$200,4,FALSE),0)</f>
        <v>0</v>
      </c>
      <c r="T243" s="48">
        <f>IFERROR(VLOOKUP(C243,'[2]2ème'!$B$3:$E$500,4,FALSE),0)</f>
        <v>4</v>
      </c>
      <c r="U243" s="48">
        <f>IFERROR(VLOOKUP(C243,'[2]3ème'!$B$3:$E$600,4,FALSE),0)</f>
        <v>0</v>
      </c>
      <c r="V243" s="48">
        <f>IFERROR(VLOOKUP(C243,'[2]4ème '!$B$3:$E$216,4,FALSE),0)</f>
        <v>0</v>
      </c>
      <c r="W243" s="48">
        <f>IFERROR(VLOOKUP(C243,[2]Féminines!$B$3:$E$70,4,FALSE),0)</f>
        <v>0</v>
      </c>
      <c r="X243">
        <f t="shared" si="18"/>
        <v>4</v>
      </c>
    </row>
    <row r="244" spans="1:24" x14ac:dyDescent="0.25">
      <c r="A244" s="72">
        <f>IF(P244&lt;448,IF(P244&gt;200,P244,0),0)</f>
        <v>253</v>
      </c>
      <c r="B244">
        <f t="shared" si="20"/>
        <v>1258</v>
      </c>
      <c r="C244" t="str">
        <f>[1]A!$D850</f>
        <v>MUI PHILIPPE HOO TONG</v>
      </c>
      <c r="D244" t="str">
        <f>[1]A!$F850</f>
        <v>ESPOIR CYCLISTE WAMBRECHIES MARQUETTE</v>
      </c>
      <c r="E244" t="str">
        <f>[1]A!$J850</f>
        <v>05999109593</v>
      </c>
      <c r="F244" s="128" t="str">
        <f>[1]A!$C850</f>
        <v>2</v>
      </c>
      <c r="G244" t="str">
        <f>VLOOKUP(C244,[1]A!$D$2:$H$1448,5,FALSE)</f>
        <v>Adulte Masculin 40/49 ans</v>
      </c>
      <c r="J244" s="67">
        <v>1</v>
      </c>
      <c r="N244" s="14">
        <f>VLOOKUP(C244,Bilan!$B$4:$D$1766,3,FALSE)</f>
        <v>1258</v>
      </c>
      <c r="O244" s="50">
        <f t="shared" si="21"/>
        <v>253</v>
      </c>
      <c r="P244" s="50">
        <f>VLOOKUP(C244,Route2021!$C$2:$O$1205,13,FALSE)</f>
        <v>253</v>
      </c>
      <c r="Q244" s="124" t="str">
        <f>VLOOKUP(C244,[1]A!$D$2:$K$1398,8,FALSE)</f>
        <v>2</v>
      </c>
      <c r="R244" s="125">
        <f>VLOOKUP(C244,Route2021!$C$2:$Q$1212,15,FALSE)</f>
        <v>2</v>
      </c>
      <c r="S244" s="48">
        <f>IFERROR(VLOOKUP(C244,'[2]1ère'!$B$3:$E$200,4,FALSE),0)</f>
        <v>0</v>
      </c>
      <c r="T244" s="48">
        <f>IFERROR(VLOOKUP(C244,'[2]2ème'!$B$3:$E$500,4,FALSE),0)</f>
        <v>3</v>
      </c>
      <c r="U244" s="48">
        <f>IFERROR(VLOOKUP(C244,'[2]3ème'!$B$3:$E$600,4,FALSE),0)</f>
        <v>0</v>
      </c>
      <c r="V244" s="48">
        <f>IFERROR(VLOOKUP(C244,'[2]4ème '!$B$3:$E$216,4,FALSE),0)</f>
        <v>0</v>
      </c>
      <c r="W244" s="48">
        <f>IFERROR(VLOOKUP(C244,[2]Féminines!$B$3:$E$70,4,FALSE),0)</f>
        <v>0</v>
      </c>
      <c r="X244">
        <f t="shared" si="18"/>
        <v>3</v>
      </c>
    </row>
    <row r="245" spans="1:24" x14ac:dyDescent="0.25">
      <c r="A245" s="72">
        <v>254</v>
      </c>
      <c r="B245">
        <f t="shared" si="20"/>
        <v>5082</v>
      </c>
      <c r="C245" t="str">
        <f>[1]A!$D803</f>
        <v>MAZURE DAVID</v>
      </c>
      <c r="D245" t="str">
        <f>[1]A!$F803</f>
        <v>VELO CLUB HORNAING</v>
      </c>
      <c r="E245" t="str">
        <f>[1]A!$J803</f>
        <v>05999095348</v>
      </c>
      <c r="F245" s="128" t="str">
        <f>[1]A!$C803</f>
        <v>2</v>
      </c>
      <c r="G245" t="str">
        <f>VLOOKUP(C245,[1]A!$D$2:$H$1448,5,FALSE)</f>
        <v>Adulte Masculin 20/29 ans</v>
      </c>
      <c r="N245" s="14">
        <f>VLOOKUP(C245,Bilan!$B$4:$D$1766,3,FALSE)</f>
        <v>5082</v>
      </c>
      <c r="O245" s="50">
        <f t="shared" si="21"/>
        <v>254</v>
      </c>
      <c r="P245" s="50" t="e">
        <f>VLOOKUP(C245,Route2021!$C$2:$O$1205,13,FALSE)</f>
        <v>#N/A</v>
      </c>
      <c r="Q245" s="124" t="str">
        <f>VLOOKUP(C245,[1]A!$D$2:$K$1398,8,FALSE)</f>
        <v>2</v>
      </c>
      <c r="R245" s="125">
        <v>2</v>
      </c>
      <c r="S245" s="48">
        <f>IFERROR(VLOOKUP(C245,'[2]1ère'!$B$3:$E$200,4,FALSE),0)</f>
        <v>0</v>
      </c>
      <c r="T245" s="48">
        <f>IFERROR(VLOOKUP(C245,'[2]2ème'!$B$3:$E$500,4,FALSE),0)</f>
        <v>6</v>
      </c>
      <c r="U245" s="48">
        <f>IFERROR(VLOOKUP(C245,'[2]3ème'!$B$3:$E$600,4,FALSE),0)</f>
        <v>0</v>
      </c>
      <c r="V245" s="48">
        <f>IFERROR(VLOOKUP(C245,'[2]4ème '!$B$3:$E$216,4,FALSE),0)</f>
        <v>0</v>
      </c>
      <c r="W245" s="48">
        <f>IFERROR(VLOOKUP(C245,[2]Féminines!$B$3:$E$70,4,FALSE),0)</f>
        <v>0</v>
      </c>
      <c r="X245">
        <f t="shared" si="18"/>
        <v>6</v>
      </c>
    </row>
    <row r="246" spans="1:24" x14ac:dyDescent="0.25">
      <c r="A246" s="72">
        <f>IF(P246&lt;448,IF(P246&gt;200,P246,0),0)</f>
        <v>255</v>
      </c>
      <c r="B246">
        <f t="shared" si="20"/>
        <v>5119</v>
      </c>
      <c r="C246" t="str">
        <f>[1]A!$D398</f>
        <v>DREMEAUX JOHAN</v>
      </c>
      <c r="D246" t="str">
        <f>[1]A!$F398</f>
        <v>T.C.S.P. 59 - FERRIERE LA GRANDE</v>
      </c>
      <c r="E246" t="str">
        <f>[1]A!$J398</f>
        <v>05999106136</v>
      </c>
      <c r="F246" s="128" t="str">
        <f>[1]A!$C398</f>
        <v>2</v>
      </c>
      <c r="G246" t="str">
        <f>VLOOKUP(C246,[1]A!$D$2:$H$1448,5,FALSE)</f>
        <v>Adulte Masculin 20/29 ans</v>
      </c>
      <c r="N246" s="14">
        <f>VLOOKUP(C246,Bilan!$B$4:$D$1766,3,FALSE)</f>
        <v>5119</v>
      </c>
      <c r="O246" s="50">
        <f t="shared" si="21"/>
        <v>255</v>
      </c>
      <c r="P246" s="50">
        <f>VLOOKUP(C246,Route2021!$C$2:$O$1205,13,FALSE)</f>
        <v>255</v>
      </c>
      <c r="Q246" s="124" t="str">
        <f>VLOOKUP(C246,[1]A!$D$2:$K$1398,8,FALSE)</f>
        <v>2</v>
      </c>
      <c r="R246" s="125">
        <f>VLOOKUP(C246,Route2021!$C$2:$Q$1212,15,FALSE)</f>
        <v>2</v>
      </c>
      <c r="S246" s="48">
        <f>IFERROR(VLOOKUP(C246,'[2]1ère'!$B$3:$E$200,4,FALSE),0)</f>
        <v>0</v>
      </c>
      <c r="T246" s="48">
        <f>IFERROR(VLOOKUP(C246,'[2]2ème'!$B$3:$E$500,4,FALSE),0)</f>
        <v>6</v>
      </c>
      <c r="U246" s="48">
        <f>IFERROR(VLOOKUP(C246,'[2]3ème'!$B$3:$E$600,4,FALSE),0)</f>
        <v>0</v>
      </c>
      <c r="V246" s="48">
        <f>IFERROR(VLOOKUP(C246,'[2]4ème '!$B$3:$E$216,4,FALSE),0)</f>
        <v>0</v>
      </c>
      <c r="W246" s="48">
        <f>IFERROR(VLOOKUP(C246,[2]Féminines!$B$3:$E$70,4,FALSE),0)</f>
        <v>0</v>
      </c>
      <c r="X246">
        <f t="shared" si="18"/>
        <v>6</v>
      </c>
    </row>
    <row r="247" spans="1:24" x14ac:dyDescent="0.25">
      <c r="A247" s="72">
        <f>IF(P247&lt;448,IF(P247&gt;200,P247,0),0)</f>
        <v>256</v>
      </c>
      <c r="B247">
        <f t="shared" si="20"/>
        <v>2360</v>
      </c>
      <c r="C247" t="str">
        <f>[1]A!$D916</f>
        <v>POUCET LAURENT</v>
      </c>
      <c r="D247" t="str">
        <f>[1]A!$F916</f>
        <v>ASSOCIATION CYCLISTE D'ETROEUNGT</v>
      </c>
      <c r="E247" t="str">
        <f>[1]A!$J916</f>
        <v>05999020502</v>
      </c>
      <c r="F247" s="128" t="str">
        <f>[1]A!$C916</f>
        <v>2</v>
      </c>
      <c r="G247" t="str">
        <f>VLOOKUP(C247,[1]A!$D$2:$H$1448,5,FALSE)</f>
        <v>Adulte Masculin 50/59 ans</v>
      </c>
      <c r="J247" s="67">
        <v>1</v>
      </c>
      <c r="N247" s="14">
        <f>VLOOKUP(C247,Bilan!$B$4:$D$1766,3,FALSE)</f>
        <v>2360</v>
      </c>
      <c r="O247" s="50">
        <f t="shared" si="21"/>
        <v>256</v>
      </c>
      <c r="P247" s="50">
        <f>VLOOKUP(C247,Route2021!$C$2:$O$1205,13,FALSE)</f>
        <v>256</v>
      </c>
      <c r="Q247" s="124" t="str">
        <f>VLOOKUP(C247,[1]A!$D$2:$K$1398,8,FALSE)</f>
        <v>2</v>
      </c>
      <c r="R247" s="125">
        <f>VLOOKUP(C247,Route2021!$C$2:$Q$1212,15,FALSE)</f>
        <v>2</v>
      </c>
      <c r="S247" s="48">
        <f>IFERROR(VLOOKUP(C247,'[2]1ère'!$B$3:$E$200,4,FALSE),0)</f>
        <v>0</v>
      </c>
      <c r="T247" s="48">
        <f>IFERROR(VLOOKUP(C247,'[2]2ème'!$B$3:$E$500,4,FALSE),0)</f>
        <v>12</v>
      </c>
      <c r="U247" s="48">
        <f>IFERROR(VLOOKUP(C247,'[2]3ème'!$B$3:$E$600,4,FALSE),0)</f>
        <v>0</v>
      </c>
      <c r="V247" s="48">
        <f>IFERROR(VLOOKUP(C247,'[2]4ème '!$B$3:$E$216,4,FALSE),0)</f>
        <v>0</v>
      </c>
      <c r="W247" s="48">
        <f>IFERROR(VLOOKUP(C247,[2]Féminines!$B$3:$E$70,4,FALSE),0)</f>
        <v>0</v>
      </c>
      <c r="X247">
        <f t="shared" si="18"/>
        <v>12</v>
      </c>
    </row>
    <row r="248" spans="1:24" x14ac:dyDescent="0.25">
      <c r="A248" s="72">
        <f>IF(P248&lt;448,IF(P248&gt;200,P248,0),0)</f>
        <v>257</v>
      </c>
      <c r="B248">
        <f t="shared" si="20"/>
        <v>144580</v>
      </c>
      <c r="C248" t="str">
        <f>[1]A!$D943</f>
        <v>RIBEAUCOURT YANNICK</v>
      </c>
      <c r="D248" t="str">
        <f>[1]A!$F943</f>
        <v>ETOILE CYCLISTE FEIGNIES</v>
      </c>
      <c r="E248" t="str">
        <f>[1]A!$J943</f>
        <v>05996217372</v>
      </c>
      <c r="F248" s="128" t="str">
        <f>[1]A!$C943</f>
        <v>2</v>
      </c>
      <c r="G248" t="str">
        <f>VLOOKUP(C248,[1]A!$D$2:$H$1448,5,FALSE)</f>
        <v>Adulte Masculin 50/59 ans</v>
      </c>
      <c r="N248" s="14">
        <f>VLOOKUP(C248,Bilan!$B$4:$D$1766,3,FALSE)</f>
        <v>144580</v>
      </c>
      <c r="O248" s="50">
        <f t="shared" si="21"/>
        <v>257</v>
      </c>
      <c r="P248" s="50">
        <f>VLOOKUP(C248,Route2021!$C$2:$O$1205,13,FALSE)</f>
        <v>257</v>
      </c>
      <c r="Q248" s="124" t="str">
        <f>VLOOKUP(C248,[1]A!$D$2:$K$1398,8,FALSE)</f>
        <v>2</v>
      </c>
      <c r="R248" s="125">
        <f>VLOOKUP(C248,Route2021!$C$2:$Q$1212,15,FALSE)</f>
        <v>2</v>
      </c>
      <c r="S248" s="48">
        <f>IFERROR(VLOOKUP(C248,'[2]1ère'!$B$3:$E$200,4,FALSE),0)</f>
        <v>0</v>
      </c>
      <c r="T248" s="48">
        <f>IFERROR(VLOOKUP(C248,'[2]2ème'!$B$3:$E$500,4,FALSE),0)</f>
        <v>12</v>
      </c>
      <c r="U248" s="48">
        <f>IFERROR(VLOOKUP(C248,'[2]3ème'!$B$3:$E$600,4,FALSE),0)</f>
        <v>0</v>
      </c>
      <c r="V248" s="48">
        <f>IFERROR(VLOOKUP(C248,'[2]4ème '!$B$3:$E$216,4,FALSE),0)</f>
        <v>0</v>
      </c>
      <c r="W248" s="48">
        <f>IFERROR(VLOOKUP(C248,[2]Féminines!$B$3:$E$70,4,FALSE),0)</f>
        <v>0</v>
      </c>
      <c r="X248">
        <f t="shared" si="18"/>
        <v>12</v>
      </c>
    </row>
    <row r="249" spans="1:24" x14ac:dyDescent="0.25">
      <c r="A249" s="72">
        <f>IF(P249&lt;448,IF(P249&gt;200,P249,0),0)</f>
        <v>258</v>
      </c>
      <c r="B249">
        <f t="shared" si="20"/>
        <v>144618</v>
      </c>
      <c r="C249" t="str">
        <f>[1]A!$D1119</f>
        <v>VINCENT ETIENNE</v>
      </c>
      <c r="D249" t="str">
        <f>[1]A!$F1119</f>
        <v>ETOILE CYCLISTE FEIGNIES</v>
      </c>
      <c r="E249" t="str">
        <f>[1]A!$J1119</f>
        <v>05999074037</v>
      </c>
      <c r="F249" s="128" t="str">
        <f>[1]A!$C1119</f>
        <v>2</v>
      </c>
      <c r="G249" t="str">
        <f>VLOOKUP(C249,[1]A!$D$2:$H$1448,5,FALSE)</f>
        <v>Adulte Masculin 50/59 ans</v>
      </c>
      <c r="N249" s="14">
        <f>VLOOKUP(C249,Bilan!$B$4:$D$1766,3,FALSE)</f>
        <v>144618</v>
      </c>
      <c r="O249" s="50">
        <f t="shared" si="21"/>
        <v>258</v>
      </c>
      <c r="P249" s="50">
        <f>VLOOKUP(C249,Route2021!$C$2:$O$1205,13,FALSE)</f>
        <v>258</v>
      </c>
      <c r="Q249" s="124" t="str">
        <f>VLOOKUP(C249,[1]A!$D$2:$K$1398,8,FALSE)</f>
        <v>2</v>
      </c>
      <c r="R249" s="125">
        <f>VLOOKUP(C249,Route2021!$C$2:$Q$1212,15,FALSE)</f>
        <v>2</v>
      </c>
      <c r="S249" s="48">
        <f>IFERROR(VLOOKUP(C249,'[2]1ère'!$B$3:$E$200,4,FALSE),0)</f>
        <v>0</v>
      </c>
      <c r="T249" s="48">
        <f>IFERROR(VLOOKUP(C249,'[2]2ème'!$B$3:$E$500,4,FALSE),0)</f>
        <v>6</v>
      </c>
      <c r="U249" s="48">
        <f>IFERROR(VLOOKUP(C249,'[2]3ème'!$B$3:$E$600,4,FALSE),0)</f>
        <v>0</v>
      </c>
      <c r="V249" s="48">
        <f>IFERROR(VLOOKUP(C249,'[2]4ème '!$B$3:$E$216,4,FALSE),0)</f>
        <v>0</v>
      </c>
      <c r="W249" s="48">
        <f>IFERROR(VLOOKUP(C249,[2]Féminines!$B$3:$E$70,4,FALSE),0)</f>
        <v>0</v>
      </c>
      <c r="X249">
        <f t="shared" si="18"/>
        <v>6</v>
      </c>
    </row>
    <row r="250" spans="1:24" x14ac:dyDescent="0.25">
      <c r="A250" s="72">
        <v>259</v>
      </c>
      <c r="B250">
        <f t="shared" si="20"/>
        <v>5090</v>
      </c>
      <c r="C250" t="str">
        <f>[1]A!$D828</f>
        <v>MONIER LOIC</v>
      </c>
      <c r="D250" t="str">
        <f>[1]A!$F828</f>
        <v>VELO SPRINT DE L'OSTREVENT - AUBERCHICOURT</v>
      </c>
      <c r="E250" t="str">
        <f>[1]A!$J828</f>
        <v>05999135483</v>
      </c>
      <c r="F250" s="128" t="str">
        <f>[1]A!$C828</f>
        <v>2</v>
      </c>
      <c r="G250" t="str">
        <f>VLOOKUP(C250,[1]A!$D$2:$H$1448,5,FALSE)</f>
        <v>Adulte Masculin 17/19 ans</v>
      </c>
      <c r="J250" s="67">
        <v>1</v>
      </c>
      <c r="N250" s="14">
        <f>VLOOKUP(C250,Bilan!$B$4:$D$1766,3,FALSE)</f>
        <v>5090</v>
      </c>
      <c r="O250" s="50">
        <f t="shared" si="21"/>
        <v>259</v>
      </c>
      <c r="P250" s="50" t="e">
        <f>VLOOKUP(C250,Route2021!$C$2:$O$1205,13,FALSE)</f>
        <v>#N/A</v>
      </c>
      <c r="Q250" s="124" t="str">
        <f>VLOOKUP(C250,[1]A!$D$2:$K$1398,8,FALSE)</f>
        <v>2</v>
      </c>
      <c r="R250" s="125">
        <v>2</v>
      </c>
      <c r="S250" s="48">
        <f>IFERROR(VLOOKUP(C250,'[2]1ère'!$B$3:$E$200,4,FALSE),0)</f>
        <v>0</v>
      </c>
      <c r="T250" s="48">
        <f>IFERROR(VLOOKUP(C250,'[2]2ème'!$B$3:$E$500,4,FALSE),0)</f>
        <v>7</v>
      </c>
      <c r="U250" s="48">
        <f>IFERROR(VLOOKUP(C250,'[2]3ème'!$B$3:$E$600,4,FALSE),0)</f>
        <v>0</v>
      </c>
      <c r="V250" s="48">
        <f>IFERROR(VLOOKUP(C250,'[2]4ème '!$B$3:$E$216,4,FALSE),0)</f>
        <v>0</v>
      </c>
      <c r="W250" s="48">
        <f>IFERROR(VLOOKUP(C250,[2]Féminines!$B$3:$E$70,4,FALSE),0)</f>
        <v>0</v>
      </c>
      <c r="X250">
        <f t="shared" si="18"/>
        <v>7</v>
      </c>
    </row>
    <row r="251" spans="1:24" x14ac:dyDescent="0.25">
      <c r="A251" s="72">
        <v>260</v>
      </c>
      <c r="B251">
        <f t="shared" si="20"/>
        <v>10300</v>
      </c>
      <c r="C251" t="s">
        <v>4069</v>
      </c>
      <c r="D251" t="s">
        <v>4042</v>
      </c>
      <c r="F251" s="128">
        <v>2</v>
      </c>
      <c r="G251" t="e">
        <f>VLOOKUP(C251,[1]A!$D$2:$H$1448,5,FALSE)</f>
        <v>#N/A</v>
      </c>
      <c r="N251" s="14">
        <f>VLOOKUP(C251,Bilan!$B$4:$D$1766,3,FALSE)</f>
        <v>10300</v>
      </c>
      <c r="O251" s="50">
        <f t="shared" si="21"/>
        <v>260</v>
      </c>
      <c r="P251" s="50" t="e">
        <f>VLOOKUP(C251,Route2021!$C$2:$O$1205,13,FALSE)</f>
        <v>#N/A</v>
      </c>
      <c r="Q251" s="124">
        <v>2</v>
      </c>
      <c r="R251" s="125">
        <v>2</v>
      </c>
      <c r="S251" s="48">
        <f>IFERROR(VLOOKUP(C251,'[2]1ère'!$B$3:$E$200,4,FALSE),0)</f>
        <v>0</v>
      </c>
      <c r="T251" s="48">
        <f>IFERROR(VLOOKUP(C251,'[2]2ème'!$B$3:$E$500,4,FALSE),0)</f>
        <v>6</v>
      </c>
      <c r="U251" s="48">
        <f>IFERROR(VLOOKUP(C251,'[2]3ème'!$B$3:$E$600,4,FALSE),0)</f>
        <v>0</v>
      </c>
      <c r="V251" s="48">
        <f>IFERROR(VLOOKUP(C251,'[2]4ème '!$B$3:$E$216,4,FALSE),0)</f>
        <v>0</v>
      </c>
      <c r="W251" s="48">
        <f>IFERROR(VLOOKUP(C251,[2]Féminines!$B$3:$E$70,4,FALSE),0)</f>
        <v>0</v>
      </c>
      <c r="X251">
        <f t="shared" si="18"/>
        <v>6</v>
      </c>
    </row>
    <row r="252" spans="1:24" x14ac:dyDescent="0.25">
      <c r="A252" s="72">
        <f>IF(P252&lt;448,IF(P252&gt;200,P252,0),0)</f>
        <v>261</v>
      </c>
      <c r="B252">
        <f t="shared" si="20"/>
        <v>144380</v>
      </c>
      <c r="C252" t="str">
        <f>[1]A!$D405</f>
        <v>DRUART PASCAL</v>
      </c>
      <c r="D252" t="str">
        <f>[1]A!$F405</f>
        <v>NEW TEAM MAULDE</v>
      </c>
      <c r="E252" t="str">
        <f>[1]A!$J405</f>
        <v>05994058241</v>
      </c>
      <c r="F252" s="128" t="str">
        <f>[1]A!$C405</f>
        <v>2</v>
      </c>
      <c r="G252" t="str">
        <f>VLOOKUP(C252,[1]A!$D$2:$H$1448,5,FALSE)</f>
        <v>Adulte Masculin 50/59 ans</v>
      </c>
      <c r="N252" s="14">
        <f>VLOOKUP(C252,Bilan!$B$4:$D$1766,3,FALSE)</f>
        <v>144380</v>
      </c>
      <c r="O252" s="50">
        <f t="shared" si="21"/>
        <v>261</v>
      </c>
      <c r="P252" s="50">
        <f>VLOOKUP(C252,Route2021!$C$2:$O$1205,13,FALSE)</f>
        <v>261</v>
      </c>
      <c r="Q252" s="124" t="str">
        <f>VLOOKUP(C252,[1]A!$D$2:$K$1398,8,FALSE)</f>
        <v>2</v>
      </c>
      <c r="R252" s="125">
        <f>VLOOKUP(C252,Route2021!$C$2:$Q$1212,15,FALSE)</f>
        <v>2</v>
      </c>
      <c r="S252" s="48">
        <f>IFERROR(VLOOKUP(C252,'[2]1ère'!$B$3:$E$200,4,FALSE),0)</f>
        <v>0</v>
      </c>
      <c r="T252" s="48">
        <f>IFERROR(VLOOKUP(C252,'[2]2ème'!$B$3:$E$500,4,FALSE),0)</f>
        <v>3</v>
      </c>
      <c r="U252" s="48">
        <f>IFERROR(VLOOKUP(C252,'[2]3ème'!$B$3:$E$600,4,FALSE),0)</f>
        <v>0</v>
      </c>
      <c r="V252" s="48">
        <f>IFERROR(VLOOKUP(C252,'[2]4ème '!$B$3:$E$216,4,FALSE),0)</f>
        <v>0</v>
      </c>
      <c r="W252" s="48">
        <f>IFERROR(VLOOKUP(C252,[2]Féminines!$B$3:$E$70,4,FALSE),0)</f>
        <v>0</v>
      </c>
      <c r="X252">
        <f t="shared" si="18"/>
        <v>3</v>
      </c>
    </row>
    <row r="253" spans="1:24" x14ac:dyDescent="0.25">
      <c r="A253" s="72">
        <v>262</v>
      </c>
      <c r="B253">
        <f t="shared" si="20"/>
        <v>10406</v>
      </c>
      <c r="C253" t="s">
        <v>4070</v>
      </c>
      <c r="D253" t="s">
        <v>4042</v>
      </c>
      <c r="F253" s="128">
        <v>2</v>
      </c>
      <c r="G253" t="e">
        <f>VLOOKUP(C253,[1]A!$D$2:$H$1448,5,FALSE)</f>
        <v>#N/A</v>
      </c>
      <c r="J253" s="67">
        <v>1</v>
      </c>
      <c r="N253" s="14">
        <f>VLOOKUP(C253,Bilan!$B$4:$D$1766,3,FALSE)</f>
        <v>10406</v>
      </c>
      <c r="O253" s="50">
        <f t="shared" si="21"/>
        <v>262</v>
      </c>
      <c r="P253" s="50" t="e">
        <f>VLOOKUP(C253,Route2021!$C$2:$O$1205,13,FALSE)</f>
        <v>#N/A</v>
      </c>
      <c r="Q253" s="124">
        <v>2</v>
      </c>
      <c r="R253" s="125">
        <v>2</v>
      </c>
      <c r="S253" s="48">
        <f>IFERROR(VLOOKUP(C253,'[2]1ère'!$B$3:$E$200,4,FALSE),0)</f>
        <v>0</v>
      </c>
      <c r="T253" s="48">
        <f>IFERROR(VLOOKUP(C253,'[2]2ème'!$B$3:$E$500,4,FALSE),0)</f>
        <v>2</v>
      </c>
      <c r="U253" s="48">
        <f>IFERROR(VLOOKUP(C253,'[2]3ème'!$B$3:$E$600,4,FALSE),0)</f>
        <v>0</v>
      </c>
      <c r="V253" s="48">
        <f>IFERROR(VLOOKUP(C253,'[2]4ème '!$B$3:$E$216,4,FALSE),0)</f>
        <v>0</v>
      </c>
      <c r="W253" s="48">
        <f>IFERROR(VLOOKUP(C253,[2]Féminines!$B$3:$E$70,4,FALSE),0)</f>
        <v>0</v>
      </c>
      <c r="X253">
        <f t="shared" si="18"/>
        <v>2</v>
      </c>
    </row>
    <row r="254" spans="1:24" x14ac:dyDescent="0.25">
      <c r="A254" s="72">
        <f t="shared" ref="A254:A305" si="22">IF(P254&lt;448,IF(P254&gt;200,P254,0),0)</f>
        <v>263</v>
      </c>
      <c r="B254">
        <f t="shared" si="20"/>
        <v>2941</v>
      </c>
      <c r="C254" t="str">
        <f>[1]A!$D519</f>
        <v>GLINEUR MICKAEL</v>
      </c>
      <c r="D254" t="str">
        <f>[1]A!$F519</f>
        <v>ETOILE CYCLISTE LIEU ST AMAND</v>
      </c>
      <c r="E254" t="str">
        <f>[1]A!$J519</f>
        <v>05999069710</v>
      </c>
      <c r="F254" s="128" t="str">
        <f>[1]A!$C519</f>
        <v>2</v>
      </c>
      <c r="G254" t="str">
        <f>VLOOKUP(C254,[1]A!$D$2:$H$1448,5,FALSE)</f>
        <v>Adulte Masculin 40/49 ans</v>
      </c>
      <c r="J254" s="67">
        <v>1</v>
      </c>
      <c r="N254" s="14">
        <f>VLOOKUP(C254,Bilan!$B$4:$D$1766,3,FALSE)</f>
        <v>2941</v>
      </c>
      <c r="O254" s="50">
        <f t="shared" si="21"/>
        <v>263</v>
      </c>
      <c r="P254" s="50">
        <f>VLOOKUP(C254,Route2021!$C$2:$O$1205,13,FALSE)</f>
        <v>263</v>
      </c>
      <c r="Q254" s="124" t="str">
        <f>VLOOKUP(C254,[1]A!$D$2:$K$1398,8,FALSE)</f>
        <v>2</v>
      </c>
      <c r="R254" s="125">
        <f>VLOOKUP(C254,Route2021!$C$2:$Q$1212,15,FALSE)</f>
        <v>2</v>
      </c>
      <c r="S254" s="48">
        <f>IFERROR(VLOOKUP(C254,'[2]1ère'!$B$3:$E$200,4,FALSE),0)</f>
        <v>0</v>
      </c>
      <c r="T254" s="48">
        <f>IFERROR(VLOOKUP(C254,'[2]2ème'!$B$3:$E$500,4,FALSE),0)</f>
        <v>9</v>
      </c>
      <c r="U254" s="48">
        <f>IFERROR(VLOOKUP(C254,'[2]3ème'!$B$3:$E$600,4,FALSE),0)</f>
        <v>0</v>
      </c>
      <c r="V254" s="48">
        <f>IFERROR(VLOOKUP(C254,'[2]4ème '!$B$3:$E$216,4,FALSE),0)</f>
        <v>0</v>
      </c>
      <c r="W254" s="48">
        <f>IFERROR(VLOOKUP(C254,[2]Féminines!$B$3:$E$70,4,FALSE),0)</f>
        <v>0</v>
      </c>
      <c r="X254">
        <f t="shared" si="18"/>
        <v>9</v>
      </c>
    </row>
    <row r="255" spans="1:24" x14ac:dyDescent="0.25">
      <c r="A255" s="72">
        <f t="shared" si="22"/>
        <v>265</v>
      </c>
      <c r="B255">
        <f t="shared" si="20"/>
        <v>2942</v>
      </c>
      <c r="C255" t="str">
        <f>[1]A!$D1040</f>
        <v>TISON CEDRIC</v>
      </c>
      <c r="D255" t="str">
        <f>[1]A!$F1040</f>
        <v>ETOILE CYCLISTE LIEU ST AMAND</v>
      </c>
      <c r="E255" t="str">
        <f>[1]A!$J1040</f>
        <v>05999069709</v>
      </c>
      <c r="F255" s="128" t="str">
        <f>[1]A!$C1040</f>
        <v>2</v>
      </c>
      <c r="G255" t="str">
        <f>VLOOKUP(C255,[1]A!$D$2:$H$1448,5,FALSE)</f>
        <v>Adulte Masculin 30/39 ans</v>
      </c>
      <c r="N255" s="14">
        <f>VLOOKUP(C255,Bilan!$B$4:$D$1766,3,FALSE)</f>
        <v>2942</v>
      </c>
      <c r="O255" s="50">
        <f t="shared" si="21"/>
        <v>265</v>
      </c>
      <c r="P255" s="50">
        <f>VLOOKUP(C255,Route2021!$C$2:$O$1205,13,FALSE)</f>
        <v>265</v>
      </c>
      <c r="Q255" s="124" t="str">
        <f>VLOOKUP(C255,[1]A!$D$2:$K$1398,8,FALSE)</f>
        <v>2</v>
      </c>
      <c r="R255" s="125">
        <f>VLOOKUP(C255,Route2021!$C$2:$Q$1212,15,FALSE)</f>
        <v>2</v>
      </c>
      <c r="S255" s="48">
        <f>IFERROR(VLOOKUP(C255,'[2]1ère'!$B$3:$E$200,4,FALSE),0)</f>
        <v>0</v>
      </c>
      <c r="T255" s="48">
        <f>IFERROR(VLOOKUP(C255,'[2]2ème'!$B$3:$E$500,4,FALSE),0)</f>
        <v>11</v>
      </c>
      <c r="U255" s="48">
        <f>IFERROR(VLOOKUP(C255,'[2]3ème'!$B$3:$E$600,4,FALSE),0)</f>
        <v>0</v>
      </c>
      <c r="V255" s="48">
        <f>IFERROR(VLOOKUP(C255,'[2]4ème '!$B$3:$E$216,4,FALSE),0)</f>
        <v>0</v>
      </c>
      <c r="W255" s="48">
        <f>IFERROR(VLOOKUP(C255,[2]Féminines!$B$3:$E$70,4,FALSE),0)</f>
        <v>0</v>
      </c>
      <c r="X255">
        <f t="shared" si="18"/>
        <v>11</v>
      </c>
    </row>
    <row r="256" spans="1:24" x14ac:dyDescent="0.25">
      <c r="A256" s="72">
        <v>266</v>
      </c>
      <c r="B256">
        <f>N256</f>
        <v>10009</v>
      </c>
      <c r="C256" t="str">
        <f>[1]A!$D368</f>
        <v>DEVIGNE NICOLAS</v>
      </c>
      <c r="D256" t="str">
        <f>[1]A!$F368</f>
        <v>UNION SPORTIVE SAINT ANDRE</v>
      </c>
      <c r="E256" t="str">
        <f>[1]A!$J368</f>
        <v>05999109747</v>
      </c>
      <c r="F256" s="128" t="str">
        <f>[1]A!$C368</f>
        <v>2</v>
      </c>
      <c r="G256" t="str">
        <f>VLOOKUP(C256,[1]A!$D$2:$H$1448,5,FALSE)</f>
        <v>Adulte Masculin 40/49 ans</v>
      </c>
      <c r="N256" s="14">
        <f>VLOOKUP(C256,Bilan!$B$4:$D$1766,3,FALSE)</f>
        <v>10009</v>
      </c>
      <c r="O256" s="50">
        <f>A256</f>
        <v>266</v>
      </c>
      <c r="P256" s="50" t="e">
        <f>VLOOKUP(C256,Route2021!$C$2:$O$1205,13,FALSE)</f>
        <v>#N/A</v>
      </c>
      <c r="Q256" s="124" t="str">
        <f>VLOOKUP(C256,[1]A!$D$2:$K$1398,8,FALSE)</f>
        <v>2</v>
      </c>
      <c r="R256" s="125" t="e">
        <f>VLOOKUP(C256,Route2021!$C$2:$Q$1212,15,FALSE)</f>
        <v>#N/A</v>
      </c>
      <c r="S256" s="48">
        <f>IFERROR(VLOOKUP(C256,'[2]1ère'!$B$3:$E$200,4,FALSE),0)</f>
        <v>0</v>
      </c>
      <c r="T256" s="48">
        <f>IFERROR(VLOOKUP(C256,'[2]2ème'!$B$3:$E$500,4,FALSE),0)</f>
        <v>6</v>
      </c>
      <c r="U256" s="48">
        <f>IFERROR(VLOOKUP(C256,'[2]3ème'!$B$3:$E$600,4,FALSE),0)</f>
        <v>0</v>
      </c>
      <c r="V256" s="48">
        <f>IFERROR(VLOOKUP(C256,'[2]4ème '!$B$3:$E$216,4,FALSE),0)</f>
        <v>0</v>
      </c>
      <c r="W256" s="48">
        <f>IFERROR(VLOOKUP(C256,[2]Féminines!$B$3:$E$70,4,FALSE),0)</f>
        <v>0</v>
      </c>
      <c r="X256">
        <f t="shared" si="18"/>
        <v>6</v>
      </c>
    </row>
    <row r="257" spans="1:24" x14ac:dyDescent="0.25">
      <c r="A257" s="72">
        <v>267</v>
      </c>
      <c r="B257">
        <f>N257</f>
        <v>4404</v>
      </c>
      <c r="C257" t="str">
        <f>[1]A!$D1310</f>
        <v>CRUPPE KYLIAN</v>
      </c>
      <c r="D257" t="str">
        <f>[1]A!$F1310</f>
        <v>BEUVRY CLUB LEO LAGRANGE</v>
      </c>
      <c r="E257" t="str">
        <f>[1]A!$J1310</f>
        <v>06297031663</v>
      </c>
      <c r="F257" s="128" t="str">
        <f>[1]A!$C1310</f>
        <v>2</v>
      </c>
      <c r="G257" t="str">
        <f>VLOOKUP(C257,[1]A!$D$2:$H$1448,5,FALSE)</f>
        <v>Adulte Masculin 17/19 ans</v>
      </c>
      <c r="N257" s="14">
        <f>VLOOKUP(C257,Bilan!$B$4:$D$1766,3,FALSE)</f>
        <v>4404</v>
      </c>
      <c r="O257" s="50">
        <f>A257</f>
        <v>267</v>
      </c>
      <c r="P257" s="50">
        <f>VLOOKUP(C257,Route2021!$C$2:$O$1205,13,FALSE)</f>
        <v>267</v>
      </c>
      <c r="Q257" s="124">
        <f>VLOOKUP(C257,[1]A!$D$2:$K$1398,8,FALSE)</f>
        <v>0</v>
      </c>
      <c r="R257" s="125">
        <f>VLOOKUP(C257,Route2021!$C$2:$Q$1212,15,FALSE)</f>
        <v>2</v>
      </c>
      <c r="S257" s="48">
        <f>IFERROR(VLOOKUP(C257,'[2]1ère'!$B$3:$E$200,4,FALSE),0)</f>
        <v>0</v>
      </c>
      <c r="T257" s="48">
        <f>IFERROR(VLOOKUP(C257,'[2]2ème'!$B$3:$E$500,4,FALSE),0)</f>
        <v>1</v>
      </c>
      <c r="U257" s="48">
        <f>IFERROR(VLOOKUP(C257,'[2]3ème'!$B$3:$E$600,4,FALSE),0)</f>
        <v>0</v>
      </c>
      <c r="V257" s="48">
        <f>IFERROR(VLOOKUP(C257,'[2]4ème '!$B$3:$E$216,4,FALSE),0)</f>
        <v>0</v>
      </c>
      <c r="W257" s="48">
        <f>IFERROR(VLOOKUP(C257,[2]Féminines!$B$3:$E$70,4,FALSE),0)</f>
        <v>0</v>
      </c>
      <c r="X257">
        <f t="shared" si="18"/>
        <v>1</v>
      </c>
    </row>
    <row r="258" spans="1:24" x14ac:dyDescent="0.25">
      <c r="A258" s="72">
        <f t="shared" si="22"/>
        <v>268</v>
      </c>
      <c r="B258">
        <f t="shared" si="20"/>
        <v>2209</v>
      </c>
      <c r="C258" t="str">
        <f>[1]A!$D701</f>
        <v>LEDOUX LAURENT</v>
      </c>
      <c r="D258" t="str">
        <f>[1]A!$F701</f>
        <v>UNION SPORTIVE SAINT ANDRE</v>
      </c>
      <c r="E258" t="str">
        <f>[1]A!$J701</f>
        <v>05955186189</v>
      </c>
      <c r="F258" s="128" t="str">
        <f>[1]A!$C701</f>
        <v>2</v>
      </c>
      <c r="G258" t="str">
        <f>VLOOKUP(C258,[1]A!$D$2:$H$1448,5,FALSE)</f>
        <v>Adulte Masculin 40/49 ans</v>
      </c>
      <c r="J258" s="67">
        <v>1</v>
      </c>
      <c r="N258" s="14">
        <f>VLOOKUP(C258,Bilan!$B$4:$D$1766,3,FALSE)</f>
        <v>2209</v>
      </c>
      <c r="O258" s="50">
        <f t="shared" si="21"/>
        <v>268</v>
      </c>
      <c r="P258" s="50">
        <f>VLOOKUP(C258,Route2021!$C$2:$O$1205,13,FALSE)</f>
        <v>268</v>
      </c>
      <c r="Q258" s="124" t="str">
        <f>VLOOKUP(C258,[1]A!$D$2:$K$1398,8,FALSE)</f>
        <v>2</v>
      </c>
      <c r="R258" s="125">
        <f>VLOOKUP(C258,Route2021!$C$2:$Q$1212,15,FALSE)</f>
        <v>2</v>
      </c>
      <c r="S258" s="48">
        <f>IFERROR(VLOOKUP(C258,'[2]1ère'!$B$3:$E$200,4,FALSE),0)</f>
        <v>0</v>
      </c>
      <c r="T258" s="48">
        <f>IFERROR(VLOOKUP(C258,'[2]2ème'!$B$3:$E$500,4,FALSE),0)</f>
        <v>4</v>
      </c>
      <c r="U258" s="48">
        <f>IFERROR(VLOOKUP(C258,'[2]3ème'!$B$3:$E$600,4,FALSE),0)</f>
        <v>0</v>
      </c>
      <c r="V258" s="48">
        <f>IFERROR(VLOOKUP(C258,'[2]4ème '!$B$3:$E$216,4,FALSE),0)</f>
        <v>0</v>
      </c>
      <c r="W258" s="48">
        <f>IFERROR(VLOOKUP(C258,[2]Féminines!$B$3:$E$70,4,FALSE),0)</f>
        <v>0</v>
      </c>
      <c r="X258">
        <f t="shared" si="18"/>
        <v>4</v>
      </c>
    </row>
    <row r="259" spans="1:24" x14ac:dyDescent="0.25">
      <c r="A259" s="72">
        <f t="shared" si="22"/>
        <v>269</v>
      </c>
      <c r="B259">
        <f t="shared" si="20"/>
        <v>144598</v>
      </c>
      <c r="C259" t="str">
        <f>[1]A!$D201</f>
        <v>CHOQUET DAVID</v>
      </c>
      <c r="D259" t="str">
        <f>[1]A!$F201</f>
        <v>UNION SPORTIVE SAINT ANDRE</v>
      </c>
      <c r="E259" t="str">
        <f>[1]A!$J201</f>
        <v>05996219546</v>
      </c>
      <c r="F259" s="128" t="str">
        <f>[1]A!$C201</f>
        <v>2</v>
      </c>
      <c r="G259" t="str">
        <f>VLOOKUP(C259,[1]A!$D$2:$H$1448,5,FALSE)</f>
        <v>Adulte Masculin 50/59 ans</v>
      </c>
      <c r="J259" s="67">
        <v>1</v>
      </c>
      <c r="N259" s="14">
        <f>VLOOKUP(C259,Bilan!$B$4:$D$1766,3,FALSE)</f>
        <v>144598</v>
      </c>
      <c r="O259" s="50">
        <f t="shared" si="21"/>
        <v>269</v>
      </c>
      <c r="P259" s="50">
        <f>VLOOKUP(C259,Route2021!$C$2:$O$1205,13,FALSE)</f>
        <v>269</v>
      </c>
      <c r="Q259" s="124" t="str">
        <f>VLOOKUP(C259,[1]A!$D$2:$K$1398,8,FALSE)</f>
        <v>2</v>
      </c>
      <c r="R259" s="125">
        <f>VLOOKUP(C259,Route2021!$C$2:$Q$1212,15,FALSE)</f>
        <v>2</v>
      </c>
      <c r="S259" s="48">
        <f>IFERROR(VLOOKUP(C259,'[2]1ère'!$B$3:$E$200,4,FALSE),0)</f>
        <v>0</v>
      </c>
      <c r="T259" s="48">
        <f>IFERROR(VLOOKUP(C259,'[2]2ème'!$B$3:$E$500,4,FALSE),0)</f>
        <v>10</v>
      </c>
      <c r="U259" s="48">
        <f>IFERROR(VLOOKUP(C259,'[2]3ème'!$B$3:$E$600,4,FALSE),0)</f>
        <v>0</v>
      </c>
      <c r="V259" s="48">
        <f>IFERROR(VLOOKUP(C259,'[2]4ème '!$B$3:$E$216,4,FALSE),0)</f>
        <v>0</v>
      </c>
      <c r="W259" s="48">
        <f>IFERROR(VLOOKUP(C259,[2]Féminines!$B$3:$E$70,4,FALSE),0)</f>
        <v>0</v>
      </c>
      <c r="X259">
        <f t="shared" si="18"/>
        <v>10</v>
      </c>
    </row>
    <row r="260" spans="1:24" x14ac:dyDescent="0.25">
      <c r="A260" s="72">
        <v>270</v>
      </c>
      <c r="B260">
        <f>N260</f>
        <v>2433</v>
      </c>
      <c r="C260" t="str">
        <f>[1]A!$D1348</f>
        <v>LE MOULLEC LOIC</v>
      </c>
      <c r="D260" t="str">
        <f>[1]A!$F1348</f>
        <v>FLEURBAIX TEAM SHARK VTT</v>
      </c>
      <c r="E260" t="str">
        <f>[1]A!$J1348</f>
        <v>06297094488</v>
      </c>
      <c r="F260" s="128" t="str">
        <f>[1]A!$C1348</f>
        <v>2</v>
      </c>
      <c r="G260" t="str">
        <f>VLOOKUP(C260,[1]A!$D$2:$H$1448,5,FALSE)</f>
        <v>Adulte Masculin 20/29 ans</v>
      </c>
      <c r="N260" s="14">
        <f>VLOOKUP(C260,Bilan!$B$4:$D$1766,3,FALSE)</f>
        <v>2433</v>
      </c>
      <c r="O260" s="50">
        <f>A260</f>
        <v>270</v>
      </c>
      <c r="P260" s="50">
        <f>VLOOKUP(C260,Route2021!$C$2:$O$1205,13,FALSE)</f>
        <v>903</v>
      </c>
      <c r="Q260" s="124">
        <f>VLOOKUP(C260,[1]A!$D$2:$K$1398,8,FALSE)</f>
        <v>0</v>
      </c>
      <c r="R260" s="125">
        <f>VLOOKUP(C260,Route2021!$C$2:$Q$1212,15,FALSE)</f>
        <v>3</v>
      </c>
      <c r="S260" s="48">
        <f>IFERROR(VLOOKUP(C260,'[2]1ère'!$B$3:$E$200,4,FALSE),0)</f>
        <v>0</v>
      </c>
      <c r="T260" s="48">
        <f>IFERROR(VLOOKUP(C260,'[2]2ème'!$B$3:$E$500,4,FALSE),0)</f>
        <v>0</v>
      </c>
      <c r="U260" s="48">
        <f>IFERROR(VLOOKUP(C260,'[2]3ème'!$B$3:$E$600,4,FALSE),0)</f>
        <v>0</v>
      </c>
      <c r="V260" s="48">
        <f>IFERROR(VLOOKUP(C260,'[2]4ème '!$B$3:$E$216,4,FALSE),0)</f>
        <v>0</v>
      </c>
      <c r="W260" s="48">
        <f>IFERROR(VLOOKUP(C260,[2]Féminines!$B$3:$E$70,4,FALSE),0)</f>
        <v>0</v>
      </c>
      <c r="X260">
        <f t="shared" si="18"/>
        <v>0</v>
      </c>
    </row>
    <row r="261" spans="1:24" x14ac:dyDescent="0.25">
      <c r="A261" s="72">
        <v>271</v>
      </c>
      <c r="B261">
        <f>N261</f>
        <v>144583</v>
      </c>
      <c r="C261" s="49" t="str">
        <f>[1]A!$D39</f>
        <v>BARTHELEMY ANTOINE</v>
      </c>
      <c r="D261" t="str">
        <f>[1]A!$F39</f>
        <v>ASSOCIATION CYCLISTE D'ETROEUNGT</v>
      </c>
      <c r="E261" t="str">
        <f>[1]A!$J39</f>
        <v>05996219613</v>
      </c>
      <c r="F261" s="128" t="str">
        <f>[1]A!$C39</f>
        <v>2</v>
      </c>
      <c r="G261" t="str">
        <f>VLOOKUP(C261,[1]A!$D$2:$H$1448,5,FALSE)</f>
        <v>Adulte Masculin 20/29 ans</v>
      </c>
      <c r="N261" s="14">
        <f>VLOOKUP(C261,Bilan!$B$4:$D$1766,3,FALSE)</f>
        <v>144583</v>
      </c>
      <c r="O261" s="50">
        <f>A261</f>
        <v>271</v>
      </c>
      <c r="P261" s="50" t="e">
        <f>VLOOKUP(C261,Route2021!$C$2:$O$1205,13,FALSE)</f>
        <v>#N/A</v>
      </c>
      <c r="Q261" s="124" t="str">
        <f>VLOOKUP(C261,[1]A!$D$2:$K$1398,8,FALSE)</f>
        <v>2</v>
      </c>
      <c r="R261" s="125" t="e">
        <f>VLOOKUP(C261,Route2021!$C$2:$Q$1212,15,FALSE)</f>
        <v>#N/A</v>
      </c>
      <c r="S261" s="48">
        <f>IFERROR(VLOOKUP(C261,'[2]1ère'!$B$3:$E$200,4,FALSE),0)</f>
        <v>0</v>
      </c>
      <c r="T261" s="48">
        <f>IFERROR(VLOOKUP(C261,'[2]2ème'!$B$3:$E$500,4,FALSE),0)</f>
        <v>11</v>
      </c>
      <c r="U261" s="48">
        <f>IFERROR(VLOOKUP(C261,'[2]3ème'!$B$3:$E$600,4,FALSE),0)</f>
        <v>0</v>
      </c>
      <c r="V261" s="48">
        <f>IFERROR(VLOOKUP(C261,'[2]4ème '!$B$3:$E$216,4,FALSE),0)</f>
        <v>0</v>
      </c>
      <c r="W261" s="48">
        <f>IFERROR(VLOOKUP(C261,[2]Féminines!$B$3:$E$70,4,FALSE),0)</f>
        <v>0</v>
      </c>
      <c r="X261">
        <f t="shared" si="18"/>
        <v>11</v>
      </c>
    </row>
    <row r="262" spans="1:24" x14ac:dyDescent="0.25">
      <c r="A262" s="72">
        <f t="shared" si="22"/>
        <v>272</v>
      </c>
      <c r="B262">
        <f t="shared" si="20"/>
        <v>144485</v>
      </c>
      <c r="C262" t="str">
        <f>[1]A!$D971</f>
        <v>ROUSSEAU DIDIER</v>
      </c>
      <c r="D262" t="str">
        <f>[1]A!$F971</f>
        <v>T.C.S.P. 59 - FERRIERE LA GRANDE</v>
      </c>
      <c r="E262" t="str">
        <f>[1]A!$J971</f>
        <v>05999081968</v>
      </c>
      <c r="F262" s="128" t="str">
        <f>[1]A!$C971</f>
        <v>2</v>
      </c>
      <c r="G262" t="str">
        <f>VLOOKUP(C262,[1]A!$D$2:$H$1448,5,FALSE)</f>
        <v>Adulte Masculin 50/59 ans</v>
      </c>
      <c r="J262" s="67">
        <v>1</v>
      </c>
      <c r="N262" s="14">
        <f>VLOOKUP(C262,Bilan!$B$4:$D$1766,3,FALSE)</f>
        <v>144485</v>
      </c>
      <c r="O262" s="50">
        <f t="shared" si="21"/>
        <v>272</v>
      </c>
      <c r="P262" s="50">
        <f>VLOOKUP(C262,Route2021!$C$2:$O$1205,13,FALSE)</f>
        <v>272</v>
      </c>
      <c r="Q262" s="124" t="str">
        <f>VLOOKUP(C262,[1]A!$D$2:$K$1398,8,FALSE)</f>
        <v>2</v>
      </c>
      <c r="R262" s="125">
        <f>VLOOKUP(C262,Route2021!$C$2:$Q$1212,15,FALSE)</f>
        <v>2</v>
      </c>
      <c r="S262" s="48">
        <f>IFERROR(VLOOKUP(C262,'[2]1ère'!$B$3:$E$200,4,FALSE),0)</f>
        <v>0</v>
      </c>
      <c r="T262" s="48">
        <f>IFERROR(VLOOKUP(C262,'[2]2ème'!$B$3:$E$500,4,FALSE),0)</f>
        <v>10</v>
      </c>
      <c r="U262" s="48">
        <f>IFERROR(VLOOKUP(C262,'[2]3ème'!$B$3:$E$600,4,FALSE),0)</f>
        <v>0</v>
      </c>
      <c r="V262" s="48">
        <f>IFERROR(VLOOKUP(C262,'[2]4ème '!$B$3:$E$216,4,FALSE),0)</f>
        <v>0</v>
      </c>
      <c r="W262" s="48">
        <f>IFERROR(VLOOKUP(C262,[2]Féminines!$B$3:$E$70,4,FALSE),0)</f>
        <v>0</v>
      </c>
      <c r="X262">
        <f t="shared" si="18"/>
        <v>10</v>
      </c>
    </row>
    <row r="263" spans="1:24" x14ac:dyDescent="0.25">
      <c r="A263" s="72">
        <v>273</v>
      </c>
      <c r="B263">
        <f>N263</f>
        <v>5078</v>
      </c>
      <c r="C263" s="49" t="str">
        <f>[1]A!$D941</f>
        <v>RIBAUCOUR MARC</v>
      </c>
      <c r="D263" t="str">
        <f>[1]A!$F941</f>
        <v>CLUB CYCLISTE VERLINGHEM</v>
      </c>
      <c r="E263" t="str">
        <f>[1]A!$J941</f>
        <v>05905210090</v>
      </c>
      <c r="F263" s="128" t="str">
        <f>[1]A!$C941</f>
        <v>2</v>
      </c>
      <c r="G263" t="str">
        <f>VLOOKUP(C263,[1]A!$D$2:$H$1448,5,FALSE)</f>
        <v>Adulte Masculin 50/59 ans</v>
      </c>
      <c r="N263" s="14">
        <f>VLOOKUP(C263,Bilan!$B$4:$D$1766,3,FALSE)</f>
        <v>5078</v>
      </c>
      <c r="O263" s="50">
        <f>A263</f>
        <v>273</v>
      </c>
      <c r="P263" s="50">
        <f>VLOOKUP(C263,Route2021!$C$2:$O$1205,13,FALSE)</f>
        <v>0</v>
      </c>
      <c r="Q263" s="124" t="str">
        <f>VLOOKUP(C263,[1]A!$D$2:$K$1398,8,FALSE)</f>
        <v>2</v>
      </c>
      <c r="R263" s="125">
        <f>VLOOKUP(C263,Route2021!$C$2:$Q$1212,15,FALSE)</f>
        <v>2</v>
      </c>
      <c r="S263" s="48">
        <f>IFERROR(VLOOKUP(C263,'[2]1ère'!$B$3:$E$200,4,FALSE),0)</f>
        <v>0</v>
      </c>
      <c r="T263" s="48">
        <f>IFERROR(VLOOKUP(C263,'[2]2ème'!$B$3:$E$500,4,FALSE),0)</f>
        <v>0</v>
      </c>
      <c r="U263" s="48">
        <f>IFERROR(VLOOKUP(C263,'[2]3ème'!$B$3:$E$600,4,FALSE),0)</f>
        <v>0</v>
      </c>
      <c r="V263" s="48">
        <f>IFERROR(VLOOKUP(C263,'[2]4ème '!$B$3:$E$216,4,FALSE),0)</f>
        <v>0</v>
      </c>
      <c r="W263" s="48">
        <f>IFERROR(VLOOKUP(C263,[2]Féminines!$B$3:$E$70,4,FALSE),0)</f>
        <v>0</v>
      </c>
      <c r="X263">
        <f t="shared" si="18"/>
        <v>0</v>
      </c>
    </row>
    <row r="264" spans="1:24" x14ac:dyDescent="0.25">
      <c r="A264" s="72">
        <f t="shared" si="22"/>
        <v>274</v>
      </c>
      <c r="B264">
        <f t="shared" si="20"/>
        <v>144349</v>
      </c>
      <c r="C264" t="str">
        <f>[1]A!$D743</f>
        <v>LEVAS LAURENT</v>
      </c>
      <c r="D264" t="str">
        <f>[1]A!$F743</f>
        <v>UNION SPORTIVE VALENCIENNES MARLY</v>
      </c>
      <c r="E264" t="str">
        <f>[1]A!$J743</f>
        <v>05999097890</v>
      </c>
      <c r="F264" s="128" t="str">
        <f>[1]A!$C743</f>
        <v>2</v>
      </c>
      <c r="G264" t="str">
        <f>VLOOKUP(C264,[1]A!$D$2:$H$1448,5,FALSE)</f>
        <v>Adulte Masculin 50/59 ans</v>
      </c>
      <c r="J264" s="67">
        <v>1</v>
      </c>
      <c r="N264" s="14">
        <f>VLOOKUP(C264,Bilan!$B$4:$D$1766,3,FALSE)</f>
        <v>144349</v>
      </c>
      <c r="O264" s="50">
        <f t="shared" si="21"/>
        <v>274</v>
      </c>
      <c r="P264" s="50">
        <f>VLOOKUP(C264,Route2021!$C$2:$O$1205,13,FALSE)</f>
        <v>274</v>
      </c>
      <c r="Q264" s="124" t="str">
        <f>VLOOKUP(C264,[1]A!$D$2:$K$1398,8,FALSE)</f>
        <v>2</v>
      </c>
      <c r="R264" s="125">
        <f>VLOOKUP(C264,Route2021!$C$2:$Q$1212,15,FALSE)</f>
        <v>2</v>
      </c>
      <c r="S264" s="48">
        <f>IFERROR(VLOOKUP(C264,'[2]1ère'!$B$3:$E$200,4,FALSE),0)</f>
        <v>0</v>
      </c>
      <c r="T264" s="48">
        <f>IFERROR(VLOOKUP(C264,'[2]2ème'!$B$3:$E$500,4,FALSE),0)</f>
        <v>17</v>
      </c>
      <c r="U264" s="48">
        <f>IFERROR(VLOOKUP(C264,'[2]3ème'!$B$3:$E$600,4,FALSE),0)</f>
        <v>0</v>
      </c>
      <c r="V264" s="48">
        <f>IFERROR(VLOOKUP(C264,'[2]4ème '!$B$3:$E$216,4,FALSE),0)</f>
        <v>0</v>
      </c>
      <c r="W264" s="48">
        <f>IFERROR(VLOOKUP(C264,[2]Féminines!$B$3:$E$70,4,FALSE),0)</f>
        <v>0</v>
      </c>
      <c r="X264">
        <f t="shared" si="18"/>
        <v>17</v>
      </c>
    </row>
    <row r="265" spans="1:24" x14ac:dyDescent="0.25">
      <c r="A265" s="72">
        <v>275</v>
      </c>
      <c r="B265">
        <f>N265</f>
        <v>10420</v>
      </c>
      <c r="C265" s="49" t="s">
        <v>4140</v>
      </c>
      <c r="D265" s="127" t="s">
        <v>4141</v>
      </c>
      <c r="E265" s="127" t="s">
        <v>4142</v>
      </c>
      <c r="F265" s="128">
        <v>2</v>
      </c>
      <c r="G265" s="127" t="s">
        <v>965</v>
      </c>
      <c r="J265" s="67">
        <v>1</v>
      </c>
      <c r="N265" s="14">
        <f>VLOOKUP(C265,Bilan!$B$4:$D$1766,3,FALSE)</f>
        <v>10420</v>
      </c>
      <c r="O265" s="50">
        <f>A265</f>
        <v>275</v>
      </c>
      <c r="P265" s="50" t="e">
        <f>VLOOKUP(C265,Route2021!$C$2:$O$1205,13,FALSE)</f>
        <v>#N/A</v>
      </c>
      <c r="Q265" s="124" t="e">
        <f>VLOOKUP(C265,[1]A!$D$2:$K$1398,8,FALSE)</f>
        <v>#N/A</v>
      </c>
      <c r="R265" s="125" t="e">
        <f>VLOOKUP(C265,Route2021!$C$2:$Q$1212,15,FALSE)</f>
        <v>#N/A</v>
      </c>
      <c r="S265" s="48">
        <f>IFERROR(VLOOKUP(C265,'[2]1ère'!$B$3:$E$200,4,FALSE),0)</f>
        <v>0</v>
      </c>
      <c r="T265" s="48">
        <f>IFERROR(VLOOKUP(C265,'[2]2ème'!$B$3:$E$500,4,FALSE),0)</f>
        <v>3</v>
      </c>
      <c r="U265" s="48">
        <f>IFERROR(VLOOKUP(C265,'[2]3ème'!$B$3:$E$600,4,FALSE),0)</f>
        <v>0</v>
      </c>
      <c r="V265" s="48">
        <f>IFERROR(VLOOKUP(C265,'[2]4ème '!$B$3:$E$216,4,FALSE),0)</f>
        <v>0</v>
      </c>
      <c r="W265" s="48">
        <f>IFERROR(VLOOKUP(C265,[2]Féminines!$B$3:$E$70,4,FALSE),0)</f>
        <v>0</v>
      </c>
      <c r="X265">
        <f t="shared" si="18"/>
        <v>3</v>
      </c>
    </row>
    <row r="266" spans="1:24" x14ac:dyDescent="0.25">
      <c r="A266" s="72">
        <v>276</v>
      </c>
      <c r="B266">
        <f>N266</f>
        <v>144354</v>
      </c>
      <c r="C266" t="str">
        <f>[1]A!$D58</f>
        <v>BELKEIR SLIMAN</v>
      </c>
      <c r="D266" t="str">
        <f>[1]A!$F58</f>
        <v>NEW ORANGE TEAM BOUSBECQUE</v>
      </c>
      <c r="E266" t="str">
        <f>[1]A!$J58</f>
        <v>05999127862</v>
      </c>
      <c r="F266" s="128" t="str">
        <f>[1]A!$C58</f>
        <v>2</v>
      </c>
      <c r="G266" t="str">
        <f>VLOOKUP(C266,[1]A!$D$2:$H$1448,5,FALSE)</f>
        <v>Adulte Masculin 50/59 ans</v>
      </c>
      <c r="J266" s="67">
        <v>1</v>
      </c>
      <c r="N266" s="14">
        <f>VLOOKUP(C266,Bilan!$B$4:$D$1766,3,FALSE)</f>
        <v>144354</v>
      </c>
      <c r="O266" s="50">
        <f>A266</f>
        <v>276</v>
      </c>
      <c r="P266" s="50" t="e">
        <f>VLOOKUP(C266,Route2021!$C$2:$O$1205,13,FALSE)</f>
        <v>#N/A</v>
      </c>
      <c r="Q266" s="124" t="str">
        <f>VLOOKUP(C266,[1]A!$D$2:$K$1398,8,FALSE)</f>
        <v>2</v>
      </c>
      <c r="R266" s="125" t="e">
        <f>VLOOKUP(C266,Route2021!$C$2:$Q$1212,15,FALSE)</f>
        <v>#N/A</v>
      </c>
      <c r="S266" s="48">
        <f>IFERROR(VLOOKUP(C266,'[2]1ère'!$B$3:$E$200,4,FALSE),0)</f>
        <v>0</v>
      </c>
      <c r="T266" s="48">
        <f>IFERROR(VLOOKUP(C266,'[2]2ème'!$B$3:$E$500,4,FALSE),0)</f>
        <v>9</v>
      </c>
      <c r="U266" s="48">
        <f>IFERROR(VLOOKUP(C266,'[2]3ème'!$B$3:$E$600,4,FALSE),0)</f>
        <v>0</v>
      </c>
      <c r="V266" s="48">
        <f>IFERROR(VLOOKUP(C266,'[2]4ème '!$B$3:$E$216,4,FALSE),0)</f>
        <v>0</v>
      </c>
      <c r="W266" s="48">
        <f>IFERROR(VLOOKUP(C266,[2]Féminines!$B$3:$E$70,4,FALSE),0)</f>
        <v>0</v>
      </c>
      <c r="X266">
        <f t="shared" si="18"/>
        <v>9</v>
      </c>
    </row>
    <row r="267" spans="1:24" x14ac:dyDescent="0.25">
      <c r="A267" s="72">
        <f t="shared" si="22"/>
        <v>277</v>
      </c>
      <c r="B267">
        <f t="shared" si="20"/>
        <v>144579</v>
      </c>
      <c r="C267" t="str">
        <f>[1]A!$D379</f>
        <v>DI CARLO DAVID</v>
      </c>
      <c r="D267" t="str">
        <f>[1]A!$F379</f>
        <v>NEW ORANGE TEAM BOUSBECQUE</v>
      </c>
      <c r="E267" t="str">
        <f>[1]A!$J379</f>
        <v>05999082335</v>
      </c>
      <c r="F267" s="128" t="str">
        <f>[1]A!$C379</f>
        <v>2</v>
      </c>
      <c r="G267" t="str">
        <f>VLOOKUP(C267,[1]A!$D$2:$H$1448,5,FALSE)</f>
        <v>Adulte Masculin 40/49 ans</v>
      </c>
      <c r="N267" s="14">
        <f>VLOOKUP(C267,Bilan!$B$4:$D$1766,3,FALSE)</f>
        <v>144579</v>
      </c>
      <c r="O267" s="50">
        <f t="shared" si="21"/>
        <v>277</v>
      </c>
      <c r="P267" s="50">
        <f>VLOOKUP(C267,Route2021!$C$2:$O$1205,13,FALSE)</f>
        <v>277</v>
      </c>
      <c r="Q267" s="124" t="str">
        <f>VLOOKUP(C267,[1]A!$D$2:$K$1398,8,FALSE)</f>
        <v>2</v>
      </c>
      <c r="R267" s="125">
        <f>VLOOKUP(C267,Route2021!$C$2:$Q$1212,15,FALSE)</f>
        <v>2</v>
      </c>
      <c r="S267" s="48">
        <f>IFERROR(VLOOKUP(C267,'[2]1ère'!$B$3:$E$200,4,FALSE),0)</f>
        <v>0</v>
      </c>
      <c r="T267" s="48">
        <f>IFERROR(VLOOKUP(C267,'[2]2ème'!$B$3:$E$500,4,FALSE),0)</f>
        <v>8</v>
      </c>
      <c r="U267" s="48">
        <f>IFERROR(VLOOKUP(C267,'[2]3ème'!$B$3:$E$600,4,FALSE),0)</f>
        <v>0</v>
      </c>
      <c r="V267" s="48">
        <f>IFERROR(VLOOKUP(C267,'[2]4ème '!$B$3:$E$216,4,FALSE),0)</f>
        <v>0</v>
      </c>
      <c r="W267" s="48">
        <f>IFERROR(VLOOKUP(C267,[2]Féminines!$B$3:$E$70,4,FALSE),0)</f>
        <v>0</v>
      </c>
      <c r="X267">
        <f t="shared" si="18"/>
        <v>8</v>
      </c>
    </row>
    <row r="268" spans="1:24" x14ac:dyDescent="0.25">
      <c r="A268" s="72">
        <f t="shared" si="22"/>
        <v>278</v>
      </c>
      <c r="B268">
        <f t="shared" si="20"/>
        <v>144405</v>
      </c>
      <c r="C268" t="str">
        <f>[1]A!$D380</f>
        <v>DI CARLO DONATO</v>
      </c>
      <c r="D268" t="str">
        <f>[1]A!$F380</f>
        <v>NEW ORANGE TEAM BOUSBECQUE</v>
      </c>
      <c r="E268" t="str">
        <f>[1]A!$J380</f>
        <v>05999082333</v>
      </c>
      <c r="F268" s="128" t="str">
        <f>[1]A!$C380</f>
        <v>2</v>
      </c>
      <c r="G268" t="str">
        <f>VLOOKUP(C268,[1]A!$D$2:$H$1448,5,FALSE)</f>
        <v>Adulte Masculin 50/59 ans</v>
      </c>
      <c r="N268" s="14">
        <f>VLOOKUP(C268,Bilan!$B$4:$D$1766,3,FALSE)</f>
        <v>144405</v>
      </c>
      <c r="O268" s="50">
        <f t="shared" si="21"/>
        <v>278</v>
      </c>
      <c r="P268" s="50">
        <f>VLOOKUP(C268,Route2021!$C$2:$O$1205,13,FALSE)</f>
        <v>278</v>
      </c>
      <c r="Q268" s="124" t="str">
        <f>VLOOKUP(C268,[1]A!$D$2:$K$1398,8,FALSE)</f>
        <v>2</v>
      </c>
      <c r="R268" s="125">
        <f>VLOOKUP(C268,Route2021!$C$2:$Q$1212,15,FALSE)</f>
        <v>2</v>
      </c>
      <c r="S268" s="48">
        <f>IFERROR(VLOOKUP(C268,'[2]1ère'!$B$3:$E$200,4,FALSE),0)</f>
        <v>0</v>
      </c>
      <c r="T268" s="48">
        <f>IFERROR(VLOOKUP(C268,'[2]2ème'!$B$3:$E$500,4,FALSE),0)</f>
        <v>14</v>
      </c>
      <c r="U268" s="48">
        <f>IFERROR(VLOOKUP(C268,'[2]3ème'!$B$3:$E$600,4,FALSE),0)</f>
        <v>0</v>
      </c>
      <c r="V268" s="48">
        <f>IFERROR(VLOOKUP(C268,'[2]4ème '!$B$3:$E$216,4,FALSE),0)</f>
        <v>0</v>
      </c>
      <c r="W268" s="48">
        <f>IFERROR(VLOOKUP(C268,[2]Féminines!$B$3:$E$70,4,FALSE),0)</f>
        <v>0</v>
      </c>
      <c r="X268">
        <f t="shared" si="18"/>
        <v>14</v>
      </c>
    </row>
    <row r="269" spans="1:24" x14ac:dyDescent="0.25">
      <c r="A269" s="72">
        <f t="shared" si="22"/>
        <v>279</v>
      </c>
      <c r="B269">
        <f t="shared" si="20"/>
        <v>144486</v>
      </c>
      <c r="C269" t="str">
        <f>[1]A!$D393</f>
        <v>DOOM HERVE</v>
      </c>
      <c r="D269" t="str">
        <f>[1]A!$F393</f>
        <v>NEW ORANGE TEAM BOUSBECQUE</v>
      </c>
      <c r="E269" t="str">
        <f>[1]A!$J393</f>
        <v>05999013637</v>
      </c>
      <c r="F269" s="128" t="str">
        <f>[1]A!$C393</f>
        <v>2</v>
      </c>
      <c r="G269" t="str">
        <f>VLOOKUP(C269,[1]A!$D$2:$H$1448,5,FALSE)</f>
        <v>Adulte Masculin 30/39 ans</v>
      </c>
      <c r="N269" s="14">
        <f>VLOOKUP(C269,Bilan!$B$4:$D$1766,3,FALSE)</f>
        <v>144486</v>
      </c>
      <c r="O269" s="50">
        <f t="shared" si="21"/>
        <v>279</v>
      </c>
      <c r="P269" s="50">
        <f>VLOOKUP(C269,Route2021!$C$2:$O$1205,13,FALSE)</f>
        <v>279</v>
      </c>
      <c r="Q269" s="124" t="str">
        <f>VLOOKUP(C269,[1]A!$D$2:$K$1398,8,FALSE)</f>
        <v>2</v>
      </c>
      <c r="R269" s="125">
        <f>VLOOKUP(C269,Route2021!$C$2:$Q$1212,15,FALSE)</f>
        <v>2</v>
      </c>
      <c r="S269" s="48">
        <f>IFERROR(VLOOKUP(C269,'[2]1ère'!$B$3:$E$200,4,FALSE),0)</f>
        <v>0</v>
      </c>
      <c r="T269" s="48">
        <f>IFERROR(VLOOKUP(C269,'[2]2ème'!$B$3:$E$500,4,FALSE),0)</f>
        <v>11</v>
      </c>
      <c r="U269" s="48">
        <f>IFERROR(VLOOKUP(C269,'[2]3ème'!$B$3:$E$600,4,FALSE),0)</f>
        <v>0</v>
      </c>
      <c r="V269" s="48">
        <f>IFERROR(VLOOKUP(C269,'[2]4ème '!$B$3:$E$216,4,FALSE),0)</f>
        <v>0</v>
      </c>
      <c r="W269" s="48">
        <f>IFERROR(VLOOKUP(C269,[2]Féminines!$B$3:$E$70,4,FALSE),0)</f>
        <v>0</v>
      </c>
      <c r="X269">
        <f t="shared" ref="X269:X328" si="23">SUM(S269:W269)</f>
        <v>11</v>
      </c>
    </row>
    <row r="270" spans="1:24" x14ac:dyDescent="0.25">
      <c r="A270" s="72">
        <v>280</v>
      </c>
      <c r="B270">
        <f>N270</f>
        <v>144497</v>
      </c>
      <c r="C270" t="str">
        <f>[1]A!$D1419</f>
        <v>DOOM PATRICE</v>
      </c>
      <c r="D270" t="str">
        <f>[1]A!$F1419</f>
        <v>ROUE D'OR COMINOISE</v>
      </c>
      <c r="E270" t="str">
        <f>[1]A!$J1419</f>
        <v>05994042334</v>
      </c>
      <c r="F270" s="128" t="str">
        <f>[1]A!$C1419</f>
        <v>2</v>
      </c>
      <c r="G270" t="str">
        <f>VLOOKUP(C270,[1]A!$D$2:$H$1448,5,FALSE)</f>
        <v>Adulte Masculin 50/59 ans</v>
      </c>
      <c r="N270" s="14">
        <f>VLOOKUP(C270,Bilan!$B$4:$D$1766,3,FALSE)</f>
        <v>144497</v>
      </c>
      <c r="O270" s="50">
        <f>A270</f>
        <v>280</v>
      </c>
      <c r="P270" s="50">
        <f>VLOOKUP(C270,Route2021!$C$2:$O$1205,13,FALSE)</f>
        <v>280</v>
      </c>
      <c r="Q270" s="124" t="e">
        <f>VLOOKUP(C270,[1]A!$D$2:$K$1398,8,FALSE)</f>
        <v>#N/A</v>
      </c>
      <c r="R270" s="125">
        <f>VLOOKUP(C270,Route2021!$C$2:$Q$1212,15,FALSE)</f>
        <v>2</v>
      </c>
      <c r="S270" s="48">
        <f>IFERROR(VLOOKUP(C270,'[2]1ère'!$B$3:$E$200,4,FALSE),0)</f>
        <v>0</v>
      </c>
      <c r="T270" s="48">
        <f>IFERROR(VLOOKUP(C270,'[2]2ème'!$B$3:$E$500,4,FALSE),0)</f>
        <v>5</v>
      </c>
      <c r="U270" s="48">
        <f>IFERROR(VLOOKUP(C270,'[2]3ème'!$B$3:$E$600,4,FALSE),0)</f>
        <v>0</v>
      </c>
      <c r="V270" s="48">
        <f>IFERROR(VLOOKUP(C270,'[2]4ème '!$B$3:$E$216,4,FALSE),0)</f>
        <v>0</v>
      </c>
      <c r="W270" s="48">
        <f>IFERROR(VLOOKUP(C270,[2]Féminines!$B$3:$E$70,4,FALSE),0)</f>
        <v>0</v>
      </c>
      <c r="X270">
        <f t="shared" si="23"/>
        <v>5</v>
      </c>
    </row>
    <row r="271" spans="1:24" x14ac:dyDescent="0.25">
      <c r="A271" s="72">
        <f t="shared" si="22"/>
        <v>281</v>
      </c>
      <c r="B271">
        <f t="shared" si="20"/>
        <v>144307</v>
      </c>
      <c r="C271" t="str">
        <f>[1]A!$D808</f>
        <v>MESANS DIDIER</v>
      </c>
      <c r="D271" t="str">
        <f>[1]A!$F808</f>
        <v>NEW ORANGE TEAM BOUSBECQUE</v>
      </c>
      <c r="E271" t="str">
        <f>[1]A!$J808</f>
        <v>05999082334</v>
      </c>
      <c r="F271" s="128" t="str">
        <f>[1]A!$C808</f>
        <v>2</v>
      </c>
      <c r="G271" t="str">
        <f>VLOOKUP(C271,[1]A!$D$2:$H$1448,5,FALSE)</f>
        <v>Adulte Masculin 50/59 ans</v>
      </c>
      <c r="N271" s="14">
        <f>VLOOKUP(C271,Bilan!$B$4:$D$1766,3,FALSE)</f>
        <v>144307</v>
      </c>
      <c r="O271" s="50">
        <f t="shared" si="21"/>
        <v>281</v>
      </c>
      <c r="P271" s="50">
        <f>VLOOKUP(C271,Route2021!$C$2:$O$1205,13,FALSE)</f>
        <v>281</v>
      </c>
      <c r="Q271" s="124" t="str">
        <f>VLOOKUP(C271,[1]A!$D$2:$K$1398,8,FALSE)</f>
        <v>2</v>
      </c>
      <c r="R271" s="125">
        <f>VLOOKUP(C271,Route2021!$C$2:$Q$1212,15,FALSE)</f>
        <v>2</v>
      </c>
      <c r="S271" s="48">
        <f>IFERROR(VLOOKUP(C271,'[2]1ère'!$B$3:$E$200,4,FALSE),0)</f>
        <v>0</v>
      </c>
      <c r="T271" s="48">
        <f>IFERROR(VLOOKUP(C271,'[2]2ème'!$B$3:$E$500,4,FALSE),0)</f>
        <v>7</v>
      </c>
      <c r="U271" s="48">
        <f>IFERROR(VLOOKUP(C271,'[2]3ème'!$B$3:$E$600,4,FALSE),0)</f>
        <v>0</v>
      </c>
      <c r="V271" s="48">
        <f>IFERROR(VLOOKUP(C271,'[2]4ème '!$B$3:$E$216,4,FALSE),0)</f>
        <v>0</v>
      </c>
      <c r="W271" s="48">
        <f>IFERROR(VLOOKUP(C271,[2]Féminines!$B$3:$E$70,4,FALSE),0)</f>
        <v>0</v>
      </c>
      <c r="X271">
        <f t="shared" si="23"/>
        <v>7</v>
      </c>
    </row>
    <row r="272" spans="1:24" x14ac:dyDescent="0.25">
      <c r="A272" s="72">
        <v>282</v>
      </c>
      <c r="B272">
        <f>N272</f>
        <v>144586</v>
      </c>
      <c r="C272" t="str">
        <f>[1]A!$D822</f>
        <v>MINGOA LUCIANO</v>
      </c>
      <c r="D272" t="str">
        <f>[1]A!$F822</f>
        <v>NEW ORANGE TEAM BOUSBECQUE</v>
      </c>
      <c r="E272" t="str">
        <f>[1]A!$J822</f>
        <v>05999127861</v>
      </c>
      <c r="F272" s="128" t="str">
        <f>[1]A!$C822</f>
        <v>2</v>
      </c>
      <c r="G272" t="str">
        <f>VLOOKUP(C272,[1]A!$D$2:$H$1448,5,FALSE)</f>
        <v>Adulte Masculin 40/49 ans</v>
      </c>
      <c r="N272" s="14">
        <f>VLOOKUP(C272,Bilan!$B$4:$D$1766,3,FALSE)</f>
        <v>144586</v>
      </c>
      <c r="O272" s="50">
        <f>A272</f>
        <v>282</v>
      </c>
      <c r="P272" s="50" t="e">
        <f>VLOOKUP(C272,Route2021!$C$2:$O$1205,13,FALSE)</f>
        <v>#N/A</v>
      </c>
      <c r="Q272" s="124" t="str">
        <f>VLOOKUP(C272,[1]A!$D$2:$K$1398,8,FALSE)</f>
        <v>2</v>
      </c>
      <c r="R272" s="125" t="e">
        <f>VLOOKUP(C272,Route2021!$C$2:$Q$1212,15,FALSE)</f>
        <v>#N/A</v>
      </c>
      <c r="S272" s="48">
        <f>IFERROR(VLOOKUP(C272,'[2]1ère'!$B$3:$E$200,4,FALSE),0)</f>
        <v>0</v>
      </c>
      <c r="T272" s="48">
        <f>IFERROR(VLOOKUP(C272,'[2]2ème'!$B$3:$E$500,4,FALSE),0)</f>
        <v>11</v>
      </c>
      <c r="U272" s="48">
        <f>IFERROR(VLOOKUP(C272,'[2]3ème'!$B$3:$E$600,4,FALSE),0)</f>
        <v>0</v>
      </c>
      <c r="V272" s="48">
        <f>IFERROR(VLOOKUP(C272,'[2]4ème '!$B$3:$E$216,4,FALSE),0)</f>
        <v>0</v>
      </c>
      <c r="W272" s="48">
        <f>IFERROR(VLOOKUP(C272,[2]Féminines!$B$3:$E$70,4,FALSE),0)</f>
        <v>0</v>
      </c>
      <c r="X272">
        <f t="shared" si="23"/>
        <v>11</v>
      </c>
    </row>
    <row r="273" spans="1:24" x14ac:dyDescent="0.25">
      <c r="A273" s="72">
        <f t="shared" si="22"/>
        <v>283</v>
      </c>
      <c r="B273">
        <f t="shared" si="20"/>
        <v>2289</v>
      </c>
      <c r="C273" t="str">
        <f>[1]A!$D157</f>
        <v>CAILLARD ANTHONY</v>
      </c>
      <c r="D273" t="str">
        <f>[1]A!$F157</f>
        <v>TEAM LINK AND RIDE HERIN</v>
      </c>
      <c r="E273" t="str">
        <f>[1]A!$J157</f>
        <v>05999062323</v>
      </c>
      <c r="F273" s="128" t="str">
        <f>[1]A!$C157</f>
        <v>2</v>
      </c>
      <c r="G273" t="str">
        <f>VLOOKUP(C273,[1]A!$D$2:$H$1448,5,FALSE)</f>
        <v>Adulte Masculin 30/39 ans</v>
      </c>
      <c r="N273" s="14">
        <f>VLOOKUP(C273,Bilan!$B$4:$D$1766,3,FALSE)</f>
        <v>2289</v>
      </c>
      <c r="O273" s="50">
        <f t="shared" si="21"/>
        <v>283</v>
      </c>
      <c r="P273" s="50">
        <f>VLOOKUP(C273,Route2021!$C$2:$O$1205,13,FALSE)</f>
        <v>283</v>
      </c>
      <c r="Q273" s="124" t="str">
        <f>VLOOKUP(C273,[1]A!$D$2:$K$1398,8,FALSE)</f>
        <v>2</v>
      </c>
      <c r="R273" s="125">
        <f>VLOOKUP(C273,Route2021!$C$2:$Q$1212,15,FALSE)</f>
        <v>2</v>
      </c>
      <c r="S273" s="48">
        <f>IFERROR(VLOOKUP(C273,'[2]1ère'!$B$3:$E$200,4,FALSE),0)</f>
        <v>0</v>
      </c>
      <c r="T273" s="48">
        <f>IFERROR(VLOOKUP(C273,'[2]2ème'!$B$3:$E$500,4,FALSE),0)</f>
        <v>12</v>
      </c>
      <c r="U273" s="48">
        <f>IFERROR(VLOOKUP(C273,'[2]3ème'!$B$3:$E$600,4,FALSE),0)</f>
        <v>0</v>
      </c>
      <c r="V273" s="48">
        <f>IFERROR(VLOOKUP(C273,'[2]4ème '!$B$3:$E$216,4,FALSE),0)</f>
        <v>0</v>
      </c>
      <c r="W273" s="48">
        <f>IFERROR(VLOOKUP(C273,[2]Féminines!$B$3:$E$70,4,FALSE),0)</f>
        <v>0</v>
      </c>
      <c r="X273">
        <f t="shared" si="23"/>
        <v>12</v>
      </c>
    </row>
    <row r="274" spans="1:24" x14ac:dyDescent="0.25">
      <c r="A274" s="72">
        <v>284</v>
      </c>
      <c r="B274">
        <f>N274</f>
        <v>1304</v>
      </c>
      <c r="C274" s="49" t="str">
        <f>[1]A!$D919</f>
        <v>POULAIN NOAH</v>
      </c>
      <c r="D274" t="str">
        <f>[1]A!$F919</f>
        <v>GAZ ELEC CLUB DE DOUAI</v>
      </c>
      <c r="E274" t="str">
        <f>[1]A!$J919</f>
        <v>05999098025</v>
      </c>
      <c r="F274" s="128" t="str">
        <f>[1]A!$C919</f>
        <v>2</v>
      </c>
      <c r="G274" t="str">
        <f>VLOOKUP(C274,[1]A!$D$2:$H$1448,5,FALSE)</f>
        <v>Adulte Masculin 17/19 ans</v>
      </c>
      <c r="J274" s="67">
        <v>1</v>
      </c>
      <c r="N274" s="14">
        <f>VLOOKUP(C274,Bilan!$B$4:$D$1766,3,FALSE)</f>
        <v>1304</v>
      </c>
      <c r="O274" s="50">
        <f>A274</f>
        <v>284</v>
      </c>
      <c r="P274" s="50">
        <f>VLOOKUP(C274,Route2021!$C$2:$O$1205,13,FALSE)</f>
        <v>1420</v>
      </c>
      <c r="Q274" s="124" t="str">
        <f>VLOOKUP(C274,[1]A!$D$2:$K$1398,8,FALSE)</f>
        <v>2</v>
      </c>
      <c r="R274" s="125" t="str">
        <f>VLOOKUP(C274,Route2021!$C$2:$Q$1212,15,FALSE)</f>
        <v>JE</v>
      </c>
      <c r="S274" s="48">
        <f>IFERROR(VLOOKUP(C274,'[2]1ère'!$B$3:$E$200,4,FALSE),0)</f>
        <v>0</v>
      </c>
      <c r="T274" s="48">
        <f>IFERROR(VLOOKUP(C274,'[2]2ème'!$B$3:$E$500,4,FALSE),0)</f>
        <v>6</v>
      </c>
      <c r="U274" s="48">
        <f>IFERROR(VLOOKUP(C274,'[2]3ème'!$B$3:$E$600,4,FALSE),0)</f>
        <v>0</v>
      </c>
      <c r="V274" s="48">
        <f>IFERROR(VLOOKUP(C274,'[2]4ème '!$B$3:$E$216,4,FALSE),0)</f>
        <v>0</v>
      </c>
      <c r="W274" s="48">
        <f>IFERROR(VLOOKUP(C274,[2]Féminines!$B$3:$E$70,4,FALSE),0)</f>
        <v>0</v>
      </c>
      <c r="X274">
        <f t="shared" si="23"/>
        <v>6</v>
      </c>
    </row>
    <row r="275" spans="1:24" x14ac:dyDescent="0.25">
      <c r="A275" s="72">
        <f t="shared" si="22"/>
        <v>285</v>
      </c>
      <c r="B275">
        <f t="shared" si="20"/>
        <v>144336</v>
      </c>
      <c r="C275" t="str">
        <f>[1]A!$D643</f>
        <v>LAHONTA EMMANUEL</v>
      </c>
      <c r="D275" t="str">
        <f>[1]A!$F643</f>
        <v>NEW TEAM MAULDE</v>
      </c>
      <c r="E275" t="str">
        <f>[1]A!$J643</f>
        <v>05999057206</v>
      </c>
      <c r="F275" s="128" t="str">
        <f>[1]A!$C643</f>
        <v>2</v>
      </c>
      <c r="G275" t="str">
        <f>VLOOKUP(C275,[1]A!$D$2:$H$1448,5,FALSE)</f>
        <v>Adulte Masculin 40/49 ans</v>
      </c>
      <c r="J275" s="67">
        <v>1</v>
      </c>
      <c r="N275" s="14">
        <f>VLOOKUP(C275,Bilan!$B$4:$D$1766,3,FALSE)</f>
        <v>144336</v>
      </c>
      <c r="O275" s="50">
        <f t="shared" si="21"/>
        <v>285</v>
      </c>
      <c r="P275" s="50">
        <f>VLOOKUP(C275,Route2021!$C$2:$O$1205,13,FALSE)</f>
        <v>285</v>
      </c>
      <c r="Q275" s="124" t="str">
        <f>VLOOKUP(C275,[1]A!$D$2:$K$1398,8,FALSE)</f>
        <v>2</v>
      </c>
      <c r="R275" s="125">
        <f>VLOOKUP(C275,Route2021!$C$2:$Q$1212,15,FALSE)</f>
        <v>2</v>
      </c>
      <c r="S275" s="48">
        <f>IFERROR(VLOOKUP(C275,'[2]1ère'!$B$3:$E$200,4,FALSE),0)</f>
        <v>0</v>
      </c>
      <c r="T275" s="48">
        <f>IFERROR(VLOOKUP(C275,'[2]2ème'!$B$3:$E$500,4,FALSE),0)</f>
        <v>3</v>
      </c>
      <c r="U275" s="48">
        <f>IFERROR(VLOOKUP(C275,'[2]3ème'!$B$3:$E$600,4,FALSE),0)</f>
        <v>0</v>
      </c>
      <c r="V275" s="48">
        <f>IFERROR(VLOOKUP(C275,'[2]4ème '!$B$3:$E$216,4,FALSE),0)</f>
        <v>0</v>
      </c>
      <c r="W275" s="48">
        <f>IFERROR(VLOOKUP(C275,[2]Féminines!$B$3:$E$70,4,FALSE),0)</f>
        <v>0</v>
      </c>
      <c r="X275">
        <f t="shared" si="23"/>
        <v>3</v>
      </c>
    </row>
    <row r="276" spans="1:24" x14ac:dyDescent="0.25">
      <c r="A276" s="72">
        <v>286</v>
      </c>
      <c r="B276">
        <f t="shared" ref="B276:B281" si="24">N276</f>
        <v>2599</v>
      </c>
      <c r="C276" s="49" t="str">
        <f>[1]A!$D209</f>
        <v>CHUTSCH BENJAMIN</v>
      </c>
      <c r="D276" t="str">
        <f>[1]A!$F209</f>
        <v>GAZ ELEC CLUB DE DOUAI</v>
      </c>
      <c r="E276" t="str">
        <f>[1]A!$J209</f>
        <v>05999126969</v>
      </c>
      <c r="F276" s="128" t="str">
        <f>[1]A!$C209</f>
        <v>2</v>
      </c>
      <c r="G276" t="str">
        <f>VLOOKUP(C276,[1]A!$D$2:$H$1448,5,FALSE)</f>
        <v>Adulte Masculin 17/19 ans</v>
      </c>
      <c r="J276" s="67">
        <v>1</v>
      </c>
      <c r="N276" s="14">
        <f>VLOOKUP(C276,Bilan!$B$4:$D$1766,3,FALSE)</f>
        <v>2599</v>
      </c>
      <c r="O276" s="50">
        <f t="shared" ref="O276:O281" si="25">A276</f>
        <v>286</v>
      </c>
      <c r="P276" s="50">
        <f>VLOOKUP(C276,Route2021!$C$2:$O$1205,13,FALSE)</f>
        <v>1443</v>
      </c>
      <c r="Q276" s="124" t="str">
        <f>VLOOKUP(C276,[1]A!$D$2:$K$1398,8,FALSE)</f>
        <v>2</v>
      </c>
      <c r="R276" s="125" t="str">
        <f>VLOOKUP(C276,Route2021!$C$2:$Q$1212,15,FALSE)</f>
        <v>JE</v>
      </c>
      <c r="S276" s="48">
        <f>IFERROR(VLOOKUP(C276,'[2]1ère'!$B$3:$E$200,4,FALSE),0)</f>
        <v>0</v>
      </c>
      <c r="T276" s="48">
        <f>IFERROR(VLOOKUP(C276,'[2]2ème'!$B$3:$E$500,4,FALSE),0)</f>
        <v>5</v>
      </c>
      <c r="U276" s="48">
        <f>IFERROR(VLOOKUP(C276,'[2]3ème'!$B$3:$E$600,4,FALSE),0)</f>
        <v>0</v>
      </c>
      <c r="V276" s="48">
        <f>IFERROR(VLOOKUP(C276,'[2]4ème '!$B$3:$E$216,4,FALSE),0)</f>
        <v>0</v>
      </c>
      <c r="W276" s="48">
        <f>IFERROR(VLOOKUP(C276,[2]Féminines!$B$3:$E$70,4,FALSE),0)</f>
        <v>0</v>
      </c>
      <c r="X276">
        <f t="shared" si="23"/>
        <v>5</v>
      </c>
    </row>
    <row r="277" spans="1:24" x14ac:dyDescent="0.25">
      <c r="A277" s="72">
        <v>287</v>
      </c>
      <c r="B277">
        <f t="shared" si="24"/>
        <v>5111</v>
      </c>
      <c r="C277" t="str">
        <f>[1]A!$D107</f>
        <v>BOONE NICOLAS</v>
      </c>
      <c r="D277" t="str">
        <f>[1]A!$F107</f>
        <v>TEAM SPECIALIZED LILLE</v>
      </c>
      <c r="E277" t="str">
        <f>[1]A!$J107</f>
        <v>05999094110</v>
      </c>
      <c r="F277" s="128" t="str">
        <f>[1]A!$C107</f>
        <v>2</v>
      </c>
      <c r="G277" t="str">
        <f>VLOOKUP(C277,[1]A!$D$2:$H$1448,5,FALSE)</f>
        <v>Adulte Masculin 30/39 ans</v>
      </c>
      <c r="N277" s="14">
        <f>VLOOKUP(C277,Bilan!$B$4:$D$1766,3,FALSE)</f>
        <v>5111</v>
      </c>
      <c r="O277" s="50">
        <f t="shared" si="25"/>
        <v>287</v>
      </c>
      <c r="P277" s="50" t="e">
        <f>VLOOKUP(C277,Route2021!$C$2:$O$1205,13,FALSE)</f>
        <v>#N/A</v>
      </c>
      <c r="Q277" s="124" t="str">
        <f>VLOOKUP(C277,[1]A!$D$2:$K$1398,8,FALSE)</f>
        <v>2</v>
      </c>
      <c r="R277" s="125" t="e">
        <f>VLOOKUP(C277,Route2021!$C$2:$Q$1212,15,FALSE)</f>
        <v>#N/A</v>
      </c>
      <c r="S277" s="48">
        <f>IFERROR(VLOOKUP(C277,'[2]1ère'!$B$3:$E$200,4,FALSE),0)</f>
        <v>0</v>
      </c>
      <c r="T277" s="48">
        <f>IFERROR(VLOOKUP(C277,'[2]2ème'!$B$3:$E$500,4,FALSE),0)</f>
        <v>2</v>
      </c>
      <c r="U277" s="48">
        <f>IFERROR(VLOOKUP(C277,'[2]3ème'!$B$3:$E$600,4,FALSE),0)</f>
        <v>0</v>
      </c>
      <c r="V277" s="48">
        <f>IFERROR(VLOOKUP(C277,'[2]4ème '!$B$3:$E$216,4,FALSE),0)</f>
        <v>0</v>
      </c>
      <c r="W277" s="48">
        <f>IFERROR(VLOOKUP(C277,[2]Féminines!$B$3:$E$70,4,FALSE),0)</f>
        <v>0</v>
      </c>
      <c r="X277">
        <f t="shared" si="23"/>
        <v>2</v>
      </c>
    </row>
    <row r="278" spans="1:24" x14ac:dyDescent="0.25">
      <c r="A278" s="72">
        <v>288</v>
      </c>
      <c r="B278">
        <f t="shared" si="24"/>
        <v>4462</v>
      </c>
      <c r="C278" t="str">
        <f>[1]A!$D310</f>
        <v>DELMOTTE VINCENT</v>
      </c>
      <c r="D278" t="str">
        <f>[1]A!$F310</f>
        <v>TEAM POLICE HDFN - ROUBAIX</v>
      </c>
      <c r="E278" t="str">
        <f>[1]A!$J310</f>
        <v>05999068709</v>
      </c>
      <c r="F278" s="128" t="str">
        <f>[1]A!$C310</f>
        <v>2</v>
      </c>
      <c r="G278" t="str">
        <f>VLOOKUP(C278,[1]A!$D$2:$H$1448,5,FALSE)</f>
        <v>Adulte Masculin 50/59 ans</v>
      </c>
      <c r="J278" s="67">
        <v>1</v>
      </c>
      <c r="N278" s="14">
        <f>VLOOKUP(C278,Bilan!$B$4:$D$1766,3,FALSE)</f>
        <v>4462</v>
      </c>
      <c r="O278" s="50">
        <f t="shared" si="25"/>
        <v>288</v>
      </c>
      <c r="P278" s="50">
        <f>VLOOKUP(C278,Route2021!$C$2:$O$1205,13,FALSE)</f>
        <v>0</v>
      </c>
      <c r="Q278" s="124" t="str">
        <f>VLOOKUP(C278,[1]A!$D$2:$K$1398,8,FALSE)</f>
        <v>2</v>
      </c>
      <c r="R278" s="125">
        <f>VLOOKUP(C278,Route2021!$C$2:$Q$1212,15,FALSE)</f>
        <v>2</v>
      </c>
      <c r="S278" s="48">
        <f>IFERROR(VLOOKUP(C278,'[2]1ère'!$B$3:$E$200,4,FALSE),0)</f>
        <v>0</v>
      </c>
      <c r="T278" s="48">
        <f>IFERROR(VLOOKUP(C278,'[2]2ème'!$B$3:$E$500,4,FALSE),0)</f>
        <v>5</v>
      </c>
      <c r="U278" s="48">
        <f>IFERROR(VLOOKUP(C278,'[2]3ème'!$B$3:$E$600,4,FALSE),0)</f>
        <v>0</v>
      </c>
      <c r="V278" s="48">
        <f>IFERROR(VLOOKUP(C278,'[2]4ème '!$B$3:$E$216,4,FALSE),0)</f>
        <v>0</v>
      </c>
      <c r="W278" s="48">
        <f>IFERROR(VLOOKUP(C278,[2]Féminines!$B$3:$E$70,4,FALSE),0)</f>
        <v>0</v>
      </c>
      <c r="X278">
        <f t="shared" si="23"/>
        <v>5</v>
      </c>
    </row>
    <row r="279" spans="1:24" x14ac:dyDescent="0.25">
      <c r="A279" s="72">
        <v>289</v>
      </c>
      <c r="B279">
        <f t="shared" si="24"/>
        <v>144489</v>
      </c>
      <c r="C279" t="str">
        <f>[1]A!$D1100</f>
        <v>VANWYNSBERGHE SAMUEL</v>
      </c>
      <c r="D279" t="str">
        <f>[1]A!$F1100</f>
        <v>NEW ORANGE TEAM BOUSBECQUE</v>
      </c>
      <c r="E279" t="str">
        <f>[1]A!$J1100</f>
        <v>05994062180</v>
      </c>
      <c r="F279" s="128" t="str">
        <f>[1]A!$C1100</f>
        <v>2</v>
      </c>
      <c r="G279" t="str">
        <f>VLOOKUP(C279,[1]A!$D$2:$H$1448,5,FALSE)</f>
        <v>Adulte Masculin 40/49 ans</v>
      </c>
      <c r="J279" s="67">
        <v>1</v>
      </c>
      <c r="N279" s="14">
        <f>VLOOKUP(C279,Bilan!$B$4:$D$1766,3,FALSE)</f>
        <v>144489</v>
      </c>
      <c r="O279" s="50">
        <f t="shared" si="25"/>
        <v>289</v>
      </c>
      <c r="P279" s="50" t="e">
        <f>VLOOKUP(C279,Route2021!$C$2:$O$1205,13,FALSE)</f>
        <v>#N/A</v>
      </c>
      <c r="Q279" s="124" t="str">
        <f>VLOOKUP(C279,[1]A!$D$2:$K$1398,8,FALSE)</f>
        <v>2</v>
      </c>
      <c r="R279" s="125" t="e">
        <f>VLOOKUP(C279,Route2021!$C$2:$Q$1212,15,FALSE)</f>
        <v>#N/A</v>
      </c>
      <c r="S279" s="48">
        <f>IFERROR(VLOOKUP(C279,'[2]1ère'!$B$3:$E$200,4,FALSE),0)</f>
        <v>0</v>
      </c>
      <c r="T279" s="48">
        <f>IFERROR(VLOOKUP(C279,'[2]2ème'!$B$3:$E$500,4,FALSE),0)</f>
        <v>8</v>
      </c>
      <c r="U279" s="48">
        <f>IFERROR(VLOOKUP(C279,'[2]3ème'!$B$3:$E$600,4,FALSE),0)</f>
        <v>0</v>
      </c>
      <c r="V279" s="48">
        <f>IFERROR(VLOOKUP(C279,'[2]4ème '!$B$3:$E$216,4,FALSE),0)</f>
        <v>0</v>
      </c>
      <c r="W279" s="48">
        <f>IFERROR(VLOOKUP(C279,[2]Féminines!$B$3:$E$70,4,FALSE),0)</f>
        <v>0</v>
      </c>
      <c r="X279">
        <f t="shared" si="23"/>
        <v>8</v>
      </c>
    </row>
    <row r="280" spans="1:24" x14ac:dyDescent="0.25">
      <c r="A280" s="72">
        <v>290</v>
      </c>
      <c r="B280">
        <f t="shared" si="24"/>
        <v>4451</v>
      </c>
      <c r="C280" t="str">
        <f>[1]A!$D152</f>
        <v>BURETTE EMMANUEL</v>
      </c>
      <c r="D280" t="str">
        <f>[1]A!$F152</f>
        <v>ESPOIR CYCLISTE WAMBRECHIES MARQUETTE</v>
      </c>
      <c r="E280" t="str">
        <f>[1]A!$J152</f>
        <v>05999128844</v>
      </c>
      <c r="F280" s="128" t="str">
        <f>[1]A!$C152</f>
        <v>2</v>
      </c>
      <c r="G280" t="str">
        <f>VLOOKUP(C280,[1]A!$D$2:$H$1448,5,FALSE)</f>
        <v>Adulte Masculin 40/49 ans</v>
      </c>
      <c r="N280" s="14">
        <f>VLOOKUP(C280,Bilan!$B$4:$D$1766,3,FALSE)</f>
        <v>4451</v>
      </c>
      <c r="O280" s="50">
        <f t="shared" si="25"/>
        <v>290</v>
      </c>
      <c r="P280" s="50">
        <f>VLOOKUP(C280,Route2021!$C$2:$O$1205,13,FALSE)</f>
        <v>0</v>
      </c>
      <c r="Q280" s="124" t="str">
        <f>VLOOKUP(C280,[1]A!$D$2:$K$1398,8,FALSE)</f>
        <v>2</v>
      </c>
      <c r="R280" s="125">
        <f>VLOOKUP(C280,Route2021!$C$2:$Q$1212,15,FALSE)</f>
        <v>2</v>
      </c>
      <c r="S280" s="48">
        <f>IFERROR(VLOOKUP(C280,'[2]1ère'!$B$3:$E$200,4,FALSE),0)</f>
        <v>0</v>
      </c>
      <c r="T280" s="48">
        <f>IFERROR(VLOOKUP(C280,'[2]2ème'!$B$3:$E$500,4,FALSE),0)</f>
        <v>0</v>
      </c>
      <c r="U280" s="48">
        <f>IFERROR(VLOOKUP(C280,'[2]3ème'!$B$3:$E$600,4,FALSE),0)</f>
        <v>0</v>
      </c>
      <c r="V280" s="48">
        <f>IFERROR(VLOOKUP(C280,'[2]4ème '!$B$3:$E$216,4,FALSE),0)</f>
        <v>0</v>
      </c>
      <c r="W280" s="48">
        <f>IFERROR(VLOOKUP(C280,[2]Féminines!$B$3:$E$70,4,FALSE),0)</f>
        <v>0</v>
      </c>
      <c r="X280">
        <f t="shared" si="23"/>
        <v>0</v>
      </c>
    </row>
    <row r="281" spans="1:24" x14ac:dyDescent="0.25">
      <c r="A281" s="72">
        <v>291</v>
      </c>
      <c r="B281">
        <f t="shared" si="24"/>
        <v>4478</v>
      </c>
      <c r="C281" t="str">
        <f>[1]A!$D1118</f>
        <v>VILLIELM PATRICE</v>
      </c>
      <c r="D281" t="str">
        <f>[1]A!$F1118</f>
        <v>TEAM POLICE HDFN - ROUBAIX</v>
      </c>
      <c r="E281" t="str">
        <f>[1]A!$J1118</f>
        <v>05999127017</v>
      </c>
      <c r="F281" s="128" t="str">
        <f>[1]A!$C1118</f>
        <v>2</v>
      </c>
      <c r="G281" t="str">
        <f>VLOOKUP(C281,[1]A!$D$2:$H$1448,5,FALSE)</f>
        <v>Adulte Masculin 40/49 ans</v>
      </c>
      <c r="N281" s="14">
        <f>VLOOKUP(C281,Bilan!$B$4:$D$1766,3,FALSE)</f>
        <v>4478</v>
      </c>
      <c r="O281" s="50">
        <f t="shared" si="25"/>
        <v>291</v>
      </c>
      <c r="P281" s="50">
        <f>VLOOKUP(C281,Route2021!$C$2:$O$1205,13,FALSE)</f>
        <v>0</v>
      </c>
      <c r="Q281" s="124" t="str">
        <f>VLOOKUP(C281,[1]A!$D$2:$K$1398,8,FALSE)</f>
        <v>2</v>
      </c>
      <c r="R281" s="125">
        <f>VLOOKUP(C281,Route2021!$C$2:$Q$1212,15,FALSE)</f>
        <v>2</v>
      </c>
      <c r="S281" s="48">
        <f>IFERROR(VLOOKUP(C281,'[2]1ère'!$B$3:$E$200,4,FALSE),0)</f>
        <v>0</v>
      </c>
      <c r="T281" s="48">
        <f>IFERROR(VLOOKUP(C281,'[2]2ème'!$B$3:$E$500,4,FALSE),0)</f>
        <v>0</v>
      </c>
      <c r="U281" s="48">
        <f>IFERROR(VLOOKUP(C281,'[2]3ème'!$B$3:$E$600,4,FALSE),0)</f>
        <v>0</v>
      </c>
      <c r="V281" s="48">
        <f>IFERROR(VLOOKUP(C281,'[2]4ème '!$B$3:$E$216,4,FALSE),0)</f>
        <v>0</v>
      </c>
      <c r="W281" s="48">
        <f>IFERROR(VLOOKUP(C281,[2]Féminines!$B$3:$E$70,4,FALSE),0)</f>
        <v>0</v>
      </c>
      <c r="X281">
        <f t="shared" si="23"/>
        <v>0</v>
      </c>
    </row>
    <row r="282" spans="1:24" x14ac:dyDescent="0.25">
      <c r="A282" s="72">
        <f t="shared" si="22"/>
        <v>292</v>
      </c>
      <c r="B282">
        <f t="shared" si="20"/>
        <v>2290</v>
      </c>
      <c r="C282" t="str">
        <f>[1]A!$D782</f>
        <v>MARMUSE FRANCOIS</v>
      </c>
      <c r="D282" t="str">
        <f>[1]A!$F782</f>
        <v>ENTENTE CYCLISTE DE FONTAINE AU BOIS</v>
      </c>
      <c r="E282" t="str">
        <f>[1]A!$J782</f>
        <v>05999029643</v>
      </c>
      <c r="F282" s="128" t="str">
        <f>[1]A!$C782</f>
        <v>2</v>
      </c>
      <c r="G282" t="str">
        <f>VLOOKUP(C282,[1]A!$D$2:$H$1448,5,FALSE)</f>
        <v>Adulte Masculin 40/49 ans</v>
      </c>
      <c r="N282" s="14">
        <f>VLOOKUP(C282,Bilan!$B$4:$D$1766,3,FALSE)</f>
        <v>2290</v>
      </c>
      <c r="O282" s="50">
        <f t="shared" si="21"/>
        <v>292</v>
      </c>
      <c r="P282" s="50">
        <f>VLOOKUP(C282,Route2021!$C$2:$O$1205,13,FALSE)</f>
        <v>292</v>
      </c>
      <c r="Q282" s="124" t="str">
        <f>VLOOKUP(C282,[1]A!$D$2:$K$1398,8,FALSE)</f>
        <v>2</v>
      </c>
      <c r="R282" s="125">
        <f>VLOOKUP(C282,Route2021!$C$2:$Q$1212,15,FALSE)</f>
        <v>2</v>
      </c>
      <c r="S282" s="48">
        <f>IFERROR(VLOOKUP(C282,'[2]1ère'!$B$3:$E$200,4,FALSE),0)</f>
        <v>0</v>
      </c>
      <c r="T282" s="48">
        <f>IFERROR(VLOOKUP(C282,'[2]2ème'!$B$3:$E$500,4,FALSE),0)</f>
        <v>0</v>
      </c>
      <c r="U282" s="48">
        <f>IFERROR(VLOOKUP(C282,'[2]3ème'!$B$3:$E$600,4,FALSE),0)</f>
        <v>0</v>
      </c>
      <c r="V282" s="48">
        <f>IFERROR(VLOOKUP(C282,'[2]4ème '!$B$3:$E$216,4,FALSE),0)</f>
        <v>0</v>
      </c>
      <c r="W282" s="48">
        <f>IFERROR(VLOOKUP(C282,[2]Féminines!$B$3:$E$70,4,FALSE),0)</f>
        <v>0</v>
      </c>
      <c r="X282">
        <f t="shared" si="23"/>
        <v>0</v>
      </c>
    </row>
    <row r="283" spans="1:24" x14ac:dyDescent="0.25">
      <c r="A283" s="72">
        <f t="shared" si="22"/>
        <v>293</v>
      </c>
      <c r="B283">
        <f t="shared" si="20"/>
        <v>144382</v>
      </c>
      <c r="C283" t="str">
        <f>[1]A!$D1082</f>
        <v>VANDENBROUCKE FREDDY</v>
      </c>
      <c r="D283" t="str">
        <f>[1]A!$F1082</f>
        <v>CYCLO CLUB ORCHIES</v>
      </c>
      <c r="E283" t="str">
        <f>[1]A!$J1082</f>
        <v>05999028716</v>
      </c>
      <c r="F283" s="128" t="str">
        <f>[1]A!$C1082</f>
        <v>2</v>
      </c>
      <c r="G283" t="str">
        <f>VLOOKUP(C283,[1]A!$D$2:$H$1448,5,FALSE)</f>
        <v>Adulte Masculin 40/49 ans</v>
      </c>
      <c r="N283" s="14">
        <f>VLOOKUP(C283,Bilan!$B$4:$D$1766,3,FALSE)</f>
        <v>144382</v>
      </c>
      <c r="O283" s="50">
        <f t="shared" si="21"/>
        <v>293</v>
      </c>
      <c r="P283" s="50">
        <f>VLOOKUP(C283,Route2021!$C$2:$O$1205,13,FALSE)</f>
        <v>293</v>
      </c>
      <c r="Q283" s="124" t="str">
        <f>VLOOKUP(C283,[1]A!$D$2:$K$1398,8,FALSE)</f>
        <v>2</v>
      </c>
      <c r="R283" s="125">
        <f>VLOOKUP(C283,Route2021!$C$2:$Q$1212,15,FALSE)</f>
        <v>2</v>
      </c>
      <c r="S283" s="48">
        <f>IFERROR(VLOOKUP(C283,'[2]1ère'!$B$3:$E$200,4,FALSE),0)</f>
        <v>0</v>
      </c>
      <c r="T283" s="48">
        <f>IFERROR(VLOOKUP(C283,'[2]2ème'!$B$3:$E$500,4,FALSE),0)</f>
        <v>0</v>
      </c>
      <c r="U283" s="48">
        <f>IFERROR(VLOOKUP(C283,'[2]3ème'!$B$3:$E$600,4,FALSE),0)</f>
        <v>0</v>
      </c>
      <c r="V283" s="48">
        <f>IFERROR(VLOOKUP(C283,'[2]4ème '!$B$3:$E$216,4,FALSE),0)</f>
        <v>0</v>
      </c>
      <c r="W283" s="48">
        <f>IFERROR(VLOOKUP(C283,[2]Féminines!$B$3:$E$70,4,FALSE),0)</f>
        <v>0</v>
      </c>
      <c r="X283">
        <f t="shared" si="23"/>
        <v>0</v>
      </c>
    </row>
    <row r="284" spans="1:24" x14ac:dyDescent="0.25">
      <c r="A284" s="72">
        <v>294</v>
      </c>
      <c r="B284">
        <f>N284</f>
        <v>1254</v>
      </c>
      <c r="C284" t="str">
        <f>[1]A!$D594</f>
        <v>HOUREZ CEDRIC</v>
      </c>
      <c r="D284" t="str">
        <f>[1]A!$F594</f>
        <v>NEW TEAM MAULDE</v>
      </c>
      <c r="E284" t="str">
        <f>[1]A!$J594</f>
        <v>05999119911</v>
      </c>
      <c r="F284" s="128" t="str">
        <f>[1]A!$C594</f>
        <v>2</v>
      </c>
      <c r="G284" t="str">
        <f>VLOOKUP(C284,[1]A!$D$2:$H$1448,5,FALSE)</f>
        <v>Adulte Masculin 40/49 ans</v>
      </c>
      <c r="N284" s="14">
        <f>VLOOKUP(C284,Bilan!$B$4:$D$1766,3,FALSE)</f>
        <v>1254</v>
      </c>
      <c r="O284" s="50">
        <f>A284</f>
        <v>294</v>
      </c>
      <c r="P284" s="50" t="e">
        <f>VLOOKUP(C284,Route2021!$C$2:$O$1205,13,FALSE)</f>
        <v>#N/A</v>
      </c>
      <c r="Q284" s="124" t="str">
        <f>VLOOKUP(C284,[1]A!$D$2:$K$1398,8,FALSE)</f>
        <v>2</v>
      </c>
      <c r="R284" s="125" t="e">
        <f>VLOOKUP(C284,Route2021!$C$2:$Q$1212,15,FALSE)</f>
        <v>#N/A</v>
      </c>
      <c r="S284" s="48">
        <f>IFERROR(VLOOKUP(C284,'[2]1ère'!$B$3:$E$200,4,FALSE),0)</f>
        <v>0</v>
      </c>
      <c r="T284" s="48">
        <f>IFERROR(VLOOKUP(C284,'[2]2ème'!$B$3:$E$500,4,FALSE),0)</f>
        <v>5</v>
      </c>
      <c r="U284" s="48">
        <f>IFERROR(VLOOKUP(C284,'[2]3ème'!$B$3:$E$600,4,FALSE),0)</f>
        <v>0</v>
      </c>
      <c r="V284" s="48">
        <f>IFERROR(VLOOKUP(C284,'[2]4ème '!$B$3:$E$216,4,FALSE),0)</f>
        <v>0</v>
      </c>
      <c r="W284" s="48">
        <f>IFERROR(VLOOKUP(C284,[2]Féminines!$B$3:$E$70,4,FALSE),0)</f>
        <v>0</v>
      </c>
      <c r="X284">
        <f t="shared" si="23"/>
        <v>5</v>
      </c>
    </row>
    <row r="285" spans="1:24" x14ac:dyDescent="0.25">
      <c r="A285" s="72">
        <f t="shared" si="22"/>
        <v>295</v>
      </c>
      <c r="B285">
        <f t="shared" si="20"/>
        <v>144500</v>
      </c>
      <c r="C285" t="str">
        <f>[1]A!$D882</f>
        <v>PELLETIER SULLIVAN</v>
      </c>
      <c r="D285" t="str">
        <f>[1]A!$F882</f>
        <v>UNION VELOCIPEDIQUE FOURMISIENNE</v>
      </c>
      <c r="E285" t="str">
        <f>[1]A!$J882</f>
        <v>05996215348</v>
      </c>
      <c r="F285" s="128" t="str">
        <f>[1]A!$C882</f>
        <v>2</v>
      </c>
      <c r="G285" t="str">
        <f>VLOOKUP(C285,[1]A!$D$2:$H$1448,5,FALSE)</f>
        <v>Adulte Masculin 30/39 ans</v>
      </c>
      <c r="J285" s="67">
        <v>1</v>
      </c>
      <c r="N285" s="14">
        <f>VLOOKUP(C285,Bilan!$B$4:$D$1766,3,FALSE)</f>
        <v>144500</v>
      </c>
      <c r="O285" s="50">
        <f t="shared" si="21"/>
        <v>295</v>
      </c>
      <c r="P285" s="50">
        <f>VLOOKUP(C285,Route2021!$C$2:$O$1205,13,FALSE)</f>
        <v>295</v>
      </c>
      <c r="Q285" s="124" t="str">
        <f>VLOOKUP(C285,[1]A!$D$2:$K$1398,8,FALSE)</f>
        <v>2</v>
      </c>
      <c r="R285" s="125">
        <f>VLOOKUP(C285,Route2021!$C$2:$Q$1212,15,FALSE)</f>
        <v>2</v>
      </c>
      <c r="S285" s="48">
        <f>IFERROR(VLOOKUP(C285,'[2]1ère'!$B$3:$E$200,4,FALSE),0)</f>
        <v>0</v>
      </c>
      <c r="T285" s="48">
        <f>IFERROR(VLOOKUP(C285,'[2]2ème'!$B$3:$E$500,4,FALSE),0)</f>
        <v>0</v>
      </c>
      <c r="U285" s="48">
        <f>IFERROR(VLOOKUP(C285,'[2]3ème'!$B$3:$E$600,4,FALSE),0)</f>
        <v>0</v>
      </c>
      <c r="V285" s="48">
        <f>IFERROR(VLOOKUP(C285,'[2]4ème '!$B$3:$E$216,4,FALSE),0)</f>
        <v>0</v>
      </c>
      <c r="W285" s="48">
        <f>IFERROR(VLOOKUP(C285,[2]Féminines!$B$3:$E$70,4,FALSE),0)</f>
        <v>0</v>
      </c>
      <c r="X285">
        <f t="shared" si="23"/>
        <v>0</v>
      </c>
    </row>
    <row r="286" spans="1:24" x14ac:dyDescent="0.25">
      <c r="A286" s="72">
        <f t="shared" si="22"/>
        <v>296</v>
      </c>
      <c r="B286">
        <f t="shared" si="20"/>
        <v>2299</v>
      </c>
      <c r="C286" t="str">
        <f>[1]A!$D350</f>
        <v>DERREVEAUX CHRISTOPHE</v>
      </c>
      <c r="D286" t="str">
        <f>[1]A!$F350</f>
        <v>ETOILE CYCLISTE TOURCOING</v>
      </c>
      <c r="E286" t="str">
        <f>[1]A!$J350</f>
        <v>05960091549</v>
      </c>
      <c r="F286" s="128" t="str">
        <f>[1]A!$C350</f>
        <v>2</v>
      </c>
      <c r="G286" t="str">
        <f>VLOOKUP(C286,[1]A!$D$2:$H$1448,5,FALSE)</f>
        <v>Adulte Masculin 40/49 ans</v>
      </c>
      <c r="J286" s="67">
        <v>1</v>
      </c>
      <c r="N286" s="14">
        <f>VLOOKUP(C286,Bilan!$B$4:$D$1766,3,FALSE)</f>
        <v>2299</v>
      </c>
      <c r="O286" s="50">
        <f t="shared" si="21"/>
        <v>296</v>
      </c>
      <c r="P286" s="50">
        <f>VLOOKUP(C286,Route2021!$C$2:$O$1205,13,FALSE)</f>
        <v>296</v>
      </c>
      <c r="Q286" s="124" t="str">
        <f>VLOOKUP(C286,[1]A!$D$2:$K$1398,8,FALSE)</f>
        <v>2</v>
      </c>
      <c r="R286" s="125">
        <f>VLOOKUP(C286,Route2021!$C$2:$Q$1212,15,FALSE)</f>
        <v>2</v>
      </c>
      <c r="S286" s="48">
        <f>IFERROR(VLOOKUP(C286,'[2]1ère'!$B$3:$E$200,4,FALSE),0)</f>
        <v>0</v>
      </c>
      <c r="T286" s="48">
        <f>IFERROR(VLOOKUP(C286,'[2]2ème'!$B$3:$E$500,4,FALSE),0)</f>
        <v>1</v>
      </c>
      <c r="U286" s="48">
        <f>IFERROR(VLOOKUP(C286,'[2]3ème'!$B$3:$E$600,4,FALSE),0)</f>
        <v>0</v>
      </c>
      <c r="V286" s="48">
        <f>IFERROR(VLOOKUP(C286,'[2]4ème '!$B$3:$E$216,4,FALSE),0)</f>
        <v>0</v>
      </c>
      <c r="W286" s="48">
        <f>IFERROR(VLOOKUP(C286,[2]Féminines!$B$3:$E$70,4,FALSE),0)</f>
        <v>0</v>
      </c>
      <c r="X286">
        <f t="shared" si="23"/>
        <v>1</v>
      </c>
    </row>
    <row r="287" spans="1:24" x14ac:dyDescent="0.25">
      <c r="A287" s="72">
        <f t="shared" si="22"/>
        <v>297</v>
      </c>
      <c r="B287">
        <f t="shared" si="20"/>
        <v>144407</v>
      </c>
      <c r="C287" t="str">
        <f>[1]A!$D318</f>
        <v>DELRUE GREGORY</v>
      </c>
      <c r="D287" t="str">
        <f>[1]A!$F318</f>
        <v>LINSELLES CYCLISME</v>
      </c>
      <c r="E287" t="str">
        <f>[1]A!$J318</f>
        <v>05999029985</v>
      </c>
      <c r="F287" s="128" t="str">
        <f>[1]A!$C318</f>
        <v>2</v>
      </c>
      <c r="G287" t="str">
        <f>VLOOKUP(C287,[1]A!$D$2:$H$1448,5,FALSE)</f>
        <v>Adulte Masculin 40/49 ans</v>
      </c>
      <c r="N287" s="14">
        <f>VLOOKUP(C287,Bilan!$B$4:$D$1766,3,FALSE)</f>
        <v>144407</v>
      </c>
      <c r="O287" s="50">
        <f t="shared" si="21"/>
        <v>297</v>
      </c>
      <c r="P287" s="50">
        <f>VLOOKUP(C287,Route2021!$C$2:$O$1205,13,FALSE)</f>
        <v>297</v>
      </c>
      <c r="Q287" s="124" t="str">
        <f>VLOOKUP(C287,[1]A!$D$2:$K$1398,8,FALSE)</f>
        <v>2</v>
      </c>
      <c r="R287" s="125">
        <f>VLOOKUP(C287,Route2021!$C$2:$Q$1212,15,FALSE)</f>
        <v>2</v>
      </c>
      <c r="S287" s="48">
        <f>IFERROR(VLOOKUP(C287,'[2]1ère'!$B$3:$E$200,4,FALSE),0)</f>
        <v>0</v>
      </c>
      <c r="T287" s="48">
        <f>IFERROR(VLOOKUP(C287,'[2]2ème'!$B$3:$E$500,4,FALSE),0)</f>
        <v>1</v>
      </c>
      <c r="U287" s="48">
        <f>IFERROR(VLOOKUP(C287,'[2]3ème'!$B$3:$E$600,4,FALSE),0)</f>
        <v>0</v>
      </c>
      <c r="V287" s="48">
        <f>IFERROR(VLOOKUP(C287,'[2]4ème '!$B$3:$E$216,4,FALSE),0)</f>
        <v>0</v>
      </c>
      <c r="W287" s="48">
        <f>IFERROR(VLOOKUP(C287,[2]Féminines!$B$3:$E$70,4,FALSE),0)</f>
        <v>0</v>
      </c>
      <c r="X287">
        <f t="shared" si="23"/>
        <v>1</v>
      </c>
    </row>
    <row r="288" spans="1:24" x14ac:dyDescent="0.25">
      <c r="A288" s="72">
        <f t="shared" si="22"/>
        <v>298</v>
      </c>
      <c r="B288">
        <f t="shared" si="20"/>
        <v>144335</v>
      </c>
      <c r="C288" t="str">
        <f>[1]A!$D354</f>
        <v>DESCHAMPS CEDRIC</v>
      </c>
      <c r="D288" t="str">
        <f>[1]A!$F354</f>
        <v>LINSELLES CYCLISME</v>
      </c>
      <c r="E288" t="str">
        <f>[1]A!$J354</f>
        <v>05999029988</v>
      </c>
      <c r="F288" s="128" t="str">
        <f>[1]A!$C354</f>
        <v>2</v>
      </c>
      <c r="G288" t="str">
        <f>VLOOKUP(C288,[1]A!$D$2:$H$1448,5,FALSE)</f>
        <v>Adulte Masculin 40/49 ans</v>
      </c>
      <c r="N288" s="14">
        <f>VLOOKUP(C288,Bilan!$B$4:$D$1766,3,FALSE)</f>
        <v>144335</v>
      </c>
      <c r="O288" s="50">
        <f t="shared" si="21"/>
        <v>298</v>
      </c>
      <c r="P288" s="50">
        <f>VLOOKUP(C288,Route2021!$C$2:$O$1205,13,FALSE)</f>
        <v>298</v>
      </c>
      <c r="Q288" s="124" t="str">
        <f>VLOOKUP(C288,[1]A!$D$2:$K$1398,8,FALSE)</f>
        <v>2</v>
      </c>
      <c r="R288" s="125">
        <f>VLOOKUP(C288,Route2021!$C$2:$Q$1212,15,FALSE)</f>
        <v>2</v>
      </c>
      <c r="S288" s="48">
        <f>IFERROR(VLOOKUP(C288,'[2]1ère'!$B$3:$E$200,4,FALSE),0)</f>
        <v>0</v>
      </c>
      <c r="T288" s="48">
        <f>IFERROR(VLOOKUP(C288,'[2]2ème'!$B$3:$E$500,4,FALSE),0)</f>
        <v>3</v>
      </c>
      <c r="U288" s="48">
        <f>IFERROR(VLOOKUP(C288,'[2]3ème'!$B$3:$E$600,4,FALSE),0)</f>
        <v>0</v>
      </c>
      <c r="V288" s="48">
        <f>IFERROR(VLOOKUP(C288,'[2]4ème '!$B$3:$E$216,4,FALSE),0)</f>
        <v>0</v>
      </c>
      <c r="W288" s="48">
        <f>IFERROR(VLOOKUP(C288,[2]Féminines!$B$3:$E$70,4,FALSE),0)</f>
        <v>0</v>
      </c>
      <c r="X288">
        <f t="shared" si="23"/>
        <v>3</v>
      </c>
    </row>
    <row r="289" spans="1:24" x14ac:dyDescent="0.25">
      <c r="A289" s="72">
        <f t="shared" si="22"/>
        <v>299</v>
      </c>
      <c r="B289">
        <f t="shared" si="20"/>
        <v>144563</v>
      </c>
      <c r="C289" t="str">
        <f>[1]A!$D546</f>
        <v>GRIMONPREZ LAURENT</v>
      </c>
      <c r="D289" t="str">
        <f>[1]A!$F546</f>
        <v>LINSELLES CYCLISME</v>
      </c>
      <c r="E289" t="str">
        <f>[1]A!$J546</f>
        <v>05999029990</v>
      </c>
      <c r="F289" s="128" t="str">
        <f>[1]A!$C546</f>
        <v>2</v>
      </c>
      <c r="G289" t="str">
        <f>VLOOKUP(C289,[1]A!$D$2:$H$1448,5,FALSE)</f>
        <v>Adulte Masculin 50/59 ans</v>
      </c>
      <c r="J289" s="67">
        <v>1</v>
      </c>
      <c r="N289" s="14">
        <f>VLOOKUP(C289,Bilan!$B$4:$D$1766,3,FALSE)</f>
        <v>144563</v>
      </c>
      <c r="O289" s="50">
        <f t="shared" si="21"/>
        <v>299</v>
      </c>
      <c r="P289" s="50">
        <f>VLOOKUP(C289,Route2021!$C$2:$O$1205,13,FALSE)</f>
        <v>299</v>
      </c>
      <c r="Q289" s="124" t="str">
        <f>VLOOKUP(C289,[1]A!$D$2:$K$1398,8,FALSE)</f>
        <v>2</v>
      </c>
      <c r="R289" s="125">
        <f>VLOOKUP(C289,Route2021!$C$2:$Q$1212,15,FALSE)</f>
        <v>2</v>
      </c>
      <c r="S289" s="48">
        <f>IFERROR(VLOOKUP(C289,'[2]1ère'!$B$3:$E$200,4,FALSE),0)</f>
        <v>0</v>
      </c>
      <c r="T289" s="48">
        <f>IFERROR(VLOOKUP(C289,'[2]2ème'!$B$3:$E$500,4,FALSE),0)</f>
        <v>1</v>
      </c>
      <c r="U289" s="48">
        <f>IFERROR(VLOOKUP(C289,'[2]3ème'!$B$3:$E$600,4,FALSE),0)</f>
        <v>0</v>
      </c>
      <c r="V289" s="48">
        <f>IFERROR(VLOOKUP(C289,'[2]4ème '!$B$3:$E$216,4,FALSE),0)</f>
        <v>0</v>
      </c>
      <c r="W289" s="48">
        <f>IFERROR(VLOOKUP(C289,[2]Féminines!$B$3:$E$70,4,FALSE),0)</f>
        <v>0</v>
      </c>
      <c r="X289">
        <f t="shared" si="23"/>
        <v>1</v>
      </c>
    </row>
    <row r="290" spans="1:24" x14ac:dyDescent="0.25">
      <c r="A290" s="72">
        <f t="shared" si="22"/>
        <v>300</v>
      </c>
      <c r="B290">
        <f t="shared" si="20"/>
        <v>144272</v>
      </c>
      <c r="C290" t="str">
        <f>[1]A!$D582</f>
        <v>HERBERT ALEXANDRE</v>
      </c>
      <c r="D290" t="str">
        <f>[1]A!$F582</f>
        <v>LINSELLES CYCLISME</v>
      </c>
      <c r="E290" t="str">
        <f>[1]A!$J582</f>
        <v>05996225894</v>
      </c>
      <c r="F290" s="128" t="str">
        <f>[1]A!$C582</f>
        <v>2</v>
      </c>
      <c r="G290" t="str">
        <f>VLOOKUP(C290,[1]A!$D$2:$H$1448,5,FALSE)</f>
        <v>Adulte Masculin 20/29 ans</v>
      </c>
      <c r="N290" s="14">
        <f>VLOOKUP(C290,Bilan!$B$4:$D$1766,3,FALSE)</f>
        <v>144272</v>
      </c>
      <c r="O290" s="50">
        <f t="shared" si="21"/>
        <v>300</v>
      </c>
      <c r="P290" s="50">
        <f>VLOOKUP(C290,Route2021!$C$2:$O$1205,13,FALSE)</f>
        <v>300</v>
      </c>
      <c r="Q290" s="124" t="str">
        <f>VLOOKUP(C290,[1]A!$D$2:$K$1398,8,FALSE)</f>
        <v>2</v>
      </c>
      <c r="R290" s="125">
        <f>VLOOKUP(C290,Route2021!$C$2:$Q$1212,15,FALSE)</f>
        <v>2</v>
      </c>
      <c r="S290" s="48">
        <f>IFERROR(VLOOKUP(C290,'[2]1ère'!$B$3:$E$200,4,FALSE),0)</f>
        <v>0</v>
      </c>
      <c r="T290" s="48">
        <f>IFERROR(VLOOKUP(C290,'[2]2ème'!$B$3:$E$500,4,FALSE),0)</f>
        <v>1</v>
      </c>
      <c r="U290" s="48">
        <f>IFERROR(VLOOKUP(C290,'[2]3ème'!$B$3:$E$600,4,FALSE),0)</f>
        <v>0</v>
      </c>
      <c r="V290" s="48">
        <f>IFERROR(VLOOKUP(C290,'[2]4ème '!$B$3:$E$216,4,FALSE),0)</f>
        <v>0</v>
      </c>
      <c r="W290" s="48">
        <f>IFERROR(VLOOKUP(C290,[2]Féminines!$B$3:$E$70,4,FALSE),0)</f>
        <v>0</v>
      </c>
      <c r="X290">
        <f t="shared" si="23"/>
        <v>1</v>
      </c>
    </row>
    <row r="291" spans="1:24" x14ac:dyDescent="0.25">
      <c r="A291" s="72">
        <f t="shared" si="22"/>
        <v>301</v>
      </c>
      <c r="B291">
        <f t="shared" si="20"/>
        <v>144457</v>
      </c>
      <c r="C291" t="str">
        <f>[1]A!$D1113</f>
        <v>VERHAEGHE MICHEL</v>
      </c>
      <c r="D291" t="str">
        <f>[1]A!$F1113</f>
        <v>LINSELLES CYCLISME</v>
      </c>
      <c r="E291" t="str">
        <f>[1]A!$J1113</f>
        <v>05999111194</v>
      </c>
      <c r="F291" s="128" t="str">
        <f>[1]A!$C1113</f>
        <v>2</v>
      </c>
      <c r="G291" t="str">
        <f>VLOOKUP(C291,[1]A!$D$2:$H$1448,5,FALSE)</f>
        <v>Adulte Masculin 40/49 ans</v>
      </c>
      <c r="N291" s="14">
        <f>VLOOKUP(C291,Bilan!$B$4:$D$1766,3,FALSE)</f>
        <v>144457</v>
      </c>
      <c r="O291" s="50">
        <f t="shared" si="21"/>
        <v>301</v>
      </c>
      <c r="P291" s="50">
        <f>VLOOKUP(C291,Route2021!$C$2:$O$1205,13,FALSE)</f>
        <v>301</v>
      </c>
      <c r="Q291" s="124" t="str">
        <f>VLOOKUP(C291,[1]A!$D$2:$K$1398,8,FALSE)</f>
        <v>2</v>
      </c>
      <c r="R291" s="125">
        <f>VLOOKUP(C291,Route2021!$C$2:$Q$1212,15,FALSE)</f>
        <v>2</v>
      </c>
      <c r="S291" s="48">
        <f>IFERROR(VLOOKUP(C291,'[2]1ère'!$B$3:$E$200,4,FALSE),0)</f>
        <v>0</v>
      </c>
      <c r="T291" s="48">
        <f>IFERROR(VLOOKUP(C291,'[2]2ème'!$B$3:$E$500,4,FALSE),0)</f>
        <v>2</v>
      </c>
      <c r="U291" s="48">
        <f>IFERROR(VLOOKUP(C291,'[2]3ème'!$B$3:$E$600,4,FALSE),0)</f>
        <v>0</v>
      </c>
      <c r="V291" s="48">
        <f>IFERROR(VLOOKUP(C291,'[2]4ème '!$B$3:$E$216,4,FALSE),0)</f>
        <v>0</v>
      </c>
      <c r="W291" s="48">
        <f>IFERROR(VLOOKUP(C291,[2]Féminines!$B$3:$E$70,4,FALSE),0)</f>
        <v>0</v>
      </c>
      <c r="X291">
        <f t="shared" si="23"/>
        <v>2</v>
      </c>
    </row>
    <row r="292" spans="1:24" x14ac:dyDescent="0.25">
      <c r="A292" s="72">
        <f t="shared" si="22"/>
        <v>302</v>
      </c>
      <c r="B292">
        <f t="shared" si="20"/>
        <v>144429</v>
      </c>
      <c r="C292" t="str">
        <f>[1]A!$D1240</f>
        <v>LEPLAN BENJAMIN</v>
      </c>
      <c r="D292" t="str">
        <f>[1]A!$F1240</f>
        <v>MERICOURT TEAM 2</v>
      </c>
      <c r="E292" t="str">
        <f>[1]A!$J1240</f>
        <v>06297037065</v>
      </c>
      <c r="F292" s="128" t="str">
        <f>[1]A!$C1240</f>
        <v>2</v>
      </c>
      <c r="G292" t="str">
        <f>VLOOKUP(C292,[1]A!$D$2:$H$1448,5,FALSE)</f>
        <v>Adulte Masculin 30/39 ans</v>
      </c>
      <c r="N292" s="14">
        <f>VLOOKUP(C292,Bilan!$B$4:$D$1766,3,FALSE)</f>
        <v>144429</v>
      </c>
      <c r="O292" s="50">
        <f t="shared" si="21"/>
        <v>302</v>
      </c>
      <c r="P292" s="50">
        <f>VLOOKUP(C292,Route2021!$C$2:$O$1205,13,FALSE)</f>
        <v>302</v>
      </c>
      <c r="Q292" s="124" t="str">
        <f>VLOOKUP(C292,[1]A!$D$2:$K$1398,8,FALSE)</f>
        <v>2</v>
      </c>
      <c r="R292" s="125">
        <f>VLOOKUP(C292,Route2021!$C$2:$Q$1212,15,FALSE)</f>
        <v>2</v>
      </c>
      <c r="S292" s="48">
        <f>IFERROR(VLOOKUP(C292,'[2]1ère'!$B$3:$E$200,4,FALSE),0)</f>
        <v>0</v>
      </c>
      <c r="T292" s="48">
        <f>IFERROR(VLOOKUP(C292,'[2]2ème'!$B$3:$E$500,4,FALSE),0)</f>
        <v>5</v>
      </c>
      <c r="U292" s="48">
        <f>IFERROR(VLOOKUP(C292,'[2]3ème'!$B$3:$E$600,4,FALSE),0)</f>
        <v>0</v>
      </c>
      <c r="V292" s="48">
        <f>IFERROR(VLOOKUP(C292,'[2]4ème '!$B$3:$E$216,4,FALSE),0)</f>
        <v>0</v>
      </c>
      <c r="W292" s="48">
        <f>IFERROR(VLOOKUP(C292,[2]Féminines!$B$3:$E$70,4,FALSE),0)</f>
        <v>0</v>
      </c>
      <c r="X292">
        <f t="shared" si="23"/>
        <v>5</v>
      </c>
    </row>
    <row r="293" spans="1:24" x14ac:dyDescent="0.25">
      <c r="A293" s="72">
        <f t="shared" si="22"/>
        <v>303</v>
      </c>
      <c r="B293">
        <f t="shared" si="20"/>
        <v>2272</v>
      </c>
      <c r="C293" t="str">
        <f>[1]A!$D897</f>
        <v>PIQUEUR ERWAN</v>
      </c>
      <c r="D293" t="str">
        <f>[1]A!$F897</f>
        <v>TEAM B.B.L. HERGNIES</v>
      </c>
      <c r="E293" t="str">
        <f>[1]A!$J897</f>
        <v>05999085850</v>
      </c>
      <c r="F293" s="128" t="str">
        <f>[1]A!$C897</f>
        <v>2</v>
      </c>
      <c r="G293" t="str">
        <f>VLOOKUP(C293,[1]A!$D$2:$H$1448,5,FALSE)</f>
        <v>Adulte Masculin 20/29 ans</v>
      </c>
      <c r="N293" s="14">
        <f>VLOOKUP(C293,Bilan!$B$4:$D$1766,3,FALSE)</f>
        <v>2272</v>
      </c>
      <c r="O293" s="50">
        <f t="shared" si="21"/>
        <v>303</v>
      </c>
      <c r="P293" s="50">
        <f>VLOOKUP(C293,Route2021!$C$2:$O$1205,13,FALSE)</f>
        <v>303</v>
      </c>
      <c r="Q293" s="124" t="str">
        <f>VLOOKUP(C293,[1]A!$D$2:$K$1398,8,FALSE)</f>
        <v>2</v>
      </c>
      <c r="R293" s="125">
        <f>VLOOKUP(C293,Route2021!$C$2:$Q$1212,15,FALSE)</f>
        <v>2</v>
      </c>
      <c r="S293" s="48">
        <f>IFERROR(VLOOKUP(C293,'[2]1ère'!$B$3:$E$200,4,FALSE),0)</f>
        <v>0</v>
      </c>
      <c r="T293" s="48">
        <f>IFERROR(VLOOKUP(C293,'[2]2ème'!$B$3:$E$500,4,FALSE),0)</f>
        <v>4</v>
      </c>
      <c r="U293" s="48">
        <f>IFERROR(VLOOKUP(C293,'[2]3ème'!$B$3:$E$600,4,FALSE),0)</f>
        <v>0</v>
      </c>
      <c r="V293" s="48">
        <f>IFERROR(VLOOKUP(C293,'[2]4ème '!$B$3:$E$216,4,FALSE),0)</f>
        <v>0</v>
      </c>
      <c r="W293" s="48">
        <f>IFERROR(VLOOKUP(C293,[2]Féminines!$B$3:$E$70,4,FALSE),0)</f>
        <v>0</v>
      </c>
      <c r="X293">
        <f t="shared" si="23"/>
        <v>4</v>
      </c>
    </row>
    <row r="294" spans="1:24" x14ac:dyDescent="0.25">
      <c r="A294" s="72">
        <f t="shared" si="22"/>
        <v>304</v>
      </c>
      <c r="B294">
        <f t="shared" si="20"/>
        <v>1262</v>
      </c>
      <c r="C294" t="str">
        <f>[1]A!$D96</f>
        <v>BLONDEL FREDERIC</v>
      </c>
      <c r="D294" t="str">
        <f>[1]A!$F96</f>
        <v>ESEG DOUAI</v>
      </c>
      <c r="E294" t="str">
        <f>[1]A!$J96</f>
        <v>05999124253</v>
      </c>
      <c r="F294" s="128" t="str">
        <f>[1]A!$C96</f>
        <v>2</v>
      </c>
      <c r="G294" t="str">
        <f>VLOOKUP(C294,[1]A!$D$2:$H$1448,5,FALSE)</f>
        <v>Adulte Masculin 40/49 ans</v>
      </c>
      <c r="N294" s="14">
        <f>VLOOKUP(C294,Bilan!$B$4:$D$1766,3,FALSE)</f>
        <v>1262</v>
      </c>
      <c r="O294" s="50">
        <f t="shared" si="21"/>
        <v>304</v>
      </c>
      <c r="P294" s="50">
        <f>VLOOKUP(C294,Route2021!$C$2:$O$1205,13,FALSE)</f>
        <v>304</v>
      </c>
      <c r="Q294" s="124" t="str">
        <f>VLOOKUP(C294,[1]A!$D$2:$K$1398,8,FALSE)</f>
        <v>2</v>
      </c>
      <c r="R294" s="125">
        <f>VLOOKUP(C294,Route2021!$C$2:$Q$1212,15,FALSE)</f>
        <v>2</v>
      </c>
      <c r="S294" s="48">
        <f>IFERROR(VLOOKUP(C294,'[2]1ère'!$B$3:$E$200,4,FALSE),0)</f>
        <v>0</v>
      </c>
      <c r="T294" s="48">
        <f>IFERROR(VLOOKUP(C294,'[2]2ème'!$B$3:$E$500,4,FALSE),0)</f>
        <v>10</v>
      </c>
      <c r="U294" s="48">
        <f>IFERROR(VLOOKUP(C294,'[2]3ème'!$B$3:$E$600,4,FALSE),0)</f>
        <v>0</v>
      </c>
      <c r="V294" s="48">
        <f>IFERROR(VLOOKUP(C294,'[2]4ème '!$B$3:$E$216,4,FALSE),0)</f>
        <v>0</v>
      </c>
      <c r="W294" s="48">
        <f>IFERROR(VLOOKUP(C294,[2]Féminines!$B$3:$E$70,4,FALSE),0)</f>
        <v>0</v>
      </c>
      <c r="X294">
        <f t="shared" si="23"/>
        <v>10</v>
      </c>
    </row>
    <row r="295" spans="1:24" x14ac:dyDescent="0.25">
      <c r="A295" s="72">
        <v>305</v>
      </c>
      <c r="B295">
        <f>N295</f>
        <v>7027</v>
      </c>
      <c r="C295" t="str">
        <f>[1]A!$D60</f>
        <v>BENAISSA FARID</v>
      </c>
      <c r="D295" t="str">
        <f>[1]A!$F60</f>
        <v>TEAM POLICE HDFN - ROUBAIX</v>
      </c>
      <c r="E295" t="str">
        <f>[1]A!$J60</f>
        <v>05999127974</v>
      </c>
      <c r="F295" s="128" t="str">
        <f>[1]A!$C60</f>
        <v>2</v>
      </c>
      <c r="G295" t="str">
        <f>VLOOKUP(C295,[1]A!$D$2:$H$1448,5,FALSE)</f>
        <v>Adulte Masculin 40/49 ans</v>
      </c>
      <c r="N295" s="14">
        <f>VLOOKUP(C295,Bilan!$B$4:$D$1766,3,FALSE)</f>
        <v>7027</v>
      </c>
      <c r="O295" s="50">
        <f>A295</f>
        <v>305</v>
      </c>
      <c r="P295" s="50" t="e">
        <f>VLOOKUP(C295,Route2021!$C$2:$O$1205,13,FALSE)</f>
        <v>#N/A</v>
      </c>
      <c r="Q295" s="124" t="str">
        <f>VLOOKUP(C295,[1]A!$D$2:$K$1398,8,FALSE)</f>
        <v>2</v>
      </c>
      <c r="R295" s="125" t="e">
        <f>VLOOKUP(C295,Route2021!$C$2:$Q$1212,15,FALSE)</f>
        <v>#N/A</v>
      </c>
      <c r="S295" s="48">
        <f>IFERROR(VLOOKUP(C295,'[2]1ère'!$B$3:$E$200,4,FALSE),0)</f>
        <v>0</v>
      </c>
      <c r="T295" s="48">
        <f>IFERROR(VLOOKUP(C295,'[2]2ème'!$B$3:$E$500,4,FALSE),0)</f>
        <v>4</v>
      </c>
      <c r="U295" s="48">
        <f>IFERROR(VLOOKUP(C295,'[2]3ème'!$B$3:$E$600,4,FALSE),0)</f>
        <v>0</v>
      </c>
      <c r="V295" s="48">
        <f>IFERROR(VLOOKUP(C295,'[2]4ème '!$B$3:$E$216,4,FALSE),0)</f>
        <v>0</v>
      </c>
      <c r="W295" s="48">
        <f>IFERROR(VLOOKUP(C295,[2]Féminines!$B$3:$E$70,4,FALSE),0)</f>
        <v>0</v>
      </c>
      <c r="X295">
        <f t="shared" si="23"/>
        <v>4</v>
      </c>
    </row>
    <row r="296" spans="1:24" x14ac:dyDescent="0.25">
      <c r="A296" s="72">
        <f t="shared" si="22"/>
        <v>306</v>
      </c>
      <c r="B296">
        <f t="shared" si="20"/>
        <v>2264</v>
      </c>
      <c r="C296" t="str">
        <f>[1]A!$D208</f>
        <v>CHOUANE YOURI</v>
      </c>
      <c r="D296" t="str">
        <f>[1]A!$F208</f>
        <v>TEAM B.B.L. HERGNIES</v>
      </c>
      <c r="E296" t="str">
        <f>[1]A!$J208</f>
        <v>05999016510</v>
      </c>
      <c r="F296" s="128" t="str">
        <f>[1]A!$C208</f>
        <v>2</v>
      </c>
      <c r="G296" t="str">
        <f>VLOOKUP(C296,[1]A!$D$2:$H$1448,5,FALSE)</f>
        <v>Adulte Masculin 20/29 ans</v>
      </c>
      <c r="J296" s="67">
        <v>1</v>
      </c>
      <c r="N296" s="14">
        <f>VLOOKUP(C296,Bilan!$B$4:$D$1766,3,FALSE)</f>
        <v>2264</v>
      </c>
      <c r="O296" s="50">
        <f t="shared" si="21"/>
        <v>306</v>
      </c>
      <c r="P296" s="50">
        <f>VLOOKUP(C296,Route2021!$C$2:$O$1205,13,FALSE)</f>
        <v>306</v>
      </c>
      <c r="Q296" s="124" t="str">
        <f>VLOOKUP(C296,[1]A!$D$2:$K$1398,8,FALSE)</f>
        <v>2</v>
      </c>
      <c r="R296" s="125">
        <f>VLOOKUP(C296,Route2021!$C$2:$Q$1212,15,FALSE)</f>
        <v>2</v>
      </c>
      <c r="S296" s="48">
        <f>IFERROR(VLOOKUP(C296,'[2]1ère'!$B$3:$E$200,4,FALSE),0)</f>
        <v>0</v>
      </c>
      <c r="T296" s="48">
        <f>IFERROR(VLOOKUP(C296,'[2]2ème'!$B$3:$E$500,4,FALSE),0)</f>
        <v>0</v>
      </c>
      <c r="U296" s="48">
        <f>IFERROR(VLOOKUP(C296,'[2]3ème'!$B$3:$E$600,4,FALSE),0)</f>
        <v>0</v>
      </c>
      <c r="V296" s="48">
        <f>IFERROR(VLOOKUP(C296,'[2]4ème '!$B$3:$E$216,4,FALSE),0)</f>
        <v>0</v>
      </c>
      <c r="W296" s="48">
        <f>IFERROR(VLOOKUP(C296,[2]Féminines!$B$3:$E$70,4,FALSE),0)</f>
        <v>0</v>
      </c>
      <c r="X296">
        <f t="shared" si="23"/>
        <v>0</v>
      </c>
    </row>
    <row r="297" spans="1:24" x14ac:dyDescent="0.25">
      <c r="A297" s="72">
        <v>307</v>
      </c>
      <c r="B297">
        <f>N297</f>
        <v>7002</v>
      </c>
      <c r="C297" t="str">
        <f>[1]A!$D113</f>
        <v>BOUDIN MATHIEU</v>
      </c>
      <c r="D297" t="str">
        <f>[1]A!$F113</f>
        <v>TEAM POLICE HDFN - ROUBAIX</v>
      </c>
      <c r="E297" t="str">
        <f>[1]A!$J113</f>
        <v>05999127973</v>
      </c>
      <c r="F297" s="128" t="str">
        <f>[1]A!$C113</f>
        <v>2</v>
      </c>
      <c r="G297" t="str">
        <f>VLOOKUP(C297,[1]A!$D$2:$H$1448,5,FALSE)</f>
        <v>Adulte Masculin 40/49 ans</v>
      </c>
      <c r="N297" s="14">
        <f>VLOOKUP(C297,Bilan!$B$4:$D$1766,3,FALSE)</f>
        <v>7002</v>
      </c>
      <c r="O297" s="50">
        <f>A297</f>
        <v>307</v>
      </c>
      <c r="P297" s="50" t="e">
        <f>VLOOKUP(C297,Route2021!$C$2:$O$1205,13,FALSE)</f>
        <v>#N/A</v>
      </c>
      <c r="Q297" s="124" t="str">
        <f>VLOOKUP(C297,[1]A!$D$2:$K$1398,8,FALSE)</f>
        <v>2</v>
      </c>
      <c r="R297" s="125" t="e">
        <f>VLOOKUP(C297,Route2021!$C$2:$Q$1212,15,FALSE)</f>
        <v>#N/A</v>
      </c>
      <c r="S297" s="48">
        <f>IFERROR(VLOOKUP(C297,'[2]1ère'!$B$3:$E$200,4,FALSE),0)</f>
        <v>0</v>
      </c>
      <c r="T297" s="48">
        <f>IFERROR(VLOOKUP(C297,'[2]2ème'!$B$3:$E$500,4,FALSE),0)</f>
        <v>6</v>
      </c>
      <c r="U297" s="48">
        <f>IFERROR(VLOOKUP(C297,'[2]3ème'!$B$3:$E$600,4,FALSE),0)</f>
        <v>0</v>
      </c>
      <c r="V297" s="48">
        <f>IFERROR(VLOOKUP(C297,'[2]4ème '!$B$3:$E$216,4,FALSE),0)</f>
        <v>0</v>
      </c>
      <c r="W297" s="48">
        <f>IFERROR(VLOOKUP(C297,[2]Féminines!$B$3:$E$70,4,FALSE),0)</f>
        <v>0</v>
      </c>
      <c r="X297">
        <f t="shared" si="23"/>
        <v>6</v>
      </c>
    </row>
    <row r="298" spans="1:24" x14ac:dyDescent="0.25">
      <c r="A298" s="72">
        <v>308</v>
      </c>
      <c r="B298">
        <f>N298</f>
        <v>7112</v>
      </c>
      <c r="C298" t="str">
        <f>[1]A!$D361</f>
        <v>DESSORT CLEMENT</v>
      </c>
      <c r="D298" t="str">
        <f>[1]A!$F361</f>
        <v>ESPOIR CYCLISTE WAMBRECHIES MARQUETTE</v>
      </c>
      <c r="E298" t="str">
        <f>[1]A!$J361</f>
        <v>05999128137</v>
      </c>
      <c r="F298" s="128" t="str">
        <f>[1]A!$C361</f>
        <v>2</v>
      </c>
      <c r="G298" t="str">
        <f>VLOOKUP(C298,[1]A!$D$2:$H$1448,5,FALSE)</f>
        <v>Adulte Masculin 30/39 ans</v>
      </c>
      <c r="N298" s="14">
        <f>VLOOKUP(C298,Bilan!$B$4:$D$1766,3,FALSE)</f>
        <v>7112</v>
      </c>
      <c r="O298" s="50">
        <f>A298</f>
        <v>308</v>
      </c>
      <c r="P298" s="50" t="e">
        <f>VLOOKUP(C298,Route2021!$C$2:$O$1205,13,FALSE)</f>
        <v>#N/A</v>
      </c>
      <c r="Q298" s="124" t="str">
        <f>VLOOKUP(C298,[1]A!$D$2:$K$1398,8,FALSE)</f>
        <v>2</v>
      </c>
      <c r="R298" s="125" t="e">
        <f>VLOOKUP(C298,Route2021!$C$2:$Q$1212,15,FALSE)</f>
        <v>#N/A</v>
      </c>
      <c r="S298" s="48">
        <f>IFERROR(VLOOKUP(C298,'[2]1ère'!$B$3:$E$200,4,FALSE),0)</f>
        <v>0</v>
      </c>
      <c r="T298" s="48">
        <f>IFERROR(VLOOKUP(C298,'[2]2ème'!$B$3:$E$500,4,FALSE),0)</f>
        <v>1</v>
      </c>
      <c r="U298" s="48">
        <f>IFERROR(VLOOKUP(C298,'[2]3ème'!$B$3:$E$600,4,FALSE),0)</f>
        <v>0</v>
      </c>
      <c r="V298" s="48">
        <f>IFERROR(VLOOKUP(C298,'[2]4ème '!$B$3:$E$216,4,FALSE),0)</f>
        <v>0</v>
      </c>
      <c r="W298" s="48">
        <f>IFERROR(VLOOKUP(C298,[2]Féminines!$B$3:$E$70,4,FALSE),0)</f>
        <v>0</v>
      </c>
      <c r="X298">
        <f t="shared" si="23"/>
        <v>1</v>
      </c>
    </row>
    <row r="299" spans="1:24" x14ac:dyDescent="0.25">
      <c r="A299" s="72">
        <f t="shared" si="22"/>
        <v>309</v>
      </c>
      <c r="B299">
        <f t="shared" si="20"/>
        <v>144609</v>
      </c>
      <c r="C299" t="str">
        <f>[1]A!$D963</f>
        <v>ROBINAND WILFRIED</v>
      </c>
      <c r="D299" t="str">
        <f>[1]A!$F963</f>
        <v>ETOILE CYCLISTE FEIGNIES</v>
      </c>
      <c r="E299" t="str">
        <f>[1]A!$J963</f>
        <v>05996226944</v>
      </c>
      <c r="F299" s="128" t="str">
        <f>[1]A!$C963</f>
        <v>2</v>
      </c>
      <c r="G299" t="str">
        <f>VLOOKUP(C299,[1]A!$D$2:$H$1448,5,FALSE)</f>
        <v>Adulte Masculin 40/49 ans</v>
      </c>
      <c r="J299" s="67">
        <v>1</v>
      </c>
      <c r="N299" s="14">
        <f>VLOOKUP(C299,Bilan!$B$4:$D$1766,3,FALSE)</f>
        <v>144609</v>
      </c>
      <c r="O299" s="50">
        <f t="shared" si="21"/>
        <v>309</v>
      </c>
      <c r="P299" s="50">
        <f>VLOOKUP(C299,Route2021!$C$2:$O$1205,13,FALSE)</f>
        <v>309</v>
      </c>
      <c r="Q299" s="124" t="str">
        <f>VLOOKUP(C299,[1]A!$D$2:$K$1398,8,FALSE)</f>
        <v>2</v>
      </c>
      <c r="R299" s="125">
        <f>VLOOKUP(C299,Route2021!$C$2:$Q$1212,15,FALSE)</f>
        <v>2</v>
      </c>
      <c r="S299" s="48">
        <f>IFERROR(VLOOKUP(C299,'[2]1ère'!$B$3:$E$200,4,FALSE),0)</f>
        <v>0</v>
      </c>
      <c r="T299" s="48">
        <f>IFERROR(VLOOKUP(C299,'[2]2ème'!$B$3:$E$500,4,FALSE),0)</f>
        <v>0</v>
      </c>
      <c r="U299" s="48">
        <f>IFERROR(VLOOKUP(C299,'[2]3ème'!$B$3:$E$600,4,FALSE),0)</f>
        <v>0</v>
      </c>
      <c r="V299" s="48">
        <f>IFERROR(VLOOKUP(C299,'[2]4ème '!$B$3:$E$216,4,FALSE),0)</f>
        <v>0</v>
      </c>
      <c r="W299" s="48">
        <f>IFERROR(VLOOKUP(C299,[2]Féminines!$B$3:$E$70,4,FALSE),0)</f>
        <v>0</v>
      </c>
      <c r="X299">
        <f t="shared" si="23"/>
        <v>0</v>
      </c>
    </row>
    <row r="300" spans="1:24" x14ac:dyDescent="0.25">
      <c r="A300" s="72">
        <f t="shared" si="22"/>
        <v>310</v>
      </c>
      <c r="B300">
        <f t="shared" si="20"/>
        <v>144353</v>
      </c>
      <c r="C300" t="str">
        <f>[1]A!$D382</f>
        <v>DI GIOVANNI FREDERIC</v>
      </c>
      <c r="D300" t="str">
        <f>[1]A!$F382</f>
        <v>T.C.S.P. 59 - FERRIERE LA GRANDE</v>
      </c>
      <c r="E300" t="str">
        <f>[1]A!$J382</f>
        <v>05999097889</v>
      </c>
      <c r="F300" s="128" t="str">
        <f>[1]A!$C382</f>
        <v>2</v>
      </c>
      <c r="G300" t="str">
        <f>VLOOKUP(C300,[1]A!$D$2:$H$1448,5,FALSE)</f>
        <v>Adulte Masculin 40/49 ans</v>
      </c>
      <c r="N300" s="14">
        <f>VLOOKUP(C300,Bilan!$B$4:$D$1766,3,FALSE)</f>
        <v>144353</v>
      </c>
      <c r="O300" s="50">
        <f t="shared" si="21"/>
        <v>310</v>
      </c>
      <c r="P300" s="50">
        <f>VLOOKUP(C300,Route2021!$C$2:$O$1205,13,FALSE)</f>
        <v>310</v>
      </c>
      <c r="Q300" s="124" t="str">
        <f>VLOOKUP(C300,[1]A!$D$2:$K$1398,8,FALSE)</f>
        <v>2</v>
      </c>
      <c r="R300" s="125">
        <f>VLOOKUP(C300,Route2021!$C$2:$Q$1212,15,FALSE)</f>
        <v>2</v>
      </c>
      <c r="S300" s="48">
        <f>IFERROR(VLOOKUP(C300,'[2]1ère'!$B$3:$E$200,4,FALSE),0)</f>
        <v>0</v>
      </c>
      <c r="T300" s="48">
        <f>IFERROR(VLOOKUP(C300,'[2]2ème'!$B$3:$E$500,4,FALSE),0)</f>
        <v>9</v>
      </c>
      <c r="U300" s="48">
        <f>IFERROR(VLOOKUP(C300,'[2]3ème'!$B$3:$E$600,4,FALSE),0)</f>
        <v>0</v>
      </c>
      <c r="V300" s="48">
        <f>IFERROR(VLOOKUP(C300,'[2]4ème '!$B$3:$E$216,4,FALSE),0)</f>
        <v>0</v>
      </c>
      <c r="W300" s="48">
        <f>IFERROR(VLOOKUP(C300,[2]Féminines!$B$3:$E$70,4,FALSE),0)</f>
        <v>0</v>
      </c>
      <c r="X300">
        <f t="shared" si="23"/>
        <v>9</v>
      </c>
    </row>
    <row r="301" spans="1:24" x14ac:dyDescent="0.25">
      <c r="A301" s="72">
        <f t="shared" si="22"/>
        <v>311</v>
      </c>
      <c r="B301">
        <f t="shared" si="20"/>
        <v>144393</v>
      </c>
      <c r="C301" t="str">
        <f>[1]A!$D662</f>
        <v>LAPOTRE FRANCOIS</v>
      </c>
      <c r="D301" t="str">
        <f>[1]A!$F662</f>
        <v>UNION SPORTIVE VALENCIENNES MARLY</v>
      </c>
      <c r="E301" t="str">
        <f>[1]A!$J662</f>
        <v>05999075704</v>
      </c>
      <c r="F301" s="128" t="str">
        <f>[1]A!$C662</f>
        <v>2</v>
      </c>
      <c r="G301" t="str">
        <f>VLOOKUP(C301,[1]A!$D$2:$H$1448,5,FALSE)</f>
        <v>Adulte Masculin 40/49 ans</v>
      </c>
      <c r="N301" s="14">
        <f>VLOOKUP(C301,Bilan!$B$4:$D$1766,3,FALSE)</f>
        <v>144393</v>
      </c>
      <c r="O301" s="50">
        <f t="shared" si="21"/>
        <v>311</v>
      </c>
      <c r="P301" s="50">
        <f>VLOOKUP(C301,Route2021!$C$2:$O$1205,13,FALSE)</f>
        <v>311</v>
      </c>
      <c r="Q301" s="124" t="str">
        <f>VLOOKUP(C301,[1]A!$D$2:$K$1398,8,FALSE)</f>
        <v>2</v>
      </c>
      <c r="R301" s="125">
        <f>VLOOKUP(C301,Route2021!$C$2:$Q$1212,15,FALSE)</f>
        <v>2</v>
      </c>
      <c r="S301" s="48">
        <f>IFERROR(VLOOKUP(C301,'[2]1ère'!$B$3:$E$200,4,FALSE),0)</f>
        <v>0</v>
      </c>
      <c r="T301" s="48">
        <f>IFERROR(VLOOKUP(C301,'[2]2ème'!$B$3:$E$500,4,FALSE),0)</f>
        <v>4</v>
      </c>
      <c r="U301" s="48">
        <f>IFERROR(VLOOKUP(C301,'[2]3ème'!$B$3:$E$600,4,FALSE),0)</f>
        <v>0</v>
      </c>
      <c r="V301" s="48">
        <f>IFERROR(VLOOKUP(C301,'[2]4ème '!$B$3:$E$216,4,FALSE),0)</f>
        <v>0</v>
      </c>
      <c r="W301" s="48">
        <f>IFERROR(VLOOKUP(C301,[2]Féminines!$B$3:$E$70,4,FALSE),0)</f>
        <v>0</v>
      </c>
      <c r="X301">
        <f t="shared" si="23"/>
        <v>4</v>
      </c>
    </row>
    <row r="302" spans="1:24" x14ac:dyDescent="0.25">
      <c r="A302" s="72">
        <f t="shared" si="22"/>
        <v>312</v>
      </c>
      <c r="B302">
        <f t="shared" si="20"/>
        <v>144376</v>
      </c>
      <c r="C302" t="str">
        <f>[1]A!$D767</f>
        <v>MACHEPY SAMUEL</v>
      </c>
      <c r="D302" t="str">
        <f>[1]A!$F767</f>
        <v>VELO CLUB SOLESMES</v>
      </c>
      <c r="E302" t="str">
        <f>[1]A!$J767</f>
        <v>05999017141</v>
      </c>
      <c r="F302" s="128" t="str">
        <f>[1]A!$C767</f>
        <v>2</v>
      </c>
      <c r="G302" t="str">
        <f>VLOOKUP(C302,[1]A!$D$2:$H$1448,5,FALSE)</f>
        <v>Adulte Masculin 40/49 ans</v>
      </c>
      <c r="N302" s="14">
        <f>VLOOKUP(C302,Bilan!$B$4:$D$1766,3,FALSE)</f>
        <v>144376</v>
      </c>
      <c r="O302" s="50">
        <f t="shared" si="21"/>
        <v>312</v>
      </c>
      <c r="P302" s="50">
        <f>VLOOKUP(C302,Route2021!$C$2:$O$1205,13,FALSE)</f>
        <v>312</v>
      </c>
      <c r="Q302" s="124" t="str">
        <f>VLOOKUP(C302,[1]A!$D$2:$K$1398,8,FALSE)</f>
        <v>2</v>
      </c>
      <c r="R302" s="125">
        <f>VLOOKUP(C302,Route2021!$C$2:$Q$1212,15,FALSE)</f>
        <v>2</v>
      </c>
      <c r="S302" s="48">
        <f>IFERROR(VLOOKUP(C302,'[2]1ère'!$B$3:$E$200,4,FALSE),0)</f>
        <v>0</v>
      </c>
      <c r="T302" s="48">
        <f>IFERROR(VLOOKUP(C302,'[2]2ème'!$B$3:$E$500,4,FALSE),0)</f>
        <v>1</v>
      </c>
      <c r="U302" s="48">
        <f>IFERROR(VLOOKUP(C302,'[2]3ème'!$B$3:$E$600,4,FALSE),0)</f>
        <v>0</v>
      </c>
      <c r="V302" s="48">
        <f>IFERROR(VLOOKUP(C302,'[2]4ème '!$B$3:$E$216,4,FALSE),0)</f>
        <v>0</v>
      </c>
      <c r="W302" s="48">
        <f>IFERROR(VLOOKUP(C302,[2]Féminines!$B$3:$E$70,4,FALSE),0)</f>
        <v>0</v>
      </c>
      <c r="X302">
        <f t="shared" si="23"/>
        <v>1</v>
      </c>
    </row>
    <row r="303" spans="1:24" x14ac:dyDescent="0.25">
      <c r="A303" s="72">
        <f t="shared" si="22"/>
        <v>313</v>
      </c>
      <c r="B303">
        <f t="shared" si="20"/>
        <v>144506</v>
      </c>
      <c r="C303" t="str">
        <f>[1]A!$D501</f>
        <v>GARD ALEXI</v>
      </c>
      <c r="D303" t="str">
        <f>[1]A!$F501</f>
        <v>VELO CLUB SOLESMES</v>
      </c>
      <c r="E303" t="str">
        <f>[1]A!$J501</f>
        <v>05999105635</v>
      </c>
      <c r="F303" s="128" t="str">
        <f>[1]A!$C501</f>
        <v>2</v>
      </c>
      <c r="G303" t="str">
        <f>VLOOKUP(C303,[1]A!$D$2:$H$1448,5,FALSE)</f>
        <v>Adulte Masculin 20/29 ans</v>
      </c>
      <c r="N303" s="14">
        <f>VLOOKUP(C303,Bilan!$B$4:$D$1766,3,FALSE)</f>
        <v>144506</v>
      </c>
      <c r="O303" s="50">
        <f t="shared" si="21"/>
        <v>313</v>
      </c>
      <c r="P303" s="50">
        <f>VLOOKUP(C303,Route2021!$C$2:$O$1205,13,FALSE)</f>
        <v>313</v>
      </c>
      <c r="Q303" s="124" t="str">
        <f>VLOOKUP(C303,[1]A!$D$2:$K$1398,8,FALSE)</f>
        <v>2</v>
      </c>
      <c r="R303" s="125">
        <f>VLOOKUP(C303,Route2021!$C$2:$Q$1212,15,FALSE)</f>
        <v>2</v>
      </c>
      <c r="S303" s="48">
        <f>IFERROR(VLOOKUP(C303,'[2]1ère'!$B$3:$E$200,4,FALSE),0)</f>
        <v>0</v>
      </c>
      <c r="T303" s="48">
        <f>IFERROR(VLOOKUP(C303,'[2]2ème'!$B$3:$E$500,4,FALSE),0)</f>
        <v>5</v>
      </c>
      <c r="U303" s="48">
        <f>IFERROR(VLOOKUP(C303,'[2]3ème'!$B$3:$E$600,4,FALSE),0)</f>
        <v>0</v>
      </c>
      <c r="V303" s="48">
        <f>IFERROR(VLOOKUP(C303,'[2]4ème '!$B$3:$E$216,4,FALSE),0)</f>
        <v>0</v>
      </c>
      <c r="W303" s="48">
        <f>IFERROR(VLOOKUP(C303,[2]Féminines!$B$3:$E$70,4,FALSE),0)</f>
        <v>0</v>
      </c>
      <c r="X303">
        <f t="shared" si="23"/>
        <v>5</v>
      </c>
    </row>
    <row r="304" spans="1:24" x14ac:dyDescent="0.25">
      <c r="A304" s="72">
        <f t="shared" si="22"/>
        <v>314</v>
      </c>
      <c r="B304">
        <f t="shared" si="20"/>
        <v>2954</v>
      </c>
      <c r="C304" t="str">
        <f>[1]A!$D661</f>
        <v>LANSIAUX ANTHONY</v>
      </c>
      <c r="D304" t="str">
        <f>[1]A!$F661</f>
        <v>CLUB CYCLISTE THUN ST MARTIN</v>
      </c>
      <c r="E304" t="str">
        <f>[1]A!$J661</f>
        <v>05999028465</v>
      </c>
      <c r="F304" s="128" t="str">
        <f>[1]A!$C661</f>
        <v>2</v>
      </c>
      <c r="G304" t="str">
        <f>VLOOKUP(C304,[1]A!$D$2:$H$1448,5,FALSE)</f>
        <v>Adulte Masculin 40/49 ans</v>
      </c>
      <c r="N304" s="14">
        <f>VLOOKUP(C304,Bilan!$B$4:$D$1766,3,FALSE)</f>
        <v>2954</v>
      </c>
      <c r="O304" s="50">
        <f t="shared" si="21"/>
        <v>314</v>
      </c>
      <c r="P304" s="50">
        <f>VLOOKUP(C304,Route2021!$C$2:$O$1205,13,FALSE)</f>
        <v>314</v>
      </c>
      <c r="Q304" s="124" t="str">
        <f>VLOOKUP(C304,[1]A!$D$2:$K$1398,8,FALSE)</f>
        <v>2</v>
      </c>
      <c r="R304" s="125">
        <f>VLOOKUP(C304,Route2021!$C$2:$Q$1212,15,FALSE)</f>
        <v>2</v>
      </c>
      <c r="S304" s="48">
        <f>IFERROR(VLOOKUP(C304,'[2]1ère'!$B$3:$E$200,4,FALSE),0)</f>
        <v>0</v>
      </c>
      <c r="T304" s="48">
        <f>IFERROR(VLOOKUP(C304,'[2]2ème'!$B$3:$E$500,4,FALSE),0)</f>
        <v>9</v>
      </c>
      <c r="U304" s="48">
        <f>IFERROR(VLOOKUP(C304,'[2]3ème'!$B$3:$E$600,4,FALSE),0)</f>
        <v>0</v>
      </c>
      <c r="V304" s="48">
        <f>IFERROR(VLOOKUP(C304,'[2]4ème '!$B$3:$E$216,4,FALSE),0)</f>
        <v>0</v>
      </c>
      <c r="W304" s="48">
        <f>IFERROR(VLOOKUP(C304,[2]Féminines!$B$3:$E$70,4,FALSE),0)</f>
        <v>0</v>
      </c>
      <c r="X304">
        <f t="shared" si="23"/>
        <v>9</v>
      </c>
    </row>
    <row r="305" spans="1:24" x14ac:dyDescent="0.25">
      <c r="A305" s="72">
        <f t="shared" si="22"/>
        <v>315</v>
      </c>
      <c r="B305">
        <f t="shared" si="20"/>
        <v>144432</v>
      </c>
      <c r="C305" t="str">
        <f>[1]A!$D1075</f>
        <v>VANAUBERG EDDY</v>
      </c>
      <c r="D305" t="str">
        <f>[1]A!$F1075</f>
        <v>TEAM B.B.L. HERGNIES</v>
      </c>
      <c r="E305" t="str">
        <f>[1]A!$J1075</f>
        <v>05996215975</v>
      </c>
      <c r="F305" s="128" t="str">
        <f>[1]A!$C1075</f>
        <v>2</v>
      </c>
      <c r="G305" t="str">
        <f>VLOOKUP(C305,[1]A!$D$2:$H$1448,5,FALSE)</f>
        <v>Adulte Masculin 50/59 ans</v>
      </c>
      <c r="N305" s="14">
        <f>VLOOKUP(C305,Bilan!$B$4:$D$1766,3,FALSE)</f>
        <v>144432</v>
      </c>
      <c r="O305" s="50">
        <f t="shared" si="21"/>
        <v>315</v>
      </c>
      <c r="P305" s="50">
        <f>VLOOKUP(C305,Route2021!$C$2:$O$1205,13,FALSE)</f>
        <v>315</v>
      </c>
      <c r="Q305" s="124" t="str">
        <f>VLOOKUP(C305,[1]A!$D$2:$K$1398,8,FALSE)</f>
        <v>2</v>
      </c>
      <c r="R305" s="125">
        <f>VLOOKUP(C305,Route2021!$C$2:$Q$1212,15,FALSE)</f>
        <v>2</v>
      </c>
      <c r="S305" s="48">
        <f>IFERROR(VLOOKUP(C305,'[2]1ère'!$B$3:$E$200,4,FALSE),0)</f>
        <v>0</v>
      </c>
      <c r="T305" s="48">
        <f>IFERROR(VLOOKUP(C305,'[2]2ème'!$B$3:$E$500,4,FALSE),0)</f>
        <v>11</v>
      </c>
      <c r="U305" s="48">
        <f>IFERROR(VLOOKUP(C305,'[2]3ème'!$B$3:$E$600,4,FALSE),0)</f>
        <v>0</v>
      </c>
      <c r="V305" s="48">
        <f>IFERROR(VLOOKUP(C305,'[2]4ème '!$B$3:$E$216,4,FALSE),0)</f>
        <v>0</v>
      </c>
      <c r="W305" s="48">
        <f>IFERROR(VLOOKUP(C305,[2]Féminines!$B$3:$E$70,4,FALSE),0)</f>
        <v>0</v>
      </c>
      <c r="X305">
        <f t="shared" si="23"/>
        <v>11</v>
      </c>
    </row>
    <row r="306" spans="1:24" x14ac:dyDescent="0.25">
      <c r="A306" s="72">
        <f t="shared" ref="A306:A366" si="26">IF(P306&lt;448,IF(P306&gt;200,P306,0),0)</f>
        <v>316</v>
      </c>
      <c r="B306">
        <f t="shared" si="20"/>
        <v>3125</v>
      </c>
      <c r="C306" t="str">
        <f>[1]A!$D455</f>
        <v>FERRO ORAZIO</v>
      </c>
      <c r="D306" t="str">
        <f>[1]A!$F455</f>
        <v>TEAM B.B.L. HERGNIES</v>
      </c>
      <c r="E306" t="str">
        <f>[1]A!$J455</f>
        <v>05999023389</v>
      </c>
      <c r="F306" s="128" t="str">
        <f>[1]A!$C455</f>
        <v>2</v>
      </c>
      <c r="G306" t="str">
        <f>VLOOKUP(C306,[1]A!$D$2:$H$1448,5,FALSE)</f>
        <v>Adulte Masculin 20/29 ans</v>
      </c>
      <c r="J306" s="67">
        <v>1</v>
      </c>
      <c r="N306" s="14">
        <f>VLOOKUP(C306,Bilan!$B$4:$D$1766,3,FALSE)</f>
        <v>3125</v>
      </c>
      <c r="O306" s="50">
        <f t="shared" si="21"/>
        <v>316</v>
      </c>
      <c r="P306" s="50">
        <f>VLOOKUP(C306,Route2021!$C$2:$O$1205,13,FALSE)</f>
        <v>316</v>
      </c>
      <c r="Q306" s="124" t="str">
        <f>VLOOKUP(C306,[1]A!$D$2:$K$1398,8,FALSE)</f>
        <v>2</v>
      </c>
      <c r="R306" s="125">
        <f>VLOOKUP(C306,Route2021!$C$2:$Q$1212,15,FALSE)</f>
        <v>2</v>
      </c>
      <c r="S306" s="48">
        <f>IFERROR(VLOOKUP(C306,'[2]1ère'!$B$3:$E$200,4,FALSE),0)</f>
        <v>0</v>
      </c>
      <c r="T306" s="48">
        <f>IFERROR(VLOOKUP(C306,'[2]2ème'!$B$3:$E$500,4,FALSE),0)</f>
        <v>12</v>
      </c>
      <c r="U306" s="48">
        <f>IFERROR(VLOOKUP(C306,'[2]3ème'!$B$3:$E$600,4,FALSE),0)</f>
        <v>0</v>
      </c>
      <c r="V306" s="48">
        <f>IFERROR(VLOOKUP(C306,'[2]4ème '!$B$3:$E$216,4,FALSE),0)</f>
        <v>0</v>
      </c>
      <c r="W306" s="48">
        <f>IFERROR(VLOOKUP(C306,[2]Féminines!$B$3:$E$70,4,FALSE),0)</f>
        <v>0</v>
      </c>
      <c r="X306">
        <f t="shared" si="23"/>
        <v>12</v>
      </c>
    </row>
    <row r="307" spans="1:24" x14ac:dyDescent="0.25">
      <c r="A307" s="72">
        <f t="shared" si="26"/>
        <v>317</v>
      </c>
      <c r="B307">
        <f t="shared" si="20"/>
        <v>3996</v>
      </c>
      <c r="C307" t="str">
        <f>[1]A!$D127</f>
        <v>BOUTOUT TONY</v>
      </c>
      <c r="D307" t="str">
        <f>[1]A!$F127</f>
        <v>GAZ ELEC CLUB DE DOUAI</v>
      </c>
      <c r="E307" t="str">
        <f>[1]A!$J127</f>
        <v>05999068434</v>
      </c>
      <c r="F307" s="128" t="str">
        <f>[1]A!$C127</f>
        <v>2</v>
      </c>
      <c r="G307" t="str">
        <f>VLOOKUP(C307,[1]A!$D$2:$H$1448,5,FALSE)</f>
        <v>Adulte Masculin 50/59 ans</v>
      </c>
      <c r="H307" s="107"/>
      <c r="N307" s="14">
        <f>VLOOKUP(C307,Bilan!$B$4:$D$1766,3,FALSE)</f>
        <v>3996</v>
      </c>
      <c r="O307" s="50">
        <f t="shared" si="21"/>
        <v>317</v>
      </c>
      <c r="P307" s="50">
        <f>VLOOKUP(C307,Route2021!$C$2:$O$1205,13,FALSE)</f>
        <v>317</v>
      </c>
      <c r="Q307" s="124" t="str">
        <f>VLOOKUP(C307,[1]A!$D$2:$K$1398,8,FALSE)</f>
        <v>2</v>
      </c>
      <c r="R307" s="125">
        <f>VLOOKUP(C307,Route2021!$C$2:$Q$1212,15,FALSE)</f>
        <v>2</v>
      </c>
      <c r="S307" s="48">
        <f>IFERROR(VLOOKUP(C307,'[2]1ère'!$B$3:$E$200,4,FALSE),0)</f>
        <v>0</v>
      </c>
      <c r="T307" s="48">
        <f>IFERROR(VLOOKUP(C307,'[2]2ème'!$B$3:$E$500,4,FALSE),0)</f>
        <v>0</v>
      </c>
      <c r="U307" s="48">
        <f>IFERROR(VLOOKUP(C307,'[2]3ème'!$B$3:$E$600,4,FALSE),0)</f>
        <v>0</v>
      </c>
      <c r="V307" s="48">
        <f>IFERROR(VLOOKUP(C307,'[2]4ème '!$B$3:$E$216,4,FALSE),0)</f>
        <v>0</v>
      </c>
      <c r="W307" s="48">
        <f>IFERROR(VLOOKUP(C307,[2]Féminines!$B$3:$E$70,4,FALSE),0)</f>
        <v>0</v>
      </c>
      <c r="X307">
        <f t="shared" si="23"/>
        <v>0</v>
      </c>
    </row>
    <row r="308" spans="1:24" x14ac:dyDescent="0.25">
      <c r="A308" s="72">
        <v>318</v>
      </c>
      <c r="B308">
        <f>N308</f>
        <v>7054</v>
      </c>
      <c r="C308" t="str">
        <f>[1]A!$D471</f>
        <v>FONTAINE EMMANUEL</v>
      </c>
      <c r="D308" t="str">
        <f>[1]A!$F471</f>
        <v>TEAM POLICE HDFN - ROUBAIX</v>
      </c>
      <c r="E308" t="str">
        <f>[1]A!$J471</f>
        <v>05999017516</v>
      </c>
      <c r="F308" s="128" t="str">
        <f>[1]A!$C471</f>
        <v>2</v>
      </c>
      <c r="G308" t="str">
        <f>VLOOKUP(C308,[1]A!$D$2:$H$1448,5,FALSE)</f>
        <v>Adulte Masculin 40/49 ans</v>
      </c>
      <c r="J308" s="67">
        <v>1</v>
      </c>
      <c r="N308" s="14">
        <f>VLOOKUP(C308,Bilan!$B$4:$D$1766,3,FALSE)</f>
        <v>7054</v>
      </c>
      <c r="O308" s="50">
        <f>A308</f>
        <v>318</v>
      </c>
      <c r="P308" s="50" t="e">
        <f>VLOOKUP(C308,Route2021!$C$2:$O$1205,13,FALSE)</f>
        <v>#N/A</v>
      </c>
      <c r="Q308" s="124" t="str">
        <f>VLOOKUP(C308,[1]A!$D$2:$K$1398,8,FALSE)</f>
        <v>2</v>
      </c>
      <c r="R308" s="125" t="e">
        <f>VLOOKUP(C308,Route2021!$C$2:$Q$1212,15,FALSE)</f>
        <v>#N/A</v>
      </c>
      <c r="S308" s="48">
        <f>IFERROR(VLOOKUP(C308,'[2]1ère'!$B$3:$E$200,4,FALSE),0)</f>
        <v>0</v>
      </c>
      <c r="T308" s="48">
        <f>IFERROR(VLOOKUP(C308,'[2]2ème'!$B$3:$E$500,4,FALSE),0)</f>
        <v>5</v>
      </c>
      <c r="U308" s="48">
        <f>IFERROR(VLOOKUP(C308,'[2]3ème'!$B$3:$E$600,4,FALSE),0)</f>
        <v>0</v>
      </c>
      <c r="V308" s="48">
        <f>IFERROR(VLOOKUP(C308,'[2]4ème '!$B$3:$E$216,4,FALSE),0)</f>
        <v>0</v>
      </c>
      <c r="W308" s="48">
        <f>IFERROR(VLOOKUP(C308,[2]Féminines!$B$3:$E$70,4,FALSE),0)</f>
        <v>0</v>
      </c>
      <c r="X308">
        <f t="shared" si="23"/>
        <v>5</v>
      </c>
    </row>
    <row r="309" spans="1:24" x14ac:dyDescent="0.25">
      <c r="A309" s="72">
        <f t="shared" si="26"/>
        <v>319</v>
      </c>
      <c r="B309">
        <f t="shared" si="20"/>
        <v>3138</v>
      </c>
      <c r="C309" t="str">
        <f>[1]A!$D886</f>
        <v>PENSERINI FABIEN</v>
      </c>
      <c r="D309" t="str">
        <f>[1]A!$F886</f>
        <v>VELO CLUB UNION HALLUIN</v>
      </c>
      <c r="E309" t="str">
        <f>[1]A!$J886</f>
        <v>05999025354</v>
      </c>
      <c r="F309" s="128" t="str">
        <f>[1]A!$C886</f>
        <v>2</v>
      </c>
      <c r="G309" t="str">
        <f>VLOOKUP(C309,[1]A!$D$2:$H$1448,5,FALSE)</f>
        <v>Adulte Masculin 60 ans et plus</v>
      </c>
      <c r="J309" s="67">
        <v>1</v>
      </c>
      <c r="N309" s="14">
        <f>VLOOKUP(C309,Bilan!$B$4:$D$1766,3,FALSE)</f>
        <v>3138</v>
      </c>
      <c r="O309" s="50">
        <f t="shared" si="21"/>
        <v>319</v>
      </c>
      <c r="P309" s="50">
        <f>VLOOKUP(C309,Route2021!$C$2:$O$1205,13,FALSE)</f>
        <v>319</v>
      </c>
      <c r="Q309" s="124" t="str">
        <f>VLOOKUP(C309,[1]A!$D$2:$K$1398,8,FALSE)</f>
        <v>2</v>
      </c>
      <c r="R309" s="125">
        <f>VLOOKUP(C309,Route2021!$C$2:$Q$1212,15,FALSE)</f>
        <v>2</v>
      </c>
      <c r="S309" s="48">
        <f>IFERROR(VLOOKUP(C309,'[2]1ère'!$B$3:$E$200,4,FALSE),0)</f>
        <v>0</v>
      </c>
      <c r="T309" s="48">
        <f>IFERROR(VLOOKUP(C309,'[2]2ème'!$B$3:$E$500,4,FALSE),0)</f>
        <v>8</v>
      </c>
      <c r="U309" s="48">
        <f>IFERROR(VLOOKUP(C309,'[2]3ème'!$B$3:$E$600,4,FALSE),0)</f>
        <v>0</v>
      </c>
      <c r="V309" s="48">
        <f>IFERROR(VLOOKUP(C309,'[2]4ème '!$B$3:$E$216,4,FALSE),0)</f>
        <v>0</v>
      </c>
      <c r="W309" s="48">
        <f>IFERROR(VLOOKUP(C309,[2]Féminines!$B$3:$E$70,4,FALSE),0)</f>
        <v>0</v>
      </c>
      <c r="X309">
        <f t="shared" si="23"/>
        <v>8</v>
      </c>
    </row>
    <row r="310" spans="1:24" x14ac:dyDescent="0.25">
      <c r="A310" s="72">
        <f t="shared" si="26"/>
        <v>320</v>
      </c>
      <c r="B310">
        <f t="shared" si="20"/>
        <v>2884</v>
      </c>
      <c r="C310" t="str">
        <f>[1]A!$D988</f>
        <v>SAUVAGE FRANCOIS</v>
      </c>
      <c r="D310" t="str">
        <f>[1]A!$F988</f>
        <v>VELO CLUB DE L'ESCAUT ANZIN</v>
      </c>
      <c r="E310" t="str">
        <f>[1]A!$J988</f>
        <v>05999028517</v>
      </c>
      <c r="F310" s="128" t="str">
        <f>[1]A!$C988</f>
        <v>2</v>
      </c>
      <c r="G310" t="str">
        <f>VLOOKUP(C310,[1]A!$D$2:$H$1448,5,FALSE)</f>
        <v>Adulte Masculin 40/49 ans</v>
      </c>
      <c r="N310" s="14">
        <f>VLOOKUP(C310,Bilan!$B$4:$D$1766,3,FALSE)</f>
        <v>2884</v>
      </c>
      <c r="O310" s="50">
        <f t="shared" si="21"/>
        <v>320</v>
      </c>
      <c r="P310" s="50">
        <f>VLOOKUP(C310,Route2021!$C$2:$O$1205,13,FALSE)</f>
        <v>320</v>
      </c>
      <c r="Q310" s="124" t="str">
        <f>VLOOKUP(C310,[1]A!$D$2:$K$1398,8,FALSE)</f>
        <v>2</v>
      </c>
      <c r="R310" s="125">
        <f>VLOOKUP(C310,Route2021!$C$2:$Q$1212,15,FALSE)</f>
        <v>2</v>
      </c>
      <c r="S310" s="48">
        <f>IFERROR(VLOOKUP(C310,'[2]1ère'!$B$3:$E$200,4,FALSE),0)</f>
        <v>0</v>
      </c>
      <c r="T310" s="48">
        <f>IFERROR(VLOOKUP(C310,'[2]2ème'!$B$3:$E$500,4,FALSE),0)</f>
        <v>8</v>
      </c>
      <c r="U310" s="48">
        <f>IFERROR(VLOOKUP(C310,'[2]3ème'!$B$3:$E$600,4,FALSE),0)</f>
        <v>0</v>
      </c>
      <c r="V310" s="48">
        <f>IFERROR(VLOOKUP(C310,'[2]4ème '!$B$3:$E$216,4,FALSE),0)</f>
        <v>0</v>
      </c>
      <c r="W310" s="48">
        <f>IFERROR(VLOOKUP(C310,[2]Féminines!$B$3:$E$70,4,FALSE),0)</f>
        <v>0</v>
      </c>
      <c r="X310">
        <f t="shared" si="23"/>
        <v>8</v>
      </c>
    </row>
    <row r="311" spans="1:24" x14ac:dyDescent="0.25">
      <c r="A311" s="72">
        <f t="shared" si="26"/>
        <v>322</v>
      </c>
      <c r="B311">
        <f t="shared" si="20"/>
        <v>2883</v>
      </c>
      <c r="C311" t="str">
        <f>[1]A!$D430</f>
        <v>DUPIRE REMI</v>
      </c>
      <c r="D311" t="str">
        <f>[1]A!$F430</f>
        <v>NEW ORANGE TEAM BOUSBECQUE</v>
      </c>
      <c r="E311" t="str">
        <f>[1]A!$J430</f>
        <v>05999075214</v>
      </c>
      <c r="F311" s="128" t="str">
        <f>[1]A!$C430</f>
        <v>2</v>
      </c>
      <c r="G311" t="str">
        <f>VLOOKUP(C311,[1]A!$D$2:$H$1448,5,FALSE)</f>
        <v>Adulte Masculin 20/29 ans</v>
      </c>
      <c r="N311" s="14">
        <f>VLOOKUP(C311,Bilan!$B$4:$D$1766,3,FALSE)</f>
        <v>2883</v>
      </c>
      <c r="O311" s="50">
        <f t="shared" si="21"/>
        <v>322</v>
      </c>
      <c r="P311" s="50">
        <f>VLOOKUP(C311,Route2021!$C$2:$O$1205,13,FALSE)</f>
        <v>322</v>
      </c>
      <c r="Q311" s="124" t="str">
        <f>VLOOKUP(C311,[1]A!$D$2:$K$1398,8,FALSE)</f>
        <v>2</v>
      </c>
      <c r="R311" s="125">
        <f>VLOOKUP(C311,Route2021!$C$2:$Q$1212,15,FALSE)</f>
        <v>2</v>
      </c>
      <c r="S311" s="48">
        <f>IFERROR(VLOOKUP(C311,'[2]1ère'!$B$3:$E$200,4,FALSE),0)</f>
        <v>0</v>
      </c>
      <c r="T311" s="48">
        <f>IFERROR(VLOOKUP(C311,'[2]2ème'!$B$3:$E$500,4,FALSE),0)</f>
        <v>9</v>
      </c>
      <c r="U311" s="48">
        <f>IFERROR(VLOOKUP(C311,'[2]3ème'!$B$3:$E$600,4,FALSE),0)</f>
        <v>0</v>
      </c>
      <c r="V311" s="48">
        <f>IFERROR(VLOOKUP(C311,'[2]4ème '!$B$3:$E$216,4,FALSE),0)</f>
        <v>0</v>
      </c>
      <c r="W311" s="48">
        <f>IFERROR(VLOOKUP(C311,[2]Féminines!$B$3:$E$70,4,FALSE),0)</f>
        <v>0</v>
      </c>
      <c r="X311">
        <f t="shared" si="23"/>
        <v>9</v>
      </c>
    </row>
    <row r="312" spans="1:24" x14ac:dyDescent="0.25">
      <c r="A312" s="72">
        <v>323</v>
      </c>
      <c r="B312">
        <f t="shared" ref="B312:B342" si="27">N312</f>
        <v>4355</v>
      </c>
      <c r="C312" t="str">
        <f>[1]A!$D881</f>
        <v>PECQUEUR JEAN MICHEL</v>
      </c>
      <c r="D312" t="str">
        <f>[1]A!$F881</f>
        <v>TEAM POLICE HDFN - ROUBAIX</v>
      </c>
      <c r="E312" t="str">
        <f>[1]A!$J881</f>
        <v>05999127972</v>
      </c>
      <c r="F312" s="128" t="str">
        <f>[1]A!$C881</f>
        <v>2</v>
      </c>
      <c r="G312" t="str">
        <f>VLOOKUP(C312,[1]A!$D$2:$H$1448,5,FALSE)</f>
        <v>Adulte Masculin 50/59 ans</v>
      </c>
      <c r="J312" s="67">
        <v>1</v>
      </c>
      <c r="N312" s="14">
        <f>VLOOKUP(C312,Bilan!$B$4:$D$1766,3,FALSE)</f>
        <v>4355</v>
      </c>
      <c r="O312" s="50">
        <f t="shared" ref="O312:O342" si="28">A312</f>
        <v>323</v>
      </c>
      <c r="P312" s="50" t="e">
        <f>VLOOKUP(C312,Route2021!$C$2:$O$1205,13,FALSE)</f>
        <v>#N/A</v>
      </c>
      <c r="Q312" s="124" t="str">
        <f>VLOOKUP(C312,[1]A!$D$2:$K$1398,8,FALSE)</f>
        <v>2</v>
      </c>
      <c r="R312" s="125" t="e">
        <f>VLOOKUP(C312,Route2021!$C$2:$Q$1212,15,FALSE)</f>
        <v>#N/A</v>
      </c>
      <c r="S312" s="48">
        <f>IFERROR(VLOOKUP(C312,'[2]1ère'!$B$3:$E$200,4,FALSE),0)</f>
        <v>0</v>
      </c>
      <c r="T312" s="48">
        <f>IFERROR(VLOOKUP(C312,'[2]2ème'!$B$3:$E$500,4,FALSE),0)</f>
        <v>6</v>
      </c>
      <c r="U312" s="48">
        <f>IFERROR(VLOOKUP(C312,'[2]3ème'!$B$3:$E$600,4,FALSE),0)</f>
        <v>0</v>
      </c>
      <c r="V312" s="48">
        <f>IFERROR(VLOOKUP(C312,'[2]4ème '!$B$3:$E$216,4,FALSE),0)</f>
        <v>0</v>
      </c>
      <c r="W312" s="48">
        <f>IFERROR(VLOOKUP(C312,[2]Féminines!$B$3:$E$70,4,FALSE),0)</f>
        <v>0</v>
      </c>
      <c r="X312">
        <f t="shared" si="23"/>
        <v>6</v>
      </c>
    </row>
    <row r="313" spans="1:24" x14ac:dyDescent="0.25">
      <c r="A313" s="72">
        <v>324</v>
      </c>
      <c r="B313">
        <f t="shared" si="27"/>
        <v>144452</v>
      </c>
      <c r="C313" s="49" t="str">
        <f>[1]A!$D969</f>
        <v>ROULY FRANCK</v>
      </c>
      <c r="D313" t="str">
        <f>[1]A!$F969</f>
        <v>ETOILE CYCLISTE LIEU ST AMAND</v>
      </c>
      <c r="E313" t="str">
        <f>[1]A!$J969</f>
        <v>05999080939</v>
      </c>
      <c r="F313" s="128">
        <v>2</v>
      </c>
      <c r="G313" t="str">
        <f>VLOOKUP(C313,[1]A!$D$2:$H$1448,5,FALSE)</f>
        <v>Adulte Masculin 40/49 ans</v>
      </c>
      <c r="N313" s="14">
        <f>VLOOKUP(C313,Bilan!$B$4:$D$1766,3,FALSE)</f>
        <v>144452</v>
      </c>
      <c r="O313" s="50">
        <f t="shared" si="28"/>
        <v>324</v>
      </c>
      <c r="P313" s="50">
        <f>VLOOKUP(C313,Route2021!$C$2:$O$1205,13,FALSE)</f>
        <v>837</v>
      </c>
      <c r="Q313" s="124" t="str">
        <f>VLOOKUP(C313,[1]A!$D$2:$K$1398,8,FALSE)</f>
        <v>3</v>
      </c>
      <c r="R313" s="125">
        <f>VLOOKUP(C313,Route2021!$C$2:$Q$1212,15,FALSE)</f>
        <v>3</v>
      </c>
      <c r="S313" s="48">
        <f>IFERROR(VLOOKUP(C313,'[2]1ère'!$B$3:$E$200,4,FALSE),0)</f>
        <v>0</v>
      </c>
      <c r="T313" s="48">
        <f>IFERROR(VLOOKUP(C313,'[2]2ème'!$B$3:$E$500,4,FALSE),0)</f>
        <v>7</v>
      </c>
      <c r="U313" s="48">
        <f>IFERROR(VLOOKUP(C313,'[2]3ème'!$B$3:$E$600,4,FALSE),0)</f>
        <v>0</v>
      </c>
      <c r="V313" s="48">
        <f>IFERROR(VLOOKUP(C313,'[2]4ème '!$B$3:$E$216,4,FALSE),0)</f>
        <v>0</v>
      </c>
      <c r="W313" s="48">
        <f>IFERROR(VLOOKUP(C313,[2]Féminines!$B$3:$E$70,4,FALSE),0)</f>
        <v>0</v>
      </c>
      <c r="X313">
        <f t="shared" si="23"/>
        <v>7</v>
      </c>
    </row>
    <row r="314" spans="1:24" x14ac:dyDescent="0.25">
      <c r="A314" s="72">
        <f t="shared" si="26"/>
        <v>325</v>
      </c>
      <c r="B314">
        <f t="shared" si="27"/>
        <v>3131</v>
      </c>
      <c r="C314" t="str">
        <f>[1]A!$D818</f>
        <v>MILLET FABRICE</v>
      </c>
      <c r="D314" t="str">
        <f>[1]A!$F818</f>
        <v>VTT  CLUB PONT SUR SAMBRE</v>
      </c>
      <c r="E314" t="str">
        <f>[1]A!$J818</f>
        <v>05994059597</v>
      </c>
      <c r="F314" s="128" t="str">
        <f>[1]A!$C818</f>
        <v>2</v>
      </c>
      <c r="G314" t="str">
        <f>VLOOKUP(C314,[1]A!$D$2:$H$1448,5,FALSE)</f>
        <v>Adulte Masculin 50/59 ans</v>
      </c>
      <c r="N314" s="14">
        <f>VLOOKUP(C314,Bilan!$B$4:$D$1766,3,FALSE)</f>
        <v>3131</v>
      </c>
      <c r="O314" s="50">
        <f t="shared" si="28"/>
        <v>325</v>
      </c>
      <c r="P314" s="50">
        <f>VLOOKUP(C314,Route2021!$C$2:$O$1205,13,FALSE)</f>
        <v>325</v>
      </c>
      <c r="Q314" s="124" t="str">
        <f>VLOOKUP(C314,[1]A!$D$2:$K$1398,8,FALSE)</f>
        <v>2</v>
      </c>
      <c r="R314" s="125">
        <f>VLOOKUP(C314,Route2021!$C$2:$Q$1212,15,FALSE)</f>
        <v>2</v>
      </c>
      <c r="S314" s="48">
        <f>IFERROR(VLOOKUP(C314,'[2]1ère'!$B$3:$E$200,4,FALSE),0)</f>
        <v>0</v>
      </c>
      <c r="T314" s="48">
        <f>IFERROR(VLOOKUP(C314,'[2]2ème'!$B$3:$E$500,4,FALSE),0)</f>
        <v>3</v>
      </c>
      <c r="U314" s="48">
        <f>IFERROR(VLOOKUP(C314,'[2]3ème'!$B$3:$E$600,4,FALSE),0)</f>
        <v>0</v>
      </c>
      <c r="V314" s="48">
        <f>IFERROR(VLOOKUP(C314,'[2]4ème '!$B$3:$E$216,4,FALSE),0)</f>
        <v>0</v>
      </c>
      <c r="W314" s="48">
        <f>IFERROR(VLOOKUP(C314,[2]Féminines!$B$3:$E$70,4,FALSE),0)</f>
        <v>0</v>
      </c>
      <c r="X314">
        <f t="shared" si="23"/>
        <v>3</v>
      </c>
    </row>
    <row r="315" spans="1:24" x14ac:dyDescent="0.25">
      <c r="A315" s="72">
        <f t="shared" si="26"/>
        <v>326</v>
      </c>
      <c r="B315">
        <f t="shared" si="27"/>
        <v>3108</v>
      </c>
      <c r="C315" t="str">
        <f>[1]A!$D872</f>
        <v>PALAC SIMON</v>
      </c>
      <c r="D315" t="str">
        <f>[1]A!$F872</f>
        <v>TEAM B.B.L. HERGNIES</v>
      </c>
      <c r="E315" t="str">
        <f>[1]A!$J872</f>
        <v>05955195517</v>
      </c>
      <c r="F315" s="128" t="str">
        <f>[1]A!$C872</f>
        <v>2</v>
      </c>
      <c r="G315" t="str">
        <f>VLOOKUP(C315,[1]A!$D$2:$H$1448,5,FALSE)</f>
        <v>Adulte Masculin 40/49 ans</v>
      </c>
      <c r="J315" s="67">
        <v>1</v>
      </c>
      <c r="N315" s="14">
        <f>VLOOKUP(C315,Bilan!$B$4:$D$1766,3,FALSE)</f>
        <v>3108</v>
      </c>
      <c r="O315" s="50">
        <f t="shared" si="28"/>
        <v>326</v>
      </c>
      <c r="P315" s="50">
        <f>VLOOKUP(C315,Route2021!$C$2:$O$1205,13,FALSE)</f>
        <v>326</v>
      </c>
      <c r="Q315" s="124" t="str">
        <f>VLOOKUP(C315,[1]A!$D$2:$K$1398,8,FALSE)</f>
        <v>2</v>
      </c>
      <c r="R315" s="125">
        <f>VLOOKUP(C315,Route2021!$C$2:$Q$1212,15,FALSE)</f>
        <v>2</v>
      </c>
      <c r="S315" s="48">
        <f>IFERROR(VLOOKUP(C315,'[2]1ère'!$B$3:$E$200,4,FALSE),0)</f>
        <v>0</v>
      </c>
      <c r="T315" s="48">
        <f>IFERROR(VLOOKUP(C315,'[2]2ème'!$B$3:$E$500,4,FALSE),0)</f>
        <v>0</v>
      </c>
      <c r="U315" s="48">
        <f>IFERROR(VLOOKUP(C315,'[2]3ème'!$B$3:$E$600,4,FALSE),0)</f>
        <v>0</v>
      </c>
      <c r="V315" s="48">
        <f>IFERROR(VLOOKUP(C315,'[2]4ème '!$B$3:$E$216,4,FALSE),0)</f>
        <v>0</v>
      </c>
      <c r="W315" s="48">
        <f>IFERROR(VLOOKUP(C315,[2]Féminines!$B$3:$E$70,4,FALSE),0)</f>
        <v>0</v>
      </c>
      <c r="X315">
        <f t="shared" si="23"/>
        <v>0</v>
      </c>
    </row>
    <row r="316" spans="1:24" x14ac:dyDescent="0.25">
      <c r="A316" s="72">
        <f t="shared" si="26"/>
        <v>327</v>
      </c>
      <c r="B316">
        <f t="shared" si="27"/>
        <v>7020</v>
      </c>
      <c r="C316" t="str">
        <f>[1]A!$D754</f>
        <v>LIONNE DORIAN</v>
      </c>
      <c r="D316" t="str">
        <f>[1]A!$F754</f>
        <v>HAVELUY CYCLO CLUB</v>
      </c>
      <c r="E316" t="str">
        <f>[1]A!$J754</f>
        <v>05999069471</v>
      </c>
      <c r="F316" s="128" t="str">
        <f>[1]A!$C754</f>
        <v>2</v>
      </c>
      <c r="G316" t="str">
        <f>VLOOKUP(C316,[1]A!$D$2:$H$1448,5,FALSE)</f>
        <v>Adulte Masculin 20/29 ans</v>
      </c>
      <c r="N316" s="14">
        <f>VLOOKUP(C316,Bilan!$B$4:$D$1766,3,FALSE)</f>
        <v>7020</v>
      </c>
      <c r="O316" s="50">
        <f t="shared" si="28"/>
        <v>327</v>
      </c>
      <c r="P316" s="50">
        <f>VLOOKUP(C316,Route2021!$C$2:$O$1205,13,FALSE)</f>
        <v>327</v>
      </c>
      <c r="Q316" s="124" t="str">
        <f>VLOOKUP(C316,[1]A!$D$2:$K$1398,8,FALSE)</f>
        <v>2</v>
      </c>
      <c r="R316" s="125">
        <f>VLOOKUP(C316,Route2021!$C$2:$Q$1212,15,FALSE)</f>
        <v>2</v>
      </c>
      <c r="S316" s="48">
        <f>IFERROR(VLOOKUP(C316,'[2]1ère'!$B$3:$E$200,4,FALSE),0)</f>
        <v>0</v>
      </c>
      <c r="T316" s="48">
        <f>IFERROR(VLOOKUP(C316,'[2]2ème'!$B$3:$E$500,4,FALSE),0)</f>
        <v>6</v>
      </c>
      <c r="U316" s="48">
        <f>IFERROR(VLOOKUP(C316,'[2]3ème'!$B$3:$E$600,4,FALSE),0)</f>
        <v>0</v>
      </c>
      <c r="V316" s="48">
        <f>IFERROR(VLOOKUP(C316,'[2]4ème '!$B$3:$E$216,4,FALSE),0)</f>
        <v>0</v>
      </c>
      <c r="W316" s="48">
        <f>IFERROR(VLOOKUP(C316,[2]Féminines!$B$3:$E$70,4,FALSE),0)</f>
        <v>0</v>
      </c>
      <c r="X316">
        <f t="shared" si="23"/>
        <v>6</v>
      </c>
    </row>
    <row r="317" spans="1:24" x14ac:dyDescent="0.25">
      <c r="A317" s="72">
        <v>328</v>
      </c>
      <c r="B317">
        <f t="shared" si="27"/>
        <v>2378</v>
      </c>
      <c r="C317" t="str">
        <f>[1]A!$D204</f>
        <v>CHOQUET JULIEN</v>
      </c>
      <c r="D317" t="str">
        <f>[1]A!$F204</f>
        <v>UNION SPORTIVE SAINT ANDRE</v>
      </c>
      <c r="E317" t="str">
        <f>[1]A!$J204</f>
        <v>05999113213</v>
      </c>
      <c r="F317" s="128">
        <v>2</v>
      </c>
      <c r="G317" t="str">
        <f>VLOOKUP(C317,[1]A!$D$2:$H$1448,5,FALSE)</f>
        <v>Adulte Masculin 30/39 ans</v>
      </c>
      <c r="N317" s="14">
        <f>VLOOKUP(C317,Bilan!$B$4:$D$1766,3,FALSE)</f>
        <v>2378</v>
      </c>
      <c r="O317" s="50">
        <f t="shared" si="28"/>
        <v>328</v>
      </c>
      <c r="P317" s="50">
        <f>VLOOKUP(C317,Route2021!$C$2:$O$1205,13,FALSE)</f>
        <v>0</v>
      </c>
      <c r="Q317" s="124" t="str">
        <f>VLOOKUP(C317,[1]A!$D$2:$K$1398,8,FALSE)</f>
        <v>3</v>
      </c>
      <c r="R317" s="125">
        <f>VLOOKUP(C317,Route2021!$C$2:$Q$1212,15,FALSE)</f>
        <v>3</v>
      </c>
      <c r="S317" s="48">
        <f>IFERROR(VLOOKUP(C317,'[2]1ère'!$B$3:$E$200,4,FALSE),0)</f>
        <v>0</v>
      </c>
      <c r="T317" s="48">
        <f>IFERROR(VLOOKUP(C317,'[2]2ème'!$B$3:$E$500,4,FALSE),0)</f>
        <v>10</v>
      </c>
      <c r="U317" s="48">
        <f>IFERROR(VLOOKUP(C317,'[2]3ème'!$B$3:$E$600,4,FALSE),0)</f>
        <v>0</v>
      </c>
      <c r="V317" s="48">
        <f>IFERROR(VLOOKUP(C317,'[2]4ème '!$B$3:$E$216,4,FALSE),0)</f>
        <v>0</v>
      </c>
      <c r="W317" s="48">
        <f>IFERROR(VLOOKUP(C317,[2]Féminines!$B$3:$E$70,4,FALSE),0)</f>
        <v>0</v>
      </c>
      <c r="X317">
        <f t="shared" si="23"/>
        <v>10</v>
      </c>
    </row>
    <row r="318" spans="1:24" x14ac:dyDescent="0.25">
      <c r="A318" s="72">
        <f t="shared" si="26"/>
        <v>329</v>
      </c>
      <c r="B318">
        <f t="shared" si="27"/>
        <v>144627</v>
      </c>
      <c r="C318" t="str">
        <f>[1]A!$D1031</f>
        <v>THIBAUT LOUIS</v>
      </c>
      <c r="D318" t="str">
        <f>[1]A!$F1031</f>
        <v>UNION SPORTIVE VALENCIENNES MARLY</v>
      </c>
      <c r="E318" t="str">
        <f>[1]A!$J1031</f>
        <v>05996227229</v>
      </c>
      <c r="F318" s="128" t="str">
        <f>[1]A!$C1031</f>
        <v>2</v>
      </c>
      <c r="G318" t="str">
        <f>VLOOKUP(C318,[1]A!$D$2:$H$1448,5,FALSE)</f>
        <v>Adulte Masculin 40/49 ans</v>
      </c>
      <c r="N318" s="14">
        <f>VLOOKUP(C318,Bilan!$B$4:$D$1766,3,FALSE)</f>
        <v>144627</v>
      </c>
      <c r="O318" s="50">
        <f t="shared" si="28"/>
        <v>329</v>
      </c>
      <c r="P318" s="50">
        <f>VLOOKUP(C318,Route2021!$C$2:$O$1205,13,FALSE)</f>
        <v>329</v>
      </c>
      <c r="Q318" s="124" t="str">
        <f>VLOOKUP(C318,[1]A!$D$2:$K$1398,8,FALSE)</f>
        <v>2</v>
      </c>
      <c r="R318" s="125">
        <f>VLOOKUP(C318,Route2021!$C$2:$Q$1212,15,FALSE)</f>
        <v>2</v>
      </c>
      <c r="S318" s="48">
        <f>IFERROR(VLOOKUP(C318,'[2]1ère'!$B$3:$E$200,4,FALSE),0)</f>
        <v>0</v>
      </c>
      <c r="T318" s="48">
        <f>IFERROR(VLOOKUP(C318,'[2]2ème'!$B$3:$E$500,4,FALSE),0)</f>
        <v>1</v>
      </c>
      <c r="U318" s="48">
        <f>IFERROR(VLOOKUP(C318,'[2]3ème'!$B$3:$E$600,4,FALSE),0)</f>
        <v>0</v>
      </c>
      <c r="V318" s="48">
        <f>IFERROR(VLOOKUP(C318,'[2]4ème '!$B$3:$E$216,4,FALSE),0)</f>
        <v>0</v>
      </c>
      <c r="W318" s="48">
        <f>IFERROR(VLOOKUP(C318,[2]Féminines!$B$3:$E$70,4,FALSE),0)</f>
        <v>0</v>
      </c>
      <c r="X318">
        <f t="shared" si="23"/>
        <v>1</v>
      </c>
    </row>
    <row r="319" spans="1:24" x14ac:dyDescent="0.25">
      <c r="A319" s="72">
        <f t="shared" si="26"/>
        <v>330</v>
      </c>
      <c r="B319">
        <f t="shared" si="27"/>
        <v>3114</v>
      </c>
      <c r="C319" t="str">
        <f>[1]A!$D305</f>
        <v>DELEPLACE DIDIER</v>
      </c>
      <c r="D319" t="str">
        <f>[1]A!$F305</f>
        <v>CYCLISME EN CAMBRESIS - NEUVILLE ST REMY</v>
      </c>
      <c r="E319" t="str">
        <f>[1]A!$J305</f>
        <v>05999097700</v>
      </c>
      <c r="F319" s="128" t="str">
        <f>[1]A!$C305</f>
        <v>2</v>
      </c>
      <c r="G319" t="str">
        <f>VLOOKUP(C319,[1]A!$D$2:$H$1448,5,FALSE)</f>
        <v>Adulte Masculin 50/59 ans</v>
      </c>
      <c r="N319" s="14">
        <f>VLOOKUP(C319,Bilan!$B$4:$D$1766,3,FALSE)</f>
        <v>3114</v>
      </c>
      <c r="O319" s="50">
        <f t="shared" si="28"/>
        <v>330</v>
      </c>
      <c r="P319" s="50">
        <f>VLOOKUP(C319,Route2021!$C$2:$O$1205,13,FALSE)</f>
        <v>330</v>
      </c>
      <c r="Q319" s="124" t="str">
        <f>VLOOKUP(C319,[1]A!$D$2:$K$1398,8,FALSE)</f>
        <v>2</v>
      </c>
      <c r="R319" s="125">
        <f>VLOOKUP(C319,Route2021!$C$2:$Q$1212,15,FALSE)</f>
        <v>2</v>
      </c>
      <c r="S319" s="48">
        <f>IFERROR(VLOOKUP(C319,'[2]1ère'!$B$3:$E$200,4,FALSE),0)</f>
        <v>0</v>
      </c>
      <c r="T319" s="48">
        <f>IFERROR(VLOOKUP(C319,'[2]2ème'!$B$3:$E$500,4,FALSE),0)</f>
        <v>6</v>
      </c>
      <c r="U319" s="48">
        <f>IFERROR(VLOOKUP(C319,'[2]3ème'!$B$3:$E$600,4,FALSE),0)</f>
        <v>0</v>
      </c>
      <c r="V319" s="48">
        <f>IFERROR(VLOOKUP(C319,'[2]4ème '!$B$3:$E$216,4,FALSE),0)</f>
        <v>0</v>
      </c>
      <c r="W319" s="48">
        <f>IFERROR(VLOOKUP(C319,[2]Féminines!$B$3:$E$70,4,FALSE),0)</f>
        <v>0</v>
      </c>
      <c r="X319">
        <f t="shared" si="23"/>
        <v>6</v>
      </c>
    </row>
    <row r="320" spans="1:24" x14ac:dyDescent="0.25">
      <c r="A320" s="72">
        <f t="shared" si="26"/>
        <v>331</v>
      </c>
      <c r="B320">
        <f t="shared" si="27"/>
        <v>3105</v>
      </c>
      <c r="C320" t="str">
        <f>[1]A!$D1044</f>
        <v>TONDELIER LUDOVIC</v>
      </c>
      <c r="D320" t="str">
        <f>[1]A!$F1044</f>
        <v>CLUB CYCLISTE VERLINGHEM</v>
      </c>
      <c r="E320" t="str">
        <f>[1]A!$J1044</f>
        <v>05999012173</v>
      </c>
      <c r="F320" s="128" t="str">
        <f>[1]A!$C1044</f>
        <v>2</v>
      </c>
      <c r="G320" t="str">
        <f>VLOOKUP(C320,[1]A!$D$2:$H$1448,5,FALSE)</f>
        <v>Adulte Masculin 40/49 ans</v>
      </c>
      <c r="N320" s="14">
        <f>VLOOKUP(C320,Bilan!$B$4:$D$1766,3,FALSE)</f>
        <v>3105</v>
      </c>
      <c r="O320" s="50">
        <f t="shared" si="28"/>
        <v>331</v>
      </c>
      <c r="P320" s="50">
        <f>VLOOKUP(C320,Route2021!$C$2:$O$1205,13,FALSE)</f>
        <v>331</v>
      </c>
      <c r="Q320" s="124" t="str">
        <f>VLOOKUP(C320,[1]A!$D$2:$K$1398,8,FALSE)</f>
        <v>2</v>
      </c>
      <c r="R320" s="125">
        <f>VLOOKUP(C320,Route2021!$C$2:$Q$1212,15,FALSE)</f>
        <v>2</v>
      </c>
      <c r="S320" s="48">
        <f>IFERROR(VLOOKUP(C320,'[2]1ère'!$B$3:$E$200,4,FALSE),0)</f>
        <v>0</v>
      </c>
      <c r="T320" s="48">
        <f>IFERROR(VLOOKUP(C320,'[2]2ème'!$B$3:$E$500,4,FALSE),0)</f>
        <v>7</v>
      </c>
      <c r="U320" s="48">
        <f>IFERROR(VLOOKUP(C320,'[2]3ème'!$B$3:$E$600,4,FALSE),0)</f>
        <v>0</v>
      </c>
      <c r="V320" s="48">
        <f>IFERROR(VLOOKUP(C320,'[2]4ème '!$B$3:$E$216,4,FALSE),0)</f>
        <v>0</v>
      </c>
      <c r="W320" s="48">
        <f>IFERROR(VLOOKUP(C320,[2]Féminines!$B$3:$E$70,4,FALSE),0)</f>
        <v>0</v>
      </c>
      <c r="X320">
        <f t="shared" si="23"/>
        <v>7</v>
      </c>
    </row>
    <row r="321" spans="1:24" x14ac:dyDescent="0.25">
      <c r="A321" s="72">
        <v>332</v>
      </c>
      <c r="B321" s="49">
        <f t="shared" si="27"/>
        <v>144554</v>
      </c>
      <c r="C321" s="49" t="s">
        <v>741</v>
      </c>
      <c r="D321" s="49" t="str">
        <f>[1]A!$F946</f>
        <v>CERCLE OLYMPIQUE MARCOING</v>
      </c>
      <c r="E321" t="str">
        <f>[1]A!$J946</f>
        <v>05999023853</v>
      </c>
      <c r="F321" s="128">
        <v>2</v>
      </c>
      <c r="G321" t="e">
        <f>VLOOKUP(C321,[1]A!$D$2:$H$1448,5,FALSE)</f>
        <v>#N/A</v>
      </c>
      <c r="N321" s="14">
        <f>VLOOKUP(C321,Bilan!$B$4:$D$1766,3,FALSE)</f>
        <v>144554</v>
      </c>
      <c r="O321" s="50">
        <f t="shared" si="28"/>
        <v>332</v>
      </c>
      <c r="P321" s="50">
        <f>VLOOKUP(C321,Route2021!$C$2:$O$1205,13,FALSE)</f>
        <v>711</v>
      </c>
      <c r="Q321" s="124" t="e">
        <f>VLOOKUP(C321,[1]A!$D$2:$K$1398,8,FALSE)</f>
        <v>#N/A</v>
      </c>
      <c r="R321" s="125">
        <f>VLOOKUP(C321,Route2021!$C$2:$Q$1212,15,FALSE)</f>
        <v>3</v>
      </c>
      <c r="S321" s="48">
        <f>IFERROR(VLOOKUP(C321,'[2]1ère'!$B$3:$E$200,4,FALSE),0)</f>
        <v>0</v>
      </c>
      <c r="T321" s="48">
        <f>IFERROR(VLOOKUP(C321,'[2]2ème'!$B$3:$E$500,4,FALSE),0)</f>
        <v>8</v>
      </c>
      <c r="U321" s="48">
        <f>IFERROR(VLOOKUP(C321,'[2]3ème'!$B$3:$E$600,4,FALSE),0)</f>
        <v>0</v>
      </c>
      <c r="V321" s="48">
        <f>IFERROR(VLOOKUP(C321,'[2]4ème '!$B$3:$E$216,4,FALSE),0)</f>
        <v>0</v>
      </c>
      <c r="W321" s="48">
        <f>IFERROR(VLOOKUP(C321,[2]Féminines!$B$3:$E$70,4,FALSE),0)</f>
        <v>0</v>
      </c>
      <c r="X321">
        <f t="shared" si="23"/>
        <v>8</v>
      </c>
    </row>
    <row r="322" spans="1:24" x14ac:dyDescent="0.25">
      <c r="A322" s="72">
        <v>335</v>
      </c>
      <c r="B322">
        <f t="shared" si="27"/>
        <v>5116</v>
      </c>
      <c r="C322" s="49" t="str">
        <f>[1]A!$D1127</f>
        <v>WINS JEAN FRANÇOIS</v>
      </c>
      <c r="D322" t="str">
        <f>[1]A!$F1127</f>
        <v>T.C.S.P. 59 - FERRIERE LA GRANDE</v>
      </c>
      <c r="E322" t="str">
        <f>[1]A!$J1127</f>
        <v>05999136123</v>
      </c>
      <c r="F322" s="128">
        <v>2</v>
      </c>
      <c r="G322" t="str">
        <f>VLOOKUP(C322,[1]A!$D$2:$H$1448,5,FALSE)</f>
        <v>Adulte Masculin 40/49 ans</v>
      </c>
      <c r="N322" s="14">
        <f>VLOOKUP(C322,Bilan!$B$4:$D$1766,3,FALSE)</f>
        <v>5116</v>
      </c>
      <c r="O322" s="50">
        <f t="shared" si="28"/>
        <v>335</v>
      </c>
      <c r="P322" s="50" t="e">
        <f>VLOOKUP(C322,Route2021!$C$2:$O$1205,13,FALSE)</f>
        <v>#N/A</v>
      </c>
      <c r="Q322" s="124" t="str">
        <f>VLOOKUP(C322,[1]A!$D$2:$K$1398,8,FALSE)</f>
        <v>3</v>
      </c>
      <c r="R322" s="125" t="e">
        <f>VLOOKUP(C322,Route2021!$C$2:$Q$1212,15,FALSE)</f>
        <v>#N/A</v>
      </c>
      <c r="S322" s="48">
        <f>IFERROR(VLOOKUP(C322,'[2]1ère'!$B$3:$E$200,4,FALSE),0)</f>
        <v>0</v>
      </c>
      <c r="T322" s="48">
        <f>IFERROR(VLOOKUP(C322,'[2]2ème'!$B$3:$E$500,4,FALSE),0)</f>
        <v>7</v>
      </c>
      <c r="U322" s="48">
        <f>IFERROR(VLOOKUP(C322,'[2]3ème'!$B$3:$E$600,4,FALSE),0)</f>
        <v>0</v>
      </c>
      <c r="V322" s="48">
        <f>IFERROR(VLOOKUP(C322,'[2]4ème '!$B$3:$E$216,4,FALSE),0)</f>
        <v>0</v>
      </c>
      <c r="W322" s="48">
        <f>IFERROR(VLOOKUP(C322,[2]Féminines!$B$3:$E$70,4,FALSE),0)</f>
        <v>0</v>
      </c>
      <c r="X322">
        <f t="shared" si="23"/>
        <v>7</v>
      </c>
    </row>
    <row r="323" spans="1:24" x14ac:dyDescent="0.25">
      <c r="A323" s="72">
        <v>337</v>
      </c>
      <c r="B323">
        <f t="shared" si="27"/>
        <v>7070</v>
      </c>
      <c r="C323" t="str">
        <f>[1]A!$D1389</f>
        <v>ALEXANDRE GEORGES</v>
      </c>
      <c r="D323" t="str">
        <f>[1]A!$F1389</f>
        <v>VELO CLUB SOLESMES</v>
      </c>
      <c r="E323" t="str">
        <f>[1]A!$J1389</f>
        <v>05999089327</v>
      </c>
      <c r="F323" s="128" t="str">
        <f>[1]A!$C1389</f>
        <v>2</v>
      </c>
      <c r="G323" t="str">
        <f>VLOOKUP(C323,[1]A!$D$2:$H$1448,5,FALSE)</f>
        <v>Adulte Masculin 40/49 ans</v>
      </c>
      <c r="N323" s="14">
        <f>VLOOKUP(C323,Bilan!$B$4:$D$1766,3,FALSE)</f>
        <v>7070</v>
      </c>
      <c r="O323" s="50">
        <f t="shared" si="28"/>
        <v>337</v>
      </c>
      <c r="P323" s="50">
        <f>VLOOKUP(C323,Route2021!$C$2:$O$1205,13,FALSE)</f>
        <v>774</v>
      </c>
      <c r="Q323" s="124" t="str">
        <f>VLOOKUP(C323,[1]A!$D$2:$K$1398,8,FALSE)</f>
        <v>3</v>
      </c>
      <c r="R323" s="125">
        <f>VLOOKUP(C323,Route2021!$C$2:$Q$1212,15,FALSE)</f>
        <v>3</v>
      </c>
      <c r="S323" s="48">
        <f>IFERROR(VLOOKUP(C323,'[2]1ère'!$B$3:$E$200,4,FALSE),0)</f>
        <v>0</v>
      </c>
      <c r="T323" s="48">
        <f>IFERROR(VLOOKUP(C323,'[2]2ème'!$B$3:$E$500,4,FALSE),0)</f>
        <v>3</v>
      </c>
      <c r="U323" s="48">
        <f>IFERROR(VLOOKUP(C323,'[2]3ème'!$B$3:$E$600,4,FALSE),0)</f>
        <v>0</v>
      </c>
      <c r="V323" s="48">
        <f>IFERROR(VLOOKUP(C323,'[2]4ème '!$B$3:$E$216,4,FALSE),0)</f>
        <v>0</v>
      </c>
      <c r="W323" s="48">
        <f>IFERROR(VLOOKUP(C323,[2]Féminines!$B$3:$E$70,4,FALSE),0)</f>
        <v>0</v>
      </c>
      <c r="X323">
        <f t="shared" si="23"/>
        <v>3</v>
      </c>
    </row>
    <row r="324" spans="1:24" x14ac:dyDescent="0.25">
      <c r="A324" s="72">
        <f t="shared" si="26"/>
        <v>338</v>
      </c>
      <c r="B324">
        <f t="shared" si="27"/>
        <v>4419</v>
      </c>
      <c r="C324" t="str">
        <f>[1]A!$D1089</f>
        <v>VANDESOMPEL PASCAL</v>
      </c>
      <c r="D324" t="str">
        <f>[1]A!$F1089</f>
        <v>LA PEDALE MADELEINOISE</v>
      </c>
      <c r="E324" t="str">
        <f>[1]A!$J1089</f>
        <v>05994047487</v>
      </c>
      <c r="F324" s="128" t="str">
        <f>[1]A!$C1089</f>
        <v>2</v>
      </c>
      <c r="G324" t="str">
        <f>VLOOKUP(C324,[1]A!$D$2:$H$1448,5,FALSE)</f>
        <v>Adulte Masculin 40/49 ans</v>
      </c>
      <c r="N324" s="14">
        <f>VLOOKUP(C324,Bilan!$B$4:$D$1766,3,FALSE)</f>
        <v>4419</v>
      </c>
      <c r="O324" s="50">
        <f t="shared" si="28"/>
        <v>338</v>
      </c>
      <c r="P324" s="50">
        <f>VLOOKUP(C324,Route2021!$C$2:$O$1205,13,FALSE)</f>
        <v>338</v>
      </c>
      <c r="Q324" s="124" t="str">
        <f>VLOOKUP(C324,[1]A!$D$2:$K$1398,8,FALSE)</f>
        <v>2</v>
      </c>
      <c r="R324" s="125">
        <f>VLOOKUP(C324,Route2021!$C$2:$Q$1212,15,FALSE)</f>
        <v>2</v>
      </c>
      <c r="S324" s="48">
        <f>IFERROR(VLOOKUP(C324,'[2]1ère'!$B$3:$E$200,4,FALSE),0)</f>
        <v>0</v>
      </c>
      <c r="T324" s="48">
        <f>IFERROR(VLOOKUP(C324,'[2]2ème'!$B$3:$E$500,4,FALSE),0)</f>
        <v>0</v>
      </c>
      <c r="U324" s="48">
        <f>IFERROR(VLOOKUP(C324,'[2]3ème'!$B$3:$E$600,4,FALSE),0)</f>
        <v>0</v>
      </c>
      <c r="V324" s="48">
        <f>IFERROR(VLOOKUP(C324,'[2]4ème '!$B$3:$E$216,4,FALSE),0)</f>
        <v>0</v>
      </c>
      <c r="W324" s="48">
        <f>IFERROR(VLOOKUP(C324,[2]Féminines!$B$3:$E$70,4,FALSE),0)</f>
        <v>0</v>
      </c>
      <c r="X324">
        <f t="shared" si="23"/>
        <v>0</v>
      </c>
    </row>
    <row r="325" spans="1:24" x14ac:dyDescent="0.25">
      <c r="A325" s="72">
        <f t="shared" si="26"/>
        <v>339</v>
      </c>
      <c r="B325">
        <f t="shared" si="27"/>
        <v>144347</v>
      </c>
      <c r="C325" t="str">
        <f>[1]A!$D7</f>
        <v>ALDEBERT ARNAUD</v>
      </c>
      <c r="D325" t="str">
        <f>[1]A!$F7</f>
        <v>GAZ ELEC CLUB DE DOUAI</v>
      </c>
      <c r="E325" t="str">
        <f>[1]A!$J7</f>
        <v>05999087674</v>
      </c>
      <c r="F325" s="128" t="str">
        <f>[1]A!$C7</f>
        <v>2</v>
      </c>
      <c r="G325" t="str">
        <f>VLOOKUP(C325,[1]A!$D$2:$H$1448,5,FALSE)</f>
        <v>Adulte Masculin 40/49 ans</v>
      </c>
      <c r="J325" s="67">
        <v>1</v>
      </c>
      <c r="N325" s="14">
        <f>VLOOKUP(C325,Bilan!$B$4:$D$1766,3,FALSE)</f>
        <v>144347</v>
      </c>
      <c r="O325" s="50">
        <f t="shared" si="28"/>
        <v>339</v>
      </c>
      <c r="P325" s="50">
        <f>VLOOKUP(C325,Route2021!$C$2:$O$1205,13,FALSE)</f>
        <v>339</v>
      </c>
      <c r="Q325" s="124" t="str">
        <f>VLOOKUP(C325,[1]A!$D$2:$K$1398,8,FALSE)</f>
        <v>2</v>
      </c>
      <c r="R325" s="125">
        <f>VLOOKUP(C325,Route2021!$C$2:$Q$1212,15,FALSE)</f>
        <v>2</v>
      </c>
      <c r="S325" s="48">
        <f>IFERROR(VLOOKUP(C325,'[2]1ère'!$B$3:$E$200,4,FALSE),0)</f>
        <v>0</v>
      </c>
      <c r="T325" s="48">
        <f>IFERROR(VLOOKUP(C325,'[2]2ème'!$B$3:$E$500,4,FALSE),0)</f>
        <v>2</v>
      </c>
      <c r="U325" s="48">
        <f>IFERROR(VLOOKUP(C325,'[2]3ème'!$B$3:$E$600,4,FALSE),0)</f>
        <v>0</v>
      </c>
      <c r="V325" s="48">
        <f>IFERROR(VLOOKUP(C325,'[2]4ème '!$B$3:$E$216,4,FALSE),0)</f>
        <v>0</v>
      </c>
      <c r="W325" s="48">
        <f>IFERROR(VLOOKUP(C325,[2]Féminines!$B$3:$E$70,4,FALSE),0)</f>
        <v>0</v>
      </c>
      <c r="X325">
        <f t="shared" si="23"/>
        <v>2</v>
      </c>
    </row>
    <row r="326" spans="1:24" x14ac:dyDescent="0.25">
      <c r="A326" s="72">
        <v>340</v>
      </c>
      <c r="B326">
        <f t="shared" si="27"/>
        <v>4455</v>
      </c>
      <c r="C326" t="str">
        <f>[1]A!$D1382</f>
        <v>LEFEBVRE JULIEN</v>
      </c>
      <c r="D326" t="str">
        <f>[1]A!$F1382</f>
        <v>ESPOIR CYCLISTE WAMBRECHIES MARQUETTE</v>
      </c>
      <c r="E326" t="str">
        <f>[1]A!$J1382</f>
        <v>05999112477</v>
      </c>
      <c r="F326" s="128" t="str">
        <f>[1]A!$C1382</f>
        <v>2</v>
      </c>
      <c r="G326" t="str">
        <f>VLOOKUP(C326,[1]A!$D$2:$H$1448,5,FALSE)</f>
        <v>Adulte Masculin 30/39 ans</v>
      </c>
      <c r="N326" s="14">
        <f>VLOOKUP(C326,Bilan!$B$4:$D$1766,3,FALSE)</f>
        <v>4455</v>
      </c>
      <c r="O326" s="50">
        <f t="shared" si="28"/>
        <v>340</v>
      </c>
      <c r="P326" s="50">
        <f>VLOOKUP(C326,Route2021!$C$2:$O$1205,13,FALSE)</f>
        <v>0</v>
      </c>
      <c r="Q326" s="124">
        <f>VLOOKUP(C326,[1]A!$D$2:$K$1398,8,FALSE)</f>
        <v>0</v>
      </c>
      <c r="R326" s="125">
        <f>VLOOKUP(C326,Route2021!$C$2:$Q$1212,15,FALSE)</f>
        <v>2</v>
      </c>
      <c r="S326" s="48">
        <f>IFERROR(VLOOKUP(C326,'[2]1ère'!$B$3:$E$200,4,FALSE),0)</f>
        <v>0</v>
      </c>
      <c r="T326" s="48">
        <f>IFERROR(VLOOKUP(C326,'[2]2ème'!$B$3:$E$500,4,FALSE),0)</f>
        <v>1</v>
      </c>
      <c r="U326" s="48">
        <f>IFERROR(VLOOKUP(C326,'[2]3ème'!$B$3:$E$600,4,FALSE),0)</f>
        <v>0</v>
      </c>
      <c r="V326" s="48">
        <f>IFERROR(VLOOKUP(C326,'[2]4ème '!$B$3:$E$216,4,FALSE),0)</f>
        <v>0</v>
      </c>
      <c r="W326" s="48">
        <f>IFERROR(VLOOKUP(C326,[2]Féminines!$B$3:$E$70,4,FALSE),0)</f>
        <v>0</v>
      </c>
      <c r="X326">
        <f t="shared" si="23"/>
        <v>1</v>
      </c>
    </row>
    <row r="327" spans="1:24" x14ac:dyDescent="0.25">
      <c r="A327" s="72">
        <v>341</v>
      </c>
      <c r="B327">
        <f t="shared" si="27"/>
        <v>7011</v>
      </c>
      <c r="C327" t="str">
        <f>[1]A!$D675</f>
        <v>LEBLOND MATHIEU</v>
      </c>
      <c r="D327" t="str">
        <f>[1]A!$F675</f>
        <v>TEAM POLICE HDFN - ROUBAIX</v>
      </c>
      <c r="E327" t="str">
        <f>[1]A!$J675</f>
        <v>05999109588</v>
      </c>
      <c r="F327" s="128" t="str">
        <f>[1]A!$C675</f>
        <v>2</v>
      </c>
      <c r="G327" t="str">
        <f>VLOOKUP(C327,[1]A!$D$2:$H$1448,5,FALSE)</f>
        <v>Adulte Masculin 30/39 ans</v>
      </c>
      <c r="J327" s="67">
        <v>1</v>
      </c>
      <c r="N327" s="14">
        <f>VLOOKUP(C327,Bilan!$B$4:$D$1766,3,FALSE)</f>
        <v>7011</v>
      </c>
      <c r="O327" s="50">
        <f t="shared" si="28"/>
        <v>341</v>
      </c>
      <c r="P327" s="50" t="e">
        <f>VLOOKUP(C327,Route2021!$C$2:$O$1205,13,FALSE)</f>
        <v>#N/A</v>
      </c>
      <c r="Q327" s="124" t="str">
        <f>VLOOKUP(C327,[1]A!$D$2:$K$1398,8,FALSE)</f>
        <v>2</v>
      </c>
      <c r="R327" s="125" t="e">
        <f>VLOOKUP(C327,Route2021!$C$2:$Q$1212,15,FALSE)</f>
        <v>#N/A</v>
      </c>
      <c r="S327" s="48">
        <f>IFERROR(VLOOKUP(C327,'[2]1ère'!$B$3:$E$200,4,FALSE),0)</f>
        <v>0</v>
      </c>
      <c r="T327" s="48">
        <f>IFERROR(VLOOKUP(C327,'[2]2ème'!$B$3:$E$500,4,FALSE),0)</f>
        <v>4</v>
      </c>
      <c r="U327" s="48">
        <f>IFERROR(VLOOKUP(C327,'[2]3ème'!$B$3:$E$600,4,FALSE),0)</f>
        <v>0</v>
      </c>
      <c r="V327" s="48">
        <f>IFERROR(VLOOKUP(C327,'[2]4ème '!$B$3:$E$216,4,FALSE),0)</f>
        <v>0</v>
      </c>
      <c r="W327" s="48">
        <f>IFERROR(VLOOKUP(C327,[2]Féminines!$B$3:$E$70,4,FALSE),0)</f>
        <v>0</v>
      </c>
      <c r="X327">
        <f t="shared" si="23"/>
        <v>4</v>
      </c>
    </row>
    <row r="328" spans="1:24" x14ac:dyDescent="0.25">
      <c r="A328" s="72">
        <f t="shared" si="26"/>
        <v>342</v>
      </c>
      <c r="B328">
        <f t="shared" si="27"/>
        <v>144278</v>
      </c>
      <c r="C328" t="str">
        <f>[1]A!$D593</f>
        <v>HOUDART PHILIPPE</v>
      </c>
      <c r="D328" t="str">
        <f>[1]A!$F593</f>
        <v>CAMPHIN EN CAREMBAULT CYCLING TEAM</v>
      </c>
      <c r="E328" t="str">
        <f>[1]A!$J593</f>
        <v>05999016340</v>
      </c>
      <c r="F328" s="128" t="str">
        <f>[1]A!$C593</f>
        <v>2</v>
      </c>
      <c r="G328" t="str">
        <f>VLOOKUP(C328,[1]A!$D$2:$H$1448,5,FALSE)</f>
        <v>Adulte Masculin 40/49 ans</v>
      </c>
      <c r="J328" s="67">
        <v>1</v>
      </c>
      <c r="N328" s="14">
        <f>VLOOKUP(C328,Bilan!$B$4:$D$1766,3,FALSE)</f>
        <v>144278</v>
      </c>
      <c r="O328" s="50">
        <f t="shared" si="28"/>
        <v>342</v>
      </c>
      <c r="P328" s="50">
        <f>VLOOKUP(C328,Route2021!$C$2:$O$1205,13,FALSE)</f>
        <v>342</v>
      </c>
      <c r="Q328" s="124" t="str">
        <f>VLOOKUP(C328,[1]A!$D$2:$K$1398,8,FALSE)</f>
        <v>2</v>
      </c>
      <c r="R328" s="125">
        <f>VLOOKUP(C328,Route2021!$C$2:$Q$1212,15,FALSE)</f>
        <v>2</v>
      </c>
      <c r="S328" s="48">
        <f>IFERROR(VLOOKUP(C328,'[2]1ère'!$B$3:$E$200,4,FALSE),0)</f>
        <v>0</v>
      </c>
      <c r="T328" s="48">
        <f>IFERROR(VLOOKUP(C328,'[2]2ème'!$B$3:$E$500,4,FALSE),0)</f>
        <v>2</v>
      </c>
      <c r="U328" s="48">
        <f>IFERROR(VLOOKUP(C328,'[2]3ème'!$B$3:$E$600,4,FALSE),0)</f>
        <v>0</v>
      </c>
      <c r="V328" s="48">
        <f>IFERROR(VLOOKUP(C328,'[2]4ème '!$B$3:$E$216,4,FALSE),0)</f>
        <v>0</v>
      </c>
      <c r="W328" s="48">
        <f>IFERROR(VLOOKUP(C328,[2]Féminines!$B$3:$E$70,4,FALSE),0)</f>
        <v>0</v>
      </c>
      <c r="X328">
        <f t="shared" si="23"/>
        <v>2</v>
      </c>
    </row>
    <row r="329" spans="1:24" x14ac:dyDescent="0.25">
      <c r="A329" s="72">
        <f t="shared" si="26"/>
        <v>343</v>
      </c>
      <c r="B329">
        <f t="shared" si="27"/>
        <v>4339</v>
      </c>
      <c r="C329" t="str">
        <f>[1]A!$D579</f>
        <v>HENNO FABRICE</v>
      </c>
      <c r="D329" t="str">
        <f>[1]A!$F579</f>
        <v>CYCLO CLUB ORCHIES</v>
      </c>
      <c r="E329" t="str">
        <f>[1]A!$J579</f>
        <v>05963119617</v>
      </c>
      <c r="F329" s="128" t="str">
        <f>[1]A!$C579</f>
        <v>2</v>
      </c>
      <c r="G329" t="str">
        <f>VLOOKUP(C329,[1]A!$D$2:$H$1448,5,FALSE)</f>
        <v>Adulte Masculin 40/49 ans</v>
      </c>
      <c r="J329" s="67">
        <v>1</v>
      </c>
      <c r="N329" s="14">
        <f>VLOOKUP(C329,Bilan!$B$4:$D$1766,3,FALSE)</f>
        <v>4339</v>
      </c>
      <c r="O329" s="50">
        <f t="shared" si="28"/>
        <v>343</v>
      </c>
      <c r="P329" s="50">
        <f>VLOOKUP(C329,Route2021!$C$2:$O$1205,13,FALSE)</f>
        <v>343</v>
      </c>
      <c r="Q329" s="124" t="str">
        <f>VLOOKUP(C329,[1]A!$D$2:$K$1398,8,FALSE)</f>
        <v>2</v>
      </c>
      <c r="R329" s="125">
        <f>VLOOKUP(C329,Route2021!$C$2:$Q$1212,15,FALSE)</f>
        <v>2</v>
      </c>
      <c r="S329" s="48">
        <f>IFERROR(VLOOKUP(C329,'[2]1ère'!$B$3:$E$200,4,FALSE),0)</f>
        <v>0</v>
      </c>
      <c r="T329" s="48">
        <f>IFERROR(VLOOKUP(C329,'[2]2ème'!$B$3:$E$500,4,FALSE),0)</f>
        <v>8</v>
      </c>
      <c r="U329" s="48">
        <f>IFERROR(VLOOKUP(C329,'[2]3ème'!$B$3:$E$600,4,FALSE),0)</f>
        <v>0</v>
      </c>
      <c r="V329" s="48">
        <f>IFERROR(VLOOKUP(C329,'[2]4ème '!$B$3:$E$216,4,FALSE),0)</f>
        <v>0</v>
      </c>
      <c r="W329" s="48">
        <f>IFERROR(VLOOKUP(C329,[2]Féminines!$B$3:$E$70,4,FALSE),0)</f>
        <v>0</v>
      </c>
      <c r="X329">
        <f t="shared" ref="X329:X412" si="29">SUM(S329:W329)</f>
        <v>8</v>
      </c>
    </row>
    <row r="330" spans="1:24" x14ac:dyDescent="0.25">
      <c r="A330" s="72">
        <f t="shared" si="26"/>
        <v>344</v>
      </c>
      <c r="B330">
        <f t="shared" si="27"/>
        <v>4333</v>
      </c>
      <c r="C330" t="str">
        <f>[1]A!$D656</f>
        <v>LANDAS JEROME</v>
      </c>
      <c r="D330" t="str">
        <f>[1]A!$F656</f>
        <v>VELO SPRINT DE L'OSTREVENT - AUBERCHICOURT</v>
      </c>
      <c r="E330" t="str">
        <f>[1]A!$J656</f>
        <v>05999084869</v>
      </c>
      <c r="F330" s="128" t="str">
        <f>[1]A!$C656</f>
        <v>2</v>
      </c>
      <c r="G330" t="str">
        <f>VLOOKUP(C330,[1]A!$D$2:$H$1448,5,FALSE)</f>
        <v>Adulte Masculin 40/49 ans</v>
      </c>
      <c r="N330" s="14">
        <f>VLOOKUP(C330,Bilan!$B$4:$D$1766,3,FALSE)</f>
        <v>4333</v>
      </c>
      <c r="O330" s="50">
        <f t="shared" si="28"/>
        <v>344</v>
      </c>
      <c r="P330" s="50">
        <f>VLOOKUP(C330,Route2021!$C$2:$O$1205,13,FALSE)</f>
        <v>344</v>
      </c>
      <c r="Q330" s="124" t="str">
        <f>VLOOKUP(C330,[1]A!$D$2:$K$1398,8,FALSE)</f>
        <v>2</v>
      </c>
      <c r="R330" s="125">
        <f>VLOOKUP(C330,Route2021!$C$2:$Q$1212,15,FALSE)</f>
        <v>2</v>
      </c>
      <c r="S330" s="48">
        <f>IFERROR(VLOOKUP(C330,'[2]1ère'!$B$3:$E$200,4,FALSE),0)</f>
        <v>0</v>
      </c>
      <c r="T330" s="48">
        <f>IFERROR(VLOOKUP(C330,'[2]2ème'!$B$3:$E$500,4,FALSE),0)</f>
        <v>10</v>
      </c>
      <c r="U330" s="48">
        <f>IFERROR(VLOOKUP(C330,'[2]3ème'!$B$3:$E$600,4,FALSE),0)</f>
        <v>0</v>
      </c>
      <c r="V330" s="48">
        <f>IFERROR(VLOOKUP(C330,'[2]4ème '!$B$3:$E$216,4,FALSE),0)</f>
        <v>0</v>
      </c>
      <c r="W330" s="48">
        <f>IFERROR(VLOOKUP(C330,[2]Féminines!$B$3:$E$70,4,FALSE),0)</f>
        <v>0</v>
      </c>
      <c r="X330">
        <f t="shared" si="29"/>
        <v>10</v>
      </c>
    </row>
    <row r="331" spans="1:24" x14ac:dyDescent="0.25">
      <c r="A331" s="72">
        <v>345</v>
      </c>
      <c r="B331">
        <f t="shared" si="27"/>
        <v>2385</v>
      </c>
      <c r="C331" t="str">
        <f>[1]A!$D1380</f>
        <v>REUTER SÉBASTIEN</v>
      </c>
      <c r="D331" t="str">
        <f>[1]A!$F1380</f>
        <v>ESEG DOUAI</v>
      </c>
      <c r="E331" t="str">
        <f>[1]A!$J1380</f>
        <v>05999128045</v>
      </c>
      <c r="F331" s="128" t="str">
        <f>[1]A!$C1380</f>
        <v>2</v>
      </c>
      <c r="G331" t="str">
        <f>VLOOKUP(C331,[1]A!$D$2:$H$1448,5,FALSE)</f>
        <v>Adulte Masculin 30/39 ans</v>
      </c>
      <c r="N331" s="14">
        <f>VLOOKUP(C331,Bilan!$B$4:$D$1766,3,FALSE)</f>
        <v>2385</v>
      </c>
      <c r="O331" s="50">
        <f t="shared" si="28"/>
        <v>345</v>
      </c>
      <c r="P331" s="50" t="e">
        <f>VLOOKUP(C331,Route2021!$C$2:$O$1205,13,FALSE)</f>
        <v>#N/A</v>
      </c>
      <c r="Q331" s="124">
        <f>VLOOKUP(C331,[1]A!$D$2:$K$1398,8,FALSE)</f>
        <v>0</v>
      </c>
      <c r="R331" s="125" t="e">
        <f>VLOOKUP(C331,Route2021!$C$2:$Q$1212,15,FALSE)</f>
        <v>#N/A</v>
      </c>
      <c r="S331" s="48">
        <f>IFERROR(VLOOKUP(C331,'[2]1ère'!$B$3:$E$200,4,FALSE),0)</f>
        <v>0</v>
      </c>
      <c r="T331" s="48">
        <f>IFERROR(VLOOKUP(C331,'[2]2ème'!$B$3:$E$500,4,FALSE),0)</f>
        <v>2</v>
      </c>
      <c r="U331" s="48">
        <f>IFERROR(VLOOKUP(C331,'[2]3ème'!$B$3:$E$600,4,FALSE),0)</f>
        <v>0</v>
      </c>
      <c r="V331" s="48">
        <f>IFERROR(VLOOKUP(C331,'[2]4ème '!$B$3:$E$216,4,FALSE),0)</f>
        <v>0</v>
      </c>
      <c r="W331" s="48">
        <f>IFERROR(VLOOKUP(C331,[2]Féminines!$B$3:$E$70,4,FALSE),0)</f>
        <v>0</v>
      </c>
      <c r="X331">
        <f t="shared" si="29"/>
        <v>2</v>
      </c>
    </row>
    <row r="332" spans="1:24" x14ac:dyDescent="0.25">
      <c r="A332" s="72">
        <v>346</v>
      </c>
      <c r="B332">
        <f t="shared" si="27"/>
        <v>10102</v>
      </c>
      <c r="C332" t="str">
        <f>[1]A!$D1396</f>
        <v>MISMAQUE JACQUES</v>
      </c>
      <c r="D332" t="str">
        <f>[1]A!$F1396</f>
        <v>ASSOCIATION CYCLISTE BELLAINGEOISE</v>
      </c>
      <c r="E332" t="str">
        <f>[1]A!$J1396</f>
        <v>05999136820</v>
      </c>
      <c r="F332" s="128" t="str">
        <f>[1]A!$C1396</f>
        <v>2</v>
      </c>
      <c r="G332" t="str">
        <f>VLOOKUP(C332,[1]A!$D$2:$H$1448,5,FALSE)</f>
        <v>Adulte Masculin 60 ans et plus</v>
      </c>
      <c r="N332" s="14">
        <f>VLOOKUP(C332,Bilan!$B$4:$D$1766,3,FALSE)</f>
        <v>10102</v>
      </c>
      <c r="O332" s="50">
        <f t="shared" si="28"/>
        <v>346</v>
      </c>
      <c r="P332" s="50" t="e">
        <f>VLOOKUP(C332,Route2021!$C$2:$O$1205,13,FALSE)</f>
        <v>#N/A</v>
      </c>
      <c r="Q332" s="124">
        <f>VLOOKUP(C332,[1]A!$D$2:$K$1398,8,FALSE)</f>
        <v>0</v>
      </c>
      <c r="R332" s="125" t="e">
        <f>VLOOKUP(C332,Route2021!$C$2:$Q$1212,15,FALSE)</f>
        <v>#N/A</v>
      </c>
      <c r="S332" s="48">
        <f>IFERROR(VLOOKUP(C332,'[2]1ère'!$B$3:$E$200,4,FALSE),0)</f>
        <v>0</v>
      </c>
      <c r="T332" s="48">
        <f>IFERROR(VLOOKUP(C332,'[2]2ème'!$B$3:$E$500,4,FALSE),0)</f>
        <v>11</v>
      </c>
      <c r="U332" s="48">
        <f>IFERROR(VLOOKUP(C332,'[2]3ème'!$B$3:$E$600,4,FALSE),0)</f>
        <v>0</v>
      </c>
      <c r="V332" s="48">
        <f>IFERROR(VLOOKUP(C332,'[2]4ème '!$B$3:$E$216,4,FALSE),0)</f>
        <v>0</v>
      </c>
      <c r="W332" s="48">
        <f>IFERROR(VLOOKUP(C332,[2]Féminines!$B$3:$E$70,4,FALSE),0)</f>
        <v>0</v>
      </c>
      <c r="X332">
        <f t="shared" si="29"/>
        <v>11</v>
      </c>
    </row>
    <row r="333" spans="1:24" x14ac:dyDescent="0.25">
      <c r="A333" s="72">
        <v>347</v>
      </c>
      <c r="B333">
        <f t="shared" si="27"/>
        <v>4393</v>
      </c>
      <c r="C333" s="49" t="str">
        <f>[1]A!$D1117</f>
        <v>VILAIN ENZO</v>
      </c>
      <c r="D333" t="str">
        <f>[1]A!$F1117</f>
        <v>VTT SAINT AMAND LES EAUX</v>
      </c>
      <c r="E333" t="str">
        <f>[1]A!$J1117</f>
        <v>05999124194</v>
      </c>
      <c r="F333" s="128" t="str">
        <f>[1]A!$C1117</f>
        <v>2</v>
      </c>
      <c r="G333" t="str">
        <f>VLOOKUP(C333,[1]A!$D$2:$H$1448,5,FALSE)</f>
        <v>Adulte Masculin 17/19 ans</v>
      </c>
      <c r="N333" s="14">
        <f>VLOOKUP(C333,Bilan!$B$4:$D$1766,3,FALSE)</f>
        <v>4393</v>
      </c>
      <c r="O333" s="50">
        <f t="shared" si="28"/>
        <v>347</v>
      </c>
      <c r="P333" s="50" t="e">
        <f>VLOOKUP(C333,Route2021!$C$2:$O$1205,13,FALSE)</f>
        <v>#N/A</v>
      </c>
      <c r="Q333" s="124" t="str">
        <f>VLOOKUP(C333,[1]A!$D$2:$K$1398,8,FALSE)</f>
        <v>2</v>
      </c>
      <c r="R333" s="125" t="e">
        <f>VLOOKUP(C333,Route2021!$C$2:$Q$1212,15,FALSE)</f>
        <v>#N/A</v>
      </c>
      <c r="S333" s="48">
        <f>IFERROR(VLOOKUP(C333,'[2]1ère'!$B$3:$E$200,4,FALSE),0)</f>
        <v>0</v>
      </c>
      <c r="T333" s="48">
        <f>IFERROR(VLOOKUP(C333,'[2]2ème'!$B$3:$E$500,4,FALSE),0)</f>
        <v>3</v>
      </c>
      <c r="U333" s="48">
        <f>IFERROR(VLOOKUP(C333,'[2]3ème'!$B$3:$E$600,4,FALSE),0)</f>
        <v>0</v>
      </c>
      <c r="V333" s="48">
        <f>IFERROR(VLOOKUP(C333,'[2]4ème '!$B$3:$E$216,4,FALSE),0)</f>
        <v>0</v>
      </c>
      <c r="W333" s="48">
        <f>IFERROR(VLOOKUP(C333,[2]Féminines!$B$3:$E$70,4,FALSE),0)</f>
        <v>0</v>
      </c>
      <c r="X333">
        <f t="shared" si="29"/>
        <v>3</v>
      </c>
    </row>
    <row r="334" spans="1:24" x14ac:dyDescent="0.25">
      <c r="A334" s="72">
        <v>348</v>
      </c>
      <c r="B334">
        <f t="shared" si="27"/>
        <v>2316</v>
      </c>
      <c r="C334" t="str">
        <f>[1]A!$D264</f>
        <v>DARTUS MIKAEL</v>
      </c>
      <c r="D334" t="str">
        <f>[1]A!$F264</f>
        <v>VELO CLUB SOLESMES</v>
      </c>
      <c r="E334" t="str">
        <f>[1]A!$J264</f>
        <v>05999068496</v>
      </c>
      <c r="F334" s="128" t="str">
        <f>[1]A!$C264</f>
        <v>2</v>
      </c>
      <c r="G334" t="str">
        <f>VLOOKUP(C334,[1]A!$D$2:$H$1448,5,FALSE)</f>
        <v>Adulte Masculin 40/49 ans</v>
      </c>
      <c r="J334" s="67">
        <v>1</v>
      </c>
      <c r="N334" s="14">
        <f>VLOOKUP(C334,Bilan!$B$4:$D$1766,3,FALSE)</f>
        <v>2316</v>
      </c>
      <c r="O334" s="50">
        <f t="shared" si="28"/>
        <v>348</v>
      </c>
      <c r="P334" s="50">
        <f>VLOOKUP(C334,Route2021!$C$2:$O$1205,13,FALSE)</f>
        <v>149</v>
      </c>
      <c r="Q334" s="124" t="str">
        <f>VLOOKUP(C334,[1]A!$D$2:$K$1398,8,FALSE)</f>
        <v>2</v>
      </c>
      <c r="R334" s="125">
        <f>VLOOKUP(C334,Route2021!$C$2:$Q$1212,15,FALSE)</f>
        <v>1</v>
      </c>
      <c r="S334" s="48">
        <f>IFERROR(VLOOKUP(C334,'[2]1ère'!$B$3:$E$200,4,FALSE),0)</f>
        <v>0</v>
      </c>
      <c r="T334" s="48">
        <f>IFERROR(VLOOKUP(C334,'[2]2ème'!$B$3:$E$500,4,FALSE),0)</f>
        <v>0</v>
      </c>
      <c r="U334" s="48">
        <f>IFERROR(VLOOKUP(C334,'[2]3ème'!$B$3:$E$600,4,FALSE),0)</f>
        <v>0</v>
      </c>
      <c r="V334" s="48">
        <f>IFERROR(VLOOKUP(C334,'[2]4ème '!$B$3:$E$216,4,FALSE),0)</f>
        <v>0</v>
      </c>
      <c r="W334" s="48">
        <f>IFERROR(VLOOKUP(C334,[2]Féminines!$B$3:$E$70,4,FALSE),0)</f>
        <v>0</v>
      </c>
      <c r="X334">
        <f t="shared" si="29"/>
        <v>0</v>
      </c>
    </row>
    <row r="335" spans="1:24" x14ac:dyDescent="0.25">
      <c r="A335" s="72">
        <v>349</v>
      </c>
      <c r="B335">
        <f t="shared" si="27"/>
        <v>2421</v>
      </c>
      <c r="C335" t="str">
        <f>[1]A!$D483</f>
        <v>FRANCOIS AYMERIC</v>
      </c>
      <c r="D335" t="str">
        <f>[1]A!$F483</f>
        <v>CAMPHIN EN CAREMBAULT CYCLING TEAM</v>
      </c>
      <c r="E335" t="str">
        <f>[1]A!$J483</f>
        <v>05904842870</v>
      </c>
      <c r="F335" s="128" t="str">
        <f>[1]A!$C483</f>
        <v>2</v>
      </c>
      <c r="G335" t="str">
        <f>VLOOKUP(C335,[1]A!$D$2:$H$1448,5,FALSE)</f>
        <v>Adulte Masculin 20/29 ans</v>
      </c>
      <c r="J335" s="67">
        <v>1</v>
      </c>
      <c r="N335" s="14">
        <f>VLOOKUP(C335,Bilan!$B$4:$D$1766,3,FALSE)</f>
        <v>2421</v>
      </c>
      <c r="O335" s="50">
        <f t="shared" si="28"/>
        <v>349</v>
      </c>
      <c r="P335" s="50">
        <f>VLOOKUP(C335,Route2021!$C$2:$O$1205,13,FALSE)</f>
        <v>0</v>
      </c>
      <c r="Q335" s="124" t="str">
        <f>VLOOKUP(C335,[1]A!$D$2:$K$1398,8,FALSE)</f>
        <v>2</v>
      </c>
      <c r="R335" s="125">
        <f>VLOOKUP(C335,Route2021!$C$2:$Q$1212,15,FALSE)</f>
        <v>2</v>
      </c>
      <c r="S335" s="48">
        <f>IFERROR(VLOOKUP(C335,'[2]1ère'!$B$3:$E$200,4,FALSE),0)</f>
        <v>0</v>
      </c>
      <c r="T335" s="48">
        <f>IFERROR(VLOOKUP(C335,'[2]2ème'!$B$3:$E$500,4,FALSE),0)</f>
        <v>2</v>
      </c>
      <c r="U335" s="48">
        <f>IFERROR(VLOOKUP(C335,'[2]3ème'!$B$3:$E$600,4,FALSE),0)</f>
        <v>0</v>
      </c>
      <c r="V335" s="48">
        <f>IFERROR(VLOOKUP(C335,'[2]4ème '!$B$3:$E$216,4,FALSE),0)</f>
        <v>0</v>
      </c>
      <c r="W335" s="48">
        <f>IFERROR(VLOOKUP(C335,[2]Féminines!$B$3:$E$70,4,FALSE),0)</f>
        <v>0</v>
      </c>
      <c r="X335">
        <f t="shared" si="29"/>
        <v>2</v>
      </c>
    </row>
    <row r="336" spans="1:24" x14ac:dyDescent="0.25">
      <c r="A336" s="72">
        <f t="shared" si="26"/>
        <v>350</v>
      </c>
      <c r="B336">
        <f t="shared" si="27"/>
        <v>144282</v>
      </c>
      <c r="C336" t="str">
        <f>[1]A!$D11</f>
        <v>ALEXANDRE GREGORY</v>
      </c>
      <c r="D336" t="str">
        <f>[1]A!$F11</f>
        <v>VELO CLUB SOLESMES</v>
      </c>
      <c r="E336" t="str">
        <f>[1]A!$J11</f>
        <v>05999081763</v>
      </c>
      <c r="F336" s="128" t="str">
        <f>[1]A!$C11</f>
        <v>2</v>
      </c>
      <c r="G336" t="str">
        <f>VLOOKUP(C336,[1]A!$D$2:$H$1448,5,FALSE)</f>
        <v>Adulte Masculin 40/49 ans</v>
      </c>
      <c r="J336" s="67">
        <v>1</v>
      </c>
      <c r="N336" s="14">
        <f>VLOOKUP(C336,Bilan!$B$4:$D$1766,3,FALSE)</f>
        <v>144282</v>
      </c>
      <c r="O336" s="50">
        <f t="shared" si="28"/>
        <v>350</v>
      </c>
      <c r="P336" s="50">
        <f>VLOOKUP(C336,Route2021!$C$2:$O$1205,13,FALSE)</f>
        <v>350</v>
      </c>
      <c r="Q336" s="124" t="str">
        <f>VLOOKUP(C336,[1]A!$D$2:$K$1398,8,FALSE)</f>
        <v>2</v>
      </c>
      <c r="R336" s="125">
        <f>VLOOKUP(C336,Route2021!$C$2:$Q$1212,15,FALSE)</f>
        <v>2</v>
      </c>
      <c r="S336" s="48">
        <f>IFERROR(VLOOKUP(C336,'[2]1ère'!$B$3:$E$200,4,FALSE),0)</f>
        <v>0</v>
      </c>
      <c r="T336" s="48">
        <f>IFERROR(VLOOKUP(C336,'[2]2ème'!$B$3:$E$500,4,FALSE),0)</f>
        <v>1</v>
      </c>
      <c r="U336" s="48">
        <f>IFERROR(VLOOKUP(C336,'[2]3ème'!$B$3:$E$600,4,FALSE),0)</f>
        <v>0</v>
      </c>
      <c r="V336" s="48">
        <f>IFERROR(VLOOKUP(C336,'[2]4ème '!$B$3:$E$216,4,FALSE),0)</f>
        <v>0</v>
      </c>
      <c r="W336" s="48">
        <f>IFERROR(VLOOKUP(C336,[2]Féminines!$B$3:$E$70,4,FALSE),0)</f>
        <v>0</v>
      </c>
      <c r="X336">
        <f t="shared" si="29"/>
        <v>1</v>
      </c>
    </row>
    <row r="337" spans="1:24" x14ac:dyDescent="0.25">
      <c r="A337" s="49">
        <v>351</v>
      </c>
      <c r="B337">
        <f t="shared" si="27"/>
        <v>10020</v>
      </c>
      <c r="C337" t="str">
        <f>[1]A!$D953</f>
        <v>RIVARD DORIAN</v>
      </c>
      <c r="D337" t="str">
        <f>[1]A!$F953</f>
        <v>ESPOIR CYCLISTE WAMBRECHIES MARQUETTE</v>
      </c>
      <c r="E337" t="str">
        <f>[1]A!$J953</f>
        <v>05999132427</v>
      </c>
      <c r="F337" s="128">
        <v>2</v>
      </c>
      <c r="G337" t="str">
        <f>VLOOKUP(C337,[1]A!$D$2:$H$1448,5,FALSE)</f>
        <v>Adulte Masculin 20/29 ans</v>
      </c>
      <c r="N337" s="14">
        <f>VLOOKUP(C337,Bilan!$B$4:$D$1766,3,FALSE)</f>
        <v>10020</v>
      </c>
      <c r="O337" s="50">
        <f t="shared" si="28"/>
        <v>351</v>
      </c>
      <c r="P337" s="50" t="e">
        <f>VLOOKUP(C337,Route2021!$C$2:$O$1205,13,FALSE)</f>
        <v>#N/A</v>
      </c>
      <c r="Q337" s="124" t="str">
        <f>VLOOKUP(C337,[1]A!$D$2:$K$1398,8,FALSE)</f>
        <v>3</v>
      </c>
      <c r="R337" s="125" t="e">
        <f>VLOOKUP(C337,Route2021!$C$2:$Q$1212,15,FALSE)</f>
        <v>#N/A</v>
      </c>
      <c r="S337" s="48">
        <f>IFERROR(VLOOKUP(C337,'[2]1ère'!$B$3:$E$200,4,FALSE),0)</f>
        <v>0</v>
      </c>
      <c r="T337" s="48">
        <f>IFERROR(VLOOKUP(C337,'[2]2ème'!$B$3:$E$500,4,FALSE),0)</f>
        <v>2</v>
      </c>
      <c r="U337" s="48">
        <f>IFERROR(VLOOKUP(C337,'[2]3ème'!$B$3:$E$600,4,FALSE),0)</f>
        <v>6</v>
      </c>
      <c r="V337" s="48">
        <f>IFERROR(VLOOKUP(C337,'[2]4ème '!$B$3:$E$216,4,FALSE),0)</f>
        <v>0</v>
      </c>
      <c r="W337" s="48">
        <f>IFERROR(VLOOKUP(C337,[2]Féminines!$B$3:$E$70,4,FALSE),0)</f>
        <v>0</v>
      </c>
      <c r="X337">
        <f t="shared" si="29"/>
        <v>8</v>
      </c>
    </row>
    <row r="338" spans="1:24" x14ac:dyDescent="0.25">
      <c r="A338" s="3">
        <v>353</v>
      </c>
      <c r="B338">
        <f t="shared" si="27"/>
        <v>2395</v>
      </c>
      <c r="C338" t="str">
        <f>[1]A!$D32</f>
        <v>BALAVOINE ALEXIS</v>
      </c>
      <c r="D338" t="str">
        <f>[1]A!$F32</f>
        <v>T.C.S.P. 59 - FERRIERE LA GRANDE</v>
      </c>
      <c r="E338" t="str">
        <f>[1]A!$J32</f>
        <v>05999028477</v>
      </c>
      <c r="F338" s="128" t="str">
        <f>[1]A!$C32</f>
        <v>2</v>
      </c>
      <c r="G338" t="str">
        <f>VLOOKUP(C338,[1]A!$D$2:$H$1448,5,FALSE)</f>
        <v>Adulte Masculin 20/29 ans</v>
      </c>
      <c r="J338" s="67">
        <v>1</v>
      </c>
      <c r="N338" s="14">
        <f>VLOOKUP(C338,Bilan!$B$4:$D$1766,3,FALSE)</f>
        <v>2395</v>
      </c>
      <c r="O338" s="50">
        <f t="shared" si="28"/>
        <v>353</v>
      </c>
      <c r="P338" s="50">
        <f>VLOOKUP(C338,Route2021!$C$2:$O$1205,13,FALSE)</f>
        <v>776</v>
      </c>
      <c r="Q338" s="124" t="str">
        <f>VLOOKUP(C338,[1]A!$D$2:$K$1398,8,FALSE)</f>
        <v>2</v>
      </c>
      <c r="R338" s="125">
        <f>VLOOKUP(C338,Route2021!$C$2:$Q$1212,15,FALSE)</f>
        <v>3</v>
      </c>
      <c r="S338" s="48">
        <f>IFERROR(VLOOKUP(C338,'[2]1ère'!$B$3:$E$200,4,FALSE),0)</f>
        <v>0</v>
      </c>
      <c r="T338" s="48">
        <f>IFERROR(VLOOKUP(C338,'[2]2ème'!$B$3:$E$500,4,FALSE),0)</f>
        <v>5</v>
      </c>
      <c r="U338" s="48">
        <f>IFERROR(VLOOKUP(C338,'[2]3ème'!$B$3:$E$600,4,FALSE),0)</f>
        <v>0</v>
      </c>
      <c r="V338" s="48">
        <f>IFERROR(VLOOKUP(C338,'[2]4ème '!$B$3:$E$216,4,FALSE),0)</f>
        <v>0</v>
      </c>
      <c r="W338" s="48">
        <f>IFERROR(VLOOKUP(C338,[2]Féminines!$B$3:$E$70,4,FALSE),0)</f>
        <v>0</v>
      </c>
      <c r="X338">
        <f t="shared" si="29"/>
        <v>5</v>
      </c>
    </row>
    <row r="339" spans="1:24" x14ac:dyDescent="0.25">
      <c r="A339" s="49">
        <v>354</v>
      </c>
      <c r="B339" s="49">
        <f t="shared" si="27"/>
        <v>4132</v>
      </c>
      <c r="C339" s="49" t="s">
        <v>3100</v>
      </c>
      <c r="D339" t="s">
        <v>2976</v>
      </c>
      <c r="E339" t="s">
        <v>3579</v>
      </c>
      <c r="F339" s="128">
        <v>2</v>
      </c>
      <c r="G339" t="s">
        <v>978</v>
      </c>
      <c r="N339" s="14">
        <f>VLOOKUP(C339,Bilan!$B$4:$D$1766,3,FALSE)</f>
        <v>4132</v>
      </c>
      <c r="O339" s="50">
        <f t="shared" si="28"/>
        <v>354</v>
      </c>
      <c r="P339" s="50">
        <f>VLOOKUP(C339,Route2021!$C$2:$O$1205,13,FALSE)</f>
        <v>151</v>
      </c>
      <c r="Q339" s="124" t="e">
        <f>VLOOKUP(C339,[1]A!$D$2:$K$1398,8,FALSE)</f>
        <v>#N/A</v>
      </c>
      <c r="R339" s="125">
        <f>VLOOKUP(C339,Route2021!$C$2:$Q$1212,15,FALSE)</f>
        <v>1</v>
      </c>
      <c r="S339" s="48">
        <f>IFERROR(VLOOKUP(C339,'[2]1ère'!$B$3:$E$200,4,FALSE),0)</f>
        <v>0</v>
      </c>
      <c r="T339" s="48">
        <f>IFERROR(VLOOKUP(C339,'[2]2ème'!$B$3:$E$500,4,FALSE),0)</f>
        <v>3</v>
      </c>
      <c r="U339" s="48">
        <f>IFERROR(VLOOKUP(C339,'[2]3ème'!$B$3:$E$600,4,FALSE),0)</f>
        <v>0</v>
      </c>
      <c r="V339" s="48">
        <f>IFERROR(VLOOKUP(C339,'[2]4ème '!$B$3:$E$216,4,FALSE),0)</f>
        <v>0</v>
      </c>
      <c r="W339" s="48">
        <f>IFERROR(VLOOKUP(C339,[2]Féminines!$B$3:$E$70,4,FALSE),0)</f>
        <v>0</v>
      </c>
      <c r="X339">
        <f t="shared" si="29"/>
        <v>3</v>
      </c>
    </row>
    <row r="340" spans="1:24" x14ac:dyDescent="0.25">
      <c r="A340" s="49">
        <v>355</v>
      </c>
      <c r="B340">
        <f t="shared" si="27"/>
        <v>2416</v>
      </c>
      <c r="C340" t="str">
        <f>[1]A!$D959</f>
        <v>RIVOIRE MATHIEU</v>
      </c>
      <c r="D340" t="str">
        <f>[1]A!$F959</f>
        <v>VELO CLUB SOLESMES</v>
      </c>
      <c r="E340" t="str">
        <f>[1]A!$J959</f>
        <v>05999127832</v>
      </c>
      <c r="F340" s="128" t="str">
        <f>[1]A!$C959</f>
        <v>2</v>
      </c>
      <c r="G340" t="str">
        <f>VLOOKUP(C340,[1]A!$D$2:$H$1448,5,FALSE)</f>
        <v>Adulte Masculin 30/39 ans</v>
      </c>
      <c r="N340" s="14">
        <f>VLOOKUP(C340,Bilan!$B$4:$D$1766,3,FALSE)</f>
        <v>2416</v>
      </c>
      <c r="O340" s="50">
        <f t="shared" si="28"/>
        <v>355</v>
      </c>
      <c r="P340" s="50" t="e">
        <f>VLOOKUP(C340,Route2021!$C$2:$O$1205,13,FALSE)</f>
        <v>#N/A</v>
      </c>
      <c r="Q340" s="124" t="str">
        <f>VLOOKUP(C340,[1]A!$D$2:$K$1398,8,FALSE)</f>
        <v>2</v>
      </c>
      <c r="R340" s="125" t="e">
        <f>VLOOKUP(C340,Route2021!$C$2:$Q$1212,15,FALSE)</f>
        <v>#N/A</v>
      </c>
      <c r="S340" s="48">
        <f>IFERROR(VLOOKUP(C340,'[2]1ère'!$B$3:$E$200,4,FALSE),0)</f>
        <v>0</v>
      </c>
      <c r="T340" s="48">
        <f>IFERROR(VLOOKUP(C340,'[2]2ème'!$B$3:$E$500,4,FALSE),0)</f>
        <v>2</v>
      </c>
      <c r="U340" s="48">
        <f>IFERROR(VLOOKUP(C340,'[2]3ème'!$B$3:$E$600,4,FALSE),0)</f>
        <v>0</v>
      </c>
      <c r="V340" s="48">
        <f>IFERROR(VLOOKUP(C340,'[2]4ème '!$B$3:$E$216,4,FALSE),0)</f>
        <v>0</v>
      </c>
      <c r="W340" s="48">
        <f>IFERROR(VLOOKUP(C340,[2]Féminines!$B$3:$E$70,4,FALSE),0)</f>
        <v>0</v>
      </c>
      <c r="X340">
        <f t="shared" si="29"/>
        <v>2</v>
      </c>
    </row>
    <row r="341" spans="1:24" x14ac:dyDescent="0.25">
      <c r="A341" s="72">
        <v>356</v>
      </c>
      <c r="B341">
        <f t="shared" si="27"/>
        <v>2206</v>
      </c>
      <c r="C341" t="str">
        <f>[1]A!$D535</f>
        <v>GRAVE SAMY</v>
      </c>
      <c r="D341" t="str">
        <f>[1]A!$F535</f>
        <v>ESPOIR CYCLISTE WAMBRECHIES MARQUETTE</v>
      </c>
      <c r="E341" t="str">
        <f>[1]A!$J535</f>
        <v>05999057244</v>
      </c>
      <c r="F341" s="128" t="str">
        <f>[1]A!$C535</f>
        <v>2</v>
      </c>
      <c r="G341" t="str">
        <f>VLOOKUP(C341,[1]A!$D$2:$H$1448,5,FALSE)</f>
        <v>Adulte Masculin 20/29 ans</v>
      </c>
      <c r="N341" s="14">
        <f>VLOOKUP(C341,Bilan!$B$4:$D$1766,3,FALSE)</f>
        <v>2206</v>
      </c>
      <c r="O341" s="50">
        <f t="shared" si="28"/>
        <v>356</v>
      </c>
      <c r="P341" s="50">
        <f>VLOOKUP(C341,Route2021!$C$2:$O$1205,13,FALSE)</f>
        <v>129</v>
      </c>
      <c r="Q341" s="124" t="str">
        <f>VLOOKUP(C341,[1]A!$D$2:$K$1398,8,FALSE)</f>
        <v>2</v>
      </c>
      <c r="R341" s="125">
        <f>VLOOKUP(C341,Route2021!$C$2:$Q$1212,15,FALSE)</f>
        <v>1</v>
      </c>
      <c r="S341" s="48">
        <f>IFERROR(VLOOKUP(C341,'[2]1ère'!$B$3:$E$200,4,FALSE),0)</f>
        <v>0</v>
      </c>
      <c r="T341" s="48">
        <f>IFERROR(VLOOKUP(C341,'[2]2ème'!$B$3:$E$500,4,FALSE),0)</f>
        <v>1</v>
      </c>
      <c r="U341" s="48">
        <f>IFERROR(VLOOKUP(C341,'[2]3ème'!$B$3:$E$600,4,FALSE),0)</f>
        <v>0</v>
      </c>
      <c r="V341" s="48">
        <f>IFERROR(VLOOKUP(C341,'[2]4ème '!$B$3:$E$216,4,FALSE),0)</f>
        <v>0</v>
      </c>
      <c r="W341" s="48">
        <f>IFERROR(VLOOKUP(C341,[2]Féminines!$B$3:$E$70,4,FALSE),0)</f>
        <v>0</v>
      </c>
      <c r="X341">
        <f t="shared" si="29"/>
        <v>1</v>
      </c>
    </row>
    <row r="342" spans="1:24" x14ac:dyDescent="0.25">
      <c r="A342" s="72">
        <f t="shared" si="26"/>
        <v>357</v>
      </c>
      <c r="B342">
        <f t="shared" si="27"/>
        <v>1307</v>
      </c>
      <c r="C342" t="str">
        <f>[1]A!$D1002</f>
        <v>SIJNESAEL RÉMI</v>
      </c>
      <c r="D342" t="str">
        <f>[1]A!$F1002</f>
        <v>ESPOIR CYCLISTE WAMBRECHIES MARQUETTE</v>
      </c>
      <c r="E342" t="str">
        <f>[1]A!$J1002</f>
        <v>05996220382</v>
      </c>
      <c r="F342" s="128" t="str">
        <f>[1]A!$C1002</f>
        <v>2</v>
      </c>
      <c r="G342" t="str">
        <f>VLOOKUP(C342,[1]A!$D$2:$H$1448,5,FALSE)</f>
        <v>Adulte Masculin 30/39 ans</v>
      </c>
      <c r="N342" s="14">
        <f>VLOOKUP(C342,Bilan!$B$4:$D$1766,3,FALSE)</f>
        <v>1307</v>
      </c>
      <c r="O342" s="50">
        <f t="shared" si="28"/>
        <v>357</v>
      </c>
      <c r="P342" s="50">
        <f>VLOOKUP(C342,Route2021!$C$2:$O$1205,13,FALSE)</f>
        <v>357</v>
      </c>
      <c r="Q342" s="124" t="str">
        <f>VLOOKUP(C342,[1]A!$D$2:$K$1398,8,FALSE)</f>
        <v>2</v>
      </c>
      <c r="R342" s="125">
        <f>VLOOKUP(C342,Route2021!$C$2:$Q$1212,15,FALSE)</f>
        <v>2</v>
      </c>
      <c r="S342" s="48">
        <f>IFERROR(VLOOKUP(C342,'[2]1ère'!$B$3:$E$200,4,FALSE),0)</f>
        <v>0</v>
      </c>
      <c r="T342" s="48">
        <f>IFERROR(VLOOKUP(C342,'[2]2ème'!$B$3:$E$500,4,FALSE),0)</f>
        <v>3</v>
      </c>
      <c r="U342" s="48">
        <f>IFERROR(VLOOKUP(C342,'[2]3ème'!$B$3:$E$600,4,FALSE),0)</f>
        <v>0</v>
      </c>
      <c r="V342" s="48">
        <f>IFERROR(VLOOKUP(C342,'[2]4ème '!$B$3:$E$216,4,FALSE),0)</f>
        <v>0</v>
      </c>
      <c r="W342" s="48">
        <f>IFERROR(VLOOKUP(C342,[2]Féminines!$B$3:$E$70,4,FALSE),0)</f>
        <v>0</v>
      </c>
      <c r="X342">
        <f t="shared" si="29"/>
        <v>3</v>
      </c>
    </row>
    <row r="343" spans="1:24" x14ac:dyDescent="0.25">
      <c r="A343" s="72">
        <v>358</v>
      </c>
      <c r="B343">
        <f t="shared" ref="B343:B374" si="30">N343</f>
        <v>2931</v>
      </c>
      <c r="C343" t="str">
        <f>[1]A!$D876</f>
        <v>PATCHING SEBASTIEN</v>
      </c>
      <c r="D343" t="str">
        <f>[1]A!$F876</f>
        <v>UNION SPORTIVE SAINT ANDRE</v>
      </c>
      <c r="E343" t="str">
        <f>[1]A!$J876</f>
        <v>05999016423</v>
      </c>
      <c r="F343" s="128" t="str">
        <f>[1]A!$C876</f>
        <v>2</v>
      </c>
      <c r="G343" t="str">
        <f>VLOOKUP(C343,[1]A!$D$2:$H$1448,5,FALSE)</f>
        <v>Adulte Masculin 40/49 ans</v>
      </c>
      <c r="J343" s="67">
        <v>1</v>
      </c>
      <c r="N343" s="14">
        <f>VLOOKUP(C343,Bilan!$B$4:$D$1766,3,FALSE)</f>
        <v>2931</v>
      </c>
      <c r="O343" s="50">
        <f t="shared" ref="O343:O374" si="31">A343</f>
        <v>358</v>
      </c>
      <c r="P343" s="50">
        <f>VLOOKUP(C343,Route2021!$C$2:$O$1205,13,FALSE)</f>
        <v>64</v>
      </c>
      <c r="Q343" s="124" t="str">
        <f>VLOOKUP(C343,[1]A!$D$2:$K$1398,8,FALSE)</f>
        <v>2</v>
      </c>
      <c r="R343" s="125">
        <f>VLOOKUP(C343,Route2021!$C$2:$Q$1212,15,FALSE)</f>
        <v>1</v>
      </c>
      <c r="S343" s="48">
        <f>IFERROR(VLOOKUP(C343,'[2]1ère'!$B$3:$E$200,4,FALSE),0)</f>
        <v>0</v>
      </c>
      <c r="T343" s="48">
        <f>IFERROR(VLOOKUP(C343,'[2]2ème'!$B$3:$E$500,4,FALSE),0)</f>
        <v>2</v>
      </c>
      <c r="U343" s="48">
        <f>IFERROR(VLOOKUP(C343,'[2]3ème'!$B$3:$E$600,4,FALSE),0)</f>
        <v>0</v>
      </c>
      <c r="V343" s="48">
        <f>IFERROR(VLOOKUP(C343,'[2]4ème '!$B$3:$E$216,4,FALSE),0)</f>
        <v>0</v>
      </c>
      <c r="W343" s="48">
        <f>IFERROR(VLOOKUP(C343,[2]Féminines!$B$3:$E$70,4,FALSE),0)</f>
        <v>0</v>
      </c>
      <c r="X343">
        <f t="shared" si="29"/>
        <v>2</v>
      </c>
    </row>
    <row r="344" spans="1:24" x14ac:dyDescent="0.25">
      <c r="A344" s="72">
        <f t="shared" si="26"/>
        <v>359</v>
      </c>
      <c r="B344">
        <f t="shared" si="30"/>
        <v>1326</v>
      </c>
      <c r="C344" t="str">
        <f>[1]A!$D589</f>
        <v>HIERNAUX TANGUY</v>
      </c>
      <c r="D344" t="str">
        <f>[1]A!$F589</f>
        <v>ASSOCIATION CYCLISTE D'ETROEUNGT</v>
      </c>
      <c r="E344" t="str">
        <f>[1]A!$J589</f>
        <v>05999110308</v>
      </c>
      <c r="F344" s="128" t="str">
        <f>[1]A!$C589</f>
        <v>2</v>
      </c>
      <c r="G344" t="str">
        <f>VLOOKUP(C344,[1]A!$D$2:$H$1448,5,FALSE)</f>
        <v>Adulte Masculin 40/49 ans</v>
      </c>
      <c r="N344" s="14">
        <f>VLOOKUP(C344,Bilan!$B$4:$D$1766,3,FALSE)</f>
        <v>1326</v>
      </c>
      <c r="O344" s="50">
        <f t="shared" si="31"/>
        <v>359</v>
      </c>
      <c r="P344" s="50">
        <f>VLOOKUP(C344,Route2021!$C$2:$O$1205,13,FALSE)</f>
        <v>359</v>
      </c>
      <c r="Q344" s="124" t="str">
        <f>VLOOKUP(C344,[1]A!$D$2:$K$1398,8,FALSE)</f>
        <v>2</v>
      </c>
      <c r="R344" s="125">
        <f>VLOOKUP(C344,Route2021!$C$2:$Q$1212,15,FALSE)</f>
        <v>2</v>
      </c>
      <c r="S344" s="48">
        <f>IFERROR(VLOOKUP(C344,'[2]1ère'!$B$3:$E$200,4,FALSE),0)</f>
        <v>0</v>
      </c>
      <c r="T344" s="48">
        <f>IFERROR(VLOOKUP(C344,'[2]2ème'!$B$3:$E$500,4,FALSE),0)</f>
        <v>14</v>
      </c>
      <c r="U344" s="48">
        <f>IFERROR(VLOOKUP(C344,'[2]3ème'!$B$3:$E$600,4,FALSE),0)</f>
        <v>0</v>
      </c>
      <c r="V344" s="48">
        <f>IFERROR(VLOOKUP(C344,'[2]4ème '!$B$3:$E$216,4,FALSE),0)</f>
        <v>0</v>
      </c>
      <c r="W344" s="48">
        <f>IFERROR(VLOOKUP(C344,[2]Féminines!$B$3:$E$70,4,FALSE),0)</f>
        <v>0</v>
      </c>
      <c r="X344">
        <f t="shared" si="29"/>
        <v>14</v>
      </c>
    </row>
    <row r="345" spans="1:24" x14ac:dyDescent="0.25">
      <c r="A345" s="72">
        <v>360</v>
      </c>
      <c r="B345">
        <f t="shared" si="30"/>
        <v>5151</v>
      </c>
      <c r="C345" t="str">
        <f>[1]A!$D1217</f>
        <v>KOSMENDA MAXIME</v>
      </c>
      <c r="D345" t="str">
        <f>[1]A!$F1217</f>
        <v>BARLIN CERCLE LAIQUE</v>
      </c>
      <c r="E345" t="str">
        <f>[1]A!$J1217</f>
        <v>06297113873</v>
      </c>
      <c r="F345" s="128" t="str">
        <f>[1]A!$C1217</f>
        <v>2</v>
      </c>
      <c r="G345" t="str">
        <f>VLOOKUP(C345,[1]A!$D$2:$H$1448,5,FALSE)</f>
        <v>Adulte Masculin 30/39 ans</v>
      </c>
      <c r="N345" s="14">
        <f>VLOOKUP(C345,Bilan!$B$4:$D$1766,3,FALSE)</f>
        <v>5151</v>
      </c>
      <c r="O345" s="50">
        <f t="shared" si="31"/>
        <v>360</v>
      </c>
      <c r="P345" s="50" t="e">
        <f>VLOOKUP(C345,Route2021!$C$2:$O$1205,13,FALSE)</f>
        <v>#N/A</v>
      </c>
      <c r="Q345" s="124" t="str">
        <f>VLOOKUP(C345,[1]A!$D$2:$K$1398,8,FALSE)</f>
        <v>2</v>
      </c>
      <c r="R345" s="125" t="e">
        <f>VLOOKUP(C345,Route2021!$C$2:$Q$1212,15,FALSE)</f>
        <v>#N/A</v>
      </c>
      <c r="S345" s="48">
        <f>IFERROR(VLOOKUP(C345,'[2]1ère'!$B$3:$E$200,4,FALSE),0)</f>
        <v>0</v>
      </c>
      <c r="T345" s="48">
        <f>IFERROR(VLOOKUP(C345,'[2]2ème'!$B$3:$E$500,4,FALSE),0)</f>
        <v>1</v>
      </c>
      <c r="U345" s="48">
        <f>IFERROR(VLOOKUP(C345,'[2]3ème'!$B$3:$E$600,4,FALSE),0)</f>
        <v>0</v>
      </c>
      <c r="V345" s="48">
        <f>IFERROR(VLOOKUP(C345,'[2]4ème '!$B$3:$E$216,4,FALSE),0)</f>
        <v>0</v>
      </c>
      <c r="W345" s="48">
        <f>IFERROR(VLOOKUP(C345,[2]Féminines!$B$3:$E$70,4,FALSE),0)</f>
        <v>0</v>
      </c>
      <c r="X345">
        <f t="shared" si="29"/>
        <v>1</v>
      </c>
    </row>
    <row r="346" spans="1:24" x14ac:dyDescent="0.25">
      <c r="A346" s="49">
        <v>361</v>
      </c>
      <c r="B346">
        <f t="shared" si="30"/>
        <v>144413</v>
      </c>
      <c r="C346" t="str">
        <f>[1]A!$D103</f>
        <v>BONNAY LUCAS</v>
      </c>
      <c r="D346" t="str">
        <f>[1]A!$F103</f>
        <v>ETOILE CYCLISTE TOURCOING</v>
      </c>
      <c r="E346" t="str">
        <f>[1]A!$J103</f>
        <v>05999027660</v>
      </c>
      <c r="F346" s="128" t="str">
        <f>[1]A!$C103</f>
        <v>2</v>
      </c>
      <c r="G346" t="str">
        <f>VLOOKUP(C346,[1]A!$D$2:$H$1448,5,FALSE)</f>
        <v>Adulte Masculin 17/19 ans</v>
      </c>
      <c r="N346" s="14">
        <f>VLOOKUP(C346,Bilan!$B$4:$D$1766,3,FALSE)</f>
        <v>144413</v>
      </c>
      <c r="O346" s="50">
        <f t="shared" si="31"/>
        <v>361</v>
      </c>
      <c r="P346" s="50">
        <f>VLOOKUP(C346,Route2021!$C$2:$O$1205,13,FALSE)</f>
        <v>1405</v>
      </c>
      <c r="Q346" s="124" t="str">
        <f>VLOOKUP(C346,[1]A!$D$2:$K$1398,8,FALSE)</f>
        <v>2</v>
      </c>
      <c r="R346" s="125" t="str">
        <f>VLOOKUP(C346,Route2021!$C$2:$Q$1212,15,FALSE)</f>
        <v>JE</v>
      </c>
      <c r="S346" s="48">
        <f>IFERROR(VLOOKUP(C346,'[2]1ère'!$B$3:$E$200,4,FALSE),0)</f>
        <v>0</v>
      </c>
      <c r="T346" s="48">
        <f>IFERROR(VLOOKUP(C346,'[2]2ème'!$B$3:$E$500,4,FALSE),0)</f>
        <v>1</v>
      </c>
      <c r="U346" s="48">
        <f>IFERROR(VLOOKUP(C346,'[2]3ème'!$B$3:$E$600,4,FALSE),0)</f>
        <v>0</v>
      </c>
      <c r="V346" s="48">
        <f>IFERROR(VLOOKUP(C346,'[2]4ème '!$B$3:$E$216,4,FALSE),0)</f>
        <v>0</v>
      </c>
      <c r="W346" s="48">
        <f>IFERROR(VLOOKUP(C346,[2]Féminines!$B$3:$E$70,4,FALSE),0)</f>
        <v>0</v>
      </c>
      <c r="X346">
        <f t="shared" si="29"/>
        <v>1</v>
      </c>
    </row>
    <row r="347" spans="1:24" x14ac:dyDescent="0.25">
      <c r="A347" s="71">
        <v>362</v>
      </c>
      <c r="B347">
        <f t="shared" si="30"/>
        <v>5121</v>
      </c>
      <c r="C347" t="str">
        <f>[1]A!$D244</f>
        <v>COUTELARD MATHYS</v>
      </c>
      <c r="D347" t="str">
        <f>[1]A!$F244</f>
        <v>VELO CLUB SOLESMES</v>
      </c>
      <c r="E347" t="str">
        <f>[1]A!$J244</f>
        <v>05999102678</v>
      </c>
      <c r="F347" s="128">
        <v>2</v>
      </c>
      <c r="G347" t="str">
        <f>VLOOKUP(C347,[1]A!$D$2:$H$1448,5,FALSE)</f>
        <v>Adulte Masculin 17/19 ans</v>
      </c>
      <c r="N347" s="14">
        <f>VLOOKUP(C347,Bilan!$B$4:$D$1766,3,FALSE)</f>
        <v>5121</v>
      </c>
      <c r="O347" s="50">
        <f t="shared" si="31"/>
        <v>362</v>
      </c>
      <c r="P347" s="50" t="e">
        <f>VLOOKUP(C347,Route2021!$C$2:$O$1205,13,FALSE)</f>
        <v>#N/A</v>
      </c>
      <c r="Q347" s="124" t="str">
        <f>VLOOKUP(C347,[1]A!$D$2:$K$1398,8,FALSE)</f>
        <v>3</v>
      </c>
      <c r="R347" s="125" t="e">
        <f>VLOOKUP(C347,Route2021!$C$2:$Q$1212,15,FALSE)</f>
        <v>#N/A</v>
      </c>
      <c r="S347" s="48">
        <f>IFERROR(VLOOKUP(C347,'[2]1ère'!$B$3:$E$200,4,FALSE),0)</f>
        <v>0</v>
      </c>
      <c r="T347" s="48">
        <f>IFERROR(VLOOKUP(C347,'[2]2ème'!$B$3:$E$500,4,FALSE),0)</f>
        <v>2</v>
      </c>
      <c r="U347" s="48">
        <f>IFERROR(VLOOKUP(C347,'[2]3ème'!$B$3:$E$600,4,FALSE),0)</f>
        <v>5</v>
      </c>
      <c r="V347" s="48">
        <f>IFERROR(VLOOKUP(C347,'[2]4ème '!$B$3:$E$216,4,FALSE),0)</f>
        <v>0</v>
      </c>
      <c r="W347" s="48">
        <f>IFERROR(VLOOKUP(C347,[2]Féminines!$B$3:$E$70,4,FALSE),0)</f>
        <v>0</v>
      </c>
      <c r="X347">
        <f t="shared" si="29"/>
        <v>7</v>
      </c>
    </row>
    <row r="348" spans="1:24" x14ac:dyDescent="0.25">
      <c r="A348" s="7">
        <v>363</v>
      </c>
      <c r="B348">
        <f t="shared" si="30"/>
        <v>144471</v>
      </c>
      <c r="C348" t="str">
        <f>[1]A!$D90</f>
        <v>BLAMPAIN JULIEN</v>
      </c>
      <c r="D348" t="str">
        <f>[1]A!$F90</f>
        <v>TEAM BOUSIES</v>
      </c>
      <c r="E348" t="str">
        <f>[1]A!$J90</f>
        <v>05999085423</v>
      </c>
      <c r="F348" s="128">
        <v>2</v>
      </c>
      <c r="G348" t="str">
        <f>VLOOKUP(C348,[1]A!$D$2:$H$1448,5,FALSE)</f>
        <v>Adulte Masculin 20/29 ans</v>
      </c>
      <c r="N348" s="14">
        <f>VLOOKUP(C348,Bilan!$B$4:$D$1766,3,FALSE)</f>
        <v>144471</v>
      </c>
      <c r="O348" s="50">
        <f t="shared" si="31"/>
        <v>363</v>
      </c>
      <c r="P348" s="50" t="e">
        <f>VLOOKUP(C348,Route2021!$C$2:$O$1205,13,FALSE)</f>
        <v>#N/A</v>
      </c>
      <c r="Q348" s="124" t="str">
        <f>VLOOKUP(C348,[1]A!$D$2:$K$1398,8,FALSE)</f>
        <v>3</v>
      </c>
      <c r="R348" s="125" t="e">
        <f>VLOOKUP(C348,Route2021!$C$2:$Q$1212,15,FALSE)</f>
        <v>#N/A</v>
      </c>
      <c r="S348" s="48">
        <f>IFERROR(VLOOKUP(C348,'[2]1ère'!$B$3:$E$200,4,FALSE),0)</f>
        <v>0</v>
      </c>
      <c r="T348" s="48">
        <f>IFERROR(VLOOKUP(C348,'[2]2ème'!$B$3:$E$500,4,FALSE),0)</f>
        <v>0</v>
      </c>
      <c r="U348" s="48">
        <f>IFERROR(VLOOKUP(C348,'[2]3ème'!$B$3:$E$600,4,FALSE),0)</f>
        <v>0</v>
      </c>
      <c r="V348" s="48">
        <f>IFERROR(VLOOKUP(C348,'[2]4ème '!$B$3:$E$216,4,FALSE),0)</f>
        <v>0</v>
      </c>
      <c r="W348" s="48">
        <f>IFERROR(VLOOKUP(C348,[2]Féminines!$B$3:$E$70,4,FALSE),0)</f>
        <v>0</v>
      </c>
      <c r="X348">
        <f t="shared" si="29"/>
        <v>0</v>
      </c>
    </row>
    <row r="349" spans="1:24" x14ac:dyDescent="0.25">
      <c r="A349" s="72">
        <f t="shared" si="26"/>
        <v>364</v>
      </c>
      <c r="B349">
        <f t="shared" si="30"/>
        <v>144415</v>
      </c>
      <c r="C349" t="str">
        <f>[1]A!$D115</f>
        <v>BOULET ARTHUR</v>
      </c>
      <c r="D349" t="str">
        <f>[1]A!$F115</f>
        <v>CYCLO CLUB WAVRIN</v>
      </c>
      <c r="E349" t="str">
        <f>[1]A!$J115</f>
        <v>05999084981</v>
      </c>
      <c r="F349" s="128" t="str">
        <f>[1]A!$C115</f>
        <v>2</v>
      </c>
      <c r="G349" t="str">
        <f>VLOOKUP(C349,[1]A!$D$2:$H$1448,5,FALSE)</f>
        <v>Adulte Masculin 20/29 ans</v>
      </c>
      <c r="N349" s="14">
        <f>VLOOKUP(C349,Bilan!$B$4:$D$1766,3,FALSE)</f>
        <v>144415</v>
      </c>
      <c r="O349" s="50">
        <f t="shared" si="31"/>
        <v>364</v>
      </c>
      <c r="P349" s="50">
        <f>VLOOKUP(C349,Route2021!$C$2:$O$1205,13,FALSE)</f>
        <v>364</v>
      </c>
      <c r="Q349" s="124" t="str">
        <f>VLOOKUP(C349,[1]A!$D$2:$K$1398,8,FALSE)</f>
        <v>2</v>
      </c>
      <c r="R349" s="125">
        <f>VLOOKUP(C349,Route2021!$C$2:$Q$1212,15,FALSE)</f>
        <v>2</v>
      </c>
      <c r="S349" s="48">
        <f>IFERROR(VLOOKUP(C349,'[2]1ère'!$B$3:$E$200,4,FALSE),0)</f>
        <v>0</v>
      </c>
      <c r="T349" s="48">
        <f>IFERROR(VLOOKUP(C349,'[2]2ème'!$B$3:$E$500,4,FALSE),0)</f>
        <v>6</v>
      </c>
      <c r="U349" s="48">
        <f>IFERROR(VLOOKUP(C349,'[2]3ème'!$B$3:$E$600,4,FALSE),0)</f>
        <v>0</v>
      </c>
      <c r="V349" s="48">
        <f>IFERROR(VLOOKUP(C349,'[2]4ème '!$B$3:$E$216,4,FALSE),0)</f>
        <v>0</v>
      </c>
      <c r="W349" s="48">
        <f>IFERROR(VLOOKUP(C349,[2]Féminines!$B$3:$E$70,4,FALSE),0)</f>
        <v>0</v>
      </c>
      <c r="X349">
        <f t="shared" si="29"/>
        <v>6</v>
      </c>
    </row>
    <row r="350" spans="1:24" x14ac:dyDescent="0.25">
      <c r="A350" s="7">
        <v>365</v>
      </c>
      <c r="B350">
        <f t="shared" si="30"/>
        <v>2577</v>
      </c>
      <c r="C350" t="str">
        <f>[1]A!$D1086</f>
        <v>VANDERMEIREN MANUEL</v>
      </c>
      <c r="D350" t="str">
        <f>[1]A!$F1086</f>
        <v>GAZ ELEC CLUB DE DOUAI</v>
      </c>
      <c r="E350" t="str">
        <f>[1]A!$J1086</f>
        <v>05999126279</v>
      </c>
      <c r="F350" s="128">
        <v>2</v>
      </c>
      <c r="G350" t="str">
        <f>VLOOKUP(C350,[1]A!$D$2:$H$1448,5,FALSE)</f>
        <v>Adulte Masculin 40/49 ans</v>
      </c>
      <c r="N350" s="14">
        <f>VLOOKUP(C350,Bilan!$B$4:$D$1766,3,FALSE)</f>
        <v>2577</v>
      </c>
      <c r="O350" s="50">
        <f t="shared" si="31"/>
        <v>365</v>
      </c>
      <c r="P350" s="50">
        <f>VLOOKUP(C350,Route2021!$C$2:$O$1205,13,FALSE)</f>
        <v>801</v>
      </c>
      <c r="Q350" s="124" t="str">
        <f>VLOOKUP(C350,[1]A!$D$2:$K$1398,8,FALSE)</f>
        <v>3</v>
      </c>
      <c r="R350" s="125">
        <f>VLOOKUP(C350,Route2021!$C$2:$Q$1212,15,FALSE)</f>
        <v>3</v>
      </c>
      <c r="S350" s="48">
        <f>IFERROR(VLOOKUP(C350,'[2]1ère'!$B$3:$E$200,4,FALSE),0)</f>
        <v>0</v>
      </c>
      <c r="T350" s="48">
        <f>IFERROR(VLOOKUP(C350,'[2]2ème'!$B$3:$E$500,4,FALSE),0)</f>
        <v>3</v>
      </c>
      <c r="U350" s="48">
        <f>IFERROR(VLOOKUP(C350,'[2]3ème'!$B$3:$E$600,4,FALSE),0)</f>
        <v>7</v>
      </c>
      <c r="V350" s="48">
        <f>IFERROR(VLOOKUP(C350,'[2]4ème '!$B$3:$E$216,4,FALSE),0)</f>
        <v>0</v>
      </c>
      <c r="W350" s="48">
        <f>IFERROR(VLOOKUP(C350,[2]Féminines!$B$3:$E$70,4,FALSE),0)</f>
        <v>0</v>
      </c>
      <c r="X350">
        <f t="shared" si="29"/>
        <v>10</v>
      </c>
    </row>
    <row r="351" spans="1:24" x14ac:dyDescent="0.25">
      <c r="A351" s="72">
        <f t="shared" si="26"/>
        <v>366</v>
      </c>
      <c r="B351">
        <f t="shared" si="30"/>
        <v>2508</v>
      </c>
      <c r="C351" t="str">
        <f>[1]A!$D34</f>
        <v>BARATIER JULIEN</v>
      </c>
      <c r="D351" t="str">
        <f>[1]A!$F34</f>
        <v>LA PEDALE MADELEINOISE</v>
      </c>
      <c r="E351" t="str">
        <f>[1]A!$J34</f>
        <v>05996226721</v>
      </c>
      <c r="F351" s="128" t="str">
        <f>[1]A!$C34</f>
        <v>2</v>
      </c>
      <c r="G351" t="str">
        <f>VLOOKUP(C351,[1]A!$D$2:$H$1448,5,FALSE)</f>
        <v>Adulte Masculin 40/49 ans</v>
      </c>
      <c r="J351" s="67">
        <v>1</v>
      </c>
      <c r="N351" s="14">
        <f>VLOOKUP(C351,Bilan!$B$4:$D$1766,3,FALSE)</f>
        <v>2508</v>
      </c>
      <c r="O351" s="50">
        <f t="shared" si="31"/>
        <v>366</v>
      </c>
      <c r="P351" s="50">
        <f>VLOOKUP(C351,Route2021!$C$2:$O$1205,13,FALSE)</f>
        <v>366</v>
      </c>
      <c r="Q351" s="124" t="str">
        <f>VLOOKUP(C351,[1]A!$D$2:$K$1398,8,FALSE)</f>
        <v>2</v>
      </c>
      <c r="R351" s="125">
        <f>VLOOKUP(C351,Route2021!$C$2:$Q$1212,15,FALSE)</f>
        <v>2</v>
      </c>
      <c r="S351" s="48">
        <f>IFERROR(VLOOKUP(C351,'[2]1ère'!$B$3:$E$200,4,FALSE),0)</f>
        <v>0</v>
      </c>
      <c r="T351" s="48">
        <f>IFERROR(VLOOKUP(C351,'[2]2ème'!$B$3:$E$500,4,FALSE),0)</f>
        <v>4</v>
      </c>
      <c r="U351" s="48">
        <f>IFERROR(VLOOKUP(C351,'[2]3ème'!$B$3:$E$600,4,FALSE),0)</f>
        <v>0</v>
      </c>
      <c r="V351" s="48">
        <f>IFERROR(VLOOKUP(C351,'[2]4ème '!$B$3:$E$216,4,FALSE),0)</f>
        <v>0</v>
      </c>
      <c r="W351" s="48">
        <f>IFERROR(VLOOKUP(C351,[2]Féminines!$B$3:$E$70,4,FALSE),0)</f>
        <v>0</v>
      </c>
      <c r="X351">
        <f t="shared" si="29"/>
        <v>4</v>
      </c>
    </row>
    <row r="352" spans="1:24" x14ac:dyDescent="0.25">
      <c r="A352" s="72">
        <v>367</v>
      </c>
      <c r="B352">
        <f t="shared" si="30"/>
        <v>144559</v>
      </c>
      <c r="C352" t="str">
        <f>[1]A!$D1174</f>
        <v>DEKOSTER MICKAEL</v>
      </c>
      <c r="D352" t="str">
        <f>[1]A!$F1174</f>
        <v>AGNY AMICALE LAIQUE</v>
      </c>
      <c r="E352" t="str">
        <f>[1]A!$J1174</f>
        <v>06297069832</v>
      </c>
      <c r="F352" s="128">
        <v>2</v>
      </c>
      <c r="G352" t="str">
        <f>VLOOKUP(C352,[1]A!$D$2:$H$1448,5,FALSE)</f>
        <v>Adulte Masculin 40/49 ans</v>
      </c>
      <c r="N352" s="14">
        <f>VLOOKUP(C352,Bilan!$B$4:$D$1766,3,FALSE)</f>
        <v>144559</v>
      </c>
      <c r="O352" s="50">
        <f t="shared" si="31"/>
        <v>367</v>
      </c>
      <c r="P352" s="50">
        <f>VLOOKUP(C352,Route2021!$C$2:$O$1205,13,FALSE)</f>
        <v>559</v>
      </c>
      <c r="Q352" s="124" t="str">
        <f>VLOOKUP(C352,[1]A!$D$2:$K$1398,8,FALSE)</f>
        <v>3</v>
      </c>
      <c r="R352" s="125">
        <f>VLOOKUP(C352,Route2021!$C$2:$Q$1212,15,FALSE)</f>
        <v>3</v>
      </c>
      <c r="S352" s="48">
        <f>IFERROR(VLOOKUP(C352,'[2]1ère'!$B$3:$E$200,4,FALSE),0)</f>
        <v>0</v>
      </c>
      <c r="T352" s="48">
        <f>IFERROR(VLOOKUP(C352,'[2]2ème'!$B$3:$E$500,4,FALSE),0)</f>
        <v>3</v>
      </c>
      <c r="U352" s="48">
        <f>IFERROR(VLOOKUP(C352,'[2]3ème'!$B$3:$E$600,4,FALSE),0)</f>
        <v>3</v>
      </c>
      <c r="V352" s="48">
        <f>IFERROR(VLOOKUP(C352,'[2]4ème '!$B$3:$E$216,4,FALSE),0)</f>
        <v>0</v>
      </c>
      <c r="W352" s="48">
        <f>IFERROR(VLOOKUP(C352,[2]Féminines!$B$3:$E$70,4,FALSE),0)</f>
        <v>0</v>
      </c>
      <c r="X352">
        <f t="shared" si="29"/>
        <v>6</v>
      </c>
    </row>
    <row r="353" spans="1:24" x14ac:dyDescent="0.25">
      <c r="A353" s="7">
        <v>368</v>
      </c>
      <c r="B353">
        <f t="shared" si="30"/>
        <v>7074</v>
      </c>
      <c r="C353" t="str">
        <f>[1]A!$D605</f>
        <v>IERA GIOVAMBATTISTA</v>
      </c>
      <c r="D353" t="str">
        <f>[1]A!$F605</f>
        <v>ASSOCIATION CYCLISTE BELLAINGEOISE</v>
      </c>
      <c r="E353" t="str">
        <f>[1]A!$J605</f>
        <v>05999127981</v>
      </c>
      <c r="F353" s="128">
        <v>2</v>
      </c>
      <c r="G353" t="str">
        <f>VLOOKUP(C353,[1]A!$D$2:$H$1448,5,FALSE)</f>
        <v>Adulte Masculin 50/59 ans</v>
      </c>
      <c r="N353" s="14">
        <f>VLOOKUP(C353,Bilan!$B$4:$D$1766,3,FALSE)</f>
        <v>7074</v>
      </c>
      <c r="O353" s="50">
        <f t="shared" si="31"/>
        <v>368</v>
      </c>
      <c r="P353" s="50">
        <f>VLOOKUP(C353,Route2021!$C$2:$O$1205,13,FALSE)</f>
        <v>907</v>
      </c>
      <c r="Q353" s="124" t="str">
        <f>VLOOKUP(C353,[1]A!$D$2:$K$1398,8,FALSE)</f>
        <v>3</v>
      </c>
      <c r="R353" s="125">
        <f>VLOOKUP(C353,Route2021!$C$2:$Q$1212,15,FALSE)</f>
        <v>3</v>
      </c>
      <c r="S353" s="48">
        <f>IFERROR(VLOOKUP(C353,'[2]1ère'!$B$3:$E$200,4,FALSE),0)</f>
        <v>0</v>
      </c>
      <c r="T353" s="48">
        <f>IFERROR(VLOOKUP(C353,'[2]2ème'!$B$3:$E$500,4,FALSE),0)</f>
        <v>2</v>
      </c>
      <c r="U353" s="48">
        <f>IFERROR(VLOOKUP(C353,'[2]3ème'!$B$3:$E$600,4,FALSE),0)</f>
        <v>5</v>
      </c>
      <c r="V353" s="48">
        <f>IFERROR(VLOOKUP(C353,'[2]4ème '!$B$3:$E$216,4,FALSE),0)</f>
        <v>0</v>
      </c>
      <c r="W353" s="48">
        <f>IFERROR(VLOOKUP(C353,[2]Féminines!$B$3:$E$70,4,FALSE),0)</f>
        <v>0</v>
      </c>
      <c r="X353">
        <f t="shared" si="29"/>
        <v>7</v>
      </c>
    </row>
    <row r="354" spans="1:24" x14ac:dyDescent="0.25">
      <c r="A354" s="72">
        <f t="shared" si="26"/>
        <v>369</v>
      </c>
      <c r="B354">
        <f t="shared" si="30"/>
        <v>2529</v>
      </c>
      <c r="C354" t="str">
        <f>[1]A!$D56</f>
        <v>BEGLIOMINI LAURENT</v>
      </c>
      <c r="D354" t="str">
        <f>[1]A!$F56</f>
        <v>GAZ ELEC CLUB DE DOUAI</v>
      </c>
      <c r="E354" t="str">
        <f>[1]A!$J56</f>
        <v>05999018310</v>
      </c>
      <c r="F354" s="128" t="str">
        <f>[1]A!$C56</f>
        <v>2</v>
      </c>
      <c r="G354" t="str">
        <f>VLOOKUP(C354,[1]A!$D$2:$H$1448,5,FALSE)</f>
        <v>Adulte Masculin 50/59 ans</v>
      </c>
      <c r="N354" s="14">
        <f>VLOOKUP(C354,Bilan!$B$4:$D$1766,3,FALSE)</f>
        <v>2529</v>
      </c>
      <c r="O354" s="50">
        <f t="shared" si="31"/>
        <v>369</v>
      </c>
      <c r="P354" s="50">
        <f>VLOOKUP(C354,Route2021!$C$2:$O$1205,13,FALSE)</f>
        <v>369</v>
      </c>
      <c r="Q354" s="124" t="str">
        <f>VLOOKUP(C354,[1]A!$D$2:$K$1398,8,FALSE)</f>
        <v>2</v>
      </c>
      <c r="R354" s="125">
        <f>VLOOKUP(C354,Route2021!$C$2:$Q$1212,15,FALSE)</f>
        <v>2</v>
      </c>
      <c r="S354" s="48">
        <f>IFERROR(VLOOKUP(C354,'[2]1ère'!$B$3:$E$200,4,FALSE),0)</f>
        <v>0</v>
      </c>
      <c r="T354" s="48">
        <f>IFERROR(VLOOKUP(C354,'[2]2ème'!$B$3:$E$500,4,FALSE),0)</f>
        <v>1</v>
      </c>
      <c r="U354" s="48">
        <f>IFERROR(VLOOKUP(C354,'[2]3ème'!$B$3:$E$600,4,FALSE),0)</f>
        <v>0</v>
      </c>
      <c r="V354" s="48">
        <f>IFERROR(VLOOKUP(C354,'[2]4ème '!$B$3:$E$216,4,FALSE),0)</f>
        <v>0</v>
      </c>
      <c r="W354" s="48">
        <f>IFERROR(VLOOKUP(C354,[2]Féminines!$B$3:$E$70,4,FALSE),0)</f>
        <v>0</v>
      </c>
      <c r="X354">
        <f t="shared" si="29"/>
        <v>1</v>
      </c>
    </row>
    <row r="355" spans="1:24" x14ac:dyDescent="0.25">
      <c r="A355" s="72">
        <f t="shared" si="26"/>
        <v>370</v>
      </c>
      <c r="B355">
        <f t="shared" si="30"/>
        <v>2575</v>
      </c>
      <c r="C355" t="str">
        <f>[1]A!$D109</f>
        <v>BOS FABRICE</v>
      </c>
      <c r="D355" t="str">
        <f>[1]A!$F109</f>
        <v>ASSOCIATION CYCLISTE BELLAINGEOISE</v>
      </c>
      <c r="E355" t="str">
        <f>[1]A!$J109</f>
        <v>05994039931</v>
      </c>
      <c r="F355" s="128" t="str">
        <f>[1]A!$C109</f>
        <v>2</v>
      </c>
      <c r="G355" t="str">
        <f>VLOOKUP(C355,[1]A!$D$2:$H$1448,5,FALSE)</f>
        <v>Adulte Masculin 50/59 ans</v>
      </c>
      <c r="J355" s="67">
        <v>1</v>
      </c>
      <c r="N355" s="14">
        <f>VLOOKUP(C355,Bilan!$B$4:$D$1766,3,FALSE)</f>
        <v>2575</v>
      </c>
      <c r="O355" s="50">
        <f t="shared" si="31"/>
        <v>370</v>
      </c>
      <c r="P355" s="50">
        <f>VLOOKUP(C355,Route2021!$C$2:$O$1205,13,FALSE)</f>
        <v>370</v>
      </c>
      <c r="Q355" s="124" t="str">
        <f>VLOOKUP(C355,[1]A!$D$2:$K$1398,8,FALSE)</f>
        <v>2</v>
      </c>
      <c r="R355" s="125">
        <f>VLOOKUP(C355,Route2021!$C$2:$Q$1212,15,FALSE)</f>
        <v>2</v>
      </c>
      <c r="S355" s="48">
        <f>IFERROR(VLOOKUP(C355,'[2]1ère'!$B$3:$E$200,4,FALSE),0)</f>
        <v>0</v>
      </c>
      <c r="T355" s="48">
        <f>IFERROR(VLOOKUP(C355,'[2]2ème'!$B$3:$E$500,4,FALSE),0)</f>
        <v>8</v>
      </c>
      <c r="U355" s="48">
        <f>IFERROR(VLOOKUP(C355,'[2]3ème'!$B$3:$E$600,4,FALSE),0)</f>
        <v>0</v>
      </c>
      <c r="V355" s="48">
        <f>IFERROR(VLOOKUP(C355,'[2]4ème '!$B$3:$E$216,4,FALSE),0)</f>
        <v>0</v>
      </c>
      <c r="W355" s="48">
        <f>IFERROR(VLOOKUP(C355,[2]Féminines!$B$3:$E$70,4,FALSE),0)</f>
        <v>0</v>
      </c>
      <c r="X355">
        <f t="shared" si="29"/>
        <v>8</v>
      </c>
    </row>
    <row r="356" spans="1:24" x14ac:dyDescent="0.25">
      <c r="A356" s="72">
        <v>371</v>
      </c>
      <c r="B356">
        <f t="shared" si="30"/>
        <v>10118</v>
      </c>
      <c r="C356" t="str">
        <f>[1]A!$D1443</f>
        <v>DELCOURT VINCENT</v>
      </c>
      <c r="D356" t="str">
        <f>[1]A!$F1443</f>
        <v>VELO CLUB UNION HALLUIN</v>
      </c>
      <c r="E356" t="str">
        <f>[1]A!$J1443</f>
        <v>05965161593</v>
      </c>
      <c r="F356" s="128" t="str">
        <f>[1]A!$C1443</f>
        <v>2</v>
      </c>
      <c r="G356" t="str">
        <f>VLOOKUP(C356,[1]A!$D$2:$H$1494,5,FALSE)</f>
        <v>Adulte Masculin 40/49 ans</v>
      </c>
      <c r="N356" s="14">
        <f>VLOOKUP(C356,Bilan!$B$4:$D$1766,3,FALSE)</f>
        <v>10118</v>
      </c>
      <c r="O356" s="50">
        <f t="shared" si="31"/>
        <v>371</v>
      </c>
      <c r="P356" s="50" t="e">
        <f>VLOOKUP(C356,Route2021!$C$2:$O$1205,13,FALSE)</f>
        <v>#N/A</v>
      </c>
      <c r="Q356" s="124" t="e">
        <f>VLOOKUP(C356,[1]A!$D$2:$K$1398,8,FALSE)</f>
        <v>#N/A</v>
      </c>
      <c r="R356" s="125" t="e">
        <f>VLOOKUP(C356,Route2021!$C$2:$Q$1212,15,FALSE)</f>
        <v>#N/A</v>
      </c>
      <c r="S356" s="48">
        <f>IFERROR(VLOOKUP(C356,'[2]1ère'!$B$3:$E$200,4,FALSE),0)</f>
        <v>0</v>
      </c>
      <c r="T356" s="48">
        <f>IFERROR(VLOOKUP(C356,'[2]2ème'!$B$3:$E$500,4,FALSE),0)</f>
        <v>0</v>
      </c>
      <c r="U356" s="48">
        <f>IFERROR(VLOOKUP(C356,'[2]3ème'!$B$3:$E$600,4,FALSE),0)</f>
        <v>0</v>
      </c>
      <c r="V356" s="48">
        <f>IFERROR(VLOOKUP(C356,'[2]4ème '!$B$3:$E$216,4,FALSE),0)</f>
        <v>0</v>
      </c>
      <c r="W356" s="48">
        <f>IFERROR(VLOOKUP(C356,[2]Féminines!$B$3:$E$70,4,FALSE),0)</f>
        <v>0</v>
      </c>
      <c r="X356">
        <f t="shared" si="29"/>
        <v>0</v>
      </c>
    </row>
    <row r="357" spans="1:24" x14ac:dyDescent="0.25">
      <c r="A357" s="72">
        <v>372</v>
      </c>
      <c r="B357">
        <f t="shared" si="30"/>
        <v>10112</v>
      </c>
      <c r="C357" t="str">
        <f>[1]A!$D1446</f>
        <v>TECHEL GREGORY</v>
      </c>
      <c r="D357" t="str">
        <f>[1]A!$F1446</f>
        <v>VELO CLUB UNION HALLUIN</v>
      </c>
      <c r="E357" t="str">
        <f>[1]A!$J1446</f>
        <v>05999137690</v>
      </c>
      <c r="F357" s="128" t="str">
        <f>[1]A!$C1446</f>
        <v>2</v>
      </c>
      <c r="G357" t="str">
        <f>VLOOKUP(C357,[1]A!$D$2:$H$1494,5,FALSE)</f>
        <v>Adulte Masculin 40/49 ans</v>
      </c>
      <c r="J357" s="67">
        <v>1</v>
      </c>
      <c r="N357" s="14">
        <f>VLOOKUP(C357,Bilan!$B$4:$D$1766,3,FALSE)</f>
        <v>10112</v>
      </c>
      <c r="O357" s="50">
        <f t="shared" si="31"/>
        <v>372</v>
      </c>
      <c r="P357" s="50" t="e">
        <f>VLOOKUP(C357,Route2021!$C$2:$O$1205,13,FALSE)</f>
        <v>#N/A</v>
      </c>
      <c r="Q357" s="124" t="e">
        <f>VLOOKUP(C357,[1]A!$D$2:$K$1398,8,FALSE)</f>
        <v>#N/A</v>
      </c>
      <c r="R357" s="125" t="e">
        <f>VLOOKUP(C357,Route2021!$C$2:$Q$1212,15,FALSE)</f>
        <v>#N/A</v>
      </c>
      <c r="S357" s="48">
        <f>IFERROR(VLOOKUP(C357,'[2]1ère'!$B$3:$E$200,4,FALSE),0)</f>
        <v>0</v>
      </c>
      <c r="T357" s="48">
        <f>IFERROR(VLOOKUP(C357,'[2]2ème'!$B$3:$E$500,4,FALSE),0)</f>
        <v>5</v>
      </c>
      <c r="U357" s="48">
        <f>IFERROR(VLOOKUP(C357,'[2]3ème'!$B$3:$E$600,4,FALSE),0)</f>
        <v>0</v>
      </c>
      <c r="V357" s="48">
        <f>IFERROR(VLOOKUP(C357,'[2]4ème '!$B$3:$E$216,4,FALSE),0)</f>
        <v>0</v>
      </c>
      <c r="W357" s="48">
        <f>IFERROR(VLOOKUP(C357,[2]Féminines!$B$3:$E$70,4,FALSE),0)</f>
        <v>0</v>
      </c>
      <c r="X357">
        <f t="shared" si="29"/>
        <v>5</v>
      </c>
    </row>
    <row r="358" spans="1:24" x14ac:dyDescent="0.25">
      <c r="A358" s="72">
        <f t="shared" si="26"/>
        <v>373</v>
      </c>
      <c r="B358">
        <f t="shared" si="30"/>
        <v>144270</v>
      </c>
      <c r="C358" t="str">
        <f>[1]A!$D481</f>
        <v>FOURNIER AXEL</v>
      </c>
      <c r="D358" t="str">
        <f>[1]A!$F481</f>
        <v>ETOILE CYCLISTE FEIGNIES</v>
      </c>
      <c r="E358" t="str">
        <f>[1]A!$J481</f>
        <v>05999122578</v>
      </c>
      <c r="F358" s="128" t="str">
        <f>[1]A!$C481</f>
        <v>2</v>
      </c>
      <c r="G358" t="str">
        <f>VLOOKUP(C358,[1]A!$D$2:$H$1448,5,FALSE)</f>
        <v>Adulte Masculin 30/39 ans</v>
      </c>
      <c r="N358" s="14">
        <f>VLOOKUP(C358,Bilan!$B$4:$D$1766,3,FALSE)</f>
        <v>144270</v>
      </c>
      <c r="O358" s="50">
        <f t="shared" si="31"/>
        <v>373</v>
      </c>
      <c r="P358" s="50">
        <f>VLOOKUP(C358,Route2021!$C$2:$O$1205,13,FALSE)</f>
        <v>373</v>
      </c>
      <c r="Q358" s="124" t="str">
        <f>VLOOKUP(C358,[1]A!$D$2:$K$1398,8,FALSE)</f>
        <v>2</v>
      </c>
      <c r="R358" s="125">
        <f>VLOOKUP(C358,Route2021!$C$2:$Q$1212,15,FALSE)</f>
        <v>2</v>
      </c>
      <c r="S358" s="48">
        <f>IFERROR(VLOOKUP(C358,'[2]1ère'!$B$3:$E$200,4,FALSE),0)</f>
        <v>0</v>
      </c>
      <c r="T358" s="48">
        <f>IFERROR(VLOOKUP(C358,'[2]2ème'!$B$3:$E$500,4,FALSE),0)</f>
        <v>13</v>
      </c>
      <c r="U358" s="48">
        <f>IFERROR(VLOOKUP(C358,'[2]3ème'!$B$3:$E$600,4,FALSE),0)</f>
        <v>0</v>
      </c>
      <c r="V358" s="48">
        <f>IFERROR(VLOOKUP(C358,'[2]4ème '!$B$3:$E$216,4,FALSE),0)</f>
        <v>0</v>
      </c>
      <c r="W358" s="48">
        <f>IFERROR(VLOOKUP(C358,[2]Féminines!$B$3:$E$70,4,FALSE),0)</f>
        <v>0</v>
      </c>
      <c r="X358">
        <f t="shared" si="29"/>
        <v>13</v>
      </c>
    </row>
    <row r="359" spans="1:24" x14ac:dyDescent="0.25">
      <c r="A359" s="72">
        <f t="shared" si="26"/>
        <v>374</v>
      </c>
      <c r="B359">
        <f t="shared" si="30"/>
        <v>7095</v>
      </c>
      <c r="C359" t="str">
        <f>[1]A!$D781</f>
        <v>MARIONNET SIMON</v>
      </c>
      <c r="D359" t="str">
        <f>[1]A!$F781</f>
        <v>VELO CLUB ROUBAIX</v>
      </c>
      <c r="E359" t="str">
        <f>[1]A!$J781</f>
        <v>05999127596</v>
      </c>
      <c r="F359" s="128" t="str">
        <f>[1]A!$C781</f>
        <v>2</v>
      </c>
      <c r="G359" t="str">
        <f>VLOOKUP(C359,[1]A!$D$2:$H$1448,5,FALSE)</f>
        <v>Adulte Masculin 20/29 ans</v>
      </c>
      <c r="N359" s="14">
        <f>VLOOKUP(C359,Bilan!$B$4:$D$1766,3,FALSE)</f>
        <v>7095</v>
      </c>
      <c r="O359" s="50">
        <f t="shared" si="31"/>
        <v>374</v>
      </c>
      <c r="P359" s="50">
        <f>VLOOKUP(C359,Route2021!$C$2:$O$1205,13,FALSE)</f>
        <v>374</v>
      </c>
      <c r="Q359" s="124" t="str">
        <f>VLOOKUP(C359,[1]A!$D$2:$K$1398,8,FALSE)</f>
        <v>2</v>
      </c>
      <c r="R359" s="125">
        <f>VLOOKUP(C359,Route2021!$C$2:$Q$1212,15,FALSE)</f>
        <v>2</v>
      </c>
      <c r="S359" s="48">
        <f>IFERROR(VLOOKUP(C359,'[2]1ère'!$B$3:$E$200,4,FALSE),0)</f>
        <v>0</v>
      </c>
      <c r="T359" s="48">
        <f>IFERROR(VLOOKUP(C359,'[2]2ème'!$B$3:$E$500,4,FALSE),0)</f>
        <v>6</v>
      </c>
      <c r="U359" s="48">
        <f>IFERROR(VLOOKUP(C359,'[2]3ème'!$B$3:$E$600,4,FALSE),0)</f>
        <v>0</v>
      </c>
      <c r="V359" s="48">
        <f>IFERROR(VLOOKUP(C359,'[2]4ème '!$B$3:$E$216,4,FALSE),0)</f>
        <v>0</v>
      </c>
      <c r="W359" s="48">
        <f>IFERROR(VLOOKUP(C359,[2]Féminines!$B$3:$E$70,4,FALSE),0)</f>
        <v>0</v>
      </c>
      <c r="X359">
        <f t="shared" si="29"/>
        <v>6</v>
      </c>
    </row>
    <row r="360" spans="1:24" x14ac:dyDescent="0.25">
      <c r="A360" s="72">
        <f t="shared" si="26"/>
        <v>375</v>
      </c>
      <c r="B360">
        <f t="shared" si="30"/>
        <v>2505</v>
      </c>
      <c r="C360" t="str">
        <f>[1]A!$D826</f>
        <v>MOITY CEDRIC</v>
      </c>
      <c r="D360" t="str">
        <f>[1]A!$F826</f>
        <v>EQUIPE CYCLISTE HUMMING RACING VILLERS POL</v>
      </c>
      <c r="E360" t="str">
        <f>[1]A!$J826</f>
        <v>05999025054</v>
      </c>
      <c r="F360" s="128" t="str">
        <f>[1]A!$C826</f>
        <v>2</v>
      </c>
      <c r="G360" t="str">
        <f>VLOOKUP(C360,[1]A!$D$2:$H$1448,5,FALSE)</f>
        <v>Adulte Masculin 40/49 ans</v>
      </c>
      <c r="N360" s="14">
        <f>VLOOKUP(C360,Bilan!$B$4:$D$1766,3,FALSE)</f>
        <v>2505</v>
      </c>
      <c r="O360" s="50">
        <f t="shared" si="31"/>
        <v>375</v>
      </c>
      <c r="P360" s="50">
        <f>VLOOKUP(C360,Route2021!$C$2:$O$1205,13,FALSE)</f>
        <v>375</v>
      </c>
      <c r="Q360" s="124" t="str">
        <f>VLOOKUP(C360,[1]A!$D$2:$K$1398,8,FALSE)</f>
        <v>2</v>
      </c>
      <c r="R360" s="125">
        <f>VLOOKUP(C360,Route2021!$C$2:$Q$1212,15,FALSE)</f>
        <v>2</v>
      </c>
      <c r="S360" s="48">
        <f>IFERROR(VLOOKUP(C360,'[2]1ère'!$B$3:$E$200,4,FALSE),0)</f>
        <v>0</v>
      </c>
      <c r="T360" s="48">
        <f>IFERROR(VLOOKUP(C360,'[2]2ème'!$B$3:$E$500,4,FALSE),0)</f>
        <v>0</v>
      </c>
      <c r="U360" s="48">
        <f>IFERROR(VLOOKUP(C360,'[2]3ème'!$B$3:$E$600,4,FALSE),0)</f>
        <v>0</v>
      </c>
      <c r="V360" s="48">
        <f>IFERROR(VLOOKUP(C360,'[2]4ème '!$B$3:$E$216,4,FALSE),0)</f>
        <v>0</v>
      </c>
      <c r="W360" s="48">
        <f>IFERROR(VLOOKUP(C360,[2]Féminines!$B$3:$E$70,4,FALSE),0)</f>
        <v>0</v>
      </c>
      <c r="X360">
        <f t="shared" si="29"/>
        <v>0</v>
      </c>
    </row>
    <row r="361" spans="1:24" x14ac:dyDescent="0.25">
      <c r="A361" s="7">
        <v>376</v>
      </c>
      <c r="B361">
        <f t="shared" si="30"/>
        <v>4309</v>
      </c>
      <c r="C361" t="str">
        <f>[1]A!$D646</f>
        <v>LALEU JIMMY</v>
      </c>
      <c r="D361" t="str">
        <f>[1]A!$F646</f>
        <v>CERCLE OLYMPIQUE MARCOING</v>
      </c>
      <c r="E361" t="str">
        <f>[1]A!$J646</f>
        <v>05999123575</v>
      </c>
      <c r="F361" s="128">
        <v>2</v>
      </c>
      <c r="G361" t="str">
        <f>VLOOKUP(C361,[1]A!$D$2:$H$1448,5,FALSE)</f>
        <v>Adulte Masculin 20/29 ans</v>
      </c>
      <c r="J361" s="67">
        <v>1</v>
      </c>
      <c r="N361" s="14">
        <f>VLOOKUP(C361,Bilan!$B$4:$D$1766,3,FALSE)</f>
        <v>4309</v>
      </c>
      <c r="O361" s="50">
        <f t="shared" si="31"/>
        <v>376</v>
      </c>
      <c r="P361" s="50" t="e">
        <f>VLOOKUP(C361,Route2021!$C$2:$O$1205,13,FALSE)</f>
        <v>#N/A</v>
      </c>
      <c r="Q361" s="124" t="str">
        <f>VLOOKUP(C361,[1]A!$D$2:$K$1398,8,FALSE)</f>
        <v>3</v>
      </c>
      <c r="R361" s="125" t="e">
        <f>VLOOKUP(C361,Route2021!$C$2:$Q$1212,15,FALSE)</f>
        <v>#N/A</v>
      </c>
      <c r="S361" s="48">
        <f>IFERROR(VLOOKUP(C361,'[2]1ère'!$B$3:$E$200,4,FALSE),0)</f>
        <v>0</v>
      </c>
      <c r="T361" s="48">
        <f>IFERROR(VLOOKUP(C361,'[2]2ème'!$B$3:$E$500,4,FALSE),0)</f>
        <v>0</v>
      </c>
      <c r="U361" s="48">
        <f>IFERROR(VLOOKUP(C361,'[2]3ème'!$B$3:$E$600,4,FALSE),0)</f>
        <v>5</v>
      </c>
      <c r="V361" s="48">
        <f>IFERROR(VLOOKUP(C361,'[2]4ème '!$B$3:$E$216,4,FALSE),0)</f>
        <v>0</v>
      </c>
      <c r="W361" s="48">
        <f>IFERROR(VLOOKUP(C361,[2]Féminines!$B$3:$E$70,4,FALSE),0)</f>
        <v>0</v>
      </c>
      <c r="X361">
        <f t="shared" si="29"/>
        <v>5</v>
      </c>
    </row>
    <row r="362" spans="1:24" x14ac:dyDescent="0.25">
      <c r="A362" s="72">
        <f t="shared" si="26"/>
        <v>377</v>
      </c>
      <c r="B362">
        <f t="shared" si="30"/>
        <v>144539</v>
      </c>
      <c r="C362" t="str">
        <f>[1]A!$D877</f>
        <v>PAUCHET AURORE</v>
      </c>
      <c r="D362" t="str">
        <f>[1]A!$F877</f>
        <v>CYCLO CLUB WAVRIN</v>
      </c>
      <c r="E362" t="str">
        <f>[1]A!$J877</f>
        <v>05999097767</v>
      </c>
      <c r="F362" s="128" t="str">
        <f>[1]A!$C877</f>
        <v>2</v>
      </c>
      <c r="G362" t="str">
        <f>VLOOKUP(C362,[1]A!$D$2:$H$1448,5,FALSE)</f>
        <v>Adulte Féminin 17/29 ans</v>
      </c>
      <c r="N362" s="14">
        <f>VLOOKUP(C362,Bilan!$B$4:$D$1766,3,FALSE)</f>
        <v>144539</v>
      </c>
      <c r="O362" s="50">
        <f t="shared" si="31"/>
        <v>377</v>
      </c>
      <c r="P362" s="50">
        <f>VLOOKUP(C362,Route2021!$C$2:$O$1205,13,FALSE)</f>
        <v>377</v>
      </c>
      <c r="Q362" s="124" t="str">
        <f>VLOOKUP(C362,[1]A!$D$2:$K$1398,8,FALSE)</f>
        <v>2</v>
      </c>
      <c r="R362" s="125">
        <f>VLOOKUP(C362,Route2021!$C$2:$Q$1212,15,FALSE)</f>
        <v>2</v>
      </c>
      <c r="S362" s="48">
        <f>IFERROR(VLOOKUP(C362,'[2]1ère'!$B$3:$E$200,4,FALSE),0)</f>
        <v>0</v>
      </c>
      <c r="T362" s="48">
        <f>IFERROR(VLOOKUP(C362,'[2]2ème'!$B$3:$E$500,4,FALSE),0)</f>
        <v>5</v>
      </c>
      <c r="U362" s="48">
        <f>IFERROR(VLOOKUP(C362,'[2]3ème'!$B$3:$E$600,4,FALSE),0)</f>
        <v>0</v>
      </c>
      <c r="V362" s="48">
        <f>IFERROR(VLOOKUP(C362,'[2]4ème '!$B$3:$E$216,4,FALSE),0)</f>
        <v>0</v>
      </c>
      <c r="W362" s="48">
        <f>IFERROR(VLOOKUP(C362,[2]Féminines!$B$3:$E$70,4,FALSE),0)</f>
        <v>0</v>
      </c>
      <c r="X362">
        <f t="shared" si="29"/>
        <v>5</v>
      </c>
    </row>
    <row r="363" spans="1:24" x14ac:dyDescent="0.25">
      <c r="A363" s="72">
        <f t="shared" si="26"/>
        <v>378</v>
      </c>
      <c r="B363">
        <f t="shared" si="30"/>
        <v>2580</v>
      </c>
      <c r="C363" t="str">
        <f>[1]A!$D1099</f>
        <v>VANWYNENDAELE REMY</v>
      </c>
      <c r="D363" t="str">
        <f>[1]A!$F1099</f>
        <v>EQUIPE CYCLISTE HUMMING RACING VILLERS POL</v>
      </c>
      <c r="E363" t="str">
        <f>[1]A!$J1099</f>
        <v>05999025056</v>
      </c>
      <c r="F363" s="128" t="str">
        <f>[1]A!$C1099</f>
        <v>2</v>
      </c>
      <c r="G363" t="str">
        <f>VLOOKUP(C363,[1]A!$D$2:$H$1448,5,FALSE)</f>
        <v>Adulte Masculin 30/39 ans</v>
      </c>
      <c r="N363" s="14">
        <f>VLOOKUP(C363,Bilan!$B$4:$D$1766,3,FALSE)</f>
        <v>2580</v>
      </c>
      <c r="O363" s="50">
        <f t="shared" si="31"/>
        <v>378</v>
      </c>
      <c r="P363" s="50">
        <f>VLOOKUP(C363,Route2021!$C$2:$O$1205,13,FALSE)</f>
        <v>378</v>
      </c>
      <c r="Q363" s="124" t="str">
        <f>VLOOKUP(C363,[1]A!$D$2:$K$1398,8,FALSE)</f>
        <v>2</v>
      </c>
      <c r="R363" s="125">
        <f>VLOOKUP(C363,Route2021!$C$2:$Q$1212,15,FALSE)</f>
        <v>2</v>
      </c>
      <c r="S363" s="48">
        <f>IFERROR(VLOOKUP(C363,'[2]1ère'!$B$3:$E$200,4,FALSE),0)</f>
        <v>0</v>
      </c>
      <c r="T363" s="48">
        <f>IFERROR(VLOOKUP(C363,'[2]2ème'!$B$3:$E$500,4,FALSE),0)</f>
        <v>0</v>
      </c>
      <c r="U363" s="48">
        <f>IFERROR(VLOOKUP(C363,'[2]3ème'!$B$3:$E$600,4,FALSE),0)</f>
        <v>0</v>
      </c>
      <c r="V363" s="48">
        <f>IFERROR(VLOOKUP(C363,'[2]4ème '!$B$3:$E$216,4,FALSE),0)</f>
        <v>0</v>
      </c>
      <c r="W363" s="48">
        <f>IFERROR(VLOOKUP(C363,[2]Féminines!$B$3:$E$70,4,FALSE),0)</f>
        <v>0</v>
      </c>
      <c r="X363">
        <f t="shared" si="29"/>
        <v>0</v>
      </c>
    </row>
    <row r="364" spans="1:24" x14ac:dyDescent="0.25">
      <c r="A364" s="72">
        <v>379</v>
      </c>
      <c r="B364">
        <f t="shared" si="30"/>
        <v>10132</v>
      </c>
      <c r="C364" t="str">
        <f>[1]A!$D1435</f>
        <v>POIRE RYAN</v>
      </c>
      <c r="D364" t="str">
        <f>[1]A!$F1435</f>
        <v>HENIN ETOILE CYCLISTE HENINOISE</v>
      </c>
      <c r="E364" t="str">
        <f>[1]A!$J1435</f>
        <v>06297030958</v>
      </c>
      <c r="F364" s="128" t="str">
        <f>[1]A!$C1435</f>
        <v>2</v>
      </c>
      <c r="G364" t="str">
        <f>VLOOKUP(C364,[1]A!$D$2:$H$1448,5,FALSE)</f>
        <v>Adulte Masculin 20/29 ans</v>
      </c>
      <c r="N364" s="14">
        <f>VLOOKUP(C364,Bilan!$B$4:$D$1766,3,FALSE)</f>
        <v>10132</v>
      </c>
      <c r="O364" s="50">
        <f t="shared" si="31"/>
        <v>379</v>
      </c>
      <c r="P364" s="50" t="e">
        <f>VLOOKUP(C364,Route2021!$C$2:$O$1205,13,FALSE)</f>
        <v>#N/A</v>
      </c>
      <c r="Q364" s="124" t="str">
        <f>VLOOKUP(C364,[1]A!$D$2:$K$1398,8,FALSE)</f>
        <v>3</v>
      </c>
      <c r="R364" s="125" t="e">
        <f>VLOOKUP(C364,Route2021!$C$2:$Q$1212,15,FALSE)</f>
        <v>#N/A</v>
      </c>
      <c r="S364" s="48">
        <f>IFERROR(VLOOKUP(C364,'[2]1ère'!$B$3:$E$200,4,FALSE),0)</f>
        <v>0</v>
      </c>
      <c r="T364" s="48">
        <f>IFERROR(VLOOKUP(C364,'[2]2ème'!$B$3:$E$500,4,FALSE),0)</f>
        <v>3</v>
      </c>
      <c r="U364" s="48">
        <f>IFERROR(VLOOKUP(C364,'[2]3ème'!$B$3:$E$600,4,FALSE),0)</f>
        <v>3</v>
      </c>
      <c r="V364" s="48">
        <f>IFERROR(VLOOKUP(C364,'[2]4ème '!$B$3:$E$216,4,FALSE),0)</f>
        <v>0</v>
      </c>
      <c r="W364" s="48">
        <f>IFERROR(VLOOKUP(C364,[2]Féminines!$B$3:$E$70,4,FALSE),0)</f>
        <v>0</v>
      </c>
      <c r="X364">
        <f>SUM(S364:W364)</f>
        <v>6</v>
      </c>
    </row>
    <row r="365" spans="1:24" x14ac:dyDescent="0.25">
      <c r="A365" s="72">
        <f t="shared" si="26"/>
        <v>380</v>
      </c>
      <c r="B365">
        <f t="shared" si="30"/>
        <v>7072</v>
      </c>
      <c r="C365" t="str">
        <f>[1]A!$D283</f>
        <v>DECASTIAUX GUILLAUME</v>
      </c>
      <c r="D365" t="str">
        <f>[1]A!$F283</f>
        <v>AS HELLEMMES CYCLISME</v>
      </c>
      <c r="E365" t="str">
        <f>[1]A!$J283</f>
        <v>05996219092</v>
      </c>
      <c r="F365" s="128" t="str">
        <f>[1]A!$C283</f>
        <v>2</v>
      </c>
      <c r="G365" t="str">
        <f>VLOOKUP(C365,[1]A!$D$2:$H$1448,5,FALSE)</f>
        <v>Adulte Masculin 20/29 ans</v>
      </c>
      <c r="N365" s="14">
        <f>VLOOKUP(C365,Bilan!$B$4:$D$1766,3,FALSE)</f>
        <v>7072</v>
      </c>
      <c r="O365" s="50">
        <f t="shared" si="31"/>
        <v>380</v>
      </c>
      <c r="P365" s="50">
        <f>VLOOKUP(C365,Route2021!$C$2:$O$1205,13,FALSE)</f>
        <v>380</v>
      </c>
      <c r="Q365" s="124" t="str">
        <f>VLOOKUP(C365,[1]A!$D$2:$K$1398,8,FALSE)</f>
        <v>2</v>
      </c>
      <c r="R365" s="125">
        <f>VLOOKUP(C365,Route2021!$C$2:$Q$1212,15,FALSE)</f>
        <v>2</v>
      </c>
      <c r="S365" s="48">
        <f>IFERROR(VLOOKUP(C365,'[2]1ère'!$B$3:$E$200,4,FALSE),0)</f>
        <v>0</v>
      </c>
      <c r="T365" s="48">
        <f>IFERROR(VLOOKUP(C365,'[2]2ème'!$B$3:$E$500,4,FALSE),0)</f>
        <v>1</v>
      </c>
      <c r="U365" s="48">
        <f>IFERROR(VLOOKUP(C365,'[2]3ème'!$B$3:$E$600,4,FALSE),0)</f>
        <v>0</v>
      </c>
      <c r="V365" s="48">
        <f>IFERROR(VLOOKUP(C365,'[2]4ème '!$B$3:$E$216,4,FALSE),0)</f>
        <v>0</v>
      </c>
      <c r="W365" s="48">
        <f>IFERROR(VLOOKUP(C365,[2]Féminines!$B$3:$E$70,4,FALSE),0)</f>
        <v>0</v>
      </c>
      <c r="X365">
        <f t="shared" si="29"/>
        <v>1</v>
      </c>
    </row>
    <row r="366" spans="1:24" x14ac:dyDescent="0.25">
      <c r="A366" s="72">
        <f t="shared" si="26"/>
        <v>381</v>
      </c>
      <c r="B366">
        <f t="shared" si="30"/>
        <v>2311</v>
      </c>
      <c r="C366" t="str">
        <f>[1]A!$D843</f>
        <v>MOUCHART AXEL</v>
      </c>
      <c r="D366" t="str">
        <f>[1]A!$F843</f>
        <v>ETOILE CYCLISTE FEIGNIES</v>
      </c>
      <c r="E366" t="str">
        <f>[1]A!$J843</f>
        <v>05999062329</v>
      </c>
      <c r="F366" s="128" t="str">
        <f>[1]A!$C843</f>
        <v>2</v>
      </c>
      <c r="G366" t="str">
        <f>VLOOKUP(C366,[1]A!$D$2:$H$1448,5,FALSE)</f>
        <v>Adulte Masculin 20/29 ans</v>
      </c>
      <c r="J366" s="67">
        <v>1</v>
      </c>
      <c r="N366" s="14">
        <f>VLOOKUP(C366,Bilan!$B$4:$D$1766,3,FALSE)</f>
        <v>2311</v>
      </c>
      <c r="O366" s="50">
        <f t="shared" si="31"/>
        <v>381</v>
      </c>
      <c r="P366" s="50">
        <f>VLOOKUP(C366,Route2021!$C$2:$O$1205,13,FALSE)</f>
        <v>381</v>
      </c>
      <c r="Q366" s="124" t="str">
        <f>VLOOKUP(C366,[1]A!$D$2:$K$1398,8,FALSE)</f>
        <v>2</v>
      </c>
      <c r="R366" s="125">
        <f>VLOOKUP(C366,Route2021!$C$2:$Q$1212,15,FALSE)</f>
        <v>2</v>
      </c>
      <c r="S366" s="48">
        <f>IFERROR(VLOOKUP(C366,'[2]1ère'!$B$3:$E$200,4,FALSE),0)</f>
        <v>0</v>
      </c>
      <c r="T366" s="48">
        <f>IFERROR(VLOOKUP(C366,'[2]2ème'!$B$3:$E$500,4,FALSE),0)</f>
        <v>2</v>
      </c>
      <c r="U366" s="48">
        <f>IFERROR(VLOOKUP(C366,'[2]3ème'!$B$3:$E$600,4,FALSE),0)</f>
        <v>0</v>
      </c>
      <c r="V366" s="48">
        <f>IFERROR(VLOOKUP(C366,'[2]4ème '!$B$3:$E$216,4,FALSE),0)</f>
        <v>0</v>
      </c>
      <c r="W366" s="48">
        <f>IFERROR(VLOOKUP(C366,[2]Féminines!$B$3:$E$70,4,FALSE),0)</f>
        <v>0</v>
      </c>
      <c r="X366">
        <f t="shared" si="29"/>
        <v>2</v>
      </c>
    </row>
    <row r="367" spans="1:24" x14ac:dyDescent="0.25">
      <c r="A367" s="72">
        <v>382</v>
      </c>
      <c r="B367">
        <f t="shared" si="30"/>
        <v>7116</v>
      </c>
      <c r="C367" t="str">
        <f>[1]A!$D1391</f>
        <v>BONNET JOHNNY</v>
      </c>
      <c r="D367" t="str">
        <f>[1]A!$F1391</f>
        <v>UNION VELOCIPEDIQUE JEUMONT MARPENT</v>
      </c>
      <c r="E367" t="str">
        <f>[1]A!$J1391</f>
        <v>05904611163</v>
      </c>
      <c r="F367" s="128" t="str">
        <f>[1]A!$C1391</f>
        <v>2</v>
      </c>
      <c r="G367" t="str">
        <f>VLOOKUP(C367,[1]A!$D$2:$H$1448,5,FALSE)</f>
        <v>Adulte Masculin 30/39 ans</v>
      </c>
      <c r="N367" s="14">
        <f>VLOOKUP(C367,Bilan!$B$4:$D$1766,3,FALSE)</f>
        <v>7116</v>
      </c>
      <c r="O367" s="50">
        <f t="shared" si="31"/>
        <v>382</v>
      </c>
      <c r="P367" s="50" t="e">
        <f>VLOOKUP(C367,Route2021!$C$2:$O$1205,13,FALSE)</f>
        <v>#N/A</v>
      </c>
      <c r="Q367" s="124">
        <f>VLOOKUP(C367,[1]A!$D$2:$K$1398,8,FALSE)</f>
        <v>0</v>
      </c>
      <c r="R367" s="125" t="e">
        <f>VLOOKUP(C367,Route2021!$C$2:$Q$1212,15,FALSE)</f>
        <v>#N/A</v>
      </c>
      <c r="S367" s="48">
        <f>IFERROR(VLOOKUP(C367,'[2]1ère'!$B$3:$E$200,4,FALSE),0)</f>
        <v>0</v>
      </c>
      <c r="T367" s="48">
        <f>IFERROR(VLOOKUP(C367,'[2]2ème'!$B$3:$E$500,4,FALSE),0)</f>
        <v>2</v>
      </c>
      <c r="U367" s="48">
        <f>IFERROR(VLOOKUP(C367,'[2]3ème'!$B$3:$E$600,4,FALSE),0)</f>
        <v>0</v>
      </c>
      <c r="V367" s="48">
        <f>IFERROR(VLOOKUP(C367,'[2]4ème '!$B$3:$E$216,4,FALSE),0)</f>
        <v>0</v>
      </c>
      <c r="W367" s="48">
        <f>IFERROR(VLOOKUP(C367,[2]Féminines!$B$3:$E$70,4,FALSE),0)</f>
        <v>0</v>
      </c>
      <c r="X367">
        <f>SUM(S367:W367)</f>
        <v>2</v>
      </c>
    </row>
    <row r="368" spans="1:24" x14ac:dyDescent="0.25">
      <c r="A368" s="72">
        <f t="shared" ref="A368:A410" si="32">IF(P368&lt;448,IF(P368&gt;200,P368,0),0)</f>
        <v>383</v>
      </c>
      <c r="B368">
        <f t="shared" si="30"/>
        <v>2301</v>
      </c>
      <c r="C368" t="str">
        <f>[1]A!$D931</f>
        <v>QUESTE DAVID</v>
      </c>
      <c r="D368" t="str">
        <f>[1]A!$F931</f>
        <v>TEAM B.B.L. HERGNIES</v>
      </c>
      <c r="E368" t="str">
        <f>[1]A!$J931</f>
        <v>05999069793</v>
      </c>
      <c r="F368" s="128" t="str">
        <f>[1]A!$C931</f>
        <v>2</v>
      </c>
      <c r="G368" t="str">
        <f>VLOOKUP(C368,[1]A!$D$2:$H$1448,5,FALSE)</f>
        <v>Adulte Masculin 30/39 ans</v>
      </c>
      <c r="J368" s="67">
        <v>1</v>
      </c>
      <c r="N368" s="14">
        <f>VLOOKUP(C368,Bilan!$B$4:$D$1766,3,FALSE)</f>
        <v>2301</v>
      </c>
      <c r="O368" s="50">
        <f t="shared" si="31"/>
        <v>383</v>
      </c>
      <c r="P368" s="50">
        <f>VLOOKUP(C368,Route2021!$C$2:$O$1205,13,FALSE)</f>
        <v>383</v>
      </c>
      <c r="Q368" s="124" t="str">
        <f>VLOOKUP(C368,[1]A!$D$2:$K$1398,8,FALSE)</f>
        <v>2</v>
      </c>
      <c r="R368" s="125">
        <f>VLOOKUP(C368,Route2021!$C$2:$Q$1212,15,FALSE)</f>
        <v>2</v>
      </c>
      <c r="S368" s="48">
        <f>IFERROR(VLOOKUP(C368,'[2]1ère'!$B$3:$E$200,4,FALSE),0)</f>
        <v>0</v>
      </c>
      <c r="T368" s="48">
        <f>IFERROR(VLOOKUP(C368,'[2]2ème'!$B$3:$E$500,4,FALSE),0)</f>
        <v>1</v>
      </c>
      <c r="U368" s="48">
        <f>IFERROR(VLOOKUP(C368,'[2]3ème'!$B$3:$E$600,4,FALSE),0)</f>
        <v>0</v>
      </c>
      <c r="V368" s="48">
        <f>IFERROR(VLOOKUP(C368,'[2]4ème '!$B$3:$E$216,4,FALSE),0)</f>
        <v>0</v>
      </c>
      <c r="W368" s="48">
        <f>IFERROR(VLOOKUP(C368,[2]Féminines!$B$3:$E$70,4,FALSE),0)</f>
        <v>0</v>
      </c>
      <c r="X368">
        <f t="shared" si="29"/>
        <v>1</v>
      </c>
    </row>
    <row r="369" spans="1:24" x14ac:dyDescent="0.25">
      <c r="A369" s="72">
        <v>384</v>
      </c>
      <c r="B369">
        <f t="shared" si="30"/>
        <v>4354</v>
      </c>
      <c r="C369" s="72" t="str">
        <f>[1]A!$D618</f>
        <v>KALKA YOHANN</v>
      </c>
      <c r="D369" t="str">
        <f>[1]A!$F618</f>
        <v>VTT SAINT AMAND LES EAUX</v>
      </c>
      <c r="E369" t="str">
        <f>[1]A!$J618</f>
        <v>05999120516</v>
      </c>
      <c r="F369" s="128" t="str">
        <f>[1]A!$C618</f>
        <v>2</v>
      </c>
      <c r="G369" t="str">
        <f>VLOOKUP(C369,[1]A!$D$2:$H$1448,5,FALSE)</f>
        <v>Adulte Masculin 17/19 ans</v>
      </c>
      <c r="N369" s="14">
        <f>VLOOKUP(C369,Bilan!$B$4:$D$1766,3,FALSE)</f>
        <v>4354</v>
      </c>
      <c r="O369" s="50">
        <f t="shared" si="31"/>
        <v>384</v>
      </c>
      <c r="P369" s="50" t="e">
        <f>VLOOKUP(C369,Route2021!$C$2:$O$1205,13,FALSE)</f>
        <v>#N/A</v>
      </c>
      <c r="Q369" s="124" t="str">
        <f>VLOOKUP(C369,[1]A!$D$2:$K$1398,8,FALSE)</f>
        <v>2</v>
      </c>
      <c r="R369" s="125" t="e">
        <f>VLOOKUP(C369,Route2021!$C$2:$Q$1212,15,FALSE)</f>
        <v>#N/A</v>
      </c>
      <c r="S369" s="48">
        <f>IFERROR(VLOOKUP(C369,'[2]1ère'!$B$3:$E$200,4,FALSE),0)</f>
        <v>0</v>
      </c>
      <c r="T369" s="48">
        <f>IFERROR(VLOOKUP(C369,'[2]2ème'!$B$3:$E$500,4,FALSE),0)</f>
        <v>1</v>
      </c>
      <c r="U369" s="48">
        <f>IFERROR(VLOOKUP(C369,'[2]3ème'!$B$3:$E$600,4,FALSE),0)</f>
        <v>0</v>
      </c>
      <c r="V369" s="48">
        <f>IFERROR(VLOOKUP(C369,'[2]4ème '!$B$3:$E$216,4,FALSE),0)</f>
        <v>0</v>
      </c>
      <c r="W369" s="48">
        <f>IFERROR(VLOOKUP(C369,[2]Féminines!$B$3:$E$70,4,FALSE),0)</f>
        <v>0</v>
      </c>
      <c r="X369">
        <f>SUM(S369:W369)</f>
        <v>1</v>
      </c>
    </row>
    <row r="370" spans="1:24" x14ac:dyDescent="0.25">
      <c r="A370" s="72">
        <v>385</v>
      </c>
      <c r="B370">
        <f t="shared" si="30"/>
        <v>7053</v>
      </c>
      <c r="C370" t="str">
        <f>[1]A!$D854</f>
        <v>NACHTERGAEL THEO</v>
      </c>
      <c r="D370" t="str">
        <f>[1]A!$F854</f>
        <v>VELO CLUB BAVAISIEN</v>
      </c>
      <c r="E370" t="str">
        <f>[1]A!$J854</f>
        <v>05999128005</v>
      </c>
      <c r="F370" s="128" t="str">
        <f>[1]A!$C854</f>
        <v>2</v>
      </c>
      <c r="G370" t="str">
        <f>VLOOKUP(C370,[1]A!$D$2:$H$1448,5,FALSE)</f>
        <v>Adulte Masculin 17/19 ans</v>
      </c>
      <c r="N370" s="14">
        <f>VLOOKUP(C370,Bilan!$B$4:$D$1766,3,FALSE)</f>
        <v>7053</v>
      </c>
      <c r="O370" s="50">
        <f t="shared" si="31"/>
        <v>385</v>
      </c>
      <c r="P370" s="50">
        <f>VLOOKUP(C370,Route2021!$C$2:$O$1205,13,FALSE)</f>
        <v>87</v>
      </c>
      <c r="Q370" s="124" t="str">
        <f>VLOOKUP(C370,[1]A!$D$2:$K$1398,8,FALSE)</f>
        <v>2</v>
      </c>
      <c r="R370" s="125">
        <f>VLOOKUP(C370,Route2021!$C$2:$Q$1212,15,FALSE)</f>
        <v>1</v>
      </c>
      <c r="S370" s="48">
        <f>IFERROR(VLOOKUP(C370,'[2]1ère'!$B$3:$E$200,4,FALSE),0)</f>
        <v>0</v>
      </c>
      <c r="T370" s="48">
        <f>IFERROR(VLOOKUP(C370,'[2]2ème'!$B$3:$E$500,4,FALSE),0)</f>
        <v>1</v>
      </c>
      <c r="U370" s="48">
        <f>IFERROR(VLOOKUP(C370,'[2]3ème'!$B$3:$E$600,4,FALSE),0)</f>
        <v>0</v>
      </c>
      <c r="V370" s="48">
        <f>IFERROR(VLOOKUP(C370,'[2]4ème '!$B$3:$E$216,4,FALSE),0)</f>
        <v>0</v>
      </c>
      <c r="W370" s="48">
        <f>IFERROR(VLOOKUP(C370,[2]Féminines!$B$3:$E$70,4,FALSE),0)</f>
        <v>0</v>
      </c>
      <c r="X370">
        <f>SUM(S370:W370)</f>
        <v>1</v>
      </c>
    </row>
    <row r="371" spans="1:24" x14ac:dyDescent="0.25">
      <c r="A371" s="72">
        <f t="shared" si="32"/>
        <v>386</v>
      </c>
      <c r="B371">
        <f t="shared" si="30"/>
        <v>7125</v>
      </c>
      <c r="C371" t="str">
        <f>[1]A!$D422</f>
        <v>DUFOUR KEVIN</v>
      </c>
      <c r="D371" t="str">
        <f>[1]A!$F422</f>
        <v>VELO CLUB DE L'ESCAUT ANZIN</v>
      </c>
      <c r="E371" t="str">
        <f>[1]A!$J422</f>
        <v>05999127622</v>
      </c>
      <c r="F371" s="128" t="str">
        <f>[1]A!$C422</f>
        <v>2</v>
      </c>
      <c r="G371" t="str">
        <f>VLOOKUP(C371,[1]A!$D$2:$H$1448,5,FALSE)</f>
        <v>Adulte Masculin 30/39 ans</v>
      </c>
      <c r="N371" s="14">
        <f>VLOOKUP(C371,Bilan!$B$4:$D$1766,3,FALSE)</f>
        <v>7125</v>
      </c>
      <c r="O371" s="50">
        <f t="shared" si="31"/>
        <v>386</v>
      </c>
      <c r="P371" s="50">
        <f>VLOOKUP(C371,Route2021!$C$2:$O$1205,13,FALSE)</f>
        <v>386</v>
      </c>
      <c r="Q371" s="124" t="str">
        <f>VLOOKUP(C371,[1]A!$D$2:$K$1398,8,FALSE)</f>
        <v>2</v>
      </c>
      <c r="R371" s="125">
        <f>VLOOKUP(C371,Route2021!$C$2:$Q$1212,15,FALSE)</f>
        <v>2</v>
      </c>
      <c r="S371" s="48">
        <f>IFERROR(VLOOKUP(C371,'[2]1ère'!$B$3:$E$200,4,FALSE),0)</f>
        <v>0</v>
      </c>
      <c r="T371" s="48">
        <f>IFERROR(VLOOKUP(C371,'[2]2ème'!$B$3:$E$500,4,FALSE),0)</f>
        <v>3</v>
      </c>
      <c r="U371" s="48">
        <f>IFERROR(VLOOKUP(C371,'[2]3ème'!$B$3:$E$600,4,FALSE),0)</f>
        <v>0</v>
      </c>
      <c r="V371" s="48">
        <f>IFERROR(VLOOKUP(C371,'[2]4ème '!$B$3:$E$216,4,FALSE),0)</f>
        <v>0</v>
      </c>
      <c r="W371" s="48">
        <f>IFERROR(VLOOKUP(C371,[2]Féminines!$B$3:$E$70,4,FALSE),0)</f>
        <v>0</v>
      </c>
      <c r="X371">
        <f t="shared" si="29"/>
        <v>3</v>
      </c>
    </row>
    <row r="372" spans="1:24" x14ac:dyDescent="0.25">
      <c r="A372" s="72">
        <f t="shared" si="32"/>
        <v>387</v>
      </c>
      <c r="B372">
        <f t="shared" si="30"/>
        <v>2950</v>
      </c>
      <c r="C372" t="str">
        <f>[1]A!$D1026</f>
        <v>TAISNE FABRICE</v>
      </c>
      <c r="D372" t="str">
        <f>[1]A!$F1026</f>
        <v>ETOILE CYCLISTE LIEU ST AMAND</v>
      </c>
      <c r="E372" t="str">
        <f>[1]A!$J1026</f>
        <v>05999111171</v>
      </c>
      <c r="F372" s="128" t="str">
        <f>[1]A!$C1026</f>
        <v>2</v>
      </c>
      <c r="G372" t="str">
        <f>VLOOKUP(C372,[1]A!$D$2:$H$1448,5,FALSE)</f>
        <v>Adulte Masculin 40/49 ans</v>
      </c>
      <c r="N372" s="14">
        <f>VLOOKUP(C372,Bilan!$B$4:$D$1766,3,FALSE)</f>
        <v>2950</v>
      </c>
      <c r="O372" s="50">
        <f t="shared" si="31"/>
        <v>387</v>
      </c>
      <c r="P372" s="50">
        <f>VLOOKUP(C372,Route2021!$C$2:$O$1205,13,FALSE)</f>
        <v>387</v>
      </c>
      <c r="Q372" s="124" t="str">
        <f>VLOOKUP(C372,[1]A!$D$2:$K$1398,8,FALSE)</f>
        <v>2</v>
      </c>
      <c r="R372" s="125">
        <f>VLOOKUP(C372,Route2021!$C$2:$Q$1212,15,FALSE)</f>
        <v>2</v>
      </c>
      <c r="S372" s="48">
        <f>IFERROR(VLOOKUP(C372,'[2]1ère'!$B$3:$E$200,4,FALSE),0)</f>
        <v>0</v>
      </c>
      <c r="T372" s="48">
        <f>IFERROR(VLOOKUP(C372,'[2]2ème'!$B$3:$E$500,4,FALSE),0)</f>
        <v>7</v>
      </c>
      <c r="U372" s="48">
        <f>IFERROR(VLOOKUP(C372,'[2]3ème'!$B$3:$E$600,4,FALSE),0)</f>
        <v>0</v>
      </c>
      <c r="V372" s="48">
        <f>IFERROR(VLOOKUP(C372,'[2]4ème '!$B$3:$E$216,4,FALSE),0)</f>
        <v>0</v>
      </c>
      <c r="W372" s="48">
        <f>IFERROR(VLOOKUP(C372,[2]Féminines!$B$3:$E$70,4,FALSE),0)</f>
        <v>0</v>
      </c>
      <c r="X372">
        <f t="shared" si="29"/>
        <v>7</v>
      </c>
    </row>
    <row r="373" spans="1:24" x14ac:dyDescent="0.25">
      <c r="A373" s="72">
        <f t="shared" si="32"/>
        <v>388</v>
      </c>
      <c r="B373">
        <f t="shared" si="30"/>
        <v>144287</v>
      </c>
      <c r="C373" t="str">
        <f>[1]A!$D42</f>
        <v>BASTIN JEREMY</v>
      </c>
      <c r="D373" t="str">
        <f>[1]A!$F42</f>
        <v>CERCLE OLYMPIQUE MARCOING</v>
      </c>
      <c r="E373" t="str">
        <f>[1]A!$J42</f>
        <v>05999023983</v>
      </c>
      <c r="F373" s="128" t="str">
        <f>[1]A!$C42</f>
        <v>2</v>
      </c>
      <c r="G373" t="str">
        <f>VLOOKUP(C373,[1]A!$D$2:$H$1448,5,FALSE)</f>
        <v>Adulte Masculin 30/39 ans</v>
      </c>
      <c r="J373" s="67">
        <v>1</v>
      </c>
      <c r="N373" s="14">
        <f>VLOOKUP(C373,Bilan!$B$4:$D$1766,3,FALSE)</f>
        <v>144287</v>
      </c>
      <c r="O373" s="50">
        <f t="shared" si="31"/>
        <v>388</v>
      </c>
      <c r="P373" s="50">
        <f>VLOOKUP(C373,Route2021!$C$2:$O$1205,13,FALSE)</f>
        <v>388</v>
      </c>
      <c r="Q373" s="124" t="str">
        <f>VLOOKUP(C373,[1]A!$D$2:$K$1398,8,FALSE)</f>
        <v>2</v>
      </c>
      <c r="R373" s="125">
        <f>VLOOKUP(C373,Route2021!$C$2:$Q$1212,15,FALSE)</f>
        <v>2</v>
      </c>
      <c r="S373" s="48">
        <f>IFERROR(VLOOKUP(C373,'[2]1ère'!$B$3:$E$200,4,FALSE),0)</f>
        <v>0</v>
      </c>
      <c r="T373" s="48">
        <f>IFERROR(VLOOKUP(C373,'[2]2ème'!$B$3:$E$500,4,FALSE),0)</f>
        <v>4</v>
      </c>
      <c r="U373" s="48">
        <f>IFERROR(VLOOKUP(C373,'[2]3ème'!$B$3:$E$600,4,FALSE),0)</f>
        <v>0</v>
      </c>
      <c r="V373" s="48">
        <f>IFERROR(VLOOKUP(C373,'[2]4ème '!$B$3:$E$216,4,FALSE),0)</f>
        <v>0</v>
      </c>
      <c r="W373" s="48">
        <f>IFERROR(VLOOKUP(C373,[2]Féminines!$B$3:$E$70,4,FALSE),0)</f>
        <v>0</v>
      </c>
      <c r="X373">
        <f t="shared" si="29"/>
        <v>4</v>
      </c>
    </row>
    <row r="374" spans="1:24" x14ac:dyDescent="0.25">
      <c r="A374" s="72">
        <v>389</v>
      </c>
      <c r="B374">
        <f t="shared" si="30"/>
        <v>2586</v>
      </c>
      <c r="C374" t="str">
        <f>[1]A!$D1427</f>
        <v>BIANCUCCI GIOVANNI</v>
      </c>
      <c r="D374" t="str">
        <f>[1]A!$F1427</f>
        <v>ASSOCIATION SPORTIVE VELOCIPEDIQUE LA LONGUEVILLE</v>
      </c>
      <c r="E374" t="str">
        <f>[1]A!$J1427</f>
        <v>05999126960</v>
      </c>
      <c r="F374" s="128" t="str">
        <f>[1]A!$C1427</f>
        <v>2</v>
      </c>
      <c r="G374" t="str">
        <f>VLOOKUP(C374,[1]A!$D$2:$H$1448,5,FALSE)</f>
        <v>Adulte Masculin 50/59 ans</v>
      </c>
      <c r="J374" s="67">
        <v>1</v>
      </c>
      <c r="N374" s="14">
        <f>VLOOKUP(C374,Bilan!$B$4:$D$1766,3,FALSE)</f>
        <v>2586</v>
      </c>
      <c r="O374" s="50">
        <f t="shared" si="31"/>
        <v>389</v>
      </c>
      <c r="P374" s="50">
        <f>VLOOKUP(C374,Route2021!$C$2:$O$1205,13,FALSE)</f>
        <v>403</v>
      </c>
      <c r="Q374" s="124" t="e">
        <f>VLOOKUP(C374,[1]A!$D$2:$K$1398,8,FALSE)</f>
        <v>#N/A</v>
      </c>
      <c r="R374" s="125">
        <f>VLOOKUP(C374,Route2021!$C$2:$Q$1212,15,FALSE)</f>
        <v>2</v>
      </c>
      <c r="S374" s="48">
        <f>IFERROR(VLOOKUP(C374,'[2]1ère'!$B$3:$E$200,4,FALSE),0)</f>
        <v>0</v>
      </c>
      <c r="T374" s="48">
        <f>IFERROR(VLOOKUP(C374,'[2]2ème'!$B$3:$E$500,4,FALSE),0)</f>
        <v>3</v>
      </c>
      <c r="U374" s="48">
        <f>IFERROR(VLOOKUP(C374,'[2]3ème'!$B$3:$E$600,4,FALSE),0)</f>
        <v>0</v>
      </c>
      <c r="V374" s="48">
        <f>IFERROR(VLOOKUP(C374,'[2]4ème '!$B$3:$E$216,4,FALSE),0)</f>
        <v>0</v>
      </c>
      <c r="W374" s="48">
        <f>IFERROR(VLOOKUP(C374,[2]Féminines!$B$3:$E$70,4,FALSE),0)</f>
        <v>0</v>
      </c>
      <c r="X374">
        <f>SUM(S374:W374)</f>
        <v>3</v>
      </c>
    </row>
    <row r="375" spans="1:24" x14ac:dyDescent="0.25">
      <c r="A375" s="72">
        <v>391</v>
      </c>
      <c r="B375">
        <f>N375</f>
        <v>10105</v>
      </c>
      <c r="C375" t="str">
        <f>[1]A!$D1387</f>
        <v>CASTIGLIONETI LAURENT</v>
      </c>
      <c r="D375" t="str">
        <f>[1]A!$F1387</f>
        <v>NEW TEAM MAULDE</v>
      </c>
      <c r="E375" t="str">
        <f>[1]A!$J1387</f>
        <v>05999136991</v>
      </c>
      <c r="F375" s="128" t="str">
        <f>[1]A!$C1387</f>
        <v>2</v>
      </c>
      <c r="G375" t="str">
        <f>VLOOKUP(C375,[1]A!$D$2:$H$1448,5,FALSE)</f>
        <v>Adulte Masculin 40/49 ans</v>
      </c>
      <c r="N375" s="14">
        <f>VLOOKUP(C375,Bilan!$B$4:$D$1766,3,FALSE)</f>
        <v>10105</v>
      </c>
      <c r="O375" s="50">
        <f>A375</f>
        <v>391</v>
      </c>
      <c r="P375" s="50" t="e">
        <f>VLOOKUP(C375,Route2021!$C$2:$O$1205,13,FALSE)</f>
        <v>#N/A</v>
      </c>
      <c r="Q375" s="124">
        <f>VLOOKUP(C375,[1]A!$D$2:$K$1398,8,FALSE)</f>
        <v>0</v>
      </c>
      <c r="R375" s="125" t="e">
        <f>VLOOKUP(C375,Route2021!$C$2:$Q$1212,15,FALSE)</f>
        <v>#N/A</v>
      </c>
      <c r="S375" s="48">
        <f>IFERROR(VLOOKUP(C375,'[2]1ère'!$B$3:$E$200,4,FALSE),0)</f>
        <v>0</v>
      </c>
      <c r="T375" s="48">
        <f>IFERROR(VLOOKUP(C375,'[2]2ème'!$B$3:$E$500,4,FALSE),0)</f>
        <v>0</v>
      </c>
      <c r="U375" s="48">
        <f>IFERROR(VLOOKUP(C375,'[2]3ème'!$B$3:$E$600,4,FALSE),0)</f>
        <v>0</v>
      </c>
      <c r="V375" s="48">
        <f>IFERROR(VLOOKUP(C375,'[2]4ème '!$B$3:$E$216,4,FALSE),0)</f>
        <v>0</v>
      </c>
      <c r="W375" s="48">
        <f>IFERROR(VLOOKUP(C375,[2]Féminines!$B$3:$E$70,4,FALSE),0)</f>
        <v>0</v>
      </c>
      <c r="X375">
        <f>SUM(S375:W375)</f>
        <v>0</v>
      </c>
    </row>
    <row r="376" spans="1:24" x14ac:dyDescent="0.25">
      <c r="A376" s="72">
        <v>392</v>
      </c>
      <c r="B376">
        <f t="shared" ref="B376:B418" si="33">N376</f>
        <v>4422</v>
      </c>
      <c r="C376" t="str">
        <f>[1]A!$D1409</f>
        <v>POTIER FREDERIC</v>
      </c>
      <c r="D376" t="str">
        <f>[1]A!$F1409</f>
        <v>ETOILE CYCLISTE TOURCOING</v>
      </c>
      <c r="E376" t="str">
        <f>[1]A!$J1409</f>
        <v>05999067448</v>
      </c>
      <c r="F376" s="128" t="str">
        <f>[1]A!$C1409</f>
        <v>2</v>
      </c>
      <c r="G376" t="str">
        <f>VLOOKUP(C376,[1]A!$D$2:$H$1448,5,FALSE)</f>
        <v>Adulte Masculin 50/59 ans</v>
      </c>
      <c r="N376" s="14">
        <f>VLOOKUP(C376,Bilan!$B$4:$D$1766,3,FALSE)</f>
        <v>4422</v>
      </c>
      <c r="O376" s="50">
        <f t="shared" ref="O376:O418" si="34">A376</f>
        <v>392</v>
      </c>
      <c r="P376" s="50">
        <f>VLOOKUP(C376,Route2021!$C$2:$O$1205,13,FALSE)</f>
        <v>392</v>
      </c>
      <c r="Q376" s="124" t="e">
        <f>VLOOKUP(C376,[1]A!$D$2:$K$1398,8,FALSE)</f>
        <v>#N/A</v>
      </c>
      <c r="R376" s="125">
        <f>VLOOKUP(C376,Route2021!$C$2:$Q$1212,15,FALSE)</f>
        <v>2</v>
      </c>
      <c r="S376" s="48">
        <f>IFERROR(VLOOKUP(C376,'[2]1ère'!$B$3:$E$200,4,FALSE),0)</f>
        <v>0</v>
      </c>
      <c r="T376" s="48">
        <f>IFERROR(VLOOKUP(C376,'[2]2ème'!$B$3:$E$500,4,FALSE),0)</f>
        <v>5</v>
      </c>
      <c r="U376" s="48">
        <f>IFERROR(VLOOKUP(C376,'[2]3ème'!$B$3:$E$600,4,FALSE),0)</f>
        <v>0</v>
      </c>
      <c r="V376" s="48">
        <f>IFERROR(VLOOKUP(C376,'[2]4ème '!$B$3:$E$216,4,FALSE),0)</f>
        <v>0</v>
      </c>
      <c r="W376" s="48">
        <f>IFERROR(VLOOKUP(C376,[2]Féminines!$B$3:$E$70,4,FALSE),0)</f>
        <v>0</v>
      </c>
      <c r="X376">
        <f t="shared" si="29"/>
        <v>5</v>
      </c>
    </row>
    <row r="377" spans="1:24" x14ac:dyDescent="0.25">
      <c r="A377" s="72">
        <v>393</v>
      </c>
      <c r="B377">
        <f t="shared" si="33"/>
        <v>4483</v>
      </c>
      <c r="C377" t="str">
        <f>[1]A!$D1324</f>
        <v>RENNUIT BENOIT</v>
      </c>
      <c r="D377" t="str">
        <f>[1]A!$F1324</f>
        <v>NOEUX VELO CLUB NOEUXOIS</v>
      </c>
      <c r="E377" t="str">
        <f>[1]A!$J1324</f>
        <v>06297092249</v>
      </c>
      <c r="F377" s="128" t="str">
        <f>[1]A!$C1324</f>
        <v>2</v>
      </c>
      <c r="G377" t="str">
        <f>VLOOKUP(C377,[1]A!$D$2:$H$1448,5,FALSE)</f>
        <v>Adulte Masculin 40/49 ans</v>
      </c>
      <c r="N377" s="14">
        <f>VLOOKUP(C377,Bilan!$B$4:$D$1766,3,FALSE)</f>
        <v>4483</v>
      </c>
      <c r="O377" s="50">
        <f t="shared" si="34"/>
        <v>393</v>
      </c>
      <c r="P377" s="50">
        <f>VLOOKUP(C377,Route2021!$C$2:$O$1205,13,FALSE)</f>
        <v>393</v>
      </c>
      <c r="Q377" s="124">
        <f>VLOOKUP(C377,[1]A!$D$2:$K$1398,8,FALSE)</f>
        <v>0</v>
      </c>
      <c r="R377" s="125">
        <f>VLOOKUP(C377,Route2021!$C$2:$Q$1212,15,FALSE)</f>
        <v>2</v>
      </c>
      <c r="S377" s="48">
        <f>IFERROR(VLOOKUP(C377,'[2]1ère'!$B$3:$E$200,4,FALSE),0)</f>
        <v>0</v>
      </c>
      <c r="T377" s="48">
        <f>IFERROR(VLOOKUP(C377,'[2]2ème'!$B$3:$E$500,4,FALSE),0)</f>
        <v>4</v>
      </c>
      <c r="U377" s="48">
        <f>IFERROR(VLOOKUP(C377,'[2]3ème'!$B$3:$E$600,4,FALSE),0)</f>
        <v>0</v>
      </c>
      <c r="V377" s="48">
        <f>IFERROR(VLOOKUP(C377,'[2]4ème '!$B$3:$E$216,4,FALSE),0)</f>
        <v>0</v>
      </c>
      <c r="W377" s="48">
        <f>IFERROR(VLOOKUP(C377,[2]Féminines!$B$3:$E$70,4,FALSE),0)</f>
        <v>0</v>
      </c>
      <c r="X377">
        <f t="shared" si="29"/>
        <v>4</v>
      </c>
    </row>
    <row r="378" spans="1:24" x14ac:dyDescent="0.25">
      <c r="A378" s="72">
        <v>395</v>
      </c>
      <c r="B378">
        <f>N378</f>
        <v>10062</v>
      </c>
      <c r="C378" t="str">
        <f>[1]A!$D1472</f>
        <v>DUBUISSON ROMAIN</v>
      </c>
      <c r="D378" t="str">
        <f>[1]A!$F1472</f>
        <v>MANQUEVILLE LILLERS CLUB CYCLISTE</v>
      </c>
      <c r="E378" t="str">
        <f>[1]A!$J1472</f>
        <v>06297115079</v>
      </c>
      <c r="F378" s="128" t="str">
        <f>[1]A!$C1472</f>
        <v>2</v>
      </c>
      <c r="G378" t="e">
        <f>VLOOKUP(C378,[1]A!$D$2:$H$1448,5,FALSE)</f>
        <v>#N/A</v>
      </c>
      <c r="N378" s="14">
        <f>VLOOKUP(C378,Bilan!$B$4:$D$1766,3,FALSE)</f>
        <v>10062</v>
      </c>
      <c r="O378" s="50">
        <f>A378</f>
        <v>395</v>
      </c>
      <c r="P378" s="50" t="e">
        <f>VLOOKUP(C378,Route2021!$C$2:$O$1205,13,FALSE)</f>
        <v>#N/A</v>
      </c>
      <c r="Q378" s="124" t="e">
        <f>VLOOKUP(C378,[1]A!$D$2:$K$1398,8,FALSE)</f>
        <v>#N/A</v>
      </c>
      <c r="R378" s="125" t="e">
        <f>VLOOKUP(C378,Route2021!$C$2:$Q$1212,15,FALSE)</f>
        <v>#N/A</v>
      </c>
    </row>
    <row r="379" spans="1:24" x14ac:dyDescent="0.25">
      <c r="A379" s="72">
        <v>396</v>
      </c>
      <c r="B379">
        <f t="shared" si="33"/>
        <v>2190</v>
      </c>
      <c r="C379" t="str">
        <f>[1]A!$D577</f>
        <v>HELLOT FRANCOIS</v>
      </c>
      <c r="D379" t="str">
        <f>[1]A!$F577</f>
        <v>HAVELUY CYCLO CLUB</v>
      </c>
      <c r="E379" t="str">
        <f>[1]A!$J577</f>
        <v>05999016643</v>
      </c>
      <c r="F379" s="128" t="str">
        <f>[1]A!$C577</f>
        <v>2</v>
      </c>
      <c r="G379" t="str">
        <f>VLOOKUP(C379,[1]A!$D$2:$H$1448,5,FALSE)</f>
        <v>Adulte Masculin 30/39 ans</v>
      </c>
      <c r="N379" s="14">
        <f>VLOOKUP(C379,Bilan!$B$4:$D$1766,3,FALSE)</f>
        <v>2190</v>
      </c>
      <c r="O379" s="50">
        <f t="shared" si="34"/>
        <v>396</v>
      </c>
      <c r="P379" s="50">
        <f>VLOOKUP(C379,Route2021!$C$2:$O$1205,13,FALSE)</f>
        <v>15</v>
      </c>
      <c r="Q379" s="124" t="str">
        <f>VLOOKUP(C379,[1]A!$D$2:$K$1398,8,FALSE)</f>
        <v>2</v>
      </c>
      <c r="R379" s="125">
        <f>VLOOKUP(C379,Route2021!$C$2:$Q$1212,15,FALSE)</f>
        <v>1</v>
      </c>
      <c r="S379" s="48">
        <f>IFERROR(VLOOKUP(C379,'[2]1ère'!$B$3:$E$200,4,FALSE),0)</f>
        <v>0</v>
      </c>
      <c r="T379" s="48">
        <f>IFERROR(VLOOKUP(C379,'[2]2ème'!$B$3:$E$500,4,FALSE),0)</f>
        <v>2</v>
      </c>
      <c r="U379" s="48">
        <f>IFERROR(VLOOKUP(C379,'[2]3ème'!$B$3:$E$600,4,FALSE),0)</f>
        <v>0</v>
      </c>
      <c r="V379" s="48">
        <f>IFERROR(VLOOKUP(C379,'[2]4ème '!$B$3:$E$216,4,FALSE),0)</f>
        <v>0</v>
      </c>
      <c r="W379" s="48">
        <f>IFERROR(VLOOKUP(C379,[2]Féminines!$B$3:$E$70,4,FALSE),0)</f>
        <v>0</v>
      </c>
      <c r="X379">
        <f>SUM(S379:W379)</f>
        <v>2</v>
      </c>
    </row>
    <row r="380" spans="1:24" x14ac:dyDescent="0.25">
      <c r="A380" s="72">
        <f t="shared" si="32"/>
        <v>397</v>
      </c>
      <c r="B380">
        <f t="shared" si="33"/>
        <v>2215</v>
      </c>
      <c r="C380" t="str">
        <f>[1]A!$D365</f>
        <v>DEURBROECK KRIS</v>
      </c>
      <c r="D380" t="str">
        <f>[1]A!$F365</f>
        <v>UNION SPORTIVE SAINT ANDRE</v>
      </c>
      <c r="E380" t="str">
        <f>[1]A!$J365</f>
        <v>05999067467</v>
      </c>
      <c r="F380" s="128" t="str">
        <f>[1]A!$C365</f>
        <v>2</v>
      </c>
      <c r="G380" t="str">
        <f>VLOOKUP(C380,[1]A!$D$2:$H$1448,5,FALSE)</f>
        <v>Adulte Masculin 50/59 ans</v>
      </c>
      <c r="N380" s="14">
        <f>VLOOKUP(C380,Bilan!$B$4:$D$1766,3,FALSE)</f>
        <v>2215</v>
      </c>
      <c r="O380" s="50">
        <f t="shared" si="34"/>
        <v>397</v>
      </c>
      <c r="P380" s="50">
        <f>VLOOKUP(C380,Route2021!$C$2:$O$1205,13,FALSE)</f>
        <v>397</v>
      </c>
      <c r="Q380" s="124" t="str">
        <f>VLOOKUP(C380,[1]A!$D$2:$K$1398,8,FALSE)</f>
        <v>2</v>
      </c>
      <c r="R380" s="125">
        <f>VLOOKUP(C380,Route2021!$C$2:$Q$1212,15,FALSE)</f>
        <v>2</v>
      </c>
      <c r="S380" s="48">
        <f>IFERROR(VLOOKUP(C380,'[2]1ère'!$B$3:$E$200,4,FALSE),0)</f>
        <v>0</v>
      </c>
      <c r="T380" s="48">
        <f>IFERROR(VLOOKUP(C380,'[2]2ème'!$B$3:$E$500,4,FALSE),0)</f>
        <v>3</v>
      </c>
      <c r="U380" s="48">
        <f>IFERROR(VLOOKUP(C380,'[2]3ème'!$B$3:$E$600,4,FALSE),0)</f>
        <v>0</v>
      </c>
      <c r="V380" s="48">
        <f>IFERROR(VLOOKUP(C380,'[2]4ème '!$B$3:$E$216,4,FALSE),0)</f>
        <v>0</v>
      </c>
      <c r="W380" s="48">
        <f>IFERROR(VLOOKUP(C380,[2]Féminines!$B$3:$E$70,4,FALSE),0)</f>
        <v>0</v>
      </c>
      <c r="X380">
        <f t="shared" si="29"/>
        <v>3</v>
      </c>
    </row>
    <row r="381" spans="1:24" x14ac:dyDescent="0.25">
      <c r="A381" s="48">
        <v>398</v>
      </c>
      <c r="B381">
        <f>N381</f>
        <v>144517</v>
      </c>
      <c r="C381" t="str">
        <f>[1]A!$D926</f>
        <v>PRISSETTE LUDIVINE</v>
      </c>
      <c r="D381" t="str">
        <f>[1]A!$F926</f>
        <v>T.C.S.P. 59 - FERRIERE LA GRANDE</v>
      </c>
      <c r="E381" t="str">
        <f>[1]A!$J926</f>
        <v>05999085106</v>
      </c>
      <c r="F381" s="128">
        <v>2</v>
      </c>
      <c r="G381" t="str">
        <f>VLOOKUP(C381,[1]A!$D$2:$H$1448,5,FALSE)</f>
        <v>Adulte Féminin 30/39 ans</v>
      </c>
      <c r="N381" s="14">
        <f>VLOOKUP(C381,Bilan!$B$4:$D$1766,3,FALSE)</f>
        <v>144517</v>
      </c>
      <c r="O381" s="50">
        <f>A381</f>
        <v>398</v>
      </c>
      <c r="P381" s="50">
        <f>VLOOKUP(C381,Route2021!$C$2:$O$1205,13,FALSE)</f>
        <v>1135</v>
      </c>
      <c r="Q381" s="124" t="str">
        <f>VLOOKUP(C381,[1]A!$D$2:$K$1398,8,FALSE)</f>
        <v>4-A</v>
      </c>
      <c r="R381" s="125" t="str">
        <f>VLOOKUP(C381,Route2021!$C$2:$Q$1212,15,FALSE)</f>
        <v>4-A</v>
      </c>
      <c r="S381" s="48">
        <f>IFERROR(VLOOKUP(C381,'[2]1ère'!$B$3:$E$200,4,FALSE),0)</f>
        <v>0</v>
      </c>
      <c r="T381" s="48">
        <f>IFERROR(VLOOKUP(C381,'[2]2ème'!$B$3:$E$500,4,FALSE),0)</f>
        <v>0</v>
      </c>
      <c r="U381" s="48">
        <f>IFERROR(VLOOKUP(C381,'[2]3ème'!$B$3:$E$600,4,FALSE),0)</f>
        <v>0</v>
      </c>
      <c r="V381" s="48">
        <f>IFERROR(VLOOKUP(C381,'[2]4ème '!$B$3:$E$216,4,FALSE),0)</f>
        <v>14</v>
      </c>
      <c r="W381" s="48">
        <f>IFERROR(VLOOKUP(C381,[2]Féminines!$B$3:$E$70,4,FALSE),0)</f>
        <v>0</v>
      </c>
      <c r="X381">
        <f>SUM(S381:W381)</f>
        <v>14</v>
      </c>
    </row>
    <row r="382" spans="1:24" x14ac:dyDescent="0.25">
      <c r="A382" s="7">
        <v>399</v>
      </c>
      <c r="B382">
        <f>N382</f>
        <v>2932</v>
      </c>
      <c r="C382" t="str">
        <f>[1]A!$D761</f>
        <v>LOISELEUX JACKY</v>
      </c>
      <c r="D382" t="str">
        <f>[1]A!$F761</f>
        <v>UNION SPORTIVE SAINT ANDRE</v>
      </c>
      <c r="E382" t="str">
        <f>[1]A!$J761</f>
        <v>05999057638</v>
      </c>
      <c r="F382" s="128">
        <v>2</v>
      </c>
      <c r="G382" t="str">
        <f>VLOOKUP(C382,[1]A!$D$2:$H$1448,5,FALSE)</f>
        <v>Adulte Masculin 40/49 ans</v>
      </c>
      <c r="N382" s="14">
        <f>VLOOKUP(C382,Bilan!$B$4:$D$1766,3,FALSE)</f>
        <v>2932</v>
      </c>
      <c r="O382" s="50">
        <f>A382</f>
        <v>399</v>
      </c>
      <c r="P382" s="50">
        <f>VLOOKUP(C382,Route2021!$C$2:$O$1205,13,FALSE)</f>
        <v>630</v>
      </c>
      <c r="Q382" s="124" t="str">
        <f>VLOOKUP(C382,[1]A!$D$2:$K$1398,8,FALSE)</f>
        <v>3</v>
      </c>
      <c r="R382" s="125">
        <f>VLOOKUP(C382,Route2021!$C$2:$Q$1212,15,FALSE)</f>
        <v>3</v>
      </c>
      <c r="S382" s="48">
        <f>IFERROR(VLOOKUP(C382,'[2]1ère'!$B$3:$E$200,4,FALSE),0)</f>
        <v>0</v>
      </c>
      <c r="T382" s="48">
        <f>IFERROR(VLOOKUP(C382,'[2]2ème'!$B$3:$E$500,4,FALSE),0)</f>
        <v>0</v>
      </c>
      <c r="U382" s="48">
        <f>IFERROR(VLOOKUP(C382,'[2]3ème'!$B$3:$E$600,4,FALSE),0)</f>
        <v>10</v>
      </c>
      <c r="V382" s="48">
        <f>IFERROR(VLOOKUP(C382,'[2]4ème '!$B$3:$E$216,4,FALSE),0)</f>
        <v>0</v>
      </c>
      <c r="W382" s="48">
        <f>IFERROR(VLOOKUP(C382,[2]Féminines!$B$3:$E$70,4,FALSE),0)</f>
        <v>0</v>
      </c>
      <c r="X382">
        <f>SUM(S382:W382)</f>
        <v>10</v>
      </c>
    </row>
    <row r="383" spans="1:24" x14ac:dyDescent="0.25">
      <c r="A383" s="72">
        <f t="shared" si="32"/>
        <v>400</v>
      </c>
      <c r="B383">
        <f t="shared" si="33"/>
        <v>144392</v>
      </c>
      <c r="C383" t="str">
        <f>[1]A!$D968</f>
        <v>ROULY ALEXIS</v>
      </c>
      <c r="D383" t="str">
        <f>[1]A!$F968</f>
        <v>TEAM BOUSIES</v>
      </c>
      <c r="E383" t="str">
        <f>[1]A!$J968</f>
        <v>05999124737</v>
      </c>
      <c r="F383" s="128" t="str">
        <f>[1]A!$C968</f>
        <v>2</v>
      </c>
      <c r="G383" t="str">
        <f>VLOOKUP(C383,[1]A!$D$2:$H$1448,5,FALSE)</f>
        <v>Adulte Masculin 20/29 ans</v>
      </c>
      <c r="N383" s="14">
        <f>VLOOKUP(C383,Bilan!$B$4:$D$1766,3,FALSE)</f>
        <v>144392</v>
      </c>
      <c r="O383" s="50">
        <f t="shared" si="34"/>
        <v>400</v>
      </c>
      <c r="P383" s="50">
        <f>VLOOKUP(C383,Route2021!$C$2:$O$1205,13,FALSE)</f>
        <v>400</v>
      </c>
      <c r="Q383" s="124" t="str">
        <f>VLOOKUP(C383,[1]A!$D$2:$K$1398,8,FALSE)</f>
        <v>2</v>
      </c>
      <c r="R383" s="125">
        <f>VLOOKUP(C383,Route2021!$C$2:$Q$1212,15,FALSE)</f>
        <v>2</v>
      </c>
      <c r="S383" s="48">
        <f>IFERROR(VLOOKUP(C383,'[2]1ère'!$B$3:$E$200,4,FALSE),0)</f>
        <v>0</v>
      </c>
      <c r="T383" s="48">
        <f>IFERROR(VLOOKUP(C383,'[2]2ème'!$B$3:$E$500,4,FALSE),0)</f>
        <v>8</v>
      </c>
      <c r="U383" s="48">
        <f>IFERROR(VLOOKUP(C383,'[2]3ème'!$B$3:$E$600,4,FALSE),0)</f>
        <v>0</v>
      </c>
      <c r="V383" s="48">
        <f>IFERROR(VLOOKUP(C383,'[2]4ème '!$B$3:$E$216,4,FALSE),0)</f>
        <v>0</v>
      </c>
      <c r="W383" s="48">
        <f>IFERROR(VLOOKUP(C383,[2]Féminines!$B$3:$E$70,4,FALSE),0)</f>
        <v>0</v>
      </c>
      <c r="X383">
        <f t="shared" si="29"/>
        <v>8</v>
      </c>
    </row>
    <row r="384" spans="1:24" x14ac:dyDescent="0.25">
      <c r="A384" s="49">
        <v>401</v>
      </c>
      <c r="B384">
        <f>N384</f>
        <v>144497</v>
      </c>
      <c r="C384" t="str">
        <f>[1]A!$D1473</f>
        <v>DOOM PATRICE</v>
      </c>
      <c r="D384" t="str">
        <f>[1]A!$F1473</f>
        <v>UNION SPORTIVE SAINT ANDRE</v>
      </c>
      <c r="E384" t="str">
        <f>[1]A!$J1473</f>
        <v>05994063068</v>
      </c>
      <c r="F384" s="128">
        <v>2</v>
      </c>
      <c r="G384" t="str">
        <f>VLOOKUP(C384,[1]A!$D$2:$H$1448,5,FALSE)</f>
        <v>Adulte Masculin 50/59 ans</v>
      </c>
      <c r="N384" s="14">
        <f>VLOOKUP(C384,Bilan!$B$4:$D$1766,3,FALSE)</f>
        <v>144497</v>
      </c>
      <c r="O384" s="50">
        <f>A384</f>
        <v>401</v>
      </c>
      <c r="P384" s="50">
        <f>VLOOKUP(C384,Route2021!$C$2:$O$1205,13,FALSE)</f>
        <v>280</v>
      </c>
      <c r="Q384" s="124" t="e">
        <f>VLOOKUP(C384,[1]A!$D$2:$K$1398,8,FALSE)</f>
        <v>#N/A</v>
      </c>
      <c r="R384" s="125">
        <f>VLOOKUP(C384,Route2021!$C$2:$Q$1212,15,FALSE)</f>
        <v>2</v>
      </c>
    </row>
    <row r="385" spans="1:24" x14ac:dyDescent="0.25">
      <c r="A385" s="72">
        <f t="shared" si="32"/>
        <v>402</v>
      </c>
      <c r="B385">
        <f t="shared" si="33"/>
        <v>7111</v>
      </c>
      <c r="C385" t="str">
        <f>[1]A!$D1140</f>
        <v>BASTIN CYRIL</v>
      </c>
      <c r="D385" t="str">
        <f>[1]A!$F1140</f>
        <v>THELUS TEAM UNIS-VERT VTT</v>
      </c>
      <c r="E385" t="str">
        <f>[1]A!$J1140</f>
        <v>06260032876</v>
      </c>
      <c r="F385" s="128" t="str">
        <f>[1]A!$C1140</f>
        <v>2</v>
      </c>
      <c r="G385" t="str">
        <f>VLOOKUP(C385,[1]A!$D$2:$H$1448,5,FALSE)</f>
        <v>Adulte Masculin 30/39 ans</v>
      </c>
      <c r="N385" s="14">
        <f>VLOOKUP(C385,Bilan!$B$4:$D$1766,3,FALSE)</f>
        <v>7111</v>
      </c>
      <c r="O385" s="50">
        <f t="shared" si="34"/>
        <v>402</v>
      </c>
      <c r="P385" s="50">
        <f>VLOOKUP(C385,Route2021!$C$2:$O$1205,13,FALSE)</f>
        <v>402</v>
      </c>
      <c r="Q385" s="124" t="str">
        <f>VLOOKUP(C385,[1]A!$D$2:$K$1398,8,FALSE)</f>
        <v>2</v>
      </c>
      <c r="R385" s="125">
        <f>VLOOKUP(C385,Route2021!$C$2:$Q$1212,15,FALSE)</f>
        <v>2</v>
      </c>
      <c r="S385" s="48">
        <f>IFERROR(VLOOKUP(C385,'[2]1ère'!$B$3:$E$200,4,FALSE),0)</f>
        <v>0</v>
      </c>
      <c r="T385" s="48">
        <f>IFERROR(VLOOKUP(C385,'[2]2ème'!$B$3:$E$500,4,FALSE),0)</f>
        <v>3</v>
      </c>
      <c r="U385" s="48">
        <f>IFERROR(VLOOKUP(C385,'[2]3ème'!$B$3:$E$600,4,FALSE),0)</f>
        <v>0</v>
      </c>
      <c r="V385" s="48">
        <f>IFERROR(VLOOKUP(C385,'[2]4ème '!$B$3:$E$216,4,FALSE),0)</f>
        <v>0</v>
      </c>
      <c r="W385" s="48">
        <f>IFERROR(VLOOKUP(C385,[2]Féminines!$B$3:$E$70,4,FALSE),0)</f>
        <v>0</v>
      </c>
      <c r="X385">
        <f t="shared" si="29"/>
        <v>3</v>
      </c>
    </row>
    <row r="386" spans="1:24" x14ac:dyDescent="0.25">
      <c r="A386" s="7">
        <v>403</v>
      </c>
      <c r="B386">
        <f>N386</f>
        <v>2343</v>
      </c>
      <c r="C386" t="str">
        <f>[1]A!$D317</f>
        <v>DELPLANQUE DYLAN</v>
      </c>
      <c r="D386" t="str">
        <f>[1]A!$F317</f>
        <v>VELO SPRINT BOUCHAIN</v>
      </c>
      <c r="E386" t="str">
        <f>[1]A!$J317</f>
        <v>05999123969</v>
      </c>
      <c r="F386" s="128">
        <v>2</v>
      </c>
      <c r="G386" t="str">
        <f>VLOOKUP(C386,[1]A!$D$2:$H$1448,5,FALSE)</f>
        <v>Adulte Masculin 20/29 ans</v>
      </c>
      <c r="J386" s="67">
        <v>1</v>
      </c>
      <c r="N386" s="14">
        <f>VLOOKUP(C386,Bilan!$B$4:$D$1766,3,FALSE)</f>
        <v>2343</v>
      </c>
      <c r="O386" s="50">
        <f>A386</f>
        <v>403</v>
      </c>
      <c r="P386" s="50">
        <f>VLOOKUP(C386,Route2021!$C$2:$O$1205,13,FALSE)</f>
        <v>770</v>
      </c>
      <c r="Q386" s="124" t="str">
        <f>VLOOKUP(C386,[1]A!$D$2:$K$1398,8,FALSE)</f>
        <v>3</v>
      </c>
      <c r="R386" s="125">
        <f>VLOOKUP(C386,Route2021!$C$2:$Q$1212,15,FALSE)</f>
        <v>3</v>
      </c>
      <c r="S386" s="48">
        <f>IFERROR(VLOOKUP(C386,'[2]1ère'!$B$3:$E$200,4,FALSE),0)</f>
        <v>0</v>
      </c>
      <c r="T386" s="48">
        <f>IFERROR(VLOOKUP(C386,'[2]2ème'!$B$3:$E$500,4,FALSE),0)</f>
        <v>0</v>
      </c>
      <c r="U386" s="48">
        <f>IFERROR(VLOOKUP(C386,'[2]3ème'!$B$3:$E$600,4,FALSE),0)</f>
        <v>10</v>
      </c>
      <c r="V386" s="48">
        <f>IFERROR(VLOOKUP(C386,'[2]4ème '!$B$3:$E$216,4,FALSE),0)</f>
        <v>0</v>
      </c>
      <c r="W386" s="48">
        <f>IFERROR(VLOOKUP(C386,[2]Féminines!$B$3:$E$70,4,FALSE),0)</f>
        <v>0</v>
      </c>
      <c r="X386">
        <f>SUM(S386:W386)</f>
        <v>10</v>
      </c>
    </row>
    <row r="387" spans="1:24" x14ac:dyDescent="0.25">
      <c r="A387" s="72">
        <f t="shared" si="32"/>
        <v>404</v>
      </c>
      <c r="B387">
        <f t="shared" si="33"/>
        <v>7088</v>
      </c>
      <c r="C387" t="str">
        <f>[1]A!$D915</f>
        <v>POUBLANG CYRILLE</v>
      </c>
      <c r="D387" t="str">
        <f>[1]A!$F915</f>
        <v>CYCLO CLUB BERGUES</v>
      </c>
      <c r="E387" t="str">
        <f>[1]A!$J915</f>
        <v>05999062292</v>
      </c>
      <c r="F387" s="128" t="str">
        <f>[1]A!$C915</f>
        <v>2</v>
      </c>
      <c r="G387" t="str">
        <f>VLOOKUP(C387,[1]A!$D$2:$H$1448,5,FALSE)</f>
        <v>Adulte Masculin 30/39 ans</v>
      </c>
      <c r="J387" s="67">
        <v>1</v>
      </c>
      <c r="N387" s="14">
        <f>VLOOKUP(C387,Bilan!$B$4:$D$1766,3,FALSE)</f>
        <v>7088</v>
      </c>
      <c r="O387" s="50">
        <f t="shared" si="34"/>
        <v>404</v>
      </c>
      <c r="P387" s="50">
        <f>VLOOKUP(C387,Route2021!$C$2:$O$1205,13,FALSE)</f>
        <v>404</v>
      </c>
      <c r="Q387" s="124" t="str">
        <f>VLOOKUP(C387,[1]A!$D$2:$K$1398,8,FALSE)</f>
        <v>2</v>
      </c>
      <c r="R387" s="125">
        <f>VLOOKUP(C387,Route2021!$C$2:$Q$1212,15,FALSE)</f>
        <v>2</v>
      </c>
      <c r="S387" s="48">
        <f>IFERROR(VLOOKUP(C387,'[2]1ère'!$B$3:$E$200,4,FALSE),0)</f>
        <v>0</v>
      </c>
      <c r="T387" s="48">
        <f>IFERROR(VLOOKUP(C387,'[2]2ème'!$B$3:$E$500,4,FALSE),0)</f>
        <v>1</v>
      </c>
      <c r="U387" s="48">
        <f>IFERROR(VLOOKUP(C387,'[2]3ème'!$B$3:$E$600,4,FALSE),0)</f>
        <v>0</v>
      </c>
      <c r="V387" s="48">
        <f>IFERROR(VLOOKUP(C387,'[2]4ème '!$B$3:$E$216,4,FALSE),0)</f>
        <v>0</v>
      </c>
      <c r="W387" s="48">
        <f>IFERROR(VLOOKUP(C387,[2]Féminines!$B$3:$E$70,4,FALSE),0)</f>
        <v>0</v>
      </c>
      <c r="X387">
        <f t="shared" si="29"/>
        <v>1</v>
      </c>
    </row>
    <row r="388" spans="1:24" x14ac:dyDescent="0.25">
      <c r="A388" s="7">
        <v>405</v>
      </c>
      <c r="B388">
        <f>N388</f>
        <v>144616</v>
      </c>
      <c r="C388" t="str">
        <f>[1]A!$D465</f>
        <v>FLAMENT LOICK</v>
      </c>
      <c r="D388" t="str">
        <f>[1]A!$F465</f>
        <v>ETOILE CYCLISTE FEIGNIES</v>
      </c>
      <c r="E388" t="str">
        <f>[1]A!$J465</f>
        <v>05999128025</v>
      </c>
      <c r="F388" s="128">
        <v>2</v>
      </c>
      <c r="G388" t="str">
        <f>VLOOKUP(C388,[1]A!$D$2:$H$1448,5,FALSE)</f>
        <v>Adulte Masculin 17/19 ans</v>
      </c>
      <c r="J388" s="67">
        <v>1</v>
      </c>
      <c r="N388" s="14">
        <f>VLOOKUP(C388,Bilan!$B$4:$D$1766,3,FALSE)</f>
        <v>144616</v>
      </c>
      <c r="O388" s="50">
        <f>A388</f>
        <v>405</v>
      </c>
      <c r="P388" s="50" t="e">
        <f>VLOOKUP(C388,Route2021!$C$2:$O$1205,13,FALSE)</f>
        <v>#N/A</v>
      </c>
      <c r="Q388" s="124" t="str">
        <f>VLOOKUP(C388,[1]A!$D$2:$K$1398,8,FALSE)</f>
        <v>3</v>
      </c>
      <c r="R388" s="125" t="e">
        <f>VLOOKUP(C388,Route2021!$C$2:$Q$1212,15,FALSE)</f>
        <v>#N/A</v>
      </c>
      <c r="S388" s="48">
        <f>IFERROR(VLOOKUP(C388,'[2]1ère'!$B$3:$E$200,4,FALSE),0)</f>
        <v>0</v>
      </c>
      <c r="T388" s="48">
        <f>IFERROR(VLOOKUP(C388,'[2]2ème'!$B$3:$E$500,4,FALSE),0)</f>
        <v>0</v>
      </c>
      <c r="U388" s="48">
        <f>IFERROR(VLOOKUP(C388,'[2]3ème'!$B$3:$E$600,4,FALSE),0)</f>
        <v>12</v>
      </c>
      <c r="V388" s="48">
        <f>IFERROR(VLOOKUP(C388,'[2]4ème '!$B$3:$E$216,4,FALSE),0)</f>
        <v>0</v>
      </c>
      <c r="W388" s="48">
        <f>IFERROR(VLOOKUP(C388,[2]Féminines!$B$3:$E$70,4,FALSE),0)</f>
        <v>0</v>
      </c>
      <c r="X388">
        <f>SUM(S388:W388)</f>
        <v>12</v>
      </c>
    </row>
    <row r="389" spans="1:24" x14ac:dyDescent="0.25">
      <c r="A389" s="49">
        <v>406</v>
      </c>
      <c r="B389">
        <f>N389</f>
        <v>10068</v>
      </c>
      <c r="C389" t="str">
        <f>[1]A!$D1475</f>
        <v>MATHIEU BERTRAND</v>
      </c>
      <c r="D389" t="str">
        <f>[1]A!$F1475</f>
        <v>VELO CLUB BAVAISIEN</v>
      </c>
      <c r="E389" t="str">
        <f>[1]A!$J1475</f>
        <v>05999017915</v>
      </c>
      <c r="F389" s="128">
        <v>2</v>
      </c>
      <c r="G389" t="e">
        <f>VLOOKUP(C389,[1]A!$D$2:$H$1448,5,FALSE)</f>
        <v>#N/A</v>
      </c>
      <c r="N389" s="14">
        <f>VLOOKUP(C389,Bilan!$B$4:$D$1766,3,FALSE)</f>
        <v>10068</v>
      </c>
      <c r="O389" s="50">
        <f>A389</f>
        <v>406</v>
      </c>
      <c r="P389" s="50" t="e">
        <f>VLOOKUP(C389,Route2021!$C$2:$O$1205,13,FALSE)</f>
        <v>#N/A</v>
      </c>
      <c r="Q389" s="124" t="e">
        <f>VLOOKUP(C389,[1]A!$D$2:$K$1398,8,FALSE)</f>
        <v>#N/A</v>
      </c>
      <c r="R389" s="125" t="e">
        <f>VLOOKUP(C389,Route2021!$C$2:$Q$1212,15,FALSE)</f>
        <v>#N/A</v>
      </c>
    </row>
    <row r="390" spans="1:24" x14ac:dyDescent="0.25">
      <c r="A390" s="72">
        <f t="shared" si="32"/>
        <v>407</v>
      </c>
      <c r="B390">
        <f t="shared" si="33"/>
        <v>4441</v>
      </c>
      <c r="C390" t="str">
        <f>[1]A!$D1093</f>
        <v>VANONE FRANCK</v>
      </c>
      <c r="D390" t="str">
        <f>[1]A!$F1093</f>
        <v>ESPOIR CYCLISTE WAMBRECHIES MARQUETTE</v>
      </c>
      <c r="E390" t="str">
        <f>[1]A!$J1093</f>
        <v>05996223430</v>
      </c>
      <c r="F390" s="128" t="str">
        <f>[1]A!$C1093</f>
        <v>2</v>
      </c>
      <c r="G390" t="str">
        <f>VLOOKUP(C390,[1]A!$D$2:$H$1448,5,FALSE)</f>
        <v>Adulte Masculin 30/39 ans</v>
      </c>
      <c r="N390" s="14">
        <f>VLOOKUP(C390,Bilan!$B$4:$D$1766,3,FALSE)</f>
        <v>4441</v>
      </c>
      <c r="O390" s="50">
        <f t="shared" si="34"/>
        <v>407</v>
      </c>
      <c r="P390" s="50">
        <f>VLOOKUP(C390,Route2021!$C$2:$O$1205,13,FALSE)</f>
        <v>407</v>
      </c>
      <c r="Q390" s="124" t="str">
        <f>VLOOKUP(C390,[1]A!$D$2:$K$1398,8,FALSE)</f>
        <v>2</v>
      </c>
      <c r="R390" s="125">
        <f>VLOOKUP(C390,Route2021!$C$2:$Q$1212,15,FALSE)</f>
        <v>2</v>
      </c>
      <c r="S390" s="48">
        <f>IFERROR(VLOOKUP(C390,'[2]1ère'!$B$3:$E$200,4,FALSE),0)</f>
        <v>0</v>
      </c>
      <c r="T390" s="48">
        <f>IFERROR(VLOOKUP(C390,'[2]2ème'!$B$3:$E$500,4,FALSE),0)</f>
        <v>2</v>
      </c>
      <c r="U390" s="48">
        <f>IFERROR(VLOOKUP(C390,'[2]3ème'!$B$3:$E$600,4,FALSE),0)</f>
        <v>0</v>
      </c>
      <c r="V390" s="48">
        <f>IFERROR(VLOOKUP(C390,'[2]4ème '!$B$3:$E$216,4,FALSE),0)</f>
        <v>0</v>
      </c>
      <c r="W390" s="48">
        <f>IFERROR(VLOOKUP(C390,[2]Féminines!$B$3:$E$70,4,FALSE),0)</f>
        <v>0</v>
      </c>
      <c r="X390">
        <f t="shared" si="29"/>
        <v>2</v>
      </c>
    </row>
    <row r="391" spans="1:24" x14ac:dyDescent="0.25">
      <c r="A391" s="7">
        <v>408</v>
      </c>
      <c r="B391">
        <f>N391</f>
        <v>10138</v>
      </c>
      <c r="C391" t="str">
        <f>[1]A!$D557</f>
        <v>HAIDON PASCAL</v>
      </c>
      <c r="D391" t="str">
        <f>[1]A!$F557</f>
        <v>ASSOCIATION CYCLISTE BELLAINGEOISE</v>
      </c>
      <c r="E391" t="str">
        <f>[1]A!$J557</f>
        <v>05999135510</v>
      </c>
      <c r="F391" s="128">
        <v>2</v>
      </c>
      <c r="G391" t="str">
        <f>VLOOKUP(C391,[1]A!$D$2:$H$1448,5,FALSE)</f>
        <v>Adulte Masculin 50/59 ans</v>
      </c>
      <c r="N391" s="14">
        <f>VLOOKUP(C391,Bilan!$B$4:$D$1766,3,FALSE)</f>
        <v>10138</v>
      </c>
      <c r="O391" s="50">
        <f>A391</f>
        <v>408</v>
      </c>
      <c r="P391" s="50" t="e">
        <f>VLOOKUP(C391,Route2021!$C$2:$O$1205,13,FALSE)</f>
        <v>#N/A</v>
      </c>
      <c r="Q391" s="124" t="str">
        <f>VLOOKUP(C391,[1]A!$D$2:$K$1398,8,FALSE)</f>
        <v>3</v>
      </c>
      <c r="R391" s="125" t="e">
        <f>VLOOKUP(C391,Route2021!$C$2:$Q$1212,15,FALSE)</f>
        <v>#N/A</v>
      </c>
      <c r="S391" s="48">
        <f>IFERROR(VLOOKUP(C391,'[2]1ère'!$B$3:$E$200,4,FALSE),0)</f>
        <v>0</v>
      </c>
      <c r="T391" s="48">
        <f>IFERROR(VLOOKUP(C391,'[2]2ème'!$B$3:$E$500,4,FALSE),0)</f>
        <v>0</v>
      </c>
      <c r="U391" s="48">
        <f>IFERROR(VLOOKUP(C391,'[2]3ème'!$B$3:$E$600,4,FALSE),0)</f>
        <v>12</v>
      </c>
      <c r="V391" s="48">
        <f>IFERROR(VLOOKUP(C391,'[2]4ème '!$B$3:$E$216,4,FALSE),0)</f>
        <v>0</v>
      </c>
      <c r="W391" s="48">
        <f>IFERROR(VLOOKUP(C391,[2]Féminines!$B$3:$E$70,4,FALSE),0)</f>
        <v>0</v>
      </c>
      <c r="X391">
        <f>SUM(S391:W391)</f>
        <v>12</v>
      </c>
    </row>
    <row r="392" spans="1:24" x14ac:dyDescent="0.25">
      <c r="A392" s="7">
        <v>409</v>
      </c>
      <c r="B392">
        <f>N392</f>
        <v>5120</v>
      </c>
      <c r="C392" t="str">
        <f>[1]A!$D277</f>
        <v>DEBLIQUI PASCAL</v>
      </c>
      <c r="D392" t="str">
        <f>[1]A!$F277</f>
        <v>VELO CLUB AMANDINOIS</v>
      </c>
      <c r="E392" t="str">
        <f>[1]A!$J277</f>
        <v>05999136109</v>
      </c>
      <c r="F392" s="128">
        <v>2</v>
      </c>
      <c r="G392" t="str">
        <f>VLOOKUP(C392,[1]A!$D$2:$H$1448,5,FALSE)</f>
        <v>Adulte Masculin 40/49 ans</v>
      </c>
      <c r="J392" s="67">
        <v>1</v>
      </c>
      <c r="N392" s="14">
        <f>VLOOKUP(C392,Bilan!$B$4:$D$1766,3,FALSE)</f>
        <v>5120</v>
      </c>
      <c r="O392" s="50">
        <f>A392</f>
        <v>409</v>
      </c>
      <c r="P392" s="50" t="e">
        <f>VLOOKUP(C392,Route2021!$C$2:$O$1205,13,FALSE)</f>
        <v>#N/A</v>
      </c>
      <c r="Q392" s="124" t="str">
        <f>VLOOKUP(C392,[1]A!$D$2:$K$1398,8,FALSE)</f>
        <v>3</v>
      </c>
      <c r="R392" s="125" t="e">
        <f>VLOOKUP(C392,Route2021!$C$2:$Q$1212,15,FALSE)</f>
        <v>#N/A</v>
      </c>
      <c r="S392" s="48">
        <f>IFERROR(VLOOKUP(C392,'[2]1ère'!$B$3:$E$200,4,FALSE),0)</f>
        <v>0</v>
      </c>
      <c r="T392" s="48">
        <f>IFERROR(VLOOKUP(C392,'[2]2ème'!$B$3:$E$500,4,FALSE),0)</f>
        <v>0</v>
      </c>
      <c r="U392" s="48">
        <f>IFERROR(VLOOKUP(C392,'[2]3ème'!$B$3:$E$600,4,FALSE),0)</f>
        <v>8</v>
      </c>
      <c r="V392" s="48">
        <f>IFERROR(VLOOKUP(C392,'[2]4ème '!$B$3:$E$216,4,FALSE),0)</f>
        <v>0</v>
      </c>
      <c r="W392" s="48">
        <f>IFERROR(VLOOKUP(C392,[2]Féminines!$B$3:$E$70,4,FALSE),0)</f>
        <v>0</v>
      </c>
      <c r="X392">
        <f>SUM(S392:W392)</f>
        <v>8</v>
      </c>
    </row>
    <row r="393" spans="1:24" x14ac:dyDescent="0.25">
      <c r="A393" s="7">
        <v>410</v>
      </c>
      <c r="B393">
        <f>N393</f>
        <v>1284</v>
      </c>
      <c r="C393" t="str">
        <f>[1]A!$D128</f>
        <v>BOUVET GRICOURT HUGO</v>
      </c>
      <c r="D393" t="str">
        <f>[1]A!$F128</f>
        <v>ESPOIR CYCLISTE WAMBRECHIES MARQUETTE</v>
      </c>
      <c r="E393" t="str">
        <f>[1]A!$J128</f>
        <v>05999124234</v>
      </c>
      <c r="F393" s="128">
        <v>2</v>
      </c>
      <c r="G393" t="str">
        <f>VLOOKUP(C393,[1]A!$D$2:$H$1448,5,FALSE)</f>
        <v>Adulte Masculin 20/29 ans</v>
      </c>
      <c r="H393" s="107"/>
      <c r="N393" s="14">
        <f>VLOOKUP(C393,Bilan!$B$4:$D$1766,3,FALSE)</f>
        <v>1284</v>
      </c>
      <c r="O393" s="50">
        <f>A393</f>
        <v>410</v>
      </c>
      <c r="P393" s="50">
        <f>VLOOKUP(C393,Route2021!$C$2:$O$1205,13,FALSE)</f>
        <v>755</v>
      </c>
      <c r="Q393" s="124" t="str">
        <f>VLOOKUP(C393,[1]A!$D$2:$K$1398,8,FALSE)</f>
        <v>3</v>
      </c>
      <c r="R393" s="125">
        <f>VLOOKUP(C393,Route2021!$C$2:$Q$1212,15,FALSE)</f>
        <v>3</v>
      </c>
      <c r="S393" s="48">
        <f>IFERROR(VLOOKUP(C393,'[2]1ère'!$B$3:$E$200,4,FALSE),0)</f>
        <v>0</v>
      </c>
      <c r="T393" s="48">
        <f>IFERROR(VLOOKUP(C393,'[2]2ème'!$B$3:$E$500,4,FALSE),0)</f>
        <v>0</v>
      </c>
      <c r="U393" s="48">
        <f>IFERROR(VLOOKUP(C393,'[2]3ème'!$B$3:$E$600,4,FALSE),0)</f>
        <v>5</v>
      </c>
      <c r="V393" s="48">
        <f>IFERROR(VLOOKUP(C393,'[2]4ème '!$B$3:$E$216,4,FALSE),0)</f>
        <v>0</v>
      </c>
      <c r="W393" s="48">
        <f>IFERROR(VLOOKUP(C393,[2]Féminines!$B$3:$E$70,4,FALSE),0)</f>
        <v>0</v>
      </c>
      <c r="X393">
        <f>SUM(S393:W393)</f>
        <v>5</v>
      </c>
    </row>
    <row r="394" spans="1:24" x14ac:dyDescent="0.25">
      <c r="A394" s="72">
        <f t="shared" si="32"/>
        <v>411</v>
      </c>
      <c r="B394">
        <f t="shared" si="33"/>
        <v>7113</v>
      </c>
      <c r="C394" t="str">
        <f>[1]A!$D890</f>
        <v>PETIT OLIVIER</v>
      </c>
      <c r="D394" t="str">
        <f>[1]A!$F890</f>
        <v>ESPOIR CYCLISTE WAMBRECHIES MARQUETTE</v>
      </c>
      <c r="E394" t="str">
        <f>[1]A!$J890</f>
        <v>05996223313</v>
      </c>
      <c r="F394" s="128" t="str">
        <f>[1]A!$C890</f>
        <v>2</v>
      </c>
      <c r="G394" t="str">
        <f>VLOOKUP(C394,[1]A!$D$2:$H$1448,5,FALSE)</f>
        <v>Adulte Masculin 40/49 ans</v>
      </c>
      <c r="N394" s="14">
        <f>VLOOKUP(C394,Bilan!$B$4:$D$1766,3,FALSE)</f>
        <v>7113</v>
      </c>
      <c r="O394" s="50">
        <f t="shared" si="34"/>
        <v>411</v>
      </c>
      <c r="P394" s="50">
        <f>VLOOKUP(C394,Route2021!$C$2:$O$1205,13,FALSE)</f>
        <v>411</v>
      </c>
      <c r="Q394" s="124" t="str">
        <f>VLOOKUP(C394,[1]A!$D$2:$K$1398,8,FALSE)</f>
        <v>2</v>
      </c>
      <c r="R394" s="125">
        <f>VLOOKUP(C394,Route2021!$C$2:$Q$1212,15,FALSE)</f>
        <v>2</v>
      </c>
      <c r="S394" s="48">
        <f>IFERROR(VLOOKUP(C394,'[2]1ère'!$B$3:$E$200,4,FALSE),0)</f>
        <v>0</v>
      </c>
      <c r="T394" s="48">
        <f>IFERROR(VLOOKUP(C394,'[2]2ème'!$B$3:$E$500,4,FALSE),0)</f>
        <v>1</v>
      </c>
      <c r="U394" s="48">
        <f>IFERROR(VLOOKUP(C394,'[2]3ème'!$B$3:$E$600,4,FALSE),0)</f>
        <v>0</v>
      </c>
      <c r="V394" s="48">
        <f>IFERROR(VLOOKUP(C394,'[2]4ème '!$B$3:$E$216,4,FALSE),0)</f>
        <v>0</v>
      </c>
      <c r="W394" s="48">
        <f>IFERROR(VLOOKUP(C394,[2]Féminines!$B$3:$E$70,4,FALSE),0)</f>
        <v>0</v>
      </c>
      <c r="X394">
        <f t="shared" si="29"/>
        <v>1</v>
      </c>
    </row>
    <row r="395" spans="1:24" x14ac:dyDescent="0.25">
      <c r="A395" s="72">
        <f t="shared" si="32"/>
        <v>412</v>
      </c>
      <c r="B395">
        <f t="shared" si="33"/>
        <v>2567</v>
      </c>
      <c r="C395" t="str">
        <f>[1]A!$D513</f>
        <v>GILLOEN STEPHANE</v>
      </c>
      <c r="D395" t="str">
        <f>[1]A!$F513</f>
        <v>UNION CYCLISTE WATTIGNIES</v>
      </c>
      <c r="E395" t="str">
        <f>[1]A!$J513</f>
        <v>05999065112</v>
      </c>
      <c r="F395" s="128" t="str">
        <f>[1]A!$C513</f>
        <v>2</v>
      </c>
      <c r="G395" t="str">
        <f>VLOOKUP(C395,[1]A!$D$2:$H$1448,5,FALSE)</f>
        <v>Adulte Masculin 50/59 ans</v>
      </c>
      <c r="N395" s="14">
        <f>VLOOKUP(C395,Bilan!$B$4:$D$1766,3,FALSE)</f>
        <v>2567</v>
      </c>
      <c r="O395" s="50">
        <f t="shared" si="34"/>
        <v>412</v>
      </c>
      <c r="P395" s="50">
        <f>VLOOKUP(C395,Route2021!$C$2:$O$1205,13,FALSE)</f>
        <v>412</v>
      </c>
      <c r="Q395" s="124" t="str">
        <f>VLOOKUP(C395,[1]A!$D$2:$K$1398,8,FALSE)</f>
        <v>2</v>
      </c>
      <c r="R395" s="125">
        <f>VLOOKUP(C395,Route2021!$C$2:$Q$1212,15,FALSE)</f>
        <v>2</v>
      </c>
      <c r="S395" s="48">
        <f>IFERROR(VLOOKUP(C395,'[2]1ère'!$B$3:$E$200,4,FALSE),0)</f>
        <v>0</v>
      </c>
      <c r="T395" s="48">
        <f>IFERROR(VLOOKUP(C395,'[2]2ème'!$B$3:$E$500,4,FALSE),0)</f>
        <v>2</v>
      </c>
      <c r="U395" s="48">
        <f>IFERROR(VLOOKUP(C395,'[2]3ème'!$B$3:$E$600,4,FALSE),0)</f>
        <v>0</v>
      </c>
      <c r="V395" s="48">
        <f>IFERROR(VLOOKUP(C395,'[2]4ème '!$B$3:$E$216,4,FALSE),0)</f>
        <v>0</v>
      </c>
      <c r="W395" s="48">
        <f>IFERROR(VLOOKUP(C395,[2]Féminines!$B$3:$E$70,4,FALSE),0)</f>
        <v>0</v>
      </c>
      <c r="X395">
        <f t="shared" si="29"/>
        <v>2</v>
      </c>
    </row>
    <row r="396" spans="1:24" x14ac:dyDescent="0.25">
      <c r="A396" s="72">
        <f t="shared" si="32"/>
        <v>414</v>
      </c>
      <c r="B396">
        <f t="shared" si="33"/>
        <v>4466</v>
      </c>
      <c r="C396" t="str">
        <f>[1]A!$D614</f>
        <v>JOUY QUENTIN</v>
      </c>
      <c r="D396" t="str">
        <f>[1]A!$F614</f>
        <v>LINSELLES CYCLISME</v>
      </c>
      <c r="E396" t="str">
        <f>[1]A!$J614</f>
        <v>05999127024</v>
      </c>
      <c r="F396" s="128" t="str">
        <f>[1]A!$C614</f>
        <v>2</v>
      </c>
      <c r="G396" t="str">
        <f>VLOOKUP(C396,[1]A!$D$2:$H$1448,5,FALSE)</f>
        <v>Adulte Masculin 30/39 ans</v>
      </c>
      <c r="N396" s="14">
        <f>VLOOKUP(C396,Bilan!$B$4:$D$1766,3,FALSE)</f>
        <v>4466</v>
      </c>
      <c r="O396" s="50">
        <f t="shared" si="34"/>
        <v>414</v>
      </c>
      <c r="P396" s="50">
        <f>VLOOKUP(C396,Route2021!$C$2:$O$1205,13,FALSE)</f>
        <v>414</v>
      </c>
      <c r="Q396" s="124" t="str">
        <f>VLOOKUP(C396,[1]A!$D$2:$K$1398,8,FALSE)</f>
        <v>2</v>
      </c>
      <c r="R396" s="125">
        <f>VLOOKUP(C396,Route2021!$C$2:$Q$1212,15,FALSE)</f>
        <v>2</v>
      </c>
      <c r="S396" s="48">
        <f>IFERROR(VLOOKUP(C396,'[2]1ère'!$B$3:$E$200,4,FALSE),0)</f>
        <v>0</v>
      </c>
      <c r="T396" s="48">
        <f>IFERROR(VLOOKUP(C396,'[2]2ème'!$B$3:$E$500,4,FALSE),0)</f>
        <v>1</v>
      </c>
      <c r="U396" s="48">
        <f>IFERROR(VLOOKUP(C396,'[2]3ème'!$B$3:$E$600,4,FALSE),0)</f>
        <v>0</v>
      </c>
      <c r="V396" s="48">
        <f>IFERROR(VLOOKUP(C396,'[2]4ème '!$B$3:$E$216,4,FALSE),0)</f>
        <v>0</v>
      </c>
      <c r="W396" s="48">
        <f>IFERROR(VLOOKUP(C396,[2]Féminines!$B$3:$E$70,4,FALSE),0)</f>
        <v>0</v>
      </c>
      <c r="X396">
        <f t="shared" si="29"/>
        <v>1</v>
      </c>
    </row>
    <row r="397" spans="1:24" x14ac:dyDescent="0.25">
      <c r="A397" s="72">
        <f t="shared" si="32"/>
        <v>415</v>
      </c>
      <c r="B397">
        <f t="shared" si="33"/>
        <v>2443</v>
      </c>
      <c r="C397" t="str">
        <f>[1]A!$D587</f>
        <v>HEULERS FLORIAN</v>
      </c>
      <c r="D397" t="str">
        <f>[1]A!$F587</f>
        <v>CAMPHIN EN CAREMBAULT CYCLING TEAM</v>
      </c>
      <c r="E397" t="str">
        <f>[1]A!$J587</f>
        <v>05999124703</v>
      </c>
      <c r="F397" s="128" t="str">
        <f>[1]A!$C587</f>
        <v>2</v>
      </c>
      <c r="G397" t="str">
        <f>VLOOKUP(C397,[1]A!$D$2:$H$1448,5,FALSE)</f>
        <v>Adulte Masculin 20/29 ans</v>
      </c>
      <c r="N397" s="14">
        <f>VLOOKUP(C397,Bilan!$B$4:$D$1766,3,FALSE)</f>
        <v>2443</v>
      </c>
      <c r="O397" s="50">
        <f t="shared" si="34"/>
        <v>415</v>
      </c>
      <c r="P397" s="50">
        <f>VLOOKUP(C397,Route2021!$C$2:$O$1205,13,FALSE)</f>
        <v>415</v>
      </c>
      <c r="Q397" s="124" t="str">
        <f>VLOOKUP(C397,[1]A!$D$2:$K$1398,8,FALSE)</f>
        <v>2</v>
      </c>
      <c r="R397" s="125">
        <f>VLOOKUP(C397,Route2021!$C$2:$Q$1212,15,FALSE)</f>
        <v>2</v>
      </c>
      <c r="S397" s="48">
        <f>IFERROR(VLOOKUP(C397,'[2]1ère'!$B$3:$E$200,4,FALSE),0)</f>
        <v>0</v>
      </c>
      <c r="T397" s="48">
        <f>IFERROR(VLOOKUP(C397,'[2]2ème'!$B$3:$E$500,4,FALSE),0)</f>
        <v>3</v>
      </c>
      <c r="U397" s="48">
        <f>IFERROR(VLOOKUP(C397,'[2]3ème'!$B$3:$E$600,4,FALSE),0)</f>
        <v>0</v>
      </c>
      <c r="V397" s="48">
        <f>IFERROR(VLOOKUP(C397,'[2]4ème '!$B$3:$E$216,4,FALSE),0)</f>
        <v>0</v>
      </c>
      <c r="W397" s="48">
        <f>IFERROR(VLOOKUP(C397,[2]Féminines!$B$3:$E$70,4,FALSE),0)</f>
        <v>0</v>
      </c>
      <c r="X397">
        <f t="shared" si="29"/>
        <v>3</v>
      </c>
    </row>
    <row r="398" spans="1:24" x14ac:dyDescent="0.25">
      <c r="A398" s="72">
        <f t="shared" si="32"/>
        <v>419</v>
      </c>
      <c r="B398">
        <f t="shared" si="33"/>
        <v>144522</v>
      </c>
      <c r="C398" t="str">
        <f>[1]A!$D443</f>
        <v>DUTRANOIT THEO</v>
      </c>
      <c r="D398" t="str">
        <f>[1]A!$F443</f>
        <v>ETOILE CYCLISTE LIEU ST AMAND</v>
      </c>
      <c r="E398" t="str">
        <f>[1]A!$J443</f>
        <v>05999113509</v>
      </c>
      <c r="F398" s="128" t="str">
        <f>[1]A!$C443</f>
        <v>2</v>
      </c>
      <c r="G398" t="str">
        <f>VLOOKUP(C398,[1]A!$D$2:$H$1448,5,FALSE)</f>
        <v>Adulte Masculin 17/19 ans</v>
      </c>
      <c r="N398" s="14">
        <f>VLOOKUP(C398,Bilan!$B$4:$D$1766,3,FALSE)</f>
        <v>144522</v>
      </c>
      <c r="O398" s="50">
        <f t="shared" si="34"/>
        <v>419</v>
      </c>
      <c r="P398" s="50">
        <f>VLOOKUP(C398,Route2021!$C$2:$O$1205,13,FALSE)</f>
        <v>419</v>
      </c>
      <c r="Q398" s="124" t="str">
        <f>VLOOKUP(C398,[1]A!$D$2:$K$1398,8,FALSE)</f>
        <v>2</v>
      </c>
      <c r="R398" s="125">
        <f>VLOOKUP(C398,Route2021!$C$2:$Q$1212,15,FALSE)</f>
        <v>2</v>
      </c>
      <c r="S398" s="48">
        <f>IFERROR(VLOOKUP(C398,'[2]1ère'!$B$3:$E$200,4,FALSE),0)</f>
        <v>0</v>
      </c>
      <c r="T398" s="48">
        <f>IFERROR(VLOOKUP(C398,'[2]2ème'!$B$3:$E$500,4,FALSE),0)</f>
        <v>0</v>
      </c>
      <c r="U398" s="48">
        <f>IFERROR(VLOOKUP(C398,'[2]3ème'!$B$3:$E$600,4,FALSE),0)</f>
        <v>0</v>
      </c>
      <c r="V398" s="48">
        <f>IFERROR(VLOOKUP(C398,'[2]4ème '!$B$3:$E$216,4,FALSE),0)</f>
        <v>0</v>
      </c>
      <c r="W398" s="48">
        <f>IFERROR(VLOOKUP(C398,[2]Féminines!$B$3:$E$70,4,FALSE),0)</f>
        <v>0</v>
      </c>
      <c r="X398">
        <f t="shared" si="29"/>
        <v>0</v>
      </c>
    </row>
    <row r="399" spans="1:24" x14ac:dyDescent="0.25">
      <c r="A399" s="72">
        <v>420</v>
      </c>
      <c r="B399">
        <f t="shared" si="33"/>
        <v>1256</v>
      </c>
      <c r="C399" t="str">
        <f>[1]A!$D41</f>
        <v>BASTIN FABRICE</v>
      </c>
      <c r="D399" t="str">
        <f>[1]A!$F41</f>
        <v>UNION SPORTIVE SAINT ANDRE</v>
      </c>
      <c r="E399" t="str">
        <f>[1]A!$J41</f>
        <v>05999121788</v>
      </c>
      <c r="F399" s="128">
        <v>2</v>
      </c>
      <c r="G399" t="str">
        <f>VLOOKUP(C399,[1]A!$D$2:$H$1448,5,FALSE)</f>
        <v>Adulte Masculin 60 ans et plus</v>
      </c>
      <c r="J399" s="67">
        <v>1</v>
      </c>
      <c r="N399" s="14">
        <f>VLOOKUP(C399,Bilan!$B$4:$D$1766,3,FALSE)</f>
        <v>1256</v>
      </c>
      <c r="O399" s="50">
        <f t="shared" si="34"/>
        <v>420</v>
      </c>
      <c r="P399" s="50">
        <f>VLOOKUP(C399,Route2021!$C$2:$O$1205,13,FALSE)</f>
        <v>765</v>
      </c>
      <c r="Q399" s="124" t="str">
        <f>VLOOKUP(C399,[1]A!$D$2:$K$1398,8,FALSE)</f>
        <v>3</v>
      </c>
      <c r="R399" s="125">
        <f>VLOOKUP(C399,Route2021!$C$2:$Q$1212,15,FALSE)</f>
        <v>2</v>
      </c>
      <c r="S399" s="48">
        <f>IFERROR(VLOOKUP(C399,'[2]1ère'!$B$3:$E$200,4,FALSE),0)</f>
        <v>0</v>
      </c>
      <c r="T399" s="48">
        <f>IFERROR(VLOOKUP(C399,'[2]2ème'!$B$3:$E$500,4,FALSE),0)</f>
        <v>7</v>
      </c>
      <c r="U399" s="48">
        <f>IFERROR(VLOOKUP(C399,'[2]3ème'!$B$3:$E$600,4,FALSE),0)</f>
        <v>2</v>
      </c>
      <c r="V399" s="48">
        <f>IFERROR(VLOOKUP(C399,'[2]4ème '!$B$3:$E$216,4,FALSE),0)</f>
        <v>0</v>
      </c>
      <c r="W399" s="48">
        <f>IFERROR(VLOOKUP(C399,[2]Féminines!$B$3:$E$70,4,FALSE),0)</f>
        <v>0</v>
      </c>
      <c r="X399">
        <f t="shared" si="29"/>
        <v>9</v>
      </c>
    </row>
    <row r="400" spans="1:24" x14ac:dyDescent="0.25">
      <c r="A400" s="72">
        <f t="shared" si="32"/>
        <v>421</v>
      </c>
      <c r="B400">
        <f t="shared" si="33"/>
        <v>2380</v>
      </c>
      <c r="C400" t="str">
        <f>[1]A!$D622</f>
        <v>KNOCKAERT JULIEN</v>
      </c>
      <c r="D400" t="str">
        <f>[1]A!$F622</f>
        <v>CLUB CYCLISTE VERLINGHEM</v>
      </c>
      <c r="E400" t="str">
        <f>[1]A!$J622</f>
        <v>05963119612</v>
      </c>
      <c r="F400" s="128" t="str">
        <f>[1]A!$C622</f>
        <v>2</v>
      </c>
      <c r="G400" t="str">
        <f>VLOOKUP(C400,[1]A!$D$2:$H$1448,5,FALSE)</f>
        <v>Adulte Masculin 30/39 ans</v>
      </c>
      <c r="J400" s="67">
        <v>1</v>
      </c>
      <c r="N400" s="14">
        <f>VLOOKUP(C400,Bilan!$B$4:$D$1766,3,FALSE)</f>
        <v>2380</v>
      </c>
      <c r="O400" s="50">
        <f t="shared" si="34"/>
        <v>421</v>
      </c>
      <c r="P400" s="50">
        <f>VLOOKUP(C400,Route2021!$C$2:$O$1205,13,FALSE)</f>
        <v>421</v>
      </c>
      <c r="Q400" s="124" t="str">
        <f>VLOOKUP(C400,[1]A!$D$2:$K$1398,8,FALSE)</f>
        <v>2</v>
      </c>
      <c r="R400" s="125">
        <f>VLOOKUP(C400,Route2021!$C$2:$Q$1212,15,FALSE)</f>
        <v>2</v>
      </c>
      <c r="S400" s="48">
        <f>IFERROR(VLOOKUP(C400,'[2]1ère'!$B$3:$E$200,4,FALSE),0)</f>
        <v>0</v>
      </c>
      <c r="T400" s="48">
        <f>IFERROR(VLOOKUP(C400,'[2]2ème'!$B$3:$E$500,4,FALSE),0)</f>
        <v>7</v>
      </c>
      <c r="U400" s="48">
        <f>IFERROR(VLOOKUP(C400,'[2]3ème'!$B$3:$E$600,4,FALSE),0)</f>
        <v>0</v>
      </c>
      <c r="V400" s="48">
        <f>IFERROR(VLOOKUP(C400,'[2]4ème '!$B$3:$E$216,4,FALSE),0)</f>
        <v>0</v>
      </c>
      <c r="W400" s="48">
        <f>IFERROR(VLOOKUP(C400,[2]Féminines!$B$3:$E$70,4,FALSE),0)</f>
        <v>0</v>
      </c>
      <c r="X400">
        <f t="shared" si="29"/>
        <v>7</v>
      </c>
    </row>
    <row r="401" spans="1:24" x14ac:dyDescent="0.25">
      <c r="A401" s="72">
        <f t="shared" si="32"/>
        <v>423</v>
      </c>
      <c r="B401">
        <f t="shared" si="33"/>
        <v>2326</v>
      </c>
      <c r="C401" t="str">
        <f>[1]A!$D848</f>
        <v>MOURAIN CEDRIC</v>
      </c>
      <c r="D401" t="str">
        <f>[1]A!$F848</f>
        <v>UNION VELOCIPEDIQUE FOURMISIENNE</v>
      </c>
      <c r="E401" t="str">
        <f>[1]A!$J848</f>
        <v>05999015543</v>
      </c>
      <c r="F401" s="128" t="str">
        <f>[1]A!$C848</f>
        <v>2</v>
      </c>
      <c r="G401" t="str">
        <f>VLOOKUP(C401,[1]A!$D$2:$H$1448,5,FALSE)</f>
        <v>Adulte Masculin 40/49 ans</v>
      </c>
      <c r="J401" s="67">
        <v>1</v>
      </c>
      <c r="N401" s="14">
        <f>VLOOKUP(C401,Bilan!$B$4:$D$1766,3,FALSE)</f>
        <v>2326</v>
      </c>
      <c r="O401" s="50">
        <f t="shared" si="34"/>
        <v>423</v>
      </c>
      <c r="P401" s="50">
        <f>VLOOKUP(C401,Route2021!$C$2:$O$1205,13,FALSE)</f>
        <v>423</v>
      </c>
      <c r="Q401" s="124" t="str">
        <f>VLOOKUP(C401,[1]A!$D$2:$K$1398,8,FALSE)</f>
        <v>2</v>
      </c>
      <c r="R401" s="125">
        <f>VLOOKUP(C401,Route2021!$C$2:$Q$1212,15,FALSE)</f>
        <v>2</v>
      </c>
      <c r="S401" s="48">
        <f>IFERROR(VLOOKUP(C401,'[2]1ère'!$B$3:$E$200,4,FALSE),0)</f>
        <v>0</v>
      </c>
      <c r="T401" s="48">
        <f>IFERROR(VLOOKUP(C401,'[2]2ème'!$B$3:$E$500,4,FALSE),0)</f>
        <v>9</v>
      </c>
      <c r="U401" s="48">
        <f>IFERROR(VLOOKUP(C401,'[2]3ème'!$B$3:$E$600,4,FALSE),0)</f>
        <v>0</v>
      </c>
      <c r="V401" s="48">
        <f>IFERROR(VLOOKUP(C401,'[2]4ème '!$B$3:$E$216,4,FALSE),0)</f>
        <v>0</v>
      </c>
      <c r="W401" s="48">
        <f>IFERROR(VLOOKUP(C401,[2]Féminines!$B$3:$E$70,4,FALSE),0)</f>
        <v>0</v>
      </c>
      <c r="X401">
        <f t="shared" si="29"/>
        <v>9</v>
      </c>
    </row>
    <row r="402" spans="1:24" x14ac:dyDescent="0.25">
      <c r="A402" s="72">
        <f t="shared" si="32"/>
        <v>424</v>
      </c>
      <c r="B402">
        <f t="shared" si="33"/>
        <v>144628</v>
      </c>
      <c r="C402" t="str">
        <f>[1]A!$D192</f>
        <v>CAULIER NICOLAS</v>
      </c>
      <c r="D402" t="str">
        <f>[1]A!$F192</f>
        <v>CYCLO CLUB BERGUES</v>
      </c>
      <c r="E402" t="str">
        <f>[1]A!$J192</f>
        <v>05994029057</v>
      </c>
      <c r="F402" s="128" t="str">
        <f>[1]A!$C192</f>
        <v>2</v>
      </c>
      <c r="G402" t="str">
        <f>VLOOKUP(C402,[1]A!$D$2:$H$1448,5,FALSE)</f>
        <v>Adulte Masculin 40/49 ans</v>
      </c>
      <c r="J402" s="67">
        <v>1</v>
      </c>
      <c r="N402" s="14">
        <f>VLOOKUP(C402,Bilan!$B$4:$D$1766,3,FALSE)</f>
        <v>144628</v>
      </c>
      <c r="O402" s="50">
        <f t="shared" si="34"/>
        <v>424</v>
      </c>
      <c r="P402" s="50">
        <f>VLOOKUP(C402,Route2021!$C$2:$O$1205,13,FALSE)</f>
        <v>424</v>
      </c>
      <c r="Q402" s="124" t="str">
        <f>VLOOKUP(C402,[1]A!$D$2:$K$1398,8,FALSE)</f>
        <v>2</v>
      </c>
      <c r="R402" s="125">
        <f>VLOOKUP(C402,Route2021!$C$2:$Q$1212,15,FALSE)</f>
        <v>2</v>
      </c>
      <c r="S402" s="48">
        <f>IFERROR(VLOOKUP(C402,'[2]1ère'!$B$3:$E$200,4,FALSE),0)</f>
        <v>0</v>
      </c>
      <c r="T402" s="48">
        <f>IFERROR(VLOOKUP(C402,'[2]2ème'!$B$3:$E$500,4,FALSE),0)</f>
        <v>3</v>
      </c>
      <c r="U402" s="48">
        <f>IFERROR(VLOOKUP(C402,'[2]3ème'!$B$3:$E$600,4,FALSE),0)</f>
        <v>0</v>
      </c>
      <c r="V402" s="48">
        <f>IFERROR(VLOOKUP(C402,'[2]4ème '!$B$3:$E$216,4,FALSE),0)</f>
        <v>0</v>
      </c>
      <c r="W402" s="48">
        <f>IFERROR(VLOOKUP(C402,[2]Féminines!$B$3:$E$70,4,FALSE),0)</f>
        <v>0</v>
      </c>
      <c r="X402">
        <f t="shared" si="29"/>
        <v>3</v>
      </c>
    </row>
    <row r="403" spans="1:24" x14ac:dyDescent="0.25">
      <c r="A403" s="7">
        <v>425</v>
      </c>
      <c r="B403">
        <f>N403</f>
        <v>4489</v>
      </c>
      <c r="C403" t="str">
        <f>[1]A!$D1328</f>
        <v>MASSON ARNAUD</v>
      </c>
      <c r="D403" t="str">
        <f>[1]A!$F1328</f>
        <v>ESEG DOUAI</v>
      </c>
      <c r="E403" t="str">
        <f>[1]A!$J1328</f>
        <v>05999136313</v>
      </c>
      <c r="F403" s="128">
        <v>2</v>
      </c>
      <c r="G403" t="str">
        <f>VLOOKUP(C403,[1]A!$D$2:$H$1448,5,FALSE)</f>
        <v>Adulte Masculin 40/49 ans</v>
      </c>
      <c r="N403" s="14">
        <f>VLOOKUP(C403,Bilan!$B$4:$D$1766,3,FALSE)</f>
        <v>4489</v>
      </c>
      <c r="O403" s="50">
        <f>A403</f>
        <v>425</v>
      </c>
      <c r="P403" s="50" t="e">
        <f>VLOOKUP(C403,Route2021!$C$2:$O$1205,13,FALSE)</f>
        <v>#N/A</v>
      </c>
      <c r="Q403" s="124">
        <f>VLOOKUP(C403,[1]A!$D$2:$K$1398,8,FALSE)</f>
        <v>0</v>
      </c>
      <c r="R403" s="125" t="e">
        <f>VLOOKUP(C403,Route2021!$C$2:$Q$1212,15,FALSE)</f>
        <v>#N/A</v>
      </c>
      <c r="S403" s="48">
        <f>IFERROR(VLOOKUP(C403,'[2]1ère'!$B$3:$E$200,4,FALSE),0)</f>
        <v>0</v>
      </c>
      <c r="T403" s="48">
        <f>IFERROR(VLOOKUP(C403,'[2]2ème'!$B$3:$E$500,4,FALSE),0)</f>
        <v>0</v>
      </c>
      <c r="U403" s="48">
        <f>IFERROR(VLOOKUP(C403,'[2]3ème'!$B$3:$E$600,4,FALSE),0)</f>
        <v>9</v>
      </c>
      <c r="V403" s="48">
        <f>IFERROR(VLOOKUP(C403,'[2]4ème '!$B$3:$E$216,4,FALSE),0)</f>
        <v>0</v>
      </c>
      <c r="W403" s="48">
        <f>IFERROR(VLOOKUP(C403,[2]Féminines!$B$3:$E$70,4,FALSE),0)</f>
        <v>0</v>
      </c>
      <c r="X403">
        <f>SUM(S403:W403)</f>
        <v>9</v>
      </c>
    </row>
    <row r="404" spans="1:24" x14ac:dyDescent="0.25">
      <c r="A404" s="49">
        <v>429</v>
      </c>
      <c r="B404">
        <f>N404</f>
        <v>144550</v>
      </c>
      <c r="C404" t="str">
        <f>[1]A!$D1474</f>
        <v>DEMORY ERIC</v>
      </c>
      <c r="D404" t="str">
        <f>[1]A!$F1474</f>
        <v>UNION SPORTIVE VALENCIENNES MARLY</v>
      </c>
      <c r="E404" t="str">
        <f>[1]A!$J1474</f>
        <v>05999118501</v>
      </c>
      <c r="F404" s="128">
        <v>2</v>
      </c>
      <c r="G404" t="e">
        <f>VLOOKUP(C404,[1]A!$D$2:$H$1448,5,FALSE)</f>
        <v>#N/A</v>
      </c>
      <c r="N404" s="14">
        <f>VLOOKUP(C404,Bilan!$B$4:$D$1766,3,FALSE)</f>
        <v>144550</v>
      </c>
      <c r="O404" s="50">
        <f>A404</f>
        <v>429</v>
      </c>
      <c r="P404" s="50">
        <f>VLOOKUP(C404,Route2021!$C$2:$O$1205,13,FALSE)</f>
        <v>429</v>
      </c>
      <c r="Q404" s="124" t="e">
        <f>VLOOKUP(C404,[1]A!$D$2:$K$1398,8,FALSE)</f>
        <v>#N/A</v>
      </c>
      <c r="R404" s="125">
        <f>VLOOKUP(C404,Route2021!$C$2:$Q$1212,15,FALSE)</f>
        <v>2</v>
      </c>
    </row>
    <row r="405" spans="1:24" x14ac:dyDescent="0.25">
      <c r="A405" s="72">
        <v>430</v>
      </c>
      <c r="B405">
        <f t="shared" si="33"/>
        <v>5761</v>
      </c>
      <c r="C405" t="s">
        <v>3567</v>
      </c>
      <c r="D405" t="s">
        <v>2976</v>
      </c>
      <c r="E405" t="s">
        <v>3571</v>
      </c>
      <c r="F405" s="128">
        <v>2</v>
      </c>
      <c r="G405" t="s">
        <v>971</v>
      </c>
      <c r="N405" s="14">
        <f>VLOOKUP(C405,Bilan!$B$4:$D$1766,3,FALSE)</f>
        <v>5761</v>
      </c>
      <c r="O405" s="50">
        <f t="shared" si="34"/>
        <v>430</v>
      </c>
      <c r="P405" s="50">
        <f>VLOOKUP(C405,Route2021!$C$2:$O$1205,13,FALSE)</f>
        <v>430</v>
      </c>
      <c r="Q405" s="124" t="e">
        <f>VLOOKUP(C405,[1]A!$D$2:$K$1398,8,FALSE)</f>
        <v>#N/A</v>
      </c>
      <c r="R405" s="125">
        <f>VLOOKUP(C405,Route2021!$C$2:$Q$1212,15,FALSE)</f>
        <v>2</v>
      </c>
      <c r="S405" s="48">
        <f>IFERROR(VLOOKUP(C405,'[2]1ère'!$B$3:$E$200,4,FALSE),0)</f>
        <v>0</v>
      </c>
      <c r="T405" s="48">
        <f>IFERROR(VLOOKUP(C405,'[2]2ème'!$B$3:$E$500,4,FALSE),0)</f>
        <v>1</v>
      </c>
      <c r="U405" s="48">
        <f>IFERROR(VLOOKUP(C405,'[2]3ème'!$B$3:$E$600,4,FALSE),0)</f>
        <v>0</v>
      </c>
      <c r="V405" s="48">
        <f>IFERROR(VLOOKUP(C405,'[2]4ème '!$B$3:$E$216,4,FALSE),0)</f>
        <v>0</v>
      </c>
      <c r="W405" s="48">
        <f>IFERROR(VLOOKUP(C405,[2]Féminines!$B$3:$E$70,4,FALSE),0)</f>
        <v>0</v>
      </c>
      <c r="X405">
        <f>SUM(S405:W405)</f>
        <v>1</v>
      </c>
    </row>
    <row r="406" spans="1:24" x14ac:dyDescent="0.25">
      <c r="A406" s="72">
        <f t="shared" si="32"/>
        <v>432</v>
      </c>
      <c r="B406">
        <f t="shared" si="33"/>
        <v>2600</v>
      </c>
      <c r="C406" t="str">
        <f>[1]A!$D603</f>
        <v>HYSBERGUE EVAN</v>
      </c>
      <c r="D406" t="str">
        <f>[1]A!$F603</f>
        <v>ASSOCIATION CYCLISTE D'ETROEUNGT</v>
      </c>
      <c r="E406" t="str">
        <f>[1]A!$J603</f>
        <v>05999125245</v>
      </c>
      <c r="F406" s="128" t="str">
        <f>[1]A!$C603</f>
        <v>2</v>
      </c>
      <c r="G406" t="str">
        <f>VLOOKUP(C406,[1]A!$D$2:$H$1448,5,FALSE)</f>
        <v>Adulte Masculin 20/29 ans</v>
      </c>
      <c r="N406" s="14">
        <f>VLOOKUP(C406,Bilan!$B$4:$D$1766,3,FALSE)</f>
        <v>2600</v>
      </c>
      <c r="O406" s="50">
        <f t="shared" si="34"/>
        <v>432</v>
      </c>
      <c r="P406" s="50">
        <f>VLOOKUP(C406,Route2021!$C$2:$O$1205,13,FALSE)</f>
        <v>432</v>
      </c>
      <c r="Q406" s="124" t="str">
        <f>VLOOKUP(C406,[1]A!$D$2:$K$1398,8,FALSE)</f>
        <v>2</v>
      </c>
      <c r="R406" s="125">
        <f>VLOOKUP(C406,Route2021!$C$2:$Q$1212,15,FALSE)</f>
        <v>2</v>
      </c>
      <c r="S406" s="48">
        <f>IFERROR(VLOOKUP(C406,'[2]1ère'!$B$3:$E$200,4,FALSE),0)</f>
        <v>0</v>
      </c>
      <c r="T406" s="48">
        <f>IFERROR(VLOOKUP(C406,'[2]2ème'!$B$3:$E$500,4,FALSE),0)</f>
        <v>14</v>
      </c>
      <c r="U406" s="48">
        <f>IFERROR(VLOOKUP(C406,'[2]3ème'!$B$3:$E$600,4,FALSE),0)</f>
        <v>0</v>
      </c>
      <c r="V406" s="48">
        <f>IFERROR(VLOOKUP(C406,'[2]4ème '!$B$3:$E$216,4,FALSE),0)</f>
        <v>0</v>
      </c>
      <c r="W406" s="48">
        <f>IFERROR(VLOOKUP(C406,[2]Féminines!$B$3:$E$70,4,FALSE),0)</f>
        <v>0</v>
      </c>
      <c r="X406">
        <f t="shared" si="29"/>
        <v>14</v>
      </c>
    </row>
    <row r="407" spans="1:24" x14ac:dyDescent="0.25">
      <c r="A407" s="72">
        <f t="shared" si="32"/>
        <v>433</v>
      </c>
      <c r="B407">
        <f t="shared" si="33"/>
        <v>144470</v>
      </c>
      <c r="C407" t="str">
        <f>[1]A!$D1187</f>
        <v>DUFFROY ANTOINE</v>
      </c>
      <c r="D407" t="str">
        <f>[1]A!$F1187</f>
        <v>FLEURBAIX TEAM SHARK VTT</v>
      </c>
      <c r="E407" t="str">
        <f>[1]A!$J1187</f>
        <v>06297015338</v>
      </c>
      <c r="F407" s="128" t="str">
        <f>[1]A!$C1187</f>
        <v>2</v>
      </c>
      <c r="G407" t="str">
        <f>VLOOKUP(C407,[1]A!$D$2:$H$1448,5,FALSE)</f>
        <v>Adulte Masculin 20/29 ans</v>
      </c>
      <c r="N407" s="14">
        <f>VLOOKUP(C407,Bilan!$B$4:$D$1766,3,FALSE)</f>
        <v>144470</v>
      </c>
      <c r="O407" s="50">
        <f t="shared" si="34"/>
        <v>433</v>
      </c>
      <c r="P407" s="50">
        <f>VLOOKUP(C407,Route2021!$C$2:$O$1205,13,FALSE)</f>
        <v>433</v>
      </c>
      <c r="Q407" s="124" t="str">
        <f>VLOOKUP(C407,[1]A!$D$2:$K$1398,8,FALSE)</f>
        <v>2</v>
      </c>
      <c r="R407" s="125">
        <f>VLOOKUP(C407,Route2021!$C$2:$Q$1212,15,FALSE)</f>
        <v>2</v>
      </c>
      <c r="S407" s="48">
        <f>IFERROR(VLOOKUP(C407,'[2]1ère'!$B$3:$E$200,4,FALSE),0)</f>
        <v>0</v>
      </c>
      <c r="T407" s="48">
        <f>IFERROR(VLOOKUP(C407,'[2]2ème'!$B$3:$E$500,4,FALSE),0)</f>
        <v>0</v>
      </c>
      <c r="U407" s="48">
        <f>IFERROR(VLOOKUP(C407,'[2]3ème'!$B$3:$E$600,4,FALSE),0)</f>
        <v>0</v>
      </c>
      <c r="V407" s="48">
        <f>IFERROR(VLOOKUP(C407,'[2]4ème '!$B$3:$E$216,4,FALSE),0)</f>
        <v>0</v>
      </c>
      <c r="W407" s="48">
        <f>IFERROR(VLOOKUP(C407,[2]Féminines!$B$3:$E$70,4,FALSE),0)</f>
        <v>0</v>
      </c>
      <c r="X407">
        <f t="shared" si="29"/>
        <v>0</v>
      </c>
    </row>
    <row r="408" spans="1:24" x14ac:dyDescent="0.25">
      <c r="A408" s="72">
        <f t="shared" si="32"/>
        <v>434</v>
      </c>
      <c r="B408">
        <f t="shared" si="33"/>
        <v>3047</v>
      </c>
      <c r="C408" t="str">
        <f>[1]A!$D182</f>
        <v>CARRETTE GREGORY</v>
      </c>
      <c r="D408" t="str">
        <f>[1]A!$F182</f>
        <v>LA PEDALE MADELEINOISE</v>
      </c>
      <c r="E408" t="str">
        <f>[1]A!$J182</f>
        <v>05999017369</v>
      </c>
      <c r="F408" s="128" t="str">
        <f>[1]A!$C182</f>
        <v>2</v>
      </c>
      <c r="G408" t="str">
        <f>VLOOKUP(C408,[1]A!$D$2:$H$1448,5,FALSE)</f>
        <v>Adulte Masculin 40/49 ans</v>
      </c>
      <c r="J408" s="67">
        <v>1</v>
      </c>
      <c r="N408" s="14">
        <f>VLOOKUP(C408,Bilan!$B$4:$D$1766,3,FALSE)</f>
        <v>3047</v>
      </c>
      <c r="O408" s="50">
        <f t="shared" si="34"/>
        <v>434</v>
      </c>
      <c r="P408" s="50">
        <f>VLOOKUP(C408,Route2021!$C$2:$O$1205,13,FALSE)</f>
        <v>434</v>
      </c>
      <c r="Q408" s="124" t="str">
        <f>VLOOKUP(C408,[1]A!$D$2:$K$1398,8,FALSE)</f>
        <v>2</v>
      </c>
      <c r="R408" s="125">
        <f>VLOOKUP(C408,Route2021!$C$2:$Q$1212,15,FALSE)</f>
        <v>2</v>
      </c>
      <c r="S408" s="48">
        <f>IFERROR(VLOOKUP(C408,'[2]1ère'!$B$3:$E$200,4,FALSE),0)</f>
        <v>0</v>
      </c>
      <c r="T408" s="48">
        <f>IFERROR(VLOOKUP(C408,'[2]2ème'!$B$3:$E$500,4,FALSE),0)</f>
        <v>1</v>
      </c>
      <c r="U408" s="48">
        <f>IFERROR(VLOOKUP(C408,'[2]3ème'!$B$3:$E$600,4,FALSE),0)</f>
        <v>0</v>
      </c>
      <c r="V408" s="48">
        <f>IFERROR(VLOOKUP(C408,'[2]4ème '!$B$3:$E$216,4,FALSE),0)</f>
        <v>0</v>
      </c>
      <c r="W408" s="48">
        <f>IFERROR(VLOOKUP(C408,[2]Féminines!$B$3:$E$70,4,FALSE),0)</f>
        <v>0</v>
      </c>
      <c r="X408">
        <f t="shared" si="29"/>
        <v>1</v>
      </c>
    </row>
    <row r="409" spans="1:24" x14ac:dyDescent="0.25">
      <c r="A409" s="72">
        <f t="shared" si="32"/>
        <v>435</v>
      </c>
      <c r="B409">
        <f t="shared" si="33"/>
        <v>2593</v>
      </c>
      <c r="C409" t="str">
        <f>[1]A!$D225</f>
        <v>COMBLIN JEROME</v>
      </c>
      <c r="D409" t="str">
        <f>[1]A!$F225</f>
        <v>ASSOCIATION CYCLISTE BELLAINGEOISE</v>
      </c>
      <c r="E409" t="str">
        <f>[1]A!$J225</f>
        <v>05999056747</v>
      </c>
      <c r="F409" s="128" t="str">
        <f>[1]A!$C225</f>
        <v>2</v>
      </c>
      <c r="G409" t="str">
        <f>VLOOKUP(C409,[1]A!$D$2:$H$1448,5,FALSE)</f>
        <v>Adulte Masculin 40/49 ans</v>
      </c>
      <c r="N409" s="14">
        <f>VLOOKUP(C409,Bilan!$B$4:$D$1766,3,FALSE)</f>
        <v>2593</v>
      </c>
      <c r="O409" s="50">
        <f t="shared" si="34"/>
        <v>435</v>
      </c>
      <c r="P409" s="50">
        <f>VLOOKUP(C409,Route2021!$C$2:$O$1205,13,FALSE)</f>
        <v>435</v>
      </c>
      <c r="Q409" s="124" t="str">
        <f>VLOOKUP(C409,[1]A!$D$2:$K$1398,8,FALSE)</f>
        <v>2</v>
      </c>
      <c r="R409" s="125">
        <f>VLOOKUP(C409,Route2021!$C$2:$Q$1212,15,FALSE)</f>
        <v>2</v>
      </c>
      <c r="S409" s="48">
        <f>IFERROR(VLOOKUP(C409,'[2]1ère'!$B$3:$E$200,4,FALSE),0)</f>
        <v>0</v>
      </c>
      <c r="T409" s="48">
        <f>IFERROR(VLOOKUP(C409,'[2]2ème'!$B$3:$E$500,4,FALSE),0)</f>
        <v>8</v>
      </c>
      <c r="U409" s="48">
        <f>IFERROR(VLOOKUP(C409,'[2]3ème'!$B$3:$E$600,4,FALSE),0)</f>
        <v>0</v>
      </c>
      <c r="V409" s="48">
        <f>IFERROR(VLOOKUP(C409,'[2]4ème '!$B$3:$E$216,4,FALSE),0)</f>
        <v>0</v>
      </c>
      <c r="W409" s="48">
        <f>IFERROR(VLOOKUP(C409,[2]Féminines!$B$3:$E$70,4,FALSE),0)</f>
        <v>0</v>
      </c>
      <c r="X409">
        <f t="shared" si="29"/>
        <v>8</v>
      </c>
    </row>
    <row r="410" spans="1:24" x14ac:dyDescent="0.25">
      <c r="A410" s="72">
        <f t="shared" si="32"/>
        <v>436</v>
      </c>
      <c r="B410">
        <f t="shared" si="33"/>
        <v>7067</v>
      </c>
      <c r="C410" t="str">
        <f>[1]A!$D516</f>
        <v>GILLOT NICOLAS</v>
      </c>
      <c r="D410" t="str">
        <f>[1]A!$F516</f>
        <v>GILLOT CYCLING CLUB FEIGNIES</v>
      </c>
      <c r="E410" t="str">
        <f>[1]A!$J516</f>
        <v>05996222810</v>
      </c>
      <c r="F410" s="128" t="str">
        <f>[1]A!$C516</f>
        <v>2</v>
      </c>
      <c r="G410" t="str">
        <f>VLOOKUP(C410,[1]A!$D$2:$H$1448,5,FALSE)</f>
        <v>Adulte Masculin 30/39 ans</v>
      </c>
      <c r="J410" s="67">
        <v>1</v>
      </c>
      <c r="N410" s="14">
        <f>VLOOKUP(C410,Bilan!$B$4:$D$1766,3,FALSE)</f>
        <v>7067</v>
      </c>
      <c r="O410" s="50">
        <f t="shared" si="34"/>
        <v>436</v>
      </c>
      <c r="P410" s="50">
        <f>VLOOKUP(C410,Route2021!$C$2:$O$1205,13,FALSE)</f>
        <v>436</v>
      </c>
      <c r="Q410" s="124" t="str">
        <f>VLOOKUP(C410,[1]A!$D$2:$K$1398,8,FALSE)</f>
        <v>2</v>
      </c>
      <c r="R410" s="125">
        <f>VLOOKUP(C410,Route2021!$C$2:$Q$1212,15,FALSE)</f>
        <v>2</v>
      </c>
      <c r="S410" s="48">
        <f>IFERROR(VLOOKUP(C410,'[2]1ère'!$B$3:$E$200,4,FALSE),0)</f>
        <v>0</v>
      </c>
      <c r="T410" s="48">
        <f>IFERROR(VLOOKUP(C410,'[2]2ème'!$B$3:$E$500,4,FALSE),0)</f>
        <v>9</v>
      </c>
      <c r="U410" s="48">
        <f>IFERROR(VLOOKUP(C410,'[2]3ème'!$B$3:$E$600,4,FALSE),0)</f>
        <v>0</v>
      </c>
      <c r="V410" s="48">
        <f>IFERROR(VLOOKUP(C410,'[2]4ème '!$B$3:$E$216,4,FALSE),0)</f>
        <v>0</v>
      </c>
      <c r="W410" s="48">
        <f>IFERROR(VLOOKUP(C410,[2]Féminines!$B$3:$E$70,4,FALSE),0)</f>
        <v>0</v>
      </c>
      <c r="X410">
        <f t="shared" si="29"/>
        <v>9</v>
      </c>
    </row>
    <row r="411" spans="1:24" x14ac:dyDescent="0.25">
      <c r="A411" s="72">
        <v>437</v>
      </c>
      <c r="B411">
        <f t="shared" si="33"/>
        <v>144557</v>
      </c>
      <c r="C411" t="s">
        <v>3546</v>
      </c>
      <c r="D411" t="s">
        <v>2894</v>
      </c>
      <c r="F411" s="128">
        <v>2</v>
      </c>
      <c r="G411" t="e">
        <f>VLOOKUP(C411,[1]A!$D$2:$H$1448,5,FALSE)</f>
        <v>#N/A</v>
      </c>
      <c r="N411" s="14">
        <f>VLOOKUP(C411,Bilan!$B$4:$D$1766,3,FALSE)</f>
        <v>144557</v>
      </c>
      <c r="O411" s="50">
        <f t="shared" si="34"/>
        <v>437</v>
      </c>
      <c r="P411" s="50">
        <f>VLOOKUP(C411,Route2021!$C$2:$O$1205,13,FALSE)</f>
        <v>437</v>
      </c>
      <c r="Q411" s="124" t="e">
        <f>VLOOKUP(C411,[1]A!$D$2:$K$1398,8,FALSE)</f>
        <v>#N/A</v>
      </c>
      <c r="R411" s="124">
        <f>VLOOKUP(C411,Route2021!$C$2:$Q$1212,15,FALSE)</f>
        <v>2</v>
      </c>
      <c r="S411" s="48">
        <f>IFERROR(VLOOKUP(C411,'[2]1ère'!$B$3:$E$200,4,FALSE),0)</f>
        <v>0</v>
      </c>
      <c r="T411" s="48">
        <f>IFERROR(VLOOKUP(C411,'[2]2ème'!$B$3:$E$500,4,FALSE),0)</f>
        <v>0</v>
      </c>
      <c r="U411" s="48">
        <f>IFERROR(VLOOKUP(C411,'[2]3ème'!$B$3:$E$600,4,FALSE),0)</f>
        <v>0</v>
      </c>
      <c r="V411" s="48">
        <f>IFERROR(VLOOKUP(C411,'[2]4ème '!$B$3:$E$216,4,FALSE),0)</f>
        <v>0</v>
      </c>
      <c r="W411" s="48">
        <f>IFERROR(VLOOKUP(C411,[2]Féminines!$B$3:$E$70,4,FALSE),0)</f>
        <v>0</v>
      </c>
      <c r="X411">
        <f t="shared" si="29"/>
        <v>0</v>
      </c>
    </row>
    <row r="412" spans="1:24" x14ac:dyDescent="0.25">
      <c r="A412" s="72">
        <f t="shared" ref="A412:A419" si="35">IF(P412&lt;448,IF(P412&gt;200,P412,0),0)</f>
        <v>438</v>
      </c>
      <c r="B412">
        <f t="shared" si="33"/>
        <v>7028</v>
      </c>
      <c r="C412" t="str">
        <f>[1]A!$D602</f>
        <v>HURIAU BENOIT</v>
      </c>
      <c r="D412" t="str">
        <f>[1]A!$F602</f>
        <v>ASSOCIATION CYCLISTE BELLAINGEOISE</v>
      </c>
      <c r="E412" t="str">
        <f>[1]A!$J602</f>
        <v>05999127699</v>
      </c>
      <c r="F412" s="128" t="str">
        <f>[1]A!$C602</f>
        <v>2</v>
      </c>
      <c r="G412" t="str">
        <f>VLOOKUP(C412,[1]A!$D$2:$H$1448,5,FALSE)</f>
        <v>Adulte Masculin 30/39 ans</v>
      </c>
      <c r="N412" s="14">
        <f>VLOOKUP(C412,Bilan!$B$4:$D$1766,3,FALSE)</f>
        <v>7028</v>
      </c>
      <c r="O412" s="50">
        <f t="shared" si="34"/>
        <v>438</v>
      </c>
      <c r="P412" s="50">
        <f>VLOOKUP(C412,Route2021!$C$2:$O$1205,13,FALSE)</f>
        <v>438</v>
      </c>
      <c r="Q412" s="124" t="str">
        <f>VLOOKUP(C412,[1]A!$D$2:$K$1398,8,FALSE)</f>
        <v>2</v>
      </c>
      <c r="R412" s="124">
        <f>VLOOKUP(C412,Route2021!$C$2:$Q$1212,15,FALSE)</f>
        <v>2</v>
      </c>
      <c r="S412" s="48">
        <f>IFERROR(VLOOKUP(C412,'[2]1ère'!$B$3:$E$200,4,FALSE),0)</f>
        <v>0</v>
      </c>
      <c r="T412" s="48">
        <f>IFERROR(VLOOKUP(C412,'[2]2ème'!$B$3:$E$500,4,FALSE),0)</f>
        <v>16</v>
      </c>
      <c r="U412" s="48">
        <f>IFERROR(VLOOKUP(C412,'[2]3ème'!$B$3:$E$600,4,FALSE),0)</f>
        <v>0</v>
      </c>
      <c r="V412" s="48">
        <f>IFERROR(VLOOKUP(C412,'[2]4ème '!$B$3:$E$216,4,FALSE),0)</f>
        <v>0</v>
      </c>
      <c r="W412" s="48">
        <f>IFERROR(VLOOKUP(C412,[2]Féminines!$B$3:$E$70,4,FALSE),0)</f>
        <v>0</v>
      </c>
      <c r="X412">
        <f t="shared" si="29"/>
        <v>16</v>
      </c>
    </row>
    <row r="413" spans="1:24" x14ac:dyDescent="0.25">
      <c r="A413" s="72">
        <f t="shared" si="35"/>
        <v>440</v>
      </c>
      <c r="B413">
        <f t="shared" si="33"/>
        <v>144264</v>
      </c>
      <c r="C413" t="str">
        <f>[1]A!$D145</f>
        <v>BRUNEBARBE SÉBASTIEN</v>
      </c>
      <c r="D413" t="str">
        <f>[1]A!$F145</f>
        <v>UNION SPORTIVE VALENCIENNES MARLY</v>
      </c>
      <c r="E413" t="str">
        <f>[1]A!$J145</f>
        <v>05999118500</v>
      </c>
      <c r="F413" s="128" t="str">
        <f>[1]A!$C145</f>
        <v>2</v>
      </c>
      <c r="G413" t="str">
        <f>VLOOKUP(C413,[1]A!$D$2:$H$1448,5,FALSE)</f>
        <v>Adulte Masculin 50/59 ans</v>
      </c>
      <c r="N413" s="14">
        <f>VLOOKUP(C413,Bilan!$B$4:$D$1766,3,FALSE)</f>
        <v>144264</v>
      </c>
      <c r="O413" s="50">
        <f t="shared" si="34"/>
        <v>440</v>
      </c>
      <c r="P413" s="50">
        <f>VLOOKUP(C413,Route2021!$C$2:$O$1205,13,FALSE)</f>
        <v>440</v>
      </c>
      <c r="Q413" s="124" t="str">
        <f>VLOOKUP(C413,[1]A!$D$2:$K$1398,8,FALSE)</f>
        <v>2</v>
      </c>
      <c r="R413" s="125">
        <f>VLOOKUP(C413,Route2021!$C$2:$Q$1212,15,FALSE)</f>
        <v>2</v>
      </c>
      <c r="S413" s="48">
        <f>IFERROR(VLOOKUP(C413,'[2]1ère'!$B$3:$E$200,4,FALSE),0)</f>
        <v>0</v>
      </c>
      <c r="T413" s="48">
        <f>IFERROR(VLOOKUP(C413,'[2]2ème'!$B$3:$E$500,4,FALSE),0)</f>
        <v>9</v>
      </c>
      <c r="U413" s="48">
        <f>IFERROR(VLOOKUP(C413,'[2]3ème'!$B$3:$E$600,4,FALSE),0)</f>
        <v>0</v>
      </c>
      <c r="V413" s="48">
        <f>IFERROR(VLOOKUP(C413,'[2]4ème '!$B$3:$E$216,4,FALSE),0)</f>
        <v>0</v>
      </c>
      <c r="W413" s="48">
        <f>IFERROR(VLOOKUP(C413,[2]Féminines!$B$3:$E$70,4,FALSE),0)</f>
        <v>0</v>
      </c>
      <c r="X413">
        <f t="shared" ref="X413:X478" si="36">SUM(S413:W413)</f>
        <v>9</v>
      </c>
    </row>
    <row r="414" spans="1:24" x14ac:dyDescent="0.25">
      <c r="A414" s="72">
        <f t="shared" si="35"/>
        <v>441</v>
      </c>
      <c r="B414">
        <f t="shared" si="33"/>
        <v>4477</v>
      </c>
      <c r="C414" t="str">
        <f>[1]A!$D470</f>
        <v>FOLLET LOIC</v>
      </c>
      <c r="D414" t="str">
        <f>[1]A!$F470</f>
        <v>CYCLO CLUB WAVRIN</v>
      </c>
      <c r="E414" t="str">
        <f>[1]A!$J470</f>
        <v>05999125138</v>
      </c>
      <c r="F414" s="128" t="str">
        <f>[1]A!$C470</f>
        <v>2</v>
      </c>
      <c r="G414" t="str">
        <f>VLOOKUP(C414,[1]A!$D$2:$H$1448,5,FALSE)</f>
        <v>Adulte Masculin 20/29 ans</v>
      </c>
      <c r="N414" s="14">
        <f>VLOOKUP(C414,Bilan!$B$4:$D$1766,3,FALSE)</f>
        <v>4477</v>
      </c>
      <c r="O414" s="50">
        <f t="shared" si="34"/>
        <v>441</v>
      </c>
      <c r="P414" s="50">
        <f>VLOOKUP(C414,Route2021!$C$2:$O$1205,13,FALSE)</f>
        <v>441</v>
      </c>
      <c r="Q414" s="124" t="str">
        <f>VLOOKUP(C414,[1]A!$D$2:$K$1398,8,FALSE)</f>
        <v>2</v>
      </c>
      <c r="R414" s="125">
        <f>VLOOKUP(C414,Route2021!$C$2:$Q$1212,15,FALSE)</f>
        <v>2</v>
      </c>
      <c r="S414" s="48">
        <f>IFERROR(VLOOKUP(C414,'[2]1ère'!$B$3:$E$200,4,FALSE),0)</f>
        <v>0</v>
      </c>
      <c r="T414" s="48">
        <f>IFERROR(VLOOKUP(C414,'[2]2ème'!$B$3:$E$500,4,FALSE),0)</f>
        <v>3</v>
      </c>
      <c r="U414" s="48">
        <f>IFERROR(VLOOKUP(C414,'[2]3ème'!$B$3:$E$600,4,FALSE),0)</f>
        <v>0</v>
      </c>
      <c r="V414" s="48">
        <f>IFERROR(VLOOKUP(C414,'[2]4ème '!$B$3:$E$216,4,FALSE),0)</f>
        <v>0</v>
      </c>
      <c r="W414" s="48">
        <f>IFERROR(VLOOKUP(C414,[2]Féminines!$B$3:$E$70,4,FALSE),0)</f>
        <v>0</v>
      </c>
      <c r="X414">
        <f t="shared" si="36"/>
        <v>3</v>
      </c>
    </row>
    <row r="415" spans="1:24" x14ac:dyDescent="0.25">
      <c r="A415" s="72">
        <f t="shared" si="35"/>
        <v>442</v>
      </c>
      <c r="B415">
        <f t="shared" si="33"/>
        <v>144495</v>
      </c>
      <c r="C415" t="str">
        <f>[1]A!$D1289</f>
        <v>VISSIO MATTHIEU</v>
      </c>
      <c r="D415" t="str">
        <f>[1]A!$F1289</f>
        <v>MERICOURT TEAM 2</v>
      </c>
      <c r="E415" t="str">
        <f>[1]A!$J1289</f>
        <v>06297107051</v>
      </c>
      <c r="F415" s="128" t="str">
        <f>[1]A!$C1289</f>
        <v>2</v>
      </c>
      <c r="G415" t="str">
        <f>VLOOKUP(C415,[1]A!$D$2:$H$1448,5,FALSE)</f>
        <v>Adulte Masculin 20/29 ans</v>
      </c>
      <c r="N415" s="14">
        <f>VLOOKUP(C415,Bilan!$B$4:$D$1766,3,FALSE)</f>
        <v>144495</v>
      </c>
      <c r="O415" s="50">
        <f t="shared" si="34"/>
        <v>442</v>
      </c>
      <c r="P415" s="50">
        <f>VLOOKUP(C415,Route2021!$C$2:$O$1205,13,FALSE)</f>
        <v>442</v>
      </c>
      <c r="Q415" s="124" t="str">
        <f>VLOOKUP(C415,[1]A!$D$2:$K$1398,8,FALSE)</f>
        <v>2</v>
      </c>
      <c r="R415" s="125">
        <f>VLOOKUP(C415,Route2021!$C$2:$Q$1212,15,FALSE)</f>
        <v>2</v>
      </c>
      <c r="S415" s="48">
        <f>IFERROR(VLOOKUP(C415,'[2]1ère'!$B$3:$E$200,4,FALSE),0)</f>
        <v>0</v>
      </c>
      <c r="T415" s="48">
        <f>IFERROR(VLOOKUP(C415,'[2]2ème'!$B$3:$E$500,4,FALSE),0)</f>
        <v>7</v>
      </c>
      <c r="U415" s="48">
        <f>IFERROR(VLOOKUP(C415,'[2]3ème'!$B$3:$E$600,4,FALSE),0)</f>
        <v>0</v>
      </c>
      <c r="V415" s="48">
        <f>IFERROR(VLOOKUP(C415,'[2]4ème '!$B$3:$E$216,4,FALSE),0)</f>
        <v>0</v>
      </c>
      <c r="W415" s="48">
        <f>IFERROR(VLOOKUP(C415,[2]Féminines!$B$3:$E$70,4,FALSE),0)</f>
        <v>0</v>
      </c>
      <c r="X415">
        <f t="shared" si="36"/>
        <v>7</v>
      </c>
    </row>
    <row r="416" spans="1:24" x14ac:dyDescent="0.25">
      <c r="A416" s="72">
        <f t="shared" si="35"/>
        <v>443</v>
      </c>
      <c r="B416">
        <f t="shared" si="33"/>
        <v>144388</v>
      </c>
      <c r="C416" t="str">
        <f>[1]A!$D230</f>
        <v>CONTESSE THIBAUD</v>
      </c>
      <c r="D416" t="str">
        <f>[1]A!$F230</f>
        <v>UNION SPORTIVE VALENCIENNES MARLY</v>
      </c>
      <c r="E416" t="str">
        <f>[1]A!$J230</f>
        <v>05999111760</v>
      </c>
      <c r="F416" s="128" t="str">
        <f>[1]A!$C230</f>
        <v>2</v>
      </c>
      <c r="G416" t="str">
        <f>VLOOKUP(C416,[1]A!$D$2:$H$1448,5,FALSE)</f>
        <v>Adulte Masculin 20/29 ans</v>
      </c>
      <c r="N416" s="14">
        <f>VLOOKUP(C416,Bilan!$B$4:$D$1766,3,FALSE)</f>
        <v>144388</v>
      </c>
      <c r="O416" s="50">
        <f t="shared" si="34"/>
        <v>443</v>
      </c>
      <c r="P416" s="50">
        <f>VLOOKUP(C416,Route2021!$C$2:$O$1205,13,FALSE)</f>
        <v>443</v>
      </c>
      <c r="Q416" s="124" t="str">
        <f>VLOOKUP(C416,[1]A!$D$2:$K$1398,8,FALSE)</f>
        <v>2</v>
      </c>
      <c r="R416" s="125">
        <f>VLOOKUP(C416,Route2021!$C$2:$Q$1212,15,FALSE)</f>
        <v>2</v>
      </c>
      <c r="S416" s="48">
        <f>IFERROR(VLOOKUP(C416,'[2]1ère'!$B$3:$E$200,4,FALSE),0)</f>
        <v>0</v>
      </c>
      <c r="T416" s="48">
        <f>IFERROR(VLOOKUP(C416,'[2]2ème'!$B$3:$E$500,4,FALSE),0)</f>
        <v>7</v>
      </c>
      <c r="U416" s="48">
        <f>IFERROR(VLOOKUP(C416,'[2]3ème'!$B$3:$E$600,4,FALSE),0)</f>
        <v>0</v>
      </c>
      <c r="V416" s="48">
        <f>IFERROR(VLOOKUP(C416,'[2]4ème '!$B$3:$E$216,4,FALSE),0)</f>
        <v>0</v>
      </c>
      <c r="W416" s="48">
        <f>IFERROR(VLOOKUP(C416,[2]Féminines!$B$3:$E$70,4,FALSE),0)</f>
        <v>0</v>
      </c>
      <c r="X416">
        <f t="shared" si="36"/>
        <v>7</v>
      </c>
    </row>
    <row r="417" spans="1:24" x14ac:dyDescent="0.25">
      <c r="A417" s="72">
        <f t="shared" si="35"/>
        <v>444</v>
      </c>
      <c r="B417">
        <f t="shared" si="33"/>
        <v>2579</v>
      </c>
      <c r="C417" t="str">
        <f>[1]A!$D730</f>
        <v>LENGLET MIGUEL</v>
      </c>
      <c r="D417" t="str">
        <f>[1]A!$F730</f>
        <v>VELO SPRINT DE L'OSTREVENT - AUBERCHICOURT</v>
      </c>
      <c r="E417" t="str">
        <f>[1]A!$J730</f>
        <v>05999012660</v>
      </c>
      <c r="F417" s="128" t="str">
        <f>[1]A!$C730</f>
        <v>2</v>
      </c>
      <c r="G417" t="str">
        <f>VLOOKUP(C417,[1]A!$D$2:$H$1448,5,FALSE)</f>
        <v>Adulte Masculin 40/49 ans</v>
      </c>
      <c r="J417" s="67">
        <v>1</v>
      </c>
      <c r="N417" s="14">
        <f>VLOOKUP(C417,Bilan!$B$4:$D$1766,3,FALSE)</f>
        <v>2579</v>
      </c>
      <c r="O417" s="50">
        <f t="shared" si="34"/>
        <v>444</v>
      </c>
      <c r="P417" s="50">
        <f>VLOOKUP(C417,Route2021!$C$2:$O$1205,13,FALSE)</f>
        <v>444</v>
      </c>
      <c r="Q417" s="124" t="str">
        <f>VLOOKUP(C417,[1]A!$D$2:$K$1398,8,FALSE)</f>
        <v>2</v>
      </c>
      <c r="R417" s="125">
        <f>VLOOKUP(C417,Route2021!$C$2:$Q$1212,15,FALSE)</f>
        <v>2</v>
      </c>
      <c r="S417" s="48">
        <f>IFERROR(VLOOKUP(C417,'[2]1ère'!$B$3:$E$200,4,FALSE),0)</f>
        <v>0</v>
      </c>
      <c r="T417" s="48">
        <f>IFERROR(VLOOKUP(C417,'[2]2ème'!$B$3:$E$500,4,FALSE),0)</f>
        <v>3</v>
      </c>
      <c r="U417" s="48">
        <f>IFERROR(VLOOKUP(C417,'[2]3ème'!$B$3:$E$600,4,FALSE),0)</f>
        <v>0</v>
      </c>
      <c r="V417" s="48">
        <f>IFERROR(VLOOKUP(C417,'[2]4ème '!$B$3:$E$216,4,FALSE),0)</f>
        <v>0</v>
      </c>
      <c r="W417" s="48">
        <f>IFERROR(VLOOKUP(C417,[2]Féminines!$B$3:$E$70,4,FALSE),0)</f>
        <v>0</v>
      </c>
      <c r="X417">
        <f t="shared" si="36"/>
        <v>3</v>
      </c>
    </row>
    <row r="418" spans="1:24" x14ac:dyDescent="0.25">
      <c r="A418" s="72">
        <f t="shared" si="35"/>
        <v>445</v>
      </c>
      <c r="B418">
        <f t="shared" si="33"/>
        <v>144573</v>
      </c>
      <c r="C418" t="str">
        <f>[1]A!$D515</f>
        <v>GILLOT JULIEN</v>
      </c>
      <c r="D418" t="str">
        <f>[1]A!$F515</f>
        <v>GILLOT CYCLING CLUB FEIGNIES</v>
      </c>
      <c r="E418" t="str">
        <f>[1]A!$J515</f>
        <v>05996222811</v>
      </c>
      <c r="F418" s="128" t="str">
        <f>[1]A!$C515</f>
        <v>2</v>
      </c>
      <c r="G418" t="str">
        <f>VLOOKUP(C418,[1]A!$D$2:$H$1448,5,FALSE)</f>
        <v>Adulte Masculin 40/49 ans</v>
      </c>
      <c r="N418" s="14">
        <f>VLOOKUP(C418,Bilan!$B$4:$D$1766,3,FALSE)</f>
        <v>144573</v>
      </c>
      <c r="O418" s="50">
        <f t="shared" si="34"/>
        <v>445</v>
      </c>
      <c r="P418" s="50">
        <f>VLOOKUP(C418,Route2021!$C$2:$O$1205,13,FALSE)</f>
        <v>445</v>
      </c>
      <c r="Q418" s="124" t="str">
        <f>VLOOKUP(C418,[1]A!$D$2:$K$1398,8,FALSE)</f>
        <v>2</v>
      </c>
      <c r="R418" s="125">
        <f>VLOOKUP(C418,Route2021!$C$2:$Q$1212,15,FALSE)</f>
        <v>2</v>
      </c>
      <c r="S418" s="48">
        <f>IFERROR(VLOOKUP(C418,'[2]1ère'!$B$3:$E$200,4,FALSE),0)</f>
        <v>0</v>
      </c>
      <c r="T418" s="48">
        <f>IFERROR(VLOOKUP(C418,'[2]2ème'!$B$3:$E$500,4,FALSE),0)</f>
        <v>12</v>
      </c>
      <c r="U418" s="48">
        <f>IFERROR(VLOOKUP(C418,'[2]3ème'!$B$3:$E$600,4,FALSE),0)</f>
        <v>0</v>
      </c>
      <c r="V418" s="48">
        <f>IFERROR(VLOOKUP(C418,'[2]4ème '!$B$3:$E$216,4,FALSE),0)</f>
        <v>0</v>
      </c>
      <c r="W418" s="48">
        <f>IFERROR(VLOOKUP(C418,[2]Féminines!$B$3:$E$70,4,FALSE),0)</f>
        <v>0</v>
      </c>
      <c r="X418">
        <f t="shared" si="36"/>
        <v>12</v>
      </c>
    </row>
    <row r="419" spans="1:24" x14ac:dyDescent="0.25">
      <c r="A419" s="72">
        <f t="shared" si="35"/>
        <v>446</v>
      </c>
      <c r="B419">
        <f t="shared" ref="B419:B427" si="37">N419</f>
        <v>2357</v>
      </c>
      <c r="C419" t="str">
        <f>[1]A!$D674</f>
        <v>LEBLON ROBIN</v>
      </c>
      <c r="D419" t="str">
        <f>[1]A!$F674</f>
        <v>CYCLO CLUB WAVRIN</v>
      </c>
      <c r="E419" t="str">
        <f>[1]A!$J674</f>
        <v>05999097766</v>
      </c>
      <c r="F419" s="128" t="str">
        <f>[1]A!$C674</f>
        <v>2</v>
      </c>
      <c r="G419" t="str">
        <f>VLOOKUP(C419,[1]A!$D$2:$H$1448,5,FALSE)</f>
        <v>Adulte Masculin 20/29 ans</v>
      </c>
      <c r="N419" s="14">
        <f>VLOOKUP(C419,Bilan!$B$4:$D$1766,3,FALSE)</f>
        <v>2357</v>
      </c>
      <c r="O419" s="50">
        <f t="shared" ref="O419:O427" si="38">A419</f>
        <v>446</v>
      </c>
      <c r="P419" s="50">
        <f>VLOOKUP(C419,Route2021!$C$2:$O$1205,13,FALSE)</f>
        <v>446</v>
      </c>
      <c r="Q419" s="124" t="str">
        <f>VLOOKUP(C419,[1]A!$D$2:$K$1398,8,FALSE)</f>
        <v>2</v>
      </c>
      <c r="R419" s="125">
        <f>VLOOKUP(C419,Route2021!$C$2:$Q$1212,15,FALSE)</f>
        <v>2</v>
      </c>
      <c r="S419" s="48">
        <f>IFERROR(VLOOKUP(C419,'[2]1ère'!$B$3:$E$200,4,FALSE),0)</f>
        <v>0</v>
      </c>
      <c r="T419" s="48">
        <f>IFERROR(VLOOKUP(C419,'[2]2ème'!$B$3:$E$500,4,FALSE),0)</f>
        <v>0</v>
      </c>
      <c r="U419" s="48">
        <f>IFERROR(VLOOKUP(C419,'[2]3ème'!$B$3:$E$600,4,FALSE),0)</f>
        <v>0</v>
      </c>
      <c r="V419" s="48">
        <f>IFERROR(VLOOKUP(C419,'[2]4ème '!$B$3:$E$216,4,FALSE),0)</f>
        <v>0</v>
      </c>
      <c r="W419" s="48">
        <f>IFERROR(VLOOKUP(C419,[2]Féminines!$B$3:$E$70,4,FALSE),0)</f>
        <v>0</v>
      </c>
      <c r="X419">
        <f t="shared" si="36"/>
        <v>0</v>
      </c>
    </row>
    <row r="420" spans="1:24" x14ac:dyDescent="0.25">
      <c r="A420" s="72">
        <v>447</v>
      </c>
      <c r="B420">
        <f t="shared" si="37"/>
        <v>10419</v>
      </c>
      <c r="C420" t="s">
        <v>4159</v>
      </c>
      <c r="D420" t="s">
        <v>4157</v>
      </c>
      <c r="E420" t="s">
        <v>4160</v>
      </c>
      <c r="F420" s="128">
        <v>2</v>
      </c>
      <c r="G420" t="s">
        <v>965</v>
      </c>
      <c r="N420" s="14">
        <f>VLOOKUP(C420,Bilan!$B$4:$D$1766,3,FALSE)</f>
        <v>10419</v>
      </c>
      <c r="O420" s="50">
        <f t="shared" si="38"/>
        <v>447</v>
      </c>
      <c r="P420" s="50" t="e">
        <f>VLOOKUP(C420,Route2021!$C$2:$O$1205,13,FALSE)</f>
        <v>#N/A</v>
      </c>
      <c r="Q420" s="124" t="e">
        <f>VLOOKUP(C420,[1]A!$D$2:$K$1398,8,FALSE)</f>
        <v>#N/A</v>
      </c>
      <c r="R420" s="125" t="e">
        <f>VLOOKUP(C420,Route2021!$C$2:$Q$1212,15,FALSE)</f>
        <v>#N/A</v>
      </c>
      <c r="S420" s="48">
        <f>IFERROR(VLOOKUP(C420,'[2]1ère'!$B$3:$E$200,4,FALSE),0)</f>
        <v>0</v>
      </c>
      <c r="T420" s="48">
        <f>IFERROR(VLOOKUP(C420,'[2]2ème'!$B$3:$E$500,4,FALSE),0)</f>
        <v>1</v>
      </c>
      <c r="U420" s="48">
        <f>IFERROR(VLOOKUP(C420,'[2]3ème'!$B$3:$E$600,4,FALSE),0)</f>
        <v>0</v>
      </c>
      <c r="V420" s="48">
        <f>IFERROR(VLOOKUP(C420,'[2]4ème '!$B$3:$E$216,4,FALSE),0)</f>
        <v>0</v>
      </c>
      <c r="W420" s="48">
        <f>IFERROR(VLOOKUP(C420,[2]Féminines!$B$3:$E$70,4,FALSE),0)</f>
        <v>0</v>
      </c>
      <c r="X420">
        <f t="shared" si="36"/>
        <v>1</v>
      </c>
    </row>
    <row r="421" spans="1:24" x14ac:dyDescent="0.25">
      <c r="A421" s="49">
        <v>448</v>
      </c>
      <c r="B421">
        <f t="shared" si="37"/>
        <v>2945</v>
      </c>
      <c r="C421" t="str">
        <f>[1]A!$D78</f>
        <v>BERTHIER ANTOINE</v>
      </c>
      <c r="D421" t="str">
        <f>[1]A!$F78</f>
        <v>ETOILE CYCLISTE LIEU ST AMAND</v>
      </c>
      <c r="E421" t="str">
        <f>[1]A!$J78</f>
        <v>05999093901</v>
      </c>
      <c r="F421" s="138">
        <v>2</v>
      </c>
      <c r="G421" t="str">
        <f>VLOOKUP(C421,[1]A!$D$2:$H$1448,5,FALSE)</f>
        <v>Adulte Masculin 20/29 ans</v>
      </c>
      <c r="N421" s="14">
        <f>VLOOKUP(C421,Bilan!$B$4:$D$1766,3,FALSE)</f>
        <v>2945</v>
      </c>
      <c r="O421" s="50">
        <f t="shared" si="38"/>
        <v>448</v>
      </c>
      <c r="P421" s="50">
        <f>VLOOKUP(C421,Route2021!$C$2:$O$1205,13,FALSE)</f>
        <v>49</v>
      </c>
      <c r="Q421" s="124" t="str">
        <f>VLOOKUP(C421,[1]A!$D$2:$K$1398,8,FALSE)</f>
        <v>1</v>
      </c>
      <c r="R421" s="125">
        <f>VLOOKUP(C421,Route2021!$C$2:$Q$1212,15,FALSE)</f>
        <v>1</v>
      </c>
      <c r="S421" s="48">
        <f>IFERROR(VLOOKUP(C421,'[2]1ère'!$B$3:$E$200,4,FALSE),0)</f>
        <v>0</v>
      </c>
      <c r="T421" s="48">
        <f>IFERROR(VLOOKUP(C421,'[2]2ème'!$B$3:$E$500,4,FALSE),0)</f>
        <v>0</v>
      </c>
      <c r="U421" s="48">
        <f>IFERROR(VLOOKUP(C421,'[2]3ème'!$B$3:$E$600,4,FALSE),0)</f>
        <v>0</v>
      </c>
      <c r="V421" s="48">
        <f>IFERROR(VLOOKUP(C421,'[2]4ème '!$B$3:$E$216,4,FALSE),0)</f>
        <v>0</v>
      </c>
      <c r="W421" s="48">
        <f>IFERROR(VLOOKUP(C421,[2]Féminines!$B$3:$E$70,4,FALSE),0)</f>
        <v>0</v>
      </c>
      <c r="X421">
        <f t="shared" si="36"/>
        <v>0</v>
      </c>
    </row>
    <row r="422" spans="1:24" x14ac:dyDescent="0.25">
      <c r="A422" s="49">
        <v>449</v>
      </c>
      <c r="B422">
        <f t="shared" si="37"/>
        <v>10120</v>
      </c>
      <c r="C422" t="str">
        <f>[1]A!$D296</f>
        <v>DELABAUT SYLVAIN</v>
      </c>
      <c r="D422" t="str">
        <f>[1]A!$F296</f>
        <v>CLUB CYCLISTE VERLINGHEM</v>
      </c>
      <c r="E422" t="str">
        <f>[1]A!$J296</f>
        <v>05999085112</v>
      </c>
      <c r="F422" s="138">
        <v>2</v>
      </c>
      <c r="G422" t="str">
        <f>VLOOKUP(C422,[1]A!$D$2:$H$1448,5,FALSE)</f>
        <v>Adulte Masculin 50/59 ans</v>
      </c>
      <c r="J422" s="67">
        <v>1</v>
      </c>
      <c r="N422" s="14">
        <f>VLOOKUP(C422,Bilan!$B$4:$D$1766,3,FALSE)</f>
        <v>10120</v>
      </c>
      <c r="O422" s="50">
        <f t="shared" si="38"/>
        <v>449</v>
      </c>
      <c r="P422" s="50">
        <f>VLOOKUP(C422,Route2021!$C$2:$O$1205,13,FALSE)</f>
        <v>0</v>
      </c>
      <c r="Q422" s="124" t="str">
        <f>VLOOKUP(C422,[1]A!$D$2:$K$1398,8,FALSE)</f>
        <v>1</v>
      </c>
      <c r="R422" s="125">
        <f>VLOOKUP(C422,Route2021!$C$2:$Q$1212,15,FALSE)</f>
        <v>1</v>
      </c>
      <c r="S422" s="48">
        <f>IFERROR(VLOOKUP(C422,'[2]1ère'!$B$3:$E$200,4,FALSE),0)</f>
        <v>2</v>
      </c>
      <c r="T422" s="48">
        <f>IFERROR(VLOOKUP(C422,'[2]2ème'!$B$3:$E$500,4,FALSE),0)</f>
        <v>5</v>
      </c>
      <c r="U422" s="48">
        <f>IFERROR(VLOOKUP(C422,'[2]3ème'!$B$3:$E$600,4,FALSE),0)</f>
        <v>0</v>
      </c>
      <c r="V422" s="48">
        <f>IFERROR(VLOOKUP(C422,'[2]4ème '!$B$3:$E$216,4,FALSE),0)</f>
        <v>0</v>
      </c>
      <c r="W422" s="48">
        <f>IFERROR(VLOOKUP(C422,[2]Féminines!$B$3:$E$70,4,FALSE),0)</f>
        <v>0</v>
      </c>
      <c r="X422">
        <f t="shared" si="36"/>
        <v>7</v>
      </c>
    </row>
    <row r="423" spans="1:24" x14ac:dyDescent="0.25">
      <c r="A423" s="49">
        <v>450</v>
      </c>
      <c r="B423">
        <f t="shared" si="37"/>
        <v>2937</v>
      </c>
      <c r="C423" t="str">
        <f>[1]A!$D308</f>
        <v>DELHAYE FLORENT</v>
      </c>
      <c r="D423" t="str">
        <f>[1]A!$F308</f>
        <v>CLUB CYCLISTE THUN ST MARTIN</v>
      </c>
      <c r="E423" t="str">
        <f>[1]A!$J308</f>
        <v>05999085188</v>
      </c>
      <c r="F423" s="138">
        <v>2</v>
      </c>
      <c r="G423" t="str">
        <f>VLOOKUP(C423,[1]A!$D$2:$H$1448,5,FALSE)</f>
        <v>Adulte Masculin 40/49 ans</v>
      </c>
      <c r="N423" s="14">
        <f>VLOOKUP(C423,Bilan!$B$4:$D$1766,3,FALSE)</f>
        <v>2937</v>
      </c>
      <c r="O423" s="50">
        <f t="shared" si="38"/>
        <v>450</v>
      </c>
      <c r="P423" s="50">
        <f>VLOOKUP(C423,Route2021!$C$2:$O$1205,13,FALSE)</f>
        <v>83</v>
      </c>
      <c r="Q423" s="124" t="str">
        <f>VLOOKUP(C423,[1]A!$D$2:$K$1398,8,FALSE)</f>
        <v>1</v>
      </c>
      <c r="R423" s="125">
        <f>VLOOKUP(C423,Route2021!$C$2:$Q$1212,15,FALSE)</f>
        <v>1</v>
      </c>
      <c r="S423" s="48">
        <f>IFERROR(VLOOKUP(C423,'[2]1ère'!$B$3:$E$200,4,FALSE),0)</f>
        <v>0</v>
      </c>
      <c r="T423" s="48">
        <f>IFERROR(VLOOKUP(C423,'[2]2ème'!$B$3:$E$500,4,FALSE),0)</f>
        <v>0</v>
      </c>
      <c r="U423" s="48">
        <f>IFERROR(VLOOKUP(C423,'[2]3ème'!$B$3:$E$600,4,FALSE),0)</f>
        <v>0</v>
      </c>
      <c r="V423" s="48">
        <f>IFERROR(VLOOKUP(C423,'[2]4ème '!$B$3:$E$216,4,FALSE),0)</f>
        <v>0</v>
      </c>
      <c r="W423" s="48">
        <f>IFERROR(VLOOKUP(C423,[2]Féminines!$B$3:$E$70,4,FALSE),0)</f>
        <v>0</v>
      </c>
      <c r="X423">
        <f t="shared" si="36"/>
        <v>0</v>
      </c>
    </row>
    <row r="424" spans="1:24" x14ac:dyDescent="0.25">
      <c r="A424" s="49">
        <v>451</v>
      </c>
      <c r="B424">
        <f t="shared" si="37"/>
        <v>144602</v>
      </c>
      <c r="C424" t="str">
        <f>[1]A!$D549</f>
        <v>GROSSEMY GREGORY</v>
      </c>
      <c r="D424" t="str">
        <f>[1]A!$F549</f>
        <v>ETOILE CYCLISTE FEIGNIES</v>
      </c>
      <c r="E424" t="str">
        <f>[1]A!$J549</f>
        <v>05999023522</v>
      </c>
      <c r="F424" s="138">
        <v>2</v>
      </c>
      <c r="G424" t="str">
        <f>VLOOKUP(C424,[1]A!$D$2:$H$1448,5,FALSE)</f>
        <v>Adulte Masculin 20/29 ans</v>
      </c>
      <c r="N424" s="14">
        <f>VLOOKUP(C424,Bilan!$B$4:$D$1766,3,FALSE)</f>
        <v>144602</v>
      </c>
      <c r="O424" s="50">
        <f t="shared" si="38"/>
        <v>451</v>
      </c>
      <c r="P424" s="50" t="e">
        <f>VLOOKUP(C424,Route2021!$C$2:$O$1205,13,FALSE)</f>
        <v>#N/A</v>
      </c>
      <c r="Q424" s="124" t="str">
        <f>VLOOKUP(C424,[1]A!$D$2:$K$1398,8,FALSE)</f>
        <v>1</v>
      </c>
      <c r="R424" s="125" t="e">
        <f>VLOOKUP(C424,Route2021!$C$2:$Q$1212,15,FALSE)</f>
        <v>#N/A</v>
      </c>
      <c r="S424" s="48">
        <f>IFERROR(VLOOKUP(C424,'[2]1ère'!$B$3:$E$200,4,FALSE),0)</f>
        <v>3</v>
      </c>
      <c r="T424" s="48">
        <f>IFERROR(VLOOKUP(C424,'[2]2ème'!$B$3:$E$500,4,FALSE),0)</f>
        <v>2</v>
      </c>
      <c r="U424" s="48">
        <f>IFERROR(VLOOKUP(C424,'[2]3ème'!$B$3:$E$600,4,FALSE),0)</f>
        <v>0</v>
      </c>
      <c r="V424" s="48">
        <f>IFERROR(VLOOKUP(C424,'[2]4ème '!$B$3:$E$216,4,FALSE),0)</f>
        <v>0</v>
      </c>
      <c r="W424" s="48">
        <f>IFERROR(VLOOKUP(C424,[2]Féminines!$B$3:$E$70,4,FALSE),0)</f>
        <v>0</v>
      </c>
      <c r="X424">
        <f t="shared" si="36"/>
        <v>5</v>
      </c>
    </row>
    <row r="425" spans="1:24" x14ac:dyDescent="0.25">
      <c r="A425" s="49">
        <v>452</v>
      </c>
      <c r="B425">
        <f t="shared" si="37"/>
        <v>1292</v>
      </c>
      <c r="C425" t="str">
        <f>[1]A!$D1228</f>
        <v>LECLERCQ JULIEN</v>
      </c>
      <c r="D425" t="str">
        <f>[1]A!$F1228</f>
        <v>MERICOURT TEAM 2</v>
      </c>
      <c r="E425" t="str">
        <f>[1]A!$J1228</f>
        <v>06204947569</v>
      </c>
      <c r="F425" s="138">
        <v>2</v>
      </c>
      <c r="G425" t="str">
        <f>VLOOKUP(C425,[1]A!$D$2:$H$1448,5,FALSE)</f>
        <v>Adulte Masculin 30/39 ans</v>
      </c>
      <c r="N425" s="14">
        <f>VLOOKUP(C425,Bilan!$B$4:$D$1766,3,FALSE)</f>
        <v>1292</v>
      </c>
      <c r="O425" s="50">
        <f t="shared" si="38"/>
        <v>452</v>
      </c>
      <c r="P425" s="50">
        <f>VLOOKUP(C425,Route2021!$C$2:$O$1205,13,FALSE)</f>
        <v>85</v>
      </c>
      <c r="Q425" s="124" t="str">
        <f>VLOOKUP(C425,[1]A!$D$2:$K$1398,8,FALSE)</f>
        <v>1</v>
      </c>
      <c r="R425" s="125">
        <f>VLOOKUP(C425,Route2021!$C$2:$Q$1212,15,FALSE)</f>
        <v>1</v>
      </c>
      <c r="S425" s="48">
        <f>IFERROR(VLOOKUP(C425,'[2]1ère'!$B$3:$E$200,4,FALSE),0)</f>
        <v>0</v>
      </c>
      <c r="T425" s="48">
        <f>IFERROR(VLOOKUP(C425,'[2]2ème'!$B$3:$E$500,4,FALSE),0)</f>
        <v>0</v>
      </c>
      <c r="U425" s="48">
        <f>IFERROR(VLOOKUP(C425,'[2]3ème'!$B$3:$E$600,4,FALSE),0)</f>
        <v>0</v>
      </c>
      <c r="V425" s="48">
        <f>IFERROR(VLOOKUP(C425,'[2]4ème '!$B$3:$E$216,4,FALSE),0)</f>
        <v>0</v>
      </c>
      <c r="W425" s="48">
        <f>IFERROR(VLOOKUP(C425,[2]Féminines!$B$3:$E$70,4,FALSE),0)</f>
        <v>0</v>
      </c>
      <c r="X425">
        <f t="shared" si="36"/>
        <v>0</v>
      </c>
    </row>
    <row r="426" spans="1:24" x14ac:dyDescent="0.25">
      <c r="A426" s="49">
        <v>453</v>
      </c>
      <c r="B426">
        <f t="shared" si="37"/>
        <v>2196</v>
      </c>
      <c r="C426" t="str">
        <f>[1]A!$D694</f>
        <v>LECOLIER STEPHANE</v>
      </c>
      <c r="D426" t="str">
        <f>[1]A!$F694</f>
        <v>TEAM SPECIALIZED LILLE</v>
      </c>
      <c r="E426" t="str">
        <f>[1]A!$J694</f>
        <v>05999080934</v>
      </c>
      <c r="F426" s="138">
        <v>2</v>
      </c>
      <c r="G426" t="str">
        <f>VLOOKUP(C426,[1]A!$D$2:$H$1448,5,FALSE)</f>
        <v>Adulte Masculin 40/49 ans</v>
      </c>
      <c r="J426" s="67">
        <v>1</v>
      </c>
      <c r="N426" s="14">
        <f>VLOOKUP(C426,Bilan!$B$4:$D$1766,3,FALSE)</f>
        <v>2196</v>
      </c>
      <c r="O426" s="50">
        <f t="shared" si="38"/>
        <v>453</v>
      </c>
      <c r="P426" s="50">
        <f>VLOOKUP(C426,Route2021!$C$2:$O$1205,13,FALSE)</f>
        <v>19</v>
      </c>
      <c r="Q426" s="124" t="str">
        <f>VLOOKUP(C426,[1]A!$D$2:$K$1398,8,FALSE)</f>
        <v>1</v>
      </c>
      <c r="R426" s="125">
        <f>VLOOKUP(C426,Route2021!$C$2:$Q$1212,15,FALSE)</f>
        <v>1</v>
      </c>
      <c r="S426" s="48">
        <f>IFERROR(VLOOKUP(C426,'[2]1ère'!$B$3:$E$200,4,FALSE),0)</f>
        <v>0</v>
      </c>
      <c r="T426" s="48">
        <f>IFERROR(VLOOKUP(C426,'[2]2ème'!$B$3:$E$500,4,FALSE),0)</f>
        <v>1</v>
      </c>
      <c r="U426" s="48">
        <f>IFERROR(VLOOKUP(C426,'[2]3ème'!$B$3:$E$600,4,FALSE),0)</f>
        <v>0</v>
      </c>
      <c r="V426" s="48">
        <f>IFERROR(VLOOKUP(C426,'[2]4ème '!$B$3:$E$216,4,FALSE),0)</f>
        <v>0</v>
      </c>
      <c r="W426" s="48">
        <f>IFERROR(VLOOKUP(C426,[2]Féminines!$B$3:$E$70,4,FALSE),0)</f>
        <v>0</v>
      </c>
      <c r="X426">
        <f t="shared" si="36"/>
        <v>1</v>
      </c>
    </row>
    <row r="427" spans="1:24" x14ac:dyDescent="0.25">
      <c r="A427" s="49">
        <v>454</v>
      </c>
      <c r="B427">
        <f t="shared" si="37"/>
        <v>2297</v>
      </c>
      <c r="C427" t="str">
        <f>[1]A!$D1243</f>
        <v>LEVOURC'H DAMIEN</v>
      </c>
      <c r="D427" t="str">
        <f>[1]A!$F1243</f>
        <v>MERICOURT TEAM 2</v>
      </c>
      <c r="E427" t="str">
        <f>[1]A!$J1243</f>
        <v>06297042262</v>
      </c>
      <c r="F427" s="138">
        <v>2</v>
      </c>
      <c r="G427" t="str">
        <f>VLOOKUP(C427,[1]A!$D$2:$H$1448,5,FALSE)</f>
        <v>Adulte Masculin 30/39 ans</v>
      </c>
      <c r="N427" s="14">
        <f>VLOOKUP(C427,Bilan!$B$4:$D$1766,3,FALSE)</f>
        <v>2297</v>
      </c>
      <c r="O427" s="50">
        <f t="shared" si="38"/>
        <v>454</v>
      </c>
      <c r="P427" s="50">
        <f>VLOOKUP(C427,Route2021!$C$2:$O$1205,13,FALSE)</f>
        <v>135</v>
      </c>
      <c r="Q427" s="124" t="str">
        <f>VLOOKUP(C427,[1]A!$D$2:$K$1398,8,FALSE)</f>
        <v>1</v>
      </c>
      <c r="R427" s="125">
        <f>VLOOKUP(C427,Route2021!$C$2:$Q$1212,15,FALSE)</f>
        <v>1</v>
      </c>
      <c r="S427" s="48">
        <f>IFERROR(VLOOKUP(C427,'[2]1ère'!$B$3:$E$200,4,FALSE),0)</f>
        <v>0</v>
      </c>
      <c r="T427" s="48">
        <f>IFERROR(VLOOKUP(C427,'[2]2ème'!$B$3:$E$500,4,FALSE),0)</f>
        <v>5</v>
      </c>
      <c r="U427" s="48">
        <f>IFERROR(VLOOKUP(C427,'[2]3ème'!$B$3:$E$600,4,FALSE),0)</f>
        <v>0</v>
      </c>
      <c r="V427" s="48">
        <f>IFERROR(VLOOKUP(C427,'[2]4ème '!$B$3:$E$216,4,FALSE),0)</f>
        <v>0</v>
      </c>
      <c r="W427" s="48">
        <f>IFERROR(VLOOKUP(C427,[2]Féminines!$B$3:$E$70,4,FALSE),0)</f>
        <v>0</v>
      </c>
      <c r="X427">
        <f t="shared" si="36"/>
        <v>5</v>
      </c>
    </row>
    <row r="428" spans="1:24" x14ac:dyDescent="0.25">
      <c r="A428" s="72">
        <v>455</v>
      </c>
      <c r="B428">
        <f t="shared" ref="B428:B438" si="39">N428</f>
        <v>144547</v>
      </c>
      <c r="C428" t="str">
        <f>[1]A!$D794</f>
        <v>MASCRET FREDERIC</v>
      </c>
      <c r="D428" t="str">
        <f>[1]A!$F794</f>
        <v>UNION SPORTIVE VALENCIENNES MARLY</v>
      </c>
      <c r="E428" t="str">
        <f>[1]A!$J794</f>
        <v>05999018276</v>
      </c>
      <c r="F428" s="128" t="str">
        <f>[1]A!$C794</f>
        <v>2</v>
      </c>
      <c r="G428" t="str">
        <f>VLOOKUP(C428,[1]A!$D$2:$H$1448,5,FALSE)</f>
        <v>Adulte Masculin 50/59 ans</v>
      </c>
      <c r="N428" s="14">
        <f>VLOOKUP(C428,Bilan!$B$4:$D$1766,3,FALSE)</f>
        <v>144547</v>
      </c>
      <c r="O428" s="50">
        <f t="shared" ref="O428:O438" si="40">A428</f>
        <v>455</v>
      </c>
      <c r="P428" s="50">
        <f>VLOOKUP(C428,Route2021!$C$2:$O$1205,13,FALSE)</f>
        <v>98</v>
      </c>
      <c r="Q428" s="124" t="str">
        <f>VLOOKUP(C428,[1]A!$D$2:$K$1398,8,FALSE)</f>
        <v>2</v>
      </c>
      <c r="R428" s="125">
        <f>VLOOKUP(C428,Route2021!$C$2:$Q$1212,15,FALSE)</f>
        <v>1</v>
      </c>
      <c r="S428" s="48">
        <f>IFERROR(VLOOKUP(C428,'[2]1ère'!$B$3:$E$200,4,FALSE),0)</f>
        <v>0</v>
      </c>
      <c r="T428" s="48">
        <f>IFERROR(VLOOKUP(C428,'[2]2ème'!$B$3:$E$500,4,FALSE),0)</f>
        <v>2</v>
      </c>
      <c r="U428" s="48">
        <f>IFERROR(VLOOKUP(C428,'[2]3ème'!$B$3:$E$600,4,FALSE),0)</f>
        <v>0</v>
      </c>
      <c r="V428" s="48">
        <f>IFERROR(VLOOKUP(C428,'[2]4ème '!$B$3:$E$216,4,FALSE),0)</f>
        <v>0</v>
      </c>
      <c r="W428" s="48">
        <f>IFERROR(VLOOKUP(C428,[2]Féminines!$B$3:$E$70,4,FALSE),0)</f>
        <v>0</v>
      </c>
      <c r="X428">
        <f t="shared" si="36"/>
        <v>2</v>
      </c>
    </row>
    <row r="429" spans="1:24" x14ac:dyDescent="0.25">
      <c r="A429" s="7">
        <v>456</v>
      </c>
      <c r="B429">
        <f t="shared" si="39"/>
        <v>2526</v>
      </c>
      <c r="C429" t="str">
        <f>[1]A!$D275</f>
        <v>DE VREESE ALEXIS</v>
      </c>
      <c r="D429" t="str">
        <f>[1]A!$F275</f>
        <v>RESILIENCE CLUB</v>
      </c>
      <c r="E429" t="str">
        <f>[1]A!$J275</f>
        <v>05996222253</v>
      </c>
      <c r="F429" s="128">
        <v>2</v>
      </c>
      <c r="G429" t="str">
        <f>VLOOKUP(C429,[1]A!$D$2:$H$1448,5,FALSE)</f>
        <v>Adulte Masculin 30/39 ans</v>
      </c>
      <c r="J429" s="67">
        <v>1</v>
      </c>
      <c r="N429" s="14">
        <f>VLOOKUP(C429,Bilan!$B$4:$D$1766,3,FALSE)</f>
        <v>2526</v>
      </c>
      <c r="O429" s="50">
        <f t="shared" si="40"/>
        <v>456</v>
      </c>
      <c r="P429" s="50" t="e">
        <f>VLOOKUP(C429,Route2021!$C$2:$O$1205,13,FALSE)</f>
        <v>#N/A</v>
      </c>
      <c r="Q429" s="124" t="str">
        <f>VLOOKUP(C429,[1]A!$D$2:$K$1398,8,FALSE)</f>
        <v>3</v>
      </c>
      <c r="R429" s="125" t="e">
        <f>VLOOKUP(C429,Route2021!$C$2:$Q$1212,15,FALSE)</f>
        <v>#N/A</v>
      </c>
      <c r="S429" s="48">
        <f>IFERROR(VLOOKUP(C429,'[2]1ère'!$B$3:$E$200,4,FALSE),0)</f>
        <v>0</v>
      </c>
      <c r="T429" s="48">
        <f>IFERROR(VLOOKUP(C429,'[2]2ème'!$B$3:$E$500,4,FALSE),0)</f>
        <v>1</v>
      </c>
      <c r="U429" s="48">
        <f>IFERROR(VLOOKUP(C429,'[2]3ème'!$B$3:$E$600,4,FALSE),0)</f>
        <v>0</v>
      </c>
      <c r="V429" s="48">
        <f>IFERROR(VLOOKUP(C429,'[2]4ème '!$B$3:$E$216,4,FALSE),0)</f>
        <v>0</v>
      </c>
      <c r="W429" s="48">
        <f>IFERROR(VLOOKUP(C429,[2]Féminines!$B$3:$E$70,4,FALSE),0)</f>
        <v>0</v>
      </c>
      <c r="X429">
        <f t="shared" ref="X429:X437" si="41">SUM(S429:W429)</f>
        <v>1</v>
      </c>
    </row>
    <row r="430" spans="1:24" x14ac:dyDescent="0.25">
      <c r="A430" s="7">
        <v>457</v>
      </c>
      <c r="B430">
        <f t="shared" si="39"/>
        <v>7066</v>
      </c>
      <c r="C430" t="str">
        <f>[1]A!$D1084</f>
        <v>VANDERHAEGEN MAEL</v>
      </c>
      <c r="D430" t="str">
        <f>[1]A!$F1084</f>
        <v>ASSOCIATION CYCLISTE D'ETROEUNGT</v>
      </c>
      <c r="E430" t="str">
        <f>[1]A!$J1084</f>
        <v>05999111389</v>
      </c>
      <c r="F430" s="128">
        <v>2</v>
      </c>
      <c r="G430" t="str">
        <f>VLOOKUP(C430,[1]A!$D$2:$H$1448,5,FALSE)</f>
        <v>Adulte Masculin 17/19 ans</v>
      </c>
      <c r="N430" s="14">
        <f>VLOOKUP(C430,Bilan!$B$4:$D$1766,3,FALSE)</f>
        <v>7066</v>
      </c>
      <c r="O430" s="50">
        <f t="shared" si="40"/>
        <v>457</v>
      </c>
      <c r="P430" s="50">
        <f>VLOOKUP(C430,Route2021!$C$2:$O$1205,13,FALSE)</f>
        <v>1426</v>
      </c>
      <c r="Q430" s="124" t="str">
        <f>VLOOKUP(C430,[1]A!$D$2:$K$1398,8,FALSE)</f>
        <v>3</v>
      </c>
      <c r="R430" s="125">
        <f>VLOOKUP(C430,Route2021!$C$2:$Q$1212,15,FALSE)</f>
        <v>0</v>
      </c>
      <c r="S430" s="48">
        <f>IFERROR(VLOOKUP(C430,'[2]1ère'!$B$3:$E$200,4,FALSE),0)</f>
        <v>0</v>
      </c>
      <c r="T430" s="48">
        <f>IFERROR(VLOOKUP(C430,'[2]2ème'!$B$3:$E$500,4,FALSE),0)</f>
        <v>2</v>
      </c>
      <c r="U430" s="48">
        <f>IFERROR(VLOOKUP(C430,'[2]3ème'!$B$3:$E$600,4,FALSE),0)</f>
        <v>0</v>
      </c>
      <c r="V430" s="48">
        <f>IFERROR(VLOOKUP(C430,'[2]4ème '!$B$3:$E$216,4,FALSE),0)</f>
        <v>0</v>
      </c>
      <c r="W430" s="48">
        <f>IFERROR(VLOOKUP(C430,[2]Féminines!$B$3:$E$70,4,FALSE),0)</f>
        <v>0</v>
      </c>
      <c r="X430">
        <f t="shared" si="41"/>
        <v>2</v>
      </c>
    </row>
    <row r="431" spans="1:24" x14ac:dyDescent="0.25">
      <c r="A431" s="7">
        <v>458</v>
      </c>
      <c r="B431">
        <f t="shared" si="39"/>
        <v>4322</v>
      </c>
      <c r="C431" t="str">
        <f>[1]A!$D1336</f>
        <v>LECLERCQ JEAN LOUIS</v>
      </c>
      <c r="D431" t="str">
        <f>[1]A!$F1336</f>
        <v>CYCLISME EN CAMBRESIS - NEUVILLE ST REMY</v>
      </c>
      <c r="E431" t="str">
        <f>[1]A!$J1336</f>
        <v>05999125060</v>
      </c>
      <c r="F431" s="128">
        <v>2</v>
      </c>
      <c r="G431" t="str">
        <f>VLOOKUP(C431,[1]A!$D$2:$H$1448,5,FALSE)</f>
        <v>Adulte Masculin 40/49 ans</v>
      </c>
      <c r="N431" s="14">
        <f>VLOOKUP(C431,Bilan!$B$4:$D$1766,3,FALSE)</f>
        <v>4322</v>
      </c>
      <c r="O431" s="50">
        <f t="shared" si="40"/>
        <v>458</v>
      </c>
      <c r="P431" s="50">
        <f>VLOOKUP(C431,Route2021!$C$2:$O$1205,13,FALSE)</f>
        <v>741</v>
      </c>
      <c r="Q431" s="124">
        <f>VLOOKUP(C431,[1]A!$D$2:$K$1398,8,FALSE)</f>
        <v>0</v>
      </c>
      <c r="R431" s="125">
        <f>VLOOKUP(C431,Route2021!$C$2:$Q$1212,15,FALSE)</f>
        <v>3</v>
      </c>
      <c r="S431" s="48">
        <f>IFERROR(VLOOKUP(C431,'[2]1ère'!$B$3:$E$200,4,FALSE),0)</f>
        <v>0</v>
      </c>
      <c r="T431" s="48">
        <f>IFERROR(VLOOKUP(C431,'[2]2ème'!$B$3:$E$500,4,FALSE),0)</f>
        <v>2</v>
      </c>
      <c r="U431" s="48">
        <f>IFERROR(VLOOKUP(C431,'[2]3ème'!$B$3:$E$600,4,FALSE),0)</f>
        <v>0</v>
      </c>
      <c r="V431" s="48">
        <f>IFERROR(VLOOKUP(C431,'[2]4ème '!$B$3:$E$216,4,FALSE),0)</f>
        <v>0</v>
      </c>
      <c r="W431" s="48">
        <f>IFERROR(VLOOKUP(C431,[2]Féminines!$B$3:$E$70,4,FALSE),0)</f>
        <v>0</v>
      </c>
      <c r="X431">
        <f t="shared" si="41"/>
        <v>2</v>
      </c>
    </row>
    <row r="432" spans="1:24" x14ac:dyDescent="0.25">
      <c r="A432" s="7">
        <v>459</v>
      </c>
      <c r="B432">
        <f>N432</f>
        <v>1277</v>
      </c>
      <c r="C432" t="str">
        <f>[1]A!$D635</f>
        <v>LABRE MAXIME</v>
      </c>
      <c r="D432" t="str">
        <f>[1]A!$F635</f>
        <v>ESPOIR CYCLISTE WAMBRECHIES MARQUETTE</v>
      </c>
      <c r="E432" t="str">
        <f>[1]A!$J635</f>
        <v>05999096072</v>
      </c>
      <c r="F432" s="128">
        <v>2</v>
      </c>
      <c r="G432" t="str">
        <f>VLOOKUP(C432,[1]A!$D$2:$H$1448,5,FALSE)</f>
        <v>Adulte Masculin 20/29 ans</v>
      </c>
      <c r="N432" s="14">
        <f>VLOOKUP(C432,Bilan!$B$4:$D$1766,3,FALSE)</f>
        <v>1277</v>
      </c>
      <c r="O432" s="50">
        <f>A432</f>
        <v>459</v>
      </c>
      <c r="P432" s="50">
        <f>VLOOKUP(C432,Route2021!$C$2:$O$1205,13,FALSE)</f>
        <v>578</v>
      </c>
      <c r="Q432" s="124" t="str">
        <f>VLOOKUP(C432,[1]A!$D$2:$K$1398,8,FALSE)</f>
        <v>3</v>
      </c>
      <c r="R432" s="125">
        <f>VLOOKUP(C432,Route2021!$C$2:$Q$1212,15,FALSE)</f>
        <v>3</v>
      </c>
      <c r="S432" s="48">
        <f>IFERROR(VLOOKUP(C432,'[2]1ère'!$B$3:$E$200,4,FALSE),0)</f>
        <v>0</v>
      </c>
      <c r="T432" s="48">
        <f>IFERROR(VLOOKUP(C432,'[2]2ème'!$B$3:$E$500,4,FALSE),0)</f>
        <v>2</v>
      </c>
      <c r="U432" s="48">
        <f>IFERROR(VLOOKUP(C432,'[2]3ème'!$B$3:$E$600,4,FALSE),0)</f>
        <v>0</v>
      </c>
      <c r="V432" s="48">
        <f>IFERROR(VLOOKUP(C432,'[2]4ème '!$B$3:$E$216,4,FALSE),0)</f>
        <v>0</v>
      </c>
      <c r="W432" s="48">
        <f>IFERROR(VLOOKUP(C432,[2]Féminines!$B$3:$E$70,4,FALSE),0)</f>
        <v>0</v>
      </c>
      <c r="X432">
        <f t="shared" si="41"/>
        <v>2</v>
      </c>
    </row>
    <row r="433" spans="1:24" x14ac:dyDescent="0.25">
      <c r="A433" s="7">
        <v>460</v>
      </c>
      <c r="B433">
        <f>N433</f>
        <v>144533</v>
      </c>
      <c r="C433" t="str">
        <f>[1]A!$D374</f>
        <v>DEWEZ CLOTAIRE</v>
      </c>
      <c r="D433" t="str">
        <f>[1]A!$F374</f>
        <v>CYCLO CLUB ORCHIES</v>
      </c>
      <c r="E433" t="str">
        <f>[1]A!$J374</f>
        <v>05996216578</v>
      </c>
      <c r="F433" s="128">
        <v>2</v>
      </c>
      <c r="G433" t="str">
        <f>VLOOKUP(C433,[1]A!$D$2:$H$1448,5,FALSE)</f>
        <v>Adulte Masculin 20/29 ans</v>
      </c>
      <c r="N433" s="14">
        <f>VLOOKUP(C433,Bilan!$B$4:$D$1766,3,FALSE)</f>
        <v>144533</v>
      </c>
      <c r="O433" s="50">
        <f>A433</f>
        <v>460</v>
      </c>
      <c r="P433" s="50">
        <f>VLOOKUP(C433,Route2021!$C$2:$O$1205,13,FALSE)</f>
        <v>652</v>
      </c>
      <c r="Q433" s="124" t="str">
        <f>VLOOKUP(C433,[1]A!$D$2:$K$1398,8,FALSE)</f>
        <v>3</v>
      </c>
      <c r="R433" s="125">
        <f>VLOOKUP(C433,Route2021!$C$2:$Q$1212,15,FALSE)</f>
        <v>3</v>
      </c>
      <c r="S433" s="48">
        <f>IFERROR(VLOOKUP(C433,'[2]1ère'!$B$3:$E$200,4,FALSE),0)</f>
        <v>0</v>
      </c>
      <c r="T433" s="48">
        <f>IFERROR(VLOOKUP(C433,'[2]2ème'!$B$3:$E$500,4,FALSE),0)</f>
        <v>1</v>
      </c>
      <c r="U433" s="48">
        <f>IFERROR(VLOOKUP(C433,'[2]3ème'!$B$3:$E$600,4,FALSE),0)</f>
        <v>0</v>
      </c>
      <c r="V433" s="48">
        <f>IFERROR(VLOOKUP(C433,'[2]4ème '!$B$3:$E$216,4,FALSE),0)</f>
        <v>0</v>
      </c>
      <c r="W433" s="48">
        <f>IFERROR(VLOOKUP(C433,[2]Féminines!$B$3:$E$70,4,FALSE),0)</f>
        <v>0</v>
      </c>
      <c r="X433">
        <f t="shared" si="41"/>
        <v>1</v>
      </c>
    </row>
    <row r="434" spans="1:24" x14ac:dyDescent="0.25">
      <c r="A434" s="7">
        <v>461</v>
      </c>
      <c r="B434">
        <f>N434</f>
        <v>2522</v>
      </c>
      <c r="C434" t="str">
        <f>[1]A!$D266</f>
        <v>DASSONNEVILLE FRANCK</v>
      </c>
      <c r="D434" t="str">
        <f>[1]A!$F266</f>
        <v>RESILIENCE CLUB</v>
      </c>
      <c r="E434" t="str">
        <f>[1]A!$J266</f>
        <v>05999126416</v>
      </c>
      <c r="F434" s="128">
        <v>2</v>
      </c>
      <c r="G434" t="str">
        <f>VLOOKUP(C434,[1]A!$D$2:$H$1448,5,FALSE)</f>
        <v>Adulte Masculin 40/49 ans</v>
      </c>
      <c r="N434" s="14">
        <f>VLOOKUP(C434,Bilan!$B$4:$D$1766,3,FALSE)</f>
        <v>2522</v>
      </c>
      <c r="O434" s="50">
        <f>A434</f>
        <v>461</v>
      </c>
      <c r="P434" s="50">
        <f>VLOOKUP(C434,Route2021!$C$2:$O$1205,13,FALSE)</f>
        <v>882</v>
      </c>
      <c r="Q434" s="124" t="str">
        <f>VLOOKUP(C434,[1]A!$D$2:$K$1398,8,FALSE)</f>
        <v>3</v>
      </c>
      <c r="R434" s="125">
        <f>VLOOKUP(C434,Route2021!$C$2:$Q$1212,15,FALSE)</f>
        <v>3</v>
      </c>
      <c r="S434" s="48">
        <f>IFERROR(VLOOKUP(C434,'[2]1ère'!$B$3:$E$200,4,FALSE),0)</f>
        <v>0</v>
      </c>
      <c r="T434" s="48">
        <f>IFERROR(VLOOKUP(C434,'[2]2ème'!$B$3:$E$500,4,FALSE),0)</f>
        <v>0</v>
      </c>
      <c r="U434" s="48">
        <f>IFERROR(VLOOKUP(C434,'[2]3ème'!$B$3:$E$600,4,FALSE),0)</f>
        <v>0</v>
      </c>
      <c r="V434" s="48">
        <f>IFERROR(VLOOKUP(C434,'[2]4ème '!$B$3:$E$216,4,FALSE),0)</f>
        <v>0</v>
      </c>
      <c r="W434" s="48">
        <f>IFERROR(VLOOKUP(C434,[2]Féminines!$B$3:$E$70,4,FALSE),0)</f>
        <v>0</v>
      </c>
      <c r="X434">
        <f t="shared" si="41"/>
        <v>0</v>
      </c>
    </row>
    <row r="435" spans="1:24" x14ac:dyDescent="0.25">
      <c r="A435" s="7">
        <v>462</v>
      </c>
      <c r="B435">
        <f>N435</f>
        <v>7063</v>
      </c>
      <c r="C435" t="str">
        <f>[1]A!$D147</f>
        <v>BUCHE LAURENT</v>
      </c>
      <c r="D435" t="str">
        <f>[1]A!$F147</f>
        <v>ASSOCIATION CYCLISTE BELLAINGEOISE</v>
      </c>
      <c r="E435" t="str">
        <f>[1]A!$J147</f>
        <v>05999127965</v>
      </c>
      <c r="F435" s="128">
        <v>2</v>
      </c>
      <c r="G435" t="str">
        <f>VLOOKUP(C435,[1]A!$D$2:$H$1448,5,FALSE)</f>
        <v>Adulte Masculin 40/49 ans</v>
      </c>
      <c r="N435" s="14">
        <f>VLOOKUP(C435,Bilan!$B$4:$D$1766,3,FALSE)</f>
        <v>7063</v>
      </c>
      <c r="O435" s="50">
        <f>A435</f>
        <v>462</v>
      </c>
      <c r="P435" s="50">
        <f>VLOOKUP(C435,Route2021!$C$2:$O$1205,13,FALSE)</f>
        <v>910</v>
      </c>
      <c r="Q435" s="124" t="str">
        <f>VLOOKUP(C435,[1]A!$D$2:$K$1398,8,FALSE)</f>
        <v>3</v>
      </c>
      <c r="R435" s="125">
        <f>VLOOKUP(C435,Route2021!$C$2:$Q$1212,15,FALSE)</f>
        <v>3</v>
      </c>
      <c r="S435" s="48">
        <f>IFERROR(VLOOKUP(C435,'[2]1ère'!$B$3:$E$200,4,FALSE),0)</f>
        <v>0</v>
      </c>
      <c r="T435" s="48">
        <f>IFERROR(VLOOKUP(C435,'[2]2ème'!$B$3:$E$500,4,FALSE),0)</f>
        <v>1</v>
      </c>
      <c r="U435" s="48">
        <f>IFERROR(VLOOKUP(C435,'[2]3ème'!$B$3:$E$600,4,FALSE),0)</f>
        <v>0</v>
      </c>
      <c r="V435" s="48">
        <f>IFERROR(VLOOKUP(C435,'[2]4ème '!$B$3:$E$216,4,FALSE),0)</f>
        <v>0</v>
      </c>
      <c r="W435" s="48">
        <f>IFERROR(VLOOKUP(C435,[2]Féminines!$B$3:$E$70,4,FALSE),0)</f>
        <v>0</v>
      </c>
      <c r="X435">
        <f t="shared" si="41"/>
        <v>1</v>
      </c>
    </row>
    <row r="436" spans="1:24" x14ac:dyDescent="0.25">
      <c r="A436" s="7">
        <v>490</v>
      </c>
      <c r="B436">
        <f>N436</f>
        <v>144385</v>
      </c>
      <c r="C436" t="str">
        <f>[1]A!$D130</f>
        <v>BOUZIN BENJAMIN</v>
      </c>
      <c r="D436" t="str">
        <f>[1]A!$F130</f>
        <v>ASSOCIATION CYCLISTE D'ETROEUNGT</v>
      </c>
      <c r="E436" t="str">
        <f>[1]A!$J130</f>
        <v>05999085562</v>
      </c>
      <c r="F436" s="128">
        <v>2</v>
      </c>
      <c r="G436" t="str">
        <f>VLOOKUP(C436,[1]A!$D$2:$H$1448,5,FALSE)</f>
        <v>Adulte Masculin 17/19 ans</v>
      </c>
      <c r="J436" s="67">
        <v>1</v>
      </c>
      <c r="N436" s="14">
        <f>VLOOKUP(C436,Bilan!$B$4:$D$1766,3,FALSE)</f>
        <v>144385</v>
      </c>
      <c r="O436" s="50">
        <f>A436</f>
        <v>490</v>
      </c>
      <c r="P436" s="50">
        <f>VLOOKUP(C436,Route2021!$C$2:$O$1205,13,FALSE)</f>
        <v>721</v>
      </c>
      <c r="Q436" s="124" t="str">
        <f>VLOOKUP(C436,[1]A!$D$2:$K$1398,8,FALSE)</f>
        <v>3</v>
      </c>
      <c r="R436" s="125">
        <f>VLOOKUP(C436,Route2021!$C$2:$Q$1212,15,FALSE)</f>
        <v>3</v>
      </c>
      <c r="S436" s="48">
        <f>IFERROR(VLOOKUP(C436,'[2]1ère'!$B$3:$E$200,4,FALSE),0)</f>
        <v>0</v>
      </c>
      <c r="T436" s="48">
        <f>IFERROR(VLOOKUP(C436,'[2]2ème'!$B$3:$E$500,4,FALSE),0)</f>
        <v>0</v>
      </c>
      <c r="U436" s="48">
        <f>IFERROR(VLOOKUP(C436,'[2]3ème'!$B$3:$E$600,4,FALSE),0)</f>
        <v>10</v>
      </c>
      <c r="V436" s="48">
        <f>IFERROR(VLOOKUP(C436,'[2]4ème '!$B$3:$E$216,4,FALSE),0)</f>
        <v>0</v>
      </c>
      <c r="W436" s="48">
        <f>IFERROR(VLOOKUP(C436,[2]Féminines!$B$3:$E$70,4,FALSE),0)</f>
        <v>0</v>
      </c>
      <c r="X436">
        <f>SUM(S436:W436)</f>
        <v>10</v>
      </c>
    </row>
    <row r="437" spans="1:24" x14ac:dyDescent="0.25">
      <c r="A437" s="49">
        <v>492</v>
      </c>
      <c r="B437">
        <f t="shared" si="39"/>
        <v>2313</v>
      </c>
      <c r="C437" t="str">
        <f>[1]A!$D1448</f>
        <v>DUBRULE LAURENT</v>
      </c>
      <c r="D437" t="str">
        <f>[1]A!$F1448</f>
        <v>ESEG DOUAI</v>
      </c>
      <c r="E437" t="str">
        <f>[1]A!$J1448</f>
        <v>05999127694</v>
      </c>
      <c r="F437" s="128" t="str">
        <f>[1]A!$C1448</f>
        <v>2</v>
      </c>
      <c r="G437" t="str">
        <f>VLOOKUP(C437,[1]A!$D$2:$H$1448,5,FALSE)</f>
        <v>Adulte Masculin 40/49 ans</v>
      </c>
      <c r="N437" s="14">
        <f>VLOOKUP(C437,Bilan!$B$4:$D$1766,3,FALSE)</f>
        <v>2313</v>
      </c>
      <c r="O437" s="50">
        <f t="shared" si="40"/>
        <v>492</v>
      </c>
      <c r="P437" s="50">
        <f>VLOOKUP(C437,Route2021!$C$2:$O$1205,13,FALSE)</f>
        <v>405</v>
      </c>
      <c r="Q437" s="124" t="e">
        <f>VLOOKUP(C437,[1]A!$D$2:$K$1398,8,FALSE)</f>
        <v>#N/A</v>
      </c>
      <c r="R437" s="125">
        <f>VLOOKUP(C437,Route2021!$C$2:$Q$1212,15,FALSE)</f>
        <v>2</v>
      </c>
      <c r="S437" s="48">
        <f>IFERROR(VLOOKUP(C437,'[2]1ère'!$B$3:$E$200,4,FALSE),0)</f>
        <v>0</v>
      </c>
      <c r="T437" s="48">
        <f>IFERROR(VLOOKUP(C437,'[2]2ème'!$B$3:$E$500,4,FALSE),0)</f>
        <v>2</v>
      </c>
      <c r="U437" s="48">
        <f>IFERROR(VLOOKUP(C437,'[2]3ème'!$B$3:$E$600,4,FALSE),0)</f>
        <v>0</v>
      </c>
      <c r="V437" s="48">
        <f>IFERROR(VLOOKUP(C437,'[2]4ème '!$B$3:$E$216,4,FALSE),0)</f>
        <v>0</v>
      </c>
      <c r="W437" s="48">
        <f>IFERROR(VLOOKUP(C437,[2]Féminines!$B$3:$E$70,4,FALSE),0)</f>
        <v>0</v>
      </c>
      <c r="X437">
        <f t="shared" si="41"/>
        <v>2</v>
      </c>
    </row>
    <row r="438" spans="1:24" x14ac:dyDescent="0.25">
      <c r="A438" s="49">
        <v>497</v>
      </c>
      <c r="B438" s="71">
        <f t="shared" si="39"/>
        <v>7119</v>
      </c>
      <c r="C438" s="71" t="str">
        <f>[1]A!$D1463</f>
        <v>ORTEGA LUCAS</v>
      </c>
      <c r="D438" s="71" t="str">
        <f>[1]A!$F1463</f>
        <v>UNION VELOCIPEDIQUE JEUMONT MARPENT</v>
      </c>
      <c r="E438" t="str">
        <f>[1]A!$J1463</f>
        <v>05999035691</v>
      </c>
      <c r="F438" s="128" t="str">
        <f>[1]A!$C1463</f>
        <v>2</v>
      </c>
      <c r="G438" t="e">
        <f>VLOOKUP(C438,[1]A!$D$2:$H$1448,5,FALSE)</f>
        <v>#N/A</v>
      </c>
      <c r="J438" s="67">
        <v>1</v>
      </c>
      <c r="N438" s="14">
        <f>VLOOKUP(C438,Bilan!$B$4:$D$1766,3,FALSE)</f>
        <v>7119</v>
      </c>
      <c r="O438" s="50">
        <f t="shared" si="40"/>
        <v>497</v>
      </c>
      <c r="P438" s="50" t="e">
        <f>VLOOKUP(C438,Route2021!$C$2:$O$1205,13,FALSE)</f>
        <v>#N/A</v>
      </c>
      <c r="Q438" s="124" t="e">
        <f>VLOOKUP(C438,[1]A!$D$2:$K$1398,8,FALSE)</f>
        <v>#N/A</v>
      </c>
      <c r="R438" s="125" t="e">
        <f>VLOOKUP(C438,Route2021!$C$2:$Q$1212,15,FALSE)</f>
        <v>#N/A</v>
      </c>
    </row>
    <row r="439" spans="1:24" x14ac:dyDescent="0.25">
      <c r="A439" s="49">
        <v>498</v>
      </c>
      <c r="B439">
        <f>N439</f>
        <v>2916</v>
      </c>
      <c r="C439" t="str">
        <f>[1]A!$D1449</f>
        <v>HERLEM EMILIEN</v>
      </c>
      <c r="D439" t="str">
        <f>[1]A!$F1449</f>
        <v>ESEG DOUAI</v>
      </c>
      <c r="E439" t="str">
        <f>[1]A!$J1449</f>
        <v>05999047565</v>
      </c>
      <c r="F439" s="128" t="str">
        <f>[1]A!$C1449</f>
        <v>2</v>
      </c>
      <c r="G439" t="e">
        <f>VLOOKUP(C439,[1]A!$D$2:$H$1448,5,FALSE)</f>
        <v>#N/A</v>
      </c>
      <c r="J439" s="67">
        <v>1</v>
      </c>
      <c r="N439" s="14">
        <f>VLOOKUP(C439,Bilan!$B$4:$D$1766,3,FALSE)</f>
        <v>2916</v>
      </c>
      <c r="O439" s="50">
        <f>A439</f>
        <v>498</v>
      </c>
      <c r="P439" s="50" t="e">
        <f>VLOOKUP(C439,Route2021!$C$2:$O$1205,13,FALSE)</f>
        <v>#N/A</v>
      </c>
      <c r="Q439" s="124" t="e">
        <f>VLOOKUP(C439,[1]A!$D$2:$K$1398,8,FALSE)</f>
        <v>#N/A</v>
      </c>
      <c r="R439" s="125" t="e">
        <f>VLOOKUP(C439,Route2021!$C$2:$Q$1212,15,FALSE)</f>
        <v>#N/A</v>
      </c>
      <c r="S439" s="48">
        <f>IFERROR(VLOOKUP(C439,'[2]1ère'!$B$3:$E$200,4,FALSE),0)</f>
        <v>0</v>
      </c>
      <c r="T439" s="48">
        <f>IFERROR(VLOOKUP(C439,'[2]2ème'!$B$3:$E$500,4,FALSE),0)</f>
        <v>1</v>
      </c>
      <c r="U439" s="48">
        <f>IFERROR(VLOOKUP(C439,'[2]3ème'!$B$3:$E$600,4,FALSE),0)</f>
        <v>0</v>
      </c>
      <c r="V439" s="48">
        <f>IFERROR(VLOOKUP(C439,'[2]4ème '!$B$3:$E$216,4,FALSE),0)</f>
        <v>0</v>
      </c>
      <c r="W439" s="48">
        <f>IFERROR(VLOOKUP(C439,[2]Féminines!$B$3:$E$70,4,FALSE),0)</f>
        <v>0</v>
      </c>
      <c r="X439">
        <f>SUM(S439:W439)</f>
        <v>1</v>
      </c>
    </row>
    <row r="440" spans="1:24" x14ac:dyDescent="0.25">
      <c r="A440" s="49">
        <v>499</v>
      </c>
      <c r="B440">
        <f>N440</f>
        <v>10036</v>
      </c>
      <c r="C440" t="str">
        <f>[1]A!$D1426</f>
        <v>BOUXOM CEDRIC</v>
      </c>
      <c r="D440" t="str">
        <f>[1]A!$F1426</f>
        <v>VELO CLUB ROUBAIX</v>
      </c>
      <c r="E440" t="str">
        <f>[1]A!$J1426</f>
        <v>05999057202</v>
      </c>
      <c r="F440" s="128" t="str">
        <f>[1]A!$C1426</f>
        <v>2</v>
      </c>
      <c r="G440" t="str">
        <f>VLOOKUP(C440,[1]A!$D$2:$H$1448,5,FALSE)</f>
        <v>Adulte Masculin 30/39 ans</v>
      </c>
      <c r="N440" s="14">
        <f>VLOOKUP(C440,Bilan!$B$4:$D$1766,3,FALSE)</f>
        <v>10036</v>
      </c>
      <c r="O440" s="50">
        <f>A440</f>
        <v>499</v>
      </c>
      <c r="P440" s="50" t="e">
        <f>VLOOKUP(C440,Route2021!$C$2:$O$1205,13,FALSE)</f>
        <v>#N/A</v>
      </c>
      <c r="Q440" s="124" t="e">
        <f>VLOOKUP(C440,[1]A!$D$2:$K$1398,8,FALSE)</f>
        <v>#N/A</v>
      </c>
      <c r="R440" s="125" t="e">
        <f>VLOOKUP(C440,Route2021!$C$2:$Q$1212,15,FALSE)</f>
        <v>#N/A</v>
      </c>
      <c r="S440" s="48">
        <f>IFERROR(VLOOKUP(C440,'[2]1ère'!$B$3:$E$200,4,FALSE),0)</f>
        <v>0</v>
      </c>
      <c r="T440" s="48">
        <f>IFERROR(VLOOKUP(C440,'[2]2ème'!$B$3:$E$500,4,FALSE),0)</f>
        <v>0</v>
      </c>
      <c r="U440" s="48">
        <f>IFERROR(VLOOKUP(C440,'[2]3ème'!$B$3:$E$600,4,FALSE),0)</f>
        <v>0</v>
      </c>
      <c r="V440" s="48">
        <f>IFERROR(VLOOKUP(C440,'[2]4ème '!$B$3:$E$216,4,FALSE),0)</f>
        <v>0</v>
      </c>
      <c r="W440" s="48">
        <f>IFERROR(VLOOKUP(C440,[2]Féminines!$B$3:$E$70,4,FALSE),0)</f>
        <v>0</v>
      </c>
      <c r="X440">
        <f>SUM(S440:W440)</f>
        <v>0</v>
      </c>
    </row>
    <row r="441" spans="1:24" x14ac:dyDescent="0.25">
      <c r="A441" s="49" t="str">
        <f>IF(Q441=R441,P441," ")</f>
        <v xml:space="preserve"> </v>
      </c>
      <c r="B441">
        <f>N441</f>
        <v>4445</v>
      </c>
      <c r="C441" t="str">
        <f>[1]A!$D1320</f>
        <v>LEFRANCQ LUDOVIC</v>
      </c>
      <c r="D441" t="str">
        <f>[1]A!$F1320</f>
        <v>NOEUX VELO CLUB NOEUXOIS</v>
      </c>
      <c r="E441" t="str">
        <f>[1]A!$J1320</f>
        <v>06297108207</v>
      </c>
      <c r="F441" s="128" t="str">
        <f>[1]A!$C1320</f>
        <v>2</v>
      </c>
      <c r="G441" t="str">
        <f>VLOOKUP(C441,[1]A!$D$2:$H$1448,5,FALSE)</f>
        <v>Adulte Masculin 40/49 ans</v>
      </c>
      <c r="N441" s="14">
        <f>VLOOKUP(C441,Bilan!$B$4:$D$1766,3,FALSE)</f>
        <v>4445</v>
      </c>
      <c r="O441" s="50" t="str">
        <f>A441</f>
        <v xml:space="preserve"> </v>
      </c>
      <c r="P441" s="50">
        <f>VLOOKUP(C441,Route2021!$C$2:$O$1205,13,FALSE)</f>
        <v>0</v>
      </c>
      <c r="Q441" s="124">
        <f>VLOOKUP(C441,[1]A!$D$2:$K$1398,8,FALSE)</f>
        <v>0</v>
      </c>
      <c r="R441" s="125">
        <f>VLOOKUP(C441,Route2021!$C$2:$Q$1212,15,FALSE)</f>
        <v>2</v>
      </c>
      <c r="S441" s="48">
        <f>IFERROR(VLOOKUP(C441,'[2]1ère'!$B$3:$E$200,4,FALSE),0)</f>
        <v>0</v>
      </c>
      <c r="T441" s="48">
        <f>IFERROR(VLOOKUP(C441,'[2]2ème'!$B$3:$E$500,4,FALSE),0)</f>
        <v>0</v>
      </c>
      <c r="U441" s="48">
        <f>IFERROR(VLOOKUP(C441,'[2]3ème'!$B$3:$E$600,4,FALSE),0)</f>
        <v>0</v>
      </c>
      <c r="V441" s="48">
        <f>IFERROR(VLOOKUP(C441,'[2]4ème '!$B$3:$E$216,4,FALSE),0)</f>
        <v>0</v>
      </c>
      <c r="W441" s="48">
        <f>IFERROR(VLOOKUP(C441,[2]Féminines!$B$3:$E$70,4,FALSE),0)</f>
        <v>0</v>
      </c>
      <c r="X441">
        <f t="shared" si="36"/>
        <v>0</v>
      </c>
    </row>
    <row r="442" spans="1:24" x14ac:dyDescent="0.25">
      <c r="A442" s="49" t="e">
        <f t="shared" ref="A442:A450" si="42">IF(P442&lt;448,IF(P442&gt;200,P442,0),0)</f>
        <v>#N/A</v>
      </c>
      <c r="B442">
        <f>N442</f>
        <v>5123</v>
      </c>
      <c r="C442" t="str">
        <f>[1]A!$D14</f>
        <v>ALLACH NAIM</v>
      </c>
      <c r="D442" t="str">
        <f>[1]A!$F14</f>
        <v>VELO CLUB SOLESMES</v>
      </c>
      <c r="E442" t="str">
        <f>[1]A!$J14</f>
        <v>05999107480</v>
      </c>
      <c r="F442" s="128" t="str">
        <f>[1]A!$C14</f>
        <v>2</v>
      </c>
      <c r="G442" t="str">
        <f>VLOOKUP(C442,[1]A!$D$2:$H$1448,5,FALSE)</f>
        <v>Adulte Masculin 40/49 ans</v>
      </c>
      <c r="N442" s="14">
        <f>VLOOKUP(C442,Bilan!$B$4:$D$1766,3,FALSE)</f>
        <v>5123</v>
      </c>
      <c r="O442" s="50" t="e">
        <f>A442</f>
        <v>#N/A</v>
      </c>
      <c r="P442" s="50" t="e">
        <f>VLOOKUP(C442,Route2021!$C$2:$O$1205,13,FALSE)</f>
        <v>#N/A</v>
      </c>
      <c r="Q442" s="124" t="str">
        <f>VLOOKUP(C442,[1]A!$D$2:$K$1398,8,FALSE)</f>
        <v>2</v>
      </c>
      <c r="R442" s="125" t="e">
        <f>VLOOKUP(C442,Route2021!$C$2:$Q$1212,15,FALSE)</f>
        <v>#N/A</v>
      </c>
      <c r="S442" s="48">
        <f>IFERROR(VLOOKUP(C442,'[2]1ère'!$B$3:$E$200,4,FALSE),0)</f>
        <v>0</v>
      </c>
      <c r="T442" s="48">
        <f>IFERROR(VLOOKUP(C442,'[2]2ème'!$B$3:$E$500,4,FALSE),0)</f>
        <v>0</v>
      </c>
      <c r="U442" s="48">
        <f>IFERROR(VLOOKUP(C442,'[2]3ème'!$B$3:$E$600,4,FALSE),0)</f>
        <v>0</v>
      </c>
      <c r="V442" s="48">
        <f>IFERROR(VLOOKUP(C442,'[2]4ème '!$B$3:$E$216,4,FALSE),0)</f>
        <v>0</v>
      </c>
      <c r="W442" s="48">
        <f>IFERROR(VLOOKUP(C442,[2]Féminines!$B$3:$E$70,4,FALSE),0)</f>
        <v>0</v>
      </c>
      <c r="X442">
        <f t="shared" si="36"/>
        <v>0</v>
      </c>
    </row>
    <row r="443" spans="1:24" x14ac:dyDescent="0.25">
      <c r="A443" s="49">
        <f t="shared" si="42"/>
        <v>0</v>
      </c>
      <c r="B443">
        <f t="shared" ref="B443:B479" si="43">N443</f>
        <v>144305</v>
      </c>
      <c r="C443" t="str">
        <f>[1]A!$D94</f>
        <v>BLOIS ANTOINE</v>
      </c>
      <c r="D443" t="str">
        <f>[1]A!$F94</f>
        <v>FREE BIKING FAMILY ST AMAND LES EAUX</v>
      </c>
      <c r="E443" t="str">
        <f>[1]A!$J94</f>
        <v>05999016347</v>
      </c>
      <c r="F443" s="128" t="str">
        <f>[1]A!$C94</f>
        <v>2</v>
      </c>
      <c r="G443" t="str">
        <f>VLOOKUP(C443,[1]A!$D$2:$H$1448,5,FALSE)</f>
        <v>Adulte Masculin 20/29 ans</v>
      </c>
      <c r="N443" s="14">
        <f>VLOOKUP(C443,Bilan!$B$4:$D$1766,3,FALSE)</f>
        <v>144305</v>
      </c>
      <c r="O443" s="50">
        <f t="shared" ref="O443:O479" si="44">A443</f>
        <v>0</v>
      </c>
      <c r="P443" s="50">
        <f>VLOOKUP(C443,Route2021!$C$2:$O$1205,13,FALSE)</f>
        <v>0</v>
      </c>
      <c r="Q443" s="124" t="str">
        <f>VLOOKUP(C443,[1]A!$D$2:$K$1398,8,FALSE)</f>
        <v>2</v>
      </c>
      <c r="R443" s="125">
        <f>VLOOKUP(C443,Route2021!$C$2:$Q$1212,15,FALSE)</f>
        <v>2</v>
      </c>
      <c r="S443" s="48">
        <f>IFERROR(VLOOKUP(C443,'[2]1ère'!$B$3:$E$200,4,FALSE),0)</f>
        <v>0</v>
      </c>
      <c r="T443" s="48">
        <f>IFERROR(VLOOKUP(C443,'[2]2ème'!$B$3:$E$500,4,FALSE),0)</f>
        <v>0</v>
      </c>
      <c r="U443" s="48">
        <f>IFERROR(VLOOKUP(C443,'[2]3ème'!$B$3:$E$600,4,FALSE),0)</f>
        <v>0</v>
      </c>
      <c r="V443" s="48">
        <f>IFERROR(VLOOKUP(C443,'[2]4ème '!$B$3:$E$216,4,FALSE),0)</f>
        <v>0</v>
      </c>
      <c r="W443" s="48">
        <f>IFERROR(VLOOKUP(C443,[2]Féminines!$B$3:$E$70,4,FALSE),0)</f>
        <v>0</v>
      </c>
      <c r="X443">
        <f t="shared" si="36"/>
        <v>0</v>
      </c>
    </row>
    <row r="444" spans="1:24" x14ac:dyDescent="0.25">
      <c r="A444" s="49" t="e">
        <f t="shared" si="42"/>
        <v>#N/A</v>
      </c>
      <c r="B444">
        <f t="shared" si="43"/>
        <v>2533</v>
      </c>
      <c r="C444" t="str">
        <f>[1]A!$D267</f>
        <v>DAUCHY TONNY</v>
      </c>
      <c r="D444" t="str">
        <f>[1]A!$F267</f>
        <v>UNION SPORTIVE VALENCIENNES MARLY</v>
      </c>
      <c r="E444" t="str">
        <f>[1]A!$J267</f>
        <v>05999134643</v>
      </c>
      <c r="F444" s="128" t="str">
        <f>[1]A!$C267</f>
        <v>2</v>
      </c>
      <c r="G444" t="str">
        <f>VLOOKUP(C444,[1]A!$D$2:$H$1448,5,FALSE)</f>
        <v>Adulte Masculin 30/39 ans</v>
      </c>
      <c r="J444" s="67">
        <v>1</v>
      </c>
      <c r="N444" s="14">
        <f>VLOOKUP(C444,Bilan!$B$4:$D$1766,3,FALSE)</f>
        <v>2533</v>
      </c>
      <c r="O444" s="50" t="e">
        <f t="shared" si="44"/>
        <v>#N/A</v>
      </c>
      <c r="P444" s="50" t="e">
        <f>VLOOKUP(C444,Route2021!$C$2:$O$1205,13,FALSE)</f>
        <v>#N/A</v>
      </c>
      <c r="Q444" s="124" t="str">
        <f>VLOOKUP(C444,[1]A!$D$2:$K$1398,8,FALSE)</f>
        <v>2</v>
      </c>
      <c r="R444" s="125" t="e">
        <f>VLOOKUP(C444,Route2021!$C$2:$Q$1212,15,FALSE)</f>
        <v>#N/A</v>
      </c>
      <c r="S444" s="48">
        <f>IFERROR(VLOOKUP(C444,'[2]1ère'!$B$3:$E$200,4,FALSE),0)</f>
        <v>0</v>
      </c>
      <c r="T444" s="48">
        <f>IFERROR(VLOOKUP(C444,'[2]2ème'!$B$3:$E$500,4,FALSE),0)</f>
        <v>0</v>
      </c>
      <c r="U444" s="48">
        <f>IFERROR(VLOOKUP(C444,'[2]3ème'!$B$3:$E$600,4,FALSE),0)</f>
        <v>0</v>
      </c>
      <c r="V444" s="48">
        <f>IFERROR(VLOOKUP(C444,'[2]4ème '!$B$3:$E$216,4,FALSE),0)</f>
        <v>0</v>
      </c>
      <c r="W444" s="48">
        <f>IFERROR(VLOOKUP(C444,[2]Féminines!$B$3:$E$70,4,FALSE),0)</f>
        <v>0</v>
      </c>
      <c r="X444">
        <f t="shared" si="36"/>
        <v>0</v>
      </c>
    </row>
    <row r="445" spans="1:24" x14ac:dyDescent="0.25">
      <c r="A445" s="49">
        <f t="shared" si="42"/>
        <v>0</v>
      </c>
      <c r="B445">
        <f t="shared" si="43"/>
        <v>1310</v>
      </c>
      <c r="C445" t="str">
        <f>[1]A!$D335</f>
        <v>DENYS SEBASTIEN</v>
      </c>
      <c r="D445" t="str">
        <f>[1]A!$F335</f>
        <v>VELO CLUB ARMENTIERES</v>
      </c>
      <c r="E445" t="str">
        <f>[1]A!$J335</f>
        <v>05999057243</v>
      </c>
      <c r="F445" s="128" t="str">
        <f>[1]A!$C335</f>
        <v>2</v>
      </c>
      <c r="G445" t="str">
        <f>VLOOKUP(C445,[1]A!$D$2:$H$1448,5,FALSE)</f>
        <v>Adulte Masculin 40/49 ans</v>
      </c>
      <c r="J445" s="67">
        <v>1</v>
      </c>
      <c r="N445" s="14">
        <f>VLOOKUP(C445,Bilan!$B$4:$D$1766,3,FALSE)</f>
        <v>1310</v>
      </c>
      <c r="O445" s="50">
        <f t="shared" si="44"/>
        <v>0</v>
      </c>
      <c r="P445" s="50">
        <f>VLOOKUP(C445,Route2021!$C$2:$O$1205,13,FALSE)</f>
        <v>688</v>
      </c>
      <c r="Q445" s="124" t="str">
        <f>VLOOKUP(C445,[1]A!$D$2:$K$1398,8,FALSE)</f>
        <v>2</v>
      </c>
      <c r="R445" s="125">
        <f>VLOOKUP(C445,Route2021!$C$2:$Q$1212,15,FALSE)</f>
        <v>3</v>
      </c>
      <c r="S445" s="48">
        <f>IFERROR(VLOOKUP(C445,'[2]1ère'!$B$3:$E$200,4,FALSE),0)</f>
        <v>0</v>
      </c>
      <c r="T445" s="48">
        <f>IFERROR(VLOOKUP(C445,'[2]2ème'!$B$3:$E$500,4,FALSE),0)</f>
        <v>0</v>
      </c>
      <c r="U445" s="48">
        <f>IFERROR(VLOOKUP(C445,'[2]3ème'!$B$3:$E$600,4,FALSE),0)</f>
        <v>0</v>
      </c>
      <c r="V445" s="48">
        <f>IFERROR(VLOOKUP(C445,'[2]4ème '!$B$3:$E$216,4,FALSE),0)</f>
        <v>0</v>
      </c>
      <c r="W445" s="48">
        <f>IFERROR(VLOOKUP(C445,[2]Féminines!$B$3:$E$70,4,FALSE),0)</f>
        <v>0</v>
      </c>
      <c r="X445">
        <f t="shared" si="36"/>
        <v>0</v>
      </c>
    </row>
    <row r="446" spans="1:24" x14ac:dyDescent="0.25">
      <c r="A446" s="49" t="e">
        <f t="shared" si="42"/>
        <v>#N/A</v>
      </c>
      <c r="B446">
        <f t="shared" si="43"/>
        <v>7029</v>
      </c>
      <c r="C446" t="str">
        <f>[1]A!$D362</f>
        <v>DESTEIRDT MICKAEL</v>
      </c>
      <c r="D446" t="str">
        <f>[1]A!$F362</f>
        <v>TEAM POLICE HDFN - ROUBAIX</v>
      </c>
      <c r="E446" t="str">
        <f>[1]A!$J362</f>
        <v>05999127976</v>
      </c>
      <c r="F446" s="128" t="str">
        <f>[1]A!$C362</f>
        <v>2</v>
      </c>
      <c r="G446" t="str">
        <f>VLOOKUP(C446,[1]A!$D$2:$H$1448,5,FALSE)</f>
        <v>Adulte Masculin 30/39 ans</v>
      </c>
      <c r="N446" s="14">
        <f>VLOOKUP(C446,Bilan!$B$4:$D$1766,3,FALSE)</f>
        <v>7029</v>
      </c>
      <c r="O446" s="50" t="e">
        <f t="shared" si="44"/>
        <v>#N/A</v>
      </c>
      <c r="P446" s="50" t="e">
        <f>VLOOKUP(C446,Route2021!$C$2:$O$1205,13,FALSE)</f>
        <v>#N/A</v>
      </c>
      <c r="Q446" s="124" t="str">
        <f>VLOOKUP(C446,[1]A!$D$2:$K$1398,8,FALSE)</f>
        <v>2</v>
      </c>
      <c r="R446" s="125" t="e">
        <f>VLOOKUP(C446,Route2021!$C$2:$Q$1212,15,FALSE)</f>
        <v>#N/A</v>
      </c>
      <c r="S446" s="48">
        <f>IFERROR(VLOOKUP(C446,'[2]1ère'!$B$3:$E$200,4,FALSE),0)</f>
        <v>0</v>
      </c>
      <c r="T446" s="48">
        <f>IFERROR(VLOOKUP(C446,'[2]2ème'!$B$3:$E$500,4,FALSE),0)</f>
        <v>0</v>
      </c>
      <c r="U446" s="48">
        <f>IFERROR(VLOOKUP(C446,'[2]3ème'!$B$3:$E$600,4,FALSE),0)</f>
        <v>0</v>
      </c>
      <c r="V446" s="48">
        <f>IFERROR(VLOOKUP(C446,'[2]4ème '!$B$3:$E$216,4,FALSE),0)</f>
        <v>0</v>
      </c>
      <c r="W446" s="48">
        <f>IFERROR(VLOOKUP(C446,[2]Féminines!$B$3:$E$70,4,FALSE),0)</f>
        <v>0</v>
      </c>
      <c r="X446">
        <f t="shared" si="36"/>
        <v>0</v>
      </c>
    </row>
    <row r="447" spans="1:24" x14ac:dyDescent="0.25">
      <c r="A447" s="49">
        <f t="shared" si="42"/>
        <v>0</v>
      </c>
      <c r="B447">
        <f t="shared" si="43"/>
        <v>2451</v>
      </c>
      <c r="C447" t="str">
        <f>[1]A!$D1183</f>
        <v>DMYTROW NICOLAS</v>
      </c>
      <c r="D447" t="str">
        <f>[1]A!$F1183</f>
        <v>THELUS TEAM UNIS-VERT VTT</v>
      </c>
      <c r="E447" t="str">
        <f>[1]A!$J1183</f>
        <v>06240368462</v>
      </c>
      <c r="F447" s="128" t="str">
        <f>[1]A!$C1183</f>
        <v>2</v>
      </c>
      <c r="G447" t="str">
        <f>VLOOKUP(C447,[1]A!$D$2:$H$1448,5,FALSE)</f>
        <v>Adulte Masculin 50/59 ans</v>
      </c>
      <c r="N447" s="14">
        <f>VLOOKUP(C447,Bilan!$B$4:$D$1766,3,FALSE)</f>
        <v>2451</v>
      </c>
      <c r="O447" s="50">
        <f t="shared" si="44"/>
        <v>0</v>
      </c>
      <c r="P447" s="50">
        <f>VLOOKUP(C447,Route2021!$C$2:$O$1205,13,FALSE)</f>
        <v>0</v>
      </c>
      <c r="Q447" s="124" t="str">
        <f>VLOOKUP(C447,[1]A!$D$2:$K$1398,8,FALSE)</f>
        <v>2</v>
      </c>
      <c r="R447" s="125">
        <f>VLOOKUP(C447,Route2021!$C$2:$Q$1212,15,FALSE)</f>
        <v>2</v>
      </c>
      <c r="S447" s="48">
        <f>IFERROR(VLOOKUP(C447,'[2]1ère'!$B$3:$E$200,4,FALSE),0)</f>
        <v>0</v>
      </c>
      <c r="T447" s="48">
        <f>IFERROR(VLOOKUP(C447,'[2]2ème'!$B$3:$E$500,4,FALSE),0)</f>
        <v>0</v>
      </c>
      <c r="U447" s="48">
        <f>IFERROR(VLOOKUP(C447,'[2]3ème'!$B$3:$E$600,4,FALSE),0)</f>
        <v>0</v>
      </c>
      <c r="V447" s="48">
        <f>IFERROR(VLOOKUP(C447,'[2]4ème '!$B$3:$E$216,4,FALSE),0)</f>
        <v>0</v>
      </c>
      <c r="W447" s="48">
        <f>IFERROR(VLOOKUP(C447,[2]Féminines!$B$3:$E$70,4,FALSE),0)</f>
        <v>0</v>
      </c>
      <c r="X447">
        <f t="shared" si="36"/>
        <v>0</v>
      </c>
    </row>
    <row r="448" spans="1:24" x14ac:dyDescent="0.25">
      <c r="A448" s="49" t="e">
        <f t="shared" si="42"/>
        <v>#N/A</v>
      </c>
      <c r="B448">
        <f t="shared" si="43"/>
        <v>2597</v>
      </c>
      <c r="C448" t="str">
        <f>[1]A!$D427</f>
        <v>DUMORTIER ANTOINE</v>
      </c>
      <c r="D448" t="str">
        <f>[1]A!$F427</f>
        <v>VELO CLUB UNION HALLUIN</v>
      </c>
      <c r="E448" t="str">
        <f>[1]A!$J427</f>
        <v>05999011709</v>
      </c>
      <c r="F448" s="128" t="str">
        <f>[1]A!$C427</f>
        <v>2</v>
      </c>
      <c r="G448" t="str">
        <f>VLOOKUP(C448,[1]A!$D$2:$H$1448,5,FALSE)</f>
        <v>Adulte Masculin 30/39 ans</v>
      </c>
      <c r="N448" s="14">
        <f>VLOOKUP(C448,Bilan!$B$4:$D$1766,3,FALSE)</f>
        <v>2597</v>
      </c>
      <c r="O448" s="50" t="e">
        <f t="shared" si="44"/>
        <v>#N/A</v>
      </c>
      <c r="P448" s="50" t="e">
        <f>VLOOKUP(C448,Route2021!$C$2:$O$1205,13,FALSE)</f>
        <v>#N/A</v>
      </c>
      <c r="Q448" s="124" t="str">
        <f>VLOOKUP(C448,[1]A!$D$2:$K$1398,8,FALSE)</f>
        <v>2</v>
      </c>
      <c r="R448" s="125" t="e">
        <f>VLOOKUP(C448,Route2021!$C$2:$Q$1212,15,FALSE)</f>
        <v>#N/A</v>
      </c>
      <c r="S448" s="48">
        <f>IFERROR(VLOOKUP(C448,'[2]1ère'!$B$3:$E$200,4,FALSE),0)</f>
        <v>0</v>
      </c>
      <c r="T448" s="48">
        <f>IFERROR(VLOOKUP(C448,'[2]2ème'!$B$3:$E$500,4,FALSE),0)</f>
        <v>0</v>
      </c>
      <c r="U448" s="48">
        <f>IFERROR(VLOOKUP(C448,'[2]3ème'!$B$3:$E$600,4,FALSE),0)</f>
        <v>0</v>
      </c>
      <c r="V448" s="48">
        <f>IFERROR(VLOOKUP(C448,'[2]4ème '!$B$3:$E$216,4,FALSE),0)</f>
        <v>0</v>
      </c>
      <c r="W448" s="48">
        <f>IFERROR(VLOOKUP(C448,[2]Féminines!$B$3:$E$70,4,FALSE),0)</f>
        <v>0</v>
      </c>
      <c r="X448">
        <f t="shared" si="36"/>
        <v>0</v>
      </c>
    </row>
    <row r="449" spans="1:24" x14ac:dyDescent="0.25">
      <c r="A449" s="49" t="e">
        <f t="shared" si="42"/>
        <v>#N/A</v>
      </c>
      <c r="B449">
        <f t="shared" si="43"/>
        <v>2447</v>
      </c>
      <c r="C449" t="str">
        <f>[1]A!$D1190</f>
        <v>DURAND DIDIER</v>
      </c>
      <c r="D449" t="str">
        <f>[1]A!$F1190</f>
        <v>THELUS TEAM UNIS-VERT VTT</v>
      </c>
      <c r="E449" t="str">
        <f>[1]A!$J1190</f>
        <v>06297055893</v>
      </c>
      <c r="F449" s="128" t="str">
        <f>[1]A!$C1190</f>
        <v>2</v>
      </c>
      <c r="G449" t="str">
        <f>VLOOKUP(C449,[1]A!$D$2:$H$1448,5,FALSE)</f>
        <v>Adulte Masculin 50/59 ans</v>
      </c>
      <c r="N449" s="14">
        <f>VLOOKUP(C449,Bilan!$B$4:$D$1766,3,FALSE)</f>
        <v>2447</v>
      </c>
      <c r="O449" s="50" t="e">
        <f t="shared" si="44"/>
        <v>#N/A</v>
      </c>
      <c r="P449" s="50" t="e">
        <f>VLOOKUP(C449,Route2021!$C$2:$O$1205,13,FALSE)</f>
        <v>#N/A</v>
      </c>
      <c r="Q449" s="124" t="str">
        <f>VLOOKUP(C449,[1]A!$D$2:$K$1398,8,FALSE)</f>
        <v>2</v>
      </c>
      <c r="R449" s="125" t="e">
        <f>VLOOKUP(C449,Route2021!$C$2:$Q$1212,15,FALSE)</f>
        <v>#N/A</v>
      </c>
      <c r="S449" s="48">
        <f>IFERROR(VLOOKUP(C449,'[2]1ère'!$B$3:$E$200,4,FALSE),0)</f>
        <v>0</v>
      </c>
      <c r="T449" s="48">
        <f>IFERROR(VLOOKUP(C449,'[2]2ème'!$B$3:$E$500,4,FALSE),0)</f>
        <v>0</v>
      </c>
      <c r="U449" s="48">
        <f>IFERROR(VLOOKUP(C449,'[2]3ème'!$B$3:$E$600,4,FALSE),0)</f>
        <v>0</v>
      </c>
      <c r="V449" s="48">
        <f>IFERROR(VLOOKUP(C449,'[2]4ème '!$B$3:$E$216,4,FALSE),0)</f>
        <v>0</v>
      </c>
      <c r="W449" s="48">
        <f>IFERROR(VLOOKUP(C449,[2]Féminines!$B$3:$E$70,4,FALSE),0)</f>
        <v>0</v>
      </c>
      <c r="X449">
        <f t="shared" si="36"/>
        <v>0</v>
      </c>
    </row>
    <row r="450" spans="1:24" x14ac:dyDescent="0.25">
      <c r="A450" s="49">
        <f t="shared" si="42"/>
        <v>0</v>
      </c>
      <c r="B450">
        <f t="shared" si="43"/>
        <v>2552</v>
      </c>
      <c r="C450" t="str">
        <f>[1]A!$D456</f>
        <v>FIEVET VALENTIN</v>
      </c>
      <c r="D450" t="str">
        <f>[1]A!$F456</f>
        <v>RESILIENCE CLUB</v>
      </c>
      <c r="E450" t="str">
        <f>[1]A!$J456</f>
        <v>05999123944</v>
      </c>
      <c r="F450" s="128" t="str">
        <f>[1]A!$C456</f>
        <v>2</v>
      </c>
      <c r="G450" t="str">
        <f>VLOOKUP(C450,[1]A!$D$2:$H$1448,5,FALSE)</f>
        <v>Adulte Masculin 30/39 ans</v>
      </c>
      <c r="N450" s="14">
        <f>VLOOKUP(C450,Bilan!$B$4:$D$1766,3,FALSE)</f>
        <v>2552</v>
      </c>
      <c r="O450" s="50">
        <f t="shared" si="44"/>
        <v>0</v>
      </c>
      <c r="P450" s="50">
        <f>VLOOKUP(C450,Route2021!$C$2:$O$1205,13,FALSE)</f>
        <v>0</v>
      </c>
      <c r="Q450" s="124" t="str">
        <f>VLOOKUP(C450,[1]A!$D$2:$K$1398,8,FALSE)</f>
        <v>2</v>
      </c>
      <c r="R450" s="125">
        <f>VLOOKUP(C450,Route2021!$C$2:$Q$1212,15,FALSE)</f>
        <v>2</v>
      </c>
      <c r="S450" s="48">
        <f>IFERROR(VLOOKUP(C450,'[2]1ère'!$B$3:$E$200,4,FALSE),0)</f>
        <v>0</v>
      </c>
      <c r="T450" s="48">
        <f>IFERROR(VLOOKUP(C450,'[2]2ème'!$B$3:$E$500,4,FALSE),0)</f>
        <v>0</v>
      </c>
      <c r="U450" s="48">
        <f>IFERROR(VLOOKUP(C450,'[2]3ème'!$B$3:$E$600,4,FALSE),0)</f>
        <v>0</v>
      </c>
      <c r="V450" s="48">
        <f>IFERROR(VLOOKUP(C450,'[2]4ème '!$B$3:$E$216,4,FALSE),0)</f>
        <v>0</v>
      </c>
      <c r="W450" s="48">
        <f>IFERROR(VLOOKUP(C450,[2]Féminines!$B$3:$E$70,4,FALSE),0)</f>
        <v>0</v>
      </c>
      <c r="X450">
        <f t="shared" si="36"/>
        <v>0</v>
      </c>
    </row>
    <row r="451" spans="1:24" x14ac:dyDescent="0.25">
      <c r="A451" s="49">
        <f t="shared" ref="A451:A460" si="45">IF(P451&lt;448,IF(P451&gt;200,P451,0),0)</f>
        <v>0</v>
      </c>
      <c r="B451">
        <f t="shared" si="43"/>
        <v>5149</v>
      </c>
      <c r="C451" t="str">
        <f>[1]A!$D684</f>
        <v>LECLERCQ ALEXIS</v>
      </c>
      <c r="D451" t="str">
        <f>[1]A!$F684</f>
        <v>CAMPHIN EN CAREMBAULT CYCLING TEAM</v>
      </c>
      <c r="E451" t="str">
        <f>[1]A!$J684</f>
        <v>05996214949</v>
      </c>
      <c r="F451" s="128" t="str">
        <f>[1]A!$C684</f>
        <v>2</v>
      </c>
      <c r="G451" t="str">
        <f>VLOOKUP(C451,[1]A!$D$2:$H$1448,5,FALSE)</f>
        <v>Adulte Masculin 40/49 ans</v>
      </c>
      <c r="N451" s="14">
        <f>VLOOKUP(C451,Bilan!$B$4:$D$1766,3,FALSE)</f>
        <v>5149</v>
      </c>
      <c r="O451" s="50">
        <f t="shared" si="44"/>
        <v>0</v>
      </c>
      <c r="P451" s="50">
        <f>VLOOKUP(C451,Route2021!$C$2:$O$1205,13,FALSE)</f>
        <v>0</v>
      </c>
      <c r="Q451" s="124" t="str">
        <f>VLOOKUP(C451,[1]A!$D$2:$K$1398,8,FALSE)</f>
        <v>2</v>
      </c>
      <c r="R451" s="125">
        <f>VLOOKUP(C451,Route2021!$C$2:$Q$1212,15,FALSE)</f>
        <v>2</v>
      </c>
      <c r="S451" s="48">
        <f>IFERROR(VLOOKUP(C451,'[2]1ère'!$B$3:$E$200,4,FALSE),0)</f>
        <v>0</v>
      </c>
      <c r="T451" s="48">
        <f>IFERROR(VLOOKUP(C451,'[2]2ème'!$B$3:$E$500,4,FALSE),0)</f>
        <v>0</v>
      </c>
      <c r="U451" s="48">
        <f>IFERROR(VLOOKUP(C451,'[2]3ème'!$B$3:$E$600,4,FALSE),0)</f>
        <v>0</v>
      </c>
      <c r="V451" s="48">
        <f>IFERROR(VLOOKUP(C451,'[2]4ème '!$B$3:$E$216,4,FALSE),0)</f>
        <v>0</v>
      </c>
      <c r="W451" s="48">
        <f>IFERROR(VLOOKUP(C451,[2]Féminines!$B$3:$E$70,4,FALSE),0)</f>
        <v>0</v>
      </c>
      <c r="X451">
        <f t="shared" si="36"/>
        <v>0</v>
      </c>
    </row>
    <row r="452" spans="1:24" x14ac:dyDescent="0.25">
      <c r="A452" s="49">
        <f t="shared" si="45"/>
        <v>0</v>
      </c>
      <c r="B452" t="e">
        <f t="shared" si="43"/>
        <v>#N/A</v>
      </c>
      <c r="C452" t="str">
        <f>[1]A!$D692</f>
        <v>LECOLIER BENOIT</v>
      </c>
      <c r="D452" t="str">
        <f>[1]A!$F692</f>
        <v>TEAM SPECIALIZED LILLE</v>
      </c>
      <c r="E452" t="str">
        <f>[1]A!$J692</f>
        <v>05999075213</v>
      </c>
      <c r="F452" s="128" t="str">
        <f>[1]A!$C692</f>
        <v>2</v>
      </c>
      <c r="G452" t="str">
        <f>VLOOKUP(C452,[1]A!$D$2:$H$1448,5,FALSE)</f>
        <v>Adulte Masculin 40/49 ans</v>
      </c>
      <c r="N452" s="14" t="e">
        <f>VLOOKUP(C452,Bilan!$B$4:$D$1766,3,FALSE)</f>
        <v>#N/A</v>
      </c>
      <c r="O452" s="50">
        <f t="shared" si="44"/>
        <v>0</v>
      </c>
      <c r="P452" s="50">
        <f>VLOOKUP(C452,Route2021!$C$2:$O$1205,13,FALSE)</f>
        <v>0</v>
      </c>
      <c r="Q452" s="124" t="str">
        <f>VLOOKUP(C452,[1]A!$D$2:$K$1398,8,FALSE)</f>
        <v>2</v>
      </c>
      <c r="R452" s="125">
        <f>VLOOKUP(C452,Route2021!$C$2:$Q$1212,15,FALSE)</f>
        <v>1</v>
      </c>
      <c r="S452" s="48">
        <f>IFERROR(VLOOKUP(C452,'[2]1ère'!$B$3:$E$200,4,FALSE),0)</f>
        <v>0</v>
      </c>
      <c r="T452" s="48">
        <f>IFERROR(VLOOKUP(C452,'[2]2ème'!$B$3:$E$500,4,FALSE),0)</f>
        <v>0</v>
      </c>
      <c r="U452" s="48">
        <f>IFERROR(VLOOKUP(C452,'[2]3ème'!$B$3:$E$600,4,FALSE),0)</f>
        <v>0</v>
      </c>
      <c r="V452" s="48">
        <f>IFERROR(VLOOKUP(C452,'[2]4ème '!$B$3:$E$216,4,FALSE),0)</f>
        <v>0</v>
      </c>
      <c r="W452" s="48">
        <f>IFERROR(VLOOKUP(C452,[2]Féminines!$B$3:$E$70,4,FALSE),0)</f>
        <v>0</v>
      </c>
      <c r="X452">
        <f t="shared" si="36"/>
        <v>0</v>
      </c>
    </row>
    <row r="453" spans="1:24" x14ac:dyDescent="0.25">
      <c r="A453" s="49">
        <f t="shared" si="45"/>
        <v>0</v>
      </c>
      <c r="B453">
        <f t="shared" si="43"/>
        <v>144333</v>
      </c>
      <c r="C453" t="str">
        <f>[1]A!$D704</f>
        <v>LEFEBVRE ALAIN</v>
      </c>
      <c r="D453" t="str">
        <f>[1]A!$F704</f>
        <v>TEAM DECOPUB PROVILLE</v>
      </c>
      <c r="E453" t="str">
        <f>[1]A!$J704</f>
        <v>05965594028</v>
      </c>
      <c r="F453" s="128" t="str">
        <f>[1]A!$C704</f>
        <v>2</v>
      </c>
      <c r="G453" t="str">
        <f>VLOOKUP(C453,[1]A!$D$2:$H$1448,5,FALSE)</f>
        <v>Adulte Masculin 50/59 ans</v>
      </c>
      <c r="N453" s="14">
        <f>VLOOKUP(C453,Bilan!$B$4:$D$1766,3,FALSE)</f>
        <v>144333</v>
      </c>
      <c r="O453" s="50">
        <f t="shared" si="44"/>
        <v>0</v>
      </c>
      <c r="P453" s="50">
        <f>VLOOKUP(C453,Route2021!$C$2:$O$1205,13,FALSE)</f>
        <v>104</v>
      </c>
      <c r="Q453" s="124" t="str">
        <f>VLOOKUP(C453,[1]A!$D$2:$K$1398,8,FALSE)</f>
        <v>2</v>
      </c>
      <c r="R453" s="125">
        <f>VLOOKUP(C453,Route2021!$C$2:$Q$1212,15,FALSE)</f>
        <v>1</v>
      </c>
      <c r="S453" s="48">
        <f>IFERROR(VLOOKUP(C453,'[2]1ère'!$B$3:$E$200,4,FALSE),0)</f>
        <v>0</v>
      </c>
      <c r="T453" s="48">
        <f>IFERROR(VLOOKUP(C453,'[2]2ème'!$B$3:$E$500,4,FALSE),0)</f>
        <v>0</v>
      </c>
      <c r="U453" s="48">
        <f>IFERROR(VLOOKUP(C453,'[2]3ème'!$B$3:$E$600,4,FALSE),0)</f>
        <v>0</v>
      </c>
      <c r="V453" s="48">
        <f>IFERROR(VLOOKUP(C453,'[2]4ème '!$B$3:$E$216,4,FALSE),0)</f>
        <v>0</v>
      </c>
      <c r="W453" s="48">
        <f>IFERROR(VLOOKUP(C453,[2]Féminines!$B$3:$E$70,4,FALSE),0)</f>
        <v>0</v>
      </c>
      <c r="X453">
        <f t="shared" si="36"/>
        <v>0</v>
      </c>
    </row>
    <row r="454" spans="1:24" x14ac:dyDescent="0.25">
      <c r="A454" s="49">
        <f t="shared" si="45"/>
        <v>0</v>
      </c>
      <c r="B454">
        <f t="shared" si="43"/>
        <v>2351</v>
      </c>
      <c r="C454" t="str">
        <f>[1]A!$D714</f>
        <v>LEFERME DAVID</v>
      </c>
      <c r="D454" t="str">
        <f>[1]A!$F714</f>
        <v>CAMPHIN EN CAREMBAULT CYCLING TEAM</v>
      </c>
      <c r="E454" t="str">
        <f>[1]A!$J714</f>
        <v>05999015645</v>
      </c>
      <c r="F454" s="128" t="str">
        <f>[1]A!$C714</f>
        <v>2</v>
      </c>
      <c r="G454" t="str">
        <f>VLOOKUP(C454,[1]A!$D$2:$H$1448,5,FALSE)</f>
        <v>Adulte Masculin 50/59 ans</v>
      </c>
      <c r="N454" s="14">
        <f>VLOOKUP(C454,Bilan!$B$4:$D$1766,3,FALSE)</f>
        <v>2351</v>
      </c>
      <c r="O454" s="50">
        <f t="shared" si="44"/>
        <v>0</v>
      </c>
      <c r="P454" s="50">
        <f>VLOOKUP(C454,Route2021!$C$2:$O$1205,13,FALSE)</f>
        <v>0</v>
      </c>
      <c r="Q454" s="124" t="str">
        <f>VLOOKUP(C454,[1]A!$D$2:$K$1398,8,FALSE)</f>
        <v>2</v>
      </c>
      <c r="R454" s="125">
        <f>VLOOKUP(C454,Route2021!$C$2:$Q$1212,15,FALSE)</f>
        <v>2</v>
      </c>
      <c r="S454" s="48">
        <f>IFERROR(VLOOKUP(C454,'[2]1ère'!$B$3:$E$200,4,FALSE),0)</f>
        <v>0</v>
      </c>
      <c r="T454" s="48">
        <f>IFERROR(VLOOKUP(C454,'[2]2ème'!$B$3:$E$500,4,FALSE),0)</f>
        <v>0</v>
      </c>
      <c r="U454" s="48">
        <f>IFERROR(VLOOKUP(C454,'[2]3ème'!$B$3:$E$600,4,FALSE),0)</f>
        <v>0</v>
      </c>
      <c r="V454" s="48">
        <f>IFERROR(VLOOKUP(C454,'[2]4ème '!$B$3:$E$216,4,FALSE),0)</f>
        <v>0</v>
      </c>
      <c r="W454" s="48">
        <f>IFERROR(VLOOKUP(C454,[2]Féminines!$B$3:$E$70,4,FALSE),0)</f>
        <v>0</v>
      </c>
      <c r="X454">
        <f t="shared" si="36"/>
        <v>0</v>
      </c>
    </row>
    <row r="455" spans="1:24" x14ac:dyDescent="0.25">
      <c r="A455" s="49">
        <f t="shared" si="45"/>
        <v>0</v>
      </c>
      <c r="B455">
        <f t="shared" si="43"/>
        <v>4363</v>
      </c>
      <c r="C455" t="str">
        <f>[1]A!$D755</f>
        <v>LIONNE LIONEL</v>
      </c>
      <c r="D455" t="str">
        <f>[1]A!$F755</f>
        <v>CLUB CYCLISTE LOUVROIL (C.C.L.)</v>
      </c>
      <c r="E455" t="str">
        <f>[1]A!$J755</f>
        <v>05999024239</v>
      </c>
      <c r="F455" s="128" t="str">
        <f>[1]A!$C755</f>
        <v>2</v>
      </c>
      <c r="G455" t="str">
        <f>VLOOKUP(C455,[1]A!$D$2:$H$1448,5,FALSE)</f>
        <v>Adulte Masculin 40/49 ans</v>
      </c>
      <c r="N455" s="14">
        <f>VLOOKUP(C455,Bilan!$B$4:$D$1766,3,FALSE)</f>
        <v>4363</v>
      </c>
      <c r="O455" s="50">
        <f t="shared" si="44"/>
        <v>0</v>
      </c>
      <c r="P455" s="50">
        <f>VLOOKUP(C455,Route2021!$C$2:$O$1205,13,FALSE)</f>
        <v>0</v>
      </c>
      <c r="Q455" s="124" t="str">
        <f>VLOOKUP(C455,[1]A!$D$2:$K$1398,8,FALSE)</f>
        <v>2</v>
      </c>
      <c r="R455" s="125">
        <f>VLOOKUP(C455,Route2021!$C$2:$Q$1212,15,FALSE)</f>
        <v>2</v>
      </c>
      <c r="S455" s="48">
        <f>IFERROR(VLOOKUP(C455,'[2]1ère'!$B$3:$E$200,4,FALSE),0)</f>
        <v>0</v>
      </c>
      <c r="T455" s="48">
        <f>IFERROR(VLOOKUP(C455,'[2]2ème'!$B$3:$E$500,4,FALSE),0)</f>
        <v>0</v>
      </c>
      <c r="U455" s="48">
        <f>IFERROR(VLOOKUP(C455,'[2]3ème'!$B$3:$E$600,4,FALSE),0)</f>
        <v>0</v>
      </c>
      <c r="V455" s="48">
        <f>IFERROR(VLOOKUP(C455,'[2]4ème '!$B$3:$E$216,4,FALSE),0)</f>
        <v>0</v>
      </c>
      <c r="W455" s="48">
        <f>IFERROR(VLOOKUP(C455,[2]Féminines!$B$3:$E$70,4,FALSE),0)</f>
        <v>0</v>
      </c>
      <c r="X455">
        <f t="shared" si="36"/>
        <v>0</v>
      </c>
    </row>
    <row r="456" spans="1:24" x14ac:dyDescent="0.25">
      <c r="A456" s="49" t="e">
        <f t="shared" si="45"/>
        <v>#N/A</v>
      </c>
      <c r="B456">
        <f t="shared" si="43"/>
        <v>1295</v>
      </c>
      <c r="C456" t="str">
        <f>[1]A!$D821</f>
        <v>MINETTE LOIC</v>
      </c>
      <c r="D456" t="str">
        <f>[1]A!$F821</f>
        <v>VELO CLUB SOLESMES</v>
      </c>
      <c r="E456" t="str">
        <f>[1]A!$J821</f>
        <v>05999029313</v>
      </c>
      <c r="F456" s="128" t="str">
        <f>[1]A!$C821</f>
        <v>2</v>
      </c>
      <c r="G456" t="str">
        <f>VLOOKUP(C456,[1]A!$D$2:$H$1448,5,FALSE)</f>
        <v>Adulte Masculin 20/29 ans</v>
      </c>
      <c r="N456" s="14">
        <f>VLOOKUP(C456,Bilan!$B$4:$D$1766,3,FALSE)</f>
        <v>1295</v>
      </c>
      <c r="O456" s="50" t="e">
        <f t="shared" si="44"/>
        <v>#N/A</v>
      </c>
      <c r="P456" s="50" t="e">
        <f>VLOOKUP(C456,Route2021!$C$2:$O$1205,13,FALSE)</f>
        <v>#N/A</v>
      </c>
      <c r="Q456" s="124" t="str">
        <f>VLOOKUP(C456,[1]A!$D$2:$K$1398,8,FALSE)</f>
        <v>2</v>
      </c>
      <c r="R456" s="125" t="e">
        <f>VLOOKUP(C456,Route2021!$C$2:$Q$1212,15,FALSE)</f>
        <v>#N/A</v>
      </c>
      <c r="S456" s="48">
        <f>IFERROR(VLOOKUP(C456,'[2]1ère'!$B$3:$E$200,4,FALSE),0)</f>
        <v>0</v>
      </c>
      <c r="T456" s="48">
        <f>IFERROR(VLOOKUP(C456,'[2]2ème'!$B$3:$E$500,4,FALSE),0)</f>
        <v>0</v>
      </c>
      <c r="U456" s="48">
        <f>IFERROR(VLOOKUP(C456,'[2]3ème'!$B$3:$E$600,4,FALSE),0)</f>
        <v>0</v>
      </c>
      <c r="V456" s="48">
        <f>IFERROR(VLOOKUP(C456,'[2]4ème '!$B$3:$E$216,4,FALSE),0)</f>
        <v>0</v>
      </c>
      <c r="W456" s="48">
        <f>IFERROR(VLOOKUP(C456,[2]Féminines!$B$3:$E$70,4,FALSE),0)</f>
        <v>0</v>
      </c>
      <c r="X456">
        <f t="shared" si="36"/>
        <v>0</v>
      </c>
    </row>
    <row r="457" spans="1:24" x14ac:dyDescent="0.25">
      <c r="A457" s="49">
        <f t="shared" si="45"/>
        <v>0</v>
      </c>
      <c r="B457">
        <f t="shared" si="43"/>
        <v>4385</v>
      </c>
      <c r="C457" t="str">
        <f>[1]A!$D827</f>
        <v>MONIER FABRICE</v>
      </c>
      <c r="D457" t="str">
        <f>[1]A!$F827</f>
        <v>CLUB CYCLISTE LOUVROIL (C.C.L.)</v>
      </c>
      <c r="E457" t="str">
        <f>[1]A!$J827</f>
        <v>05994064253</v>
      </c>
      <c r="F457" s="128" t="str">
        <f>[1]A!$C827</f>
        <v>2</v>
      </c>
      <c r="G457" t="str">
        <f>VLOOKUP(C457,[1]A!$D$2:$H$1448,5,FALSE)</f>
        <v>Adulte Masculin 40/49 ans</v>
      </c>
      <c r="N457" s="14">
        <f>VLOOKUP(C457,Bilan!$B$4:$D$1766,3,FALSE)</f>
        <v>4385</v>
      </c>
      <c r="O457" s="50">
        <f t="shared" si="44"/>
        <v>0</v>
      </c>
      <c r="P457" s="50">
        <f>VLOOKUP(C457,Route2021!$C$2:$O$1205,13,FALSE)</f>
        <v>0</v>
      </c>
      <c r="Q457" s="124" t="str">
        <f>VLOOKUP(C457,[1]A!$D$2:$K$1398,8,FALSE)</f>
        <v>2</v>
      </c>
      <c r="R457" s="125">
        <f>VLOOKUP(C457,Route2021!$C$2:$Q$1212,15,FALSE)</f>
        <v>2</v>
      </c>
      <c r="S457" s="48">
        <f>IFERROR(VLOOKUP(C457,'[2]1ère'!$B$3:$E$200,4,FALSE),0)</f>
        <v>0</v>
      </c>
      <c r="T457" s="48">
        <f>IFERROR(VLOOKUP(C457,'[2]2ème'!$B$3:$E$500,4,FALSE),0)</f>
        <v>0</v>
      </c>
      <c r="U457" s="48">
        <f>IFERROR(VLOOKUP(C457,'[2]3ème'!$B$3:$E$600,4,FALSE),0)</f>
        <v>0</v>
      </c>
      <c r="V457" s="48">
        <f>IFERROR(VLOOKUP(C457,'[2]4ème '!$B$3:$E$216,4,FALSE),0)</f>
        <v>0</v>
      </c>
      <c r="W457" s="48">
        <f>IFERROR(VLOOKUP(C457,[2]Féminines!$B$3:$E$70,4,FALSE),0)</f>
        <v>0</v>
      </c>
      <c r="X457">
        <f t="shared" si="36"/>
        <v>0</v>
      </c>
    </row>
    <row r="458" spans="1:24" x14ac:dyDescent="0.25">
      <c r="A458" s="49">
        <f t="shared" si="45"/>
        <v>0</v>
      </c>
      <c r="B458">
        <f t="shared" si="43"/>
        <v>144421</v>
      </c>
      <c r="C458" t="str">
        <f>[1]A!$D899</f>
        <v>PLANQUE LOÏC</v>
      </c>
      <c r="D458" t="str">
        <f>[1]A!$F899</f>
        <v>VELO CLUB ARMENTIERES</v>
      </c>
      <c r="E458" t="str">
        <f>[1]A!$J899</f>
        <v>05966155811</v>
      </c>
      <c r="F458" s="128" t="str">
        <f>[1]A!$C899</f>
        <v>2</v>
      </c>
      <c r="G458" t="str">
        <f>VLOOKUP(C458,[1]A!$D$2:$H$1448,5,FALSE)</f>
        <v>Adulte Masculin 30/39 ans</v>
      </c>
      <c r="N458" s="14">
        <f>VLOOKUP(C458,Bilan!$B$4:$D$1766,3,FALSE)</f>
        <v>144421</v>
      </c>
      <c r="O458" s="50">
        <f t="shared" si="44"/>
        <v>0</v>
      </c>
      <c r="P458" s="50">
        <f>VLOOKUP(C458,Route2021!$C$2:$O$1205,13,FALSE)</f>
        <v>687</v>
      </c>
      <c r="Q458" s="124" t="str">
        <f>VLOOKUP(C458,[1]A!$D$2:$K$1398,8,FALSE)</f>
        <v>2</v>
      </c>
      <c r="R458" s="125">
        <f>VLOOKUP(C458,Route2021!$C$2:$Q$1212,15,FALSE)</f>
        <v>3</v>
      </c>
      <c r="S458" s="48">
        <f>IFERROR(VLOOKUP(C458,'[2]1ère'!$B$3:$E$200,4,FALSE),0)</f>
        <v>0</v>
      </c>
      <c r="T458" s="48">
        <f>IFERROR(VLOOKUP(C458,'[2]2ème'!$B$3:$E$500,4,FALSE),0)</f>
        <v>0</v>
      </c>
      <c r="U458" s="48">
        <f>IFERROR(VLOOKUP(C458,'[2]3ème'!$B$3:$E$600,4,FALSE),0)</f>
        <v>0</v>
      </c>
      <c r="V458" s="48">
        <f>IFERROR(VLOOKUP(C458,'[2]4ème '!$B$3:$E$216,4,FALSE),0)</f>
        <v>0</v>
      </c>
      <c r="W458" s="48">
        <f>IFERROR(VLOOKUP(C458,[2]Féminines!$B$3:$E$70,4,FALSE),0)</f>
        <v>0</v>
      </c>
      <c r="X458">
        <f t="shared" si="36"/>
        <v>0</v>
      </c>
    </row>
    <row r="459" spans="1:24" x14ac:dyDescent="0.25">
      <c r="A459" s="49" t="e">
        <f t="shared" si="45"/>
        <v>#N/A</v>
      </c>
      <c r="B459">
        <f t="shared" si="43"/>
        <v>7117</v>
      </c>
      <c r="C459" t="str">
        <f>[1]A!$D1267</f>
        <v>RICART MAXIME</v>
      </c>
      <c r="D459" t="str">
        <f>[1]A!$F1267</f>
        <v>FLEURBAIX TEAM SHARK VTT</v>
      </c>
      <c r="E459" t="str">
        <f>[1]A!$J1267</f>
        <v>06297080422</v>
      </c>
      <c r="F459" s="128" t="str">
        <f>[1]A!$C1267</f>
        <v>2</v>
      </c>
      <c r="G459" t="str">
        <f>VLOOKUP(C459,[1]A!$D$2:$H$1448,5,FALSE)</f>
        <v>Adulte Masculin 20/29 ans</v>
      </c>
      <c r="N459" s="14">
        <f>VLOOKUP(C459,Bilan!$B$4:$D$1766,3,FALSE)</f>
        <v>7117</v>
      </c>
      <c r="O459" s="50" t="e">
        <f t="shared" si="44"/>
        <v>#N/A</v>
      </c>
      <c r="P459" s="50" t="e">
        <f>VLOOKUP(C459,Route2021!$C$2:$O$1205,13,FALSE)</f>
        <v>#N/A</v>
      </c>
      <c r="Q459" s="124" t="str">
        <f>VLOOKUP(C459,[1]A!$D$2:$K$1398,8,FALSE)</f>
        <v>2</v>
      </c>
      <c r="R459" s="125" t="e">
        <f>VLOOKUP(C459,Route2021!$C$2:$Q$1212,15,FALSE)</f>
        <v>#N/A</v>
      </c>
      <c r="S459" s="48">
        <f>IFERROR(VLOOKUP(C459,'[2]1ère'!$B$3:$E$200,4,FALSE),0)</f>
        <v>0</v>
      </c>
      <c r="T459" s="48">
        <f>IFERROR(VLOOKUP(C459,'[2]2ème'!$B$3:$E$500,4,FALSE),0)</f>
        <v>0</v>
      </c>
      <c r="U459" s="48">
        <f>IFERROR(VLOOKUP(C459,'[2]3ème'!$B$3:$E$600,4,FALSE),0)</f>
        <v>0</v>
      </c>
      <c r="V459" s="48">
        <f>IFERROR(VLOOKUP(C459,'[2]4ème '!$B$3:$E$216,4,FALSE),0)</f>
        <v>0</v>
      </c>
      <c r="W459" s="48">
        <f>IFERROR(VLOOKUP(C459,[2]Féminines!$B$3:$E$70,4,FALSE),0)</f>
        <v>0</v>
      </c>
      <c r="X459">
        <f t="shared" si="36"/>
        <v>0</v>
      </c>
    </row>
    <row r="460" spans="1:24" x14ac:dyDescent="0.25">
      <c r="A460" s="49" t="e">
        <f t="shared" si="45"/>
        <v>#N/A</v>
      </c>
      <c r="B460" t="e">
        <f t="shared" si="43"/>
        <v>#N/A</v>
      </c>
      <c r="C460" t="str">
        <f>[1]A!$D952</f>
        <v>RIOLS FONCLARE STEPHEN</v>
      </c>
      <c r="D460" t="str">
        <f>[1]A!$F952</f>
        <v>ESPOIR CYCLISTE WAMBRECHIES MARQUETTE</v>
      </c>
      <c r="E460" t="str">
        <f>[1]A!$J952</f>
        <v>05999128852</v>
      </c>
      <c r="F460" s="128" t="str">
        <f>[1]A!$C952</f>
        <v>2</v>
      </c>
      <c r="G460" t="str">
        <f>VLOOKUP(C460,[1]A!$D$2:$H$1448,5,FALSE)</f>
        <v>Adulte Masculin 30/39 ans</v>
      </c>
      <c r="N460" s="14" t="e">
        <f>VLOOKUP(C460,Bilan!$B$4:$D$1766,3,FALSE)</f>
        <v>#N/A</v>
      </c>
      <c r="O460" s="50" t="e">
        <f t="shared" si="44"/>
        <v>#N/A</v>
      </c>
      <c r="P460" s="50" t="e">
        <f>VLOOKUP(C460,Route2021!$C$2:$O$1205,13,FALSE)</f>
        <v>#N/A</v>
      </c>
      <c r="Q460" s="124" t="str">
        <f>VLOOKUP(C460,[1]A!$D$2:$K$1398,8,FALSE)</f>
        <v>2</v>
      </c>
      <c r="R460" s="125" t="e">
        <f>VLOOKUP(C460,Route2021!$C$2:$Q$1212,15,FALSE)</f>
        <v>#N/A</v>
      </c>
      <c r="S460" s="48">
        <f>IFERROR(VLOOKUP(C460,'[2]1ère'!$B$3:$E$200,4,FALSE),0)</f>
        <v>0</v>
      </c>
      <c r="T460" s="48">
        <f>IFERROR(VLOOKUP(C460,'[2]2ème'!$B$3:$E$500,4,FALSE),0)</f>
        <v>0</v>
      </c>
      <c r="U460" s="48">
        <f>IFERROR(VLOOKUP(C460,'[2]3ème'!$B$3:$E$600,4,FALSE),0)</f>
        <v>0</v>
      </c>
      <c r="V460" s="48">
        <f>IFERROR(VLOOKUP(C460,'[2]4ème '!$B$3:$E$216,4,FALSE),0)</f>
        <v>0</v>
      </c>
      <c r="W460" s="48">
        <f>IFERROR(VLOOKUP(C460,[2]Féminines!$B$3:$E$70,4,FALSE),0)</f>
        <v>0</v>
      </c>
      <c r="X460">
        <f t="shared" si="36"/>
        <v>0</v>
      </c>
    </row>
    <row r="461" spans="1:24" x14ac:dyDescent="0.25">
      <c r="A461" s="49" t="e">
        <f t="shared" ref="A461:A465" si="46">IF(Q461=R461,P461," ")</f>
        <v>#N/A</v>
      </c>
      <c r="B461" t="e">
        <f t="shared" ref="B461:B465" si="47">N461</f>
        <v>#N/A</v>
      </c>
      <c r="C461" t="str">
        <f>[1]A!$D1397</f>
        <v>GALIEN RUDDY</v>
      </c>
      <c r="D461" t="str">
        <f>[1]A!$F1397</f>
        <v>BETHUNE ROBECQ TEAM TBR</v>
      </c>
      <c r="E461" t="str">
        <f>[1]A!$J1397</f>
        <v>06297109657</v>
      </c>
      <c r="F461" s="128" t="str">
        <f>[1]A!$C1397</f>
        <v>2</v>
      </c>
      <c r="G461" t="str">
        <f>VLOOKUP(C461,[1]A!$D$2:$H$1448,5,FALSE)</f>
        <v>Adulte Masculin 50/59 ans</v>
      </c>
      <c r="N461" s="14" t="e">
        <f>VLOOKUP(C461,Bilan!$B$4:$D$1766,3,FALSE)</f>
        <v>#N/A</v>
      </c>
      <c r="O461" s="50" t="e">
        <f t="shared" ref="O461:O465" si="48">A461</f>
        <v>#N/A</v>
      </c>
      <c r="P461" s="50" t="e">
        <f>VLOOKUP(C461,Route2021!$C$2:$O$1205,13,FALSE)</f>
        <v>#N/A</v>
      </c>
      <c r="Q461" s="124">
        <f>VLOOKUP(C461,[1]A!$D$2:$K$1398,8,FALSE)</f>
        <v>0</v>
      </c>
      <c r="R461" s="125" t="e">
        <f>VLOOKUP(C461,Route2021!$C$2:$Q$1212,15,FALSE)</f>
        <v>#N/A</v>
      </c>
      <c r="S461" s="48">
        <f>IFERROR(VLOOKUP(C461,'[2]1ère'!$B$3:$E$200,4,FALSE),0)</f>
        <v>0</v>
      </c>
      <c r="T461" s="48">
        <f>IFERROR(VLOOKUP(C461,'[2]2ème'!$B$3:$E$500,4,FALSE),0)</f>
        <v>0</v>
      </c>
      <c r="U461" s="48">
        <f>IFERROR(VLOOKUP(C461,'[2]3ème'!$B$3:$E$600,4,FALSE),0)</f>
        <v>0</v>
      </c>
      <c r="V461" s="48">
        <f>IFERROR(VLOOKUP(C461,'[2]4ème '!$B$3:$E$216,4,FALSE),0)</f>
        <v>0</v>
      </c>
      <c r="W461" s="48">
        <f>IFERROR(VLOOKUP(C461,[2]Féminines!$B$3:$E$70,4,FALSE),0)</f>
        <v>0</v>
      </c>
      <c r="X461">
        <f t="shared" si="36"/>
        <v>0</v>
      </c>
    </row>
    <row r="462" spans="1:24" x14ac:dyDescent="0.25">
      <c r="A462" s="49" t="e">
        <f t="shared" si="46"/>
        <v>#N/A</v>
      </c>
      <c r="B462">
        <f t="shared" si="47"/>
        <v>5095</v>
      </c>
      <c r="C462" t="str">
        <f>[1]A!$D1398</f>
        <v>LAISNE JEROME</v>
      </c>
      <c r="D462" t="str">
        <f>[1]A!$F1398</f>
        <v>BETHUNE ROBECQ TEAM TBR</v>
      </c>
      <c r="E462" t="str">
        <f>[1]A!$J1398</f>
        <v>06297022035</v>
      </c>
      <c r="F462" s="128" t="str">
        <f>[1]A!$C1398</f>
        <v>2</v>
      </c>
      <c r="G462" t="str">
        <f>VLOOKUP(C462,[1]A!$D$2:$H$1448,5,FALSE)</f>
        <v>Adulte Masculin 40/49 ans</v>
      </c>
      <c r="N462" s="14">
        <f>VLOOKUP(C462,Bilan!$B$4:$D$1766,3,FALSE)</f>
        <v>5095</v>
      </c>
      <c r="O462" s="50" t="e">
        <f t="shared" si="48"/>
        <v>#N/A</v>
      </c>
      <c r="P462" s="50" t="e">
        <f>VLOOKUP(C462,Route2021!$C$2:$O$1205,13,FALSE)</f>
        <v>#N/A</v>
      </c>
      <c r="Q462" s="124">
        <f>VLOOKUP(C462,[1]A!$D$2:$K$1398,8,FALSE)</f>
        <v>0</v>
      </c>
      <c r="R462" s="125" t="e">
        <f>VLOOKUP(C462,Route2021!$C$2:$Q$1212,15,FALSE)</f>
        <v>#N/A</v>
      </c>
      <c r="S462" s="48">
        <f>IFERROR(VLOOKUP(C462,'[2]1ère'!$B$3:$E$200,4,FALSE),0)</f>
        <v>0</v>
      </c>
      <c r="T462" s="48">
        <f>IFERROR(VLOOKUP(C462,'[2]2ème'!$B$3:$E$500,4,FALSE),0)</f>
        <v>0</v>
      </c>
      <c r="U462" s="48">
        <f>IFERROR(VLOOKUP(C462,'[2]3ème'!$B$3:$E$600,4,FALSE),0)</f>
        <v>0</v>
      </c>
      <c r="V462" s="48">
        <f>IFERROR(VLOOKUP(C462,'[2]4ème '!$B$3:$E$216,4,FALSE),0)</f>
        <v>0</v>
      </c>
      <c r="W462" s="48">
        <f>IFERROR(VLOOKUP(C462,[2]Féminines!$B$3:$E$70,4,FALSE),0)</f>
        <v>0</v>
      </c>
      <c r="X462">
        <f t="shared" si="36"/>
        <v>0</v>
      </c>
    </row>
    <row r="463" spans="1:24" x14ac:dyDescent="0.25">
      <c r="A463" s="49" t="e">
        <f t="shared" si="46"/>
        <v>#N/A</v>
      </c>
      <c r="B463">
        <f t="shared" si="47"/>
        <v>144604</v>
      </c>
      <c r="C463" t="str">
        <f>[1]A!$D1445</f>
        <v>REUTER BENOIT</v>
      </c>
      <c r="D463" t="str">
        <f>[1]A!$F1445</f>
        <v>VELO CLUB UNION HALLUIN</v>
      </c>
      <c r="E463" t="str">
        <f>[1]A!$J1445</f>
        <v>05999093520</v>
      </c>
      <c r="F463" s="128" t="str">
        <f>[1]A!$C1445</f>
        <v>2</v>
      </c>
      <c r="G463" t="str">
        <f>VLOOKUP(C463,[1]A!$D$2:$H$1494,5,FALSE)</f>
        <v>Adulte Masculin 40/49 ans</v>
      </c>
      <c r="N463" s="14">
        <f>VLOOKUP(C463,Bilan!$B$4:$D$1766,3,FALSE)</f>
        <v>144604</v>
      </c>
      <c r="O463" s="50" t="e">
        <f t="shared" si="48"/>
        <v>#N/A</v>
      </c>
      <c r="P463" s="50" t="e">
        <f>VLOOKUP(C463,Route2021!$C$2:$O$1205,13,FALSE)</f>
        <v>#N/A</v>
      </c>
      <c r="Q463" s="124" t="e">
        <f>VLOOKUP(C463,[1]A!$D$2:$K$1398,8,FALSE)</f>
        <v>#N/A</v>
      </c>
      <c r="R463" s="125" t="e">
        <f>VLOOKUP(C463,Route2021!$C$2:$Q$1212,15,FALSE)</f>
        <v>#N/A</v>
      </c>
      <c r="S463" s="48">
        <f>IFERROR(VLOOKUP(C463,'[2]1ère'!$B$3:$E$200,4,FALSE),0)</f>
        <v>0</v>
      </c>
      <c r="T463" s="48">
        <f>IFERROR(VLOOKUP(C463,'[2]2ème'!$B$3:$E$500,4,FALSE),0)</f>
        <v>0</v>
      </c>
      <c r="U463" s="48">
        <f>IFERROR(VLOOKUP(C463,'[2]3ème'!$B$3:$E$600,4,FALSE),0)</f>
        <v>0</v>
      </c>
      <c r="V463" s="48">
        <f>IFERROR(VLOOKUP(C463,'[2]4ème '!$B$3:$E$216,4,FALSE),0)</f>
        <v>0</v>
      </c>
      <c r="W463" s="48">
        <f>IFERROR(VLOOKUP(C463,[2]Féminines!$B$3:$E$70,4,FALSE),0)</f>
        <v>0</v>
      </c>
      <c r="X463">
        <f t="shared" si="36"/>
        <v>0</v>
      </c>
    </row>
    <row r="464" spans="1:24" x14ac:dyDescent="0.25">
      <c r="A464" s="49" t="str">
        <f t="shared" si="46"/>
        <v xml:space="preserve"> </v>
      </c>
      <c r="B464">
        <f t="shared" si="47"/>
        <v>2374</v>
      </c>
      <c r="C464" t="str">
        <f>[1]A!$D1346</f>
        <v>HELLEBOIS ALAIN</v>
      </c>
      <c r="D464" t="str">
        <f>[1]A!$F1346</f>
        <v>CLUB CYCLISTE D'ISBERGUES MOLINGHEM</v>
      </c>
      <c r="E464" t="str">
        <f>[1]A!$J1346</f>
        <v>06240143251</v>
      </c>
      <c r="F464" s="128" t="str">
        <f>[1]A!$C1346</f>
        <v>2</v>
      </c>
      <c r="G464" t="str">
        <f>VLOOKUP(C464,[1]A!$D$2:$H$1448,5,FALSE)</f>
        <v>Adulte Masculin 50/59 ans</v>
      </c>
      <c r="N464" s="14">
        <f>VLOOKUP(C464,Bilan!$B$4:$D$1766,3,FALSE)</f>
        <v>2374</v>
      </c>
      <c r="O464" s="50" t="str">
        <f t="shared" si="48"/>
        <v xml:space="preserve"> </v>
      </c>
      <c r="P464" s="50">
        <f>VLOOKUP(C464,Route2021!$C$2:$O$1205,13,FALSE)</f>
        <v>413</v>
      </c>
      <c r="Q464" s="124">
        <f>VLOOKUP(C464,[1]A!$D$2:$K$1398,8,FALSE)</f>
        <v>0</v>
      </c>
      <c r="R464" s="125">
        <f>VLOOKUP(C464,Route2021!$C$2:$Q$1212,15,FALSE)</f>
        <v>2</v>
      </c>
      <c r="S464" s="48">
        <f>IFERROR(VLOOKUP(C464,'[2]1ère'!$B$3:$E$200,4,FALSE),0)</f>
        <v>0</v>
      </c>
      <c r="T464" s="48">
        <f>IFERROR(VLOOKUP(C464,'[2]2ème'!$B$3:$E$500,4,FALSE),0)</f>
        <v>0</v>
      </c>
      <c r="U464" s="48">
        <f>IFERROR(VLOOKUP(C464,'[2]3ème'!$B$3:$E$600,4,FALSE),0)</f>
        <v>0</v>
      </c>
      <c r="V464" s="48">
        <f>IFERROR(VLOOKUP(C464,'[2]4ème '!$B$3:$E$216,4,FALSE),0)</f>
        <v>0</v>
      </c>
      <c r="W464" s="48">
        <f>IFERROR(VLOOKUP(C464,[2]Féminines!$B$3:$E$70,4,FALSE),0)</f>
        <v>0</v>
      </c>
      <c r="X464">
        <f t="shared" si="36"/>
        <v>0</v>
      </c>
    </row>
    <row r="465" spans="1:24" x14ac:dyDescent="0.25">
      <c r="A465" s="49" t="e">
        <f t="shared" si="46"/>
        <v>#N/A</v>
      </c>
      <c r="B465">
        <f t="shared" si="47"/>
        <v>10017</v>
      </c>
      <c r="C465" t="str">
        <f>[1]A!$D1349</f>
        <v>CARPENTIER JEROME</v>
      </c>
      <c r="D465" t="str">
        <f>[1]A!$F1349</f>
        <v>MERICOURT ULTRA VTT</v>
      </c>
      <c r="E465" t="str">
        <f>[1]A!$J1349</f>
        <v>06240389658</v>
      </c>
      <c r="F465" s="128" t="str">
        <f>[1]A!$C1349</f>
        <v>2</v>
      </c>
      <c r="G465" t="str">
        <f>VLOOKUP(C465,[1]A!$D$2:$H$1448,5,FALSE)</f>
        <v>Adulte Masculin 40/49 ans</v>
      </c>
      <c r="N465" s="14">
        <f>VLOOKUP(C465,Bilan!$B$4:$D$1766,3,FALSE)</f>
        <v>10017</v>
      </c>
      <c r="O465" s="50" t="e">
        <f t="shared" si="48"/>
        <v>#N/A</v>
      </c>
      <c r="P465" s="50" t="e">
        <f>VLOOKUP(C465,Route2021!$C$2:$O$1205,13,FALSE)</f>
        <v>#N/A</v>
      </c>
      <c r="Q465" s="124">
        <f>VLOOKUP(C465,[1]A!$D$2:$K$1398,8,FALSE)</f>
        <v>0</v>
      </c>
      <c r="R465" s="125" t="e">
        <f>VLOOKUP(C465,Route2021!$C$2:$Q$1212,15,FALSE)</f>
        <v>#N/A</v>
      </c>
      <c r="S465" s="48">
        <f>IFERROR(VLOOKUP(C465,'[2]1ère'!$B$3:$E$200,4,FALSE),0)</f>
        <v>0</v>
      </c>
      <c r="T465" s="48">
        <f>IFERROR(VLOOKUP(C465,'[2]2ème'!$B$3:$E$500,4,FALSE),0)</f>
        <v>0</v>
      </c>
      <c r="U465" s="48">
        <f>IFERROR(VLOOKUP(C465,'[2]3ème'!$B$3:$E$600,4,FALSE),0)</f>
        <v>0</v>
      </c>
      <c r="V465" s="48">
        <f>IFERROR(VLOOKUP(C465,'[2]4ème '!$B$3:$E$216,4,FALSE),0)</f>
        <v>0</v>
      </c>
      <c r="W465" s="48">
        <f>IFERROR(VLOOKUP(C465,[2]Féminines!$B$3:$E$70,4,FALSE),0)</f>
        <v>0</v>
      </c>
      <c r="X465">
        <f t="shared" si="36"/>
        <v>0</v>
      </c>
    </row>
    <row r="466" spans="1:24" x14ac:dyDescent="0.25">
      <c r="A466" s="7">
        <f>IF(P466&lt;918,IF(P466&gt;500,P466,0),0)</f>
        <v>501</v>
      </c>
      <c r="B466">
        <f t="shared" si="43"/>
        <v>144273</v>
      </c>
      <c r="C466" t="str">
        <f>[1]A!$D124</f>
        <v>BOUTONNE FRÉDÉRIC</v>
      </c>
      <c r="D466" t="str">
        <f>[1]A!$F124</f>
        <v>UNION SPORTIVE SAINT ANDRE</v>
      </c>
      <c r="E466" t="str">
        <f>[1]A!$J124</f>
        <v>05999021237</v>
      </c>
      <c r="F466" s="128" t="str">
        <f>[1]A!$C124</f>
        <v>3</v>
      </c>
      <c r="G466" t="str">
        <f>VLOOKUP(C466,[1]A!$D$2:$H$1448,5,FALSE)</f>
        <v>Adulte Masculin 50/59 ans</v>
      </c>
      <c r="J466" s="67">
        <v>1</v>
      </c>
      <c r="N466" s="14">
        <f>VLOOKUP(C466,Bilan!$B$4:$D$1766,3,FALSE)</f>
        <v>144273</v>
      </c>
      <c r="O466" s="50">
        <f t="shared" si="44"/>
        <v>501</v>
      </c>
      <c r="P466" s="50">
        <f>VLOOKUP(C466,Route2021!$C$2:$O$1205,13,FALSE)</f>
        <v>501</v>
      </c>
      <c r="Q466" s="124" t="str">
        <f>VLOOKUP(C466,[1]A!$D$2:$K$1398,8,FALSE)</f>
        <v>3</v>
      </c>
      <c r="R466" s="125">
        <f>VLOOKUP(C466,Route2021!$C$2:$Q$1212,15,FALSE)</f>
        <v>3</v>
      </c>
      <c r="S466" s="48">
        <f>IFERROR(VLOOKUP(C466,'[2]1ère'!$B$3:$E$200,4,FALSE),0)</f>
        <v>0</v>
      </c>
      <c r="T466" s="48">
        <f>IFERROR(VLOOKUP(C466,'[2]2ème'!$B$3:$E$500,4,FALSE),0)</f>
        <v>0</v>
      </c>
      <c r="U466" s="48">
        <f>IFERROR(VLOOKUP(C466,'[2]3ème'!$B$3:$E$600,4,FALSE),0)</f>
        <v>15</v>
      </c>
      <c r="V466" s="48">
        <f>IFERROR(VLOOKUP(C466,'[2]4ème '!$B$3:$E$216,4,FALSE),0)</f>
        <v>0</v>
      </c>
      <c r="W466" s="48">
        <f>IFERROR(VLOOKUP(C466,[2]Féminines!$B$3:$E$70,4,FALSE),0)</f>
        <v>0</v>
      </c>
      <c r="X466">
        <f t="shared" si="36"/>
        <v>15</v>
      </c>
    </row>
    <row r="467" spans="1:24" x14ac:dyDescent="0.25">
      <c r="A467" s="7">
        <f>IF(P467&lt;918,IF(P467&gt;500,P467,0),0)</f>
        <v>502</v>
      </c>
      <c r="B467">
        <f t="shared" si="43"/>
        <v>4826</v>
      </c>
      <c r="C467" t="str">
        <f>[1]A!$D177</f>
        <v>CARDON . DAVID</v>
      </c>
      <c r="D467" t="str">
        <f>[1]A!$F177</f>
        <v>CYCLO CLUB ORCHIES</v>
      </c>
      <c r="E467" t="str">
        <f>[1]A!$J177</f>
        <v>05957195697</v>
      </c>
      <c r="F467" s="128" t="str">
        <f>[1]A!$C177</f>
        <v>3</v>
      </c>
      <c r="G467" t="str">
        <f>VLOOKUP(C467,[1]A!$D$2:$H$1448,5,FALSE)</f>
        <v>Adulte Masculin 40/49 ans</v>
      </c>
      <c r="N467" s="14">
        <f>VLOOKUP(C467,Bilan!$B$4:$D$1766,3,FALSE)</f>
        <v>4826</v>
      </c>
      <c r="O467" s="50">
        <f t="shared" si="44"/>
        <v>502</v>
      </c>
      <c r="P467" s="50">
        <f>VLOOKUP(C467,Route2021!$C$2:$O$1205,13,FALSE)</f>
        <v>502</v>
      </c>
      <c r="Q467" s="124" t="str">
        <f>VLOOKUP(C467,[1]A!$D$2:$K$1398,8,FALSE)</f>
        <v>3</v>
      </c>
      <c r="R467" s="125">
        <f>VLOOKUP(C467,Route2021!$C$2:$Q$1212,15,FALSE)</f>
        <v>3</v>
      </c>
      <c r="S467" s="48">
        <f>IFERROR(VLOOKUP(C467,'[2]1ère'!$B$3:$E$200,4,FALSE),0)</f>
        <v>0</v>
      </c>
      <c r="T467" s="48">
        <f>IFERROR(VLOOKUP(C467,'[2]2ème'!$B$3:$E$500,4,FALSE),0)</f>
        <v>0</v>
      </c>
      <c r="U467" s="48">
        <f>IFERROR(VLOOKUP(C467,'[2]3ème'!$B$3:$E$600,4,FALSE),0)</f>
        <v>14</v>
      </c>
      <c r="V467" s="48">
        <f>IFERROR(VLOOKUP(C467,'[2]4ème '!$B$3:$E$216,4,FALSE),0)</f>
        <v>0</v>
      </c>
      <c r="W467" s="48">
        <f>IFERROR(VLOOKUP(C467,[2]Féminines!$B$3:$E$70,4,FALSE),0)</f>
        <v>0</v>
      </c>
      <c r="X467">
        <f t="shared" si="36"/>
        <v>14</v>
      </c>
    </row>
    <row r="468" spans="1:24" x14ac:dyDescent="0.25">
      <c r="A468" s="7">
        <v>503</v>
      </c>
      <c r="B468">
        <f t="shared" si="43"/>
        <v>144571</v>
      </c>
      <c r="C468" t="str">
        <f>[1]A!$D1138</f>
        <v>BARTKOWIAK CLEMENT</v>
      </c>
      <c r="D468" t="str">
        <f>[1]A!$F1138</f>
        <v>MANQUEVILLE LILLERS CLUB CYCLISTE</v>
      </c>
      <c r="E468" t="str">
        <f>[1]A!$J1138</f>
        <v>06297094390</v>
      </c>
      <c r="F468" s="128" t="str">
        <f>[1]A!$C1138</f>
        <v>3</v>
      </c>
      <c r="G468" t="str">
        <f>VLOOKUP(C468,[1]A!$D$2:$H$1448,5,FALSE)</f>
        <v>Adulte Masculin 17/19 ans</v>
      </c>
      <c r="N468" s="14">
        <f>VLOOKUP(C468,Bilan!$B$4:$D$1766,3,FALSE)</f>
        <v>144571</v>
      </c>
      <c r="O468" s="50">
        <f t="shared" si="44"/>
        <v>503</v>
      </c>
      <c r="P468" s="50">
        <f>VLOOKUP(C468,Route2021!$C$2:$O$1205,13,FALSE)</f>
        <v>0</v>
      </c>
      <c r="Q468" s="124" t="str">
        <f>VLOOKUP(C468,[1]A!$D$2:$K$1398,8,FALSE)</f>
        <v>3</v>
      </c>
      <c r="R468" s="125">
        <f>VLOOKUP(C468,Route2021!$C$2:$Q$1212,15,FALSE)</f>
        <v>3</v>
      </c>
      <c r="S468" s="48">
        <f>IFERROR(VLOOKUP(C468,'[2]1ère'!$B$3:$E$200,4,FALSE),0)</f>
        <v>0</v>
      </c>
      <c r="T468" s="48">
        <f>IFERROR(VLOOKUP(C468,'[2]2ème'!$B$3:$E$500,4,FALSE),0)</f>
        <v>0</v>
      </c>
      <c r="U468" s="48">
        <f>IFERROR(VLOOKUP(C468,'[2]3ème'!$B$3:$E$600,4,FALSE),0)</f>
        <v>7</v>
      </c>
      <c r="V468" s="48">
        <f>IFERROR(VLOOKUP(C468,'[2]4ème '!$B$3:$E$216,4,FALSE),0)</f>
        <v>0</v>
      </c>
      <c r="W468" s="48">
        <f>IFERROR(VLOOKUP(C468,[2]Féminines!$B$3:$E$70,4,FALSE),0)</f>
        <v>0</v>
      </c>
      <c r="X468">
        <f t="shared" si="36"/>
        <v>7</v>
      </c>
    </row>
    <row r="469" spans="1:24" x14ac:dyDescent="0.25">
      <c r="A469" s="7">
        <v>504</v>
      </c>
      <c r="B469">
        <f t="shared" si="43"/>
        <v>5096</v>
      </c>
      <c r="C469" t="str">
        <f>[1]A!$D65</f>
        <v>BERA SIMON</v>
      </c>
      <c r="D469" t="str">
        <f>[1]A!$F65</f>
        <v>U.C. CAPELLOISE FOURMIES</v>
      </c>
      <c r="E469" t="str">
        <f>[1]A!$J65</f>
        <v>05999128240</v>
      </c>
      <c r="F469" s="128" t="str">
        <f>[1]A!$C65</f>
        <v>3</v>
      </c>
      <c r="G469" t="str">
        <f>VLOOKUP(C469,[1]A!$D$2:$H$1448,5,FALSE)</f>
        <v>Adulte Masculin 17/19 ans</v>
      </c>
      <c r="J469" s="67">
        <v>1</v>
      </c>
      <c r="N469" s="14">
        <f>VLOOKUP(C469,Bilan!$B$4:$D$1766,3,FALSE)</f>
        <v>5096</v>
      </c>
      <c r="O469" s="50">
        <f t="shared" si="44"/>
        <v>504</v>
      </c>
      <c r="P469" s="50" t="e">
        <f>VLOOKUP(C469,Route2021!$C$2:$O$1205,13,FALSE)</f>
        <v>#N/A</v>
      </c>
      <c r="Q469" s="124" t="str">
        <f>VLOOKUP(C469,[1]A!$D$2:$K$1398,8,FALSE)</f>
        <v>3</v>
      </c>
      <c r="R469" s="125" t="e">
        <f>VLOOKUP(C469,Route2021!$C$2:$Q$1212,15,FALSE)</f>
        <v>#N/A</v>
      </c>
      <c r="S469" s="48">
        <f>IFERROR(VLOOKUP(C469,'[2]1ère'!$B$3:$E$200,4,FALSE),0)</f>
        <v>0</v>
      </c>
      <c r="T469" s="48">
        <f>IFERROR(VLOOKUP(C469,'[2]2ème'!$B$3:$E$500,4,FALSE),0)</f>
        <v>0</v>
      </c>
      <c r="U469" s="48">
        <f>IFERROR(VLOOKUP(C469,'[2]3ème'!$B$3:$E$600,4,FALSE),0)</f>
        <v>5</v>
      </c>
      <c r="V469" s="48">
        <f>IFERROR(VLOOKUP(C469,'[2]4ème '!$B$3:$E$216,4,FALSE),0)</f>
        <v>0</v>
      </c>
      <c r="W469" s="48">
        <f>IFERROR(VLOOKUP(C469,[2]Féminines!$B$3:$E$70,4,FALSE),0)</f>
        <v>0</v>
      </c>
      <c r="X469">
        <f t="shared" si="36"/>
        <v>5</v>
      </c>
    </row>
    <row r="470" spans="1:24" x14ac:dyDescent="0.25">
      <c r="A470" s="7">
        <f>IF(P470&lt;918,IF(P470&gt;500,P470,0),0)</f>
        <v>505</v>
      </c>
      <c r="B470">
        <f t="shared" si="43"/>
        <v>144519</v>
      </c>
      <c r="C470" t="str">
        <f>[1]A!$D498</f>
        <v>GAMACHE CHRISTOPHE</v>
      </c>
      <c r="D470" t="str">
        <f>[1]A!$F498</f>
        <v>CYCLOS RANDONNEURS LA BASSEE</v>
      </c>
      <c r="E470" t="str">
        <f>[1]A!$J498</f>
        <v>05999069712</v>
      </c>
      <c r="F470" s="128" t="str">
        <f>[1]A!$C498</f>
        <v>3</v>
      </c>
      <c r="G470" t="str">
        <f>VLOOKUP(C470,[1]A!$D$2:$H$1448,5,FALSE)</f>
        <v>Adulte Masculin 40/49 ans</v>
      </c>
      <c r="N470" s="14">
        <f>VLOOKUP(C470,Bilan!$B$4:$D$1766,3,FALSE)</f>
        <v>144519</v>
      </c>
      <c r="O470" s="50">
        <f t="shared" si="44"/>
        <v>505</v>
      </c>
      <c r="P470" s="50">
        <f>VLOOKUP(C470,Route2021!$C$2:$O$1205,13,FALSE)</f>
        <v>505</v>
      </c>
      <c r="Q470" s="124" t="str">
        <f>VLOOKUP(C470,[1]A!$D$2:$K$1398,8,FALSE)</f>
        <v>3</v>
      </c>
      <c r="R470" s="125">
        <f>VLOOKUP(C470,Route2021!$C$2:$Q$1212,15,FALSE)</f>
        <v>3</v>
      </c>
      <c r="S470" s="48">
        <f>IFERROR(VLOOKUP(C470,'[2]1ère'!$B$3:$E$200,4,FALSE),0)</f>
        <v>0</v>
      </c>
      <c r="T470" s="48">
        <f>IFERROR(VLOOKUP(C470,'[2]2ème'!$B$3:$E$500,4,FALSE),0)</f>
        <v>0</v>
      </c>
      <c r="U470" s="48">
        <f>IFERROR(VLOOKUP(C470,'[2]3ème'!$B$3:$E$600,4,FALSE),0)</f>
        <v>0</v>
      </c>
      <c r="V470" s="48">
        <f>IFERROR(VLOOKUP(C470,'[2]4ème '!$B$3:$E$216,4,FALSE),0)</f>
        <v>0</v>
      </c>
      <c r="W470" s="48">
        <f>IFERROR(VLOOKUP(C470,[2]Féminines!$B$3:$E$70,4,FALSE),0)</f>
        <v>0</v>
      </c>
      <c r="X470">
        <f t="shared" si="36"/>
        <v>0</v>
      </c>
    </row>
    <row r="471" spans="1:24" x14ac:dyDescent="0.25">
      <c r="A471" s="7">
        <v>506</v>
      </c>
      <c r="B471">
        <f t="shared" si="43"/>
        <v>10144</v>
      </c>
      <c r="C471" t="str">
        <f>[1]A!$D1144</f>
        <v>BLEUZET GREGORIE</v>
      </c>
      <c r="D471" t="str">
        <f>[1]A!$F1144</f>
        <v>BAPAUME CLUB CYCLISTE</v>
      </c>
      <c r="E471" t="str">
        <f>[1]A!$J1144</f>
        <v>06297114069</v>
      </c>
      <c r="F471" s="128" t="str">
        <f>[1]A!$C1144</f>
        <v>3</v>
      </c>
      <c r="G471" t="str">
        <f>VLOOKUP(C471,[1]A!$D$2:$H$1448,5,FALSE)</f>
        <v>Adulte Masculin 40/49 ans</v>
      </c>
      <c r="N471" s="14">
        <f>VLOOKUP(C471,Bilan!$B$4:$D$1766,3,FALSE)</f>
        <v>10144</v>
      </c>
      <c r="O471" s="50">
        <f t="shared" si="44"/>
        <v>506</v>
      </c>
      <c r="P471" s="50" t="e">
        <f>VLOOKUP(C471,Route2021!$C$2:$O$1205,13,FALSE)</f>
        <v>#N/A</v>
      </c>
      <c r="Q471" s="124" t="str">
        <f>VLOOKUP(C471,[1]A!$D$2:$K$1398,8,FALSE)</f>
        <v>3</v>
      </c>
      <c r="R471" s="125" t="e">
        <f>VLOOKUP(C471,Route2021!$C$2:$Q$1212,15,FALSE)</f>
        <v>#N/A</v>
      </c>
      <c r="S471" s="48">
        <f>IFERROR(VLOOKUP(C471,'[2]1ère'!$B$3:$E$200,4,FALSE),0)</f>
        <v>0</v>
      </c>
      <c r="T471" s="48">
        <f>IFERROR(VLOOKUP(C471,'[2]2ème'!$B$3:$E$500,4,FALSE),0)</f>
        <v>0</v>
      </c>
      <c r="U471" s="48">
        <f>IFERROR(VLOOKUP(C471,'[2]3ème'!$B$3:$E$600,4,FALSE),0)</f>
        <v>8</v>
      </c>
      <c r="V471" s="48">
        <f>IFERROR(VLOOKUP(C471,'[2]4ème '!$B$3:$E$216,4,FALSE),0)</f>
        <v>0</v>
      </c>
      <c r="W471" s="48">
        <f>IFERROR(VLOOKUP(C471,[2]Féminines!$B$3:$E$70,4,FALSE),0)</f>
        <v>0</v>
      </c>
      <c r="X471">
        <f t="shared" si="36"/>
        <v>8</v>
      </c>
    </row>
    <row r="472" spans="1:24" x14ac:dyDescent="0.25">
      <c r="A472" s="7">
        <f>IF(P472&lt;918,IF(P472&gt;500,P472,0),0)</f>
        <v>507</v>
      </c>
      <c r="B472">
        <f t="shared" si="43"/>
        <v>144253</v>
      </c>
      <c r="C472" t="str">
        <f>[1]A!$D292</f>
        <v>DEGUEILLE ANTHONY</v>
      </c>
      <c r="D472" t="str">
        <f>[1]A!$F292</f>
        <v>ASSOCIATION CYCLISTE D'ETROEUNGT</v>
      </c>
      <c r="E472" t="str">
        <f>[1]A!$J292</f>
        <v>05999057087</v>
      </c>
      <c r="F472" s="128" t="str">
        <f>[1]A!$C292</f>
        <v>3</v>
      </c>
      <c r="G472" t="str">
        <f>VLOOKUP(C472,[1]A!$D$2:$H$1448,5,FALSE)</f>
        <v>Adulte Masculin 20/29 ans</v>
      </c>
      <c r="N472" s="14">
        <f>VLOOKUP(C472,Bilan!$B$4:$D$1766,3,FALSE)</f>
        <v>144253</v>
      </c>
      <c r="O472" s="50">
        <f t="shared" si="44"/>
        <v>507</v>
      </c>
      <c r="P472" s="50">
        <f>VLOOKUP(C472,Route2021!$C$2:$O$1205,13,FALSE)</f>
        <v>507</v>
      </c>
      <c r="Q472" s="124" t="str">
        <f>VLOOKUP(C472,[1]A!$D$2:$K$1398,8,FALSE)</f>
        <v>3</v>
      </c>
      <c r="R472" s="125">
        <f>VLOOKUP(C472,Route2021!$C$2:$Q$1212,15,FALSE)</f>
        <v>3</v>
      </c>
      <c r="S472" s="48">
        <f>IFERROR(VLOOKUP(C472,'[2]1ère'!$B$3:$E$200,4,FALSE),0)</f>
        <v>0</v>
      </c>
      <c r="T472" s="48">
        <f>IFERROR(VLOOKUP(C472,'[2]2ème'!$B$3:$E$500,4,FALSE),0)</f>
        <v>0</v>
      </c>
      <c r="U472" s="48">
        <f>IFERROR(VLOOKUP(C472,'[2]3ème'!$B$3:$E$600,4,FALSE),0)</f>
        <v>3</v>
      </c>
      <c r="V472" s="48">
        <f>IFERROR(VLOOKUP(C472,'[2]4ème '!$B$3:$E$216,4,FALSE),0)</f>
        <v>0</v>
      </c>
      <c r="W472" s="48">
        <f>IFERROR(VLOOKUP(C472,[2]Féminines!$B$3:$E$70,4,FALSE),0)</f>
        <v>0</v>
      </c>
      <c r="X472">
        <f t="shared" si="36"/>
        <v>3</v>
      </c>
    </row>
    <row r="473" spans="1:24" x14ac:dyDescent="0.25">
      <c r="A473" s="7">
        <f>IF(P473&lt;918,IF(P473&gt;500,P473,0),0)</f>
        <v>508</v>
      </c>
      <c r="B473">
        <f t="shared" si="43"/>
        <v>144269</v>
      </c>
      <c r="C473" t="str">
        <f>[1]A!$D359</f>
        <v>DESSAINT CYRIL</v>
      </c>
      <c r="D473" t="str">
        <f>[1]A!$F359</f>
        <v>TEAM BOUSIES</v>
      </c>
      <c r="E473" t="str">
        <f>[1]A!$J359</f>
        <v>05999111225</v>
      </c>
      <c r="F473" s="128" t="str">
        <f>[1]A!$C359</f>
        <v>3</v>
      </c>
      <c r="G473" t="str">
        <f>VLOOKUP(C473,[1]A!$D$2:$H$1448,5,FALSE)</f>
        <v>Adulte Masculin 20/29 ans</v>
      </c>
      <c r="J473" s="67">
        <v>1</v>
      </c>
      <c r="N473" s="14">
        <f>VLOOKUP(C473,Bilan!$B$4:$D$1766,3,FALSE)</f>
        <v>144269</v>
      </c>
      <c r="O473" s="50">
        <f t="shared" si="44"/>
        <v>508</v>
      </c>
      <c r="P473" s="50">
        <f>VLOOKUP(C473,Route2021!$C$2:$O$1205,13,FALSE)</f>
        <v>508</v>
      </c>
      <c r="Q473" s="124" t="str">
        <f>VLOOKUP(C473,[1]A!$D$2:$K$1398,8,FALSE)</f>
        <v>3</v>
      </c>
      <c r="R473" s="125">
        <f>VLOOKUP(C473,Route2021!$C$2:$Q$1212,15,FALSE)</f>
        <v>3</v>
      </c>
      <c r="S473" s="48">
        <f>IFERROR(VLOOKUP(C473,'[2]1ère'!$B$3:$E$200,4,FALSE),0)</f>
        <v>0</v>
      </c>
      <c r="T473" s="48">
        <f>IFERROR(VLOOKUP(C473,'[2]2ème'!$B$3:$E$500,4,FALSE),0)</f>
        <v>0</v>
      </c>
      <c r="U473" s="48">
        <f>IFERROR(VLOOKUP(C473,'[2]3ème'!$B$3:$E$600,4,FALSE),0)</f>
        <v>11</v>
      </c>
      <c r="V473" s="48">
        <f>IFERROR(VLOOKUP(C473,'[2]4ème '!$B$3:$E$216,4,FALSE),0)</f>
        <v>0</v>
      </c>
      <c r="W473" s="48">
        <f>IFERROR(VLOOKUP(C473,[2]Féminines!$B$3:$E$70,4,FALSE),0)</f>
        <v>0</v>
      </c>
      <c r="X473">
        <f t="shared" si="36"/>
        <v>11</v>
      </c>
    </row>
    <row r="474" spans="1:24" x14ac:dyDescent="0.25">
      <c r="A474" s="7">
        <f>IF(P474&lt;918,IF(P474&gt;500,P474,0),0)</f>
        <v>509</v>
      </c>
      <c r="B474">
        <f t="shared" si="43"/>
        <v>1312</v>
      </c>
      <c r="C474" t="str">
        <f>[1]A!$D367</f>
        <v>DEVIENNE DAVID</v>
      </c>
      <c r="D474" t="str">
        <f>[1]A!$F367</f>
        <v>TEAM LABIERE BAILLEUL</v>
      </c>
      <c r="E474" t="str">
        <f>[1]A!$J367</f>
        <v>05999119068</v>
      </c>
      <c r="F474" s="128" t="str">
        <f>[1]A!$C367</f>
        <v>3</v>
      </c>
      <c r="G474" t="str">
        <f>VLOOKUP(C474,[1]A!$D$2:$H$1448,5,FALSE)</f>
        <v>Adulte Masculin 30/39 ans</v>
      </c>
      <c r="N474" s="14">
        <f>VLOOKUP(C474,Bilan!$B$4:$D$1766,3,FALSE)</f>
        <v>1312</v>
      </c>
      <c r="O474" s="50">
        <f t="shared" si="44"/>
        <v>509</v>
      </c>
      <c r="P474" s="50">
        <f>VLOOKUP(C474,Route2021!$C$2:$O$1205,13,FALSE)</f>
        <v>509</v>
      </c>
      <c r="Q474" s="124" t="str">
        <f>VLOOKUP(C474,[1]A!$D$2:$K$1398,8,FALSE)</f>
        <v>3</v>
      </c>
      <c r="R474" s="125">
        <f>VLOOKUP(C474,Route2021!$C$2:$Q$1212,15,FALSE)</f>
        <v>3</v>
      </c>
      <c r="S474" s="48">
        <f>IFERROR(VLOOKUP(C474,'[2]1ère'!$B$3:$E$200,4,FALSE),0)</f>
        <v>0</v>
      </c>
      <c r="T474" s="48">
        <f>IFERROR(VLOOKUP(C474,'[2]2ème'!$B$3:$E$500,4,FALSE),0)</f>
        <v>0</v>
      </c>
      <c r="U474" s="48">
        <f>IFERROR(VLOOKUP(C474,'[2]3ème'!$B$3:$E$600,4,FALSE),0)</f>
        <v>0</v>
      </c>
      <c r="V474" s="48">
        <f>IFERROR(VLOOKUP(C474,'[2]4ème '!$B$3:$E$216,4,FALSE),0)</f>
        <v>0</v>
      </c>
      <c r="W474" s="48">
        <f>IFERROR(VLOOKUP(C474,[2]Féminines!$B$3:$E$70,4,FALSE),0)</f>
        <v>0</v>
      </c>
      <c r="X474">
        <f t="shared" si="36"/>
        <v>0</v>
      </c>
    </row>
    <row r="475" spans="1:24" x14ac:dyDescent="0.25">
      <c r="A475" s="7">
        <f>IF(P475&lt;918,IF(P475&gt;500,P475,0),0)</f>
        <v>510</v>
      </c>
      <c r="B475">
        <f t="shared" si="43"/>
        <v>144291</v>
      </c>
      <c r="C475" t="str">
        <f>[1]A!$D378</f>
        <v>DHOTE PHILIPPE</v>
      </c>
      <c r="D475" t="str">
        <f>[1]A!$F378</f>
        <v>FREE BIKING FAMILY ST AMAND LES EAUX</v>
      </c>
      <c r="E475" t="str">
        <f>[1]A!$J378</f>
        <v>05996218968</v>
      </c>
      <c r="F475" s="128" t="str">
        <f>[1]A!$C378</f>
        <v>3</v>
      </c>
      <c r="G475" t="str">
        <f>VLOOKUP(C475,[1]A!$D$2:$H$1448,5,FALSE)</f>
        <v>Adulte Masculin 30/39 ans</v>
      </c>
      <c r="N475" s="14">
        <f>VLOOKUP(C475,Bilan!$B$4:$D$1766,3,FALSE)</f>
        <v>144291</v>
      </c>
      <c r="O475" s="50">
        <f t="shared" si="44"/>
        <v>510</v>
      </c>
      <c r="P475" s="50">
        <f>VLOOKUP(C475,Route2021!$C$2:$O$1205,13,FALSE)</f>
        <v>510</v>
      </c>
      <c r="Q475" s="124" t="str">
        <f>VLOOKUP(C475,[1]A!$D$2:$K$1398,8,FALSE)</f>
        <v>3</v>
      </c>
      <c r="R475" s="125">
        <f>VLOOKUP(C475,Route2021!$C$2:$Q$1212,15,FALSE)</f>
        <v>3</v>
      </c>
      <c r="S475" s="48">
        <f>IFERROR(VLOOKUP(C475,'[2]1ère'!$B$3:$E$200,4,FALSE),0)</f>
        <v>0</v>
      </c>
      <c r="T475" s="48">
        <f>IFERROR(VLOOKUP(C475,'[2]2ème'!$B$3:$E$500,4,FALSE),0)</f>
        <v>0</v>
      </c>
      <c r="U475" s="48">
        <f>IFERROR(VLOOKUP(C475,'[2]3ème'!$B$3:$E$600,4,FALSE),0)</f>
        <v>0</v>
      </c>
      <c r="V475" s="48">
        <f>IFERROR(VLOOKUP(C475,'[2]4ème '!$B$3:$E$216,4,FALSE),0)</f>
        <v>0</v>
      </c>
      <c r="W475" s="48">
        <f>IFERROR(VLOOKUP(C475,[2]Féminines!$B$3:$E$70,4,FALSE),0)</f>
        <v>0</v>
      </c>
      <c r="X475">
        <f t="shared" si="36"/>
        <v>0</v>
      </c>
    </row>
    <row r="476" spans="1:24" x14ac:dyDescent="0.25">
      <c r="A476" s="7">
        <f>IF(P476&lt;918,IF(P476&gt;500,P476,0),0)</f>
        <v>511</v>
      </c>
      <c r="B476">
        <f t="shared" si="43"/>
        <v>144454</v>
      </c>
      <c r="C476" t="str">
        <f>[1]A!$D388</f>
        <v>DOCHNIAK DAVID</v>
      </c>
      <c r="D476" t="str">
        <f>[1]A!$F388</f>
        <v>HAVELUY CYCLO CLUB</v>
      </c>
      <c r="E476" t="str">
        <f>[1]A!$J388</f>
        <v>05996222312</v>
      </c>
      <c r="F476" s="128" t="str">
        <f>[1]A!$C388</f>
        <v>3</v>
      </c>
      <c r="G476" t="str">
        <f>VLOOKUP(C476,[1]A!$D$2:$H$1448,5,FALSE)</f>
        <v>Adulte Masculin 40/49 ans</v>
      </c>
      <c r="N476" s="14">
        <f>VLOOKUP(C476,Bilan!$B$4:$D$1766,3,FALSE)</f>
        <v>144454</v>
      </c>
      <c r="O476" s="50">
        <f t="shared" si="44"/>
        <v>511</v>
      </c>
      <c r="P476" s="50">
        <f>VLOOKUP(C476,Route2021!$C$2:$O$1205,13,FALSE)</f>
        <v>511</v>
      </c>
      <c r="Q476" s="124" t="str">
        <f>VLOOKUP(C476,[1]A!$D$2:$K$1398,8,FALSE)</f>
        <v>3</v>
      </c>
      <c r="R476" s="125">
        <f>VLOOKUP(C476,Route2021!$C$2:$Q$1212,15,FALSE)</f>
        <v>3</v>
      </c>
      <c r="S476" s="48">
        <f>IFERROR(VLOOKUP(C476,'[2]1ère'!$B$3:$E$200,4,FALSE),0)</f>
        <v>0</v>
      </c>
      <c r="T476" s="48">
        <f>IFERROR(VLOOKUP(C476,'[2]2ème'!$B$3:$E$500,4,FALSE),0)</f>
        <v>0</v>
      </c>
      <c r="U476" s="48">
        <f>IFERROR(VLOOKUP(C476,'[2]3ème'!$B$3:$E$600,4,FALSE),0)</f>
        <v>5</v>
      </c>
      <c r="V476" s="48">
        <f>IFERROR(VLOOKUP(C476,'[2]4ème '!$B$3:$E$216,4,FALSE),0)</f>
        <v>0</v>
      </c>
      <c r="W476" s="48">
        <f>IFERROR(VLOOKUP(C476,[2]Féminines!$B$3:$E$70,4,FALSE),0)</f>
        <v>0</v>
      </c>
      <c r="X476">
        <f t="shared" si="36"/>
        <v>5</v>
      </c>
    </row>
    <row r="477" spans="1:24" x14ac:dyDescent="0.25">
      <c r="A477" s="7">
        <v>512</v>
      </c>
      <c r="B477">
        <f t="shared" si="43"/>
        <v>10145</v>
      </c>
      <c r="C477" t="str">
        <f>[1]A!$D106</f>
        <v>BOONE LUDOVIC</v>
      </c>
      <c r="D477" t="str">
        <f>[1]A!$F106</f>
        <v>UNION CYCLISTE WATTIGNIES</v>
      </c>
      <c r="E477" t="str">
        <f>[1]A!$J106</f>
        <v>05999128331</v>
      </c>
      <c r="F477" s="128" t="str">
        <f>[1]A!$C106</f>
        <v>3</v>
      </c>
      <c r="G477" t="str">
        <f>VLOOKUP(C477,[1]A!$D$2:$H$1448,5,FALSE)</f>
        <v>Adulte Masculin 40/49 ans</v>
      </c>
      <c r="N477" s="14">
        <f>VLOOKUP(C477,Bilan!$B$4:$D$1766,3,FALSE)</f>
        <v>10145</v>
      </c>
      <c r="O477" s="50">
        <f t="shared" si="44"/>
        <v>512</v>
      </c>
      <c r="P477" s="50" t="e">
        <f>VLOOKUP(C477,Route2021!$C$2:$O$1205,13,FALSE)</f>
        <v>#N/A</v>
      </c>
      <c r="Q477" s="124" t="str">
        <f>VLOOKUP(C477,[1]A!$D$2:$K$1398,8,FALSE)</f>
        <v>3</v>
      </c>
      <c r="R477" s="125" t="e">
        <f>VLOOKUP(C477,Route2021!$C$2:$Q$1212,15,FALSE)</f>
        <v>#N/A</v>
      </c>
      <c r="S477" s="48">
        <f>IFERROR(VLOOKUP(C477,'[2]1ère'!$B$3:$E$200,4,FALSE),0)</f>
        <v>0</v>
      </c>
      <c r="T477" s="48">
        <f>IFERROR(VLOOKUP(C477,'[2]2ème'!$B$3:$E$500,4,FALSE),0)</f>
        <v>0</v>
      </c>
      <c r="U477" s="48">
        <f>IFERROR(VLOOKUP(C477,'[2]3ème'!$B$3:$E$600,4,FALSE),0)</f>
        <v>5</v>
      </c>
      <c r="V477" s="48">
        <f>IFERROR(VLOOKUP(C477,'[2]4ème '!$B$3:$E$216,4,FALSE),0)</f>
        <v>0</v>
      </c>
      <c r="W477" s="48">
        <f>IFERROR(VLOOKUP(C477,[2]Féminines!$B$3:$E$70,4,FALSE),0)</f>
        <v>0</v>
      </c>
      <c r="X477">
        <f t="shared" si="36"/>
        <v>5</v>
      </c>
    </row>
    <row r="478" spans="1:24" x14ac:dyDescent="0.25">
      <c r="A478" s="7">
        <f>IF(P478&lt;918,IF(P478&gt;500,P478,0),0)</f>
        <v>513</v>
      </c>
      <c r="B478">
        <f t="shared" si="43"/>
        <v>144321</v>
      </c>
      <c r="C478" t="str">
        <f>[1]A!$D410</f>
        <v>DUBAR EDOUARD NICOLAS</v>
      </c>
      <c r="D478" t="str">
        <f>[1]A!$F410</f>
        <v>VELO CLUB UNION HALLUIN</v>
      </c>
      <c r="E478" t="str">
        <f>[1]A!$J410</f>
        <v>05999100591</v>
      </c>
      <c r="F478" s="128" t="str">
        <f>[1]A!$C410</f>
        <v>3</v>
      </c>
      <c r="G478" t="str">
        <f>VLOOKUP(C478,[1]A!$D$2:$H$1448,5,FALSE)</f>
        <v>Adulte Masculin 60 ans et plus</v>
      </c>
      <c r="N478" s="14">
        <f>VLOOKUP(C478,Bilan!$B$4:$D$1766,3,FALSE)</f>
        <v>144321</v>
      </c>
      <c r="O478" s="50">
        <f t="shared" si="44"/>
        <v>513</v>
      </c>
      <c r="P478" s="50">
        <f>VLOOKUP(C478,Route2021!$C$2:$O$1205,13,FALSE)</f>
        <v>513</v>
      </c>
      <c r="Q478" s="124" t="str">
        <f>VLOOKUP(C478,[1]A!$D$2:$K$1398,8,FALSE)</f>
        <v>3</v>
      </c>
      <c r="R478" s="125">
        <f>VLOOKUP(C478,Route2021!$C$2:$Q$1212,15,FALSE)</f>
        <v>3</v>
      </c>
      <c r="S478" s="48">
        <f>IFERROR(VLOOKUP(C478,'[2]1ère'!$B$3:$E$200,4,FALSE),0)</f>
        <v>0</v>
      </c>
      <c r="T478" s="48">
        <f>IFERROR(VLOOKUP(C478,'[2]2ème'!$B$3:$E$500,4,FALSE),0)</f>
        <v>0</v>
      </c>
      <c r="U478" s="48">
        <f>IFERROR(VLOOKUP(C478,'[2]3ème'!$B$3:$E$600,4,FALSE),0)</f>
        <v>0</v>
      </c>
      <c r="V478" s="48">
        <f>IFERROR(VLOOKUP(C478,'[2]4ème '!$B$3:$E$216,4,FALSE),0)</f>
        <v>0</v>
      </c>
      <c r="W478" s="48">
        <f>IFERROR(VLOOKUP(C478,[2]Féminines!$B$3:$E$70,4,FALSE),0)</f>
        <v>0</v>
      </c>
      <c r="X478">
        <f t="shared" si="36"/>
        <v>0</v>
      </c>
    </row>
    <row r="479" spans="1:24" x14ac:dyDescent="0.25">
      <c r="A479" s="7">
        <f>IF(P479&lt;918,IF(P479&gt;500,P479,0),0)</f>
        <v>514</v>
      </c>
      <c r="B479">
        <f t="shared" si="43"/>
        <v>144387</v>
      </c>
      <c r="C479" t="str">
        <f>[1]A!$D414</f>
        <v>DUCHENNE CORENTIN</v>
      </c>
      <c r="D479" t="str">
        <f>[1]A!$F414</f>
        <v>U.C. CAPELLOISE FOURMIES</v>
      </c>
      <c r="E479" t="str">
        <f>[1]A!$J414</f>
        <v>05999069650</v>
      </c>
      <c r="F479" s="128" t="str">
        <f>[1]A!$C414</f>
        <v>3</v>
      </c>
      <c r="G479" t="str">
        <f>VLOOKUP(C479,[1]A!$D$2:$H$1448,5,FALSE)</f>
        <v>Adulte Masculin 20/29 ans</v>
      </c>
      <c r="N479" s="14">
        <f>VLOOKUP(C479,Bilan!$B$4:$D$1766,3,FALSE)</f>
        <v>144387</v>
      </c>
      <c r="O479" s="50">
        <f t="shared" si="44"/>
        <v>514</v>
      </c>
      <c r="P479" s="50">
        <f>VLOOKUP(C479,Route2021!$C$2:$O$1205,13,FALSE)</f>
        <v>514</v>
      </c>
      <c r="Q479" s="124" t="str">
        <f>VLOOKUP(C479,[1]A!$D$2:$K$1398,8,FALSE)</f>
        <v>3</v>
      </c>
      <c r="R479" s="125">
        <f>VLOOKUP(C479,Route2021!$C$2:$Q$1212,15,FALSE)</f>
        <v>3</v>
      </c>
      <c r="S479" s="48">
        <f>IFERROR(VLOOKUP(C479,'[2]1ère'!$B$3:$E$200,4,FALSE),0)</f>
        <v>0</v>
      </c>
      <c r="T479" s="48">
        <f>IFERROR(VLOOKUP(C479,'[2]2ème'!$B$3:$E$500,4,FALSE),0)</f>
        <v>0</v>
      </c>
      <c r="U479" s="48">
        <f>IFERROR(VLOOKUP(C479,'[2]3ème'!$B$3:$E$600,4,FALSE),0)</f>
        <v>0</v>
      </c>
      <c r="V479" s="48">
        <f>IFERROR(VLOOKUP(C479,'[2]4ème '!$B$3:$E$216,4,FALSE),0)</f>
        <v>0</v>
      </c>
      <c r="W479" s="48">
        <f>IFERROR(VLOOKUP(C479,[2]Féminines!$B$3:$E$70,4,FALSE),0)</f>
        <v>0</v>
      </c>
      <c r="X479">
        <f t="shared" ref="X479:X538" si="49">SUM(S479:W479)</f>
        <v>0</v>
      </c>
    </row>
    <row r="480" spans="1:24" x14ac:dyDescent="0.25">
      <c r="A480" s="7">
        <f>IF(P480&lt;918,IF(P480&gt;500,P480,0),0)</f>
        <v>515</v>
      </c>
      <c r="B480">
        <f t="shared" ref="B480:B536" si="50">N480</f>
        <v>144535</v>
      </c>
      <c r="C480" t="str">
        <f>[1]A!$D419</f>
        <v>DUEZ GUILLAUME</v>
      </c>
      <c r="D480" t="str">
        <f>[1]A!$F419</f>
        <v>UNION SPORTIVE SAINT ANDRE</v>
      </c>
      <c r="E480" t="str">
        <f>[1]A!$J419</f>
        <v>05999086064</v>
      </c>
      <c r="F480" s="128" t="str">
        <f>[1]A!$C419</f>
        <v>3</v>
      </c>
      <c r="G480" t="str">
        <f>VLOOKUP(C480,[1]A!$D$2:$H$1448,5,FALSE)</f>
        <v>Adulte Masculin 40/49 ans</v>
      </c>
      <c r="N480" s="14">
        <f>VLOOKUP(C480,Bilan!$B$4:$D$1766,3,FALSE)</f>
        <v>144535</v>
      </c>
      <c r="O480" s="50">
        <f t="shared" ref="O480:O536" si="51">A480</f>
        <v>515</v>
      </c>
      <c r="P480" s="50">
        <f>VLOOKUP(C480,Route2021!$C$2:$O$1205,13,FALSE)</f>
        <v>515</v>
      </c>
      <c r="Q480" s="124" t="str">
        <f>VLOOKUP(C480,[1]A!$D$2:$K$1398,8,FALSE)</f>
        <v>3</v>
      </c>
      <c r="R480" s="125">
        <f>VLOOKUP(C480,Route2021!$C$2:$Q$1212,15,FALSE)</f>
        <v>3</v>
      </c>
      <c r="S480" s="48">
        <f>IFERROR(VLOOKUP(C480,'[2]1ère'!$B$3:$E$200,4,FALSE),0)</f>
        <v>0</v>
      </c>
      <c r="T480" s="48">
        <f>IFERROR(VLOOKUP(C480,'[2]2ème'!$B$3:$E$500,4,FALSE),0)</f>
        <v>0</v>
      </c>
      <c r="U480" s="48">
        <f>IFERROR(VLOOKUP(C480,'[2]3ème'!$B$3:$E$600,4,FALSE),0)</f>
        <v>0</v>
      </c>
      <c r="V480" s="48">
        <f>IFERROR(VLOOKUP(C480,'[2]4ème '!$B$3:$E$216,4,FALSE),0)</f>
        <v>0</v>
      </c>
      <c r="W480" s="48">
        <f>IFERROR(VLOOKUP(C480,[2]Féminines!$B$3:$E$70,4,FALSE),0)</f>
        <v>0</v>
      </c>
      <c r="X480">
        <f t="shared" si="49"/>
        <v>0</v>
      </c>
    </row>
    <row r="481" spans="1:24" x14ac:dyDescent="0.25">
      <c r="A481" s="7">
        <f>IF(P481&lt;918,IF(P481&gt;500,P481,0),0)</f>
        <v>516</v>
      </c>
      <c r="B481">
        <f t="shared" si="50"/>
        <v>1293</v>
      </c>
      <c r="C481" t="str">
        <f>[1]A!$D488</f>
        <v>FREROT FRANCK</v>
      </c>
      <c r="D481" t="str">
        <f>[1]A!$F488</f>
        <v>U.C. CAPELLOISE FOURMIES</v>
      </c>
      <c r="E481" t="str">
        <f>[1]A!$J488</f>
        <v>05999069653</v>
      </c>
      <c r="F481" s="128" t="str">
        <f>[1]A!$C488</f>
        <v>3</v>
      </c>
      <c r="G481" t="str">
        <f>VLOOKUP(C481,[1]A!$D$2:$H$1448,5,FALSE)</f>
        <v>Adulte Masculin 50/59 ans</v>
      </c>
      <c r="N481" s="14">
        <f>VLOOKUP(C481,Bilan!$B$4:$D$1766,3,FALSE)</f>
        <v>1293</v>
      </c>
      <c r="O481" s="50">
        <f t="shared" si="51"/>
        <v>516</v>
      </c>
      <c r="P481" s="50">
        <f>VLOOKUP(C481,Route2021!$C$2:$O$1205,13,FALSE)</f>
        <v>516</v>
      </c>
      <c r="Q481" s="124" t="str">
        <f>VLOOKUP(C481,[1]A!$D$2:$K$1398,8,FALSE)</f>
        <v>3</v>
      </c>
      <c r="R481" s="125">
        <f>VLOOKUP(C481,Route2021!$C$2:$Q$1212,15,FALSE)</f>
        <v>3</v>
      </c>
      <c r="S481" s="48">
        <f>IFERROR(VLOOKUP(C481,'[2]1ère'!$B$3:$E$200,4,FALSE),0)</f>
        <v>0</v>
      </c>
      <c r="T481" s="48">
        <f>IFERROR(VLOOKUP(C481,'[2]2ème'!$B$3:$E$500,4,FALSE),0)</f>
        <v>0</v>
      </c>
      <c r="U481" s="48">
        <f>IFERROR(VLOOKUP(C481,'[2]3ème'!$B$3:$E$600,4,FALSE),0)</f>
        <v>6</v>
      </c>
      <c r="V481" s="48">
        <f>IFERROR(VLOOKUP(C481,'[2]4ème '!$B$3:$E$216,4,FALSE),0)</f>
        <v>0</v>
      </c>
      <c r="W481" s="48">
        <f>IFERROR(VLOOKUP(C481,[2]Féminines!$B$3:$E$70,4,FALSE),0)</f>
        <v>0</v>
      </c>
      <c r="X481">
        <f t="shared" si="49"/>
        <v>6</v>
      </c>
    </row>
    <row r="482" spans="1:24" x14ac:dyDescent="0.25">
      <c r="A482" s="7">
        <v>518</v>
      </c>
      <c r="B482">
        <f t="shared" si="50"/>
        <v>5117</v>
      </c>
      <c r="C482" t="str">
        <f>[1]A!$D238</f>
        <v>CORNU ANDREAS</v>
      </c>
      <c r="D482" t="str">
        <f>[1]A!$F238</f>
        <v>ETOILE CYCLISTE LIEU ST AMAND</v>
      </c>
      <c r="E482" t="str">
        <f>[1]A!$J238</f>
        <v>05999057215</v>
      </c>
      <c r="F482" s="128" t="str">
        <f>[1]A!$C238</f>
        <v>3</v>
      </c>
      <c r="G482" t="str">
        <f>VLOOKUP(C482,[1]A!$D$2:$H$1448,5,FALSE)</f>
        <v>Adulte Masculin 17/19 ans</v>
      </c>
      <c r="N482" s="14">
        <f>VLOOKUP(C482,Bilan!$B$4:$D$1766,3,FALSE)</f>
        <v>5117</v>
      </c>
      <c r="O482" s="50">
        <f t="shared" si="51"/>
        <v>518</v>
      </c>
      <c r="P482" s="50" t="e">
        <f>VLOOKUP(C482,Route2021!$C$2:$O$1205,13,FALSE)</f>
        <v>#N/A</v>
      </c>
      <c r="Q482" s="124" t="str">
        <f>VLOOKUP(C482,[1]A!$D$2:$K$1398,8,FALSE)</f>
        <v>3</v>
      </c>
      <c r="R482" s="125" t="e">
        <f>VLOOKUP(C482,Route2021!$C$2:$Q$1212,15,FALSE)</f>
        <v>#N/A</v>
      </c>
      <c r="S482" s="48">
        <f>IFERROR(VLOOKUP(C482,'[2]1ère'!$B$3:$E$200,4,FALSE),0)</f>
        <v>0</v>
      </c>
      <c r="T482" s="48">
        <f>IFERROR(VLOOKUP(C482,'[2]2ème'!$B$3:$E$500,4,FALSE),0)</f>
        <v>0</v>
      </c>
      <c r="U482" s="48">
        <f>IFERROR(VLOOKUP(C482,'[2]3ème'!$B$3:$E$600,4,FALSE),0)</f>
        <v>13</v>
      </c>
      <c r="V482" s="48">
        <f>IFERROR(VLOOKUP(C482,'[2]4ème '!$B$3:$E$216,4,FALSE),0)</f>
        <v>0</v>
      </c>
      <c r="W482" s="48">
        <f>IFERROR(VLOOKUP(C482,[2]Féminines!$B$3:$E$70,4,FALSE),0)</f>
        <v>0</v>
      </c>
      <c r="X482">
        <f t="shared" si="49"/>
        <v>13</v>
      </c>
    </row>
    <row r="483" spans="1:24" x14ac:dyDescent="0.25">
      <c r="A483" s="7">
        <f>IF(P483&lt;918,IF(P483&gt;500,P483,0),0)</f>
        <v>519</v>
      </c>
      <c r="B483">
        <f t="shared" si="50"/>
        <v>144400</v>
      </c>
      <c r="C483" t="str">
        <f>[1]A!$D737</f>
        <v>LEROY LUDOVIC</v>
      </c>
      <c r="D483" t="str">
        <f>[1]A!$F737</f>
        <v>ETOILE CYCLISTE TOURCOING</v>
      </c>
      <c r="E483" t="str">
        <f>[1]A!$J737</f>
        <v>05999079017</v>
      </c>
      <c r="F483" s="128" t="str">
        <f>[1]A!$C737</f>
        <v>3</v>
      </c>
      <c r="G483" t="str">
        <f>VLOOKUP(C483,[1]A!$D$2:$H$1448,5,FALSE)</f>
        <v>Adulte Masculin 50/59 ans</v>
      </c>
      <c r="N483" s="14">
        <f>VLOOKUP(C483,Bilan!$B$4:$D$1766,3,FALSE)</f>
        <v>144400</v>
      </c>
      <c r="O483" s="50">
        <f t="shared" si="51"/>
        <v>519</v>
      </c>
      <c r="P483" s="50">
        <f>VLOOKUP(C483,Route2021!$C$2:$O$1205,13,FALSE)</f>
        <v>519</v>
      </c>
      <c r="Q483" s="124" t="str">
        <f>VLOOKUP(C483,[1]A!$D$2:$K$1398,8,FALSE)</f>
        <v>3</v>
      </c>
      <c r="R483" s="125">
        <f>VLOOKUP(C483,Route2021!$C$2:$Q$1212,15,FALSE)</f>
        <v>3</v>
      </c>
      <c r="S483" s="48">
        <f>IFERROR(VLOOKUP(C483,'[2]1ère'!$B$3:$E$200,4,FALSE),0)</f>
        <v>0</v>
      </c>
      <c r="T483" s="48">
        <f>IFERROR(VLOOKUP(C483,'[2]2ème'!$B$3:$E$500,4,FALSE),0)</f>
        <v>0</v>
      </c>
      <c r="U483" s="48">
        <f>IFERROR(VLOOKUP(C483,'[2]3ème'!$B$3:$E$600,4,FALSE),0)</f>
        <v>0</v>
      </c>
      <c r="V483" s="48">
        <f>IFERROR(VLOOKUP(C483,'[2]4ème '!$B$3:$E$216,4,FALSE),0)</f>
        <v>0</v>
      </c>
      <c r="W483" s="48">
        <f>IFERROR(VLOOKUP(C483,[2]Féminines!$B$3:$E$70,4,FALSE),0)</f>
        <v>0</v>
      </c>
      <c r="X483">
        <f t="shared" si="49"/>
        <v>0</v>
      </c>
    </row>
    <row r="484" spans="1:24" x14ac:dyDescent="0.25">
      <c r="A484" s="7">
        <f>IF(P484&lt;918,IF(P484&gt;500,P484,0),0)</f>
        <v>520</v>
      </c>
      <c r="B484">
        <f t="shared" si="50"/>
        <v>144314</v>
      </c>
      <c r="C484" t="str">
        <f>[1]A!$D753</f>
        <v>LIONNE BERNARD</v>
      </c>
      <c r="D484" t="str">
        <f>[1]A!$F753</f>
        <v>HAVELUY CYCLO CLUB</v>
      </c>
      <c r="E484" t="str">
        <f>[1]A!$J753</f>
        <v>05999061117</v>
      </c>
      <c r="F484" s="128" t="str">
        <f>[1]A!$C753</f>
        <v>3</v>
      </c>
      <c r="G484" t="str">
        <f>VLOOKUP(C484,[1]A!$D$2:$H$1448,5,FALSE)</f>
        <v>Adulte Masculin 50/59 ans</v>
      </c>
      <c r="N484" s="14">
        <f>VLOOKUP(C484,Bilan!$B$4:$D$1766,3,FALSE)</f>
        <v>144314</v>
      </c>
      <c r="O484" s="50">
        <f t="shared" si="51"/>
        <v>520</v>
      </c>
      <c r="P484" s="50">
        <f>VLOOKUP(C484,Route2021!$C$2:$O$1205,13,FALSE)</f>
        <v>520</v>
      </c>
      <c r="Q484" s="124" t="str">
        <f>VLOOKUP(C484,[1]A!$D$2:$K$1398,8,FALSE)</f>
        <v>3</v>
      </c>
      <c r="R484" s="125">
        <f>VLOOKUP(C484,Route2021!$C$2:$Q$1212,15,FALSE)</f>
        <v>3</v>
      </c>
      <c r="S484" s="48">
        <f>IFERROR(VLOOKUP(C484,'[2]1ère'!$B$3:$E$200,4,FALSE),0)</f>
        <v>0</v>
      </c>
      <c r="T484" s="48">
        <f>IFERROR(VLOOKUP(C484,'[2]2ème'!$B$3:$E$500,4,FALSE),0)</f>
        <v>0</v>
      </c>
      <c r="U484" s="48">
        <f>IFERROR(VLOOKUP(C484,'[2]3ème'!$B$3:$E$600,4,FALSE),0)</f>
        <v>6</v>
      </c>
      <c r="V484" s="48">
        <f>IFERROR(VLOOKUP(C484,'[2]4ème '!$B$3:$E$216,4,FALSE),0)</f>
        <v>0</v>
      </c>
      <c r="W484" s="48">
        <f>IFERROR(VLOOKUP(C484,[2]Féminines!$B$3:$E$70,4,FALSE),0)</f>
        <v>0</v>
      </c>
      <c r="X484">
        <f t="shared" si="49"/>
        <v>6</v>
      </c>
    </row>
    <row r="485" spans="1:24" x14ac:dyDescent="0.25">
      <c r="A485" s="7">
        <v>521</v>
      </c>
      <c r="B485">
        <f>N485</f>
        <v>144317</v>
      </c>
      <c r="C485" t="str">
        <f>[1]A!$D1299</f>
        <v>MAJEROWICZ JEAN-LUC</v>
      </c>
      <c r="D485" t="str">
        <f>[1]A!$F1299</f>
        <v>VELO CLUB DE LEWARDE (VCL)</v>
      </c>
      <c r="E485" t="str">
        <f>[1]A!$J1299</f>
        <v>05996224459</v>
      </c>
      <c r="F485" s="128" t="str">
        <f>[1]A!$C1299</f>
        <v>3</v>
      </c>
      <c r="G485" t="str">
        <f>VLOOKUP(C485,[1]A!$D$2:$H$1448,5,FALSE)</f>
        <v>Adulte Masculin 50/59 ans</v>
      </c>
      <c r="N485" s="14">
        <f>VLOOKUP(C485,Bilan!$B$4:$D$1766,3,FALSE)</f>
        <v>144317</v>
      </c>
      <c r="O485" s="50">
        <f>A485</f>
        <v>521</v>
      </c>
      <c r="P485" s="50">
        <f>VLOOKUP(C485,Route2021!$C$2:$O$1205,13,FALSE)</f>
        <v>521</v>
      </c>
      <c r="Q485" s="124">
        <f>VLOOKUP(C485,[1]A!$D$2:$K$1398,8,FALSE)</f>
        <v>0</v>
      </c>
      <c r="R485" s="125">
        <f>VLOOKUP(C485,Route2021!$C$2:$Q$1212,15,FALSE)</f>
        <v>3</v>
      </c>
      <c r="S485" s="48">
        <f>IFERROR(VLOOKUP(C485,'[2]1ère'!$B$3:$E$200,4,FALSE),0)</f>
        <v>0</v>
      </c>
      <c r="T485" s="48">
        <f>IFERROR(VLOOKUP(C485,'[2]2ème'!$B$3:$E$500,4,FALSE),0)</f>
        <v>0</v>
      </c>
      <c r="U485" s="48">
        <f>IFERROR(VLOOKUP(C485,'[2]3ème'!$B$3:$E$600,4,FALSE),0)</f>
        <v>0</v>
      </c>
      <c r="V485" s="48">
        <f>IFERROR(VLOOKUP(C485,'[2]4ème '!$B$3:$E$216,4,FALSE),0)</f>
        <v>0</v>
      </c>
      <c r="W485" s="48">
        <f>IFERROR(VLOOKUP(C485,[2]Féminines!$B$3:$E$70,4,FALSE),0)</f>
        <v>0</v>
      </c>
      <c r="X485">
        <f t="shared" si="49"/>
        <v>0</v>
      </c>
    </row>
    <row r="486" spans="1:24" x14ac:dyDescent="0.25">
      <c r="A486" s="7">
        <f>IF(P486&lt;918,IF(P486&gt;500,P486,0),0)</f>
        <v>522</v>
      </c>
      <c r="B486">
        <f t="shared" si="50"/>
        <v>144372</v>
      </c>
      <c r="C486" t="str">
        <f>[1]A!$D831</f>
        <v>MONNIER SEBASTIEN</v>
      </c>
      <c r="D486" t="str">
        <f>[1]A!$F831</f>
        <v>TEAM BOUSIES</v>
      </c>
      <c r="E486" t="str">
        <f>[1]A!$J831</f>
        <v>05999063249</v>
      </c>
      <c r="F486" s="128" t="str">
        <f>[1]A!$C831</f>
        <v>3</v>
      </c>
      <c r="G486" t="str">
        <f>VLOOKUP(C486,[1]A!$D$2:$H$1448,5,FALSE)</f>
        <v>Adulte Masculin 40/49 ans</v>
      </c>
      <c r="N486" s="14">
        <f>VLOOKUP(C486,Bilan!$B$4:$D$1766,3,FALSE)</f>
        <v>144372</v>
      </c>
      <c r="O486" s="50">
        <f t="shared" si="51"/>
        <v>522</v>
      </c>
      <c r="P486" s="50">
        <f>VLOOKUP(C486,Route2021!$C$2:$O$1205,13,FALSE)</f>
        <v>522</v>
      </c>
      <c r="Q486" s="124" t="str">
        <f>VLOOKUP(C486,[1]A!$D$2:$K$1398,8,FALSE)</f>
        <v>3</v>
      </c>
      <c r="R486" s="125">
        <f>VLOOKUP(C486,Route2021!$C$2:$Q$1212,15,FALSE)</f>
        <v>3</v>
      </c>
      <c r="S486" s="48">
        <f>IFERROR(VLOOKUP(C486,'[2]1ère'!$B$3:$E$200,4,FALSE),0)</f>
        <v>0</v>
      </c>
      <c r="T486" s="48">
        <f>IFERROR(VLOOKUP(C486,'[2]2ème'!$B$3:$E$500,4,FALSE),0)</f>
        <v>0</v>
      </c>
      <c r="U486" s="48">
        <f>IFERROR(VLOOKUP(C486,'[2]3ème'!$B$3:$E$600,4,FALSE),0)</f>
        <v>0</v>
      </c>
      <c r="V486" s="48">
        <f>IFERROR(VLOOKUP(C486,'[2]4ème '!$B$3:$E$216,4,FALSE),0)</f>
        <v>0</v>
      </c>
      <c r="W486" s="48">
        <f>IFERROR(VLOOKUP(C486,[2]Féminines!$B$3:$E$70,4,FALSE),0)</f>
        <v>0</v>
      </c>
      <c r="X486">
        <f t="shared" si="49"/>
        <v>0</v>
      </c>
    </row>
    <row r="487" spans="1:24" x14ac:dyDescent="0.25">
      <c r="A487" s="7">
        <v>523</v>
      </c>
      <c r="B487">
        <f t="shared" si="50"/>
        <v>5088</v>
      </c>
      <c r="C487" t="str">
        <f>[1]A!$D282</f>
        <v>DEBUY SEBASTIEN</v>
      </c>
      <c r="D487" t="str">
        <f>[1]A!$F282</f>
        <v>TEAM SPECIALIZED LILLE</v>
      </c>
      <c r="E487" t="str">
        <f>[1]A!$J282</f>
        <v>05999097643</v>
      </c>
      <c r="F487" s="128" t="str">
        <f>[1]A!$C282</f>
        <v>3</v>
      </c>
      <c r="G487" t="str">
        <f>VLOOKUP(C487,[1]A!$D$2:$H$1448,5,FALSE)</f>
        <v>Adulte Masculin 50/59 ans</v>
      </c>
      <c r="J487" s="67">
        <v>1</v>
      </c>
      <c r="N487" s="14">
        <f>VLOOKUP(C487,Bilan!$B$4:$D$1766,3,FALSE)</f>
        <v>5088</v>
      </c>
      <c r="O487" s="50">
        <f t="shared" si="51"/>
        <v>523</v>
      </c>
      <c r="P487" s="50" t="e">
        <f>VLOOKUP(C487,Route2021!$C$2:$O$1205,13,FALSE)</f>
        <v>#N/A</v>
      </c>
      <c r="Q487" s="124" t="str">
        <f>VLOOKUP(C487,[1]A!$D$2:$K$1398,8,FALSE)</f>
        <v>3</v>
      </c>
      <c r="R487" s="125" t="e">
        <f>VLOOKUP(C487,Route2021!$C$2:$Q$1212,15,FALSE)</f>
        <v>#N/A</v>
      </c>
      <c r="S487" s="48">
        <f>IFERROR(VLOOKUP(C487,'[2]1ère'!$B$3:$E$200,4,FALSE),0)</f>
        <v>0</v>
      </c>
      <c r="T487" s="48">
        <f>IFERROR(VLOOKUP(C487,'[2]2ème'!$B$3:$E$500,4,FALSE),0)</f>
        <v>0</v>
      </c>
      <c r="U487" s="48">
        <f>IFERROR(VLOOKUP(C487,'[2]3ème'!$B$3:$E$600,4,FALSE),0)</f>
        <v>1</v>
      </c>
      <c r="V487" s="48">
        <f>IFERROR(VLOOKUP(C487,'[2]4ème '!$B$3:$E$216,4,FALSE),0)</f>
        <v>0</v>
      </c>
      <c r="W487" s="48">
        <f>IFERROR(VLOOKUP(C487,[2]Féminines!$B$3:$E$70,4,FALSE),0)</f>
        <v>0</v>
      </c>
      <c r="X487">
        <f t="shared" si="49"/>
        <v>1</v>
      </c>
    </row>
    <row r="488" spans="1:24" x14ac:dyDescent="0.25">
      <c r="A488" s="7">
        <f>IF(P488&lt;918,IF(P488&gt;500,P488,0),0)</f>
        <v>524</v>
      </c>
      <c r="B488">
        <f t="shared" si="50"/>
        <v>144346</v>
      </c>
      <c r="C488" t="str">
        <f>[1]A!$D214</f>
        <v>CLAISSE PHILIPPE</v>
      </c>
      <c r="D488" t="str">
        <f>[1]A!$F214</f>
        <v>UNION SPORTIVE VALENCIENNES MARLY</v>
      </c>
      <c r="E488" t="str">
        <f>[1]A!$J214</f>
        <v>05999111773</v>
      </c>
      <c r="F488" s="128" t="str">
        <f>[1]A!$C214</f>
        <v>3</v>
      </c>
      <c r="G488" t="str">
        <f>VLOOKUP(C488,[1]A!$D$2:$H$1448,5,FALSE)</f>
        <v>Adulte Masculin 50/59 ans</v>
      </c>
      <c r="N488" s="14">
        <f>VLOOKUP(C488,Bilan!$B$4:$D$1766,3,FALSE)</f>
        <v>144346</v>
      </c>
      <c r="O488" s="50">
        <f t="shared" si="51"/>
        <v>524</v>
      </c>
      <c r="P488" s="50">
        <f>VLOOKUP(C488,Route2021!$C$2:$O$1205,13,FALSE)</f>
        <v>524</v>
      </c>
      <c r="Q488" s="124" t="str">
        <f>VLOOKUP(C488,[1]A!$D$2:$K$1398,8,FALSE)</f>
        <v>3</v>
      </c>
      <c r="R488" s="125">
        <f>VLOOKUP(C488,Route2021!$C$2:$Q$1212,15,FALSE)</f>
        <v>3</v>
      </c>
      <c r="S488" s="48">
        <f>IFERROR(VLOOKUP(C488,'[2]1ère'!$B$3:$E$200,4,FALSE),0)</f>
        <v>0</v>
      </c>
      <c r="T488" s="48">
        <f>IFERROR(VLOOKUP(C488,'[2]2ème'!$B$3:$E$500,4,FALSE),0)</f>
        <v>0</v>
      </c>
      <c r="U488" s="48">
        <f>IFERROR(VLOOKUP(C488,'[2]3ème'!$B$3:$E$600,4,FALSE),0)</f>
        <v>0</v>
      </c>
      <c r="V488" s="48">
        <f>IFERROR(VLOOKUP(C488,'[2]4ème '!$B$3:$E$216,4,FALSE),0)</f>
        <v>0</v>
      </c>
      <c r="W488" s="48">
        <f>IFERROR(VLOOKUP(C488,[2]Féminines!$B$3:$E$70,4,FALSE),0)</f>
        <v>0</v>
      </c>
      <c r="X488">
        <f t="shared" si="49"/>
        <v>0</v>
      </c>
    </row>
    <row r="489" spans="1:24" x14ac:dyDescent="0.25">
      <c r="A489" s="7">
        <v>525</v>
      </c>
      <c r="B489">
        <f t="shared" si="50"/>
        <v>5093</v>
      </c>
      <c r="C489" t="str">
        <f>[1]A!$D290</f>
        <v>DEFER OLIVIER</v>
      </c>
      <c r="D489" t="str">
        <f>[1]A!$F290</f>
        <v>TEAM SPECIALIZED LILLE</v>
      </c>
      <c r="E489" t="str">
        <f>[1]A!$J290</f>
        <v>05999134545</v>
      </c>
      <c r="F489" s="128" t="str">
        <f>[1]A!$C290</f>
        <v>3</v>
      </c>
      <c r="G489" t="str">
        <f>VLOOKUP(C489,[1]A!$D$2:$H$1448,5,FALSE)</f>
        <v>Adulte Masculin 30/39 ans</v>
      </c>
      <c r="N489" s="14">
        <f>VLOOKUP(C489,Bilan!$B$4:$D$1766,3,FALSE)</f>
        <v>5093</v>
      </c>
      <c r="O489" s="50">
        <f t="shared" si="51"/>
        <v>525</v>
      </c>
      <c r="P489" s="50" t="e">
        <f>VLOOKUP(C489,Route2021!$C$2:$O$1205,13,FALSE)</f>
        <v>#N/A</v>
      </c>
      <c r="Q489" s="124" t="str">
        <f>VLOOKUP(C489,[1]A!$D$2:$K$1398,8,FALSE)</f>
        <v>3</v>
      </c>
      <c r="R489" s="125" t="e">
        <f>VLOOKUP(C489,Route2021!$C$2:$Q$1212,15,FALSE)</f>
        <v>#N/A</v>
      </c>
      <c r="S489" s="48">
        <f>IFERROR(VLOOKUP(C489,'[2]1ère'!$B$3:$E$200,4,FALSE),0)</f>
        <v>0</v>
      </c>
      <c r="T489" s="48">
        <f>IFERROR(VLOOKUP(C489,'[2]2ème'!$B$3:$E$500,4,FALSE),0)</f>
        <v>0</v>
      </c>
      <c r="U489" s="48">
        <f>IFERROR(VLOOKUP(C489,'[2]3ème'!$B$3:$E$600,4,FALSE),0)</f>
        <v>3</v>
      </c>
      <c r="V489" s="48">
        <f>IFERROR(VLOOKUP(C489,'[2]4ème '!$B$3:$E$216,4,FALSE),0)</f>
        <v>0</v>
      </c>
      <c r="W489" s="48">
        <f>IFERROR(VLOOKUP(C489,[2]Féminines!$B$3:$E$70,4,FALSE),0)</f>
        <v>0</v>
      </c>
      <c r="X489">
        <f t="shared" si="49"/>
        <v>3</v>
      </c>
    </row>
    <row r="490" spans="1:24" x14ac:dyDescent="0.25">
      <c r="A490" s="7">
        <f>IF(P490&lt;918,IF(P490&gt;500,P490,0),0)</f>
        <v>526</v>
      </c>
      <c r="B490">
        <f t="shared" si="50"/>
        <v>144475</v>
      </c>
      <c r="C490" t="str">
        <f>[1]A!$D925</f>
        <v>PRISSETTE JEAN-MICHEL</v>
      </c>
      <c r="D490" t="str">
        <f>[1]A!$F925</f>
        <v>UNION VELOCIPEDIQUE FOURMISIENNE</v>
      </c>
      <c r="E490" t="str">
        <f>[1]A!$J925</f>
        <v>05965613068</v>
      </c>
      <c r="F490" s="128" t="str">
        <f>[1]A!$C925</f>
        <v>3</v>
      </c>
      <c r="G490" t="str">
        <f>VLOOKUP(C490,[1]A!$D$2:$H$1448,5,FALSE)</f>
        <v>Adulte Masculin 50/59 ans</v>
      </c>
      <c r="N490" s="14">
        <f>VLOOKUP(C490,Bilan!$B$4:$D$1766,3,FALSE)</f>
        <v>144475</v>
      </c>
      <c r="O490" s="50">
        <f t="shared" si="51"/>
        <v>526</v>
      </c>
      <c r="P490" s="50">
        <f>VLOOKUP(C490,Route2021!$C$2:$O$1205,13,FALSE)</f>
        <v>526</v>
      </c>
      <c r="Q490" s="124" t="str">
        <f>VLOOKUP(C490,[1]A!$D$2:$K$1398,8,FALSE)</f>
        <v>3</v>
      </c>
      <c r="R490" s="125">
        <f>VLOOKUP(C490,Route2021!$C$2:$Q$1212,15,FALSE)</f>
        <v>3</v>
      </c>
      <c r="S490" s="48">
        <f>IFERROR(VLOOKUP(C490,'[2]1ère'!$B$3:$E$200,4,FALSE),0)</f>
        <v>0</v>
      </c>
      <c r="T490" s="48">
        <f>IFERROR(VLOOKUP(C490,'[2]2ème'!$B$3:$E$500,4,FALSE),0)</f>
        <v>0</v>
      </c>
      <c r="U490" s="48">
        <f>IFERROR(VLOOKUP(C490,'[2]3ème'!$B$3:$E$600,4,FALSE),0)</f>
        <v>0</v>
      </c>
      <c r="V490" s="48">
        <f>IFERROR(VLOOKUP(C490,'[2]4ème '!$B$3:$E$216,4,FALSE),0)</f>
        <v>0</v>
      </c>
      <c r="W490" s="48">
        <f>IFERROR(VLOOKUP(C490,[2]Féminines!$B$3:$E$70,4,FALSE),0)</f>
        <v>0</v>
      </c>
      <c r="X490">
        <f t="shared" si="49"/>
        <v>0</v>
      </c>
    </row>
    <row r="491" spans="1:24" x14ac:dyDescent="0.25">
      <c r="A491" s="7">
        <f>IF(P491&lt;918,IF(P491&gt;500,P491,0),0)</f>
        <v>527</v>
      </c>
      <c r="B491">
        <f t="shared" si="50"/>
        <v>2171</v>
      </c>
      <c r="C491" t="str">
        <f>[1]A!$D16</f>
        <v>AMIOT YOANN</v>
      </c>
      <c r="D491" t="str">
        <f>[1]A!$F16</f>
        <v>SAULZOIR MONTRECOURT CYCLING CLUB</v>
      </c>
      <c r="E491" t="str">
        <f>[1]A!$J16</f>
        <v>05999065715</v>
      </c>
      <c r="F491" s="128" t="str">
        <f>[1]A!$C16</f>
        <v>3</v>
      </c>
      <c r="G491" t="str">
        <f>VLOOKUP(C491,[1]A!$D$2:$H$1448,5,FALSE)</f>
        <v>Adulte Masculin 30/39 ans</v>
      </c>
      <c r="N491" s="14">
        <f>VLOOKUP(C491,Bilan!$B$4:$D$1766,3,FALSE)</f>
        <v>2171</v>
      </c>
      <c r="O491" s="50">
        <f t="shared" si="51"/>
        <v>527</v>
      </c>
      <c r="P491" s="50">
        <f>VLOOKUP(C491,Route2021!$C$2:$O$1205,13,FALSE)</f>
        <v>527</v>
      </c>
      <c r="Q491" s="124" t="str">
        <f>VLOOKUP(C491,[1]A!$D$2:$K$1398,8,FALSE)</f>
        <v>3</v>
      </c>
      <c r="R491" s="125">
        <f>VLOOKUP(C491,Route2021!$C$2:$Q$1212,15,FALSE)</f>
        <v>3</v>
      </c>
      <c r="S491" s="48">
        <f>IFERROR(VLOOKUP(C491,'[2]1ère'!$B$3:$E$200,4,FALSE),0)</f>
        <v>0</v>
      </c>
      <c r="T491" s="48">
        <f>IFERROR(VLOOKUP(C491,'[2]2ème'!$B$3:$E$500,4,FALSE),0)</f>
        <v>0</v>
      </c>
      <c r="U491" s="48">
        <f>IFERROR(VLOOKUP(C491,'[2]3ème'!$B$3:$E$600,4,FALSE),0)</f>
        <v>6</v>
      </c>
      <c r="V491" s="48">
        <f>IFERROR(VLOOKUP(C491,'[2]4ème '!$B$3:$E$216,4,FALSE),0)</f>
        <v>0</v>
      </c>
      <c r="W491" s="48">
        <f>IFERROR(VLOOKUP(C491,[2]Féminines!$B$3:$E$70,4,FALSE),0)</f>
        <v>0</v>
      </c>
      <c r="X491">
        <f t="shared" si="49"/>
        <v>6</v>
      </c>
    </row>
    <row r="492" spans="1:24" x14ac:dyDescent="0.25">
      <c r="A492" s="7">
        <f>IF(P492&lt;918,IF(P492&gt;500,P492,0),0)</f>
        <v>528</v>
      </c>
      <c r="B492">
        <f t="shared" si="50"/>
        <v>2183</v>
      </c>
      <c r="C492" t="str">
        <f>[1]A!$D438</f>
        <v>DURIEZ LAURENT</v>
      </c>
      <c r="D492" t="str">
        <f>[1]A!$F438</f>
        <v>CYCLO CLUB WAVRIN</v>
      </c>
      <c r="E492" t="str">
        <f>[1]A!$J438</f>
        <v>05905210227</v>
      </c>
      <c r="F492" s="128" t="str">
        <f>[1]A!$C438</f>
        <v>3</v>
      </c>
      <c r="G492" t="str">
        <f>VLOOKUP(C492,[1]A!$D$2:$H$1448,5,FALSE)</f>
        <v>Adulte Masculin 50/59 ans</v>
      </c>
      <c r="J492" s="67">
        <v>1</v>
      </c>
      <c r="N492" s="14">
        <f>VLOOKUP(C492,Bilan!$B$4:$D$1766,3,FALSE)</f>
        <v>2183</v>
      </c>
      <c r="O492" s="50">
        <f t="shared" si="51"/>
        <v>528</v>
      </c>
      <c r="P492" s="50">
        <f>VLOOKUP(C492,Route2021!$C$2:$O$1205,13,FALSE)</f>
        <v>528</v>
      </c>
      <c r="Q492" s="124" t="str">
        <f>VLOOKUP(C492,[1]A!$D$2:$K$1398,8,FALSE)</f>
        <v>3</v>
      </c>
      <c r="R492" s="125">
        <f>VLOOKUP(C492,Route2021!$C$2:$Q$1212,15,FALSE)</f>
        <v>3</v>
      </c>
      <c r="S492" s="48">
        <f>IFERROR(VLOOKUP(C492,'[2]1ère'!$B$3:$E$200,4,FALSE),0)</f>
        <v>0</v>
      </c>
      <c r="T492" s="48">
        <f>IFERROR(VLOOKUP(C492,'[2]2ème'!$B$3:$E$500,4,FALSE),0)</f>
        <v>0</v>
      </c>
      <c r="U492" s="48">
        <f>IFERROR(VLOOKUP(C492,'[2]3ème'!$B$3:$E$600,4,FALSE),0)</f>
        <v>0</v>
      </c>
      <c r="V492" s="48">
        <f>IFERROR(VLOOKUP(C492,'[2]4ème '!$B$3:$E$216,4,FALSE),0)</f>
        <v>0</v>
      </c>
      <c r="W492" s="48">
        <f>IFERROR(VLOOKUP(C492,[2]Féminines!$B$3:$E$70,4,FALSE),0)</f>
        <v>0</v>
      </c>
      <c r="X492">
        <f t="shared" si="49"/>
        <v>0</v>
      </c>
    </row>
    <row r="493" spans="1:24" x14ac:dyDescent="0.25">
      <c r="A493" s="7">
        <f>IF(P493&lt;918,IF(P493&gt;500,P493,0),0)</f>
        <v>529</v>
      </c>
      <c r="B493">
        <f t="shared" si="50"/>
        <v>2162</v>
      </c>
      <c r="C493" t="str">
        <f>[1]A!$D695</f>
        <v>LECU PASCAL</v>
      </c>
      <c r="D493" t="str">
        <f>[1]A!$F695</f>
        <v>SAULZOIR MONTRECOURT CYCLING CLUB</v>
      </c>
      <c r="E493" t="str">
        <f>[1]A!$J695</f>
        <v>05999015642</v>
      </c>
      <c r="F493" s="128" t="str">
        <f>[1]A!$C695</f>
        <v>3</v>
      </c>
      <c r="G493" t="str">
        <f>VLOOKUP(C493,[1]A!$D$2:$H$1448,5,FALSE)</f>
        <v>Adulte Masculin 50/59 ans</v>
      </c>
      <c r="N493" s="14">
        <f>VLOOKUP(C493,Bilan!$B$4:$D$1766,3,FALSE)</f>
        <v>2162</v>
      </c>
      <c r="O493" s="50">
        <f t="shared" si="51"/>
        <v>529</v>
      </c>
      <c r="P493" s="50">
        <f>VLOOKUP(C493,Route2021!$C$2:$O$1205,13,FALSE)</f>
        <v>529</v>
      </c>
      <c r="Q493" s="124" t="str">
        <f>VLOOKUP(C493,[1]A!$D$2:$K$1398,8,FALSE)</f>
        <v>3</v>
      </c>
      <c r="R493" s="125">
        <f>VLOOKUP(C493,Route2021!$C$2:$Q$1212,15,FALSE)</f>
        <v>3</v>
      </c>
      <c r="S493" s="48">
        <f>IFERROR(VLOOKUP(C493,'[2]1ère'!$B$3:$E$200,4,FALSE),0)</f>
        <v>0</v>
      </c>
      <c r="T493" s="48">
        <f>IFERROR(VLOOKUP(C493,'[2]2ème'!$B$3:$E$500,4,FALSE),0)</f>
        <v>0</v>
      </c>
      <c r="U493" s="48">
        <f>IFERROR(VLOOKUP(C493,'[2]3ème'!$B$3:$E$600,4,FALSE),0)</f>
        <v>2</v>
      </c>
      <c r="V493" s="48">
        <f>IFERROR(VLOOKUP(C493,'[2]4ème '!$B$3:$E$216,4,FALSE),0)</f>
        <v>0</v>
      </c>
      <c r="W493" s="48">
        <f>IFERROR(VLOOKUP(C493,[2]Féminines!$B$3:$E$70,4,FALSE),0)</f>
        <v>0</v>
      </c>
      <c r="X493">
        <f t="shared" si="49"/>
        <v>2</v>
      </c>
    </row>
    <row r="494" spans="1:24" x14ac:dyDescent="0.25">
      <c r="A494" s="7">
        <f>IF(P494&lt;918,IF(P494&gt;500,P494,0),0)</f>
        <v>530</v>
      </c>
      <c r="B494">
        <f t="shared" si="50"/>
        <v>2208</v>
      </c>
      <c r="C494" t="str">
        <f>[1]A!$D198</f>
        <v>CHEVAL EDDY</v>
      </c>
      <c r="D494" t="str">
        <f>[1]A!$F198</f>
        <v>SAULZOIR MONTRECOURT CYCLING CLUB</v>
      </c>
      <c r="E494" t="str">
        <f>[1]A!$J198</f>
        <v>05957195747</v>
      </c>
      <c r="F494" s="128" t="str">
        <f>[1]A!$C198</f>
        <v>3</v>
      </c>
      <c r="G494" t="str">
        <f>VLOOKUP(C494,[1]A!$D$2:$H$1448,5,FALSE)</f>
        <v>Adulte Masculin 50/59 ans</v>
      </c>
      <c r="N494" s="14">
        <f>VLOOKUP(C494,Bilan!$B$4:$D$1766,3,FALSE)</f>
        <v>2208</v>
      </c>
      <c r="O494" s="50">
        <f t="shared" si="51"/>
        <v>530</v>
      </c>
      <c r="P494" s="50">
        <f>VLOOKUP(C494,Route2021!$C$2:$O$1205,13,FALSE)</f>
        <v>530</v>
      </c>
      <c r="Q494" s="124" t="str">
        <f>VLOOKUP(C494,[1]A!$D$2:$K$1398,8,FALSE)</f>
        <v>3</v>
      </c>
      <c r="R494" s="125">
        <f>VLOOKUP(C494,Route2021!$C$2:$Q$1212,15,FALSE)</f>
        <v>3</v>
      </c>
      <c r="S494" s="48">
        <f>IFERROR(VLOOKUP(C494,'[2]1ère'!$B$3:$E$200,4,FALSE),0)</f>
        <v>0</v>
      </c>
      <c r="T494" s="48">
        <f>IFERROR(VLOOKUP(C494,'[2]2ème'!$B$3:$E$500,4,FALSE),0)</f>
        <v>0</v>
      </c>
      <c r="U494" s="48">
        <f>IFERROR(VLOOKUP(C494,'[2]3ème'!$B$3:$E$600,4,FALSE),0)</f>
        <v>14</v>
      </c>
      <c r="V494" s="48">
        <f>IFERROR(VLOOKUP(C494,'[2]4ème '!$B$3:$E$216,4,FALSE),0)</f>
        <v>0</v>
      </c>
      <c r="W494" s="48">
        <f>IFERROR(VLOOKUP(C494,[2]Féminines!$B$3:$E$70,4,FALSE),0)</f>
        <v>0</v>
      </c>
      <c r="X494">
        <f t="shared" si="49"/>
        <v>14</v>
      </c>
    </row>
    <row r="495" spans="1:24" x14ac:dyDescent="0.25">
      <c r="A495" s="7">
        <v>531</v>
      </c>
      <c r="B495">
        <f t="shared" si="50"/>
        <v>5077</v>
      </c>
      <c r="C495" t="str">
        <f>[1]A!$D322</f>
        <v>DELVALLEE LOUIS</v>
      </c>
      <c r="D495" t="str">
        <f>[1]A!$F322</f>
        <v>VELO CLUB SOLESMES</v>
      </c>
      <c r="E495" t="str">
        <f>[1]A!$J322</f>
        <v>05999017118</v>
      </c>
      <c r="F495" s="128" t="str">
        <f>[1]A!$C322</f>
        <v>3</v>
      </c>
      <c r="G495" t="str">
        <f>VLOOKUP(C495,[1]A!$D$2:$H$1448,5,FALSE)</f>
        <v>Adulte Masculin 17/19 ans</v>
      </c>
      <c r="N495" s="14">
        <f>VLOOKUP(C495,Bilan!$B$4:$D$1766,3,FALSE)</f>
        <v>5077</v>
      </c>
      <c r="O495" s="50">
        <f t="shared" si="51"/>
        <v>531</v>
      </c>
      <c r="P495" s="50" t="e">
        <f>VLOOKUP(C495,Route2021!$C$2:$O$1205,13,FALSE)</f>
        <v>#N/A</v>
      </c>
      <c r="Q495" s="124" t="str">
        <f>VLOOKUP(C495,[1]A!$D$2:$K$1398,8,FALSE)</f>
        <v>3</v>
      </c>
      <c r="R495" s="125" t="e">
        <f>VLOOKUP(C495,Route2021!$C$2:$Q$1212,15,FALSE)</f>
        <v>#N/A</v>
      </c>
      <c r="S495" s="48">
        <f>IFERROR(VLOOKUP(C495,'[2]1ère'!$B$3:$E$200,4,FALSE),0)</f>
        <v>0</v>
      </c>
      <c r="T495" s="48">
        <f>IFERROR(VLOOKUP(C495,'[2]2ème'!$B$3:$E$500,4,FALSE),0)</f>
        <v>0</v>
      </c>
      <c r="U495" s="48">
        <f>IFERROR(VLOOKUP(C495,'[2]3ème'!$B$3:$E$600,4,FALSE),0)</f>
        <v>10</v>
      </c>
      <c r="V495" s="48">
        <f>IFERROR(VLOOKUP(C495,'[2]4ème '!$B$3:$E$216,4,FALSE),0)</f>
        <v>0</v>
      </c>
      <c r="W495" s="48">
        <f>IFERROR(VLOOKUP(C495,[2]Féminines!$B$3:$E$70,4,FALSE),0)</f>
        <v>0</v>
      </c>
      <c r="X495">
        <f t="shared" si="49"/>
        <v>10</v>
      </c>
    </row>
    <row r="496" spans="1:24" x14ac:dyDescent="0.25">
      <c r="A496" s="7">
        <v>532</v>
      </c>
      <c r="B496">
        <f t="shared" si="50"/>
        <v>4353</v>
      </c>
      <c r="C496" t="str">
        <f>[1]A!$D439</f>
        <v>DUSART PIERRE</v>
      </c>
      <c r="D496" t="str">
        <f>[1]A!$F439</f>
        <v>CYCLO CLUB ORCHIES</v>
      </c>
      <c r="E496" t="str">
        <f>[1]A!$J439</f>
        <v>05999128480</v>
      </c>
      <c r="F496" s="128" t="str">
        <f>[1]A!$C439</f>
        <v>3</v>
      </c>
      <c r="G496" t="str">
        <f>VLOOKUP(C496,[1]A!$D$2:$H$1448,5,FALSE)</f>
        <v>Adulte Masculin 17/19 ans</v>
      </c>
      <c r="N496" s="14">
        <f>VLOOKUP(C496,Bilan!$B$4:$D$1766,3,FALSE)</f>
        <v>4353</v>
      </c>
      <c r="O496" s="50">
        <f t="shared" si="51"/>
        <v>532</v>
      </c>
      <c r="P496" s="50" t="e">
        <f>VLOOKUP(C496,Route2021!$C$2:$O$1205,13,FALSE)</f>
        <v>#N/A</v>
      </c>
      <c r="Q496" s="124" t="str">
        <f>VLOOKUP(C496,[1]A!$D$2:$K$1398,8,FALSE)</f>
        <v>3</v>
      </c>
      <c r="R496" s="125" t="e">
        <f>VLOOKUP(C496,Route2021!$C$2:$Q$1212,15,FALSE)</f>
        <v>#N/A</v>
      </c>
      <c r="S496" s="48">
        <f>IFERROR(VLOOKUP(C496,'[2]1ère'!$B$3:$E$200,4,FALSE),0)</f>
        <v>0</v>
      </c>
      <c r="T496" s="48">
        <f>IFERROR(VLOOKUP(C496,'[2]2ème'!$B$3:$E$500,4,FALSE),0)</f>
        <v>0</v>
      </c>
      <c r="U496" s="48">
        <f>IFERROR(VLOOKUP(C496,'[2]3ème'!$B$3:$E$600,4,FALSE),0)</f>
        <v>6</v>
      </c>
      <c r="V496" s="48">
        <f>IFERROR(VLOOKUP(C496,'[2]4ème '!$B$3:$E$216,4,FALSE),0)</f>
        <v>0</v>
      </c>
      <c r="W496" s="48">
        <f>IFERROR(VLOOKUP(C496,[2]Féminines!$B$3:$E$70,4,FALSE),0)</f>
        <v>0</v>
      </c>
      <c r="X496">
        <f t="shared" si="49"/>
        <v>6</v>
      </c>
    </row>
    <row r="497" spans="1:24" x14ac:dyDescent="0.25">
      <c r="A497" s="7">
        <f>IF(P497&lt;918,IF(P497&gt;500,P497,0),0)</f>
        <v>534</v>
      </c>
      <c r="B497">
        <f t="shared" si="50"/>
        <v>2172</v>
      </c>
      <c r="C497" t="str">
        <f>[1]A!$D921</f>
        <v>POULLIER VINCENT</v>
      </c>
      <c r="D497" t="str">
        <f>[1]A!$F921</f>
        <v>CYCLO CLUB WAVRIN</v>
      </c>
      <c r="E497" t="str">
        <f>[1]A!$J921</f>
        <v>05994044639</v>
      </c>
      <c r="F497" s="128" t="str">
        <f>[1]A!$C921</f>
        <v>3</v>
      </c>
      <c r="G497" t="str">
        <f>VLOOKUP(C497,[1]A!$D$2:$H$1448,5,FALSE)</f>
        <v>Adulte Masculin 40/49 ans</v>
      </c>
      <c r="J497" s="67">
        <v>1</v>
      </c>
      <c r="N497" s="14">
        <f>VLOOKUP(C497,Bilan!$B$4:$D$1766,3,FALSE)</f>
        <v>2172</v>
      </c>
      <c r="O497" s="50">
        <f t="shared" si="51"/>
        <v>534</v>
      </c>
      <c r="P497" s="50">
        <f>VLOOKUP(C497,Route2021!$C$2:$O$1205,13,FALSE)</f>
        <v>534</v>
      </c>
      <c r="Q497" s="124" t="str">
        <f>VLOOKUP(C497,[1]A!$D$2:$K$1398,8,FALSE)</f>
        <v>3</v>
      </c>
      <c r="R497" s="125">
        <f>VLOOKUP(C497,Route2021!$C$2:$Q$1212,15,FALSE)</f>
        <v>3</v>
      </c>
      <c r="S497" s="48">
        <f>IFERROR(VLOOKUP(C497,'[2]1ère'!$B$3:$E$200,4,FALSE),0)</f>
        <v>0</v>
      </c>
      <c r="T497" s="48">
        <f>IFERROR(VLOOKUP(C497,'[2]2ème'!$B$3:$E$500,4,FALSE),0)</f>
        <v>0</v>
      </c>
      <c r="U497" s="48">
        <f>IFERROR(VLOOKUP(C497,'[2]3ème'!$B$3:$E$600,4,FALSE),0)</f>
        <v>5</v>
      </c>
      <c r="V497" s="48">
        <f>IFERROR(VLOOKUP(C497,'[2]4ème '!$B$3:$E$216,4,FALSE),0)</f>
        <v>0</v>
      </c>
      <c r="W497" s="48">
        <f>IFERROR(VLOOKUP(C497,[2]Féminines!$B$3:$E$70,4,FALSE),0)</f>
        <v>0</v>
      </c>
      <c r="X497">
        <f t="shared" si="49"/>
        <v>5</v>
      </c>
    </row>
    <row r="498" spans="1:24" x14ac:dyDescent="0.25">
      <c r="A498" s="7">
        <f>IF(P498&lt;918,IF(P498&gt;500,P498,0),0)</f>
        <v>535</v>
      </c>
      <c r="B498">
        <f t="shared" si="50"/>
        <v>1265</v>
      </c>
      <c r="C498" t="str">
        <f>[1]A!$D372</f>
        <v>DEVYNCK MATTHIEU</v>
      </c>
      <c r="D498" t="str">
        <f>[1]A!$F372</f>
        <v>ESPOIR CYCLISTE WAMBRECHIES MARQUETTE</v>
      </c>
      <c r="E498" t="str">
        <f>[1]A!$J372</f>
        <v>05999097765</v>
      </c>
      <c r="F498" s="128" t="str">
        <f>[1]A!$C372</f>
        <v>3</v>
      </c>
      <c r="G498" t="str">
        <f>VLOOKUP(C498,[1]A!$D$2:$H$1448,5,FALSE)</f>
        <v>Adulte Masculin 40/49 ans</v>
      </c>
      <c r="N498" s="14">
        <f>VLOOKUP(C498,Bilan!$B$4:$D$1766,3,FALSE)</f>
        <v>1265</v>
      </c>
      <c r="O498" s="50">
        <f t="shared" si="51"/>
        <v>535</v>
      </c>
      <c r="P498" s="50">
        <f>VLOOKUP(C498,Route2021!$C$2:$O$1205,13,FALSE)</f>
        <v>535</v>
      </c>
      <c r="Q498" s="124" t="str">
        <f>VLOOKUP(C498,[1]A!$D$2:$K$1398,8,FALSE)</f>
        <v>3</v>
      </c>
      <c r="R498" s="125">
        <f>VLOOKUP(C498,Route2021!$C$2:$Q$1212,15,FALSE)</f>
        <v>3</v>
      </c>
      <c r="S498" s="48">
        <f>IFERROR(VLOOKUP(C498,'[2]1ère'!$B$3:$E$200,4,FALSE),0)</f>
        <v>0</v>
      </c>
      <c r="T498" s="48">
        <f>IFERROR(VLOOKUP(C498,'[2]2ème'!$B$3:$E$500,4,FALSE),0)</f>
        <v>0</v>
      </c>
      <c r="U498" s="48">
        <f>IFERROR(VLOOKUP(C498,'[2]3ème'!$B$3:$E$600,4,FALSE),0)</f>
        <v>6</v>
      </c>
      <c r="V498" s="48">
        <f>IFERROR(VLOOKUP(C498,'[2]4ème '!$B$3:$E$216,4,FALSE),0)</f>
        <v>0</v>
      </c>
      <c r="W498" s="48">
        <f>IFERROR(VLOOKUP(C498,[2]Féminines!$B$3:$E$70,4,FALSE),0)</f>
        <v>0</v>
      </c>
      <c r="X498">
        <f t="shared" si="49"/>
        <v>6</v>
      </c>
    </row>
    <row r="499" spans="1:24" x14ac:dyDescent="0.25">
      <c r="A499" s="7">
        <v>536</v>
      </c>
      <c r="B499">
        <f t="shared" si="50"/>
        <v>2270</v>
      </c>
      <c r="C499" t="str">
        <f>[1]A!$D486</f>
        <v>FRANCOIS PIERRE</v>
      </c>
      <c r="D499" t="str">
        <f>[1]A!$F486</f>
        <v>ENTENTE CYCLISTE FACHES-THUMESNIL RONCHIN</v>
      </c>
      <c r="E499" t="str">
        <f>[1]A!$J486</f>
        <v>05999021764</v>
      </c>
      <c r="F499" s="128" t="str">
        <f>[1]A!$C486</f>
        <v>3</v>
      </c>
      <c r="G499" t="str">
        <f>VLOOKUP(C499,[1]A!$D$2:$H$1448,5,FALSE)</f>
        <v>Adulte Masculin 17/19 ans</v>
      </c>
      <c r="N499" s="14">
        <f>VLOOKUP(C499,Bilan!$B$4:$D$1766,3,FALSE)</f>
        <v>2270</v>
      </c>
      <c r="O499" s="50">
        <f t="shared" si="51"/>
        <v>536</v>
      </c>
      <c r="P499" s="50">
        <f>VLOOKUP(C499,Route2021!$C$2:$O$1205,13,FALSE)</f>
        <v>1432</v>
      </c>
      <c r="Q499" s="124" t="str">
        <f>VLOOKUP(C499,[1]A!$D$2:$K$1398,8,FALSE)</f>
        <v>3</v>
      </c>
      <c r="R499" s="125" t="str">
        <f>VLOOKUP(C499,Route2021!$C$2:$Q$1212,15,FALSE)</f>
        <v>JE</v>
      </c>
      <c r="S499" s="48">
        <f>IFERROR(VLOOKUP(C499,'[2]1ère'!$B$3:$E$200,4,FALSE),0)</f>
        <v>0</v>
      </c>
      <c r="T499" s="48">
        <f>IFERROR(VLOOKUP(C499,'[2]2ème'!$B$3:$E$500,4,FALSE),0)</f>
        <v>0</v>
      </c>
      <c r="U499" s="48">
        <f>IFERROR(VLOOKUP(C499,'[2]3ème'!$B$3:$E$600,4,FALSE),0)</f>
        <v>6</v>
      </c>
      <c r="V499" s="48">
        <f>IFERROR(VLOOKUP(C499,'[2]4ème '!$B$3:$E$216,4,FALSE),0)</f>
        <v>0</v>
      </c>
      <c r="W499" s="48">
        <f>IFERROR(VLOOKUP(C499,[2]Féminines!$B$3:$E$70,4,FALSE),0)</f>
        <v>0</v>
      </c>
      <c r="X499">
        <f t="shared" si="49"/>
        <v>6</v>
      </c>
    </row>
    <row r="500" spans="1:24" x14ac:dyDescent="0.25">
      <c r="A500" s="7">
        <f>IF(P500&lt;918,IF(P500&gt;500,P500,0),0)</f>
        <v>538</v>
      </c>
      <c r="B500">
        <f t="shared" si="50"/>
        <v>1270</v>
      </c>
      <c r="C500" t="str">
        <f>[1]A!$D26</f>
        <v>AUSSEMS JEAN-YVES</v>
      </c>
      <c r="D500" t="str">
        <f>[1]A!$F26</f>
        <v>UNION SPORTIVE SAINT ANDRE</v>
      </c>
      <c r="E500" t="str">
        <f>[1]A!$J26</f>
        <v>05999124130</v>
      </c>
      <c r="F500" s="128" t="str">
        <f>[1]A!$C26</f>
        <v>3</v>
      </c>
      <c r="G500" t="str">
        <f>VLOOKUP(C500,[1]A!$D$2:$H$1448,5,FALSE)</f>
        <v>Adulte Masculin 40/49 ans</v>
      </c>
      <c r="N500" s="14">
        <f>VLOOKUP(C500,Bilan!$B$4:$D$1766,3,FALSE)</f>
        <v>1270</v>
      </c>
      <c r="O500" s="50">
        <f t="shared" si="51"/>
        <v>538</v>
      </c>
      <c r="P500" s="50">
        <f>VLOOKUP(C500,Route2021!$C$2:$O$1205,13,FALSE)</f>
        <v>538</v>
      </c>
      <c r="Q500" s="124" t="str">
        <f>VLOOKUP(C500,[1]A!$D$2:$K$1398,8,FALSE)</f>
        <v>3</v>
      </c>
      <c r="R500" s="125">
        <f>VLOOKUP(C500,Route2021!$C$2:$Q$1212,15,FALSE)</f>
        <v>3</v>
      </c>
      <c r="S500" s="48">
        <f>IFERROR(VLOOKUP(C500,'[2]1ère'!$B$3:$E$200,4,FALSE),0)</f>
        <v>0</v>
      </c>
      <c r="T500" s="48">
        <f>IFERROR(VLOOKUP(C500,'[2]2ème'!$B$3:$E$500,4,FALSE),0)</f>
        <v>0</v>
      </c>
      <c r="U500" s="48">
        <f>IFERROR(VLOOKUP(C500,'[2]3ème'!$B$3:$E$600,4,FALSE),0)</f>
        <v>13</v>
      </c>
      <c r="V500" s="48">
        <f>IFERROR(VLOOKUP(C500,'[2]4ème '!$B$3:$E$216,4,FALSE),0)</f>
        <v>0</v>
      </c>
      <c r="W500" s="48">
        <f>IFERROR(VLOOKUP(C500,[2]Féminines!$B$3:$E$70,4,FALSE),0)</f>
        <v>0</v>
      </c>
      <c r="X500">
        <f t="shared" si="49"/>
        <v>13</v>
      </c>
    </row>
    <row r="501" spans="1:24" x14ac:dyDescent="0.25">
      <c r="A501" s="7">
        <v>539</v>
      </c>
      <c r="B501" s="3">
        <f t="shared" si="50"/>
        <v>10133</v>
      </c>
      <c r="C501" t="str">
        <f>[1]A!$D571</f>
        <v>HEDBAUT ALEXIS</v>
      </c>
      <c r="D501" t="str">
        <f>[1]A!$F571</f>
        <v>VELO CLUB SOLESMES</v>
      </c>
      <c r="E501" t="str">
        <f>[1]A!$J571</f>
        <v>05999135497</v>
      </c>
      <c r="F501" s="128" t="str">
        <f>[1]A!$C571</f>
        <v>3</v>
      </c>
      <c r="G501" t="str">
        <f>VLOOKUP(C501,[1]A!$D$2:$H$1448,5,FALSE)</f>
        <v>Adulte Masculin 20/29 ans</v>
      </c>
      <c r="J501" s="67">
        <v>1</v>
      </c>
      <c r="N501" s="14">
        <f>VLOOKUP(C501,Bilan!$B$4:$D$1766,3,FALSE)</f>
        <v>10133</v>
      </c>
      <c r="O501" s="50">
        <f t="shared" si="51"/>
        <v>539</v>
      </c>
      <c r="P501" s="50" t="e">
        <f>VLOOKUP(C501,Route2021!$C$2:$O$1205,13,FALSE)</f>
        <v>#N/A</v>
      </c>
      <c r="Q501" s="124" t="str">
        <f>VLOOKUP(C501,[1]A!$D$2:$K$1398,8,FALSE)</f>
        <v>3</v>
      </c>
      <c r="R501" s="125" t="e">
        <f>VLOOKUP(C501,Route2021!$C$2:$Q$1212,15,FALSE)</f>
        <v>#N/A</v>
      </c>
      <c r="S501" s="48">
        <f>IFERROR(VLOOKUP(C501,'[2]1ère'!$B$3:$E$200,4,FALSE),0)</f>
        <v>0</v>
      </c>
      <c r="T501" s="48">
        <f>IFERROR(VLOOKUP(C501,'[2]2ème'!$B$3:$E$500,4,FALSE),0)</f>
        <v>0</v>
      </c>
      <c r="U501" s="48">
        <f>IFERROR(VLOOKUP(C501,'[2]3ème'!$B$3:$E$600,4,FALSE),0)</f>
        <v>9</v>
      </c>
      <c r="V501" s="48">
        <f>IFERROR(VLOOKUP(C501,'[2]4ème '!$B$3:$E$216,4,FALSE),0)</f>
        <v>0</v>
      </c>
      <c r="W501" s="48">
        <f>IFERROR(VLOOKUP(C501,[2]Féminines!$B$3:$E$70,4,FALSE),0)</f>
        <v>0</v>
      </c>
      <c r="X501">
        <f t="shared" si="49"/>
        <v>9</v>
      </c>
    </row>
    <row r="502" spans="1:24" x14ac:dyDescent="0.25">
      <c r="A502" s="7">
        <v>540</v>
      </c>
      <c r="B502">
        <f t="shared" si="50"/>
        <v>5118</v>
      </c>
      <c r="C502" t="str">
        <f>[1]A!$D585</f>
        <v>HESPEL THOMAS</v>
      </c>
      <c r="D502" t="str">
        <f>[1]A!$F585</f>
        <v>ESEG DOUAI</v>
      </c>
      <c r="E502" t="str">
        <f>[1]A!$J585</f>
        <v>05999136113</v>
      </c>
      <c r="F502" s="128" t="str">
        <f>[1]A!$C585</f>
        <v>3</v>
      </c>
      <c r="G502" t="str">
        <f>VLOOKUP(C502,[1]A!$D$2:$H$1448,5,FALSE)</f>
        <v>Adulte Masculin 20/29 ans</v>
      </c>
      <c r="N502" s="14">
        <f>VLOOKUP(C502,Bilan!$B$4:$D$1766,3,FALSE)</f>
        <v>5118</v>
      </c>
      <c r="O502" s="50">
        <f t="shared" si="51"/>
        <v>540</v>
      </c>
      <c r="P502" s="50" t="e">
        <f>VLOOKUP(C502,Route2021!$C$2:$O$1205,13,FALSE)</f>
        <v>#N/A</v>
      </c>
      <c r="Q502" s="124" t="str">
        <f>VLOOKUP(C502,[1]A!$D$2:$K$1398,8,FALSE)</f>
        <v>3</v>
      </c>
      <c r="R502" s="125" t="e">
        <f>VLOOKUP(C502,Route2021!$C$2:$Q$1212,15,FALSE)</f>
        <v>#N/A</v>
      </c>
      <c r="S502" s="48">
        <f>IFERROR(VLOOKUP(C502,'[2]1ère'!$B$3:$E$200,4,FALSE),0)</f>
        <v>0</v>
      </c>
      <c r="T502" s="48">
        <f>IFERROR(VLOOKUP(C502,'[2]2ème'!$B$3:$E$500,4,FALSE),0)</f>
        <v>0</v>
      </c>
      <c r="U502" s="48">
        <f>IFERROR(VLOOKUP(C502,'[2]3ème'!$B$3:$E$600,4,FALSE),0)</f>
        <v>4</v>
      </c>
      <c r="V502" s="48">
        <f>IFERROR(VLOOKUP(C502,'[2]4ème '!$B$3:$E$216,4,FALSE),0)</f>
        <v>0</v>
      </c>
      <c r="W502" s="48">
        <f>IFERROR(VLOOKUP(C502,[2]Féminines!$B$3:$E$70,4,FALSE),0)</f>
        <v>0</v>
      </c>
      <c r="X502">
        <f t="shared" si="49"/>
        <v>4</v>
      </c>
    </row>
    <row r="503" spans="1:24" x14ac:dyDescent="0.25">
      <c r="A503" s="7">
        <f>IF(P503&lt;918,IF(P503&gt;500,P503,0),0)</f>
        <v>541</v>
      </c>
      <c r="B503">
        <f t="shared" si="50"/>
        <v>1263</v>
      </c>
      <c r="C503" t="str">
        <f>[1]A!$D314</f>
        <v>DELOT GRÉGORY</v>
      </c>
      <c r="D503" t="str">
        <f>[1]A!$F314</f>
        <v>TEAM BIKE PRESEAU</v>
      </c>
      <c r="E503" t="str">
        <f>[1]A!$J314</f>
        <v>05996218228</v>
      </c>
      <c r="F503" s="128" t="str">
        <f>[1]A!$C314</f>
        <v>3</v>
      </c>
      <c r="G503" t="str">
        <f>VLOOKUP(C503,[1]A!$D$2:$H$1448,5,FALSE)</f>
        <v>Adulte Masculin 30/39 ans</v>
      </c>
      <c r="N503" s="14">
        <f>VLOOKUP(C503,Bilan!$B$4:$D$1766,3,FALSE)</f>
        <v>1263</v>
      </c>
      <c r="O503" s="50">
        <f t="shared" si="51"/>
        <v>541</v>
      </c>
      <c r="P503" s="50">
        <f>VLOOKUP(C503,Route2021!$C$2:$O$1205,13,FALSE)</f>
        <v>541</v>
      </c>
      <c r="Q503" s="124" t="str">
        <f>VLOOKUP(C503,[1]A!$D$2:$K$1398,8,FALSE)</f>
        <v>3</v>
      </c>
      <c r="R503" s="125">
        <f>VLOOKUP(C503,Route2021!$C$2:$Q$1212,15,FALSE)</f>
        <v>3</v>
      </c>
      <c r="S503" s="48">
        <f>IFERROR(VLOOKUP(C503,'[2]1ère'!$B$3:$E$200,4,FALSE),0)</f>
        <v>0</v>
      </c>
      <c r="T503" s="48">
        <f>IFERROR(VLOOKUP(C503,'[2]2ème'!$B$3:$E$500,4,FALSE),0)</f>
        <v>0</v>
      </c>
      <c r="U503" s="48">
        <f>IFERROR(VLOOKUP(C503,'[2]3ème'!$B$3:$E$600,4,FALSE),0)</f>
        <v>14</v>
      </c>
      <c r="V503" s="48">
        <f>IFERROR(VLOOKUP(C503,'[2]4ème '!$B$3:$E$216,4,FALSE),0)</f>
        <v>0</v>
      </c>
      <c r="W503" s="48">
        <f>IFERROR(VLOOKUP(C503,[2]Féminines!$B$3:$E$70,4,FALSE),0)</f>
        <v>0</v>
      </c>
      <c r="X503">
        <f t="shared" si="49"/>
        <v>14</v>
      </c>
    </row>
    <row r="504" spans="1:24" x14ac:dyDescent="0.25">
      <c r="A504" s="7">
        <v>542</v>
      </c>
      <c r="B504">
        <f t="shared" si="50"/>
        <v>4442</v>
      </c>
      <c r="C504" t="str">
        <f>[1]A!$D642</f>
        <v>LAGNEAU PASCAL</v>
      </c>
      <c r="D504" t="str">
        <f>[1]A!$F642</f>
        <v>UNION VELOCIPEDIQUE JEUMONT MARPENT</v>
      </c>
      <c r="E504" t="str">
        <f>[1]A!$J642</f>
        <v>05999017088</v>
      </c>
      <c r="F504" s="128" t="str">
        <f>[1]A!$C642</f>
        <v>3</v>
      </c>
      <c r="G504" t="str">
        <f>VLOOKUP(C504,[1]A!$D$2:$H$1448,5,FALSE)</f>
        <v>Adulte Masculin 60 ans et plus</v>
      </c>
      <c r="N504" s="14">
        <f>VLOOKUP(C504,Bilan!$B$4:$D$1766,3,FALSE)</f>
        <v>4442</v>
      </c>
      <c r="O504" s="50">
        <f t="shared" si="51"/>
        <v>542</v>
      </c>
      <c r="P504" s="50">
        <f>VLOOKUP(C504,Route2021!$C$2:$O$1205,13,FALSE)</f>
        <v>394</v>
      </c>
      <c r="Q504" s="124" t="str">
        <f>VLOOKUP(C504,[1]A!$D$2:$K$1398,8,FALSE)</f>
        <v>3</v>
      </c>
      <c r="R504" s="125">
        <f>VLOOKUP(C504,Route2021!$C$2:$Q$1212,15,FALSE)</f>
        <v>2</v>
      </c>
      <c r="S504" s="48">
        <f>IFERROR(VLOOKUP(C504,'[2]1ère'!$B$3:$E$200,4,FALSE),0)</f>
        <v>0</v>
      </c>
      <c r="T504" s="48">
        <f>IFERROR(VLOOKUP(C504,'[2]2ème'!$B$3:$E$500,4,FALSE),0)</f>
        <v>0</v>
      </c>
      <c r="U504" s="48">
        <f>IFERROR(VLOOKUP(C504,'[2]3ème'!$B$3:$E$600,4,FALSE),0)</f>
        <v>4</v>
      </c>
      <c r="V504" s="48">
        <f>IFERROR(VLOOKUP(C504,'[2]4ème '!$B$3:$E$216,4,FALSE),0)</f>
        <v>0</v>
      </c>
      <c r="W504" s="48">
        <f>IFERROR(VLOOKUP(C504,[2]Féminines!$B$3:$E$70,4,FALSE),0)</f>
        <v>0</v>
      </c>
      <c r="X504">
        <f t="shared" si="49"/>
        <v>4</v>
      </c>
    </row>
    <row r="505" spans="1:24" x14ac:dyDescent="0.25">
      <c r="A505" s="7">
        <f>IF(P505&lt;918,IF(P505&gt;500,P505,0),0)</f>
        <v>543</v>
      </c>
      <c r="B505">
        <f t="shared" si="50"/>
        <v>2169</v>
      </c>
      <c r="C505" t="str">
        <f>[1]A!$D1022</f>
        <v>STREMEZ THOMAS</v>
      </c>
      <c r="D505" t="str">
        <f>[1]A!$F1022</f>
        <v>TEAM BIKE PRESEAU</v>
      </c>
      <c r="E505" t="str">
        <f>[1]A!$J1022</f>
        <v>05999028522</v>
      </c>
      <c r="F505" s="128" t="str">
        <f>[1]A!$C1022</f>
        <v>3</v>
      </c>
      <c r="G505" t="str">
        <f>VLOOKUP(C505,[1]A!$D$2:$H$1448,5,FALSE)</f>
        <v>Adulte Masculin 20/29 ans</v>
      </c>
      <c r="N505" s="14">
        <f>VLOOKUP(C505,Bilan!$B$4:$D$1766,3,FALSE)</f>
        <v>2169</v>
      </c>
      <c r="O505" s="50">
        <f t="shared" si="51"/>
        <v>543</v>
      </c>
      <c r="P505" s="50">
        <f>VLOOKUP(C505,Route2021!$C$2:$O$1205,13,FALSE)</f>
        <v>543</v>
      </c>
      <c r="Q505" s="124" t="str">
        <f>VLOOKUP(C505,[1]A!$D$2:$K$1398,8,FALSE)</f>
        <v>3</v>
      </c>
      <c r="R505" s="125">
        <f>VLOOKUP(C505,Route2021!$C$2:$Q$1212,15,FALSE)</f>
        <v>3</v>
      </c>
      <c r="S505" s="48">
        <f>IFERROR(VLOOKUP(C505,'[2]1ère'!$B$3:$E$200,4,FALSE),0)</f>
        <v>0</v>
      </c>
      <c r="T505" s="48">
        <f>IFERROR(VLOOKUP(C505,'[2]2ème'!$B$3:$E$500,4,FALSE),0)</f>
        <v>0</v>
      </c>
      <c r="U505" s="48">
        <f>IFERROR(VLOOKUP(C505,'[2]3ème'!$B$3:$E$600,4,FALSE),0)</f>
        <v>10</v>
      </c>
      <c r="V505" s="48">
        <f>IFERROR(VLOOKUP(C505,'[2]4ème '!$B$3:$E$216,4,FALSE),0)</f>
        <v>0</v>
      </c>
      <c r="W505" s="48">
        <f>IFERROR(VLOOKUP(C505,[2]Féminines!$B$3:$E$70,4,FALSE),0)</f>
        <v>0</v>
      </c>
      <c r="X505">
        <f t="shared" si="49"/>
        <v>10</v>
      </c>
    </row>
    <row r="506" spans="1:24" x14ac:dyDescent="0.25">
      <c r="A506" s="7">
        <v>544</v>
      </c>
      <c r="B506">
        <f t="shared" si="50"/>
        <v>7014</v>
      </c>
      <c r="C506" t="str">
        <f>[1]A!$D719</f>
        <v>LEFEVRE TOM</v>
      </c>
      <c r="D506" t="str">
        <f>[1]A!$F719</f>
        <v>VELO CLUB BAVAISIEN</v>
      </c>
      <c r="E506" t="str">
        <f>[1]A!$J719</f>
        <v>05999128004</v>
      </c>
      <c r="F506" s="128" t="str">
        <f>[1]A!$C719</f>
        <v>3</v>
      </c>
      <c r="G506" t="str">
        <f>VLOOKUP(C506,[1]A!$D$2:$H$1448,5,FALSE)</f>
        <v>Adulte Masculin 17/19 ans</v>
      </c>
      <c r="N506" s="14">
        <f>VLOOKUP(C506,Bilan!$B$4:$D$1766,3,FALSE)</f>
        <v>7014</v>
      </c>
      <c r="O506" s="50">
        <f t="shared" si="51"/>
        <v>544</v>
      </c>
      <c r="P506" s="50">
        <f>VLOOKUP(C506,Route2021!$C$2:$O$1205,13,FALSE)</f>
        <v>1430</v>
      </c>
      <c r="Q506" s="124" t="str">
        <f>VLOOKUP(C506,[1]A!$D$2:$K$1398,8,FALSE)</f>
        <v>3</v>
      </c>
      <c r="R506" s="125">
        <f>VLOOKUP(C506,Route2021!$C$2:$Q$1212,15,FALSE)</f>
        <v>0</v>
      </c>
      <c r="S506" s="48">
        <f>IFERROR(VLOOKUP(C506,'[2]1ère'!$B$3:$E$200,4,FALSE),0)</f>
        <v>0</v>
      </c>
      <c r="T506" s="48">
        <f>IFERROR(VLOOKUP(C506,'[2]2ème'!$B$3:$E$500,4,FALSE),0)</f>
        <v>0</v>
      </c>
      <c r="U506" s="48">
        <f>IFERROR(VLOOKUP(C506,'[2]3ème'!$B$3:$E$600,4,FALSE),0)</f>
        <v>11</v>
      </c>
      <c r="V506" s="48">
        <f>IFERROR(VLOOKUP(C506,'[2]4ème '!$B$3:$E$216,4,FALSE),0)</f>
        <v>0</v>
      </c>
      <c r="W506" s="48">
        <f>IFERROR(VLOOKUP(C506,[2]Féminines!$B$3:$E$70,4,FALSE),0)</f>
        <v>0</v>
      </c>
      <c r="X506">
        <f t="shared" si="49"/>
        <v>11</v>
      </c>
    </row>
    <row r="507" spans="1:24" x14ac:dyDescent="0.25">
      <c r="A507" s="7">
        <v>545</v>
      </c>
      <c r="B507">
        <f>N507</f>
        <v>10069</v>
      </c>
      <c r="C507" t="str">
        <f>[1]A!$D1469</f>
        <v>ROUSSEL ALEXIS</v>
      </c>
      <c r="D507" t="str">
        <f>[1]A!$F1469</f>
        <v>ESEG DOUAI</v>
      </c>
      <c r="E507" t="str">
        <f>[1]A!$J1469</f>
        <v>05999138217</v>
      </c>
      <c r="F507" s="128" t="str">
        <f>[1]A!$C1469</f>
        <v>3</v>
      </c>
      <c r="G507" t="e">
        <f>VLOOKUP(C507,[1]A!$D$2:$H$1448,5,FALSE)</f>
        <v>#N/A</v>
      </c>
      <c r="N507" s="14">
        <f>VLOOKUP(C507,Bilan!$B$4:$D$1766,3,FALSE)</f>
        <v>10069</v>
      </c>
      <c r="O507" s="50">
        <f>A507</f>
        <v>545</v>
      </c>
      <c r="P507" s="50" t="e">
        <f>VLOOKUP(C507,Route2021!$C$2:$O$1205,13,FALSE)</f>
        <v>#N/A</v>
      </c>
      <c r="Q507" s="124" t="e">
        <f>VLOOKUP(C507,[1]A!$D$2:$K$1398,8,FALSE)</f>
        <v>#N/A</v>
      </c>
      <c r="R507" s="125" t="e">
        <f>VLOOKUP(C507,Route2021!$C$2:$Q$1212,15,FALSE)</f>
        <v>#N/A</v>
      </c>
    </row>
    <row r="508" spans="1:24" x14ac:dyDescent="0.25">
      <c r="A508" s="7">
        <f>IF(P508&lt;918,IF(P508&gt;500,P508,0),0)</f>
        <v>546</v>
      </c>
      <c r="B508">
        <f t="shared" si="50"/>
        <v>2174</v>
      </c>
      <c r="C508" t="str">
        <f>[1]A!$D1016</f>
        <v>SOILE THIERRY</v>
      </c>
      <c r="D508" t="str">
        <f>[1]A!$F1016</f>
        <v>NEW ORANGE TEAM BOUSBECQUE</v>
      </c>
      <c r="E508" t="str">
        <f>[1]A!$J1016</f>
        <v>05999028533</v>
      </c>
      <c r="F508" s="128" t="str">
        <f>[1]A!$C1016</f>
        <v>3</v>
      </c>
      <c r="G508" t="str">
        <f>VLOOKUP(C508,[1]A!$D$2:$H$1448,5,FALSE)</f>
        <v>Adulte Masculin 50/59 ans</v>
      </c>
      <c r="N508" s="14">
        <f>VLOOKUP(C508,Bilan!$B$4:$D$1766,3,FALSE)</f>
        <v>2174</v>
      </c>
      <c r="O508" s="50">
        <f t="shared" si="51"/>
        <v>546</v>
      </c>
      <c r="P508" s="50">
        <f>VLOOKUP(C508,Route2021!$C$2:$O$1205,13,FALSE)</f>
        <v>546</v>
      </c>
      <c r="Q508" s="124" t="str">
        <f>VLOOKUP(C508,[1]A!$D$2:$K$1398,8,FALSE)</f>
        <v>3</v>
      </c>
      <c r="R508" s="125">
        <f>VLOOKUP(C508,Route2021!$C$2:$Q$1212,15,FALSE)</f>
        <v>3</v>
      </c>
      <c r="S508" s="48">
        <f>IFERROR(VLOOKUP(C508,'[2]1ère'!$B$3:$E$200,4,FALSE),0)</f>
        <v>0</v>
      </c>
      <c r="T508" s="48">
        <f>IFERROR(VLOOKUP(C508,'[2]2ème'!$B$3:$E$500,4,FALSE),0)</f>
        <v>0</v>
      </c>
      <c r="U508" s="48">
        <f>IFERROR(VLOOKUP(C508,'[2]3ème'!$B$3:$E$600,4,FALSE),0)</f>
        <v>1</v>
      </c>
      <c r="V508" s="48">
        <f>IFERROR(VLOOKUP(C508,'[2]4ème '!$B$3:$E$216,4,FALSE),0)</f>
        <v>0</v>
      </c>
      <c r="W508" s="48">
        <f>IFERROR(VLOOKUP(C508,[2]Féminines!$B$3:$E$70,4,FALSE),0)</f>
        <v>0</v>
      </c>
      <c r="X508">
        <f t="shared" si="49"/>
        <v>1</v>
      </c>
    </row>
    <row r="509" spans="1:24" x14ac:dyDescent="0.25">
      <c r="A509" s="7">
        <v>547</v>
      </c>
      <c r="B509">
        <f t="shared" si="50"/>
        <v>10141</v>
      </c>
      <c r="C509" t="str">
        <f>[1]A!$D728</f>
        <v>LEMETTRE EMMANUEL</v>
      </c>
      <c r="D509" t="str">
        <f>[1]A!$F728</f>
        <v>UNION CYCLISTE WATTIGNIES</v>
      </c>
      <c r="E509" t="str">
        <f>[1]A!$J728</f>
        <v>05999128330</v>
      </c>
      <c r="F509" s="128" t="str">
        <f>[1]A!$C728</f>
        <v>3</v>
      </c>
      <c r="G509" t="str">
        <f>VLOOKUP(C509,[1]A!$D$2:$H$1448,5,FALSE)</f>
        <v>Adulte Masculin 40/49 ans</v>
      </c>
      <c r="N509" s="14">
        <f>VLOOKUP(C509,Bilan!$B$4:$D$1766,3,FALSE)</f>
        <v>10141</v>
      </c>
      <c r="O509" s="50">
        <f t="shared" si="51"/>
        <v>547</v>
      </c>
      <c r="P509" s="50" t="e">
        <f>VLOOKUP(C509,Route2021!$C$2:$O$1205,13,FALSE)</f>
        <v>#N/A</v>
      </c>
      <c r="Q509" s="124" t="str">
        <f>VLOOKUP(C509,[1]A!$D$2:$K$1398,8,FALSE)</f>
        <v>3</v>
      </c>
      <c r="R509" s="125" t="e">
        <f>VLOOKUP(C509,Route2021!$C$2:$Q$1212,15,FALSE)</f>
        <v>#N/A</v>
      </c>
      <c r="S509" s="48">
        <f>IFERROR(VLOOKUP(C509,'[2]1ère'!$B$3:$E$200,4,FALSE),0)</f>
        <v>0</v>
      </c>
      <c r="T509" s="48">
        <f>IFERROR(VLOOKUP(C509,'[2]2ème'!$B$3:$E$500,4,FALSE),0)</f>
        <v>0</v>
      </c>
      <c r="U509" s="48">
        <f>IFERROR(VLOOKUP(C509,'[2]3ème'!$B$3:$E$600,4,FALSE),0)</f>
        <v>4</v>
      </c>
      <c r="V509" s="48">
        <f>IFERROR(VLOOKUP(C509,'[2]4ème '!$B$3:$E$216,4,FALSE),0)</f>
        <v>0</v>
      </c>
      <c r="W509" s="48">
        <f>IFERROR(VLOOKUP(C509,[2]Féminines!$B$3:$E$70,4,FALSE),0)</f>
        <v>0</v>
      </c>
      <c r="X509">
        <f t="shared" si="49"/>
        <v>4</v>
      </c>
    </row>
    <row r="510" spans="1:24" x14ac:dyDescent="0.25">
      <c r="A510" s="7">
        <v>548</v>
      </c>
      <c r="B510">
        <f t="shared" si="50"/>
        <v>5086</v>
      </c>
      <c r="C510" t="str">
        <f>[1]A!$D815</f>
        <v>MICHEL JEROME</v>
      </c>
      <c r="D510" t="str">
        <f>[1]A!$F815</f>
        <v>U.C. CAPELLOISE FOURMIES</v>
      </c>
      <c r="E510" t="str">
        <f>[1]A!$J815</f>
        <v>05999024223</v>
      </c>
      <c r="F510" s="128" t="str">
        <f>[1]A!$C815</f>
        <v>3</v>
      </c>
      <c r="G510" t="str">
        <f>VLOOKUP(C510,[1]A!$D$2:$H$1448,5,FALSE)</f>
        <v>Adulte Masculin 40/49 ans</v>
      </c>
      <c r="N510" s="14">
        <f>VLOOKUP(C510,Bilan!$B$4:$D$1766,3,FALSE)</f>
        <v>5086</v>
      </c>
      <c r="O510" s="50">
        <f t="shared" si="51"/>
        <v>548</v>
      </c>
      <c r="P510" s="50" t="e">
        <f>VLOOKUP(C510,Route2021!$C$2:$O$1205,13,FALSE)</f>
        <v>#N/A</v>
      </c>
      <c r="Q510" s="124" t="str">
        <f>VLOOKUP(C510,[1]A!$D$2:$K$1398,8,FALSE)</f>
        <v>3</v>
      </c>
      <c r="R510" s="125" t="e">
        <f>VLOOKUP(C510,Route2021!$C$2:$Q$1212,15,FALSE)</f>
        <v>#N/A</v>
      </c>
      <c r="S510" s="48">
        <f>IFERROR(VLOOKUP(C510,'[2]1ère'!$B$3:$E$200,4,FALSE),0)</f>
        <v>0</v>
      </c>
      <c r="T510" s="48">
        <f>IFERROR(VLOOKUP(C510,'[2]2ème'!$B$3:$E$500,4,FALSE),0)</f>
        <v>0</v>
      </c>
      <c r="U510" s="48">
        <f>IFERROR(VLOOKUP(C510,'[2]3ème'!$B$3:$E$600,4,FALSE),0)</f>
        <v>7</v>
      </c>
      <c r="V510" s="48">
        <f>IFERROR(VLOOKUP(C510,'[2]4ème '!$B$3:$E$216,4,FALSE),0)</f>
        <v>0</v>
      </c>
      <c r="W510" s="48">
        <f>IFERROR(VLOOKUP(C510,[2]Féminines!$B$3:$E$70,4,FALSE),0)</f>
        <v>0</v>
      </c>
      <c r="X510">
        <f t="shared" si="49"/>
        <v>7</v>
      </c>
    </row>
    <row r="511" spans="1:24" x14ac:dyDescent="0.25">
      <c r="A511" s="7">
        <v>549</v>
      </c>
      <c r="B511">
        <f t="shared" si="50"/>
        <v>5081</v>
      </c>
      <c r="C511" t="str">
        <f>[1]A!$D865</f>
        <v>NOGARD ALEXANDRE</v>
      </c>
      <c r="D511" t="str">
        <f>[1]A!$F865</f>
        <v>ESEG DOUAI</v>
      </c>
      <c r="E511" t="str">
        <f>[1]A!$J865</f>
        <v>05999135924</v>
      </c>
      <c r="F511" s="128" t="str">
        <f>[1]A!$C865</f>
        <v>3</v>
      </c>
      <c r="G511" t="str">
        <f>VLOOKUP(C511,[1]A!$D$2:$H$1448,5,FALSE)</f>
        <v>Adulte Masculin 30/39 ans</v>
      </c>
      <c r="N511" s="14">
        <f>VLOOKUP(C511,Bilan!$B$4:$D$1766,3,FALSE)</f>
        <v>5081</v>
      </c>
      <c r="O511" s="50">
        <f t="shared" si="51"/>
        <v>549</v>
      </c>
      <c r="P511" s="50" t="e">
        <f>VLOOKUP(C511,Route2021!$C$2:$O$1205,13,FALSE)</f>
        <v>#N/A</v>
      </c>
      <c r="Q511" s="124" t="str">
        <f>VLOOKUP(C511,[1]A!$D$2:$K$1398,8,FALSE)</f>
        <v>3</v>
      </c>
      <c r="R511" s="125" t="e">
        <f>VLOOKUP(C511,Route2021!$C$2:$Q$1212,15,FALSE)</f>
        <v>#N/A</v>
      </c>
      <c r="S511" s="48">
        <f>IFERROR(VLOOKUP(C511,'[2]1ère'!$B$3:$E$200,4,FALSE),0)</f>
        <v>0</v>
      </c>
      <c r="T511" s="48">
        <f>IFERROR(VLOOKUP(C511,'[2]2ème'!$B$3:$E$500,4,FALSE),0)</f>
        <v>0</v>
      </c>
      <c r="U511" s="48">
        <f>IFERROR(VLOOKUP(C511,'[2]3ème'!$B$3:$E$600,4,FALSE),0)</f>
        <v>6</v>
      </c>
      <c r="V511" s="48">
        <f>IFERROR(VLOOKUP(C511,'[2]4ème '!$B$3:$E$216,4,FALSE),0)</f>
        <v>0</v>
      </c>
      <c r="W511" s="48">
        <f>IFERROR(VLOOKUP(C511,[2]Féminines!$B$3:$E$70,4,FALSE),0)</f>
        <v>0</v>
      </c>
      <c r="X511">
        <f t="shared" si="49"/>
        <v>6</v>
      </c>
    </row>
    <row r="512" spans="1:24" x14ac:dyDescent="0.25">
      <c r="A512" s="7">
        <f>IF(P512&lt;918,IF(P512&gt;500,P512,0),0)</f>
        <v>550</v>
      </c>
      <c r="B512">
        <f t="shared" si="50"/>
        <v>144496</v>
      </c>
      <c r="C512" t="str">
        <f>[1]A!$D904</f>
        <v>PLUCHARD MATHIS</v>
      </c>
      <c r="D512" t="str">
        <f>[1]A!$F904</f>
        <v>UNION VELOCIPEDIQUE FOURMISIENNE</v>
      </c>
      <c r="E512" t="str">
        <f>[1]A!$J904</f>
        <v>05999127982</v>
      </c>
      <c r="F512" s="128" t="str">
        <f>[1]A!$C904</f>
        <v>3</v>
      </c>
      <c r="G512" t="str">
        <f>VLOOKUP(C512,[1]A!$D$2:$H$1448,5,FALSE)</f>
        <v>Adulte Masculin 20/29 ans</v>
      </c>
      <c r="N512" s="14">
        <f>VLOOKUP(C512,Bilan!$B$4:$D$1766,3,FALSE)</f>
        <v>144496</v>
      </c>
      <c r="O512" s="50">
        <f t="shared" si="51"/>
        <v>550</v>
      </c>
      <c r="P512" s="50">
        <f>VLOOKUP(C512,Route2021!$C$2:$O$1205,13,FALSE)</f>
        <v>550</v>
      </c>
      <c r="Q512" s="124" t="str">
        <f>VLOOKUP(C512,[1]A!$D$2:$K$1398,8,FALSE)</f>
        <v>3</v>
      </c>
      <c r="R512" s="125">
        <f>VLOOKUP(C512,Route2021!$C$2:$Q$1212,15,FALSE)</f>
        <v>3</v>
      </c>
      <c r="S512" s="48">
        <f>IFERROR(VLOOKUP(C512,'[2]1ère'!$B$3:$E$200,4,FALSE),0)</f>
        <v>0</v>
      </c>
      <c r="T512" s="48">
        <f>IFERROR(VLOOKUP(C512,'[2]2ème'!$B$3:$E$500,4,FALSE),0)</f>
        <v>0</v>
      </c>
      <c r="U512" s="48">
        <f>IFERROR(VLOOKUP(C512,'[2]3ème'!$B$3:$E$600,4,FALSE),0)</f>
        <v>16</v>
      </c>
      <c r="V512" s="48">
        <f>IFERROR(VLOOKUP(C512,'[2]4ème '!$B$3:$E$216,4,FALSE),0)</f>
        <v>0</v>
      </c>
      <c r="W512" s="48">
        <f>IFERROR(VLOOKUP(C512,[2]Féminines!$B$3:$E$70,4,FALSE),0)</f>
        <v>0</v>
      </c>
      <c r="X512">
        <f t="shared" si="49"/>
        <v>16</v>
      </c>
    </row>
    <row r="513" spans="1:24" x14ac:dyDescent="0.25">
      <c r="A513" s="7">
        <v>551</v>
      </c>
      <c r="B513">
        <f>N513</f>
        <v>5161</v>
      </c>
      <c r="C513" t="str">
        <f>[1]A!$D1010</f>
        <v>SIX STEPHANE</v>
      </c>
      <c r="D513" t="str">
        <f>[1]A!$F1010</f>
        <v>CAMPHIN EN CAREMBAULT CYCLING TEAM</v>
      </c>
      <c r="E513" t="str">
        <f>[1]A!$J1010</f>
        <v>05999084982</v>
      </c>
      <c r="F513" s="128" t="str">
        <f>[1]A!$C1010</f>
        <v>3</v>
      </c>
      <c r="G513" t="str">
        <f>VLOOKUP(C513,[1]A!$D$2:$H$1448,5,FALSE)</f>
        <v>Adulte Masculin 40/49 ans</v>
      </c>
      <c r="N513" s="14">
        <f>VLOOKUP(C513,Bilan!$B$4:$D$1766,3,FALSE)</f>
        <v>5161</v>
      </c>
      <c r="O513" s="50">
        <f>A513</f>
        <v>551</v>
      </c>
      <c r="P513" s="50" t="e">
        <f>VLOOKUP(C513,Route2021!$C$2:$O$1205,13,FALSE)</f>
        <v>#N/A</v>
      </c>
      <c r="Q513" s="124" t="str">
        <f>VLOOKUP(C513,[1]A!$D$2:$K$1398,8,FALSE)</f>
        <v>3</v>
      </c>
      <c r="R513" s="125" t="e">
        <f>VLOOKUP(C513,Route2021!$C$2:$Q$1212,15,FALSE)</f>
        <v>#N/A</v>
      </c>
      <c r="S513" s="48">
        <f>IFERROR(VLOOKUP(C513,'[2]1ère'!$B$3:$E$200,4,FALSE),0)</f>
        <v>0</v>
      </c>
      <c r="T513" s="48">
        <f>IFERROR(VLOOKUP(C513,'[2]2ème'!$B$3:$E$500,4,FALSE),0)</f>
        <v>0</v>
      </c>
      <c r="U513" s="48">
        <f>IFERROR(VLOOKUP(C513,'[2]3ème'!$B$3:$E$600,4,FALSE),0)</f>
        <v>1</v>
      </c>
      <c r="V513" s="48">
        <f>IFERROR(VLOOKUP(C513,'[2]4ème '!$B$3:$E$216,4,FALSE),0)</f>
        <v>0</v>
      </c>
      <c r="W513" s="48">
        <f>IFERROR(VLOOKUP(C513,[2]Féminines!$B$3:$E$70,4,FALSE),0)</f>
        <v>0</v>
      </c>
      <c r="X513">
        <f t="shared" si="49"/>
        <v>1</v>
      </c>
    </row>
    <row r="514" spans="1:24" x14ac:dyDescent="0.25">
      <c r="A514" s="7">
        <f>IF(P514&lt;918,IF(P514&gt;500,P514,0),0)</f>
        <v>552</v>
      </c>
      <c r="B514">
        <f t="shared" si="50"/>
        <v>1291</v>
      </c>
      <c r="C514" t="str">
        <f>[1]A!$D27</f>
        <v>AUVRAY LOIC</v>
      </c>
      <c r="D514" t="str">
        <f>[1]A!$F27</f>
        <v>RESILIENCE CLUB</v>
      </c>
      <c r="E514" t="str">
        <f>[1]A!$J27</f>
        <v>05999068425</v>
      </c>
      <c r="F514" s="128" t="str">
        <f>[1]A!$C27</f>
        <v>3</v>
      </c>
      <c r="G514" t="str">
        <f>VLOOKUP(C514,[1]A!$D$2:$H$1448,5,FALSE)</f>
        <v>Adulte Masculin 40/49 ans</v>
      </c>
      <c r="N514" s="14">
        <f>VLOOKUP(C514,Bilan!$B$4:$D$1766,3,FALSE)</f>
        <v>1291</v>
      </c>
      <c r="O514" s="50">
        <f t="shared" si="51"/>
        <v>552</v>
      </c>
      <c r="P514" s="50">
        <f>VLOOKUP(C514,Route2021!$C$2:$O$1205,13,FALSE)</f>
        <v>552</v>
      </c>
      <c r="Q514" s="124" t="str">
        <f>VLOOKUP(C514,[1]A!$D$2:$K$1398,8,FALSE)</f>
        <v>3</v>
      </c>
      <c r="R514" s="125">
        <f>VLOOKUP(C514,Route2021!$C$2:$Q$1212,15,FALSE)</f>
        <v>3</v>
      </c>
      <c r="S514" s="48">
        <f>IFERROR(VLOOKUP(C514,'[2]1ère'!$B$3:$E$200,4,FALSE),0)</f>
        <v>0</v>
      </c>
      <c r="T514" s="48">
        <f>IFERROR(VLOOKUP(C514,'[2]2ème'!$B$3:$E$500,4,FALSE),0)</f>
        <v>0</v>
      </c>
      <c r="U514" s="48">
        <f>IFERROR(VLOOKUP(C514,'[2]3ème'!$B$3:$E$600,4,FALSE),0)</f>
        <v>4</v>
      </c>
      <c r="V514" s="48">
        <f>IFERROR(VLOOKUP(C514,'[2]4ème '!$B$3:$E$216,4,FALSE),0)</f>
        <v>0</v>
      </c>
      <c r="W514" s="48">
        <f>IFERROR(VLOOKUP(C514,[2]Féminines!$B$3:$E$70,4,FALSE),0)</f>
        <v>0</v>
      </c>
      <c r="X514">
        <f t="shared" si="49"/>
        <v>4</v>
      </c>
    </row>
    <row r="515" spans="1:24" x14ac:dyDescent="0.25">
      <c r="A515" s="7">
        <v>553</v>
      </c>
      <c r="B515">
        <f t="shared" si="50"/>
        <v>144462</v>
      </c>
      <c r="C515" t="str">
        <f>[1]A!$D889</f>
        <v>PETIT JEROME</v>
      </c>
      <c r="D515" t="str">
        <f>[1]A!$F889</f>
        <v>TEAM BIKE PRESEAU</v>
      </c>
      <c r="E515" t="str">
        <f>[1]A!$J889</f>
        <v>05999127013</v>
      </c>
      <c r="F515" s="128" t="str">
        <f>[1]A!$C889</f>
        <v>3</v>
      </c>
      <c r="G515" t="str">
        <f>VLOOKUP(C515,[1]A!$D$2:$H$1448,5,FALSE)</f>
        <v>Adulte Masculin 17/19 ans</v>
      </c>
      <c r="J515" s="67">
        <v>1</v>
      </c>
      <c r="N515" s="14">
        <f>VLOOKUP(C515,Bilan!$B$4:$D$1766,3,FALSE)</f>
        <v>144462</v>
      </c>
      <c r="O515" s="50">
        <f t="shared" si="51"/>
        <v>553</v>
      </c>
      <c r="P515" s="50">
        <f>VLOOKUP(C515,Route2021!$C$2:$O$1205,13,FALSE)</f>
        <v>1459</v>
      </c>
      <c r="Q515" s="124" t="str">
        <f>VLOOKUP(C515,[1]A!$D$2:$K$1398,8,FALSE)</f>
        <v>3</v>
      </c>
      <c r="R515" s="125" t="str">
        <f>VLOOKUP(C515,Route2021!$C$2:$Q$1212,15,FALSE)</f>
        <v>JE</v>
      </c>
      <c r="S515" s="48">
        <f>IFERROR(VLOOKUP(C515,'[2]1ère'!$B$3:$E$200,4,FALSE),0)</f>
        <v>0</v>
      </c>
      <c r="T515" s="48">
        <f>IFERROR(VLOOKUP(C515,'[2]2ème'!$B$3:$E$500,4,FALSE),0)</f>
        <v>0</v>
      </c>
      <c r="U515" s="48">
        <f>IFERROR(VLOOKUP(C515,'[2]3ème'!$B$3:$E$600,4,FALSE),0)</f>
        <v>5</v>
      </c>
      <c r="V515" s="48">
        <f>IFERROR(VLOOKUP(C515,'[2]4ème '!$B$3:$E$216,4,FALSE),0)</f>
        <v>0</v>
      </c>
      <c r="W515" s="48">
        <f>IFERROR(VLOOKUP(C515,[2]Féminines!$B$3:$E$70,4,FALSE),0)</f>
        <v>0</v>
      </c>
      <c r="X515">
        <f t="shared" si="49"/>
        <v>5</v>
      </c>
    </row>
    <row r="516" spans="1:24" x14ac:dyDescent="0.25">
      <c r="A516" s="7">
        <f>IF(P516&lt;918,IF(P516&gt;500,P516,0),0)</f>
        <v>554</v>
      </c>
      <c r="B516">
        <f t="shared" si="50"/>
        <v>144621</v>
      </c>
      <c r="C516" t="str">
        <f>[1]A!$D734</f>
        <v>LEPORCQ LUDOVIC</v>
      </c>
      <c r="D516" t="str">
        <f>[1]A!$F734</f>
        <v>T.C.S.P. 59 - FERRIERE LA GRANDE</v>
      </c>
      <c r="E516" t="str">
        <f>[1]A!$J734</f>
        <v>05999117361</v>
      </c>
      <c r="F516" s="128" t="str">
        <f>[1]A!$C734</f>
        <v>3</v>
      </c>
      <c r="G516" t="str">
        <f>VLOOKUP(C516,[1]A!$D$2:$H$1448,5,FALSE)</f>
        <v>Adulte Masculin 30/39 ans</v>
      </c>
      <c r="J516" s="67">
        <v>1</v>
      </c>
      <c r="N516" s="14">
        <f>VLOOKUP(C516,Bilan!$B$4:$D$1766,3,FALSE)</f>
        <v>144621</v>
      </c>
      <c r="O516" s="50">
        <f t="shared" si="51"/>
        <v>554</v>
      </c>
      <c r="P516" s="50">
        <f>VLOOKUP(C516,Route2021!$C$2:$O$1205,13,FALSE)</f>
        <v>554</v>
      </c>
      <c r="Q516" s="124" t="str">
        <f>VLOOKUP(C516,[1]A!$D$2:$K$1398,8,FALSE)</f>
        <v>3</v>
      </c>
      <c r="R516" s="125">
        <f>VLOOKUP(C516,Route2021!$C$2:$Q$1212,15,FALSE)</f>
        <v>3</v>
      </c>
      <c r="S516" s="48">
        <f>IFERROR(VLOOKUP(C516,'[2]1ère'!$B$3:$E$200,4,FALSE),0)</f>
        <v>0</v>
      </c>
      <c r="T516" s="48">
        <f>IFERROR(VLOOKUP(C516,'[2]2ème'!$B$3:$E$500,4,FALSE),0)</f>
        <v>0</v>
      </c>
      <c r="U516" s="48">
        <f>IFERROR(VLOOKUP(C516,'[2]3ème'!$B$3:$E$600,4,FALSE),0)</f>
        <v>2</v>
      </c>
      <c r="V516" s="48">
        <f>IFERROR(VLOOKUP(C516,'[2]4ème '!$B$3:$E$216,4,FALSE),0)</f>
        <v>0</v>
      </c>
      <c r="W516" s="48">
        <f>IFERROR(VLOOKUP(C516,[2]Féminines!$B$3:$E$70,4,FALSE),0)</f>
        <v>0</v>
      </c>
      <c r="X516">
        <f t="shared" si="49"/>
        <v>2</v>
      </c>
    </row>
    <row r="517" spans="1:24" x14ac:dyDescent="0.25">
      <c r="A517" s="7">
        <v>555</v>
      </c>
      <c r="B517">
        <f t="shared" si="50"/>
        <v>4453</v>
      </c>
      <c r="C517" t="str">
        <f>[1]A!$D903</f>
        <v>PLOUVIEZ VINCENT</v>
      </c>
      <c r="D517" t="str">
        <f>[1]A!$F903</f>
        <v>CYCLO CLUB WAVRIN</v>
      </c>
      <c r="E517" t="str">
        <f>[1]A!$J903</f>
        <v>05999131548</v>
      </c>
      <c r="F517" s="128" t="str">
        <f>[1]A!$C903</f>
        <v>3</v>
      </c>
      <c r="G517" t="str">
        <f>VLOOKUP(C517,[1]A!$D$2:$H$1448,5,FALSE)</f>
        <v>Adulte Masculin 40/49 ans</v>
      </c>
      <c r="N517" s="14">
        <f>VLOOKUP(C517,Bilan!$B$4:$D$1766,3,FALSE)</f>
        <v>4453</v>
      </c>
      <c r="O517" s="50">
        <f t="shared" si="51"/>
        <v>555</v>
      </c>
      <c r="P517" s="50" t="e">
        <f>VLOOKUP(C517,Route2021!$C$2:$O$1205,13,FALSE)</f>
        <v>#N/A</v>
      </c>
      <c r="Q517" s="124" t="str">
        <f>VLOOKUP(C517,[1]A!$D$2:$K$1398,8,FALSE)</f>
        <v>3</v>
      </c>
      <c r="R517" s="125" t="e">
        <f>VLOOKUP(C517,Route2021!$C$2:$Q$1212,15,FALSE)</f>
        <v>#N/A</v>
      </c>
      <c r="S517" s="48">
        <f>IFERROR(VLOOKUP(C517,'[2]1ère'!$B$3:$E$200,4,FALSE),0)</f>
        <v>0</v>
      </c>
      <c r="T517" s="48">
        <f>IFERROR(VLOOKUP(C517,'[2]2ème'!$B$3:$E$500,4,FALSE),0)</f>
        <v>0</v>
      </c>
      <c r="U517" s="48">
        <f>IFERROR(VLOOKUP(C517,'[2]3ème'!$B$3:$E$600,4,FALSE),0)</f>
        <v>2</v>
      </c>
      <c r="V517" s="48">
        <f>IFERROR(VLOOKUP(C517,'[2]4ème '!$B$3:$E$216,4,FALSE),0)</f>
        <v>0</v>
      </c>
      <c r="W517" s="48">
        <f>IFERROR(VLOOKUP(C517,[2]Féminines!$B$3:$E$70,4,FALSE),0)</f>
        <v>0</v>
      </c>
      <c r="X517">
        <f t="shared" si="49"/>
        <v>2</v>
      </c>
    </row>
    <row r="518" spans="1:24" x14ac:dyDescent="0.25">
      <c r="A518" s="7">
        <v>556</v>
      </c>
      <c r="B518">
        <f t="shared" si="50"/>
        <v>144603</v>
      </c>
      <c r="C518" t="str">
        <f>[1]A!$D908</f>
        <v>POLVENT GREGORY</v>
      </c>
      <c r="D518" t="str">
        <f>[1]A!$F908</f>
        <v>ETOILE CYCLISTE FEIGNIES</v>
      </c>
      <c r="E518" t="str">
        <f>[1]A!$J908</f>
        <v>05999134342</v>
      </c>
      <c r="F518" s="128" t="str">
        <f>[1]A!$C908</f>
        <v>3</v>
      </c>
      <c r="G518" t="str">
        <f>VLOOKUP(C518,[1]A!$D$2:$H$1448,5,FALSE)</f>
        <v>Adulte Masculin 40/49 ans</v>
      </c>
      <c r="J518" s="67">
        <v>1</v>
      </c>
      <c r="N518" s="14">
        <f>VLOOKUP(C518,Bilan!$B$4:$D$1766,3,FALSE)</f>
        <v>144603</v>
      </c>
      <c r="O518" s="50">
        <f t="shared" si="51"/>
        <v>556</v>
      </c>
      <c r="P518" s="50" t="e">
        <f>VLOOKUP(C518,Route2021!$C$2:$O$1205,13,FALSE)</f>
        <v>#N/A</v>
      </c>
      <c r="Q518" s="124" t="str">
        <f>VLOOKUP(C518,[1]A!$D$2:$K$1398,8,FALSE)</f>
        <v>3</v>
      </c>
      <c r="R518" s="125" t="e">
        <f>VLOOKUP(C518,Route2021!$C$2:$Q$1212,15,FALSE)</f>
        <v>#N/A</v>
      </c>
      <c r="S518" s="48">
        <f>IFERROR(VLOOKUP(C518,'[2]1ère'!$B$3:$E$200,4,FALSE),0)</f>
        <v>0</v>
      </c>
      <c r="T518" s="48">
        <f>IFERROR(VLOOKUP(C518,'[2]2ème'!$B$3:$E$500,4,FALSE),0)</f>
        <v>0</v>
      </c>
      <c r="U518" s="48">
        <f>IFERROR(VLOOKUP(C518,'[2]3ème'!$B$3:$E$600,4,FALSE),0)</f>
        <v>7</v>
      </c>
      <c r="V518" s="48">
        <f>IFERROR(VLOOKUP(C518,'[2]4ème '!$B$3:$E$216,4,FALSE),0)</f>
        <v>0</v>
      </c>
      <c r="W518" s="48">
        <f>IFERROR(VLOOKUP(C518,[2]Féminines!$B$3:$E$70,4,FALSE),0)</f>
        <v>0</v>
      </c>
      <c r="X518">
        <f t="shared" si="49"/>
        <v>7</v>
      </c>
    </row>
    <row r="519" spans="1:24" x14ac:dyDescent="0.25">
      <c r="A519" s="7">
        <f>IF(P519&lt;918,IF(P519&gt;500,P519,0),0)</f>
        <v>557</v>
      </c>
      <c r="B519" t="str">
        <f t="shared" si="50"/>
        <v xml:space="preserve"> </v>
      </c>
      <c r="C519" t="str">
        <f>[1]A!$D1195</f>
        <v>FONTAINE BENJAMIN</v>
      </c>
      <c r="D519" t="str">
        <f>[1]A!$F1195</f>
        <v>AGNY AMICALE LAIQUE</v>
      </c>
      <c r="E519" t="str">
        <f>[1]A!$J1195</f>
        <v>06260084562</v>
      </c>
      <c r="F519" s="128" t="str">
        <f>[1]A!$C1195</f>
        <v>3</v>
      </c>
      <c r="G519" t="str">
        <f>VLOOKUP(C519,[1]A!$D$2:$H$1448,5,FALSE)</f>
        <v>Adulte Masculin 20/29 ans</v>
      </c>
      <c r="N519" s="14" t="str">
        <f>VLOOKUP(C519,Bilan!$B$4:$D$1766,3,FALSE)</f>
        <v xml:space="preserve"> </v>
      </c>
      <c r="O519" s="50">
        <f t="shared" si="51"/>
        <v>557</v>
      </c>
      <c r="P519" s="50">
        <f>VLOOKUP(C519,Route2021!$C$2:$O$1205,13,FALSE)</f>
        <v>557</v>
      </c>
      <c r="Q519" s="124" t="str">
        <f>VLOOKUP(C519,[1]A!$D$2:$K$1398,8,FALSE)</f>
        <v>3</v>
      </c>
      <c r="R519" s="125">
        <f>VLOOKUP(C519,Route2021!$C$2:$Q$1212,15,FALSE)</f>
        <v>3</v>
      </c>
      <c r="S519" s="48">
        <f>IFERROR(VLOOKUP(C519,'[2]1ère'!$B$3:$E$200,4,FALSE),0)</f>
        <v>0</v>
      </c>
      <c r="T519" s="48">
        <f>IFERROR(VLOOKUP(C519,'[2]2ème'!$B$3:$E$500,4,FALSE),0)</f>
        <v>0</v>
      </c>
      <c r="U519" s="48">
        <f>IFERROR(VLOOKUP(C519,'[2]3ème'!$B$3:$E$600,4,FALSE),0)</f>
        <v>0</v>
      </c>
      <c r="V519" s="48">
        <f>IFERROR(VLOOKUP(C519,'[2]4ème '!$B$3:$E$216,4,FALSE),0)</f>
        <v>0</v>
      </c>
      <c r="W519" s="48">
        <f>IFERROR(VLOOKUP(C519,[2]Féminines!$B$3:$E$70,4,FALSE),0)</f>
        <v>0</v>
      </c>
      <c r="X519">
        <f t="shared" si="49"/>
        <v>0</v>
      </c>
    </row>
    <row r="520" spans="1:24" x14ac:dyDescent="0.25">
      <c r="A520" s="7">
        <f>IF(P520&lt;918,IF(P520&gt;500,P520,0),0)</f>
        <v>558</v>
      </c>
      <c r="B520">
        <f t="shared" si="50"/>
        <v>144326</v>
      </c>
      <c r="C520" t="str">
        <f>[1]A!$D1147</f>
        <v>BOCQUILLON JEROME</v>
      </c>
      <c r="D520" t="str">
        <f>[1]A!$F1147</f>
        <v>AGNY AMICALE LAIQUE</v>
      </c>
      <c r="E520" t="str">
        <f>[1]A!$J1147</f>
        <v>06297052385</v>
      </c>
      <c r="F520" s="128" t="str">
        <f>[1]A!$C1147</f>
        <v>3</v>
      </c>
      <c r="G520" t="str">
        <f>VLOOKUP(C520,[1]A!$D$2:$H$1448,5,FALSE)</f>
        <v>Adulte Masculin 40/49 ans</v>
      </c>
      <c r="N520" s="14">
        <f>VLOOKUP(C520,Bilan!$B$4:$D$1766,3,FALSE)</f>
        <v>144326</v>
      </c>
      <c r="O520" s="50">
        <f t="shared" si="51"/>
        <v>558</v>
      </c>
      <c r="P520" s="50">
        <f>VLOOKUP(C520,Route2021!$C$2:$O$1205,13,FALSE)</f>
        <v>558</v>
      </c>
      <c r="Q520" s="124" t="str">
        <f>VLOOKUP(C520,[1]A!$D$2:$K$1398,8,FALSE)</f>
        <v>3</v>
      </c>
      <c r="R520" s="125">
        <f>VLOOKUP(C520,Route2021!$C$2:$Q$1212,15,FALSE)</f>
        <v>3</v>
      </c>
      <c r="S520" s="48">
        <f>IFERROR(VLOOKUP(C520,'[2]1ère'!$B$3:$E$200,4,FALSE),0)</f>
        <v>0</v>
      </c>
      <c r="T520" s="48">
        <f>IFERROR(VLOOKUP(C520,'[2]2ème'!$B$3:$E$500,4,FALSE),0)</f>
        <v>0</v>
      </c>
      <c r="U520" s="48">
        <f>IFERROR(VLOOKUP(C520,'[2]3ème'!$B$3:$E$600,4,FALSE),0)</f>
        <v>0</v>
      </c>
      <c r="V520" s="48">
        <f>IFERROR(VLOOKUP(C520,'[2]4ème '!$B$3:$E$216,4,FALSE),0)</f>
        <v>0</v>
      </c>
      <c r="W520" s="48">
        <f>IFERROR(VLOOKUP(C520,[2]Féminines!$B$3:$E$70,4,FALSE),0)</f>
        <v>0</v>
      </c>
      <c r="X520">
        <f t="shared" si="49"/>
        <v>0</v>
      </c>
    </row>
    <row r="521" spans="1:24" x14ac:dyDescent="0.25">
      <c r="A521" s="7">
        <f>IF(P521&lt;918,IF(P521&gt;500,P521,0),0)</f>
        <v>560</v>
      </c>
      <c r="B521">
        <f t="shared" si="50"/>
        <v>144590</v>
      </c>
      <c r="C521" t="str">
        <f>[1]A!$D1281</f>
        <v>TREHOUST FRANCOIS</v>
      </c>
      <c r="D521" t="str">
        <f>[1]A!$F1281</f>
        <v>AGNY AMICALE LAIQUE</v>
      </c>
      <c r="E521" t="str">
        <f>[1]A!$J1281</f>
        <v>06240368696</v>
      </c>
      <c r="F521" s="128" t="str">
        <f>[1]A!$C1281</f>
        <v>3</v>
      </c>
      <c r="G521" t="str">
        <f>VLOOKUP(C521,[1]A!$D$2:$H$1448,5,FALSE)</f>
        <v>Adulte Masculin 40/49 ans</v>
      </c>
      <c r="N521" s="14">
        <f>VLOOKUP(C521,Bilan!$B$4:$D$1766,3,FALSE)</f>
        <v>144590</v>
      </c>
      <c r="O521" s="50">
        <f t="shared" si="51"/>
        <v>560</v>
      </c>
      <c r="P521" s="50">
        <f>VLOOKUP(C521,Route2021!$C$2:$O$1205,13,FALSE)</f>
        <v>560</v>
      </c>
      <c r="Q521" s="124" t="str">
        <f>VLOOKUP(C521,[1]A!$D$2:$K$1398,8,FALSE)</f>
        <v>3</v>
      </c>
      <c r="R521" s="125">
        <f>VLOOKUP(C521,Route2021!$C$2:$Q$1212,15,FALSE)</f>
        <v>3</v>
      </c>
      <c r="S521" s="48">
        <f>IFERROR(VLOOKUP(C521,'[2]1ère'!$B$3:$E$200,4,FALSE),0)</f>
        <v>0</v>
      </c>
      <c r="T521" s="48">
        <f>IFERROR(VLOOKUP(C521,'[2]2ème'!$B$3:$E$500,4,FALSE),0)</f>
        <v>0</v>
      </c>
      <c r="U521" s="48">
        <f>IFERROR(VLOOKUP(C521,'[2]3ème'!$B$3:$E$600,4,FALSE),0)</f>
        <v>5</v>
      </c>
      <c r="V521" s="48">
        <f>IFERROR(VLOOKUP(C521,'[2]4ème '!$B$3:$E$216,4,FALSE),0)</f>
        <v>0</v>
      </c>
      <c r="W521" s="48">
        <f>IFERROR(VLOOKUP(C521,[2]Féminines!$B$3:$E$70,4,FALSE),0)</f>
        <v>0</v>
      </c>
      <c r="X521">
        <f t="shared" si="49"/>
        <v>5</v>
      </c>
    </row>
    <row r="522" spans="1:24" x14ac:dyDescent="0.25">
      <c r="A522" s="7">
        <f>IF(P522&lt;918,IF(P522&gt;500,P522,0),0)</f>
        <v>561</v>
      </c>
      <c r="B522">
        <f t="shared" si="50"/>
        <v>144396</v>
      </c>
      <c r="C522" t="str">
        <f>[1]A!$D1181</f>
        <v>DHAUSSY MELVIN</v>
      </c>
      <c r="D522" t="str">
        <f>[1]A!$F1181</f>
        <v>AGNY AMICALE LAIQUE</v>
      </c>
      <c r="E522" t="str">
        <f>[1]A!$J1181</f>
        <v>06210648851</v>
      </c>
      <c r="F522" s="128" t="str">
        <f>[1]A!$C1181</f>
        <v>3</v>
      </c>
      <c r="G522" t="str">
        <f>VLOOKUP(C522,[1]A!$D$2:$H$1448,5,FALSE)</f>
        <v>Adulte Masculin 20/29 ans</v>
      </c>
      <c r="N522" s="14">
        <f>VLOOKUP(C522,Bilan!$B$4:$D$1766,3,FALSE)</f>
        <v>144396</v>
      </c>
      <c r="O522" s="50">
        <f t="shared" si="51"/>
        <v>561</v>
      </c>
      <c r="P522" s="50">
        <f>VLOOKUP(C522,Route2021!$C$2:$O$1205,13,FALSE)</f>
        <v>561</v>
      </c>
      <c r="Q522" s="124" t="str">
        <f>VLOOKUP(C522,[1]A!$D$2:$K$1398,8,FALSE)</f>
        <v>3</v>
      </c>
      <c r="R522" s="125">
        <f>VLOOKUP(C522,Route2021!$C$2:$Q$1212,15,FALSE)</f>
        <v>3</v>
      </c>
      <c r="S522" s="48">
        <f>IFERROR(VLOOKUP(C522,'[2]1ère'!$B$3:$E$200,4,FALSE),0)</f>
        <v>0</v>
      </c>
      <c r="T522" s="48">
        <f>IFERROR(VLOOKUP(C522,'[2]2ème'!$B$3:$E$500,4,FALSE),0)</f>
        <v>0</v>
      </c>
      <c r="U522" s="48">
        <f>IFERROR(VLOOKUP(C522,'[2]3ème'!$B$3:$E$600,4,FALSE),0)</f>
        <v>0</v>
      </c>
      <c r="V522" s="48">
        <f>IFERROR(VLOOKUP(C522,'[2]4ème '!$B$3:$E$216,4,FALSE),0)</f>
        <v>0</v>
      </c>
      <c r="W522" s="48">
        <f>IFERROR(VLOOKUP(C522,[2]Féminines!$B$3:$E$70,4,FALSE),0)</f>
        <v>0</v>
      </c>
      <c r="X522">
        <f t="shared" si="49"/>
        <v>0</v>
      </c>
    </row>
    <row r="523" spans="1:24" x14ac:dyDescent="0.25">
      <c r="A523" s="7">
        <f>IF(P523&lt;918,IF(P523&gt;500,P523,0),0)</f>
        <v>562</v>
      </c>
      <c r="B523">
        <f t="shared" si="50"/>
        <v>144521</v>
      </c>
      <c r="C523" t="str">
        <f>[1]A!$D1196</f>
        <v>FOULON RANDY</v>
      </c>
      <c r="D523" t="str">
        <f>[1]A!$F1196</f>
        <v>AGNY AMICALE LAIQUE</v>
      </c>
      <c r="E523" t="str">
        <f>[1]A!$J1196</f>
        <v>06297042391</v>
      </c>
      <c r="F523" s="128" t="str">
        <f>[1]A!$C1196</f>
        <v>3</v>
      </c>
      <c r="G523" t="str">
        <f>VLOOKUP(C523,[1]A!$D$2:$H$1448,5,FALSE)</f>
        <v>Adulte Masculin 20/29 ans</v>
      </c>
      <c r="N523" s="14">
        <f>VLOOKUP(C523,Bilan!$B$4:$D$1766,3,FALSE)</f>
        <v>144521</v>
      </c>
      <c r="O523" s="50">
        <f t="shared" si="51"/>
        <v>562</v>
      </c>
      <c r="P523" s="50">
        <f>VLOOKUP(C523,Route2021!$C$2:$O$1205,13,FALSE)</f>
        <v>562</v>
      </c>
      <c r="Q523" s="124" t="str">
        <f>VLOOKUP(C523,[1]A!$D$2:$K$1398,8,FALSE)</f>
        <v>3</v>
      </c>
      <c r="R523" s="125">
        <f>VLOOKUP(C523,Route2021!$C$2:$Q$1212,15,FALSE)</f>
        <v>3</v>
      </c>
      <c r="S523" s="48">
        <f>IFERROR(VLOOKUP(C523,'[2]1ère'!$B$3:$E$200,4,FALSE),0)</f>
        <v>0</v>
      </c>
      <c r="T523" s="48">
        <f>IFERROR(VLOOKUP(C523,'[2]2ème'!$B$3:$E$500,4,FALSE),0)</f>
        <v>0</v>
      </c>
      <c r="U523" s="48">
        <f>IFERROR(VLOOKUP(C523,'[2]3ème'!$B$3:$E$600,4,FALSE),0)</f>
        <v>0</v>
      </c>
      <c r="V523" s="48">
        <f>IFERROR(VLOOKUP(C523,'[2]4ème '!$B$3:$E$216,4,FALSE),0)</f>
        <v>0</v>
      </c>
      <c r="W523" s="48">
        <f>IFERROR(VLOOKUP(C523,[2]Féminines!$B$3:$E$70,4,FALSE),0)</f>
        <v>0</v>
      </c>
      <c r="X523">
        <f t="shared" si="49"/>
        <v>0</v>
      </c>
    </row>
    <row r="524" spans="1:24" x14ac:dyDescent="0.25">
      <c r="A524" s="7">
        <v>563</v>
      </c>
      <c r="B524">
        <f t="shared" si="50"/>
        <v>144536</v>
      </c>
      <c r="C524" t="str">
        <f>[1]A!$D909</f>
        <v>POLVENT STEPHANE</v>
      </c>
      <c r="D524" t="str">
        <f>[1]A!$F909</f>
        <v>ETOILE CYCLISTE FEIGNIES</v>
      </c>
      <c r="E524" t="str">
        <f>[1]A!$J909</f>
        <v>05999071126</v>
      </c>
      <c r="F524" s="128" t="str">
        <f>[1]A!$C909</f>
        <v>3</v>
      </c>
      <c r="G524" t="str">
        <f>VLOOKUP(C524,[1]A!$D$2:$H$1448,5,FALSE)</f>
        <v>Adulte Masculin 40/49 ans</v>
      </c>
      <c r="J524" s="67">
        <v>1</v>
      </c>
      <c r="N524" s="14">
        <f>VLOOKUP(C524,Bilan!$B$4:$D$1766,3,FALSE)</f>
        <v>144536</v>
      </c>
      <c r="O524" s="50">
        <f t="shared" si="51"/>
        <v>563</v>
      </c>
      <c r="P524" s="50" t="e">
        <f>VLOOKUP(C524,Route2021!$C$2:$O$1205,13,FALSE)</f>
        <v>#N/A</v>
      </c>
      <c r="Q524" s="124" t="str">
        <f>VLOOKUP(C524,[1]A!$D$2:$K$1398,8,FALSE)</f>
        <v>3</v>
      </c>
      <c r="R524" s="125" t="e">
        <f>VLOOKUP(C524,Route2021!$C$2:$Q$1212,15,FALSE)</f>
        <v>#N/A</v>
      </c>
      <c r="S524" s="48">
        <f>IFERROR(VLOOKUP(C524,'[2]1ère'!$B$3:$E$200,4,FALSE),0)</f>
        <v>0</v>
      </c>
      <c r="T524" s="48">
        <f>IFERROR(VLOOKUP(C524,'[2]2ème'!$B$3:$E$500,4,FALSE),0)</f>
        <v>0</v>
      </c>
      <c r="U524" s="48">
        <f>IFERROR(VLOOKUP(C524,'[2]3ème'!$B$3:$E$600,4,FALSE),0)</f>
        <v>11</v>
      </c>
      <c r="V524" s="48">
        <f>IFERROR(VLOOKUP(C524,'[2]4ème '!$B$3:$E$216,4,FALSE),0)</f>
        <v>0</v>
      </c>
      <c r="W524" s="48">
        <f>IFERROR(VLOOKUP(C524,[2]Féminines!$B$3:$E$70,4,FALSE),0)</f>
        <v>0</v>
      </c>
      <c r="X524">
        <f t="shared" si="49"/>
        <v>11</v>
      </c>
    </row>
    <row r="525" spans="1:24" x14ac:dyDescent="0.25">
      <c r="A525" s="7">
        <v>565</v>
      </c>
      <c r="B525">
        <f t="shared" si="50"/>
        <v>10121</v>
      </c>
      <c r="C525" t="str">
        <f>[1]A!$D930</f>
        <v>QUESNEZ REMI</v>
      </c>
      <c r="D525" t="str">
        <f>[1]A!$F930</f>
        <v>UNION CYCLISTE WATTIGNIES</v>
      </c>
      <c r="E525" t="str">
        <f>[1]A!$J930</f>
        <v>05999085110</v>
      </c>
      <c r="F525" s="128" t="str">
        <f>[1]A!$C930</f>
        <v>3</v>
      </c>
      <c r="G525" t="str">
        <f>VLOOKUP(C525,[1]A!$D$2:$H$1448,5,FALSE)</f>
        <v>Adulte Masculin 17/19 ans</v>
      </c>
      <c r="N525" s="14">
        <f>VLOOKUP(C525,Bilan!$B$4:$D$1766,3,FALSE)</f>
        <v>10121</v>
      </c>
      <c r="O525" s="50">
        <f t="shared" si="51"/>
        <v>565</v>
      </c>
      <c r="P525" s="50">
        <f>VLOOKUP(C525,Route2021!$C$2:$O$1205,13,FALSE)</f>
        <v>0</v>
      </c>
      <c r="Q525" s="124" t="str">
        <f>VLOOKUP(C525,[1]A!$D$2:$K$1398,8,FALSE)</f>
        <v>3</v>
      </c>
      <c r="R525" s="125" t="str">
        <f>VLOOKUP(C525,Route2021!$C$2:$Q$1212,15,FALSE)</f>
        <v>JE</v>
      </c>
      <c r="S525" s="48">
        <f>IFERROR(VLOOKUP(C525,'[2]1ère'!$B$3:$E$200,4,FALSE),0)</f>
        <v>0</v>
      </c>
      <c r="T525" s="48">
        <f>IFERROR(VLOOKUP(C525,'[2]2ème'!$B$3:$E$500,4,FALSE),0)</f>
        <v>0</v>
      </c>
      <c r="U525" s="48">
        <f>IFERROR(VLOOKUP(C525,'[2]3ème'!$B$3:$E$600,4,FALSE),0)</f>
        <v>1</v>
      </c>
      <c r="V525" s="48">
        <f>IFERROR(VLOOKUP(C525,'[2]4ème '!$B$3:$E$216,4,FALSE),0)</f>
        <v>0</v>
      </c>
      <c r="W525" s="48">
        <f>IFERROR(VLOOKUP(C525,[2]Féminines!$B$3:$E$70,4,FALSE),0)</f>
        <v>0</v>
      </c>
      <c r="X525">
        <f t="shared" si="49"/>
        <v>1</v>
      </c>
    </row>
    <row r="526" spans="1:24" x14ac:dyDescent="0.25">
      <c r="A526" s="7">
        <f>IF(P526&lt;918,IF(P526&gt;500,P526,0),0)</f>
        <v>567</v>
      </c>
      <c r="B526">
        <f t="shared" si="50"/>
        <v>1306</v>
      </c>
      <c r="C526" t="str">
        <f>[1]A!$D924</f>
        <v>PRIAT AURELIEN</v>
      </c>
      <c r="D526" t="str">
        <f>[1]A!$F924</f>
        <v>ESEG DOUAI</v>
      </c>
      <c r="E526" t="str">
        <f>[1]A!$J924</f>
        <v>05999105008</v>
      </c>
      <c r="F526" s="128" t="str">
        <f>[1]A!$C924</f>
        <v>3</v>
      </c>
      <c r="G526" t="str">
        <f>VLOOKUP(C526,[1]A!$D$2:$H$1448,5,FALSE)</f>
        <v>Adulte Masculin 30/39 ans</v>
      </c>
      <c r="J526" s="67">
        <v>1</v>
      </c>
      <c r="N526" s="14">
        <f>VLOOKUP(C526,Bilan!$B$4:$D$1766,3,FALSE)</f>
        <v>1306</v>
      </c>
      <c r="O526" s="50">
        <f t="shared" si="51"/>
        <v>567</v>
      </c>
      <c r="P526" s="50">
        <f>VLOOKUP(C526,Route2021!$C$2:$O$1205,13,FALSE)</f>
        <v>567</v>
      </c>
      <c r="Q526" s="124" t="str">
        <f>VLOOKUP(C526,[1]A!$D$2:$K$1398,8,FALSE)</f>
        <v>3</v>
      </c>
      <c r="R526" s="125">
        <f>VLOOKUP(C526,Route2021!$C$2:$Q$1212,15,FALSE)</f>
        <v>3</v>
      </c>
      <c r="S526" s="48">
        <f>IFERROR(VLOOKUP(C526,'[2]1ère'!$B$3:$E$200,4,FALSE),0)</f>
        <v>0</v>
      </c>
      <c r="T526" s="48">
        <f>IFERROR(VLOOKUP(C526,'[2]2ème'!$B$3:$E$500,4,FALSE),0)</f>
        <v>0</v>
      </c>
      <c r="U526" s="48">
        <f>IFERROR(VLOOKUP(C526,'[2]3ème'!$B$3:$E$600,4,FALSE),0)</f>
        <v>12</v>
      </c>
      <c r="V526" s="48">
        <f>IFERROR(VLOOKUP(C526,'[2]4ème '!$B$3:$E$216,4,FALSE),0)</f>
        <v>0</v>
      </c>
      <c r="W526" s="48">
        <f>IFERROR(VLOOKUP(C526,[2]Féminines!$B$3:$E$70,4,FALSE),0)</f>
        <v>0</v>
      </c>
      <c r="X526">
        <f t="shared" si="49"/>
        <v>12</v>
      </c>
    </row>
    <row r="527" spans="1:24" x14ac:dyDescent="0.25">
      <c r="A527" s="7">
        <v>568</v>
      </c>
      <c r="B527">
        <f t="shared" si="50"/>
        <v>5102</v>
      </c>
      <c r="C527" t="str">
        <f>[1]A!$D974</f>
        <v>RUDZKI CHRISTOPHE</v>
      </c>
      <c r="D527" t="str">
        <f>[1]A!$F974</f>
        <v>ASSOCIATION CYCLISTE DE CUINCY</v>
      </c>
      <c r="E527" t="str">
        <f>[1]A!$J974</f>
        <v>05999128853</v>
      </c>
      <c r="F527" s="128" t="str">
        <f>[1]A!$C974</f>
        <v>3</v>
      </c>
      <c r="G527" t="str">
        <f>VLOOKUP(C527,[1]A!$D$2:$H$1448,5,FALSE)</f>
        <v>Adulte Masculin 50/59 ans</v>
      </c>
      <c r="J527" s="67">
        <v>1</v>
      </c>
      <c r="N527" s="14">
        <f>VLOOKUP(C527,Bilan!$B$4:$D$1766,3,FALSE)</f>
        <v>5102</v>
      </c>
      <c r="O527" s="50">
        <f t="shared" si="51"/>
        <v>568</v>
      </c>
      <c r="P527" s="50" t="e">
        <f>VLOOKUP(C527,Route2021!$C$2:$O$1205,13,FALSE)</f>
        <v>#N/A</v>
      </c>
      <c r="Q527" s="124" t="str">
        <f>VLOOKUP(C527,[1]A!$D$2:$K$1398,8,FALSE)</f>
        <v>3</v>
      </c>
      <c r="R527" s="125" t="e">
        <f>VLOOKUP(C527,Route2021!$C$2:$Q$1212,15,FALSE)</f>
        <v>#N/A</v>
      </c>
      <c r="S527" s="48">
        <f>IFERROR(VLOOKUP(C527,'[2]1ère'!$B$3:$E$200,4,FALSE),0)</f>
        <v>0</v>
      </c>
      <c r="T527" s="48">
        <f>IFERROR(VLOOKUP(C527,'[2]2ème'!$B$3:$E$500,4,FALSE),0)</f>
        <v>0</v>
      </c>
      <c r="U527" s="48">
        <f>IFERROR(VLOOKUP(C527,'[2]3ème'!$B$3:$E$600,4,FALSE),0)</f>
        <v>5</v>
      </c>
      <c r="V527" s="48">
        <f>IFERROR(VLOOKUP(C527,'[2]4ème '!$B$3:$E$216,4,FALSE),0)</f>
        <v>0</v>
      </c>
      <c r="W527" s="48">
        <f>IFERROR(VLOOKUP(C527,[2]Féminines!$B$3:$E$70,4,FALSE),0)</f>
        <v>0</v>
      </c>
      <c r="X527">
        <f t="shared" si="49"/>
        <v>5</v>
      </c>
    </row>
    <row r="528" spans="1:24" x14ac:dyDescent="0.25">
      <c r="A528" s="7">
        <v>570</v>
      </c>
      <c r="B528">
        <f t="shared" si="50"/>
        <v>4847</v>
      </c>
      <c r="C528" t="str">
        <f>[1]A!$D1034</f>
        <v>THOMAS MATTHIAS</v>
      </c>
      <c r="D528" t="str">
        <f>[1]A!$F1034</f>
        <v>TEAM B.B.L. HERGNIES</v>
      </c>
      <c r="E528" t="str">
        <f>[1]A!$J1034</f>
        <v>05999128283</v>
      </c>
      <c r="F528" s="128" t="str">
        <f>[1]A!$C1034</f>
        <v>3</v>
      </c>
      <c r="G528" t="str">
        <f>VLOOKUP(C528,[1]A!$D$2:$H$1448,5,FALSE)</f>
        <v>Adulte Masculin 17/19 ans</v>
      </c>
      <c r="N528" s="14">
        <f>VLOOKUP(C528,Bilan!$B$4:$D$1766,3,FALSE)</f>
        <v>4847</v>
      </c>
      <c r="O528" s="50">
        <f t="shared" si="51"/>
        <v>570</v>
      </c>
      <c r="P528" s="50" t="e">
        <f>VLOOKUP(C528,Route2021!$C$2:$O$1205,13,FALSE)</f>
        <v>#N/A</v>
      </c>
      <c r="Q528" s="124" t="str">
        <f>VLOOKUP(C528,[1]A!$D$2:$K$1398,8,FALSE)</f>
        <v>3</v>
      </c>
      <c r="R528" s="125" t="e">
        <f>VLOOKUP(C528,Route2021!$C$2:$Q$1212,15,FALSE)</f>
        <v>#N/A</v>
      </c>
      <c r="S528" s="48">
        <f>IFERROR(VLOOKUP(C528,'[2]1ère'!$B$3:$E$200,4,FALSE),0)</f>
        <v>0</v>
      </c>
      <c r="T528" s="48">
        <f>IFERROR(VLOOKUP(C528,'[2]2ème'!$B$3:$E$500,4,FALSE),0)</f>
        <v>0</v>
      </c>
      <c r="U528" s="48">
        <f>IFERROR(VLOOKUP(C528,'[2]3ème'!$B$3:$E$600,4,FALSE),0)</f>
        <v>7</v>
      </c>
      <c r="V528" s="48">
        <f>IFERROR(VLOOKUP(C528,'[2]4ème '!$B$3:$E$216,4,FALSE),0)</f>
        <v>0</v>
      </c>
      <c r="W528" s="48">
        <f>IFERROR(VLOOKUP(C528,[2]Féminines!$B$3:$E$70,4,FALSE),0)</f>
        <v>0</v>
      </c>
      <c r="X528">
        <f t="shared" si="49"/>
        <v>7</v>
      </c>
    </row>
    <row r="529" spans="1:24" x14ac:dyDescent="0.25">
      <c r="A529" s="7">
        <f>IF(P529&lt;918,IF(P529&gt;500,P529,0),0)</f>
        <v>571</v>
      </c>
      <c r="B529">
        <f t="shared" si="50"/>
        <v>1279</v>
      </c>
      <c r="C529" t="str">
        <f>[1]A!$D218</f>
        <v>CODDEVILLE KENNY</v>
      </c>
      <c r="D529" t="str">
        <f>[1]A!$F218</f>
        <v>ESPOIR CYCLISTE WAMBRECHIES MARQUETTE</v>
      </c>
      <c r="E529" t="str">
        <f>[1]A!$J218</f>
        <v>05999111188</v>
      </c>
      <c r="F529" s="128" t="str">
        <f>[1]A!$C218</f>
        <v>3</v>
      </c>
      <c r="G529" t="str">
        <f>VLOOKUP(C529,[1]A!$D$2:$H$1448,5,FALSE)</f>
        <v>Adulte Masculin 30/39 ans</v>
      </c>
      <c r="N529" s="14">
        <f>VLOOKUP(C529,Bilan!$B$4:$D$1766,3,FALSE)</f>
        <v>1279</v>
      </c>
      <c r="O529" s="50">
        <f t="shared" si="51"/>
        <v>571</v>
      </c>
      <c r="P529" s="50">
        <f>VLOOKUP(C529,Route2021!$C$2:$O$1205,13,FALSE)</f>
        <v>571</v>
      </c>
      <c r="Q529" s="124" t="str">
        <f>VLOOKUP(C529,[1]A!$D$2:$K$1398,8,FALSE)</f>
        <v>3</v>
      </c>
      <c r="R529" s="125">
        <f>VLOOKUP(C529,Route2021!$C$2:$Q$1212,15,FALSE)</f>
        <v>3</v>
      </c>
      <c r="S529" s="48">
        <f>IFERROR(VLOOKUP(C529,'[2]1ère'!$B$3:$E$200,4,FALSE),0)</f>
        <v>0</v>
      </c>
      <c r="T529" s="48">
        <f>IFERROR(VLOOKUP(C529,'[2]2ème'!$B$3:$E$500,4,FALSE),0)</f>
        <v>0</v>
      </c>
      <c r="U529" s="48">
        <f>IFERROR(VLOOKUP(C529,'[2]3ème'!$B$3:$E$600,4,FALSE),0)</f>
        <v>12</v>
      </c>
      <c r="V529" s="48">
        <f>IFERROR(VLOOKUP(C529,'[2]4ème '!$B$3:$E$216,4,FALSE),0)</f>
        <v>0</v>
      </c>
      <c r="W529" s="48">
        <f>IFERROR(VLOOKUP(C529,[2]Féminines!$B$3:$E$70,4,FALSE),0)</f>
        <v>0</v>
      </c>
      <c r="X529">
        <f t="shared" si="49"/>
        <v>12</v>
      </c>
    </row>
    <row r="530" spans="1:24" x14ac:dyDescent="0.25">
      <c r="A530" s="7">
        <f>IF(P530&lt;918,IF(P530&gt;500,P530,0),0)</f>
        <v>572</v>
      </c>
      <c r="B530">
        <f t="shared" si="50"/>
        <v>1280</v>
      </c>
      <c r="C530" t="str">
        <f>[1]A!$D219</f>
        <v>CODDEVILLE RUDY</v>
      </c>
      <c r="D530" t="str">
        <f>[1]A!$F219</f>
        <v>ESPOIR CYCLISTE WAMBRECHIES MARQUETTE</v>
      </c>
      <c r="E530" t="str">
        <f>[1]A!$J219</f>
        <v>05999111189</v>
      </c>
      <c r="F530" s="128" t="str">
        <f>[1]A!$C219</f>
        <v>3</v>
      </c>
      <c r="G530" t="str">
        <f>VLOOKUP(C530,[1]A!$D$2:$H$1448,5,FALSE)</f>
        <v>Adulte Masculin 30/39 ans</v>
      </c>
      <c r="N530" s="14">
        <f>VLOOKUP(C530,Bilan!$B$4:$D$1766,3,FALSE)</f>
        <v>1280</v>
      </c>
      <c r="O530" s="50">
        <f t="shared" si="51"/>
        <v>572</v>
      </c>
      <c r="P530" s="50">
        <f>VLOOKUP(C530,Route2021!$C$2:$O$1205,13,FALSE)</f>
        <v>572</v>
      </c>
      <c r="Q530" s="124" t="str">
        <f>VLOOKUP(C530,[1]A!$D$2:$K$1398,8,FALSE)</f>
        <v>3</v>
      </c>
      <c r="R530" s="125">
        <f>VLOOKUP(C530,Route2021!$C$2:$Q$1212,15,FALSE)</f>
        <v>3</v>
      </c>
      <c r="S530" s="48">
        <f>IFERROR(VLOOKUP(C530,'[2]1ère'!$B$3:$E$200,4,FALSE),0)</f>
        <v>0</v>
      </c>
      <c r="T530" s="48">
        <f>IFERROR(VLOOKUP(C530,'[2]2ème'!$B$3:$E$500,4,FALSE),0)</f>
        <v>0</v>
      </c>
      <c r="U530" s="48">
        <f>IFERROR(VLOOKUP(C530,'[2]3ème'!$B$3:$E$600,4,FALSE),0)</f>
        <v>10</v>
      </c>
      <c r="V530" s="48">
        <f>IFERROR(VLOOKUP(C530,'[2]4ème '!$B$3:$E$216,4,FALSE),0)</f>
        <v>0</v>
      </c>
      <c r="W530" s="48">
        <f>IFERROR(VLOOKUP(C530,[2]Féminines!$B$3:$E$70,4,FALSE),0)</f>
        <v>0</v>
      </c>
      <c r="X530">
        <f t="shared" si="49"/>
        <v>10</v>
      </c>
    </row>
    <row r="531" spans="1:24" x14ac:dyDescent="0.25">
      <c r="A531" s="7">
        <v>573</v>
      </c>
      <c r="B531">
        <f t="shared" si="50"/>
        <v>10129</v>
      </c>
      <c r="C531" t="str">
        <f>[1]A!$D1070</f>
        <v>VAN STAEN ELOUAN</v>
      </c>
      <c r="D531" t="str">
        <f>[1]A!$F1070</f>
        <v>CYCLO CLUB WAVRIN</v>
      </c>
      <c r="E531" t="str">
        <f>[1]A!$J1070</f>
        <v>05999133862</v>
      </c>
      <c r="F531" s="128" t="str">
        <f>[1]A!$C1070</f>
        <v>3</v>
      </c>
      <c r="G531" t="str">
        <f>VLOOKUP(C531,[1]A!$D$2:$H$1448,5,FALSE)</f>
        <v>Adulte Masculin 17/19 ans</v>
      </c>
      <c r="N531" s="14">
        <f>VLOOKUP(C531,Bilan!$B$4:$D$1766,3,FALSE)</f>
        <v>10129</v>
      </c>
      <c r="O531" s="50">
        <f t="shared" si="51"/>
        <v>573</v>
      </c>
      <c r="P531" s="50" t="e">
        <f>VLOOKUP(C531,Route2021!$C$2:$O$1205,13,FALSE)</f>
        <v>#N/A</v>
      </c>
      <c r="Q531" s="124" t="str">
        <f>VLOOKUP(C531,[1]A!$D$2:$K$1398,8,FALSE)</f>
        <v>3</v>
      </c>
      <c r="R531" s="125" t="e">
        <f>VLOOKUP(C531,Route2021!$C$2:$Q$1212,15,FALSE)</f>
        <v>#N/A</v>
      </c>
      <c r="S531" s="48">
        <f>IFERROR(VLOOKUP(C531,'[2]1ère'!$B$3:$E$200,4,FALSE),0)</f>
        <v>0</v>
      </c>
      <c r="T531" s="48">
        <f>IFERROR(VLOOKUP(C531,'[2]2ème'!$B$3:$E$500,4,FALSE),0)</f>
        <v>0</v>
      </c>
      <c r="U531" s="48">
        <f>IFERROR(VLOOKUP(C531,'[2]3ème'!$B$3:$E$600,4,FALSE),0)</f>
        <v>2</v>
      </c>
      <c r="V531" s="48">
        <f>IFERROR(VLOOKUP(C531,'[2]4ème '!$B$3:$E$216,4,FALSE),0)</f>
        <v>0</v>
      </c>
      <c r="W531" s="48">
        <f>IFERROR(VLOOKUP(C531,[2]Féminines!$B$3:$E$70,4,FALSE),0)</f>
        <v>0</v>
      </c>
      <c r="X531">
        <f t="shared" si="49"/>
        <v>2</v>
      </c>
    </row>
    <row r="532" spans="1:24" x14ac:dyDescent="0.25">
      <c r="A532" s="7">
        <f>IF(P532&lt;918,IF(P532&gt;500,P532,0),0)</f>
        <v>574</v>
      </c>
      <c r="B532">
        <f t="shared" si="50"/>
        <v>1268</v>
      </c>
      <c r="C532" t="str">
        <f>[1]A!$D547</f>
        <v>GRISEZ ROMAIN</v>
      </c>
      <c r="D532" t="str">
        <f>[1]A!$F547</f>
        <v>ESPOIR CYCLISTE WAMBRECHIES MARQUETTE</v>
      </c>
      <c r="E532" t="str">
        <f>[1]A!$J547</f>
        <v>05999112667</v>
      </c>
      <c r="F532" s="128" t="str">
        <f>[1]A!$C547</f>
        <v>3</v>
      </c>
      <c r="G532" t="str">
        <f>VLOOKUP(C532,[1]A!$D$2:$H$1448,5,FALSE)</f>
        <v>Adulte Masculin 17/19 ans</v>
      </c>
      <c r="N532" s="14">
        <f>VLOOKUP(C532,Bilan!$B$4:$D$1766,3,FALSE)</f>
        <v>1268</v>
      </c>
      <c r="O532" s="50">
        <f t="shared" si="51"/>
        <v>574</v>
      </c>
      <c r="P532" s="50">
        <f>VLOOKUP(C532,Route2021!$C$2:$O$1205,13,FALSE)</f>
        <v>574</v>
      </c>
      <c r="Q532" s="124" t="str">
        <f>VLOOKUP(C532,[1]A!$D$2:$K$1398,8,FALSE)</f>
        <v>3</v>
      </c>
      <c r="R532" s="125">
        <f>VLOOKUP(C532,Route2021!$C$2:$Q$1212,15,FALSE)</f>
        <v>3</v>
      </c>
      <c r="S532" s="48">
        <f>IFERROR(VLOOKUP(C532,'[2]1ère'!$B$3:$E$200,4,FALSE),0)</f>
        <v>0</v>
      </c>
      <c r="T532" s="48">
        <f>IFERROR(VLOOKUP(C532,'[2]2ème'!$B$3:$E$500,4,FALSE),0)</f>
        <v>0</v>
      </c>
      <c r="U532" s="48">
        <f>IFERROR(VLOOKUP(C532,'[2]3ème'!$B$3:$E$600,4,FALSE),0)</f>
        <v>2</v>
      </c>
      <c r="V532" s="48">
        <f>IFERROR(VLOOKUP(C532,'[2]4ème '!$B$3:$E$216,4,FALSE),0)</f>
        <v>0</v>
      </c>
      <c r="W532" s="48">
        <f>IFERROR(VLOOKUP(C532,[2]Féminines!$B$3:$E$70,4,FALSE),0)</f>
        <v>0</v>
      </c>
      <c r="X532">
        <f t="shared" si="49"/>
        <v>2</v>
      </c>
    </row>
    <row r="533" spans="1:24" x14ac:dyDescent="0.25">
      <c r="A533" s="7">
        <f>IF(P533&lt;918,IF(P533&gt;500,P533,0),0)</f>
        <v>575</v>
      </c>
      <c r="B533">
        <f t="shared" si="50"/>
        <v>144546</v>
      </c>
      <c r="C533" t="str">
        <f>[1]A!$D555</f>
        <v>GUSTAVE DIMITRI</v>
      </c>
      <c r="D533" t="str">
        <f>[1]A!$F555</f>
        <v>ESPOIR CYCLISTE WAMBRECHIES MARQUETTE</v>
      </c>
      <c r="E533" t="str">
        <f>[1]A!$J555</f>
        <v>05999122173</v>
      </c>
      <c r="F533" s="128" t="str">
        <f>[1]A!$C555</f>
        <v>3</v>
      </c>
      <c r="G533" t="str">
        <f>VLOOKUP(C533,[1]A!$D$2:$H$1448,5,FALSE)</f>
        <v>Adulte Masculin 30/39 ans</v>
      </c>
      <c r="N533" s="14">
        <f>VLOOKUP(C533,Bilan!$B$4:$D$1766,3,FALSE)</f>
        <v>144546</v>
      </c>
      <c r="O533" s="50">
        <f t="shared" si="51"/>
        <v>575</v>
      </c>
      <c r="P533" s="50">
        <f>VLOOKUP(C533,Route2021!$C$2:$O$1205,13,FALSE)</f>
        <v>575</v>
      </c>
      <c r="Q533" s="124" t="str">
        <f>VLOOKUP(C533,[1]A!$D$2:$K$1398,8,FALSE)</f>
        <v>3</v>
      </c>
      <c r="R533" s="125">
        <f>VLOOKUP(C533,Route2021!$C$2:$Q$1212,15,FALSE)</f>
        <v>3</v>
      </c>
      <c r="S533" s="48">
        <f>IFERROR(VLOOKUP(C533,'[2]1ère'!$B$3:$E$200,4,FALSE),0)</f>
        <v>0</v>
      </c>
      <c r="T533" s="48">
        <f>IFERROR(VLOOKUP(C533,'[2]2ème'!$B$3:$E$500,4,FALSE),0)</f>
        <v>0</v>
      </c>
      <c r="U533" s="48">
        <f>IFERROR(VLOOKUP(C533,'[2]3ème'!$B$3:$E$600,4,FALSE),0)</f>
        <v>7</v>
      </c>
      <c r="V533" s="48">
        <f>IFERROR(VLOOKUP(C533,'[2]4ème '!$B$3:$E$216,4,FALSE),0)</f>
        <v>0</v>
      </c>
      <c r="W533" s="48">
        <f>IFERROR(VLOOKUP(C533,[2]Féminines!$B$3:$E$70,4,FALSE),0)</f>
        <v>0</v>
      </c>
      <c r="X533">
        <f t="shared" si="49"/>
        <v>7</v>
      </c>
    </row>
    <row r="534" spans="1:24" x14ac:dyDescent="0.25">
      <c r="A534" s="7">
        <v>576</v>
      </c>
      <c r="B534">
        <f t="shared" si="50"/>
        <v>2363</v>
      </c>
      <c r="C534" t="str">
        <f>[1]A!$D1283</f>
        <v>VANDEN TORREN MAXIME</v>
      </c>
      <c r="D534" t="str">
        <f>[1]A!$F1283</f>
        <v>MANQUEVILLE LILLERS CLUB CYCLISTE</v>
      </c>
      <c r="E534" t="str">
        <f>[1]A!$J1283</f>
        <v>06297107678</v>
      </c>
      <c r="F534" s="128" t="str">
        <f>[1]A!$C1283</f>
        <v>3</v>
      </c>
      <c r="G534" t="str">
        <f>VLOOKUP(C534,[1]A!$D$2:$H$1448,5,FALSE)</f>
        <v>Adulte Masculin 20/29 ans</v>
      </c>
      <c r="N534" s="14">
        <f>VLOOKUP(C534,Bilan!$B$4:$D$1766,3,FALSE)</f>
        <v>2363</v>
      </c>
      <c r="O534" s="50">
        <f t="shared" si="51"/>
        <v>576</v>
      </c>
      <c r="P534" s="50" t="e">
        <f>VLOOKUP(C534,Route2021!$C$2:$O$1205,13,FALSE)</f>
        <v>#N/A</v>
      </c>
      <c r="Q534" s="124" t="str">
        <f>VLOOKUP(C534,[1]A!$D$2:$K$1398,8,FALSE)</f>
        <v>3</v>
      </c>
      <c r="R534" s="125" t="e">
        <f>VLOOKUP(C534,Route2021!$C$2:$Q$1212,15,FALSE)</f>
        <v>#N/A</v>
      </c>
      <c r="S534" s="48">
        <f>IFERROR(VLOOKUP(C534,'[2]1ère'!$B$3:$E$200,4,FALSE),0)</f>
        <v>0</v>
      </c>
      <c r="T534" s="48">
        <f>IFERROR(VLOOKUP(C534,'[2]2ème'!$B$3:$E$500,4,FALSE),0)</f>
        <v>0</v>
      </c>
      <c r="U534" s="48">
        <f>IFERROR(VLOOKUP(C534,'[2]3ème'!$B$3:$E$600,4,FALSE),0)</f>
        <v>5</v>
      </c>
      <c r="V534" s="48">
        <f>IFERROR(VLOOKUP(C534,'[2]4ème '!$B$3:$E$216,4,FALSE),0)</f>
        <v>0</v>
      </c>
      <c r="W534" s="48">
        <f>IFERROR(VLOOKUP(C534,[2]Féminines!$B$3:$E$70,4,FALSE),0)</f>
        <v>0</v>
      </c>
      <c r="X534">
        <f t="shared" si="49"/>
        <v>5</v>
      </c>
    </row>
    <row r="535" spans="1:24" x14ac:dyDescent="0.25">
      <c r="A535" s="7">
        <f>IF(P535&lt;918,IF(P535&gt;500,P535,0),0)</f>
        <v>577</v>
      </c>
      <c r="B535">
        <f t="shared" si="50"/>
        <v>1297</v>
      </c>
      <c r="C535" t="str">
        <f>[1]A!$D628</f>
        <v>KROON SAM</v>
      </c>
      <c r="D535" t="str">
        <f>[1]A!$F628</f>
        <v>ESPOIR CYCLISTE WAMBRECHIES MARQUETTE</v>
      </c>
      <c r="E535" t="str">
        <f>[1]A!$J628</f>
        <v>05999122174</v>
      </c>
      <c r="F535" s="128" t="str">
        <f>[1]A!$C628</f>
        <v>3</v>
      </c>
      <c r="G535" t="str">
        <f>VLOOKUP(C535,[1]A!$D$2:$H$1448,5,FALSE)</f>
        <v>Adulte Masculin 50/59 ans</v>
      </c>
      <c r="N535" s="14">
        <f>VLOOKUP(C535,Bilan!$B$4:$D$1766,3,FALSE)</f>
        <v>1297</v>
      </c>
      <c r="O535" s="50">
        <f t="shared" si="51"/>
        <v>577</v>
      </c>
      <c r="P535" s="50">
        <f>VLOOKUP(C535,Route2021!$C$2:$O$1205,13,FALSE)</f>
        <v>577</v>
      </c>
      <c r="Q535" s="124" t="str">
        <f>VLOOKUP(C535,[1]A!$D$2:$K$1398,8,FALSE)</f>
        <v>3</v>
      </c>
      <c r="R535" s="125">
        <f>VLOOKUP(C535,Route2021!$C$2:$Q$1212,15,FALSE)</f>
        <v>3</v>
      </c>
      <c r="S535" s="48">
        <f>IFERROR(VLOOKUP(C535,'[2]1ère'!$B$3:$E$200,4,FALSE),0)</f>
        <v>0</v>
      </c>
      <c r="T535" s="48">
        <f>IFERROR(VLOOKUP(C535,'[2]2ème'!$B$3:$E$500,4,FALSE),0)</f>
        <v>0</v>
      </c>
      <c r="U535" s="48">
        <f>IFERROR(VLOOKUP(C535,'[2]3ème'!$B$3:$E$600,4,FALSE),0)</f>
        <v>2</v>
      </c>
      <c r="V535" s="48">
        <f>IFERROR(VLOOKUP(C535,'[2]4ème '!$B$3:$E$216,4,FALSE),0)</f>
        <v>0</v>
      </c>
      <c r="W535" s="48">
        <f>IFERROR(VLOOKUP(C535,[2]Féminines!$B$3:$E$70,4,FALSE),0)</f>
        <v>0</v>
      </c>
      <c r="X535">
        <f t="shared" si="49"/>
        <v>2</v>
      </c>
    </row>
    <row r="536" spans="1:24" x14ac:dyDescent="0.25">
      <c r="A536" s="7">
        <f>IF(P536&lt;918,IF(P536&gt;500,P536,0),0)</f>
        <v>579</v>
      </c>
      <c r="B536">
        <f t="shared" si="50"/>
        <v>1264</v>
      </c>
      <c r="C536" t="str">
        <f>[1]A!$D641</f>
        <v>LAFONT LOUIS</v>
      </c>
      <c r="D536" t="str">
        <f>[1]A!$F641</f>
        <v>ESPOIR CYCLISTE WAMBRECHIES MARQUETTE</v>
      </c>
      <c r="E536" t="str">
        <f>[1]A!$J641</f>
        <v>05999107227</v>
      </c>
      <c r="F536" s="128" t="str">
        <f>[1]A!$C641</f>
        <v>3</v>
      </c>
      <c r="G536" t="str">
        <f>VLOOKUP(C536,[1]A!$D$2:$H$1448,5,FALSE)</f>
        <v>Adulte Masculin 20/29 ans</v>
      </c>
      <c r="N536" s="14">
        <f>VLOOKUP(C536,Bilan!$B$4:$D$1766,3,FALSE)</f>
        <v>1264</v>
      </c>
      <c r="O536" s="50">
        <f t="shared" si="51"/>
        <v>579</v>
      </c>
      <c r="P536" s="50">
        <f>VLOOKUP(C536,Route2021!$C$2:$O$1205,13,FALSE)</f>
        <v>579</v>
      </c>
      <c r="Q536" s="124" t="str">
        <f>VLOOKUP(C536,[1]A!$D$2:$K$1398,8,FALSE)</f>
        <v>3</v>
      </c>
      <c r="R536" s="125">
        <f>VLOOKUP(C536,Route2021!$C$2:$Q$1212,15,FALSE)</f>
        <v>3</v>
      </c>
      <c r="S536" s="48">
        <f>IFERROR(VLOOKUP(C536,'[2]1ère'!$B$3:$E$200,4,FALSE),0)</f>
        <v>0</v>
      </c>
      <c r="T536" s="48">
        <f>IFERROR(VLOOKUP(C536,'[2]2ème'!$B$3:$E$500,4,FALSE),0)</f>
        <v>0</v>
      </c>
      <c r="U536" s="48">
        <f>IFERROR(VLOOKUP(C536,'[2]3ème'!$B$3:$E$600,4,FALSE),0)</f>
        <v>0</v>
      </c>
      <c r="V536" s="48">
        <f>IFERROR(VLOOKUP(C536,'[2]4ème '!$B$3:$E$216,4,FALSE),0)</f>
        <v>0</v>
      </c>
      <c r="W536" s="48">
        <f>IFERROR(VLOOKUP(C536,[2]Féminines!$B$3:$E$70,4,FALSE),0)</f>
        <v>0</v>
      </c>
      <c r="X536">
        <f t="shared" si="49"/>
        <v>0</v>
      </c>
    </row>
    <row r="537" spans="1:24" x14ac:dyDescent="0.25">
      <c r="A537" s="7">
        <v>582</v>
      </c>
      <c r="B537">
        <f t="shared" ref="B537:B648" si="52">N537</f>
        <v>4371</v>
      </c>
      <c r="C537" t="str">
        <f>[1]A!$D1071</f>
        <v>VAN-NIEUWENBORGH QUENTIN</v>
      </c>
      <c r="D537" t="str">
        <f>[1]A!$F1071</f>
        <v>CYCLO CLUB ORCHIES</v>
      </c>
      <c r="E537" t="str">
        <f>[1]A!$J1071</f>
        <v>05999128481</v>
      </c>
      <c r="F537" s="128" t="str">
        <f>[1]A!$C1071</f>
        <v>3</v>
      </c>
      <c r="G537" t="str">
        <f>VLOOKUP(C537,[1]A!$D$2:$H$1448,5,FALSE)</f>
        <v>Adulte Masculin 17/19 ans</v>
      </c>
      <c r="N537" s="14">
        <f>VLOOKUP(C537,Bilan!$B$4:$D$1766,3,FALSE)</f>
        <v>4371</v>
      </c>
      <c r="O537" s="50">
        <f t="shared" ref="O537:O564" si="53">A537</f>
        <v>582</v>
      </c>
      <c r="P537" s="50" t="e">
        <f>VLOOKUP(C537,Route2021!$C$2:$O$1205,13,FALSE)</f>
        <v>#N/A</v>
      </c>
      <c r="Q537" s="124" t="str">
        <f>VLOOKUP(C537,[1]A!$D$2:$K$1398,8,FALSE)</f>
        <v>3</v>
      </c>
      <c r="R537" s="125" t="e">
        <f>VLOOKUP(C537,Route2021!$C$2:$Q$1212,15,FALSE)</f>
        <v>#N/A</v>
      </c>
      <c r="S537" s="48">
        <f>IFERROR(VLOOKUP(C537,'[2]1ère'!$B$3:$E$200,4,FALSE),0)</f>
        <v>0</v>
      </c>
      <c r="T537" s="48">
        <f>IFERROR(VLOOKUP(C537,'[2]2ème'!$B$3:$E$500,4,FALSE),0)</f>
        <v>0</v>
      </c>
      <c r="U537" s="48">
        <f>IFERROR(VLOOKUP(C537,'[2]3ème'!$B$3:$E$600,4,FALSE),0)</f>
        <v>4</v>
      </c>
      <c r="V537" s="48">
        <f>IFERROR(VLOOKUP(C537,'[2]4ème '!$B$3:$E$216,4,FALSE),0)</f>
        <v>0</v>
      </c>
      <c r="W537" s="48">
        <f>IFERROR(VLOOKUP(C537,[2]Féminines!$B$3:$E$70,4,FALSE),0)</f>
        <v>0</v>
      </c>
      <c r="X537">
        <f t="shared" si="49"/>
        <v>4</v>
      </c>
    </row>
    <row r="538" spans="1:24" x14ac:dyDescent="0.25">
      <c r="A538" s="7">
        <v>583</v>
      </c>
      <c r="B538">
        <f t="shared" si="52"/>
        <v>5766</v>
      </c>
      <c r="C538" t="s">
        <v>3874</v>
      </c>
      <c r="D538" t="s">
        <v>3875</v>
      </c>
      <c r="F538" s="128" t="str">
        <f>[1]A!$C1070</f>
        <v>3</v>
      </c>
      <c r="G538" t="e">
        <f>VLOOKUP(C538,[1]A!$D$2:$H$1448,5,FALSE)</f>
        <v>#N/A</v>
      </c>
      <c r="N538" s="14">
        <f>VLOOKUP(C538,Bilan!$B$4:$D$1766,3,FALSE)</f>
        <v>5766</v>
      </c>
      <c r="O538" s="50">
        <f t="shared" si="53"/>
        <v>583</v>
      </c>
      <c r="P538" s="50" t="e">
        <f>VLOOKUP(C538,Route2021!$C$2:$O$1205,13,FALSE)</f>
        <v>#N/A</v>
      </c>
      <c r="Q538" s="124" t="e">
        <f>VLOOKUP(C538,[1]A!$D$2:$K$1398,8,FALSE)</f>
        <v>#N/A</v>
      </c>
      <c r="R538" s="125" t="e">
        <f>VLOOKUP(C538,Route2021!$C$2:$Q$1212,15,FALSE)</f>
        <v>#N/A</v>
      </c>
      <c r="S538" s="48">
        <f>IFERROR(VLOOKUP(C538,'[2]1ère'!$B$3:$E$200,4,FALSE),0)</f>
        <v>0</v>
      </c>
      <c r="T538" s="48">
        <f>IFERROR(VLOOKUP(C538,'[2]2ème'!$B$3:$E$500,4,FALSE),0)</f>
        <v>0</v>
      </c>
      <c r="U538" s="48">
        <f>IFERROR(VLOOKUP(C538,'[2]3ème'!$B$3:$E$600,4,FALSE),0)</f>
        <v>0</v>
      </c>
      <c r="V538" s="48">
        <f>IFERROR(VLOOKUP(C538,'[2]4ème '!$B$3:$E$216,4,FALSE),0)</f>
        <v>0</v>
      </c>
      <c r="W538" s="48">
        <f>IFERROR(VLOOKUP(C538,[2]Féminines!$B$3:$E$70,4,FALSE),0)</f>
        <v>0</v>
      </c>
      <c r="X538">
        <f t="shared" si="49"/>
        <v>0</v>
      </c>
    </row>
    <row r="539" spans="1:24" x14ac:dyDescent="0.25">
      <c r="A539" s="7">
        <f>IF(P539&lt;918,IF(P539&gt;500,P539,0),0)</f>
        <v>584</v>
      </c>
      <c r="B539">
        <f t="shared" si="52"/>
        <v>2304</v>
      </c>
      <c r="C539" t="str">
        <f>[1]A!$D576</f>
        <v>HELLE FABRICE</v>
      </c>
      <c r="D539" t="str">
        <f>[1]A!$F576</f>
        <v>VELO SPRINT BOUCHAIN</v>
      </c>
      <c r="E539" t="str">
        <f>[1]A!$J576</f>
        <v>05996222832</v>
      </c>
      <c r="F539" s="128" t="str">
        <f>[1]A!$C576</f>
        <v>3</v>
      </c>
      <c r="G539" t="str">
        <f>VLOOKUP(C539,[1]A!$D$2:$H$1448,5,FALSE)</f>
        <v>Adulte Masculin 50/59 ans</v>
      </c>
      <c r="N539" s="14">
        <f>VLOOKUP(C539,Bilan!$B$4:$D$1766,3,FALSE)</f>
        <v>2304</v>
      </c>
      <c r="O539" s="50">
        <f t="shared" si="53"/>
        <v>584</v>
      </c>
      <c r="P539" s="50">
        <f>VLOOKUP(C539,Route2021!$C$2:$O$1205,13,FALSE)</f>
        <v>584</v>
      </c>
      <c r="Q539" s="124" t="str">
        <f>VLOOKUP(C539,[1]A!$D$2:$K$1398,8,FALSE)</f>
        <v>3</v>
      </c>
      <c r="R539" s="125">
        <f>VLOOKUP(C539,Route2021!$C$2:$Q$1212,15,FALSE)</f>
        <v>3</v>
      </c>
      <c r="S539" s="48">
        <f>IFERROR(VLOOKUP(C539,'[2]1ère'!$B$3:$E$200,4,FALSE),0)</f>
        <v>0</v>
      </c>
      <c r="T539" s="48">
        <f>IFERROR(VLOOKUP(C539,'[2]2ème'!$B$3:$E$500,4,FALSE),0)</f>
        <v>0</v>
      </c>
      <c r="U539" s="48">
        <f>IFERROR(VLOOKUP(C539,'[2]3ème'!$B$3:$E$600,4,FALSE),0)</f>
        <v>7</v>
      </c>
      <c r="V539" s="48">
        <f>IFERROR(VLOOKUP(C539,'[2]4ème '!$B$3:$E$216,4,FALSE),0)</f>
        <v>0</v>
      </c>
      <c r="W539" s="48">
        <f>IFERROR(VLOOKUP(C539,[2]Féminines!$B$3:$E$70,4,FALSE),0)</f>
        <v>0</v>
      </c>
      <c r="X539">
        <f t="shared" ref="X539:X602" si="54">SUM(S539:W539)</f>
        <v>7</v>
      </c>
    </row>
    <row r="540" spans="1:24" x14ac:dyDescent="0.25">
      <c r="A540" s="7">
        <f>IF(P540&lt;918,IF(P540&gt;500,P540,0),0)</f>
        <v>585</v>
      </c>
      <c r="B540">
        <f t="shared" si="52"/>
        <v>144375</v>
      </c>
      <c r="C540" t="str">
        <f>[1]A!$D270</f>
        <v>DAYE OLIVIER</v>
      </c>
      <c r="D540" t="str">
        <f>[1]A!$F270</f>
        <v>ETOILE CYCLISTE FEIGNIES</v>
      </c>
      <c r="E540" t="str">
        <f>[1]A!$J270</f>
        <v>05996224458</v>
      </c>
      <c r="F540" s="128" t="str">
        <f>[1]A!$C270</f>
        <v>3</v>
      </c>
      <c r="G540" t="str">
        <f>VLOOKUP(C540,[1]A!$D$2:$H$1448,5,FALSE)</f>
        <v>Adulte Masculin 50/59 ans</v>
      </c>
      <c r="N540" s="14">
        <f>VLOOKUP(C540,Bilan!$B$4:$D$1766,3,FALSE)</f>
        <v>144375</v>
      </c>
      <c r="O540" s="50">
        <f t="shared" si="53"/>
        <v>585</v>
      </c>
      <c r="P540" s="50">
        <f>VLOOKUP(C540,Route2021!$C$2:$O$1205,13,FALSE)</f>
        <v>585</v>
      </c>
      <c r="Q540" s="124" t="str">
        <f>VLOOKUP(C540,[1]A!$D$2:$K$1398,8,FALSE)</f>
        <v>3</v>
      </c>
      <c r="R540" s="125">
        <f>VLOOKUP(C540,Route2021!$C$2:$Q$1212,15,FALSE)</f>
        <v>3</v>
      </c>
      <c r="S540" s="48">
        <f>IFERROR(VLOOKUP(C540,'[2]1ère'!$B$3:$E$200,4,FALSE),0)</f>
        <v>0</v>
      </c>
      <c r="T540" s="48">
        <f>IFERROR(VLOOKUP(C540,'[2]2ème'!$B$3:$E$500,4,FALSE),0)</f>
        <v>0</v>
      </c>
      <c r="U540" s="48">
        <f>IFERROR(VLOOKUP(C540,'[2]3ème'!$B$3:$E$600,4,FALSE),0)</f>
        <v>5</v>
      </c>
      <c r="V540" s="48">
        <f>IFERROR(VLOOKUP(C540,'[2]4ème '!$B$3:$E$216,4,FALSE),0)</f>
        <v>0</v>
      </c>
      <c r="W540" s="48">
        <f>IFERROR(VLOOKUP(C540,[2]Féminines!$B$3:$E$70,4,FALSE),0)</f>
        <v>0</v>
      </c>
      <c r="X540">
        <f t="shared" si="54"/>
        <v>5</v>
      </c>
    </row>
    <row r="541" spans="1:24" x14ac:dyDescent="0.25">
      <c r="A541" s="7">
        <v>586</v>
      </c>
      <c r="B541">
        <f t="shared" si="52"/>
        <v>7026</v>
      </c>
      <c r="C541" t="s">
        <v>4071</v>
      </c>
      <c r="D541" t="str">
        <f>[1]A!$F203</f>
        <v>VELO CLUB HORNAING</v>
      </c>
      <c r="E541" t="str">
        <f>[1]A!$J203</f>
        <v>05999025903</v>
      </c>
      <c r="F541" s="128" t="str">
        <f>[1]A!$C203</f>
        <v>3</v>
      </c>
      <c r="G541" t="e">
        <f>VLOOKUP(C541,[1]A!$D$2:$H$1448,5,FALSE)</f>
        <v>#N/A</v>
      </c>
      <c r="N541" s="14">
        <f>VLOOKUP(C541,Bilan!$B$4:$D$1766,3,FALSE)</f>
        <v>7026</v>
      </c>
      <c r="O541" s="50">
        <f t="shared" si="53"/>
        <v>586</v>
      </c>
      <c r="P541" s="50" t="e">
        <f>VLOOKUP(C541,Route2021!$C$2:$O$1205,13,FALSE)</f>
        <v>#N/A</v>
      </c>
      <c r="Q541" s="124" t="e">
        <f>VLOOKUP(C541,[1]A!$D$2:$K$1398,8,FALSE)</f>
        <v>#N/A</v>
      </c>
      <c r="R541" s="125" t="e">
        <f>VLOOKUP(C541,Route2021!$C$2:$Q$1212,15,FALSE)</f>
        <v>#N/A</v>
      </c>
      <c r="S541" s="48">
        <f>IFERROR(VLOOKUP(C541,'[2]1ère'!$B$3:$E$200,4,FALSE),0)</f>
        <v>0</v>
      </c>
      <c r="T541" s="48">
        <f>IFERROR(VLOOKUP(C541,'[2]2ème'!$B$3:$E$500,4,FALSE),0)</f>
        <v>0</v>
      </c>
      <c r="U541" s="48">
        <f>IFERROR(VLOOKUP(C541,'[2]3ème'!$B$3:$E$600,4,FALSE),0)</f>
        <v>0</v>
      </c>
      <c r="V541" s="48">
        <f>IFERROR(VLOOKUP(C541,'[2]4ème '!$B$3:$E$216,4,FALSE),0)</f>
        <v>0</v>
      </c>
      <c r="W541" s="48">
        <f>IFERROR(VLOOKUP(C541,[2]Féminines!$B$3:$E$70,4,FALSE),0)</f>
        <v>0</v>
      </c>
      <c r="X541">
        <f t="shared" si="54"/>
        <v>0</v>
      </c>
    </row>
    <row r="542" spans="1:24" x14ac:dyDescent="0.25">
      <c r="A542" s="7">
        <v>587</v>
      </c>
      <c r="B542">
        <f>N542</f>
        <v>4857</v>
      </c>
      <c r="C542" t="str">
        <f>[1]A!$D495</f>
        <v>GAIGNARD ALEXANDRE</v>
      </c>
      <c r="D542" t="str">
        <f>[1]A!$F495</f>
        <v>ENTENTE CYCLISTE FACHES-THUMESNIL RONCHIN</v>
      </c>
      <c r="E542" t="str">
        <f>[1]A!$J495</f>
        <v>05999086479</v>
      </c>
      <c r="F542" s="128" t="str">
        <f>[1]A!$C495</f>
        <v>3</v>
      </c>
      <c r="G542" t="str">
        <f>VLOOKUP(C542,[1]A!$D$2:$H$1448,5,FALSE)</f>
        <v>Adulte Masculin 17/19 ans</v>
      </c>
      <c r="N542" s="14">
        <f>VLOOKUP(C542,Bilan!$B$4:$D$1766,3,FALSE)</f>
        <v>4857</v>
      </c>
      <c r="O542" s="50">
        <f>A542</f>
        <v>587</v>
      </c>
      <c r="P542" s="50" t="e">
        <f>VLOOKUP(C542,Route2021!$C$2:$O$1205,13,FALSE)</f>
        <v>#N/A</v>
      </c>
      <c r="Q542" s="124" t="str">
        <f>VLOOKUP(C542,[1]A!$D$2:$K$1398,8,FALSE)</f>
        <v>3</v>
      </c>
      <c r="R542" s="125" t="e">
        <f>VLOOKUP(C542,Route2021!$C$2:$Q$1212,15,FALSE)</f>
        <v>#N/A</v>
      </c>
      <c r="S542" s="48">
        <f>IFERROR(VLOOKUP(C542,'[2]1ère'!$B$3:$E$200,4,FALSE),0)</f>
        <v>0</v>
      </c>
      <c r="T542" s="48">
        <f>IFERROR(VLOOKUP(C542,'[2]2ème'!$B$3:$E$500,4,FALSE),0)</f>
        <v>0</v>
      </c>
      <c r="U542" s="48">
        <f>IFERROR(VLOOKUP(C542,'[2]3ème'!$B$3:$E$600,4,FALSE),0)</f>
        <v>3</v>
      </c>
      <c r="V542" s="48">
        <f>IFERROR(VLOOKUP(C542,'[2]4ème '!$B$3:$E$216,4,FALSE),0)</f>
        <v>0</v>
      </c>
      <c r="W542" s="48">
        <f>IFERROR(VLOOKUP(C542,[2]Féminines!$B$3:$E$70,4,FALSE),0)</f>
        <v>0</v>
      </c>
      <c r="X542">
        <f t="shared" si="54"/>
        <v>3</v>
      </c>
    </row>
    <row r="543" spans="1:24" x14ac:dyDescent="0.25">
      <c r="A543" s="7">
        <v>588</v>
      </c>
      <c r="B543">
        <f>N543</f>
        <v>2547</v>
      </c>
      <c r="C543" t="str">
        <f>[1]A!$D721</f>
        <v>LEGRAND MICHAEL</v>
      </c>
      <c r="D543" t="str">
        <f>[1]A!$F721</f>
        <v>RESILIENCE CLUB</v>
      </c>
      <c r="E543" t="str">
        <f>[1]A!$J721</f>
        <v>05999112236</v>
      </c>
      <c r="F543" s="128" t="str">
        <f>[1]A!$C721</f>
        <v>3</v>
      </c>
      <c r="G543" t="str">
        <f>VLOOKUP(C543,[1]A!$D$2:$H$1448,5,FALSE)</f>
        <v>Adulte Masculin 40/49 ans</v>
      </c>
      <c r="N543" s="14">
        <f>VLOOKUP(C543,Bilan!$B$4:$D$1766,3,FALSE)</f>
        <v>2547</v>
      </c>
      <c r="O543" s="50">
        <f>A543</f>
        <v>588</v>
      </c>
      <c r="P543" s="50">
        <f>VLOOKUP(C543,Route2021!$C$2:$O$1205,13,FALSE)</f>
        <v>589</v>
      </c>
      <c r="Q543" s="124" t="str">
        <f>VLOOKUP(C543,[1]A!$D$2:$K$1398,8,FALSE)</f>
        <v>3</v>
      </c>
      <c r="R543" s="125">
        <f>VLOOKUP(C543,Route2021!$C$2:$Q$1212,15,FALSE)</f>
        <v>3</v>
      </c>
      <c r="S543" s="48">
        <f>IFERROR(VLOOKUP(C543,'[2]1ère'!$B$3:$E$200,4,FALSE),0)</f>
        <v>0</v>
      </c>
      <c r="T543" s="48">
        <f>IFERROR(VLOOKUP(C543,'[2]2ème'!$B$3:$E$500,4,FALSE),0)</f>
        <v>0</v>
      </c>
      <c r="U543" s="48">
        <f>IFERROR(VLOOKUP(C543,'[2]3ème'!$B$3:$E$600,4,FALSE),0)</f>
        <v>4</v>
      </c>
      <c r="V543" s="48">
        <f>IFERROR(VLOOKUP(C543,'[2]4ème '!$B$3:$E$216,4,FALSE),0)</f>
        <v>0</v>
      </c>
      <c r="W543" s="48">
        <f>IFERROR(VLOOKUP(C543,[2]Féminines!$B$3:$E$70,4,FALSE),0)</f>
        <v>0</v>
      </c>
      <c r="X543">
        <f t="shared" si="54"/>
        <v>4</v>
      </c>
    </row>
    <row r="544" spans="1:24" x14ac:dyDescent="0.25">
      <c r="A544" s="7">
        <f t="shared" ref="A544:A600" si="55">IF(P544&lt;918,IF(P544&gt;500,P544,0),0)</f>
        <v>589</v>
      </c>
      <c r="B544">
        <f t="shared" si="52"/>
        <v>144569</v>
      </c>
      <c r="C544" t="str">
        <f>[1]A!$D491</f>
        <v>FROMENT NICOLAS</v>
      </c>
      <c r="D544" t="str">
        <f>[1]A!$F491</f>
        <v>ETOILE CYCLISTE FEIGNIES</v>
      </c>
      <c r="E544" t="str">
        <f>[1]A!$J491</f>
        <v>05999012519</v>
      </c>
      <c r="F544" s="128" t="str">
        <f>[1]A!$C491</f>
        <v>3</v>
      </c>
      <c r="G544" t="str">
        <f>VLOOKUP(C544,[1]A!$D$2:$H$1448,5,FALSE)</f>
        <v>Adulte Masculin 30/39 ans</v>
      </c>
      <c r="N544" s="14">
        <f>VLOOKUP(C544,Bilan!$B$4:$D$1766,3,FALSE)</f>
        <v>144569</v>
      </c>
      <c r="O544" s="50">
        <f t="shared" si="53"/>
        <v>589</v>
      </c>
      <c r="P544" s="50">
        <f>VLOOKUP(C544,Route2021!$C$2:$O$1205,13,FALSE)</f>
        <v>589</v>
      </c>
      <c r="Q544" s="124" t="str">
        <f>VLOOKUP(C544,[1]A!$D$2:$K$1398,8,FALSE)</f>
        <v>3</v>
      </c>
      <c r="R544" s="125">
        <f>VLOOKUP(C544,Route2021!$C$2:$Q$1212,15,FALSE)</f>
        <v>3</v>
      </c>
      <c r="S544" s="48">
        <f>IFERROR(VLOOKUP(C544,'[2]1ère'!$B$3:$E$200,4,FALSE),0)</f>
        <v>0</v>
      </c>
      <c r="T544" s="48">
        <f>IFERROR(VLOOKUP(C544,'[2]2ème'!$B$3:$E$500,4,FALSE),0)</f>
        <v>0</v>
      </c>
      <c r="U544" s="48">
        <f>IFERROR(VLOOKUP(C544,'[2]3ème'!$B$3:$E$600,4,FALSE),0)</f>
        <v>0</v>
      </c>
      <c r="V544" s="48">
        <f>IFERROR(VLOOKUP(C544,'[2]4ème '!$B$3:$E$216,4,FALSE),0)</f>
        <v>0</v>
      </c>
      <c r="W544" s="48">
        <f>IFERROR(VLOOKUP(C544,[2]Féminines!$B$3:$E$70,4,FALSE),0)</f>
        <v>0</v>
      </c>
      <c r="X544">
        <f t="shared" si="54"/>
        <v>0</v>
      </c>
    </row>
    <row r="545" spans="1:24" x14ac:dyDescent="0.25">
      <c r="A545" s="7">
        <f t="shared" si="55"/>
        <v>590</v>
      </c>
      <c r="B545">
        <f t="shared" si="52"/>
        <v>144630</v>
      </c>
      <c r="C545" t="str">
        <f>[1]A!$D550</f>
        <v>GROSSEMY MICKAËL</v>
      </c>
      <c r="D545" t="str">
        <f>[1]A!$F550</f>
        <v>ETOILE CYCLISTE FEIGNIES</v>
      </c>
      <c r="E545" t="str">
        <f>[1]A!$J550</f>
        <v>05999023523</v>
      </c>
      <c r="F545" s="128" t="str">
        <f>[1]A!$C550</f>
        <v>3</v>
      </c>
      <c r="G545" t="str">
        <f>VLOOKUP(C545,[1]A!$D$2:$H$1448,5,FALSE)</f>
        <v>Adulte Masculin 40/49 ans</v>
      </c>
      <c r="N545" s="14">
        <f>VLOOKUP(C545,Bilan!$B$4:$D$1766,3,FALSE)</f>
        <v>144630</v>
      </c>
      <c r="O545" s="50">
        <f t="shared" si="53"/>
        <v>590</v>
      </c>
      <c r="P545" s="50">
        <f>VLOOKUP(C545,Route2021!$C$2:$O$1205,13,FALSE)</f>
        <v>590</v>
      </c>
      <c r="Q545" s="124" t="str">
        <f>VLOOKUP(C545,[1]A!$D$2:$K$1398,8,FALSE)</f>
        <v>3</v>
      </c>
      <c r="R545" s="125">
        <f>VLOOKUP(C545,Route2021!$C$2:$Q$1212,15,FALSE)</f>
        <v>3</v>
      </c>
      <c r="S545" s="48">
        <f>IFERROR(VLOOKUP(C545,'[2]1ère'!$B$3:$E$200,4,FALSE),0)</f>
        <v>0</v>
      </c>
      <c r="T545" s="48">
        <f>IFERROR(VLOOKUP(C545,'[2]2ème'!$B$3:$E$500,4,FALSE),0)</f>
        <v>0</v>
      </c>
      <c r="U545" s="48">
        <f>IFERROR(VLOOKUP(C545,'[2]3ème'!$B$3:$E$600,4,FALSE),0)</f>
        <v>6</v>
      </c>
      <c r="V545" s="48">
        <f>IFERROR(VLOOKUP(C545,'[2]4ème '!$B$3:$E$216,4,FALSE),0)</f>
        <v>0</v>
      </c>
      <c r="W545" s="48">
        <f>IFERROR(VLOOKUP(C545,[2]Féminines!$B$3:$E$70,4,FALSE),0)</f>
        <v>0</v>
      </c>
      <c r="X545">
        <f t="shared" si="54"/>
        <v>6</v>
      </c>
    </row>
    <row r="546" spans="1:24" x14ac:dyDescent="0.25">
      <c r="A546" s="7">
        <f t="shared" si="55"/>
        <v>591</v>
      </c>
      <c r="B546">
        <f t="shared" si="52"/>
        <v>144564</v>
      </c>
      <c r="C546" t="str">
        <f>[1]A!$D760</f>
        <v>LOISEL MATHIEU</v>
      </c>
      <c r="D546" t="str">
        <f>[1]A!$F760</f>
        <v>ETOILE CYCLISTE FEIGNIES</v>
      </c>
      <c r="E546" t="str">
        <f>[1]A!$J760</f>
        <v>05999109572</v>
      </c>
      <c r="F546" s="128" t="str">
        <f>[1]A!$C760</f>
        <v>3</v>
      </c>
      <c r="G546" t="str">
        <f>VLOOKUP(C546,[1]A!$D$2:$H$1448,5,FALSE)</f>
        <v>Adulte Masculin 30/39 ans</v>
      </c>
      <c r="N546" s="14">
        <f>VLOOKUP(C546,Bilan!$B$4:$D$1766,3,FALSE)</f>
        <v>144564</v>
      </c>
      <c r="O546" s="50">
        <f t="shared" si="53"/>
        <v>591</v>
      </c>
      <c r="P546" s="50">
        <f>VLOOKUP(C546,Route2021!$C$2:$O$1205,13,FALSE)</f>
        <v>591</v>
      </c>
      <c r="Q546" s="124" t="str">
        <f>VLOOKUP(C546,[1]A!$D$2:$K$1398,8,FALSE)</f>
        <v>3</v>
      </c>
      <c r="R546" s="125">
        <f>VLOOKUP(C546,Route2021!$C$2:$Q$1212,15,FALSE)</f>
        <v>3</v>
      </c>
      <c r="S546" s="48">
        <f>IFERROR(VLOOKUP(C546,'[2]1ère'!$B$3:$E$200,4,FALSE),0)</f>
        <v>0</v>
      </c>
      <c r="T546" s="48">
        <f>IFERROR(VLOOKUP(C546,'[2]2ème'!$B$3:$E$500,4,FALSE),0)</f>
        <v>0</v>
      </c>
      <c r="U546" s="48">
        <f>IFERROR(VLOOKUP(C546,'[2]3ème'!$B$3:$E$600,4,FALSE),0)</f>
        <v>0</v>
      </c>
      <c r="V546" s="48">
        <f>IFERROR(VLOOKUP(C546,'[2]4ème '!$B$3:$E$216,4,FALSE),0)</f>
        <v>0</v>
      </c>
      <c r="W546" s="48">
        <f>IFERROR(VLOOKUP(C546,[2]Féminines!$B$3:$E$70,4,FALSE),0)</f>
        <v>0</v>
      </c>
      <c r="X546">
        <f t="shared" si="54"/>
        <v>0</v>
      </c>
    </row>
    <row r="547" spans="1:24" x14ac:dyDescent="0.25">
      <c r="A547" s="7">
        <f t="shared" si="55"/>
        <v>592</v>
      </c>
      <c r="B547">
        <f t="shared" si="52"/>
        <v>144623</v>
      </c>
      <c r="C547" t="str">
        <f>[1]A!$D911</f>
        <v>POT FREDERIC</v>
      </c>
      <c r="D547" t="str">
        <f>[1]A!$F911</f>
        <v>ETOILE CYCLISTE FEIGNIES</v>
      </c>
      <c r="E547" t="str">
        <f>[1]A!$J911</f>
        <v>05999057090</v>
      </c>
      <c r="F547" s="128" t="str">
        <f>[1]A!$C911</f>
        <v>3</v>
      </c>
      <c r="G547" t="str">
        <f>VLOOKUP(C547,[1]A!$D$2:$H$1448,5,FALSE)</f>
        <v>Adulte Masculin 40/49 ans</v>
      </c>
      <c r="J547" s="67">
        <v>1</v>
      </c>
      <c r="N547" s="14">
        <f>VLOOKUP(C547,Bilan!$B$4:$D$1766,3,FALSE)</f>
        <v>144623</v>
      </c>
      <c r="O547" s="50">
        <f t="shared" si="53"/>
        <v>592</v>
      </c>
      <c r="P547" s="50">
        <f>VLOOKUP(C547,Route2021!$C$2:$O$1205,13,FALSE)</f>
        <v>592</v>
      </c>
      <c r="Q547" s="124" t="str">
        <f>VLOOKUP(C547,[1]A!$D$2:$K$1398,8,FALSE)</f>
        <v>3</v>
      </c>
      <c r="R547" s="125">
        <f>VLOOKUP(C547,Route2021!$C$2:$Q$1212,15,FALSE)</f>
        <v>3</v>
      </c>
      <c r="S547" s="48">
        <f>IFERROR(VLOOKUP(C547,'[2]1ère'!$B$3:$E$200,4,FALSE),0)</f>
        <v>0</v>
      </c>
      <c r="T547" s="48">
        <f>IFERROR(VLOOKUP(C547,'[2]2ème'!$B$3:$E$500,4,FALSE),0)</f>
        <v>0</v>
      </c>
      <c r="U547" s="48">
        <f>IFERROR(VLOOKUP(C547,'[2]3ème'!$B$3:$E$600,4,FALSE),0)</f>
        <v>8</v>
      </c>
      <c r="V547" s="48">
        <f>IFERROR(VLOOKUP(C547,'[2]4ème '!$B$3:$E$216,4,FALSE),0)</f>
        <v>0</v>
      </c>
      <c r="W547" s="48">
        <f>IFERROR(VLOOKUP(C547,[2]Féminines!$B$3:$E$70,4,FALSE),0)</f>
        <v>0</v>
      </c>
      <c r="X547">
        <f t="shared" si="54"/>
        <v>8</v>
      </c>
    </row>
    <row r="548" spans="1:24" x14ac:dyDescent="0.25">
      <c r="A548" s="7">
        <f t="shared" si="55"/>
        <v>593</v>
      </c>
      <c r="B548">
        <f t="shared" si="52"/>
        <v>144502</v>
      </c>
      <c r="C548" t="str">
        <f>[1]A!$D932</f>
        <v>QUINZIN KILLIAN</v>
      </c>
      <c r="D548" t="str">
        <f>[1]A!$F932</f>
        <v>ETOILE CYCLISTE FEIGNIES</v>
      </c>
      <c r="E548" t="str">
        <f>[1]A!$J932</f>
        <v>05999079019</v>
      </c>
      <c r="F548" s="128" t="str">
        <f>[1]A!$C932</f>
        <v>3</v>
      </c>
      <c r="G548" t="str">
        <f>VLOOKUP(C548,[1]A!$D$2:$H$1448,5,FALSE)</f>
        <v>Adulte Masculin 17/19 ans</v>
      </c>
      <c r="N548" s="14">
        <f>VLOOKUP(C548,Bilan!$B$4:$D$1766,3,FALSE)</f>
        <v>144502</v>
      </c>
      <c r="O548" s="50">
        <f t="shared" si="53"/>
        <v>593</v>
      </c>
      <c r="P548" s="50">
        <f>VLOOKUP(C548,Route2021!$C$2:$O$1205,13,FALSE)</f>
        <v>593</v>
      </c>
      <c r="Q548" s="124" t="str">
        <f>VLOOKUP(C548,[1]A!$D$2:$K$1398,8,FALSE)</f>
        <v>3</v>
      </c>
      <c r="R548" s="125">
        <f>VLOOKUP(C548,Route2021!$C$2:$Q$1212,15,FALSE)</f>
        <v>3</v>
      </c>
      <c r="S548" s="48">
        <f>IFERROR(VLOOKUP(C548,'[2]1ère'!$B$3:$E$200,4,FALSE),0)</f>
        <v>0</v>
      </c>
      <c r="T548" s="48">
        <f>IFERROR(VLOOKUP(C548,'[2]2ème'!$B$3:$E$500,4,FALSE),0)</f>
        <v>0</v>
      </c>
      <c r="U548" s="48">
        <f>IFERROR(VLOOKUP(C548,'[2]3ème'!$B$3:$E$600,4,FALSE),0)</f>
        <v>3</v>
      </c>
      <c r="V548" s="48">
        <f>IFERROR(VLOOKUP(C548,'[2]4ème '!$B$3:$E$216,4,FALSE),0)</f>
        <v>0</v>
      </c>
      <c r="W548" s="48">
        <f>IFERROR(VLOOKUP(C548,[2]Féminines!$B$3:$E$70,4,FALSE),0)</f>
        <v>0</v>
      </c>
      <c r="X548">
        <f t="shared" si="54"/>
        <v>3</v>
      </c>
    </row>
    <row r="549" spans="1:24" x14ac:dyDescent="0.25">
      <c r="A549" s="7">
        <v>594</v>
      </c>
      <c r="B549">
        <f>N549</f>
        <v>10004</v>
      </c>
      <c r="C549" t="str">
        <f>[1]A!$D45</f>
        <v>BAUDUIN LAURENT</v>
      </c>
      <c r="D549" t="str">
        <f>[1]A!$F45</f>
        <v>UNION SPORTIVE SAINT ANDRE</v>
      </c>
      <c r="E549" t="str">
        <f>[1]A!$J45</f>
        <v>05999023820</v>
      </c>
      <c r="F549" s="128" t="str">
        <f>[1]A!$C45</f>
        <v>3</v>
      </c>
      <c r="G549" t="str">
        <f>VLOOKUP(C549,[1]A!$D$2:$H$1448,5,FALSE)</f>
        <v>Adulte Masculin 40/49 ans</v>
      </c>
      <c r="N549" s="14">
        <f>VLOOKUP(C549,Bilan!$B$4:$D$1766,3,FALSE)</f>
        <v>10004</v>
      </c>
      <c r="O549" s="50">
        <f>A549</f>
        <v>594</v>
      </c>
      <c r="P549" s="50" t="e">
        <f>VLOOKUP(C549,Route2021!$C$2:$O$1205,13,FALSE)</f>
        <v>#N/A</v>
      </c>
      <c r="Q549" s="124" t="str">
        <f>VLOOKUP(C549,[1]A!$D$2:$K$1398,8,FALSE)</f>
        <v>3</v>
      </c>
      <c r="R549" s="125" t="e">
        <f>VLOOKUP(C549,Route2021!$C$2:$Q$1212,15,FALSE)</f>
        <v>#N/A</v>
      </c>
      <c r="S549" s="48">
        <f>IFERROR(VLOOKUP(C549,'[2]1ère'!$B$3:$E$200,4,FALSE),0)</f>
        <v>0</v>
      </c>
      <c r="T549" s="48">
        <f>IFERROR(VLOOKUP(C549,'[2]2ème'!$B$3:$E$500,4,FALSE),0)</f>
        <v>0</v>
      </c>
      <c r="U549" s="48">
        <f>IFERROR(VLOOKUP(C549,'[2]3ème'!$B$3:$E$600,4,FALSE),0)</f>
        <v>3</v>
      </c>
      <c r="V549" s="48">
        <f>IFERROR(VLOOKUP(C549,'[2]4ème '!$B$3:$E$216,4,FALSE),0)</f>
        <v>0</v>
      </c>
      <c r="W549" s="48">
        <f>IFERROR(VLOOKUP(C549,[2]Féminines!$B$3:$E$70,4,FALSE),0)</f>
        <v>0</v>
      </c>
      <c r="X549">
        <f t="shared" si="54"/>
        <v>3</v>
      </c>
    </row>
    <row r="550" spans="1:24" x14ac:dyDescent="0.25">
      <c r="A550" s="7">
        <f t="shared" si="55"/>
        <v>595</v>
      </c>
      <c r="B550">
        <f t="shared" si="52"/>
        <v>144582</v>
      </c>
      <c r="C550" t="str">
        <f>[1]A!$D984</f>
        <v>SART SEBASTIEN</v>
      </c>
      <c r="D550" t="str">
        <f>[1]A!$F984</f>
        <v>ETOILE CYCLISTE FEIGNIES</v>
      </c>
      <c r="E550" t="str">
        <f>[1]A!$J984</f>
        <v>05999119885</v>
      </c>
      <c r="F550" s="128" t="str">
        <f>[1]A!$C984</f>
        <v>3</v>
      </c>
      <c r="G550" t="str">
        <f>VLOOKUP(C550,[1]A!$D$2:$H$1448,5,FALSE)</f>
        <v>Adulte Masculin 20/29 ans</v>
      </c>
      <c r="N550" s="14">
        <f>VLOOKUP(C550,Bilan!$B$4:$D$1766,3,FALSE)</f>
        <v>144582</v>
      </c>
      <c r="O550" s="50">
        <f t="shared" si="53"/>
        <v>595</v>
      </c>
      <c r="P550" s="50">
        <f>VLOOKUP(C550,Route2021!$C$2:$O$1205,13,FALSE)</f>
        <v>595</v>
      </c>
      <c r="Q550" s="124" t="str">
        <f>VLOOKUP(C550,[1]A!$D$2:$K$1398,8,FALSE)</f>
        <v>3</v>
      </c>
      <c r="R550" s="125">
        <f>VLOOKUP(C550,Route2021!$C$2:$Q$1212,15,FALSE)</f>
        <v>3</v>
      </c>
      <c r="S550" s="48">
        <f>IFERROR(VLOOKUP(C550,'[2]1ère'!$B$3:$E$200,4,FALSE),0)</f>
        <v>0</v>
      </c>
      <c r="T550" s="48">
        <f>IFERROR(VLOOKUP(C550,'[2]2ème'!$B$3:$E$500,4,FALSE),0)</f>
        <v>0</v>
      </c>
      <c r="U550" s="48">
        <f>IFERROR(VLOOKUP(C550,'[2]3ème'!$B$3:$E$600,4,FALSE),0)</f>
        <v>9</v>
      </c>
      <c r="V550" s="48">
        <f>IFERROR(VLOOKUP(C550,'[2]4ème '!$B$3:$E$216,4,FALSE),0)</f>
        <v>0</v>
      </c>
      <c r="W550" s="48">
        <f>IFERROR(VLOOKUP(C550,[2]Féminines!$B$3:$E$70,4,FALSE),0)</f>
        <v>0</v>
      </c>
      <c r="X550">
        <f t="shared" si="54"/>
        <v>9</v>
      </c>
    </row>
    <row r="551" spans="1:24" x14ac:dyDescent="0.25">
      <c r="A551" s="7">
        <v>597</v>
      </c>
      <c r="B551">
        <f>N551</f>
        <v>5104</v>
      </c>
      <c r="C551" t="str">
        <f>[1]A!$D1184</f>
        <v>DROUVIN GILLES</v>
      </c>
      <c r="D551" t="str">
        <f>[1]A!$F1184</f>
        <v>OHM CYCLISME HESDIN</v>
      </c>
      <c r="E551" t="str">
        <f>[1]A!$J1184</f>
        <v>06297013237</v>
      </c>
      <c r="F551" s="128" t="str">
        <f>[1]A!$C1184</f>
        <v>3</v>
      </c>
      <c r="G551" t="str">
        <f>VLOOKUP(C551,[1]A!$D$2:$H$1448,5,FALSE)</f>
        <v>Adulte Masculin 50/59 ans</v>
      </c>
      <c r="N551" s="14">
        <f>VLOOKUP(C551,Bilan!$B$4:$D$1766,3,FALSE)</f>
        <v>5104</v>
      </c>
      <c r="O551" s="50">
        <f>A551</f>
        <v>597</v>
      </c>
      <c r="P551" s="50" t="e">
        <f>VLOOKUP(C551,Route2021!$C$2:$O$1205,13,FALSE)</f>
        <v>#N/A</v>
      </c>
      <c r="Q551" s="124" t="str">
        <f>VLOOKUP(C551,[1]A!$D$2:$K$1398,8,FALSE)</f>
        <v>3</v>
      </c>
      <c r="R551" s="125" t="e">
        <f>VLOOKUP(C551,Route2021!$C$2:$Q$1212,15,FALSE)</f>
        <v>#N/A</v>
      </c>
      <c r="S551" s="48">
        <f>IFERROR(VLOOKUP(C551,'[2]1ère'!$B$3:$E$200,4,FALSE),0)</f>
        <v>0</v>
      </c>
      <c r="T551" s="48">
        <f>IFERROR(VLOOKUP(C551,'[2]2ème'!$B$3:$E$500,4,FALSE),0)</f>
        <v>0</v>
      </c>
      <c r="U551" s="48">
        <f>IFERROR(VLOOKUP(C551,'[2]3ème'!$B$3:$E$600,4,FALSE),0)</f>
        <v>1</v>
      </c>
      <c r="V551" s="48">
        <f>IFERROR(VLOOKUP(C551,'[2]4ème '!$B$3:$E$216,4,FALSE),0)</f>
        <v>0</v>
      </c>
      <c r="W551" s="48">
        <f>IFERROR(VLOOKUP(C551,[2]Féminines!$B$3:$E$70,4,FALSE),0)</f>
        <v>0</v>
      </c>
      <c r="X551">
        <f t="shared" si="54"/>
        <v>1</v>
      </c>
    </row>
    <row r="552" spans="1:24" x14ac:dyDescent="0.25">
      <c r="A552" s="7">
        <f t="shared" si="55"/>
        <v>598</v>
      </c>
      <c r="B552">
        <f t="shared" si="52"/>
        <v>144352</v>
      </c>
      <c r="C552" t="str">
        <f>[1]A!$D918</f>
        <v>POULAIN CHRISTOPHE</v>
      </c>
      <c r="D552" t="str">
        <f>[1]A!$F918</f>
        <v>TEAM DECOPUB PROVILLE</v>
      </c>
      <c r="E552" t="str">
        <f>[1]A!$J918</f>
        <v>05957074565</v>
      </c>
      <c r="F552" s="128" t="str">
        <f>[1]A!$C918</f>
        <v>3</v>
      </c>
      <c r="G552" t="str">
        <f>VLOOKUP(C552,[1]A!$D$2:$H$1448,5,FALSE)</f>
        <v>Adulte Masculin 40/49 ans</v>
      </c>
      <c r="N552" s="14">
        <f>VLOOKUP(C552,Bilan!$B$4:$D$1766,3,FALSE)</f>
        <v>144352</v>
      </c>
      <c r="O552" s="50">
        <f t="shared" si="53"/>
        <v>598</v>
      </c>
      <c r="P552" s="50">
        <f>VLOOKUP(C552,Route2021!$C$2:$O$1205,13,FALSE)</f>
        <v>598</v>
      </c>
      <c r="Q552" s="124" t="str">
        <f>VLOOKUP(C552,[1]A!$D$2:$K$1398,8,FALSE)</f>
        <v>3</v>
      </c>
      <c r="R552" s="125">
        <f>VLOOKUP(C552,Route2021!$C$2:$Q$1212,15,FALSE)</f>
        <v>3</v>
      </c>
      <c r="S552" s="48">
        <f>IFERROR(VLOOKUP(C552,'[2]1ère'!$B$3:$E$200,4,FALSE),0)</f>
        <v>0</v>
      </c>
      <c r="T552" s="48">
        <f>IFERROR(VLOOKUP(C552,'[2]2ème'!$B$3:$E$500,4,FALSE),0)</f>
        <v>0</v>
      </c>
      <c r="U552" s="48">
        <f>IFERROR(VLOOKUP(C552,'[2]3ème'!$B$3:$E$600,4,FALSE),0)</f>
        <v>8</v>
      </c>
      <c r="V552" s="48">
        <f>IFERROR(VLOOKUP(C552,'[2]4ème '!$B$3:$E$216,4,FALSE),0)</f>
        <v>0</v>
      </c>
      <c r="W552" s="48">
        <f>IFERROR(VLOOKUP(C552,[2]Féminines!$B$3:$E$70,4,FALSE),0)</f>
        <v>0</v>
      </c>
      <c r="X552">
        <f t="shared" si="54"/>
        <v>8</v>
      </c>
    </row>
    <row r="553" spans="1:24" x14ac:dyDescent="0.25">
      <c r="A553" s="7">
        <v>599</v>
      </c>
      <c r="B553">
        <f>N553</f>
        <v>10124</v>
      </c>
      <c r="C553" t="str">
        <f>[1]A!$D428</f>
        <v>DUMORTIER JÉRÔME</v>
      </c>
      <c r="D553" t="str">
        <f>[1]A!$F428</f>
        <v>CYCLO CLUB WAVRIN</v>
      </c>
      <c r="E553" t="str">
        <f>[1]A!$J428</f>
        <v>05996220383</v>
      </c>
      <c r="F553" s="128" t="str">
        <f>[1]A!$C428</f>
        <v>3</v>
      </c>
      <c r="G553" t="str">
        <f>VLOOKUP(C553,[1]A!$D$2:$H$1448,5,FALSE)</f>
        <v>Adulte Masculin 40/49 ans</v>
      </c>
      <c r="N553" s="14">
        <f>VLOOKUP(C553,Bilan!$B$4:$D$1766,3,FALSE)</f>
        <v>10124</v>
      </c>
      <c r="O553" s="50">
        <f>A553</f>
        <v>599</v>
      </c>
      <c r="P553" s="50" t="e">
        <f>VLOOKUP(C553,Route2021!$C$2:$O$1205,13,FALSE)</f>
        <v>#N/A</v>
      </c>
      <c r="Q553" s="124" t="str">
        <f>VLOOKUP(C553,[1]A!$D$2:$K$1398,8,FALSE)</f>
        <v>3</v>
      </c>
      <c r="R553" s="125" t="e">
        <f>VLOOKUP(C553,Route2021!$C$2:$Q$1212,15,FALSE)</f>
        <v>#N/A</v>
      </c>
      <c r="S553" s="48">
        <f>IFERROR(VLOOKUP(C553,'[2]1ère'!$B$3:$E$200,4,FALSE),0)</f>
        <v>0</v>
      </c>
      <c r="T553" s="48">
        <f>IFERROR(VLOOKUP(C553,'[2]2ème'!$B$3:$E$500,4,FALSE),0)</f>
        <v>0</v>
      </c>
      <c r="U553" s="48">
        <f>IFERROR(VLOOKUP(C553,'[2]3ème'!$B$3:$E$600,4,FALSE),0)</f>
        <v>2</v>
      </c>
      <c r="V553" s="48">
        <f>IFERROR(VLOOKUP(C553,'[2]4ème '!$B$3:$E$216,4,FALSE),0)</f>
        <v>0</v>
      </c>
      <c r="W553" s="48">
        <f>IFERROR(VLOOKUP(C553,[2]Féminines!$B$3:$E$70,4,FALSE),0)</f>
        <v>0</v>
      </c>
      <c r="X553">
        <f t="shared" si="54"/>
        <v>2</v>
      </c>
    </row>
    <row r="554" spans="1:24" x14ac:dyDescent="0.25">
      <c r="A554" s="7">
        <f t="shared" si="55"/>
        <v>600</v>
      </c>
      <c r="B554">
        <f t="shared" si="52"/>
        <v>2229</v>
      </c>
      <c r="C554" t="str">
        <f>[1]A!$D232</f>
        <v>CORETTE DOMINIQUE</v>
      </c>
      <c r="D554" t="str">
        <f>[1]A!$F232</f>
        <v>UNION SPORTIVE SAINT ANDRE</v>
      </c>
      <c r="E554" t="str">
        <f>[1]A!$J232</f>
        <v>05999069521</v>
      </c>
      <c r="F554" s="128" t="str">
        <f>[1]A!$C232</f>
        <v>3</v>
      </c>
      <c r="G554" t="str">
        <f>VLOOKUP(C554,[1]A!$D$2:$H$1448,5,FALSE)</f>
        <v>Adulte Masculin 50/59 ans</v>
      </c>
      <c r="J554" s="67">
        <v>1</v>
      </c>
      <c r="N554" s="14">
        <f>VLOOKUP(C554,Bilan!$B$4:$D$1766,3,FALSE)</f>
        <v>2229</v>
      </c>
      <c r="O554" s="50">
        <f t="shared" si="53"/>
        <v>600</v>
      </c>
      <c r="P554" s="50">
        <f>VLOOKUP(C554,Route2021!$C$2:$O$1205,13,FALSE)</f>
        <v>600</v>
      </c>
      <c r="Q554" s="124" t="str">
        <f>VLOOKUP(C554,[1]A!$D$2:$K$1398,8,FALSE)</f>
        <v>3</v>
      </c>
      <c r="R554" s="125">
        <f>VLOOKUP(C554,Route2021!$C$2:$Q$1212,15,FALSE)</f>
        <v>3</v>
      </c>
      <c r="S554" s="48">
        <f>IFERROR(VLOOKUP(C554,'[2]1ère'!$B$3:$E$200,4,FALSE),0)</f>
        <v>0</v>
      </c>
      <c r="T554" s="48">
        <f>IFERROR(VLOOKUP(C554,'[2]2ème'!$B$3:$E$500,4,FALSE),0)</f>
        <v>0</v>
      </c>
      <c r="U554" s="48">
        <f>IFERROR(VLOOKUP(C554,'[2]3ème'!$B$3:$E$600,4,FALSE),0)</f>
        <v>7</v>
      </c>
      <c r="V554" s="48">
        <f>IFERROR(VLOOKUP(C554,'[2]4ème '!$B$3:$E$216,4,FALSE),0)</f>
        <v>0</v>
      </c>
      <c r="W554" s="48">
        <f>IFERROR(VLOOKUP(C554,[2]Féminines!$B$3:$E$70,4,FALSE),0)</f>
        <v>0</v>
      </c>
      <c r="X554">
        <f t="shared" si="54"/>
        <v>7</v>
      </c>
    </row>
    <row r="555" spans="1:24" x14ac:dyDescent="0.25">
      <c r="A555" s="7">
        <f t="shared" si="55"/>
        <v>601</v>
      </c>
      <c r="B555">
        <f t="shared" si="52"/>
        <v>3133</v>
      </c>
      <c r="C555" t="str">
        <f>[1]A!$D1057</f>
        <v>VAILLANT FABIEN</v>
      </c>
      <c r="D555" t="str">
        <f>[1]A!$F1057</f>
        <v>UNION SPORTIVE SAINT ANDRE</v>
      </c>
      <c r="E555" t="str">
        <f>[1]A!$J1057</f>
        <v>05946146072</v>
      </c>
      <c r="F555" s="128" t="str">
        <f>[1]A!$C1057</f>
        <v>3</v>
      </c>
      <c r="G555" t="str">
        <f>VLOOKUP(C555,[1]A!$D$2:$H$1448,5,FALSE)</f>
        <v>Adulte Masculin 30/39 ans</v>
      </c>
      <c r="N555" s="14">
        <f>VLOOKUP(C555,Bilan!$B$4:$D$1766,3,FALSE)</f>
        <v>3133</v>
      </c>
      <c r="O555" s="50">
        <f t="shared" si="53"/>
        <v>601</v>
      </c>
      <c r="P555" s="50">
        <f>VLOOKUP(C555,Route2021!$C$2:$O$1205,13,FALSE)</f>
        <v>601</v>
      </c>
      <c r="Q555" s="124" t="str">
        <f>VLOOKUP(C555,[1]A!$D$2:$K$1398,8,FALSE)</f>
        <v>3</v>
      </c>
      <c r="R555" s="125">
        <f>VLOOKUP(C555,Route2021!$C$2:$Q$1212,15,FALSE)</f>
        <v>3</v>
      </c>
      <c r="S555" s="48">
        <f>IFERROR(VLOOKUP(C555,'[2]1ère'!$B$3:$E$200,4,FALSE),0)</f>
        <v>0</v>
      </c>
      <c r="T555" s="48">
        <f>IFERROR(VLOOKUP(C555,'[2]2ème'!$B$3:$E$500,4,FALSE),0)</f>
        <v>0</v>
      </c>
      <c r="U555" s="48">
        <f>IFERROR(VLOOKUP(C555,'[2]3ème'!$B$3:$E$600,4,FALSE),0)</f>
        <v>3</v>
      </c>
      <c r="V555" s="48">
        <f>IFERROR(VLOOKUP(C555,'[2]4ème '!$B$3:$E$216,4,FALSE),0)</f>
        <v>0</v>
      </c>
      <c r="W555" s="48">
        <f>IFERROR(VLOOKUP(C555,[2]Féminines!$B$3:$E$70,4,FALSE),0)</f>
        <v>0</v>
      </c>
      <c r="X555">
        <f t="shared" si="54"/>
        <v>3</v>
      </c>
    </row>
    <row r="556" spans="1:24" x14ac:dyDescent="0.25">
      <c r="A556" s="7">
        <f t="shared" si="55"/>
        <v>602</v>
      </c>
      <c r="B556">
        <f t="shared" si="52"/>
        <v>144588</v>
      </c>
      <c r="C556" t="str">
        <f>[1]A!$D1109</f>
        <v>VERDIN FLAVIEN</v>
      </c>
      <c r="D556" t="str">
        <f>[1]A!$F1109</f>
        <v>UNION SPORTIVE SAINT ANDRE</v>
      </c>
      <c r="E556" t="str">
        <f>[1]A!$J1109</f>
        <v>05996219563</v>
      </c>
      <c r="F556" s="128" t="str">
        <f>[1]A!$C1109</f>
        <v>3</v>
      </c>
      <c r="G556" t="str">
        <f>VLOOKUP(C556,[1]A!$D$2:$H$1448,5,FALSE)</f>
        <v>Adulte Masculin 17/19 ans</v>
      </c>
      <c r="N556" s="14">
        <f>VLOOKUP(C556,Bilan!$B$4:$D$1766,3,FALSE)</f>
        <v>144588</v>
      </c>
      <c r="O556" s="50">
        <f t="shared" si="53"/>
        <v>602</v>
      </c>
      <c r="P556" s="50">
        <f>VLOOKUP(C556,Route2021!$C$2:$O$1205,13,FALSE)</f>
        <v>602</v>
      </c>
      <c r="Q556" s="124" t="str">
        <f>VLOOKUP(C556,[1]A!$D$2:$K$1398,8,FALSE)</f>
        <v>3</v>
      </c>
      <c r="R556" s="125">
        <f>VLOOKUP(C556,Route2021!$C$2:$Q$1212,15,FALSE)</f>
        <v>3</v>
      </c>
      <c r="S556" s="48">
        <f>IFERROR(VLOOKUP(C556,'[2]1ère'!$B$3:$E$200,4,FALSE),0)</f>
        <v>0</v>
      </c>
      <c r="T556" s="48">
        <f>IFERROR(VLOOKUP(C556,'[2]2ème'!$B$3:$E$500,4,FALSE),0)</f>
        <v>0</v>
      </c>
      <c r="U556" s="48">
        <f>IFERROR(VLOOKUP(C556,'[2]3ème'!$B$3:$E$600,4,FALSE),0)</f>
        <v>11</v>
      </c>
      <c r="V556" s="48">
        <f>IFERROR(VLOOKUP(C556,'[2]4ème '!$B$3:$E$216,4,FALSE),0)</f>
        <v>0</v>
      </c>
      <c r="W556" s="48">
        <f>IFERROR(VLOOKUP(C556,[2]Féminines!$B$3:$E$70,4,FALSE),0)</f>
        <v>0</v>
      </c>
      <c r="X556">
        <f t="shared" si="54"/>
        <v>11</v>
      </c>
    </row>
    <row r="557" spans="1:24" x14ac:dyDescent="0.25">
      <c r="A557" s="7">
        <f t="shared" si="55"/>
        <v>603</v>
      </c>
      <c r="B557">
        <f t="shared" si="52"/>
        <v>144600</v>
      </c>
      <c r="C557" t="str">
        <f>[1]A!$D1110</f>
        <v>VERDIN GRÉGORY</v>
      </c>
      <c r="D557" t="str">
        <f>[1]A!$F1110</f>
        <v>UNION SPORTIVE SAINT ANDRE</v>
      </c>
      <c r="E557" t="str">
        <f>[1]A!$J1110</f>
        <v>05996215369</v>
      </c>
      <c r="F557" s="128" t="str">
        <f>[1]A!$C1110</f>
        <v>3</v>
      </c>
      <c r="G557" t="str">
        <f>VLOOKUP(C557,[1]A!$D$2:$H$1448,5,FALSE)</f>
        <v>Adulte Masculin 40/49 ans</v>
      </c>
      <c r="N557" s="14">
        <f>VLOOKUP(C557,Bilan!$B$4:$D$1766,3,FALSE)</f>
        <v>144600</v>
      </c>
      <c r="O557" s="50">
        <f t="shared" si="53"/>
        <v>603</v>
      </c>
      <c r="P557" s="50">
        <f>VLOOKUP(C557,Route2021!$C$2:$O$1205,13,FALSE)</f>
        <v>603</v>
      </c>
      <c r="Q557" s="124" t="str">
        <f>VLOOKUP(C557,[1]A!$D$2:$K$1398,8,FALSE)</f>
        <v>3</v>
      </c>
      <c r="R557" s="125">
        <f>VLOOKUP(C557,Route2021!$C$2:$Q$1212,15,FALSE)</f>
        <v>3</v>
      </c>
      <c r="S557" s="48">
        <f>IFERROR(VLOOKUP(C557,'[2]1ère'!$B$3:$E$200,4,FALSE),0)</f>
        <v>0</v>
      </c>
      <c r="T557" s="48">
        <f>IFERROR(VLOOKUP(C557,'[2]2ème'!$B$3:$E$500,4,FALSE),0)</f>
        <v>0</v>
      </c>
      <c r="U557" s="48">
        <f>IFERROR(VLOOKUP(C557,'[2]3ème'!$B$3:$E$600,4,FALSE),0)</f>
        <v>12</v>
      </c>
      <c r="V557" s="48">
        <f>IFERROR(VLOOKUP(C557,'[2]4ème '!$B$3:$E$216,4,FALSE),0)</f>
        <v>0</v>
      </c>
      <c r="W557" s="48">
        <f>IFERROR(VLOOKUP(C557,[2]Féminines!$B$3:$E$70,4,FALSE),0)</f>
        <v>0</v>
      </c>
      <c r="X557">
        <f t="shared" si="54"/>
        <v>12</v>
      </c>
    </row>
    <row r="558" spans="1:24" x14ac:dyDescent="0.25">
      <c r="A558" s="49">
        <v>604</v>
      </c>
      <c r="B558">
        <f>N558</f>
        <v>5130</v>
      </c>
      <c r="C558" t="str">
        <f>[1]A!$D505</f>
        <v>GENARTE MICHAEL</v>
      </c>
      <c r="D558" t="str">
        <f>[1]A!$F505</f>
        <v>UNION VELOCIPEDIQUE FOURMISIENNE</v>
      </c>
      <c r="E558" t="str">
        <f>[1]A!$J505</f>
        <v>05999130682</v>
      </c>
      <c r="F558" s="128" t="str">
        <f>[1]A!$C505</f>
        <v>3</v>
      </c>
      <c r="G558" t="str">
        <f>VLOOKUP(C558,[1]A!$D$2:$H$1448,5,FALSE)</f>
        <v>Adulte Masculin 50/59 ans</v>
      </c>
      <c r="N558" s="14">
        <f>VLOOKUP(C558,Bilan!$B$4:$D$1766,3,FALSE)</f>
        <v>5130</v>
      </c>
      <c r="O558" s="50">
        <f>A558</f>
        <v>604</v>
      </c>
      <c r="P558" s="50" t="e">
        <f>VLOOKUP(C558,Route2021!$C$2:$O$1205,13,FALSE)</f>
        <v>#N/A</v>
      </c>
      <c r="Q558" s="124" t="str">
        <f>VLOOKUP(C558,[1]A!$D$2:$K$1398,8,FALSE)</f>
        <v>3</v>
      </c>
      <c r="R558" s="125" t="e">
        <f>VLOOKUP(C558,Route2021!$C$2:$Q$1212,15,FALSE)</f>
        <v>#N/A</v>
      </c>
      <c r="S558" s="48">
        <f>IFERROR(VLOOKUP(C558,'[2]1ère'!$B$3:$E$200,4,FALSE),0)</f>
        <v>0</v>
      </c>
      <c r="T558" s="48">
        <f>IFERROR(VLOOKUP(C558,'[2]2ème'!$B$3:$E$500,4,FALSE),0)</f>
        <v>0</v>
      </c>
      <c r="U558" s="48">
        <f>IFERROR(VLOOKUP(C558,'[2]3ème'!$B$3:$E$600,4,FALSE),0)</f>
        <v>0</v>
      </c>
      <c r="V558" s="48">
        <f>IFERROR(VLOOKUP(C558,'[2]4ème '!$B$3:$E$216,4,FALSE),0)</f>
        <v>0</v>
      </c>
      <c r="W558" s="48">
        <f>IFERROR(VLOOKUP(C558,[2]Féminines!$B$3:$E$70,4,FALSE),0)</f>
        <v>0</v>
      </c>
      <c r="X558">
        <f>SUM(S558:W558)</f>
        <v>0</v>
      </c>
    </row>
    <row r="559" spans="1:24" x14ac:dyDescent="0.25">
      <c r="A559" s="7">
        <f t="shared" si="55"/>
        <v>605</v>
      </c>
      <c r="B559">
        <f t="shared" si="52"/>
        <v>144312</v>
      </c>
      <c r="C559" t="str">
        <f>[1]A!$D1056</f>
        <v>VAILLANT ERIC</v>
      </c>
      <c r="D559" t="str">
        <f>[1]A!$F1056</f>
        <v>T.C.S.P. 59 - FERRIERE LA GRANDE</v>
      </c>
      <c r="E559" t="str">
        <f>[1]A!$J1056</f>
        <v>05996223019</v>
      </c>
      <c r="F559" s="128" t="str">
        <f>[1]A!$C1056</f>
        <v>3</v>
      </c>
      <c r="G559" t="str">
        <f>VLOOKUP(C559,[1]A!$D$2:$H$1448,5,FALSE)</f>
        <v>Adulte Masculin 40/49 ans</v>
      </c>
      <c r="N559" s="14">
        <f>VLOOKUP(C559,Bilan!$B$4:$D$1766,3,FALSE)</f>
        <v>144312</v>
      </c>
      <c r="O559" s="50">
        <f t="shared" si="53"/>
        <v>605</v>
      </c>
      <c r="P559" s="50">
        <f>VLOOKUP(C559,Route2021!$C$2:$O$1205,13,FALSE)</f>
        <v>605</v>
      </c>
      <c r="Q559" s="124" t="str">
        <f>VLOOKUP(C559,[1]A!$D$2:$K$1398,8,FALSE)</f>
        <v>3</v>
      </c>
      <c r="R559" s="125">
        <f>VLOOKUP(C559,Route2021!$C$2:$Q$1212,15,FALSE)</f>
        <v>3</v>
      </c>
      <c r="S559" s="48">
        <f>IFERROR(VLOOKUP(C559,'[2]1ère'!$B$3:$E$200,4,FALSE),0)</f>
        <v>0</v>
      </c>
      <c r="T559" s="48">
        <f>IFERROR(VLOOKUP(C559,'[2]2ème'!$B$3:$E$500,4,FALSE),0)</f>
        <v>0</v>
      </c>
      <c r="U559" s="48">
        <f>IFERROR(VLOOKUP(C559,'[2]3ème'!$B$3:$E$600,4,FALSE),0)</f>
        <v>0</v>
      </c>
      <c r="V559" s="48">
        <f>IFERROR(VLOOKUP(C559,'[2]4ème '!$B$3:$E$216,4,FALSE),0)</f>
        <v>0</v>
      </c>
      <c r="W559" s="48">
        <f>IFERROR(VLOOKUP(C559,[2]Féminines!$B$3:$E$70,4,FALSE),0)</f>
        <v>0</v>
      </c>
      <c r="X559">
        <f t="shared" si="54"/>
        <v>0</v>
      </c>
    </row>
    <row r="560" spans="1:24" x14ac:dyDescent="0.25">
      <c r="A560" s="7">
        <v>606</v>
      </c>
      <c r="B560">
        <f>N560</f>
        <v>7009</v>
      </c>
      <c r="C560" t="str">
        <f>[1]A!$D1202</f>
        <v>GATOUX SULLIVAN</v>
      </c>
      <c r="D560" t="str">
        <f>[1]A!$F1202</f>
        <v>MANQUEVILLE LILLERS CLUB CYCLISTE</v>
      </c>
      <c r="E560" t="str">
        <f>[1]A!$J1202</f>
        <v>06297107677</v>
      </c>
      <c r="F560" s="128" t="str">
        <f>[1]A!$C1202</f>
        <v>3</v>
      </c>
      <c r="G560" t="str">
        <f>VLOOKUP(C560,[1]A!$D$2:$H$1448,5,FALSE)</f>
        <v>Adulte Masculin 30/39 ans</v>
      </c>
      <c r="N560" s="14">
        <f>VLOOKUP(C560,Bilan!$B$4:$D$1766,3,FALSE)</f>
        <v>7009</v>
      </c>
      <c r="O560" s="50">
        <f>A560</f>
        <v>606</v>
      </c>
      <c r="P560" s="50" t="e">
        <f>VLOOKUP(C560,Route2021!$C$2:$O$1205,13,FALSE)</f>
        <v>#N/A</v>
      </c>
      <c r="Q560" s="124" t="str">
        <f>VLOOKUP(C560,[1]A!$D$2:$K$1398,8,FALSE)</f>
        <v>3</v>
      </c>
      <c r="R560" s="125" t="e">
        <f>VLOOKUP(C560,Route2021!$C$2:$Q$1212,15,FALSE)</f>
        <v>#N/A</v>
      </c>
      <c r="S560" s="48">
        <f>IFERROR(VLOOKUP(C560,'[2]1ère'!$B$3:$E$200,4,FALSE),0)</f>
        <v>0</v>
      </c>
      <c r="T560" s="48">
        <f>IFERROR(VLOOKUP(C560,'[2]2ème'!$B$3:$E$500,4,FALSE),0)</f>
        <v>0</v>
      </c>
      <c r="U560" s="48">
        <f>IFERROR(VLOOKUP(C560,'[2]3ème'!$B$3:$E$600,4,FALSE),0)</f>
        <v>6</v>
      </c>
      <c r="V560" s="48">
        <f>IFERROR(VLOOKUP(C560,'[2]4ème '!$B$3:$E$216,4,FALSE),0)</f>
        <v>0</v>
      </c>
      <c r="W560" s="48">
        <f>IFERROR(VLOOKUP(C560,[2]Féminines!$B$3:$E$70,4,FALSE),0)</f>
        <v>0</v>
      </c>
      <c r="X560">
        <f t="shared" si="54"/>
        <v>6</v>
      </c>
    </row>
    <row r="561" spans="1:24" x14ac:dyDescent="0.25">
      <c r="A561" s="7">
        <f t="shared" si="55"/>
        <v>607</v>
      </c>
      <c r="B561">
        <f t="shared" si="52"/>
        <v>2924</v>
      </c>
      <c r="C561" t="str">
        <f>[1]A!$D896</f>
        <v>PILLYSER PAUL</v>
      </c>
      <c r="D561" t="str">
        <f>[1]A!$F896</f>
        <v>UNION SPORTIVE SAINT ANDRE</v>
      </c>
      <c r="E561" t="str">
        <f>[1]A!$J896</f>
        <v>05999023857</v>
      </c>
      <c r="F561" s="128" t="str">
        <f>[1]A!$C896</f>
        <v>3</v>
      </c>
      <c r="G561" t="str">
        <f>VLOOKUP(C561,[1]A!$D$2:$H$1448,5,FALSE)</f>
        <v>Adulte Masculin 40/49 ans</v>
      </c>
      <c r="J561" s="67">
        <v>1</v>
      </c>
      <c r="N561" s="14">
        <f>VLOOKUP(C561,Bilan!$B$4:$D$1766,3,FALSE)</f>
        <v>2924</v>
      </c>
      <c r="O561" s="50">
        <f t="shared" si="53"/>
        <v>607</v>
      </c>
      <c r="P561" s="50">
        <f>VLOOKUP(C561,Route2021!$C$2:$O$1205,13,FALSE)</f>
        <v>607</v>
      </c>
      <c r="Q561" s="124" t="str">
        <f>VLOOKUP(C561,[1]A!$D$2:$K$1398,8,FALSE)</f>
        <v>3</v>
      </c>
      <c r="R561" s="125">
        <f>VLOOKUP(C561,Route2021!$C$2:$Q$1212,15,FALSE)</f>
        <v>3</v>
      </c>
      <c r="S561" s="48">
        <f>IFERROR(VLOOKUP(C561,'[2]1ère'!$B$3:$E$200,4,FALSE),0)</f>
        <v>0</v>
      </c>
      <c r="T561" s="48">
        <f>IFERROR(VLOOKUP(C561,'[2]2ème'!$B$3:$E$500,4,FALSE),0)</f>
        <v>0</v>
      </c>
      <c r="U561" s="48">
        <f>IFERROR(VLOOKUP(C561,'[2]3ème'!$B$3:$E$600,4,FALSE),0)</f>
        <v>0</v>
      </c>
      <c r="V561" s="48">
        <f>IFERROR(VLOOKUP(C561,'[2]4ème '!$B$3:$E$216,4,FALSE),0)</f>
        <v>0</v>
      </c>
      <c r="W561" s="48">
        <f>IFERROR(VLOOKUP(C561,[2]Féminines!$B$3:$E$70,4,FALSE),0)</f>
        <v>0</v>
      </c>
      <c r="X561">
        <f t="shared" si="54"/>
        <v>0</v>
      </c>
    </row>
    <row r="562" spans="1:24" x14ac:dyDescent="0.25">
      <c r="A562" s="7">
        <f t="shared" si="55"/>
        <v>608</v>
      </c>
      <c r="B562">
        <f t="shared" si="52"/>
        <v>144330</v>
      </c>
      <c r="C562" t="str">
        <f>[1]A!$D1033</f>
        <v>THIERCELIN CYRIL</v>
      </c>
      <c r="D562" t="str">
        <f>[1]A!$F1033</f>
        <v>UNION SPORTIVE SAINT ANDRE</v>
      </c>
      <c r="E562" t="str">
        <f>[1]A!$J1033</f>
        <v>05999013630</v>
      </c>
      <c r="F562" s="128" t="str">
        <f>[1]A!$C1033</f>
        <v>3</v>
      </c>
      <c r="G562" t="str">
        <f>VLOOKUP(C562,[1]A!$D$2:$H$1448,5,FALSE)</f>
        <v>Adulte Masculin 20/29 ans</v>
      </c>
      <c r="N562" s="14">
        <f>VLOOKUP(C562,Bilan!$B$4:$D$1766,3,FALSE)</f>
        <v>144330</v>
      </c>
      <c r="O562" s="50">
        <f t="shared" si="53"/>
        <v>608</v>
      </c>
      <c r="P562" s="50">
        <f>VLOOKUP(C562,Route2021!$C$2:$O$1205,13,FALSE)</f>
        <v>608</v>
      </c>
      <c r="Q562" s="124" t="str">
        <f>VLOOKUP(C562,[1]A!$D$2:$K$1398,8,FALSE)</f>
        <v>3</v>
      </c>
      <c r="R562" s="125">
        <f>VLOOKUP(C562,Route2021!$C$2:$Q$1212,15,FALSE)</f>
        <v>3</v>
      </c>
      <c r="S562" s="48">
        <f>IFERROR(VLOOKUP(C562,'[2]1ère'!$B$3:$E$200,4,FALSE),0)</f>
        <v>0</v>
      </c>
      <c r="T562" s="48">
        <f>IFERROR(VLOOKUP(C562,'[2]2ème'!$B$3:$E$500,4,FALSE),0)</f>
        <v>0</v>
      </c>
      <c r="U562" s="48">
        <f>IFERROR(VLOOKUP(C562,'[2]3ème'!$B$3:$E$600,4,FALSE),0)</f>
        <v>6</v>
      </c>
      <c r="V562" s="48">
        <f>IFERROR(VLOOKUP(C562,'[2]4ème '!$B$3:$E$216,4,FALSE),0)</f>
        <v>0</v>
      </c>
      <c r="W562" s="48">
        <f>IFERROR(VLOOKUP(C562,[2]Féminines!$B$3:$E$70,4,FALSE),0)</f>
        <v>0</v>
      </c>
      <c r="X562">
        <f t="shared" si="54"/>
        <v>6</v>
      </c>
    </row>
    <row r="563" spans="1:24" x14ac:dyDescent="0.25">
      <c r="A563" s="7">
        <f t="shared" si="55"/>
        <v>609</v>
      </c>
      <c r="B563">
        <f t="shared" si="52"/>
        <v>2913</v>
      </c>
      <c r="C563" t="str">
        <f>[1]A!$D397</f>
        <v>DOZIERE MICHAEL</v>
      </c>
      <c r="D563" t="str">
        <f>[1]A!$F397</f>
        <v>GAZ ELEC CLUB DE DOUAI</v>
      </c>
      <c r="E563" t="str">
        <f>[1]A!$J397</f>
        <v>05999067478</v>
      </c>
      <c r="F563" s="128" t="str">
        <f>[1]A!$C397</f>
        <v>3</v>
      </c>
      <c r="G563" t="str">
        <f>VLOOKUP(C563,[1]A!$D$2:$H$1448,5,FALSE)</f>
        <v>Adulte Masculin 50/59 ans</v>
      </c>
      <c r="J563" s="67">
        <v>1</v>
      </c>
      <c r="N563" s="14">
        <f>VLOOKUP(C563,Bilan!$B$4:$D$1766,3,FALSE)</f>
        <v>2913</v>
      </c>
      <c r="O563" s="50">
        <f t="shared" si="53"/>
        <v>609</v>
      </c>
      <c r="P563" s="50">
        <f>VLOOKUP(C563,Route2021!$C$2:$O$1205,13,FALSE)</f>
        <v>609</v>
      </c>
      <c r="Q563" s="124" t="str">
        <f>VLOOKUP(C563,[1]A!$D$2:$K$1398,8,FALSE)</f>
        <v>3</v>
      </c>
      <c r="R563" s="125">
        <f>VLOOKUP(C563,Route2021!$C$2:$Q$1212,15,FALSE)</f>
        <v>3</v>
      </c>
      <c r="S563" s="48">
        <f>IFERROR(VLOOKUP(C563,'[2]1ère'!$B$3:$E$200,4,FALSE),0)</f>
        <v>0</v>
      </c>
      <c r="T563" s="48">
        <f>IFERROR(VLOOKUP(C563,'[2]2ème'!$B$3:$E$500,4,FALSE),0)</f>
        <v>0</v>
      </c>
      <c r="U563" s="48">
        <f>IFERROR(VLOOKUP(C563,'[2]3ème'!$B$3:$E$600,4,FALSE),0)</f>
        <v>1</v>
      </c>
      <c r="V563" s="48">
        <f>IFERROR(VLOOKUP(C563,'[2]4ème '!$B$3:$E$216,4,FALSE),0)</f>
        <v>0</v>
      </c>
      <c r="W563" s="48">
        <f>IFERROR(VLOOKUP(C563,[2]Féminines!$B$3:$E$70,4,FALSE),0)</f>
        <v>0</v>
      </c>
      <c r="X563">
        <f t="shared" si="54"/>
        <v>1</v>
      </c>
    </row>
    <row r="564" spans="1:24" x14ac:dyDescent="0.25">
      <c r="A564" s="7">
        <f t="shared" si="55"/>
        <v>610</v>
      </c>
      <c r="B564">
        <f t="shared" si="52"/>
        <v>144572</v>
      </c>
      <c r="C564" t="str">
        <f>[1]A!$D400</f>
        <v>DROLET PHILIPPE</v>
      </c>
      <c r="D564" t="str">
        <f>[1]A!$F400</f>
        <v>UNION SPORTIVE SAINT ANDRE</v>
      </c>
      <c r="E564" t="str">
        <f>[1]A!$J400</f>
        <v>05963119607</v>
      </c>
      <c r="F564" s="128" t="str">
        <f>[1]A!$C400</f>
        <v>3</v>
      </c>
      <c r="G564" t="str">
        <f>VLOOKUP(C564,[1]A!$D$2:$H$1448,5,FALSE)</f>
        <v>Adulte Masculin 60 ans et plus</v>
      </c>
      <c r="N564" s="14">
        <f>VLOOKUP(C564,Bilan!$B$4:$D$1766,3,FALSE)</f>
        <v>144572</v>
      </c>
      <c r="O564" s="50">
        <f t="shared" si="53"/>
        <v>610</v>
      </c>
      <c r="P564" s="50">
        <f>VLOOKUP(C564,Route2021!$C$2:$O$1205,13,FALSE)</f>
        <v>610</v>
      </c>
      <c r="Q564" s="124" t="str">
        <f>VLOOKUP(C564,[1]A!$D$2:$K$1398,8,FALSE)</f>
        <v>3</v>
      </c>
      <c r="R564" s="125">
        <f>VLOOKUP(C564,Route2021!$C$2:$Q$1212,15,FALSE)</f>
        <v>3</v>
      </c>
      <c r="S564" s="48">
        <f>IFERROR(VLOOKUP(C564,'[2]1ère'!$B$3:$E$200,4,FALSE),0)</f>
        <v>0</v>
      </c>
      <c r="T564" s="48">
        <f>IFERROR(VLOOKUP(C564,'[2]2ème'!$B$3:$E$500,4,FALSE),0)</f>
        <v>0</v>
      </c>
      <c r="U564" s="48">
        <f>IFERROR(VLOOKUP(C564,'[2]3ème'!$B$3:$E$600,4,FALSE),0)</f>
        <v>4</v>
      </c>
      <c r="V564" s="48">
        <f>IFERROR(VLOOKUP(C564,'[2]4ème '!$B$3:$E$216,4,FALSE),0)</f>
        <v>0</v>
      </c>
      <c r="W564" s="48">
        <f>IFERROR(VLOOKUP(C564,[2]Féminines!$B$3:$E$70,4,FALSE),0)</f>
        <v>0</v>
      </c>
      <c r="X564">
        <f t="shared" si="54"/>
        <v>4</v>
      </c>
    </row>
    <row r="565" spans="1:24" x14ac:dyDescent="0.25">
      <c r="A565" s="7">
        <v>611</v>
      </c>
      <c r="B565">
        <f>N565</f>
        <v>5135</v>
      </c>
      <c r="C565" t="str">
        <f>[1]A!$D1203</f>
        <v>GAUGUEZ LIONEL</v>
      </c>
      <c r="D565" t="str">
        <f>[1]A!$F1203</f>
        <v>BIACHE ST VAAST VELO CLUB</v>
      </c>
      <c r="E565" t="str">
        <f>[1]A!$J1203</f>
        <v>06297083036</v>
      </c>
      <c r="F565" s="128" t="str">
        <f>[1]A!$C1203</f>
        <v>3</v>
      </c>
      <c r="G565" t="str">
        <f>VLOOKUP(C565,[1]A!$D$2:$H$1448,5,FALSE)</f>
        <v>Adulte Masculin 50/59 ans</v>
      </c>
      <c r="N565" s="14">
        <f>VLOOKUP(C565,Bilan!$B$4:$D$1766,3,FALSE)</f>
        <v>5135</v>
      </c>
      <c r="O565" s="50">
        <f>A565</f>
        <v>611</v>
      </c>
      <c r="P565" s="50" t="e">
        <f>VLOOKUP(C565,Route2021!$C$2:$O$1205,13,FALSE)</f>
        <v>#N/A</v>
      </c>
      <c r="Q565" s="124" t="str">
        <f>VLOOKUP(C565,[1]A!$D$2:$K$1398,8,FALSE)</f>
        <v>3</v>
      </c>
      <c r="R565" s="125" t="e">
        <f>VLOOKUP(C565,Route2021!$C$2:$Q$1212,15,FALSE)</f>
        <v>#N/A</v>
      </c>
      <c r="S565" s="48">
        <f>IFERROR(VLOOKUP(C565,'[2]1ère'!$B$3:$E$200,4,FALSE),0)</f>
        <v>0</v>
      </c>
      <c r="T565" s="48">
        <f>IFERROR(VLOOKUP(C565,'[2]2ème'!$B$3:$E$500,4,FALSE),0)</f>
        <v>0</v>
      </c>
      <c r="U565" s="48">
        <f>IFERROR(VLOOKUP(C565,'[2]3ème'!$B$3:$E$600,4,FALSE),0)</f>
        <v>3</v>
      </c>
      <c r="V565" s="48">
        <f>IFERROR(VLOOKUP(C565,'[2]4ème '!$B$3:$E$216,4,FALSE),0)</f>
        <v>0</v>
      </c>
      <c r="W565" s="48">
        <f>IFERROR(VLOOKUP(C565,[2]Féminines!$B$3:$E$70,4,FALSE),0)</f>
        <v>0</v>
      </c>
      <c r="X565">
        <f t="shared" si="54"/>
        <v>3</v>
      </c>
    </row>
    <row r="566" spans="1:24" x14ac:dyDescent="0.25">
      <c r="A566" s="7">
        <f t="shared" si="55"/>
        <v>613</v>
      </c>
      <c r="B566">
        <f t="shared" si="52"/>
        <v>144587</v>
      </c>
      <c r="C566" t="str">
        <f>[1]A!$D331</f>
        <v>DEMILLIERS SIMON</v>
      </c>
      <c r="D566" t="str">
        <f>[1]A!$F331</f>
        <v>TEAM BIKE PRESEAU</v>
      </c>
      <c r="E566" t="str">
        <f>[1]A!$J331</f>
        <v>05999111164</v>
      </c>
      <c r="F566" s="128" t="str">
        <f>[1]A!$C331</f>
        <v>3</v>
      </c>
      <c r="G566" t="str">
        <f>VLOOKUP(C566,[1]A!$D$2:$H$1448,5,FALSE)</f>
        <v>Adulte Masculin 20/29 ans</v>
      </c>
      <c r="N566" s="14">
        <f>VLOOKUP(C566,Bilan!$B$4:$D$1766,3,FALSE)</f>
        <v>144587</v>
      </c>
      <c r="O566" s="50">
        <v>765</v>
      </c>
      <c r="P566" s="50">
        <f>VLOOKUP(C566,Route2021!$C$2:$O$1205,13,FALSE)</f>
        <v>613</v>
      </c>
      <c r="Q566" s="124" t="str">
        <f>VLOOKUP(C566,[1]A!$D$2:$K$1398,8,FALSE)</f>
        <v>3</v>
      </c>
      <c r="R566" s="125">
        <f>VLOOKUP(C566,Route2021!$C$2:$Q$1212,15,FALSE)</f>
        <v>3</v>
      </c>
      <c r="S566" s="48">
        <f>IFERROR(VLOOKUP(C566,'[2]1ère'!$B$3:$E$200,4,FALSE),0)</f>
        <v>0</v>
      </c>
      <c r="T566" s="48">
        <f>IFERROR(VLOOKUP(C566,'[2]2ème'!$B$3:$E$500,4,FALSE),0)</f>
        <v>0</v>
      </c>
      <c r="U566" s="48">
        <f>IFERROR(VLOOKUP(C566,'[2]3ème'!$B$3:$E$600,4,FALSE),0)</f>
        <v>0</v>
      </c>
      <c r="V566" s="48">
        <f>IFERROR(VLOOKUP(C566,'[2]4ème '!$B$3:$E$216,4,FALSE),0)</f>
        <v>0</v>
      </c>
      <c r="W566" s="48">
        <f>IFERROR(VLOOKUP(C566,[2]Féminines!$B$3:$E$70,4,FALSE),0)</f>
        <v>0</v>
      </c>
      <c r="X566">
        <f t="shared" si="54"/>
        <v>0</v>
      </c>
    </row>
    <row r="567" spans="1:24" x14ac:dyDescent="0.25">
      <c r="A567" s="7">
        <v>614</v>
      </c>
      <c r="B567">
        <f>N567</f>
        <v>4848</v>
      </c>
      <c r="C567" t="str">
        <f>[1]A!$D700</f>
        <v>LEDIEU VIVIEN</v>
      </c>
      <c r="D567" t="str">
        <f>[1]A!$F700</f>
        <v>TEAM B.B.L. HERGNIES</v>
      </c>
      <c r="E567" t="str">
        <f>[1]A!$J700</f>
        <v>05999128282</v>
      </c>
      <c r="F567" s="128" t="str">
        <f>[1]A!$C700</f>
        <v>3</v>
      </c>
      <c r="G567" t="str">
        <f>VLOOKUP(C567,[1]A!$D$2:$H$1448,5,FALSE)</f>
        <v>Adulte Masculin 30/39 ans</v>
      </c>
      <c r="N567" s="14">
        <f>VLOOKUP(C567,Bilan!$B$4:$D$1766,3,FALSE)</f>
        <v>4848</v>
      </c>
      <c r="O567" s="50">
        <f>A567</f>
        <v>614</v>
      </c>
      <c r="P567" s="50" t="e">
        <f>VLOOKUP(C567,Route2021!$C$2:$O$1205,13,FALSE)</f>
        <v>#N/A</v>
      </c>
      <c r="Q567" s="124" t="str">
        <f>VLOOKUP(C567,[1]A!$D$2:$K$1398,8,FALSE)</f>
        <v>3</v>
      </c>
      <c r="R567" s="125" t="e">
        <f>VLOOKUP(C567,Route2021!$C$2:$Q$1212,15,FALSE)</f>
        <v>#N/A</v>
      </c>
      <c r="S567" s="48">
        <f>IFERROR(VLOOKUP(C567,'[2]1ère'!$B$3:$E$200,4,FALSE),0)</f>
        <v>0</v>
      </c>
      <c r="T567" s="48">
        <f>IFERROR(VLOOKUP(C567,'[2]2ème'!$B$3:$E$500,4,FALSE),0)</f>
        <v>0</v>
      </c>
      <c r="U567" s="48">
        <f>IFERROR(VLOOKUP(C567,'[2]3ème'!$B$3:$E$600,4,FALSE),0)</f>
        <v>8</v>
      </c>
      <c r="V567" s="48">
        <f>IFERROR(VLOOKUP(C567,'[2]4ème '!$B$3:$E$216,4,FALSE),0)</f>
        <v>0</v>
      </c>
      <c r="W567" s="48">
        <f>IFERROR(VLOOKUP(C567,[2]Féminines!$B$3:$E$70,4,FALSE),0)</f>
        <v>0</v>
      </c>
      <c r="X567">
        <f t="shared" si="54"/>
        <v>8</v>
      </c>
    </row>
    <row r="568" spans="1:24" x14ac:dyDescent="0.25">
      <c r="A568" s="7">
        <v>615</v>
      </c>
      <c r="B568">
        <f>N568</f>
        <v>4470</v>
      </c>
      <c r="C568" t="str">
        <f>[1]A!$D766</f>
        <v>MA?S LOUIS</v>
      </c>
      <c r="D568" t="str">
        <f>[1]A!$F766</f>
        <v>CYCLO CLUB WAVRIN</v>
      </c>
      <c r="E568" t="str">
        <f>[1]A!$J766</f>
        <v>05999124532</v>
      </c>
      <c r="F568" s="128" t="str">
        <f>[1]A!$C766</f>
        <v>3</v>
      </c>
      <c r="G568" t="str">
        <f>VLOOKUP(C568,[1]A!$D$2:$H$1448,5,FALSE)</f>
        <v>Adulte Masculin 17/19 ans</v>
      </c>
      <c r="N568" s="14">
        <f>VLOOKUP(C568,Bilan!$B$4:$D$1766,3,FALSE)</f>
        <v>4470</v>
      </c>
      <c r="O568" s="50">
        <f>A568</f>
        <v>615</v>
      </c>
      <c r="P568" s="50">
        <f>VLOOKUP(C568,Route2021!$C$2:$O$1205,13,FALSE)</f>
        <v>0</v>
      </c>
      <c r="Q568" s="124" t="str">
        <f>VLOOKUP(C568,[1]A!$D$2:$K$1398,8,FALSE)</f>
        <v>3</v>
      </c>
      <c r="R568" s="125" t="str">
        <f>VLOOKUP(C568,Route2021!$C$2:$Q$1212,15,FALSE)</f>
        <v>JE</v>
      </c>
      <c r="S568" s="48">
        <f>IFERROR(VLOOKUP(C568,'[2]1ère'!$B$3:$E$200,4,FALSE),0)</f>
        <v>0</v>
      </c>
      <c r="T568" s="48">
        <f>IFERROR(VLOOKUP(C568,'[2]2ème'!$B$3:$E$500,4,FALSE),0)</f>
        <v>0</v>
      </c>
      <c r="U568" s="48">
        <f>IFERROR(VLOOKUP(C568,'[2]3ème'!$B$3:$E$600,4,FALSE),0)</f>
        <v>3</v>
      </c>
      <c r="V568" s="48">
        <f>IFERROR(VLOOKUP(C568,'[2]4ème '!$B$3:$E$216,4,FALSE),0)</f>
        <v>0</v>
      </c>
      <c r="W568" s="48">
        <f>IFERROR(VLOOKUP(C568,[2]Féminines!$B$3:$E$70,4,FALSE),0)</f>
        <v>0</v>
      </c>
      <c r="X568">
        <f t="shared" si="54"/>
        <v>3</v>
      </c>
    </row>
    <row r="569" spans="1:24" x14ac:dyDescent="0.25">
      <c r="A569" s="7">
        <f t="shared" si="55"/>
        <v>616</v>
      </c>
      <c r="B569">
        <f t="shared" si="52"/>
        <v>144402</v>
      </c>
      <c r="C569" t="str">
        <f>[1]A!$D412</f>
        <v>DUBRON GUILLAUME</v>
      </c>
      <c r="D569" t="str">
        <f>[1]A!$F412</f>
        <v>ASSOCIATION CYCLISTE DE CUINCY</v>
      </c>
      <c r="E569" t="str">
        <f>[1]A!$J412</f>
        <v>05999112315</v>
      </c>
      <c r="F569" s="128" t="str">
        <f>[1]A!$C412</f>
        <v>3</v>
      </c>
      <c r="G569" t="str">
        <f>VLOOKUP(C569,[1]A!$D$2:$H$1448,5,FALSE)</f>
        <v>Adulte Masculin 40/49 ans</v>
      </c>
      <c r="N569" s="14">
        <f>VLOOKUP(C569,Bilan!$B$4:$D$1766,3,FALSE)</f>
        <v>144402</v>
      </c>
      <c r="O569" s="50">
        <f>A569</f>
        <v>616</v>
      </c>
      <c r="P569" s="50">
        <f>VLOOKUP(C569,Route2021!$C$2:$O$1205,13,FALSE)</f>
        <v>616</v>
      </c>
      <c r="Q569" s="124" t="str">
        <f>VLOOKUP(C569,[1]A!$D$2:$K$1398,8,FALSE)</f>
        <v>3</v>
      </c>
      <c r="R569" s="125">
        <f>VLOOKUP(C569,Route2021!$C$2:$Q$1212,15,FALSE)</f>
        <v>3</v>
      </c>
      <c r="S569" s="48">
        <f>IFERROR(VLOOKUP(C569,'[2]1ère'!$B$3:$E$200,4,FALSE),0)</f>
        <v>0</v>
      </c>
      <c r="T569" s="48">
        <f>IFERROR(VLOOKUP(C569,'[2]2ème'!$B$3:$E$500,4,FALSE),0)</f>
        <v>0</v>
      </c>
      <c r="U569" s="48">
        <f>IFERROR(VLOOKUP(C569,'[2]3ème'!$B$3:$E$600,4,FALSE),0)</f>
        <v>3</v>
      </c>
      <c r="V569" s="48">
        <f>IFERROR(VLOOKUP(C569,'[2]4ème '!$B$3:$E$216,4,FALSE),0)</f>
        <v>0</v>
      </c>
      <c r="W569" s="48">
        <f>IFERROR(VLOOKUP(C569,[2]Féminines!$B$3:$E$70,4,FALSE),0)</f>
        <v>0</v>
      </c>
      <c r="X569">
        <f t="shared" si="54"/>
        <v>3</v>
      </c>
    </row>
    <row r="570" spans="1:24" x14ac:dyDescent="0.25">
      <c r="A570" s="49">
        <v>617</v>
      </c>
      <c r="B570">
        <f>N570</f>
        <v>7071</v>
      </c>
      <c r="C570" t="str">
        <f>[1]A!$D338</f>
        <v>DEPRE SIMON</v>
      </c>
      <c r="D570" t="str">
        <f>[1]A!$F338</f>
        <v>VELO CLUB BAVAISIEN</v>
      </c>
      <c r="E570" t="str">
        <f>[1]A!$J338</f>
        <v>05999127608</v>
      </c>
      <c r="F570" s="128" t="str">
        <f>[1]A!$C338</f>
        <v>3</v>
      </c>
      <c r="G570" t="str">
        <f>VLOOKUP(C570,[1]A!$D$2:$H$1448,5,FALSE)</f>
        <v>Adulte Masculin 17/19 ans</v>
      </c>
      <c r="N570" s="14">
        <f>VLOOKUP(C570,Bilan!$B$4:$D$1766,3,FALSE)</f>
        <v>7071</v>
      </c>
      <c r="O570" s="50">
        <f>A570</f>
        <v>617</v>
      </c>
      <c r="P570" s="50">
        <f>VLOOKUP(C570,Route2021!$C$2:$O$1205,13,FALSE)</f>
        <v>1493</v>
      </c>
      <c r="Q570" s="124" t="str">
        <f>VLOOKUP(C570,[1]A!$D$2:$K$1398,8,FALSE)</f>
        <v>3</v>
      </c>
      <c r="R570" s="125" t="str">
        <f>VLOOKUP(C570,Route2021!$C$2:$Q$1212,15,FALSE)</f>
        <v>JE</v>
      </c>
      <c r="S570" s="48">
        <f>IFERROR(VLOOKUP(C570,'[2]1ère'!$B$3:$E$200,4,FALSE),0)</f>
        <v>0</v>
      </c>
      <c r="T570" s="48">
        <f>IFERROR(VLOOKUP(C570,'[2]2ème'!$B$3:$E$500,4,FALSE),0)</f>
        <v>0</v>
      </c>
      <c r="U570" s="48">
        <f>IFERROR(VLOOKUP(C570,'[2]3ème'!$B$3:$E$600,4,FALSE),0)</f>
        <v>4</v>
      </c>
      <c r="V570" s="48">
        <f>IFERROR(VLOOKUP(C570,'[2]4ème '!$B$3:$E$216,4,FALSE),0)</f>
        <v>0</v>
      </c>
      <c r="W570" s="48">
        <f>IFERROR(VLOOKUP(C570,[2]Féminines!$B$3:$E$70,4,FALSE),0)</f>
        <v>0</v>
      </c>
      <c r="X570">
        <f>SUM(S570:W570)</f>
        <v>4</v>
      </c>
    </row>
    <row r="571" spans="1:24" x14ac:dyDescent="0.25">
      <c r="A571" s="7">
        <f t="shared" si="55"/>
        <v>619</v>
      </c>
      <c r="B571">
        <f t="shared" si="52"/>
        <v>144433</v>
      </c>
      <c r="C571" t="str">
        <f>[1]A!$D824</f>
        <v>MIOT JEROME</v>
      </c>
      <c r="D571" t="str">
        <f>[1]A!$F824</f>
        <v>VTT SAINT AMAND LES EAUX</v>
      </c>
      <c r="E571" t="str">
        <f>[1]A!$J824</f>
        <v>05999099812</v>
      </c>
      <c r="F571" s="128" t="str">
        <f>[1]A!$C824</f>
        <v>3</v>
      </c>
      <c r="G571" t="str">
        <f>VLOOKUP(C571,[1]A!$D$2:$H$1448,5,FALSE)</f>
        <v>Adulte Masculin 40/49 ans</v>
      </c>
      <c r="N571" s="14">
        <f>VLOOKUP(C571,Bilan!$B$4:$D$1766,3,FALSE)</f>
        <v>144433</v>
      </c>
      <c r="O571" s="50">
        <f>A571</f>
        <v>619</v>
      </c>
      <c r="P571" s="50">
        <f>VLOOKUP(C571,Route2021!$C$2:$O$1205,13,FALSE)</f>
        <v>619</v>
      </c>
      <c r="Q571" s="124" t="str">
        <f>VLOOKUP(C571,[1]A!$D$2:$K$1398,8,FALSE)</f>
        <v>3</v>
      </c>
      <c r="R571" s="125">
        <f>VLOOKUP(C571,Route2021!$C$2:$Q$1212,15,FALSE)</f>
        <v>3</v>
      </c>
      <c r="S571" s="48">
        <f>IFERROR(VLOOKUP(C571,'[2]1ère'!$B$3:$E$200,4,FALSE),0)</f>
        <v>0</v>
      </c>
      <c r="T571" s="48">
        <f>IFERROR(VLOOKUP(C571,'[2]2ème'!$B$3:$E$500,4,FALSE),0)</f>
        <v>0</v>
      </c>
      <c r="U571" s="48">
        <f>IFERROR(VLOOKUP(C571,'[2]3ème'!$B$3:$E$600,4,FALSE),0)</f>
        <v>0</v>
      </c>
      <c r="V571" s="48">
        <f>IFERROR(VLOOKUP(C571,'[2]4ème '!$B$3:$E$216,4,FALSE),0)</f>
        <v>0</v>
      </c>
      <c r="W571" s="48">
        <f>IFERROR(VLOOKUP(C571,[2]Féminines!$B$3:$E$70,4,FALSE),0)</f>
        <v>0</v>
      </c>
      <c r="X571">
        <f t="shared" si="54"/>
        <v>0</v>
      </c>
    </row>
    <row r="572" spans="1:24" x14ac:dyDescent="0.25">
      <c r="A572" s="7">
        <v>620</v>
      </c>
      <c r="B572">
        <f t="shared" ref="B572:B577" si="56">N572</f>
        <v>2589</v>
      </c>
      <c r="C572" t="str">
        <f>[1]A!$D835</f>
        <v>MOPTY JEAN CHRISTOPHE</v>
      </c>
      <c r="D572" t="str">
        <f>[1]A!$F835</f>
        <v>GAZ ELEC CLUB DE DOUAI</v>
      </c>
      <c r="E572" t="str">
        <f>[1]A!$J835</f>
        <v>05999128088</v>
      </c>
      <c r="F572" s="128" t="str">
        <f>[1]A!$C835</f>
        <v>3</v>
      </c>
      <c r="G572" t="str">
        <f>VLOOKUP(C572,[1]A!$D$2:$H$1448,5,FALSE)</f>
        <v>Adulte Masculin 40/49 ans</v>
      </c>
      <c r="N572" s="14">
        <f>VLOOKUP(C572,Bilan!$B$4:$D$1766,3,FALSE)</f>
        <v>2589</v>
      </c>
      <c r="O572" s="50">
        <f t="shared" ref="O572:O577" si="57">A572</f>
        <v>620</v>
      </c>
      <c r="P572" s="50" t="e">
        <f>VLOOKUP(C572,Route2021!$C$2:$O$1205,13,FALSE)</f>
        <v>#N/A</v>
      </c>
      <c r="Q572" s="124" t="str">
        <f>VLOOKUP(C572,[1]A!$D$2:$K$1398,8,FALSE)</f>
        <v>3</v>
      </c>
      <c r="R572" s="125" t="e">
        <f>VLOOKUP(C572,Route2021!$C$2:$Q$1212,15,FALSE)</f>
        <v>#N/A</v>
      </c>
      <c r="S572" s="48">
        <f>IFERROR(VLOOKUP(C572,'[2]1ère'!$B$3:$E$200,4,FALSE),0)</f>
        <v>0</v>
      </c>
      <c r="T572" s="48">
        <f>IFERROR(VLOOKUP(C572,'[2]2ème'!$B$3:$E$500,4,FALSE),0)</f>
        <v>0</v>
      </c>
      <c r="U572" s="48">
        <f>IFERROR(VLOOKUP(C572,'[2]3ème'!$B$3:$E$600,4,FALSE),0)</f>
        <v>2</v>
      </c>
      <c r="V572" s="48">
        <f>IFERROR(VLOOKUP(C572,'[2]4ème '!$B$3:$E$216,4,FALSE),0)</f>
        <v>0</v>
      </c>
      <c r="W572" s="48">
        <f>IFERROR(VLOOKUP(C572,[2]Féminines!$B$3:$E$70,4,FALSE),0)</f>
        <v>0</v>
      </c>
      <c r="X572">
        <f t="shared" si="54"/>
        <v>2</v>
      </c>
    </row>
    <row r="573" spans="1:24" x14ac:dyDescent="0.25">
      <c r="A573" s="7">
        <v>621</v>
      </c>
      <c r="B573" t="e">
        <f t="shared" si="56"/>
        <v>#N/A</v>
      </c>
      <c r="E573" t="str">
        <f>[1]A!$J1263</f>
        <v>06297030958</v>
      </c>
      <c r="F573" s="128" t="str">
        <f>[1]A!$C1263</f>
        <v>3</v>
      </c>
      <c r="G573" t="e">
        <f>VLOOKUP(C573,[1]A!$D$2:$H$1448,5,FALSE)</f>
        <v>#N/A</v>
      </c>
      <c r="N573" s="14" t="e">
        <f>VLOOKUP(C573,Bilan!$B$4:$D$1766,3,FALSE)</f>
        <v>#N/A</v>
      </c>
      <c r="O573" s="50">
        <f t="shared" si="57"/>
        <v>621</v>
      </c>
      <c r="P573" s="50" t="e">
        <f>VLOOKUP(C573,Route2021!$C$2:$O$1205,13,FALSE)</f>
        <v>#N/A</v>
      </c>
      <c r="Q573" s="124" t="e">
        <f>VLOOKUP(C573,[1]A!$D$2:$K$1398,8,FALSE)</f>
        <v>#N/A</v>
      </c>
      <c r="R573" s="125">
        <f>VLOOKUP(C573,Route2021!$C$2:$Q$1212,15,FALSE)</f>
        <v>0</v>
      </c>
      <c r="S573" s="48">
        <f>IFERROR(VLOOKUP(C573,'[2]1ère'!$B$3:$E$200,4,FALSE),0)</f>
        <v>0</v>
      </c>
      <c r="T573" s="48">
        <f>IFERROR(VLOOKUP(C573,'[2]2ème'!$B$3:$E$500,4,FALSE),0)</f>
        <v>0</v>
      </c>
      <c r="U573" s="48">
        <f>IFERROR(VLOOKUP(C573,'[2]3ème'!$B$3:$E$600,4,FALSE),0)</f>
        <v>0</v>
      </c>
      <c r="V573" s="48">
        <f>IFERROR(VLOOKUP(C573,'[2]4ème '!$B$3:$E$216,4,FALSE),0)</f>
        <v>0</v>
      </c>
      <c r="W573" s="48">
        <f>IFERROR(VLOOKUP(C573,[2]Féminines!$B$3:$E$70,4,FALSE),0)</f>
        <v>0</v>
      </c>
      <c r="X573">
        <f t="shared" si="54"/>
        <v>0</v>
      </c>
    </row>
    <row r="574" spans="1:24" x14ac:dyDescent="0.25">
      <c r="A574" s="7">
        <v>622</v>
      </c>
      <c r="B574">
        <f t="shared" si="56"/>
        <v>5122</v>
      </c>
      <c r="C574" t="str">
        <f>[1]A!$D910</f>
        <v>PONCET MARTIN</v>
      </c>
      <c r="D574" t="str">
        <f>[1]A!$F910</f>
        <v>VELO CLUB SOLESMES</v>
      </c>
      <c r="E574" t="str">
        <f>[1]A!$J910</f>
        <v>05999135499</v>
      </c>
      <c r="F574" s="128" t="str">
        <f>[1]A!$C910</f>
        <v>3</v>
      </c>
      <c r="G574" t="str">
        <f>VLOOKUP(C574,[1]A!$D$2:$H$1448,5,FALSE)</f>
        <v>Adulte Masculin 17/19 ans</v>
      </c>
      <c r="J574" s="67">
        <v>1</v>
      </c>
      <c r="N574" s="14">
        <f>VLOOKUP(C574,Bilan!$B$4:$D$1766,3,FALSE)</f>
        <v>5122</v>
      </c>
      <c r="O574" s="50">
        <f t="shared" si="57"/>
        <v>622</v>
      </c>
      <c r="P574" s="50" t="e">
        <f>VLOOKUP(C574,Route2021!$C$2:$O$1205,13,FALSE)</f>
        <v>#N/A</v>
      </c>
      <c r="Q574" s="124" t="str">
        <f>VLOOKUP(C574,[1]A!$D$2:$K$1398,8,FALSE)</f>
        <v>3</v>
      </c>
      <c r="R574" s="125" t="e">
        <f>VLOOKUP(C574,Route2021!$C$2:$Q$1212,15,FALSE)</f>
        <v>#N/A</v>
      </c>
      <c r="S574" s="48">
        <f>IFERROR(VLOOKUP(C574,'[2]1ère'!$B$3:$E$200,4,FALSE),0)</f>
        <v>0</v>
      </c>
      <c r="T574" s="48">
        <f>IFERROR(VLOOKUP(C574,'[2]2ème'!$B$3:$E$500,4,FALSE),0)</f>
        <v>0</v>
      </c>
      <c r="U574" s="48">
        <f>IFERROR(VLOOKUP(C574,'[2]3ème'!$B$3:$E$600,4,FALSE),0)</f>
        <v>5</v>
      </c>
      <c r="V574" s="48">
        <f>IFERROR(VLOOKUP(C574,'[2]4ème '!$B$3:$E$216,4,FALSE),0)</f>
        <v>0</v>
      </c>
      <c r="W574" s="48">
        <f>IFERROR(VLOOKUP(C574,[2]Féminines!$B$3:$E$70,4,FALSE),0)</f>
        <v>0</v>
      </c>
      <c r="X574">
        <f t="shared" si="54"/>
        <v>5</v>
      </c>
    </row>
    <row r="575" spans="1:24" x14ac:dyDescent="0.25">
      <c r="A575" s="7">
        <v>623</v>
      </c>
      <c r="B575">
        <f t="shared" si="56"/>
        <v>4327</v>
      </c>
      <c r="C575" t="str">
        <f>[1]A!$D999</f>
        <v>SERE BENJAMIN</v>
      </c>
      <c r="D575" t="str">
        <f>[1]A!$F999</f>
        <v>CYCLO CLUB WAVRIN</v>
      </c>
      <c r="E575" t="str">
        <f>[1]A!$J999</f>
        <v>05999128512</v>
      </c>
      <c r="F575" s="128" t="str">
        <f>[1]A!$C999</f>
        <v>3</v>
      </c>
      <c r="G575" t="str">
        <f>VLOOKUP(C575,[1]A!$D$2:$H$1448,5,FALSE)</f>
        <v>Adulte Masculin 17/19 ans</v>
      </c>
      <c r="N575" s="14">
        <f>VLOOKUP(C575,Bilan!$B$4:$D$1766,3,FALSE)</f>
        <v>4327</v>
      </c>
      <c r="O575" s="50">
        <f t="shared" si="57"/>
        <v>623</v>
      </c>
      <c r="P575" s="50" t="e">
        <f>VLOOKUP(C575,Route2021!$C$2:$O$1205,13,FALSE)</f>
        <v>#N/A</v>
      </c>
      <c r="Q575" s="124" t="str">
        <f>VLOOKUP(C575,[1]A!$D$2:$K$1398,8,FALSE)</f>
        <v>3</v>
      </c>
      <c r="R575" s="125" t="e">
        <f>VLOOKUP(C575,Route2021!$C$2:$Q$1212,15,FALSE)</f>
        <v>#N/A</v>
      </c>
      <c r="S575" s="48">
        <f>IFERROR(VLOOKUP(C575,'[2]1ère'!$B$3:$E$200,4,FALSE),0)</f>
        <v>0</v>
      </c>
      <c r="T575" s="48">
        <f>IFERROR(VLOOKUP(C575,'[2]2ème'!$B$3:$E$500,4,FALSE),0)</f>
        <v>0</v>
      </c>
      <c r="U575" s="48">
        <f>IFERROR(VLOOKUP(C575,'[2]3ème'!$B$3:$E$600,4,FALSE),0)</f>
        <v>5</v>
      </c>
      <c r="V575" s="48">
        <f>IFERROR(VLOOKUP(C575,'[2]4ème '!$B$3:$E$216,4,FALSE),0)</f>
        <v>0</v>
      </c>
      <c r="W575" s="48">
        <f>IFERROR(VLOOKUP(C575,[2]Féminines!$B$3:$E$70,4,FALSE),0)</f>
        <v>0</v>
      </c>
      <c r="X575">
        <f t="shared" si="54"/>
        <v>5</v>
      </c>
    </row>
    <row r="576" spans="1:24" x14ac:dyDescent="0.25">
      <c r="A576" s="7">
        <v>625</v>
      </c>
      <c r="B576">
        <f t="shared" si="56"/>
        <v>7128</v>
      </c>
      <c r="C576" t="str">
        <f>[1]A!$D617</f>
        <v>KADLUCZKA ANTHONY</v>
      </c>
      <c r="D576" t="str">
        <f>[1]A!$F617</f>
        <v>ESPOIR CYCLISTE WAMBRECHIES MARQUETTE</v>
      </c>
      <c r="E576" t="str">
        <f>[1]A!$J617</f>
        <v>05999127556</v>
      </c>
      <c r="F576" s="128" t="str">
        <f>[1]A!$C617</f>
        <v>3</v>
      </c>
      <c r="G576" t="str">
        <f>VLOOKUP(C576,[1]A!$D$2:$H$1448,5,FALSE)</f>
        <v>Adulte Masculin 20/29 ans</v>
      </c>
      <c r="N576" s="14">
        <f>VLOOKUP(C576,Bilan!$B$4:$D$1766,3,FALSE)</f>
        <v>7128</v>
      </c>
      <c r="O576" s="50">
        <f t="shared" si="57"/>
        <v>625</v>
      </c>
      <c r="P576" s="50">
        <f>VLOOKUP(C576,Route2021!$C$2:$O$1205,13,FALSE)</f>
        <v>0</v>
      </c>
      <c r="Q576" s="124" t="str">
        <f>VLOOKUP(C576,[1]A!$D$2:$K$1398,8,FALSE)</f>
        <v>3</v>
      </c>
      <c r="R576" s="125">
        <f>VLOOKUP(C576,Route2021!$C$2:$Q$1212,15,FALSE)</f>
        <v>3</v>
      </c>
      <c r="S576" s="48">
        <f>IFERROR(VLOOKUP(C576,'[2]1ère'!$B$3:$E$200,4,FALSE),0)</f>
        <v>0</v>
      </c>
      <c r="T576" s="48">
        <f>IFERROR(VLOOKUP(C576,'[2]2ème'!$B$3:$E$500,4,FALSE),0)</f>
        <v>0</v>
      </c>
      <c r="U576" s="48">
        <f>IFERROR(VLOOKUP(C576,'[2]3ème'!$B$3:$E$600,4,FALSE),0)</f>
        <v>5</v>
      </c>
      <c r="V576" s="48">
        <f>IFERROR(VLOOKUP(C576,'[2]4ème '!$B$3:$E$216,4,FALSE),0)</f>
        <v>0</v>
      </c>
      <c r="W576" s="48">
        <f>IFERROR(VLOOKUP(C576,[2]Féminines!$B$3:$E$70,4,FALSE),0)</f>
        <v>0</v>
      </c>
      <c r="X576">
        <f t="shared" si="54"/>
        <v>5</v>
      </c>
    </row>
    <row r="577" spans="1:24" x14ac:dyDescent="0.25">
      <c r="A577" s="7">
        <v>626</v>
      </c>
      <c r="B577">
        <f t="shared" si="56"/>
        <v>4394</v>
      </c>
      <c r="C577" t="str">
        <f>[1]A!$D691</f>
        <v>LECOCQ PIERRE</v>
      </c>
      <c r="D577" t="str">
        <f>[1]A!$F691</f>
        <v>FENAIN CYCLO CLUB</v>
      </c>
      <c r="E577" t="str">
        <f>[1]A!$J691</f>
        <v>05994063032</v>
      </c>
      <c r="F577" s="128" t="str">
        <f>[1]A!$C691</f>
        <v>3</v>
      </c>
      <c r="G577" t="str">
        <f>VLOOKUP(C577,[1]A!$D$2:$H$1448,5,FALSE)</f>
        <v>Adulte Masculin 40/49 ans</v>
      </c>
      <c r="N577" s="14">
        <f>VLOOKUP(C577,Bilan!$B$4:$D$1766,3,FALSE)</f>
        <v>4394</v>
      </c>
      <c r="O577" s="50">
        <f t="shared" si="57"/>
        <v>626</v>
      </c>
      <c r="P577" s="50">
        <f>VLOOKUP(C577,Route2021!$C$2:$O$1205,13,FALSE)</f>
        <v>0</v>
      </c>
      <c r="Q577" s="124" t="str">
        <f>VLOOKUP(C577,[1]A!$D$2:$K$1398,8,FALSE)</f>
        <v>3</v>
      </c>
      <c r="R577" s="125">
        <f>VLOOKUP(C577,Route2021!$C$2:$Q$1212,15,FALSE)</f>
        <v>3</v>
      </c>
      <c r="S577" s="48">
        <f>IFERROR(VLOOKUP(C577,'[2]1ère'!$B$3:$E$200,4,FALSE),0)</f>
        <v>0</v>
      </c>
      <c r="T577" s="48">
        <f>IFERROR(VLOOKUP(C577,'[2]2ème'!$B$3:$E$500,4,FALSE),0)</f>
        <v>0</v>
      </c>
      <c r="U577" s="48">
        <f>IFERROR(VLOOKUP(C577,'[2]3ème'!$B$3:$E$600,4,FALSE),0)</f>
        <v>1</v>
      </c>
      <c r="V577" s="48">
        <f>IFERROR(VLOOKUP(C577,'[2]4ème '!$B$3:$E$216,4,FALSE),0)</f>
        <v>0</v>
      </c>
      <c r="W577" s="48">
        <f>IFERROR(VLOOKUP(C577,[2]Féminines!$B$3:$E$70,4,FALSE),0)</f>
        <v>0</v>
      </c>
      <c r="X577">
        <f t="shared" si="54"/>
        <v>1</v>
      </c>
    </row>
    <row r="578" spans="1:24" x14ac:dyDescent="0.25">
      <c r="A578" s="7">
        <f t="shared" si="55"/>
        <v>627</v>
      </c>
      <c r="B578">
        <f t="shared" si="52"/>
        <v>144444</v>
      </c>
      <c r="C578" t="str">
        <f>[1]A!$D524</f>
        <v>GOLINVAL LUCAS</v>
      </c>
      <c r="D578" t="str">
        <f>[1]A!$F524</f>
        <v>UNION SPORTIVE VALENCIENNES MARLY</v>
      </c>
      <c r="E578" t="str">
        <f>[1]A!$J524</f>
        <v>05999111761</v>
      </c>
      <c r="F578" s="128" t="str">
        <f>[1]A!$C524</f>
        <v>3</v>
      </c>
      <c r="G578" t="str">
        <f>VLOOKUP(C578,[1]A!$D$2:$H$1448,5,FALSE)</f>
        <v>Adulte Masculin 20/29 ans</v>
      </c>
      <c r="J578" s="67">
        <v>1</v>
      </c>
      <c r="N578" s="14">
        <f>VLOOKUP(C578,Bilan!$B$4:$D$1766,3,FALSE)</f>
        <v>144444</v>
      </c>
      <c r="O578" s="50">
        <f t="shared" ref="O578:O593" si="58">A578</f>
        <v>627</v>
      </c>
      <c r="P578" s="50">
        <f>VLOOKUP(C578,Route2021!$C$2:$O$1205,13,FALSE)</f>
        <v>627</v>
      </c>
      <c r="Q578" s="124" t="str">
        <f>VLOOKUP(C578,[1]A!$D$2:$K$1398,8,FALSE)</f>
        <v>3</v>
      </c>
      <c r="R578" s="125">
        <f>VLOOKUP(C578,Route2021!$C$2:$Q$1212,15,FALSE)</f>
        <v>3</v>
      </c>
      <c r="S578" s="48">
        <f>IFERROR(VLOOKUP(C578,'[2]1ère'!$B$3:$E$200,4,FALSE),0)</f>
        <v>0</v>
      </c>
      <c r="T578" s="48">
        <f>IFERROR(VLOOKUP(C578,'[2]2ème'!$B$3:$E$500,4,FALSE),0)</f>
        <v>0</v>
      </c>
      <c r="U578" s="48">
        <f>IFERROR(VLOOKUP(C578,'[2]3ème'!$B$3:$E$600,4,FALSE),0)</f>
        <v>10</v>
      </c>
      <c r="V578" s="48">
        <f>IFERROR(VLOOKUP(C578,'[2]4ème '!$B$3:$E$216,4,FALSE),0)</f>
        <v>0</v>
      </c>
      <c r="W578" s="48">
        <f>IFERROR(VLOOKUP(C578,[2]Féminines!$B$3:$E$70,4,FALSE),0)</f>
        <v>0</v>
      </c>
      <c r="X578">
        <f t="shared" si="54"/>
        <v>10</v>
      </c>
    </row>
    <row r="579" spans="1:24" x14ac:dyDescent="0.25">
      <c r="A579" s="7">
        <v>628</v>
      </c>
      <c r="B579">
        <f>N579</f>
        <v>5125</v>
      </c>
      <c r="C579" t="str">
        <f>[1]A!$D1126</f>
        <v>WINS ALEXIS</v>
      </c>
      <c r="D579" t="str">
        <f>[1]A!$F1126</f>
        <v>ETOILE CYCLISTE LIEU ST AMAND</v>
      </c>
      <c r="E579" t="str">
        <f>[1]A!$J1126</f>
        <v>05999136119</v>
      </c>
      <c r="F579" s="128" t="str">
        <f>[1]A!$C1126</f>
        <v>3</v>
      </c>
      <c r="G579" t="str">
        <f>VLOOKUP(C579,[1]A!$D$2:$H$1448,5,FALSE)</f>
        <v>Adulte Masculin 17/19 ans</v>
      </c>
      <c r="N579" s="14">
        <f>VLOOKUP(C579,Bilan!$B$4:$D$1766,3,FALSE)</f>
        <v>5125</v>
      </c>
      <c r="O579" s="50">
        <f t="shared" si="58"/>
        <v>628</v>
      </c>
      <c r="P579" s="50" t="e">
        <f>VLOOKUP(C579,Route2021!$C$2:$O$1205,13,FALSE)</f>
        <v>#N/A</v>
      </c>
      <c r="Q579" s="124" t="str">
        <f>VLOOKUP(C579,[1]A!$D$2:$K$1398,8,FALSE)</f>
        <v>3</v>
      </c>
      <c r="R579" s="125" t="e">
        <f>VLOOKUP(C579,Route2021!$C$2:$Q$1212,15,FALSE)</f>
        <v>#N/A</v>
      </c>
      <c r="S579" s="48">
        <f>IFERROR(VLOOKUP(C579,'[2]1ère'!$B$3:$E$200,4,FALSE),0)</f>
        <v>0</v>
      </c>
      <c r="T579" s="48">
        <f>IFERROR(VLOOKUP(C579,'[2]2ème'!$B$3:$E$500,4,FALSE),0)</f>
        <v>0</v>
      </c>
      <c r="U579" s="48">
        <f>IFERROR(VLOOKUP(C579,'[2]3ème'!$B$3:$E$600,4,FALSE),0)</f>
        <v>0</v>
      </c>
      <c r="V579" s="48">
        <f>IFERROR(VLOOKUP(C579,'[2]4ème '!$B$3:$E$216,4,FALSE),0)</f>
        <v>0</v>
      </c>
      <c r="W579" s="48">
        <f>IFERROR(VLOOKUP(C579,[2]Féminines!$B$3:$E$70,4,FALSE),0)</f>
        <v>0</v>
      </c>
      <c r="X579">
        <f t="shared" si="54"/>
        <v>0</v>
      </c>
    </row>
    <row r="580" spans="1:24" x14ac:dyDescent="0.25">
      <c r="A580" s="7">
        <v>629</v>
      </c>
      <c r="B580">
        <f>N580</f>
        <v>10052</v>
      </c>
      <c r="C580" t="str">
        <f>[1]A!$D1442</f>
        <v>QUINZIN GEOFFREY</v>
      </c>
      <c r="D580" t="str">
        <f>[1]A!$F1442</f>
        <v>U.C. CAPELLOISE FOURMIES</v>
      </c>
      <c r="E580" t="str">
        <f>[1]A!$J1442</f>
        <v>05996227477</v>
      </c>
      <c r="F580" s="128" t="str">
        <f>[1]A!$C1442</f>
        <v>3</v>
      </c>
      <c r="G580" t="str">
        <f>VLOOKUP(C580,[1]A!$D$2:$H$1494,5,FALSE)</f>
        <v>Adulte Masculin 30/39 ans</v>
      </c>
      <c r="N580" s="14">
        <f>VLOOKUP(C580,Bilan!$B$4:$D$1766,3,FALSE)</f>
        <v>10052</v>
      </c>
      <c r="O580" s="50">
        <f t="shared" si="58"/>
        <v>629</v>
      </c>
      <c r="P580" s="50" t="e">
        <f>VLOOKUP(C580,Route2021!$C$2:$O$1205,13,FALSE)</f>
        <v>#N/A</v>
      </c>
      <c r="Q580" s="124" t="e">
        <f>VLOOKUP(C580,[1]A!$D$2:$K$1398,8,FALSE)</f>
        <v>#N/A</v>
      </c>
      <c r="R580" s="125" t="e">
        <f>VLOOKUP(C580,Route2021!$C$2:$Q$1212,15,FALSE)</f>
        <v>#N/A</v>
      </c>
      <c r="S580" s="48">
        <f>IFERROR(VLOOKUP(C580,'[2]1ère'!$B$3:$E$200,4,FALSE),0)</f>
        <v>0</v>
      </c>
      <c r="T580" s="48">
        <f>IFERROR(VLOOKUP(C580,'[2]2ème'!$B$3:$E$500,4,FALSE),0)</f>
        <v>0</v>
      </c>
      <c r="U580" s="48">
        <f>IFERROR(VLOOKUP(C580,'[2]3ème'!$B$3:$E$600,4,FALSE),0)</f>
        <v>2</v>
      </c>
      <c r="V580" s="48">
        <f>IFERROR(VLOOKUP(C580,'[2]4ème '!$B$3:$E$216,4,FALSE),0)</f>
        <v>0</v>
      </c>
      <c r="W580" s="48">
        <f>IFERROR(VLOOKUP(C580,[2]Féminines!$B$3:$E$70,4,FALSE),0)</f>
        <v>0</v>
      </c>
      <c r="X580">
        <f t="shared" si="54"/>
        <v>2</v>
      </c>
    </row>
    <row r="581" spans="1:24" x14ac:dyDescent="0.25">
      <c r="A581" s="49">
        <v>631</v>
      </c>
      <c r="B581">
        <f>N581</f>
        <v>5107</v>
      </c>
      <c r="C581" t="str">
        <f>[1]A!$D387</f>
        <v>DIONET AURELIEN</v>
      </c>
      <c r="D581" t="str">
        <f>[1]A!$F387</f>
        <v>FENAIN CYCLO CLUB</v>
      </c>
      <c r="E581" t="str">
        <f>[1]A!$J387</f>
        <v>05999085198</v>
      </c>
      <c r="F581" s="128" t="str">
        <f>[1]A!$C387</f>
        <v>3</v>
      </c>
      <c r="G581" t="str">
        <f>VLOOKUP(C581,[1]A!$D$2:$H$1448,5,FALSE)</f>
        <v>Adulte Masculin 30/39 ans</v>
      </c>
      <c r="N581" s="14">
        <f>VLOOKUP(C581,Bilan!$B$4:$D$1766,3,FALSE)</f>
        <v>5107</v>
      </c>
      <c r="O581" s="50">
        <f t="shared" si="58"/>
        <v>631</v>
      </c>
      <c r="P581" s="50" t="e">
        <f>VLOOKUP(C581,Route2021!$C$2:$O$1205,13,FALSE)</f>
        <v>#N/A</v>
      </c>
      <c r="Q581" s="124" t="str">
        <f>VLOOKUP(C581,[1]A!$D$2:$K$1398,8,FALSE)</f>
        <v>3</v>
      </c>
      <c r="R581" s="125" t="e">
        <f>VLOOKUP(C581,Route2021!$C$2:$Q$1212,15,FALSE)</f>
        <v>#N/A</v>
      </c>
      <c r="S581" s="48">
        <f>IFERROR(VLOOKUP(C581,'[2]1ère'!$B$3:$E$200,4,FALSE),0)</f>
        <v>0</v>
      </c>
      <c r="T581" s="48">
        <f>IFERROR(VLOOKUP(C581,'[2]2ème'!$B$3:$E$500,4,FALSE),0)</f>
        <v>0</v>
      </c>
      <c r="U581" s="48">
        <f>IFERROR(VLOOKUP(C581,'[2]3ème'!$B$3:$E$600,4,FALSE),0)</f>
        <v>1</v>
      </c>
      <c r="V581" s="48">
        <f>IFERROR(VLOOKUP(C581,'[2]4ème '!$B$3:$E$216,4,FALSE),0)</f>
        <v>0</v>
      </c>
      <c r="W581" s="48">
        <f>IFERROR(VLOOKUP(C581,[2]Féminines!$B$3:$E$70,4,FALSE),0)</f>
        <v>0</v>
      </c>
      <c r="X581">
        <f t="shared" si="54"/>
        <v>1</v>
      </c>
    </row>
    <row r="582" spans="1:24" x14ac:dyDescent="0.25">
      <c r="A582" s="7">
        <f t="shared" si="55"/>
        <v>632</v>
      </c>
      <c r="B582">
        <f t="shared" si="52"/>
        <v>144613</v>
      </c>
      <c r="C582" t="str">
        <f>[1]A!$D480</f>
        <v>FOURMANOIR JEAN MARIE</v>
      </c>
      <c r="D582" t="str">
        <f>[1]A!$F480</f>
        <v>T.C.S.P. 59 - FERRIERE LA GRANDE</v>
      </c>
      <c r="E582" t="str">
        <f>[1]A!$J480</f>
        <v>05999090516</v>
      </c>
      <c r="F582" s="128" t="str">
        <f>[1]A!$C480</f>
        <v>3</v>
      </c>
      <c r="G582" t="str">
        <f>VLOOKUP(C582,[1]A!$D$2:$H$1448,5,FALSE)</f>
        <v>Adulte Masculin 60 ans et plus</v>
      </c>
      <c r="J582" s="67">
        <v>1</v>
      </c>
      <c r="N582" s="14">
        <f>VLOOKUP(C582,Bilan!$B$4:$D$1766,3,FALSE)</f>
        <v>144613</v>
      </c>
      <c r="O582" s="50">
        <f t="shared" si="58"/>
        <v>632</v>
      </c>
      <c r="P582" s="50">
        <f>VLOOKUP(C582,Route2021!$C$2:$O$1205,13,FALSE)</f>
        <v>632</v>
      </c>
      <c r="Q582" s="124" t="str">
        <f>VLOOKUP(C582,[1]A!$D$2:$K$1398,8,FALSE)</f>
        <v>3</v>
      </c>
      <c r="R582" s="125">
        <f>VLOOKUP(C582,Route2021!$C$2:$Q$1212,15,FALSE)</f>
        <v>3</v>
      </c>
      <c r="S582" s="48">
        <f>IFERROR(VLOOKUP(C582,'[2]1ère'!$B$3:$E$200,4,FALSE),0)</f>
        <v>0</v>
      </c>
      <c r="T582" s="48">
        <f>IFERROR(VLOOKUP(C582,'[2]2ème'!$B$3:$E$500,4,FALSE),0)</f>
        <v>0</v>
      </c>
      <c r="U582" s="48">
        <f>IFERROR(VLOOKUP(C582,'[2]3ème'!$B$3:$E$600,4,FALSE),0)</f>
        <v>0</v>
      </c>
      <c r="V582" s="48">
        <f>IFERROR(VLOOKUP(C582,'[2]4ème '!$B$3:$E$216,4,FALSE),0)</f>
        <v>0</v>
      </c>
      <c r="W582" s="48">
        <f>IFERROR(VLOOKUP(C582,[2]Féminines!$B$3:$E$70,4,FALSE),0)</f>
        <v>0</v>
      </c>
      <c r="X582">
        <f t="shared" si="54"/>
        <v>0</v>
      </c>
    </row>
    <row r="583" spans="1:24" x14ac:dyDescent="0.25">
      <c r="A583" s="7">
        <v>633</v>
      </c>
      <c r="B583">
        <f>N583</f>
        <v>5084</v>
      </c>
      <c r="C583" t="str">
        <f>[1]A!$D929</f>
        <v>QUERTANT CHRISTOPHE</v>
      </c>
      <c r="D583" t="str">
        <f>[1]A!$F929</f>
        <v>VELO SPRINT BOUCHAIN</v>
      </c>
      <c r="E583" t="str">
        <f>[1]A!$J929</f>
        <v>05999130484</v>
      </c>
      <c r="F583" s="128" t="str">
        <f>[1]A!$C929</f>
        <v>3</v>
      </c>
      <c r="G583" t="str">
        <f>VLOOKUP(C583,[1]A!$D$2:$H$1448,5,FALSE)</f>
        <v>Adulte Masculin 40/49 ans</v>
      </c>
      <c r="N583" s="14">
        <f>VLOOKUP(C583,Bilan!$B$4:$D$1766,3,FALSE)</f>
        <v>5084</v>
      </c>
      <c r="O583" s="50">
        <f t="shared" si="58"/>
        <v>633</v>
      </c>
      <c r="P583" s="50" t="e">
        <f>VLOOKUP(C583,Route2021!$C$2:$O$1205,13,FALSE)</f>
        <v>#N/A</v>
      </c>
      <c r="Q583" s="124" t="str">
        <f>VLOOKUP(C583,[1]A!$D$2:$K$1398,8,FALSE)</f>
        <v>3</v>
      </c>
      <c r="R583" s="125" t="e">
        <f>VLOOKUP(C583,Route2021!$C$2:$Q$1212,15,FALSE)</f>
        <v>#N/A</v>
      </c>
      <c r="S583" s="48">
        <f>IFERROR(VLOOKUP(C583,'[2]1ère'!$B$3:$E$200,4,FALSE),0)</f>
        <v>0</v>
      </c>
      <c r="T583" s="48">
        <f>IFERROR(VLOOKUP(C583,'[2]2ème'!$B$3:$E$500,4,FALSE),0)</f>
        <v>0</v>
      </c>
      <c r="U583" s="48">
        <f>IFERROR(VLOOKUP(C583,'[2]3ème'!$B$3:$E$600,4,FALSE),0)</f>
        <v>5</v>
      </c>
      <c r="V583" s="48">
        <f>IFERROR(VLOOKUP(C583,'[2]4ème '!$B$3:$E$216,4,FALSE),0)</f>
        <v>0</v>
      </c>
      <c r="W583" s="48">
        <f>IFERROR(VLOOKUP(C583,[2]Féminines!$B$3:$E$70,4,FALSE),0)</f>
        <v>0</v>
      </c>
      <c r="X583">
        <f>SUM(S583:W583)</f>
        <v>5</v>
      </c>
    </row>
    <row r="584" spans="1:24" x14ac:dyDescent="0.25">
      <c r="A584" s="7">
        <f t="shared" si="55"/>
        <v>634</v>
      </c>
      <c r="B584">
        <f t="shared" si="52"/>
        <v>3106</v>
      </c>
      <c r="C584" t="str">
        <f>[1]A!$D833</f>
        <v>MONTOIS ARNAUD</v>
      </c>
      <c r="D584" t="str">
        <f>[1]A!$F833</f>
        <v>UNION SPORTIVE VALENCIENNES MARLY</v>
      </c>
      <c r="E584" t="str">
        <f>[1]A!$J833</f>
        <v>05994039993</v>
      </c>
      <c r="F584" s="128" t="str">
        <f>[1]A!$C833</f>
        <v>3</v>
      </c>
      <c r="G584" t="str">
        <f>VLOOKUP(C584,[1]A!$D$2:$H$1448,5,FALSE)</f>
        <v>Adulte Masculin 50/59 ans</v>
      </c>
      <c r="J584" s="67">
        <v>1</v>
      </c>
      <c r="N584" s="14">
        <f>VLOOKUP(C584,Bilan!$B$4:$D$1766,3,FALSE)</f>
        <v>3106</v>
      </c>
      <c r="O584" s="50">
        <f t="shared" si="58"/>
        <v>634</v>
      </c>
      <c r="P584" s="50">
        <f>VLOOKUP(C584,Route2021!$C$2:$O$1205,13,FALSE)</f>
        <v>634</v>
      </c>
      <c r="Q584" s="124" t="str">
        <f>VLOOKUP(C584,[1]A!$D$2:$K$1398,8,FALSE)</f>
        <v>3</v>
      </c>
      <c r="R584" s="125">
        <f>VLOOKUP(C584,Route2021!$C$2:$Q$1212,15,FALSE)</f>
        <v>3</v>
      </c>
      <c r="S584" s="48">
        <f>IFERROR(VLOOKUP(C584,'[2]1ère'!$B$3:$E$200,4,FALSE),0)</f>
        <v>0</v>
      </c>
      <c r="T584" s="48">
        <f>IFERROR(VLOOKUP(C584,'[2]2ème'!$B$3:$E$500,4,FALSE),0)</f>
        <v>0</v>
      </c>
      <c r="U584" s="48">
        <f>IFERROR(VLOOKUP(C584,'[2]3ème'!$B$3:$E$600,4,FALSE),0)</f>
        <v>5</v>
      </c>
      <c r="V584" s="48">
        <f>IFERROR(VLOOKUP(C584,'[2]4ème '!$B$3:$E$216,4,FALSE),0)</f>
        <v>0</v>
      </c>
      <c r="W584" s="48">
        <f>IFERROR(VLOOKUP(C584,[2]Féminines!$B$3:$E$70,4,FALSE),0)</f>
        <v>0</v>
      </c>
      <c r="X584">
        <f t="shared" si="54"/>
        <v>5</v>
      </c>
    </row>
    <row r="585" spans="1:24" x14ac:dyDescent="0.25">
      <c r="A585" s="7">
        <v>635</v>
      </c>
      <c r="B585">
        <f>N585</f>
        <v>4854</v>
      </c>
      <c r="C585" t="str">
        <f>[1]A!$D83</f>
        <v>BIANCUCCI MARIO</v>
      </c>
      <c r="D585" t="str">
        <f>[1]A!$F83</f>
        <v>VELO CLUB UNION HALLUIN</v>
      </c>
      <c r="E585" t="str">
        <f>[1]A!$J83</f>
        <v>05999084830</v>
      </c>
      <c r="F585" s="128" t="str">
        <f>[1]A!$C83</f>
        <v>3</v>
      </c>
      <c r="G585" t="str">
        <f>VLOOKUP(C585,[1]A!$D$2:$H$1448,5,FALSE)</f>
        <v>Adulte Masculin 60 ans et plus</v>
      </c>
      <c r="N585" s="14">
        <f>VLOOKUP(C585,Bilan!$B$4:$D$1766,3,FALSE)</f>
        <v>4854</v>
      </c>
      <c r="O585" s="50">
        <f t="shared" si="58"/>
        <v>635</v>
      </c>
      <c r="P585" s="50" t="e">
        <f>VLOOKUP(C585,Route2021!$C$2:$O$1205,13,FALSE)</f>
        <v>#N/A</v>
      </c>
      <c r="Q585" s="124" t="str">
        <f>VLOOKUP(C585,[1]A!$D$2:$K$1398,8,FALSE)</f>
        <v>3</v>
      </c>
      <c r="R585" s="125" t="e">
        <f>VLOOKUP(C585,Route2021!$C$2:$Q$1212,15,FALSE)</f>
        <v>#N/A</v>
      </c>
      <c r="S585" s="48">
        <f>IFERROR(VLOOKUP(C585,'[2]1ère'!$B$3:$E$200,4,FALSE),0)</f>
        <v>0</v>
      </c>
      <c r="T585" s="48">
        <f>IFERROR(VLOOKUP(C585,'[2]2ème'!$B$3:$E$500,4,FALSE),0)</f>
        <v>0</v>
      </c>
      <c r="U585" s="48">
        <f>IFERROR(VLOOKUP(C585,'[2]3ème'!$B$3:$E$600,4,FALSE),0)</f>
        <v>12</v>
      </c>
      <c r="V585" s="48">
        <f>IFERROR(VLOOKUP(C585,'[2]4ème '!$B$3:$E$216,4,FALSE),0)</f>
        <v>0</v>
      </c>
      <c r="W585" s="48">
        <f>IFERROR(VLOOKUP(C585,[2]Féminines!$B$3:$E$70,4,FALSE),0)</f>
        <v>0</v>
      </c>
      <c r="X585">
        <f t="shared" si="54"/>
        <v>12</v>
      </c>
    </row>
    <row r="586" spans="1:24" x14ac:dyDescent="0.25">
      <c r="A586" s="7">
        <v>636</v>
      </c>
      <c r="B586">
        <f>N586</f>
        <v>10106</v>
      </c>
      <c r="C586" t="str">
        <f>[1]A!$D175</f>
        <v>CAPON FLORIAN</v>
      </c>
      <c r="D586" t="str">
        <f>[1]A!$F175</f>
        <v>ETOILE CYCLISTE TOURCOING</v>
      </c>
      <c r="E586" t="str">
        <f>[1]A!$J175</f>
        <v>05999073882</v>
      </c>
      <c r="F586" s="128" t="str">
        <f>[1]A!$C175</f>
        <v>3</v>
      </c>
      <c r="G586" t="str">
        <f>VLOOKUP(C586,[1]A!$D$2:$H$1448,5,FALSE)</f>
        <v>Adulte Masculin 20/29 ans</v>
      </c>
      <c r="N586" s="14">
        <f>VLOOKUP(C586,Bilan!$B$4:$D$1766,3,FALSE)</f>
        <v>10106</v>
      </c>
      <c r="O586" s="50">
        <f t="shared" si="58"/>
        <v>636</v>
      </c>
      <c r="P586" s="50" t="e">
        <f>VLOOKUP(C586,Route2021!$C$2:$O$1205,13,FALSE)</f>
        <v>#N/A</v>
      </c>
      <c r="Q586" s="124" t="str">
        <f>VLOOKUP(C586,[1]A!$D$2:$K$1398,8,FALSE)</f>
        <v>3</v>
      </c>
      <c r="R586" s="125" t="e">
        <f>VLOOKUP(C586,Route2021!$C$2:$Q$1212,15,FALSE)</f>
        <v>#N/A</v>
      </c>
      <c r="S586" s="48">
        <f>IFERROR(VLOOKUP(C586,'[2]1ère'!$B$3:$E$200,4,FALSE),0)</f>
        <v>0</v>
      </c>
      <c r="T586" s="48">
        <f>IFERROR(VLOOKUP(C586,'[2]2ème'!$B$3:$E$500,4,FALSE),0)</f>
        <v>0</v>
      </c>
      <c r="U586" s="48">
        <f>IFERROR(VLOOKUP(C586,'[2]3ème'!$B$3:$E$600,4,FALSE),0)</f>
        <v>5</v>
      </c>
      <c r="V586" s="48">
        <f>IFERROR(VLOOKUP(C586,'[2]4ème '!$B$3:$E$216,4,FALSE),0)</f>
        <v>0</v>
      </c>
      <c r="W586" s="48">
        <f>IFERROR(VLOOKUP(C586,[2]Féminines!$B$3:$E$70,4,FALSE),0)</f>
        <v>0</v>
      </c>
      <c r="X586">
        <f t="shared" si="54"/>
        <v>5</v>
      </c>
    </row>
    <row r="587" spans="1:24" x14ac:dyDescent="0.25">
      <c r="A587" s="7">
        <f t="shared" si="55"/>
        <v>637</v>
      </c>
      <c r="B587">
        <f t="shared" si="52"/>
        <v>144268</v>
      </c>
      <c r="C587" t="str">
        <f>[1]A!$D391</f>
        <v>DONDAINE PASCAL</v>
      </c>
      <c r="D587" t="str">
        <f>[1]A!$F391</f>
        <v>NEW ORANGE TEAM BOUSBECQUE</v>
      </c>
      <c r="E587" t="str">
        <f>[1]A!$J391</f>
        <v>05999127863</v>
      </c>
      <c r="F587" s="128" t="str">
        <f>[1]A!$C391</f>
        <v>3</v>
      </c>
      <c r="G587" t="str">
        <f>VLOOKUP(C587,[1]A!$D$2:$H$1448,5,FALSE)</f>
        <v>Adulte Masculin 40/49 ans</v>
      </c>
      <c r="N587" s="14">
        <f>VLOOKUP(C587,Bilan!$B$4:$D$1766,3,FALSE)</f>
        <v>144268</v>
      </c>
      <c r="O587" s="50">
        <f t="shared" si="58"/>
        <v>637</v>
      </c>
      <c r="P587" s="50">
        <f>VLOOKUP(C587,Route2021!$C$2:$O$1205,13,FALSE)</f>
        <v>637</v>
      </c>
      <c r="Q587" s="124" t="str">
        <f>VLOOKUP(C587,[1]A!$D$2:$K$1398,8,FALSE)</f>
        <v>3</v>
      </c>
      <c r="R587" s="125">
        <f>VLOOKUP(C587,Route2021!$C$2:$Q$1212,15,FALSE)</f>
        <v>3</v>
      </c>
      <c r="S587" s="48">
        <f>IFERROR(VLOOKUP(C587,'[2]1ère'!$B$3:$E$200,4,FALSE),0)</f>
        <v>0</v>
      </c>
      <c r="T587" s="48">
        <f>IFERROR(VLOOKUP(C587,'[2]2ème'!$B$3:$E$500,4,FALSE),0)</f>
        <v>0</v>
      </c>
      <c r="U587" s="48">
        <f>IFERROR(VLOOKUP(C587,'[2]3ème'!$B$3:$E$600,4,FALSE),0)</f>
        <v>3</v>
      </c>
      <c r="V587" s="48">
        <f>IFERROR(VLOOKUP(C587,'[2]4ème '!$B$3:$E$216,4,FALSE),0)</f>
        <v>0</v>
      </c>
      <c r="W587" s="48">
        <f>IFERROR(VLOOKUP(C587,[2]Féminines!$B$3:$E$70,4,FALSE),0)</f>
        <v>0</v>
      </c>
      <c r="X587">
        <f t="shared" si="54"/>
        <v>3</v>
      </c>
    </row>
    <row r="588" spans="1:24" x14ac:dyDescent="0.25">
      <c r="A588" s="7">
        <f t="shared" si="55"/>
        <v>638</v>
      </c>
      <c r="B588">
        <f t="shared" si="52"/>
        <v>144284</v>
      </c>
      <c r="C588" t="str">
        <f>[1]A!$D1271</f>
        <v>ROUTIER ALEXIS</v>
      </c>
      <c r="D588" t="str">
        <f>[1]A!$F1271</f>
        <v>AGNY AMICALE LAIQUE</v>
      </c>
      <c r="E588" t="str">
        <f>[1]A!$J1271</f>
        <v>06297070134</v>
      </c>
      <c r="F588" s="128" t="str">
        <f>[1]A!$C1271</f>
        <v>3</v>
      </c>
      <c r="G588" t="str">
        <f>VLOOKUP(C588,[1]A!$D$2:$H$1448,5,FALSE)</f>
        <v>Adulte Masculin 20/29 ans</v>
      </c>
      <c r="N588" s="14">
        <f>VLOOKUP(C588,Bilan!$B$4:$D$1766,3,FALSE)</f>
        <v>144284</v>
      </c>
      <c r="O588" s="50">
        <f t="shared" si="58"/>
        <v>638</v>
      </c>
      <c r="P588" s="50">
        <f>VLOOKUP(C588,Route2021!$C$2:$O$1205,13,FALSE)</f>
        <v>638</v>
      </c>
      <c r="Q588" s="124" t="str">
        <f>VLOOKUP(C588,[1]A!$D$2:$K$1398,8,FALSE)</f>
        <v>3</v>
      </c>
      <c r="R588" s="125">
        <f>VLOOKUP(C588,Route2021!$C$2:$Q$1212,15,FALSE)</f>
        <v>3</v>
      </c>
      <c r="S588" s="48">
        <f>IFERROR(VLOOKUP(C588,'[2]1ère'!$B$3:$E$200,4,FALSE),0)</f>
        <v>0</v>
      </c>
      <c r="T588" s="48">
        <f>IFERROR(VLOOKUP(C588,'[2]2ème'!$B$3:$E$500,4,FALSE),0)</f>
        <v>0</v>
      </c>
      <c r="U588" s="48">
        <f>IFERROR(VLOOKUP(C588,'[2]3ème'!$B$3:$E$600,4,FALSE),0)</f>
        <v>0</v>
      </c>
      <c r="V588" s="48">
        <f>IFERROR(VLOOKUP(C588,'[2]4ème '!$B$3:$E$216,4,FALSE),0)</f>
        <v>0</v>
      </c>
      <c r="W588" s="48">
        <f>IFERROR(VLOOKUP(C588,[2]Féminines!$B$3:$E$70,4,FALSE),0)</f>
        <v>0</v>
      </c>
      <c r="X588">
        <f t="shared" si="54"/>
        <v>0</v>
      </c>
    </row>
    <row r="589" spans="1:24" x14ac:dyDescent="0.25">
      <c r="A589" s="7">
        <f t="shared" si="55"/>
        <v>639</v>
      </c>
      <c r="B589">
        <f t="shared" si="52"/>
        <v>144373</v>
      </c>
      <c r="C589" t="str">
        <f>[1]A!$D817</f>
        <v>MICHEL STEPHANE</v>
      </c>
      <c r="D589" t="str">
        <f>[1]A!$F817</f>
        <v>CLUB CYCLISTE LOUVROIL (C.C.L.)</v>
      </c>
      <c r="E589" t="str">
        <f>[1]A!$J817</f>
        <v>05999067328</v>
      </c>
      <c r="F589" s="128" t="str">
        <f>[1]A!$C817</f>
        <v>3</v>
      </c>
      <c r="G589" t="str">
        <f>VLOOKUP(C589,[1]A!$D$2:$H$1448,5,FALSE)</f>
        <v>Adulte Masculin 50/59 ans</v>
      </c>
      <c r="N589" s="14">
        <f>VLOOKUP(C589,Bilan!$B$4:$D$1766,3,FALSE)</f>
        <v>144373</v>
      </c>
      <c r="O589" s="50">
        <f t="shared" si="58"/>
        <v>639</v>
      </c>
      <c r="P589" s="50">
        <f>VLOOKUP(C589,Route2021!$C$2:$O$1205,13,FALSE)</f>
        <v>639</v>
      </c>
      <c r="Q589" s="124" t="str">
        <f>VLOOKUP(C589,[1]A!$D$2:$K$1398,8,FALSE)</f>
        <v>3</v>
      </c>
      <c r="R589" s="125">
        <f>VLOOKUP(C589,Route2021!$C$2:$Q$1212,15,FALSE)</f>
        <v>3</v>
      </c>
      <c r="S589" s="48">
        <f>IFERROR(VLOOKUP(C589,'[2]1ère'!$B$3:$E$200,4,FALSE),0)</f>
        <v>0</v>
      </c>
      <c r="T589" s="48">
        <f>IFERROR(VLOOKUP(C589,'[2]2ème'!$B$3:$E$500,4,FALSE),0)</f>
        <v>0</v>
      </c>
      <c r="U589" s="48">
        <f>IFERROR(VLOOKUP(C589,'[2]3ème'!$B$3:$E$600,4,FALSE),0)</f>
        <v>14</v>
      </c>
      <c r="V589" s="48">
        <f>IFERROR(VLOOKUP(C589,'[2]4ème '!$B$3:$E$216,4,FALSE),0)</f>
        <v>0</v>
      </c>
      <c r="W589" s="48">
        <f>IFERROR(VLOOKUP(C589,[2]Féminines!$B$3:$E$70,4,FALSE),0)</f>
        <v>0</v>
      </c>
      <c r="X589">
        <f t="shared" si="54"/>
        <v>14</v>
      </c>
    </row>
    <row r="590" spans="1:24" x14ac:dyDescent="0.25">
      <c r="A590" s="48">
        <v>640</v>
      </c>
      <c r="B590">
        <f>N590</f>
        <v>7062</v>
      </c>
      <c r="C590" t="str">
        <f>[1]A!$D18</f>
        <v>ANCEAU JEAN BERNARD</v>
      </c>
      <c r="D590" t="str">
        <f>[1]A!$F18</f>
        <v>ASSOCIATION CYCLISTE D'ETROEUNGT</v>
      </c>
      <c r="E590" t="str">
        <f>[1]A!$J18</f>
        <v>05999067171</v>
      </c>
      <c r="F590" s="128">
        <v>3</v>
      </c>
      <c r="G590" t="str">
        <f>VLOOKUP(C590,[1]A!$D$2:$H$1448,5,FALSE)</f>
        <v>Adulte Masculin 50/59 ans</v>
      </c>
      <c r="N590" s="14">
        <f>VLOOKUP(C590,Bilan!$B$4:$D$1766,3,FALSE)</f>
        <v>7062</v>
      </c>
      <c r="O590" s="50">
        <f t="shared" si="58"/>
        <v>640</v>
      </c>
      <c r="P590" s="50">
        <f>VLOOKUP(C590,Route2021!$C$2:$O$1205,13,FALSE)</f>
        <v>806</v>
      </c>
      <c r="Q590" s="124" t="str">
        <f>VLOOKUP(C590,[1]A!$D$2:$K$1398,8,FALSE)</f>
        <v>4-A</v>
      </c>
      <c r="R590" s="125">
        <f>VLOOKUP(C590,Route2021!$C$2:$Q$1212,15,FALSE)</f>
        <v>3</v>
      </c>
      <c r="S590" s="48">
        <f>IFERROR(VLOOKUP(C590,'[2]1ère'!$B$3:$E$200,4,FALSE),0)</f>
        <v>0</v>
      </c>
      <c r="T590" s="48">
        <f>IFERROR(VLOOKUP(C590,'[2]2ème'!$B$3:$E$500,4,FALSE),0)</f>
        <v>0</v>
      </c>
      <c r="U590" s="48">
        <f>IFERROR(VLOOKUP(C590,'[2]3ème'!$B$3:$E$600,4,FALSE),0)</f>
        <v>0</v>
      </c>
      <c r="V590" s="48">
        <f>IFERROR(VLOOKUP(C590,'[2]4ème '!$B$3:$E$216,4,FALSE),0)</f>
        <v>0</v>
      </c>
      <c r="W590" s="48">
        <f>IFERROR(VLOOKUP(C590,[2]Féminines!$B$3:$E$70,4,FALSE),0)</f>
        <v>0</v>
      </c>
      <c r="X590">
        <f>SUM(S590:W590)</f>
        <v>0</v>
      </c>
    </row>
    <row r="591" spans="1:24" x14ac:dyDescent="0.25">
      <c r="A591" s="7">
        <v>641</v>
      </c>
      <c r="B591">
        <f>N591</f>
        <v>4380</v>
      </c>
      <c r="C591" t="str">
        <f>[1]A!$D303</f>
        <v>DELATTRE PATRICE</v>
      </c>
      <c r="D591" t="str">
        <f>[1]A!$F303</f>
        <v>VELO CLUB DE L'ESCAUT ANZIN</v>
      </c>
      <c r="E591" t="str">
        <f>[1]A!$J303</f>
        <v>05999112478</v>
      </c>
      <c r="F591" s="128" t="str">
        <f>[1]A!$C303</f>
        <v>3</v>
      </c>
      <c r="G591" t="str">
        <f>VLOOKUP(C591,[1]A!$D$2:$H$1448,5,FALSE)</f>
        <v>Adulte Masculin 50/59 ans</v>
      </c>
      <c r="J591" s="67">
        <v>1</v>
      </c>
      <c r="N591" s="14">
        <f>VLOOKUP(C591,Bilan!$B$4:$D$1766,3,FALSE)</f>
        <v>4380</v>
      </c>
      <c r="O591" s="50">
        <f t="shared" si="58"/>
        <v>641</v>
      </c>
      <c r="P591" s="50">
        <f>VLOOKUP(C591,Route2021!$C$2:$O$1205,13,FALSE)</f>
        <v>396</v>
      </c>
      <c r="Q591" s="124" t="str">
        <f>VLOOKUP(C591,[1]A!$D$2:$K$1398,8,FALSE)</f>
        <v>3</v>
      </c>
      <c r="R591" s="125">
        <f>VLOOKUP(C591,Route2021!$C$2:$Q$1212,15,FALSE)</f>
        <v>2</v>
      </c>
      <c r="S591" s="48">
        <f>IFERROR(VLOOKUP(C591,'[2]1ère'!$B$3:$E$200,4,FALSE),0)</f>
        <v>0</v>
      </c>
      <c r="T591" s="48">
        <f>IFERROR(VLOOKUP(C591,'[2]2ème'!$B$3:$E$500,4,FALSE),0)</f>
        <v>0</v>
      </c>
      <c r="U591" s="48">
        <f>IFERROR(VLOOKUP(C591,'[2]3ème'!$B$3:$E$600,4,FALSE),0)</f>
        <v>1</v>
      </c>
      <c r="V591" s="48">
        <f>IFERROR(VLOOKUP(C591,'[2]4ème '!$B$3:$E$216,4,FALSE),0)</f>
        <v>0</v>
      </c>
      <c r="W591" s="48">
        <f>IFERROR(VLOOKUP(C591,[2]Féminines!$B$3:$E$70,4,FALSE),0)</f>
        <v>0</v>
      </c>
      <c r="X591">
        <f t="shared" si="54"/>
        <v>1</v>
      </c>
    </row>
    <row r="592" spans="1:24" x14ac:dyDescent="0.25">
      <c r="A592" s="7">
        <f t="shared" si="55"/>
        <v>642</v>
      </c>
      <c r="B592">
        <f t="shared" si="52"/>
        <v>144332</v>
      </c>
      <c r="C592" t="str">
        <f>[1]A!$D54</f>
        <v>BEGLIOMINI DAMIENS</v>
      </c>
      <c r="D592" t="str">
        <f>[1]A!$F54</f>
        <v>GAZ ELEC CLUB DE DOUAI</v>
      </c>
      <c r="E592" t="str">
        <f>[1]A!$J54</f>
        <v>05999064904</v>
      </c>
      <c r="F592" s="128" t="str">
        <f>[1]A!$C54</f>
        <v>3</v>
      </c>
      <c r="G592" t="str">
        <f>VLOOKUP(C592,[1]A!$D$2:$H$1448,5,FALSE)</f>
        <v>Adulte Masculin 40/49 ans</v>
      </c>
      <c r="N592" s="14">
        <f>VLOOKUP(C592,Bilan!$B$4:$D$1766,3,FALSE)</f>
        <v>144332</v>
      </c>
      <c r="O592" s="50">
        <f t="shared" si="58"/>
        <v>642</v>
      </c>
      <c r="P592" s="50">
        <f>VLOOKUP(C592,Route2021!$C$2:$O$1205,13,FALSE)</f>
        <v>642</v>
      </c>
      <c r="Q592" s="124" t="str">
        <f>VLOOKUP(C592,[1]A!$D$2:$K$1398,8,FALSE)</f>
        <v>3</v>
      </c>
      <c r="R592" s="125">
        <f>VLOOKUP(C592,Route2021!$C$2:$Q$1212,15,FALSE)</f>
        <v>3</v>
      </c>
      <c r="S592" s="48">
        <f>IFERROR(VLOOKUP(C592,'[2]1ère'!$B$3:$E$200,4,FALSE),0)</f>
        <v>0</v>
      </c>
      <c r="T592" s="48">
        <f>IFERROR(VLOOKUP(C592,'[2]2ème'!$B$3:$E$500,4,FALSE),0)</f>
        <v>0</v>
      </c>
      <c r="U592" s="48">
        <f>IFERROR(VLOOKUP(C592,'[2]3ème'!$B$3:$E$600,4,FALSE),0)</f>
        <v>0</v>
      </c>
      <c r="V592" s="48">
        <f>IFERROR(VLOOKUP(C592,'[2]4ème '!$B$3:$E$216,4,FALSE),0)</f>
        <v>0</v>
      </c>
      <c r="W592" s="48">
        <f>IFERROR(VLOOKUP(C592,[2]Féminines!$B$3:$E$70,4,FALSE),0)</f>
        <v>0</v>
      </c>
      <c r="X592">
        <f t="shared" si="54"/>
        <v>0</v>
      </c>
    </row>
    <row r="593" spans="1:24" x14ac:dyDescent="0.25">
      <c r="A593" s="7">
        <f t="shared" si="55"/>
        <v>643</v>
      </c>
      <c r="B593">
        <f t="shared" si="52"/>
        <v>144552</v>
      </c>
      <c r="C593" t="str">
        <f>[1]A!$D991</f>
        <v>SCHIAVONE VIRGILIO</v>
      </c>
      <c r="D593" t="str">
        <f>[1]A!$F991</f>
        <v>AS HELLEMMES CYCLISME</v>
      </c>
      <c r="E593" t="str">
        <f>[1]A!$J991</f>
        <v>05999013636</v>
      </c>
      <c r="F593" s="128" t="str">
        <f>[1]A!$C991</f>
        <v>3</v>
      </c>
      <c r="G593" t="str">
        <f>VLOOKUP(C593,[1]A!$D$2:$H$1448,5,FALSE)</f>
        <v>Adulte Masculin 40/49 ans</v>
      </c>
      <c r="N593" s="14">
        <f>VLOOKUP(C593,Bilan!$B$4:$D$1766,3,FALSE)</f>
        <v>144552</v>
      </c>
      <c r="O593" s="50">
        <f t="shared" si="58"/>
        <v>643</v>
      </c>
      <c r="P593" s="50">
        <f>VLOOKUP(C593,Route2021!$C$2:$O$1205,13,FALSE)</f>
        <v>643</v>
      </c>
      <c r="Q593" s="124" t="str">
        <f>VLOOKUP(C593,[1]A!$D$2:$K$1398,8,FALSE)</f>
        <v>3</v>
      </c>
      <c r="R593" s="125">
        <f>VLOOKUP(C593,Route2021!$C$2:$Q$1212,15,FALSE)</f>
        <v>3</v>
      </c>
      <c r="S593" s="48">
        <f>IFERROR(VLOOKUP(C593,'[2]1ère'!$B$3:$E$200,4,FALSE),0)</f>
        <v>0</v>
      </c>
      <c r="T593" s="48">
        <f>IFERROR(VLOOKUP(C593,'[2]2ème'!$B$3:$E$500,4,FALSE),0)</f>
        <v>0</v>
      </c>
      <c r="U593" s="48">
        <f>IFERROR(VLOOKUP(C593,'[2]3ème'!$B$3:$E$600,4,FALSE),0)</f>
        <v>5</v>
      </c>
      <c r="V593" s="48">
        <f>IFERROR(VLOOKUP(C593,'[2]4ème '!$B$3:$E$216,4,FALSE),0)</f>
        <v>0</v>
      </c>
      <c r="W593" s="48">
        <f>IFERROR(VLOOKUP(C593,[2]Féminines!$B$3:$E$70,4,FALSE),0)</f>
        <v>0</v>
      </c>
      <c r="X593">
        <f t="shared" si="54"/>
        <v>5</v>
      </c>
    </row>
    <row r="594" spans="1:24" x14ac:dyDescent="0.25">
      <c r="A594" s="7">
        <v>644</v>
      </c>
      <c r="B594">
        <f t="shared" ref="B594:B599" si="59">N594</f>
        <v>7055</v>
      </c>
      <c r="C594" t="str">
        <f>[1]A!$D316</f>
        <v>DELPIRE FREDERIC</v>
      </c>
      <c r="D594" t="str">
        <f>[1]A!$F316</f>
        <v>VTT  CLUB PONT SUR SAMBRE</v>
      </c>
      <c r="E594" t="str">
        <f>[1]A!$J316</f>
        <v>05999025908</v>
      </c>
      <c r="F594" s="128" t="str">
        <f>[1]A!$C316</f>
        <v>3</v>
      </c>
      <c r="G594" t="str">
        <f>VLOOKUP(C594,[1]A!$D$2:$H$1448,5,FALSE)</f>
        <v>Adulte Masculin 40/49 ans</v>
      </c>
      <c r="N594" s="14">
        <f>VLOOKUP(C594,Bilan!$B$4:$D$1766,3,FALSE)</f>
        <v>7055</v>
      </c>
      <c r="O594" s="50">
        <f t="shared" ref="O594:O599" si="60">A594</f>
        <v>644</v>
      </c>
      <c r="P594" s="50" t="e">
        <f>VLOOKUP(C594,Route2021!$C$2:$O$1205,13,FALSE)</f>
        <v>#N/A</v>
      </c>
      <c r="Q594" s="124" t="str">
        <f>VLOOKUP(C594,[1]A!$D$2:$K$1398,8,FALSE)</f>
        <v>3</v>
      </c>
      <c r="R594" s="125" t="e">
        <f>VLOOKUP(C594,Route2021!$C$2:$Q$1212,15,FALSE)</f>
        <v>#N/A</v>
      </c>
      <c r="S594" s="48">
        <f>IFERROR(VLOOKUP(C594,'[2]1ère'!$B$3:$E$200,4,FALSE),0)</f>
        <v>0</v>
      </c>
      <c r="T594" s="48">
        <f>IFERROR(VLOOKUP(C594,'[2]2ème'!$B$3:$E$500,4,FALSE),0)</f>
        <v>0</v>
      </c>
      <c r="U594" s="48">
        <f>IFERROR(VLOOKUP(C594,'[2]3ème'!$B$3:$E$600,4,FALSE),0)</f>
        <v>8</v>
      </c>
      <c r="V594" s="48">
        <f>IFERROR(VLOOKUP(C594,'[2]4ème '!$B$3:$E$216,4,FALSE),0)</f>
        <v>0</v>
      </c>
      <c r="W594" s="48">
        <f>IFERROR(VLOOKUP(C594,[2]Féminines!$B$3:$E$70,4,FALSE),0)</f>
        <v>0</v>
      </c>
      <c r="X594">
        <f t="shared" si="54"/>
        <v>8</v>
      </c>
    </row>
    <row r="595" spans="1:24" x14ac:dyDescent="0.25">
      <c r="A595" s="7">
        <v>645</v>
      </c>
      <c r="B595">
        <f t="shared" si="59"/>
        <v>4831</v>
      </c>
      <c r="C595" t="str">
        <f>[1]A!$D575</f>
        <v>HELIE CHRISTOPHE</v>
      </c>
      <c r="D595" t="str">
        <f>[1]A!$F575</f>
        <v>ENTENTE CYCLISTE FACHES-THUMESNIL RONCHIN</v>
      </c>
      <c r="E595" t="str">
        <f>[1]A!$J575</f>
        <v>05999129487</v>
      </c>
      <c r="F595" s="128" t="str">
        <f>[1]A!$C575</f>
        <v>3</v>
      </c>
      <c r="G595" t="str">
        <f>VLOOKUP(C595,[1]A!$D$2:$H$1448,5,FALSE)</f>
        <v>Adulte Masculin 50/59 ans</v>
      </c>
      <c r="N595" s="14">
        <f>VLOOKUP(C595,Bilan!$B$4:$D$1766,3,FALSE)</f>
        <v>4831</v>
      </c>
      <c r="O595" s="50">
        <f t="shared" si="60"/>
        <v>645</v>
      </c>
      <c r="P595" s="50" t="e">
        <f>VLOOKUP(C595,Route2021!$C$2:$O$1205,13,FALSE)</f>
        <v>#N/A</v>
      </c>
      <c r="Q595" s="124" t="str">
        <f>VLOOKUP(C595,[1]A!$D$2:$K$1398,8,FALSE)</f>
        <v>3</v>
      </c>
      <c r="R595" s="125" t="e">
        <f>VLOOKUP(C595,Route2021!$C$2:$Q$1212,15,FALSE)</f>
        <v>#N/A</v>
      </c>
      <c r="S595" s="48">
        <f>IFERROR(VLOOKUP(C595,'[2]1ère'!$B$3:$E$200,4,FALSE),0)</f>
        <v>0</v>
      </c>
      <c r="T595" s="48">
        <f>IFERROR(VLOOKUP(C595,'[2]2ème'!$B$3:$E$500,4,FALSE),0)</f>
        <v>0</v>
      </c>
      <c r="U595" s="48">
        <f>IFERROR(VLOOKUP(C595,'[2]3ème'!$B$3:$E$600,4,FALSE),0)</f>
        <v>2</v>
      </c>
      <c r="V595" s="48">
        <f>IFERROR(VLOOKUP(C595,'[2]4ème '!$B$3:$E$216,4,FALSE),0)</f>
        <v>0</v>
      </c>
      <c r="W595" s="48">
        <f>IFERROR(VLOOKUP(C595,[2]Féminines!$B$3:$E$70,4,FALSE),0)</f>
        <v>0</v>
      </c>
      <c r="X595">
        <f t="shared" si="54"/>
        <v>2</v>
      </c>
    </row>
    <row r="596" spans="1:24" x14ac:dyDescent="0.25">
      <c r="A596" s="7">
        <v>646</v>
      </c>
      <c r="B596">
        <f t="shared" si="59"/>
        <v>2217</v>
      </c>
      <c r="C596" t="str">
        <f>[1]A!$D703</f>
        <v>LEDOUX MATTEO</v>
      </c>
      <c r="D596" t="str">
        <f>[1]A!$F703</f>
        <v>UNION SPORTIVE SAINT ANDRE</v>
      </c>
      <c r="E596" t="str">
        <f>[1]A!$J703</f>
        <v>05999025993</v>
      </c>
      <c r="F596" s="128" t="str">
        <f>[1]A!$C703</f>
        <v>3</v>
      </c>
      <c r="G596" t="str">
        <f>VLOOKUP(C596,[1]A!$D$2:$H$1448,5,FALSE)</f>
        <v>Adulte Masculin 17/19 ans</v>
      </c>
      <c r="J596" s="67">
        <v>1</v>
      </c>
      <c r="N596" s="14">
        <f>VLOOKUP(C596,Bilan!$B$4:$D$1766,3,FALSE)</f>
        <v>2217</v>
      </c>
      <c r="O596" s="50">
        <f t="shared" si="60"/>
        <v>646</v>
      </c>
      <c r="P596" s="50">
        <f>VLOOKUP(C596,Route2021!$C$2:$O$1205,13,FALSE)</f>
        <v>0</v>
      </c>
      <c r="Q596" s="124" t="str">
        <f>VLOOKUP(C596,[1]A!$D$2:$K$1398,8,FALSE)</f>
        <v>3</v>
      </c>
      <c r="R596" s="125">
        <f>VLOOKUP(C596,Route2021!$C$2:$Q$1212,15,FALSE)</f>
        <v>3</v>
      </c>
      <c r="S596" s="48">
        <f>IFERROR(VLOOKUP(C596,'[2]1ère'!$B$3:$E$200,4,FALSE),0)</f>
        <v>0</v>
      </c>
      <c r="T596" s="48">
        <f>IFERROR(VLOOKUP(C596,'[2]2ème'!$B$3:$E$500,4,FALSE),0)</f>
        <v>0</v>
      </c>
      <c r="U596" s="48">
        <f>IFERROR(VLOOKUP(C596,'[2]3ème'!$B$3:$E$600,4,FALSE),0)</f>
        <v>1</v>
      </c>
      <c r="V596" s="48">
        <f>IFERROR(VLOOKUP(C596,'[2]4ème '!$B$3:$E$216,4,FALSE),0)</f>
        <v>0</v>
      </c>
      <c r="W596" s="48">
        <f>IFERROR(VLOOKUP(C596,[2]Féminines!$B$3:$E$70,4,FALSE),0)</f>
        <v>0</v>
      </c>
      <c r="X596">
        <f t="shared" si="54"/>
        <v>1</v>
      </c>
    </row>
    <row r="597" spans="1:24" x14ac:dyDescent="0.25">
      <c r="A597" s="7">
        <v>647</v>
      </c>
      <c r="B597">
        <f t="shared" si="59"/>
        <v>5098</v>
      </c>
      <c r="C597" t="str">
        <f>[1]A!$D779</f>
        <v>MARECHAL VICTOR</v>
      </c>
      <c r="D597" t="str">
        <f>[1]A!$F779</f>
        <v>ENTENTE CYCLISTE FACHES-THUMESNIL RONCHIN</v>
      </c>
      <c r="E597" t="str">
        <f>[1]A!$J779</f>
        <v>05999136125</v>
      </c>
      <c r="F597" s="128" t="str">
        <f>[1]A!$C779</f>
        <v>3</v>
      </c>
      <c r="G597" t="str">
        <f>VLOOKUP(C597,[1]A!$D$2:$H$1448,5,FALSE)</f>
        <v>Adulte Masculin 20/29 ans</v>
      </c>
      <c r="N597" s="14">
        <f>VLOOKUP(C597,Bilan!$B$4:$D$1766,3,FALSE)</f>
        <v>5098</v>
      </c>
      <c r="O597" s="50">
        <f t="shared" si="60"/>
        <v>647</v>
      </c>
      <c r="P597" s="50" t="e">
        <f>VLOOKUP(C597,Route2021!$C$2:$O$1205,13,FALSE)</f>
        <v>#N/A</v>
      </c>
      <c r="Q597" s="124" t="str">
        <f>VLOOKUP(C597,[1]A!$D$2:$K$1398,8,FALSE)</f>
        <v>3</v>
      </c>
      <c r="R597" s="125" t="e">
        <f>VLOOKUP(C597,Route2021!$C$2:$Q$1212,15,FALSE)</f>
        <v>#N/A</v>
      </c>
      <c r="S597" s="48">
        <f>IFERROR(VLOOKUP(C597,'[2]1ère'!$B$3:$E$200,4,FALSE),0)</f>
        <v>0</v>
      </c>
      <c r="T597" s="48">
        <f>IFERROR(VLOOKUP(C597,'[2]2ème'!$B$3:$E$500,4,FALSE),0)</f>
        <v>0</v>
      </c>
      <c r="U597" s="48">
        <f>IFERROR(VLOOKUP(C597,'[2]3ème'!$B$3:$E$600,4,FALSE),0)</f>
        <v>3</v>
      </c>
      <c r="V597" s="48">
        <f>IFERROR(VLOOKUP(C597,'[2]4ème '!$B$3:$E$216,4,FALSE),0)</f>
        <v>0</v>
      </c>
      <c r="W597" s="48">
        <f>IFERROR(VLOOKUP(C597,[2]Féminines!$B$3:$E$70,4,FALSE),0)</f>
        <v>0</v>
      </c>
      <c r="X597">
        <f t="shared" si="54"/>
        <v>3</v>
      </c>
    </row>
    <row r="598" spans="1:24" x14ac:dyDescent="0.25">
      <c r="A598" s="7">
        <v>648</v>
      </c>
      <c r="B598">
        <f t="shared" si="59"/>
        <v>144316</v>
      </c>
      <c r="C598" t="str">
        <f>[1]A!$D1072</f>
        <v>VANACKER NOAH</v>
      </c>
      <c r="D598" t="str">
        <f>[1]A!$F1072</f>
        <v>ETOILE CYCLISTE TOURCOING</v>
      </c>
      <c r="E598" t="str">
        <f>[1]A!$J1072</f>
        <v>05999070923</v>
      </c>
      <c r="F598" s="128" t="str">
        <f>[1]A!$C1072</f>
        <v>3</v>
      </c>
      <c r="G598" t="str">
        <f>VLOOKUP(C598,[1]A!$D$2:$H$1448,5,FALSE)</f>
        <v>Adulte Masculin 17/19 ans</v>
      </c>
      <c r="N598" s="14">
        <f>VLOOKUP(C598,Bilan!$B$4:$D$1766,3,FALSE)</f>
        <v>144316</v>
      </c>
      <c r="O598" s="50">
        <f t="shared" si="60"/>
        <v>648</v>
      </c>
      <c r="P598" s="50">
        <f>VLOOKUP(C598,Route2021!$C$2:$O$1205,13,FALSE)</f>
        <v>1437</v>
      </c>
      <c r="Q598" s="124" t="str">
        <f>VLOOKUP(C598,[1]A!$D$2:$K$1398,8,FALSE)</f>
        <v>3</v>
      </c>
      <c r="R598" s="125" t="str">
        <f>VLOOKUP(C598,Route2021!$C$2:$Q$1212,15,FALSE)</f>
        <v>JE</v>
      </c>
      <c r="S598" s="48">
        <f>IFERROR(VLOOKUP(C598,'[2]1ère'!$B$3:$E$200,4,FALSE),0)</f>
        <v>0</v>
      </c>
      <c r="T598" s="48">
        <f>IFERROR(VLOOKUP(C598,'[2]2ème'!$B$3:$E$500,4,FALSE),0)</f>
        <v>0</v>
      </c>
      <c r="U598" s="48">
        <f>IFERROR(VLOOKUP(C598,'[2]3ème'!$B$3:$E$600,4,FALSE),0)</f>
        <v>2</v>
      </c>
      <c r="V598" s="48">
        <f>IFERROR(VLOOKUP(C598,'[2]4ème '!$B$3:$E$216,4,FALSE),0)</f>
        <v>0</v>
      </c>
      <c r="W598" s="48">
        <f>IFERROR(VLOOKUP(C598,[2]Féminines!$B$3:$E$70,4,FALSE),0)</f>
        <v>0</v>
      </c>
      <c r="X598">
        <f t="shared" si="54"/>
        <v>2</v>
      </c>
    </row>
    <row r="599" spans="1:24" x14ac:dyDescent="0.25">
      <c r="A599" s="7">
        <v>649</v>
      </c>
      <c r="B599">
        <f t="shared" si="59"/>
        <v>4308</v>
      </c>
      <c r="C599" t="str">
        <f>[1]A!$D1096</f>
        <v>VANWAELSCAPPEL GUILLAUME</v>
      </c>
      <c r="D599" t="str">
        <f>[1]A!$F1096</f>
        <v>CYCLO CLUB WAVRIN</v>
      </c>
      <c r="E599" t="str">
        <f>[1]A!$J1096</f>
        <v>05999059522</v>
      </c>
      <c r="F599" s="128" t="str">
        <f>[1]A!$C1096</f>
        <v>3</v>
      </c>
      <c r="G599" t="str">
        <f>VLOOKUP(C599,[1]A!$D$2:$H$1448,5,FALSE)</f>
        <v>Adulte Masculin 30/39 ans</v>
      </c>
      <c r="N599" s="14">
        <f>VLOOKUP(C599,Bilan!$B$4:$D$1766,3,FALSE)</f>
        <v>4308</v>
      </c>
      <c r="O599" s="50">
        <f t="shared" si="60"/>
        <v>649</v>
      </c>
      <c r="P599" s="50" t="e">
        <f>VLOOKUP(C599,Route2021!$C$2:$O$1205,13,FALSE)</f>
        <v>#N/A</v>
      </c>
      <c r="Q599" s="124" t="str">
        <f>VLOOKUP(C599,[1]A!$D$2:$K$1398,8,FALSE)</f>
        <v>3</v>
      </c>
      <c r="R599" s="125" t="e">
        <f>VLOOKUP(C599,Route2021!$C$2:$Q$1212,15,FALSE)</f>
        <v>#N/A</v>
      </c>
      <c r="S599" s="48">
        <f>IFERROR(VLOOKUP(C599,'[2]1ère'!$B$3:$E$200,4,FALSE),0)</f>
        <v>0</v>
      </c>
      <c r="T599" s="48">
        <f>IFERROR(VLOOKUP(C599,'[2]2ème'!$B$3:$E$500,4,FALSE),0)</f>
        <v>0</v>
      </c>
      <c r="U599" s="48">
        <f>IFERROR(VLOOKUP(C599,'[2]3ème'!$B$3:$E$600,4,FALSE),0)</f>
        <v>3</v>
      </c>
      <c r="V599" s="48">
        <f>IFERROR(VLOOKUP(C599,'[2]4ème '!$B$3:$E$216,4,FALSE),0)</f>
        <v>0</v>
      </c>
      <c r="W599" s="48">
        <f>IFERROR(VLOOKUP(C599,[2]Féminines!$B$3:$E$70,4,FALSE),0)</f>
        <v>0</v>
      </c>
      <c r="X599">
        <f t="shared" si="54"/>
        <v>3</v>
      </c>
    </row>
    <row r="600" spans="1:24" x14ac:dyDescent="0.25">
      <c r="A600" s="7">
        <f t="shared" si="55"/>
        <v>650</v>
      </c>
      <c r="B600">
        <f t="shared" si="52"/>
        <v>144280</v>
      </c>
      <c r="C600" t="str">
        <f>[1]A!$D1000</f>
        <v>SERE MARC</v>
      </c>
      <c r="D600" t="str">
        <f>[1]A!$F1000</f>
        <v>CYCLO CLUB WAVRIN</v>
      </c>
      <c r="E600" t="str">
        <f>[1]A!$J1000</f>
        <v>05999092855</v>
      </c>
      <c r="F600" s="128" t="str">
        <f>[1]A!$C1000</f>
        <v>3</v>
      </c>
      <c r="G600" t="str">
        <f>VLOOKUP(C600,[1]A!$D$2:$H$1448,5,FALSE)</f>
        <v>Adulte Masculin 50/59 ans</v>
      </c>
      <c r="N600" s="14">
        <f>VLOOKUP(C600,Bilan!$B$4:$D$1766,3,FALSE)</f>
        <v>144280</v>
      </c>
      <c r="O600" s="50">
        <f t="shared" ref="O600:O632" si="61">A600</f>
        <v>650</v>
      </c>
      <c r="P600" s="50">
        <f>VLOOKUP(C600,Route2021!$C$2:$O$1205,13,FALSE)</f>
        <v>650</v>
      </c>
      <c r="Q600" s="124" t="str">
        <f>VLOOKUP(C600,[1]A!$D$2:$K$1398,8,FALSE)</f>
        <v>3</v>
      </c>
      <c r="R600" s="125">
        <f>VLOOKUP(C600,Route2021!$C$2:$Q$1212,15,FALSE)</f>
        <v>3</v>
      </c>
      <c r="S600" s="48">
        <f>IFERROR(VLOOKUP(C600,'[2]1ère'!$B$3:$E$200,4,FALSE),0)</f>
        <v>0</v>
      </c>
      <c r="T600" s="48">
        <f>IFERROR(VLOOKUP(C600,'[2]2ème'!$B$3:$E$500,4,FALSE),0)</f>
        <v>0</v>
      </c>
      <c r="U600" s="48">
        <f>IFERROR(VLOOKUP(C600,'[2]3ème'!$B$3:$E$600,4,FALSE),0)</f>
        <v>8</v>
      </c>
      <c r="V600" s="48">
        <f>IFERROR(VLOOKUP(C600,'[2]4ème '!$B$3:$E$216,4,FALSE),0)</f>
        <v>0</v>
      </c>
      <c r="W600" s="48">
        <f>IFERROR(VLOOKUP(C600,[2]Féminines!$B$3:$E$70,4,FALSE),0)</f>
        <v>0</v>
      </c>
      <c r="X600">
        <f t="shared" si="54"/>
        <v>8</v>
      </c>
    </row>
    <row r="601" spans="1:24" x14ac:dyDescent="0.25">
      <c r="A601" s="7">
        <f t="shared" ref="A601:A657" si="62">IF(P601&lt;918,IF(P601&gt;500,P601,0),0)</f>
        <v>651</v>
      </c>
      <c r="B601">
        <f t="shared" si="52"/>
        <v>144341</v>
      </c>
      <c r="C601" t="str">
        <f>[1]A!$D729</f>
        <v>LEMIEUGRE MAXIMILIEN</v>
      </c>
      <c r="D601" t="str">
        <f>[1]A!$F729</f>
        <v>CYCLO CLUB WAVRIN</v>
      </c>
      <c r="E601" t="str">
        <f>[1]A!$J729</f>
        <v>05999111724</v>
      </c>
      <c r="F601" s="128" t="str">
        <f>[1]A!$C729</f>
        <v>3</v>
      </c>
      <c r="G601" t="str">
        <f>VLOOKUP(C601,[1]A!$D$2:$H$1448,5,FALSE)</f>
        <v>Adulte Masculin 30/39 ans</v>
      </c>
      <c r="J601" s="67">
        <v>1</v>
      </c>
      <c r="N601" s="14">
        <f>VLOOKUP(C601,Bilan!$B$4:$D$1766,3,FALSE)</f>
        <v>144341</v>
      </c>
      <c r="O601" s="50">
        <f t="shared" si="61"/>
        <v>651</v>
      </c>
      <c r="P601" s="50">
        <f>VLOOKUP(C601,Route2021!$C$2:$O$1205,13,FALSE)</f>
        <v>651</v>
      </c>
      <c r="Q601" s="124" t="str">
        <f>VLOOKUP(C601,[1]A!$D$2:$K$1398,8,FALSE)</f>
        <v>3</v>
      </c>
      <c r="R601" s="125">
        <f>VLOOKUP(C601,Route2021!$C$2:$Q$1212,15,FALSE)</f>
        <v>3</v>
      </c>
      <c r="S601" s="48">
        <f>IFERROR(VLOOKUP(C601,'[2]1ère'!$B$3:$E$200,4,FALSE),0)</f>
        <v>0</v>
      </c>
      <c r="T601" s="48">
        <f>IFERROR(VLOOKUP(C601,'[2]2ème'!$B$3:$E$500,4,FALSE),0)</f>
        <v>0</v>
      </c>
      <c r="U601" s="48">
        <f>IFERROR(VLOOKUP(C601,'[2]3ème'!$B$3:$E$600,4,FALSE),0)</f>
        <v>0</v>
      </c>
      <c r="V601" s="48">
        <f>IFERROR(VLOOKUP(C601,'[2]4ème '!$B$3:$E$216,4,FALSE),0)</f>
        <v>0</v>
      </c>
      <c r="W601" s="48">
        <f>IFERROR(VLOOKUP(C601,[2]Féminines!$B$3:$E$70,4,FALSE),0)</f>
        <v>0</v>
      </c>
      <c r="X601">
        <f t="shared" si="54"/>
        <v>0</v>
      </c>
    </row>
    <row r="602" spans="1:24" x14ac:dyDescent="0.25">
      <c r="A602" s="7">
        <v>653</v>
      </c>
      <c r="B602">
        <f>N602</f>
        <v>4499</v>
      </c>
      <c r="C602" s="49" t="str">
        <f>[1]A!$D1097</f>
        <v>VANWAELSCAPPEL JEROME</v>
      </c>
      <c r="D602" t="str">
        <f>[1]A!$F1097</f>
        <v>CYCLO CLUB WAVRIN</v>
      </c>
      <c r="E602" t="str">
        <f>[1]A!$J1097</f>
        <v>05999027349</v>
      </c>
      <c r="F602" s="128" t="str">
        <f>[1]A!$C1097</f>
        <v>3</v>
      </c>
      <c r="G602" t="str">
        <f>VLOOKUP(C602,[1]A!$D$2:$H$1448,5,FALSE)</f>
        <v>Adulte Masculin 30/39 ans</v>
      </c>
      <c r="N602" s="14">
        <f>VLOOKUP(C602,Bilan!$B$4:$D$1766,3,FALSE)</f>
        <v>4499</v>
      </c>
      <c r="O602" s="50">
        <f t="shared" si="61"/>
        <v>653</v>
      </c>
      <c r="P602" s="50" t="e">
        <f>VLOOKUP(C602,Route2021!$C$2:$O$1205,13,FALSE)</f>
        <v>#N/A</v>
      </c>
      <c r="Q602" s="124" t="str">
        <f>VLOOKUP(C602,[1]A!$D$2:$K$1398,8,FALSE)</f>
        <v>3</v>
      </c>
      <c r="R602" s="125" t="e">
        <f>VLOOKUP(C602,Route2021!$C$2:$Q$1212,15,FALSE)</f>
        <v>#N/A</v>
      </c>
      <c r="S602" s="48">
        <f>IFERROR(VLOOKUP(C602,'[2]1ère'!$B$3:$E$200,4,FALSE),0)</f>
        <v>0</v>
      </c>
      <c r="T602" s="48">
        <f>IFERROR(VLOOKUP(C602,'[2]2ème'!$B$3:$E$500,4,FALSE),0)</f>
        <v>0</v>
      </c>
      <c r="U602" s="48">
        <f>IFERROR(VLOOKUP(C602,'[2]3ème'!$B$3:$E$600,4,FALSE),0)</f>
        <v>3</v>
      </c>
      <c r="V602" s="48">
        <f>IFERROR(VLOOKUP(C602,'[2]4ème '!$B$3:$E$216,4,FALSE),0)</f>
        <v>0</v>
      </c>
      <c r="W602" s="48">
        <f>IFERROR(VLOOKUP(C602,[2]Féminines!$B$3:$E$70,4,FALSE),0)</f>
        <v>0</v>
      </c>
      <c r="X602">
        <f t="shared" si="54"/>
        <v>3</v>
      </c>
    </row>
    <row r="603" spans="1:24" x14ac:dyDescent="0.25">
      <c r="A603" s="7">
        <f t="shared" si="62"/>
        <v>654</v>
      </c>
      <c r="B603">
        <f t="shared" si="52"/>
        <v>2267</v>
      </c>
      <c r="C603" t="str">
        <f>[1]A!$D960</f>
        <v>ROBERT BENJAMIN</v>
      </c>
      <c r="D603" t="str">
        <f>[1]A!$F960</f>
        <v>U.C. CAPELLOISE FOURMIES</v>
      </c>
      <c r="E603" t="str">
        <f>[1]A!$J960</f>
        <v>05999089255</v>
      </c>
      <c r="F603" s="128" t="str">
        <f>[1]A!$C960</f>
        <v>3</v>
      </c>
      <c r="G603" t="str">
        <f>VLOOKUP(C603,[1]A!$D$2:$H$1448,5,FALSE)</f>
        <v>Adulte Masculin 20/29 ans</v>
      </c>
      <c r="N603" s="14">
        <f>VLOOKUP(C603,Bilan!$B$4:$D$1766,3,FALSE)</f>
        <v>2267</v>
      </c>
      <c r="O603" s="50">
        <f t="shared" si="61"/>
        <v>654</v>
      </c>
      <c r="P603" s="50">
        <f>VLOOKUP(C603,Route2021!$C$2:$O$1205,13,FALSE)</f>
        <v>654</v>
      </c>
      <c r="Q603" s="124" t="str">
        <f>VLOOKUP(C603,[1]A!$D$2:$K$1398,8,FALSE)</f>
        <v>3</v>
      </c>
      <c r="R603" s="125">
        <f>VLOOKUP(C603,Route2021!$C$2:$Q$1212,15,FALSE)</f>
        <v>3</v>
      </c>
      <c r="S603" s="48">
        <f>IFERROR(VLOOKUP(C603,'[2]1ère'!$B$3:$E$200,4,FALSE),0)</f>
        <v>0</v>
      </c>
      <c r="T603" s="48">
        <f>IFERROR(VLOOKUP(C603,'[2]2ème'!$B$3:$E$500,4,FALSE),0)</f>
        <v>0</v>
      </c>
      <c r="U603" s="48">
        <f>IFERROR(VLOOKUP(C603,'[2]3ème'!$B$3:$E$600,4,FALSE),0)</f>
        <v>4</v>
      </c>
      <c r="V603" s="48">
        <f>IFERROR(VLOOKUP(C603,'[2]4ème '!$B$3:$E$216,4,FALSE),0)</f>
        <v>0</v>
      </c>
      <c r="W603" s="48">
        <f>IFERROR(VLOOKUP(C603,[2]Féminines!$B$3:$E$70,4,FALSE),0)</f>
        <v>0</v>
      </c>
      <c r="X603">
        <f t="shared" ref="X603:X666" si="63">SUM(S603:W603)</f>
        <v>4</v>
      </c>
    </row>
    <row r="604" spans="1:24" x14ac:dyDescent="0.25">
      <c r="A604" s="7">
        <v>655</v>
      </c>
      <c r="B604">
        <f>N604</f>
        <v>2263</v>
      </c>
      <c r="C604" t="str">
        <f>[1]A!$D100</f>
        <v>BOMBART DEVY</v>
      </c>
      <c r="D604" t="str">
        <f>[1]A!$F100</f>
        <v>U.C. CAPELLOISE FOURMIES</v>
      </c>
      <c r="E604" t="str">
        <f>[1]A!$J100</f>
        <v>05999082200</v>
      </c>
      <c r="F604" s="128" t="str">
        <f>[1]A!$C100</f>
        <v>3</v>
      </c>
      <c r="G604" t="str">
        <f>VLOOKUP(C604,[1]A!$D$2:$H$1448,5,FALSE)</f>
        <v>Adulte Masculin 30/39 ans</v>
      </c>
      <c r="N604" s="14">
        <f>VLOOKUP(C604,Bilan!$B$4:$D$1766,3,FALSE)</f>
        <v>2263</v>
      </c>
      <c r="O604" s="50">
        <f t="shared" si="61"/>
        <v>655</v>
      </c>
      <c r="P604" s="50">
        <f>VLOOKUP(C604,Route2021!$C$2:$O$1205,13,FALSE)</f>
        <v>0</v>
      </c>
      <c r="Q604" s="124" t="str">
        <f>VLOOKUP(C604,[1]A!$D$2:$K$1398,8,FALSE)</f>
        <v>3</v>
      </c>
      <c r="R604" s="125" t="str">
        <f>VLOOKUP(C604,Route2021!$C$2:$Q$1212,15,FALSE)</f>
        <v>3</v>
      </c>
      <c r="S604" s="48">
        <f>IFERROR(VLOOKUP(C604,'[2]1ère'!$B$3:$E$200,4,FALSE),0)</f>
        <v>0</v>
      </c>
      <c r="T604" s="48">
        <f>IFERROR(VLOOKUP(C604,'[2]2ème'!$B$3:$E$500,4,FALSE),0)</f>
        <v>0</v>
      </c>
      <c r="U604" s="48">
        <f>IFERROR(VLOOKUP(C604,'[2]3ème'!$B$3:$E$600,4,FALSE),0)</f>
        <v>0</v>
      </c>
      <c r="V604" s="48">
        <f>IFERROR(VLOOKUP(C604,'[2]4ème '!$B$3:$E$216,4,FALSE),0)</f>
        <v>0</v>
      </c>
      <c r="W604" s="48">
        <f>IFERROR(VLOOKUP(C604,[2]Féminines!$B$3:$E$70,4,FALSE),0)</f>
        <v>0</v>
      </c>
      <c r="X604">
        <f t="shared" si="63"/>
        <v>0</v>
      </c>
    </row>
    <row r="605" spans="1:24" x14ac:dyDescent="0.25">
      <c r="A605" s="7">
        <v>656</v>
      </c>
      <c r="B605" t="e">
        <f>N605</f>
        <v>#N/A</v>
      </c>
      <c r="C605" t="str">
        <f>[1]A!$D327</f>
        <v>DEMAN SIMON</v>
      </c>
      <c r="D605" t="str">
        <f>[1]A!$F327</f>
        <v>CLUB CYCLISTE VERLINGHEM</v>
      </c>
      <c r="E605" t="str">
        <f>[1]A!$J327</f>
        <v>05999099326</v>
      </c>
      <c r="F605" s="128" t="str">
        <f>[1]A!$C327</f>
        <v>3</v>
      </c>
      <c r="G605" t="str">
        <f>VLOOKUP(C605,[1]A!$D$2:$H$1448,5,FALSE)</f>
        <v>Adulte Masculin 20/29 ans</v>
      </c>
      <c r="N605" s="14" t="e">
        <f>VLOOKUP(C605,Bilan!$B$4:$D$1766,3,FALSE)</f>
        <v>#N/A</v>
      </c>
      <c r="O605" s="50">
        <f t="shared" si="61"/>
        <v>656</v>
      </c>
      <c r="P605" s="50" t="e">
        <f>VLOOKUP(C605,Route2021!$C$2:$O$1205,13,FALSE)</f>
        <v>#N/A</v>
      </c>
      <c r="Q605" s="124" t="str">
        <f>VLOOKUP(C605,[1]A!$D$2:$K$1398,8,FALSE)</f>
        <v>3</v>
      </c>
      <c r="R605" s="125" t="e">
        <f>VLOOKUP(C605,Route2021!$C$2:$Q$1212,15,FALSE)</f>
        <v>#N/A</v>
      </c>
      <c r="S605" s="48">
        <f>IFERROR(VLOOKUP(C605,'[2]1ère'!$B$3:$E$200,4,FALSE),0)</f>
        <v>0</v>
      </c>
      <c r="T605" s="48">
        <f>IFERROR(VLOOKUP(C605,'[2]2ème'!$B$3:$E$500,4,FALSE),0)</f>
        <v>0</v>
      </c>
      <c r="U605" s="48">
        <f>IFERROR(VLOOKUP(C605,'[2]3ème'!$B$3:$E$600,4,FALSE),0)</f>
        <v>0</v>
      </c>
      <c r="V605" s="48">
        <f>IFERROR(VLOOKUP(C605,'[2]4ème '!$B$3:$E$216,4,FALSE),0)</f>
        <v>0</v>
      </c>
      <c r="W605" s="48">
        <f>IFERROR(VLOOKUP(C605,[2]Féminines!$B$3:$E$70,4,FALSE),0)</f>
        <v>0</v>
      </c>
      <c r="X605">
        <f t="shared" si="63"/>
        <v>0</v>
      </c>
    </row>
    <row r="606" spans="1:24" x14ac:dyDescent="0.25">
      <c r="A606" s="7">
        <v>657</v>
      </c>
      <c r="B606">
        <f>N606</f>
        <v>10011</v>
      </c>
      <c r="C606" t="str">
        <f>[1]A!$D415</f>
        <v>DUCRON LAURENT</v>
      </c>
      <c r="D606" t="str">
        <f>[1]A!$F415</f>
        <v>CLUB CYCLISTE VERLINGHEM</v>
      </c>
      <c r="E606" t="str">
        <f>[1]A!$J415</f>
        <v>05999124704</v>
      </c>
      <c r="F606" s="128" t="str">
        <f>[1]A!$C415</f>
        <v>3</v>
      </c>
      <c r="G606" t="str">
        <f>VLOOKUP(C606,[1]A!$D$2:$H$1448,5,FALSE)</f>
        <v>Adulte Masculin 50/59 ans</v>
      </c>
      <c r="N606" s="14">
        <f>VLOOKUP(C606,Bilan!$B$4:$D$1766,3,FALSE)</f>
        <v>10011</v>
      </c>
      <c r="O606" s="50">
        <f t="shared" si="61"/>
        <v>657</v>
      </c>
      <c r="P606" s="50">
        <f>VLOOKUP(C606,Route2021!$C$2:$O$1205,13,FALSE)</f>
        <v>0</v>
      </c>
      <c r="Q606" s="124" t="str">
        <f>VLOOKUP(C606,[1]A!$D$2:$K$1398,8,FALSE)</f>
        <v>3</v>
      </c>
      <c r="R606" s="125">
        <f>VLOOKUP(C606,Route2021!$C$2:$Q$1212,15,FALSE)</f>
        <v>3</v>
      </c>
      <c r="S606" s="48">
        <f>IFERROR(VLOOKUP(C606,'[2]1ère'!$B$3:$E$200,4,FALSE),0)</f>
        <v>0</v>
      </c>
      <c r="T606" s="48">
        <f>IFERROR(VLOOKUP(C606,'[2]2ème'!$B$3:$E$500,4,FALSE),0)</f>
        <v>0</v>
      </c>
      <c r="U606" s="48">
        <f>IFERROR(VLOOKUP(C606,'[2]3ème'!$B$3:$E$600,4,FALSE),0)</f>
        <v>0</v>
      </c>
      <c r="V606" s="48">
        <f>IFERROR(VLOOKUP(C606,'[2]4ème '!$B$3:$E$216,4,FALSE),0)</f>
        <v>0</v>
      </c>
      <c r="W606" s="48">
        <f>IFERROR(VLOOKUP(C606,[2]Féminines!$B$3:$E$70,4,FALSE),0)</f>
        <v>0</v>
      </c>
      <c r="X606">
        <f t="shared" si="63"/>
        <v>0</v>
      </c>
    </row>
    <row r="607" spans="1:24" x14ac:dyDescent="0.25">
      <c r="A607" s="7">
        <v>658</v>
      </c>
      <c r="B607">
        <f>N607</f>
        <v>10013</v>
      </c>
      <c r="C607" s="49" t="str">
        <f>[1]A!$D595</f>
        <v>HOUSSIN TANGUY</v>
      </c>
      <c r="D607" t="str">
        <f>[1]A!$F595</f>
        <v>CLUB CYCLISTE VERLINGHEM</v>
      </c>
      <c r="E607" t="str">
        <f>[1]A!$J595</f>
        <v>05999128328</v>
      </c>
      <c r="F607" s="128" t="str">
        <f>[1]A!$C595</f>
        <v>3</v>
      </c>
      <c r="G607" t="str">
        <f>VLOOKUP(C607,[1]A!$D$2:$H$1448,5,FALSE)</f>
        <v>Adulte Masculin 20/29 ans</v>
      </c>
      <c r="N607" s="14">
        <f>VLOOKUP(C607,Bilan!$B$4:$D$1766,3,FALSE)</f>
        <v>10013</v>
      </c>
      <c r="O607" s="50">
        <f t="shared" si="61"/>
        <v>658</v>
      </c>
      <c r="P607" s="50" t="e">
        <f>VLOOKUP(C607,Route2021!$C$2:$O$1205,13,FALSE)</f>
        <v>#N/A</v>
      </c>
      <c r="Q607" s="124" t="str">
        <f>VLOOKUP(C607,[1]A!$D$2:$K$1398,8,FALSE)</f>
        <v>3</v>
      </c>
      <c r="R607" s="125" t="e">
        <f>VLOOKUP(C607,Route2021!$C$2:$Q$1212,15,FALSE)</f>
        <v>#N/A</v>
      </c>
      <c r="S607" s="48">
        <f>IFERROR(VLOOKUP(C607,'[2]1ère'!$B$3:$E$200,4,FALSE),0)</f>
        <v>0</v>
      </c>
      <c r="T607" s="48">
        <f>IFERROR(VLOOKUP(C607,'[2]2ème'!$B$3:$E$500,4,FALSE),0)</f>
        <v>0</v>
      </c>
      <c r="U607" s="48">
        <f>IFERROR(VLOOKUP(C607,'[2]3ème'!$B$3:$E$600,4,FALSE),0)</f>
        <v>2</v>
      </c>
      <c r="V607" s="48">
        <f>IFERROR(VLOOKUP(C607,'[2]4ème '!$B$3:$E$216,4,FALSE),0)</f>
        <v>0</v>
      </c>
      <c r="W607" s="48">
        <f>IFERROR(VLOOKUP(C607,[2]Féminines!$B$3:$E$70,4,FALSE),0)</f>
        <v>0</v>
      </c>
      <c r="X607">
        <f t="shared" si="63"/>
        <v>2</v>
      </c>
    </row>
    <row r="608" spans="1:24" x14ac:dyDescent="0.25">
      <c r="A608" s="7">
        <f t="shared" si="62"/>
        <v>659</v>
      </c>
      <c r="B608">
        <f t="shared" si="52"/>
        <v>144499</v>
      </c>
      <c r="C608" t="str">
        <f>[1]A!$D533</f>
        <v>GRAUX ERIC</v>
      </c>
      <c r="D608" t="str">
        <f>[1]A!$F533</f>
        <v>CAMPHIN EN CAREMBAULT CYCLING TEAM</v>
      </c>
      <c r="E608" t="str">
        <f>[1]A!$J533</f>
        <v>05999098170</v>
      </c>
      <c r="F608" s="128" t="str">
        <f>[1]A!$C533</f>
        <v>3</v>
      </c>
      <c r="G608" t="str">
        <f>VLOOKUP(C608,[1]A!$D$2:$H$1448,5,FALSE)</f>
        <v>Adulte Masculin 50/59 ans</v>
      </c>
      <c r="J608" s="67">
        <v>1</v>
      </c>
      <c r="N608" s="14">
        <f>VLOOKUP(C608,Bilan!$B$4:$D$1766,3,FALSE)</f>
        <v>144499</v>
      </c>
      <c r="O608" s="50">
        <f t="shared" si="61"/>
        <v>659</v>
      </c>
      <c r="P608" s="50">
        <f>VLOOKUP(C608,Route2021!$C$2:$O$1205,13,FALSE)</f>
        <v>659</v>
      </c>
      <c r="Q608" s="124" t="str">
        <f>VLOOKUP(C608,[1]A!$D$2:$K$1398,8,FALSE)</f>
        <v>3</v>
      </c>
      <c r="R608" s="125">
        <f>VLOOKUP(C608,Route2021!$C$2:$Q$1212,15,FALSE)</f>
        <v>3</v>
      </c>
      <c r="S608" s="48">
        <f>IFERROR(VLOOKUP(C608,'[2]1ère'!$B$3:$E$200,4,FALSE),0)</f>
        <v>0</v>
      </c>
      <c r="T608" s="48">
        <f>IFERROR(VLOOKUP(C608,'[2]2ème'!$B$3:$E$500,4,FALSE),0)</f>
        <v>0</v>
      </c>
      <c r="U608" s="48">
        <f>IFERROR(VLOOKUP(C608,'[2]3ème'!$B$3:$E$600,4,FALSE),0)</f>
        <v>3</v>
      </c>
      <c r="V608" s="48">
        <f>IFERROR(VLOOKUP(C608,'[2]4ème '!$B$3:$E$216,4,FALSE),0)</f>
        <v>0</v>
      </c>
      <c r="W608" s="48">
        <f>IFERROR(VLOOKUP(C608,[2]Féminines!$B$3:$E$70,4,FALSE),0)</f>
        <v>0</v>
      </c>
      <c r="X608">
        <f t="shared" si="63"/>
        <v>3</v>
      </c>
    </row>
    <row r="609" spans="1:24" x14ac:dyDescent="0.25">
      <c r="A609" s="7">
        <f t="shared" si="62"/>
        <v>660</v>
      </c>
      <c r="B609">
        <f t="shared" si="52"/>
        <v>144319</v>
      </c>
      <c r="C609" t="str">
        <f>[1]A!$D750</f>
        <v>LIEVIN BRUNO</v>
      </c>
      <c r="D609" t="str">
        <f>[1]A!$F750</f>
        <v>VELO CLUB SOLESMES</v>
      </c>
      <c r="E609" t="str">
        <f>[1]A!$J750</f>
        <v>05999098650</v>
      </c>
      <c r="F609" s="128" t="str">
        <f>[1]A!$C750</f>
        <v>3</v>
      </c>
      <c r="G609" t="str">
        <f>VLOOKUP(C609,[1]A!$D$2:$H$1448,5,FALSE)</f>
        <v>Adulte Masculin 40/49 ans</v>
      </c>
      <c r="N609" s="14">
        <f>VLOOKUP(C609,Bilan!$B$4:$D$1766,3,FALSE)</f>
        <v>144319</v>
      </c>
      <c r="O609" s="50">
        <f t="shared" si="61"/>
        <v>660</v>
      </c>
      <c r="P609" s="50">
        <f>VLOOKUP(C609,Route2021!$C$2:$O$1205,13,FALSE)</f>
        <v>660</v>
      </c>
      <c r="Q609" s="124" t="str">
        <f>VLOOKUP(C609,[1]A!$D$2:$K$1398,8,FALSE)</f>
        <v>3</v>
      </c>
      <c r="R609" s="125">
        <f>VLOOKUP(C609,Route2021!$C$2:$Q$1212,15,FALSE)</f>
        <v>3</v>
      </c>
      <c r="S609" s="48">
        <f>IFERROR(VLOOKUP(C609,'[2]1ère'!$B$3:$E$200,4,FALSE),0)</f>
        <v>0</v>
      </c>
      <c r="T609" s="48">
        <f>IFERROR(VLOOKUP(C609,'[2]2ème'!$B$3:$E$500,4,FALSE),0)</f>
        <v>0</v>
      </c>
      <c r="U609" s="48">
        <f>IFERROR(VLOOKUP(C609,'[2]3ème'!$B$3:$E$600,4,FALSE),0)</f>
        <v>0</v>
      </c>
      <c r="V609" s="48">
        <f>IFERROR(VLOOKUP(C609,'[2]4ème '!$B$3:$E$216,4,FALSE),0)</f>
        <v>0</v>
      </c>
      <c r="W609" s="48">
        <f>IFERROR(VLOOKUP(C609,[2]Féminines!$B$3:$E$70,4,FALSE),0)</f>
        <v>0</v>
      </c>
      <c r="X609">
        <f t="shared" si="63"/>
        <v>0</v>
      </c>
    </row>
    <row r="610" spans="1:24" x14ac:dyDescent="0.25">
      <c r="A610" s="7">
        <v>661</v>
      </c>
      <c r="B610">
        <f>N610</f>
        <v>2392</v>
      </c>
      <c r="C610" t="str">
        <f>[1]A!$D33</f>
        <v>BAQUE JEAN-MICHEL</v>
      </c>
      <c r="D610" t="str">
        <f>[1]A!$F33</f>
        <v>CYCLO CLUB WAVRIN</v>
      </c>
      <c r="E610" t="str">
        <f>[1]A!$J33</f>
        <v>05999128857</v>
      </c>
      <c r="F610" s="128" t="str">
        <f>[1]A!$C33</f>
        <v>3</v>
      </c>
      <c r="G610" t="str">
        <f>VLOOKUP(C610,[1]A!$D$2:$H$1448,5,FALSE)</f>
        <v>Adulte Masculin 50/59 ans</v>
      </c>
      <c r="J610" s="67">
        <v>1</v>
      </c>
      <c r="N610" s="14">
        <f>VLOOKUP(C610,Bilan!$B$4:$D$1766,3,FALSE)</f>
        <v>2392</v>
      </c>
      <c r="O610" s="50">
        <f t="shared" si="61"/>
        <v>661</v>
      </c>
      <c r="P610" s="50" t="e">
        <f>VLOOKUP(C610,Route2021!$C$2:$O$1205,13,FALSE)</f>
        <v>#N/A</v>
      </c>
      <c r="Q610" s="124" t="str">
        <f>VLOOKUP(C610,[1]A!$D$2:$K$1398,8,FALSE)</f>
        <v>3</v>
      </c>
      <c r="R610" s="125" t="e">
        <f>VLOOKUP(C610,Route2021!$C$2:$Q$1212,15,FALSE)</f>
        <v>#N/A</v>
      </c>
      <c r="S610" s="48">
        <f>IFERROR(VLOOKUP(C610,'[2]1ère'!$B$3:$E$200,4,FALSE),0)</f>
        <v>0</v>
      </c>
      <c r="T610" s="48">
        <f>IFERROR(VLOOKUP(C610,'[2]2ème'!$B$3:$E$500,4,FALSE),0)</f>
        <v>0</v>
      </c>
      <c r="U610" s="48">
        <f>IFERROR(VLOOKUP(C610,'[2]3ème'!$B$3:$E$600,4,FALSE),0)</f>
        <v>0</v>
      </c>
      <c r="V610" s="48">
        <f>IFERROR(VLOOKUP(C610,'[2]4ème '!$B$3:$E$216,4,FALSE),0)</f>
        <v>0</v>
      </c>
      <c r="W610" s="48">
        <f>IFERROR(VLOOKUP(C610,[2]Féminines!$B$3:$E$70,4,FALSE),0)</f>
        <v>0</v>
      </c>
      <c r="X610">
        <f t="shared" si="63"/>
        <v>0</v>
      </c>
    </row>
    <row r="611" spans="1:24" x14ac:dyDescent="0.25">
      <c r="A611" s="7">
        <v>662</v>
      </c>
      <c r="B611">
        <f>N611</f>
        <v>10149</v>
      </c>
      <c r="C611" t="str">
        <f>[1]A!$D81</f>
        <v>BEY CHRISTOPHE</v>
      </c>
      <c r="D611" t="str">
        <f>[1]A!$F81</f>
        <v>CYCLO CLUB WAVRIN</v>
      </c>
      <c r="E611" t="str">
        <f>[1]A!$J81</f>
        <v>05999131545</v>
      </c>
      <c r="F611" s="128" t="str">
        <f>[1]A!$C81</f>
        <v>3</v>
      </c>
      <c r="G611" t="str">
        <f>VLOOKUP(C611,[1]A!$D$2:$H$1448,5,FALSE)</f>
        <v>Adulte Masculin 50/59 ans</v>
      </c>
      <c r="J611" s="67">
        <v>1</v>
      </c>
      <c r="N611" s="14">
        <f>VLOOKUP(C611,Bilan!$B$4:$D$1766,3,FALSE)</f>
        <v>10149</v>
      </c>
      <c r="O611" s="50">
        <f t="shared" si="61"/>
        <v>662</v>
      </c>
      <c r="P611" s="50" t="e">
        <f>VLOOKUP(C611,Route2021!$C$2:$O$1205,13,FALSE)</f>
        <v>#N/A</v>
      </c>
      <c r="Q611" s="124" t="str">
        <f>VLOOKUP(C611,[1]A!$D$2:$K$1398,8,FALSE)</f>
        <v>3</v>
      </c>
      <c r="R611" s="125" t="e">
        <f>VLOOKUP(C611,Route2021!$C$2:$Q$1212,15,FALSE)</f>
        <v>#N/A</v>
      </c>
      <c r="S611" s="48">
        <f>IFERROR(VLOOKUP(C611,'[2]1ère'!$B$3:$E$200,4,FALSE),0)</f>
        <v>0</v>
      </c>
      <c r="T611" s="48">
        <f>IFERROR(VLOOKUP(C611,'[2]2ème'!$B$3:$E$500,4,FALSE),0)</f>
        <v>0</v>
      </c>
      <c r="U611" s="48">
        <f>IFERROR(VLOOKUP(C611,'[2]3ème'!$B$3:$E$600,4,FALSE),0)</f>
        <v>0</v>
      </c>
      <c r="V611" s="48">
        <f>IFERROR(VLOOKUP(C611,'[2]4ème '!$B$3:$E$216,4,FALSE),0)</f>
        <v>0</v>
      </c>
      <c r="W611" s="48">
        <f>IFERROR(VLOOKUP(C611,[2]Féminines!$B$3:$E$70,4,FALSE),0)</f>
        <v>0</v>
      </c>
      <c r="X611">
        <f t="shared" si="63"/>
        <v>0</v>
      </c>
    </row>
    <row r="612" spans="1:24" x14ac:dyDescent="0.25">
      <c r="A612" s="7">
        <f t="shared" si="62"/>
        <v>663</v>
      </c>
      <c r="B612">
        <f t="shared" si="52"/>
        <v>2276</v>
      </c>
      <c r="C612" t="str">
        <f>[1]A!$D485</f>
        <v>FRANCOIS MICHAEL</v>
      </c>
      <c r="D612" t="str">
        <f>[1]A!$F485</f>
        <v>ENTENTE CYCLISTE FACHES-THUMESNIL RONCHIN</v>
      </c>
      <c r="E612" t="str">
        <f>[1]A!$J485</f>
        <v>05999021760</v>
      </c>
      <c r="F612" s="128" t="str">
        <f>[1]A!$C485</f>
        <v>3</v>
      </c>
      <c r="G612" t="str">
        <f>VLOOKUP(C612,[1]A!$D$2:$H$1448,5,FALSE)</f>
        <v>Adulte Masculin 50/59 ans</v>
      </c>
      <c r="J612" s="67">
        <v>1</v>
      </c>
      <c r="N612" s="14">
        <f>VLOOKUP(C612,Bilan!$B$4:$D$1766,3,FALSE)</f>
        <v>2276</v>
      </c>
      <c r="O612" s="50">
        <f t="shared" si="61"/>
        <v>663</v>
      </c>
      <c r="P612" s="50">
        <f>VLOOKUP(C612,Route2021!$C$2:$O$1205,13,FALSE)</f>
        <v>663</v>
      </c>
      <c r="Q612" s="124" t="str">
        <f>VLOOKUP(C612,[1]A!$D$2:$K$1398,8,FALSE)</f>
        <v>3</v>
      </c>
      <c r="R612" s="125">
        <f>VLOOKUP(C612,Route2021!$C$2:$Q$1212,15,FALSE)</f>
        <v>3</v>
      </c>
      <c r="S612" s="48">
        <f>IFERROR(VLOOKUP(C612,'[2]1ère'!$B$3:$E$200,4,FALSE),0)</f>
        <v>0</v>
      </c>
      <c r="T612" s="48">
        <f>IFERROR(VLOOKUP(C612,'[2]2ème'!$B$3:$E$500,4,FALSE),0)</f>
        <v>0</v>
      </c>
      <c r="U612" s="48">
        <f>IFERROR(VLOOKUP(C612,'[2]3ème'!$B$3:$E$600,4,FALSE),0)</f>
        <v>4</v>
      </c>
      <c r="V612" s="48">
        <f>IFERROR(VLOOKUP(C612,'[2]4ème '!$B$3:$E$216,4,FALSE),0)</f>
        <v>0</v>
      </c>
      <c r="W612" s="48">
        <f>IFERROR(VLOOKUP(C612,[2]Féminines!$B$3:$E$70,4,FALSE),0)</f>
        <v>0</v>
      </c>
      <c r="X612">
        <f t="shared" si="63"/>
        <v>4</v>
      </c>
    </row>
    <row r="613" spans="1:24" x14ac:dyDescent="0.25">
      <c r="A613" s="7">
        <v>664</v>
      </c>
      <c r="B613">
        <f>N613</f>
        <v>2404</v>
      </c>
      <c r="C613" t="str">
        <f>[1]A!$D93</f>
        <v>BLEARD BAPTISTE</v>
      </c>
      <c r="D613" t="str">
        <f>[1]A!$F93</f>
        <v>CYCLO CLUB WAVRIN</v>
      </c>
      <c r="E613" t="str">
        <f>[1]A!$J93</f>
        <v>05999124530</v>
      </c>
      <c r="F613" s="128" t="str">
        <f>[1]A!$C93</f>
        <v>3</v>
      </c>
      <c r="G613" t="str">
        <f>VLOOKUP(C613,[1]A!$D$2:$H$1448,5,FALSE)</f>
        <v>Adulte Masculin 17/19 ans</v>
      </c>
      <c r="N613" s="14">
        <f>VLOOKUP(C613,Bilan!$B$4:$D$1766,3,FALSE)</f>
        <v>2404</v>
      </c>
      <c r="O613" s="50">
        <f t="shared" si="61"/>
        <v>664</v>
      </c>
      <c r="P613" s="50">
        <f>VLOOKUP(C613,Route2021!$C$2:$O$1205,13,FALSE)</f>
        <v>0</v>
      </c>
      <c r="Q613" s="124" t="str">
        <f>VLOOKUP(C613,[1]A!$D$2:$K$1398,8,FALSE)</f>
        <v>3</v>
      </c>
      <c r="R613" s="125" t="str">
        <f>VLOOKUP(C613,Route2021!$C$2:$Q$1212,15,FALSE)</f>
        <v>JE</v>
      </c>
      <c r="S613" s="48">
        <f>IFERROR(VLOOKUP(C613,'[2]1ère'!$B$3:$E$200,4,FALSE),0)</f>
        <v>0</v>
      </c>
      <c r="T613" s="48">
        <f>IFERROR(VLOOKUP(C613,'[2]2ème'!$B$3:$E$500,4,FALSE),0)</f>
        <v>0</v>
      </c>
      <c r="U613" s="48">
        <f>IFERROR(VLOOKUP(C613,'[2]3ème'!$B$3:$E$600,4,FALSE),0)</f>
        <v>1</v>
      </c>
      <c r="V613" s="48">
        <f>IFERROR(VLOOKUP(C613,'[2]4ème '!$B$3:$E$216,4,FALSE),0)</f>
        <v>0</v>
      </c>
      <c r="W613" s="48">
        <f>IFERROR(VLOOKUP(C613,[2]Féminines!$B$3:$E$70,4,FALSE),0)</f>
        <v>0</v>
      </c>
      <c r="X613">
        <f t="shared" si="63"/>
        <v>1</v>
      </c>
    </row>
    <row r="614" spans="1:24" x14ac:dyDescent="0.25">
      <c r="A614" s="7">
        <v>665</v>
      </c>
      <c r="B614">
        <f>N614</f>
        <v>4324</v>
      </c>
      <c r="C614" t="str">
        <f>[1]A!$D200</f>
        <v>CHOCRAUX GAUTHIER</v>
      </c>
      <c r="D614" t="str">
        <f>[1]A!$F200</f>
        <v>CYCLO CLUB WAVRIN</v>
      </c>
      <c r="E614" t="str">
        <f>[1]A!$J200</f>
        <v>05999014374</v>
      </c>
      <c r="F614" s="128" t="str">
        <f>[1]A!$C200</f>
        <v>3</v>
      </c>
      <c r="G614" t="str">
        <f>VLOOKUP(C614,[1]A!$D$2:$H$1448,5,FALSE)</f>
        <v>Adulte Masculin 17/19 ans</v>
      </c>
      <c r="N614" s="14">
        <f>VLOOKUP(C614,Bilan!$B$4:$D$1766,3,FALSE)</f>
        <v>4324</v>
      </c>
      <c r="O614" s="50">
        <f t="shared" si="61"/>
        <v>665</v>
      </c>
      <c r="P614" s="50" t="e">
        <f>VLOOKUP(C614,Route2021!$C$2:$O$1205,13,FALSE)</f>
        <v>#N/A</v>
      </c>
      <c r="Q614" s="124" t="str">
        <f>VLOOKUP(C614,[1]A!$D$2:$K$1398,8,FALSE)</f>
        <v>3</v>
      </c>
      <c r="R614" s="125" t="e">
        <f>VLOOKUP(C614,Route2021!$C$2:$Q$1212,15,FALSE)</f>
        <v>#N/A</v>
      </c>
      <c r="S614" s="48">
        <f>IFERROR(VLOOKUP(C614,'[2]1ère'!$B$3:$E$200,4,FALSE),0)</f>
        <v>0</v>
      </c>
      <c r="T614" s="48">
        <f>IFERROR(VLOOKUP(C614,'[2]2ème'!$B$3:$E$500,4,FALSE),0)</f>
        <v>0</v>
      </c>
      <c r="U614" s="48">
        <f>IFERROR(VLOOKUP(C614,'[2]3ème'!$B$3:$E$600,4,FALSE),0)</f>
        <v>0</v>
      </c>
      <c r="V614" s="48">
        <f>IFERROR(VLOOKUP(C614,'[2]4ème '!$B$3:$E$216,4,FALSE),0)</f>
        <v>0</v>
      </c>
      <c r="W614" s="48">
        <f>IFERROR(VLOOKUP(C614,[2]Féminines!$B$3:$E$70,4,FALSE),0)</f>
        <v>0</v>
      </c>
      <c r="X614">
        <f t="shared" si="63"/>
        <v>0</v>
      </c>
    </row>
    <row r="615" spans="1:24" x14ac:dyDescent="0.25">
      <c r="A615" s="7">
        <f t="shared" si="62"/>
        <v>666</v>
      </c>
      <c r="B615">
        <f t="shared" si="52"/>
        <v>2300</v>
      </c>
      <c r="C615" t="str">
        <f>[1]A!$D36</f>
        <v>BARENNE LAURENT</v>
      </c>
      <c r="D615" t="str">
        <f>[1]A!$F36</f>
        <v>ETOILE CYCLISTE TOURCOING</v>
      </c>
      <c r="E615" t="str">
        <f>[1]A!$J36</f>
        <v>05999029478</v>
      </c>
      <c r="F615" s="128" t="str">
        <f>[1]A!$C36</f>
        <v>3</v>
      </c>
      <c r="G615" t="str">
        <f>VLOOKUP(C615,[1]A!$D$2:$H$1448,5,FALSE)</f>
        <v>Adulte Masculin 50/59 ans</v>
      </c>
      <c r="J615" s="67">
        <v>1</v>
      </c>
      <c r="N615" s="14">
        <f>VLOOKUP(C615,Bilan!$B$4:$D$1766,3,FALSE)</f>
        <v>2300</v>
      </c>
      <c r="O615" s="50">
        <f t="shared" si="61"/>
        <v>666</v>
      </c>
      <c r="P615" s="50">
        <f>VLOOKUP(C615,Route2021!$C$2:$O$1205,13,FALSE)</f>
        <v>666</v>
      </c>
      <c r="Q615" s="124" t="str">
        <f>VLOOKUP(C615,[1]A!$D$2:$K$1398,8,FALSE)</f>
        <v>3</v>
      </c>
      <c r="R615" s="125">
        <f>VLOOKUP(C615,Route2021!$C$2:$Q$1212,15,FALSE)</f>
        <v>3</v>
      </c>
      <c r="S615" s="48">
        <f>IFERROR(VLOOKUP(C615,'[2]1ère'!$B$3:$E$200,4,FALSE),0)</f>
        <v>0</v>
      </c>
      <c r="T615" s="48">
        <f>IFERROR(VLOOKUP(C615,'[2]2ème'!$B$3:$E$500,4,FALSE),0)</f>
        <v>0</v>
      </c>
      <c r="U615" s="48">
        <f>IFERROR(VLOOKUP(C615,'[2]3ème'!$B$3:$E$600,4,FALSE),0)</f>
        <v>14</v>
      </c>
      <c r="V615" s="48">
        <f>IFERROR(VLOOKUP(C615,'[2]4ème '!$B$3:$E$216,4,FALSE),0)</f>
        <v>0</v>
      </c>
      <c r="W615" s="48">
        <f>IFERROR(VLOOKUP(C615,[2]Féminines!$B$3:$E$70,4,FALSE),0)</f>
        <v>0</v>
      </c>
      <c r="X615">
        <f t="shared" si="63"/>
        <v>14</v>
      </c>
    </row>
    <row r="616" spans="1:24" x14ac:dyDescent="0.25">
      <c r="A616" s="7">
        <v>667</v>
      </c>
      <c r="B616">
        <f>N616</f>
        <v>2359</v>
      </c>
      <c r="C616" t="str">
        <f>[1]A!$D263</f>
        <v>DARRAS ROMUALD</v>
      </c>
      <c r="D616" t="str">
        <f>[1]A!$F263</f>
        <v>CYCLO CLUB WAVRIN</v>
      </c>
      <c r="E616" t="str">
        <f>[1]A!$J263</f>
        <v>05999124816</v>
      </c>
      <c r="F616" s="128" t="str">
        <f>[1]A!$C263</f>
        <v>3</v>
      </c>
      <c r="G616" t="str">
        <f>VLOOKUP(C616,[1]A!$D$2:$H$1448,5,FALSE)</f>
        <v>Adulte Masculin 40/49 ans</v>
      </c>
      <c r="J616" s="67">
        <v>1</v>
      </c>
      <c r="N616" s="14">
        <f>VLOOKUP(C616,Bilan!$B$4:$D$1766,3,FALSE)</f>
        <v>2359</v>
      </c>
      <c r="O616" s="50">
        <f t="shared" si="61"/>
        <v>667</v>
      </c>
      <c r="P616" s="50">
        <f>VLOOKUP(C616,Route2021!$C$2:$O$1205,13,FALSE)</f>
        <v>0</v>
      </c>
      <c r="Q616" s="124" t="str">
        <f>VLOOKUP(C616,[1]A!$D$2:$K$1398,8,FALSE)</f>
        <v>3</v>
      </c>
      <c r="R616" s="125">
        <f>VLOOKUP(C616,Route2021!$C$2:$Q$1212,15,FALSE)</f>
        <v>3</v>
      </c>
      <c r="S616" s="48">
        <f>IFERROR(VLOOKUP(C616,'[2]1ère'!$B$3:$E$200,4,FALSE),0)</f>
        <v>0</v>
      </c>
      <c r="T616" s="48">
        <f>IFERROR(VLOOKUP(C616,'[2]2ème'!$B$3:$E$500,4,FALSE),0)</f>
        <v>0</v>
      </c>
      <c r="U616" s="48">
        <f>IFERROR(VLOOKUP(C616,'[2]3ème'!$B$3:$E$600,4,FALSE),0)</f>
        <v>0</v>
      </c>
      <c r="V616" s="48">
        <f>IFERROR(VLOOKUP(C616,'[2]4ème '!$B$3:$E$216,4,FALSE),0)</f>
        <v>0</v>
      </c>
      <c r="W616" s="48">
        <f>IFERROR(VLOOKUP(C616,[2]Féminines!$B$3:$E$70,4,FALSE),0)</f>
        <v>0</v>
      </c>
      <c r="X616">
        <f t="shared" si="63"/>
        <v>0</v>
      </c>
    </row>
    <row r="617" spans="1:24" x14ac:dyDescent="0.25">
      <c r="A617" s="7">
        <f t="shared" si="62"/>
        <v>668</v>
      </c>
      <c r="B617">
        <f t="shared" si="52"/>
        <v>144479</v>
      </c>
      <c r="C617" t="str">
        <f>[1]A!$D114</f>
        <v>BOUDRIAUX EMMANUEL</v>
      </c>
      <c r="D617" t="str">
        <f>[1]A!$F114</f>
        <v>LINSELLES CYCLISME</v>
      </c>
      <c r="E617" t="str">
        <f>[1]A!$J114</f>
        <v>05994063071</v>
      </c>
      <c r="F617" s="128" t="str">
        <f>[1]A!$C114</f>
        <v>3</v>
      </c>
      <c r="G617" t="str">
        <f>VLOOKUP(C617,[1]A!$D$2:$H$1448,5,FALSE)</f>
        <v>Adulte Masculin 50/59 ans</v>
      </c>
      <c r="N617" s="14">
        <f>VLOOKUP(C617,Bilan!$B$4:$D$1766,3,FALSE)</f>
        <v>144479</v>
      </c>
      <c r="O617" s="50">
        <f t="shared" si="61"/>
        <v>668</v>
      </c>
      <c r="P617" s="50">
        <f>VLOOKUP(C617,Route2021!$C$2:$O$1205,13,FALSE)</f>
        <v>668</v>
      </c>
      <c r="Q617" s="124" t="str">
        <f>VLOOKUP(C617,[1]A!$D$2:$K$1398,8,FALSE)</f>
        <v>3</v>
      </c>
      <c r="R617" s="125">
        <f>VLOOKUP(C617,Route2021!$C$2:$Q$1212,15,FALSE)</f>
        <v>3</v>
      </c>
      <c r="S617" s="48">
        <f>IFERROR(VLOOKUP(C617,'[2]1ère'!$B$3:$E$200,4,FALSE),0)</f>
        <v>0</v>
      </c>
      <c r="T617" s="48">
        <f>IFERROR(VLOOKUP(C617,'[2]2ème'!$B$3:$E$500,4,FALSE),0)</f>
        <v>0</v>
      </c>
      <c r="U617" s="48">
        <f>IFERROR(VLOOKUP(C617,'[2]3ème'!$B$3:$E$600,4,FALSE),0)</f>
        <v>1</v>
      </c>
      <c r="V617" s="48">
        <f>IFERROR(VLOOKUP(C617,'[2]4ème '!$B$3:$E$216,4,FALSE),0)</f>
        <v>0</v>
      </c>
      <c r="W617" s="48">
        <f>IFERROR(VLOOKUP(C617,[2]Féminines!$B$3:$E$70,4,FALSE),0)</f>
        <v>0</v>
      </c>
      <c r="X617">
        <f t="shared" si="63"/>
        <v>1</v>
      </c>
    </row>
    <row r="618" spans="1:24" x14ac:dyDescent="0.25">
      <c r="A618" s="7">
        <f t="shared" si="62"/>
        <v>669</v>
      </c>
      <c r="B618">
        <f t="shared" si="52"/>
        <v>144277</v>
      </c>
      <c r="C618" t="str">
        <f>[1]A!$D117</f>
        <v>BOULOGNE JEROME</v>
      </c>
      <c r="D618" t="str">
        <f>[1]A!$F117</f>
        <v>LINSELLES CYCLISME</v>
      </c>
      <c r="E618" t="str">
        <f>[1]A!$J117</f>
        <v>05999112676</v>
      </c>
      <c r="F618" s="128" t="str">
        <f>[1]A!$C117</f>
        <v>3</v>
      </c>
      <c r="G618" t="str">
        <f>VLOOKUP(C618,[1]A!$D$2:$H$1448,5,FALSE)</f>
        <v>Adulte Masculin 40/49 ans</v>
      </c>
      <c r="J618" s="67">
        <v>1</v>
      </c>
      <c r="N618" s="14">
        <f>VLOOKUP(C618,Bilan!$B$4:$D$1766,3,FALSE)</f>
        <v>144277</v>
      </c>
      <c r="O618" s="50">
        <f t="shared" si="61"/>
        <v>669</v>
      </c>
      <c r="P618" s="50">
        <f>VLOOKUP(C618,Route2021!$C$2:$O$1205,13,FALSE)</f>
        <v>669</v>
      </c>
      <c r="Q618" s="124" t="str">
        <f>VLOOKUP(C618,[1]A!$D$2:$K$1398,8,FALSE)</f>
        <v>3</v>
      </c>
      <c r="R618" s="125">
        <f>VLOOKUP(C618,Route2021!$C$2:$Q$1212,15,FALSE)</f>
        <v>3</v>
      </c>
      <c r="S618" s="48">
        <f>IFERROR(VLOOKUP(C618,'[2]1ère'!$B$3:$E$200,4,FALSE),0)</f>
        <v>0</v>
      </c>
      <c r="T618" s="48">
        <f>IFERROR(VLOOKUP(C618,'[2]2ème'!$B$3:$E$500,4,FALSE),0)</f>
        <v>0</v>
      </c>
      <c r="U618" s="48">
        <f>IFERROR(VLOOKUP(C618,'[2]3ème'!$B$3:$E$600,4,FALSE),0)</f>
        <v>5</v>
      </c>
      <c r="V618" s="48">
        <f>IFERROR(VLOOKUP(C618,'[2]4ème '!$B$3:$E$216,4,FALSE),0)</f>
        <v>0</v>
      </c>
      <c r="W618" s="48">
        <f>IFERROR(VLOOKUP(C618,[2]Féminines!$B$3:$E$70,4,FALSE),0)</f>
        <v>0</v>
      </c>
      <c r="X618">
        <f t="shared" si="63"/>
        <v>5</v>
      </c>
    </row>
    <row r="619" spans="1:24" x14ac:dyDescent="0.25">
      <c r="A619" s="7">
        <f t="shared" si="62"/>
        <v>670</v>
      </c>
      <c r="B619">
        <f t="shared" si="52"/>
        <v>144323</v>
      </c>
      <c r="C619" t="str">
        <f>[1]A!$D370</f>
        <v>DEVOS CYRIL</v>
      </c>
      <c r="D619" t="str">
        <f>[1]A!$F370</f>
        <v>LINSELLES CYCLISME</v>
      </c>
      <c r="E619" t="str">
        <f>[1]A!$J370</f>
        <v>05999111151</v>
      </c>
      <c r="F619" s="128" t="str">
        <f>[1]A!$C370</f>
        <v>3</v>
      </c>
      <c r="G619" t="str">
        <f>VLOOKUP(C619,[1]A!$D$2:$H$1448,5,FALSE)</f>
        <v>Adulte Masculin 30/39 ans</v>
      </c>
      <c r="N619" s="14">
        <f>VLOOKUP(C619,Bilan!$B$4:$D$1766,3,FALSE)</f>
        <v>144323</v>
      </c>
      <c r="O619" s="50">
        <f t="shared" si="61"/>
        <v>670</v>
      </c>
      <c r="P619" s="50">
        <f>VLOOKUP(C619,Route2021!$C$2:$O$1205,13,FALSE)</f>
        <v>670</v>
      </c>
      <c r="Q619" s="124" t="str">
        <f>VLOOKUP(C619,[1]A!$D$2:$K$1398,8,FALSE)</f>
        <v>3</v>
      </c>
      <c r="R619" s="125">
        <f>VLOOKUP(C619,Route2021!$C$2:$Q$1212,15,FALSE)</f>
        <v>3</v>
      </c>
      <c r="S619" s="48">
        <f>IFERROR(VLOOKUP(C619,'[2]1ère'!$B$3:$E$200,4,FALSE),0)</f>
        <v>0</v>
      </c>
      <c r="T619" s="48">
        <f>IFERROR(VLOOKUP(C619,'[2]2ème'!$B$3:$E$500,4,FALSE),0)</f>
        <v>0</v>
      </c>
      <c r="U619" s="48">
        <f>IFERROR(VLOOKUP(C619,'[2]3ème'!$B$3:$E$600,4,FALSE),0)</f>
        <v>9</v>
      </c>
      <c r="V619" s="48">
        <f>IFERROR(VLOOKUP(C619,'[2]4ème '!$B$3:$E$216,4,FALSE),0)</f>
        <v>0</v>
      </c>
      <c r="W619" s="48">
        <f>IFERROR(VLOOKUP(C619,[2]Féminines!$B$3:$E$70,4,FALSE),0)</f>
        <v>0</v>
      </c>
      <c r="X619">
        <f t="shared" si="63"/>
        <v>9</v>
      </c>
    </row>
    <row r="620" spans="1:24" x14ac:dyDescent="0.25">
      <c r="A620" s="7">
        <f t="shared" si="62"/>
        <v>671</v>
      </c>
      <c r="B620">
        <f t="shared" si="52"/>
        <v>144541</v>
      </c>
      <c r="C620" t="str">
        <f>[1]A!$D435</f>
        <v>DUPONT XAVIER</v>
      </c>
      <c r="D620" t="str">
        <f>[1]A!$F435</f>
        <v>LINSELLES CYCLISME</v>
      </c>
      <c r="E620" t="str">
        <f>[1]A!$J435</f>
        <v>05999112677</v>
      </c>
      <c r="F620" s="128" t="str">
        <f>[1]A!$C435</f>
        <v>3</v>
      </c>
      <c r="G620" t="str">
        <f>VLOOKUP(C620,[1]A!$D$2:$H$1448,5,FALSE)</f>
        <v>Adulte Masculin 30/39 ans</v>
      </c>
      <c r="J620" s="67">
        <v>1</v>
      </c>
      <c r="N620" s="14">
        <f>VLOOKUP(C620,Bilan!$B$4:$D$1766,3,FALSE)</f>
        <v>144541</v>
      </c>
      <c r="O620" s="50">
        <f t="shared" si="61"/>
        <v>671</v>
      </c>
      <c r="P620" s="50">
        <f>VLOOKUP(C620,Route2021!$C$2:$O$1205,13,FALSE)</f>
        <v>671</v>
      </c>
      <c r="Q620" s="124" t="str">
        <f>VLOOKUP(C620,[1]A!$D$2:$K$1398,8,FALSE)</f>
        <v>3</v>
      </c>
      <c r="R620" s="125">
        <f>VLOOKUP(C620,Route2021!$C$2:$Q$1212,15,FALSE)</f>
        <v>3</v>
      </c>
      <c r="S620" s="48">
        <f>IFERROR(VLOOKUP(C620,'[2]1ère'!$B$3:$E$200,4,FALSE),0)</f>
        <v>0</v>
      </c>
      <c r="T620" s="48">
        <f>IFERROR(VLOOKUP(C620,'[2]2ème'!$B$3:$E$500,4,FALSE),0)</f>
        <v>0</v>
      </c>
      <c r="U620" s="48">
        <f>IFERROR(VLOOKUP(C620,'[2]3ème'!$B$3:$E$600,4,FALSE),0)</f>
        <v>0</v>
      </c>
      <c r="V620" s="48">
        <f>IFERROR(VLOOKUP(C620,'[2]4ème '!$B$3:$E$216,4,FALSE),0)</f>
        <v>0</v>
      </c>
      <c r="W620" s="48">
        <f>IFERROR(VLOOKUP(C620,[2]Féminines!$B$3:$E$70,4,FALSE),0)</f>
        <v>0</v>
      </c>
      <c r="X620">
        <f t="shared" si="63"/>
        <v>0</v>
      </c>
    </row>
    <row r="621" spans="1:24" x14ac:dyDescent="0.25">
      <c r="A621" s="7">
        <f t="shared" si="62"/>
        <v>672</v>
      </c>
      <c r="B621">
        <f t="shared" si="52"/>
        <v>144331</v>
      </c>
      <c r="C621" t="str">
        <f>[1]A!$D636</f>
        <v>LACROIX DAVID</v>
      </c>
      <c r="D621" t="str">
        <f>[1]A!$F636</f>
        <v>LINSELLES CYCLISME</v>
      </c>
      <c r="E621" t="str">
        <f>[1]A!$J636</f>
        <v>05999094115</v>
      </c>
      <c r="F621" s="128" t="str">
        <f>[1]A!$C636</f>
        <v>3</v>
      </c>
      <c r="G621" t="str">
        <f>VLOOKUP(C621,[1]A!$D$2:$H$1448,5,FALSE)</f>
        <v>Adulte Masculin 50/59 ans</v>
      </c>
      <c r="N621" s="14">
        <f>VLOOKUP(C621,Bilan!$B$4:$D$1766,3,FALSE)</f>
        <v>144331</v>
      </c>
      <c r="O621" s="50">
        <f t="shared" si="61"/>
        <v>672</v>
      </c>
      <c r="P621" s="50">
        <f>VLOOKUP(C621,Route2021!$C$2:$O$1205,13,FALSE)</f>
        <v>672</v>
      </c>
      <c r="Q621" s="124" t="str">
        <f>VLOOKUP(C621,[1]A!$D$2:$K$1398,8,FALSE)</f>
        <v>3</v>
      </c>
      <c r="R621" s="125">
        <f>VLOOKUP(C621,Route2021!$C$2:$Q$1212,15,FALSE)</f>
        <v>3</v>
      </c>
      <c r="S621" s="48">
        <f>IFERROR(VLOOKUP(C621,'[2]1ère'!$B$3:$E$200,4,FALSE),0)</f>
        <v>0</v>
      </c>
      <c r="T621" s="48">
        <f>IFERROR(VLOOKUP(C621,'[2]2ème'!$B$3:$E$500,4,FALSE),0)</f>
        <v>0</v>
      </c>
      <c r="U621" s="48">
        <f>IFERROR(VLOOKUP(C621,'[2]3ème'!$B$3:$E$600,4,FALSE),0)</f>
        <v>6</v>
      </c>
      <c r="V621" s="48">
        <f>IFERROR(VLOOKUP(C621,'[2]4ème '!$B$3:$E$216,4,FALSE),0)</f>
        <v>0</v>
      </c>
      <c r="W621" s="48">
        <f>IFERROR(VLOOKUP(C621,[2]Féminines!$B$3:$E$70,4,FALSE),0)</f>
        <v>0</v>
      </c>
      <c r="X621">
        <f t="shared" si="63"/>
        <v>6</v>
      </c>
    </row>
    <row r="622" spans="1:24" x14ac:dyDescent="0.25">
      <c r="A622" s="7">
        <f t="shared" si="62"/>
        <v>674</v>
      </c>
      <c r="B622">
        <f t="shared" si="52"/>
        <v>144593</v>
      </c>
      <c r="C622" t="str">
        <f>[1]A!$D774</f>
        <v>MANTEAU SAMUEL</v>
      </c>
      <c r="D622" t="str">
        <f>[1]A!$F774</f>
        <v>LINSELLES CYCLISME</v>
      </c>
      <c r="E622" t="str">
        <f>[1]A!$J774</f>
        <v>05999117341</v>
      </c>
      <c r="F622" s="128" t="str">
        <f>[1]A!$C774</f>
        <v>3</v>
      </c>
      <c r="G622" t="str">
        <f>VLOOKUP(C622,[1]A!$D$2:$H$1448,5,FALSE)</f>
        <v>Adulte Masculin 40/49 ans</v>
      </c>
      <c r="N622" s="14">
        <f>VLOOKUP(C622,Bilan!$B$4:$D$1766,3,FALSE)</f>
        <v>144593</v>
      </c>
      <c r="O622" s="50">
        <f t="shared" si="61"/>
        <v>674</v>
      </c>
      <c r="P622" s="50">
        <f>VLOOKUP(C622,Route2021!$C$2:$O$1205,13,FALSE)</f>
        <v>674</v>
      </c>
      <c r="Q622" s="124" t="str">
        <f>VLOOKUP(C622,[1]A!$D$2:$K$1398,8,FALSE)</f>
        <v>3</v>
      </c>
      <c r="R622" s="125">
        <f>VLOOKUP(C622,Route2021!$C$2:$Q$1212,15,FALSE)</f>
        <v>3</v>
      </c>
      <c r="S622" s="48">
        <f>IFERROR(VLOOKUP(C622,'[2]1ère'!$B$3:$E$200,4,FALSE),0)</f>
        <v>0</v>
      </c>
      <c r="T622" s="48">
        <f>IFERROR(VLOOKUP(C622,'[2]2ème'!$B$3:$E$500,4,FALSE),0)</f>
        <v>0</v>
      </c>
      <c r="U622" s="48">
        <f>IFERROR(VLOOKUP(C622,'[2]3ème'!$B$3:$E$600,4,FALSE),0)</f>
        <v>6</v>
      </c>
      <c r="V622" s="48">
        <f>IFERROR(VLOOKUP(C622,'[2]4ème '!$B$3:$E$216,4,FALSE),0)</f>
        <v>0</v>
      </c>
      <c r="W622" s="48">
        <f>IFERROR(VLOOKUP(C622,[2]Féminines!$B$3:$E$70,4,FALSE),0)</f>
        <v>0</v>
      </c>
      <c r="X622">
        <f t="shared" si="63"/>
        <v>6</v>
      </c>
    </row>
    <row r="623" spans="1:24" x14ac:dyDescent="0.25">
      <c r="A623" s="7">
        <f t="shared" si="62"/>
        <v>675</v>
      </c>
      <c r="B623">
        <f t="shared" si="52"/>
        <v>144608</v>
      </c>
      <c r="C623" t="str">
        <f>[1]A!$D1009</f>
        <v>SIX SEBASTIEN</v>
      </c>
      <c r="D623" t="str">
        <f>[1]A!$F1009</f>
        <v>LINSELLES CYCLISME</v>
      </c>
      <c r="E623" t="str">
        <f>[1]A!$J1009</f>
        <v>05999092704</v>
      </c>
      <c r="F623" s="128" t="str">
        <f>[1]A!$C1009</f>
        <v>3</v>
      </c>
      <c r="G623" t="str">
        <f>VLOOKUP(C623,[1]A!$D$2:$H$1448,5,FALSE)</f>
        <v>Adulte Masculin 40/49 ans</v>
      </c>
      <c r="J623" s="67">
        <v>1</v>
      </c>
      <c r="N623" s="14">
        <f>VLOOKUP(C623,Bilan!$B$4:$D$1766,3,FALSE)</f>
        <v>144608</v>
      </c>
      <c r="O623" s="50">
        <f t="shared" si="61"/>
        <v>675</v>
      </c>
      <c r="P623" s="50">
        <f>VLOOKUP(C623,Route2021!$C$2:$O$1205,13,FALSE)</f>
        <v>675</v>
      </c>
      <c r="Q623" s="124" t="str">
        <f>VLOOKUP(C623,[1]A!$D$2:$K$1398,8,FALSE)</f>
        <v>3</v>
      </c>
      <c r="R623" s="125">
        <f>VLOOKUP(C623,Route2021!$C$2:$Q$1212,15,FALSE)</f>
        <v>3</v>
      </c>
      <c r="S623" s="48">
        <f>IFERROR(VLOOKUP(C623,'[2]1ère'!$B$3:$E$200,4,FALSE),0)</f>
        <v>0</v>
      </c>
      <c r="T623" s="48">
        <f>IFERROR(VLOOKUP(C623,'[2]2ème'!$B$3:$E$500,4,FALSE),0)</f>
        <v>0</v>
      </c>
      <c r="U623" s="48">
        <f>IFERROR(VLOOKUP(C623,'[2]3ème'!$B$3:$E$600,4,FALSE),0)</f>
        <v>2</v>
      </c>
      <c r="V623" s="48">
        <f>IFERROR(VLOOKUP(C623,'[2]4ème '!$B$3:$E$216,4,FALSE),0)</f>
        <v>0</v>
      </c>
      <c r="W623" s="48">
        <f>IFERROR(VLOOKUP(C623,[2]Féminines!$B$3:$E$70,4,FALSE),0)</f>
        <v>0</v>
      </c>
      <c r="X623">
        <f t="shared" si="63"/>
        <v>2</v>
      </c>
    </row>
    <row r="624" spans="1:24" x14ac:dyDescent="0.25">
      <c r="A624" s="7">
        <f t="shared" si="62"/>
        <v>676</v>
      </c>
      <c r="B624">
        <f t="shared" si="52"/>
        <v>144371</v>
      </c>
      <c r="C624" t="str">
        <f>[1]A!$D1038</f>
        <v>TIAGO SEBASTIAN</v>
      </c>
      <c r="D624" t="str">
        <f>[1]A!$F1038</f>
        <v>LINSELLES CYCLISME</v>
      </c>
      <c r="E624" t="str">
        <f>[1]A!$J1038</f>
        <v>05999111192</v>
      </c>
      <c r="F624" s="128" t="str">
        <f>[1]A!$C1038</f>
        <v>3</v>
      </c>
      <c r="G624" t="str">
        <f>VLOOKUP(C624,[1]A!$D$2:$H$1448,5,FALSE)</f>
        <v>Adulte Masculin 30/39 ans</v>
      </c>
      <c r="N624" s="14">
        <f>VLOOKUP(C624,Bilan!$B$4:$D$1766,3,FALSE)</f>
        <v>144371</v>
      </c>
      <c r="O624" s="50">
        <f t="shared" si="61"/>
        <v>676</v>
      </c>
      <c r="P624" s="50">
        <f>VLOOKUP(C624,Route2021!$C$2:$O$1205,13,FALSE)</f>
        <v>676</v>
      </c>
      <c r="Q624" s="124" t="str">
        <f>VLOOKUP(C624,[1]A!$D$2:$K$1398,8,FALSE)</f>
        <v>3</v>
      </c>
      <c r="R624" s="125">
        <f>VLOOKUP(C624,Route2021!$C$2:$Q$1212,15,FALSE)</f>
        <v>3</v>
      </c>
      <c r="S624" s="48">
        <f>IFERROR(VLOOKUP(C624,'[2]1ère'!$B$3:$E$200,4,FALSE),0)</f>
        <v>0</v>
      </c>
      <c r="T624" s="48">
        <f>IFERROR(VLOOKUP(C624,'[2]2ème'!$B$3:$E$500,4,FALSE),0)</f>
        <v>0</v>
      </c>
      <c r="U624" s="48">
        <f>IFERROR(VLOOKUP(C624,'[2]3ème'!$B$3:$E$600,4,FALSE),0)</f>
        <v>5</v>
      </c>
      <c r="V624" s="48">
        <f>IFERROR(VLOOKUP(C624,'[2]4ème '!$B$3:$E$216,4,FALSE),0)</f>
        <v>0</v>
      </c>
      <c r="W624" s="48">
        <f>IFERROR(VLOOKUP(C624,[2]Féminines!$B$3:$E$70,4,FALSE),0)</f>
        <v>0</v>
      </c>
      <c r="X624">
        <f t="shared" si="63"/>
        <v>5</v>
      </c>
    </row>
    <row r="625" spans="1:24" x14ac:dyDescent="0.25">
      <c r="A625" s="7">
        <f t="shared" si="62"/>
        <v>677</v>
      </c>
      <c r="B625">
        <f t="shared" si="52"/>
        <v>144459</v>
      </c>
      <c r="C625" t="str">
        <f>[1]A!$D1045</f>
        <v>TORNU JÉRÔME</v>
      </c>
      <c r="D625" t="str">
        <f>[1]A!$F1045</f>
        <v>LINSELLES CYCLISME</v>
      </c>
      <c r="E625" t="str">
        <f>[1]A!$J1045</f>
        <v>05994047353</v>
      </c>
      <c r="F625" s="128" t="str">
        <f>[1]A!$C1045</f>
        <v>3</v>
      </c>
      <c r="G625" t="str">
        <f>VLOOKUP(C625,[1]A!$D$2:$H$1448,5,FALSE)</f>
        <v>Adulte Masculin 50/59 ans</v>
      </c>
      <c r="N625" s="14">
        <f>VLOOKUP(C625,Bilan!$B$4:$D$1766,3,FALSE)</f>
        <v>144459</v>
      </c>
      <c r="O625" s="50">
        <f t="shared" si="61"/>
        <v>677</v>
      </c>
      <c r="P625" s="50">
        <f>VLOOKUP(C625,Route2021!$C$2:$O$1205,13,FALSE)</f>
        <v>677</v>
      </c>
      <c r="Q625" s="124" t="str">
        <f>VLOOKUP(C625,[1]A!$D$2:$K$1398,8,FALSE)</f>
        <v>3</v>
      </c>
      <c r="R625" s="125">
        <f>VLOOKUP(C625,Route2021!$C$2:$Q$1212,15,FALSE)</f>
        <v>3</v>
      </c>
      <c r="S625" s="48">
        <f>IFERROR(VLOOKUP(C625,'[2]1ère'!$B$3:$E$200,4,FALSE),0)</f>
        <v>0</v>
      </c>
      <c r="T625" s="48">
        <f>IFERROR(VLOOKUP(C625,'[2]2ème'!$B$3:$E$500,4,FALSE),0)</f>
        <v>0</v>
      </c>
      <c r="U625" s="48">
        <f>IFERROR(VLOOKUP(C625,'[2]3ème'!$B$3:$E$600,4,FALSE),0)</f>
        <v>1</v>
      </c>
      <c r="V625" s="48">
        <f>IFERROR(VLOOKUP(C625,'[2]4ème '!$B$3:$E$216,4,FALSE),0)</f>
        <v>0</v>
      </c>
      <c r="W625" s="48">
        <f>IFERROR(VLOOKUP(C625,[2]Féminines!$B$3:$E$70,4,FALSE),0)</f>
        <v>0</v>
      </c>
      <c r="X625">
        <f t="shared" si="63"/>
        <v>1</v>
      </c>
    </row>
    <row r="626" spans="1:24" x14ac:dyDescent="0.25">
      <c r="A626" s="7">
        <f t="shared" si="62"/>
        <v>678</v>
      </c>
      <c r="B626">
        <f t="shared" si="52"/>
        <v>144359</v>
      </c>
      <c r="C626" t="str">
        <f>[1]A!$D1066</f>
        <v>VAN GEENBERGHE THIERRY</v>
      </c>
      <c r="D626" t="str">
        <f>[1]A!$F1066</f>
        <v>LINSELLES CYCLISME</v>
      </c>
      <c r="E626" t="str">
        <f>[1]A!$J1066</f>
        <v>05999112675</v>
      </c>
      <c r="F626" s="128" t="str">
        <f>[1]A!$C1066</f>
        <v>3</v>
      </c>
      <c r="G626" t="str">
        <f>VLOOKUP(C626,[1]A!$D$2:$H$1448,5,FALSE)</f>
        <v>Adulte Masculin 40/49 ans</v>
      </c>
      <c r="N626" s="14">
        <f>VLOOKUP(C626,Bilan!$B$4:$D$1766,3,FALSE)</f>
        <v>144359</v>
      </c>
      <c r="O626" s="50">
        <f t="shared" si="61"/>
        <v>678</v>
      </c>
      <c r="P626" s="50">
        <f>VLOOKUP(C626,Route2021!$C$2:$O$1205,13,FALSE)</f>
        <v>678</v>
      </c>
      <c r="Q626" s="124" t="str">
        <f>VLOOKUP(C626,[1]A!$D$2:$K$1398,8,FALSE)</f>
        <v>3</v>
      </c>
      <c r="R626" s="125">
        <f>VLOOKUP(C626,Route2021!$C$2:$Q$1212,15,FALSE)</f>
        <v>3</v>
      </c>
      <c r="S626" s="48">
        <f>IFERROR(VLOOKUP(C626,'[2]1ère'!$B$3:$E$200,4,FALSE),0)</f>
        <v>0</v>
      </c>
      <c r="T626" s="48">
        <f>IFERROR(VLOOKUP(C626,'[2]2ème'!$B$3:$E$500,4,FALSE),0)</f>
        <v>0</v>
      </c>
      <c r="U626" s="48">
        <f>IFERROR(VLOOKUP(C626,'[2]3ème'!$B$3:$E$600,4,FALSE),0)</f>
        <v>1</v>
      </c>
      <c r="V626" s="48">
        <f>IFERROR(VLOOKUP(C626,'[2]4ème '!$B$3:$E$216,4,FALSE),0)</f>
        <v>0</v>
      </c>
      <c r="W626" s="48">
        <f>IFERROR(VLOOKUP(C626,[2]Féminines!$B$3:$E$70,4,FALSE),0)</f>
        <v>0</v>
      </c>
      <c r="X626">
        <f t="shared" si="63"/>
        <v>1</v>
      </c>
    </row>
    <row r="627" spans="1:24" x14ac:dyDescent="0.25">
      <c r="A627" s="7">
        <f t="shared" si="62"/>
        <v>679</v>
      </c>
      <c r="B627">
        <f t="shared" si="52"/>
        <v>144283</v>
      </c>
      <c r="C627" t="str">
        <f>[1]A!$D1067</f>
        <v>VAN GORP JULIEN</v>
      </c>
      <c r="D627" t="str">
        <f>[1]A!$F1067</f>
        <v>LINSELLES CYCLISME</v>
      </c>
      <c r="E627" t="str">
        <f>[1]A!$J1067</f>
        <v>05999111193</v>
      </c>
      <c r="F627" s="128" t="str">
        <f>[1]A!$C1067</f>
        <v>3</v>
      </c>
      <c r="G627" t="str">
        <f>VLOOKUP(C627,[1]A!$D$2:$H$1448,5,FALSE)</f>
        <v>Adulte Masculin 30/39 ans</v>
      </c>
      <c r="N627" s="14">
        <f>VLOOKUP(C627,Bilan!$B$4:$D$1766,3,FALSE)</f>
        <v>144283</v>
      </c>
      <c r="O627" s="50">
        <f t="shared" si="61"/>
        <v>679</v>
      </c>
      <c r="P627" s="50">
        <f>VLOOKUP(C627,Route2021!$C$2:$O$1205,13,FALSE)</f>
        <v>679</v>
      </c>
      <c r="Q627" s="124" t="str">
        <f>VLOOKUP(C627,[1]A!$D$2:$K$1398,8,FALSE)</f>
        <v>3</v>
      </c>
      <c r="R627" s="125">
        <f>VLOOKUP(C627,Route2021!$C$2:$Q$1212,15,FALSE)</f>
        <v>3</v>
      </c>
      <c r="S627" s="48">
        <f>IFERROR(VLOOKUP(C627,'[2]1ère'!$B$3:$E$200,4,FALSE),0)</f>
        <v>0</v>
      </c>
      <c r="T627" s="48">
        <f>IFERROR(VLOOKUP(C627,'[2]2ème'!$B$3:$E$500,4,FALSE),0)</f>
        <v>0</v>
      </c>
      <c r="U627" s="48">
        <f>IFERROR(VLOOKUP(C627,'[2]3ème'!$B$3:$E$600,4,FALSE),0)</f>
        <v>2</v>
      </c>
      <c r="V627" s="48">
        <f>IFERROR(VLOOKUP(C627,'[2]4ème '!$B$3:$E$216,4,FALSE),0)</f>
        <v>0</v>
      </c>
      <c r="W627" s="48">
        <f>IFERROR(VLOOKUP(C627,[2]Féminines!$B$3:$E$70,4,FALSE),0)</f>
        <v>0</v>
      </c>
      <c r="X627">
        <f t="shared" si="63"/>
        <v>2</v>
      </c>
    </row>
    <row r="628" spans="1:24" x14ac:dyDescent="0.25">
      <c r="A628" s="7">
        <v>680</v>
      </c>
      <c r="B628">
        <f>N628</f>
        <v>2384</v>
      </c>
      <c r="C628" t="str">
        <f>[1]A!$D323</f>
        <v>DELVAUX NICOLAS</v>
      </c>
      <c r="D628" t="str">
        <f>[1]A!$F323</f>
        <v>CYCLO CLUB WAVRIN</v>
      </c>
      <c r="E628" t="str">
        <f>[1]A!$J323</f>
        <v>05999091631</v>
      </c>
      <c r="F628" s="128" t="str">
        <f>[1]A!$C323</f>
        <v>3</v>
      </c>
      <c r="G628" t="str">
        <f>VLOOKUP(C628,[1]A!$D$2:$H$1448,5,FALSE)</f>
        <v>Adulte Masculin 40/49 ans</v>
      </c>
      <c r="N628" s="14">
        <f>VLOOKUP(C628,Bilan!$B$4:$D$1766,3,FALSE)</f>
        <v>2384</v>
      </c>
      <c r="O628" s="50">
        <f t="shared" si="61"/>
        <v>680</v>
      </c>
      <c r="P628" s="50">
        <f>VLOOKUP(C628,Route2021!$C$2:$O$1205,13,FALSE)</f>
        <v>0</v>
      </c>
      <c r="Q628" s="124" t="str">
        <f>VLOOKUP(C628,[1]A!$D$2:$K$1398,8,FALSE)</f>
        <v>3</v>
      </c>
      <c r="R628" s="125">
        <f>VLOOKUP(C628,Route2021!$C$2:$Q$1212,15,FALSE)</f>
        <v>3</v>
      </c>
      <c r="S628" s="48">
        <f>IFERROR(VLOOKUP(C628,'[2]1ère'!$B$3:$E$200,4,FALSE),0)</f>
        <v>0</v>
      </c>
      <c r="T628" s="48">
        <f>IFERROR(VLOOKUP(C628,'[2]2ème'!$B$3:$E$500,4,FALSE),0)</f>
        <v>0</v>
      </c>
      <c r="U628" s="48">
        <f>IFERROR(VLOOKUP(C628,'[2]3ème'!$B$3:$E$600,4,FALSE),0)</f>
        <v>0</v>
      </c>
      <c r="V628" s="48">
        <f>IFERROR(VLOOKUP(C628,'[2]4ème '!$B$3:$E$216,4,FALSE),0)</f>
        <v>0</v>
      </c>
      <c r="W628" s="48">
        <f>IFERROR(VLOOKUP(C628,[2]Féminines!$B$3:$E$70,4,FALSE),0)</f>
        <v>0</v>
      </c>
      <c r="X628">
        <f t="shared" si="63"/>
        <v>0</v>
      </c>
    </row>
    <row r="629" spans="1:24" x14ac:dyDescent="0.25">
      <c r="A629" s="7">
        <f t="shared" si="62"/>
        <v>681</v>
      </c>
      <c r="B629">
        <f t="shared" si="52"/>
        <v>144391</v>
      </c>
      <c r="C629" t="str">
        <f>[1]A!$D324</f>
        <v>DELY ANTHONY</v>
      </c>
      <c r="D629" t="str">
        <f>[1]A!$F324</f>
        <v>TEAM B.B.L. HERGNIES</v>
      </c>
      <c r="E629" t="str">
        <f>[1]A!$J324</f>
        <v>05996219241</v>
      </c>
      <c r="F629" s="128" t="str">
        <f>[1]A!$C324</f>
        <v>3</v>
      </c>
      <c r="G629" t="str">
        <f>VLOOKUP(C629,[1]A!$D$2:$H$1448,5,FALSE)</f>
        <v>Adulte Masculin 30/39 ans</v>
      </c>
      <c r="N629" s="14">
        <f>VLOOKUP(C629,Bilan!$B$4:$D$1766,3,FALSE)</f>
        <v>144391</v>
      </c>
      <c r="O629" s="50">
        <f t="shared" si="61"/>
        <v>681</v>
      </c>
      <c r="P629" s="50">
        <f>VLOOKUP(C629,Route2021!$C$2:$O$1205,13,FALSE)</f>
        <v>681</v>
      </c>
      <c r="Q629" s="124" t="str">
        <f>VLOOKUP(C629,[1]A!$D$2:$K$1398,8,FALSE)</f>
        <v>3</v>
      </c>
      <c r="R629" s="125">
        <f>VLOOKUP(C629,Route2021!$C$2:$Q$1212,15,FALSE)</f>
        <v>3</v>
      </c>
      <c r="S629" s="48">
        <f>IFERROR(VLOOKUP(C629,'[2]1ère'!$B$3:$E$200,4,FALSE),0)</f>
        <v>0</v>
      </c>
      <c r="T629" s="48">
        <f>IFERROR(VLOOKUP(C629,'[2]2ème'!$B$3:$E$500,4,FALSE),0)</f>
        <v>0</v>
      </c>
      <c r="U629" s="48">
        <f>IFERROR(VLOOKUP(C629,'[2]3ème'!$B$3:$E$600,4,FALSE),0)</f>
        <v>14</v>
      </c>
      <c r="V629" s="48">
        <f>IFERROR(VLOOKUP(C629,'[2]4ème '!$B$3:$E$216,4,FALSE),0)</f>
        <v>0</v>
      </c>
      <c r="W629" s="48">
        <f>IFERROR(VLOOKUP(C629,[2]Féminines!$B$3:$E$70,4,FALSE),0)</f>
        <v>0</v>
      </c>
      <c r="X629">
        <f t="shared" si="63"/>
        <v>14</v>
      </c>
    </row>
    <row r="630" spans="1:24" x14ac:dyDescent="0.25">
      <c r="A630" s="7">
        <f t="shared" si="62"/>
        <v>682</v>
      </c>
      <c r="B630">
        <f t="shared" si="52"/>
        <v>2294</v>
      </c>
      <c r="C630" t="str">
        <f>[1]A!$D917</f>
        <v>POUILLY DAVID</v>
      </c>
      <c r="D630" t="str">
        <f>[1]A!$F917</f>
        <v>TEAM B.B.L. HERGNIES</v>
      </c>
      <c r="E630" t="str">
        <f>[1]A!$J917</f>
        <v>05999122326</v>
      </c>
      <c r="F630" s="128" t="str">
        <f>[1]A!$C917</f>
        <v>3</v>
      </c>
      <c r="G630" t="str">
        <f>VLOOKUP(C630,[1]A!$D$2:$H$1448,5,FALSE)</f>
        <v>Adulte Masculin 50/59 ans</v>
      </c>
      <c r="J630" s="67">
        <v>1</v>
      </c>
      <c r="N630" s="14">
        <f>VLOOKUP(C630,Bilan!$B$4:$D$1766,3,FALSE)</f>
        <v>2294</v>
      </c>
      <c r="O630" s="50">
        <f t="shared" si="61"/>
        <v>682</v>
      </c>
      <c r="P630" s="50">
        <f>VLOOKUP(C630,Route2021!$C$2:$O$1205,13,FALSE)</f>
        <v>682</v>
      </c>
      <c r="Q630" s="124" t="str">
        <f>VLOOKUP(C630,[1]A!$D$2:$K$1398,8,FALSE)</f>
        <v>3</v>
      </c>
      <c r="R630" s="125">
        <f>VLOOKUP(C630,Route2021!$C$2:$Q$1212,15,FALSE)</f>
        <v>3</v>
      </c>
      <c r="S630" s="48">
        <f>IFERROR(VLOOKUP(C630,'[2]1ère'!$B$3:$E$200,4,FALSE),0)</f>
        <v>0</v>
      </c>
      <c r="T630" s="48">
        <f>IFERROR(VLOOKUP(C630,'[2]2ème'!$B$3:$E$500,4,FALSE),0)</f>
        <v>0</v>
      </c>
      <c r="U630" s="48">
        <f>IFERROR(VLOOKUP(C630,'[2]3ème'!$B$3:$E$600,4,FALSE),0)</f>
        <v>8</v>
      </c>
      <c r="V630" s="48">
        <f>IFERROR(VLOOKUP(C630,'[2]4ème '!$B$3:$E$216,4,FALSE),0)</f>
        <v>0</v>
      </c>
      <c r="W630" s="48">
        <f>IFERROR(VLOOKUP(C630,[2]Féminines!$B$3:$E$70,4,FALSE),0)</f>
        <v>0</v>
      </c>
      <c r="X630">
        <f t="shared" si="63"/>
        <v>8</v>
      </c>
    </row>
    <row r="631" spans="1:24" x14ac:dyDescent="0.25">
      <c r="A631" s="7">
        <v>683</v>
      </c>
      <c r="B631">
        <f>N631</f>
        <v>4482</v>
      </c>
      <c r="C631" t="str">
        <f>[1]A!$D726</f>
        <v>LELEU GUILLAUME</v>
      </c>
      <c r="D631" t="str">
        <f>[1]A!$F726</f>
        <v>CYCLO CLUB WAVRIN</v>
      </c>
      <c r="E631" t="str">
        <f>[1]A!$J726</f>
        <v>05996217479</v>
      </c>
      <c r="F631" s="128" t="str">
        <f>[1]A!$C726</f>
        <v>3</v>
      </c>
      <c r="G631" t="str">
        <f>VLOOKUP(C631,[1]A!$D$2:$H$1448,5,FALSE)</f>
        <v>Adulte Masculin 30/39 ans</v>
      </c>
      <c r="J631" s="67">
        <v>1</v>
      </c>
      <c r="N631" s="14">
        <f>VLOOKUP(C631,Bilan!$B$4:$D$1766,3,FALSE)</f>
        <v>4482</v>
      </c>
      <c r="O631" s="50">
        <f t="shared" si="61"/>
        <v>683</v>
      </c>
      <c r="P631" s="50" t="e">
        <f>VLOOKUP(C631,Route2021!$C$2:$O$1205,13,FALSE)</f>
        <v>#N/A</v>
      </c>
      <c r="Q631" s="124" t="str">
        <f>VLOOKUP(C631,[1]A!$D$2:$K$1398,8,FALSE)</f>
        <v>3</v>
      </c>
      <c r="R631" s="125" t="e">
        <f>VLOOKUP(C631,Route2021!$C$2:$Q$1212,15,FALSE)</f>
        <v>#N/A</v>
      </c>
      <c r="S631" s="48">
        <f>IFERROR(VLOOKUP(C631,'[2]1ère'!$B$3:$E$200,4,FALSE),0)</f>
        <v>0</v>
      </c>
      <c r="T631" s="48">
        <f>IFERROR(VLOOKUP(C631,'[2]2ème'!$B$3:$E$500,4,FALSE),0)</f>
        <v>0</v>
      </c>
      <c r="U631" s="48">
        <f>IFERROR(VLOOKUP(C631,'[2]3ème'!$B$3:$E$600,4,FALSE),0)</f>
        <v>1</v>
      </c>
      <c r="V631" s="48">
        <f>IFERROR(VLOOKUP(C631,'[2]4ème '!$B$3:$E$216,4,FALSE),0)</f>
        <v>0</v>
      </c>
      <c r="W631" s="48">
        <f>IFERROR(VLOOKUP(C631,[2]Féminines!$B$3:$E$70,4,FALSE),0)</f>
        <v>0</v>
      </c>
      <c r="X631">
        <f t="shared" si="63"/>
        <v>1</v>
      </c>
    </row>
    <row r="632" spans="1:24" x14ac:dyDescent="0.25">
      <c r="A632" s="7">
        <f t="shared" si="62"/>
        <v>684</v>
      </c>
      <c r="B632">
        <f t="shared" si="52"/>
        <v>2280</v>
      </c>
      <c r="C632" t="str">
        <f>[1]A!$D976</f>
        <v>RYCKEBUSCH CHRISTOPHE</v>
      </c>
      <c r="D632" t="str">
        <f>[1]A!$F976</f>
        <v>TEAM B.B.L. HERGNIES</v>
      </c>
      <c r="E632" t="str">
        <f>[1]A!$J976</f>
        <v>05999099575</v>
      </c>
      <c r="F632" s="128" t="str">
        <f>[1]A!$C976</f>
        <v>3</v>
      </c>
      <c r="G632" t="str">
        <f>VLOOKUP(C632,[1]A!$D$2:$H$1448,5,FALSE)</f>
        <v>Adulte Masculin 30/39 ans</v>
      </c>
      <c r="J632" s="67">
        <v>1</v>
      </c>
      <c r="N632" s="14">
        <f>VLOOKUP(C632,Bilan!$B$4:$D$1766,3,FALSE)</f>
        <v>2280</v>
      </c>
      <c r="O632" s="50">
        <f t="shared" si="61"/>
        <v>684</v>
      </c>
      <c r="P632" s="50">
        <f>VLOOKUP(C632,Route2021!$C$2:$O$1205,13,FALSE)</f>
        <v>684</v>
      </c>
      <c r="Q632" s="124" t="str">
        <f>VLOOKUP(C632,[1]A!$D$2:$K$1398,8,FALSE)</f>
        <v>3</v>
      </c>
      <c r="R632" s="125">
        <f>VLOOKUP(C632,Route2021!$C$2:$Q$1212,15,FALSE)</f>
        <v>3</v>
      </c>
      <c r="S632" s="48">
        <f>IFERROR(VLOOKUP(C632,'[2]1ère'!$B$3:$E$200,4,FALSE),0)</f>
        <v>0</v>
      </c>
      <c r="T632" s="48">
        <f>IFERROR(VLOOKUP(C632,'[2]2ème'!$B$3:$E$500,4,FALSE),0)</f>
        <v>0</v>
      </c>
      <c r="U632" s="48">
        <f>IFERROR(VLOOKUP(C632,'[2]3ème'!$B$3:$E$600,4,FALSE),0)</f>
        <v>7</v>
      </c>
      <c r="V632" s="48">
        <f>IFERROR(VLOOKUP(C632,'[2]4ème '!$B$3:$E$216,4,FALSE),0)</f>
        <v>0</v>
      </c>
      <c r="W632" s="48">
        <f>IFERROR(VLOOKUP(C632,[2]Féminines!$B$3:$E$70,4,FALSE),0)</f>
        <v>0</v>
      </c>
      <c r="X632">
        <f t="shared" si="63"/>
        <v>7</v>
      </c>
    </row>
    <row r="633" spans="1:24" x14ac:dyDescent="0.25">
      <c r="A633" s="7">
        <v>685</v>
      </c>
      <c r="B633">
        <f t="shared" ref="B633:B639" si="64">N633</f>
        <v>7102</v>
      </c>
      <c r="C633" t="str">
        <f>[1]A!$D866</f>
        <v>NOIRET MICHAEL</v>
      </c>
      <c r="D633" t="str">
        <f>[1]A!$F866</f>
        <v>CYCLO CLUB WAVRIN</v>
      </c>
      <c r="E633" t="str">
        <f>[1]A!$J866</f>
        <v>05999063651</v>
      </c>
      <c r="F633" s="128" t="str">
        <f>[1]A!$C866</f>
        <v>3</v>
      </c>
      <c r="G633" t="str">
        <f>VLOOKUP(C633,[1]A!$D$2:$H$1448,5,FALSE)</f>
        <v>Adulte Masculin 30/39 ans</v>
      </c>
      <c r="J633" s="67">
        <v>1</v>
      </c>
      <c r="N633" s="14">
        <f>VLOOKUP(C633,Bilan!$B$4:$D$1766,3,FALSE)</f>
        <v>7102</v>
      </c>
      <c r="O633" s="50">
        <f t="shared" ref="O633:O639" si="65">A633</f>
        <v>685</v>
      </c>
      <c r="P633" s="50" t="e">
        <f>VLOOKUP(C633,Route2021!$C$2:$O$1205,13,FALSE)</f>
        <v>#N/A</v>
      </c>
      <c r="Q633" s="124" t="str">
        <f>VLOOKUP(C633,[1]A!$D$2:$K$1398,8,FALSE)</f>
        <v>3</v>
      </c>
      <c r="R633" s="125" t="e">
        <f>VLOOKUP(C633,Route2021!$C$2:$Q$1212,15,FALSE)</f>
        <v>#N/A</v>
      </c>
      <c r="S633" s="48">
        <f>IFERROR(VLOOKUP(C633,'[2]1ère'!$B$3:$E$200,4,FALSE),0)</f>
        <v>0</v>
      </c>
      <c r="T633" s="48">
        <f>IFERROR(VLOOKUP(C633,'[2]2ème'!$B$3:$E$500,4,FALSE),0)</f>
        <v>0</v>
      </c>
      <c r="U633" s="48">
        <f>IFERROR(VLOOKUP(C633,'[2]3ème'!$B$3:$E$600,4,FALSE),0)</f>
        <v>0</v>
      </c>
      <c r="V633" s="48">
        <f>IFERROR(VLOOKUP(C633,'[2]4ème '!$B$3:$E$216,4,FALSE),0)</f>
        <v>0</v>
      </c>
      <c r="W633" s="48">
        <f>IFERROR(VLOOKUP(C633,[2]Féminines!$B$3:$E$70,4,FALSE),0)</f>
        <v>0</v>
      </c>
      <c r="X633">
        <f t="shared" si="63"/>
        <v>0</v>
      </c>
    </row>
    <row r="634" spans="1:24" x14ac:dyDescent="0.25">
      <c r="A634" s="7">
        <v>686</v>
      </c>
      <c r="B634">
        <f t="shared" si="64"/>
        <v>5126</v>
      </c>
      <c r="C634" t="str">
        <f>[1]A!$D898</f>
        <v>PLANQUE JEAN-BAPTISTE</v>
      </c>
      <c r="D634" t="str">
        <f>[1]A!$F898</f>
        <v>VELO CLUB ARMENTIERES</v>
      </c>
      <c r="E634" t="str">
        <f>[1]A!$J898</f>
        <v>05994063091</v>
      </c>
      <c r="F634" s="128" t="str">
        <f>[1]A!$C898</f>
        <v>3</v>
      </c>
      <c r="G634" t="str">
        <f>VLOOKUP(C634,[1]A!$D$2:$H$1448,5,FALSE)</f>
        <v>Adulte Masculin 20/29 ans</v>
      </c>
      <c r="J634" s="67">
        <v>1</v>
      </c>
      <c r="N634" s="14">
        <f>VLOOKUP(C634,Bilan!$B$4:$D$1766,3,FALSE)</f>
        <v>5126</v>
      </c>
      <c r="O634" s="50">
        <f t="shared" si="65"/>
        <v>686</v>
      </c>
      <c r="P634" s="50" t="e">
        <f>VLOOKUP(C634,Route2021!$C$2:$O$1205,13,FALSE)</f>
        <v>#N/A</v>
      </c>
      <c r="Q634" s="124" t="str">
        <f>VLOOKUP(C634,[1]A!$D$2:$K$1398,8,FALSE)</f>
        <v>3</v>
      </c>
      <c r="R634" s="125" t="e">
        <f>VLOOKUP(C634,Route2021!$C$2:$Q$1212,15,FALSE)</f>
        <v>#N/A</v>
      </c>
      <c r="S634" s="48">
        <f>IFERROR(VLOOKUP(C634,'[2]1ère'!$B$3:$E$200,4,FALSE),0)</f>
        <v>0</v>
      </c>
      <c r="T634" s="48">
        <f>IFERROR(VLOOKUP(C634,'[2]2ème'!$B$3:$E$500,4,FALSE),0)</f>
        <v>0</v>
      </c>
      <c r="U634" s="48">
        <f>IFERROR(VLOOKUP(C634,'[2]3ème'!$B$3:$E$600,4,FALSE),0)</f>
        <v>0</v>
      </c>
      <c r="V634" s="48">
        <f>IFERROR(VLOOKUP(C634,'[2]4ème '!$B$3:$E$216,4,FALSE),0)</f>
        <v>0</v>
      </c>
      <c r="W634" s="48">
        <f>IFERROR(VLOOKUP(C634,[2]Féminines!$B$3:$E$70,4,FALSE),0)</f>
        <v>0</v>
      </c>
      <c r="X634">
        <f t="shared" si="63"/>
        <v>0</v>
      </c>
    </row>
    <row r="635" spans="1:24" x14ac:dyDescent="0.25">
      <c r="A635" s="7">
        <v>687</v>
      </c>
      <c r="B635">
        <f t="shared" si="64"/>
        <v>2205</v>
      </c>
      <c r="C635" t="str">
        <f>[1]A!$D989</f>
        <v>SAVARY ENZO</v>
      </c>
      <c r="D635" t="str">
        <f>[1]A!$F989</f>
        <v>CYCLO CLUB WAVRIN</v>
      </c>
      <c r="E635" t="str">
        <f>[1]A!$J989</f>
        <v>05999128510</v>
      </c>
      <c r="F635" s="128" t="str">
        <f>[1]A!$C989</f>
        <v>3</v>
      </c>
      <c r="G635" t="str">
        <f>VLOOKUP(C635,[1]A!$D$2:$H$1448,5,FALSE)</f>
        <v>Adulte Masculin 17/19 ans</v>
      </c>
      <c r="N635" s="14">
        <f>VLOOKUP(C635,Bilan!$B$4:$D$1766,3,FALSE)</f>
        <v>2205</v>
      </c>
      <c r="O635" s="50">
        <f t="shared" si="65"/>
        <v>687</v>
      </c>
      <c r="P635" s="50" t="e">
        <f>VLOOKUP(C635,Route2021!$C$2:$O$1205,13,FALSE)</f>
        <v>#N/A</v>
      </c>
      <c r="Q635" s="124" t="str">
        <f>VLOOKUP(C635,[1]A!$D$2:$K$1398,8,FALSE)</f>
        <v>3</v>
      </c>
      <c r="R635" s="125" t="e">
        <f>VLOOKUP(C635,Route2021!$C$2:$Q$1212,15,FALSE)</f>
        <v>#N/A</v>
      </c>
      <c r="S635" s="48">
        <f>IFERROR(VLOOKUP(C635,'[2]1ère'!$B$3:$E$200,4,FALSE),0)</f>
        <v>0</v>
      </c>
      <c r="T635" s="48">
        <f>IFERROR(VLOOKUP(C635,'[2]2ème'!$B$3:$E$500,4,FALSE),0)</f>
        <v>0</v>
      </c>
      <c r="U635" s="48">
        <f>IFERROR(VLOOKUP(C635,'[2]3ème'!$B$3:$E$600,4,FALSE),0)</f>
        <v>0</v>
      </c>
      <c r="V635" s="48">
        <f>IFERROR(VLOOKUP(C635,'[2]4ème '!$B$3:$E$216,4,FALSE),0)</f>
        <v>0</v>
      </c>
      <c r="W635" s="48">
        <f>IFERROR(VLOOKUP(C635,[2]Féminines!$B$3:$E$70,4,FALSE),0)</f>
        <v>0</v>
      </c>
      <c r="X635">
        <f t="shared" si="63"/>
        <v>0</v>
      </c>
    </row>
    <row r="636" spans="1:24" x14ac:dyDescent="0.25">
      <c r="A636" s="7">
        <v>688</v>
      </c>
      <c r="B636">
        <f t="shared" si="64"/>
        <v>4454</v>
      </c>
      <c r="C636" s="49" t="str">
        <f>[1]A!$D1122</f>
        <v>WALLART RODERIC</v>
      </c>
      <c r="D636" t="str">
        <f>[1]A!$F1122</f>
        <v>CYCLO CLUB WAVRIN</v>
      </c>
      <c r="E636" t="str">
        <f>[1]A!$J1122</f>
        <v>05999124533</v>
      </c>
      <c r="F636" s="128" t="str">
        <f>[1]A!$C1122</f>
        <v>3</v>
      </c>
      <c r="G636" t="str">
        <f>VLOOKUP(C636,[1]A!$D$2:$H$1448,5,FALSE)</f>
        <v>Adulte Masculin 40/49 ans</v>
      </c>
      <c r="N636" s="14">
        <f>VLOOKUP(C636,Bilan!$B$4:$D$1766,3,FALSE)</f>
        <v>4454</v>
      </c>
      <c r="O636" s="50">
        <f t="shared" si="65"/>
        <v>688</v>
      </c>
      <c r="P636" s="50">
        <f>VLOOKUP(C636,Route2021!$C$2:$O$1205,13,FALSE)</f>
        <v>0</v>
      </c>
      <c r="Q636" s="124" t="str">
        <f>VLOOKUP(C636,[1]A!$D$2:$K$1398,8,FALSE)</f>
        <v>3</v>
      </c>
      <c r="R636" s="125">
        <f>VLOOKUP(C636,Route2021!$C$2:$Q$1212,15,FALSE)</f>
        <v>3</v>
      </c>
      <c r="S636" s="48">
        <f>IFERROR(VLOOKUP(C636,'[2]1ère'!$B$3:$E$200,4,FALSE),0)</f>
        <v>0</v>
      </c>
      <c r="T636" s="48">
        <f>IFERROR(VLOOKUP(C636,'[2]2ème'!$B$3:$E$500,4,FALSE),0)</f>
        <v>0</v>
      </c>
      <c r="U636" s="48">
        <f>IFERROR(VLOOKUP(C636,'[2]3ème'!$B$3:$E$600,4,FALSE),0)</f>
        <v>0</v>
      </c>
      <c r="V636" s="48">
        <f>IFERROR(VLOOKUP(C636,'[2]4ème '!$B$3:$E$216,4,FALSE),0)</f>
        <v>0</v>
      </c>
      <c r="W636" s="48">
        <f>IFERROR(VLOOKUP(C636,[2]Féminines!$B$3:$E$70,4,FALSE),0)</f>
        <v>0</v>
      </c>
      <c r="X636">
        <f t="shared" si="63"/>
        <v>0</v>
      </c>
    </row>
    <row r="637" spans="1:24" x14ac:dyDescent="0.25">
      <c r="A637" s="7">
        <v>689</v>
      </c>
      <c r="B637">
        <f t="shared" si="64"/>
        <v>8314</v>
      </c>
      <c r="C637" s="49" t="s">
        <v>4143</v>
      </c>
      <c r="D637" t="s">
        <v>4144</v>
      </c>
      <c r="E637" t="s">
        <v>4145</v>
      </c>
      <c r="F637" s="128" t="str">
        <f>[1]A!$C991</f>
        <v>3</v>
      </c>
      <c r="G637" t="s">
        <v>971</v>
      </c>
      <c r="N637" s="14">
        <f>VLOOKUP(C637,Bilan!$B$4:$D$1766,3,FALSE)</f>
        <v>8314</v>
      </c>
      <c r="O637" s="50">
        <f t="shared" si="65"/>
        <v>689</v>
      </c>
      <c r="P637" s="50" t="e">
        <f>VLOOKUP(C637,Route2021!$C$2:$O$1205,13,FALSE)</f>
        <v>#N/A</v>
      </c>
      <c r="Q637" s="124" t="e">
        <f>VLOOKUP(C637,[1]A!$D$2:$K$1398,8,FALSE)</f>
        <v>#N/A</v>
      </c>
      <c r="R637" s="125" t="e">
        <f>VLOOKUP(C637,Route2021!$C$2:$Q$1212,15,FALSE)</f>
        <v>#N/A</v>
      </c>
      <c r="S637" s="48">
        <f>IFERROR(VLOOKUP(C637,'[2]1ère'!$B$3:$E$200,4,FALSE),0)</f>
        <v>0</v>
      </c>
      <c r="T637" s="48">
        <f>IFERROR(VLOOKUP(C637,'[2]2ème'!$B$3:$E$500,4,FALSE),0)</f>
        <v>0</v>
      </c>
      <c r="U637" s="48">
        <f>IFERROR(VLOOKUP(C637,'[2]3ème'!$B$3:$E$600,4,FALSE),0)</f>
        <v>1</v>
      </c>
      <c r="V637" s="48">
        <f>IFERROR(VLOOKUP(C637,'[2]4ème '!$B$3:$E$216,4,FALSE),0)</f>
        <v>0</v>
      </c>
      <c r="W637" s="48">
        <f>IFERROR(VLOOKUP(C637,[2]Féminines!$B$3:$E$70,4,FALSE),0)</f>
        <v>0</v>
      </c>
      <c r="X637">
        <f t="shared" si="63"/>
        <v>1</v>
      </c>
    </row>
    <row r="638" spans="1:24" x14ac:dyDescent="0.25">
      <c r="A638" s="7">
        <v>690</v>
      </c>
      <c r="B638">
        <f t="shared" si="64"/>
        <v>144322</v>
      </c>
      <c r="C638" t="str">
        <f>[1]A!$D1294</f>
        <v>BOITEL SYLVAIN</v>
      </c>
      <c r="D638" t="str">
        <f>[1]A!$F1294</f>
        <v>VELO CLUB SOLESMES</v>
      </c>
      <c r="E638" t="str">
        <f>[1]A!$J1294</f>
        <v>05999012447</v>
      </c>
      <c r="F638" s="128" t="str">
        <f>[1]A!$C1294</f>
        <v>3</v>
      </c>
      <c r="G638" t="str">
        <f>VLOOKUP(C638,[1]A!$D$2:$H$1448,5,FALSE)</f>
        <v>Adulte Masculin 20/29 ans</v>
      </c>
      <c r="N638" s="14">
        <f>VLOOKUP(C638,Bilan!$B$4:$D$1766,3,FALSE)</f>
        <v>144322</v>
      </c>
      <c r="O638" s="50">
        <f t="shared" si="65"/>
        <v>690</v>
      </c>
      <c r="P638" s="50">
        <f>VLOOKUP(C638,Route2021!$C$2:$O$1205,13,FALSE)</f>
        <v>690</v>
      </c>
      <c r="Q638" s="124">
        <f>VLOOKUP(C638,[1]A!$D$2:$K$1398,8,FALSE)</f>
        <v>0</v>
      </c>
      <c r="R638" s="125">
        <f>VLOOKUP(C638,Route2021!$C$2:$Q$1212,15,FALSE)</f>
        <v>3</v>
      </c>
      <c r="S638" s="48">
        <f>IFERROR(VLOOKUP(C638,'[2]1ère'!$B$3:$E$200,4,FALSE),0)</f>
        <v>0</v>
      </c>
      <c r="T638" s="48">
        <f>IFERROR(VLOOKUP(C638,'[2]2ème'!$B$3:$E$500,4,FALSE),0)</f>
        <v>0</v>
      </c>
      <c r="U638" s="48">
        <f>IFERROR(VLOOKUP(C638,'[2]3ème'!$B$3:$E$600,4,FALSE),0)</f>
        <v>9</v>
      </c>
      <c r="V638" s="48">
        <f>IFERROR(VLOOKUP(C638,'[2]4ème '!$B$3:$E$216,4,FALSE),0)</f>
        <v>0</v>
      </c>
      <c r="W638" s="48">
        <f>IFERROR(VLOOKUP(C638,[2]Féminines!$B$3:$E$70,4,FALSE),0)</f>
        <v>0</v>
      </c>
      <c r="X638">
        <f t="shared" si="63"/>
        <v>9</v>
      </c>
    </row>
    <row r="639" spans="1:24" x14ac:dyDescent="0.25">
      <c r="A639" s="7">
        <v>691</v>
      </c>
      <c r="B639">
        <f t="shared" si="64"/>
        <v>144513</v>
      </c>
      <c r="C639" s="49" t="str">
        <f>[1]A!$D240</f>
        <v>CORNUT CAMILLE</v>
      </c>
      <c r="D639" t="str">
        <f>[1]A!$F240</f>
        <v>CLUB CYCLISTE LOUVROIL (C.C.L.)</v>
      </c>
      <c r="E639" t="str">
        <f>[1]A!$J240</f>
        <v>05999073897</v>
      </c>
      <c r="F639" s="128" t="str">
        <f>[1]A!$C240</f>
        <v>3</v>
      </c>
      <c r="G639" t="str">
        <f>VLOOKUP(C639,[1]A!$D$2:$H$1448,5,FALSE)</f>
        <v>Adulte Masculin 30/39 ans</v>
      </c>
      <c r="J639" s="67">
        <v>1</v>
      </c>
      <c r="N639" s="14">
        <f>VLOOKUP(C639,Bilan!$B$4:$D$1766,3,FALSE)</f>
        <v>144513</v>
      </c>
      <c r="O639" s="50">
        <f t="shared" si="65"/>
        <v>691</v>
      </c>
      <c r="P639" s="50" t="e">
        <f>VLOOKUP(C639,Route2021!$C$2:$O$1205,13,FALSE)</f>
        <v>#N/A</v>
      </c>
      <c r="Q639" s="124" t="str">
        <f>VLOOKUP(C639,[1]A!$D$2:$K$1398,8,FALSE)</f>
        <v>3</v>
      </c>
      <c r="R639" s="125" t="e">
        <f>VLOOKUP(C639,Route2021!$C$2:$Q$1212,15,FALSE)</f>
        <v>#N/A</v>
      </c>
      <c r="S639" s="48">
        <f>IFERROR(VLOOKUP(C639,'[2]1ère'!$B$3:$E$200,4,FALSE),0)</f>
        <v>0</v>
      </c>
      <c r="T639" s="48">
        <f>IFERROR(VLOOKUP(C639,'[2]2ème'!$B$3:$E$500,4,FALSE),0)</f>
        <v>0</v>
      </c>
      <c r="U639" s="48">
        <f>IFERROR(VLOOKUP(C639,'[2]3ème'!$B$3:$E$600,4,FALSE),0)</f>
        <v>7</v>
      </c>
      <c r="V639" s="48">
        <f>IFERROR(VLOOKUP(C639,'[2]4ème '!$B$3:$E$216,4,FALSE),0)</f>
        <v>0</v>
      </c>
      <c r="W639" s="48">
        <f>IFERROR(VLOOKUP(C639,[2]Féminines!$B$3:$E$70,4,FALSE),0)</f>
        <v>0</v>
      </c>
      <c r="X639">
        <f t="shared" si="63"/>
        <v>7</v>
      </c>
    </row>
    <row r="640" spans="1:24" x14ac:dyDescent="0.25">
      <c r="A640" s="7">
        <f t="shared" si="62"/>
        <v>692</v>
      </c>
      <c r="B640">
        <f t="shared" si="52"/>
        <v>144298</v>
      </c>
      <c r="C640" t="str">
        <f>[1]A!$D195</f>
        <v>CAZE LOIC</v>
      </c>
      <c r="D640" t="str">
        <f>[1]A!$F195</f>
        <v>ASSOCIATION CYCLISTE D'ETROEUNGT</v>
      </c>
      <c r="E640" t="str">
        <f>[1]A!$J195</f>
        <v>05999093833</v>
      </c>
      <c r="F640" s="128" t="str">
        <f>[1]A!$C195</f>
        <v>3</v>
      </c>
      <c r="G640" t="str">
        <f>VLOOKUP(C640,[1]A!$D$2:$H$1448,5,FALSE)</f>
        <v>Adulte Masculin 20/29 ans</v>
      </c>
      <c r="J640" s="67">
        <v>1</v>
      </c>
      <c r="N640" s="14">
        <f>VLOOKUP(C640,Bilan!$B$4:$D$1766,3,FALSE)</f>
        <v>144298</v>
      </c>
      <c r="O640" s="50">
        <f t="shared" ref="O640:O669" si="66">A640</f>
        <v>692</v>
      </c>
      <c r="P640" s="50">
        <f>VLOOKUP(C640,Route2021!$C$2:$O$1205,13,FALSE)</f>
        <v>692</v>
      </c>
      <c r="Q640" s="124" t="str">
        <f>VLOOKUP(C640,[1]A!$D$2:$K$1398,8,FALSE)</f>
        <v>3</v>
      </c>
      <c r="R640" s="125">
        <f>VLOOKUP(C640,Route2021!$C$2:$Q$1212,15,FALSE)</f>
        <v>3</v>
      </c>
      <c r="S640" s="48">
        <f>IFERROR(VLOOKUP(C640,'[2]1ère'!$B$3:$E$200,4,FALSE),0)</f>
        <v>0</v>
      </c>
      <c r="T640" s="48">
        <f>IFERROR(VLOOKUP(C640,'[2]2ème'!$B$3:$E$500,4,FALSE),0)</f>
        <v>0</v>
      </c>
      <c r="U640" s="48">
        <f>IFERROR(VLOOKUP(C640,'[2]3ème'!$B$3:$E$600,4,FALSE),0)</f>
        <v>1</v>
      </c>
      <c r="V640" s="48">
        <f>IFERROR(VLOOKUP(C640,'[2]4ème '!$B$3:$E$216,4,FALSE),0)</f>
        <v>0</v>
      </c>
      <c r="W640" s="48">
        <f>IFERROR(VLOOKUP(C640,[2]Féminines!$B$3:$E$70,4,FALSE),0)</f>
        <v>0</v>
      </c>
      <c r="X640">
        <f t="shared" si="63"/>
        <v>1</v>
      </c>
    </row>
    <row r="641" spans="1:24" x14ac:dyDescent="0.25">
      <c r="A641" s="7">
        <f t="shared" si="62"/>
        <v>693</v>
      </c>
      <c r="B641">
        <f t="shared" si="52"/>
        <v>144430</v>
      </c>
      <c r="C641" t="str">
        <f>[1]A!$D366</f>
        <v>DEVAUX MICHAEL</v>
      </c>
      <c r="D641" t="str">
        <f>[1]A!$F366</f>
        <v>ASSOCIATION CYCLISTE D'ETROEUNGT</v>
      </c>
      <c r="E641" t="str">
        <f>[1]A!$J366</f>
        <v>05999119327</v>
      </c>
      <c r="F641" s="128" t="str">
        <f>[1]A!$C366</f>
        <v>3</v>
      </c>
      <c r="G641" t="str">
        <f>VLOOKUP(C641,[1]A!$D$2:$H$1448,5,FALSE)</f>
        <v>Adulte Masculin 40/49 ans</v>
      </c>
      <c r="N641" s="14">
        <f>VLOOKUP(C641,Bilan!$B$4:$D$1766,3,FALSE)</f>
        <v>144430</v>
      </c>
      <c r="O641" s="50">
        <f t="shared" si="66"/>
        <v>693</v>
      </c>
      <c r="P641" s="50">
        <f>VLOOKUP(C641,Route2021!$C$2:$O$1205,13,FALSE)</f>
        <v>693</v>
      </c>
      <c r="Q641" s="124" t="str">
        <f>VLOOKUP(C641,[1]A!$D$2:$K$1398,8,FALSE)</f>
        <v>3</v>
      </c>
      <c r="R641" s="125">
        <f>VLOOKUP(C641,Route2021!$C$2:$Q$1212,15,FALSE)</f>
        <v>3</v>
      </c>
      <c r="S641" s="48">
        <f>IFERROR(VLOOKUP(C641,'[2]1ère'!$B$3:$E$200,4,FALSE),0)</f>
        <v>0</v>
      </c>
      <c r="T641" s="48">
        <f>IFERROR(VLOOKUP(C641,'[2]2ème'!$B$3:$E$500,4,FALSE),0)</f>
        <v>0</v>
      </c>
      <c r="U641" s="48">
        <f>IFERROR(VLOOKUP(C641,'[2]3ème'!$B$3:$E$600,4,FALSE),0)</f>
        <v>0</v>
      </c>
      <c r="V641" s="48">
        <f>IFERROR(VLOOKUP(C641,'[2]4ème '!$B$3:$E$216,4,FALSE),0)</f>
        <v>0</v>
      </c>
      <c r="W641" s="48">
        <f>IFERROR(VLOOKUP(C641,[2]Féminines!$B$3:$E$70,4,FALSE),0)</f>
        <v>0</v>
      </c>
      <c r="X641">
        <f t="shared" si="63"/>
        <v>0</v>
      </c>
    </row>
    <row r="642" spans="1:24" x14ac:dyDescent="0.25">
      <c r="A642" s="7">
        <v>694</v>
      </c>
      <c r="B642">
        <f>N642</f>
        <v>4839</v>
      </c>
      <c r="C642" s="49" t="str">
        <f>[1]A!$D507</f>
        <v>GEORGES BENOIT</v>
      </c>
      <c r="D642" t="str">
        <f>[1]A!$F507</f>
        <v>VELO CLUB UNION HALLUIN</v>
      </c>
      <c r="E642" t="str">
        <f>[1]A!$J507</f>
        <v>05999135151</v>
      </c>
      <c r="F642" s="128" t="str">
        <f>[1]A!$C507</f>
        <v>3</v>
      </c>
      <c r="G642" t="str">
        <f>VLOOKUP(C642,[1]A!$D$2:$H$1448,5,FALSE)</f>
        <v>Adulte Masculin 30/39 ans</v>
      </c>
      <c r="N642" s="14">
        <f>VLOOKUP(C642,Bilan!$B$4:$D$1766,3,FALSE)</f>
        <v>4839</v>
      </c>
      <c r="O642" s="50">
        <f t="shared" si="66"/>
        <v>694</v>
      </c>
      <c r="P642" s="50" t="e">
        <f>VLOOKUP(C642,Route2021!$C$2:$O$1205,13,FALSE)</f>
        <v>#N/A</v>
      </c>
      <c r="Q642" s="124" t="str">
        <f>VLOOKUP(C642,[1]A!$D$2:$K$1398,8,FALSE)</f>
        <v>3</v>
      </c>
      <c r="R642" s="125" t="e">
        <f>VLOOKUP(C642,Route2021!$C$2:$Q$1212,15,FALSE)</f>
        <v>#N/A</v>
      </c>
      <c r="S642" s="48">
        <f>IFERROR(VLOOKUP(C642,'[2]1ère'!$B$3:$E$200,4,FALSE),0)</f>
        <v>0</v>
      </c>
      <c r="T642" s="48">
        <f>IFERROR(VLOOKUP(C642,'[2]2ème'!$B$3:$E$500,4,FALSE),0)</f>
        <v>0</v>
      </c>
      <c r="U642" s="48">
        <f>IFERROR(VLOOKUP(C642,'[2]3ème'!$B$3:$E$600,4,FALSE),0)</f>
        <v>11</v>
      </c>
      <c r="V642" s="48">
        <f>IFERROR(VLOOKUP(C642,'[2]4ème '!$B$3:$E$216,4,FALSE),0)</f>
        <v>0</v>
      </c>
      <c r="W642" s="48">
        <f>IFERROR(VLOOKUP(C642,[2]Féminines!$B$3:$E$70,4,FALSE),0)</f>
        <v>0</v>
      </c>
      <c r="X642">
        <f t="shared" si="63"/>
        <v>11</v>
      </c>
    </row>
    <row r="643" spans="1:24" x14ac:dyDescent="0.25">
      <c r="A643" s="7">
        <v>695</v>
      </c>
      <c r="B643">
        <f>N643</f>
        <v>144329</v>
      </c>
      <c r="C643" t="str">
        <f>[1]A!$D358</f>
        <v>DESSAINT BENOIT</v>
      </c>
      <c r="D643" t="str">
        <f>[1]A!$F358</f>
        <v>TEAM BOUSIES</v>
      </c>
      <c r="E643" t="str">
        <f>[1]A!$J358</f>
        <v>05999098039</v>
      </c>
      <c r="F643" s="128" t="str">
        <f>[1]A!$C358</f>
        <v>3</v>
      </c>
      <c r="G643" t="str">
        <f>VLOOKUP(C643,[1]A!$D$2:$H$1448,5,FALSE)</f>
        <v>Adulte Masculin 17/19 ans</v>
      </c>
      <c r="J643" s="67">
        <v>1</v>
      </c>
      <c r="N643" s="14">
        <f>VLOOKUP(C643,Bilan!$B$4:$D$1766,3,FALSE)</f>
        <v>144329</v>
      </c>
      <c r="O643" s="50">
        <f t="shared" si="66"/>
        <v>695</v>
      </c>
      <c r="P643" s="50">
        <f>VLOOKUP(C643,Route2021!$C$2:$O$1205,13,FALSE)</f>
        <v>1402</v>
      </c>
      <c r="Q643" s="124" t="str">
        <f>VLOOKUP(C643,[1]A!$D$2:$K$1398,8,FALSE)</f>
        <v>3</v>
      </c>
      <c r="R643" s="125" t="str">
        <f>VLOOKUP(C643,Route2021!$C$2:$Q$1212,15,FALSE)</f>
        <v>JE</v>
      </c>
      <c r="S643" s="48">
        <f>IFERROR(VLOOKUP(C643,'[2]1ère'!$B$3:$E$200,4,FALSE),0)</f>
        <v>0</v>
      </c>
      <c r="T643" s="48">
        <f>IFERROR(VLOOKUP(C643,'[2]2ème'!$B$3:$E$500,4,FALSE),0)</f>
        <v>0</v>
      </c>
      <c r="U643" s="48">
        <f>IFERROR(VLOOKUP(C643,'[2]3ème'!$B$3:$E$600,4,FALSE),0)</f>
        <v>7</v>
      </c>
      <c r="V643" s="48">
        <f>IFERROR(VLOOKUP(C643,'[2]4ème '!$B$3:$E$216,4,FALSE),0)</f>
        <v>0</v>
      </c>
      <c r="W643" s="48">
        <f>IFERROR(VLOOKUP(C643,[2]Féminines!$B$3:$E$70,4,FALSE),0)</f>
        <v>0</v>
      </c>
      <c r="X643">
        <f t="shared" si="63"/>
        <v>7</v>
      </c>
    </row>
    <row r="644" spans="1:24" x14ac:dyDescent="0.25">
      <c r="A644" s="7">
        <v>696</v>
      </c>
      <c r="B644">
        <f>N644</f>
        <v>2584</v>
      </c>
      <c r="C644" t="str">
        <f>[1]A!$D933</f>
        <v>QUINZIN YOURI</v>
      </c>
      <c r="D644" t="str">
        <f>[1]A!$F933</f>
        <v>TEAM BOUSIES</v>
      </c>
      <c r="E644" t="str">
        <f>[1]A!$J933</f>
        <v>05999125288</v>
      </c>
      <c r="F644" s="128" t="str">
        <f>[1]A!$C933</f>
        <v>3</v>
      </c>
      <c r="G644" t="str">
        <f>VLOOKUP(C644,[1]A!$D$2:$H$1448,5,FALSE)</f>
        <v>Adulte Masculin 30/39 ans</v>
      </c>
      <c r="N644" s="14">
        <f>VLOOKUP(C644,Bilan!$B$4:$D$1766,3,FALSE)</f>
        <v>2584</v>
      </c>
      <c r="O644" s="50">
        <f t="shared" si="66"/>
        <v>696</v>
      </c>
      <c r="P644" s="50">
        <f>VLOOKUP(C644,Route2021!$C$2:$O$1205,13,FALSE)</f>
        <v>0</v>
      </c>
      <c r="Q644" s="124" t="str">
        <f>VLOOKUP(C644,[1]A!$D$2:$K$1398,8,FALSE)</f>
        <v>3</v>
      </c>
      <c r="R644" s="125">
        <f>VLOOKUP(C644,Route2021!$C$2:$Q$1212,15,FALSE)</f>
        <v>3</v>
      </c>
      <c r="S644" s="48">
        <f>IFERROR(VLOOKUP(C644,'[2]1ère'!$B$3:$E$200,4,FALSE),0)</f>
        <v>0</v>
      </c>
      <c r="T644" s="48">
        <f>IFERROR(VLOOKUP(C644,'[2]2ème'!$B$3:$E$500,4,FALSE),0)</f>
        <v>0</v>
      </c>
      <c r="U644" s="48">
        <f>IFERROR(VLOOKUP(C644,'[2]3ème'!$B$3:$E$600,4,FALSE),0)</f>
        <v>3</v>
      </c>
      <c r="V644" s="48">
        <f>IFERROR(VLOOKUP(C644,'[2]4ème '!$B$3:$E$216,4,FALSE),0)</f>
        <v>0</v>
      </c>
      <c r="W644" s="48">
        <f>IFERROR(VLOOKUP(C644,[2]Féminines!$B$3:$E$70,4,FALSE),0)</f>
        <v>0</v>
      </c>
      <c r="X644">
        <f t="shared" si="63"/>
        <v>3</v>
      </c>
    </row>
    <row r="645" spans="1:24" x14ac:dyDescent="0.25">
      <c r="A645" s="7">
        <v>697</v>
      </c>
      <c r="B645">
        <f>N645</f>
        <v>2292</v>
      </c>
      <c r="C645" t="str">
        <f>[1]A!$D487</f>
        <v>FRANCOIS VALENTIN</v>
      </c>
      <c r="D645" t="str">
        <f>[1]A!$F487</f>
        <v>ENTENTE CYCLISTE FACHES-THUMESNIL RONCHIN</v>
      </c>
      <c r="E645" t="str">
        <f>[1]A!$J487</f>
        <v>05999021763</v>
      </c>
      <c r="F645" s="128" t="str">
        <f>[1]A!$C487</f>
        <v>3</v>
      </c>
      <c r="G645" t="str">
        <f>VLOOKUP(C645,[1]A!$D$2:$H$1448,5,FALSE)</f>
        <v>Adulte Masculin 17/19 ans</v>
      </c>
      <c r="N645" s="14">
        <f>VLOOKUP(C645,Bilan!$B$4:$D$1766,3,FALSE)</f>
        <v>2292</v>
      </c>
      <c r="O645" s="50">
        <f t="shared" si="66"/>
        <v>697</v>
      </c>
      <c r="P645" s="50">
        <f>VLOOKUP(C645,Route2021!$C$2:$O$1205,13,FALSE)</f>
        <v>1433</v>
      </c>
      <c r="Q645" s="124" t="str">
        <f>VLOOKUP(C645,[1]A!$D$2:$K$1398,8,FALSE)</f>
        <v>3</v>
      </c>
      <c r="R645" s="125" t="str">
        <f>VLOOKUP(C645,Route2021!$C$2:$Q$1212,15,FALSE)</f>
        <v>JE</v>
      </c>
      <c r="S645" s="48">
        <f>IFERROR(VLOOKUP(C645,'[2]1ère'!$B$3:$E$200,4,FALSE),0)</f>
        <v>0</v>
      </c>
      <c r="T645" s="48">
        <f>IFERROR(VLOOKUP(C645,'[2]2ème'!$B$3:$E$500,4,FALSE),0)</f>
        <v>0</v>
      </c>
      <c r="U645" s="48">
        <f>IFERROR(VLOOKUP(C645,'[2]3ème'!$B$3:$E$600,4,FALSE),0)</f>
        <v>2</v>
      </c>
      <c r="V645" s="48">
        <f>IFERROR(VLOOKUP(C645,'[2]4ème '!$B$3:$E$216,4,FALSE),0)</f>
        <v>0</v>
      </c>
      <c r="W645" s="48">
        <f>IFERROR(VLOOKUP(C645,[2]Féminines!$B$3:$E$70,4,FALSE),0)</f>
        <v>0</v>
      </c>
      <c r="X645">
        <f t="shared" si="63"/>
        <v>2</v>
      </c>
    </row>
    <row r="646" spans="1:24" x14ac:dyDescent="0.25">
      <c r="A646" s="7">
        <f t="shared" si="62"/>
        <v>698</v>
      </c>
      <c r="B646" s="3">
        <f t="shared" si="52"/>
        <v>2907</v>
      </c>
      <c r="C646" t="str">
        <f>[1]A!$D663</f>
        <v>LARGEAU FREDERIC</v>
      </c>
      <c r="D646" t="str">
        <f>[1]A!$F663</f>
        <v>SAULZOIR MONTRECOURT CYCLING CLUB</v>
      </c>
      <c r="E646" t="str">
        <f>[1]A!$J663</f>
        <v>05999059500</v>
      </c>
      <c r="F646" s="128" t="str">
        <f>[1]A!$C663</f>
        <v>3</v>
      </c>
      <c r="G646" t="str">
        <f>VLOOKUP(C646,[1]A!$D$2:$H$1448,5,FALSE)</f>
        <v>Adulte Masculin 50/59 ans</v>
      </c>
      <c r="J646" s="67">
        <v>1</v>
      </c>
      <c r="N646" s="14">
        <f>VLOOKUP(C646,Bilan!$B$4:$D$1766,3,FALSE)</f>
        <v>2907</v>
      </c>
      <c r="O646" s="50">
        <f t="shared" si="66"/>
        <v>698</v>
      </c>
      <c r="P646" s="50">
        <f>VLOOKUP(C646,Route2021!$C$2:$O$1205,13,FALSE)</f>
        <v>698</v>
      </c>
      <c r="Q646" s="124" t="str">
        <f>VLOOKUP(C646,[1]A!$D$2:$K$1398,8,FALSE)</f>
        <v>3</v>
      </c>
      <c r="R646" s="125">
        <f>VLOOKUP(C646,Route2021!$C$2:$Q$1212,15,FALSE)</f>
        <v>3</v>
      </c>
      <c r="S646" s="48">
        <f>IFERROR(VLOOKUP(C646,'[2]1ère'!$B$3:$E$200,4,FALSE),0)</f>
        <v>0</v>
      </c>
      <c r="T646" s="48">
        <f>IFERROR(VLOOKUP(C646,'[2]2ème'!$B$3:$E$500,4,FALSE),0)</f>
        <v>0</v>
      </c>
      <c r="U646" s="48">
        <f>IFERROR(VLOOKUP(C646,'[2]3ème'!$B$3:$E$600,4,FALSE),0)</f>
        <v>10</v>
      </c>
      <c r="V646" s="48">
        <f>IFERROR(VLOOKUP(C646,'[2]4ème '!$B$3:$E$216,4,FALSE),0)</f>
        <v>0</v>
      </c>
      <c r="W646" s="48">
        <f>IFERROR(VLOOKUP(C646,[2]Féminines!$B$3:$E$70,4,FALSE),0)</f>
        <v>0</v>
      </c>
      <c r="X646">
        <f t="shared" si="63"/>
        <v>10</v>
      </c>
    </row>
    <row r="647" spans="1:24" x14ac:dyDescent="0.25">
      <c r="A647" s="7">
        <v>699</v>
      </c>
      <c r="B647">
        <f>N647</f>
        <v>2558</v>
      </c>
      <c r="C647" t="str">
        <f>[1]A!$D1080</f>
        <v>VANDEMEULEBROUCKE KEVIN</v>
      </c>
      <c r="D647" t="str">
        <f>[1]A!$F1080</f>
        <v>UNION SPORTIVE SAINT ANDRE</v>
      </c>
      <c r="E647" t="str">
        <f>[1]A!$J1080</f>
        <v>05999127977</v>
      </c>
      <c r="F647" s="128" t="str">
        <f>[1]A!$C1080</f>
        <v>3</v>
      </c>
      <c r="G647" t="str">
        <f>VLOOKUP(C647,[1]A!$D$2:$H$1448,5,FALSE)</f>
        <v>Adulte Masculin 20/29 ans</v>
      </c>
      <c r="N647" s="14">
        <f>VLOOKUP(C647,Bilan!$B$4:$D$1766,3,FALSE)</f>
        <v>2558</v>
      </c>
      <c r="O647" s="50">
        <f t="shared" si="66"/>
        <v>699</v>
      </c>
      <c r="P647" s="50">
        <f>VLOOKUP(C647,Route2021!$C$2:$O$1205,13,FALSE)</f>
        <v>367</v>
      </c>
      <c r="Q647" s="124" t="str">
        <f>VLOOKUP(C647,[1]A!$D$2:$K$1398,8,FALSE)</f>
        <v>3</v>
      </c>
      <c r="R647" s="125">
        <f>VLOOKUP(C647,Route2021!$C$2:$Q$1212,15,FALSE)</f>
        <v>2</v>
      </c>
      <c r="S647" s="48">
        <f>IFERROR(VLOOKUP(C647,'[2]1ère'!$B$3:$E$200,4,FALSE),0)</f>
        <v>0</v>
      </c>
      <c r="T647" s="48">
        <f>IFERROR(VLOOKUP(C647,'[2]2ème'!$B$3:$E$500,4,FALSE),0)</f>
        <v>0</v>
      </c>
      <c r="U647" s="48">
        <f>IFERROR(VLOOKUP(C647,'[2]3ème'!$B$3:$E$600,4,FALSE),0)</f>
        <v>0</v>
      </c>
      <c r="V647" s="48">
        <f>IFERROR(VLOOKUP(C647,'[2]4ème '!$B$3:$E$216,4,FALSE),0)</f>
        <v>0</v>
      </c>
      <c r="W647" s="48">
        <f>IFERROR(VLOOKUP(C647,[2]Féminines!$B$3:$E$70,4,FALSE),0)</f>
        <v>0</v>
      </c>
      <c r="X647">
        <f t="shared" si="63"/>
        <v>0</v>
      </c>
    </row>
    <row r="648" spans="1:24" x14ac:dyDescent="0.25">
      <c r="A648" s="7">
        <f t="shared" si="62"/>
        <v>700</v>
      </c>
      <c r="B648">
        <f t="shared" si="52"/>
        <v>144327</v>
      </c>
      <c r="C648" t="str">
        <f>[1]A!$D633</f>
        <v>LABORIE CHARLIE</v>
      </c>
      <c r="D648" t="str">
        <f>[1]A!$F633</f>
        <v>VELO CLUB SOLESMES</v>
      </c>
      <c r="E648" t="str">
        <f>[1]A!$J633</f>
        <v>05999119957</v>
      </c>
      <c r="F648" s="128" t="str">
        <f>[1]A!$C633</f>
        <v>3</v>
      </c>
      <c r="G648" t="str">
        <f>VLOOKUP(C648,[1]A!$D$2:$H$1448,5,FALSE)</f>
        <v>Adulte Masculin 40/49 ans</v>
      </c>
      <c r="N648" s="14">
        <f>VLOOKUP(C648,Bilan!$B$4:$D$1766,3,FALSE)</f>
        <v>144327</v>
      </c>
      <c r="O648" s="50">
        <f t="shared" si="66"/>
        <v>700</v>
      </c>
      <c r="P648" s="50">
        <f>VLOOKUP(C648,Route2021!$C$2:$O$1205,13,FALSE)</f>
        <v>700</v>
      </c>
      <c r="Q648" s="124" t="str">
        <f>VLOOKUP(C648,[1]A!$D$2:$K$1398,8,FALSE)</f>
        <v>3</v>
      </c>
      <c r="R648" s="125">
        <f>VLOOKUP(C648,Route2021!$C$2:$Q$1212,15,FALSE)</f>
        <v>3</v>
      </c>
      <c r="S648" s="48">
        <f>IFERROR(VLOOKUP(C648,'[2]1ère'!$B$3:$E$200,4,FALSE),0)</f>
        <v>0</v>
      </c>
      <c r="T648" s="48">
        <f>IFERROR(VLOOKUP(C648,'[2]2ème'!$B$3:$E$500,4,FALSE),0)</f>
        <v>0</v>
      </c>
      <c r="U648" s="48">
        <f>IFERROR(VLOOKUP(C648,'[2]3ème'!$B$3:$E$600,4,FALSE),0)</f>
        <v>0</v>
      </c>
      <c r="V648" s="48">
        <f>IFERROR(VLOOKUP(C648,'[2]4ème '!$B$3:$E$216,4,FALSE),0)</f>
        <v>0</v>
      </c>
      <c r="W648" s="48">
        <f>IFERROR(VLOOKUP(C648,[2]Féminines!$B$3:$E$70,4,FALSE),0)</f>
        <v>0</v>
      </c>
      <c r="X648">
        <f t="shared" si="63"/>
        <v>0</v>
      </c>
    </row>
    <row r="649" spans="1:24" x14ac:dyDescent="0.25">
      <c r="A649" s="7">
        <v>701</v>
      </c>
      <c r="B649">
        <f>N649</f>
        <v>10016</v>
      </c>
      <c r="C649" t="str">
        <f>[1]A!$D1295</f>
        <v>DEMAIN DAMIEN</v>
      </c>
      <c r="D649" t="str">
        <f>[1]A!$F1295</f>
        <v>TEAM CYCLISTE BERMERAIN</v>
      </c>
      <c r="E649" t="str">
        <f>[1]A!$J1295</f>
        <v>05994034193</v>
      </c>
      <c r="F649" s="128" t="str">
        <f>[1]A!$C1295</f>
        <v>3</v>
      </c>
      <c r="G649" t="str">
        <f>VLOOKUP(C649,[1]A!$D$2:$H$1448,5,FALSE)</f>
        <v>Adulte Masculin 20/29 ans</v>
      </c>
      <c r="N649" s="14">
        <f>VLOOKUP(C649,Bilan!$B$4:$D$1766,3,FALSE)</f>
        <v>10016</v>
      </c>
      <c r="O649" s="50">
        <f t="shared" si="66"/>
        <v>701</v>
      </c>
      <c r="P649" s="50" t="e">
        <f>VLOOKUP(C649,Route2021!$C$2:$O$1205,13,FALSE)</f>
        <v>#N/A</v>
      </c>
      <c r="Q649" s="124">
        <f>VLOOKUP(C649,[1]A!$D$2:$K$1398,8,FALSE)</f>
        <v>0</v>
      </c>
      <c r="R649" s="125" t="e">
        <f>VLOOKUP(C649,Route2021!$C$2:$Q$1212,15,FALSE)</f>
        <v>#N/A</v>
      </c>
      <c r="S649" s="48">
        <f>IFERROR(VLOOKUP(C649,'[2]1ère'!$B$3:$E$200,4,FALSE),0)</f>
        <v>0</v>
      </c>
      <c r="T649" s="48">
        <f>IFERROR(VLOOKUP(C649,'[2]2ème'!$B$3:$E$500,4,FALSE),0)</f>
        <v>0</v>
      </c>
      <c r="U649" s="48">
        <f>IFERROR(VLOOKUP(C649,'[2]3ème'!$B$3:$E$600,4,FALSE),0)</f>
        <v>6</v>
      </c>
      <c r="V649" s="48">
        <f>IFERROR(VLOOKUP(C649,'[2]4ème '!$B$3:$E$216,4,FALSE),0)</f>
        <v>0</v>
      </c>
      <c r="W649" s="48">
        <f>IFERROR(VLOOKUP(C649,[2]Féminines!$B$3:$E$70,4,FALSE),0)</f>
        <v>0</v>
      </c>
      <c r="X649">
        <f t="shared" si="63"/>
        <v>6</v>
      </c>
    </row>
    <row r="650" spans="1:24" x14ac:dyDescent="0.25">
      <c r="A650" s="7">
        <v>702</v>
      </c>
      <c r="B650">
        <f>N650</f>
        <v>10010</v>
      </c>
      <c r="C650" t="str">
        <f>[1]A!$D588</f>
        <v>HEUVENEERS JULIEN</v>
      </c>
      <c r="D650" t="str">
        <f>[1]A!$F588</f>
        <v>UNION VELOCIPEDIQUE FOURMISIENNE</v>
      </c>
      <c r="E650" t="str">
        <f>[1]A!$J588</f>
        <v>05996219371</v>
      </c>
      <c r="F650" s="128" t="str">
        <f>[1]A!$C588</f>
        <v>3</v>
      </c>
      <c r="G650" t="str">
        <f>VLOOKUP(C650,[1]A!$D$2:$H$1448,5,FALSE)</f>
        <v>Adulte Masculin 30/39 ans</v>
      </c>
      <c r="J650" s="67">
        <v>1</v>
      </c>
      <c r="N650" s="14">
        <f>VLOOKUP(C650,Bilan!$B$4:$D$1766,3,FALSE)</f>
        <v>10010</v>
      </c>
      <c r="O650" s="50">
        <f t="shared" si="66"/>
        <v>702</v>
      </c>
      <c r="P650" s="50" t="e">
        <f>VLOOKUP(C650,Route2021!$C$2:$O$1205,13,FALSE)</f>
        <v>#N/A</v>
      </c>
      <c r="Q650" s="124" t="str">
        <f>VLOOKUP(C650,[1]A!$D$2:$K$1398,8,FALSE)</f>
        <v>3</v>
      </c>
      <c r="R650" s="125" t="e">
        <f>VLOOKUP(C650,Route2021!$C$2:$Q$1212,15,FALSE)</f>
        <v>#N/A</v>
      </c>
      <c r="S650" s="48">
        <f>IFERROR(VLOOKUP(C650,'[2]1ère'!$B$3:$E$200,4,FALSE),0)</f>
        <v>0</v>
      </c>
      <c r="T650" s="48">
        <f>IFERROR(VLOOKUP(C650,'[2]2ème'!$B$3:$E$500,4,FALSE),0)</f>
        <v>0</v>
      </c>
      <c r="U650" s="48">
        <f>IFERROR(VLOOKUP(C650,'[2]3ème'!$B$3:$E$600,4,FALSE),0)</f>
        <v>5</v>
      </c>
      <c r="V650" s="48">
        <f>IFERROR(VLOOKUP(C650,'[2]4ème '!$B$3:$E$216,4,FALSE),0)</f>
        <v>0</v>
      </c>
      <c r="W650" s="48">
        <f>IFERROR(VLOOKUP(C650,[2]Féminines!$B$3:$E$70,4,FALSE),0)</f>
        <v>0</v>
      </c>
      <c r="X650">
        <f t="shared" si="63"/>
        <v>5</v>
      </c>
    </row>
    <row r="651" spans="1:24" x14ac:dyDescent="0.25">
      <c r="A651" s="7">
        <v>703</v>
      </c>
      <c r="B651">
        <f>N651</f>
        <v>10123</v>
      </c>
      <c r="C651" t="str">
        <f>[1]A!$D132</f>
        <v>BRACKENIER THOMAS</v>
      </c>
      <c r="D651" t="str">
        <f>[1]A!$F132</f>
        <v>NEW TEAM MAULDE</v>
      </c>
      <c r="E651" t="str">
        <f>[1]A!$J132</f>
        <v>05996220266</v>
      </c>
      <c r="F651" s="128" t="str">
        <f>[1]A!$C132</f>
        <v>3</v>
      </c>
      <c r="G651" t="str">
        <f>VLOOKUP(C651,[1]A!$D$2:$H$1448,5,FALSE)</f>
        <v>Adulte Masculin 40/49 ans</v>
      </c>
      <c r="N651" s="14">
        <f>VLOOKUP(C651,Bilan!$B$4:$D$1766,3,FALSE)</f>
        <v>10123</v>
      </c>
      <c r="O651" s="50">
        <f t="shared" si="66"/>
        <v>703</v>
      </c>
      <c r="P651" s="50" t="e">
        <f>VLOOKUP(C651,Route2021!$C$2:$O$1205,13,FALSE)</f>
        <v>#N/A</v>
      </c>
      <c r="Q651" s="124" t="str">
        <f>VLOOKUP(C651,[1]A!$D$2:$K$1398,8,FALSE)</f>
        <v>3</v>
      </c>
      <c r="R651" s="125" t="e">
        <f>VLOOKUP(C651,Route2021!$C$2:$Q$1212,15,FALSE)</f>
        <v>#N/A</v>
      </c>
      <c r="S651" s="48">
        <f>IFERROR(VLOOKUP(C651,'[2]1ère'!$B$3:$E$200,4,FALSE),0)</f>
        <v>0</v>
      </c>
      <c r="T651" s="48">
        <f>IFERROR(VLOOKUP(C651,'[2]2ème'!$B$3:$E$500,4,FALSE),0)</f>
        <v>0</v>
      </c>
      <c r="U651" s="48">
        <f>IFERROR(VLOOKUP(C651,'[2]3ème'!$B$3:$E$600,4,FALSE),0)</f>
        <v>4</v>
      </c>
      <c r="V651" s="48">
        <f>IFERROR(VLOOKUP(C651,'[2]4ème '!$B$3:$E$216,4,FALSE),0)</f>
        <v>0</v>
      </c>
      <c r="W651" s="48">
        <f>IFERROR(VLOOKUP(C651,[2]Féminines!$B$3:$E$70,4,FALSE),0)</f>
        <v>0</v>
      </c>
      <c r="X651">
        <f t="shared" si="63"/>
        <v>4</v>
      </c>
    </row>
    <row r="652" spans="1:24" x14ac:dyDescent="0.25">
      <c r="A652" s="7">
        <v>704</v>
      </c>
      <c r="B652">
        <f>N652</f>
        <v>5138</v>
      </c>
      <c r="C652" t="str">
        <f>[1]A!$D224</f>
        <v>COLMONT CLEMENT</v>
      </c>
      <c r="D652" t="str">
        <f>[1]A!$F224</f>
        <v>ASSOCIATION CYCLISTE D'ETROEUNGT</v>
      </c>
      <c r="E652" t="str">
        <f>[1]A!$J224</f>
        <v>05999130664</v>
      </c>
      <c r="F652" s="128" t="str">
        <f>[1]A!$C224</f>
        <v>3</v>
      </c>
      <c r="G652" t="str">
        <f>VLOOKUP(C652,[1]A!$D$2:$H$1448,5,FALSE)</f>
        <v>Adulte Masculin 17/19 ans</v>
      </c>
      <c r="N652" s="14">
        <f>VLOOKUP(C652,Bilan!$B$4:$D$1766,3,FALSE)</f>
        <v>5138</v>
      </c>
      <c r="O652" s="50">
        <f t="shared" si="66"/>
        <v>704</v>
      </c>
      <c r="P652" s="50" t="e">
        <f>VLOOKUP(C652,Route2021!$C$2:$O$1205,13,FALSE)</f>
        <v>#N/A</v>
      </c>
      <c r="Q652" s="124" t="str">
        <f>VLOOKUP(C652,[1]A!$D$2:$K$1398,8,FALSE)</f>
        <v>3</v>
      </c>
      <c r="R652" s="125" t="e">
        <f>VLOOKUP(C652,Route2021!$C$2:$Q$1212,15,FALSE)</f>
        <v>#N/A</v>
      </c>
      <c r="S652" s="48">
        <f>IFERROR(VLOOKUP(C652,'[2]1ère'!$B$3:$E$200,4,FALSE),0)</f>
        <v>0</v>
      </c>
      <c r="T652" s="48">
        <f>IFERROR(VLOOKUP(C652,'[2]2ème'!$B$3:$E$500,4,FALSE),0)</f>
        <v>0</v>
      </c>
      <c r="U652" s="48">
        <f>IFERROR(VLOOKUP(C652,'[2]3ème'!$B$3:$E$600,4,FALSE),0)</f>
        <v>7</v>
      </c>
      <c r="V652" s="48">
        <f>IFERROR(VLOOKUP(C652,'[2]4ème '!$B$3:$E$216,4,FALSE),0)</f>
        <v>0</v>
      </c>
      <c r="W652" s="48">
        <f>IFERROR(VLOOKUP(C652,[2]Féminines!$B$3:$E$70,4,FALSE),0)</f>
        <v>0</v>
      </c>
      <c r="X652">
        <f t="shared" si="63"/>
        <v>7</v>
      </c>
    </row>
    <row r="653" spans="1:24" x14ac:dyDescent="0.25">
      <c r="A653" s="7">
        <f t="shared" si="62"/>
        <v>706</v>
      </c>
      <c r="B653">
        <f t="shared" ref="B653:B739" si="67">N653</f>
        <v>7021</v>
      </c>
      <c r="C653" t="str">
        <f>[1]A!$D936</f>
        <v>RAPAILLE LUDOVIC</v>
      </c>
      <c r="D653" t="str">
        <f>[1]A!$F936</f>
        <v>CYCLO CLUB ORCHIES</v>
      </c>
      <c r="E653" t="str">
        <f>[1]A!$J936</f>
        <v>05999128011</v>
      </c>
      <c r="F653" s="128" t="str">
        <f>[1]A!$C936</f>
        <v>3</v>
      </c>
      <c r="G653" t="str">
        <f>VLOOKUP(C653,[1]A!$D$2:$H$1448,5,FALSE)</f>
        <v>Adulte Masculin 40/49 ans</v>
      </c>
      <c r="J653" s="67">
        <v>1</v>
      </c>
      <c r="N653" s="14">
        <f>VLOOKUP(C653,Bilan!$B$4:$D$1766,3,FALSE)</f>
        <v>7021</v>
      </c>
      <c r="O653" s="50">
        <f t="shared" si="66"/>
        <v>706</v>
      </c>
      <c r="P653" s="50">
        <f>VLOOKUP(C653,Route2021!$C$2:$O$1205,13,FALSE)</f>
        <v>706</v>
      </c>
      <c r="Q653" s="124" t="str">
        <f>VLOOKUP(C653,[1]A!$D$2:$K$1398,8,FALSE)</f>
        <v>3</v>
      </c>
      <c r="R653" s="125">
        <f>VLOOKUP(C653,Route2021!$C$2:$Q$1212,15,FALSE)</f>
        <v>3</v>
      </c>
      <c r="S653" s="48">
        <f>IFERROR(VLOOKUP(C653,'[2]1ère'!$B$3:$E$200,4,FALSE),0)</f>
        <v>0</v>
      </c>
      <c r="T653" s="48">
        <f>IFERROR(VLOOKUP(C653,'[2]2ème'!$B$3:$E$500,4,FALSE),0)</f>
        <v>0</v>
      </c>
      <c r="U653" s="48">
        <f>IFERROR(VLOOKUP(C653,'[2]3ème'!$B$3:$E$600,4,FALSE),0)</f>
        <v>0</v>
      </c>
      <c r="V653" s="48">
        <f>IFERROR(VLOOKUP(C653,'[2]4ème '!$B$3:$E$216,4,FALSE),0)</f>
        <v>0</v>
      </c>
      <c r="W653" s="48">
        <f>IFERROR(VLOOKUP(C653,[2]Féminines!$B$3:$E$70,4,FALSE),0)</f>
        <v>0</v>
      </c>
      <c r="X653">
        <f t="shared" si="63"/>
        <v>0</v>
      </c>
    </row>
    <row r="654" spans="1:24" x14ac:dyDescent="0.25">
      <c r="A654" s="7">
        <f t="shared" si="62"/>
        <v>707</v>
      </c>
      <c r="B654">
        <f t="shared" si="67"/>
        <v>144463</v>
      </c>
      <c r="C654" t="str">
        <f>[1]A!$D228</f>
        <v>CONTESSE FREDERIC</v>
      </c>
      <c r="D654" t="str">
        <f>[1]A!$F228</f>
        <v>UNION VELOCIPEDIQUE FOURMISIENNE</v>
      </c>
      <c r="E654" t="str">
        <f>[1]A!$J228</f>
        <v>05999068416</v>
      </c>
      <c r="F654" s="128" t="str">
        <f>[1]A!$C228</f>
        <v>3</v>
      </c>
      <c r="G654" t="str">
        <f>VLOOKUP(C654,[1]A!$D$2:$H$1448,5,FALSE)</f>
        <v>Adulte Masculin 50/59 ans</v>
      </c>
      <c r="N654" s="14">
        <f>VLOOKUP(C654,Bilan!$B$4:$D$1766,3,FALSE)</f>
        <v>144463</v>
      </c>
      <c r="O654" s="50">
        <f t="shared" si="66"/>
        <v>707</v>
      </c>
      <c r="P654" s="50">
        <f>VLOOKUP(C654,Route2021!$C$2:$O$1205,13,FALSE)</f>
        <v>707</v>
      </c>
      <c r="Q654" s="124" t="str">
        <f>VLOOKUP(C654,[1]A!$D$2:$K$1398,8,FALSE)</f>
        <v>3</v>
      </c>
      <c r="R654" s="125">
        <f>VLOOKUP(C654,Route2021!$C$2:$Q$1212,15,FALSE)</f>
        <v>3</v>
      </c>
      <c r="S654" s="48">
        <f>IFERROR(VLOOKUP(C654,'[2]1ère'!$B$3:$E$200,4,FALSE),0)</f>
        <v>0</v>
      </c>
      <c r="T654" s="48">
        <f>IFERROR(VLOOKUP(C654,'[2]2ème'!$B$3:$E$500,4,FALSE),0)</f>
        <v>0</v>
      </c>
      <c r="U654" s="48">
        <f>IFERROR(VLOOKUP(C654,'[2]3ème'!$B$3:$E$600,4,FALSE),0)</f>
        <v>9</v>
      </c>
      <c r="V654" s="48">
        <f>IFERROR(VLOOKUP(C654,'[2]4ème '!$B$3:$E$216,4,FALSE),0)</f>
        <v>0</v>
      </c>
      <c r="W654" s="48">
        <f>IFERROR(VLOOKUP(C654,[2]Féminines!$B$3:$E$70,4,FALSE),0)</f>
        <v>0</v>
      </c>
      <c r="X654">
        <f t="shared" si="63"/>
        <v>9</v>
      </c>
    </row>
    <row r="655" spans="1:24" x14ac:dyDescent="0.25">
      <c r="A655" s="7">
        <f t="shared" si="62"/>
        <v>708</v>
      </c>
      <c r="B655">
        <f t="shared" si="67"/>
        <v>3995</v>
      </c>
      <c r="C655" t="str">
        <f>[1]A!$D425</f>
        <v>DUFOUR SYLVAIN</v>
      </c>
      <c r="D655" t="str">
        <f>[1]A!$F425</f>
        <v>VELO CLUB UNION HALLUIN</v>
      </c>
      <c r="E655" t="str">
        <f>[1]A!$J425</f>
        <v>05999025196</v>
      </c>
      <c r="F655" s="128" t="str">
        <f>[1]A!$C425</f>
        <v>3</v>
      </c>
      <c r="G655" t="str">
        <f>VLOOKUP(C655,[1]A!$D$2:$H$1448,5,FALSE)</f>
        <v>Adulte Masculin 40/49 ans</v>
      </c>
      <c r="N655" s="14">
        <f>VLOOKUP(C655,Bilan!$B$4:$D$1766,3,FALSE)</f>
        <v>3995</v>
      </c>
      <c r="O655" s="50">
        <f t="shared" si="66"/>
        <v>708</v>
      </c>
      <c r="P655" s="50">
        <f>VLOOKUP(C655,Route2021!$C$2:$O$1205,13,FALSE)</f>
        <v>708</v>
      </c>
      <c r="Q655" s="124" t="str">
        <f>VLOOKUP(C655,[1]A!$D$2:$K$1398,8,FALSE)</f>
        <v>3</v>
      </c>
      <c r="R655" s="125">
        <f>VLOOKUP(C655,Route2021!$C$2:$Q$1212,15,FALSE)</f>
        <v>3</v>
      </c>
      <c r="S655" s="48">
        <f>IFERROR(VLOOKUP(C655,'[2]1ère'!$B$3:$E$200,4,FALSE),0)</f>
        <v>0</v>
      </c>
      <c r="T655" s="48">
        <f>IFERROR(VLOOKUP(C655,'[2]2ème'!$B$3:$E$500,4,FALSE),0)</f>
        <v>0</v>
      </c>
      <c r="U655" s="48">
        <f>IFERROR(VLOOKUP(C655,'[2]3ème'!$B$3:$E$600,4,FALSE),0)</f>
        <v>1</v>
      </c>
      <c r="V655" s="48">
        <f>IFERROR(VLOOKUP(C655,'[2]4ème '!$B$3:$E$216,4,FALSE),0)</f>
        <v>0</v>
      </c>
      <c r="W655" s="48">
        <f>IFERROR(VLOOKUP(C655,[2]Féminines!$B$3:$E$70,4,FALSE),0)</f>
        <v>0</v>
      </c>
      <c r="X655">
        <f t="shared" si="63"/>
        <v>1</v>
      </c>
    </row>
    <row r="656" spans="1:24" x14ac:dyDescent="0.25">
      <c r="A656" s="7">
        <f t="shared" si="62"/>
        <v>709</v>
      </c>
      <c r="B656">
        <f t="shared" si="67"/>
        <v>3136</v>
      </c>
      <c r="C656" t="str">
        <f>[1]A!$D426</f>
        <v>DUJARDIN LAURENT</v>
      </c>
      <c r="D656" t="str">
        <f>[1]A!$F426</f>
        <v>VELO CLUB UNION HALLUIN</v>
      </c>
      <c r="E656" t="str">
        <f>[1]A!$J426</f>
        <v>05994064243</v>
      </c>
      <c r="F656" s="128" t="str">
        <f>[1]A!$C426</f>
        <v>3</v>
      </c>
      <c r="G656" t="str">
        <f>VLOOKUP(C656,[1]A!$D$2:$H$1448,5,FALSE)</f>
        <v>Adulte Masculin 50/59 ans</v>
      </c>
      <c r="N656" s="14">
        <f>VLOOKUP(C656,Bilan!$B$4:$D$1766,3,FALSE)</f>
        <v>3136</v>
      </c>
      <c r="O656" s="50">
        <f t="shared" si="66"/>
        <v>709</v>
      </c>
      <c r="P656" s="50">
        <f>VLOOKUP(C656,Route2021!$C$2:$O$1205,13,FALSE)</f>
        <v>709</v>
      </c>
      <c r="Q656" s="124" t="str">
        <f>VLOOKUP(C656,[1]A!$D$2:$K$1398,8,FALSE)</f>
        <v>3</v>
      </c>
      <c r="R656" s="125">
        <f>VLOOKUP(C656,Route2021!$C$2:$Q$1212,15,FALSE)</f>
        <v>3</v>
      </c>
      <c r="S656" s="48">
        <f>IFERROR(VLOOKUP(C656,'[2]1ère'!$B$3:$E$200,4,FALSE),0)</f>
        <v>0</v>
      </c>
      <c r="T656" s="48">
        <f>IFERROR(VLOOKUP(C656,'[2]2ème'!$B$3:$E$500,4,FALSE),0)</f>
        <v>0</v>
      </c>
      <c r="U656" s="48">
        <f>IFERROR(VLOOKUP(C656,'[2]3ème'!$B$3:$E$600,4,FALSE),0)</f>
        <v>5</v>
      </c>
      <c r="V656" s="48">
        <f>IFERROR(VLOOKUP(C656,'[2]4ème '!$B$3:$E$216,4,FALSE),0)</f>
        <v>0</v>
      </c>
      <c r="W656" s="48">
        <f>IFERROR(VLOOKUP(C656,[2]Féminines!$B$3:$E$70,4,FALSE),0)</f>
        <v>0</v>
      </c>
      <c r="X656">
        <f t="shared" si="63"/>
        <v>5</v>
      </c>
    </row>
    <row r="657" spans="1:24" x14ac:dyDescent="0.25">
      <c r="A657" s="7">
        <f t="shared" si="62"/>
        <v>710</v>
      </c>
      <c r="B657">
        <f t="shared" si="67"/>
        <v>3144</v>
      </c>
      <c r="C657" t="str">
        <f>[1]A!$D777</f>
        <v>MARCHANDISE PATRICE</v>
      </c>
      <c r="D657" t="str">
        <f>[1]A!$F777</f>
        <v>VELO CLUB UNION HALLUIN</v>
      </c>
      <c r="E657" t="str">
        <f>[1]A!$J777</f>
        <v>05999111919</v>
      </c>
      <c r="F657" s="128" t="str">
        <f>[1]A!$C777</f>
        <v>3</v>
      </c>
      <c r="G657" t="str">
        <f>VLOOKUP(C657,[1]A!$D$2:$H$1448,5,FALSE)</f>
        <v>Adulte Masculin 50/59 ans</v>
      </c>
      <c r="N657" s="14">
        <f>VLOOKUP(C657,Bilan!$B$4:$D$1766,3,FALSE)</f>
        <v>3144</v>
      </c>
      <c r="O657" s="50">
        <f t="shared" si="66"/>
        <v>710</v>
      </c>
      <c r="P657" s="50">
        <f>VLOOKUP(C657,Route2021!$C$2:$O$1205,13,FALSE)</f>
        <v>710</v>
      </c>
      <c r="Q657" s="124" t="str">
        <f>VLOOKUP(C657,[1]A!$D$2:$K$1398,8,FALSE)</f>
        <v>3</v>
      </c>
      <c r="R657" s="125">
        <f>VLOOKUP(C657,Route2021!$C$2:$Q$1212,15,FALSE)</f>
        <v>3</v>
      </c>
      <c r="S657" s="48">
        <f>IFERROR(VLOOKUP(C657,'[2]1ère'!$B$3:$E$200,4,FALSE),0)</f>
        <v>0</v>
      </c>
      <c r="T657" s="48">
        <f>IFERROR(VLOOKUP(C657,'[2]2ème'!$B$3:$E$500,4,FALSE),0)</f>
        <v>0</v>
      </c>
      <c r="U657" s="48">
        <f>IFERROR(VLOOKUP(C657,'[2]3ème'!$B$3:$E$600,4,FALSE),0)</f>
        <v>3</v>
      </c>
      <c r="V657" s="48">
        <f>IFERROR(VLOOKUP(C657,'[2]4ème '!$B$3:$E$216,4,FALSE),0)</f>
        <v>0</v>
      </c>
      <c r="W657" s="48">
        <f>IFERROR(VLOOKUP(C657,[2]Féminines!$B$3:$E$70,4,FALSE),0)</f>
        <v>0</v>
      </c>
      <c r="X657">
        <f t="shared" si="63"/>
        <v>3</v>
      </c>
    </row>
    <row r="658" spans="1:24" x14ac:dyDescent="0.25">
      <c r="A658" s="7">
        <f t="shared" ref="A658:A703" si="68">IF(P658&lt;918,IF(P658&gt;500,P658,0),0)</f>
        <v>712</v>
      </c>
      <c r="B658">
        <f t="shared" si="67"/>
        <v>4359</v>
      </c>
      <c r="C658" t="str">
        <f>[1]A!$D24</f>
        <v>ART FREDDY</v>
      </c>
      <c r="D658" t="str">
        <f>[1]A!$F24</f>
        <v>CYCLO CLUB ORCHIES</v>
      </c>
      <c r="E658" t="str">
        <f>[1]A!$J24</f>
        <v>05996216582</v>
      </c>
      <c r="F658" s="128" t="str">
        <f>[1]A!$C24</f>
        <v>3</v>
      </c>
      <c r="G658" t="str">
        <f>VLOOKUP(C658,[1]A!$D$2:$H$1448,5,FALSE)</f>
        <v>Adulte Masculin 60 ans et plus</v>
      </c>
      <c r="N658" s="14">
        <f>VLOOKUP(C658,Bilan!$B$4:$D$1766,3,FALSE)</f>
        <v>4359</v>
      </c>
      <c r="O658" s="50">
        <f t="shared" si="66"/>
        <v>712</v>
      </c>
      <c r="P658" s="50">
        <f>VLOOKUP(C658,Route2021!$C$2:$O$1205,13,FALSE)</f>
        <v>712</v>
      </c>
      <c r="Q658" s="124" t="str">
        <f>VLOOKUP(C658,[1]A!$D$2:$K$1398,8,FALSE)</f>
        <v>3</v>
      </c>
      <c r="R658" s="125">
        <f>VLOOKUP(C658,Route2021!$C$2:$Q$1212,15,FALSE)</f>
        <v>3</v>
      </c>
      <c r="S658" s="48">
        <f>IFERROR(VLOOKUP(C658,'[2]1ère'!$B$3:$E$200,4,FALSE),0)</f>
        <v>0</v>
      </c>
      <c r="T658" s="48">
        <f>IFERROR(VLOOKUP(C658,'[2]2ème'!$B$3:$E$500,4,FALSE),0)</f>
        <v>0</v>
      </c>
      <c r="U658" s="48">
        <f>IFERROR(VLOOKUP(C658,'[2]3ème'!$B$3:$E$600,4,FALSE),0)</f>
        <v>0</v>
      </c>
      <c r="V658" s="48">
        <f>IFERROR(VLOOKUP(C658,'[2]4ème '!$B$3:$E$216,4,FALSE),0)</f>
        <v>0</v>
      </c>
      <c r="W658" s="48">
        <f>IFERROR(VLOOKUP(C658,[2]Féminines!$B$3:$E$70,4,FALSE),0)</f>
        <v>0</v>
      </c>
      <c r="X658">
        <f t="shared" si="63"/>
        <v>0</v>
      </c>
    </row>
    <row r="659" spans="1:24" x14ac:dyDescent="0.25">
      <c r="A659" s="7">
        <v>713</v>
      </c>
      <c r="B659">
        <f>N659</f>
        <v>5154</v>
      </c>
      <c r="C659" t="str">
        <f>[1]A!$D543</f>
        <v>GREUSE GUILLAUME</v>
      </c>
      <c r="D659" t="str">
        <f>[1]A!$F543</f>
        <v>VELO CLUB DE L'ESCAUT ANZIN</v>
      </c>
      <c r="E659" t="str">
        <f>[1]A!$J543</f>
        <v>05999136196</v>
      </c>
      <c r="F659" s="128" t="str">
        <f>[1]A!$C543</f>
        <v>3</v>
      </c>
      <c r="G659" t="str">
        <f>VLOOKUP(C659,[1]A!$D$2:$H$1448,5,FALSE)</f>
        <v>Adulte Masculin 30/39 ans</v>
      </c>
      <c r="N659" s="14">
        <f>VLOOKUP(C659,Bilan!$B$4:$D$1766,3,FALSE)</f>
        <v>5154</v>
      </c>
      <c r="O659" s="50">
        <f t="shared" si="66"/>
        <v>713</v>
      </c>
      <c r="P659" s="50" t="e">
        <f>VLOOKUP(C659,Route2021!$C$2:$O$1205,13,FALSE)</f>
        <v>#N/A</v>
      </c>
      <c r="Q659" s="124" t="str">
        <f>VLOOKUP(C659,[1]A!$D$2:$K$1398,8,FALSE)</f>
        <v>3</v>
      </c>
      <c r="R659" s="125" t="e">
        <f>VLOOKUP(C659,Route2021!$C$2:$Q$1212,15,FALSE)</f>
        <v>#N/A</v>
      </c>
      <c r="S659" s="48">
        <f>IFERROR(VLOOKUP(C659,'[2]1ère'!$B$3:$E$200,4,FALSE),0)</f>
        <v>0</v>
      </c>
      <c r="T659" s="48">
        <f>IFERROR(VLOOKUP(C659,'[2]2ème'!$B$3:$E$500,4,FALSE),0)</f>
        <v>0</v>
      </c>
      <c r="U659" s="48">
        <f>IFERROR(VLOOKUP(C659,'[2]3ème'!$B$3:$E$600,4,FALSE),0)</f>
        <v>4</v>
      </c>
      <c r="V659" s="48">
        <f>IFERROR(VLOOKUP(C659,'[2]4ème '!$B$3:$E$216,4,FALSE),0)</f>
        <v>0</v>
      </c>
      <c r="W659" s="48">
        <f>IFERROR(VLOOKUP(C659,[2]Féminines!$B$3:$E$70,4,FALSE),0)</f>
        <v>0</v>
      </c>
      <c r="X659">
        <f t="shared" si="63"/>
        <v>4</v>
      </c>
    </row>
    <row r="660" spans="1:24" x14ac:dyDescent="0.25">
      <c r="A660" s="7">
        <v>714</v>
      </c>
      <c r="B660">
        <f>N660</f>
        <v>5146</v>
      </c>
      <c r="C660" t="str">
        <f>[1]A!$D836</f>
        <v>MOREAU MATTHIEU</v>
      </c>
      <c r="D660" t="str">
        <f>[1]A!$F836</f>
        <v>VELO CLUB SOLESMES</v>
      </c>
      <c r="E660" t="str">
        <f>[1]A!$J836</f>
        <v>05999127833</v>
      </c>
      <c r="F660" s="128" t="str">
        <f>[1]A!$C836</f>
        <v>3</v>
      </c>
      <c r="G660" t="str">
        <f>VLOOKUP(C660,[1]A!$D$2:$H$1448,5,FALSE)</f>
        <v>Adulte Masculin 17/19 ans</v>
      </c>
      <c r="N660" s="14">
        <f>VLOOKUP(C660,Bilan!$B$4:$D$1766,3,FALSE)</f>
        <v>5146</v>
      </c>
      <c r="O660" s="50">
        <f t="shared" si="66"/>
        <v>714</v>
      </c>
      <c r="P660" s="50" t="e">
        <f>VLOOKUP(C660,Route2021!$C$2:$O$1205,13,FALSE)</f>
        <v>#N/A</v>
      </c>
      <c r="Q660" s="124" t="str">
        <f>VLOOKUP(C660,[1]A!$D$2:$K$1398,8,FALSE)</f>
        <v>3</v>
      </c>
      <c r="R660" s="125" t="e">
        <f>VLOOKUP(C660,Route2021!$C$2:$Q$1212,15,FALSE)</f>
        <v>#N/A</v>
      </c>
      <c r="S660" s="48">
        <f>IFERROR(VLOOKUP(C660,'[2]1ère'!$B$3:$E$200,4,FALSE),0)</f>
        <v>0</v>
      </c>
      <c r="T660" s="48">
        <f>IFERROR(VLOOKUP(C660,'[2]2ème'!$B$3:$E$500,4,FALSE),0)</f>
        <v>0</v>
      </c>
      <c r="U660" s="48">
        <f>IFERROR(VLOOKUP(C660,'[2]3ème'!$B$3:$E$600,4,FALSE),0)</f>
        <v>4</v>
      </c>
      <c r="V660" s="48">
        <f>IFERROR(VLOOKUP(C660,'[2]4ème '!$B$3:$E$216,4,FALSE),0)</f>
        <v>0</v>
      </c>
      <c r="W660" s="48">
        <f>IFERROR(VLOOKUP(C660,[2]Féminines!$B$3:$E$70,4,FALSE),0)</f>
        <v>0</v>
      </c>
      <c r="X660">
        <f t="shared" si="63"/>
        <v>4</v>
      </c>
    </row>
    <row r="661" spans="1:24" x14ac:dyDescent="0.25">
      <c r="A661" s="7">
        <v>715</v>
      </c>
      <c r="B661">
        <f>N661</f>
        <v>7041</v>
      </c>
      <c r="C661" t="str">
        <f>[1]A!$D863</f>
        <v>NISON MATTHIEU</v>
      </c>
      <c r="D661" t="str">
        <f>[1]A!$F863</f>
        <v>VELO CLUB SOLESMES</v>
      </c>
      <c r="E661" t="str">
        <f>[1]A!$J863</f>
        <v>05999111233</v>
      </c>
      <c r="F661" s="128" t="str">
        <f>[1]A!$C863</f>
        <v>3</v>
      </c>
      <c r="G661" t="str">
        <f>VLOOKUP(C661,[1]A!$D$2:$H$1448,5,FALSE)</f>
        <v>Adulte Masculin 30/39 ans</v>
      </c>
      <c r="N661" s="14">
        <f>VLOOKUP(C661,Bilan!$B$4:$D$1766,3,FALSE)</f>
        <v>7041</v>
      </c>
      <c r="O661" s="50">
        <f t="shared" si="66"/>
        <v>715</v>
      </c>
      <c r="P661" s="50" t="e">
        <f>VLOOKUP(C661,Route2021!$C$2:$O$1205,13,FALSE)</f>
        <v>#N/A</v>
      </c>
      <c r="Q661" s="124" t="str">
        <f>VLOOKUP(C661,[1]A!$D$2:$K$1398,8,FALSE)</f>
        <v>3</v>
      </c>
      <c r="R661" s="125" t="e">
        <f>VLOOKUP(C661,Route2021!$C$2:$Q$1212,15,FALSE)</f>
        <v>#N/A</v>
      </c>
      <c r="S661" s="48">
        <f>IFERROR(VLOOKUP(C661,'[2]1ère'!$B$3:$E$200,4,FALSE),0)</f>
        <v>0</v>
      </c>
      <c r="T661" s="48">
        <f>IFERROR(VLOOKUP(C661,'[2]2ème'!$B$3:$E$500,4,FALSE),0)</f>
        <v>0</v>
      </c>
      <c r="U661" s="48">
        <f>IFERROR(VLOOKUP(C661,'[2]3ème'!$B$3:$E$600,4,FALSE),0)</f>
        <v>0</v>
      </c>
      <c r="V661" s="48">
        <f>IFERROR(VLOOKUP(C661,'[2]4ème '!$B$3:$E$216,4,FALSE),0)</f>
        <v>0</v>
      </c>
      <c r="W661" s="48">
        <f>IFERROR(VLOOKUP(C661,[2]Féminines!$B$3:$E$70,4,FALSE),0)</f>
        <v>0</v>
      </c>
      <c r="X661">
        <f t="shared" si="63"/>
        <v>0</v>
      </c>
    </row>
    <row r="662" spans="1:24" x14ac:dyDescent="0.25">
      <c r="A662" s="7">
        <f t="shared" si="68"/>
        <v>716</v>
      </c>
      <c r="B662">
        <f t="shared" si="67"/>
        <v>3049</v>
      </c>
      <c r="C662" t="str">
        <f>[1]A!$D840</f>
        <v>MORENVAL BERTRAND</v>
      </c>
      <c r="D662" t="str">
        <f>[1]A!$F840</f>
        <v>UNION SPORTIVE SAINT ANDRE</v>
      </c>
      <c r="E662" t="str">
        <f>[1]A!$J840</f>
        <v>05999086375</v>
      </c>
      <c r="F662" s="128" t="str">
        <f>[1]A!$C840</f>
        <v>3</v>
      </c>
      <c r="G662" t="str">
        <f>VLOOKUP(C662,[1]A!$D$2:$H$1448,5,FALSE)</f>
        <v>Adulte Masculin 50/59 ans</v>
      </c>
      <c r="N662" s="14">
        <f>VLOOKUP(C662,Bilan!$B$4:$D$1766,3,FALSE)</f>
        <v>3049</v>
      </c>
      <c r="O662" s="50">
        <f t="shared" si="66"/>
        <v>716</v>
      </c>
      <c r="P662" s="50">
        <f>VLOOKUP(C662,Route2021!$C$2:$O$1205,13,FALSE)</f>
        <v>716</v>
      </c>
      <c r="Q662" s="124" t="str">
        <f>VLOOKUP(C662,[1]A!$D$2:$K$1398,8,FALSE)</f>
        <v>3</v>
      </c>
      <c r="R662" s="125">
        <f>VLOOKUP(C662,Route2021!$C$2:$Q$1212,15,FALSE)</f>
        <v>3</v>
      </c>
      <c r="S662" s="48">
        <f>IFERROR(VLOOKUP(C662,'[2]1ère'!$B$3:$E$200,4,FALSE),0)</f>
        <v>0</v>
      </c>
      <c r="T662" s="48">
        <f>IFERROR(VLOOKUP(C662,'[2]2ème'!$B$3:$E$500,4,FALSE),0)</f>
        <v>0</v>
      </c>
      <c r="U662" s="48">
        <f>IFERROR(VLOOKUP(C662,'[2]3ème'!$B$3:$E$600,4,FALSE),0)</f>
        <v>11</v>
      </c>
      <c r="V662" s="48">
        <f>IFERROR(VLOOKUP(C662,'[2]4ème '!$B$3:$E$216,4,FALSE),0)</f>
        <v>0</v>
      </c>
      <c r="W662" s="48">
        <f>IFERROR(VLOOKUP(C662,[2]Féminines!$B$3:$E$70,4,FALSE),0)</f>
        <v>0</v>
      </c>
      <c r="X662">
        <f t="shared" si="63"/>
        <v>11</v>
      </c>
    </row>
    <row r="663" spans="1:24" x14ac:dyDescent="0.25">
      <c r="A663" s="7">
        <f t="shared" si="68"/>
        <v>717</v>
      </c>
      <c r="B663">
        <f t="shared" si="67"/>
        <v>2882</v>
      </c>
      <c r="C663" t="str">
        <f>[1]A!$D91</f>
        <v>BLAMPAIN VICTORIEN</v>
      </c>
      <c r="D663" t="str">
        <f>[1]A!$F91</f>
        <v>U.C. CAPELLOISE FOURMIES</v>
      </c>
      <c r="E663" t="str">
        <f>[1]A!$J91</f>
        <v>05996224018</v>
      </c>
      <c r="F663" s="128" t="str">
        <f>[1]A!$C91</f>
        <v>3</v>
      </c>
      <c r="G663" t="str">
        <f>VLOOKUP(C663,[1]A!$D$2:$H$1448,5,FALSE)</f>
        <v>Adulte Masculin 20/29 ans</v>
      </c>
      <c r="N663" s="14">
        <f>VLOOKUP(C663,Bilan!$B$4:$D$1766,3,FALSE)</f>
        <v>2882</v>
      </c>
      <c r="O663" s="50">
        <f t="shared" si="66"/>
        <v>717</v>
      </c>
      <c r="P663" s="50">
        <f>VLOOKUP(C663,Route2021!$C$2:$O$1205,13,FALSE)</f>
        <v>717</v>
      </c>
      <c r="Q663" s="124" t="str">
        <f>VLOOKUP(C663,[1]A!$D$2:$K$1398,8,FALSE)</f>
        <v>3</v>
      </c>
      <c r="R663" s="125">
        <f>VLOOKUP(C663,Route2021!$C$2:$Q$1212,15,FALSE)</f>
        <v>3</v>
      </c>
      <c r="S663" s="48">
        <f>IFERROR(VLOOKUP(C663,'[2]1ère'!$B$3:$E$200,4,FALSE),0)</f>
        <v>0</v>
      </c>
      <c r="T663" s="48">
        <f>IFERROR(VLOOKUP(C663,'[2]2ème'!$B$3:$E$500,4,FALSE),0)</f>
        <v>0</v>
      </c>
      <c r="U663" s="48">
        <f>IFERROR(VLOOKUP(C663,'[2]3ème'!$B$3:$E$600,4,FALSE),0)</f>
        <v>0</v>
      </c>
      <c r="V663" s="48">
        <f>IFERROR(VLOOKUP(C663,'[2]4ème '!$B$3:$E$216,4,FALSE),0)</f>
        <v>0</v>
      </c>
      <c r="W663" s="48">
        <f>IFERROR(VLOOKUP(C663,[2]Féminines!$B$3:$E$70,4,FALSE),0)</f>
        <v>0</v>
      </c>
      <c r="X663">
        <f t="shared" si="63"/>
        <v>0</v>
      </c>
    </row>
    <row r="664" spans="1:24" x14ac:dyDescent="0.25">
      <c r="A664" s="7">
        <f t="shared" si="68"/>
        <v>718</v>
      </c>
      <c r="B664">
        <f t="shared" si="67"/>
        <v>3119</v>
      </c>
      <c r="C664" t="str">
        <f>[1]A!$D683</f>
        <v>LECERF OLIVIER</v>
      </c>
      <c r="D664" t="str">
        <f>[1]A!$F683</f>
        <v>U.C. CAPELLOISE FOURMIES</v>
      </c>
      <c r="E664" t="str">
        <f>[1]A!$J683</f>
        <v>05996226623</v>
      </c>
      <c r="F664" s="128" t="str">
        <f>[1]A!$C683</f>
        <v>3</v>
      </c>
      <c r="G664" t="str">
        <f>VLOOKUP(C664,[1]A!$D$2:$H$1448,5,FALSE)</f>
        <v>Adulte Masculin 50/59 ans</v>
      </c>
      <c r="N664" s="14">
        <f>VLOOKUP(C664,Bilan!$B$4:$D$1766,3,FALSE)</f>
        <v>3119</v>
      </c>
      <c r="O664" s="50">
        <f t="shared" si="66"/>
        <v>718</v>
      </c>
      <c r="P664" s="50">
        <f>VLOOKUP(C664,Route2021!$C$2:$O$1205,13,FALSE)</f>
        <v>718</v>
      </c>
      <c r="Q664" s="124" t="str">
        <f>VLOOKUP(C664,[1]A!$D$2:$K$1398,8,FALSE)</f>
        <v>3</v>
      </c>
      <c r="R664" s="125">
        <f>VLOOKUP(C664,Route2021!$C$2:$Q$1212,15,FALSE)</f>
        <v>3</v>
      </c>
      <c r="S664" s="48">
        <f>IFERROR(VLOOKUP(C664,'[2]1ère'!$B$3:$E$200,4,FALSE),0)</f>
        <v>0</v>
      </c>
      <c r="T664" s="48">
        <f>IFERROR(VLOOKUP(C664,'[2]2ème'!$B$3:$E$500,4,FALSE),0)</f>
        <v>0</v>
      </c>
      <c r="U664" s="48">
        <f>IFERROR(VLOOKUP(C664,'[2]3ème'!$B$3:$E$600,4,FALSE),0)</f>
        <v>0</v>
      </c>
      <c r="V664" s="48">
        <f>IFERROR(VLOOKUP(C664,'[2]4ème '!$B$3:$E$216,4,FALSE),0)</f>
        <v>0</v>
      </c>
      <c r="W664" s="48">
        <f>IFERROR(VLOOKUP(C664,[2]Féminines!$B$3:$E$70,4,FALSE),0)</f>
        <v>0</v>
      </c>
      <c r="X664">
        <f t="shared" si="63"/>
        <v>0</v>
      </c>
    </row>
    <row r="665" spans="1:24" x14ac:dyDescent="0.25">
      <c r="A665" s="7">
        <f t="shared" si="68"/>
        <v>719</v>
      </c>
      <c r="B665">
        <f t="shared" si="67"/>
        <v>3121</v>
      </c>
      <c r="C665" t="str">
        <f>[1]A!$D977</f>
        <v>SAGUEZ NICOLA</v>
      </c>
      <c r="D665" t="str">
        <f>[1]A!$F977</f>
        <v>UNION SPORTIVE VALENCIENNES MARLY</v>
      </c>
      <c r="E665" t="str">
        <f>[1]A!$J977</f>
        <v>05999124151</v>
      </c>
      <c r="F665" s="128" t="str">
        <f>[1]A!$C977</f>
        <v>3</v>
      </c>
      <c r="G665" t="str">
        <f>VLOOKUP(C665,[1]A!$D$2:$H$1448,5,FALSE)</f>
        <v>Adulte Masculin 17/19 ans</v>
      </c>
      <c r="N665" s="14">
        <f>VLOOKUP(C665,Bilan!$B$4:$D$1766,3,FALSE)</f>
        <v>3121</v>
      </c>
      <c r="O665" s="50">
        <f t="shared" si="66"/>
        <v>719</v>
      </c>
      <c r="P665" s="50">
        <f>VLOOKUP(C665,Route2021!$C$2:$O$1205,13,FALSE)</f>
        <v>719</v>
      </c>
      <c r="Q665" s="124" t="str">
        <f>VLOOKUP(C665,[1]A!$D$2:$K$1398,8,FALSE)</f>
        <v>3</v>
      </c>
      <c r="R665" s="125">
        <f>VLOOKUP(C665,Route2021!$C$2:$Q$1212,15,FALSE)</f>
        <v>3</v>
      </c>
      <c r="S665" s="48">
        <f>IFERROR(VLOOKUP(C665,'[2]1ère'!$B$3:$E$200,4,FALSE),0)</f>
        <v>0</v>
      </c>
      <c r="T665" s="48">
        <f>IFERROR(VLOOKUP(C665,'[2]2ème'!$B$3:$E$500,4,FALSE),0)</f>
        <v>0</v>
      </c>
      <c r="U665" s="48">
        <f>IFERROR(VLOOKUP(C665,'[2]3ème'!$B$3:$E$600,4,FALSE),0)</f>
        <v>9</v>
      </c>
      <c r="V665" s="48">
        <f>IFERROR(VLOOKUP(C665,'[2]4ème '!$B$3:$E$216,4,FALSE),0)</f>
        <v>0</v>
      </c>
      <c r="W665" s="48">
        <f>IFERROR(VLOOKUP(C665,[2]Féminines!$B$3:$E$70,4,FALSE),0)</f>
        <v>0</v>
      </c>
      <c r="X665">
        <f t="shared" si="63"/>
        <v>9</v>
      </c>
    </row>
    <row r="666" spans="1:24" x14ac:dyDescent="0.25">
      <c r="A666" s="7">
        <v>720</v>
      </c>
      <c r="B666">
        <f>N666</f>
        <v>2452</v>
      </c>
      <c r="C666" t="str">
        <f>[1]A!$D922</f>
        <v>POUSSIN ENZO</v>
      </c>
      <c r="D666" t="str">
        <f>[1]A!$F922</f>
        <v>VELO CLUB SOLESMES</v>
      </c>
      <c r="E666" t="str">
        <f>[1]A!$J922</f>
        <v>05999123974</v>
      </c>
      <c r="F666" s="128" t="str">
        <f>[1]A!$C922</f>
        <v>3</v>
      </c>
      <c r="G666" t="str">
        <f>VLOOKUP(C666,[1]A!$D$2:$H$1448,5,FALSE)</f>
        <v>Adulte Masculin 17/19 ans</v>
      </c>
      <c r="N666" s="14">
        <f>VLOOKUP(C666,Bilan!$B$4:$D$1766,3,FALSE)</f>
        <v>2452</v>
      </c>
      <c r="O666" s="50">
        <f t="shared" si="66"/>
        <v>720</v>
      </c>
      <c r="P666" s="50" t="e">
        <f>VLOOKUP(C666,Route2021!$C$2:$O$1205,13,FALSE)</f>
        <v>#N/A</v>
      </c>
      <c r="Q666" s="124" t="str">
        <f>VLOOKUP(C666,[1]A!$D$2:$K$1398,8,FALSE)</f>
        <v>3</v>
      </c>
      <c r="R666" s="125" t="e">
        <f>VLOOKUP(C666,Route2021!$C$2:$Q$1212,15,FALSE)</f>
        <v>#N/A</v>
      </c>
      <c r="S666" s="48">
        <f>IFERROR(VLOOKUP(C666,'[2]1ère'!$B$3:$E$200,4,FALSE),0)</f>
        <v>0</v>
      </c>
      <c r="T666" s="48">
        <f>IFERROR(VLOOKUP(C666,'[2]2ème'!$B$3:$E$500,4,FALSE),0)</f>
        <v>0</v>
      </c>
      <c r="U666" s="48">
        <f>IFERROR(VLOOKUP(C666,'[2]3ème'!$B$3:$E$600,4,FALSE),0)</f>
        <v>2</v>
      </c>
      <c r="V666" s="48">
        <f>IFERROR(VLOOKUP(C666,'[2]4ème '!$B$3:$E$216,4,FALSE),0)</f>
        <v>0</v>
      </c>
      <c r="W666" s="48">
        <f>IFERROR(VLOOKUP(C666,[2]Féminines!$B$3:$E$70,4,FALSE),0)</f>
        <v>0</v>
      </c>
      <c r="X666">
        <f t="shared" si="63"/>
        <v>2</v>
      </c>
    </row>
    <row r="667" spans="1:24" x14ac:dyDescent="0.25">
      <c r="A667" s="7">
        <f t="shared" si="68"/>
        <v>722</v>
      </c>
      <c r="B667">
        <f t="shared" si="67"/>
        <v>2591</v>
      </c>
      <c r="C667" t="str">
        <f>[1]A!$D672</f>
        <v>LE GAL SAMUEL</v>
      </c>
      <c r="D667" t="str">
        <f>[1]A!$F672</f>
        <v>UNION CYCLISTE WATTIGNIES</v>
      </c>
      <c r="E667" t="str">
        <f>[1]A!$J672</f>
        <v>05999118961</v>
      </c>
      <c r="F667" s="128" t="str">
        <f>[1]A!$C672</f>
        <v>3</v>
      </c>
      <c r="G667" t="str">
        <f>VLOOKUP(C667,[1]A!$D$2:$H$1448,5,FALSE)</f>
        <v>Adulte Masculin 30/39 ans</v>
      </c>
      <c r="J667" s="67">
        <v>1</v>
      </c>
      <c r="N667" s="14">
        <f>VLOOKUP(C667,Bilan!$B$4:$D$1766,3,FALSE)</f>
        <v>2591</v>
      </c>
      <c r="O667" s="50">
        <f t="shared" si="66"/>
        <v>722</v>
      </c>
      <c r="P667" s="50">
        <f>VLOOKUP(C667,Route2021!$C$2:$O$1205,13,FALSE)</f>
        <v>722</v>
      </c>
      <c r="Q667" s="124" t="str">
        <f>VLOOKUP(C667,[1]A!$D$2:$K$1398,8,FALSE)</f>
        <v>3</v>
      </c>
      <c r="R667" s="125">
        <f>VLOOKUP(C667,Route2021!$C$2:$Q$1212,15,FALSE)</f>
        <v>3</v>
      </c>
      <c r="S667" s="48">
        <f>IFERROR(VLOOKUP(C667,'[2]1ère'!$B$3:$E$200,4,FALSE),0)</f>
        <v>0</v>
      </c>
      <c r="T667" s="48">
        <f>IFERROR(VLOOKUP(C667,'[2]2ème'!$B$3:$E$500,4,FALSE),0)</f>
        <v>0</v>
      </c>
      <c r="U667" s="48">
        <f>IFERROR(VLOOKUP(C667,'[2]3ème'!$B$3:$E$600,4,FALSE),0)</f>
        <v>1</v>
      </c>
      <c r="V667" s="48">
        <f>IFERROR(VLOOKUP(C667,'[2]4ème '!$B$3:$E$216,4,FALSE),0)</f>
        <v>0</v>
      </c>
      <c r="W667" s="48">
        <f>IFERROR(VLOOKUP(C667,[2]Féminines!$B$3:$E$70,4,FALSE),0)</f>
        <v>0</v>
      </c>
      <c r="X667">
        <f t="shared" ref="X667:X728" si="69">SUM(S667:W667)</f>
        <v>1</v>
      </c>
    </row>
    <row r="668" spans="1:24" x14ac:dyDescent="0.25">
      <c r="A668" s="7">
        <v>723</v>
      </c>
      <c r="B668">
        <f>N668</f>
        <v>3116</v>
      </c>
      <c r="C668" t="str">
        <f>[1]A!$D1361</f>
        <v>EVRARD JEREMY</v>
      </c>
      <c r="D668" t="str">
        <f>[1]A!$F1361</f>
        <v>TEAM PEVELE CAREMBAULT CYCLISME</v>
      </c>
      <c r="E668" t="str">
        <f>[1]A!$J1361</f>
        <v>05999113181</v>
      </c>
      <c r="F668" s="128" t="str">
        <f>[1]A!$C1361</f>
        <v>3</v>
      </c>
      <c r="G668" t="str">
        <f>VLOOKUP(C668,[1]A!$D$2:$H$1448,5,FALSE)</f>
        <v>Adulte Masculin 30/39 ans</v>
      </c>
      <c r="N668" s="14">
        <f>VLOOKUP(C668,Bilan!$B$4:$D$1766,3,FALSE)</f>
        <v>3116</v>
      </c>
      <c r="O668" s="50">
        <f t="shared" si="66"/>
        <v>723</v>
      </c>
      <c r="P668" s="50">
        <f>VLOOKUP(C668,Route2021!$C$2:$O$1205,13,FALSE)</f>
        <v>723</v>
      </c>
      <c r="Q668" s="124">
        <f>VLOOKUP(C668,[1]A!$D$2:$K$1398,8,FALSE)</f>
        <v>0</v>
      </c>
      <c r="R668" s="125">
        <f>VLOOKUP(C668,Route2021!$C$2:$Q$1212,15,FALSE)</f>
        <v>3</v>
      </c>
      <c r="S668" s="48">
        <f>IFERROR(VLOOKUP(C668,'[2]1ère'!$B$3:$E$200,4,FALSE),0)</f>
        <v>0</v>
      </c>
      <c r="T668" s="48">
        <f>IFERROR(VLOOKUP(C668,'[2]2ème'!$B$3:$E$500,4,FALSE),0)</f>
        <v>0</v>
      </c>
      <c r="U668" s="48">
        <f>IFERROR(VLOOKUP(C668,'[2]3ème'!$B$3:$E$600,4,FALSE),0)</f>
        <v>3</v>
      </c>
      <c r="V668" s="48">
        <f>IFERROR(VLOOKUP(C668,'[2]4ème '!$B$3:$E$216,4,FALSE),0)</f>
        <v>0</v>
      </c>
      <c r="W668" s="48">
        <f>IFERROR(VLOOKUP(C668,[2]Féminines!$B$3:$E$70,4,FALSE),0)</f>
        <v>0</v>
      </c>
      <c r="X668">
        <f t="shared" si="69"/>
        <v>3</v>
      </c>
    </row>
    <row r="669" spans="1:24" x14ac:dyDescent="0.25">
      <c r="A669" s="7">
        <v>724</v>
      </c>
      <c r="B669">
        <f>N669</f>
        <v>3109</v>
      </c>
      <c r="C669" t="str">
        <f>[1]A!$D1366</f>
        <v>LOGEZ GUILLAUME</v>
      </c>
      <c r="D669" t="str">
        <f>[1]A!$F1366</f>
        <v>TEAM PEVELE CAREMBAULT CYCLISME</v>
      </c>
      <c r="E669" t="str">
        <f>[1]A!$J1366</f>
        <v>05999113182</v>
      </c>
      <c r="F669" s="128" t="str">
        <f>[1]A!$C1366</f>
        <v>3</v>
      </c>
      <c r="G669" t="str">
        <f>VLOOKUP(C669,[1]A!$D$2:$H$1448,5,FALSE)</f>
        <v>Adulte Masculin 30/39 ans</v>
      </c>
      <c r="N669" s="14">
        <f>VLOOKUP(C669,Bilan!$B$4:$D$1766,3,FALSE)</f>
        <v>3109</v>
      </c>
      <c r="O669" s="50">
        <f t="shared" si="66"/>
        <v>724</v>
      </c>
      <c r="P669" s="50">
        <f>VLOOKUP(C669,Route2021!$C$2:$O$1205,13,FALSE)</f>
        <v>724</v>
      </c>
      <c r="Q669" s="124">
        <f>VLOOKUP(C669,[1]A!$D$2:$K$1398,8,FALSE)</f>
        <v>0</v>
      </c>
      <c r="R669" s="125">
        <f>VLOOKUP(C669,Route2021!$C$2:$Q$1212,15,FALSE)</f>
        <v>3</v>
      </c>
      <c r="S669" s="48">
        <f>IFERROR(VLOOKUP(C669,'[2]1ère'!$B$3:$E$200,4,FALSE),0)</f>
        <v>0</v>
      </c>
      <c r="T669" s="48">
        <f>IFERROR(VLOOKUP(C669,'[2]2ème'!$B$3:$E$500,4,FALSE),0)</f>
        <v>0</v>
      </c>
      <c r="U669" s="48">
        <f>IFERROR(VLOOKUP(C669,'[2]3ème'!$B$3:$E$600,4,FALSE),0)</f>
        <v>1</v>
      </c>
      <c r="V669" s="48">
        <f>IFERROR(VLOOKUP(C669,'[2]4ème '!$B$3:$E$216,4,FALSE),0)</f>
        <v>0</v>
      </c>
      <c r="W669" s="48">
        <f>IFERROR(VLOOKUP(C669,[2]Féminines!$B$3:$E$70,4,FALSE),0)</f>
        <v>0</v>
      </c>
      <c r="X669">
        <f t="shared" si="69"/>
        <v>1</v>
      </c>
    </row>
    <row r="670" spans="1:24" x14ac:dyDescent="0.25">
      <c r="A670" s="7">
        <v>726</v>
      </c>
      <c r="B670">
        <f>N670</f>
        <v>10409</v>
      </c>
      <c r="C670" s="49" t="s">
        <v>4182</v>
      </c>
      <c r="D670" t="s">
        <v>2976</v>
      </c>
      <c r="E670" t="s">
        <v>4183</v>
      </c>
      <c r="F670" s="128">
        <v>3</v>
      </c>
      <c r="G670" t="s">
        <v>965</v>
      </c>
      <c r="N670" s="14">
        <f>VLOOKUP(C670,Bilan!$B$4:$D$1766,3,FALSE)</f>
        <v>10409</v>
      </c>
      <c r="O670" s="50">
        <f t="shared" ref="O670:O688" si="70">A670</f>
        <v>726</v>
      </c>
      <c r="P670" s="50" t="e">
        <f>VLOOKUP(C670,Route2021!$C$2:$O$1205,13,FALSE)</f>
        <v>#N/A</v>
      </c>
      <c r="Q670" s="124" t="e">
        <f>VLOOKUP(C670,[1]A!$D$2:$K$1398,8,FALSE)</f>
        <v>#N/A</v>
      </c>
      <c r="R670" s="125" t="e">
        <f>VLOOKUP(C670,Route2021!$C$2:$Q$1212,15,FALSE)</f>
        <v>#N/A</v>
      </c>
      <c r="S670" s="48">
        <f>IFERROR(VLOOKUP(C670,'[2]1ère'!$B$3:$E$200,4,FALSE),0)</f>
        <v>0</v>
      </c>
      <c r="T670" s="48">
        <f>IFERROR(VLOOKUP(C670,'[2]2ème'!$B$3:$E$500,4,FALSE),0)</f>
        <v>0</v>
      </c>
      <c r="U670" s="48">
        <f>IFERROR(VLOOKUP(C670,'[2]3ème'!$B$3:$E$600,4,FALSE),0)</f>
        <v>1</v>
      </c>
      <c r="V670" s="48">
        <f>IFERROR(VLOOKUP(C670,'[2]4ème '!$B$3:$E$216,4,FALSE),0)</f>
        <v>0</v>
      </c>
      <c r="W670" s="48">
        <f>IFERROR(VLOOKUP(C670,[2]Féminines!$B$3:$E$70,4,FALSE),0)</f>
        <v>0</v>
      </c>
      <c r="X670">
        <f t="shared" si="69"/>
        <v>1</v>
      </c>
    </row>
    <row r="671" spans="1:24" x14ac:dyDescent="0.25">
      <c r="A671" s="7">
        <f t="shared" si="68"/>
        <v>727</v>
      </c>
      <c r="B671">
        <f t="shared" si="67"/>
        <v>4349</v>
      </c>
      <c r="C671" t="str">
        <f>[1]A!$D749</f>
        <v>LIENAUX YVES</v>
      </c>
      <c r="D671" t="str">
        <f>[1]A!$F749</f>
        <v>ASSOCIATION SPORTIVE VELOCIPEDIQUE LA LONGUEVILLE</v>
      </c>
      <c r="E671" t="str">
        <f>[1]A!$J749</f>
        <v>05999107337</v>
      </c>
      <c r="F671" s="128" t="str">
        <f>[1]A!$C749</f>
        <v>3</v>
      </c>
      <c r="G671" t="str">
        <f>VLOOKUP(C671,[1]A!$D$2:$H$1448,5,FALSE)</f>
        <v>Adulte Masculin 60 ans et plus</v>
      </c>
      <c r="N671" s="14">
        <f>VLOOKUP(C671,Bilan!$B$4:$D$1766,3,FALSE)</f>
        <v>4349</v>
      </c>
      <c r="O671" s="50">
        <f t="shared" si="70"/>
        <v>727</v>
      </c>
      <c r="P671" s="50">
        <f>VLOOKUP(C671,Route2021!$C$2:$O$1205,13,FALSE)</f>
        <v>727</v>
      </c>
      <c r="Q671" s="124" t="str">
        <f>VLOOKUP(C671,[1]A!$D$2:$K$1398,8,FALSE)</f>
        <v>3</v>
      </c>
      <c r="R671" s="125">
        <f>VLOOKUP(C671,Route2021!$C$2:$Q$1212,15,FALSE)</f>
        <v>3</v>
      </c>
      <c r="S671" s="48">
        <f>IFERROR(VLOOKUP(C671,'[2]1ère'!$B$3:$E$200,4,FALSE),0)</f>
        <v>0</v>
      </c>
      <c r="T671" s="48">
        <f>IFERROR(VLOOKUP(C671,'[2]2ème'!$B$3:$E$500,4,FALSE),0)</f>
        <v>0</v>
      </c>
      <c r="U671" s="48">
        <f>IFERROR(VLOOKUP(C671,'[2]3ème'!$B$3:$E$600,4,FALSE),0)</f>
        <v>0</v>
      </c>
      <c r="V671" s="48">
        <f>IFERROR(VLOOKUP(C671,'[2]4ème '!$B$3:$E$216,4,FALSE),0)</f>
        <v>0</v>
      </c>
      <c r="W671" s="48">
        <f>IFERROR(VLOOKUP(C671,[2]Féminines!$B$3:$E$70,4,FALSE),0)</f>
        <v>0</v>
      </c>
      <c r="X671">
        <f t="shared" si="69"/>
        <v>0</v>
      </c>
    </row>
    <row r="672" spans="1:24" x14ac:dyDescent="0.25">
      <c r="A672" s="7">
        <f t="shared" si="68"/>
        <v>728</v>
      </c>
      <c r="B672">
        <f t="shared" si="67"/>
        <v>4350</v>
      </c>
      <c r="C672" t="str">
        <f>[1]A!$D289</f>
        <v>DECRUCQ ROMUALD</v>
      </c>
      <c r="D672" t="str">
        <f>[1]A!$F289</f>
        <v>UNION VELOCIPEDIQUE FOURMISIENNE</v>
      </c>
      <c r="E672" t="str">
        <f>[1]A!$J289</f>
        <v>05999064206</v>
      </c>
      <c r="F672" s="128" t="str">
        <f>[1]A!$C289</f>
        <v>3</v>
      </c>
      <c r="G672" t="str">
        <f>VLOOKUP(C672,[1]A!$D$2:$H$1448,5,FALSE)</f>
        <v>Adulte Masculin 40/49 ans</v>
      </c>
      <c r="N672" s="14">
        <f>VLOOKUP(C672,Bilan!$B$4:$D$1766,3,FALSE)</f>
        <v>4350</v>
      </c>
      <c r="O672" s="50">
        <f t="shared" si="70"/>
        <v>728</v>
      </c>
      <c r="P672" s="50">
        <f>VLOOKUP(C672,Route2021!$C$2:$O$1205,13,FALSE)</f>
        <v>728</v>
      </c>
      <c r="Q672" s="124" t="str">
        <f>VLOOKUP(C672,[1]A!$D$2:$K$1398,8,FALSE)</f>
        <v>3</v>
      </c>
      <c r="R672" s="125">
        <f>VLOOKUP(C672,Route2021!$C$2:$Q$1212,15,FALSE)</f>
        <v>3</v>
      </c>
      <c r="S672" s="48">
        <f>IFERROR(VLOOKUP(C672,'[2]1ère'!$B$3:$E$200,4,FALSE),0)</f>
        <v>0</v>
      </c>
      <c r="T672" s="48">
        <f>IFERROR(VLOOKUP(C672,'[2]2ème'!$B$3:$E$500,4,FALSE),0)</f>
        <v>0</v>
      </c>
      <c r="U672" s="48">
        <f>IFERROR(VLOOKUP(C672,'[2]3ème'!$B$3:$E$600,4,FALSE),0)</f>
        <v>10</v>
      </c>
      <c r="V672" s="48">
        <f>IFERROR(VLOOKUP(C672,'[2]4ème '!$B$3:$E$216,4,FALSE),0)</f>
        <v>0</v>
      </c>
      <c r="W672" s="48">
        <f>IFERROR(VLOOKUP(C672,[2]Féminines!$B$3:$E$70,4,FALSE),0)</f>
        <v>0</v>
      </c>
      <c r="X672">
        <f t="shared" si="69"/>
        <v>10</v>
      </c>
    </row>
    <row r="673" spans="1:24" x14ac:dyDescent="0.25">
      <c r="A673" s="7">
        <f t="shared" si="68"/>
        <v>729</v>
      </c>
      <c r="B673">
        <f t="shared" si="67"/>
        <v>4303</v>
      </c>
      <c r="C673" t="str">
        <f>[1]A!$D1235</f>
        <v>LEMAIRE ANTHONY</v>
      </c>
      <c r="D673" t="str">
        <f>[1]A!$F1235</f>
        <v>BAPAUME CLUB CYCLISTE</v>
      </c>
      <c r="E673" t="str">
        <f>[1]A!$J1235</f>
        <v>06297037068</v>
      </c>
      <c r="F673" s="128" t="str">
        <f>[1]A!$C1235</f>
        <v>3</v>
      </c>
      <c r="G673" t="str">
        <f>VLOOKUP(C673,[1]A!$D$2:$H$1448,5,FALSE)</f>
        <v>Adulte Masculin 40/49 ans</v>
      </c>
      <c r="N673" s="14">
        <f>VLOOKUP(C673,Bilan!$B$4:$D$1766,3,FALSE)</f>
        <v>4303</v>
      </c>
      <c r="O673" s="50">
        <f t="shared" si="70"/>
        <v>729</v>
      </c>
      <c r="P673" s="50">
        <f>VLOOKUP(C673,Route2021!$C$2:$O$1205,13,FALSE)</f>
        <v>729</v>
      </c>
      <c r="Q673" s="124" t="str">
        <f>VLOOKUP(C673,[1]A!$D$2:$K$1398,8,FALSE)</f>
        <v>3</v>
      </c>
      <c r="R673" s="125">
        <f>VLOOKUP(C673,Route2021!$C$2:$Q$1212,15,FALSE)</f>
        <v>3</v>
      </c>
      <c r="S673" s="48">
        <f>IFERROR(VLOOKUP(C673,'[2]1ère'!$B$3:$E$200,4,FALSE),0)</f>
        <v>0</v>
      </c>
      <c r="T673" s="48">
        <f>IFERROR(VLOOKUP(C673,'[2]2ème'!$B$3:$E$500,4,FALSE),0)</f>
        <v>0</v>
      </c>
      <c r="U673" s="48">
        <f>IFERROR(VLOOKUP(C673,'[2]3ème'!$B$3:$E$600,4,FALSE),0)</f>
        <v>7</v>
      </c>
      <c r="V673" s="48">
        <f>IFERROR(VLOOKUP(C673,'[2]4ème '!$B$3:$E$216,4,FALSE),0)</f>
        <v>0</v>
      </c>
      <c r="W673" s="48">
        <f>IFERROR(VLOOKUP(C673,[2]Féminines!$B$3:$E$70,4,FALSE),0)</f>
        <v>0</v>
      </c>
      <c r="X673">
        <f t="shared" si="69"/>
        <v>7</v>
      </c>
    </row>
    <row r="674" spans="1:24" x14ac:dyDescent="0.25">
      <c r="A674" s="7">
        <v>730</v>
      </c>
      <c r="B674">
        <f>N674</f>
        <v>1164</v>
      </c>
      <c r="C674" t="s">
        <v>3868</v>
      </c>
      <c r="D674" t="s">
        <v>2976</v>
      </c>
      <c r="E674" t="s">
        <v>4184</v>
      </c>
      <c r="F674" s="128">
        <v>3</v>
      </c>
      <c r="G674" t="s">
        <v>965</v>
      </c>
      <c r="N674" s="14">
        <f>VLOOKUP(C674,Bilan!$B$4:$D$1766,3,FALSE)</f>
        <v>1164</v>
      </c>
      <c r="O674" s="50">
        <f t="shared" si="70"/>
        <v>730</v>
      </c>
      <c r="P674" s="50" t="e">
        <f>VLOOKUP(C674,Route2021!$C$2:$O$1205,13,FALSE)</f>
        <v>#N/A</v>
      </c>
      <c r="Q674" s="124" t="e">
        <f>VLOOKUP(C674,[1]A!$D$2:$K$1398,8,FALSE)</f>
        <v>#N/A</v>
      </c>
      <c r="R674" s="125" t="e">
        <f>VLOOKUP(C674,Route2021!$C$2:$Q$1212,15,FALSE)</f>
        <v>#N/A</v>
      </c>
      <c r="S674" s="48">
        <f>IFERROR(VLOOKUP(C674,'[2]1ère'!$B$3:$E$200,4,FALSE),0)</f>
        <v>0</v>
      </c>
      <c r="T674" s="48">
        <f>IFERROR(VLOOKUP(C674,'[2]2ème'!$B$3:$E$500,4,FALSE),0)</f>
        <v>0</v>
      </c>
      <c r="U674" s="48">
        <f>IFERROR(VLOOKUP(C674,'[2]3ème'!$B$3:$E$600,4,FALSE),0)</f>
        <v>4</v>
      </c>
      <c r="V674" s="48">
        <f>IFERROR(VLOOKUP(C674,'[2]4ème '!$B$3:$E$216,4,FALSE),0)</f>
        <v>0</v>
      </c>
      <c r="W674" s="48">
        <f>IFERROR(VLOOKUP(C674,[2]Féminines!$B$3:$E$70,4,FALSE),0)</f>
        <v>0</v>
      </c>
      <c r="X674">
        <f t="shared" si="69"/>
        <v>4</v>
      </c>
    </row>
    <row r="675" spans="1:24" x14ac:dyDescent="0.25">
      <c r="A675" s="7">
        <f t="shared" si="68"/>
        <v>731</v>
      </c>
      <c r="B675">
        <f t="shared" si="67"/>
        <v>4302</v>
      </c>
      <c r="C675" t="str">
        <f>[1]A!$D234</f>
        <v>CORNELIS DAVE</v>
      </c>
      <c r="D675" t="str">
        <f>[1]A!$F234</f>
        <v>UNION VELOCIPEDIQUE FOURMISIENNE</v>
      </c>
      <c r="E675" t="str">
        <f>[1]A!$J234</f>
        <v>05999098040</v>
      </c>
      <c r="F675" s="128" t="str">
        <f>[1]A!$C234</f>
        <v>3</v>
      </c>
      <c r="G675" t="str">
        <f>VLOOKUP(C675,[1]A!$D$2:$H$1448,5,FALSE)</f>
        <v>Adulte Masculin 40/49 ans</v>
      </c>
      <c r="N675" s="14">
        <f>VLOOKUP(C675,Bilan!$B$4:$D$1766,3,FALSE)</f>
        <v>4302</v>
      </c>
      <c r="O675" s="50">
        <f t="shared" si="70"/>
        <v>731</v>
      </c>
      <c r="P675" s="50">
        <f>VLOOKUP(C675,Route2021!$C$2:$O$1205,13,FALSE)</f>
        <v>731</v>
      </c>
      <c r="Q675" s="124" t="str">
        <f>VLOOKUP(C675,[1]A!$D$2:$K$1398,8,FALSE)</f>
        <v>3</v>
      </c>
      <c r="R675" s="125">
        <f>VLOOKUP(C675,Route2021!$C$2:$Q$1212,15,FALSE)</f>
        <v>3</v>
      </c>
      <c r="S675" s="48">
        <f>IFERROR(VLOOKUP(C675,'[2]1ère'!$B$3:$E$200,4,FALSE),0)</f>
        <v>0</v>
      </c>
      <c r="T675" s="48">
        <f>IFERROR(VLOOKUP(C675,'[2]2ème'!$B$3:$E$500,4,FALSE),0)</f>
        <v>0</v>
      </c>
      <c r="U675" s="48">
        <f>IFERROR(VLOOKUP(C675,'[2]3ème'!$B$3:$E$600,4,FALSE),0)</f>
        <v>5</v>
      </c>
      <c r="V675" s="48">
        <f>IFERROR(VLOOKUP(C675,'[2]4ème '!$B$3:$E$216,4,FALSE),0)</f>
        <v>0</v>
      </c>
      <c r="W675" s="48">
        <f>IFERROR(VLOOKUP(C675,[2]Féminines!$B$3:$E$70,4,FALSE),0)</f>
        <v>0</v>
      </c>
      <c r="X675">
        <f t="shared" si="69"/>
        <v>5</v>
      </c>
    </row>
    <row r="676" spans="1:24" x14ac:dyDescent="0.25">
      <c r="A676" s="7">
        <v>732</v>
      </c>
      <c r="B676">
        <f>N676</f>
        <v>5080</v>
      </c>
      <c r="C676" t="str">
        <f>[1]A!$D417</f>
        <v>DUCROT XAVIER</v>
      </c>
      <c r="D676" t="str">
        <f>[1]A!$F417</f>
        <v>VELO CLUB BAVAISIEN</v>
      </c>
      <c r="E676" t="str">
        <f>[1]A!$J417</f>
        <v>05996226834</v>
      </c>
      <c r="F676" s="128" t="str">
        <f>[1]A!$C417</f>
        <v>3</v>
      </c>
      <c r="G676" t="str">
        <f>VLOOKUP(C676,[1]A!$D$2:$H$1448,5,FALSE)</f>
        <v>Adulte Masculin 30/39 ans</v>
      </c>
      <c r="J676" s="67">
        <v>1</v>
      </c>
      <c r="N676" s="14">
        <f>VLOOKUP(C676,Bilan!$B$4:$D$1766,3,FALSE)</f>
        <v>5080</v>
      </c>
      <c r="O676" s="50">
        <f t="shared" si="70"/>
        <v>732</v>
      </c>
      <c r="P676" s="50" t="e">
        <f>VLOOKUP(C676,Route2021!$C$2:$O$1205,13,FALSE)</f>
        <v>#N/A</v>
      </c>
      <c r="Q676" s="124" t="str">
        <f>VLOOKUP(C676,[1]A!$D$2:$K$1398,8,FALSE)</f>
        <v>3</v>
      </c>
      <c r="R676" s="125" t="e">
        <f>VLOOKUP(C676,Route2021!$C$2:$Q$1212,15,FALSE)</f>
        <v>#N/A</v>
      </c>
      <c r="S676" s="48">
        <f>IFERROR(VLOOKUP(C676,'[2]1ère'!$B$3:$E$200,4,FALSE),0)</f>
        <v>0</v>
      </c>
      <c r="T676" s="48">
        <f>IFERROR(VLOOKUP(C676,'[2]2ème'!$B$3:$E$500,4,FALSE),0)</f>
        <v>0</v>
      </c>
      <c r="U676" s="48">
        <f>IFERROR(VLOOKUP(C676,'[2]3ème'!$B$3:$E$600,4,FALSE),0)</f>
        <v>1</v>
      </c>
      <c r="V676" s="48">
        <f>IFERROR(VLOOKUP(C676,'[2]4ème '!$B$3:$E$216,4,FALSE),0)</f>
        <v>0</v>
      </c>
      <c r="W676" s="48">
        <f>IFERROR(VLOOKUP(C676,[2]Féminines!$B$3:$E$70,4,FALSE),0)</f>
        <v>0</v>
      </c>
      <c r="X676">
        <f t="shared" si="69"/>
        <v>1</v>
      </c>
    </row>
    <row r="677" spans="1:24" x14ac:dyDescent="0.25">
      <c r="A677" s="7">
        <f t="shared" si="68"/>
        <v>733</v>
      </c>
      <c r="B677">
        <f t="shared" si="67"/>
        <v>7124</v>
      </c>
      <c r="C677" t="str">
        <f>[1]A!$D404</f>
        <v>DRUART JEROME</v>
      </c>
      <c r="D677" t="str">
        <f>[1]A!$F404</f>
        <v>VELO CLUB BAVAISIEN</v>
      </c>
      <c r="E677" t="str">
        <f>[1]A!$J404</f>
        <v>05999076457</v>
      </c>
      <c r="F677" s="128" t="str">
        <f>[1]A!$C404</f>
        <v>3</v>
      </c>
      <c r="G677" t="str">
        <f>VLOOKUP(C677,[1]A!$D$2:$H$1448,5,FALSE)</f>
        <v>Adulte Masculin 40/49 ans</v>
      </c>
      <c r="N677" s="14">
        <f>VLOOKUP(C677,Bilan!$B$4:$D$1766,3,FALSE)</f>
        <v>7124</v>
      </c>
      <c r="O677" s="50">
        <f t="shared" si="70"/>
        <v>733</v>
      </c>
      <c r="P677" s="50">
        <f>VLOOKUP(C677,Route2021!$C$2:$O$1205,13,FALSE)</f>
        <v>733</v>
      </c>
      <c r="Q677" s="124" t="str">
        <f>VLOOKUP(C677,[1]A!$D$2:$K$1398,8,FALSE)</f>
        <v>3</v>
      </c>
      <c r="R677" s="125">
        <f>VLOOKUP(C677,Route2021!$C$2:$Q$1212,15,FALSE)</f>
        <v>3</v>
      </c>
      <c r="S677" s="48">
        <f>IFERROR(VLOOKUP(C677,'[2]1ère'!$B$3:$E$200,4,FALSE),0)</f>
        <v>0</v>
      </c>
      <c r="T677" s="48">
        <f>IFERROR(VLOOKUP(C677,'[2]2ème'!$B$3:$E$500,4,FALSE),0)</f>
        <v>0</v>
      </c>
      <c r="U677" s="48">
        <f>IFERROR(VLOOKUP(C677,'[2]3ème'!$B$3:$E$600,4,FALSE),0)</f>
        <v>11</v>
      </c>
      <c r="V677" s="48">
        <f>IFERROR(VLOOKUP(C677,'[2]4ème '!$B$3:$E$216,4,FALSE),0)</f>
        <v>0</v>
      </c>
      <c r="W677" s="48">
        <f>IFERROR(VLOOKUP(C677,[2]Féminines!$B$3:$E$70,4,FALSE),0)</f>
        <v>0</v>
      </c>
      <c r="X677">
        <f t="shared" si="69"/>
        <v>11</v>
      </c>
    </row>
    <row r="678" spans="1:24" x14ac:dyDescent="0.25">
      <c r="A678" s="7">
        <f t="shared" si="68"/>
        <v>734</v>
      </c>
      <c r="B678">
        <f t="shared" si="67"/>
        <v>1798</v>
      </c>
      <c r="C678" t="str">
        <f>[1]A!$D537</f>
        <v>GRAVEZ SAMUEL</v>
      </c>
      <c r="D678" t="str">
        <f>[1]A!$F537</f>
        <v>T.C.S.P. 59 - FERRIERE LA GRANDE</v>
      </c>
      <c r="E678" t="str">
        <f>[1]A!$J537</f>
        <v>05999128041</v>
      </c>
      <c r="F678" s="128" t="str">
        <f>[1]A!$C537</f>
        <v>3</v>
      </c>
      <c r="G678" t="str">
        <f>VLOOKUP(C678,[1]A!$D$2:$H$1448,5,FALSE)</f>
        <v>Adulte Masculin 40/49 ans</v>
      </c>
      <c r="N678" s="14">
        <f>VLOOKUP(C678,Bilan!$B$4:$D$1766,3,FALSE)</f>
        <v>1798</v>
      </c>
      <c r="O678" s="50">
        <f t="shared" si="70"/>
        <v>734</v>
      </c>
      <c r="P678" s="50">
        <f>VLOOKUP(C678,Route2021!$C$2:$O$1205,13,FALSE)</f>
        <v>734</v>
      </c>
      <c r="Q678" s="124" t="str">
        <f>VLOOKUP(C678,[1]A!$D$2:$K$1398,8,FALSE)</f>
        <v>3</v>
      </c>
      <c r="R678" s="125">
        <f>VLOOKUP(C678,Route2021!$C$2:$Q$1212,15,FALSE)</f>
        <v>3</v>
      </c>
      <c r="S678" s="48">
        <f>IFERROR(VLOOKUP(C678,'[2]1ère'!$B$3:$E$200,4,FALSE),0)</f>
        <v>0</v>
      </c>
      <c r="T678" s="48">
        <f>IFERROR(VLOOKUP(C678,'[2]2ème'!$B$3:$E$500,4,FALSE),0)</f>
        <v>0</v>
      </c>
      <c r="U678" s="48">
        <f>IFERROR(VLOOKUP(C678,'[2]3ème'!$B$3:$E$600,4,FALSE),0)</f>
        <v>3</v>
      </c>
      <c r="V678" s="48">
        <f>IFERROR(VLOOKUP(C678,'[2]4ème '!$B$3:$E$216,4,FALSE),0)</f>
        <v>0</v>
      </c>
      <c r="W678" s="48">
        <f>IFERROR(VLOOKUP(C678,[2]Féminines!$B$3:$E$70,4,FALSE),0)</f>
        <v>0</v>
      </c>
      <c r="X678">
        <f t="shared" si="69"/>
        <v>3</v>
      </c>
    </row>
    <row r="679" spans="1:24" x14ac:dyDescent="0.25">
      <c r="A679" s="7">
        <v>735</v>
      </c>
      <c r="B679">
        <f>N679</f>
        <v>5100</v>
      </c>
      <c r="C679" t="str">
        <f>[1]A!$D496</f>
        <v>GAILLEZ ANTHONY</v>
      </c>
      <c r="D679" t="str">
        <f>[1]A!$F496</f>
        <v>CERCLE OLYMPIQUE MARCOING</v>
      </c>
      <c r="E679" t="str">
        <f>[1]A!$J496</f>
        <v>05999135576</v>
      </c>
      <c r="F679" s="128" t="str">
        <f>[1]A!$C496</f>
        <v>3</v>
      </c>
      <c r="G679" t="str">
        <f>VLOOKUP(C679,[1]A!$D$2:$H$1448,5,FALSE)</f>
        <v>Adulte Masculin 20/29 ans</v>
      </c>
      <c r="J679" s="67">
        <v>1</v>
      </c>
      <c r="N679" s="14">
        <f>VLOOKUP(C679,Bilan!$B$4:$D$1766,3,FALSE)</f>
        <v>5100</v>
      </c>
      <c r="O679" s="50">
        <f t="shared" si="70"/>
        <v>735</v>
      </c>
      <c r="P679" s="50" t="e">
        <f>VLOOKUP(C679,Route2021!$C$2:$O$1205,13,FALSE)</f>
        <v>#N/A</v>
      </c>
      <c r="Q679" s="124" t="str">
        <f>VLOOKUP(C679,[1]A!$D$2:$K$1398,8,FALSE)</f>
        <v>3</v>
      </c>
      <c r="R679" s="125" t="e">
        <f>VLOOKUP(C679,Route2021!$C$2:$Q$1212,15,FALSE)</f>
        <v>#N/A</v>
      </c>
      <c r="S679" s="48">
        <f>IFERROR(VLOOKUP(C679,'[2]1ère'!$B$3:$E$200,4,FALSE),0)</f>
        <v>0</v>
      </c>
      <c r="T679" s="48">
        <f>IFERROR(VLOOKUP(C679,'[2]2ème'!$B$3:$E$500,4,FALSE),0)</f>
        <v>0</v>
      </c>
      <c r="U679" s="48">
        <f>IFERROR(VLOOKUP(C679,'[2]3ème'!$B$3:$E$600,4,FALSE),0)</f>
        <v>6</v>
      </c>
      <c r="V679" s="48">
        <f>IFERROR(VLOOKUP(C679,'[2]4ème '!$B$3:$E$216,4,FALSE),0)</f>
        <v>0</v>
      </c>
      <c r="W679" s="48">
        <f>IFERROR(VLOOKUP(C679,[2]Féminines!$B$3:$E$70,4,FALSE),0)</f>
        <v>0</v>
      </c>
      <c r="X679">
        <f t="shared" si="69"/>
        <v>6</v>
      </c>
    </row>
    <row r="680" spans="1:24" x14ac:dyDescent="0.25">
      <c r="A680" s="7">
        <v>736</v>
      </c>
      <c r="B680">
        <f>N680</f>
        <v>2268</v>
      </c>
      <c r="C680" t="str">
        <f>[1]A!$D1335</f>
        <v>HONOR? SÉBASTIEN</v>
      </c>
      <c r="D680" t="str">
        <f>[1]A!$F1335</f>
        <v>CLUB CYCLOTOURISME MAROILLES</v>
      </c>
      <c r="E680" t="str">
        <f>[1]A!$J1335</f>
        <v>05999129324</v>
      </c>
      <c r="F680" s="128" t="str">
        <f>[1]A!$C1335</f>
        <v>3</v>
      </c>
      <c r="G680" t="str">
        <f>VLOOKUP(C680,[1]A!$D$2:$H$1448,5,FALSE)</f>
        <v>Adulte Masculin 30/39 ans</v>
      </c>
      <c r="N680" s="14">
        <f>VLOOKUP(C680,Bilan!$B$4:$D$1766,3,FALSE)</f>
        <v>2268</v>
      </c>
      <c r="O680" s="50">
        <f t="shared" si="70"/>
        <v>736</v>
      </c>
      <c r="P680" s="50" t="e">
        <f>VLOOKUP(C680,Route2021!$C$2:$O$1205,13,FALSE)</f>
        <v>#N/A</v>
      </c>
      <c r="Q680" s="124">
        <f>VLOOKUP(C680,[1]A!$D$2:$K$1398,8,FALSE)</f>
        <v>0</v>
      </c>
      <c r="R680" s="125" t="e">
        <f>VLOOKUP(C680,Route2021!$C$2:$Q$1212,15,FALSE)</f>
        <v>#N/A</v>
      </c>
      <c r="S680" s="48">
        <f>IFERROR(VLOOKUP(C680,'[2]1ère'!$B$3:$E$200,4,FALSE),0)</f>
        <v>0</v>
      </c>
      <c r="T680" s="48">
        <f>IFERROR(VLOOKUP(C680,'[2]2ème'!$B$3:$E$500,4,FALSE),0)</f>
        <v>0</v>
      </c>
      <c r="U680" s="48">
        <f>IFERROR(VLOOKUP(C680,'[2]3ème'!$B$3:$E$600,4,FALSE),0)</f>
        <v>0</v>
      </c>
      <c r="V680" s="48">
        <f>IFERROR(VLOOKUP(C680,'[2]4ème '!$B$3:$E$216,4,FALSE),0)</f>
        <v>0</v>
      </c>
      <c r="W680" s="48">
        <f>IFERROR(VLOOKUP(C680,[2]Féminines!$B$3:$E$70,4,FALSE),0)</f>
        <v>0</v>
      </c>
      <c r="X680">
        <f t="shared" si="69"/>
        <v>0</v>
      </c>
    </row>
    <row r="681" spans="1:24" x14ac:dyDescent="0.25">
      <c r="A681" s="7">
        <v>737</v>
      </c>
      <c r="B681">
        <f>N681</f>
        <v>4843</v>
      </c>
      <c r="C681" t="str">
        <f>[1]A!$D747</f>
        <v>LHOIR DOMINIQUE</v>
      </c>
      <c r="D681" t="str">
        <f>[1]A!$F747</f>
        <v>TEAM B.B.L. HERGNIES</v>
      </c>
      <c r="E681" t="str">
        <f>[1]A!$J747</f>
        <v>05999107486</v>
      </c>
      <c r="F681" s="128" t="str">
        <f>[1]A!$C747</f>
        <v>3</v>
      </c>
      <c r="G681" t="str">
        <f>VLOOKUP(C681,[1]A!$D$2:$H$1448,5,FALSE)</f>
        <v>Adulte Masculin 50/59 ans</v>
      </c>
      <c r="N681" s="14">
        <f>VLOOKUP(C681,Bilan!$B$4:$D$1766,3,FALSE)</f>
        <v>4843</v>
      </c>
      <c r="O681" s="50">
        <f t="shared" si="70"/>
        <v>737</v>
      </c>
      <c r="P681" s="50" t="e">
        <f>VLOOKUP(C681,Route2021!$C$2:$O$1205,13,FALSE)</f>
        <v>#N/A</v>
      </c>
      <c r="Q681" s="124" t="str">
        <f>VLOOKUP(C681,[1]A!$D$2:$K$1398,8,FALSE)</f>
        <v>3</v>
      </c>
      <c r="R681" s="125" t="e">
        <f>VLOOKUP(C681,Route2021!$C$2:$Q$1212,15,FALSE)</f>
        <v>#N/A</v>
      </c>
      <c r="S681" s="48">
        <f>IFERROR(VLOOKUP(C681,'[2]1ère'!$B$3:$E$200,4,FALSE),0)</f>
        <v>0</v>
      </c>
      <c r="T681" s="48">
        <f>IFERROR(VLOOKUP(C681,'[2]2ème'!$B$3:$E$500,4,FALSE),0)</f>
        <v>0</v>
      </c>
      <c r="U681" s="48">
        <f>IFERROR(VLOOKUP(C681,'[2]3ème'!$B$3:$E$600,4,FALSE),0)</f>
        <v>3</v>
      </c>
      <c r="V681" s="48">
        <f>IFERROR(VLOOKUP(C681,'[2]4ème '!$B$3:$E$216,4,FALSE),0)</f>
        <v>0</v>
      </c>
      <c r="W681" s="48">
        <f>IFERROR(VLOOKUP(C681,[2]Féminines!$B$3:$E$70,4,FALSE),0)</f>
        <v>0</v>
      </c>
      <c r="X681">
        <f t="shared" si="69"/>
        <v>3</v>
      </c>
    </row>
    <row r="682" spans="1:24" x14ac:dyDescent="0.25">
      <c r="A682" s="7">
        <f t="shared" si="68"/>
        <v>738</v>
      </c>
      <c r="B682">
        <f t="shared" si="67"/>
        <v>4336</v>
      </c>
      <c r="C682" t="str">
        <f>[1]A!$D1027</f>
        <v>TAQUET ADRIEN</v>
      </c>
      <c r="D682" t="str">
        <f>[1]A!$F1027</f>
        <v>FREE BIKING FAMILY ST AMAND LES EAUX</v>
      </c>
      <c r="E682" t="str">
        <f>[1]A!$J1027</f>
        <v>05999024894</v>
      </c>
      <c r="F682" s="128" t="str">
        <f>[1]A!$C1027</f>
        <v>3</v>
      </c>
      <c r="G682" t="str">
        <f>VLOOKUP(C682,[1]A!$D$2:$H$1448,5,FALSE)</f>
        <v>Adulte Masculin 30/39 ans</v>
      </c>
      <c r="N682" s="14">
        <f>VLOOKUP(C682,Bilan!$B$4:$D$1766,3,FALSE)</f>
        <v>4336</v>
      </c>
      <c r="O682" s="50">
        <f t="shared" si="70"/>
        <v>738</v>
      </c>
      <c r="P682" s="50">
        <f>VLOOKUP(C682,Route2021!$C$2:$O$1205,13,FALSE)</f>
        <v>738</v>
      </c>
      <c r="Q682" s="124" t="str">
        <f>VLOOKUP(C682,[1]A!$D$2:$K$1398,8,FALSE)</f>
        <v>3</v>
      </c>
      <c r="R682" s="125">
        <f>VLOOKUP(C682,Route2021!$C$2:$Q$1212,15,FALSE)</f>
        <v>3</v>
      </c>
      <c r="S682" s="48">
        <f>IFERROR(VLOOKUP(C682,'[2]1ère'!$B$3:$E$200,4,FALSE),0)</f>
        <v>0</v>
      </c>
      <c r="T682" s="48">
        <f>IFERROR(VLOOKUP(C682,'[2]2ème'!$B$3:$E$500,4,FALSE),0)</f>
        <v>0</v>
      </c>
      <c r="U682" s="48">
        <f>IFERROR(VLOOKUP(C682,'[2]3ème'!$B$3:$E$600,4,FALSE),0)</f>
        <v>0</v>
      </c>
      <c r="V682" s="48">
        <f>IFERROR(VLOOKUP(C682,'[2]4ème '!$B$3:$E$216,4,FALSE),0)</f>
        <v>0</v>
      </c>
      <c r="W682" s="48">
        <f>IFERROR(VLOOKUP(C682,[2]Féminines!$B$3:$E$70,4,FALSE),0)</f>
        <v>0</v>
      </c>
      <c r="X682">
        <f t="shared" si="69"/>
        <v>0</v>
      </c>
    </row>
    <row r="683" spans="1:24" x14ac:dyDescent="0.25">
      <c r="A683" s="7">
        <f t="shared" si="68"/>
        <v>739</v>
      </c>
      <c r="B683" s="49">
        <f t="shared" si="67"/>
        <v>4321</v>
      </c>
      <c r="C683" s="49" t="str">
        <f>[1]A!$D945</f>
        <v>RICHARD NICOLAS</v>
      </c>
      <c r="D683" s="49" t="str">
        <f>[1]A!$F945</f>
        <v>T.C.S.P. 59 - FERRIERE LA GRANDE</v>
      </c>
      <c r="E683" t="str">
        <f>[1]A!$J945</f>
        <v>05999023274</v>
      </c>
      <c r="F683" s="128" t="str">
        <f>[1]A!$C945</f>
        <v>3</v>
      </c>
      <c r="G683" t="str">
        <f>VLOOKUP(C683,[1]A!$D$2:$H$1448,5,FALSE)</f>
        <v>Adulte Masculin 30/39 ans</v>
      </c>
      <c r="N683" s="14">
        <f>VLOOKUP(C683,Bilan!$B$4:$D$1766,3,FALSE)</f>
        <v>4321</v>
      </c>
      <c r="O683" s="50">
        <f t="shared" si="70"/>
        <v>739</v>
      </c>
      <c r="P683" s="50">
        <f>VLOOKUP(C683,Route2021!$C$2:$O$1205,13,FALSE)</f>
        <v>739</v>
      </c>
      <c r="Q683" s="124" t="str">
        <f>VLOOKUP(C683,[1]A!$D$2:$K$1398,8,FALSE)</f>
        <v>3</v>
      </c>
      <c r="R683" s="125">
        <f>VLOOKUP(C683,Route2021!$C$2:$Q$1212,15,FALSE)</f>
        <v>3</v>
      </c>
      <c r="S683" s="48">
        <f>IFERROR(VLOOKUP(C683,'[2]1ère'!$B$3:$E$200,4,FALSE),0)</f>
        <v>0</v>
      </c>
      <c r="T683" s="48">
        <f>IFERROR(VLOOKUP(C683,'[2]2ème'!$B$3:$E$500,4,FALSE),0)</f>
        <v>0</v>
      </c>
      <c r="U683" s="48">
        <f>IFERROR(VLOOKUP(C683,'[2]3ème'!$B$3:$E$600,4,FALSE),0)</f>
        <v>6</v>
      </c>
      <c r="V683" s="48">
        <f>IFERROR(VLOOKUP(C683,'[2]4ème '!$B$3:$E$216,4,FALSE),0)</f>
        <v>0</v>
      </c>
      <c r="W683" s="48">
        <f>IFERROR(VLOOKUP(C683,[2]Féminines!$B$3:$E$70,4,FALSE),0)</f>
        <v>0</v>
      </c>
      <c r="X683">
        <f t="shared" si="69"/>
        <v>6</v>
      </c>
    </row>
    <row r="684" spans="1:24" x14ac:dyDescent="0.25">
      <c r="A684" s="7">
        <v>740</v>
      </c>
      <c r="B684">
        <f>N684</f>
        <v>5085</v>
      </c>
      <c r="C684" t="str">
        <f>[1]A!$D804</f>
        <v>MELICE DAVID</v>
      </c>
      <c r="D684" t="str">
        <f>[1]A!$F804</f>
        <v>VELO CLUB BAVAISIEN</v>
      </c>
      <c r="E684" t="str">
        <f>[1]A!$J804</f>
        <v>05999135550</v>
      </c>
      <c r="F684" s="128" t="str">
        <f>[1]A!$C804</f>
        <v>3</v>
      </c>
      <c r="G684" t="str">
        <f>VLOOKUP(C684,[1]A!$D$2:$H$1448,5,FALSE)</f>
        <v>Adulte Masculin 40/49 ans</v>
      </c>
      <c r="N684" s="14">
        <f>VLOOKUP(C684,Bilan!$B$4:$D$1766,3,FALSE)</f>
        <v>5085</v>
      </c>
      <c r="O684" s="50">
        <f t="shared" si="70"/>
        <v>740</v>
      </c>
      <c r="P684" s="50" t="e">
        <f>VLOOKUP(C684,Route2021!$C$2:$O$1205,13,FALSE)</f>
        <v>#N/A</v>
      </c>
      <c r="Q684" s="124" t="str">
        <f>VLOOKUP(C684,[1]A!$D$2:$K$1398,8,FALSE)</f>
        <v>3</v>
      </c>
      <c r="R684" s="125" t="e">
        <f>VLOOKUP(C684,Route2021!$C$2:$Q$1212,15,FALSE)</f>
        <v>#N/A</v>
      </c>
      <c r="S684" s="48">
        <f>IFERROR(VLOOKUP(C684,'[2]1ère'!$B$3:$E$200,4,FALSE),0)</f>
        <v>0</v>
      </c>
      <c r="T684" s="48">
        <f>IFERROR(VLOOKUP(C684,'[2]2ème'!$B$3:$E$500,4,FALSE),0)</f>
        <v>0</v>
      </c>
      <c r="U684" s="48">
        <f>IFERROR(VLOOKUP(C684,'[2]3ème'!$B$3:$E$600,4,FALSE),0)</f>
        <v>11</v>
      </c>
      <c r="V684" s="48">
        <f>IFERROR(VLOOKUP(C684,'[2]4ème '!$B$3:$E$216,4,FALSE),0)</f>
        <v>0</v>
      </c>
      <c r="W684" s="48">
        <f>IFERROR(VLOOKUP(C684,[2]Féminines!$B$3:$E$70,4,FALSE),0)</f>
        <v>0</v>
      </c>
      <c r="X684">
        <f t="shared" si="69"/>
        <v>11</v>
      </c>
    </row>
    <row r="685" spans="1:24" x14ac:dyDescent="0.25">
      <c r="A685" s="7">
        <f t="shared" si="68"/>
        <v>742</v>
      </c>
      <c r="B685">
        <f t="shared" si="67"/>
        <v>2284</v>
      </c>
      <c r="C685" t="str">
        <f>[1]A!$D108</f>
        <v>BORCEUX JERRY</v>
      </c>
      <c r="D685" t="str">
        <f>[1]A!$F108</f>
        <v>U.C. CAPELLOISE FOURMIES</v>
      </c>
      <c r="E685" t="str">
        <f>[1]A!$J108</f>
        <v>05999128028</v>
      </c>
      <c r="F685" s="128" t="str">
        <f>[1]A!$C108</f>
        <v>3</v>
      </c>
      <c r="G685" t="str">
        <f>VLOOKUP(C685,[1]A!$D$2:$H$1448,5,FALSE)</f>
        <v>Adulte Masculin 30/39 ans</v>
      </c>
      <c r="J685" s="67">
        <v>1</v>
      </c>
      <c r="N685" s="14">
        <f>VLOOKUP(C685,Bilan!$B$4:$D$1766,3,FALSE)</f>
        <v>2284</v>
      </c>
      <c r="O685" s="50">
        <f t="shared" si="70"/>
        <v>742</v>
      </c>
      <c r="P685" s="50">
        <f>VLOOKUP(C685,Route2021!$C$2:$O$1205,13,FALSE)</f>
        <v>742</v>
      </c>
      <c r="Q685" s="124" t="str">
        <f>VLOOKUP(C685,[1]A!$D$2:$K$1398,8,FALSE)</f>
        <v>3</v>
      </c>
      <c r="R685" s="125">
        <f>VLOOKUP(C685,Route2021!$C$2:$Q$1212,15,FALSE)</f>
        <v>3</v>
      </c>
      <c r="S685" s="48">
        <f>IFERROR(VLOOKUP(C685,'[2]1ère'!$B$3:$E$200,4,FALSE),0)</f>
        <v>0</v>
      </c>
      <c r="T685" s="48">
        <f>IFERROR(VLOOKUP(C685,'[2]2ème'!$B$3:$E$500,4,FALSE),0)</f>
        <v>0</v>
      </c>
      <c r="U685" s="48">
        <f>IFERROR(VLOOKUP(C685,'[2]3ème'!$B$3:$E$600,4,FALSE),0)</f>
        <v>2</v>
      </c>
      <c r="V685" s="48">
        <f>IFERROR(VLOOKUP(C685,'[2]4ème '!$B$3:$E$216,4,FALSE),0)</f>
        <v>0</v>
      </c>
      <c r="W685" s="48">
        <f>IFERROR(VLOOKUP(C685,[2]Féminines!$B$3:$E$70,4,FALSE),0)</f>
        <v>0</v>
      </c>
      <c r="X685">
        <f t="shared" si="69"/>
        <v>2</v>
      </c>
    </row>
    <row r="686" spans="1:24" x14ac:dyDescent="0.25">
      <c r="A686" s="7">
        <v>744</v>
      </c>
      <c r="B686">
        <f>N686</f>
        <v>10026</v>
      </c>
      <c r="C686" t="str">
        <f>[1]A!$D1354</f>
        <v>BENDLEWSKI RICHARD</v>
      </c>
      <c r="D686" t="str">
        <f>[1]A!$F1354</f>
        <v>ASSOCIATION CYCLISTE BELLAINGEOISE</v>
      </c>
      <c r="E686" t="str">
        <f>[1]A!$J1354</f>
        <v>05999136378</v>
      </c>
      <c r="F686" s="128" t="str">
        <f>[1]A!$C1354</f>
        <v>3</v>
      </c>
      <c r="G686" t="str">
        <f>VLOOKUP(C686,[1]A!$D$2:$H$1448,5,FALSE)</f>
        <v>Adulte Masculin 50/59 ans</v>
      </c>
      <c r="N686" s="14">
        <f>VLOOKUP(C686,Bilan!$B$4:$D$1766,3,FALSE)</f>
        <v>10026</v>
      </c>
      <c r="O686" s="50">
        <f t="shared" si="70"/>
        <v>744</v>
      </c>
      <c r="P686" s="50" t="e">
        <f>VLOOKUP(C686,Route2021!$C$2:$O$1205,13,FALSE)</f>
        <v>#N/A</v>
      </c>
      <c r="Q686" s="124">
        <f>VLOOKUP(C686,[1]A!$D$2:$K$1398,8,FALSE)</f>
        <v>0</v>
      </c>
      <c r="R686" s="125" t="e">
        <f>VLOOKUP(C686,Route2021!$C$2:$Q$1212,15,FALSE)</f>
        <v>#N/A</v>
      </c>
      <c r="S686" s="48">
        <f>IFERROR(VLOOKUP(C686,'[2]1ère'!$B$3:$E$200,4,FALSE),0)</f>
        <v>0</v>
      </c>
      <c r="T686" s="48">
        <f>IFERROR(VLOOKUP(C686,'[2]2ème'!$B$3:$E$500,4,FALSE),0)</f>
        <v>0</v>
      </c>
      <c r="U686" s="48">
        <f>IFERROR(VLOOKUP(C686,'[2]3ème'!$B$3:$E$600,4,FALSE),0)</f>
        <v>11</v>
      </c>
      <c r="V686" s="48">
        <f>IFERROR(VLOOKUP(C686,'[2]4ème '!$B$3:$E$216,4,FALSE),0)</f>
        <v>0</v>
      </c>
      <c r="W686" s="48">
        <f>IFERROR(VLOOKUP(C686,[2]Féminines!$B$3:$E$70,4,FALSE),0)</f>
        <v>0</v>
      </c>
      <c r="X686">
        <f t="shared" si="69"/>
        <v>11</v>
      </c>
    </row>
    <row r="687" spans="1:24" x14ac:dyDescent="0.25">
      <c r="A687" s="7">
        <f t="shared" si="68"/>
        <v>745</v>
      </c>
      <c r="B687">
        <f t="shared" si="67"/>
        <v>4338</v>
      </c>
      <c r="C687" t="str">
        <f>[1]A!$D129</f>
        <v>BOUZERE ADRIEN</v>
      </c>
      <c r="D687" t="str">
        <f>[1]A!$F129</f>
        <v>ASSOCIATION CYCLISTE D'ETROEUNGT</v>
      </c>
      <c r="E687" t="str">
        <f>[1]A!$J129</f>
        <v>05999123949</v>
      </c>
      <c r="F687" s="128" t="str">
        <f>[1]A!$C129</f>
        <v>3</v>
      </c>
      <c r="G687" t="str">
        <f>VLOOKUP(C687,[1]A!$D$2:$H$1448,5,FALSE)</f>
        <v>Adulte Masculin 20/29 ans</v>
      </c>
      <c r="J687" s="67">
        <v>1</v>
      </c>
      <c r="N687" s="14">
        <f>VLOOKUP(C687,Bilan!$B$4:$D$1766,3,FALSE)</f>
        <v>4338</v>
      </c>
      <c r="O687" s="50">
        <f t="shared" si="70"/>
        <v>745</v>
      </c>
      <c r="P687" s="50">
        <f>VLOOKUP(C687,Route2021!$C$2:$O$1205,13,FALSE)</f>
        <v>745</v>
      </c>
      <c r="Q687" s="124" t="str">
        <f>VLOOKUP(C687,[1]A!$D$2:$K$1398,8,FALSE)</f>
        <v>3</v>
      </c>
      <c r="R687" s="125">
        <f>VLOOKUP(C687,Route2021!$C$2:$Q$1212,15,FALSE)</f>
        <v>3</v>
      </c>
      <c r="S687" s="48">
        <f>IFERROR(VLOOKUP(C687,'[2]1ère'!$B$3:$E$200,4,FALSE),0)</f>
        <v>0</v>
      </c>
      <c r="T687" s="48">
        <f>IFERROR(VLOOKUP(C687,'[2]2ème'!$B$3:$E$500,4,FALSE),0)</f>
        <v>0</v>
      </c>
      <c r="U687" s="48">
        <f>IFERROR(VLOOKUP(C687,'[2]3ème'!$B$3:$E$600,4,FALSE),0)</f>
        <v>1</v>
      </c>
      <c r="V687" s="48">
        <f>IFERROR(VLOOKUP(C687,'[2]4ème '!$B$3:$E$216,4,FALSE),0)</f>
        <v>0</v>
      </c>
      <c r="W687" s="48">
        <f>IFERROR(VLOOKUP(C687,[2]Féminines!$B$3:$E$70,4,FALSE),0)</f>
        <v>0</v>
      </c>
      <c r="X687">
        <f t="shared" si="69"/>
        <v>1</v>
      </c>
    </row>
    <row r="688" spans="1:24" x14ac:dyDescent="0.25">
      <c r="A688" s="7">
        <f t="shared" si="68"/>
        <v>746</v>
      </c>
      <c r="B688">
        <f t="shared" si="67"/>
        <v>7018</v>
      </c>
      <c r="C688" t="str">
        <f>[1]A!$D294</f>
        <v>DEJEAN GILLES</v>
      </c>
      <c r="D688" t="str">
        <f>[1]A!$F294</f>
        <v>TEAM STYLE FLINES LES MORTAGNE</v>
      </c>
      <c r="E688" t="str">
        <f>[1]A!$J294</f>
        <v>05999024179</v>
      </c>
      <c r="F688" s="128" t="str">
        <f>[1]A!$C294</f>
        <v>3</v>
      </c>
      <c r="G688" t="str">
        <f>VLOOKUP(C688,[1]A!$D$2:$H$1448,5,FALSE)</f>
        <v>Adulte Masculin 40/49 ans</v>
      </c>
      <c r="N688" s="14">
        <f>VLOOKUP(C688,Bilan!$B$4:$D$1766,3,FALSE)</f>
        <v>7018</v>
      </c>
      <c r="O688" s="50">
        <f t="shared" si="70"/>
        <v>746</v>
      </c>
      <c r="P688" s="50">
        <f>VLOOKUP(C688,Route2021!$C$2:$O$1205,13,FALSE)</f>
        <v>746</v>
      </c>
      <c r="Q688" s="124" t="str">
        <f>VLOOKUP(C688,[1]A!$D$2:$K$1398,8,FALSE)</f>
        <v>3</v>
      </c>
      <c r="R688" s="125">
        <f>VLOOKUP(C688,Route2021!$C$2:$Q$1212,15,FALSE)</f>
        <v>3</v>
      </c>
      <c r="S688" s="48">
        <f>IFERROR(VLOOKUP(C688,'[2]1ère'!$B$3:$E$200,4,FALSE),0)</f>
        <v>0</v>
      </c>
      <c r="T688" s="48">
        <f>IFERROR(VLOOKUP(C688,'[2]2ème'!$B$3:$E$500,4,FALSE),0)</f>
        <v>0</v>
      </c>
      <c r="U688" s="48">
        <f>IFERROR(VLOOKUP(C688,'[2]3ème'!$B$3:$E$600,4,FALSE),0)</f>
        <v>3</v>
      </c>
      <c r="V688" s="48">
        <f>IFERROR(VLOOKUP(C688,'[2]4ème '!$B$3:$E$216,4,FALSE),0)</f>
        <v>0</v>
      </c>
      <c r="W688" s="48">
        <f>IFERROR(VLOOKUP(C688,[2]Féminines!$B$3:$E$70,4,FALSE),0)</f>
        <v>0</v>
      </c>
      <c r="X688">
        <f t="shared" si="69"/>
        <v>3</v>
      </c>
    </row>
    <row r="689" spans="1:24" x14ac:dyDescent="0.25">
      <c r="A689" s="7">
        <f t="shared" si="68"/>
        <v>747</v>
      </c>
      <c r="B689">
        <f t="shared" si="67"/>
        <v>4314</v>
      </c>
      <c r="C689" t="str">
        <f>[1]A!$D423</f>
        <v>DUFOUR MICHEL</v>
      </c>
      <c r="D689" t="str">
        <f>[1]A!$F423</f>
        <v>SAULZOIR MONTRECOURT CYCLING CLUB</v>
      </c>
      <c r="E689" t="str">
        <f>[1]A!$J423</f>
        <v>05999029177</v>
      </c>
      <c r="F689" s="128" t="str">
        <f>[1]A!$C423</f>
        <v>3</v>
      </c>
      <c r="G689" t="str">
        <f>VLOOKUP(C689,[1]A!$D$2:$H$1448,5,FALSE)</f>
        <v>Adulte Masculin 50/59 ans</v>
      </c>
      <c r="N689" s="14">
        <f>VLOOKUP(C689,Bilan!$B$4:$D$1766,3,FALSE)</f>
        <v>4314</v>
      </c>
      <c r="O689" s="50">
        <f t="shared" ref="O689:O731" si="71">A689</f>
        <v>747</v>
      </c>
      <c r="P689" s="50">
        <f>VLOOKUP(C689,Route2021!$C$2:$O$1205,13,FALSE)</f>
        <v>747</v>
      </c>
      <c r="Q689" s="124" t="str">
        <f>VLOOKUP(C689,[1]A!$D$2:$K$1398,8,FALSE)</f>
        <v>3</v>
      </c>
      <c r="R689" s="125">
        <f>VLOOKUP(C689,Route2021!$C$2:$Q$1212,15,FALSE)</f>
        <v>3</v>
      </c>
      <c r="S689" s="48">
        <f>IFERROR(VLOOKUP(C689,'[2]1ère'!$B$3:$E$200,4,FALSE),0)</f>
        <v>0</v>
      </c>
      <c r="T689" s="48">
        <f>IFERROR(VLOOKUP(C689,'[2]2ème'!$B$3:$E$500,4,FALSE),0)</f>
        <v>0</v>
      </c>
      <c r="U689" s="48">
        <f>IFERROR(VLOOKUP(C689,'[2]3ème'!$B$3:$E$600,4,FALSE),0)</f>
        <v>12</v>
      </c>
      <c r="V689" s="48">
        <f>IFERROR(VLOOKUP(C689,'[2]4ème '!$B$3:$E$216,4,FALSE),0)</f>
        <v>0</v>
      </c>
      <c r="W689" s="48">
        <f>IFERROR(VLOOKUP(C689,[2]Féminines!$B$3:$E$70,4,FALSE),0)</f>
        <v>0</v>
      </c>
      <c r="X689">
        <f t="shared" si="69"/>
        <v>12</v>
      </c>
    </row>
    <row r="690" spans="1:24" x14ac:dyDescent="0.25">
      <c r="A690" s="7">
        <f t="shared" si="68"/>
        <v>748</v>
      </c>
      <c r="B690">
        <f t="shared" si="67"/>
        <v>4330</v>
      </c>
      <c r="C690" t="str">
        <f>[1]A!$D939</f>
        <v>RENAUT VINCENT</v>
      </c>
      <c r="D690" t="str">
        <f>[1]A!$F939</f>
        <v>SAULZOIR MONTRECOURT CYCLING CLUB</v>
      </c>
      <c r="E690" t="str">
        <f>[1]A!$J939</f>
        <v>05999123972</v>
      </c>
      <c r="F690" s="128" t="str">
        <f>[1]A!$C939</f>
        <v>3</v>
      </c>
      <c r="G690" t="str">
        <f>VLOOKUP(C690,[1]A!$D$2:$H$1448,5,FALSE)</f>
        <v>Adulte Masculin 40/49 ans</v>
      </c>
      <c r="N690" s="14">
        <f>VLOOKUP(C690,Bilan!$B$4:$D$1766,3,FALSE)</f>
        <v>4330</v>
      </c>
      <c r="O690" s="50">
        <f t="shared" si="71"/>
        <v>748</v>
      </c>
      <c r="P690" s="50">
        <f>VLOOKUP(C690,Route2021!$C$2:$O$1205,13,FALSE)</f>
        <v>748</v>
      </c>
      <c r="Q690" s="124" t="str">
        <f>VLOOKUP(C690,[1]A!$D$2:$K$1398,8,FALSE)</f>
        <v>3</v>
      </c>
      <c r="R690" s="125">
        <f>VLOOKUP(C690,Route2021!$C$2:$Q$1212,15,FALSE)</f>
        <v>3</v>
      </c>
      <c r="S690" s="48">
        <f>IFERROR(VLOOKUP(C690,'[2]1ère'!$B$3:$E$200,4,FALSE),0)</f>
        <v>0</v>
      </c>
      <c r="T690" s="48">
        <f>IFERROR(VLOOKUP(C690,'[2]2ème'!$B$3:$E$500,4,FALSE),0)</f>
        <v>0</v>
      </c>
      <c r="U690" s="48">
        <f>IFERROR(VLOOKUP(C690,'[2]3ème'!$B$3:$E$600,4,FALSE),0)</f>
        <v>6</v>
      </c>
      <c r="V690" s="48">
        <f>IFERROR(VLOOKUP(C690,'[2]4ème '!$B$3:$E$216,4,FALSE),0)</f>
        <v>0</v>
      </c>
      <c r="W690" s="48">
        <f>IFERROR(VLOOKUP(C690,[2]Féminines!$B$3:$E$70,4,FALSE),0)</f>
        <v>0</v>
      </c>
      <c r="X690">
        <f t="shared" si="69"/>
        <v>6</v>
      </c>
    </row>
    <row r="691" spans="1:24" x14ac:dyDescent="0.25">
      <c r="A691" s="7">
        <v>749</v>
      </c>
      <c r="B691">
        <f>N691</f>
        <v>5089</v>
      </c>
      <c r="C691" t="str">
        <f>[1]A!$D409</f>
        <v>DUBACQ PHILIPPE</v>
      </c>
      <c r="D691" t="str">
        <f>[1]A!$F409</f>
        <v>ESEG DOUAI</v>
      </c>
      <c r="E691" t="str">
        <f>[1]A!$J409</f>
        <v>05999129616</v>
      </c>
      <c r="F691" s="128" t="str">
        <f>[1]A!$C409</f>
        <v>3</v>
      </c>
      <c r="G691" t="str">
        <f>VLOOKUP(C691,[1]A!$D$2:$H$1448,5,FALSE)</f>
        <v>Adulte Masculin 50/59 ans</v>
      </c>
      <c r="N691" s="14">
        <f>VLOOKUP(C691,Bilan!$B$4:$D$1766,3,FALSE)</f>
        <v>5089</v>
      </c>
      <c r="O691" s="50">
        <f>A691</f>
        <v>749</v>
      </c>
      <c r="P691" s="50" t="e">
        <f>VLOOKUP(C691,Route2021!$C$2:$O$1205,13,FALSE)</f>
        <v>#N/A</v>
      </c>
      <c r="Q691" s="124" t="str">
        <f>VLOOKUP(C691,[1]A!$D$2:$K$1398,8,FALSE)</f>
        <v>3</v>
      </c>
      <c r="R691" s="125" t="e">
        <f>VLOOKUP(C691,Route2021!$C$2:$Q$1212,15,FALSE)</f>
        <v>#N/A</v>
      </c>
      <c r="S691" s="48">
        <f>IFERROR(VLOOKUP(C691,'[2]1ère'!$B$3:$E$200,4,FALSE),0)</f>
        <v>0</v>
      </c>
      <c r="T691" s="48">
        <f>IFERROR(VLOOKUP(C691,'[2]2ème'!$B$3:$E$500,4,FALSE),0)</f>
        <v>0</v>
      </c>
      <c r="U691" s="48">
        <f>IFERROR(VLOOKUP(C691,'[2]3ème'!$B$3:$E$600,4,FALSE),0)</f>
        <v>1</v>
      </c>
      <c r="V691" s="48">
        <f>IFERROR(VLOOKUP(C691,'[2]4ème '!$B$3:$E$216,4,FALSE),0)</f>
        <v>0</v>
      </c>
      <c r="W691" s="48">
        <f>IFERROR(VLOOKUP(C691,[2]Féminines!$B$3:$E$70,4,FALSE),0)</f>
        <v>0</v>
      </c>
      <c r="X691">
        <f t="shared" si="69"/>
        <v>1</v>
      </c>
    </row>
    <row r="692" spans="1:24" x14ac:dyDescent="0.25">
      <c r="A692" s="7">
        <f t="shared" si="68"/>
        <v>750</v>
      </c>
      <c r="B692">
        <f t="shared" si="67"/>
        <v>2220</v>
      </c>
      <c r="C692" t="str">
        <f>[1]A!$D437</f>
        <v>DUPUIS VALENTIN</v>
      </c>
      <c r="D692" t="str">
        <f>[1]A!$F437</f>
        <v>NEW TEAM MAULDE</v>
      </c>
      <c r="E692" t="str">
        <f>[1]A!$J437</f>
        <v>05999124133</v>
      </c>
      <c r="F692" s="128" t="str">
        <f>[1]A!$C437</f>
        <v>3</v>
      </c>
      <c r="G692" t="str">
        <f>VLOOKUP(C692,[1]A!$D$2:$H$1448,5,FALSE)</f>
        <v>Adulte Masculin 20/29 ans</v>
      </c>
      <c r="J692" s="67">
        <v>1</v>
      </c>
      <c r="N692" s="14">
        <f>VLOOKUP(C692,Bilan!$B$4:$D$1766,3,FALSE)</f>
        <v>2220</v>
      </c>
      <c r="O692" s="50">
        <f t="shared" si="71"/>
        <v>750</v>
      </c>
      <c r="P692" s="50">
        <f>VLOOKUP(C692,Route2021!$C$2:$O$1205,13,FALSE)</f>
        <v>750</v>
      </c>
      <c r="Q692" s="124" t="str">
        <f>VLOOKUP(C692,[1]A!$D$2:$K$1398,8,FALSE)</f>
        <v>3</v>
      </c>
      <c r="R692" s="125">
        <f>VLOOKUP(C692,Route2021!$C$2:$Q$1212,15,FALSE)</f>
        <v>3</v>
      </c>
      <c r="S692" s="48">
        <f>IFERROR(VLOOKUP(C692,'[2]1ère'!$B$3:$E$200,4,FALSE),0)</f>
        <v>0</v>
      </c>
      <c r="T692" s="48">
        <f>IFERROR(VLOOKUP(C692,'[2]2ème'!$B$3:$E$500,4,FALSE),0)</f>
        <v>0</v>
      </c>
      <c r="U692" s="48">
        <f>IFERROR(VLOOKUP(C692,'[2]3ème'!$B$3:$E$600,4,FALSE),0)</f>
        <v>14</v>
      </c>
      <c r="V692" s="48">
        <f>IFERROR(VLOOKUP(C692,'[2]4ème '!$B$3:$E$216,4,FALSE),0)</f>
        <v>0</v>
      </c>
      <c r="W692" s="48">
        <f>IFERROR(VLOOKUP(C692,[2]Féminines!$B$3:$E$70,4,FALSE),0)</f>
        <v>0</v>
      </c>
      <c r="X692">
        <f t="shared" si="69"/>
        <v>14</v>
      </c>
    </row>
    <row r="693" spans="1:24" x14ac:dyDescent="0.25">
      <c r="A693" s="7">
        <v>751</v>
      </c>
      <c r="B693">
        <f>N693</f>
        <v>144612</v>
      </c>
      <c r="C693" t="str">
        <f>[1]A!$D1392</f>
        <v>FRANCOIS GERALD</v>
      </c>
      <c r="D693" t="str">
        <f>[1]A!$F1392</f>
        <v>SAULZOIR MONTRECOURT CYCLING CLUB</v>
      </c>
      <c r="E693" t="str">
        <f>[1]A!$J1392</f>
        <v>05999065716</v>
      </c>
      <c r="F693" s="128" t="str">
        <f>[1]A!$C1392</f>
        <v>3</v>
      </c>
      <c r="G693" t="str">
        <f>VLOOKUP(C693,[1]A!$D$2:$H$1448,5,FALSE)</f>
        <v>Adulte Masculin 60 ans et plus</v>
      </c>
      <c r="N693" s="14">
        <f>VLOOKUP(C693,Bilan!$B$4:$D$1766,3,FALSE)</f>
        <v>144612</v>
      </c>
      <c r="O693" s="50">
        <f>A693</f>
        <v>751</v>
      </c>
      <c r="P693" s="50" t="e">
        <f>VLOOKUP(C693,Route2021!$C$2:$O$1205,13,FALSE)</f>
        <v>#N/A</v>
      </c>
      <c r="Q693" s="124">
        <f>VLOOKUP(C693,[1]A!$D$2:$K$1398,8,FALSE)</f>
        <v>0</v>
      </c>
      <c r="R693" s="125" t="e">
        <f>VLOOKUP(C693,Route2021!$C$2:$Q$1212,15,FALSE)</f>
        <v>#N/A</v>
      </c>
      <c r="S693" s="48">
        <f>IFERROR(VLOOKUP(C693,'[2]1ère'!$B$3:$E$200,4,FALSE),0)</f>
        <v>0</v>
      </c>
      <c r="T693" s="48">
        <f>IFERROR(VLOOKUP(C693,'[2]2ème'!$B$3:$E$500,4,FALSE),0)</f>
        <v>0</v>
      </c>
      <c r="U693" s="48">
        <f>IFERROR(VLOOKUP(C693,'[2]3ème'!$B$3:$E$600,4,FALSE),0)</f>
        <v>13</v>
      </c>
      <c r="V693" s="48">
        <f>IFERROR(VLOOKUP(C693,'[2]4ème '!$B$3:$E$216,4,FALSE),0)</f>
        <v>0</v>
      </c>
      <c r="W693" s="48">
        <f>IFERROR(VLOOKUP(C693,[2]Féminines!$B$3:$E$70,4,FALSE),0)</f>
        <v>0</v>
      </c>
      <c r="X693">
        <f t="shared" si="69"/>
        <v>13</v>
      </c>
    </row>
    <row r="694" spans="1:24" x14ac:dyDescent="0.25">
      <c r="A694" s="7">
        <f t="shared" si="68"/>
        <v>752</v>
      </c>
      <c r="B694">
        <f t="shared" si="67"/>
        <v>4343</v>
      </c>
      <c r="C694" t="str">
        <f>[1]A!$D1280</f>
        <v>TRAUET GUILLAUME</v>
      </c>
      <c r="D694" t="str">
        <f>[1]A!$F1280</f>
        <v>BIACHE ST VAAST VELO CLUB</v>
      </c>
      <c r="E694" t="str">
        <f>[1]A!$J1280</f>
        <v>06297053805</v>
      </c>
      <c r="F694" s="128" t="str">
        <f>[1]A!$C1280</f>
        <v>3</v>
      </c>
      <c r="G694" t="str">
        <f>VLOOKUP(C694,[1]A!$D$2:$H$1448,5,FALSE)</f>
        <v>Adulte Masculin 40/49 ans</v>
      </c>
      <c r="N694" s="14">
        <f>VLOOKUP(C694,Bilan!$B$4:$D$1766,3,FALSE)</f>
        <v>4343</v>
      </c>
      <c r="O694" s="50">
        <f t="shared" si="71"/>
        <v>752</v>
      </c>
      <c r="P694" s="50">
        <f>VLOOKUP(C694,Route2021!$C$2:$O$1205,13,FALSE)</f>
        <v>752</v>
      </c>
      <c r="Q694" s="124" t="str">
        <f>VLOOKUP(C694,[1]A!$D$2:$K$1398,8,FALSE)</f>
        <v>3</v>
      </c>
      <c r="R694" s="125">
        <f>VLOOKUP(C694,Route2021!$C$2:$Q$1212,15,FALSE)</f>
        <v>3</v>
      </c>
      <c r="S694" s="48">
        <f>IFERROR(VLOOKUP(C694,'[2]1ère'!$B$3:$E$200,4,FALSE),0)</f>
        <v>0</v>
      </c>
      <c r="T694" s="48">
        <f>IFERROR(VLOOKUP(C694,'[2]2ème'!$B$3:$E$500,4,FALSE),0)</f>
        <v>0</v>
      </c>
      <c r="U694" s="48">
        <f>IFERROR(VLOOKUP(C694,'[2]3ème'!$B$3:$E$600,4,FALSE),0)</f>
        <v>6</v>
      </c>
      <c r="V694" s="48">
        <f>IFERROR(VLOOKUP(C694,'[2]4ème '!$B$3:$E$216,4,FALSE),0)</f>
        <v>0</v>
      </c>
      <c r="W694" s="48">
        <f>IFERROR(VLOOKUP(C694,[2]Féminines!$B$3:$E$70,4,FALSE),0)</f>
        <v>0</v>
      </c>
      <c r="X694">
        <f t="shared" si="69"/>
        <v>6</v>
      </c>
    </row>
    <row r="695" spans="1:24" x14ac:dyDescent="0.25">
      <c r="A695" s="7">
        <f t="shared" si="68"/>
        <v>754</v>
      </c>
      <c r="B695">
        <f t="shared" si="67"/>
        <v>144518</v>
      </c>
      <c r="C695" t="str">
        <f>[1]A!$D408</f>
        <v>DRUESNE DAMIEN</v>
      </c>
      <c r="D695" t="str">
        <f>[1]A!$F408</f>
        <v>UNION VELOCIPEDIQUE FOURMISIENNE</v>
      </c>
      <c r="E695" t="str">
        <f>[1]A!$J408</f>
        <v>05996214970</v>
      </c>
      <c r="F695" s="128" t="str">
        <f>[1]A!$C408</f>
        <v>3</v>
      </c>
      <c r="G695" t="str">
        <f>VLOOKUP(C695,[1]A!$D$2:$H$1448,5,FALSE)</f>
        <v>Adulte Masculin 40/49 ans</v>
      </c>
      <c r="J695" s="67">
        <v>1</v>
      </c>
      <c r="N695" s="14">
        <f>VLOOKUP(C695,Bilan!$B$4:$D$1766,3,FALSE)</f>
        <v>144518</v>
      </c>
      <c r="O695" s="50">
        <f t="shared" si="71"/>
        <v>754</v>
      </c>
      <c r="P695" s="50">
        <f>VLOOKUP(C695,Route2021!$C$2:$O$1205,13,FALSE)</f>
        <v>754</v>
      </c>
      <c r="Q695" s="124" t="str">
        <f>VLOOKUP(C695,[1]A!$D$2:$K$1398,8,FALSE)</f>
        <v>3</v>
      </c>
      <c r="R695" s="125">
        <f>VLOOKUP(C695,Route2021!$C$2:$Q$1212,15,FALSE)</f>
        <v>3</v>
      </c>
      <c r="S695" s="48">
        <f>IFERROR(VLOOKUP(C695,'[2]1ère'!$B$3:$E$200,4,FALSE),0)</f>
        <v>0</v>
      </c>
      <c r="T695" s="48">
        <f>IFERROR(VLOOKUP(C695,'[2]2ème'!$B$3:$E$500,4,FALSE),0)</f>
        <v>0</v>
      </c>
      <c r="U695" s="48">
        <f>IFERROR(VLOOKUP(C695,'[2]3ème'!$B$3:$E$600,4,FALSE),0)</f>
        <v>7</v>
      </c>
      <c r="V695" s="48">
        <f>IFERROR(VLOOKUP(C695,'[2]4ème '!$B$3:$E$216,4,FALSE),0)</f>
        <v>0</v>
      </c>
      <c r="W695" s="48">
        <f>IFERROR(VLOOKUP(C695,[2]Féminines!$B$3:$E$70,4,FALSE),0)</f>
        <v>0</v>
      </c>
      <c r="X695">
        <f t="shared" si="69"/>
        <v>7</v>
      </c>
    </row>
    <row r="696" spans="1:24" x14ac:dyDescent="0.25">
      <c r="A696" s="7">
        <f t="shared" si="68"/>
        <v>756</v>
      </c>
      <c r="B696">
        <f t="shared" si="67"/>
        <v>2195</v>
      </c>
      <c r="C696" t="str">
        <f>[1]A!$D390</f>
        <v>DOCHNIAK LÉO</v>
      </c>
      <c r="D696" t="str">
        <f>[1]A!$F390</f>
        <v>HAVELUY CYCLO CLUB</v>
      </c>
      <c r="E696" t="str">
        <f>[1]A!$J390</f>
        <v>05996227090</v>
      </c>
      <c r="F696" s="128" t="str">
        <f>[1]A!$C390</f>
        <v>3</v>
      </c>
      <c r="G696" t="str">
        <f>VLOOKUP(C696,[1]A!$D$2:$H$1448,5,FALSE)</f>
        <v>Adulte Masculin 17/19 ans</v>
      </c>
      <c r="N696" s="14">
        <f>VLOOKUP(C696,Bilan!$B$4:$D$1766,3,FALSE)</f>
        <v>2195</v>
      </c>
      <c r="O696" s="50">
        <f t="shared" si="71"/>
        <v>756</v>
      </c>
      <c r="P696" s="50">
        <f>VLOOKUP(C696,Route2021!$C$2:$O$1205,13,FALSE)</f>
        <v>756</v>
      </c>
      <c r="Q696" s="124" t="str">
        <f>VLOOKUP(C696,[1]A!$D$2:$K$1398,8,FALSE)</f>
        <v>3</v>
      </c>
      <c r="R696" s="125">
        <f>VLOOKUP(C696,Route2021!$C$2:$Q$1212,15,FALSE)</f>
        <v>3</v>
      </c>
      <c r="S696" s="48">
        <f>IFERROR(VLOOKUP(C696,'[2]1ère'!$B$3:$E$200,4,FALSE),0)</f>
        <v>0</v>
      </c>
      <c r="T696" s="48">
        <f>IFERROR(VLOOKUP(C696,'[2]2ème'!$B$3:$E$500,4,FALSE),0)</f>
        <v>0</v>
      </c>
      <c r="U696" s="48">
        <f>IFERROR(VLOOKUP(C696,'[2]3ème'!$B$3:$E$600,4,FALSE),0)</f>
        <v>1</v>
      </c>
      <c r="V696" s="48">
        <f>IFERROR(VLOOKUP(C696,'[2]4ème '!$B$3:$E$216,4,FALSE),0)</f>
        <v>0</v>
      </c>
      <c r="W696" s="48">
        <f>IFERROR(VLOOKUP(C696,[2]Féminines!$B$3:$E$70,4,FALSE),0)</f>
        <v>0</v>
      </c>
      <c r="X696">
        <f t="shared" si="69"/>
        <v>1</v>
      </c>
    </row>
    <row r="697" spans="1:24" x14ac:dyDescent="0.25">
      <c r="A697" s="7">
        <f>IF(P697&lt;918,IF(P697&gt;500,P697,0),0)</f>
        <v>757</v>
      </c>
      <c r="B697">
        <f>N697</f>
        <v>3008</v>
      </c>
      <c r="C697" t="s">
        <v>2893</v>
      </c>
      <c r="D697" t="s">
        <v>2894</v>
      </c>
      <c r="E697" t="s">
        <v>4233</v>
      </c>
      <c r="F697" s="128">
        <v>3</v>
      </c>
      <c r="G697" t="s">
        <v>987</v>
      </c>
      <c r="N697" s="14">
        <f>VLOOKUP(C697,Bilan!$B$4:$D$1766,3,FALSE)</f>
        <v>3008</v>
      </c>
      <c r="O697" s="50">
        <f>A697</f>
        <v>757</v>
      </c>
      <c r="P697" s="50">
        <f>VLOOKUP(C697,Route2021!$C$2:$O$1205,13,FALSE)</f>
        <v>757</v>
      </c>
      <c r="Q697" s="124" t="e">
        <f>VLOOKUP(C697,[1]A!$D$2:$K$1398,8,FALSE)</f>
        <v>#N/A</v>
      </c>
      <c r="R697" s="125">
        <f>VLOOKUP(C697,Route2021!$C$2:$Q$1212,15,FALSE)</f>
        <v>3</v>
      </c>
      <c r="S697" s="48">
        <f>IFERROR(VLOOKUP(C697,'[2]1ère'!$B$3:$E$200,4,FALSE),0)</f>
        <v>0</v>
      </c>
      <c r="T697" s="48">
        <f>IFERROR(VLOOKUP(C697,'[2]2ème'!$B$3:$E$500,4,FALSE),0)</f>
        <v>0</v>
      </c>
      <c r="U697" s="48">
        <f>IFERROR(VLOOKUP(C697,'[2]3ème'!$B$3:$E$600,4,FALSE),0)</f>
        <v>7</v>
      </c>
      <c r="V697" s="48">
        <f>IFERROR(VLOOKUP(C697,'[2]4ème '!$B$3:$E$216,4,FALSE),0)</f>
        <v>0</v>
      </c>
      <c r="W697" s="48">
        <f>IFERROR(VLOOKUP(C697,[2]Féminines!$B$3:$E$70,4,FALSE),0)</f>
        <v>0</v>
      </c>
      <c r="X697">
        <f t="shared" si="69"/>
        <v>7</v>
      </c>
    </row>
    <row r="698" spans="1:24" x14ac:dyDescent="0.25">
      <c r="A698" s="7">
        <v>758</v>
      </c>
      <c r="B698">
        <f>N698</f>
        <v>10025</v>
      </c>
      <c r="C698" t="str">
        <f>[1]A!$D609</f>
        <v>JACOBS DAVID</v>
      </c>
      <c r="D698" t="str">
        <f>[1]A!$F609</f>
        <v>NEW ORANGE TEAM BOUSBECQUE</v>
      </c>
      <c r="E698" t="str">
        <f>[1]A!$J609</f>
        <v>05999135592</v>
      </c>
      <c r="F698" s="128" t="str">
        <f>[1]A!$C609</f>
        <v>3</v>
      </c>
      <c r="G698" t="str">
        <f>VLOOKUP(C698,[1]A!$D$2:$H$1448,5,FALSE)</f>
        <v>Adulte Masculin 50/59 ans</v>
      </c>
      <c r="N698" s="14">
        <f>VLOOKUP(C698,Bilan!$B$4:$D$1766,3,FALSE)</f>
        <v>10025</v>
      </c>
      <c r="O698" s="50">
        <f>A698</f>
        <v>758</v>
      </c>
      <c r="P698" s="50" t="e">
        <f>VLOOKUP(C698,Route2021!$C$2:$O$1205,13,FALSE)</f>
        <v>#N/A</v>
      </c>
      <c r="Q698" s="124" t="str">
        <f>VLOOKUP(C698,[1]A!$D$2:$K$1398,8,FALSE)</f>
        <v>3</v>
      </c>
      <c r="R698" s="125" t="e">
        <f>VLOOKUP(C698,Route2021!$C$2:$Q$1212,15,FALSE)</f>
        <v>#N/A</v>
      </c>
      <c r="S698" s="48">
        <f>IFERROR(VLOOKUP(C698,'[2]1ère'!$B$3:$E$200,4,FALSE),0)</f>
        <v>0</v>
      </c>
      <c r="T698" s="48">
        <f>IFERROR(VLOOKUP(C698,'[2]2ème'!$B$3:$E$500,4,FALSE),0)</f>
        <v>0</v>
      </c>
      <c r="U698" s="48">
        <f>IFERROR(VLOOKUP(C698,'[2]3ème'!$B$3:$E$600,4,FALSE),0)</f>
        <v>9</v>
      </c>
      <c r="V698" s="48">
        <f>IFERROR(VLOOKUP(C698,'[2]4ème '!$B$3:$E$216,4,FALSE),0)</f>
        <v>0</v>
      </c>
      <c r="W698" s="48">
        <f>IFERROR(VLOOKUP(C698,[2]Féminines!$B$3:$E$70,4,FALSE),0)</f>
        <v>0</v>
      </c>
      <c r="X698">
        <f t="shared" si="69"/>
        <v>9</v>
      </c>
    </row>
    <row r="699" spans="1:24" x14ac:dyDescent="0.25">
      <c r="A699" s="7">
        <f t="shared" si="68"/>
        <v>759</v>
      </c>
      <c r="B699">
        <f t="shared" si="67"/>
        <v>4440</v>
      </c>
      <c r="C699" t="str">
        <f>[1]A!$D37</f>
        <v>BAREZ SERGE</v>
      </c>
      <c r="D699" t="str">
        <f>[1]A!$F37</f>
        <v>CYCLO CLUB BERGUES</v>
      </c>
      <c r="E699" t="str">
        <f>[1]A!$J37</f>
        <v>05966529614</v>
      </c>
      <c r="F699" s="128" t="str">
        <f>[1]A!$C37</f>
        <v>3</v>
      </c>
      <c r="G699" t="str">
        <f>VLOOKUP(C699,[1]A!$D$2:$H$1448,5,FALSE)</f>
        <v>Adulte Masculin 60 ans et plus</v>
      </c>
      <c r="N699" s="14">
        <f>VLOOKUP(C699,Bilan!$B$4:$D$1766,3,FALSE)</f>
        <v>4440</v>
      </c>
      <c r="O699" s="50">
        <f t="shared" si="71"/>
        <v>759</v>
      </c>
      <c r="P699" s="50">
        <f>VLOOKUP(C699,Route2021!$C$2:$O$1205,13,FALSE)</f>
        <v>759</v>
      </c>
      <c r="Q699" s="124" t="str">
        <f>VLOOKUP(C699,[1]A!$D$2:$K$1398,8,FALSE)</f>
        <v>3</v>
      </c>
      <c r="R699" s="125">
        <f>VLOOKUP(C699,Route2021!$C$2:$Q$1212,15,FALSE)</f>
        <v>3</v>
      </c>
      <c r="S699" s="48">
        <f>IFERROR(VLOOKUP(C699,'[2]1ère'!$B$3:$E$200,4,FALSE),0)</f>
        <v>0</v>
      </c>
      <c r="T699" s="48">
        <f>IFERROR(VLOOKUP(C699,'[2]2ème'!$B$3:$E$500,4,FALSE),0)</f>
        <v>0</v>
      </c>
      <c r="U699" s="48">
        <f>IFERROR(VLOOKUP(C699,'[2]3ème'!$B$3:$E$600,4,FALSE),0)</f>
        <v>0</v>
      </c>
      <c r="V699" s="48">
        <f>IFERROR(VLOOKUP(C699,'[2]4ème '!$B$3:$E$216,4,FALSE),0)</f>
        <v>0</v>
      </c>
      <c r="W699" s="48">
        <f>IFERROR(VLOOKUP(C699,[2]Féminines!$B$3:$E$70,4,FALSE),0)</f>
        <v>0</v>
      </c>
      <c r="X699">
        <f t="shared" si="69"/>
        <v>0</v>
      </c>
    </row>
    <row r="700" spans="1:24" x14ac:dyDescent="0.25">
      <c r="A700" s="7">
        <v>760</v>
      </c>
      <c r="B700">
        <f>N700</f>
        <v>144504</v>
      </c>
      <c r="C700" t="str">
        <f>[1]A!$D174</f>
        <v>CAPELLE WILLIAM</v>
      </c>
      <c r="D700" t="str">
        <f>[1]A!$F174</f>
        <v>ETOILE CYCLISTE TOURCOING</v>
      </c>
      <c r="E700" t="str">
        <f>[1]A!$J174</f>
        <v>05994039433</v>
      </c>
      <c r="F700" s="128" t="str">
        <f>[1]A!$C174</f>
        <v>3</v>
      </c>
      <c r="G700" t="str">
        <f>VLOOKUP(C700,[1]A!$D$2:$H$1448,5,FALSE)</f>
        <v>Adulte Masculin 40/49 ans</v>
      </c>
      <c r="N700" s="14">
        <f>VLOOKUP(C700,Bilan!$B$4:$D$1766,3,FALSE)</f>
        <v>144504</v>
      </c>
      <c r="O700" s="50">
        <f>A700</f>
        <v>760</v>
      </c>
      <c r="P700" s="50" t="e">
        <f>VLOOKUP(C700,Route2021!$C$2:$O$1205,13,FALSE)</f>
        <v>#N/A</v>
      </c>
      <c r="Q700" s="124" t="str">
        <f>VLOOKUP(C700,[1]A!$D$2:$K$1398,8,FALSE)</f>
        <v>3</v>
      </c>
      <c r="R700" s="125" t="e">
        <f>VLOOKUP(C700,Route2021!$C$2:$Q$1212,15,FALSE)</f>
        <v>#N/A</v>
      </c>
      <c r="S700" s="48">
        <f>IFERROR(VLOOKUP(C700,'[2]1ère'!$B$3:$E$200,4,FALSE),0)</f>
        <v>0</v>
      </c>
      <c r="T700" s="48">
        <f>IFERROR(VLOOKUP(C700,'[2]2ème'!$B$3:$E$500,4,FALSE),0)</f>
        <v>0</v>
      </c>
      <c r="U700" s="48">
        <f>IFERROR(VLOOKUP(C700,'[2]3ème'!$B$3:$E$600,4,FALSE),0)</f>
        <v>3</v>
      </c>
      <c r="V700" s="48">
        <f>IFERROR(VLOOKUP(C700,'[2]4ème '!$B$3:$E$216,4,FALSE),0)</f>
        <v>0</v>
      </c>
      <c r="W700" s="48">
        <f>IFERROR(VLOOKUP(C700,[2]Féminines!$B$3:$E$70,4,FALSE),0)</f>
        <v>0</v>
      </c>
      <c r="X700">
        <f>SUM(S700:W700)</f>
        <v>3</v>
      </c>
    </row>
    <row r="701" spans="1:24" x14ac:dyDescent="0.25">
      <c r="A701" s="7">
        <f t="shared" si="68"/>
        <v>761</v>
      </c>
      <c r="B701">
        <f t="shared" si="67"/>
        <v>1316</v>
      </c>
      <c r="C701" t="str">
        <f>[1]A!$D649</f>
        <v>LALOUETTE PHILIPPE</v>
      </c>
      <c r="D701" t="str">
        <f>[1]A!$F649</f>
        <v>ASSOCIATION CYCLISTE PREUX AU BOIS</v>
      </c>
      <c r="E701" t="str">
        <f>[1]A!$J649</f>
        <v>05999124941</v>
      </c>
      <c r="F701" s="128" t="str">
        <f>[1]A!$C649</f>
        <v>3</v>
      </c>
      <c r="G701" t="str">
        <f>VLOOKUP(C701,[1]A!$D$2:$H$1448,5,FALSE)</f>
        <v>Adulte Masculin 50/59 ans</v>
      </c>
      <c r="N701" s="14">
        <f>VLOOKUP(C701,Bilan!$B$4:$D$1766,3,FALSE)</f>
        <v>1316</v>
      </c>
      <c r="O701" s="50">
        <f t="shared" si="71"/>
        <v>761</v>
      </c>
      <c r="P701" s="50">
        <f>VLOOKUP(C701,Route2021!$C$2:$O$1205,13,FALSE)</f>
        <v>761</v>
      </c>
      <c r="Q701" s="124" t="str">
        <f>VLOOKUP(C701,[1]A!$D$2:$K$1398,8,FALSE)</f>
        <v>3</v>
      </c>
      <c r="R701" s="125">
        <f>VLOOKUP(C701,Route2021!$C$2:$Q$1212,15,FALSE)</f>
        <v>3</v>
      </c>
      <c r="S701" s="48">
        <f>IFERROR(VLOOKUP(C701,'[2]1ère'!$B$3:$E$200,4,FALSE),0)</f>
        <v>0</v>
      </c>
      <c r="T701" s="48">
        <f>IFERROR(VLOOKUP(C701,'[2]2ème'!$B$3:$E$500,4,FALSE),0)</f>
        <v>0</v>
      </c>
      <c r="U701" s="48">
        <f>IFERROR(VLOOKUP(C701,'[2]3ème'!$B$3:$E$600,4,FALSE),0)</f>
        <v>7</v>
      </c>
      <c r="V701" s="48">
        <f>IFERROR(VLOOKUP(C701,'[2]4ème '!$B$3:$E$216,4,FALSE),0)</f>
        <v>0</v>
      </c>
      <c r="W701" s="48">
        <f>IFERROR(VLOOKUP(C701,[2]Féminines!$B$3:$E$70,4,FALSE),0)</f>
        <v>0</v>
      </c>
      <c r="X701">
        <f t="shared" si="69"/>
        <v>7</v>
      </c>
    </row>
    <row r="702" spans="1:24" x14ac:dyDescent="0.25">
      <c r="A702" s="7">
        <f t="shared" si="68"/>
        <v>762</v>
      </c>
      <c r="B702">
        <f t="shared" si="67"/>
        <v>7001</v>
      </c>
      <c r="C702" t="str">
        <f>[1]A!$D166</f>
        <v>CANONNE RUBEN</v>
      </c>
      <c r="D702" t="str">
        <f>[1]A!$F166</f>
        <v>VELO SPRINT DE L'OSTREVENT - AUBERCHICOURT</v>
      </c>
      <c r="E702" t="str">
        <f>[1]A!$J166</f>
        <v>05999127939</v>
      </c>
      <c r="F702" s="128" t="str">
        <f>[1]A!$C166</f>
        <v>3</v>
      </c>
      <c r="G702" t="str">
        <f>VLOOKUP(C702,[1]A!$D$2:$H$1448,5,FALSE)</f>
        <v>Adulte Masculin 20/29 ans</v>
      </c>
      <c r="N702" s="14">
        <f>VLOOKUP(C702,Bilan!$B$4:$D$1766,3,FALSE)</f>
        <v>7001</v>
      </c>
      <c r="O702" s="50">
        <f t="shared" si="71"/>
        <v>762</v>
      </c>
      <c r="P702" s="50">
        <f>VLOOKUP(C702,Route2021!$C$2:$O$1205,13,FALSE)</f>
        <v>762</v>
      </c>
      <c r="Q702" s="124" t="str">
        <f>VLOOKUP(C702,[1]A!$D$2:$K$1398,8,FALSE)</f>
        <v>3</v>
      </c>
      <c r="R702" s="125">
        <f>VLOOKUP(C702,Route2021!$C$2:$Q$1212,15,FALSE)</f>
        <v>3</v>
      </c>
      <c r="S702" s="48">
        <f>IFERROR(VLOOKUP(C702,'[2]1ère'!$B$3:$E$200,4,FALSE),0)</f>
        <v>0</v>
      </c>
      <c r="T702" s="48">
        <f>IFERROR(VLOOKUP(C702,'[2]2ème'!$B$3:$E$500,4,FALSE),0)</f>
        <v>0</v>
      </c>
      <c r="U702" s="48">
        <f>IFERROR(VLOOKUP(C702,'[2]3ème'!$B$3:$E$600,4,FALSE),0)</f>
        <v>8</v>
      </c>
      <c r="V702" s="48">
        <f>IFERROR(VLOOKUP(C702,'[2]4ème '!$B$3:$E$216,4,FALSE),0)</f>
        <v>0</v>
      </c>
      <c r="W702" s="48">
        <f>IFERROR(VLOOKUP(C702,[2]Féminines!$B$3:$E$70,4,FALSE),0)</f>
        <v>0</v>
      </c>
      <c r="X702">
        <f t="shared" si="69"/>
        <v>8</v>
      </c>
    </row>
    <row r="703" spans="1:24" x14ac:dyDescent="0.25">
      <c r="A703" s="7">
        <f t="shared" si="68"/>
        <v>763</v>
      </c>
      <c r="B703">
        <f t="shared" si="67"/>
        <v>7132</v>
      </c>
      <c r="C703" t="str">
        <f>[1]A!$D38</f>
        <v>BARROIS HUGO</v>
      </c>
      <c r="D703" t="str">
        <f>[1]A!$F38</f>
        <v>TEAM DECOPUB PROVILLE</v>
      </c>
      <c r="E703" t="str">
        <f>[1]A!$J38</f>
        <v>05999124260</v>
      </c>
      <c r="F703" s="128" t="str">
        <f>[1]A!$C38</f>
        <v>3</v>
      </c>
      <c r="G703" t="str">
        <f>VLOOKUP(C703,[1]A!$D$2:$H$1448,5,FALSE)</f>
        <v>Adulte Masculin 20/29 ans</v>
      </c>
      <c r="N703" s="14">
        <f>VLOOKUP(C703,Bilan!$B$4:$D$1766,3,FALSE)</f>
        <v>7132</v>
      </c>
      <c r="O703" s="50">
        <f t="shared" si="71"/>
        <v>763</v>
      </c>
      <c r="P703" s="50">
        <f>VLOOKUP(C703,Route2021!$C$2:$O$1205,13,FALSE)</f>
        <v>763</v>
      </c>
      <c r="Q703" s="124" t="str">
        <f>VLOOKUP(C703,[1]A!$D$2:$K$1398,8,FALSE)</f>
        <v>3</v>
      </c>
      <c r="R703" s="125">
        <f>VLOOKUP(C703,Route2021!$C$2:$Q$1212,15,FALSE)</f>
        <v>3</v>
      </c>
      <c r="S703" s="48">
        <f>IFERROR(VLOOKUP(C703,'[2]1ère'!$B$3:$E$200,4,FALSE),0)</f>
        <v>0</v>
      </c>
      <c r="T703" s="48">
        <f>IFERROR(VLOOKUP(C703,'[2]2ème'!$B$3:$E$500,4,FALSE),0)</f>
        <v>0</v>
      </c>
      <c r="U703" s="48">
        <f>IFERROR(VLOOKUP(C703,'[2]3ème'!$B$3:$E$600,4,FALSE),0)</f>
        <v>10</v>
      </c>
      <c r="V703" s="48">
        <f>IFERROR(VLOOKUP(C703,'[2]4ème '!$B$3:$E$216,4,FALSE),0)</f>
        <v>0</v>
      </c>
      <c r="W703" s="48">
        <f>IFERROR(VLOOKUP(C703,[2]Féminines!$B$3:$E$70,4,FALSE),0)</f>
        <v>0</v>
      </c>
      <c r="X703">
        <f t="shared" si="69"/>
        <v>10</v>
      </c>
    </row>
    <row r="704" spans="1:24" x14ac:dyDescent="0.25">
      <c r="A704" s="7">
        <v>764</v>
      </c>
      <c r="B704">
        <f>N704</f>
        <v>5758</v>
      </c>
      <c r="C704" t="s">
        <v>3540</v>
      </c>
      <c r="D704" t="s">
        <v>3576</v>
      </c>
      <c r="E704" t="s">
        <v>3577</v>
      </c>
      <c r="F704" s="128">
        <v>3</v>
      </c>
      <c r="G704" t="s">
        <v>971</v>
      </c>
      <c r="N704" s="14">
        <f>VLOOKUP(C704,Bilan!$B$4:$D$1766,3,FALSE)</f>
        <v>5758</v>
      </c>
      <c r="O704" s="50">
        <f>A704</f>
        <v>764</v>
      </c>
      <c r="P704" s="50">
        <f>VLOOKUP(C704,Route2021!$C$2:$O$1205,13,FALSE)</f>
        <v>900</v>
      </c>
      <c r="Q704" s="124" t="e">
        <f>VLOOKUP(C704,[1]A!$D$2:$K$1398,8,FALSE)</f>
        <v>#N/A</v>
      </c>
      <c r="R704" s="125">
        <f>VLOOKUP(C704,Route2021!$C$2:$Q$1212,15,FALSE)</f>
        <v>3</v>
      </c>
      <c r="S704" s="48">
        <f>IFERROR(VLOOKUP(C704,'[2]1ère'!$B$3:$E$200,4,FALSE),0)</f>
        <v>0</v>
      </c>
      <c r="T704" s="48">
        <f>IFERROR(VLOOKUP(C704,'[2]2ème'!$B$3:$E$500,4,FALSE),0)</f>
        <v>0</v>
      </c>
      <c r="U704" s="48">
        <f>IFERROR(VLOOKUP(C704,'[2]3ème'!$B$3:$E$600,4,FALSE),0)</f>
        <v>2</v>
      </c>
      <c r="V704" s="48">
        <f>IFERROR(VLOOKUP(C704,'[2]4ème '!$B$3:$E$216,4,FALSE),0)</f>
        <v>0</v>
      </c>
      <c r="W704" s="48">
        <f>IFERROR(VLOOKUP(C704,[2]Féminines!$B$3:$E$70,4,FALSE),0)</f>
        <v>0</v>
      </c>
      <c r="X704">
        <f t="shared" si="69"/>
        <v>2</v>
      </c>
    </row>
    <row r="705" spans="1:24" x14ac:dyDescent="0.25">
      <c r="A705" s="48">
        <v>765</v>
      </c>
      <c r="B705">
        <f>N705</f>
        <v>2177</v>
      </c>
      <c r="C705" t="str">
        <f>[1]A!$D53</f>
        <v>BEGHIN MARTIAL</v>
      </c>
      <c r="D705" t="str">
        <f>[1]A!$F53</f>
        <v>LA PEDALE MADELEINOISE</v>
      </c>
      <c r="E705" t="str">
        <f>[1]A!$J53</f>
        <v>05999121445</v>
      </c>
      <c r="F705" s="128">
        <v>3</v>
      </c>
      <c r="G705" t="str">
        <f>VLOOKUP(C705,[1]A!$D$2:$H$1448,5,FALSE)</f>
        <v>Adulte Masculin 60 ans et plus</v>
      </c>
      <c r="N705" s="14">
        <f>VLOOKUP(C705,Bilan!$B$4:$D$1766,3,FALSE)</f>
        <v>2177</v>
      </c>
      <c r="O705" s="50">
        <f>A705</f>
        <v>765</v>
      </c>
      <c r="P705" s="50">
        <f>VLOOKUP(C705,Route2021!$C$2:$O$1205,13,FALSE)</f>
        <v>532</v>
      </c>
      <c r="Q705" s="124" t="str">
        <f>VLOOKUP(C705,[1]A!$D$2:$K$1398,8,FALSE)</f>
        <v>4-A</v>
      </c>
      <c r="R705" s="125">
        <f>VLOOKUP(C705,Route2021!$C$2:$Q$1212,15,FALSE)</f>
        <v>3</v>
      </c>
      <c r="S705" s="48">
        <f>IFERROR(VLOOKUP(C705,'[2]1ère'!$B$3:$E$200,4,FALSE),0)</f>
        <v>0</v>
      </c>
      <c r="T705" s="48">
        <f>IFERROR(VLOOKUP(C705,'[2]2ème'!$B$3:$E$500,4,FALSE),0)</f>
        <v>0</v>
      </c>
      <c r="U705" s="48">
        <f>IFERROR(VLOOKUP(C705,'[2]3ème'!$B$3:$E$600,4,FALSE),0)</f>
        <v>1</v>
      </c>
      <c r="V705" s="48">
        <f>IFERROR(VLOOKUP(C705,'[2]4ème '!$B$3:$E$216,4,FALSE),0)</f>
        <v>8</v>
      </c>
      <c r="W705" s="48">
        <f>IFERROR(VLOOKUP(C705,[2]Féminines!$B$3:$E$70,4,FALSE),0)</f>
        <v>0</v>
      </c>
      <c r="X705">
        <f t="shared" si="69"/>
        <v>9</v>
      </c>
    </row>
    <row r="706" spans="1:24" x14ac:dyDescent="0.25">
      <c r="A706" s="7">
        <f>IF(P706&lt;918,IF(P706&gt;500,P706,0),0)</f>
        <v>766</v>
      </c>
      <c r="B706">
        <f t="shared" si="67"/>
        <v>1315</v>
      </c>
      <c r="C706" t="str">
        <f>[1]A!$D97</f>
        <v>BLONDEL NATHAN</v>
      </c>
      <c r="D706" t="str">
        <f>[1]A!$F97</f>
        <v>ESEG DOUAI</v>
      </c>
      <c r="E706" t="str">
        <f>[1]A!$J97</f>
        <v>05999126369</v>
      </c>
      <c r="F706" s="128" t="str">
        <f>[1]A!$C97</f>
        <v>3</v>
      </c>
      <c r="G706" t="str">
        <f>VLOOKUP(C706,[1]A!$D$2:$H$1448,5,FALSE)</f>
        <v>Adulte Masculin 17/19 ans</v>
      </c>
      <c r="N706" s="14">
        <f>VLOOKUP(C706,Bilan!$B$4:$D$1766,3,FALSE)</f>
        <v>1315</v>
      </c>
      <c r="O706" s="50">
        <f t="shared" si="71"/>
        <v>766</v>
      </c>
      <c r="P706" s="50">
        <f>VLOOKUP(C706,Route2021!$C$2:$O$1205,13,FALSE)</f>
        <v>766</v>
      </c>
      <c r="Q706" s="124" t="str">
        <f>VLOOKUP(C706,[1]A!$D$2:$K$1398,8,FALSE)</f>
        <v>3</v>
      </c>
      <c r="R706" s="125">
        <f>VLOOKUP(C706,Route2021!$C$2:$Q$1212,15,FALSE)</f>
        <v>3</v>
      </c>
      <c r="S706" s="48">
        <f>IFERROR(VLOOKUP(C706,'[2]1ère'!$B$3:$E$200,4,FALSE),0)</f>
        <v>0</v>
      </c>
      <c r="T706" s="48">
        <f>IFERROR(VLOOKUP(C706,'[2]2ème'!$B$3:$E$500,4,FALSE),0)</f>
        <v>0</v>
      </c>
      <c r="U706" s="48">
        <f>IFERROR(VLOOKUP(C706,'[2]3ème'!$B$3:$E$600,4,FALSE),0)</f>
        <v>5</v>
      </c>
      <c r="V706" s="48">
        <f>IFERROR(VLOOKUP(C706,'[2]4ème '!$B$3:$E$216,4,FALSE),0)</f>
        <v>0</v>
      </c>
      <c r="W706" s="48">
        <f>IFERROR(VLOOKUP(C706,[2]Féminines!$B$3:$E$70,4,FALSE),0)</f>
        <v>0</v>
      </c>
      <c r="X706">
        <f t="shared" si="69"/>
        <v>5</v>
      </c>
    </row>
    <row r="707" spans="1:24" x14ac:dyDescent="0.25">
      <c r="A707" s="7">
        <f>IF(P707&lt;918,IF(P707&gt;500,P707,0),0)</f>
        <v>767</v>
      </c>
      <c r="B707">
        <f t="shared" si="67"/>
        <v>2377</v>
      </c>
      <c r="C707" t="str">
        <f>[1]A!$D159</f>
        <v>CAILLEAU LAURENT</v>
      </c>
      <c r="D707" t="str">
        <f>[1]A!$F159</f>
        <v>UNION VELOCIPEDIQUE FOURMISIENNE</v>
      </c>
      <c r="E707" t="str">
        <f>[1]A!$J159</f>
        <v>05999124507</v>
      </c>
      <c r="F707" s="128" t="str">
        <f>[1]A!$C159</f>
        <v>3</v>
      </c>
      <c r="G707" t="str">
        <f>VLOOKUP(C707,[1]A!$D$2:$H$1448,5,FALSE)</f>
        <v>Adulte Masculin 60 ans et plus</v>
      </c>
      <c r="J707" s="67">
        <v>1</v>
      </c>
      <c r="N707" s="14">
        <f>VLOOKUP(C707,Bilan!$B$4:$D$1766,3,FALSE)</f>
        <v>2377</v>
      </c>
      <c r="O707" s="50">
        <f t="shared" si="71"/>
        <v>767</v>
      </c>
      <c r="P707" s="50">
        <f>VLOOKUP(C707,Route2021!$C$2:$O$1205,13,FALSE)</f>
        <v>767</v>
      </c>
      <c r="Q707" s="124" t="str">
        <f>VLOOKUP(C707,[1]A!$D$2:$K$1398,8,FALSE)</f>
        <v>3</v>
      </c>
      <c r="R707" s="125">
        <f>VLOOKUP(C707,Route2021!$C$2:$Q$1212,15,FALSE)</f>
        <v>3</v>
      </c>
      <c r="S707" s="48">
        <f>IFERROR(VLOOKUP(C707,'[2]1ère'!$B$3:$E$200,4,FALSE),0)</f>
        <v>0</v>
      </c>
      <c r="T707" s="48">
        <f>IFERROR(VLOOKUP(C707,'[2]2ème'!$B$3:$E$500,4,FALSE),0)</f>
        <v>0</v>
      </c>
      <c r="U707" s="48">
        <f>IFERROR(VLOOKUP(C707,'[2]3ème'!$B$3:$E$600,4,FALSE),0)</f>
        <v>0</v>
      </c>
      <c r="V707" s="48">
        <f>IFERROR(VLOOKUP(C707,'[2]4ème '!$B$3:$E$216,4,FALSE),0)</f>
        <v>0</v>
      </c>
      <c r="W707" s="48">
        <f>IFERROR(VLOOKUP(C707,[2]Féminines!$B$3:$E$70,4,FALSE),0)</f>
        <v>0</v>
      </c>
      <c r="X707">
        <f t="shared" si="69"/>
        <v>0</v>
      </c>
    </row>
    <row r="708" spans="1:24" x14ac:dyDescent="0.25">
      <c r="A708" s="7">
        <f>IF(P708&lt;918,IF(P708&gt;500,P708,0),0)</f>
        <v>768</v>
      </c>
      <c r="B708">
        <f t="shared" si="67"/>
        <v>2342</v>
      </c>
      <c r="C708" t="str">
        <f>[1]A!$D223</f>
        <v>COLLET LEO</v>
      </c>
      <c r="D708" t="str">
        <f>[1]A!$F223</f>
        <v>ESEG DOUAI</v>
      </c>
      <c r="E708" t="str">
        <f>[1]A!$J223</f>
        <v>05999069525</v>
      </c>
      <c r="F708" s="128" t="str">
        <f>[1]A!$C223</f>
        <v>3</v>
      </c>
      <c r="G708" t="str">
        <f>VLOOKUP(C708,[1]A!$D$2:$H$1448,5,FALSE)</f>
        <v>Adulte Masculin 20/29 ans</v>
      </c>
      <c r="N708" s="14">
        <f>VLOOKUP(C708,Bilan!$B$4:$D$1766,3,FALSE)</f>
        <v>2342</v>
      </c>
      <c r="O708" s="50">
        <f t="shared" si="71"/>
        <v>768</v>
      </c>
      <c r="P708" s="50">
        <f>VLOOKUP(C708,Route2021!$C$2:$O$1205,13,FALSE)</f>
        <v>768</v>
      </c>
      <c r="Q708" s="124" t="str">
        <f>VLOOKUP(C708,[1]A!$D$2:$K$1398,8,FALSE)</f>
        <v>3</v>
      </c>
      <c r="R708" s="125">
        <f>VLOOKUP(C708,Route2021!$C$2:$Q$1212,15,FALSE)</f>
        <v>3</v>
      </c>
      <c r="S708" s="48">
        <f>IFERROR(VLOOKUP(C708,'[2]1ère'!$B$3:$E$200,4,FALSE),0)</f>
        <v>0</v>
      </c>
      <c r="T708" s="48">
        <f>IFERROR(VLOOKUP(C708,'[2]2ème'!$B$3:$E$500,4,FALSE),0)</f>
        <v>0</v>
      </c>
      <c r="U708" s="48">
        <f>IFERROR(VLOOKUP(C708,'[2]3ème'!$B$3:$E$600,4,FALSE),0)</f>
        <v>7</v>
      </c>
      <c r="V708" s="48">
        <f>IFERROR(VLOOKUP(C708,'[2]4ème '!$B$3:$E$216,4,FALSE),0)</f>
        <v>0</v>
      </c>
      <c r="W708" s="48">
        <f>IFERROR(VLOOKUP(C708,[2]Féminines!$B$3:$E$70,4,FALSE),0)</f>
        <v>0</v>
      </c>
      <c r="X708">
        <f t="shared" si="69"/>
        <v>7</v>
      </c>
    </row>
    <row r="709" spans="1:24" x14ac:dyDescent="0.25">
      <c r="A709" s="7">
        <v>771</v>
      </c>
      <c r="B709">
        <f t="shared" ref="B709:B714" si="72">N709</f>
        <v>10070</v>
      </c>
      <c r="C709" t="str">
        <f>[1]A!$D1447</f>
        <v>BOULANGER MATHIS</v>
      </c>
      <c r="D709" t="str">
        <f>[1]A!$F1447</f>
        <v>CYCLO CLUB ORCHIES</v>
      </c>
      <c r="E709" t="str">
        <f>[1]A!$J1447</f>
        <v>05999086176</v>
      </c>
      <c r="F709" s="128" t="str">
        <f>[1]A!$C1447</f>
        <v>3</v>
      </c>
      <c r="G709" t="str">
        <f>VLOOKUP(C709,[1]A!$D$2:$H$1494,5,FALSE)</f>
        <v>Adulte Masculin 17/19 ans</v>
      </c>
      <c r="J709" s="67">
        <v>1</v>
      </c>
      <c r="N709" s="14">
        <f>VLOOKUP(C709,Bilan!$B$4:$D$1766,3,FALSE)</f>
        <v>10070</v>
      </c>
      <c r="O709" s="50">
        <f t="shared" ref="O709:O714" si="73">A709</f>
        <v>771</v>
      </c>
      <c r="P709" s="50" t="e">
        <f>VLOOKUP(C709,Route2021!$C$2:$O$1205,13,FALSE)</f>
        <v>#N/A</v>
      </c>
      <c r="Q709" s="124" t="e">
        <f>VLOOKUP(C709,[1]A!$D$2:$K$1398,8,FALSE)</f>
        <v>#N/A</v>
      </c>
      <c r="R709" s="125" t="e">
        <f>VLOOKUP(C709,Route2021!$C$2:$Q$1212,15,FALSE)</f>
        <v>#N/A</v>
      </c>
      <c r="S709" s="48">
        <f>IFERROR(VLOOKUP(C709,'[2]1ère'!$B$3:$E$200,4,FALSE),0)</f>
        <v>0</v>
      </c>
      <c r="T709" s="48">
        <f>IFERROR(VLOOKUP(C709,'[2]2ème'!$B$3:$E$500,4,FALSE),0)</f>
        <v>0</v>
      </c>
      <c r="U709" s="48">
        <f>IFERROR(VLOOKUP(C709,'[2]3ème'!$B$3:$E$600,4,FALSE),0)</f>
        <v>2</v>
      </c>
      <c r="V709" s="48">
        <f>IFERROR(VLOOKUP(C709,'[2]4ème '!$B$3:$E$216,4,FALSE),0)</f>
        <v>0</v>
      </c>
      <c r="W709" s="48">
        <f>IFERROR(VLOOKUP(C709,[2]Féminines!$B$3:$E$70,4,FALSE),0)</f>
        <v>0</v>
      </c>
      <c r="X709">
        <f>SUM(S709:W709)</f>
        <v>2</v>
      </c>
    </row>
    <row r="710" spans="1:24" x14ac:dyDescent="0.25">
      <c r="A710" s="7">
        <v>772</v>
      </c>
      <c r="B710">
        <f t="shared" si="72"/>
        <v>5139</v>
      </c>
      <c r="C710" t="str">
        <f>[1]A!$D450</f>
        <v>FAUCONNIER DAMIEN</v>
      </c>
      <c r="D710" t="str">
        <f>[1]A!$F450</f>
        <v>ASSOCIATION CYCLISTE D'ETROEUNGT</v>
      </c>
      <c r="E710" t="str">
        <f>[1]A!$J450</f>
        <v>05999130663</v>
      </c>
      <c r="F710" s="128" t="str">
        <f>[1]A!$C450</f>
        <v>3</v>
      </c>
      <c r="G710" t="str">
        <f>VLOOKUP(C710,[1]A!$D$2:$H$1448,5,FALSE)</f>
        <v>Adulte Masculin 40/49 ans</v>
      </c>
      <c r="J710" s="67">
        <v>1</v>
      </c>
      <c r="N710" s="14">
        <f>VLOOKUP(C710,Bilan!$B$4:$D$1766,3,FALSE)</f>
        <v>5139</v>
      </c>
      <c r="O710" s="50">
        <f t="shared" si="73"/>
        <v>772</v>
      </c>
      <c r="P710" s="50" t="e">
        <f>VLOOKUP(C710,Route2021!$C$2:$O$1205,13,FALSE)</f>
        <v>#N/A</v>
      </c>
      <c r="Q710" s="124" t="str">
        <f>VLOOKUP(C710,[1]A!$D$2:$K$1398,8,FALSE)</f>
        <v>3</v>
      </c>
      <c r="R710" s="125" t="e">
        <f>VLOOKUP(C710,Route2021!$C$2:$Q$1212,15,FALSE)</f>
        <v>#N/A</v>
      </c>
      <c r="S710" s="48">
        <f>IFERROR(VLOOKUP(C710,'[2]1ère'!$B$3:$E$200,4,FALSE),0)</f>
        <v>0</v>
      </c>
      <c r="T710" s="48">
        <f>IFERROR(VLOOKUP(C710,'[2]2ème'!$B$3:$E$500,4,FALSE),0)</f>
        <v>0</v>
      </c>
      <c r="U710" s="48">
        <f>IFERROR(VLOOKUP(C710,'[2]3ème'!$B$3:$E$600,4,FALSE),0)</f>
        <v>1</v>
      </c>
      <c r="V710" s="48">
        <f>IFERROR(VLOOKUP(C710,'[2]4ème '!$B$3:$E$216,4,FALSE),0)</f>
        <v>0</v>
      </c>
      <c r="W710" s="48">
        <f>IFERROR(VLOOKUP(C710,[2]Féminines!$B$3:$E$70,4,FALSE),0)</f>
        <v>0</v>
      </c>
      <c r="X710">
        <f t="shared" si="69"/>
        <v>1</v>
      </c>
    </row>
    <row r="711" spans="1:24" x14ac:dyDescent="0.25">
      <c r="A711" s="7">
        <v>773</v>
      </c>
      <c r="B711">
        <f t="shared" si="72"/>
        <v>10094</v>
      </c>
      <c r="C711" t="str">
        <f>[1]A!$D1051</f>
        <v>TROTIN LEO</v>
      </c>
      <c r="D711" t="str">
        <f>[1]A!$F1051</f>
        <v>ASSOCIATION CYCLISTE D'ETROEUNGT</v>
      </c>
      <c r="E711" t="str">
        <f>[1]A!$J1051</f>
        <v>05999136072</v>
      </c>
      <c r="F711" s="128" t="str">
        <f>[1]A!$C1051</f>
        <v>3</v>
      </c>
      <c r="G711" t="str">
        <f>VLOOKUP(C711,[1]A!$D$2:$H$1448,5,FALSE)</f>
        <v>Adulte Masculin 17/19 ans</v>
      </c>
      <c r="N711" s="14">
        <f>VLOOKUP(C711,Bilan!$B$4:$D$1766,3,FALSE)</f>
        <v>10094</v>
      </c>
      <c r="O711" s="50">
        <f t="shared" si="73"/>
        <v>773</v>
      </c>
      <c r="P711" s="50" t="e">
        <f>VLOOKUP(C711,Route2021!$C$2:$O$1205,13,FALSE)</f>
        <v>#N/A</v>
      </c>
      <c r="Q711" s="124" t="str">
        <f>VLOOKUP(C711,[1]A!$D$2:$K$1398,8,FALSE)</f>
        <v>3</v>
      </c>
      <c r="R711" s="125" t="e">
        <f>VLOOKUP(C711,Route2021!$C$2:$Q$1212,15,FALSE)</f>
        <v>#N/A</v>
      </c>
      <c r="S711" s="48">
        <f>IFERROR(VLOOKUP(C711,'[2]1ère'!$B$3:$E$200,4,FALSE),0)</f>
        <v>0</v>
      </c>
      <c r="T711" s="48">
        <f>IFERROR(VLOOKUP(C711,'[2]2ème'!$B$3:$E$500,4,FALSE),0)</f>
        <v>0</v>
      </c>
      <c r="U711" s="48">
        <f>IFERROR(VLOOKUP(C711,'[2]3ème'!$B$3:$E$600,4,FALSE),0)</f>
        <v>2</v>
      </c>
      <c r="V711" s="48">
        <f>IFERROR(VLOOKUP(C711,'[2]4ème '!$B$3:$E$216,4,FALSE),0)</f>
        <v>0</v>
      </c>
      <c r="W711" s="48">
        <f>IFERROR(VLOOKUP(C711,[2]Féminines!$B$3:$E$70,4,FALSE),0)</f>
        <v>0</v>
      </c>
      <c r="X711">
        <f t="shared" si="69"/>
        <v>2</v>
      </c>
    </row>
    <row r="712" spans="1:24" x14ac:dyDescent="0.25">
      <c r="A712" s="7">
        <v>774</v>
      </c>
      <c r="B712">
        <f t="shared" si="72"/>
        <v>10074</v>
      </c>
      <c r="C712" t="str">
        <f>[1]A!$D1425</f>
        <v>TOLI HYACINTHE</v>
      </c>
      <c r="D712" t="str">
        <f>[1]A!$F1425</f>
        <v>ROUE D'OR COMINOISE</v>
      </c>
      <c r="E712" t="str">
        <f>[1]A!$J1425</f>
        <v>05999137159</v>
      </c>
      <c r="F712" s="128" t="str">
        <f>[1]A!$C1425</f>
        <v>3</v>
      </c>
      <c r="G712" t="str">
        <f>VLOOKUP(C712,[1]A!$D$2:$H$1448,5,FALSE)</f>
        <v>Adulte Masculin 30/39 ans</v>
      </c>
      <c r="N712" s="14">
        <f>VLOOKUP(C712,Bilan!$B$4:$D$1766,3,FALSE)</f>
        <v>10074</v>
      </c>
      <c r="O712" s="50">
        <f t="shared" si="73"/>
        <v>774</v>
      </c>
      <c r="P712" s="50" t="e">
        <f>VLOOKUP(C712,Route2021!$C$2:$O$1205,13,FALSE)</f>
        <v>#N/A</v>
      </c>
      <c r="Q712" s="124" t="e">
        <f>VLOOKUP(C712,[1]A!$D$2:$K$1398,8,FALSE)</f>
        <v>#N/A</v>
      </c>
      <c r="R712" s="125" t="e">
        <f>VLOOKUP(C712,Route2021!$C$2:$Q$1212,15,FALSE)</f>
        <v>#N/A</v>
      </c>
      <c r="S712" s="48">
        <f>IFERROR(VLOOKUP(C712,'[2]1ère'!$B$3:$E$200,4,FALSE),0)</f>
        <v>0</v>
      </c>
      <c r="T712" s="48">
        <f>IFERROR(VLOOKUP(C712,'[2]2ème'!$B$3:$E$500,4,FALSE),0)</f>
        <v>0</v>
      </c>
      <c r="U712" s="48">
        <f>IFERROR(VLOOKUP(C712,'[2]3ème'!$B$3:$E$600,4,FALSE),0)</f>
        <v>2</v>
      </c>
      <c r="V712" s="48">
        <f>IFERROR(VLOOKUP(C712,'[2]4ème '!$B$3:$E$216,4,FALSE),0)</f>
        <v>0</v>
      </c>
      <c r="W712" s="48">
        <f>IFERROR(VLOOKUP(C712,[2]Féminines!$B$3:$E$70,4,FALSE),0)</f>
        <v>0</v>
      </c>
      <c r="X712">
        <f>SUM(S712:W712)</f>
        <v>2</v>
      </c>
    </row>
    <row r="713" spans="1:24" x14ac:dyDescent="0.25">
      <c r="A713" s="48">
        <v>775</v>
      </c>
      <c r="B713">
        <f t="shared" si="72"/>
        <v>144480</v>
      </c>
      <c r="C713" t="str">
        <f>[1]A!$D464</f>
        <v>FLAHAUT MARCEL</v>
      </c>
      <c r="D713" t="str">
        <f>[1]A!$F464</f>
        <v>UNION SPORTIVE SAINT ANDRE</v>
      </c>
      <c r="E713" t="str">
        <f>[1]A!$J464</f>
        <v>05999029186</v>
      </c>
      <c r="F713" s="128">
        <v>3</v>
      </c>
      <c r="G713" t="str">
        <f>VLOOKUP(C713,[1]A!$D$2:$H$1448,5,FALSE)</f>
        <v>Adulte Masculin 60 ans et plus</v>
      </c>
      <c r="N713" s="14">
        <f>VLOOKUP(C713,Bilan!$B$4:$D$1766,3,FALSE)</f>
        <v>144480</v>
      </c>
      <c r="O713" s="50">
        <f t="shared" si="73"/>
        <v>775</v>
      </c>
      <c r="P713" s="50">
        <f>VLOOKUP(C713,Route2021!$C$2:$O$1205,13,FALSE)</f>
        <v>1050</v>
      </c>
      <c r="Q713" s="124" t="str">
        <f>VLOOKUP(C713,[1]A!$D$2:$K$1398,8,FALSE)</f>
        <v>4-B</v>
      </c>
      <c r="R713" s="125" t="str">
        <f>VLOOKUP(C713,Route2021!$C$2:$Q$1212,15,FALSE)</f>
        <v>4-B</v>
      </c>
      <c r="S713" s="48">
        <f>IFERROR(VLOOKUP(C713,'[2]1ère'!$B$3:$E$200,4,FALSE),0)</f>
        <v>0</v>
      </c>
      <c r="T713" s="48">
        <f>IFERROR(VLOOKUP(C713,'[2]2ème'!$B$3:$E$500,4,FALSE),0)</f>
        <v>0</v>
      </c>
      <c r="U713" s="48">
        <f>IFERROR(VLOOKUP(C713,'[2]3ème'!$B$3:$E$600,4,FALSE),0)</f>
        <v>0</v>
      </c>
      <c r="V713" s="48">
        <f>IFERROR(VLOOKUP(C713,'[2]4ème '!$B$3:$E$216,4,FALSE),0)</f>
        <v>18</v>
      </c>
      <c r="W713" s="48">
        <f>IFERROR(VLOOKUP(C713,[2]Féminines!$B$3:$E$70,4,FALSE),0)</f>
        <v>0</v>
      </c>
      <c r="X713">
        <f>SUM(S713:W713)</f>
        <v>18</v>
      </c>
    </row>
    <row r="714" spans="1:24" x14ac:dyDescent="0.25">
      <c r="A714" s="7">
        <v>776</v>
      </c>
      <c r="B714">
        <f t="shared" si="72"/>
        <v>5106</v>
      </c>
      <c r="C714" t="str">
        <f>[1]A!$D334</f>
        <v>DENIS FRANCOIS</v>
      </c>
      <c r="D714" t="str">
        <f>[1]A!$F334</f>
        <v>VELO CLUB BAVAISIEN</v>
      </c>
      <c r="E714" t="str">
        <f>[1]A!$J334</f>
        <v>05999136200</v>
      </c>
      <c r="F714" s="128">
        <v>3</v>
      </c>
      <c r="G714" t="str">
        <f>VLOOKUP(C714,[1]A!$D$2:$H$1448,5,FALSE)</f>
        <v>Adulte Masculin 17/19 ans</v>
      </c>
      <c r="J714" s="67">
        <v>1</v>
      </c>
      <c r="N714" s="14">
        <f>VLOOKUP(C714,Bilan!$B$4:$D$1766,3,FALSE)</f>
        <v>5106</v>
      </c>
      <c r="O714" s="50">
        <f t="shared" si="73"/>
        <v>776</v>
      </c>
      <c r="P714" s="50" t="e">
        <f>VLOOKUP(C714,Route2021!$C$2:$O$1205,13,FALSE)</f>
        <v>#N/A</v>
      </c>
      <c r="Q714" s="124" t="str">
        <f>VLOOKUP(C714,[1]A!$D$2:$K$1398,8,FALSE)</f>
        <v>3</v>
      </c>
      <c r="R714" s="125" t="e">
        <f>VLOOKUP(C714,Route2021!$C$2:$Q$1212,15,FALSE)</f>
        <v>#N/A</v>
      </c>
      <c r="S714" s="48">
        <f>IFERROR(VLOOKUP(C714,'[2]1ère'!$B$3:$E$200,4,FALSE),0)</f>
        <v>0</v>
      </c>
      <c r="T714" s="48">
        <f>IFERROR(VLOOKUP(C714,'[2]2ème'!$B$3:$E$500,4,FALSE),0)</f>
        <v>0</v>
      </c>
      <c r="U714" s="48">
        <f>IFERROR(VLOOKUP(C714,'[2]3ème'!$B$3:$E$600,4,FALSE),0)</f>
        <v>5</v>
      </c>
      <c r="V714" s="48">
        <f>IFERROR(VLOOKUP(C714,'[2]4ème '!$B$3:$E$216,4,FALSE),0)</f>
        <v>0</v>
      </c>
      <c r="W714" s="48">
        <f>IFERROR(VLOOKUP(C714,[2]Féminines!$B$3:$E$70,4,FALSE),0)</f>
        <v>0</v>
      </c>
      <c r="X714">
        <f t="shared" si="69"/>
        <v>5</v>
      </c>
    </row>
    <row r="715" spans="1:24" x14ac:dyDescent="0.25">
      <c r="A715" s="7">
        <f>IF(P715&lt;918,IF(P715&gt;500,P715,0),0)</f>
        <v>777</v>
      </c>
      <c r="B715">
        <f t="shared" si="67"/>
        <v>4414</v>
      </c>
      <c r="C715" t="str">
        <f>[1]A!$D1143</f>
        <v>BERLEMONT MAXENCE</v>
      </c>
      <c r="D715" t="str">
        <f>[1]A!$F1143</f>
        <v>LOOS EN GOHELLE VELO CLUB LOOSSOIS</v>
      </c>
      <c r="E715" t="str">
        <f>[1]A!$J1143</f>
        <v>06204950880</v>
      </c>
      <c r="F715" s="128" t="str">
        <f>[1]A!$C1143</f>
        <v>3</v>
      </c>
      <c r="G715" t="str">
        <f>VLOOKUP(C715,[1]A!$D$2:$H$1448,5,FALSE)</f>
        <v>Adulte Masculin 20/29 ans</v>
      </c>
      <c r="N715" s="14">
        <f>VLOOKUP(C715,Bilan!$B$4:$D$1766,3,FALSE)</f>
        <v>4414</v>
      </c>
      <c r="O715" s="50">
        <f t="shared" si="71"/>
        <v>777</v>
      </c>
      <c r="P715" s="50">
        <f>VLOOKUP(C715,Route2021!$C$2:$O$1205,13,FALSE)</f>
        <v>777</v>
      </c>
      <c r="Q715" s="124" t="str">
        <f>VLOOKUP(C715,[1]A!$D$2:$K$1398,8,FALSE)</f>
        <v>3</v>
      </c>
      <c r="R715" s="125">
        <f>VLOOKUP(C715,Route2021!$C$2:$Q$1212,15,FALSE)</f>
        <v>3</v>
      </c>
      <c r="S715" s="48">
        <f>IFERROR(VLOOKUP(C715,'[2]1ère'!$B$3:$E$200,4,FALSE),0)</f>
        <v>0</v>
      </c>
      <c r="T715" s="48">
        <f>IFERROR(VLOOKUP(C715,'[2]2ème'!$B$3:$E$500,4,FALSE),0)</f>
        <v>0</v>
      </c>
      <c r="U715" s="48">
        <f>IFERROR(VLOOKUP(C715,'[2]3ème'!$B$3:$E$600,4,FALSE),0)</f>
        <v>0</v>
      </c>
      <c r="V715" s="48">
        <f>IFERROR(VLOOKUP(C715,'[2]4ème '!$B$3:$E$216,4,FALSE),0)</f>
        <v>0</v>
      </c>
      <c r="W715" s="48">
        <f>IFERROR(VLOOKUP(C715,[2]Féminines!$B$3:$E$70,4,FALSE),0)</f>
        <v>0</v>
      </c>
      <c r="X715">
        <f t="shared" si="69"/>
        <v>0</v>
      </c>
    </row>
    <row r="716" spans="1:24" x14ac:dyDescent="0.25">
      <c r="A716" s="7">
        <v>778</v>
      </c>
      <c r="B716">
        <f>N716</f>
        <v>2273</v>
      </c>
      <c r="C716" t="str">
        <f>[1]A!$D613</f>
        <v>JOLY LOIC</v>
      </c>
      <c r="D716" t="str">
        <f>[1]A!$F613</f>
        <v>TEAM B.B.L. HERGNIES</v>
      </c>
      <c r="E716" t="str">
        <f>[1]A!$J613</f>
        <v>05999128281</v>
      </c>
      <c r="F716" s="128" t="str">
        <f>[1]A!$C613</f>
        <v>3</v>
      </c>
      <c r="G716" t="str">
        <f>VLOOKUP(C716,[1]A!$D$2:$H$1448,5,FALSE)</f>
        <v>Adulte Masculin 20/29 ans</v>
      </c>
      <c r="N716" s="14">
        <f>VLOOKUP(C716,Bilan!$B$4:$D$1766,3,FALSE)</f>
        <v>2273</v>
      </c>
      <c r="O716" s="50">
        <f>A716</f>
        <v>778</v>
      </c>
      <c r="P716" s="50" t="e">
        <f>VLOOKUP(C716,Route2021!$C$2:$O$1205,13,FALSE)</f>
        <v>#N/A</v>
      </c>
      <c r="Q716" s="124" t="str">
        <f>VLOOKUP(C716,[1]A!$D$2:$K$1398,8,FALSE)</f>
        <v>3</v>
      </c>
      <c r="R716" s="125" t="e">
        <f>VLOOKUP(C716,Route2021!$C$2:$Q$1212,15,FALSE)</f>
        <v>#N/A</v>
      </c>
      <c r="S716" s="48">
        <f>IFERROR(VLOOKUP(C716,'[2]1ère'!$B$3:$E$200,4,FALSE),0)</f>
        <v>0</v>
      </c>
      <c r="T716" s="48">
        <f>IFERROR(VLOOKUP(C716,'[2]2ème'!$B$3:$E$500,4,FALSE),0)</f>
        <v>0</v>
      </c>
      <c r="U716" s="48">
        <f>IFERROR(VLOOKUP(C716,'[2]3ème'!$B$3:$E$600,4,FALSE),0)</f>
        <v>4</v>
      </c>
      <c r="V716" s="48">
        <f>IFERROR(VLOOKUP(C716,'[2]4ème '!$B$3:$E$216,4,FALSE),0)</f>
        <v>0</v>
      </c>
      <c r="W716" s="48">
        <f>IFERROR(VLOOKUP(C716,[2]Féminines!$B$3:$E$70,4,FALSE),0)</f>
        <v>0</v>
      </c>
      <c r="X716">
        <f t="shared" si="69"/>
        <v>4</v>
      </c>
    </row>
    <row r="717" spans="1:24" x14ac:dyDescent="0.25">
      <c r="A717" s="7">
        <v>780</v>
      </c>
      <c r="B717">
        <f t="shared" si="67"/>
        <v>4486</v>
      </c>
      <c r="C717" t="s">
        <v>3400</v>
      </c>
      <c r="D717" t="s">
        <v>2930</v>
      </c>
      <c r="F717" s="128">
        <v>3</v>
      </c>
      <c r="N717" s="14">
        <f>VLOOKUP(C717,Bilan!$B$4:$D$1766,3,FALSE)</f>
        <v>4486</v>
      </c>
      <c r="O717" s="50">
        <f>A717</f>
        <v>780</v>
      </c>
      <c r="P717" s="50">
        <f>VLOOKUP(C717,Route2021!$C$2:$O$1205,13,FALSE)</f>
        <v>780</v>
      </c>
      <c r="Q717" s="124" t="e">
        <f>VLOOKUP(C717,[1]A!$D$2:$K$1398,8,FALSE)</f>
        <v>#N/A</v>
      </c>
      <c r="R717" s="125">
        <f>VLOOKUP(C717,Route2021!$C$2:$Q$1212,15,FALSE)</f>
        <v>3</v>
      </c>
      <c r="S717" s="48">
        <f>IFERROR(VLOOKUP(C717,'[2]1ère'!$B$3:$E$200,4,FALSE),0)</f>
        <v>0</v>
      </c>
      <c r="T717" s="48">
        <f>IFERROR(VLOOKUP(C717,'[2]2ème'!$B$3:$E$500,4,FALSE),0)</f>
        <v>0</v>
      </c>
      <c r="U717" s="48">
        <f>IFERROR(VLOOKUP(C717,'[2]3ème'!$B$3:$E$600,4,FALSE),0)</f>
        <v>2</v>
      </c>
      <c r="V717" s="48">
        <f>IFERROR(VLOOKUP(C717,'[2]4ème '!$B$3:$E$216,4,FALSE),0)</f>
        <v>0</v>
      </c>
      <c r="W717" s="48">
        <f>IFERROR(VLOOKUP(C717,[2]Féminines!$B$3:$E$70,4,FALSE),0)</f>
        <v>0</v>
      </c>
      <c r="X717">
        <f t="shared" si="69"/>
        <v>2</v>
      </c>
    </row>
    <row r="718" spans="1:24" x14ac:dyDescent="0.25">
      <c r="A718" s="7">
        <f>IF(P718&lt;918,IF(P718&gt;500,P718,0),0)</f>
        <v>781</v>
      </c>
      <c r="B718">
        <f t="shared" si="67"/>
        <v>2551</v>
      </c>
      <c r="C718" t="str">
        <f>[1]A!$D179</f>
        <v>CARON FABRICE</v>
      </c>
      <c r="D718" t="str">
        <f>[1]A!$F179</f>
        <v>VELO CLUB AMANDINOIS</v>
      </c>
      <c r="E718" t="str">
        <f>[1]A!$J179</f>
        <v>05996219966</v>
      </c>
      <c r="F718" s="128" t="str">
        <f>[1]A!$C179</f>
        <v>3</v>
      </c>
      <c r="G718" t="str">
        <f>VLOOKUP(C718,[1]A!$D$2:$H$1448,5,FALSE)</f>
        <v>Adulte Masculin 50/59 ans</v>
      </c>
      <c r="J718" s="67">
        <v>1</v>
      </c>
      <c r="N718" s="14">
        <f>VLOOKUP(C718,Bilan!$B$4:$D$1766,3,FALSE)</f>
        <v>2551</v>
      </c>
      <c r="O718" s="50">
        <f t="shared" si="71"/>
        <v>781</v>
      </c>
      <c r="P718" s="50">
        <f>VLOOKUP(C718,Route2021!$C$2:$O$1205,13,FALSE)</f>
        <v>781</v>
      </c>
      <c r="Q718" s="124" t="str">
        <f>VLOOKUP(C718,[1]A!$D$2:$K$1398,8,FALSE)</f>
        <v>3</v>
      </c>
      <c r="R718" s="125">
        <f>VLOOKUP(C718,Route2021!$C$2:$Q$1212,15,FALSE)</f>
        <v>3</v>
      </c>
      <c r="S718" s="48">
        <f>IFERROR(VLOOKUP(C718,'[2]1ère'!$B$3:$E$200,4,FALSE),0)</f>
        <v>0</v>
      </c>
      <c r="T718" s="48">
        <f>IFERROR(VLOOKUP(C718,'[2]2ème'!$B$3:$E$500,4,FALSE),0)</f>
        <v>0</v>
      </c>
      <c r="U718" s="48">
        <f>IFERROR(VLOOKUP(C718,'[2]3ème'!$B$3:$E$600,4,FALSE),0)</f>
        <v>12</v>
      </c>
      <c r="V718" s="48">
        <f>IFERROR(VLOOKUP(C718,'[2]4ème '!$B$3:$E$216,4,FALSE),0)</f>
        <v>0</v>
      </c>
      <c r="W718" s="48">
        <f>IFERROR(VLOOKUP(C718,[2]Féminines!$B$3:$E$70,4,FALSE),0)</f>
        <v>0</v>
      </c>
      <c r="X718">
        <f t="shared" si="69"/>
        <v>12</v>
      </c>
    </row>
    <row r="719" spans="1:24" x14ac:dyDescent="0.25">
      <c r="A719" s="7">
        <f>IF(P719&lt;918,IF(P719&gt;500,P719,0),0)</f>
        <v>782</v>
      </c>
      <c r="B719">
        <f t="shared" si="67"/>
        <v>2188</v>
      </c>
      <c r="C719" t="str">
        <f>[1]A!$D269</f>
        <v>DAVAINE HUGUES</v>
      </c>
      <c r="D719" t="str">
        <f>[1]A!$F269</f>
        <v>VELO CLUB ROUBAIX</v>
      </c>
      <c r="E719" t="str">
        <f>[1]A!$J269</f>
        <v>05996219392</v>
      </c>
      <c r="F719" s="128" t="str">
        <f>[1]A!$C269</f>
        <v>3</v>
      </c>
      <c r="G719" t="str">
        <f>VLOOKUP(C719,[1]A!$D$2:$H$1448,5,FALSE)</f>
        <v>Adulte Masculin 50/59 ans</v>
      </c>
      <c r="N719" s="14">
        <f>VLOOKUP(C719,Bilan!$B$4:$D$1766,3,FALSE)</f>
        <v>2188</v>
      </c>
      <c r="O719" s="50">
        <f t="shared" si="71"/>
        <v>782</v>
      </c>
      <c r="P719" s="50">
        <f>VLOOKUP(C719,Route2021!$C$2:$O$1205,13,FALSE)</f>
        <v>782</v>
      </c>
      <c r="Q719" s="124" t="str">
        <f>VLOOKUP(C719,[1]A!$D$2:$K$1398,8,FALSE)</f>
        <v>3</v>
      </c>
      <c r="R719" s="125">
        <f>VLOOKUP(C719,Route2021!$C$2:$Q$1212,15,FALSE)</f>
        <v>3</v>
      </c>
      <c r="S719" s="48">
        <f>IFERROR(VLOOKUP(C719,'[2]1ère'!$B$3:$E$200,4,FALSE),0)</f>
        <v>0</v>
      </c>
      <c r="T719" s="48">
        <f>IFERROR(VLOOKUP(C719,'[2]2ème'!$B$3:$E$500,4,FALSE),0)</f>
        <v>0</v>
      </c>
      <c r="U719" s="48">
        <f>IFERROR(VLOOKUP(C719,'[2]3ème'!$B$3:$E$600,4,FALSE),0)</f>
        <v>14</v>
      </c>
      <c r="V719" s="48">
        <f>IFERROR(VLOOKUP(C719,'[2]4ème '!$B$3:$E$216,4,FALSE),0)</f>
        <v>0</v>
      </c>
      <c r="W719" s="48">
        <f>IFERROR(VLOOKUP(C719,[2]Féminines!$B$3:$E$70,4,FALSE),0)</f>
        <v>0</v>
      </c>
      <c r="X719">
        <f t="shared" si="69"/>
        <v>14</v>
      </c>
    </row>
    <row r="720" spans="1:24" x14ac:dyDescent="0.25">
      <c r="A720" s="7">
        <v>783</v>
      </c>
      <c r="B720">
        <f>N720</f>
        <v>5169</v>
      </c>
      <c r="C720" t="str">
        <f>[1]A!$D347</f>
        <v>DERIN MAXENCE</v>
      </c>
      <c r="D720" t="str">
        <f>[1]A!$F347</f>
        <v>VELO CLUB SOLESMES</v>
      </c>
      <c r="E720" t="str">
        <f>[1]A!$J347</f>
        <v>05999129121</v>
      </c>
      <c r="F720" s="128" t="str">
        <f>[1]A!$C347</f>
        <v>3</v>
      </c>
      <c r="G720" t="str">
        <f>VLOOKUP(C720,[1]A!$D$2:$H$1448,5,FALSE)</f>
        <v>Adulte Masculin 30/39 ans</v>
      </c>
      <c r="J720" s="67">
        <v>1</v>
      </c>
      <c r="N720" s="14">
        <f>VLOOKUP(C720,Bilan!$B$4:$D$1766,3,FALSE)</f>
        <v>5169</v>
      </c>
      <c r="O720" s="50">
        <f>A720</f>
        <v>783</v>
      </c>
      <c r="P720" s="50" t="e">
        <f>VLOOKUP(C720,Route2021!$C$2:$O$1205,13,FALSE)</f>
        <v>#N/A</v>
      </c>
      <c r="Q720" s="124" t="str">
        <f>VLOOKUP(C720,[1]A!$D$2:$K$1398,8,FALSE)</f>
        <v>3</v>
      </c>
      <c r="R720" s="125" t="e">
        <f>VLOOKUP(C720,Route2021!$C$2:$Q$1212,15,FALSE)</f>
        <v>#N/A</v>
      </c>
      <c r="S720" s="48">
        <f>IFERROR(VLOOKUP(C720,'[2]1ère'!$B$3:$E$200,4,FALSE),0)</f>
        <v>0</v>
      </c>
      <c r="T720" s="48">
        <f>IFERROR(VLOOKUP(C720,'[2]2ème'!$B$3:$E$500,4,FALSE),0)</f>
        <v>0</v>
      </c>
      <c r="U720" s="48">
        <f>IFERROR(VLOOKUP(C720,'[2]3ème'!$B$3:$E$600,4,FALSE),0)</f>
        <v>1</v>
      </c>
      <c r="V720" s="48">
        <f>IFERROR(VLOOKUP(C720,'[2]4ème '!$B$3:$E$216,4,FALSE),0)</f>
        <v>0</v>
      </c>
      <c r="W720" s="48">
        <f>IFERROR(VLOOKUP(C720,[2]Féminines!$B$3:$E$70,4,FALSE),0)</f>
        <v>0</v>
      </c>
      <c r="X720">
        <f t="shared" si="69"/>
        <v>1</v>
      </c>
    </row>
    <row r="721" spans="1:24" x14ac:dyDescent="0.25">
      <c r="A721" s="7">
        <v>784</v>
      </c>
      <c r="B721">
        <f>N721</f>
        <v>2573</v>
      </c>
      <c r="C721" t="str">
        <f>[1]A!$D687</f>
        <v>LECLERCQ MAXIME</v>
      </c>
      <c r="D721" t="str">
        <f>[1]A!$F687</f>
        <v>VELO CLUB SOLESMES</v>
      </c>
      <c r="E721" t="str">
        <f>[1]A!$J687</f>
        <v>05999125346</v>
      </c>
      <c r="F721" s="128" t="str">
        <f>[1]A!$C687</f>
        <v>3</v>
      </c>
      <c r="G721" t="str">
        <f>VLOOKUP(C721,[1]A!$D$2:$H$1448,5,FALSE)</f>
        <v>Adulte Masculin 20/29 ans</v>
      </c>
      <c r="N721" s="14">
        <f>VLOOKUP(C721,Bilan!$B$4:$D$1766,3,FALSE)</f>
        <v>2573</v>
      </c>
      <c r="O721" s="50">
        <f>A721</f>
        <v>784</v>
      </c>
      <c r="P721" s="50">
        <f>VLOOKUP(C721,Route2021!$C$2:$O$1205,13,FALSE)</f>
        <v>0</v>
      </c>
      <c r="Q721" s="124" t="str">
        <f>VLOOKUP(C721,[1]A!$D$2:$K$1398,8,FALSE)</f>
        <v>3</v>
      </c>
      <c r="R721" s="125">
        <f>VLOOKUP(C721,Route2021!$C$2:$Q$1212,15,FALSE)</f>
        <v>0</v>
      </c>
      <c r="S721" s="48">
        <f>IFERROR(VLOOKUP(C721,'[2]1ère'!$B$3:$E$200,4,FALSE),0)</f>
        <v>0</v>
      </c>
      <c r="T721" s="48">
        <f>IFERROR(VLOOKUP(C721,'[2]2ème'!$B$3:$E$500,4,FALSE),0)</f>
        <v>0</v>
      </c>
      <c r="U721" s="48">
        <f>IFERROR(VLOOKUP(C721,'[2]3ème'!$B$3:$E$600,4,FALSE),0)</f>
        <v>0</v>
      </c>
      <c r="V721" s="48">
        <f>IFERROR(VLOOKUP(C721,'[2]4ème '!$B$3:$E$216,4,FALSE),0)</f>
        <v>0</v>
      </c>
      <c r="W721" s="48">
        <f>IFERROR(VLOOKUP(C721,[2]Féminines!$B$3:$E$70,4,FALSE),0)</f>
        <v>0</v>
      </c>
      <c r="X721">
        <f t="shared" si="69"/>
        <v>0</v>
      </c>
    </row>
    <row r="722" spans="1:24" x14ac:dyDescent="0.25">
      <c r="A722" s="7">
        <v>785</v>
      </c>
      <c r="B722">
        <f t="shared" si="67"/>
        <v>4104</v>
      </c>
      <c r="C722" t="s">
        <v>2929</v>
      </c>
      <c r="D722" t="s">
        <v>3156</v>
      </c>
      <c r="F722" s="128">
        <v>3</v>
      </c>
      <c r="G722" t="e">
        <f>VLOOKUP(C722,[1]A!$D$2:$H$1448,5,FALSE)</f>
        <v>#N/A</v>
      </c>
      <c r="N722" s="14">
        <f>VLOOKUP(C722,Bilan!$B$4:$D$1766,3,FALSE)</f>
        <v>4104</v>
      </c>
      <c r="O722" s="50">
        <f t="shared" si="71"/>
        <v>785</v>
      </c>
      <c r="P722" s="50">
        <f>VLOOKUP(C722,Route2021!$C$2:$O$1205,13,FALSE)</f>
        <v>785</v>
      </c>
      <c r="Q722" s="124" t="e">
        <f>VLOOKUP(C722,[1]A!$D$2:$K$1398,8,FALSE)</f>
        <v>#N/A</v>
      </c>
      <c r="R722" s="125">
        <f>VLOOKUP(C722,Route2021!$C$2:$Q$1212,15,FALSE)</f>
        <v>3</v>
      </c>
      <c r="S722" s="48">
        <f>IFERROR(VLOOKUP(C722,'[2]1ère'!$B$3:$E$200,4,FALSE),0)</f>
        <v>0</v>
      </c>
      <c r="T722" s="48">
        <f>IFERROR(VLOOKUP(C722,'[2]2ème'!$B$3:$E$500,4,FALSE),0)</f>
        <v>0</v>
      </c>
      <c r="U722" s="48">
        <f>IFERROR(VLOOKUP(C722,'[2]3ème'!$B$3:$E$600,4,FALSE),0)</f>
        <v>6</v>
      </c>
      <c r="V722" s="48">
        <f>IFERROR(VLOOKUP(C722,'[2]4ème '!$B$3:$E$216,4,FALSE),0)</f>
        <v>0</v>
      </c>
      <c r="W722" s="48">
        <f>IFERROR(VLOOKUP(C722,[2]Féminines!$B$3:$E$70,4,FALSE),0)</f>
        <v>0</v>
      </c>
      <c r="X722">
        <f t="shared" si="69"/>
        <v>6</v>
      </c>
    </row>
    <row r="723" spans="1:24" x14ac:dyDescent="0.25">
      <c r="A723" s="7">
        <f t="shared" ref="A723:A818" si="74">IF(P723&lt;918,IF(P723&gt;500,P723,0),0)</f>
        <v>786</v>
      </c>
      <c r="B723">
        <f t="shared" si="67"/>
        <v>3050</v>
      </c>
      <c r="C723" t="str">
        <f>[1]A!$D452</f>
        <v>FAUCRET VALENTIN</v>
      </c>
      <c r="D723" t="str">
        <f>[1]A!$F452</f>
        <v>VELO CLUB SOLESMES</v>
      </c>
      <c r="E723" t="str">
        <f>[1]A!$J452</f>
        <v>05999124727</v>
      </c>
      <c r="F723" s="128" t="str">
        <f>[1]A!$C452</f>
        <v>3</v>
      </c>
      <c r="G723" t="str">
        <f>VLOOKUP(C723,[1]A!$D$2:$H$1448,5,FALSE)</f>
        <v>Adulte Masculin 17/19 ans</v>
      </c>
      <c r="N723" s="14">
        <f>VLOOKUP(C723,Bilan!$B$4:$D$1766,3,FALSE)</f>
        <v>3050</v>
      </c>
      <c r="O723" s="50">
        <f t="shared" si="71"/>
        <v>786</v>
      </c>
      <c r="P723" s="50">
        <f>VLOOKUP(C723,Route2021!$C$2:$O$1205,13,FALSE)</f>
        <v>786</v>
      </c>
      <c r="Q723" s="124" t="str">
        <f>VLOOKUP(C723,[1]A!$D$2:$K$1398,8,FALSE)</f>
        <v>3</v>
      </c>
      <c r="R723" s="125">
        <f>VLOOKUP(C723,Route2021!$C$2:$Q$1212,15,FALSE)</f>
        <v>3</v>
      </c>
      <c r="S723" s="48">
        <f>IFERROR(VLOOKUP(C723,'[2]1ère'!$B$3:$E$200,4,FALSE),0)</f>
        <v>0</v>
      </c>
      <c r="T723" s="48">
        <f>IFERROR(VLOOKUP(C723,'[2]2ème'!$B$3:$E$500,4,FALSE),0)</f>
        <v>0</v>
      </c>
      <c r="U723" s="48">
        <f>IFERROR(VLOOKUP(C723,'[2]3ème'!$B$3:$E$600,4,FALSE),0)</f>
        <v>7</v>
      </c>
      <c r="V723" s="48">
        <f>IFERROR(VLOOKUP(C723,'[2]4ème '!$B$3:$E$216,4,FALSE),0)</f>
        <v>0</v>
      </c>
      <c r="W723" s="48">
        <f>IFERROR(VLOOKUP(C723,[2]Féminines!$B$3:$E$70,4,FALSE),0)</f>
        <v>0</v>
      </c>
      <c r="X723">
        <f t="shared" si="69"/>
        <v>7</v>
      </c>
    </row>
    <row r="724" spans="1:24" x14ac:dyDescent="0.25">
      <c r="A724" s="7">
        <v>787</v>
      </c>
      <c r="B724">
        <f>N724</f>
        <v>4840</v>
      </c>
      <c r="C724" t="str">
        <f>[1]A!$D1383</f>
        <v>LEMAITRE JULES</v>
      </c>
      <c r="D724" t="str">
        <f>[1]A!$F1383</f>
        <v>CYCLO CLUB ORCHIES</v>
      </c>
      <c r="E724" t="str">
        <f>[1]A!$J1383</f>
        <v>05999025646</v>
      </c>
      <c r="F724" s="128" t="str">
        <f>[1]A!$C1383</f>
        <v>3</v>
      </c>
      <c r="G724" t="str">
        <f>VLOOKUP(C724,[1]A!$D$2:$H$1448,5,FALSE)</f>
        <v>Adulte Masculin 20/29 ans</v>
      </c>
      <c r="N724" s="14">
        <f>VLOOKUP(C724,Bilan!$B$4:$D$1766,3,FALSE)</f>
        <v>4840</v>
      </c>
      <c r="O724" s="50">
        <f>A724</f>
        <v>787</v>
      </c>
      <c r="P724" s="50" t="e">
        <f>VLOOKUP(C724,Route2021!$C$2:$O$1205,13,FALSE)</f>
        <v>#N/A</v>
      </c>
      <c r="Q724" s="124">
        <f>VLOOKUP(C724,[1]A!$D$2:$K$1398,8,FALSE)</f>
        <v>0</v>
      </c>
      <c r="R724" s="125" t="e">
        <f>VLOOKUP(C724,Route2021!$C$2:$Q$1212,15,FALSE)</f>
        <v>#N/A</v>
      </c>
      <c r="S724" s="48">
        <f>IFERROR(VLOOKUP(C724,'[2]1ère'!$B$3:$E$200,4,FALSE),0)</f>
        <v>0</v>
      </c>
      <c r="T724" s="48">
        <f>IFERROR(VLOOKUP(C724,'[2]2ème'!$B$3:$E$500,4,FALSE),0)</f>
        <v>0</v>
      </c>
      <c r="U724" s="48">
        <f>IFERROR(VLOOKUP(C724,'[2]3ème'!$B$3:$E$600,4,FALSE),0)</f>
        <v>9</v>
      </c>
      <c r="V724" s="48">
        <f>IFERROR(VLOOKUP(C724,'[2]4ème '!$B$3:$E$216,4,FALSE),0)</f>
        <v>0</v>
      </c>
      <c r="W724" s="48">
        <f>IFERROR(VLOOKUP(C724,[2]Féminines!$B$3:$E$70,4,FALSE),0)</f>
        <v>0</v>
      </c>
      <c r="X724">
        <f t="shared" si="69"/>
        <v>9</v>
      </c>
    </row>
    <row r="725" spans="1:24" x14ac:dyDescent="0.25">
      <c r="A725" s="7">
        <f t="shared" si="74"/>
        <v>788</v>
      </c>
      <c r="B725">
        <f t="shared" si="67"/>
        <v>4480</v>
      </c>
      <c r="C725" t="str">
        <f>[1]A!$D504</f>
        <v>GELLE MAXIME</v>
      </c>
      <c r="D725" t="str">
        <f>[1]A!$F504</f>
        <v>CYCLO CLUB WAVRIN</v>
      </c>
      <c r="E725" t="str">
        <f>[1]A!$J504</f>
        <v>05999124531</v>
      </c>
      <c r="F725" s="128" t="str">
        <f>[1]A!$C504</f>
        <v>3</v>
      </c>
      <c r="G725" t="str">
        <f>VLOOKUP(C725,[1]A!$D$2:$H$1448,5,FALSE)</f>
        <v>Adulte Masculin 20/29 ans</v>
      </c>
      <c r="N725" s="14">
        <f>VLOOKUP(C725,Bilan!$B$4:$D$1766,3,FALSE)</f>
        <v>4480</v>
      </c>
      <c r="O725" s="50">
        <f t="shared" si="71"/>
        <v>788</v>
      </c>
      <c r="P725" s="50">
        <f>VLOOKUP(C725,Route2021!$C$2:$O$1205,13,FALSE)</f>
        <v>788</v>
      </c>
      <c r="Q725" s="124" t="str">
        <f>VLOOKUP(C725,[1]A!$D$2:$K$1398,8,FALSE)</f>
        <v>3</v>
      </c>
      <c r="R725" s="125">
        <f>VLOOKUP(C725,Route2021!$C$2:$Q$1212,15,FALSE)</f>
        <v>3</v>
      </c>
      <c r="S725" s="48">
        <f>IFERROR(VLOOKUP(C725,'[2]1ère'!$B$3:$E$200,4,FALSE),0)</f>
        <v>0</v>
      </c>
      <c r="T725" s="48">
        <f>IFERROR(VLOOKUP(C725,'[2]2ème'!$B$3:$E$500,4,FALSE),0)</f>
        <v>0</v>
      </c>
      <c r="U725" s="48">
        <f>IFERROR(VLOOKUP(C725,'[2]3ème'!$B$3:$E$600,4,FALSE),0)</f>
        <v>4</v>
      </c>
      <c r="V725" s="48">
        <f>IFERROR(VLOOKUP(C725,'[2]4ème '!$B$3:$E$216,4,FALSE),0)</f>
        <v>0</v>
      </c>
      <c r="W725" s="48">
        <f>IFERROR(VLOOKUP(C725,[2]Féminines!$B$3:$E$70,4,FALSE),0)</f>
        <v>0</v>
      </c>
      <c r="X725">
        <f t="shared" si="69"/>
        <v>4</v>
      </c>
    </row>
    <row r="726" spans="1:24" x14ac:dyDescent="0.25">
      <c r="A726" s="7">
        <f t="shared" si="74"/>
        <v>790</v>
      </c>
      <c r="B726">
        <f t="shared" si="67"/>
        <v>2590</v>
      </c>
      <c r="C726" t="str">
        <f>[1]A!$D630</f>
        <v>KWIATKOWSKI SYLVAIN</v>
      </c>
      <c r="D726" t="str">
        <f>[1]A!$F630</f>
        <v>ASSOCIATION SPORTIVE VELOCIPEDIQUE LA LONGUEVILLE</v>
      </c>
      <c r="E726" t="str">
        <f>[1]A!$J630</f>
        <v>05994058195</v>
      </c>
      <c r="F726" s="128" t="str">
        <f>[1]A!$C630</f>
        <v>3</v>
      </c>
      <c r="G726" t="str">
        <f>VLOOKUP(C726,[1]A!$D$2:$H$1448,5,FALSE)</f>
        <v>Adulte Masculin 40/49 ans</v>
      </c>
      <c r="J726" s="67">
        <v>1</v>
      </c>
      <c r="N726" s="14">
        <f>VLOOKUP(C726,Bilan!$B$4:$D$1766,3,FALSE)</f>
        <v>2590</v>
      </c>
      <c r="O726" s="50">
        <f t="shared" si="71"/>
        <v>790</v>
      </c>
      <c r="P726" s="50">
        <f>VLOOKUP(C726,Route2021!$C$2:$O$1205,13,FALSE)</f>
        <v>790</v>
      </c>
      <c r="Q726" s="124" t="str">
        <f>VLOOKUP(C726,[1]A!$D$2:$K$1398,8,FALSE)</f>
        <v>3</v>
      </c>
      <c r="R726" s="125">
        <f>VLOOKUP(C726,Route2021!$C$2:$Q$1212,15,FALSE)</f>
        <v>3</v>
      </c>
      <c r="S726" s="48">
        <f>IFERROR(VLOOKUP(C726,'[2]1ère'!$B$3:$E$200,4,FALSE),0)</f>
        <v>0</v>
      </c>
      <c r="T726" s="48">
        <f>IFERROR(VLOOKUP(C726,'[2]2ème'!$B$3:$E$500,4,FALSE),0)</f>
        <v>0</v>
      </c>
      <c r="U726" s="48">
        <f>IFERROR(VLOOKUP(C726,'[2]3ème'!$B$3:$E$600,4,FALSE),0)</f>
        <v>13</v>
      </c>
      <c r="V726" s="48">
        <f>IFERROR(VLOOKUP(C726,'[2]4ème '!$B$3:$E$216,4,FALSE),0)</f>
        <v>0</v>
      </c>
      <c r="W726" s="48">
        <f>IFERROR(VLOOKUP(C726,[2]Féminines!$B$3:$E$70,4,FALSE),0)</f>
        <v>0</v>
      </c>
      <c r="X726">
        <f t="shared" si="69"/>
        <v>13</v>
      </c>
    </row>
    <row r="727" spans="1:24" x14ac:dyDescent="0.25">
      <c r="A727" s="7">
        <v>792</v>
      </c>
      <c r="B727">
        <f>N727</f>
        <v>2339</v>
      </c>
      <c r="C727" t="str">
        <f>[1]A!$D832</f>
        <v>MONTAIGNE THOMAS</v>
      </c>
      <c r="D727" t="str">
        <f>[1]A!$F832</f>
        <v>TEAM DECOPUB PROVILLE</v>
      </c>
      <c r="E727" t="str">
        <f>[1]A!$J832</f>
        <v>05999017338</v>
      </c>
      <c r="F727" s="128" t="str">
        <f>[1]A!$C832</f>
        <v>3</v>
      </c>
      <c r="G727" t="str">
        <f>VLOOKUP(C727,[1]A!$D$2:$H$1448,5,FALSE)</f>
        <v>Adulte Masculin 20/29 ans</v>
      </c>
      <c r="J727" s="67">
        <v>1</v>
      </c>
      <c r="N727" s="14">
        <f>VLOOKUP(C727,Bilan!$B$4:$D$1766,3,FALSE)</f>
        <v>2339</v>
      </c>
      <c r="O727" s="50">
        <f>A727</f>
        <v>792</v>
      </c>
      <c r="P727" s="50" t="e">
        <f>VLOOKUP(C727,Route2021!$C$2:$O$1205,13,FALSE)</f>
        <v>#N/A</v>
      </c>
      <c r="Q727" s="124" t="str">
        <f>VLOOKUP(C727,[1]A!$D$2:$K$1398,8,FALSE)</f>
        <v>3</v>
      </c>
      <c r="R727" s="125" t="e">
        <f>VLOOKUP(C727,Route2021!$C$2:$Q$1212,15,FALSE)</f>
        <v>#N/A</v>
      </c>
      <c r="S727" s="48">
        <f>IFERROR(VLOOKUP(C727,'[2]1ère'!$B$3:$E$200,4,FALSE),0)</f>
        <v>0</v>
      </c>
      <c r="T727" s="48">
        <f>IFERROR(VLOOKUP(C727,'[2]2ème'!$B$3:$E$500,4,FALSE),0)</f>
        <v>0</v>
      </c>
      <c r="U727" s="48">
        <f>IFERROR(VLOOKUP(C727,'[2]3ème'!$B$3:$E$600,4,FALSE),0)</f>
        <v>0</v>
      </c>
      <c r="V727" s="48">
        <f>IFERROR(VLOOKUP(C727,'[2]4ème '!$B$3:$E$216,4,FALSE),0)</f>
        <v>0</v>
      </c>
      <c r="W727" s="48">
        <f>IFERROR(VLOOKUP(C727,[2]Féminines!$B$3:$E$70,4,FALSE),0)</f>
        <v>0</v>
      </c>
      <c r="X727">
        <f t="shared" si="69"/>
        <v>0</v>
      </c>
    </row>
    <row r="728" spans="1:24" x14ac:dyDescent="0.25">
      <c r="A728" s="7">
        <f t="shared" si="74"/>
        <v>793</v>
      </c>
      <c r="B728">
        <f t="shared" si="67"/>
        <v>4403</v>
      </c>
      <c r="C728" t="str">
        <f>[1]A!$D727</f>
        <v>LELONG CEDRIC</v>
      </c>
      <c r="D728" t="str">
        <f>[1]A!$F727</f>
        <v>CLUB CYCLISTE LOUVROIL (C.C.L.)</v>
      </c>
      <c r="E728" t="str">
        <f>[1]A!$J727</f>
        <v>05996227128</v>
      </c>
      <c r="F728" s="128" t="str">
        <f>[1]A!$C727</f>
        <v>3</v>
      </c>
      <c r="G728" t="str">
        <f>VLOOKUP(C728,[1]A!$D$2:$H$1448,5,FALSE)</f>
        <v>Adulte Masculin 40/49 ans</v>
      </c>
      <c r="N728" s="14">
        <f>VLOOKUP(C728,Bilan!$B$4:$D$1766,3,FALSE)</f>
        <v>4403</v>
      </c>
      <c r="O728" s="50">
        <f t="shared" si="71"/>
        <v>793</v>
      </c>
      <c r="P728" s="50">
        <f>VLOOKUP(C728,Route2021!$C$2:$O$1205,13,FALSE)</f>
        <v>793</v>
      </c>
      <c r="Q728" s="124" t="str">
        <f>VLOOKUP(C728,[1]A!$D$2:$K$1398,8,FALSE)</f>
        <v>3</v>
      </c>
      <c r="R728" s="125">
        <f>VLOOKUP(C728,Route2021!$C$2:$Q$1212,15,FALSE)</f>
        <v>3</v>
      </c>
      <c r="S728" s="48">
        <f>IFERROR(VLOOKUP(C728,'[2]1ère'!$B$3:$E$200,4,FALSE),0)</f>
        <v>0</v>
      </c>
      <c r="T728" s="48">
        <f>IFERROR(VLOOKUP(C728,'[2]2ème'!$B$3:$E$500,4,FALSE),0)</f>
        <v>0</v>
      </c>
      <c r="U728" s="48">
        <f>IFERROR(VLOOKUP(C728,'[2]3ème'!$B$3:$E$600,4,FALSE),0)</f>
        <v>13</v>
      </c>
      <c r="V728" s="48">
        <f>IFERROR(VLOOKUP(C728,'[2]4ème '!$B$3:$E$216,4,FALSE),0)</f>
        <v>0</v>
      </c>
      <c r="W728" s="48">
        <f>IFERROR(VLOOKUP(C728,[2]Féminines!$B$3:$E$70,4,FALSE),0)</f>
        <v>0</v>
      </c>
      <c r="X728">
        <f t="shared" si="69"/>
        <v>13</v>
      </c>
    </row>
    <row r="729" spans="1:24" x14ac:dyDescent="0.25">
      <c r="A729" s="7">
        <f t="shared" si="74"/>
        <v>794</v>
      </c>
      <c r="B729">
        <f t="shared" si="67"/>
        <v>4484</v>
      </c>
      <c r="C729" t="str">
        <f>[1]A!$D795</f>
        <v>MASSARDI ROMAIN</v>
      </c>
      <c r="D729" t="str">
        <f>[1]A!$F795</f>
        <v>ASSOCIATION CYCLISTE PREUX AU BOIS</v>
      </c>
      <c r="E729" t="str">
        <f>[1]A!$J795</f>
        <v>05999124942</v>
      </c>
      <c r="F729" s="128" t="str">
        <f>[1]A!$C795</f>
        <v>3</v>
      </c>
      <c r="G729" t="str">
        <f>VLOOKUP(C729,[1]A!$D$2:$H$1448,5,FALSE)</f>
        <v>Adulte Masculin 30/39 ans</v>
      </c>
      <c r="N729" s="14">
        <f>VLOOKUP(C729,Bilan!$B$4:$D$1766,3,FALSE)</f>
        <v>4484</v>
      </c>
      <c r="O729" s="50">
        <f t="shared" si="71"/>
        <v>794</v>
      </c>
      <c r="P729" s="50">
        <f>VLOOKUP(C729,Route2021!$C$2:$O$1205,13,FALSE)</f>
        <v>794</v>
      </c>
      <c r="Q729" s="124" t="str">
        <f>VLOOKUP(C729,[1]A!$D$2:$K$1398,8,FALSE)</f>
        <v>3</v>
      </c>
      <c r="R729" s="125">
        <f>VLOOKUP(C729,Route2021!$C$2:$Q$1212,15,FALSE)</f>
        <v>3</v>
      </c>
      <c r="S729" s="48">
        <f>IFERROR(VLOOKUP(C729,'[2]1ère'!$B$3:$E$200,4,FALSE),0)</f>
        <v>0</v>
      </c>
      <c r="T729" s="48">
        <f>IFERROR(VLOOKUP(C729,'[2]2ème'!$B$3:$E$500,4,FALSE),0)</f>
        <v>0</v>
      </c>
      <c r="U729" s="48">
        <f>IFERROR(VLOOKUP(C729,'[2]3ème'!$B$3:$E$600,4,FALSE),0)</f>
        <v>0</v>
      </c>
      <c r="V729" s="48">
        <f>IFERROR(VLOOKUP(C729,'[2]4ème '!$B$3:$E$216,4,FALSE),0)</f>
        <v>0</v>
      </c>
      <c r="W729" s="48">
        <f>IFERROR(VLOOKUP(C729,[2]Féminines!$B$3:$E$70,4,FALSE),0)</f>
        <v>0</v>
      </c>
      <c r="X729">
        <f t="shared" ref="X729:X796" si="75">SUM(S729:W729)</f>
        <v>0</v>
      </c>
    </row>
    <row r="730" spans="1:24" x14ac:dyDescent="0.25">
      <c r="A730" s="7">
        <f t="shared" si="74"/>
        <v>795</v>
      </c>
      <c r="B730">
        <f t="shared" si="67"/>
        <v>4434</v>
      </c>
      <c r="C730" t="str">
        <f>[1]A!$D837</f>
        <v>MOREL DAVID</v>
      </c>
      <c r="D730" t="str">
        <f>[1]A!$F837</f>
        <v>ETOILE CYCLISTE TOURCOING</v>
      </c>
      <c r="E730" t="str">
        <f>[1]A!$J837</f>
        <v>05999123958</v>
      </c>
      <c r="F730" s="128" t="str">
        <f>[1]A!$C837</f>
        <v>3</v>
      </c>
      <c r="G730" t="str">
        <f>VLOOKUP(C730,[1]A!$D$2:$H$1448,5,FALSE)</f>
        <v>Adulte Masculin 40/49 ans</v>
      </c>
      <c r="N730" s="14">
        <f>VLOOKUP(C730,Bilan!$B$4:$D$1766,3,FALSE)</f>
        <v>4434</v>
      </c>
      <c r="O730" s="50">
        <f t="shared" si="71"/>
        <v>795</v>
      </c>
      <c r="P730" s="50">
        <f>VLOOKUP(C730,Route2021!$C$2:$O$1205,13,FALSE)</f>
        <v>795</v>
      </c>
      <c r="Q730" s="124" t="str">
        <f>VLOOKUP(C730,[1]A!$D$2:$K$1398,8,FALSE)</f>
        <v>3</v>
      </c>
      <c r="R730" s="125">
        <f>VLOOKUP(C730,Route2021!$C$2:$Q$1212,15,FALSE)</f>
        <v>3</v>
      </c>
      <c r="S730" s="48">
        <f>IFERROR(VLOOKUP(C730,'[2]1ère'!$B$3:$E$200,4,FALSE),0)</f>
        <v>0</v>
      </c>
      <c r="T730" s="48">
        <f>IFERROR(VLOOKUP(C730,'[2]2ème'!$B$3:$E$500,4,FALSE),0)</f>
        <v>0</v>
      </c>
      <c r="U730" s="48">
        <f>IFERROR(VLOOKUP(C730,'[2]3ème'!$B$3:$E$600,4,FALSE),0)</f>
        <v>0</v>
      </c>
      <c r="V730" s="48">
        <f>IFERROR(VLOOKUP(C730,'[2]4ème '!$B$3:$E$216,4,FALSE),0)</f>
        <v>0</v>
      </c>
      <c r="W730" s="48">
        <f>IFERROR(VLOOKUP(C730,[2]Féminines!$B$3:$E$70,4,FALSE),0)</f>
        <v>0</v>
      </c>
      <c r="X730">
        <f t="shared" si="75"/>
        <v>0</v>
      </c>
    </row>
    <row r="731" spans="1:24" x14ac:dyDescent="0.25">
      <c r="A731" s="7">
        <f t="shared" si="74"/>
        <v>796</v>
      </c>
      <c r="B731">
        <f t="shared" si="67"/>
        <v>2544</v>
      </c>
      <c r="C731" t="str">
        <f>[1]A!$D874</f>
        <v>PASSARD FRANÇOIS</v>
      </c>
      <c r="D731" t="str">
        <f>[1]A!$F874</f>
        <v>ESEG DOUAI</v>
      </c>
      <c r="E731" t="str">
        <f>[1]A!$J874</f>
        <v>05999126370</v>
      </c>
      <c r="F731" s="128" t="str">
        <f>[1]A!$C874</f>
        <v>3</v>
      </c>
      <c r="G731" t="str">
        <f>VLOOKUP(C731,[1]A!$D$2:$H$1448,5,FALSE)</f>
        <v>Adulte Masculin 50/59 ans</v>
      </c>
      <c r="J731" s="67">
        <v>1</v>
      </c>
      <c r="N731" s="14">
        <f>VLOOKUP(C731,Bilan!$B$4:$D$1766,3,FALSE)</f>
        <v>2544</v>
      </c>
      <c r="O731" s="50">
        <f t="shared" si="71"/>
        <v>796</v>
      </c>
      <c r="P731" s="50">
        <f>VLOOKUP(C731,Route2021!$C$2:$O$1205,13,FALSE)</f>
        <v>796</v>
      </c>
      <c r="Q731" s="124" t="str">
        <f>VLOOKUP(C731,[1]A!$D$2:$K$1398,8,FALSE)</f>
        <v>3</v>
      </c>
      <c r="R731" s="125">
        <f>VLOOKUP(C731,Route2021!$C$2:$Q$1212,15,FALSE)</f>
        <v>3</v>
      </c>
      <c r="S731" s="48">
        <f>IFERROR(VLOOKUP(C731,'[2]1ère'!$B$3:$E$200,4,FALSE),0)</f>
        <v>0</v>
      </c>
      <c r="T731" s="48">
        <f>IFERROR(VLOOKUP(C731,'[2]2ème'!$B$3:$E$500,4,FALSE),0)</f>
        <v>0</v>
      </c>
      <c r="U731" s="48">
        <f>IFERROR(VLOOKUP(C731,'[2]3ème'!$B$3:$E$600,4,FALSE),0)</f>
        <v>9</v>
      </c>
      <c r="V731" s="48">
        <f>IFERROR(VLOOKUP(C731,'[2]4ème '!$B$3:$E$216,4,FALSE),0)</f>
        <v>0</v>
      </c>
      <c r="W731" s="48">
        <f>IFERROR(VLOOKUP(C731,[2]Féminines!$B$3:$E$70,4,FALSE),0)</f>
        <v>0</v>
      </c>
      <c r="X731">
        <f t="shared" si="75"/>
        <v>9</v>
      </c>
    </row>
    <row r="732" spans="1:24" x14ac:dyDescent="0.25">
      <c r="A732" s="49">
        <v>797</v>
      </c>
      <c r="B732">
        <f>N732</f>
        <v>10033</v>
      </c>
      <c r="C732" t="str">
        <f>[1]A!$D1395</f>
        <v>MAR?CHAL LUCAS</v>
      </c>
      <c r="D732" t="str">
        <f>[1]A!$F1395</f>
        <v>UNION VELOCIPEDIQUE JEUMONT MARPENT</v>
      </c>
      <c r="E732" t="str">
        <f>[1]A!$J1395</f>
        <v>05999136314</v>
      </c>
      <c r="F732" s="128" t="str">
        <f>[1]A!$C1395</f>
        <v>3</v>
      </c>
      <c r="G732" t="str">
        <f>VLOOKUP(C732,[1]A!$D$2:$H$1448,5,FALSE)</f>
        <v>Adulte Masculin 17/19 ans</v>
      </c>
      <c r="N732" s="14">
        <f>VLOOKUP(C732,Bilan!$B$4:$D$1766,3,FALSE)</f>
        <v>10033</v>
      </c>
      <c r="O732" s="50">
        <f>A732</f>
        <v>797</v>
      </c>
      <c r="P732" s="50" t="e">
        <f>VLOOKUP(C732,Route2021!$C$2:$O$1205,13,FALSE)</f>
        <v>#N/A</v>
      </c>
      <c r="Q732" s="124">
        <f>VLOOKUP(C732,[1]A!$D$2:$K$1398,8,FALSE)</f>
        <v>0</v>
      </c>
      <c r="R732" s="125" t="e">
        <f>VLOOKUP(C732,Route2021!$C$2:$Q$1212,15,FALSE)</f>
        <v>#N/A</v>
      </c>
      <c r="S732" s="48">
        <f>IFERROR(VLOOKUP(C732,'[2]1ère'!$B$3:$E$200,4,FALSE),0)</f>
        <v>0</v>
      </c>
      <c r="T732" s="48">
        <f>IFERROR(VLOOKUP(C732,'[2]2ème'!$B$3:$E$500,4,FALSE),0)</f>
        <v>0</v>
      </c>
      <c r="U732" s="48">
        <f>IFERROR(VLOOKUP(C732,'[2]3ème'!$B$3:$E$600,4,FALSE),0)</f>
        <v>6</v>
      </c>
      <c r="V732" s="48">
        <f>IFERROR(VLOOKUP(C732,'[2]4ème '!$B$3:$E$216,4,FALSE),0)</f>
        <v>0</v>
      </c>
      <c r="W732" s="48">
        <f>IFERROR(VLOOKUP(C732,[2]Féminines!$B$3:$E$70,4,FALSE),0)</f>
        <v>0</v>
      </c>
      <c r="X732">
        <f t="shared" si="75"/>
        <v>6</v>
      </c>
    </row>
    <row r="733" spans="1:24" x14ac:dyDescent="0.25">
      <c r="A733" s="7">
        <f t="shared" si="74"/>
        <v>798</v>
      </c>
      <c r="B733">
        <f t="shared" si="67"/>
        <v>2225</v>
      </c>
      <c r="C733" t="str">
        <f>[1]A!$D907</f>
        <v>POIDEVIN LUDOVIC</v>
      </c>
      <c r="D733" t="str">
        <f>[1]A!$F907</f>
        <v>TEAM BIKE PRESEAU</v>
      </c>
      <c r="E733" t="str">
        <f>[1]A!$J907</f>
        <v>05999127002</v>
      </c>
      <c r="F733" s="128" t="str">
        <f>[1]A!$C907</f>
        <v>3</v>
      </c>
      <c r="G733" t="str">
        <f>VLOOKUP(C733,[1]A!$D$2:$H$1448,5,FALSE)</f>
        <v>Adulte Masculin 30/39 ans</v>
      </c>
      <c r="J733" s="67">
        <v>1</v>
      </c>
      <c r="N733" s="14">
        <f>VLOOKUP(C733,Bilan!$B$4:$D$1766,3,FALSE)</f>
        <v>2225</v>
      </c>
      <c r="O733" s="50">
        <f t="shared" ref="O733:O781" si="76">A733</f>
        <v>798</v>
      </c>
      <c r="P733" s="50">
        <f>VLOOKUP(C733,Route2021!$C$2:$O$1205,13,FALSE)</f>
        <v>798</v>
      </c>
      <c r="Q733" s="124" t="str">
        <f>VLOOKUP(C733,[1]A!$D$2:$K$1398,8,FALSE)</f>
        <v>3</v>
      </c>
      <c r="R733" s="125">
        <f>VLOOKUP(C733,Route2021!$C$2:$Q$1212,15,FALSE)</f>
        <v>3</v>
      </c>
      <c r="S733" s="48">
        <f>IFERROR(VLOOKUP(C733,'[2]1ère'!$B$3:$E$200,4,FALSE),0)</f>
        <v>0</v>
      </c>
      <c r="T733" s="48">
        <f>IFERROR(VLOOKUP(C733,'[2]2ème'!$B$3:$E$500,4,FALSE),0)</f>
        <v>0</v>
      </c>
      <c r="U733" s="48">
        <f>IFERROR(VLOOKUP(C733,'[2]3ème'!$B$3:$E$600,4,FALSE),0)</f>
        <v>11</v>
      </c>
      <c r="V733" s="48">
        <f>IFERROR(VLOOKUP(C733,'[2]4ème '!$B$3:$E$216,4,FALSE),0)</f>
        <v>0</v>
      </c>
      <c r="W733" s="48">
        <f>IFERROR(VLOOKUP(C733,[2]Féminines!$B$3:$E$70,4,FALSE),0)</f>
        <v>0</v>
      </c>
      <c r="X733">
        <f t="shared" si="75"/>
        <v>11</v>
      </c>
    </row>
    <row r="734" spans="1:24" x14ac:dyDescent="0.25">
      <c r="A734" s="48">
        <v>799</v>
      </c>
      <c r="B734">
        <f>N734</f>
        <v>1320</v>
      </c>
      <c r="C734" t="str">
        <f>[1]A!$D80</f>
        <v>BERTIN PASCAL</v>
      </c>
      <c r="D734" t="str">
        <f>[1]A!$F80</f>
        <v>TEAM DECOPUB PROVILLE</v>
      </c>
      <c r="E734" t="str">
        <f>[1]A!$J80</f>
        <v>05999017336</v>
      </c>
      <c r="F734" s="128">
        <v>3</v>
      </c>
      <c r="G734" t="str">
        <f>VLOOKUP(C734,[1]A!$D$2:$H$1448,5,FALSE)</f>
        <v>Adulte Masculin 60 ans et plus</v>
      </c>
      <c r="N734" s="14">
        <f>VLOOKUP(C734,Bilan!$B$4:$D$1766,3,FALSE)</f>
        <v>1320</v>
      </c>
      <c r="O734" s="50">
        <f>A734</f>
        <v>799</v>
      </c>
      <c r="P734" s="50">
        <f>VLOOKUP(C734,Route2021!$C$2:$O$1205,13,FALSE)</f>
        <v>556</v>
      </c>
      <c r="Q734" s="124" t="str">
        <f>VLOOKUP(C734,[1]A!$D$2:$K$1398,8,FALSE)</f>
        <v>4-A</v>
      </c>
      <c r="R734" s="125">
        <f>VLOOKUP(C734,Route2021!$C$2:$Q$1212,15,FALSE)</f>
        <v>3</v>
      </c>
      <c r="S734" s="48">
        <f>IFERROR(VLOOKUP(C734,'[2]1ère'!$B$3:$E$200,4,FALSE),0)</f>
        <v>0</v>
      </c>
      <c r="T734" s="48">
        <f>IFERROR(VLOOKUP(C734,'[2]2ème'!$B$3:$E$500,4,FALSE),0)</f>
        <v>0</v>
      </c>
      <c r="U734" s="48">
        <f>IFERROR(VLOOKUP(C734,'[2]3ème'!$B$3:$E$600,4,FALSE),0)</f>
        <v>7</v>
      </c>
      <c r="V734" s="48">
        <f>IFERROR(VLOOKUP(C734,'[2]4ème '!$B$3:$E$216,4,FALSE),0)</f>
        <v>0</v>
      </c>
      <c r="W734" s="48">
        <f>IFERROR(VLOOKUP(C734,[2]Féminines!$B$3:$E$70,4,FALSE),0)</f>
        <v>0</v>
      </c>
      <c r="X734">
        <f>SUM(S734:W734)</f>
        <v>7</v>
      </c>
    </row>
    <row r="735" spans="1:24" x14ac:dyDescent="0.25">
      <c r="A735" s="7">
        <f t="shared" si="74"/>
        <v>800</v>
      </c>
      <c r="B735">
        <f t="shared" si="67"/>
        <v>4446</v>
      </c>
      <c r="C735" t="str">
        <f>[1]A!$D1011</f>
        <v>SIZAIRE THOMAS</v>
      </c>
      <c r="D735" t="str">
        <f>[1]A!$F1011</f>
        <v>NEW TEAM MAULDE</v>
      </c>
      <c r="E735" t="str">
        <f>[1]A!$J1011</f>
        <v>05996223702</v>
      </c>
      <c r="F735" s="128" t="str">
        <f>[1]A!$C1011</f>
        <v>3</v>
      </c>
      <c r="G735" t="str">
        <f>VLOOKUP(C735,[1]A!$D$2:$H$1448,5,FALSE)</f>
        <v>Adulte Masculin 30/39 ans</v>
      </c>
      <c r="J735" s="67">
        <v>1</v>
      </c>
      <c r="N735" s="14">
        <f>VLOOKUP(C735,Bilan!$B$4:$D$1766,3,FALSE)</f>
        <v>4446</v>
      </c>
      <c r="O735" s="50">
        <f t="shared" si="76"/>
        <v>800</v>
      </c>
      <c r="P735" s="50">
        <f>VLOOKUP(C735,Route2021!$C$2:$O$1205,13,FALSE)</f>
        <v>800</v>
      </c>
      <c r="Q735" s="124" t="str">
        <f>VLOOKUP(C735,[1]A!$D$2:$K$1398,8,FALSE)</f>
        <v>3</v>
      </c>
      <c r="R735" s="125">
        <f>VLOOKUP(C735,Route2021!$C$2:$Q$1212,15,FALSE)</f>
        <v>3</v>
      </c>
      <c r="S735" s="48">
        <f>IFERROR(VLOOKUP(C735,'[2]1ère'!$B$3:$E$200,4,FALSE),0)</f>
        <v>0</v>
      </c>
      <c r="T735" s="48">
        <f>IFERROR(VLOOKUP(C735,'[2]2ème'!$B$3:$E$500,4,FALSE),0)</f>
        <v>0</v>
      </c>
      <c r="U735" s="48">
        <f>IFERROR(VLOOKUP(C735,'[2]3ème'!$B$3:$E$600,4,FALSE),0)</f>
        <v>12</v>
      </c>
      <c r="V735" s="48">
        <f>IFERROR(VLOOKUP(C735,'[2]4ème '!$B$3:$E$216,4,FALSE),0)</f>
        <v>0</v>
      </c>
      <c r="W735" s="48">
        <f>IFERROR(VLOOKUP(C735,[2]Féminines!$B$3:$E$70,4,FALSE),0)</f>
        <v>0</v>
      </c>
      <c r="X735">
        <f t="shared" si="75"/>
        <v>12</v>
      </c>
    </row>
    <row r="736" spans="1:24" x14ac:dyDescent="0.25">
      <c r="A736" s="48">
        <v>801</v>
      </c>
      <c r="B736">
        <f>N736</f>
        <v>2192</v>
      </c>
      <c r="C736" t="str">
        <f>[1]A!$D229</f>
        <v>CONTESSE STEPHANE</v>
      </c>
      <c r="D736" t="str">
        <f>[1]A!$F229</f>
        <v>U.C. CAPELLOISE FOURMIES</v>
      </c>
      <c r="E736" t="str">
        <f>[1]A!$J229</f>
        <v>05999076034</v>
      </c>
      <c r="F736" s="128">
        <v>3</v>
      </c>
      <c r="G736" t="str">
        <f>VLOOKUP(C736,[1]A!$D$2:$H$1448,5,FALSE)</f>
        <v>Adulte Masculin 40/49 ans</v>
      </c>
      <c r="N736" s="14">
        <f>VLOOKUP(C736,Bilan!$B$4:$D$1766,3,FALSE)</f>
        <v>2192</v>
      </c>
      <c r="O736" s="50">
        <f>A736</f>
        <v>801</v>
      </c>
      <c r="P736" s="50">
        <f>VLOOKUP(C736,Route2021!$C$2:$O$1205,13,FALSE)</f>
        <v>503</v>
      </c>
      <c r="Q736" s="124" t="str">
        <f>VLOOKUP(C736,[1]A!$D$2:$K$1398,8,FALSE)</f>
        <v>4-A</v>
      </c>
      <c r="R736" s="125">
        <f>VLOOKUP(C736,Route2021!$C$2:$Q$1212,15,FALSE)</f>
        <v>3</v>
      </c>
      <c r="S736" s="48">
        <f>IFERROR(VLOOKUP(C736,'[2]1ère'!$B$3:$E$200,4,FALSE),0)</f>
        <v>0</v>
      </c>
      <c r="T736" s="48">
        <f>IFERROR(VLOOKUP(C736,'[2]2ème'!$B$3:$E$500,4,FALSE),0)</f>
        <v>0</v>
      </c>
      <c r="U736" s="48">
        <f>IFERROR(VLOOKUP(C736,'[2]3ème'!$B$3:$E$600,4,FALSE),0)</f>
        <v>0</v>
      </c>
      <c r="V736" s="48">
        <f>IFERROR(VLOOKUP(C736,'[2]4ème '!$B$3:$E$216,4,FALSE),0)</f>
        <v>4</v>
      </c>
      <c r="W736" s="48">
        <f>IFERROR(VLOOKUP(C736,[2]Féminines!$B$3:$E$70,4,FALSE),0)</f>
        <v>0</v>
      </c>
      <c r="X736">
        <f t="shared" si="75"/>
        <v>4</v>
      </c>
    </row>
    <row r="737" spans="1:24" x14ac:dyDescent="0.25">
      <c r="A737" s="7">
        <f t="shared" si="74"/>
        <v>802</v>
      </c>
      <c r="B737">
        <f t="shared" si="67"/>
        <v>4467</v>
      </c>
      <c r="C737" t="str">
        <f>[1]A!$D1114</f>
        <v>VERHAEGHE THOMAS</v>
      </c>
      <c r="D737" t="str">
        <f>[1]A!$F1114</f>
        <v>LINSELLES CYCLISME</v>
      </c>
      <c r="E737" t="str">
        <f>[1]A!$J1114</f>
        <v>05999127222</v>
      </c>
      <c r="F737" s="128" t="str">
        <f>[1]A!$C1114</f>
        <v>3</v>
      </c>
      <c r="G737" t="str">
        <f>VLOOKUP(C737,[1]A!$D$2:$H$1448,5,FALSE)</f>
        <v>Adulte Masculin 17/19 ans</v>
      </c>
      <c r="N737" s="14">
        <f>VLOOKUP(C737,Bilan!$B$4:$D$1766,3,FALSE)</f>
        <v>4467</v>
      </c>
      <c r="O737" s="50">
        <f t="shared" si="76"/>
        <v>802</v>
      </c>
      <c r="P737" s="50">
        <f>VLOOKUP(C737,Route2021!$C$2:$O$1205,13,FALSE)</f>
        <v>802</v>
      </c>
      <c r="Q737" s="124" t="str">
        <f>VLOOKUP(C737,[1]A!$D$2:$K$1398,8,FALSE)</f>
        <v>3</v>
      </c>
      <c r="R737" s="125">
        <f>VLOOKUP(C737,Route2021!$C$2:$Q$1212,15,FALSE)</f>
        <v>3</v>
      </c>
      <c r="S737" s="48">
        <f>IFERROR(VLOOKUP(C737,'[2]1ère'!$B$3:$E$200,4,FALSE),0)</f>
        <v>0</v>
      </c>
      <c r="T737" s="48">
        <f>IFERROR(VLOOKUP(C737,'[2]2ème'!$B$3:$E$500,4,FALSE),0)</f>
        <v>0</v>
      </c>
      <c r="U737" s="48">
        <f>IFERROR(VLOOKUP(C737,'[2]3ème'!$B$3:$E$600,4,FALSE),0)</f>
        <v>11</v>
      </c>
      <c r="V737" s="48">
        <f>IFERROR(VLOOKUP(C737,'[2]4ème '!$B$3:$E$216,4,FALSE),0)</f>
        <v>0</v>
      </c>
      <c r="W737" s="48">
        <f>IFERROR(VLOOKUP(C737,[2]Féminines!$B$3:$E$70,4,FALSE),0)</f>
        <v>0</v>
      </c>
      <c r="X737">
        <f t="shared" si="75"/>
        <v>11</v>
      </c>
    </row>
    <row r="738" spans="1:24" x14ac:dyDescent="0.25">
      <c r="A738" s="7">
        <f t="shared" si="74"/>
        <v>803</v>
      </c>
      <c r="B738">
        <f t="shared" si="67"/>
        <v>4479</v>
      </c>
      <c r="C738" t="str">
        <f>[1]A!$D1135</f>
        <v>ZWIERZCHIEWSKI ZDZILAW</v>
      </c>
      <c r="D738" t="str">
        <f>[1]A!$F1135</f>
        <v>VELO CLUB ROUBAIX</v>
      </c>
      <c r="E738" t="str">
        <f>[1]A!$J1135</f>
        <v>05999099013</v>
      </c>
      <c r="F738" s="128" t="str">
        <f>[1]A!$C1135</f>
        <v>3</v>
      </c>
      <c r="G738" t="str">
        <f>VLOOKUP(C738,[1]A!$D$2:$H$1448,5,FALSE)</f>
        <v>Adulte Masculin 60 ans et plus</v>
      </c>
      <c r="N738" s="14">
        <f>VLOOKUP(C738,Bilan!$B$4:$D$1766,3,FALSE)</f>
        <v>4479</v>
      </c>
      <c r="O738" s="50">
        <f t="shared" si="76"/>
        <v>803</v>
      </c>
      <c r="P738" s="50">
        <f>VLOOKUP(C738,Route2021!$C$2:$O$1205,13,FALSE)</f>
        <v>803</v>
      </c>
      <c r="Q738" s="124" t="str">
        <f>VLOOKUP(C738,[1]A!$D$2:$K$1398,8,FALSE)</f>
        <v>3</v>
      </c>
      <c r="R738" s="125">
        <f>VLOOKUP(C738,Route2021!$C$2:$Q$1212,15,FALSE)</f>
        <v>3</v>
      </c>
      <c r="S738" s="48">
        <f>IFERROR(VLOOKUP(C738,'[2]1ère'!$B$3:$E$200,4,FALSE),0)</f>
        <v>0</v>
      </c>
      <c r="T738" s="48">
        <f>IFERROR(VLOOKUP(C738,'[2]2ème'!$B$3:$E$500,4,FALSE),0)</f>
        <v>0</v>
      </c>
      <c r="U738" s="48">
        <f>IFERROR(VLOOKUP(C738,'[2]3ème'!$B$3:$E$600,4,FALSE),0)</f>
        <v>15</v>
      </c>
      <c r="V738" s="48">
        <f>IFERROR(VLOOKUP(C738,'[2]4ème '!$B$3:$E$216,4,FALSE),0)</f>
        <v>0</v>
      </c>
      <c r="W738" s="48">
        <f>IFERROR(VLOOKUP(C738,[2]Féminines!$B$3:$E$70,4,FALSE),0)</f>
        <v>0</v>
      </c>
      <c r="X738">
        <f t="shared" si="75"/>
        <v>15</v>
      </c>
    </row>
    <row r="739" spans="1:24" x14ac:dyDescent="0.25">
      <c r="A739" s="7">
        <f t="shared" si="74"/>
        <v>804</v>
      </c>
      <c r="B739">
        <f t="shared" si="67"/>
        <v>2387</v>
      </c>
      <c r="C739" t="str">
        <f>[1]A!$D1199</f>
        <v>GAMAND MEYRINE</v>
      </c>
      <c r="D739" t="str">
        <f>[1]A!$F1199</f>
        <v>BAPAUME CLUB CYCLISTE</v>
      </c>
      <c r="E739" t="str">
        <f>[1]A!$J1199</f>
        <v>06204951633</v>
      </c>
      <c r="F739" s="128" t="str">
        <f>[1]A!$C1199</f>
        <v>3</v>
      </c>
      <c r="G739" t="str">
        <f>VLOOKUP(C739,[1]A!$D$2:$H$1448,5,FALSE)</f>
        <v>Adulte Féminin 17/29 ans</v>
      </c>
      <c r="N739" s="14">
        <f>VLOOKUP(C739,Bilan!$B$4:$D$1766,3,FALSE)</f>
        <v>2387</v>
      </c>
      <c r="O739" s="50">
        <f t="shared" si="76"/>
        <v>804</v>
      </c>
      <c r="P739" s="50">
        <f>VLOOKUP(C739,Route2021!$C$2:$O$1205,13,FALSE)</f>
        <v>804</v>
      </c>
      <c r="Q739" s="124" t="str">
        <f>VLOOKUP(C739,[1]A!$D$2:$K$1398,8,FALSE)</f>
        <v>3</v>
      </c>
      <c r="R739" s="125">
        <f>VLOOKUP(C739,Route2021!$C$2:$Q$1212,15,FALSE)</f>
        <v>3</v>
      </c>
      <c r="S739" s="48">
        <f>IFERROR(VLOOKUP(C739,'[2]1ère'!$B$3:$E$200,4,FALSE),0)</f>
        <v>0</v>
      </c>
      <c r="T739" s="48">
        <f>IFERROR(VLOOKUP(C739,'[2]2ème'!$B$3:$E$500,4,FALSE),0)</f>
        <v>0</v>
      </c>
      <c r="U739" s="48">
        <f>IFERROR(VLOOKUP(C739,'[2]3ème'!$B$3:$E$600,4,FALSE),0)</f>
        <v>0</v>
      </c>
      <c r="V739" s="48">
        <f>IFERROR(VLOOKUP(C739,'[2]4ème '!$B$3:$E$216,4,FALSE),0)</f>
        <v>0</v>
      </c>
      <c r="W739" s="48">
        <f>IFERROR(VLOOKUP(C739,[2]Féminines!$B$3:$E$70,4,FALSE),0)</f>
        <v>0</v>
      </c>
      <c r="X739">
        <f t="shared" si="75"/>
        <v>0</v>
      </c>
    </row>
    <row r="740" spans="1:24" x14ac:dyDescent="0.25">
      <c r="A740" s="49">
        <v>805</v>
      </c>
      <c r="B740">
        <f>N740</f>
        <v>10024</v>
      </c>
      <c r="C740" t="str">
        <f>[1]A!$D1340</f>
        <v>PRZESZLO YANNICK</v>
      </c>
      <c r="D740" t="str">
        <f>[1]A!$F1340</f>
        <v>UNION CYCLISTE SOLRE LE CHATEAU</v>
      </c>
      <c r="E740" t="str">
        <f>[1]A!$J1340</f>
        <v>05999062959</v>
      </c>
      <c r="F740" s="128" t="str">
        <f>[1]A!$C1340</f>
        <v>3</v>
      </c>
      <c r="G740" t="str">
        <f>VLOOKUP(C740,[1]A!$D$2:$H$1448,5,FALSE)</f>
        <v>Adulte Masculin 40/49 ans</v>
      </c>
      <c r="N740" s="14">
        <f>VLOOKUP(C740,Bilan!$B$4:$D$1766,3,FALSE)</f>
        <v>10024</v>
      </c>
      <c r="O740" s="50">
        <f>A740</f>
        <v>805</v>
      </c>
      <c r="P740" s="50" t="e">
        <f>VLOOKUP(C740,Route2021!$C$2:$O$1205,13,FALSE)</f>
        <v>#N/A</v>
      </c>
      <c r="Q740" s="124">
        <f>VLOOKUP(C740,[1]A!$D$2:$K$1398,8,FALSE)</f>
        <v>0</v>
      </c>
      <c r="R740" s="125" t="e">
        <f>VLOOKUP(C740,Route2021!$C$2:$Q$1212,15,FALSE)</f>
        <v>#N/A</v>
      </c>
      <c r="S740" s="48">
        <f>IFERROR(VLOOKUP(C740,'[2]1ère'!$B$3:$E$200,4,FALSE),0)</f>
        <v>0</v>
      </c>
      <c r="T740" s="48">
        <f>IFERROR(VLOOKUP(C740,'[2]2ème'!$B$3:$E$500,4,FALSE),0)</f>
        <v>0</v>
      </c>
      <c r="U740" s="48">
        <f>IFERROR(VLOOKUP(C740,'[2]3ème'!$B$3:$E$600,4,FALSE),0)</f>
        <v>7</v>
      </c>
      <c r="V740" s="48">
        <f>IFERROR(VLOOKUP(C740,'[2]4ème '!$B$3:$E$216,4,FALSE),0)</f>
        <v>0</v>
      </c>
      <c r="W740" s="48">
        <f>IFERROR(VLOOKUP(C740,[2]Féminines!$B$3:$E$70,4,FALSE),0)</f>
        <v>0</v>
      </c>
      <c r="X740">
        <f t="shared" si="75"/>
        <v>7</v>
      </c>
    </row>
    <row r="741" spans="1:24" x14ac:dyDescent="0.25">
      <c r="A741" s="49">
        <v>806</v>
      </c>
      <c r="B741">
        <f>N741</f>
        <v>10019</v>
      </c>
      <c r="C741" t="str">
        <f>[1]A!$D1302</f>
        <v>SIMON RÉMY</v>
      </c>
      <c r="D741" t="str">
        <f>[1]A!$F1302</f>
        <v>VELO CLUB DE LEWARDE (VCL)</v>
      </c>
      <c r="E741" t="str">
        <f>[1]A!$J1302</f>
        <v>05999135554</v>
      </c>
      <c r="F741" s="128" t="str">
        <f>[1]A!$C1302</f>
        <v>3</v>
      </c>
      <c r="G741" t="str">
        <f>VLOOKUP(C741,[1]A!$D$2:$H$1448,5,FALSE)</f>
        <v>Adulte Masculin 50/59 ans</v>
      </c>
      <c r="N741" s="14">
        <f>VLOOKUP(C741,Bilan!$B$4:$D$1766,3,FALSE)</f>
        <v>10019</v>
      </c>
      <c r="O741" s="50">
        <f>A741</f>
        <v>806</v>
      </c>
      <c r="P741" s="50" t="e">
        <f>VLOOKUP(C741,Route2021!$C$2:$O$1205,13,FALSE)</f>
        <v>#N/A</v>
      </c>
      <c r="Q741" s="124">
        <f>VLOOKUP(C741,[1]A!$D$2:$K$1398,8,FALSE)</f>
        <v>0</v>
      </c>
      <c r="R741" s="125" t="e">
        <f>VLOOKUP(C741,Route2021!$C$2:$Q$1212,15,FALSE)</f>
        <v>#N/A</v>
      </c>
      <c r="S741" s="48">
        <f>IFERROR(VLOOKUP(C741,'[2]1ère'!$B$3:$E$200,4,FALSE),0)</f>
        <v>0</v>
      </c>
      <c r="T741" s="48">
        <f>IFERROR(VLOOKUP(C741,'[2]2ème'!$B$3:$E$500,4,FALSE),0)</f>
        <v>0</v>
      </c>
      <c r="U741" s="48">
        <f>IFERROR(VLOOKUP(C741,'[2]3ème'!$B$3:$E$600,4,FALSE),0)</f>
        <v>8</v>
      </c>
      <c r="V741" s="48">
        <f>IFERROR(VLOOKUP(C741,'[2]4ème '!$B$3:$E$216,4,FALSE),0)</f>
        <v>0</v>
      </c>
      <c r="W741" s="48">
        <f>IFERROR(VLOOKUP(C741,[2]Féminines!$B$3:$E$70,4,FALSE),0)</f>
        <v>0</v>
      </c>
      <c r="X741">
        <f t="shared" si="75"/>
        <v>8</v>
      </c>
    </row>
    <row r="742" spans="1:24" x14ac:dyDescent="0.25">
      <c r="A742" s="49">
        <v>807</v>
      </c>
      <c r="B742">
        <f>N742</f>
        <v>10116</v>
      </c>
      <c r="C742" t="str">
        <f>[1]A!$D809</f>
        <v>MESANS QUENTIN</v>
      </c>
      <c r="D742" t="str">
        <f>[1]A!$F809</f>
        <v>NEW ORANGE TEAM BOUSBECQUE</v>
      </c>
      <c r="E742" t="str">
        <f>[1]A!$J809</f>
        <v>05999128024</v>
      </c>
      <c r="F742" s="128" t="str">
        <f>[1]A!$C809</f>
        <v>3</v>
      </c>
      <c r="G742" t="str">
        <f>VLOOKUP(C742,[1]A!$D$2:$H$1448,5,FALSE)</f>
        <v>Adulte Masculin 20/29 ans</v>
      </c>
      <c r="N742" s="14">
        <f>VLOOKUP(C742,Bilan!$B$4:$D$1766,3,FALSE)</f>
        <v>10116</v>
      </c>
      <c r="O742" s="50">
        <f>A742</f>
        <v>807</v>
      </c>
      <c r="P742" s="50" t="e">
        <f>VLOOKUP(C742,Route2021!$C$2:$O$1205,13,FALSE)</f>
        <v>#N/A</v>
      </c>
      <c r="Q742" s="124" t="str">
        <f>VLOOKUP(C742,[1]A!$D$2:$K$1398,8,FALSE)</f>
        <v>3</v>
      </c>
      <c r="R742" s="125" t="e">
        <f>VLOOKUP(C742,Route2021!$C$2:$Q$1212,15,FALSE)</f>
        <v>#N/A</v>
      </c>
      <c r="S742" s="48">
        <f>IFERROR(VLOOKUP(C742,'[2]1ère'!$B$3:$E$200,4,FALSE),0)</f>
        <v>0</v>
      </c>
      <c r="T742" s="48">
        <f>IFERROR(VLOOKUP(C742,'[2]2ème'!$B$3:$E$500,4,FALSE),0)</f>
        <v>0</v>
      </c>
      <c r="U742" s="48">
        <f>IFERROR(VLOOKUP(C742,'[2]3ème'!$B$3:$E$600,4,FALSE),0)</f>
        <v>3</v>
      </c>
      <c r="V742" s="48">
        <f>IFERROR(VLOOKUP(C742,'[2]4ème '!$B$3:$E$216,4,FALSE),0)</f>
        <v>0</v>
      </c>
      <c r="W742" s="48">
        <f>IFERROR(VLOOKUP(C742,[2]Féminines!$B$3:$E$70,4,FALSE),0)</f>
        <v>0</v>
      </c>
      <c r="X742">
        <f t="shared" si="75"/>
        <v>3</v>
      </c>
    </row>
    <row r="743" spans="1:24" x14ac:dyDescent="0.25">
      <c r="A743" s="7">
        <f t="shared" si="74"/>
        <v>808</v>
      </c>
      <c r="B743">
        <f t="shared" ref="B743:B836" si="77">N743</f>
        <v>1714</v>
      </c>
      <c r="C743" t="str">
        <f>[1]A!$D440</f>
        <v>DUSSERRE ALEXANDRE</v>
      </c>
      <c r="D743" t="str">
        <f>[1]A!$F440</f>
        <v>FENAIN CYCLO CLUB</v>
      </c>
      <c r="E743" t="str">
        <f>[1]A!$J440</f>
        <v>05999109573</v>
      </c>
      <c r="F743" s="128" t="str">
        <f>[1]A!$C440</f>
        <v>3</v>
      </c>
      <c r="G743" t="str">
        <f>VLOOKUP(C743,[1]A!$D$2:$H$1448,5,FALSE)</f>
        <v>Adulte Masculin 30/39 ans</v>
      </c>
      <c r="N743" s="14">
        <f>VLOOKUP(C743,Bilan!$B$4:$D$1766,3,FALSE)</f>
        <v>1714</v>
      </c>
      <c r="O743" s="50">
        <f t="shared" si="76"/>
        <v>808</v>
      </c>
      <c r="P743" s="50">
        <f>VLOOKUP(C743,Route2021!$C$2:$O$1205,13,FALSE)</f>
        <v>808</v>
      </c>
      <c r="Q743" s="124" t="str">
        <f>VLOOKUP(C743,[1]A!$D$2:$K$1398,8,FALSE)</f>
        <v>3</v>
      </c>
      <c r="R743" s="125">
        <f>VLOOKUP(C743,Route2021!$C$2:$Q$1212,15,FALSE)</f>
        <v>3</v>
      </c>
      <c r="S743" s="48">
        <f>IFERROR(VLOOKUP(C743,'[2]1ère'!$B$3:$E$200,4,FALSE),0)</f>
        <v>0</v>
      </c>
      <c r="T743" s="48">
        <f>IFERROR(VLOOKUP(C743,'[2]2ème'!$B$3:$E$500,4,FALSE),0)</f>
        <v>0</v>
      </c>
      <c r="U743" s="48">
        <f>IFERROR(VLOOKUP(C743,'[2]3ème'!$B$3:$E$600,4,FALSE),0)</f>
        <v>6</v>
      </c>
      <c r="V743" s="48">
        <f>IFERROR(VLOOKUP(C743,'[2]4ème '!$B$3:$E$216,4,FALSE),0)</f>
        <v>0</v>
      </c>
      <c r="W743" s="48">
        <f>IFERROR(VLOOKUP(C743,[2]Féminines!$B$3:$E$70,4,FALSE),0)</f>
        <v>0</v>
      </c>
      <c r="X743">
        <f t="shared" si="75"/>
        <v>6</v>
      </c>
    </row>
    <row r="744" spans="1:24" x14ac:dyDescent="0.25">
      <c r="A744" s="7">
        <f t="shared" si="74"/>
        <v>810</v>
      </c>
      <c r="B744">
        <f t="shared" si="77"/>
        <v>0</v>
      </c>
      <c r="C744" t="str">
        <f>[1]A!$D183</f>
        <v>CARRETTE GÉRARD</v>
      </c>
      <c r="D744" t="str">
        <f>[1]A!$F183</f>
        <v>VELO CLUB ROUBAIX</v>
      </c>
      <c r="E744" t="str">
        <f>[1]A!$J183</f>
        <v>05957195718</v>
      </c>
      <c r="F744" s="128" t="str">
        <f>[1]A!$C183</f>
        <v>3</v>
      </c>
      <c r="G744" t="str">
        <f>VLOOKUP(C744,[1]A!$D$2:$H$1448,5,FALSE)</f>
        <v>Adulte Masculin 60 ans et plus</v>
      </c>
      <c r="J744" s="67">
        <v>1</v>
      </c>
      <c r="N744" s="14">
        <f>VLOOKUP(C744,Bilan!$B$4:$D$1766,3,FALSE)</f>
        <v>0</v>
      </c>
      <c r="O744" s="50">
        <f t="shared" si="76"/>
        <v>810</v>
      </c>
      <c r="P744" s="50">
        <f>VLOOKUP(C744,Route2021!$C$2:$O$1205,13,FALSE)</f>
        <v>810</v>
      </c>
      <c r="Q744" s="124" t="str">
        <f>VLOOKUP(C744,[1]A!$D$2:$K$1398,8,FALSE)</f>
        <v>3</v>
      </c>
      <c r="R744" s="125">
        <f>VLOOKUP(C744,Route2021!$C$2:$Q$1212,15,FALSE)</f>
        <v>3</v>
      </c>
      <c r="S744" s="48">
        <f>IFERROR(VLOOKUP(C744,'[2]1ère'!$B$3:$E$200,4,FALSE),0)</f>
        <v>0</v>
      </c>
      <c r="T744" s="48">
        <f>IFERROR(VLOOKUP(C744,'[2]2ème'!$B$3:$E$500,4,FALSE),0)</f>
        <v>0</v>
      </c>
      <c r="U744" s="48">
        <f>IFERROR(VLOOKUP(C744,'[2]3ème'!$B$3:$E$600,4,FALSE),0)</f>
        <v>0</v>
      </c>
      <c r="V744" s="48">
        <f>IFERROR(VLOOKUP(C744,'[2]4ème '!$B$3:$E$216,4,FALSE),0)</f>
        <v>0</v>
      </c>
      <c r="W744" s="48">
        <f>IFERROR(VLOOKUP(C744,[2]Féminines!$B$3:$E$70,4,FALSE),0)</f>
        <v>0</v>
      </c>
      <c r="X744">
        <f t="shared" si="75"/>
        <v>0</v>
      </c>
    </row>
    <row r="745" spans="1:24" x14ac:dyDescent="0.25">
      <c r="A745" s="49">
        <v>811</v>
      </c>
      <c r="B745">
        <f>N745</f>
        <v>10091</v>
      </c>
      <c r="C745" t="str">
        <f>[1]A!$D344</f>
        <v>DEQUESNES MATHIEU</v>
      </c>
      <c r="D745" t="str">
        <f>[1]A!$F344</f>
        <v>U.C. CAPELLOISE FOURMIES</v>
      </c>
      <c r="E745" t="str">
        <f>[1]A!$J344</f>
        <v>05999128241</v>
      </c>
      <c r="F745" s="128" t="str">
        <f>[1]A!$C344</f>
        <v>3</v>
      </c>
      <c r="G745" t="str">
        <f>VLOOKUP(C745,[1]A!$D$2:$H$1448,5,FALSE)</f>
        <v>Adulte Masculin 20/29 ans</v>
      </c>
      <c r="N745" s="14">
        <f>VLOOKUP(C745,Bilan!$B$4:$D$1766,3,FALSE)</f>
        <v>10091</v>
      </c>
      <c r="O745" s="50">
        <f>A745</f>
        <v>811</v>
      </c>
      <c r="P745" s="50" t="e">
        <f>VLOOKUP(C745,Route2021!$C$2:$O$1205,13,FALSE)</f>
        <v>#N/A</v>
      </c>
      <c r="Q745" s="124" t="str">
        <f>VLOOKUP(C745,[1]A!$D$2:$K$1398,8,FALSE)</f>
        <v>3</v>
      </c>
      <c r="R745" s="125" t="e">
        <f>VLOOKUP(C745,Route2021!$C$2:$Q$1212,15,FALSE)</f>
        <v>#N/A</v>
      </c>
      <c r="S745" s="48">
        <f>IFERROR(VLOOKUP(C745,'[2]1ère'!$B$3:$E$200,4,FALSE),0)</f>
        <v>0</v>
      </c>
      <c r="T745" s="48">
        <f>IFERROR(VLOOKUP(C745,'[2]2ème'!$B$3:$E$500,4,FALSE),0)</f>
        <v>0</v>
      </c>
      <c r="U745" s="48">
        <f>IFERROR(VLOOKUP(C745,'[2]3ème'!$B$3:$E$600,4,FALSE),0)</f>
        <v>1</v>
      </c>
      <c r="V745" s="48">
        <f>IFERROR(VLOOKUP(C745,'[2]4ème '!$B$3:$E$216,4,FALSE),0)</f>
        <v>0</v>
      </c>
      <c r="W745" s="48">
        <f>IFERROR(VLOOKUP(C745,[2]Féminines!$B$3:$E$70,4,FALSE),0)</f>
        <v>0</v>
      </c>
      <c r="X745">
        <f t="shared" si="75"/>
        <v>1</v>
      </c>
    </row>
    <row r="746" spans="1:24" x14ac:dyDescent="0.25">
      <c r="A746" s="49">
        <v>812</v>
      </c>
      <c r="B746">
        <f>N746</f>
        <v>2358</v>
      </c>
      <c r="C746" t="str">
        <f>[1]A!$D1063</f>
        <v>VAN DE MEULEBROEKE FLORE</v>
      </c>
      <c r="D746" t="str">
        <f>[1]A!$F1063</f>
        <v>VTT SAINT AMAND LES EAUX</v>
      </c>
      <c r="E746" t="str">
        <f>[1]A!$J1063</f>
        <v>05999122701</v>
      </c>
      <c r="F746" s="128" t="str">
        <f>[1]A!$C1063</f>
        <v>3</v>
      </c>
      <c r="G746" t="str">
        <f>VLOOKUP(C746,[1]A!$D$2:$H$1448,5,FALSE)</f>
        <v>Adulte Féminin 17/29 ans</v>
      </c>
      <c r="N746" s="14">
        <f>VLOOKUP(C746,Bilan!$B$4:$D$1766,3,FALSE)</f>
        <v>2358</v>
      </c>
      <c r="O746" s="50">
        <f>A746</f>
        <v>812</v>
      </c>
      <c r="P746" s="50" t="e">
        <f>VLOOKUP(C746,Route2021!$C$2:$O$1205,13,FALSE)</f>
        <v>#N/A</v>
      </c>
      <c r="Q746" s="124" t="str">
        <f>VLOOKUP(C746,[1]A!$D$2:$K$1398,8,FALSE)</f>
        <v>3</v>
      </c>
      <c r="R746" s="125" t="e">
        <f>VLOOKUP(C746,Route2021!$C$2:$Q$1212,15,FALSE)</f>
        <v>#N/A</v>
      </c>
      <c r="S746" s="48">
        <f>IFERROR(VLOOKUP(C746,'[2]1ère'!$B$3:$E$200,4,FALSE),0)</f>
        <v>0</v>
      </c>
      <c r="T746" s="48">
        <f>IFERROR(VLOOKUP(C746,'[2]2ème'!$B$3:$E$500,4,FALSE),0)</f>
        <v>0</v>
      </c>
      <c r="U746" s="48">
        <f>IFERROR(VLOOKUP(C746,'[2]3ème'!$B$3:$E$600,4,FALSE),0)</f>
        <v>3</v>
      </c>
      <c r="V746" s="48">
        <f>IFERROR(VLOOKUP(C746,'[2]4ème '!$B$3:$E$216,4,FALSE),0)</f>
        <v>0</v>
      </c>
      <c r="W746" s="48">
        <f>IFERROR(VLOOKUP(C746,[2]Féminines!$B$3:$E$70,4,FALSE),0)</f>
        <v>0</v>
      </c>
      <c r="X746">
        <f t="shared" si="75"/>
        <v>3</v>
      </c>
    </row>
    <row r="747" spans="1:24" x14ac:dyDescent="0.25">
      <c r="A747" s="7">
        <f t="shared" si="74"/>
        <v>813</v>
      </c>
      <c r="B747">
        <f t="shared" si="77"/>
        <v>2574</v>
      </c>
      <c r="C747" t="str">
        <f>[1]A!$D1090</f>
        <v>VANHALWYN DIMITRI</v>
      </c>
      <c r="D747" t="str">
        <f>[1]A!$F1090</f>
        <v>VELO CLUB UNION HALLUIN</v>
      </c>
      <c r="E747" t="str">
        <f>[1]A!$J1090</f>
        <v>05999028539</v>
      </c>
      <c r="F747" s="128" t="str">
        <f>[1]A!$C1090</f>
        <v>3</v>
      </c>
      <c r="G747" t="str">
        <f>VLOOKUP(C747,[1]A!$D$2:$H$1448,5,FALSE)</f>
        <v>Adulte Masculin 40/49 ans</v>
      </c>
      <c r="N747" s="14">
        <f>VLOOKUP(C747,Bilan!$B$4:$D$1766,3,FALSE)</f>
        <v>2574</v>
      </c>
      <c r="O747" s="50">
        <f t="shared" si="76"/>
        <v>813</v>
      </c>
      <c r="P747" s="50">
        <f>VLOOKUP(C747,Route2021!$C$2:$O$1205,13,FALSE)</f>
        <v>813</v>
      </c>
      <c r="Q747" s="124" t="str">
        <f>VLOOKUP(C747,[1]A!$D$2:$K$1398,8,FALSE)</f>
        <v>3</v>
      </c>
      <c r="R747" s="125">
        <f>VLOOKUP(C747,Route2021!$C$2:$Q$1212,15,FALSE)</f>
        <v>3</v>
      </c>
      <c r="S747" s="48">
        <f>IFERROR(VLOOKUP(C747,'[2]1ère'!$B$3:$E$200,4,FALSE),0)</f>
        <v>0</v>
      </c>
      <c r="T747" s="48">
        <f>IFERROR(VLOOKUP(C747,'[2]2ème'!$B$3:$E$500,4,FALSE),0)</f>
        <v>0</v>
      </c>
      <c r="U747" s="48">
        <f>IFERROR(VLOOKUP(C747,'[2]3ème'!$B$3:$E$600,4,FALSE),0)</f>
        <v>0</v>
      </c>
      <c r="V747" s="48">
        <f>IFERROR(VLOOKUP(C747,'[2]4ème '!$B$3:$E$216,4,FALSE),0)</f>
        <v>0</v>
      </c>
      <c r="W747" s="48">
        <f>IFERROR(VLOOKUP(C747,[2]Féminines!$B$3:$E$70,4,FALSE),0)</f>
        <v>0</v>
      </c>
      <c r="X747">
        <f t="shared" si="75"/>
        <v>0</v>
      </c>
    </row>
    <row r="748" spans="1:24" x14ac:dyDescent="0.25">
      <c r="A748" s="7">
        <f t="shared" si="74"/>
        <v>814</v>
      </c>
      <c r="B748">
        <f t="shared" si="77"/>
        <v>3104</v>
      </c>
      <c r="C748" t="str">
        <f>[1]A!$D261</f>
        <v>DANGLETERRE CYRIL</v>
      </c>
      <c r="D748" t="str">
        <f>[1]A!$F261</f>
        <v>UNION SPORTIVE SAINT ANDRE</v>
      </c>
      <c r="E748" t="str">
        <f>[1]A!$J261</f>
        <v>05999094452</v>
      </c>
      <c r="F748" s="128" t="str">
        <f>[1]A!$C261</f>
        <v>3</v>
      </c>
      <c r="G748" t="str">
        <f>VLOOKUP(C748,[1]A!$D$2:$H$1448,5,FALSE)</f>
        <v>Adulte Masculin 50/59 ans</v>
      </c>
      <c r="N748" s="14">
        <f>VLOOKUP(C748,Bilan!$B$4:$D$1766,3,FALSE)</f>
        <v>3104</v>
      </c>
      <c r="O748" s="50">
        <f t="shared" si="76"/>
        <v>814</v>
      </c>
      <c r="P748" s="50">
        <f>VLOOKUP(C748,Route2021!$C$2:$O$1205,13,FALSE)</f>
        <v>814</v>
      </c>
      <c r="Q748" s="124" t="str">
        <f>VLOOKUP(C748,[1]A!$D$2:$K$1398,8,FALSE)</f>
        <v>3</v>
      </c>
      <c r="R748" s="125">
        <f>VLOOKUP(C748,Route2021!$C$2:$Q$1212,15,FALSE)</f>
        <v>3</v>
      </c>
      <c r="S748" s="48">
        <f>IFERROR(VLOOKUP(C748,'[2]1ère'!$B$3:$E$200,4,FALSE),0)</f>
        <v>0</v>
      </c>
      <c r="T748" s="48">
        <f>IFERROR(VLOOKUP(C748,'[2]2ème'!$B$3:$E$500,4,FALSE),0)</f>
        <v>0</v>
      </c>
      <c r="U748" s="48">
        <f>IFERROR(VLOOKUP(C748,'[2]3ème'!$B$3:$E$600,4,FALSE),0)</f>
        <v>4</v>
      </c>
      <c r="V748" s="48">
        <f>IFERROR(VLOOKUP(C748,'[2]4ème '!$B$3:$E$216,4,FALSE),0)</f>
        <v>0</v>
      </c>
      <c r="W748" s="48">
        <f>IFERROR(VLOOKUP(C748,[2]Féminines!$B$3:$E$70,4,FALSE),0)</f>
        <v>0</v>
      </c>
      <c r="X748">
        <f t="shared" si="75"/>
        <v>4</v>
      </c>
    </row>
    <row r="749" spans="1:24" x14ac:dyDescent="0.25">
      <c r="A749" s="49">
        <v>815</v>
      </c>
      <c r="B749">
        <f>N749</f>
        <v>10114</v>
      </c>
      <c r="C749" t="str">
        <f>[1]A!$D1399</f>
        <v>VOLPOET NICOLAS</v>
      </c>
      <c r="D749" t="str">
        <f>[1]A!$F1399</f>
        <v>ANNEQUIN CYCLING TEAM</v>
      </c>
      <c r="E749" t="str">
        <f>[1]A!$J1399</f>
        <v>06297094611</v>
      </c>
      <c r="F749" s="128" t="str">
        <f>[1]A!$C1399</f>
        <v>3</v>
      </c>
      <c r="G749" t="str">
        <f>VLOOKUP(C749,[1]A!$D$2:$H$1448,5,FALSE)</f>
        <v>Adulte Masculin 30/39 ans</v>
      </c>
      <c r="N749" s="14">
        <f>VLOOKUP(C749,Bilan!$B$4:$D$1766,3,FALSE)</f>
        <v>10114</v>
      </c>
      <c r="O749" s="50">
        <f>A749</f>
        <v>815</v>
      </c>
      <c r="P749" s="50" t="e">
        <f>VLOOKUP(C749,Route2021!$C$2:$O$1205,13,FALSE)</f>
        <v>#N/A</v>
      </c>
      <c r="Q749" s="124" t="e">
        <f>VLOOKUP(C749,[1]A!$D$2:$K$1398,8,FALSE)</f>
        <v>#N/A</v>
      </c>
      <c r="R749" s="125" t="e">
        <f>VLOOKUP(C749,Route2021!$C$2:$Q$1212,15,FALSE)</f>
        <v>#N/A</v>
      </c>
      <c r="S749" s="48">
        <f>IFERROR(VLOOKUP(C749,'[2]1ère'!$B$3:$E$200,4,FALSE),0)</f>
        <v>0</v>
      </c>
      <c r="T749" s="48">
        <f>IFERROR(VLOOKUP(C749,'[2]2ème'!$B$3:$E$500,4,FALSE),0)</f>
        <v>0</v>
      </c>
      <c r="U749" s="48">
        <f>IFERROR(VLOOKUP(C749,'[2]3ème'!$B$3:$E$600,4,FALSE),0)</f>
        <v>4</v>
      </c>
      <c r="V749" s="48">
        <f>IFERROR(VLOOKUP(C749,'[2]4ème '!$B$3:$E$216,4,FALSE),0)</f>
        <v>0</v>
      </c>
      <c r="W749" s="48">
        <f>IFERROR(VLOOKUP(C749,[2]Féminines!$B$3:$E$70,4,FALSE),0)</f>
        <v>0</v>
      </c>
      <c r="X749">
        <f t="shared" si="75"/>
        <v>4</v>
      </c>
    </row>
    <row r="750" spans="1:24" x14ac:dyDescent="0.25">
      <c r="A750" s="7">
        <f t="shared" si="74"/>
        <v>816</v>
      </c>
      <c r="B750">
        <f t="shared" si="77"/>
        <v>2512</v>
      </c>
      <c r="C750" t="str">
        <f>[1]A!$D433</f>
        <v>DUPONT REMI</v>
      </c>
      <c r="D750" t="str">
        <f>[1]A!$F433</f>
        <v>RESILIENCE CLUB</v>
      </c>
      <c r="E750" t="str">
        <f>[1]A!$J433</f>
        <v>05999014975</v>
      </c>
      <c r="F750" s="128" t="str">
        <f>[1]A!$C433</f>
        <v>3</v>
      </c>
      <c r="G750" t="str">
        <f>VLOOKUP(C750,[1]A!$D$2:$H$1448,5,FALSE)</f>
        <v>Adulte Masculin 20/29 ans</v>
      </c>
      <c r="J750" s="67">
        <v>1</v>
      </c>
      <c r="N750" s="14">
        <f>VLOOKUP(C750,Bilan!$B$4:$D$1766,3,FALSE)</f>
        <v>2512</v>
      </c>
      <c r="O750" s="50">
        <f t="shared" si="76"/>
        <v>816</v>
      </c>
      <c r="P750" s="50">
        <f>VLOOKUP(C750,Route2021!$C$2:$O$1205,13,FALSE)</f>
        <v>816</v>
      </c>
      <c r="Q750" s="124" t="str">
        <f>VLOOKUP(C750,[1]A!$D$2:$K$1398,8,FALSE)</f>
        <v>3</v>
      </c>
      <c r="R750" s="125">
        <f>VLOOKUP(C750,Route2021!$C$2:$Q$1212,15,FALSE)</f>
        <v>3</v>
      </c>
      <c r="S750" s="48">
        <f>IFERROR(VLOOKUP(C750,'[2]1ère'!$B$3:$E$200,4,FALSE),0)</f>
        <v>0</v>
      </c>
      <c r="T750" s="48">
        <f>IFERROR(VLOOKUP(C750,'[2]2ème'!$B$3:$E$500,4,FALSE),0)</f>
        <v>0</v>
      </c>
      <c r="U750" s="48">
        <f>IFERROR(VLOOKUP(C750,'[2]3ème'!$B$3:$E$600,4,FALSE),0)</f>
        <v>4</v>
      </c>
      <c r="V750" s="48">
        <f>IFERROR(VLOOKUP(C750,'[2]4ème '!$B$3:$E$216,4,FALSE),0)</f>
        <v>0</v>
      </c>
      <c r="W750" s="48">
        <f>IFERROR(VLOOKUP(C750,[2]Féminines!$B$3:$E$70,4,FALSE),0)</f>
        <v>0</v>
      </c>
      <c r="X750">
        <f t="shared" si="75"/>
        <v>4</v>
      </c>
    </row>
    <row r="751" spans="1:24" x14ac:dyDescent="0.25">
      <c r="A751" s="7">
        <v>817</v>
      </c>
      <c r="B751">
        <f>N751</f>
        <v>2480</v>
      </c>
      <c r="C751" t="s">
        <v>3451</v>
      </c>
      <c r="D751" t="s">
        <v>2976</v>
      </c>
      <c r="E751" t="s">
        <v>3452</v>
      </c>
      <c r="F751" s="128">
        <v>3</v>
      </c>
      <c r="G751" t="s">
        <v>965</v>
      </c>
      <c r="N751" s="14">
        <f>VLOOKUP(C751,Bilan!$B$4:$D$1766,3,FALSE)</f>
        <v>2480</v>
      </c>
      <c r="O751" s="50">
        <f>A751</f>
        <v>817</v>
      </c>
      <c r="P751" s="50">
        <f>VLOOKUP(C751,Route2021!$C$2:$O$1205,13,FALSE)</f>
        <v>817</v>
      </c>
      <c r="Q751" s="124" t="e">
        <f>VLOOKUP(C751,[1]A!$D$2:$K$1398,8,FALSE)</f>
        <v>#N/A</v>
      </c>
      <c r="R751" s="125">
        <f>VLOOKUP(C751,Route2021!$C$2:$Q$1212,15,FALSE)</f>
        <v>3</v>
      </c>
      <c r="S751" s="48">
        <f>IFERROR(VLOOKUP(C751,'[2]1ère'!$B$3:$E$200,4,FALSE),0)</f>
        <v>0</v>
      </c>
      <c r="T751" s="48">
        <f>IFERROR(VLOOKUP(C751,'[2]2ème'!$B$3:$E$500,4,FALSE),0)</f>
        <v>0</v>
      </c>
      <c r="U751" s="48">
        <f>IFERROR(VLOOKUP(C751,'[2]3ème'!$B$3:$E$600,4,FALSE),0)</f>
        <v>4</v>
      </c>
      <c r="V751" s="48">
        <f>IFERROR(VLOOKUP(C751,'[2]4ème '!$B$3:$E$216,4,FALSE),0)</f>
        <v>0</v>
      </c>
      <c r="W751" s="48">
        <f>IFERROR(VLOOKUP(C751,[2]Féminines!$B$3:$E$70,4,FALSE),0)</f>
        <v>0</v>
      </c>
      <c r="X751">
        <f t="shared" si="75"/>
        <v>4</v>
      </c>
    </row>
    <row r="752" spans="1:24" x14ac:dyDescent="0.25">
      <c r="A752" s="7">
        <f t="shared" si="74"/>
        <v>818</v>
      </c>
      <c r="B752">
        <f t="shared" si="77"/>
        <v>2548</v>
      </c>
      <c r="C752" t="str">
        <f>[1]A!$D785</f>
        <v>MARTEL THOMAS</v>
      </c>
      <c r="D752" t="str">
        <f>[1]A!$F785</f>
        <v>RESILIENCE CLUB</v>
      </c>
      <c r="E752" t="str">
        <f>[1]A!$J785</f>
        <v>05999109026</v>
      </c>
      <c r="F752" s="128" t="str">
        <f>[1]A!$C785</f>
        <v>3</v>
      </c>
      <c r="G752" t="str">
        <f>VLOOKUP(C752,[1]A!$D$2:$H$1448,5,FALSE)</f>
        <v>Adulte Masculin 20/29 ans</v>
      </c>
      <c r="N752" s="14">
        <f>VLOOKUP(C752,Bilan!$B$4:$D$1766,3,FALSE)</f>
        <v>2548</v>
      </c>
      <c r="O752" s="50">
        <f t="shared" si="76"/>
        <v>818</v>
      </c>
      <c r="P752" s="50">
        <f>VLOOKUP(C752,Route2021!$C$2:$O$1205,13,FALSE)</f>
        <v>818</v>
      </c>
      <c r="Q752" s="124" t="str">
        <f>VLOOKUP(C752,[1]A!$D$2:$K$1398,8,FALSE)</f>
        <v>3</v>
      </c>
      <c r="R752" s="125">
        <f>VLOOKUP(C752,Route2021!$C$2:$Q$1212,15,FALSE)</f>
        <v>3</v>
      </c>
      <c r="S752" s="48">
        <f>IFERROR(VLOOKUP(C752,'[2]1ère'!$B$3:$E$200,4,FALSE),0)</f>
        <v>0</v>
      </c>
      <c r="T752" s="48">
        <f>IFERROR(VLOOKUP(C752,'[2]2ème'!$B$3:$E$500,4,FALSE),0)</f>
        <v>0</v>
      </c>
      <c r="U752" s="48">
        <f>IFERROR(VLOOKUP(C752,'[2]3ème'!$B$3:$E$600,4,FALSE),0)</f>
        <v>0</v>
      </c>
      <c r="V752" s="48">
        <f>IFERROR(VLOOKUP(C752,'[2]4ème '!$B$3:$E$216,4,FALSE),0)</f>
        <v>0</v>
      </c>
      <c r="W752" s="48">
        <f>IFERROR(VLOOKUP(C752,[2]Féminines!$B$3:$E$70,4,FALSE),0)</f>
        <v>0</v>
      </c>
      <c r="X752">
        <f t="shared" si="75"/>
        <v>0</v>
      </c>
    </row>
    <row r="753" spans="1:24" x14ac:dyDescent="0.25">
      <c r="A753" s="48">
        <v>819</v>
      </c>
      <c r="B753">
        <f>N753</f>
        <v>1266</v>
      </c>
      <c r="C753" t="str">
        <f>[1]A!$D985</f>
        <v>SAUDEMONT HERVE</v>
      </c>
      <c r="D753" t="str">
        <f>[1]A!$F985</f>
        <v>SAULZOIR MONTRECOURT CYCLING CLUB</v>
      </c>
      <c r="E753" t="str">
        <f>[1]A!$J985</f>
        <v>05996225885</v>
      </c>
      <c r="F753" s="128">
        <v>3</v>
      </c>
      <c r="G753" t="str">
        <f>VLOOKUP(C753,[1]A!$D$2:$H$1448,5,FALSE)</f>
        <v>Adulte Masculin 50/59 ans</v>
      </c>
      <c r="N753" s="14">
        <f>VLOOKUP(C753,Bilan!$B$4:$D$1766,3,FALSE)</f>
        <v>1266</v>
      </c>
      <c r="O753" s="50">
        <f>A753</f>
        <v>819</v>
      </c>
      <c r="P753" s="50">
        <f>VLOOKUP(C753,Route2021!$C$2:$O$1205,13,FALSE)</f>
        <v>1029</v>
      </c>
      <c r="Q753" s="124" t="str">
        <f>VLOOKUP(C753,[1]A!$D$2:$K$1398,8,FALSE)</f>
        <v>4-A</v>
      </c>
      <c r="R753" s="125" t="str">
        <f>VLOOKUP(C753,Route2021!$C$2:$Q$1212,15,FALSE)</f>
        <v>4-A</v>
      </c>
      <c r="S753" s="48">
        <f>IFERROR(VLOOKUP(C753,'[2]1ère'!$B$3:$E$200,4,FALSE),0)</f>
        <v>0</v>
      </c>
      <c r="T753" s="48">
        <f>IFERROR(VLOOKUP(C753,'[2]2ème'!$B$3:$E$500,4,FALSE),0)</f>
        <v>0</v>
      </c>
      <c r="U753" s="48">
        <f>IFERROR(VLOOKUP(C753,'[2]3ème'!$B$3:$E$600,4,FALSE),0)</f>
        <v>3</v>
      </c>
      <c r="V753" s="48">
        <f>IFERROR(VLOOKUP(C753,'[2]4ème '!$B$3:$E$216,4,FALSE),0)</f>
        <v>4</v>
      </c>
      <c r="W753" s="48">
        <f>IFERROR(VLOOKUP(C753,[2]Féminines!$B$3:$E$70,4,FALSE),0)</f>
        <v>0</v>
      </c>
      <c r="X753">
        <f t="shared" si="75"/>
        <v>7</v>
      </c>
    </row>
    <row r="754" spans="1:24" x14ac:dyDescent="0.25">
      <c r="A754" s="7">
        <v>820</v>
      </c>
      <c r="B754">
        <f>N754</f>
        <v>2518</v>
      </c>
      <c r="C754" t="str">
        <f>[1]A!$D59</f>
        <v>BELLEPERCHE TANGUY</v>
      </c>
      <c r="D754" t="str">
        <f>[1]A!$F59</f>
        <v>RESILIENCE CLUB</v>
      </c>
      <c r="E754" t="str">
        <f>[1]A!$J59</f>
        <v>05999134063</v>
      </c>
      <c r="F754" s="128" t="str">
        <f>[1]A!$C59</f>
        <v>3</v>
      </c>
      <c r="G754" t="str">
        <f>VLOOKUP(C754,[1]A!$D$2:$H$1448,5,FALSE)</f>
        <v>Adulte Masculin 20/29 ans</v>
      </c>
      <c r="N754" s="14">
        <f>VLOOKUP(C754,Bilan!$B$4:$D$1766,3,FALSE)</f>
        <v>2518</v>
      </c>
      <c r="O754" s="50">
        <f>A754</f>
        <v>820</v>
      </c>
      <c r="P754" s="50" t="e">
        <f>VLOOKUP(C754,Route2021!$C$2:$O$1205,13,FALSE)</f>
        <v>#N/A</v>
      </c>
      <c r="Q754" s="124" t="str">
        <f>VLOOKUP(C754,[1]A!$D$2:$K$1398,8,FALSE)</f>
        <v>3</v>
      </c>
      <c r="R754" s="125" t="e">
        <f>VLOOKUP(C754,Route2021!$C$2:$Q$1212,15,FALSE)</f>
        <v>#N/A</v>
      </c>
      <c r="S754" s="48">
        <f>IFERROR(VLOOKUP(C754,'[2]1ère'!$B$3:$E$200,4,FALSE),0)</f>
        <v>0</v>
      </c>
      <c r="T754" s="48">
        <f>IFERROR(VLOOKUP(C754,'[2]2ème'!$B$3:$E$500,4,FALSE),0)</f>
        <v>0</v>
      </c>
      <c r="U754" s="48">
        <f>IFERROR(VLOOKUP(C754,'[2]3ème'!$B$3:$E$600,4,FALSE),0)</f>
        <v>0</v>
      </c>
      <c r="V754" s="48">
        <f>IFERROR(VLOOKUP(C754,'[2]4ème '!$B$3:$E$216,4,FALSE),0)</f>
        <v>0</v>
      </c>
      <c r="W754" s="48">
        <f>IFERROR(VLOOKUP(C754,[2]Féminines!$B$3:$E$70,4,FALSE),0)</f>
        <v>0</v>
      </c>
      <c r="X754">
        <f t="shared" si="75"/>
        <v>0</v>
      </c>
    </row>
    <row r="755" spans="1:24" x14ac:dyDescent="0.25">
      <c r="A755" s="7">
        <f t="shared" si="74"/>
        <v>821</v>
      </c>
      <c r="B755">
        <f t="shared" si="77"/>
        <v>2337</v>
      </c>
      <c r="C755" t="str">
        <f>[1]A!$D394</f>
        <v>DORGE AURELIEN</v>
      </c>
      <c r="D755" t="str">
        <f>[1]A!$F394</f>
        <v>VELO SPRINT BOUCHAIN</v>
      </c>
      <c r="E755" t="str">
        <f>[1]A!$J394</f>
        <v>05999123970</v>
      </c>
      <c r="F755" s="128" t="str">
        <f>[1]A!$C394</f>
        <v>3</v>
      </c>
      <c r="G755" t="str">
        <f>VLOOKUP(C755,[1]A!$D$2:$H$1448,5,FALSE)</f>
        <v>Adulte Masculin 30/39 ans</v>
      </c>
      <c r="N755" s="14">
        <f>VLOOKUP(C755,Bilan!$B$4:$D$1766,3,FALSE)</f>
        <v>2337</v>
      </c>
      <c r="O755" s="50">
        <f t="shared" si="76"/>
        <v>821</v>
      </c>
      <c r="P755" s="50">
        <f>VLOOKUP(C755,Route2021!$C$2:$O$1205,13,FALSE)</f>
        <v>821</v>
      </c>
      <c r="Q755" s="124" t="str">
        <f>VLOOKUP(C755,[1]A!$D$2:$K$1398,8,FALSE)</f>
        <v>3</v>
      </c>
      <c r="R755" s="125">
        <f>VLOOKUP(C755,Route2021!$C$2:$Q$1212,15,FALSE)</f>
        <v>3</v>
      </c>
      <c r="S755" s="48">
        <f>IFERROR(VLOOKUP(C755,'[2]1ère'!$B$3:$E$200,4,FALSE),0)</f>
        <v>0</v>
      </c>
      <c r="T755" s="48">
        <f>IFERROR(VLOOKUP(C755,'[2]2ème'!$B$3:$E$500,4,FALSE),0)</f>
        <v>0</v>
      </c>
      <c r="U755" s="48">
        <f>IFERROR(VLOOKUP(C755,'[2]3ème'!$B$3:$E$600,4,FALSE),0)</f>
        <v>8</v>
      </c>
      <c r="V755" s="48">
        <f>IFERROR(VLOOKUP(C755,'[2]4ème '!$B$3:$E$216,4,FALSE),0)</f>
        <v>0</v>
      </c>
      <c r="W755" s="48">
        <f>IFERROR(VLOOKUP(C755,[2]Féminines!$B$3:$E$70,4,FALSE),0)</f>
        <v>0</v>
      </c>
      <c r="X755">
        <f t="shared" si="75"/>
        <v>8</v>
      </c>
    </row>
    <row r="756" spans="1:24" x14ac:dyDescent="0.25">
      <c r="A756" s="7">
        <v>822</v>
      </c>
      <c r="B756">
        <f>N756</f>
        <v>2278</v>
      </c>
      <c r="C756" t="str">
        <f>[1]A!$D512</f>
        <v>GILLES NICOLAS</v>
      </c>
      <c r="D756" t="str">
        <f>[1]A!$F512</f>
        <v>ETOILE CYCLISTE TOURCOING</v>
      </c>
      <c r="E756" t="str">
        <f>[1]A!$J512</f>
        <v>05994059612</v>
      </c>
      <c r="F756" s="128" t="str">
        <f>[1]A!$C512</f>
        <v>3</v>
      </c>
      <c r="G756" t="str">
        <f>VLOOKUP(C756,[1]A!$D$2:$H$1448,5,FALSE)</f>
        <v>Adulte Masculin 40/49 ans</v>
      </c>
      <c r="N756" s="14">
        <f>VLOOKUP(C756,Bilan!$B$4:$D$1766,3,FALSE)</f>
        <v>2278</v>
      </c>
      <c r="O756" s="50">
        <f>A756</f>
        <v>822</v>
      </c>
      <c r="P756" s="50" t="e">
        <f>VLOOKUP(C756,Route2021!$C$2:$O$1205,13,FALSE)</f>
        <v>#N/A</v>
      </c>
      <c r="Q756" s="124" t="str">
        <f>VLOOKUP(C756,[1]A!$D$2:$K$1398,8,FALSE)</f>
        <v>3</v>
      </c>
      <c r="R756" s="125" t="e">
        <f>VLOOKUP(C756,Route2021!$C$2:$Q$1212,15,FALSE)</f>
        <v>#N/A</v>
      </c>
      <c r="S756" s="48">
        <f>IFERROR(VLOOKUP(C756,'[2]1ère'!$B$3:$E$200,4,FALSE),0)</f>
        <v>0</v>
      </c>
      <c r="T756" s="48">
        <f>IFERROR(VLOOKUP(C756,'[2]2ème'!$B$3:$E$500,4,FALSE),0)</f>
        <v>0</v>
      </c>
      <c r="U756" s="48">
        <f>IFERROR(VLOOKUP(C756,'[2]3ème'!$B$3:$E$600,4,FALSE),0)</f>
        <v>2</v>
      </c>
      <c r="V756" s="48">
        <f>IFERROR(VLOOKUP(C756,'[2]4ème '!$B$3:$E$216,4,FALSE),0)</f>
        <v>0</v>
      </c>
      <c r="W756" s="48">
        <f>IFERROR(VLOOKUP(C756,[2]Féminines!$B$3:$E$70,4,FALSE),0)</f>
        <v>0</v>
      </c>
      <c r="X756">
        <f t="shared" si="75"/>
        <v>2</v>
      </c>
    </row>
    <row r="757" spans="1:24" x14ac:dyDescent="0.25">
      <c r="A757" s="7">
        <f t="shared" si="74"/>
        <v>823</v>
      </c>
      <c r="B757">
        <f t="shared" si="77"/>
        <v>4468</v>
      </c>
      <c r="C757" t="str">
        <f>[1]A!$D846</f>
        <v>MOUCHON ARNAUD</v>
      </c>
      <c r="D757" t="str">
        <f>[1]A!$F846</f>
        <v>ASSOCIATION CYCLISTE DE CUINCY</v>
      </c>
      <c r="E757" t="str">
        <f>[1]A!$J846</f>
        <v>05999111358</v>
      </c>
      <c r="F757" s="128" t="str">
        <f>[1]A!$C846</f>
        <v>3</v>
      </c>
      <c r="G757" t="str">
        <f>VLOOKUP(C757,[1]A!$D$2:$H$1448,5,FALSE)</f>
        <v>Adulte Masculin 30/39 ans</v>
      </c>
      <c r="N757" s="14">
        <f>VLOOKUP(C757,Bilan!$B$4:$D$1766,3,FALSE)</f>
        <v>4468</v>
      </c>
      <c r="O757" s="50">
        <f t="shared" si="76"/>
        <v>823</v>
      </c>
      <c r="P757" s="50">
        <f>VLOOKUP(C757,Route2021!$C$2:$O$1205,13,FALSE)</f>
        <v>823</v>
      </c>
      <c r="Q757" s="124" t="str">
        <f>VLOOKUP(C757,[1]A!$D$2:$K$1398,8,FALSE)</f>
        <v>3</v>
      </c>
      <c r="R757" s="125">
        <f>VLOOKUP(C757,Route2021!$C$2:$Q$1212,15,FALSE)</f>
        <v>3</v>
      </c>
      <c r="S757" s="48">
        <f>IFERROR(VLOOKUP(C757,'[2]1ère'!$B$3:$E$200,4,FALSE),0)</f>
        <v>0</v>
      </c>
      <c r="T757" s="48">
        <f>IFERROR(VLOOKUP(C757,'[2]2ème'!$B$3:$E$500,4,FALSE),0)</f>
        <v>0</v>
      </c>
      <c r="U757" s="48">
        <f>IFERROR(VLOOKUP(C757,'[2]3ème'!$B$3:$E$600,4,FALSE),0)</f>
        <v>5</v>
      </c>
      <c r="V757" s="48">
        <f>IFERROR(VLOOKUP(C757,'[2]4ème '!$B$3:$E$216,4,FALSE),0)</f>
        <v>0</v>
      </c>
      <c r="W757" s="48">
        <f>IFERROR(VLOOKUP(C757,[2]Féminines!$B$3:$E$70,4,FALSE),0)</f>
        <v>0</v>
      </c>
      <c r="X757">
        <f t="shared" si="75"/>
        <v>5</v>
      </c>
    </row>
    <row r="758" spans="1:24" x14ac:dyDescent="0.25">
      <c r="A758" s="7">
        <v>824</v>
      </c>
      <c r="B758">
        <f>N758</f>
        <v>10085</v>
      </c>
      <c r="C758" t="str">
        <f>[1]A!$D1471</f>
        <v>SION CORENTIN</v>
      </c>
      <c r="D758" t="str">
        <f>[1]A!$F1471</f>
        <v>ESPOIR CYCLISTE WAMBRECHIES MARQUETTE</v>
      </c>
      <c r="E758" t="str">
        <f>[1]A!$J1471</f>
        <v>05999138266</v>
      </c>
      <c r="F758" s="128" t="str">
        <f>[1]A!$C1471</f>
        <v>3</v>
      </c>
      <c r="G758" t="e">
        <f>VLOOKUP(C758,[1]A!$D$2:$H$1448,5,FALSE)</f>
        <v>#N/A</v>
      </c>
      <c r="N758" s="14">
        <f>VLOOKUP(C758,Bilan!$B$4:$D$1766,3,FALSE)</f>
        <v>10085</v>
      </c>
      <c r="O758" s="50">
        <f>A758</f>
        <v>824</v>
      </c>
      <c r="P758" s="50" t="e">
        <f>VLOOKUP(C758,Route2021!$C$2:$O$1205,13,FALSE)</f>
        <v>#N/A</v>
      </c>
      <c r="Q758" s="124" t="e">
        <f>VLOOKUP(C758,[1]A!$D$2:$K$1398,8,FALSE)</f>
        <v>#N/A</v>
      </c>
      <c r="R758" s="125" t="e">
        <f>VLOOKUP(C758,Route2021!$C$2:$Q$1212,15,FALSE)</f>
        <v>#N/A</v>
      </c>
    </row>
    <row r="759" spans="1:24" x14ac:dyDescent="0.25">
      <c r="B759">
        <f>N759</f>
        <v>2602</v>
      </c>
      <c r="C759" t="str">
        <f>[1]A!$D1370</f>
        <v>POTTIER HERVE</v>
      </c>
      <c r="D759" t="str">
        <f>[1]A!$F1370</f>
        <v>ETOILE CYCLISTE AUBRY DU HAINAUT</v>
      </c>
      <c r="E759" t="str">
        <f>[1]A!$J1370</f>
        <v>05999025645</v>
      </c>
      <c r="F759" s="128" t="str">
        <f>[1]A!$C1370</f>
        <v>3</v>
      </c>
      <c r="G759" t="str">
        <f>VLOOKUP(C759,[1]A!$D$2:$H$1448,5,FALSE)</f>
        <v>Adulte Masculin 40/49 ans</v>
      </c>
      <c r="N759" s="14">
        <f>VLOOKUP(C759,Bilan!$B$4:$D$1766,3,FALSE)</f>
        <v>2602</v>
      </c>
      <c r="O759" s="50">
        <f>A759</f>
        <v>0</v>
      </c>
      <c r="P759" s="50">
        <f>VLOOKUP(C759,Route2021!$C$2:$O$1205,13,FALSE)</f>
        <v>824</v>
      </c>
      <c r="Q759" s="124">
        <f>VLOOKUP(C759,[1]A!$D$2:$K$1398,8,FALSE)</f>
        <v>0</v>
      </c>
      <c r="R759" s="125">
        <f>VLOOKUP(C759,Route2021!$C$2:$Q$1212,15,FALSE)</f>
        <v>3</v>
      </c>
      <c r="S759" s="48">
        <f>IFERROR(VLOOKUP(C759,'[2]1ère'!$B$3:$E$200,4,FALSE),0)</f>
        <v>0</v>
      </c>
      <c r="T759" s="48">
        <f>IFERROR(VLOOKUP(C759,'[2]2ème'!$B$3:$E$500,4,FALSE),0)</f>
        <v>0</v>
      </c>
      <c r="U759" s="48">
        <f>IFERROR(VLOOKUP(C759,'[2]3ème'!$B$3:$E$600,4,FALSE),0)</f>
        <v>0</v>
      </c>
      <c r="V759" s="48">
        <f>IFERROR(VLOOKUP(C759,'[2]4ème '!$B$3:$E$216,4,FALSE),0)</f>
        <v>0</v>
      </c>
      <c r="W759" s="48">
        <f>IFERROR(VLOOKUP(C759,[2]Féminines!$B$3:$E$70,4,FALSE),0)</f>
        <v>0</v>
      </c>
      <c r="X759">
        <f t="shared" si="75"/>
        <v>0</v>
      </c>
    </row>
    <row r="760" spans="1:24" x14ac:dyDescent="0.25">
      <c r="A760" s="7">
        <f t="shared" si="74"/>
        <v>825</v>
      </c>
      <c r="B760">
        <f t="shared" si="77"/>
        <v>2595</v>
      </c>
      <c r="C760" t="str">
        <f>[1]A!$D942</f>
        <v>RIBEAUCOURT JEAN JACQUES</v>
      </c>
      <c r="D760" t="str">
        <f>[1]A!$F942</f>
        <v>ASSOCIATION CYCLISTE BELLAINGEOISE</v>
      </c>
      <c r="E760" t="str">
        <f>[1]A!$J942</f>
        <v>05999126860</v>
      </c>
      <c r="F760" s="128" t="str">
        <f>[1]A!$C942</f>
        <v>3</v>
      </c>
      <c r="G760" t="str">
        <f>VLOOKUP(C760,[1]A!$D$2:$H$1448,5,FALSE)</f>
        <v>Adulte Masculin 50/59 ans</v>
      </c>
      <c r="J760" s="67">
        <v>1</v>
      </c>
      <c r="N760" s="14">
        <f>VLOOKUP(C760,Bilan!$B$4:$D$1766,3,FALSE)</f>
        <v>2595</v>
      </c>
      <c r="O760" s="50">
        <f t="shared" si="76"/>
        <v>825</v>
      </c>
      <c r="P760" s="50">
        <f>VLOOKUP(C760,Route2021!$C$2:$O$1205,13,FALSE)</f>
        <v>825</v>
      </c>
      <c r="Q760" s="124" t="str">
        <f>VLOOKUP(C760,[1]A!$D$2:$K$1398,8,FALSE)</f>
        <v>3</v>
      </c>
      <c r="R760" s="125">
        <f>VLOOKUP(C760,Route2021!$C$2:$Q$1212,15,FALSE)</f>
        <v>3</v>
      </c>
      <c r="S760" s="48">
        <f>IFERROR(VLOOKUP(C760,'[2]1ère'!$B$3:$E$200,4,FALSE),0)</f>
        <v>0</v>
      </c>
      <c r="T760" s="48">
        <f>IFERROR(VLOOKUP(C760,'[2]2ème'!$B$3:$E$500,4,FALSE),0)</f>
        <v>0</v>
      </c>
      <c r="U760" s="48">
        <f>IFERROR(VLOOKUP(C760,'[2]3ème'!$B$3:$E$600,4,FALSE),0)</f>
        <v>15</v>
      </c>
      <c r="V760" s="48">
        <f>IFERROR(VLOOKUP(C760,'[2]4ème '!$B$3:$E$216,4,FALSE),0)</f>
        <v>0</v>
      </c>
      <c r="W760" s="48">
        <f>IFERROR(VLOOKUP(C760,[2]Féminines!$B$3:$E$70,4,FALSE),0)</f>
        <v>0</v>
      </c>
      <c r="X760">
        <f t="shared" si="75"/>
        <v>15</v>
      </c>
    </row>
    <row r="761" spans="1:24" x14ac:dyDescent="0.25">
      <c r="A761" s="7">
        <f t="shared" si="74"/>
        <v>826</v>
      </c>
      <c r="B761">
        <f t="shared" si="77"/>
        <v>4472</v>
      </c>
      <c r="C761" t="str">
        <f>[1]A!$D652</f>
        <v>LAMBRET MIKE</v>
      </c>
      <c r="D761" t="str">
        <f>[1]A!$F652</f>
        <v>U.C. CAPELLOISE FOURMIES</v>
      </c>
      <c r="E761" t="str">
        <f>[1]A!$J652</f>
        <v>05999124427</v>
      </c>
      <c r="F761" s="128" t="str">
        <f>[1]A!$C652</f>
        <v>3</v>
      </c>
      <c r="G761" t="str">
        <f>VLOOKUP(C761,[1]A!$D$2:$H$1448,5,FALSE)</f>
        <v>Adulte Masculin 30/39 ans</v>
      </c>
      <c r="N761" s="14">
        <f>VLOOKUP(C761,Bilan!$B$4:$D$1766,3,FALSE)</f>
        <v>4472</v>
      </c>
      <c r="O761" s="50">
        <f t="shared" si="76"/>
        <v>826</v>
      </c>
      <c r="P761" s="50">
        <f>VLOOKUP(C761,Route2021!$C$2:$O$1205,13,FALSE)</f>
        <v>826</v>
      </c>
      <c r="Q761" s="124" t="str">
        <f>VLOOKUP(C761,[1]A!$D$2:$K$1398,8,FALSE)</f>
        <v>3</v>
      </c>
      <c r="R761" s="125">
        <f>VLOOKUP(C761,Route2021!$C$2:$Q$1212,15,FALSE)</f>
        <v>3</v>
      </c>
      <c r="S761" s="48">
        <f>IFERROR(VLOOKUP(C761,'[2]1ère'!$B$3:$E$200,4,FALSE),0)</f>
        <v>0</v>
      </c>
      <c r="T761" s="48">
        <f>IFERROR(VLOOKUP(C761,'[2]2ème'!$B$3:$E$500,4,FALSE),0)</f>
        <v>0</v>
      </c>
      <c r="U761" s="48">
        <f>IFERROR(VLOOKUP(C761,'[2]3ème'!$B$3:$E$600,4,FALSE),0)</f>
        <v>0</v>
      </c>
      <c r="V761" s="48">
        <f>IFERROR(VLOOKUP(C761,'[2]4ème '!$B$3:$E$216,4,FALSE),0)</f>
        <v>0</v>
      </c>
      <c r="W761" s="48">
        <f>IFERROR(VLOOKUP(C761,[2]Féminines!$B$3:$E$70,4,FALSE),0)</f>
        <v>0</v>
      </c>
      <c r="X761">
        <f t="shared" si="75"/>
        <v>0</v>
      </c>
    </row>
    <row r="762" spans="1:24" x14ac:dyDescent="0.25">
      <c r="A762" s="7">
        <f t="shared" si="74"/>
        <v>827</v>
      </c>
      <c r="B762">
        <f t="shared" si="77"/>
        <v>4476</v>
      </c>
      <c r="C762" t="str">
        <f>[1]A!$D653</f>
        <v>LAMBRET SULLIVAN</v>
      </c>
      <c r="D762" t="str">
        <f>[1]A!$F653</f>
        <v>U.C. CAPELLOISE FOURMIES</v>
      </c>
      <c r="E762" t="str">
        <f>[1]A!$J653</f>
        <v>05999076033</v>
      </c>
      <c r="F762" s="128" t="str">
        <f>[1]A!$C653</f>
        <v>3</v>
      </c>
      <c r="G762" t="str">
        <f>VLOOKUP(C762,[1]A!$D$2:$H$1448,5,FALSE)</f>
        <v>Adulte Masculin 30/39 ans</v>
      </c>
      <c r="J762" s="67">
        <v>1</v>
      </c>
      <c r="N762" s="14">
        <f>VLOOKUP(C762,Bilan!$B$4:$D$1766,3,FALSE)</f>
        <v>4476</v>
      </c>
      <c r="O762" s="50">
        <f t="shared" si="76"/>
        <v>827</v>
      </c>
      <c r="P762" s="50">
        <f>VLOOKUP(C762,Route2021!$C$2:$O$1205,13,FALSE)</f>
        <v>827</v>
      </c>
      <c r="Q762" s="124" t="str">
        <f>VLOOKUP(C762,[1]A!$D$2:$K$1398,8,FALSE)</f>
        <v>3</v>
      </c>
      <c r="R762" s="125">
        <f>VLOOKUP(C762,Route2021!$C$2:$Q$1212,15,FALSE)</f>
        <v>3</v>
      </c>
      <c r="S762" s="48">
        <f>IFERROR(VLOOKUP(C762,'[2]1ère'!$B$3:$E$200,4,FALSE),0)</f>
        <v>0</v>
      </c>
      <c r="T762" s="48">
        <f>IFERROR(VLOOKUP(C762,'[2]2ème'!$B$3:$E$500,4,FALSE),0)</f>
        <v>0</v>
      </c>
      <c r="U762" s="48">
        <f>IFERROR(VLOOKUP(C762,'[2]3ème'!$B$3:$E$600,4,FALSE),0)</f>
        <v>0</v>
      </c>
      <c r="V762" s="48">
        <f>IFERROR(VLOOKUP(C762,'[2]4ème '!$B$3:$E$216,4,FALSE),0)</f>
        <v>0</v>
      </c>
      <c r="W762" s="48">
        <f>IFERROR(VLOOKUP(C762,[2]Féminines!$B$3:$E$70,4,FALSE),0)</f>
        <v>0</v>
      </c>
      <c r="X762">
        <f t="shared" si="75"/>
        <v>0</v>
      </c>
    </row>
    <row r="763" spans="1:24" x14ac:dyDescent="0.25">
      <c r="A763" s="7">
        <f t="shared" si="74"/>
        <v>828</v>
      </c>
      <c r="B763">
        <f t="shared" si="77"/>
        <v>7129</v>
      </c>
      <c r="C763" t="str">
        <f>[1]A!$D783</f>
        <v>MARQUET SEBASTIEN</v>
      </c>
      <c r="D763" t="str">
        <f>[1]A!$F783</f>
        <v>ESPOIR CYCLISTE WAMBRECHIES MARQUETTE</v>
      </c>
      <c r="E763" t="str">
        <f>[1]A!$J783</f>
        <v>05999124722</v>
      </c>
      <c r="F763" s="128" t="str">
        <f>[1]A!$C783</f>
        <v>3</v>
      </c>
      <c r="G763" t="str">
        <f>VLOOKUP(C763,[1]A!$D$2:$H$1448,5,FALSE)</f>
        <v>Adulte Masculin 40/49 ans</v>
      </c>
      <c r="N763" s="14">
        <f>VLOOKUP(C763,Bilan!$B$4:$D$1766,3,FALSE)</f>
        <v>7129</v>
      </c>
      <c r="O763" s="50">
        <f t="shared" si="76"/>
        <v>828</v>
      </c>
      <c r="P763" s="50">
        <f>VLOOKUP(C763,Route2021!$C$2:$O$1205,13,FALSE)</f>
        <v>828</v>
      </c>
      <c r="Q763" s="124" t="str">
        <f>VLOOKUP(C763,[1]A!$D$2:$K$1398,8,FALSE)</f>
        <v>3</v>
      </c>
      <c r="R763" s="125">
        <f>VLOOKUP(C763,Route2021!$C$2:$Q$1212,15,FALSE)</f>
        <v>3</v>
      </c>
      <c r="S763" s="48">
        <f>IFERROR(VLOOKUP(C763,'[2]1ère'!$B$3:$E$200,4,FALSE),0)</f>
        <v>0</v>
      </c>
      <c r="T763" s="48">
        <f>IFERROR(VLOOKUP(C763,'[2]2ème'!$B$3:$E$500,4,FALSE),0)</f>
        <v>0</v>
      </c>
      <c r="U763" s="48">
        <f>IFERROR(VLOOKUP(C763,'[2]3ème'!$B$3:$E$600,4,FALSE),0)</f>
        <v>0</v>
      </c>
      <c r="V763" s="48">
        <f>IFERROR(VLOOKUP(C763,'[2]4ème '!$B$3:$E$216,4,FALSE),0)</f>
        <v>0</v>
      </c>
      <c r="W763" s="48">
        <f>IFERROR(VLOOKUP(C763,[2]Féminines!$B$3:$E$70,4,FALSE),0)</f>
        <v>0</v>
      </c>
      <c r="X763">
        <f t="shared" si="75"/>
        <v>0</v>
      </c>
    </row>
    <row r="764" spans="1:24" x14ac:dyDescent="0.25">
      <c r="A764" s="7">
        <f t="shared" si="74"/>
        <v>829</v>
      </c>
      <c r="B764">
        <f t="shared" si="77"/>
        <v>7006</v>
      </c>
      <c r="C764" t="str">
        <f>[1]A!$D196</f>
        <v>CESAR BENOIT</v>
      </c>
      <c r="D764" t="str">
        <f>[1]A!$F196</f>
        <v>NEW ORANGE TEAM BOUSBECQUE</v>
      </c>
      <c r="E764" t="str">
        <f>[1]A!$J196</f>
        <v>05999057250</v>
      </c>
      <c r="F764" s="128" t="str">
        <f>[1]A!$C196</f>
        <v>3</v>
      </c>
      <c r="G764" t="str">
        <f>VLOOKUP(C764,[1]A!$D$2:$H$1448,5,FALSE)</f>
        <v>Adulte Masculin 50/59 ans</v>
      </c>
      <c r="J764" s="67">
        <v>1</v>
      </c>
      <c r="N764" s="14">
        <f>VLOOKUP(C764,Bilan!$B$4:$D$1766,3,FALSE)</f>
        <v>7006</v>
      </c>
      <c r="O764" s="50">
        <f t="shared" si="76"/>
        <v>829</v>
      </c>
      <c r="P764" s="50">
        <f>VLOOKUP(C764,Route2021!$C$2:$O$1205,13,FALSE)</f>
        <v>829</v>
      </c>
      <c r="Q764" s="124" t="str">
        <f>VLOOKUP(C764,[1]A!$D$2:$K$1398,8,FALSE)</f>
        <v>3</v>
      </c>
      <c r="R764" s="125">
        <f>VLOOKUP(C764,Route2021!$C$2:$Q$1212,15,FALSE)</f>
        <v>3</v>
      </c>
      <c r="S764" s="48">
        <f>IFERROR(VLOOKUP(C764,'[2]1ère'!$B$3:$E$200,4,FALSE),0)</f>
        <v>0</v>
      </c>
      <c r="T764" s="48">
        <f>IFERROR(VLOOKUP(C764,'[2]2ème'!$B$3:$E$500,4,FALSE),0)</f>
        <v>0</v>
      </c>
      <c r="U764" s="48">
        <f>IFERROR(VLOOKUP(C764,'[2]3ème'!$B$3:$E$600,4,FALSE),0)</f>
        <v>4</v>
      </c>
      <c r="V764" s="48">
        <f>IFERROR(VLOOKUP(C764,'[2]4ème '!$B$3:$E$216,4,FALSE),0)</f>
        <v>0</v>
      </c>
      <c r="W764" s="48">
        <f>IFERROR(VLOOKUP(C764,[2]Féminines!$B$3:$E$70,4,FALSE),0)</f>
        <v>0</v>
      </c>
      <c r="X764">
        <f t="shared" si="75"/>
        <v>4</v>
      </c>
    </row>
    <row r="765" spans="1:24" x14ac:dyDescent="0.25">
      <c r="A765" s="7">
        <f t="shared" si="74"/>
        <v>830</v>
      </c>
      <c r="B765">
        <f t="shared" si="77"/>
        <v>7016</v>
      </c>
      <c r="C765" t="str">
        <f>[1]A!$D329</f>
        <v>DEMARQUE ANDERSON</v>
      </c>
      <c r="D765" t="str">
        <f>[1]A!$F329</f>
        <v>ASSOCIATION CYCLISTE D'ETROEUNGT</v>
      </c>
      <c r="E765" t="str">
        <f>[1]A!$J329</f>
        <v>05999128017</v>
      </c>
      <c r="F765" s="128" t="str">
        <f>[1]A!$C329</f>
        <v>3</v>
      </c>
      <c r="G765" t="str">
        <f>VLOOKUP(C765,[1]A!$D$2:$H$1448,5,FALSE)</f>
        <v>Adulte Masculin 20/29 ans</v>
      </c>
      <c r="N765" s="14">
        <f>VLOOKUP(C765,Bilan!$B$4:$D$1766,3,FALSE)</f>
        <v>7016</v>
      </c>
      <c r="O765" s="50">
        <f t="shared" si="76"/>
        <v>830</v>
      </c>
      <c r="P765" s="50">
        <f>VLOOKUP(C765,Route2021!$C$2:$O$1205,13,FALSE)</f>
        <v>830</v>
      </c>
      <c r="Q765" s="124" t="str">
        <f>VLOOKUP(C765,[1]A!$D$2:$K$1398,8,FALSE)</f>
        <v>3</v>
      </c>
      <c r="R765" s="125">
        <f>VLOOKUP(C765,Route2021!$C$2:$Q$1212,15,FALSE)</f>
        <v>3</v>
      </c>
      <c r="S765" s="48">
        <f>IFERROR(VLOOKUP(C765,'[2]1ère'!$B$3:$E$200,4,FALSE),0)</f>
        <v>0</v>
      </c>
      <c r="T765" s="48">
        <f>IFERROR(VLOOKUP(C765,'[2]2ème'!$B$3:$E$500,4,FALSE),0)</f>
        <v>0</v>
      </c>
      <c r="U765" s="48">
        <f>IFERROR(VLOOKUP(C765,'[2]3ème'!$B$3:$E$600,4,FALSE),0)</f>
        <v>0</v>
      </c>
      <c r="V765" s="48">
        <f>IFERROR(VLOOKUP(C765,'[2]4ème '!$B$3:$E$216,4,FALSE),0)</f>
        <v>0</v>
      </c>
      <c r="W765" s="48">
        <f>IFERROR(VLOOKUP(C765,[2]Féminines!$B$3:$E$70,4,FALSE),0)</f>
        <v>0</v>
      </c>
      <c r="X765">
        <f t="shared" si="75"/>
        <v>0</v>
      </c>
    </row>
    <row r="766" spans="1:24" x14ac:dyDescent="0.25">
      <c r="A766" s="7">
        <f t="shared" si="74"/>
        <v>831</v>
      </c>
      <c r="B766">
        <f t="shared" si="77"/>
        <v>7048</v>
      </c>
      <c r="C766" t="str">
        <f>[1]A!$D259</f>
        <v>DAMAGEUX RÉMI</v>
      </c>
      <c r="D766" t="str">
        <f>[1]A!$F259</f>
        <v>U.C. CAPELLOISE FOURMIES</v>
      </c>
      <c r="E766" t="str">
        <f>[1]A!$J259</f>
        <v>05999127641</v>
      </c>
      <c r="F766" s="128" t="str">
        <f>[1]A!$C259</f>
        <v>3</v>
      </c>
      <c r="G766" t="str">
        <f>VLOOKUP(C766,[1]A!$D$2:$H$1448,5,FALSE)</f>
        <v>Adulte Masculin 30/39 ans</v>
      </c>
      <c r="N766" s="14">
        <f>VLOOKUP(C766,Bilan!$B$4:$D$1766,3,FALSE)</f>
        <v>7048</v>
      </c>
      <c r="O766" s="50">
        <f t="shared" si="76"/>
        <v>831</v>
      </c>
      <c r="P766" s="50">
        <f>VLOOKUP(C766,Route2021!$C$2:$O$1205,13,FALSE)</f>
        <v>831</v>
      </c>
      <c r="Q766" s="124" t="str">
        <f>VLOOKUP(C766,[1]A!$D$2:$K$1398,8,FALSE)</f>
        <v>3</v>
      </c>
      <c r="R766" s="125">
        <f>VLOOKUP(C766,Route2021!$C$2:$Q$1212,15,FALSE)</f>
        <v>3</v>
      </c>
      <c r="S766" s="48">
        <f>IFERROR(VLOOKUP(C766,'[2]1ère'!$B$3:$E$200,4,FALSE),0)</f>
        <v>0</v>
      </c>
      <c r="T766" s="48">
        <f>IFERROR(VLOOKUP(C766,'[2]2ème'!$B$3:$E$500,4,FALSE),0)</f>
        <v>0</v>
      </c>
      <c r="U766" s="48">
        <f>IFERROR(VLOOKUP(C766,'[2]3ème'!$B$3:$E$600,4,FALSE),0)</f>
        <v>3</v>
      </c>
      <c r="V766" s="48">
        <f>IFERROR(VLOOKUP(C766,'[2]4ème '!$B$3:$E$216,4,FALSE),0)</f>
        <v>0</v>
      </c>
      <c r="W766" s="48">
        <f>IFERROR(VLOOKUP(C766,[2]Féminines!$B$3:$E$70,4,FALSE),0)</f>
        <v>0</v>
      </c>
      <c r="X766">
        <f t="shared" si="75"/>
        <v>3</v>
      </c>
    </row>
    <row r="767" spans="1:24" x14ac:dyDescent="0.25">
      <c r="A767" s="7">
        <v>832</v>
      </c>
      <c r="B767">
        <f>N767</f>
        <v>4392</v>
      </c>
      <c r="C767" t="str">
        <f>[1]A!$D489</f>
        <v>FRISON AURELIEN</v>
      </c>
      <c r="D767" t="str">
        <f>[1]A!$F489</f>
        <v>ASSOCIATION CYCLISTE D'ETROEUNGT</v>
      </c>
      <c r="E767" t="str">
        <f>[1]A!$J489</f>
        <v>05999123948</v>
      </c>
      <c r="F767" s="128">
        <v>3</v>
      </c>
      <c r="G767" t="str">
        <f>VLOOKUP(C767,[1]A!$D$2:$H$1448,5,FALSE)</f>
        <v>Adulte Masculin 30/39 ans</v>
      </c>
      <c r="N767" s="14">
        <f>VLOOKUP(C767,Bilan!$B$4:$D$1766,3,FALSE)</f>
        <v>4392</v>
      </c>
      <c r="O767" s="50">
        <f>A767</f>
        <v>832</v>
      </c>
      <c r="P767" s="50">
        <f>VLOOKUP(C767,Route2021!$C$2:$O$1205,13,FALSE)</f>
        <v>832</v>
      </c>
      <c r="Q767" s="124" t="str">
        <f>VLOOKUP(C767,[1]A!$D$2:$K$1398,8,FALSE)</f>
        <v>3</v>
      </c>
      <c r="R767" s="125">
        <f>VLOOKUP(C767,Route2021!$C$2:$Q$1212,15,FALSE)</f>
        <v>3</v>
      </c>
      <c r="S767" s="48">
        <f>IFERROR(VLOOKUP(C767,'[2]1ère'!$B$3:$E$200,4,FALSE),0)</f>
        <v>0</v>
      </c>
      <c r="T767" s="48">
        <f>IFERROR(VLOOKUP(C767,'[2]2ème'!$B$3:$E$500,4,FALSE),0)</f>
        <v>0</v>
      </c>
      <c r="U767" s="48">
        <f>IFERROR(VLOOKUP(C767,'[2]3ème'!$B$3:$E$600,4,FALSE),0)</f>
        <v>1</v>
      </c>
      <c r="V767" s="48">
        <f>IFERROR(VLOOKUP(C767,'[2]4ème '!$B$3:$E$216,4,FALSE),0)</f>
        <v>2</v>
      </c>
      <c r="W767" s="48">
        <f>IFERROR(VLOOKUP(C767,[2]Féminines!$B$3:$E$70,4,FALSE),0)</f>
        <v>0</v>
      </c>
      <c r="X767">
        <f>SUM(S767:W767)</f>
        <v>3</v>
      </c>
    </row>
    <row r="768" spans="1:24" x14ac:dyDescent="0.25">
      <c r="A768" s="7">
        <f t="shared" si="74"/>
        <v>833</v>
      </c>
      <c r="B768">
        <f t="shared" si="77"/>
        <v>7140</v>
      </c>
      <c r="C768" t="str">
        <f>[1]A!$D328</f>
        <v>DEMARCQ MARIAN</v>
      </c>
      <c r="D768" t="str">
        <f>[1]A!$F328</f>
        <v>VELO SPRINT DE L'OSTREVENT - AUBERCHICOURT</v>
      </c>
      <c r="E768" t="str">
        <f>[1]A!$J328</f>
        <v>05999029178</v>
      </c>
      <c r="F768" s="128" t="str">
        <f>[1]A!$C328</f>
        <v>3</v>
      </c>
      <c r="G768" t="str">
        <f>VLOOKUP(C768,[1]A!$D$2:$H$1448,5,FALSE)</f>
        <v>Adulte Masculin 30/39 ans</v>
      </c>
      <c r="N768" s="14">
        <f>VLOOKUP(C768,Bilan!$B$4:$D$1766,3,FALSE)</f>
        <v>7140</v>
      </c>
      <c r="O768" s="50">
        <f t="shared" si="76"/>
        <v>833</v>
      </c>
      <c r="P768" s="50">
        <f>VLOOKUP(C768,Route2021!$C$2:$O$1205,13,FALSE)</f>
        <v>833</v>
      </c>
      <c r="Q768" s="124" t="str">
        <f>VLOOKUP(C768,[1]A!$D$2:$K$1398,8,FALSE)</f>
        <v>3</v>
      </c>
      <c r="R768" s="125">
        <f>VLOOKUP(C768,Route2021!$C$2:$Q$1212,15,FALSE)</f>
        <v>3</v>
      </c>
      <c r="S768" s="48">
        <f>IFERROR(VLOOKUP(C768,'[2]1ère'!$B$3:$E$200,4,FALSE),0)</f>
        <v>0</v>
      </c>
      <c r="T768" s="48">
        <f>IFERROR(VLOOKUP(C768,'[2]2ème'!$B$3:$E$500,4,FALSE),0)</f>
        <v>0</v>
      </c>
      <c r="U768" s="48">
        <f>IFERROR(VLOOKUP(C768,'[2]3ème'!$B$3:$E$600,4,FALSE),0)</f>
        <v>6</v>
      </c>
      <c r="V768" s="48">
        <f>IFERROR(VLOOKUP(C768,'[2]4ème '!$B$3:$E$216,4,FALSE),0)</f>
        <v>0</v>
      </c>
      <c r="W768" s="48">
        <f>IFERROR(VLOOKUP(C768,[2]Féminines!$B$3:$E$70,4,FALSE),0)</f>
        <v>0</v>
      </c>
      <c r="X768">
        <f t="shared" si="75"/>
        <v>6</v>
      </c>
    </row>
    <row r="769" spans="1:24" x14ac:dyDescent="0.25">
      <c r="A769" s="7">
        <f t="shared" si="74"/>
        <v>834</v>
      </c>
      <c r="B769">
        <f t="shared" si="77"/>
        <v>5772</v>
      </c>
      <c r="C769" t="str">
        <f>[1]A!$D597</f>
        <v>HUBAUT CHRISTOPHE</v>
      </c>
      <c r="D769" t="str">
        <f>[1]A!$F597</f>
        <v>TEAM SPECIALIZED LILLE</v>
      </c>
      <c r="E769" t="str">
        <f>[1]A!$J597</f>
        <v>05996226245</v>
      </c>
      <c r="F769" s="128" t="str">
        <f>[1]A!$C597</f>
        <v>3</v>
      </c>
      <c r="G769" t="str">
        <f>VLOOKUP(C769,[1]A!$D$2:$H$1448,5,FALSE)</f>
        <v>Adulte Masculin 40/49 ans</v>
      </c>
      <c r="N769" s="14">
        <f>VLOOKUP(C769,Bilan!$B$4:$D$1766,3,FALSE)</f>
        <v>5772</v>
      </c>
      <c r="O769" s="50">
        <f t="shared" si="76"/>
        <v>834</v>
      </c>
      <c r="P769" s="50">
        <f>VLOOKUP(C769,Route2021!$C$2:$O$1205,13,FALSE)</f>
        <v>834</v>
      </c>
      <c r="Q769" s="124" t="str">
        <f>VLOOKUP(C769,[1]A!$D$2:$K$1398,8,FALSE)</f>
        <v>3</v>
      </c>
      <c r="R769" s="125">
        <f>VLOOKUP(C769,Route2021!$C$2:$Q$1212,15,FALSE)</f>
        <v>3</v>
      </c>
      <c r="S769" s="48">
        <f>IFERROR(VLOOKUP(C769,'[2]1ère'!$B$3:$E$200,4,FALSE),0)</f>
        <v>0</v>
      </c>
      <c r="T769" s="48">
        <f>IFERROR(VLOOKUP(C769,'[2]2ème'!$B$3:$E$500,4,FALSE),0)</f>
        <v>0</v>
      </c>
      <c r="U769" s="48">
        <f>IFERROR(VLOOKUP(C769,'[2]3ème'!$B$3:$E$600,4,FALSE),0)</f>
        <v>4</v>
      </c>
      <c r="V769" s="48">
        <f>IFERROR(VLOOKUP(C769,'[2]4ème '!$B$3:$E$216,4,FALSE),0)</f>
        <v>0</v>
      </c>
      <c r="W769" s="48">
        <f>IFERROR(VLOOKUP(C769,[2]Féminines!$B$3:$E$70,4,FALSE),0)</f>
        <v>0</v>
      </c>
      <c r="X769">
        <f t="shared" si="75"/>
        <v>4</v>
      </c>
    </row>
    <row r="770" spans="1:24" x14ac:dyDescent="0.25">
      <c r="A770" s="7">
        <v>835</v>
      </c>
      <c r="B770">
        <f t="shared" ref="B770:B775" si="78">N770</f>
        <v>10111</v>
      </c>
      <c r="C770" t="str">
        <f>[1]A!$D517</f>
        <v>GIRARD TANCREDE</v>
      </c>
      <c r="D770" t="str">
        <f>[1]A!$F517</f>
        <v>ESPOIR CYCLISTE WAMBRECHIES MARQUETTE</v>
      </c>
      <c r="E770" t="str">
        <f>[1]A!$J517</f>
        <v>05999096077</v>
      </c>
      <c r="F770" s="128" t="str">
        <f>[1]A!$C517</f>
        <v>3</v>
      </c>
      <c r="G770" t="str">
        <f>VLOOKUP(C770,[1]A!$D$2:$H$1448,5,FALSE)</f>
        <v>Adulte Masculin 17/19 ans</v>
      </c>
      <c r="N770" s="14">
        <f>VLOOKUP(C770,Bilan!$B$4:$D$1766,3,FALSE)</f>
        <v>10111</v>
      </c>
      <c r="O770" s="50">
        <f t="shared" ref="O770:O775" si="79">A770</f>
        <v>835</v>
      </c>
      <c r="P770" s="50" t="e">
        <f>VLOOKUP(C770,Route2021!$C$2:$O$1205,13,FALSE)</f>
        <v>#N/A</v>
      </c>
      <c r="Q770" s="124" t="str">
        <f>VLOOKUP(C770,[1]A!$D$2:$K$1398,8,FALSE)</f>
        <v>3</v>
      </c>
      <c r="R770" s="125" t="e">
        <f>VLOOKUP(C770,Route2021!$C$2:$Q$1212,15,FALSE)</f>
        <v>#N/A</v>
      </c>
      <c r="S770" s="48">
        <f>IFERROR(VLOOKUP(C770,'[2]1ère'!$B$3:$E$200,4,FALSE),0)</f>
        <v>0</v>
      </c>
      <c r="T770" s="48">
        <f>IFERROR(VLOOKUP(C770,'[2]2ème'!$B$3:$E$500,4,FALSE),0)</f>
        <v>0</v>
      </c>
      <c r="U770" s="48">
        <f>IFERROR(VLOOKUP(C770,'[2]3ème'!$B$3:$E$600,4,FALSE),0)</f>
        <v>1</v>
      </c>
      <c r="V770" s="48">
        <f>IFERROR(VLOOKUP(C770,'[2]4ème '!$B$3:$E$216,4,FALSE),0)</f>
        <v>0</v>
      </c>
      <c r="W770" s="48">
        <f>IFERROR(VLOOKUP(C770,[2]Féminines!$B$3:$E$70,4,FALSE),0)</f>
        <v>0</v>
      </c>
      <c r="X770">
        <f t="shared" si="75"/>
        <v>1</v>
      </c>
    </row>
    <row r="771" spans="1:24" x14ac:dyDescent="0.25">
      <c r="A771" s="7">
        <v>836</v>
      </c>
      <c r="B771">
        <f>N771</f>
        <v>10064</v>
      </c>
      <c r="C771" t="str">
        <f>[1]A!$D190</f>
        <v>CAUDRELIER DAVID</v>
      </c>
      <c r="D771" t="str">
        <f>[1]A!$F190</f>
        <v>VELO CLUB HORNAING</v>
      </c>
      <c r="E771" t="str">
        <f>[1]A!$J190</f>
        <v>05994059010</v>
      </c>
      <c r="F771" s="128" t="str">
        <f>[1]A!$C190</f>
        <v>3</v>
      </c>
      <c r="G771" t="str">
        <f>VLOOKUP(C771,[1]A!$D$2:$H$1448,5,FALSE)</f>
        <v>Adulte Masculin 40/49 ans</v>
      </c>
      <c r="N771" s="14">
        <f>VLOOKUP(C771,Bilan!$B$4:$D$1766,3,FALSE)</f>
        <v>10064</v>
      </c>
      <c r="O771" s="50">
        <f>A771</f>
        <v>836</v>
      </c>
      <c r="P771" s="50">
        <f>VLOOKUP(C771,Route2021!$C$2:$O$1205,13,FALSE)</f>
        <v>0</v>
      </c>
      <c r="Q771" s="124" t="str">
        <f>VLOOKUP(C771,[1]A!$D$2:$K$1398,8,FALSE)</f>
        <v>3</v>
      </c>
      <c r="R771" s="125">
        <f>VLOOKUP(C771,Route2021!$C$2:$Q$1212,15,FALSE)</f>
        <v>3</v>
      </c>
      <c r="S771" s="48">
        <f>IFERROR(VLOOKUP(C771,'[2]1ère'!$B$3:$E$200,4,FALSE),0)</f>
        <v>0</v>
      </c>
      <c r="T771" s="48">
        <f>IFERROR(VLOOKUP(C771,'[2]2ème'!$B$3:$E$500,4,FALSE),0)</f>
        <v>0</v>
      </c>
      <c r="U771" s="48">
        <f>IFERROR(VLOOKUP(C771,'[2]3ème'!$B$3:$E$600,4,FALSE),0)</f>
        <v>3</v>
      </c>
      <c r="V771" s="48">
        <f>IFERROR(VLOOKUP(C771,'[2]4ème '!$B$3:$E$216,4,FALSE),0)</f>
        <v>0</v>
      </c>
      <c r="W771" s="48">
        <f>IFERROR(VLOOKUP(C771,[2]Féminines!$B$3:$E$70,4,FALSE),0)</f>
        <v>0</v>
      </c>
      <c r="X771">
        <f>SUM(S771:W771)</f>
        <v>3</v>
      </c>
    </row>
    <row r="772" spans="1:24" x14ac:dyDescent="0.25">
      <c r="A772" s="7">
        <v>838</v>
      </c>
      <c r="B772">
        <f t="shared" si="78"/>
        <v>4852</v>
      </c>
      <c r="C772" t="str">
        <f>[1]A!$D671</f>
        <v>LE COUVIOUR ERWAN</v>
      </c>
      <c r="D772" t="str">
        <f>[1]A!$F671</f>
        <v>ENTENTE CYCLISTE FACHES-THUMESNIL RONCHIN</v>
      </c>
      <c r="E772" t="str">
        <f>[1]A!$J671</f>
        <v>05999129488</v>
      </c>
      <c r="F772" s="128" t="str">
        <f>[1]A!$C671</f>
        <v>3</v>
      </c>
      <c r="G772" t="str">
        <f>VLOOKUP(C772,[1]A!$D$2:$H$1448,5,FALSE)</f>
        <v>Adulte Masculin 20/29 ans</v>
      </c>
      <c r="N772" s="14">
        <f>VLOOKUP(C772,Bilan!$B$4:$D$1766,3,FALSE)</f>
        <v>4852</v>
      </c>
      <c r="O772" s="50">
        <f t="shared" si="79"/>
        <v>838</v>
      </c>
      <c r="P772" s="50" t="e">
        <f>VLOOKUP(C772,Route2021!$C$2:$O$1205,13,FALSE)</f>
        <v>#N/A</v>
      </c>
      <c r="Q772" s="124" t="str">
        <f>VLOOKUP(C772,[1]A!$D$2:$K$1398,8,FALSE)</f>
        <v>3</v>
      </c>
      <c r="R772" s="125" t="e">
        <f>VLOOKUP(C772,Route2021!$C$2:$Q$1212,15,FALSE)</f>
        <v>#N/A</v>
      </c>
      <c r="S772" s="48">
        <f>IFERROR(VLOOKUP(C772,'[2]1ère'!$B$3:$E$200,4,FALSE),0)</f>
        <v>0</v>
      </c>
      <c r="T772" s="48">
        <f>IFERROR(VLOOKUP(C772,'[2]2ème'!$B$3:$E$500,4,FALSE),0)</f>
        <v>0</v>
      </c>
      <c r="U772" s="48">
        <f>IFERROR(VLOOKUP(C772,'[2]3ème'!$B$3:$E$600,4,FALSE),0)</f>
        <v>1</v>
      </c>
      <c r="V772" s="48">
        <f>IFERROR(VLOOKUP(C772,'[2]4ème '!$B$3:$E$216,4,FALSE),0)</f>
        <v>0</v>
      </c>
      <c r="W772" s="48">
        <f>IFERROR(VLOOKUP(C772,[2]Féminines!$B$3:$E$70,4,FALSE),0)</f>
        <v>0</v>
      </c>
      <c r="X772">
        <f t="shared" si="75"/>
        <v>1</v>
      </c>
    </row>
    <row r="773" spans="1:24" x14ac:dyDescent="0.25">
      <c r="A773" s="7">
        <v>839</v>
      </c>
      <c r="B773">
        <f t="shared" si="78"/>
        <v>10088</v>
      </c>
      <c r="C773" t="str">
        <f>[1]A!$D1421</f>
        <v>LECLERC SERGE</v>
      </c>
      <c r="D773" t="str">
        <f>[1]A!$F1421</f>
        <v>ROUE D'OR COMINOISE</v>
      </c>
      <c r="E773" t="str">
        <f>[1]A!$J1421</f>
        <v>05996226932</v>
      </c>
      <c r="F773" s="128" t="str">
        <f>[1]A!$C1421</f>
        <v>3</v>
      </c>
      <c r="G773" t="str">
        <f>VLOOKUP(C773,[1]A!$D$2:$H$1448,5,FALSE)</f>
        <v>Adulte Masculin 60 ans et plus</v>
      </c>
      <c r="N773" s="14">
        <f>VLOOKUP(C773,Bilan!$B$4:$D$1766,3,FALSE)</f>
        <v>10088</v>
      </c>
      <c r="O773" s="50">
        <f t="shared" si="79"/>
        <v>839</v>
      </c>
      <c r="P773" s="50" t="e">
        <f>VLOOKUP(C773,Route2021!$C$2:$O$1205,13,FALSE)</f>
        <v>#N/A</v>
      </c>
      <c r="Q773" s="124" t="e">
        <f>VLOOKUP(C773,[1]A!$D$2:$K$1398,8,FALSE)</f>
        <v>#N/A</v>
      </c>
      <c r="R773" s="125" t="e">
        <f>VLOOKUP(C773,Route2021!$C$2:$Q$1212,15,FALSE)</f>
        <v>#N/A</v>
      </c>
      <c r="S773" s="48">
        <f>IFERROR(VLOOKUP(C773,'[2]1ère'!$B$3:$E$200,4,FALSE),0)</f>
        <v>0</v>
      </c>
      <c r="T773" s="48">
        <f>IFERROR(VLOOKUP(C773,'[2]2ème'!$B$3:$E$500,4,FALSE),0)</f>
        <v>0</v>
      </c>
      <c r="U773" s="48">
        <f>IFERROR(VLOOKUP(C773,'[2]3ème'!$B$3:$E$600,4,FALSE),0)</f>
        <v>3</v>
      </c>
      <c r="V773" s="48">
        <f>IFERROR(VLOOKUP(C773,'[2]4ème '!$B$3:$E$216,4,FALSE),0)</f>
        <v>0</v>
      </c>
      <c r="W773" s="48">
        <f>IFERROR(VLOOKUP(C773,[2]Féminines!$B$3:$E$70,4,FALSE),0)</f>
        <v>0</v>
      </c>
      <c r="X773">
        <f t="shared" si="75"/>
        <v>3</v>
      </c>
    </row>
    <row r="774" spans="1:24" x14ac:dyDescent="0.25">
      <c r="A774" s="7">
        <v>840</v>
      </c>
      <c r="B774">
        <f t="shared" si="78"/>
        <v>10090</v>
      </c>
      <c r="C774" t="str">
        <f>[1]A!$D1429</f>
        <v>LEONARDI FLORIAN</v>
      </c>
      <c r="D774" t="str">
        <f>[1]A!$F1429</f>
        <v>RESILIENCE CLUB</v>
      </c>
      <c r="E774" t="str">
        <f>[1]A!$J1429</f>
        <v>05999137184</v>
      </c>
      <c r="F774" s="128" t="str">
        <f>[1]A!$C1429</f>
        <v>3</v>
      </c>
      <c r="G774" t="str">
        <f>VLOOKUP(C774,[1]A!$D$2:$H$1448,5,FALSE)</f>
        <v>Adulte Masculin 40/49 ans</v>
      </c>
      <c r="N774" s="14">
        <f>VLOOKUP(C774,Bilan!$B$4:$D$1766,3,FALSE)</f>
        <v>10090</v>
      </c>
      <c r="O774" s="50">
        <f t="shared" si="79"/>
        <v>840</v>
      </c>
      <c r="P774" s="50" t="e">
        <f>VLOOKUP(C774,Route2021!$C$2:$O$1205,13,FALSE)</f>
        <v>#N/A</v>
      </c>
      <c r="Q774" s="124" t="e">
        <f>VLOOKUP(C774,[1]A!$D$2:$K$1398,8,FALSE)</f>
        <v>#N/A</v>
      </c>
      <c r="R774" s="125" t="e">
        <f>VLOOKUP(C774,Route2021!$C$2:$Q$1212,15,FALSE)</f>
        <v>#N/A</v>
      </c>
      <c r="S774" s="48">
        <f>IFERROR(VLOOKUP(C774,'[2]1ère'!$B$3:$E$200,4,FALSE),0)</f>
        <v>0</v>
      </c>
      <c r="T774" s="48">
        <f>IFERROR(VLOOKUP(C774,'[2]2ème'!$B$3:$E$500,4,FALSE),0)</f>
        <v>0</v>
      </c>
      <c r="U774" s="48">
        <f>IFERROR(VLOOKUP(C774,'[2]3ème'!$B$3:$E$600,4,FALSE),0)</f>
        <v>1</v>
      </c>
      <c r="V774" s="48">
        <f>IFERROR(VLOOKUP(C774,'[2]4ème '!$B$3:$E$216,4,FALSE),0)</f>
        <v>0</v>
      </c>
      <c r="W774" s="48">
        <f>IFERROR(VLOOKUP(C774,[2]Féminines!$B$3:$E$70,4,FALSE),0)</f>
        <v>0</v>
      </c>
      <c r="X774">
        <f t="shared" si="75"/>
        <v>1</v>
      </c>
    </row>
    <row r="775" spans="1:24" x14ac:dyDescent="0.25">
      <c r="A775" s="7">
        <v>841</v>
      </c>
      <c r="B775">
        <f t="shared" si="78"/>
        <v>10087</v>
      </c>
      <c r="C775" t="str">
        <f>[1]A!$D1422</f>
        <v>LEURENT MAXIME</v>
      </c>
      <c r="D775" t="str">
        <f>[1]A!$F1422</f>
        <v>ESPOIR CYCLISTE WAMBRECHIES MARQUETTE</v>
      </c>
      <c r="E775" t="str">
        <f>[1]A!$J1422</f>
        <v>05999128849</v>
      </c>
      <c r="F775" s="128" t="str">
        <f>[1]A!$C1422</f>
        <v>3</v>
      </c>
      <c r="G775" t="str">
        <f>VLOOKUP(C775,[1]A!$D$2:$H$1448,5,FALSE)</f>
        <v>Adulte Masculin 30/39 ans</v>
      </c>
      <c r="N775" s="14">
        <f>VLOOKUP(C775,Bilan!$B$4:$D$1766,3,FALSE)</f>
        <v>10087</v>
      </c>
      <c r="O775" s="50">
        <f t="shared" si="79"/>
        <v>841</v>
      </c>
      <c r="P775" s="50" t="e">
        <f>VLOOKUP(C775,Route2021!$C$2:$O$1205,13,FALSE)</f>
        <v>#N/A</v>
      </c>
      <c r="Q775" s="124" t="e">
        <f>VLOOKUP(C775,[1]A!$D$2:$K$1398,8,FALSE)</f>
        <v>#N/A</v>
      </c>
      <c r="R775" s="125" t="e">
        <f>VLOOKUP(C775,Route2021!$C$2:$Q$1212,15,FALSE)</f>
        <v>#N/A</v>
      </c>
      <c r="S775" s="48">
        <f>IFERROR(VLOOKUP(C775,'[2]1ère'!$B$3:$E$200,4,FALSE),0)</f>
        <v>0</v>
      </c>
      <c r="T775" s="48">
        <f>IFERROR(VLOOKUP(C775,'[2]2ème'!$B$3:$E$500,4,FALSE),0)</f>
        <v>0</v>
      </c>
      <c r="U775" s="48">
        <f>IFERROR(VLOOKUP(C775,'[2]3ème'!$B$3:$E$600,4,FALSE),0)</f>
        <v>1</v>
      </c>
      <c r="V775" s="48">
        <f>IFERROR(VLOOKUP(C775,'[2]4ème '!$B$3:$E$216,4,FALSE),0)</f>
        <v>0</v>
      </c>
      <c r="W775" s="48">
        <f>IFERROR(VLOOKUP(C775,[2]Féminines!$B$3:$E$70,4,FALSE),0)</f>
        <v>0</v>
      </c>
      <c r="X775">
        <f t="shared" si="75"/>
        <v>1</v>
      </c>
    </row>
    <row r="776" spans="1:24" x14ac:dyDescent="0.25">
      <c r="A776" s="7">
        <f t="shared" si="74"/>
        <v>843</v>
      </c>
      <c r="B776">
        <f t="shared" si="77"/>
        <v>7131</v>
      </c>
      <c r="C776" t="str">
        <f>[1]A!$D105</f>
        <v>BOONE ERIC</v>
      </c>
      <c r="D776" t="str">
        <f>[1]A!$F105</f>
        <v>TEAM SPECIALIZED LILLE</v>
      </c>
      <c r="E776" t="str">
        <f>[1]A!$J105</f>
        <v>05999111148</v>
      </c>
      <c r="F776" s="128" t="str">
        <f>[1]A!$C105</f>
        <v>3</v>
      </c>
      <c r="G776" t="str">
        <f>VLOOKUP(C776,[1]A!$D$2:$H$1448,5,FALSE)</f>
        <v>Adulte Masculin 50/59 ans</v>
      </c>
      <c r="N776" s="14">
        <f>VLOOKUP(C776,Bilan!$B$4:$D$1766,3,FALSE)</f>
        <v>7131</v>
      </c>
      <c r="O776" s="50">
        <f t="shared" si="76"/>
        <v>843</v>
      </c>
      <c r="P776" s="50">
        <f>VLOOKUP(C776,Route2021!$C$2:$O$1205,13,FALSE)</f>
        <v>843</v>
      </c>
      <c r="Q776" s="124" t="str">
        <f>VLOOKUP(C776,[1]A!$D$2:$K$1398,8,FALSE)</f>
        <v>3</v>
      </c>
      <c r="R776" s="125">
        <f>VLOOKUP(C776,Route2021!$C$2:$Q$1212,15,FALSE)</f>
        <v>3</v>
      </c>
      <c r="S776" s="48">
        <f>IFERROR(VLOOKUP(C776,'[2]1ère'!$B$3:$E$200,4,FALSE),0)</f>
        <v>0</v>
      </c>
      <c r="T776" s="48">
        <f>IFERROR(VLOOKUP(C776,'[2]2ème'!$B$3:$E$500,4,FALSE),0)</f>
        <v>0</v>
      </c>
      <c r="U776" s="48">
        <f>IFERROR(VLOOKUP(C776,'[2]3ème'!$B$3:$E$600,4,FALSE),0)</f>
        <v>0</v>
      </c>
      <c r="V776" s="48">
        <f>IFERROR(VLOOKUP(C776,'[2]4ème '!$B$3:$E$216,4,FALSE),0)</f>
        <v>0</v>
      </c>
      <c r="W776" s="48">
        <f>IFERROR(VLOOKUP(C776,[2]Féminines!$B$3:$E$70,4,FALSE),0)</f>
        <v>0</v>
      </c>
      <c r="X776">
        <f t="shared" si="75"/>
        <v>0</v>
      </c>
    </row>
    <row r="777" spans="1:24" x14ac:dyDescent="0.25">
      <c r="A777" s="7">
        <f t="shared" si="74"/>
        <v>844</v>
      </c>
      <c r="B777">
        <f t="shared" si="77"/>
        <v>7091</v>
      </c>
      <c r="C777" t="str">
        <f>[1]A!$D143</f>
        <v>BRUGGEMAN BENOIT</v>
      </c>
      <c r="D777" t="str">
        <f>[1]A!$F143</f>
        <v>ESPOIR CYCLISTE WAMBRECHIES MARQUETTE</v>
      </c>
      <c r="E777" t="str">
        <f>[1]A!$J143</f>
        <v>05999127555</v>
      </c>
      <c r="F777" s="128" t="str">
        <f>[1]A!$C143</f>
        <v>3</v>
      </c>
      <c r="G777" t="str">
        <f>VLOOKUP(C777,[1]A!$D$2:$H$1448,5,FALSE)</f>
        <v>Adulte Masculin 30/39 ans</v>
      </c>
      <c r="N777" s="14">
        <f>VLOOKUP(C777,Bilan!$B$4:$D$1766,3,FALSE)</f>
        <v>7091</v>
      </c>
      <c r="O777" s="50">
        <f t="shared" si="76"/>
        <v>844</v>
      </c>
      <c r="P777" s="50">
        <f>VLOOKUP(C777,Route2021!$C$2:$O$1205,13,FALSE)</f>
        <v>844</v>
      </c>
      <c r="Q777" s="124" t="str">
        <f>VLOOKUP(C777,[1]A!$D$2:$K$1398,8,FALSE)</f>
        <v>3</v>
      </c>
      <c r="R777" s="125">
        <f>VLOOKUP(C777,Route2021!$C$2:$Q$1212,15,FALSE)</f>
        <v>3</v>
      </c>
      <c r="S777" s="48">
        <f>IFERROR(VLOOKUP(C777,'[2]1ère'!$B$3:$E$200,4,FALSE),0)</f>
        <v>0</v>
      </c>
      <c r="T777" s="48">
        <f>IFERROR(VLOOKUP(C777,'[2]2ème'!$B$3:$E$500,4,FALSE),0)</f>
        <v>0</v>
      </c>
      <c r="U777" s="48">
        <f>IFERROR(VLOOKUP(C777,'[2]3ème'!$B$3:$E$600,4,FALSE),0)</f>
        <v>5</v>
      </c>
      <c r="V777" s="48">
        <f>IFERROR(VLOOKUP(C777,'[2]4ème '!$B$3:$E$216,4,FALSE),0)</f>
        <v>0</v>
      </c>
      <c r="W777" s="48">
        <f>IFERROR(VLOOKUP(C777,[2]Féminines!$B$3:$E$70,4,FALSE),0)</f>
        <v>0</v>
      </c>
      <c r="X777">
        <f t="shared" si="75"/>
        <v>5</v>
      </c>
    </row>
    <row r="778" spans="1:24" x14ac:dyDescent="0.25">
      <c r="A778" s="7">
        <f t="shared" si="74"/>
        <v>845</v>
      </c>
      <c r="B778">
        <f t="shared" si="77"/>
        <v>2317</v>
      </c>
      <c r="C778" t="str">
        <f>[1]A!$D1164</f>
        <v>CAUWET FRANCK</v>
      </c>
      <c r="D778" t="str">
        <f>[1]A!$F1164</f>
        <v>MANQUEVILLE LILLERS CLUB CYCLISTE</v>
      </c>
      <c r="E778" t="str">
        <f>[1]A!$J1164</f>
        <v>06297091959</v>
      </c>
      <c r="F778" s="128" t="str">
        <f>[1]A!$C1164</f>
        <v>3</v>
      </c>
      <c r="G778" t="str">
        <f>VLOOKUP(C778,[1]A!$D$2:$H$1448,5,FALSE)</f>
        <v>Adulte Masculin 50/59 ans</v>
      </c>
      <c r="N778" s="14">
        <f>VLOOKUP(C778,Bilan!$B$4:$D$1766,3,FALSE)</f>
        <v>2317</v>
      </c>
      <c r="O778" s="50">
        <f t="shared" si="76"/>
        <v>845</v>
      </c>
      <c r="P778" s="50">
        <f>VLOOKUP(C778,Route2021!$C$2:$O$1205,13,FALSE)</f>
        <v>845</v>
      </c>
      <c r="Q778" s="124" t="str">
        <f>VLOOKUP(C778,[1]A!$D$2:$K$1398,8,FALSE)</f>
        <v>3</v>
      </c>
      <c r="R778" s="125">
        <f>VLOOKUP(C778,Route2021!$C$2:$Q$1212,15,FALSE)</f>
        <v>3</v>
      </c>
      <c r="S778" s="48">
        <f>IFERROR(VLOOKUP(C778,'[2]1ère'!$B$3:$E$200,4,FALSE),0)</f>
        <v>0</v>
      </c>
      <c r="T778" s="48">
        <f>IFERROR(VLOOKUP(C778,'[2]2ème'!$B$3:$E$500,4,FALSE),0)</f>
        <v>0</v>
      </c>
      <c r="U778" s="48">
        <f>IFERROR(VLOOKUP(C778,'[2]3ème'!$B$3:$E$600,4,FALSE),0)</f>
        <v>4</v>
      </c>
      <c r="V778" s="48">
        <f>IFERROR(VLOOKUP(C778,'[2]4ème '!$B$3:$E$216,4,FALSE),0)</f>
        <v>0</v>
      </c>
      <c r="W778" s="48">
        <f>IFERROR(VLOOKUP(C778,[2]Féminines!$B$3:$E$70,4,FALSE),0)</f>
        <v>0</v>
      </c>
      <c r="X778">
        <f t="shared" si="75"/>
        <v>4</v>
      </c>
    </row>
    <row r="779" spans="1:24" x14ac:dyDescent="0.25">
      <c r="A779" s="7">
        <f t="shared" si="74"/>
        <v>846</v>
      </c>
      <c r="B779">
        <f t="shared" si="77"/>
        <v>7107</v>
      </c>
      <c r="C779" t="str">
        <f>[1]A!$D272</f>
        <v>DE MULDER DAVY</v>
      </c>
      <c r="D779" t="str">
        <f>[1]A!$F272</f>
        <v>UNION SPORTIVE SAINT ANDRE</v>
      </c>
      <c r="E779" t="str">
        <f>[1]A!$J272</f>
        <v>05999128213</v>
      </c>
      <c r="F779" s="128" t="str">
        <f>[1]A!$C272</f>
        <v>3</v>
      </c>
      <c r="G779" t="str">
        <f>VLOOKUP(C779,[1]A!$D$2:$H$1448,5,FALSE)</f>
        <v>Adulte Masculin 30/39 ans</v>
      </c>
      <c r="N779" s="14">
        <f>VLOOKUP(C779,Bilan!$B$4:$D$1766,3,FALSE)</f>
        <v>7107</v>
      </c>
      <c r="O779" s="50">
        <f t="shared" si="76"/>
        <v>846</v>
      </c>
      <c r="P779" s="50">
        <f>VLOOKUP(C779,Route2021!$C$2:$O$1205,13,FALSE)</f>
        <v>846</v>
      </c>
      <c r="Q779" s="124" t="str">
        <f>VLOOKUP(C779,[1]A!$D$2:$K$1398,8,FALSE)</f>
        <v>3</v>
      </c>
      <c r="R779" s="125">
        <f>VLOOKUP(C779,Route2021!$C$2:$Q$1212,15,FALSE)</f>
        <v>3</v>
      </c>
      <c r="S779" s="48">
        <f>IFERROR(VLOOKUP(C779,'[2]1ère'!$B$3:$E$200,4,FALSE),0)</f>
        <v>0</v>
      </c>
      <c r="T779" s="48">
        <f>IFERROR(VLOOKUP(C779,'[2]2ème'!$B$3:$E$500,4,FALSE),0)</f>
        <v>0</v>
      </c>
      <c r="U779" s="48">
        <f>IFERROR(VLOOKUP(C779,'[2]3ème'!$B$3:$E$600,4,FALSE),0)</f>
        <v>2</v>
      </c>
      <c r="V779" s="48">
        <f>IFERROR(VLOOKUP(C779,'[2]4ème '!$B$3:$E$216,4,FALSE),0)</f>
        <v>0</v>
      </c>
      <c r="W779" s="48">
        <f>IFERROR(VLOOKUP(C779,[2]Féminines!$B$3:$E$70,4,FALSE),0)</f>
        <v>0</v>
      </c>
      <c r="X779">
        <f t="shared" si="75"/>
        <v>2</v>
      </c>
    </row>
    <row r="780" spans="1:24" x14ac:dyDescent="0.25">
      <c r="A780" s="7">
        <v>847</v>
      </c>
      <c r="B780">
        <f>N780</f>
        <v>10089</v>
      </c>
      <c r="C780" t="str">
        <f>[1]A!$D1430</f>
        <v>MORDACQ JEAN MICHEL</v>
      </c>
      <c r="D780" t="str">
        <f>[1]A!$F1430</f>
        <v>RESILIENCE CLUB</v>
      </c>
      <c r="E780" t="str">
        <f>[1]A!$J1430</f>
        <v>05999137185</v>
      </c>
      <c r="F780" s="128" t="str">
        <f>[1]A!$C1430</f>
        <v>3</v>
      </c>
      <c r="G780" t="str">
        <f>VLOOKUP(C780,[1]A!$D$2:$H$1448,5,FALSE)</f>
        <v>Adulte Masculin 40/49 ans</v>
      </c>
      <c r="N780" s="14">
        <f>VLOOKUP(C780,Bilan!$B$4:$D$1766,3,FALSE)</f>
        <v>10089</v>
      </c>
      <c r="O780" s="50">
        <f>A780</f>
        <v>847</v>
      </c>
      <c r="P780" s="50" t="e">
        <f>VLOOKUP(C780,Route2021!$C$2:$O$1205,13,FALSE)</f>
        <v>#N/A</v>
      </c>
      <c r="Q780" s="124" t="e">
        <f>VLOOKUP(C780,[1]A!$D$2:$K$1398,8,FALSE)</f>
        <v>#N/A</v>
      </c>
      <c r="R780" s="125" t="e">
        <f>VLOOKUP(C780,Route2021!$C$2:$Q$1212,15,FALSE)</f>
        <v>#N/A</v>
      </c>
      <c r="S780" s="48">
        <f>IFERROR(VLOOKUP(C780,'[2]1ère'!$B$3:$E$200,4,FALSE),0)</f>
        <v>0</v>
      </c>
      <c r="T780" s="48">
        <f>IFERROR(VLOOKUP(C780,'[2]2ème'!$B$3:$E$500,4,FALSE),0)</f>
        <v>0</v>
      </c>
      <c r="U780" s="48">
        <f>IFERROR(VLOOKUP(C780,'[2]3ème'!$B$3:$E$600,4,FALSE),0)</f>
        <v>1</v>
      </c>
      <c r="V780" s="48">
        <f>IFERROR(VLOOKUP(C780,'[2]4ème '!$B$3:$E$216,4,FALSE),0)</f>
        <v>0</v>
      </c>
      <c r="W780" s="48">
        <f>IFERROR(VLOOKUP(C780,[2]Féminines!$B$3:$E$70,4,FALSE),0)</f>
        <v>0</v>
      </c>
      <c r="X780">
        <f t="shared" si="75"/>
        <v>1</v>
      </c>
    </row>
    <row r="781" spans="1:24" x14ac:dyDescent="0.25">
      <c r="A781" s="7">
        <f t="shared" si="74"/>
        <v>848</v>
      </c>
      <c r="B781">
        <f t="shared" si="77"/>
        <v>2510</v>
      </c>
      <c r="C781" t="str">
        <f>[1]A!$D457</f>
        <v>FILBIEN CHRISTOPHE</v>
      </c>
      <c r="D781" t="str">
        <f>[1]A!$F457</f>
        <v>RESILIENCE CLUB</v>
      </c>
      <c r="E781" t="str">
        <f>[1]A!$J457</f>
        <v>05999126419</v>
      </c>
      <c r="F781" s="128" t="str">
        <f>[1]A!$C457</f>
        <v>3</v>
      </c>
      <c r="G781" t="str">
        <f>VLOOKUP(C781,[1]A!$D$2:$H$1448,5,FALSE)</f>
        <v>Adulte Masculin 40/49 ans</v>
      </c>
      <c r="N781" s="14">
        <f>VLOOKUP(C781,Bilan!$B$4:$D$1766,3,FALSE)</f>
        <v>2510</v>
      </c>
      <c r="O781" s="50">
        <f t="shared" si="76"/>
        <v>848</v>
      </c>
      <c r="P781" s="50">
        <f>VLOOKUP(C781,Route2021!$C$2:$O$1205,13,FALSE)</f>
        <v>848</v>
      </c>
      <c r="Q781" s="124" t="str">
        <f>VLOOKUP(C781,[1]A!$D$2:$K$1398,8,FALSE)</f>
        <v>3</v>
      </c>
      <c r="R781" s="125">
        <f>VLOOKUP(C781,Route2021!$C$2:$Q$1212,15,FALSE)</f>
        <v>3</v>
      </c>
      <c r="S781" s="48">
        <f>IFERROR(VLOOKUP(C781,'[2]1ère'!$B$3:$E$200,4,FALSE),0)</f>
        <v>0</v>
      </c>
      <c r="T781" s="48">
        <f>IFERROR(VLOOKUP(C781,'[2]2ème'!$B$3:$E$500,4,FALSE),0)</f>
        <v>0</v>
      </c>
      <c r="U781" s="48">
        <f>IFERROR(VLOOKUP(C781,'[2]3ème'!$B$3:$E$600,4,FALSE),0)</f>
        <v>0</v>
      </c>
      <c r="V781" s="48">
        <f>IFERROR(VLOOKUP(C781,'[2]4ème '!$B$3:$E$216,4,FALSE),0)</f>
        <v>0</v>
      </c>
      <c r="W781" s="48">
        <f>IFERROR(VLOOKUP(C781,[2]Féminines!$B$3:$E$70,4,FALSE),0)</f>
        <v>0</v>
      </c>
      <c r="X781">
        <f t="shared" si="75"/>
        <v>0</v>
      </c>
    </row>
    <row r="782" spans="1:24" x14ac:dyDescent="0.25">
      <c r="A782" s="7">
        <v>849</v>
      </c>
      <c r="B782">
        <f>N782</f>
        <v>10115</v>
      </c>
      <c r="C782" t="str">
        <f>[1]A!$D1424</f>
        <v>PANCZAK MAXIME</v>
      </c>
      <c r="D782" t="str">
        <f>[1]A!$F1424</f>
        <v>ROUE D'OR COMINOISE</v>
      </c>
      <c r="E782" t="str">
        <f>[1]A!$J1424</f>
        <v>05999137158</v>
      </c>
      <c r="F782" s="128" t="str">
        <f>[1]A!$C1424</f>
        <v>3</v>
      </c>
      <c r="G782" t="str">
        <f>VLOOKUP(C782,[1]A!$D$2:$H$1448,5,FALSE)</f>
        <v>Adulte Masculin 30/39 ans</v>
      </c>
      <c r="N782" s="14">
        <f>VLOOKUP(C782,Bilan!$B$4:$D$1766,3,FALSE)</f>
        <v>10115</v>
      </c>
      <c r="O782" s="50">
        <f>A782</f>
        <v>849</v>
      </c>
      <c r="P782" s="50" t="e">
        <f>VLOOKUP(C782,Route2021!$C$2:$O$1205,13,FALSE)</f>
        <v>#N/A</v>
      </c>
      <c r="Q782" s="124" t="e">
        <f>VLOOKUP(C782,[1]A!$D$2:$K$1398,8,FALSE)</f>
        <v>#N/A</v>
      </c>
      <c r="R782" s="125" t="e">
        <f>VLOOKUP(C782,Route2021!$C$2:$Q$1212,15,FALSE)</f>
        <v>#N/A</v>
      </c>
      <c r="S782" s="48">
        <f>IFERROR(VLOOKUP(C782,'[2]1ère'!$B$3:$E$200,4,FALSE),0)</f>
        <v>0</v>
      </c>
      <c r="T782" s="48">
        <f>IFERROR(VLOOKUP(C782,'[2]2ème'!$B$3:$E$500,4,FALSE),0)</f>
        <v>0</v>
      </c>
      <c r="U782" s="48">
        <f>IFERROR(VLOOKUP(C782,'[2]3ème'!$B$3:$E$600,4,FALSE),0)</f>
        <v>2</v>
      </c>
      <c r="V782" s="48">
        <f>IFERROR(VLOOKUP(C782,'[2]4ème '!$B$3:$E$216,4,FALSE),0)</f>
        <v>0</v>
      </c>
      <c r="W782" s="48">
        <f>IFERROR(VLOOKUP(C782,[2]Féminines!$B$3:$E$70,4,FALSE),0)</f>
        <v>0</v>
      </c>
      <c r="X782">
        <f t="shared" si="75"/>
        <v>2</v>
      </c>
    </row>
    <row r="783" spans="1:24" x14ac:dyDescent="0.25">
      <c r="A783" s="7">
        <f t="shared" si="74"/>
        <v>850</v>
      </c>
      <c r="B783">
        <f t="shared" si="77"/>
        <v>2572</v>
      </c>
      <c r="C783" t="str">
        <f>[1]A!$D569</f>
        <v>HAYNAU SOPHIE</v>
      </c>
      <c r="D783" t="str">
        <f>[1]A!$F569</f>
        <v>VELO CLUB SOLESMES</v>
      </c>
      <c r="E783" t="str">
        <f>[1]A!$J569</f>
        <v>05999125416</v>
      </c>
      <c r="F783" s="128" t="str">
        <f>[1]A!$C569</f>
        <v>3</v>
      </c>
      <c r="G783" t="str">
        <f>VLOOKUP(C783,[1]A!$D$2:$H$1448,5,FALSE)</f>
        <v>Adulte Féminin 17/29 ans</v>
      </c>
      <c r="J783" s="67">
        <v>1</v>
      </c>
      <c r="N783" s="14">
        <f>VLOOKUP(C783,Bilan!$B$4:$D$1766,3,FALSE)</f>
        <v>2572</v>
      </c>
      <c r="O783" s="50">
        <f t="shared" ref="O783:O830" si="80">A783</f>
        <v>850</v>
      </c>
      <c r="P783" s="50">
        <f>VLOOKUP(C783,Route2021!$C$2:$O$1205,13,FALSE)</f>
        <v>850</v>
      </c>
      <c r="Q783" s="124" t="str">
        <f>VLOOKUP(C783,[1]A!$D$2:$K$1398,8,FALSE)</f>
        <v>3</v>
      </c>
      <c r="R783" s="125">
        <f>VLOOKUP(C783,Route2021!$C$2:$Q$1212,15,FALSE)</f>
        <v>3</v>
      </c>
      <c r="S783" s="48">
        <f>IFERROR(VLOOKUP(C783,'[2]1ère'!$B$3:$E$200,4,FALSE),0)</f>
        <v>0</v>
      </c>
      <c r="T783" s="48">
        <f>IFERROR(VLOOKUP(C783,'[2]2ème'!$B$3:$E$500,4,FALSE),0)</f>
        <v>0</v>
      </c>
      <c r="U783" s="48">
        <f>IFERROR(VLOOKUP(C783,'[2]3ème'!$B$3:$E$600,4,FALSE),0)</f>
        <v>0</v>
      </c>
      <c r="V783" s="48">
        <f>IFERROR(VLOOKUP(C783,'[2]4ème '!$B$3:$E$216,4,FALSE),0)</f>
        <v>0</v>
      </c>
      <c r="W783" s="48">
        <f>IFERROR(VLOOKUP(C783,[2]Féminines!$B$3:$E$70,4,FALSE),0)</f>
        <v>0</v>
      </c>
      <c r="X783">
        <f t="shared" si="75"/>
        <v>0</v>
      </c>
    </row>
    <row r="784" spans="1:24" x14ac:dyDescent="0.25">
      <c r="A784" s="7">
        <f t="shared" si="74"/>
        <v>851</v>
      </c>
      <c r="B784">
        <f t="shared" si="77"/>
        <v>2506</v>
      </c>
      <c r="C784" t="str">
        <f>[1]A!$D580</f>
        <v>HENNOCQ FRANCOIS</v>
      </c>
      <c r="D784" t="str">
        <f>[1]A!$F580</f>
        <v>CYCLO CLUB ORCHIES</v>
      </c>
      <c r="E784" t="str">
        <f>[1]A!$J580</f>
        <v>05999025644</v>
      </c>
      <c r="F784" s="128" t="str">
        <f>[1]A!$C580</f>
        <v>3</v>
      </c>
      <c r="G784" t="str">
        <f>VLOOKUP(C784,[1]A!$D$2:$H$1448,5,FALSE)</f>
        <v>Adulte Masculin 30/39 ans</v>
      </c>
      <c r="N784" s="14">
        <f>VLOOKUP(C784,Bilan!$B$4:$D$1766,3,FALSE)</f>
        <v>2506</v>
      </c>
      <c r="O784" s="50">
        <f t="shared" si="80"/>
        <v>851</v>
      </c>
      <c r="P784" s="50">
        <f>VLOOKUP(C784,Route2021!$C$2:$O$1205,13,FALSE)</f>
        <v>851</v>
      </c>
      <c r="Q784" s="124" t="str">
        <f>VLOOKUP(C784,[1]A!$D$2:$K$1398,8,FALSE)</f>
        <v>3</v>
      </c>
      <c r="R784" s="125">
        <f>VLOOKUP(C784,Route2021!$C$2:$Q$1212,15,FALSE)</f>
        <v>3</v>
      </c>
      <c r="S784" s="48">
        <f>IFERROR(VLOOKUP(C784,'[2]1ère'!$B$3:$E$200,4,FALSE),0)</f>
        <v>0</v>
      </c>
      <c r="T784" s="48">
        <f>IFERROR(VLOOKUP(C784,'[2]2ème'!$B$3:$E$500,4,FALSE),0)</f>
        <v>0</v>
      </c>
      <c r="U784" s="48">
        <f>IFERROR(VLOOKUP(C784,'[2]3ème'!$B$3:$E$600,4,FALSE),0)</f>
        <v>11</v>
      </c>
      <c r="V784" s="48">
        <f>IFERROR(VLOOKUP(C784,'[2]4ème '!$B$3:$E$216,4,FALSE),0)</f>
        <v>0</v>
      </c>
      <c r="W784" s="48">
        <f>IFERROR(VLOOKUP(C784,[2]Féminines!$B$3:$E$70,4,FALSE),0)</f>
        <v>0</v>
      </c>
      <c r="X784">
        <f t="shared" si="75"/>
        <v>11</v>
      </c>
    </row>
    <row r="785" spans="1:24" x14ac:dyDescent="0.25">
      <c r="A785" s="7">
        <v>852</v>
      </c>
      <c r="B785">
        <f>N785</f>
        <v>10092</v>
      </c>
      <c r="C785" t="str">
        <f>[1]A!$D1431</f>
        <v>WALLE CLEMENT</v>
      </c>
      <c r="D785" t="str">
        <f>[1]A!$F1431</f>
        <v>RESILIENCE CLUB</v>
      </c>
      <c r="E785" t="str">
        <f>[1]A!$J1431</f>
        <v>05999137186</v>
      </c>
      <c r="F785" s="128" t="str">
        <f>[1]A!$C1431</f>
        <v>3</v>
      </c>
      <c r="G785" t="str">
        <f>VLOOKUP(C785,[1]A!$D$2:$H$1448,5,FALSE)</f>
        <v>Adulte Masculin 30/39 ans</v>
      </c>
      <c r="J785" s="67">
        <v>1</v>
      </c>
      <c r="N785" s="14">
        <f>VLOOKUP(C785,Bilan!$B$4:$D$1766,3,FALSE)</f>
        <v>10092</v>
      </c>
      <c r="O785" s="50">
        <f>A785</f>
        <v>852</v>
      </c>
      <c r="P785" s="50" t="e">
        <f>VLOOKUP(C785,Route2021!$C$2:$O$1205,13,FALSE)</f>
        <v>#N/A</v>
      </c>
      <c r="Q785" s="124" t="e">
        <f>VLOOKUP(C785,[1]A!$D$2:$K$1398,8,FALSE)</f>
        <v>#N/A</v>
      </c>
      <c r="R785" s="125" t="e">
        <f>VLOOKUP(C785,Route2021!$C$2:$Q$1212,15,FALSE)</f>
        <v>#N/A</v>
      </c>
      <c r="S785" s="48">
        <f>IFERROR(VLOOKUP(C785,'[2]1ère'!$B$3:$E$200,4,FALSE),0)</f>
        <v>0</v>
      </c>
      <c r="T785" s="48">
        <f>IFERROR(VLOOKUP(C785,'[2]2ème'!$B$3:$E$500,4,FALSE),0)</f>
        <v>0</v>
      </c>
      <c r="U785" s="48">
        <f>IFERROR(VLOOKUP(C785,'[2]3ème'!$B$3:$E$600,4,FALSE),0)</f>
        <v>0</v>
      </c>
      <c r="V785" s="48">
        <f>IFERROR(VLOOKUP(C785,'[2]4ème '!$B$3:$E$216,4,FALSE),0)</f>
        <v>0</v>
      </c>
      <c r="W785" s="48">
        <f>IFERROR(VLOOKUP(C785,[2]Féminines!$B$3:$E$70,4,FALSE),0)</f>
        <v>0</v>
      </c>
      <c r="X785">
        <f t="shared" si="75"/>
        <v>0</v>
      </c>
    </row>
    <row r="786" spans="1:24" x14ac:dyDescent="0.25">
      <c r="A786" s="7">
        <v>853</v>
      </c>
      <c r="B786">
        <f>N786</f>
        <v>4398</v>
      </c>
      <c r="C786" t="str">
        <f>[1]A!$D1408</f>
        <v>HUVELLE BENJAMIN</v>
      </c>
      <c r="D786" t="str">
        <f>[1]A!$F1408</f>
        <v>VTT  CLUB PONT SUR SAMBRE</v>
      </c>
      <c r="E786" t="str">
        <f>[1]A!$J1408</f>
        <v>05994046753</v>
      </c>
      <c r="F786" s="128" t="str">
        <f>[1]A!$C1408</f>
        <v>3</v>
      </c>
      <c r="G786" t="str">
        <f>VLOOKUP(C786,[1]A!$D$2:$H$1448,5,FALSE)</f>
        <v>Adulte Masculin 30/39 ans</v>
      </c>
      <c r="N786" s="14">
        <f>VLOOKUP(C786,Bilan!$B$4:$D$1766,3,FALSE)</f>
        <v>4398</v>
      </c>
      <c r="O786" s="50">
        <f>A786</f>
        <v>853</v>
      </c>
      <c r="P786" s="50">
        <f>VLOOKUP(C786,Route2021!$C$2:$O$1205,13,FALSE)</f>
        <v>0</v>
      </c>
      <c r="Q786" s="124" t="e">
        <f>VLOOKUP(C786,[1]A!$D$2:$K$1398,8,FALSE)</f>
        <v>#N/A</v>
      </c>
      <c r="R786" s="125">
        <f>VLOOKUP(C786,Route2021!$C$2:$Q$1212,15,FALSE)</f>
        <v>3</v>
      </c>
      <c r="S786" s="48">
        <f>IFERROR(VLOOKUP(C786,'[2]1ère'!$B$3:$E$200,4,FALSE),0)</f>
        <v>0</v>
      </c>
      <c r="T786" s="48">
        <f>IFERROR(VLOOKUP(C786,'[2]2ème'!$B$3:$E$500,4,FALSE),0)</f>
        <v>0</v>
      </c>
      <c r="U786" s="48">
        <f>IFERROR(VLOOKUP(C786,'[2]3ème'!$B$3:$E$600,4,FALSE),0)</f>
        <v>1</v>
      </c>
      <c r="V786" s="48">
        <f>IFERROR(VLOOKUP(C786,'[2]4ème '!$B$3:$E$216,4,FALSE),0)</f>
        <v>0</v>
      </c>
      <c r="W786" s="48">
        <f>IFERROR(VLOOKUP(C786,[2]Féminines!$B$3:$E$70,4,FALSE),0)</f>
        <v>0</v>
      </c>
      <c r="X786">
        <f t="shared" si="75"/>
        <v>1</v>
      </c>
    </row>
    <row r="787" spans="1:24" x14ac:dyDescent="0.25">
      <c r="A787" s="7">
        <v>854</v>
      </c>
      <c r="B787">
        <f>N787</f>
        <v>10103</v>
      </c>
      <c r="C787" t="str">
        <f>[1]A!$D711</f>
        <v>LEFEBVRE RICHARD</v>
      </c>
      <c r="D787" t="str">
        <f>[1]A!$F711</f>
        <v>U.C. CAPELLOISE FOURMIES</v>
      </c>
      <c r="E787" t="str">
        <f>[1]A!$J711</f>
        <v>05999128242</v>
      </c>
      <c r="F787" s="128" t="str">
        <f>[1]A!$C711</f>
        <v>3</v>
      </c>
      <c r="G787" t="str">
        <f>VLOOKUP(C787,[1]A!$D$2:$H$1448,5,FALSE)</f>
        <v>Adulte Masculin 40/49 ans</v>
      </c>
      <c r="J787" s="67">
        <v>1</v>
      </c>
      <c r="N787" s="14">
        <f>VLOOKUP(C787,Bilan!$B$4:$D$1766,3,FALSE)</f>
        <v>10103</v>
      </c>
      <c r="O787" s="50">
        <f>A787</f>
        <v>854</v>
      </c>
      <c r="P787" s="50" t="e">
        <f>VLOOKUP(C787,Route2021!$C$2:$O$1205,13,FALSE)</f>
        <v>#N/A</v>
      </c>
      <c r="Q787" s="124" t="str">
        <f>VLOOKUP(C787,[1]A!$D$2:$K$1398,8,FALSE)</f>
        <v>3</v>
      </c>
      <c r="R787" s="125" t="e">
        <f>VLOOKUP(C787,Route2021!$C$2:$Q$1212,15,FALSE)</f>
        <v>#N/A</v>
      </c>
      <c r="S787" s="48">
        <f>IFERROR(VLOOKUP(C787,'[2]1ère'!$B$3:$E$200,4,FALSE),0)</f>
        <v>0</v>
      </c>
      <c r="T787" s="48">
        <f>IFERROR(VLOOKUP(C787,'[2]2ème'!$B$3:$E$500,4,FALSE),0)</f>
        <v>0</v>
      </c>
      <c r="U787" s="48">
        <f>IFERROR(VLOOKUP(C787,'[2]3ème'!$B$3:$E$600,4,FALSE),0)</f>
        <v>6</v>
      </c>
      <c r="V787" s="48">
        <f>IFERROR(VLOOKUP(C787,'[2]4ème '!$B$3:$E$216,4,FALSE),0)</f>
        <v>0</v>
      </c>
      <c r="W787" s="48">
        <f>IFERROR(VLOOKUP(C787,[2]Féminines!$B$3:$E$70,4,FALSE),0)</f>
        <v>0</v>
      </c>
      <c r="X787">
        <f t="shared" si="75"/>
        <v>6</v>
      </c>
    </row>
    <row r="788" spans="1:24" x14ac:dyDescent="0.25">
      <c r="A788" s="7">
        <f t="shared" si="74"/>
        <v>855</v>
      </c>
      <c r="B788">
        <f t="shared" si="77"/>
        <v>2327</v>
      </c>
      <c r="C788" t="str">
        <f>[1]A!$D1247</f>
        <v>MARTIN FABIEN</v>
      </c>
      <c r="D788" t="str">
        <f>[1]A!$F1247</f>
        <v>MANQUEVILLE LILLERS CLUB CYCLISTE</v>
      </c>
      <c r="E788" t="str">
        <f>[1]A!$J1247</f>
        <v>06297082827</v>
      </c>
      <c r="F788" s="128" t="str">
        <f>[1]A!$C1247</f>
        <v>3</v>
      </c>
      <c r="G788" t="str">
        <f>VLOOKUP(C788,[1]A!$D$2:$H$1448,5,FALSE)</f>
        <v>Adulte Masculin 17/19 ans</v>
      </c>
      <c r="N788" s="14">
        <f>VLOOKUP(C788,Bilan!$B$4:$D$1766,3,FALSE)</f>
        <v>2327</v>
      </c>
      <c r="O788" s="50">
        <f t="shared" si="80"/>
        <v>855</v>
      </c>
      <c r="P788" s="50">
        <f>VLOOKUP(C788,Route2021!$C$2:$O$1205,13,FALSE)</f>
        <v>855</v>
      </c>
      <c r="Q788" s="124" t="str">
        <f>VLOOKUP(C788,[1]A!$D$2:$K$1398,8,FALSE)</f>
        <v>3</v>
      </c>
      <c r="R788" s="125">
        <f>VLOOKUP(C788,Route2021!$C$2:$Q$1212,15,FALSE)</f>
        <v>3</v>
      </c>
      <c r="S788" s="48">
        <f>IFERROR(VLOOKUP(C788,'[2]1ère'!$B$3:$E$200,4,FALSE),0)</f>
        <v>0</v>
      </c>
      <c r="T788" s="48">
        <f>IFERROR(VLOOKUP(C788,'[2]2ème'!$B$3:$E$500,4,FALSE),0)</f>
        <v>0</v>
      </c>
      <c r="U788" s="48">
        <f>IFERROR(VLOOKUP(C788,'[2]3ème'!$B$3:$E$600,4,FALSE),0)</f>
        <v>1</v>
      </c>
      <c r="V788" s="48">
        <f>IFERROR(VLOOKUP(C788,'[2]4ème '!$B$3:$E$216,4,FALSE),0)</f>
        <v>0</v>
      </c>
      <c r="W788" s="48">
        <f>IFERROR(VLOOKUP(C788,[2]Féminines!$B$3:$E$70,4,FALSE),0)</f>
        <v>0</v>
      </c>
      <c r="X788">
        <f t="shared" si="75"/>
        <v>1</v>
      </c>
    </row>
    <row r="789" spans="1:24" x14ac:dyDescent="0.25">
      <c r="A789" s="7">
        <f t="shared" si="74"/>
        <v>856</v>
      </c>
      <c r="B789">
        <f t="shared" si="77"/>
        <v>2521</v>
      </c>
      <c r="C789" t="str">
        <f>[1]A!$D884</f>
        <v>PELUFFE SEBASTIEN</v>
      </c>
      <c r="D789" t="str">
        <f>[1]A!$F884</f>
        <v>RESILIENCE CLUB</v>
      </c>
      <c r="E789" t="str">
        <f>[1]A!$J884</f>
        <v>05999126423</v>
      </c>
      <c r="F789" s="128" t="str">
        <f>[1]A!$C884</f>
        <v>3</v>
      </c>
      <c r="G789" t="str">
        <f>VLOOKUP(C789,[1]A!$D$2:$H$1448,5,FALSE)</f>
        <v>Adulte Masculin 30/39 ans</v>
      </c>
      <c r="J789" s="67">
        <v>1</v>
      </c>
      <c r="N789" s="14">
        <f>VLOOKUP(C789,Bilan!$B$4:$D$1766,3,FALSE)</f>
        <v>2521</v>
      </c>
      <c r="O789" s="50">
        <f t="shared" si="80"/>
        <v>856</v>
      </c>
      <c r="P789" s="50">
        <f>VLOOKUP(C789,Route2021!$C$2:$O$1205,13,FALSE)</f>
        <v>856</v>
      </c>
      <c r="Q789" s="124" t="str">
        <f>VLOOKUP(C789,[1]A!$D$2:$K$1398,8,FALSE)</f>
        <v>3</v>
      </c>
      <c r="R789" s="125">
        <f>VLOOKUP(C789,Route2021!$C$2:$Q$1212,15,FALSE)</f>
        <v>3</v>
      </c>
      <c r="S789" s="48">
        <f>IFERROR(VLOOKUP(C789,'[2]1ère'!$B$3:$E$200,4,FALSE),0)</f>
        <v>0</v>
      </c>
      <c r="T789" s="48">
        <f>IFERROR(VLOOKUP(C789,'[2]2ème'!$B$3:$E$500,4,FALSE),0)</f>
        <v>0</v>
      </c>
      <c r="U789" s="48">
        <f>IFERROR(VLOOKUP(C789,'[2]3ème'!$B$3:$E$600,4,FALSE),0)</f>
        <v>4</v>
      </c>
      <c r="V789" s="48">
        <f>IFERROR(VLOOKUP(C789,'[2]4ème '!$B$3:$E$216,4,FALSE),0)</f>
        <v>0</v>
      </c>
      <c r="W789" s="48">
        <f>IFERROR(VLOOKUP(C789,[2]Féminines!$B$3:$E$70,4,FALSE),0)</f>
        <v>0</v>
      </c>
      <c r="X789">
        <f t="shared" si="75"/>
        <v>4</v>
      </c>
    </row>
    <row r="790" spans="1:24" x14ac:dyDescent="0.25">
      <c r="A790" s="7">
        <f t="shared" si="74"/>
        <v>857</v>
      </c>
      <c r="B790">
        <f t="shared" si="77"/>
        <v>7030</v>
      </c>
      <c r="C790" t="str">
        <f>[1]A!$D1042</f>
        <v>TOMASZEWSKI NICOLAS</v>
      </c>
      <c r="D790" t="str">
        <f>[1]A!$F1042</f>
        <v>VELO CLUB HORNAING</v>
      </c>
      <c r="E790" t="str">
        <f>[1]A!$J1042</f>
        <v>05999068418</v>
      </c>
      <c r="F790" s="128" t="str">
        <f>[1]A!$C1042</f>
        <v>3</v>
      </c>
      <c r="G790" t="str">
        <f>VLOOKUP(C790,[1]A!$D$2:$H$1448,5,FALSE)</f>
        <v>Adulte Masculin 30/39 ans</v>
      </c>
      <c r="N790" s="14">
        <f>VLOOKUP(C790,Bilan!$B$4:$D$1766,3,FALSE)</f>
        <v>7030</v>
      </c>
      <c r="O790" s="50">
        <f t="shared" si="80"/>
        <v>857</v>
      </c>
      <c r="P790" s="50">
        <f>VLOOKUP(C790,Route2021!$C$2:$O$1205,13,FALSE)</f>
        <v>857</v>
      </c>
      <c r="Q790" s="124" t="str">
        <f>VLOOKUP(C790,[1]A!$D$2:$K$1398,8,FALSE)</f>
        <v>3</v>
      </c>
      <c r="R790" s="125">
        <f>VLOOKUP(C790,Route2021!$C$2:$Q$1212,15,FALSE)</f>
        <v>3</v>
      </c>
      <c r="S790" s="48">
        <f>IFERROR(VLOOKUP(C790,'[2]1ère'!$B$3:$E$200,4,FALSE),0)</f>
        <v>0</v>
      </c>
      <c r="T790" s="48">
        <f>IFERROR(VLOOKUP(C790,'[2]2ème'!$B$3:$E$500,4,FALSE),0)</f>
        <v>0</v>
      </c>
      <c r="U790" s="48">
        <f>IFERROR(VLOOKUP(C790,'[2]3ème'!$B$3:$E$600,4,FALSE),0)</f>
        <v>0</v>
      </c>
      <c r="V790" s="48">
        <f>IFERROR(VLOOKUP(C790,'[2]4ème '!$B$3:$E$216,4,FALSE),0)</f>
        <v>0</v>
      </c>
      <c r="W790" s="48">
        <f>IFERROR(VLOOKUP(C790,[2]Féminines!$B$3:$E$70,4,FALSE),0)</f>
        <v>0</v>
      </c>
      <c r="X790">
        <f t="shared" si="75"/>
        <v>0</v>
      </c>
    </row>
    <row r="791" spans="1:24" x14ac:dyDescent="0.25">
      <c r="A791" s="7">
        <f t="shared" si="74"/>
        <v>858</v>
      </c>
      <c r="B791">
        <f t="shared" si="77"/>
        <v>2541</v>
      </c>
      <c r="C791" t="str">
        <f>[1]A!$D651</f>
        <v>LAMBERT JEROME</v>
      </c>
      <c r="D791" t="str">
        <f>[1]A!$F651</f>
        <v>RESILIENCE CLUB</v>
      </c>
      <c r="E791" t="str">
        <f>[1]A!$J651</f>
        <v>05999056717</v>
      </c>
      <c r="F791" s="128" t="str">
        <f>[1]A!$C651</f>
        <v>3</v>
      </c>
      <c r="G791" t="str">
        <f>VLOOKUP(C791,[1]A!$D$2:$H$1448,5,FALSE)</f>
        <v>Adulte Masculin 30/39 ans</v>
      </c>
      <c r="J791" s="67">
        <v>1</v>
      </c>
      <c r="N791" s="14">
        <f>VLOOKUP(C791,Bilan!$B$4:$D$1766,3,FALSE)</f>
        <v>2541</v>
      </c>
      <c r="O791" s="50">
        <f t="shared" si="80"/>
        <v>858</v>
      </c>
      <c r="P791" s="50">
        <f>VLOOKUP(C791,Route2021!$C$2:$O$1205,13,FALSE)</f>
        <v>858</v>
      </c>
      <c r="Q791" s="124" t="str">
        <f>VLOOKUP(C791,[1]A!$D$2:$K$1398,8,FALSE)</f>
        <v>3</v>
      </c>
      <c r="R791" s="125">
        <f>VLOOKUP(C791,Route2021!$C$2:$Q$1212,15,FALSE)</f>
        <v>3</v>
      </c>
      <c r="S791" s="48">
        <f>IFERROR(VLOOKUP(C791,'[2]1ère'!$B$3:$E$200,4,FALSE),0)</f>
        <v>0</v>
      </c>
      <c r="T791" s="48">
        <f>IFERROR(VLOOKUP(C791,'[2]2ème'!$B$3:$E$500,4,FALSE),0)</f>
        <v>0</v>
      </c>
      <c r="U791" s="48">
        <f>IFERROR(VLOOKUP(C791,'[2]3ème'!$B$3:$E$600,4,FALSE),0)</f>
        <v>2</v>
      </c>
      <c r="V791" s="48">
        <f>IFERROR(VLOOKUP(C791,'[2]4ème '!$B$3:$E$216,4,FALSE),0)</f>
        <v>0</v>
      </c>
      <c r="W791" s="48">
        <f>IFERROR(VLOOKUP(C791,[2]Féminines!$B$3:$E$70,4,FALSE),0)</f>
        <v>0</v>
      </c>
      <c r="X791">
        <f t="shared" si="75"/>
        <v>2</v>
      </c>
    </row>
    <row r="792" spans="1:24" x14ac:dyDescent="0.25">
      <c r="A792" s="7">
        <f t="shared" si="74"/>
        <v>859</v>
      </c>
      <c r="B792">
        <f t="shared" si="77"/>
        <v>4460</v>
      </c>
      <c r="C792" t="str">
        <f>[1]A!$D1115</f>
        <v>VERHULST ERIC</v>
      </c>
      <c r="D792" t="str">
        <f>[1]A!$F1115</f>
        <v>TEAM SPECIALIZED LILLE</v>
      </c>
      <c r="E792" t="str">
        <f>[1]A!$J1115</f>
        <v>05999103101</v>
      </c>
      <c r="F792" s="128" t="str">
        <f>[1]A!$C1115</f>
        <v>3</v>
      </c>
      <c r="G792" t="str">
        <f>VLOOKUP(C792,[1]A!$D$2:$H$1448,5,FALSE)</f>
        <v>Adulte Masculin 50/59 ans</v>
      </c>
      <c r="N792" s="14">
        <f>VLOOKUP(C792,Bilan!$B$4:$D$1766,3,FALSE)</f>
        <v>4460</v>
      </c>
      <c r="O792" s="50">
        <f t="shared" si="80"/>
        <v>859</v>
      </c>
      <c r="P792" s="50">
        <f>VLOOKUP(C792,Route2021!$C$2:$O$1205,13,FALSE)</f>
        <v>859</v>
      </c>
      <c r="Q792" s="124" t="str">
        <f>VLOOKUP(C792,[1]A!$D$2:$K$1398,8,FALSE)</f>
        <v>3</v>
      </c>
      <c r="R792" s="125">
        <f>VLOOKUP(C792,Route2021!$C$2:$Q$1212,15,FALSE)</f>
        <v>3</v>
      </c>
      <c r="S792" s="48">
        <f>IFERROR(VLOOKUP(C792,'[2]1ère'!$B$3:$E$200,4,FALSE),0)</f>
        <v>0</v>
      </c>
      <c r="T792" s="48">
        <f>IFERROR(VLOOKUP(C792,'[2]2ème'!$B$3:$E$500,4,FALSE),0)</f>
        <v>0</v>
      </c>
      <c r="U792" s="48">
        <f>IFERROR(VLOOKUP(C792,'[2]3ème'!$B$3:$E$600,4,FALSE),0)</f>
        <v>0</v>
      </c>
      <c r="V792" s="48">
        <f>IFERROR(VLOOKUP(C792,'[2]4ème '!$B$3:$E$216,4,FALSE),0)</f>
        <v>0</v>
      </c>
      <c r="W792" s="48">
        <f>IFERROR(VLOOKUP(C792,[2]Féminines!$B$3:$E$70,4,FALSE),0)</f>
        <v>0</v>
      </c>
      <c r="X792">
        <f t="shared" si="75"/>
        <v>0</v>
      </c>
    </row>
    <row r="793" spans="1:24" x14ac:dyDescent="0.25">
      <c r="A793" s="7">
        <f t="shared" si="74"/>
        <v>860</v>
      </c>
      <c r="B793">
        <f t="shared" si="77"/>
        <v>2571</v>
      </c>
      <c r="C793" t="str">
        <f>[1]A!$D1116</f>
        <v>VERQUAIN PASCAL</v>
      </c>
      <c r="D793" t="str">
        <f>[1]A!$F1116</f>
        <v>VELO CLUB UNION HALLUIN</v>
      </c>
      <c r="E793" t="str">
        <f>[1]A!$J1116</f>
        <v>05994062184</v>
      </c>
      <c r="F793" s="128" t="str">
        <f>[1]A!$C1116</f>
        <v>3</v>
      </c>
      <c r="G793" t="str">
        <f>VLOOKUP(C793,[1]A!$D$2:$H$1448,5,FALSE)</f>
        <v>Adulte Masculin 50/59 ans</v>
      </c>
      <c r="N793" s="14">
        <f>VLOOKUP(C793,Bilan!$B$4:$D$1766,3,FALSE)</f>
        <v>2571</v>
      </c>
      <c r="O793" s="50">
        <f t="shared" si="80"/>
        <v>860</v>
      </c>
      <c r="P793" s="50">
        <f>VLOOKUP(C793,Route2021!$C$2:$O$1205,13,FALSE)</f>
        <v>860</v>
      </c>
      <c r="Q793" s="124" t="str">
        <f>VLOOKUP(C793,[1]A!$D$2:$K$1398,8,FALSE)</f>
        <v>3</v>
      </c>
      <c r="R793" s="125">
        <f>VLOOKUP(C793,Route2021!$C$2:$Q$1212,15,FALSE)</f>
        <v>3</v>
      </c>
      <c r="S793" s="48">
        <f>IFERROR(VLOOKUP(C793,'[2]1ère'!$B$3:$E$200,4,FALSE),0)</f>
        <v>0</v>
      </c>
      <c r="T793" s="48">
        <f>IFERROR(VLOOKUP(C793,'[2]2ème'!$B$3:$E$500,4,FALSE),0)</f>
        <v>0</v>
      </c>
      <c r="U793" s="48">
        <f>IFERROR(VLOOKUP(C793,'[2]3ème'!$B$3:$E$600,4,FALSE),0)</f>
        <v>1</v>
      </c>
      <c r="V793" s="48">
        <f>IFERROR(VLOOKUP(C793,'[2]4ème '!$B$3:$E$216,4,FALSE),0)</f>
        <v>0</v>
      </c>
      <c r="W793" s="48">
        <f>IFERROR(VLOOKUP(C793,[2]Féminines!$B$3:$E$70,4,FALSE),0)</f>
        <v>0</v>
      </c>
      <c r="X793">
        <f t="shared" si="75"/>
        <v>1</v>
      </c>
    </row>
    <row r="794" spans="1:24" x14ac:dyDescent="0.25">
      <c r="A794" s="7">
        <v>861</v>
      </c>
      <c r="B794">
        <f>N794</f>
        <v>144274</v>
      </c>
      <c r="C794" t="str">
        <f>[1]A!$D1414</f>
        <v>LOMBARD SULLIVAN</v>
      </c>
      <c r="D794" t="str">
        <f>[1]A!$F1414</f>
        <v>TEAM BIKE PRESEAU</v>
      </c>
      <c r="E794" t="str">
        <f>[1]A!$J1414</f>
        <v>05996221879</v>
      </c>
      <c r="F794" s="128" t="str">
        <f>[1]A!$C1414</f>
        <v>3</v>
      </c>
      <c r="G794" t="str">
        <f>VLOOKUP(C794,[1]A!$D$2:$H$1448,5,FALSE)</f>
        <v>Adulte Masculin 40/49 ans</v>
      </c>
      <c r="N794" s="14">
        <f>VLOOKUP(C794,Bilan!$B$4:$D$1766,3,FALSE)</f>
        <v>144274</v>
      </c>
      <c r="O794" s="50">
        <f>A794</f>
        <v>861</v>
      </c>
      <c r="P794" s="50">
        <f>VLOOKUP(C794,Route2021!$C$2:$O$1205,13,FALSE)</f>
        <v>612</v>
      </c>
      <c r="Q794" s="124" t="e">
        <f>VLOOKUP(C794,[1]A!$D$2:$K$1398,8,FALSE)</f>
        <v>#N/A</v>
      </c>
      <c r="R794" s="125">
        <f>VLOOKUP(C794,Route2021!$C$2:$Q$1212,15,FALSE)</f>
        <v>3</v>
      </c>
      <c r="S794" s="48">
        <f>IFERROR(VLOOKUP(C794,'[2]1ère'!$B$3:$E$200,4,FALSE),0)</f>
        <v>0</v>
      </c>
      <c r="T794" s="48">
        <f>IFERROR(VLOOKUP(C794,'[2]2ème'!$B$3:$E$500,4,FALSE),0)</f>
        <v>0</v>
      </c>
      <c r="U794" s="48">
        <f>IFERROR(VLOOKUP(C794,'[2]3ème'!$B$3:$E$600,4,FALSE),0)</f>
        <v>2</v>
      </c>
      <c r="V794" s="48">
        <f>IFERROR(VLOOKUP(C794,'[2]4ème '!$B$3:$E$216,4,FALSE),0)</f>
        <v>0</v>
      </c>
      <c r="W794" s="48">
        <f>IFERROR(VLOOKUP(C794,[2]Féminines!$B$3:$E$70,4,FALSE),0)</f>
        <v>0</v>
      </c>
      <c r="X794">
        <f t="shared" si="75"/>
        <v>2</v>
      </c>
    </row>
    <row r="795" spans="1:24" x14ac:dyDescent="0.25">
      <c r="A795" s="7">
        <f t="shared" si="74"/>
        <v>862</v>
      </c>
      <c r="B795">
        <f t="shared" si="77"/>
        <v>2549</v>
      </c>
      <c r="C795" t="str">
        <f>[1]A!$D120</f>
        <v>BOURGEOIS HERVE</v>
      </c>
      <c r="D795" t="str">
        <f>[1]A!$F120</f>
        <v>GAZ ELEC CLUB DE DOUAI</v>
      </c>
      <c r="E795" t="str">
        <f>[1]A!$J120</f>
        <v>05999077842</v>
      </c>
      <c r="F795" s="128" t="str">
        <f>[1]A!$C120</f>
        <v>3</v>
      </c>
      <c r="G795" t="str">
        <f>VLOOKUP(C795,[1]A!$D$2:$H$1448,5,FALSE)</f>
        <v>Adulte Masculin 40/49 ans</v>
      </c>
      <c r="N795" s="14">
        <f>VLOOKUP(C795,Bilan!$B$4:$D$1766,3,FALSE)</f>
        <v>2549</v>
      </c>
      <c r="O795" s="50">
        <f t="shared" si="80"/>
        <v>862</v>
      </c>
      <c r="P795" s="50">
        <f>VLOOKUP(C795,Route2021!$C$2:$O$1205,13,FALSE)</f>
        <v>862</v>
      </c>
      <c r="Q795" s="124" t="str">
        <f>VLOOKUP(C795,[1]A!$D$2:$K$1398,8,FALSE)</f>
        <v>3</v>
      </c>
      <c r="R795" s="125">
        <f>VLOOKUP(C795,Route2021!$C$2:$Q$1212,15,FALSE)</f>
        <v>3</v>
      </c>
      <c r="S795" s="48">
        <f>IFERROR(VLOOKUP(C795,'[2]1ère'!$B$3:$E$200,4,FALSE),0)</f>
        <v>0</v>
      </c>
      <c r="T795" s="48">
        <f>IFERROR(VLOOKUP(C795,'[2]2ème'!$B$3:$E$500,4,FALSE),0)</f>
        <v>0</v>
      </c>
      <c r="U795" s="48">
        <f>IFERROR(VLOOKUP(C795,'[2]3ème'!$B$3:$E$600,4,FALSE),0)</f>
        <v>0</v>
      </c>
      <c r="V795" s="48">
        <f>IFERROR(VLOOKUP(C795,'[2]4ème '!$B$3:$E$216,4,FALSE),0)</f>
        <v>0</v>
      </c>
      <c r="W795" s="48">
        <f>IFERROR(VLOOKUP(C795,[2]Féminines!$B$3:$E$70,4,FALSE),0)</f>
        <v>0</v>
      </c>
      <c r="X795">
        <f t="shared" si="75"/>
        <v>0</v>
      </c>
    </row>
    <row r="796" spans="1:24" x14ac:dyDescent="0.25">
      <c r="A796" s="7">
        <v>863</v>
      </c>
      <c r="B796">
        <f>N796</f>
        <v>4827</v>
      </c>
      <c r="C796" t="str">
        <f>[1]A!$D1092</f>
        <v>VANNESTE LOUIS</v>
      </c>
      <c r="D796" t="str">
        <f>[1]A!$F1092</f>
        <v>VTT  CLUB PONT SUR SAMBRE</v>
      </c>
      <c r="E796" t="str">
        <f>[1]A!$J1092</f>
        <v>05999130298</v>
      </c>
      <c r="F796" s="128" t="str">
        <f>[1]A!$C1092</f>
        <v>3</v>
      </c>
      <c r="G796" t="str">
        <f>VLOOKUP(C796,[1]A!$D$2:$H$1448,5,FALSE)</f>
        <v>Adulte Masculin 30/39 ans</v>
      </c>
      <c r="N796" s="14">
        <f>VLOOKUP(C796,Bilan!$B$4:$D$1766,3,FALSE)</f>
        <v>4827</v>
      </c>
      <c r="O796" s="50">
        <f>A796</f>
        <v>863</v>
      </c>
      <c r="P796" s="50" t="e">
        <f>VLOOKUP(C796,Route2021!$C$2:$O$1205,13,FALSE)</f>
        <v>#N/A</v>
      </c>
      <c r="Q796" s="124" t="str">
        <f>VLOOKUP(C796,[1]A!$D$2:$K$1398,8,FALSE)</f>
        <v>3</v>
      </c>
      <c r="R796" s="125" t="e">
        <f>VLOOKUP(C796,Route2021!$C$2:$Q$1212,15,FALSE)</f>
        <v>#N/A</v>
      </c>
      <c r="S796" s="48">
        <f>IFERROR(VLOOKUP(C796,'[2]1ère'!$B$3:$E$200,4,FALSE),0)</f>
        <v>0</v>
      </c>
      <c r="T796" s="48">
        <f>IFERROR(VLOOKUP(C796,'[2]2ème'!$B$3:$E$500,4,FALSE),0)</f>
        <v>0</v>
      </c>
      <c r="U796" s="48">
        <f>IFERROR(VLOOKUP(C796,'[2]3ème'!$B$3:$E$600,4,FALSE),0)</f>
        <v>2</v>
      </c>
      <c r="V796" s="48">
        <f>IFERROR(VLOOKUP(C796,'[2]4ème '!$B$3:$E$216,4,FALSE),0)</f>
        <v>0</v>
      </c>
      <c r="W796" s="48">
        <f>IFERROR(VLOOKUP(C796,[2]Féminines!$B$3:$E$70,4,FALSE),0)</f>
        <v>0</v>
      </c>
      <c r="X796">
        <f t="shared" si="75"/>
        <v>2</v>
      </c>
    </row>
    <row r="797" spans="1:24" x14ac:dyDescent="0.25">
      <c r="A797" s="7">
        <f t="shared" si="74"/>
        <v>864</v>
      </c>
      <c r="B797">
        <f t="shared" si="77"/>
        <v>4376</v>
      </c>
      <c r="C797" t="str">
        <f>[1]A!$D789</f>
        <v>MARTINACHE AXEL</v>
      </c>
      <c r="D797" t="str">
        <f>[1]A!$F789</f>
        <v>CYCLO CLUB ORCHIES</v>
      </c>
      <c r="E797" t="str">
        <f>[1]A!$J789</f>
        <v>05994060701</v>
      </c>
      <c r="F797" s="128" t="str">
        <f>[1]A!$C789</f>
        <v>3</v>
      </c>
      <c r="G797" t="str">
        <f>VLOOKUP(C797,[1]A!$D$2:$H$1448,5,FALSE)</f>
        <v>Adulte Masculin 20/29 ans</v>
      </c>
      <c r="N797" s="14">
        <f>VLOOKUP(C797,Bilan!$B$4:$D$1766,3,FALSE)</f>
        <v>4376</v>
      </c>
      <c r="O797" s="50">
        <f t="shared" si="80"/>
        <v>864</v>
      </c>
      <c r="P797" s="50">
        <f>VLOOKUP(C797,Route2021!$C$2:$O$1205,13,FALSE)</f>
        <v>864</v>
      </c>
      <c r="Q797" s="124" t="str">
        <f>VLOOKUP(C797,[1]A!$D$2:$K$1398,8,FALSE)</f>
        <v>3</v>
      </c>
      <c r="R797" s="125">
        <f>VLOOKUP(C797,Route2021!$C$2:$Q$1212,15,FALSE)</f>
        <v>3</v>
      </c>
      <c r="S797" s="48">
        <f>IFERROR(VLOOKUP(C797,'[2]1ère'!$B$3:$E$200,4,FALSE),0)</f>
        <v>0</v>
      </c>
      <c r="T797" s="48">
        <f>IFERROR(VLOOKUP(C797,'[2]2ème'!$B$3:$E$500,4,FALSE),0)</f>
        <v>0</v>
      </c>
      <c r="U797" s="48">
        <f>IFERROR(VLOOKUP(C797,'[2]3ème'!$B$3:$E$600,4,FALSE),0)</f>
        <v>3</v>
      </c>
      <c r="V797" s="48">
        <f>IFERROR(VLOOKUP(C797,'[2]4ème '!$B$3:$E$216,4,FALSE),0)</f>
        <v>0</v>
      </c>
      <c r="W797" s="48">
        <f>IFERROR(VLOOKUP(C797,[2]Féminines!$B$3:$E$70,4,FALSE),0)</f>
        <v>0</v>
      </c>
      <c r="X797">
        <f t="shared" ref="X797:X875" si="81">SUM(S797:W797)</f>
        <v>3</v>
      </c>
    </row>
    <row r="798" spans="1:24" x14ac:dyDescent="0.25">
      <c r="A798" s="7">
        <f>IF(P798&lt;918,IF(P798&gt;500,P798,0),0)</f>
        <v>865</v>
      </c>
      <c r="B798">
        <f>N798</f>
        <v>2504</v>
      </c>
      <c r="C798" t="s">
        <v>3531</v>
      </c>
      <c r="D798" t="s">
        <v>2894</v>
      </c>
      <c r="E798" t="s">
        <v>3532</v>
      </c>
      <c r="F798" s="128">
        <v>3</v>
      </c>
      <c r="G798" t="s">
        <v>971</v>
      </c>
      <c r="J798" s="67">
        <v>1</v>
      </c>
      <c r="N798" s="14">
        <f>VLOOKUP(C798,Bilan!$B$4:$D$1766,3,FALSE)</f>
        <v>2504</v>
      </c>
      <c r="O798" s="50">
        <f>A798</f>
        <v>865</v>
      </c>
      <c r="P798" s="50">
        <f>VLOOKUP(C798,Route2021!$C$2:$O$1205,13,FALSE)</f>
        <v>865</v>
      </c>
      <c r="Q798" s="124" t="e">
        <f>VLOOKUP(C798,[1]A!$D$2:$K$1398,8,FALSE)</f>
        <v>#N/A</v>
      </c>
      <c r="R798" s="125">
        <f>VLOOKUP(C798,Route2021!$C$2:$Q$1212,15,FALSE)</f>
        <v>3</v>
      </c>
      <c r="S798" s="48">
        <f>IFERROR(VLOOKUP(C798,'[2]1ère'!$B$3:$E$200,4,FALSE),0)</f>
        <v>0</v>
      </c>
      <c r="T798" s="48">
        <f>IFERROR(VLOOKUP(C798,'[2]2ème'!$B$3:$E$500,4,FALSE),0)</f>
        <v>0</v>
      </c>
      <c r="U798" s="48">
        <f>IFERROR(VLOOKUP(C798,'[2]3ème'!$B$3:$E$600,4,FALSE),0)</f>
        <v>8</v>
      </c>
      <c r="V798" s="48">
        <f>IFERROR(VLOOKUP(C798,'[2]4ème '!$B$3:$E$216,4,FALSE),0)</f>
        <v>0</v>
      </c>
      <c r="W798" s="48">
        <f>IFERROR(VLOOKUP(C798,[2]Féminines!$B$3:$E$70,4,FALSE),0)</f>
        <v>0</v>
      </c>
      <c r="X798">
        <f t="shared" si="81"/>
        <v>8</v>
      </c>
    </row>
    <row r="799" spans="1:24" x14ac:dyDescent="0.25">
      <c r="A799" s="7">
        <f t="shared" si="74"/>
        <v>866</v>
      </c>
      <c r="B799">
        <f t="shared" si="77"/>
        <v>7110</v>
      </c>
      <c r="C799" t="str">
        <f>[1]A!$D670</f>
        <v>LE BOUR MAXIME</v>
      </c>
      <c r="D799" t="str">
        <f>[1]A!$F670</f>
        <v>ESPOIR CYCLISTE WAMBRECHIES MARQUETTE</v>
      </c>
      <c r="E799" t="str">
        <f>[1]A!$J670</f>
        <v>05999124721</v>
      </c>
      <c r="F799" s="128" t="str">
        <f>[1]A!$C670</f>
        <v>3</v>
      </c>
      <c r="G799" t="str">
        <f>VLOOKUP(C799,[1]A!$D$2:$H$1448,5,FALSE)</f>
        <v>Adulte Masculin 30/39 ans</v>
      </c>
      <c r="J799" s="67">
        <v>1</v>
      </c>
      <c r="N799" s="14">
        <f>VLOOKUP(C799,Bilan!$B$4:$D$1766,3,FALSE)</f>
        <v>7110</v>
      </c>
      <c r="O799" s="50">
        <f t="shared" si="80"/>
        <v>866</v>
      </c>
      <c r="P799" s="50">
        <f>VLOOKUP(C799,Route2021!$C$2:$O$1205,13,FALSE)</f>
        <v>866</v>
      </c>
      <c r="Q799" s="124" t="str">
        <f>VLOOKUP(C799,[1]A!$D$2:$K$1398,8,FALSE)</f>
        <v>3</v>
      </c>
      <c r="R799" s="125">
        <f>VLOOKUP(C799,Route2021!$C$2:$Q$1212,15,FALSE)</f>
        <v>3</v>
      </c>
      <c r="S799" s="48">
        <f>IFERROR(VLOOKUP(C799,'[2]1ère'!$B$3:$E$200,4,FALSE),0)</f>
        <v>0</v>
      </c>
      <c r="T799" s="48">
        <f>IFERROR(VLOOKUP(C799,'[2]2ème'!$B$3:$E$500,4,FALSE),0)</f>
        <v>0</v>
      </c>
      <c r="U799" s="48">
        <f>IFERROR(VLOOKUP(C799,'[2]3ème'!$B$3:$E$600,4,FALSE),0)</f>
        <v>4</v>
      </c>
      <c r="V799" s="48">
        <f>IFERROR(VLOOKUP(C799,'[2]4ème '!$B$3:$E$216,4,FALSE),0)</f>
        <v>0</v>
      </c>
      <c r="W799" s="48">
        <f>IFERROR(VLOOKUP(C799,[2]Féminines!$B$3:$E$70,4,FALSE),0)</f>
        <v>0</v>
      </c>
      <c r="X799">
        <f t="shared" si="81"/>
        <v>4</v>
      </c>
    </row>
    <row r="800" spans="1:24" x14ac:dyDescent="0.25">
      <c r="A800" s="7">
        <v>867</v>
      </c>
      <c r="B800">
        <f>N800</f>
        <v>4373</v>
      </c>
      <c r="C800" t="str">
        <f>[1]A!$D436</f>
        <v>DUPUIS ARNAUD</v>
      </c>
      <c r="D800" t="str">
        <f>[1]A!$F436</f>
        <v>VTT SAINT AMAND LES EAUX</v>
      </c>
      <c r="E800" t="str">
        <f>[1]A!$J436</f>
        <v>05999124195</v>
      </c>
      <c r="F800" s="128" t="str">
        <f>[1]A!$C436</f>
        <v>3</v>
      </c>
      <c r="G800" t="str">
        <f>VLOOKUP(C800,[1]A!$D$2:$H$1448,5,FALSE)</f>
        <v>Adulte Masculin 50/59 ans</v>
      </c>
      <c r="N800" s="14">
        <f>VLOOKUP(C800,Bilan!$B$4:$D$1766,3,FALSE)</f>
        <v>4373</v>
      </c>
      <c r="O800" s="50">
        <f>A800</f>
        <v>867</v>
      </c>
      <c r="P800" s="50" t="e">
        <f>VLOOKUP(C800,Route2021!$C$2:$O$1205,13,FALSE)</f>
        <v>#N/A</v>
      </c>
      <c r="Q800" s="124" t="str">
        <f>VLOOKUP(C800,[1]A!$D$2:$K$1398,8,FALSE)</f>
        <v>3</v>
      </c>
      <c r="R800" s="125" t="e">
        <f>VLOOKUP(C800,Route2021!$C$2:$Q$1212,15,FALSE)</f>
        <v>#N/A</v>
      </c>
      <c r="S800" s="48">
        <f>IFERROR(VLOOKUP(C800,'[2]1ère'!$B$3:$E$200,4,FALSE),0)</f>
        <v>0</v>
      </c>
      <c r="T800" s="48">
        <f>IFERROR(VLOOKUP(C800,'[2]2ème'!$B$3:$E$500,4,FALSE),0)</f>
        <v>0</v>
      </c>
      <c r="U800" s="48">
        <f>IFERROR(VLOOKUP(C800,'[2]3ème'!$B$3:$E$600,4,FALSE),0)</f>
        <v>2</v>
      </c>
      <c r="V800" s="48">
        <f>IFERROR(VLOOKUP(C800,'[2]4ème '!$B$3:$E$216,4,FALSE),0)</f>
        <v>0</v>
      </c>
      <c r="W800" s="48">
        <f>IFERROR(VLOOKUP(C800,[2]Féminines!$B$3:$E$70,4,FALSE),0)</f>
        <v>0</v>
      </c>
      <c r="X800">
        <f t="shared" si="81"/>
        <v>2</v>
      </c>
    </row>
    <row r="801" spans="1:24" x14ac:dyDescent="0.25">
      <c r="A801" s="7">
        <f t="shared" si="74"/>
        <v>868</v>
      </c>
      <c r="B801">
        <f t="shared" si="77"/>
        <v>2403</v>
      </c>
      <c r="C801" t="str">
        <f>[1]A!$D1197</f>
        <v>FOURNIER YOHANN</v>
      </c>
      <c r="D801" t="str">
        <f>[1]A!$F1197</f>
        <v>ST POL SUR TERNOISE VELO CLUB ST POLOIS</v>
      </c>
      <c r="E801" t="str">
        <f>[1]A!$J1197</f>
        <v>06297096731</v>
      </c>
      <c r="F801" s="128" t="str">
        <f>[1]A!$C1197</f>
        <v>3</v>
      </c>
      <c r="G801" t="str">
        <f>VLOOKUP(C801,[1]A!$D$2:$H$1448,5,FALSE)</f>
        <v>Adulte Masculin 20/29 ans</v>
      </c>
      <c r="N801" s="14">
        <f>VLOOKUP(C801,Bilan!$B$4:$D$1766,3,FALSE)</f>
        <v>2403</v>
      </c>
      <c r="O801" s="50">
        <f t="shared" si="80"/>
        <v>868</v>
      </c>
      <c r="P801" s="50">
        <f>VLOOKUP(C801,Route2021!$C$2:$O$1205,13,FALSE)</f>
        <v>868</v>
      </c>
      <c r="Q801" s="124" t="str">
        <f>VLOOKUP(C801,[1]A!$D$2:$K$1398,8,FALSE)</f>
        <v>3</v>
      </c>
      <c r="R801" s="125">
        <f>VLOOKUP(C801,Route2021!$C$2:$Q$1212,15,FALSE)</f>
        <v>3</v>
      </c>
      <c r="S801" s="48">
        <f>IFERROR(VLOOKUP(C801,'[2]1ère'!$B$3:$E$200,4,FALSE),0)</f>
        <v>0</v>
      </c>
      <c r="T801" s="48">
        <f>IFERROR(VLOOKUP(C801,'[2]2ème'!$B$3:$E$500,4,FALSE),0)</f>
        <v>0</v>
      </c>
      <c r="U801" s="48">
        <f>IFERROR(VLOOKUP(C801,'[2]3ème'!$B$3:$E$600,4,FALSE),0)</f>
        <v>0</v>
      </c>
      <c r="V801" s="48">
        <f>IFERROR(VLOOKUP(C801,'[2]4ème '!$B$3:$E$216,4,FALSE),0)</f>
        <v>0</v>
      </c>
      <c r="W801" s="48">
        <f>IFERROR(VLOOKUP(C801,[2]Féminines!$B$3:$E$70,4,FALSE),0)</f>
        <v>0</v>
      </c>
      <c r="X801">
        <f t="shared" si="81"/>
        <v>0</v>
      </c>
    </row>
    <row r="802" spans="1:24" x14ac:dyDescent="0.25">
      <c r="A802" s="7">
        <f t="shared" si="74"/>
        <v>869</v>
      </c>
      <c r="B802">
        <f t="shared" si="77"/>
        <v>7023</v>
      </c>
      <c r="C802" t="str">
        <f>[1]A!$D706</f>
        <v>LEFEBVRE JEAN-DANIEL</v>
      </c>
      <c r="D802" t="str">
        <f>[1]A!$F706</f>
        <v>U.C. CAPELLOISE FOURMIES</v>
      </c>
      <c r="E802" t="str">
        <f>[1]A!$J706</f>
        <v>05999127702</v>
      </c>
      <c r="F802" s="128" t="str">
        <f>[1]A!$C706</f>
        <v>3</v>
      </c>
      <c r="G802" t="str">
        <f>VLOOKUP(C802,[1]A!$D$2:$H$1448,5,FALSE)</f>
        <v>Adulte Masculin 40/49 ans</v>
      </c>
      <c r="N802" s="14">
        <f>VLOOKUP(C802,Bilan!$B$4:$D$1766,3,FALSE)</f>
        <v>7023</v>
      </c>
      <c r="O802" s="50">
        <f t="shared" si="80"/>
        <v>869</v>
      </c>
      <c r="P802" s="50">
        <f>VLOOKUP(C802,Route2021!$C$2:$O$1205,13,FALSE)</f>
        <v>869</v>
      </c>
      <c r="Q802" s="124" t="str">
        <f>VLOOKUP(C802,[1]A!$D$2:$K$1398,8,FALSE)</f>
        <v>3</v>
      </c>
      <c r="R802" s="125">
        <f>VLOOKUP(C802,Route2021!$C$2:$Q$1212,15,FALSE)</f>
        <v>3</v>
      </c>
      <c r="S802" s="48">
        <f>IFERROR(VLOOKUP(C802,'[2]1ère'!$B$3:$E$200,4,FALSE),0)</f>
        <v>0</v>
      </c>
      <c r="T802" s="48">
        <f>IFERROR(VLOOKUP(C802,'[2]2ème'!$B$3:$E$500,4,FALSE),0)</f>
        <v>0</v>
      </c>
      <c r="U802" s="48">
        <f>IFERROR(VLOOKUP(C802,'[2]3ème'!$B$3:$E$600,4,FALSE),0)</f>
        <v>13</v>
      </c>
      <c r="V802" s="48">
        <f>IFERROR(VLOOKUP(C802,'[2]4ème '!$B$3:$E$216,4,FALSE),0)</f>
        <v>0</v>
      </c>
      <c r="W802" s="48">
        <f>IFERROR(VLOOKUP(C802,[2]Féminines!$B$3:$E$70,4,FALSE),0)</f>
        <v>0</v>
      </c>
      <c r="X802">
        <f t="shared" si="81"/>
        <v>13</v>
      </c>
    </row>
    <row r="803" spans="1:24" x14ac:dyDescent="0.25">
      <c r="A803" s="7">
        <v>870</v>
      </c>
      <c r="B803">
        <f>N803</f>
        <v>4835</v>
      </c>
      <c r="C803" t="str">
        <f>[1]A!$D891</f>
        <v>PEUTEMAN OLIVIER</v>
      </c>
      <c r="D803" t="str">
        <f>[1]A!$F891</f>
        <v>VELO CLUB UNION HALLUIN</v>
      </c>
      <c r="E803" t="str">
        <f>[1]A!$J891</f>
        <v>05999135153</v>
      </c>
      <c r="F803" s="128" t="str">
        <f>[1]A!$C891</f>
        <v>3</v>
      </c>
      <c r="G803" t="str">
        <f>VLOOKUP(C803,[1]A!$D$2:$H$1448,5,FALSE)</f>
        <v>Adulte Masculin 50/59 ans</v>
      </c>
      <c r="N803" s="14">
        <f>VLOOKUP(C803,Bilan!$B$4:$D$1766,3,FALSE)</f>
        <v>4835</v>
      </c>
      <c r="O803" s="50">
        <f>A803</f>
        <v>870</v>
      </c>
      <c r="P803" s="50" t="e">
        <f>VLOOKUP(C803,Route2021!$C$2:$O$1205,13,FALSE)</f>
        <v>#N/A</v>
      </c>
      <c r="Q803" s="124" t="str">
        <f>VLOOKUP(C803,[1]A!$D$2:$K$1398,8,FALSE)</f>
        <v>3</v>
      </c>
      <c r="R803" s="125" t="e">
        <f>VLOOKUP(C803,Route2021!$C$2:$Q$1212,15,FALSE)</f>
        <v>#N/A</v>
      </c>
      <c r="S803" s="48">
        <f>IFERROR(VLOOKUP(C803,'[2]1ère'!$B$3:$E$200,4,FALSE),0)</f>
        <v>0</v>
      </c>
      <c r="T803" s="48">
        <f>IFERROR(VLOOKUP(C803,'[2]2ème'!$B$3:$E$500,4,FALSE),0)</f>
        <v>0</v>
      </c>
      <c r="U803" s="48">
        <f>IFERROR(VLOOKUP(C803,'[2]3ème'!$B$3:$E$600,4,FALSE),0)</f>
        <v>4</v>
      </c>
      <c r="V803" s="48">
        <f>IFERROR(VLOOKUP(C803,'[2]4ème '!$B$3:$E$216,4,FALSE),0)</f>
        <v>0</v>
      </c>
      <c r="W803" s="48">
        <f>IFERROR(VLOOKUP(C803,[2]Féminines!$B$3:$E$70,4,FALSE),0)</f>
        <v>0</v>
      </c>
      <c r="X803">
        <f t="shared" si="81"/>
        <v>4</v>
      </c>
    </row>
    <row r="804" spans="1:24" x14ac:dyDescent="0.25">
      <c r="A804" s="7">
        <f t="shared" si="74"/>
        <v>871</v>
      </c>
      <c r="B804">
        <f t="shared" si="77"/>
        <v>2513</v>
      </c>
      <c r="C804" t="str">
        <f>[1]A!$D210</f>
        <v>CICHOWSKI DAVID</v>
      </c>
      <c r="D804" t="str">
        <f>[1]A!$F210</f>
        <v>VELO CLUB HORNAING</v>
      </c>
      <c r="E804" t="str">
        <f>[1]A!$J210</f>
        <v>05999096051</v>
      </c>
      <c r="F804" s="128" t="str">
        <f>[1]A!$C210</f>
        <v>3</v>
      </c>
      <c r="G804" t="str">
        <f>VLOOKUP(C804,[1]A!$D$2:$H$1448,5,FALSE)</f>
        <v>Adulte Masculin 40/49 ans</v>
      </c>
      <c r="J804" s="67">
        <v>1</v>
      </c>
      <c r="N804" s="14">
        <f>VLOOKUP(C804,Bilan!$B$4:$D$1766,3,FALSE)</f>
        <v>2513</v>
      </c>
      <c r="O804" s="50">
        <f t="shared" si="80"/>
        <v>871</v>
      </c>
      <c r="P804" s="50">
        <f>VLOOKUP(C804,Route2021!$C$2:$O$1205,13,FALSE)</f>
        <v>871</v>
      </c>
      <c r="Q804" s="124" t="str">
        <f>VLOOKUP(C804,[1]A!$D$2:$K$1398,8,FALSE)</f>
        <v>3</v>
      </c>
      <c r="R804" s="125">
        <f>VLOOKUP(C804,Route2021!$C$2:$Q$1212,15,FALSE)</f>
        <v>3</v>
      </c>
      <c r="S804" s="48">
        <f>IFERROR(VLOOKUP(C804,'[2]1ère'!$B$3:$E$200,4,FALSE),0)</f>
        <v>0</v>
      </c>
      <c r="T804" s="48">
        <f>IFERROR(VLOOKUP(C804,'[2]2ème'!$B$3:$E$500,4,FALSE),0)</f>
        <v>0</v>
      </c>
      <c r="U804" s="48">
        <f>IFERROR(VLOOKUP(C804,'[2]3ème'!$B$3:$E$600,4,FALSE),0)</f>
        <v>1</v>
      </c>
      <c r="V804" s="48">
        <f>IFERROR(VLOOKUP(C804,'[2]4ème '!$B$3:$E$216,4,FALSE),0)</f>
        <v>0</v>
      </c>
      <c r="W804" s="48">
        <f>IFERROR(VLOOKUP(C804,[2]Féminines!$B$3:$E$70,4,FALSE),0)</f>
        <v>0</v>
      </c>
      <c r="X804">
        <f t="shared" si="81"/>
        <v>1</v>
      </c>
    </row>
    <row r="805" spans="1:24" x14ac:dyDescent="0.25">
      <c r="A805" s="7">
        <f t="shared" si="74"/>
        <v>872</v>
      </c>
      <c r="B805">
        <f t="shared" si="77"/>
        <v>4471</v>
      </c>
      <c r="C805" t="str">
        <f>[1]A!$D627</f>
        <v>KOPTIENT REGIS</v>
      </c>
      <c r="D805" t="str">
        <f>[1]A!$F627</f>
        <v>U.C. CAPELLOISE FOURMIES</v>
      </c>
      <c r="E805" t="str">
        <f>[1]A!$J627</f>
        <v>05999069654</v>
      </c>
      <c r="F805" s="128" t="str">
        <f>[1]A!$C627</f>
        <v>3</v>
      </c>
      <c r="G805" t="str">
        <f>VLOOKUP(C805,[1]A!$D$2:$H$1448,5,FALSE)</f>
        <v>Adulte Masculin 40/49 ans</v>
      </c>
      <c r="J805" s="67">
        <v>1</v>
      </c>
      <c r="N805" s="14">
        <f>VLOOKUP(C805,Bilan!$B$4:$D$1766,3,FALSE)</f>
        <v>4471</v>
      </c>
      <c r="O805" s="50">
        <f t="shared" si="80"/>
        <v>872</v>
      </c>
      <c r="P805" s="50">
        <f>VLOOKUP(C805,Route2021!$C$2:$O$1205,13,FALSE)</f>
        <v>872</v>
      </c>
      <c r="Q805" s="124" t="str">
        <f>VLOOKUP(C805,[1]A!$D$2:$K$1398,8,FALSE)</f>
        <v>3</v>
      </c>
      <c r="R805" s="125">
        <f>VLOOKUP(C805,Route2021!$C$2:$Q$1212,15,FALSE)</f>
        <v>3</v>
      </c>
      <c r="S805" s="48">
        <f>IFERROR(VLOOKUP(C805,'[2]1ère'!$B$3:$E$200,4,FALSE),0)</f>
        <v>0</v>
      </c>
      <c r="T805" s="48">
        <f>IFERROR(VLOOKUP(C805,'[2]2ème'!$B$3:$E$500,4,FALSE),0)</f>
        <v>0</v>
      </c>
      <c r="U805" s="48">
        <f>IFERROR(VLOOKUP(C805,'[2]3ème'!$B$3:$E$600,4,FALSE),0)</f>
        <v>0</v>
      </c>
      <c r="V805" s="48">
        <f>IFERROR(VLOOKUP(C805,'[2]4ème '!$B$3:$E$216,4,FALSE),0)</f>
        <v>0</v>
      </c>
      <c r="W805" s="48">
        <f>IFERROR(VLOOKUP(C805,[2]Féminines!$B$3:$E$70,4,FALSE),0)</f>
        <v>0</v>
      </c>
      <c r="X805">
        <f t="shared" si="81"/>
        <v>0</v>
      </c>
    </row>
    <row r="806" spans="1:24" x14ac:dyDescent="0.25">
      <c r="A806" s="7">
        <f t="shared" si="74"/>
        <v>873</v>
      </c>
      <c r="B806">
        <f t="shared" si="77"/>
        <v>4323</v>
      </c>
      <c r="C806" t="str">
        <f>[1]A!$D740</f>
        <v>LESUR ANTHONY</v>
      </c>
      <c r="D806" t="str">
        <f>[1]A!$F740</f>
        <v>SAULZOIR MONTRECOURT CYCLING CLUB</v>
      </c>
      <c r="E806" t="str">
        <f>[1]A!$J740</f>
        <v>05999127591</v>
      </c>
      <c r="F806" s="128" t="str">
        <f>[1]A!$C740</f>
        <v>3</v>
      </c>
      <c r="G806" t="str">
        <f>VLOOKUP(C806,[1]A!$D$2:$H$1448,5,FALSE)</f>
        <v>Adulte Masculin 30/39 ans</v>
      </c>
      <c r="N806" s="14">
        <f>VLOOKUP(C806,Bilan!$B$4:$D$1766,3,FALSE)</f>
        <v>4323</v>
      </c>
      <c r="O806" s="50">
        <f t="shared" si="80"/>
        <v>873</v>
      </c>
      <c r="P806" s="50">
        <f>VLOOKUP(C806,Route2021!$C$2:$O$1205,13,FALSE)</f>
        <v>873</v>
      </c>
      <c r="Q806" s="124" t="str">
        <f>VLOOKUP(C806,[1]A!$D$2:$K$1398,8,FALSE)</f>
        <v>3</v>
      </c>
      <c r="R806" s="125">
        <f>VLOOKUP(C806,Route2021!$C$2:$Q$1212,15,FALSE)</f>
        <v>3</v>
      </c>
      <c r="S806" s="48">
        <f>IFERROR(VLOOKUP(C806,'[2]1ère'!$B$3:$E$200,4,FALSE),0)</f>
        <v>0</v>
      </c>
      <c r="T806" s="48">
        <f>IFERROR(VLOOKUP(C806,'[2]2ème'!$B$3:$E$500,4,FALSE),0)</f>
        <v>0</v>
      </c>
      <c r="U806" s="48">
        <f>IFERROR(VLOOKUP(C806,'[2]3ème'!$B$3:$E$600,4,FALSE),0)</f>
        <v>10</v>
      </c>
      <c r="V806" s="48">
        <f>IFERROR(VLOOKUP(C806,'[2]4ème '!$B$3:$E$216,4,FALSE),0)</f>
        <v>0</v>
      </c>
      <c r="W806" s="48">
        <f>IFERROR(VLOOKUP(C806,[2]Féminines!$B$3:$E$70,4,FALSE),0)</f>
        <v>0</v>
      </c>
      <c r="X806">
        <f t="shared" si="81"/>
        <v>10</v>
      </c>
    </row>
    <row r="807" spans="1:24" x14ac:dyDescent="0.25">
      <c r="A807" s="7">
        <v>874</v>
      </c>
      <c r="B807">
        <f>N807</f>
        <v>2324</v>
      </c>
      <c r="C807" t="str">
        <f>[1]A!$D1460</f>
        <v>MARTIN DOCILE</v>
      </c>
      <c r="D807" t="str">
        <f>[1]A!$F1460</f>
        <v>MANQUEVILLE LILLERS CLUB CYCLISTE</v>
      </c>
      <c r="E807" t="str">
        <f>[1]A!$J1460</f>
        <v>06297082164</v>
      </c>
      <c r="F807" s="128" t="str">
        <f>[1]A!$C1460</f>
        <v>3</v>
      </c>
      <c r="G807" t="e">
        <f>VLOOKUP(C807,[1]A!$D$2:$H$1448,5,FALSE)</f>
        <v>#N/A</v>
      </c>
      <c r="N807" s="14">
        <f>VLOOKUP(C807,Bilan!$B$4:$D$1766,3,FALSE)</f>
        <v>2324</v>
      </c>
      <c r="O807" s="50">
        <f>A807</f>
        <v>874</v>
      </c>
      <c r="P807" s="50">
        <f>VLOOKUP(C807,Route2021!$C$2:$O$1205,13,FALSE)</f>
        <v>853</v>
      </c>
      <c r="Q807" s="124" t="e">
        <f>VLOOKUP(C807,[1]A!$D$2:$K$1398,8,FALSE)</f>
        <v>#N/A</v>
      </c>
      <c r="R807" s="125">
        <f>VLOOKUP(C807,Route2021!$C$2:$Q$1212,15,FALSE)</f>
        <v>3</v>
      </c>
    </row>
    <row r="808" spans="1:24" x14ac:dyDescent="0.25">
      <c r="A808" s="49">
        <v>875</v>
      </c>
      <c r="B808">
        <f>N808</f>
        <v>6998</v>
      </c>
      <c r="C808" t="str">
        <f>[1]A!$D44</f>
        <v>BAUDOIN ETIENNE</v>
      </c>
      <c r="D808" t="str">
        <f>[1]A!$F44</f>
        <v>LES VIKINGS VTT MARCHE NORDIQUE OHAIN</v>
      </c>
      <c r="E808" t="str">
        <f>[1]A!$J44</f>
        <v>05999128146</v>
      </c>
      <c r="F808" s="128" t="str">
        <f>[1]A!$C44</f>
        <v>3</v>
      </c>
      <c r="G808" t="str">
        <f>VLOOKUP(C808,[1]A!$D$2:$H$1448,5,FALSE)</f>
        <v>Adulte Masculin 30/39 ans</v>
      </c>
      <c r="N808" s="14">
        <f>VLOOKUP(C808,Bilan!$B$4:$D$1766,3,FALSE)</f>
        <v>6998</v>
      </c>
      <c r="O808" s="50">
        <f>A808</f>
        <v>875</v>
      </c>
      <c r="P808" s="50" t="e">
        <f>VLOOKUP(C808,Route2021!$C$2:$O$1205,13,FALSE)</f>
        <v>#N/A</v>
      </c>
      <c r="Q808" s="124" t="str">
        <f>VLOOKUP(C808,[1]A!$D$2:$K$1398,8,FALSE)</f>
        <v>3</v>
      </c>
      <c r="R808" s="125" t="e">
        <f>VLOOKUP(C808,Route2021!$C$2:$Q$1212,15,FALSE)</f>
        <v>#N/A</v>
      </c>
      <c r="S808" s="48">
        <f>IFERROR(VLOOKUP(C808,'[2]1ère'!$B$3:$E$200,4,FALSE),0)</f>
        <v>0</v>
      </c>
      <c r="T808" s="48">
        <f>IFERROR(VLOOKUP(C808,'[2]2ème'!$B$3:$E$500,4,FALSE),0)</f>
        <v>0</v>
      </c>
      <c r="U808" s="48">
        <f>IFERROR(VLOOKUP(C808,'[2]3ème'!$B$3:$E$600,4,FALSE),0)</f>
        <v>0</v>
      </c>
      <c r="V808" s="48">
        <f>IFERROR(VLOOKUP(C808,'[2]4ème '!$B$3:$E$216,4,FALSE),0)</f>
        <v>0</v>
      </c>
      <c r="W808" s="48">
        <f>IFERROR(VLOOKUP(C808,[2]Féminines!$B$3:$E$70,4,FALSE),0)</f>
        <v>0</v>
      </c>
      <c r="X808">
        <f>SUM(S808:W808)</f>
        <v>0</v>
      </c>
    </row>
    <row r="809" spans="1:24" x14ac:dyDescent="0.25">
      <c r="A809" s="7">
        <f t="shared" si="74"/>
        <v>876</v>
      </c>
      <c r="B809">
        <f t="shared" si="77"/>
        <v>10134</v>
      </c>
      <c r="C809" t="str">
        <f>[1]A!$D445</f>
        <v>DZIEMBOWSKI QUENTIN</v>
      </c>
      <c r="D809" t="str">
        <f>[1]A!$F445</f>
        <v>UNION SPORTIVE VALENCIENNES MARLY</v>
      </c>
      <c r="E809" t="str">
        <f>[1]A!$J445</f>
        <v>05999012936</v>
      </c>
      <c r="F809" s="128" t="str">
        <f>[1]A!$C445</f>
        <v>3</v>
      </c>
      <c r="G809" t="str">
        <f>VLOOKUP(C809,[1]A!$D$2:$H$1448,5,FALSE)</f>
        <v>Adulte Masculin 20/29 ans</v>
      </c>
      <c r="N809" s="14">
        <v>10134</v>
      </c>
      <c r="O809" s="50">
        <f t="shared" si="80"/>
        <v>876</v>
      </c>
      <c r="P809" s="50">
        <f>VLOOKUP(C809,Route2021!$C$2:$O$1205,13,FALSE)</f>
        <v>876</v>
      </c>
      <c r="Q809" s="124" t="str">
        <f>VLOOKUP(C809,[1]A!$D$2:$K$1398,8,FALSE)</f>
        <v>3</v>
      </c>
      <c r="R809" s="125">
        <f>VLOOKUP(C809,Route2021!$C$2:$Q$1212,15,FALSE)</f>
        <v>3</v>
      </c>
      <c r="S809" s="48">
        <f>IFERROR(VLOOKUP(C809,'[2]1ère'!$B$3:$E$200,4,FALSE),0)</f>
        <v>0</v>
      </c>
      <c r="T809" s="48">
        <f>IFERROR(VLOOKUP(C809,'[2]2ème'!$B$3:$E$500,4,FALSE),0)</f>
        <v>0</v>
      </c>
      <c r="U809" s="48">
        <f>IFERROR(VLOOKUP(C809,'[2]3ème'!$B$3:$E$600,4,FALSE),0)</f>
        <v>2</v>
      </c>
      <c r="V809" s="48">
        <f>IFERROR(VLOOKUP(C809,'[2]4ème '!$B$3:$E$216,4,FALSE),0)</f>
        <v>0</v>
      </c>
      <c r="W809" s="48">
        <f>IFERROR(VLOOKUP(C809,[2]Féminines!$B$3:$E$70,4,FALSE),0)</f>
        <v>0</v>
      </c>
      <c r="X809">
        <f t="shared" si="81"/>
        <v>2</v>
      </c>
    </row>
    <row r="810" spans="1:24" x14ac:dyDescent="0.25">
      <c r="A810" s="49">
        <v>877</v>
      </c>
      <c r="B810">
        <f>N810</f>
        <v>144343</v>
      </c>
      <c r="C810" t="str">
        <f>[1]A!$D599</f>
        <v>HUBIERE THIBAUT</v>
      </c>
      <c r="D810" t="str">
        <f>[1]A!$F599</f>
        <v>LES VIKINGS VTT MARCHE NORDIQUE OHAIN</v>
      </c>
      <c r="E810" t="str">
        <f>[1]A!$J599</f>
        <v>05999017348</v>
      </c>
      <c r="F810" s="128" t="str">
        <f>[1]A!$C599</f>
        <v>3</v>
      </c>
      <c r="G810" t="str">
        <f>VLOOKUP(C810,[1]A!$D$2:$H$1448,5,FALSE)</f>
        <v>Adulte Masculin 20/29 ans</v>
      </c>
      <c r="J810" s="67">
        <v>1</v>
      </c>
      <c r="N810" s="14">
        <f>VLOOKUP(C810,Bilan!$B$4:$D$1766,3,FALSE)</f>
        <v>144343</v>
      </c>
      <c r="O810" s="50">
        <f>A810</f>
        <v>877</v>
      </c>
      <c r="P810" s="50" t="e">
        <f>VLOOKUP(C810,Route2021!$C$2:$O$1205,13,FALSE)</f>
        <v>#N/A</v>
      </c>
      <c r="Q810" s="124" t="str">
        <f>VLOOKUP(C810,[1]A!$D$2:$K$1398,8,FALSE)</f>
        <v>3</v>
      </c>
      <c r="R810" s="125" t="e">
        <f>VLOOKUP(C810,Route2021!$C$2:$Q$1212,15,FALSE)</f>
        <v>#N/A</v>
      </c>
      <c r="S810" s="48">
        <f>IFERROR(VLOOKUP(C810,'[2]1ère'!$B$3:$E$200,4,FALSE),0)</f>
        <v>0</v>
      </c>
      <c r="T810" s="48">
        <f>IFERROR(VLOOKUP(C810,'[2]2ème'!$B$3:$E$500,4,FALSE),0)</f>
        <v>0</v>
      </c>
      <c r="U810" s="48">
        <f>IFERROR(VLOOKUP(C810,'[2]3ème'!$B$3:$E$600,4,FALSE),0)</f>
        <v>0</v>
      </c>
      <c r="V810" s="48">
        <f>IFERROR(VLOOKUP(C810,'[2]4ème '!$B$3:$E$216,4,FALSE),0)</f>
        <v>0</v>
      </c>
      <c r="W810" s="48">
        <f>IFERROR(VLOOKUP(C810,[2]Féminines!$B$3:$E$70,4,FALSE),0)</f>
        <v>0</v>
      </c>
      <c r="X810">
        <f>SUM(S810:W810)</f>
        <v>0</v>
      </c>
    </row>
    <row r="811" spans="1:24" x14ac:dyDescent="0.25">
      <c r="A811" s="49">
        <v>878</v>
      </c>
      <c r="B811">
        <f>N811</f>
        <v>7114</v>
      </c>
      <c r="C811" t="str">
        <f>[1]A!$D260</f>
        <v>DAMIE ARNAUD</v>
      </c>
      <c r="D811" t="str">
        <f>[1]A!$F260</f>
        <v>ESPOIR CYCLISTE WAMBRECHIES MARQUETTE</v>
      </c>
      <c r="E811" t="str">
        <f>[1]A!$J260</f>
        <v>05999128845</v>
      </c>
      <c r="F811" s="128" t="str">
        <f>[1]A!$C260</f>
        <v>3</v>
      </c>
      <c r="G811" t="str">
        <f>VLOOKUP(C811,[1]A!$D$2:$H$1448,5,FALSE)</f>
        <v>Adulte Masculin 50/59 ans</v>
      </c>
      <c r="J811" s="67">
        <v>1</v>
      </c>
      <c r="N811" s="14">
        <f>VLOOKUP(C811,Bilan!$B$4:$D$1766,3,FALSE)</f>
        <v>7114</v>
      </c>
      <c r="O811" s="50">
        <f>A811</f>
        <v>878</v>
      </c>
      <c r="P811" s="50" t="e">
        <f>VLOOKUP(C811,Route2021!$C$2:$O$1205,13,FALSE)</f>
        <v>#N/A</v>
      </c>
      <c r="Q811" s="124" t="str">
        <f>VLOOKUP(C811,[1]A!$D$2:$K$1398,8,FALSE)</f>
        <v>3</v>
      </c>
      <c r="R811" s="125" t="e">
        <f>VLOOKUP(C811,Route2021!$C$2:$Q$1212,15,FALSE)</f>
        <v>#N/A</v>
      </c>
      <c r="S811" s="48">
        <f>IFERROR(VLOOKUP(C811,'[2]1ère'!$B$3:$E$200,4,FALSE),0)</f>
        <v>0</v>
      </c>
      <c r="T811" s="48">
        <f>IFERROR(VLOOKUP(C811,'[2]2ème'!$B$3:$E$500,4,FALSE),0)</f>
        <v>0</v>
      </c>
      <c r="U811" s="48">
        <f>IFERROR(VLOOKUP(C811,'[2]3ème'!$B$3:$E$600,4,FALSE),0)</f>
        <v>0</v>
      </c>
      <c r="V811" s="48">
        <f>IFERROR(VLOOKUP(C811,'[2]4ème '!$B$3:$E$216,4,FALSE),0)</f>
        <v>0</v>
      </c>
      <c r="W811" s="48">
        <f>IFERROR(VLOOKUP(C811,[2]Féminines!$B$3:$E$70,4,FALSE),0)</f>
        <v>0</v>
      </c>
      <c r="X811">
        <f>SUM(S811:W811)</f>
        <v>0</v>
      </c>
    </row>
    <row r="812" spans="1:24" x14ac:dyDescent="0.25">
      <c r="A812" s="7">
        <f t="shared" si="74"/>
        <v>879</v>
      </c>
      <c r="B812">
        <f t="shared" si="77"/>
        <v>2201</v>
      </c>
      <c r="C812" t="str">
        <f>[1]A!$D52</f>
        <v>BEGHIN JEREMY</v>
      </c>
      <c r="D812" t="str">
        <f>[1]A!$F52</f>
        <v>ESPOIR CYCLISTE WAMBRECHIES MARQUETTE</v>
      </c>
      <c r="E812" t="str">
        <f>[1]A!$J52</f>
        <v>05999107224</v>
      </c>
      <c r="F812" s="128" t="str">
        <f>[1]A!$C52</f>
        <v>3</v>
      </c>
      <c r="G812" t="str">
        <f>VLOOKUP(C812,[1]A!$D$2:$H$1448,5,FALSE)</f>
        <v>Adulte Masculin 17/19 ans</v>
      </c>
      <c r="N812" s="14">
        <f>VLOOKUP(C812,Bilan!$B$4:$D$1766,3,FALSE)</f>
        <v>2201</v>
      </c>
      <c r="O812" s="50">
        <f t="shared" si="80"/>
        <v>879</v>
      </c>
      <c r="P812" s="50">
        <f>VLOOKUP(C812,Route2021!$C$2:$O$1205,13,FALSE)</f>
        <v>879</v>
      </c>
      <c r="Q812" s="124" t="str">
        <f>VLOOKUP(C812,[1]A!$D$2:$K$1398,8,FALSE)</f>
        <v>3</v>
      </c>
      <c r="R812" s="125">
        <f>VLOOKUP(C812,Route2021!$C$2:$Q$1212,15,FALSE)</f>
        <v>3</v>
      </c>
      <c r="S812" s="48">
        <f>IFERROR(VLOOKUP(C812,'[2]1ère'!$B$3:$E$200,4,FALSE),0)</f>
        <v>0</v>
      </c>
      <c r="T812" s="48">
        <f>IFERROR(VLOOKUP(C812,'[2]2ème'!$B$3:$E$500,4,FALSE),0)</f>
        <v>0</v>
      </c>
      <c r="U812" s="48">
        <f>IFERROR(VLOOKUP(C812,'[2]3ème'!$B$3:$E$600,4,FALSE),0)</f>
        <v>4</v>
      </c>
      <c r="V812" s="48">
        <f>IFERROR(VLOOKUP(C812,'[2]4ème '!$B$3:$E$216,4,FALSE),0)</f>
        <v>0</v>
      </c>
      <c r="W812" s="48">
        <f>IFERROR(VLOOKUP(C812,[2]Féminines!$B$3:$E$70,4,FALSE),0)</f>
        <v>0</v>
      </c>
      <c r="X812">
        <f t="shared" si="81"/>
        <v>4</v>
      </c>
    </row>
    <row r="813" spans="1:24" x14ac:dyDescent="0.25">
      <c r="A813" s="7">
        <f t="shared" si="74"/>
        <v>880</v>
      </c>
      <c r="B813">
        <f t="shared" si="77"/>
        <v>2517</v>
      </c>
      <c r="C813" t="str">
        <f>[1]A!$D197</f>
        <v>CHATELAIN PASCAL</v>
      </c>
      <c r="D813" t="str">
        <f>[1]A!$F197</f>
        <v>RESILIENCE CLUB</v>
      </c>
      <c r="E813" t="str">
        <f>[1]A!$J197</f>
        <v>05992022176</v>
      </c>
      <c r="F813" s="128" t="str">
        <f>[1]A!$C197</f>
        <v>3</v>
      </c>
      <c r="G813" t="str">
        <f>VLOOKUP(C813,[1]A!$D$2:$H$1448,5,FALSE)</f>
        <v>Adulte Masculin 60 ans et plus</v>
      </c>
      <c r="N813" s="14">
        <f>VLOOKUP(C813,Bilan!$B$4:$D$1766,3,FALSE)</f>
        <v>2517</v>
      </c>
      <c r="O813" s="50">
        <f t="shared" si="80"/>
        <v>880</v>
      </c>
      <c r="P813" s="50">
        <f>VLOOKUP(C813,Route2021!$C$2:$O$1205,13,FALSE)</f>
        <v>880</v>
      </c>
      <c r="Q813" s="124" t="str">
        <f>VLOOKUP(C813,[1]A!$D$2:$K$1398,8,FALSE)</f>
        <v>3</v>
      </c>
      <c r="R813" s="125">
        <f>VLOOKUP(C813,Route2021!$C$2:$Q$1212,15,FALSE)</f>
        <v>3</v>
      </c>
      <c r="S813" s="48">
        <f>IFERROR(VLOOKUP(C813,'[2]1ère'!$B$3:$E$200,4,FALSE),0)</f>
        <v>0</v>
      </c>
      <c r="T813" s="48">
        <f>IFERROR(VLOOKUP(C813,'[2]2ème'!$B$3:$E$500,4,FALSE),0)</f>
        <v>0</v>
      </c>
      <c r="U813" s="48">
        <f>IFERROR(VLOOKUP(C813,'[2]3ème'!$B$3:$E$600,4,FALSE),0)</f>
        <v>2</v>
      </c>
      <c r="V813" s="48">
        <f>IFERROR(VLOOKUP(C813,'[2]4ème '!$B$3:$E$216,4,FALSE),0)</f>
        <v>0</v>
      </c>
      <c r="W813" s="48">
        <f>IFERROR(VLOOKUP(C813,[2]Féminines!$B$3:$E$70,4,FALSE),0)</f>
        <v>0</v>
      </c>
      <c r="X813">
        <f t="shared" si="81"/>
        <v>2</v>
      </c>
    </row>
    <row r="814" spans="1:24" x14ac:dyDescent="0.25">
      <c r="A814" s="7">
        <f t="shared" si="74"/>
        <v>881</v>
      </c>
      <c r="B814">
        <f t="shared" si="77"/>
        <v>2515</v>
      </c>
      <c r="C814" t="str">
        <f>[1]A!$D256</f>
        <v>DA FONSECA GUERRA JOHANN</v>
      </c>
      <c r="D814" t="str">
        <f>[1]A!$F256</f>
        <v>RESILIENCE CLUB</v>
      </c>
      <c r="E814" t="str">
        <f>[1]A!$J256</f>
        <v>05999111248</v>
      </c>
      <c r="F814" s="128" t="str">
        <f>[1]A!$C256</f>
        <v>3</v>
      </c>
      <c r="G814" t="str">
        <f>VLOOKUP(C814,[1]A!$D$2:$H$1448,5,FALSE)</f>
        <v>Adulte Masculin 40/49 ans</v>
      </c>
      <c r="N814" s="14">
        <f>VLOOKUP(C814,Bilan!$B$4:$D$1766,3,FALSE)</f>
        <v>2515</v>
      </c>
      <c r="O814" s="50">
        <f t="shared" si="80"/>
        <v>881</v>
      </c>
      <c r="P814" s="50">
        <f>VLOOKUP(C814,Route2021!$C$2:$O$1205,13,FALSE)</f>
        <v>881</v>
      </c>
      <c r="Q814" s="124" t="str">
        <f>VLOOKUP(C814,[1]A!$D$2:$K$1398,8,FALSE)</f>
        <v>3</v>
      </c>
      <c r="R814" s="125">
        <f>VLOOKUP(C814,Route2021!$C$2:$Q$1212,15,FALSE)</f>
        <v>3</v>
      </c>
      <c r="S814" s="48">
        <f>IFERROR(VLOOKUP(C814,'[2]1ère'!$B$3:$E$200,4,FALSE),0)</f>
        <v>0</v>
      </c>
      <c r="T814" s="48">
        <f>IFERROR(VLOOKUP(C814,'[2]2ème'!$B$3:$E$500,4,FALSE),0)</f>
        <v>0</v>
      </c>
      <c r="U814" s="48">
        <f>IFERROR(VLOOKUP(C814,'[2]3ème'!$B$3:$E$600,4,FALSE),0)</f>
        <v>2</v>
      </c>
      <c r="V814" s="48">
        <f>IFERROR(VLOOKUP(C814,'[2]4ème '!$B$3:$E$216,4,FALSE),0)</f>
        <v>0</v>
      </c>
      <c r="W814" s="48">
        <f>IFERROR(VLOOKUP(C814,[2]Féminines!$B$3:$E$70,4,FALSE),0)</f>
        <v>0</v>
      </c>
      <c r="X814">
        <f t="shared" si="81"/>
        <v>2</v>
      </c>
    </row>
    <row r="815" spans="1:24" x14ac:dyDescent="0.25">
      <c r="A815" s="7">
        <f t="shared" si="74"/>
        <v>883</v>
      </c>
      <c r="B815">
        <f t="shared" si="77"/>
        <v>2354</v>
      </c>
      <c r="C815" t="str">
        <f>[1]A!$D271</f>
        <v>DE BRUYNE JOCELYN</v>
      </c>
      <c r="D815" t="str">
        <f>[1]A!$F271</f>
        <v>TEAM LABIERE BAILLEUL</v>
      </c>
      <c r="E815" t="str">
        <f>[1]A!$J271</f>
        <v>05999097683</v>
      </c>
      <c r="F815" s="128" t="str">
        <f>[1]A!$C271</f>
        <v>3</v>
      </c>
      <c r="G815" t="str">
        <f>VLOOKUP(C815,[1]A!$D$2:$H$1448,5,FALSE)</f>
        <v>Adulte Masculin 40/49 ans</v>
      </c>
      <c r="N815" s="14">
        <f>VLOOKUP(C815,Bilan!$B$4:$D$1766,3,FALSE)</f>
        <v>2354</v>
      </c>
      <c r="O815" s="50">
        <f t="shared" si="80"/>
        <v>883</v>
      </c>
      <c r="P815" s="50">
        <f>VLOOKUP(C815,Route2021!$C$2:$O$1205,13,FALSE)</f>
        <v>883</v>
      </c>
      <c r="Q815" s="124" t="str">
        <f>VLOOKUP(C815,[1]A!$D$2:$K$1398,8,FALSE)</f>
        <v>3</v>
      </c>
      <c r="R815" s="125">
        <f>VLOOKUP(C815,Route2021!$C$2:$Q$1212,15,FALSE)</f>
        <v>3</v>
      </c>
      <c r="S815" s="48">
        <f>IFERROR(VLOOKUP(C815,'[2]1ère'!$B$3:$E$200,4,FALSE),0)</f>
        <v>0</v>
      </c>
      <c r="T815" s="48">
        <f>IFERROR(VLOOKUP(C815,'[2]2ème'!$B$3:$E$500,4,FALSE),0)</f>
        <v>0</v>
      </c>
      <c r="U815" s="48">
        <f>IFERROR(VLOOKUP(C815,'[2]3ème'!$B$3:$E$600,4,FALSE),0)</f>
        <v>1</v>
      </c>
      <c r="V815" s="48">
        <f>IFERROR(VLOOKUP(C815,'[2]4ème '!$B$3:$E$216,4,FALSE),0)</f>
        <v>0</v>
      </c>
      <c r="W815" s="48">
        <f>IFERROR(VLOOKUP(C815,[2]Féminines!$B$3:$E$70,4,FALSE),0)</f>
        <v>0</v>
      </c>
      <c r="X815">
        <f t="shared" si="81"/>
        <v>1</v>
      </c>
    </row>
    <row r="816" spans="1:24" x14ac:dyDescent="0.25">
      <c r="A816" s="7">
        <v>884</v>
      </c>
      <c r="B816">
        <f>N816</f>
        <v>6996</v>
      </c>
      <c r="C816" t="str">
        <f>[1]A!$D1124</f>
        <v>WILLEMS MICHEL</v>
      </c>
      <c r="D816" t="str">
        <f>[1]A!$F1124</f>
        <v>UNION SPORTIVE SAINT ANDRE</v>
      </c>
      <c r="E816" t="str">
        <f>[1]A!$J1124</f>
        <v>05999057420</v>
      </c>
      <c r="F816" s="128">
        <v>3</v>
      </c>
      <c r="G816" t="str">
        <f>VLOOKUP(C816,[1]A!$D$2:$H$1448,5,FALSE)</f>
        <v>Adulte Masculin 60 ans et plus</v>
      </c>
      <c r="N816" s="14">
        <f>VLOOKUP(C816,Bilan!$B$4:$D$1766,3,FALSE)</f>
        <v>6996</v>
      </c>
      <c r="O816" s="50">
        <f>A816</f>
        <v>884</v>
      </c>
      <c r="P816" s="50">
        <f>VLOOKUP(C816,Route2021!$C$2:$O$1205,13,FALSE)</f>
        <v>617</v>
      </c>
      <c r="Q816" s="124" t="str">
        <f>VLOOKUP(C816,[1]A!$D$2:$K$1398,8,FALSE)</f>
        <v>3</v>
      </c>
      <c r="R816" s="125">
        <f>VLOOKUP(C816,Route2021!$C$2:$Q$1212,15,FALSE)</f>
        <v>3</v>
      </c>
      <c r="S816" s="48">
        <f>IFERROR(VLOOKUP(C816,'[2]1ère'!$B$3:$E$200,4,FALSE),0)</f>
        <v>0</v>
      </c>
      <c r="T816" s="48">
        <f>IFERROR(VLOOKUP(C816,'[2]2ème'!$B$3:$E$500,4,FALSE),0)</f>
        <v>0</v>
      </c>
      <c r="U816" s="48">
        <f>IFERROR(VLOOKUP(C816,'[2]3ème'!$B$3:$E$600,4,FALSE),0)</f>
        <v>0</v>
      </c>
      <c r="V816" s="48">
        <f>IFERROR(VLOOKUP(C816,'[2]4ème '!$B$3:$E$216,4,FALSE),0)</f>
        <v>5</v>
      </c>
      <c r="W816" s="48">
        <f>IFERROR(VLOOKUP(C816,[2]Féminines!$B$3:$E$70,4,FALSE),0)</f>
        <v>0</v>
      </c>
      <c r="X816">
        <f>SUM(S816:W816)</f>
        <v>5</v>
      </c>
    </row>
    <row r="817" spans="1:24" x14ac:dyDescent="0.25">
      <c r="A817" s="7">
        <f t="shared" si="74"/>
        <v>885</v>
      </c>
      <c r="B817">
        <f t="shared" si="77"/>
        <v>2402</v>
      </c>
      <c r="C817" t="str">
        <f>[1]A!$D1211</f>
        <v>GUILLE FLAVIE</v>
      </c>
      <c r="D817" t="str">
        <f>[1]A!$F1211</f>
        <v>FLEURBAIX TEAM SHARK VTT</v>
      </c>
      <c r="E817" t="str">
        <f>[1]A!$J1211</f>
        <v>06297103831</v>
      </c>
      <c r="F817" s="128" t="str">
        <f>[1]A!$C1211</f>
        <v>3</v>
      </c>
      <c r="G817" t="str">
        <f>VLOOKUP(C817,[1]A!$D$2:$H$1448,5,FALSE)</f>
        <v>Adulte Féminin 17/29 ans</v>
      </c>
      <c r="N817" s="14">
        <f>VLOOKUP(C817,Bilan!$B$4:$D$1766,3,FALSE)</f>
        <v>2402</v>
      </c>
      <c r="O817" s="50">
        <f t="shared" si="80"/>
        <v>885</v>
      </c>
      <c r="P817" s="50">
        <f>VLOOKUP(C817,Route2021!$C$2:$O$1205,13,FALSE)</f>
        <v>885</v>
      </c>
      <c r="Q817" s="124" t="str">
        <f>VLOOKUP(C817,[1]A!$D$2:$K$1398,8,FALSE)</f>
        <v>3</v>
      </c>
      <c r="R817" s="125">
        <f>VLOOKUP(C817,Route2021!$C$2:$Q$1212,15,FALSE)</f>
        <v>3</v>
      </c>
      <c r="S817" s="48">
        <f>IFERROR(VLOOKUP(C817,'[2]1ère'!$B$3:$E$200,4,FALSE),0)</f>
        <v>0</v>
      </c>
      <c r="T817" s="48">
        <f>IFERROR(VLOOKUP(C817,'[2]2ème'!$B$3:$E$500,4,FALSE),0)</f>
        <v>0</v>
      </c>
      <c r="U817" s="48">
        <f>IFERROR(VLOOKUP(C817,'[2]3ème'!$B$3:$E$600,4,FALSE),0)</f>
        <v>0</v>
      </c>
      <c r="V817" s="48">
        <f>IFERROR(VLOOKUP(C817,'[2]4ème '!$B$3:$E$216,4,FALSE),0)</f>
        <v>0</v>
      </c>
      <c r="W817" s="48">
        <f>IFERROR(VLOOKUP(C817,[2]Féminines!$B$3:$E$70,4,FALSE),0)</f>
        <v>0</v>
      </c>
      <c r="X817">
        <f t="shared" si="81"/>
        <v>0</v>
      </c>
    </row>
    <row r="818" spans="1:24" x14ac:dyDescent="0.25">
      <c r="A818" s="7">
        <f t="shared" si="74"/>
        <v>886</v>
      </c>
      <c r="B818">
        <f t="shared" si="77"/>
        <v>2376</v>
      </c>
      <c r="C818" t="str">
        <f>[1]A!$D604</f>
        <v>IDZIAK DIDIER</v>
      </c>
      <c r="D818" t="str">
        <f>[1]A!$F604</f>
        <v>ESPOIR CYCLISTE WAMBRECHIES MARQUETTE</v>
      </c>
      <c r="E818" t="str">
        <f>[1]A!$J604</f>
        <v>05999124233</v>
      </c>
      <c r="F818" s="128" t="str">
        <f>[1]A!$C604</f>
        <v>3</v>
      </c>
      <c r="G818" t="str">
        <f>VLOOKUP(C818,[1]A!$D$2:$H$1448,5,FALSE)</f>
        <v>Adulte Masculin 50/59 ans</v>
      </c>
      <c r="J818" s="67">
        <v>1</v>
      </c>
      <c r="N818" s="14">
        <f>VLOOKUP(C818,Bilan!$B$4:$D$1766,3,FALSE)</f>
        <v>2376</v>
      </c>
      <c r="O818" s="50">
        <f t="shared" si="80"/>
        <v>886</v>
      </c>
      <c r="P818" s="50">
        <f>VLOOKUP(C818,Route2021!$C$2:$O$1205,13,FALSE)</f>
        <v>886</v>
      </c>
      <c r="Q818" s="124" t="str">
        <f>VLOOKUP(C818,[1]A!$D$2:$K$1398,8,FALSE)</f>
        <v>3</v>
      </c>
      <c r="R818" s="125">
        <f>VLOOKUP(C818,Route2021!$C$2:$Q$1212,15,FALSE)</f>
        <v>3</v>
      </c>
      <c r="S818" s="48">
        <f>IFERROR(VLOOKUP(C818,'[2]1ère'!$B$3:$E$200,4,FALSE),0)</f>
        <v>0</v>
      </c>
      <c r="T818" s="48">
        <f>IFERROR(VLOOKUP(C818,'[2]2ème'!$B$3:$E$500,4,FALSE),0)</f>
        <v>0</v>
      </c>
      <c r="U818" s="48">
        <f>IFERROR(VLOOKUP(C818,'[2]3ème'!$B$3:$E$600,4,FALSE),0)</f>
        <v>2</v>
      </c>
      <c r="V818" s="48">
        <f>IFERROR(VLOOKUP(C818,'[2]4ème '!$B$3:$E$216,4,FALSE),0)</f>
        <v>0</v>
      </c>
      <c r="W818" s="48">
        <f>IFERROR(VLOOKUP(C818,[2]Féminines!$B$3:$E$70,4,FALSE),0)</f>
        <v>0</v>
      </c>
      <c r="X818">
        <f t="shared" si="81"/>
        <v>2</v>
      </c>
    </row>
    <row r="819" spans="1:24" x14ac:dyDescent="0.25">
      <c r="A819" s="7">
        <f t="shared" ref="A819:A881" si="82">IF(P819&lt;918,IF(P819&gt;500,P819,0),0)</f>
        <v>887</v>
      </c>
      <c r="B819">
        <f t="shared" si="77"/>
        <v>2432</v>
      </c>
      <c r="C819" t="str">
        <f>[1]A!$D1252</f>
        <v>MENTRE ETIENNE</v>
      </c>
      <c r="D819" t="str">
        <f>[1]A!$F1252</f>
        <v>FLEURBAIX TEAM SHARK VTT</v>
      </c>
      <c r="E819" t="str">
        <f>[1]A!$J1252</f>
        <v>06297103930</v>
      </c>
      <c r="F819" s="128" t="str">
        <f>[1]A!$C1252</f>
        <v>3</v>
      </c>
      <c r="G819" t="str">
        <f>VLOOKUP(C819,[1]A!$D$2:$H$1448,5,FALSE)</f>
        <v>Adulte Masculin 20/29 ans</v>
      </c>
      <c r="N819" s="14">
        <f>VLOOKUP(C819,Bilan!$B$4:$D$1766,3,FALSE)</f>
        <v>2432</v>
      </c>
      <c r="O819" s="50">
        <f t="shared" si="80"/>
        <v>887</v>
      </c>
      <c r="P819" s="50">
        <f>VLOOKUP(C819,Route2021!$C$2:$O$1205,13,FALSE)</f>
        <v>887</v>
      </c>
      <c r="Q819" s="124" t="str">
        <f>VLOOKUP(C819,[1]A!$D$2:$K$1398,8,FALSE)</f>
        <v>3</v>
      </c>
      <c r="R819" s="125">
        <f>VLOOKUP(C819,Route2021!$C$2:$Q$1212,15,FALSE)</f>
        <v>3</v>
      </c>
      <c r="S819" s="48">
        <f>IFERROR(VLOOKUP(C819,'[2]1ère'!$B$3:$E$200,4,FALSE),0)</f>
        <v>0</v>
      </c>
      <c r="T819" s="48">
        <f>IFERROR(VLOOKUP(C819,'[2]2ème'!$B$3:$E$500,4,FALSE),0)</f>
        <v>0</v>
      </c>
      <c r="U819" s="48">
        <f>IFERROR(VLOOKUP(C819,'[2]3ème'!$B$3:$E$600,4,FALSE),0)</f>
        <v>0</v>
      </c>
      <c r="V819" s="48">
        <f>IFERROR(VLOOKUP(C819,'[2]4ème '!$B$3:$E$216,4,FALSE),0)</f>
        <v>0</v>
      </c>
      <c r="W819" s="48">
        <f>IFERROR(VLOOKUP(C819,[2]Féminines!$B$3:$E$70,4,FALSE),0)</f>
        <v>0</v>
      </c>
      <c r="X819">
        <f t="shared" si="81"/>
        <v>0</v>
      </c>
    </row>
    <row r="820" spans="1:24" x14ac:dyDescent="0.25">
      <c r="A820" s="7">
        <f t="shared" si="82"/>
        <v>888</v>
      </c>
      <c r="B820">
        <f t="shared" si="77"/>
        <v>4481</v>
      </c>
      <c r="C820" t="str">
        <f>[1]A!$D1030</f>
        <v>TERRANOVA ANTHONY</v>
      </c>
      <c r="D820" t="str">
        <f>[1]A!$F1030</f>
        <v>CYCLO CLUB WAVRIN</v>
      </c>
      <c r="E820" t="str">
        <f>[1]A!$J1030</f>
        <v>05999057204</v>
      </c>
      <c r="F820" s="128" t="str">
        <f>[1]A!$C1030</f>
        <v>3</v>
      </c>
      <c r="G820" t="str">
        <f>VLOOKUP(C820,[1]A!$D$2:$H$1448,5,FALSE)</f>
        <v>Adulte Masculin 30/39 ans</v>
      </c>
      <c r="J820" s="67">
        <v>1</v>
      </c>
      <c r="N820" s="14">
        <f>VLOOKUP(C820,Bilan!$B$4:$D$1766,3,FALSE)</f>
        <v>4481</v>
      </c>
      <c r="O820" s="50">
        <f t="shared" si="80"/>
        <v>888</v>
      </c>
      <c r="P820" s="50">
        <f>VLOOKUP(C820,Route2021!$C$2:$O$1205,13,FALSE)</f>
        <v>888</v>
      </c>
      <c r="Q820" s="124" t="str">
        <f>VLOOKUP(C820,[1]A!$D$2:$K$1398,8,FALSE)</f>
        <v>3</v>
      </c>
      <c r="R820" s="125">
        <f>VLOOKUP(C820,Route2021!$C$2:$Q$1212,15,FALSE)</f>
        <v>3</v>
      </c>
      <c r="S820" s="48">
        <f>IFERROR(VLOOKUP(C820,'[2]1ère'!$B$3:$E$200,4,FALSE),0)</f>
        <v>0</v>
      </c>
      <c r="T820" s="48">
        <f>IFERROR(VLOOKUP(C820,'[2]2ème'!$B$3:$E$500,4,FALSE),0)</f>
        <v>0</v>
      </c>
      <c r="U820" s="48">
        <f>IFERROR(VLOOKUP(C820,'[2]3ème'!$B$3:$E$600,4,FALSE),0)</f>
        <v>0</v>
      </c>
      <c r="V820" s="48">
        <f>IFERROR(VLOOKUP(C820,'[2]4ème '!$B$3:$E$216,4,FALSE),0)</f>
        <v>0</v>
      </c>
      <c r="W820" s="48">
        <f>IFERROR(VLOOKUP(C820,[2]Féminines!$B$3:$E$70,4,FALSE),0)</f>
        <v>0</v>
      </c>
      <c r="X820">
        <f t="shared" si="81"/>
        <v>0</v>
      </c>
    </row>
    <row r="821" spans="1:24" x14ac:dyDescent="0.25">
      <c r="A821" s="7">
        <f t="shared" si="82"/>
        <v>889</v>
      </c>
      <c r="B821">
        <f t="shared" si="77"/>
        <v>2525</v>
      </c>
      <c r="C821" t="str">
        <f>[1]A!$D1039</f>
        <v>TISON ALEXIS</v>
      </c>
      <c r="D821" t="str">
        <f>[1]A!$F1039</f>
        <v>RESILIENCE CLUB</v>
      </c>
      <c r="E821" t="str">
        <f>[1]A!$J1039</f>
        <v>05999123945</v>
      </c>
      <c r="F821" s="128" t="str">
        <f>[1]A!$C1039</f>
        <v>3</v>
      </c>
      <c r="G821" t="str">
        <f>VLOOKUP(C821,[1]A!$D$2:$H$1448,5,FALSE)</f>
        <v>Adulte Masculin 30/39 ans</v>
      </c>
      <c r="N821" s="14">
        <f>VLOOKUP(C821,Bilan!$B$4:$D$1766,3,FALSE)</f>
        <v>2525</v>
      </c>
      <c r="O821" s="50">
        <f t="shared" si="80"/>
        <v>889</v>
      </c>
      <c r="P821" s="50">
        <f>VLOOKUP(C821,Route2021!$C$2:$O$1205,13,FALSE)</f>
        <v>889</v>
      </c>
      <c r="Q821" s="124" t="str">
        <f>VLOOKUP(C821,[1]A!$D$2:$K$1398,8,FALSE)</f>
        <v>3</v>
      </c>
      <c r="R821" s="125">
        <f>VLOOKUP(C821,Route2021!$C$2:$Q$1212,15,FALSE)</f>
        <v>3</v>
      </c>
      <c r="S821" s="48">
        <f>IFERROR(VLOOKUP(C821,'[2]1ère'!$B$3:$E$200,4,FALSE),0)</f>
        <v>0</v>
      </c>
      <c r="T821" s="48">
        <f>IFERROR(VLOOKUP(C821,'[2]2ème'!$B$3:$E$500,4,FALSE),0)</f>
        <v>0</v>
      </c>
      <c r="U821" s="48">
        <f>IFERROR(VLOOKUP(C821,'[2]3ème'!$B$3:$E$600,4,FALSE),0)</f>
        <v>4</v>
      </c>
      <c r="V821" s="48">
        <f>IFERROR(VLOOKUP(C821,'[2]4ème '!$B$3:$E$216,4,FALSE),0)</f>
        <v>0</v>
      </c>
      <c r="W821" s="48">
        <f>IFERROR(VLOOKUP(C821,[2]Féminines!$B$3:$E$70,4,FALSE),0)</f>
        <v>0</v>
      </c>
      <c r="X821">
        <f t="shared" si="81"/>
        <v>4</v>
      </c>
    </row>
    <row r="822" spans="1:24" x14ac:dyDescent="0.25">
      <c r="A822" s="7">
        <f t="shared" si="82"/>
        <v>890</v>
      </c>
      <c r="B822">
        <f t="shared" si="77"/>
        <v>2435</v>
      </c>
      <c r="C822" t="str">
        <f>[1]A!$D1282</f>
        <v>TRISTRAM JESSY</v>
      </c>
      <c r="D822" t="str">
        <f>[1]A!$F1282</f>
        <v>FLEURBAIX TEAM SHARK VTT</v>
      </c>
      <c r="E822" t="str">
        <f>[1]A!$J1282</f>
        <v>06297103932</v>
      </c>
      <c r="F822" s="128" t="str">
        <f>[1]A!$C1282</f>
        <v>3</v>
      </c>
      <c r="G822" t="str">
        <f>VLOOKUP(C822,[1]A!$D$2:$H$1448,5,FALSE)</f>
        <v>Adulte Masculin 30/39 ans</v>
      </c>
      <c r="N822" s="14">
        <f>VLOOKUP(C822,Bilan!$B$4:$D$1766,3,FALSE)</f>
        <v>2435</v>
      </c>
      <c r="O822" s="50">
        <f t="shared" si="80"/>
        <v>890</v>
      </c>
      <c r="P822" s="50">
        <f>VLOOKUP(C822,Route2021!$C$2:$O$1205,13,FALSE)</f>
        <v>890</v>
      </c>
      <c r="Q822" s="124" t="str">
        <f>VLOOKUP(C822,[1]A!$D$2:$K$1398,8,FALSE)</f>
        <v>3</v>
      </c>
      <c r="R822" s="125">
        <f>VLOOKUP(C822,Route2021!$C$2:$Q$1212,15,FALSE)</f>
        <v>3</v>
      </c>
      <c r="S822" s="48">
        <f>IFERROR(VLOOKUP(C822,'[2]1ère'!$B$3:$E$200,4,FALSE),0)</f>
        <v>0</v>
      </c>
      <c r="T822" s="48">
        <f>IFERROR(VLOOKUP(C822,'[2]2ème'!$B$3:$E$500,4,FALSE),0)</f>
        <v>0</v>
      </c>
      <c r="U822" s="48">
        <f>IFERROR(VLOOKUP(C822,'[2]3ème'!$B$3:$E$600,4,FALSE),0)</f>
        <v>0</v>
      </c>
      <c r="V822" s="48">
        <f>IFERROR(VLOOKUP(C822,'[2]4ème '!$B$3:$E$216,4,FALSE),0)</f>
        <v>0</v>
      </c>
      <c r="W822" s="48">
        <f>IFERROR(VLOOKUP(C822,[2]Féminines!$B$3:$E$70,4,FALSE),0)</f>
        <v>0</v>
      </c>
      <c r="X822">
        <f t="shared" si="81"/>
        <v>0</v>
      </c>
    </row>
    <row r="823" spans="1:24" x14ac:dyDescent="0.25">
      <c r="A823" s="7">
        <f t="shared" si="82"/>
        <v>894</v>
      </c>
      <c r="B823">
        <f t="shared" si="77"/>
        <v>144363</v>
      </c>
      <c r="C823" t="str">
        <f>[1]A!$D1111</f>
        <v>VERDIN ROMAIN</v>
      </c>
      <c r="D823" t="str">
        <f>[1]A!$F1111</f>
        <v>UNION SPORTIVE SAINT ANDRE</v>
      </c>
      <c r="E823" t="str">
        <f>[1]A!$J1111</f>
        <v>05996219564</v>
      </c>
      <c r="F823" s="128" t="str">
        <f>[1]A!$C1111</f>
        <v>3</v>
      </c>
      <c r="G823" t="str">
        <f>VLOOKUP(C823,[1]A!$D$2:$H$1448,5,FALSE)</f>
        <v>Adulte Masculin 17/19 ans</v>
      </c>
      <c r="N823" s="14">
        <f>VLOOKUP(C823,Bilan!$B$4:$D$1766,3,FALSE)</f>
        <v>144363</v>
      </c>
      <c r="O823" s="50">
        <f t="shared" si="80"/>
        <v>894</v>
      </c>
      <c r="P823" s="50">
        <f>VLOOKUP(C823,Route2021!$C$2:$O$1205,13,FALSE)</f>
        <v>894</v>
      </c>
      <c r="Q823" s="124" t="str">
        <f>VLOOKUP(C823,[1]A!$D$2:$K$1398,8,FALSE)</f>
        <v>3</v>
      </c>
      <c r="R823" s="125">
        <f>VLOOKUP(C823,Route2021!$C$2:$Q$1212,15,FALSE)</f>
        <v>3</v>
      </c>
      <c r="S823" s="48">
        <f>IFERROR(VLOOKUP(C823,'[2]1ère'!$B$3:$E$200,4,FALSE),0)</f>
        <v>0</v>
      </c>
      <c r="T823" s="48">
        <f>IFERROR(VLOOKUP(C823,'[2]2ème'!$B$3:$E$500,4,FALSE),0)</f>
        <v>0</v>
      </c>
      <c r="U823" s="48">
        <f>IFERROR(VLOOKUP(C823,'[2]3ème'!$B$3:$E$600,4,FALSE),0)</f>
        <v>0</v>
      </c>
      <c r="V823" s="48">
        <f>IFERROR(VLOOKUP(C823,'[2]4ème '!$B$3:$E$216,4,FALSE),0)</f>
        <v>0</v>
      </c>
      <c r="W823" s="48">
        <f>IFERROR(VLOOKUP(C823,[2]Féminines!$B$3:$E$70,4,FALSE),0)</f>
        <v>0</v>
      </c>
      <c r="X823">
        <f t="shared" si="81"/>
        <v>0</v>
      </c>
    </row>
    <row r="824" spans="1:24" x14ac:dyDescent="0.25">
      <c r="A824" s="7">
        <v>895</v>
      </c>
      <c r="B824">
        <f>N824</f>
        <v>5763</v>
      </c>
      <c r="C824" s="127" t="s">
        <v>3569</v>
      </c>
      <c r="D824" s="127" t="s">
        <v>2976</v>
      </c>
      <c r="E824" s="127" t="s">
        <v>3582</v>
      </c>
      <c r="F824" s="128">
        <v>3</v>
      </c>
      <c r="G824" s="127" t="s">
        <v>971</v>
      </c>
      <c r="N824" s="14">
        <f>VLOOKUP(C824,Bilan!$B$4:$D$1766,3,FALSE)</f>
        <v>5763</v>
      </c>
      <c r="O824" s="50">
        <f>A824</f>
        <v>895</v>
      </c>
      <c r="P824" s="50">
        <f>VLOOKUP(C824,Route2021!$C$2:$O$1205,13,FALSE)</f>
        <v>895</v>
      </c>
      <c r="Q824" s="124" t="e">
        <f>VLOOKUP(C824,[1]A!$D$2:$K$1398,8,FALSE)</f>
        <v>#N/A</v>
      </c>
      <c r="R824" s="125">
        <f>VLOOKUP(C824,Route2021!$C$2:$Q$1212,15,FALSE)</f>
        <v>3</v>
      </c>
      <c r="S824" s="48">
        <f>IFERROR(VLOOKUP(C824,'[2]1ère'!$B$3:$E$200,4,FALSE),0)</f>
        <v>0</v>
      </c>
      <c r="T824" s="48">
        <f>IFERROR(VLOOKUP(C824,'[2]2ème'!$B$3:$E$500,4,FALSE),0)</f>
        <v>0</v>
      </c>
      <c r="U824" s="48">
        <f>IFERROR(VLOOKUP(C824,'[2]3ème'!$B$3:$E$600,4,FALSE),0)</f>
        <v>1</v>
      </c>
      <c r="V824" s="48">
        <f>IFERROR(VLOOKUP(C824,'[2]4ème '!$B$3:$E$216,4,FALSE),0)</f>
        <v>0</v>
      </c>
      <c r="W824" s="48">
        <f>IFERROR(VLOOKUP(C824,[2]Féminines!$B$3:$E$70,4,FALSE),0)</f>
        <v>0</v>
      </c>
      <c r="X824">
        <f t="shared" si="81"/>
        <v>1</v>
      </c>
    </row>
    <row r="825" spans="1:24" x14ac:dyDescent="0.25">
      <c r="A825" s="7">
        <v>897</v>
      </c>
      <c r="B825">
        <f>N825</f>
        <v>7138</v>
      </c>
      <c r="C825" t="str">
        <f>[1]A!$D1314</f>
        <v>FLAMENT JAMES</v>
      </c>
      <c r="D825" t="str">
        <f>[1]A!$F1314</f>
        <v>HARNES VELO CLUB HARNESIEN</v>
      </c>
      <c r="E825" t="str">
        <f>[1]A!$J1314</f>
        <v>06266614693</v>
      </c>
      <c r="F825" s="128" t="str">
        <f>[1]A!$C1314</f>
        <v>3</v>
      </c>
      <c r="G825" t="str">
        <f>VLOOKUP(C825,[1]A!$D$2:$H$1448,5,FALSE)</f>
        <v>Adulte Masculin 30/39 ans</v>
      </c>
      <c r="N825" s="14">
        <f>VLOOKUP(C825,Bilan!$B$4:$D$1766,3,FALSE)</f>
        <v>7138</v>
      </c>
      <c r="O825" s="50">
        <f>A825</f>
        <v>897</v>
      </c>
      <c r="P825" s="50">
        <f>VLOOKUP(C825,Route2021!$C$2:$O$1205,13,FALSE)</f>
        <v>897</v>
      </c>
      <c r="Q825" s="124">
        <f>VLOOKUP(C825,[1]A!$D$2:$K$1398,8,FALSE)</f>
        <v>0</v>
      </c>
      <c r="R825" s="125">
        <f>VLOOKUP(C825,Route2021!$C$2:$Q$1212,15,FALSE)</f>
        <v>3</v>
      </c>
      <c r="S825" s="48">
        <f>IFERROR(VLOOKUP(C825,'[2]1ère'!$B$3:$E$200,4,FALSE),0)</f>
        <v>0</v>
      </c>
      <c r="T825" s="48">
        <f>IFERROR(VLOOKUP(C825,'[2]2ème'!$B$3:$E$500,4,FALSE),0)</f>
        <v>0</v>
      </c>
      <c r="U825" s="48">
        <f>IFERROR(VLOOKUP(C825,'[2]3ème'!$B$3:$E$600,4,FALSE),0)</f>
        <v>9</v>
      </c>
      <c r="V825" s="48">
        <f>IFERROR(VLOOKUP(C825,'[2]4ème '!$B$3:$E$216,4,FALSE),0)</f>
        <v>0</v>
      </c>
      <c r="W825" s="48">
        <f>IFERROR(VLOOKUP(C825,[2]Féminines!$B$3:$E$70,4,FALSE),0)</f>
        <v>0</v>
      </c>
      <c r="X825">
        <f t="shared" si="81"/>
        <v>9</v>
      </c>
    </row>
    <row r="826" spans="1:24" x14ac:dyDescent="0.25">
      <c r="A826" s="7">
        <v>899</v>
      </c>
      <c r="B826">
        <f>N826</f>
        <v>2167</v>
      </c>
      <c r="C826" t="str">
        <f>[1]A!$D1428</f>
        <v>LEFEBVRE OLIVIER</v>
      </c>
      <c r="D826" t="str">
        <f>[1]A!$F1428</f>
        <v>ASSOCIATION SPORTIVE VELOCIPEDIQUE LA LONGUEVILLE</v>
      </c>
      <c r="E826" t="str">
        <f>[1]A!$J1428</f>
        <v>05999119954</v>
      </c>
      <c r="F826" s="128" t="str">
        <f>[1]A!$C1428</f>
        <v>3</v>
      </c>
      <c r="G826" t="str">
        <f>VLOOKUP(C826,[1]A!$D$2:$H$1448,5,FALSE)</f>
        <v>Adulte Masculin 50/59 ans</v>
      </c>
      <c r="N826" s="14">
        <f>VLOOKUP(C826,Bilan!$B$4:$D$1766,3,FALSE)</f>
        <v>2167</v>
      </c>
      <c r="O826" s="50">
        <f>A826</f>
        <v>899</v>
      </c>
      <c r="P826" s="50">
        <f>VLOOKUP(C826,Route2021!$C$2:$O$1205,13,FALSE)</f>
        <v>539</v>
      </c>
      <c r="Q826" s="124" t="e">
        <f>VLOOKUP(C826,[1]A!$D$2:$K$1398,8,FALSE)</f>
        <v>#N/A</v>
      </c>
      <c r="R826" s="125">
        <f>VLOOKUP(C826,Route2021!$C$2:$Q$1212,15,FALSE)</f>
        <v>3</v>
      </c>
      <c r="S826" s="48">
        <f>IFERROR(VLOOKUP(C826,'[2]1ère'!$B$3:$E$200,4,FALSE),0)</f>
        <v>0</v>
      </c>
      <c r="T826" s="48">
        <f>IFERROR(VLOOKUP(C826,'[2]2ème'!$B$3:$E$500,4,FALSE),0)</f>
        <v>0</v>
      </c>
      <c r="U826" s="48">
        <f>IFERROR(VLOOKUP(C826,'[2]3ème'!$B$3:$E$600,4,FALSE),0)</f>
        <v>3</v>
      </c>
      <c r="V826" s="48">
        <f>IFERROR(VLOOKUP(C826,'[2]4ème '!$B$3:$E$216,4,FALSE),0)</f>
        <v>0</v>
      </c>
      <c r="W826" s="48">
        <f>IFERROR(VLOOKUP(C826,[2]Féminines!$B$3:$E$70,4,FALSE),0)</f>
        <v>0</v>
      </c>
      <c r="X826">
        <f>SUM(S826:W826)</f>
        <v>3</v>
      </c>
    </row>
    <row r="827" spans="1:24" x14ac:dyDescent="0.25">
      <c r="A827" s="7">
        <f t="shared" si="82"/>
        <v>902</v>
      </c>
      <c r="B827">
        <f t="shared" si="77"/>
        <v>1311</v>
      </c>
      <c r="C827" t="str">
        <f>[1]A!$D258</f>
        <v>DAGHELET THOMAS</v>
      </c>
      <c r="D827" t="str">
        <f>[1]A!$F258</f>
        <v>ESPOIR CYCLISTE WAMBRECHIES MARQUETTE</v>
      </c>
      <c r="E827" t="str">
        <f>[1]A!$J258</f>
        <v>05999111191</v>
      </c>
      <c r="F827" s="128" t="str">
        <f>[1]A!$C258</f>
        <v>3</v>
      </c>
      <c r="G827" t="str">
        <f>VLOOKUP(C827,[1]A!$D$2:$H$1448,5,FALSE)</f>
        <v>Adulte Masculin 30/39 ans</v>
      </c>
      <c r="J827" s="67">
        <v>1</v>
      </c>
      <c r="N827" s="14">
        <f>VLOOKUP(C827,Bilan!$B$4:$D$1766,3,FALSE)</f>
        <v>1311</v>
      </c>
      <c r="O827" s="50">
        <f t="shared" si="80"/>
        <v>902</v>
      </c>
      <c r="P827" s="50">
        <f>VLOOKUP(C827,Route2021!$C$2:$O$1205,13,FALSE)</f>
        <v>902</v>
      </c>
      <c r="Q827" s="124" t="str">
        <f>VLOOKUP(C827,[1]A!$D$2:$K$1398,8,FALSE)</f>
        <v>3</v>
      </c>
      <c r="R827" s="125">
        <f>VLOOKUP(C827,Route2021!$C$2:$Q$1212,15,FALSE)</f>
        <v>3</v>
      </c>
      <c r="S827" s="48">
        <f>IFERROR(VLOOKUP(C827,'[2]1ère'!$B$3:$E$200,4,FALSE),0)</f>
        <v>0</v>
      </c>
      <c r="T827" s="48">
        <f>IFERROR(VLOOKUP(C827,'[2]2ème'!$B$3:$E$500,4,FALSE),0)</f>
        <v>0</v>
      </c>
      <c r="U827" s="48">
        <f>IFERROR(VLOOKUP(C827,'[2]3ème'!$B$3:$E$600,4,FALSE),0)</f>
        <v>4</v>
      </c>
      <c r="V827" s="48">
        <f>IFERROR(VLOOKUP(C827,'[2]4ème '!$B$3:$E$216,4,FALSE),0)</f>
        <v>0</v>
      </c>
      <c r="W827" s="48">
        <f>IFERROR(VLOOKUP(C827,[2]Féminines!$B$3:$E$70,4,FALSE),0)</f>
        <v>0</v>
      </c>
      <c r="X827">
        <f t="shared" si="81"/>
        <v>4</v>
      </c>
    </row>
    <row r="828" spans="1:24" x14ac:dyDescent="0.25">
      <c r="A828" s="7">
        <v>903</v>
      </c>
      <c r="B828">
        <f>N828</f>
        <v>5142</v>
      </c>
      <c r="C828" t="str">
        <f>[1]A!$D578</f>
        <v>HENNEBIQUE CLEMENT</v>
      </c>
      <c r="D828" t="str">
        <f>[1]A!$F578</f>
        <v>UNION VELOCIPEDIQUE FOURMISIENNE</v>
      </c>
      <c r="E828" t="str">
        <f>[1]A!$J578</f>
        <v>05999015538</v>
      </c>
      <c r="F828" s="128" t="str">
        <f>[1]A!$C578</f>
        <v>3</v>
      </c>
      <c r="G828" t="str">
        <f>VLOOKUP(C828,[1]A!$D$2:$H$1448,5,FALSE)</f>
        <v>Adulte Masculin 30/39 ans</v>
      </c>
      <c r="N828" s="14">
        <f>VLOOKUP(C828,Bilan!$B$4:$D$1766,3,FALSE)</f>
        <v>5142</v>
      </c>
      <c r="O828" s="50">
        <f>A828</f>
        <v>903</v>
      </c>
      <c r="P828" s="50" t="e">
        <f>VLOOKUP(C828,Route2021!$C$2:$O$1205,13,FALSE)</f>
        <v>#N/A</v>
      </c>
      <c r="Q828" s="124" t="str">
        <f>VLOOKUP(C828,[1]A!$D$2:$K$1398,8,FALSE)</f>
        <v>3</v>
      </c>
      <c r="R828" s="125" t="e">
        <f>VLOOKUP(C828,Route2021!$C$2:$Q$1212,15,FALSE)</f>
        <v>#N/A</v>
      </c>
      <c r="S828" s="48">
        <f>IFERROR(VLOOKUP(C828,'[2]1ère'!$B$3:$E$200,4,FALSE),0)</f>
        <v>0</v>
      </c>
      <c r="T828" s="48">
        <f>IFERROR(VLOOKUP(C828,'[2]2ème'!$B$3:$E$500,4,FALSE),0)</f>
        <v>0</v>
      </c>
      <c r="U828" s="48">
        <f>IFERROR(VLOOKUP(C828,'[2]3ème'!$B$3:$E$600,4,FALSE),0)</f>
        <v>0</v>
      </c>
      <c r="V828" s="48">
        <f>IFERROR(VLOOKUP(C828,'[2]4ème '!$B$3:$E$216,4,FALSE),0)</f>
        <v>0</v>
      </c>
      <c r="W828" s="48">
        <f>IFERROR(VLOOKUP(C828,[2]Féminines!$B$3:$E$70,4,FALSE),0)</f>
        <v>0</v>
      </c>
      <c r="X828">
        <f>SUM(S828:W828)</f>
        <v>0</v>
      </c>
    </row>
    <row r="829" spans="1:24" x14ac:dyDescent="0.25">
      <c r="A829" s="7">
        <v>904</v>
      </c>
      <c r="B829">
        <f>N829</f>
        <v>10015</v>
      </c>
      <c r="C829" t="str">
        <f>[1]A!$D1371</f>
        <v>THEODORE NICOLAS</v>
      </c>
      <c r="D829" t="str">
        <f>[1]A!$F1371</f>
        <v>UNION VELOCIPEDIQUE FOURMISIENNE</v>
      </c>
      <c r="E829" t="str">
        <f>[1]A!$J1371</f>
        <v>05999012521</v>
      </c>
      <c r="F829" s="128" t="str">
        <f>[1]A!$C1371</f>
        <v>3</v>
      </c>
      <c r="G829" t="str">
        <f>VLOOKUP(C829,[1]A!$D$2:$H$1448,5,FALSE)</f>
        <v>Adulte Masculin 30/39 ans</v>
      </c>
      <c r="N829" s="14">
        <f>VLOOKUP(C829,Bilan!$B$4:$D$1766,3,FALSE)</f>
        <v>10015</v>
      </c>
      <c r="O829" s="50">
        <f>A829</f>
        <v>904</v>
      </c>
      <c r="P829" s="50" t="e">
        <f>VLOOKUP(C829,Route2021!$C$2:$O$1205,13,FALSE)</f>
        <v>#N/A</v>
      </c>
      <c r="Q829" s="124">
        <f>VLOOKUP(C829,[1]A!$D$2:$K$1398,8,FALSE)</f>
        <v>0</v>
      </c>
      <c r="R829" s="125" t="e">
        <f>VLOOKUP(C829,Route2021!$C$2:$Q$1212,15,FALSE)</f>
        <v>#N/A</v>
      </c>
      <c r="S829" s="48">
        <f>IFERROR(VLOOKUP(C829,'[2]1ère'!$B$3:$E$200,4,FALSE),0)</f>
        <v>0</v>
      </c>
      <c r="T829" s="48">
        <f>IFERROR(VLOOKUP(C829,'[2]2ème'!$B$3:$E$500,4,FALSE),0)</f>
        <v>0</v>
      </c>
      <c r="U829" s="48">
        <f>IFERROR(VLOOKUP(C829,'[2]3ème'!$B$3:$E$600,4,FALSE),0)</f>
        <v>0</v>
      </c>
      <c r="V829" s="48">
        <f>IFERROR(VLOOKUP(C829,'[2]4ème '!$B$3:$E$216,4,FALSE),0)</f>
        <v>0</v>
      </c>
      <c r="W829" s="48">
        <f>IFERROR(VLOOKUP(C829,[2]Féminines!$B$3:$E$70,4,FALSE),0)</f>
        <v>0</v>
      </c>
      <c r="X829">
        <f>SUM(S829:W829)</f>
        <v>0</v>
      </c>
    </row>
    <row r="830" spans="1:24" ht="16.149999999999999" customHeight="1" x14ac:dyDescent="0.25">
      <c r="A830" s="7">
        <f t="shared" si="82"/>
        <v>905</v>
      </c>
      <c r="B830">
        <f t="shared" si="77"/>
        <v>2287</v>
      </c>
      <c r="C830" t="str">
        <f>[1]A!$D1129</f>
        <v>WOZNIAK JEREMY</v>
      </c>
      <c r="D830" t="str">
        <f>[1]A!$F1129</f>
        <v>TEAM B.B.L. HERGNIES</v>
      </c>
      <c r="E830" t="str">
        <f>[1]A!$J1129</f>
        <v>05999099578</v>
      </c>
      <c r="F830" s="128" t="str">
        <f>[1]A!$C1129</f>
        <v>3</v>
      </c>
      <c r="G830" t="str">
        <f>VLOOKUP(C830,[1]A!$D$2:$H$1448,5,FALSE)</f>
        <v>Adulte Masculin 30/39 ans</v>
      </c>
      <c r="N830" s="14">
        <f>VLOOKUP(C830,Bilan!$B$4:$D$1766,3,FALSE)</f>
        <v>2287</v>
      </c>
      <c r="O830" s="50">
        <f t="shared" si="80"/>
        <v>905</v>
      </c>
      <c r="P830" s="50">
        <f>VLOOKUP(C830,Route2021!$C$2:$O$1205,13,FALSE)</f>
        <v>905</v>
      </c>
      <c r="Q830" s="124" t="str">
        <f>VLOOKUP(C830,[1]A!$D$2:$K$1398,8,FALSE)</f>
        <v>3</v>
      </c>
      <c r="R830" s="125">
        <f>VLOOKUP(C830,Route2021!$C$2:$Q$1212,15,FALSE)</f>
        <v>3</v>
      </c>
      <c r="S830" s="48">
        <f>IFERROR(VLOOKUP(C830,'[2]1ère'!$B$3:$E$200,4,FALSE),0)</f>
        <v>0</v>
      </c>
      <c r="T830" s="48">
        <f>IFERROR(VLOOKUP(C830,'[2]2ème'!$B$3:$E$500,4,FALSE),0)</f>
        <v>0</v>
      </c>
      <c r="U830" s="48">
        <f>IFERROR(VLOOKUP(C830,'[2]3ème'!$B$3:$E$600,4,FALSE),0)</f>
        <v>10</v>
      </c>
      <c r="V830" s="48">
        <f>IFERROR(VLOOKUP(C830,'[2]4ème '!$B$3:$E$216,4,FALSE),0)</f>
        <v>0</v>
      </c>
      <c r="W830" s="48">
        <f>IFERROR(VLOOKUP(C830,[2]Féminines!$B$3:$E$70,4,FALSE),0)</f>
        <v>0</v>
      </c>
      <c r="X830">
        <f t="shared" si="81"/>
        <v>10</v>
      </c>
    </row>
    <row r="831" spans="1:24" x14ac:dyDescent="0.25">
      <c r="A831" s="7">
        <v>906</v>
      </c>
      <c r="B831">
        <f t="shared" si="77"/>
        <v>10401</v>
      </c>
      <c r="C831" t="s">
        <v>4387</v>
      </c>
      <c r="D831" t="s">
        <v>2930</v>
      </c>
      <c r="E831" t="s">
        <v>4388</v>
      </c>
      <c r="F831" s="128">
        <v>3</v>
      </c>
      <c r="G831" t="s">
        <v>987</v>
      </c>
      <c r="N831" s="14">
        <f>VLOOKUP(C831,Bilan!$B$4:$D$1766,3,FALSE)</f>
        <v>10401</v>
      </c>
      <c r="O831" s="50">
        <f>A831</f>
        <v>906</v>
      </c>
      <c r="P831" s="50" t="e">
        <f>VLOOKUP(C831,Route2021!$C$2:$O$1205,13,FALSE)</f>
        <v>#N/A</v>
      </c>
      <c r="Q831" s="124" t="e">
        <f>VLOOKUP(C831,[1]A!$D$2:$K$1398,8,FALSE)</f>
        <v>#N/A</v>
      </c>
      <c r="R831" s="125" t="e">
        <f>VLOOKUP(C831,Route2021!$C$2:$Q$1212,15,FALSE)</f>
        <v>#N/A</v>
      </c>
      <c r="S831" s="48">
        <f>IFERROR(VLOOKUP(C831,'[2]1ère'!$B$3:$E$200,4,FALSE),0)</f>
        <v>0</v>
      </c>
      <c r="T831" s="48">
        <f>IFERROR(VLOOKUP(C831,'[2]2ème'!$B$3:$E$500,4,FALSE),0)</f>
        <v>0</v>
      </c>
      <c r="U831" s="48">
        <f>IFERROR(VLOOKUP(C831,'[2]3ème'!$B$3:$E$600,4,FALSE),0)</f>
        <v>0</v>
      </c>
      <c r="V831" s="48">
        <f>IFERROR(VLOOKUP(C831,'[2]4ème '!$B$3:$E$216,4,FALSE),0)</f>
        <v>0</v>
      </c>
      <c r="W831" s="48">
        <f>IFERROR(VLOOKUP(C831,[2]Féminines!$B$3:$E$70,4,FALSE),0)</f>
        <v>0</v>
      </c>
      <c r="X831">
        <f t="shared" ref="X831" si="83">SUM(S831:W831)</f>
        <v>0</v>
      </c>
    </row>
    <row r="832" spans="1:24" x14ac:dyDescent="0.25">
      <c r="A832" s="7">
        <f t="shared" si="82"/>
        <v>908</v>
      </c>
      <c r="B832">
        <f t="shared" si="77"/>
        <v>144318</v>
      </c>
      <c r="C832" t="str">
        <f>[1]A!$D508</f>
        <v>GEORGES DAVID</v>
      </c>
      <c r="D832" t="str">
        <f>[1]A!$F508</f>
        <v>UNION SPORTIVE VALENCIENNES MARLY</v>
      </c>
      <c r="E832" t="str">
        <f>[1]A!$J508</f>
        <v>05999098083</v>
      </c>
      <c r="F832" s="128" t="str">
        <f>[1]A!$C508</f>
        <v>3</v>
      </c>
      <c r="G832" t="str">
        <f>VLOOKUP(C832,[1]A!$D$2:$H$1448,5,FALSE)</f>
        <v>Adulte Masculin 40/49 ans</v>
      </c>
      <c r="N832" s="14">
        <f>VLOOKUP(C832,Bilan!$B$4:$D$1766,3,FALSE)</f>
        <v>144318</v>
      </c>
      <c r="O832" s="50">
        <f>A832</f>
        <v>908</v>
      </c>
      <c r="P832" s="50">
        <f>VLOOKUP(C832,Route2021!$C$2:$O$1205,13,FALSE)</f>
        <v>908</v>
      </c>
      <c r="Q832" s="124" t="str">
        <f>VLOOKUP(C832,[1]A!$D$2:$K$1398,8,FALSE)</f>
        <v>3</v>
      </c>
      <c r="R832" s="125">
        <f>VLOOKUP(C832,Route2021!$C$2:$Q$1212,15,FALSE)</f>
        <v>3</v>
      </c>
      <c r="S832" s="48">
        <f>IFERROR(VLOOKUP(C832,'[2]1ère'!$B$3:$E$200,4,FALSE),0)</f>
        <v>0</v>
      </c>
      <c r="T832" s="48">
        <f>IFERROR(VLOOKUP(C832,'[2]2ème'!$B$3:$E$500,4,FALSE),0)</f>
        <v>0</v>
      </c>
      <c r="U832" s="48">
        <f>IFERROR(VLOOKUP(C832,'[2]3ème'!$B$3:$E$600,4,FALSE),0)</f>
        <v>7</v>
      </c>
      <c r="V832" s="48">
        <f>IFERROR(VLOOKUP(C832,'[2]4ème '!$B$3:$E$216,4,FALSE),0)</f>
        <v>0</v>
      </c>
      <c r="W832" s="48">
        <f>IFERROR(VLOOKUP(C832,[2]Féminines!$B$3:$E$70,4,FALSE),0)</f>
        <v>0</v>
      </c>
      <c r="X832">
        <f t="shared" si="81"/>
        <v>7</v>
      </c>
    </row>
    <row r="833" spans="1:24" x14ac:dyDescent="0.25">
      <c r="A833" s="7">
        <f t="shared" si="82"/>
        <v>909</v>
      </c>
      <c r="B833">
        <f t="shared" si="77"/>
        <v>2581</v>
      </c>
      <c r="C833" t="str">
        <f>[1]A!$D814</f>
        <v>MICHEL ERIC</v>
      </c>
      <c r="D833" t="str">
        <f>[1]A!$F814</f>
        <v>ASSOCIATION SPORTIVE VELOCIPEDIQUE LA LONGUEVILLE</v>
      </c>
      <c r="E833" t="str">
        <f>[1]A!$J814</f>
        <v>05996218423</v>
      </c>
      <c r="F833" s="128" t="str">
        <f>[1]A!$C814</f>
        <v>3</v>
      </c>
      <c r="G833" t="str">
        <f>VLOOKUP(C833,[1]A!$D$2:$H$1448,5,FALSE)</f>
        <v>Adulte Masculin 40/49 ans</v>
      </c>
      <c r="N833" s="14">
        <f>VLOOKUP(C833,Bilan!$B$4:$D$1766,3,FALSE)</f>
        <v>2581</v>
      </c>
      <c r="O833" s="50">
        <f>A833</f>
        <v>909</v>
      </c>
      <c r="P833" s="50">
        <f>VLOOKUP(C833,Route2021!$C$2:$O$1205,13,FALSE)</f>
        <v>909</v>
      </c>
      <c r="Q833" s="124" t="str">
        <f>VLOOKUP(C833,[1]A!$D$2:$K$1398,8,FALSE)</f>
        <v>3</v>
      </c>
      <c r="R833" s="125">
        <f>VLOOKUP(C833,Route2021!$C$2:$Q$1212,15,FALSE)</f>
        <v>3</v>
      </c>
      <c r="S833" s="48">
        <f>IFERROR(VLOOKUP(C833,'[2]1ère'!$B$3:$E$200,4,FALSE),0)</f>
        <v>0</v>
      </c>
      <c r="T833" s="48">
        <f>IFERROR(VLOOKUP(C833,'[2]2ème'!$B$3:$E$500,4,FALSE),0)</f>
        <v>0</v>
      </c>
      <c r="U833" s="48">
        <f>IFERROR(VLOOKUP(C833,'[2]3ème'!$B$3:$E$600,4,FALSE),0)</f>
        <v>0</v>
      </c>
      <c r="V833" s="48">
        <f>IFERROR(VLOOKUP(C833,'[2]4ème '!$B$3:$E$216,4,FALSE),0)</f>
        <v>0</v>
      </c>
      <c r="W833" s="48">
        <f>IFERROR(VLOOKUP(C833,[2]Féminines!$B$3:$E$70,4,FALSE),0)</f>
        <v>0</v>
      </c>
      <c r="X833">
        <f t="shared" si="81"/>
        <v>0</v>
      </c>
    </row>
    <row r="834" spans="1:24" x14ac:dyDescent="0.25">
      <c r="A834" s="7">
        <f t="shared" si="82"/>
        <v>911</v>
      </c>
      <c r="B834">
        <f t="shared" si="77"/>
        <v>7005</v>
      </c>
      <c r="C834" t="str">
        <f>[1]A!$D280</f>
        <v>DEBRUYNE LOÏC</v>
      </c>
      <c r="D834" t="str">
        <f>[1]A!$F280</f>
        <v>TEAM MATERIEL-VELO.COM BONDUES</v>
      </c>
      <c r="E834" t="str">
        <f>[1]A!$J280</f>
        <v>05999019574</v>
      </c>
      <c r="F834" s="128" t="str">
        <f>[1]A!$C280</f>
        <v>3</v>
      </c>
      <c r="G834" t="str">
        <f>VLOOKUP(C834,[1]A!$D$2:$H$1448,5,FALSE)</f>
        <v>Adulte Masculin 20/29 ans</v>
      </c>
      <c r="N834" s="14">
        <f>VLOOKUP(C834,Bilan!$B$4:$D$1766,3,FALSE)</f>
        <v>7005</v>
      </c>
      <c r="O834" s="50">
        <f>A834</f>
        <v>911</v>
      </c>
      <c r="P834" s="50">
        <f>VLOOKUP(C834,Route2021!$C$2:$O$1205,13,FALSE)</f>
        <v>911</v>
      </c>
      <c r="Q834" s="124" t="str">
        <f>VLOOKUP(C834,[1]A!$D$2:$K$1398,8,FALSE)</f>
        <v>3</v>
      </c>
      <c r="R834" s="125">
        <f>VLOOKUP(C834,Route2021!$C$2:$Q$1212,15,FALSE)</f>
        <v>3</v>
      </c>
      <c r="S834" s="48">
        <f>IFERROR(VLOOKUP(C834,'[2]1ère'!$B$3:$E$200,4,FALSE),0)</f>
        <v>0</v>
      </c>
      <c r="T834" s="48">
        <f>IFERROR(VLOOKUP(C834,'[2]2ème'!$B$3:$E$500,4,FALSE),0)</f>
        <v>0</v>
      </c>
      <c r="U834" s="48">
        <f>IFERROR(VLOOKUP(C834,'[2]3ème'!$B$3:$E$600,4,FALSE),0)</f>
        <v>4</v>
      </c>
      <c r="V834" s="48">
        <f>IFERROR(VLOOKUP(C834,'[2]4ème '!$B$3:$E$216,4,FALSE),0)</f>
        <v>0</v>
      </c>
      <c r="W834" s="48">
        <f>IFERROR(VLOOKUP(C834,[2]Féminines!$B$3:$E$70,4,FALSE),0)</f>
        <v>0</v>
      </c>
      <c r="X834">
        <f t="shared" si="81"/>
        <v>4</v>
      </c>
    </row>
    <row r="835" spans="1:24" x14ac:dyDescent="0.25">
      <c r="A835" s="7">
        <f t="shared" si="82"/>
        <v>912</v>
      </c>
      <c r="B835">
        <f t="shared" si="77"/>
        <v>7078</v>
      </c>
      <c r="C835" t="str">
        <f>[1]A!$D615</f>
        <v>JUILLET GLENN</v>
      </c>
      <c r="D835" t="str">
        <f>[1]A!$F615</f>
        <v>TEAM MATERIEL-VELO.COM BONDUES</v>
      </c>
      <c r="E835" t="str">
        <f>[1]A!$J615</f>
        <v>05999080940</v>
      </c>
      <c r="F835" s="128" t="str">
        <f>[1]A!$C615</f>
        <v>3</v>
      </c>
      <c r="G835" t="str">
        <f>VLOOKUP(C835,[1]A!$D$2:$H$1448,5,FALSE)</f>
        <v>Adulte Masculin 40/49 ans</v>
      </c>
      <c r="J835" s="67">
        <v>1</v>
      </c>
      <c r="N835" s="14">
        <f>VLOOKUP(C835,Bilan!$B$4:$D$1766,3,FALSE)</f>
        <v>7078</v>
      </c>
      <c r="O835" s="50">
        <f>A835</f>
        <v>912</v>
      </c>
      <c r="P835" s="50">
        <f>VLOOKUP(C835,Route2021!$C$2:$O$1205,13,FALSE)</f>
        <v>912</v>
      </c>
      <c r="Q835" s="124" t="str">
        <f>VLOOKUP(C835,[1]A!$D$2:$K$1398,8,FALSE)</f>
        <v>3</v>
      </c>
      <c r="R835" s="125">
        <f>VLOOKUP(C835,Route2021!$C$2:$Q$1212,15,FALSE)</f>
        <v>3</v>
      </c>
      <c r="S835" s="48">
        <f>IFERROR(VLOOKUP(C835,'[2]1ère'!$B$3:$E$200,4,FALSE),0)</f>
        <v>0</v>
      </c>
      <c r="T835" s="48">
        <f>IFERROR(VLOOKUP(C835,'[2]2ème'!$B$3:$E$500,4,FALSE),0)</f>
        <v>0</v>
      </c>
      <c r="U835" s="48">
        <f>IFERROR(VLOOKUP(C835,'[2]3ème'!$B$3:$E$600,4,FALSE),0)</f>
        <v>0</v>
      </c>
      <c r="V835" s="48">
        <f>IFERROR(VLOOKUP(C835,'[2]4ème '!$B$3:$E$216,4,FALSE),0)</f>
        <v>0</v>
      </c>
      <c r="W835" s="48">
        <f>IFERROR(VLOOKUP(C835,[2]Féminines!$B$3:$E$70,4,FALSE),0)</f>
        <v>0</v>
      </c>
      <c r="X835">
        <f t="shared" si="81"/>
        <v>0</v>
      </c>
    </row>
    <row r="836" spans="1:24" x14ac:dyDescent="0.25">
      <c r="A836" s="7">
        <f t="shared" si="82"/>
        <v>913</v>
      </c>
      <c r="B836">
        <f t="shared" si="77"/>
        <v>7051</v>
      </c>
      <c r="C836" t="str">
        <f>[1]A!$D255</f>
        <v>D HELFT MATHIEU</v>
      </c>
      <c r="D836" t="str">
        <f>[1]A!$F255</f>
        <v>LINSELLES CYCLISME</v>
      </c>
      <c r="E836" t="str">
        <f>[1]A!$J255</f>
        <v>05999127757</v>
      </c>
      <c r="F836" s="128" t="str">
        <f>[1]A!$C255</f>
        <v>3</v>
      </c>
      <c r="G836" t="str">
        <f>VLOOKUP(C836,[1]A!$D$2:$H$1448,5,FALSE)</f>
        <v>Adulte Masculin 30/39 ans</v>
      </c>
      <c r="M836" t="s">
        <v>23</v>
      </c>
      <c r="N836" s="14">
        <f>VLOOKUP(C836,Bilan!$B$4:$D$1766,3,FALSE)</f>
        <v>7051</v>
      </c>
      <c r="O836" s="50">
        <v>327</v>
      </c>
      <c r="P836" s="50">
        <f>VLOOKUP(C836,Route2021!$C$2:$O$1205,13,FALSE)</f>
        <v>913</v>
      </c>
      <c r="Q836" s="124" t="str">
        <f>VLOOKUP(C836,[1]A!$D$2:$K$1398,8,FALSE)</f>
        <v>3</v>
      </c>
      <c r="R836" s="125">
        <f>VLOOKUP(C836,Route2021!$C$2:$Q$1212,15,FALSE)</f>
        <v>3</v>
      </c>
      <c r="S836" s="48">
        <f>IFERROR(VLOOKUP(C836,'[2]1ère'!$B$3:$E$200,4,FALSE),0)</f>
        <v>0</v>
      </c>
      <c r="T836" s="48">
        <f>IFERROR(VLOOKUP(C836,'[2]2ème'!$B$3:$E$500,4,FALSE),0)</f>
        <v>0</v>
      </c>
      <c r="U836" s="48">
        <f>IFERROR(VLOOKUP(C836,'[2]3ème'!$B$3:$E$600,4,FALSE),0)</f>
        <v>1</v>
      </c>
      <c r="V836" s="48">
        <f>IFERROR(VLOOKUP(C836,'[2]4ème '!$B$3:$E$216,4,FALSE),0)</f>
        <v>0</v>
      </c>
      <c r="W836" s="48">
        <f>IFERROR(VLOOKUP(C836,[2]Féminines!$B$3:$E$70,4,FALSE),0)</f>
        <v>0</v>
      </c>
      <c r="X836">
        <f t="shared" si="81"/>
        <v>1</v>
      </c>
    </row>
    <row r="837" spans="1:24" x14ac:dyDescent="0.25">
      <c r="A837" s="7">
        <f t="shared" si="82"/>
        <v>914</v>
      </c>
      <c r="B837">
        <f t="shared" ref="B837:B884" si="84">N837</f>
        <v>4491</v>
      </c>
      <c r="C837" t="str">
        <f>[1]A!$D75</f>
        <v>BERQUEZ MAXIME</v>
      </c>
      <c r="D837" t="str">
        <f>[1]A!$F75</f>
        <v>CYCLO CLUB ORCHIES</v>
      </c>
      <c r="E837" t="str">
        <f>[1]A!$J75</f>
        <v>05999127595</v>
      </c>
      <c r="F837" s="128" t="str">
        <f>[1]A!$C75</f>
        <v>3</v>
      </c>
      <c r="G837" t="str">
        <f>VLOOKUP(C837,[1]A!$D$2:$H$1448,5,FALSE)</f>
        <v>Adulte Masculin 30/39 ans</v>
      </c>
      <c r="J837" s="67">
        <v>1</v>
      </c>
      <c r="N837" s="14">
        <f>VLOOKUP(C837,Bilan!$B$4:$D$1766,3,FALSE)</f>
        <v>4491</v>
      </c>
      <c r="O837" s="50">
        <f t="shared" ref="O837:O884" si="85">A837</f>
        <v>914</v>
      </c>
      <c r="P837" s="50">
        <f>VLOOKUP(C837,Route2021!$C$2:$O$1205,13,FALSE)</f>
        <v>914</v>
      </c>
      <c r="Q837" s="124" t="str">
        <f>VLOOKUP(C837,[1]A!$D$2:$K$1398,8,FALSE)</f>
        <v>3</v>
      </c>
      <c r="R837" s="125">
        <f>VLOOKUP(C837,Route2021!$C$2:$Q$1212,15,FALSE)</f>
        <v>3</v>
      </c>
      <c r="S837" s="48">
        <f>IFERROR(VLOOKUP(C837,'[2]1ère'!$B$3:$E$200,4,FALSE),0)</f>
        <v>0</v>
      </c>
      <c r="T837" s="48">
        <f>IFERROR(VLOOKUP(C837,'[2]2ème'!$B$3:$E$500,4,FALSE),0)</f>
        <v>0</v>
      </c>
      <c r="U837" s="48">
        <f>IFERROR(VLOOKUP(C837,'[2]3ème'!$B$3:$E$600,4,FALSE),0)</f>
        <v>4</v>
      </c>
      <c r="V837" s="48">
        <f>IFERROR(VLOOKUP(C837,'[2]4ème '!$B$3:$E$216,4,FALSE),0)</f>
        <v>0</v>
      </c>
      <c r="W837" s="48">
        <f>IFERROR(VLOOKUP(C837,[2]Féminines!$B$3:$E$70,4,FALSE),0)</f>
        <v>0</v>
      </c>
      <c r="X837">
        <f t="shared" si="81"/>
        <v>4</v>
      </c>
    </row>
    <row r="838" spans="1:24" x14ac:dyDescent="0.25">
      <c r="A838" s="7">
        <v>915</v>
      </c>
      <c r="B838">
        <f>N838</f>
        <v>7024</v>
      </c>
      <c r="C838" t="str">
        <f>[1]A!$D1303</f>
        <v>TOURNON DAMIEN</v>
      </c>
      <c r="D838" t="str">
        <f>[1]A!$F1303</f>
        <v>VELO CLUB DE LEWARDE (VCL)</v>
      </c>
      <c r="E838" t="str">
        <f>[1]A!$J1303</f>
        <v>05957191675</v>
      </c>
      <c r="F838" s="128" t="str">
        <f>[1]A!$C1303</f>
        <v>3</v>
      </c>
      <c r="G838" t="str">
        <f>VLOOKUP(C838,[1]A!$D$2:$H$1448,5,FALSE)</f>
        <v>Adulte Masculin 50/59 ans</v>
      </c>
      <c r="N838" s="14">
        <f>VLOOKUP(C838,Bilan!$B$4:$D$1766,3,FALSE)</f>
        <v>7024</v>
      </c>
      <c r="O838" s="50">
        <f>A838</f>
        <v>915</v>
      </c>
      <c r="P838" s="50">
        <f>VLOOKUP(C838,Route2021!$C$2:$O$1205,13,FALSE)</f>
        <v>915</v>
      </c>
      <c r="Q838" s="124">
        <f>VLOOKUP(C838,[1]A!$D$2:$K$1398,8,FALSE)</f>
        <v>0</v>
      </c>
      <c r="R838" s="125">
        <f>VLOOKUP(C838,Route2021!$C$2:$Q$1212,15,FALSE)</f>
        <v>3</v>
      </c>
      <c r="S838" s="48">
        <f>IFERROR(VLOOKUP(C838,'[2]1ère'!$B$3:$E$200,4,FALSE),0)</f>
        <v>0</v>
      </c>
      <c r="T838" s="48">
        <f>IFERROR(VLOOKUP(C838,'[2]2ème'!$B$3:$E$500,4,FALSE),0)</f>
        <v>0</v>
      </c>
      <c r="U838" s="48">
        <f>IFERROR(VLOOKUP(C838,'[2]3ème'!$B$3:$E$600,4,FALSE),0)</f>
        <v>1</v>
      </c>
      <c r="V838" s="48">
        <f>IFERROR(VLOOKUP(C838,'[2]4ème '!$B$3:$E$216,4,FALSE),0)</f>
        <v>0</v>
      </c>
      <c r="W838" s="48">
        <f>IFERROR(VLOOKUP(C838,[2]Féminines!$B$3:$E$70,4,FALSE),0)</f>
        <v>0</v>
      </c>
      <c r="X838">
        <f t="shared" si="81"/>
        <v>1</v>
      </c>
    </row>
    <row r="839" spans="1:24" x14ac:dyDescent="0.25">
      <c r="A839" s="7">
        <f t="shared" si="82"/>
        <v>916</v>
      </c>
      <c r="B839">
        <f t="shared" si="84"/>
        <v>3118</v>
      </c>
      <c r="C839" t="str">
        <f>[1]A!$D887</f>
        <v>PEQUIGNOT CLEMENT</v>
      </c>
      <c r="D839" t="str">
        <f>[1]A!$F887</f>
        <v>VELO CLUB DE L'ESCAUT ANZIN</v>
      </c>
      <c r="E839" t="str">
        <f>[1]A!$J887</f>
        <v>05999117360</v>
      </c>
      <c r="F839" s="128" t="str">
        <f>[1]A!$C887</f>
        <v>3</v>
      </c>
      <c r="G839" t="str">
        <f>VLOOKUP(C839,[1]A!$D$2:$H$1448,5,FALSE)</f>
        <v>Adulte Masculin 20/29 ans</v>
      </c>
      <c r="J839" s="67">
        <v>1</v>
      </c>
      <c r="N839" s="14">
        <f>VLOOKUP(C839,Bilan!$B$4:$D$1766,3,FALSE)</f>
        <v>3118</v>
      </c>
      <c r="O839" s="50">
        <f t="shared" si="85"/>
        <v>916</v>
      </c>
      <c r="P839" s="50">
        <f>VLOOKUP(C839,Route2021!$C$2:$O$1205,13,FALSE)</f>
        <v>916</v>
      </c>
      <c r="Q839" s="124" t="str">
        <f>VLOOKUP(C839,[1]A!$D$2:$K$1398,8,FALSE)</f>
        <v>3</v>
      </c>
      <c r="R839" s="125">
        <f>VLOOKUP(C839,Route2021!$C$2:$Q$1212,15,FALSE)</f>
        <v>3</v>
      </c>
      <c r="S839" s="48">
        <f>IFERROR(VLOOKUP(C839,'[2]1ère'!$B$3:$E$200,4,FALSE),0)</f>
        <v>0</v>
      </c>
      <c r="T839" s="48">
        <f>IFERROR(VLOOKUP(C839,'[2]2ème'!$B$3:$E$500,4,FALSE),0)</f>
        <v>0</v>
      </c>
      <c r="U839" s="48">
        <f>IFERROR(VLOOKUP(C839,'[2]3ème'!$B$3:$E$600,4,FALSE),0)</f>
        <v>12</v>
      </c>
      <c r="V839" s="48">
        <f>IFERROR(VLOOKUP(C839,'[2]4ème '!$B$3:$E$216,4,FALSE),0)</f>
        <v>0</v>
      </c>
      <c r="W839" s="48">
        <f>IFERROR(VLOOKUP(C839,[2]Féminines!$B$3:$E$70,4,FALSE),0)</f>
        <v>0</v>
      </c>
      <c r="X839">
        <f t="shared" si="81"/>
        <v>12</v>
      </c>
    </row>
    <row r="840" spans="1:24" x14ac:dyDescent="0.25">
      <c r="A840" s="7">
        <v>917</v>
      </c>
      <c r="B840">
        <f t="shared" ref="B840:B844" si="86">N840</f>
        <v>4413</v>
      </c>
      <c r="C840" t="str">
        <f>[1]A!$D1325</f>
        <v>WACH ERIC</v>
      </c>
      <c r="D840" t="str">
        <f>[1]A!$F1325</f>
        <v>BEUVRY CLUB LEO LAGRANGE</v>
      </c>
      <c r="E840" t="str">
        <f>[1]A!$J1325</f>
        <v>06240363982</v>
      </c>
      <c r="F840" s="128" t="str">
        <f>[1]A!$C1325</f>
        <v>3</v>
      </c>
      <c r="G840" t="str">
        <f>VLOOKUP(C840,[1]A!$D$2:$H$1448,5,FALSE)</f>
        <v>Adulte Masculin 50/59 ans</v>
      </c>
      <c r="N840" s="14">
        <f>VLOOKUP(C840,Bilan!$B$4:$D$1766,3,FALSE)</f>
        <v>4413</v>
      </c>
      <c r="O840" s="50">
        <f t="shared" ref="O840:O844" si="87">A840</f>
        <v>917</v>
      </c>
      <c r="P840" s="50">
        <f>VLOOKUP(C840,Route2021!$C$2:$O$1205,13,FALSE)</f>
        <v>917</v>
      </c>
      <c r="Q840" s="124">
        <f>VLOOKUP(C840,[1]A!$D$2:$K$1398,8,FALSE)</f>
        <v>0</v>
      </c>
      <c r="R840" s="125">
        <f>VLOOKUP(C840,Route2021!$C$2:$Q$1212,15,FALSE)</f>
        <v>3</v>
      </c>
      <c r="S840" s="48">
        <f>IFERROR(VLOOKUP(C840,'[2]1ère'!$B$3:$E$200,4,FALSE),0)</f>
        <v>0</v>
      </c>
      <c r="T840" s="48">
        <f>IFERROR(VLOOKUP(C840,'[2]2ème'!$B$3:$E$500,4,FALSE),0)</f>
        <v>0</v>
      </c>
      <c r="U840" s="48">
        <f>IFERROR(VLOOKUP(C840,'[2]3ème'!$B$3:$E$600,4,FALSE),0)</f>
        <v>0</v>
      </c>
      <c r="V840" s="48">
        <f>IFERROR(VLOOKUP(C840,'[2]4ème '!$B$3:$E$216,4,FALSE),0)</f>
        <v>0</v>
      </c>
      <c r="W840" s="48">
        <f>IFERROR(VLOOKUP(C840,[2]Féminines!$B$3:$E$70,4,FALSE),0)</f>
        <v>0</v>
      </c>
      <c r="X840">
        <f t="shared" si="81"/>
        <v>0</v>
      </c>
    </row>
    <row r="841" spans="1:24" x14ac:dyDescent="0.25">
      <c r="A841" s="7">
        <v>918</v>
      </c>
      <c r="B841">
        <f t="shared" si="86"/>
        <v>10398</v>
      </c>
      <c r="C841" t="s">
        <v>4161</v>
      </c>
      <c r="D841" t="s">
        <v>4157</v>
      </c>
      <c r="E841" t="s">
        <v>4162</v>
      </c>
      <c r="F841" s="128">
        <v>3</v>
      </c>
      <c r="G841" t="s">
        <v>998</v>
      </c>
      <c r="N841" s="14">
        <f>VLOOKUP(C841,Bilan!$B$4:$D$1766,3,FALSE)</f>
        <v>10398</v>
      </c>
      <c r="O841" s="50">
        <f t="shared" si="87"/>
        <v>918</v>
      </c>
      <c r="P841" s="50" t="e">
        <f>VLOOKUP(C841,Route2021!$C$2:$O$1205,13,FALSE)</f>
        <v>#N/A</v>
      </c>
      <c r="Q841" s="124" t="e">
        <f>VLOOKUP(C841,[1]A!$D$2:$K$1398,8,FALSE)</f>
        <v>#N/A</v>
      </c>
      <c r="R841" s="125" t="e">
        <f>VLOOKUP(C841,Route2021!$C$2:$Q$1212,15,FALSE)</f>
        <v>#N/A</v>
      </c>
      <c r="S841" s="48">
        <f>IFERROR(VLOOKUP(C841,'[2]1ère'!$B$3:$E$200,4,FALSE),0)</f>
        <v>0</v>
      </c>
      <c r="T841" s="48">
        <f>IFERROR(VLOOKUP(C841,'[2]2ème'!$B$3:$E$500,4,FALSE),0)</f>
        <v>0</v>
      </c>
      <c r="U841" s="48">
        <f>IFERROR(VLOOKUP(C841,'[2]3ème'!$B$3:$E$600,4,FALSE),0)</f>
        <v>1</v>
      </c>
      <c r="V841" s="48">
        <f>IFERROR(VLOOKUP(C841,'[2]4ème '!$B$3:$E$216,4,FALSE),0)</f>
        <v>0</v>
      </c>
      <c r="W841" s="48">
        <f>IFERROR(VLOOKUP(C841,[2]Féminines!$B$3:$E$70,4,FALSE),0)</f>
        <v>0</v>
      </c>
      <c r="X841">
        <f t="shared" si="81"/>
        <v>1</v>
      </c>
    </row>
    <row r="842" spans="1:24" x14ac:dyDescent="0.25">
      <c r="A842" s="48">
        <v>921</v>
      </c>
      <c r="B842">
        <f t="shared" si="86"/>
        <v>144617</v>
      </c>
      <c r="C842" t="str">
        <f>[1]A!$D616</f>
        <v>JUNG PHILIPPE</v>
      </c>
      <c r="D842" t="str">
        <f>[1]A!$F616</f>
        <v>UNION SPORTIVE SAINT ANDRE</v>
      </c>
      <c r="E842" t="str">
        <f>[1]A!$J616</f>
        <v>05992014293</v>
      </c>
      <c r="F842" s="128">
        <v>3</v>
      </c>
      <c r="G842" t="str">
        <f>VLOOKUP(C842,[1]A!$D$2:$H$1448,5,FALSE)</f>
        <v>Adulte Masculin 60 ans et plus</v>
      </c>
      <c r="N842" s="14">
        <f>VLOOKUP(C842,Bilan!$B$4:$D$1766,3,FALSE)</f>
        <v>144617</v>
      </c>
      <c r="O842" s="50">
        <f t="shared" si="87"/>
        <v>921</v>
      </c>
      <c r="P842" s="50">
        <f>VLOOKUP(C842,Route2021!$C$2:$O$1205,13,FALSE)</f>
        <v>604</v>
      </c>
      <c r="Q842" s="124" t="str">
        <f>VLOOKUP(C842,[1]A!$D$2:$K$1398,8,FALSE)</f>
        <v>3</v>
      </c>
      <c r="R842" s="125">
        <f>VLOOKUP(C842,Route2021!$C$2:$Q$1212,15,FALSE)</f>
        <v>3</v>
      </c>
      <c r="S842" s="48">
        <f>IFERROR(VLOOKUP(C842,'[2]1ère'!$B$3:$E$200,4,FALSE),0)</f>
        <v>0</v>
      </c>
      <c r="T842" s="48">
        <f>IFERROR(VLOOKUP(C842,'[2]2ème'!$B$3:$E$500,4,FALSE),0)</f>
        <v>0</v>
      </c>
      <c r="U842" s="48">
        <f>IFERROR(VLOOKUP(C842,'[2]3ème'!$B$3:$E$600,4,FALSE),0)</f>
        <v>3</v>
      </c>
      <c r="V842" s="48">
        <f>IFERROR(VLOOKUP(C842,'[2]4ème '!$B$3:$E$216,4,FALSE),0)</f>
        <v>0</v>
      </c>
      <c r="W842" s="48">
        <f>IFERROR(VLOOKUP(C842,[2]Féminines!$B$3:$E$70,4,FALSE),0)</f>
        <v>0</v>
      </c>
      <c r="X842">
        <f>SUM(S842:W842)</f>
        <v>3</v>
      </c>
    </row>
    <row r="843" spans="1:24" x14ac:dyDescent="0.25">
      <c r="A843" s="49">
        <v>922</v>
      </c>
      <c r="B843">
        <v>10077</v>
      </c>
      <c r="C843" t="str">
        <f>[1]A!$D1462</f>
        <v>PLOUY THIERRY</v>
      </c>
      <c r="D843" t="str">
        <f>[1]A!$F1462</f>
        <v>UNION SPORTIVE SAINT ANDRE</v>
      </c>
      <c r="E843" t="str">
        <f>[1]A!$J1462</f>
        <v>05999093835</v>
      </c>
      <c r="F843" s="128" t="str">
        <f>[1]A!$C1462</f>
        <v>3</v>
      </c>
      <c r="G843" t="e">
        <f>VLOOKUP(C843,[1]A!$D$2:$H$1448,5,FALSE)</f>
        <v>#N/A</v>
      </c>
      <c r="J843" s="67">
        <v>1</v>
      </c>
      <c r="N843" s="14" t="e">
        <f>VLOOKUP(C843,Bilan!$B$4:$D$1766,3,FALSE)</f>
        <v>#N/A</v>
      </c>
      <c r="O843" s="50">
        <f t="shared" si="87"/>
        <v>922</v>
      </c>
      <c r="P843" s="50" t="e">
        <f>VLOOKUP(C843,Route2021!$C$2:$O$1205,13,FALSE)</f>
        <v>#N/A</v>
      </c>
      <c r="Q843" s="124" t="e">
        <f>VLOOKUP(C843,[1]A!$D$2:$K$1398,8,FALSE)</f>
        <v>#N/A</v>
      </c>
      <c r="R843" s="125" t="e">
        <f>VLOOKUP(C843,Route2021!$C$2:$Q$1212,15,FALSE)</f>
        <v>#N/A</v>
      </c>
    </row>
    <row r="844" spans="1:24" x14ac:dyDescent="0.25">
      <c r="A844" s="49">
        <v>923</v>
      </c>
      <c r="B844">
        <f t="shared" si="86"/>
        <v>10061</v>
      </c>
      <c r="C844" t="str">
        <f>[1]A!$D1465</f>
        <v>LEFEBVRE XAVIER</v>
      </c>
      <c r="D844" t="str">
        <f>[1]A!$F1465</f>
        <v>ASSOCIATION CYCLISTE D'ETROEUNGT</v>
      </c>
      <c r="E844" t="str">
        <f>[1]A!$J1465</f>
        <v>05999121028</v>
      </c>
      <c r="F844" s="128" t="str">
        <f>[1]A!$C1465</f>
        <v>3</v>
      </c>
      <c r="G844" t="e">
        <f>VLOOKUP(C844,[1]A!$D$2:$H$1448,5,FALSE)</f>
        <v>#N/A</v>
      </c>
      <c r="N844" s="14">
        <f>VLOOKUP(C844,Bilan!$B$4:$D$1766,3,FALSE)</f>
        <v>10061</v>
      </c>
      <c r="O844" s="50">
        <f t="shared" si="87"/>
        <v>923</v>
      </c>
      <c r="P844" s="50" t="e">
        <f>VLOOKUP(C844,Route2021!$C$2:$O$1205,13,FALSE)</f>
        <v>#N/A</v>
      </c>
      <c r="Q844" s="124" t="e">
        <f>VLOOKUP(C844,[1]A!$D$2:$K$1398,8,FALSE)</f>
        <v>#N/A</v>
      </c>
      <c r="R844" s="125" t="e">
        <f>VLOOKUP(C844,Route2021!$C$2:$Q$1212,15,FALSE)</f>
        <v>#N/A</v>
      </c>
    </row>
    <row r="845" spans="1:24" x14ac:dyDescent="0.25">
      <c r="A845" s="49">
        <v>924</v>
      </c>
      <c r="B845">
        <f>N845</f>
        <v>10072</v>
      </c>
      <c r="C845" t="str">
        <f>[1]A!$D857</f>
        <v>NESTOR NICOLAS</v>
      </c>
      <c r="D845" t="str">
        <f>[1]A!$F857</f>
        <v>FREE BIKING FAMILY ST AMAND LES EAUX</v>
      </c>
      <c r="E845" t="str">
        <f>[1]A!$J857</f>
        <v>05999122443</v>
      </c>
      <c r="F845" s="128" t="str">
        <f>[1]A!$C857</f>
        <v>3</v>
      </c>
      <c r="G845" t="str">
        <f>VLOOKUP(C845,[1]A!$D$2:$H$1448,5,FALSE)</f>
        <v>Adulte Masculin 20/29 ans</v>
      </c>
      <c r="J845" s="67">
        <v>1</v>
      </c>
      <c r="N845" s="14">
        <f>VLOOKUP(C845,Bilan!$B$4:$D$1766,3,FALSE)</f>
        <v>10072</v>
      </c>
      <c r="O845" s="50">
        <f>A845</f>
        <v>924</v>
      </c>
      <c r="P845" s="50">
        <f>VLOOKUP(C845,Route2021!$C$2:$O$1205,13,FALSE)</f>
        <v>0</v>
      </c>
      <c r="Q845" s="124" t="str">
        <f>VLOOKUP(C845,[1]A!$D$2:$K$1398,8,FALSE)</f>
        <v>3</v>
      </c>
      <c r="R845" s="125">
        <f>VLOOKUP(C845,Route2021!$C$2:$Q$1212,15,FALSE)</f>
        <v>3</v>
      </c>
      <c r="S845" s="48">
        <f>IFERROR(VLOOKUP(C845,'[2]1ère'!$B$3:$E$200,4,FALSE),0)</f>
        <v>0</v>
      </c>
      <c r="T845" s="48">
        <f>IFERROR(VLOOKUP(C845,'[2]2ème'!$B$3:$E$500,4,FALSE),0)</f>
        <v>0</v>
      </c>
      <c r="U845" s="48">
        <f>IFERROR(VLOOKUP(C845,'[2]3ème'!$B$3:$E$600,4,FALSE),0)</f>
        <v>0</v>
      </c>
      <c r="V845" s="48">
        <f>IFERROR(VLOOKUP(C845,'[2]4ème '!$B$3:$E$216,4,FALSE),0)</f>
        <v>0</v>
      </c>
      <c r="W845" s="48">
        <f>IFERROR(VLOOKUP(C845,[2]Féminines!$B$3:$E$70,4,FALSE),0)</f>
        <v>0</v>
      </c>
      <c r="X845">
        <f>SUM(S845:W845)</f>
        <v>0</v>
      </c>
    </row>
    <row r="846" spans="1:24" x14ac:dyDescent="0.25">
      <c r="A846" s="49">
        <v>925</v>
      </c>
      <c r="B846">
        <f>N846</f>
        <v>7037</v>
      </c>
      <c r="C846" t="str">
        <f>[1]A!$D46</f>
        <v>BAUW EDOUARD</v>
      </c>
      <c r="D846" t="str">
        <f>[1]A!$F46</f>
        <v>TEAM LABIERE BAILLEUL</v>
      </c>
      <c r="E846" t="str">
        <f>[1]A!$J46</f>
        <v>05999109916</v>
      </c>
      <c r="F846" s="128" t="str">
        <f>[1]A!$C46</f>
        <v>3</v>
      </c>
      <c r="G846" t="str">
        <f>VLOOKUP(C846,[1]A!$D$2:$H$1448,5,FALSE)</f>
        <v>Adulte Masculin 40/49 ans</v>
      </c>
      <c r="N846" s="14">
        <f>VLOOKUP(C846,Bilan!$B$4:$D$1766,3,FALSE)</f>
        <v>7037</v>
      </c>
      <c r="O846" s="50">
        <f>A846</f>
        <v>925</v>
      </c>
      <c r="P846" s="50" t="e">
        <f>VLOOKUP(C846,Route2021!$C$2:$O$1205,13,FALSE)</f>
        <v>#N/A</v>
      </c>
      <c r="Q846" s="124" t="str">
        <f>VLOOKUP(C846,[1]A!$D$2:$K$1398,8,FALSE)</f>
        <v>3</v>
      </c>
      <c r="R846" s="125" t="e">
        <f>VLOOKUP(C846,Route2021!$C$2:$Q$1212,15,FALSE)</f>
        <v>#N/A</v>
      </c>
      <c r="S846" s="48">
        <f>IFERROR(VLOOKUP(C846,'[2]1ère'!$B$3:$E$200,4,FALSE),0)</f>
        <v>0</v>
      </c>
      <c r="T846" s="48">
        <f>IFERROR(VLOOKUP(C846,'[2]2ème'!$B$3:$E$500,4,FALSE),0)</f>
        <v>0</v>
      </c>
      <c r="U846" s="48">
        <f>IFERROR(VLOOKUP(C846,'[2]3ème'!$B$3:$E$600,4,FALSE),0)</f>
        <v>0</v>
      </c>
      <c r="V846" s="48">
        <f>IFERROR(VLOOKUP(C846,'[2]4ème '!$B$3:$E$216,4,FALSE),0)</f>
        <v>0</v>
      </c>
      <c r="W846" s="48">
        <f>IFERROR(VLOOKUP(C846,[2]Féminines!$B$3:$E$70,4,FALSE),0)</f>
        <v>0</v>
      </c>
      <c r="X846">
        <f>SUM(S846:W846)</f>
        <v>0</v>
      </c>
    </row>
    <row r="847" spans="1:24" x14ac:dyDescent="0.25">
      <c r="A847" s="49">
        <v>988</v>
      </c>
      <c r="B847">
        <f>N847</f>
        <v>10093</v>
      </c>
      <c r="C847" t="str">
        <f>[1]A!$D1476</f>
        <v>QUERTANT ALEXIS</v>
      </c>
      <c r="D847" t="str">
        <f>[1]A!$F1476</f>
        <v>VELO SPRINT BOUCHAIN</v>
      </c>
      <c r="E847" t="str">
        <f>[1]A!$J1476</f>
        <v>05999109745</v>
      </c>
      <c r="F847" s="128">
        <v>3</v>
      </c>
      <c r="G847" t="e">
        <f>VLOOKUP(C847,[1]A!$D$2:$H$1448,5,FALSE)</f>
        <v>#N/A</v>
      </c>
      <c r="J847" s="67">
        <v>1</v>
      </c>
      <c r="N847" s="14">
        <f>VLOOKUP(C847,Bilan!$B$4:$D$1766,3,FALSE)</f>
        <v>10093</v>
      </c>
      <c r="O847" s="50">
        <f>A847</f>
        <v>988</v>
      </c>
      <c r="P847" s="50" t="e">
        <f>VLOOKUP(C847,Route2021!$C$2:$O$1205,13,FALSE)</f>
        <v>#N/A</v>
      </c>
      <c r="Q847" s="124" t="e">
        <f>VLOOKUP(C847,[1]A!$D$2:$K$1398,8,FALSE)</f>
        <v>#N/A</v>
      </c>
      <c r="R847" s="125" t="e">
        <f>VLOOKUP(C847,Route2021!$C$2:$Q$1212,15,FALSE)</f>
        <v>#N/A</v>
      </c>
    </row>
    <row r="848" spans="1:24" x14ac:dyDescent="0.25">
      <c r="A848" s="49">
        <v>992</v>
      </c>
      <c r="B848">
        <f t="shared" ref="B848" si="88">N848</f>
        <v>10400</v>
      </c>
      <c r="C848" t="s">
        <v>4392</v>
      </c>
      <c r="D848" t="s">
        <v>4393</v>
      </c>
      <c r="E848" t="s">
        <v>4394</v>
      </c>
      <c r="F848" s="128">
        <v>3</v>
      </c>
      <c r="G848" t="s">
        <v>965</v>
      </c>
      <c r="N848" s="14">
        <f>VLOOKUP(C848,Bilan!$B$4:$D$1766,3,FALSE)</f>
        <v>10400</v>
      </c>
      <c r="O848" s="50">
        <f t="shared" ref="O848" si="89">A848</f>
        <v>992</v>
      </c>
      <c r="P848" s="50" t="e">
        <f>VLOOKUP(C848,Route2021!$C$2:$O$1205,13,FALSE)</f>
        <v>#N/A</v>
      </c>
      <c r="Q848" s="124" t="e">
        <f>VLOOKUP(C848,[1]A!$D$2:$K$1398,8,FALSE)</f>
        <v>#N/A</v>
      </c>
      <c r="R848" s="125" t="e">
        <f>VLOOKUP(C848,Route2021!$C$2:$Q$1212,15,FALSE)</f>
        <v>#N/A</v>
      </c>
      <c r="S848" s="48">
        <f>IFERROR(VLOOKUP(C848,'[2]1ère'!$B$3:$E$200,4,FALSE),0)</f>
        <v>0</v>
      </c>
      <c r="T848" s="48">
        <f>IFERROR(VLOOKUP(C848,'[2]2ème'!$B$3:$E$500,4,FALSE),0)</f>
        <v>0</v>
      </c>
      <c r="U848" s="48">
        <f>IFERROR(VLOOKUP(C848,'[2]3ème'!$B$3:$E$600,4,FALSE),0)</f>
        <v>0</v>
      </c>
      <c r="V848" s="48">
        <f>IFERROR(VLOOKUP(C848,'[2]4ème '!$B$3:$E$216,4,FALSE),0)</f>
        <v>0</v>
      </c>
      <c r="W848" s="48">
        <f>IFERROR(VLOOKUP(C848,[2]Féminines!$B$3:$E$70,4,FALSE),0)</f>
        <v>0</v>
      </c>
      <c r="X848">
        <f t="shared" ref="X848" si="90">SUM(S848:W848)</f>
        <v>0</v>
      </c>
    </row>
    <row r="849" spans="1:24" x14ac:dyDescent="0.25">
      <c r="A849" s="49">
        <v>993</v>
      </c>
      <c r="B849">
        <f t="shared" ref="B849:B854" si="91">N849</f>
        <v>10137</v>
      </c>
      <c r="C849" t="str">
        <f>[1]A!$D1216</f>
        <v>KARAS FREDERIC</v>
      </c>
      <c r="D849" t="str">
        <f>[1]A!$F1216</f>
        <v>BARLIN CERCLE LAIQUE</v>
      </c>
      <c r="E849" t="str">
        <f>[1]A!$J1216</f>
        <v>06297113872</v>
      </c>
      <c r="F849" s="128" t="str">
        <f>[1]A!$C1216</f>
        <v>3</v>
      </c>
      <c r="G849" t="str">
        <f>VLOOKUP(C849,[1]A!$D$2:$H$1448,5,FALSE)</f>
        <v>Adulte Masculin 60 ans et plus</v>
      </c>
      <c r="N849" s="14">
        <f>VLOOKUP(C849,Bilan!$B$4:$D$1766,3,FALSE)</f>
        <v>10137</v>
      </c>
      <c r="O849" s="50">
        <f t="shared" ref="O849:O854" si="92">A849</f>
        <v>993</v>
      </c>
      <c r="P849" s="50" t="e">
        <f>VLOOKUP(C849,Route2021!$C$2:$O$1205,13,FALSE)</f>
        <v>#N/A</v>
      </c>
      <c r="Q849" s="124" t="str">
        <f>VLOOKUP(C849,[1]A!$D$2:$K$1398,8,FALSE)</f>
        <v>3</v>
      </c>
      <c r="R849" s="125" t="e">
        <f>VLOOKUP(C849,Route2021!$C$2:$Q$1212,15,FALSE)</f>
        <v>#N/A</v>
      </c>
      <c r="S849" s="48">
        <f>IFERROR(VLOOKUP(C849,'[2]1ère'!$B$3:$E$200,4,FALSE),0)</f>
        <v>0</v>
      </c>
      <c r="T849" s="48">
        <f>IFERROR(VLOOKUP(C849,'[2]2ème'!$B$3:$E$500,4,FALSE),0)</f>
        <v>0</v>
      </c>
      <c r="U849" s="48">
        <f>IFERROR(VLOOKUP(C849,'[2]3ème'!$B$3:$E$600,4,FALSE),0)</f>
        <v>1</v>
      </c>
      <c r="V849" s="48">
        <f>IFERROR(VLOOKUP(C849,'[2]4ème '!$B$3:$E$216,4,FALSE),0)</f>
        <v>0</v>
      </c>
      <c r="W849" s="48">
        <f>IFERROR(VLOOKUP(C849,[2]Féminines!$B$3:$E$70,4,FALSE),0)</f>
        <v>0</v>
      </c>
      <c r="X849">
        <f t="shared" ref="X849:X854" si="93">SUM(S849:W849)</f>
        <v>1</v>
      </c>
    </row>
    <row r="850" spans="1:24" x14ac:dyDescent="0.25">
      <c r="A850" s="49">
        <v>994</v>
      </c>
      <c r="B850">
        <f t="shared" si="91"/>
        <v>10035</v>
      </c>
      <c r="C850" t="str">
        <f>[1]A!$D1412</f>
        <v>VANGENECHTEN CYRIL</v>
      </c>
      <c r="D850" t="str">
        <f>[1]A!$F1412</f>
        <v>UNION SPORTIVE VALENCIENNES MARLY</v>
      </c>
      <c r="F850" s="128">
        <v>3</v>
      </c>
      <c r="G850" t="str">
        <f>VLOOKUP(C850,[1]A!$D$2:$H$1494,5,FALSE)</f>
        <v>Adulte Masculin 20/29 ans</v>
      </c>
      <c r="N850" s="14">
        <f>VLOOKUP(C850,Bilan!$B$4:$D$1766,3,FALSE)</f>
        <v>10035</v>
      </c>
      <c r="O850" s="50">
        <f t="shared" si="92"/>
        <v>994</v>
      </c>
      <c r="P850" s="50" t="e">
        <f>VLOOKUP(C850,Route2021!$C$2:$O$1205,13,FALSE)</f>
        <v>#N/A</v>
      </c>
      <c r="Q850" s="124" t="e">
        <f>VLOOKUP(C850,[1]A!$D$2:$K$1398,8,FALSE)</f>
        <v>#N/A</v>
      </c>
      <c r="R850" s="125" t="e">
        <f>VLOOKUP(C850,Route2021!$C$2:$Q$1212,15,FALSE)</f>
        <v>#N/A</v>
      </c>
      <c r="S850" s="48">
        <f>IFERROR(VLOOKUP(C850,'[2]1ère'!$B$3:$E$200,4,FALSE),0)</f>
        <v>0</v>
      </c>
      <c r="T850" s="48">
        <f>IFERROR(VLOOKUP(C850,'[2]2ème'!$B$3:$E$500,4,FALSE),0)</f>
        <v>0</v>
      </c>
      <c r="U850" s="48">
        <f>IFERROR(VLOOKUP(C850,'[2]3ème'!$B$3:$E$600,4,FALSE),0)</f>
        <v>0</v>
      </c>
      <c r="V850" s="48">
        <f>IFERROR(VLOOKUP(C850,'[2]4ème '!$B$3:$E$216,4,FALSE),0)</f>
        <v>0</v>
      </c>
      <c r="W850" s="48">
        <f>IFERROR(VLOOKUP(C850,[2]Féminines!$B$3:$E$70,4,FALSE),0)</f>
        <v>0</v>
      </c>
      <c r="X850">
        <f t="shared" si="93"/>
        <v>0</v>
      </c>
    </row>
    <row r="851" spans="1:24" x14ac:dyDescent="0.25">
      <c r="A851" s="49">
        <v>995</v>
      </c>
      <c r="B851">
        <f t="shared" si="91"/>
        <v>2554</v>
      </c>
      <c r="C851" t="str">
        <f>[1]A!$D525</f>
        <v>GOLINVAL MATHIAS</v>
      </c>
      <c r="D851" t="str">
        <f>[1]A!$F525</f>
        <v>UNION SPORTIVE VALENCIENNES MARLY</v>
      </c>
      <c r="E851" t="str">
        <f>[1]A!$J525</f>
        <v>05999125413</v>
      </c>
      <c r="F851" s="128" t="str">
        <f>[1]A!$C525</f>
        <v>3</v>
      </c>
      <c r="G851" t="str">
        <f>VLOOKUP(C851,[1]A!$D$2:$H$1448,5,FALSE)</f>
        <v>Adulte Masculin 20/29 ans</v>
      </c>
      <c r="N851" s="14">
        <f>VLOOKUP(C851,Bilan!$B$4:$D$1766,3,FALSE)</f>
        <v>2554</v>
      </c>
      <c r="O851" s="50">
        <f t="shared" si="92"/>
        <v>995</v>
      </c>
      <c r="P851" s="50">
        <f>VLOOKUP(C851,Route2021!$C$2:$O$1205,13,FALSE)</f>
        <v>0</v>
      </c>
      <c r="Q851" s="124" t="str">
        <f>VLOOKUP(C851,[1]A!$D$2:$K$1398,8,FALSE)</f>
        <v>3</v>
      </c>
      <c r="R851" s="125">
        <f>VLOOKUP(C851,Route2021!$C$2:$Q$1212,15,FALSE)</f>
        <v>3</v>
      </c>
      <c r="S851" s="48">
        <f>IFERROR(VLOOKUP(C851,'[2]1ère'!$B$3:$E$200,4,FALSE),0)</f>
        <v>0</v>
      </c>
      <c r="T851" s="48">
        <f>IFERROR(VLOOKUP(C851,'[2]2ème'!$B$3:$E$500,4,FALSE),0)</f>
        <v>0</v>
      </c>
      <c r="U851" s="48">
        <f>IFERROR(VLOOKUP(C851,'[2]3ème'!$B$3:$E$600,4,FALSE),0)</f>
        <v>1</v>
      </c>
      <c r="V851" s="48">
        <f>IFERROR(VLOOKUP(C851,'[2]4ème '!$B$3:$E$216,4,FALSE),0)</f>
        <v>0</v>
      </c>
      <c r="W851" s="48">
        <f>IFERROR(VLOOKUP(C851,[2]Féminines!$B$3:$E$70,4,FALSE),0)</f>
        <v>0</v>
      </c>
      <c r="X851">
        <f t="shared" si="93"/>
        <v>1</v>
      </c>
    </row>
    <row r="852" spans="1:24" x14ac:dyDescent="0.25">
      <c r="A852" s="49">
        <v>996</v>
      </c>
      <c r="B852">
        <f t="shared" si="91"/>
        <v>144542</v>
      </c>
      <c r="C852" t="str">
        <f>[1]A!$D375</f>
        <v>DHAINAUT ALAN</v>
      </c>
      <c r="D852" t="str">
        <f>[1]A!$F375</f>
        <v>ETOILE CYCLISTE LIEU ST AMAND</v>
      </c>
      <c r="E852" t="str">
        <f>[1]A!$J375</f>
        <v>05999087425</v>
      </c>
      <c r="F852" s="128" t="str">
        <f>[1]A!$C375</f>
        <v>3</v>
      </c>
      <c r="G852" t="str">
        <f>VLOOKUP(C852,[1]A!$D$2:$H$1448,5,FALSE)</f>
        <v>Adulte Masculin 30/39 ans</v>
      </c>
      <c r="N852" s="14">
        <f>VLOOKUP(C852,Bilan!$B$4:$D$1766,3,FALSE)</f>
        <v>144542</v>
      </c>
      <c r="O852" s="50">
        <f t="shared" si="92"/>
        <v>996</v>
      </c>
      <c r="P852" s="50" t="e">
        <f>VLOOKUP(C852,Route2021!$C$2:$O$1205,13,FALSE)</f>
        <v>#N/A</v>
      </c>
      <c r="Q852" s="124" t="str">
        <f>VLOOKUP(C852,[1]A!$D$2:$K$1398,8,FALSE)</f>
        <v>3</v>
      </c>
      <c r="R852" s="125" t="e">
        <f>VLOOKUP(C852,Route2021!$C$2:$Q$1212,15,FALSE)</f>
        <v>#N/A</v>
      </c>
      <c r="S852" s="48">
        <f>IFERROR(VLOOKUP(C852,'[2]1ère'!$B$3:$E$200,4,FALSE),0)</f>
        <v>0</v>
      </c>
      <c r="T852" s="48">
        <f>IFERROR(VLOOKUP(C852,'[2]2ème'!$B$3:$E$500,4,FALSE),0)</f>
        <v>0</v>
      </c>
      <c r="U852" s="48">
        <f>IFERROR(VLOOKUP(C852,'[2]3ème'!$B$3:$E$600,4,FALSE),0)</f>
        <v>2</v>
      </c>
      <c r="V852" s="48">
        <f>IFERROR(VLOOKUP(C852,'[2]4ème '!$B$3:$E$216,4,FALSE),0)</f>
        <v>0</v>
      </c>
      <c r="W852" s="48">
        <f>IFERROR(VLOOKUP(C852,[2]Féminines!$B$3:$E$70,4,FALSE),0)</f>
        <v>0</v>
      </c>
      <c r="X852">
        <f t="shared" si="93"/>
        <v>2</v>
      </c>
    </row>
    <row r="853" spans="1:24" x14ac:dyDescent="0.25">
      <c r="A853" s="49">
        <v>997</v>
      </c>
      <c r="B853">
        <f t="shared" si="91"/>
        <v>4833</v>
      </c>
      <c r="C853" t="str">
        <f>[1]A!$D340</f>
        <v>DEPREZ BENJAMIN</v>
      </c>
      <c r="D853" t="str">
        <f>[1]A!$F340</f>
        <v>VELO CLUB UNION HALLUIN</v>
      </c>
      <c r="E853" t="str">
        <f>[1]A!$J340</f>
        <v>05996223394</v>
      </c>
      <c r="F853" s="128" t="str">
        <f>[1]A!$C340</f>
        <v>3</v>
      </c>
      <c r="G853" t="str">
        <f>VLOOKUP(C853,[1]A!$D$2:$H$1448,5,FALSE)</f>
        <v>Adulte Masculin 40/49 ans</v>
      </c>
      <c r="H853" s="107"/>
      <c r="J853" s="67">
        <v>1</v>
      </c>
      <c r="N853" s="14">
        <f>VLOOKUP(C853,Bilan!$B$4:$D$1766,3,FALSE)</f>
        <v>4833</v>
      </c>
      <c r="O853" s="50">
        <f t="shared" si="92"/>
        <v>997</v>
      </c>
      <c r="P853" s="50" t="e">
        <f>VLOOKUP(C853,Route2021!$C$2:$O$1205,13,FALSE)</f>
        <v>#N/A</v>
      </c>
      <c r="Q853" s="124" t="str">
        <f>VLOOKUP(C853,[1]A!$D$2:$K$1398,8,FALSE)</f>
        <v>3</v>
      </c>
      <c r="R853" s="125" t="e">
        <f>VLOOKUP(C853,Route2021!$C$2:$Q$1212,15,FALSE)</f>
        <v>#N/A</v>
      </c>
      <c r="S853" s="48">
        <f>IFERROR(VLOOKUP(C853,'[2]1ère'!$B$3:$E$200,4,FALSE),0)</f>
        <v>0</v>
      </c>
      <c r="T853" s="48">
        <f>IFERROR(VLOOKUP(C853,'[2]2ème'!$B$3:$E$500,4,FALSE),0)</f>
        <v>0</v>
      </c>
      <c r="U853" s="48">
        <f>IFERROR(VLOOKUP(C853,'[2]3ème'!$B$3:$E$600,4,FALSE),0)</f>
        <v>2</v>
      </c>
      <c r="V853" s="48">
        <f>IFERROR(VLOOKUP(C853,'[2]4ème '!$B$3:$E$216,4,FALSE),0)</f>
        <v>0</v>
      </c>
      <c r="W853" s="48">
        <f>IFERROR(VLOOKUP(C853,[2]Féminines!$B$3:$E$70,4,FALSE),0)</f>
        <v>0</v>
      </c>
      <c r="X853">
        <f t="shared" si="93"/>
        <v>2</v>
      </c>
    </row>
    <row r="854" spans="1:24" x14ac:dyDescent="0.25">
      <c r="A854" s="49">
        <v>998</v>
      </c>
      <c r="B854">
        <f t="shared" si="91"/>
        <v>10078</v>
      </c>
      <c r="C854" t="str">
        <f>[1]A!$D1452</f>
        <v>HAUTECOEUR ALBIN</v>
      </c>
      <c r="D854" t="str">
        <f>[1]A!$F1452</f>
        <v>BAPAUME CLUB CYCLISTE</v>
      </c>
      <c r="E854" t="str">
        <f>[1]A!$J1452</f>
        <v>06297114989</v>
      </c>
      <c r="F854" s="128" t="str">
        <f>[1]A!$C1452</f>
        <v>3</v>
      </c>
      <c r="G854" t="e">
        <f>VLOOKUP(C854,[1]A!$D$2:$H$1448,5,FALSE)</f>
        <v>#N/A</v>
      </c>
      <c r="J854" s="67">
        <v>1</v>
      </c>
      <c r="N854" s="14">
        <f>VLOOKUP(C854,Bilan!$B$4:$D$1766,3,FALSE)</f>
        <v>10078</v>
      </c>
      <c r="O854" s="50">
        <f t="shared" si="92"/>
        <v>998</v>
      </c>
      <c r="P854" s="50" t="e">
        <f>VLOOKUP(C854,Route2021!$C$2:$O$1205,13,FALSE)</f>
        <v>#N/A</v>
      </c>
      <c r="Q854" s="124" t="e">
        <f>VLOOKUP(C854,[1]A!$D$2:$K$1398,8,FALSE)</f>
        <v>#N/A</v>
      </c>
      <c r="R854" s="125" t="e">
        <f>VLOOKUP(C854,Route2021!$C$2:$Q$1212,15,FALSE)</f>
        <v>#N/A</v>
      </c>
      <c r="S854" s="48">
        <f>IFERROR(VLOOKUP(C854,'[2]1ère'!$B$3:$E$200,4,FALSE),0)</f>
        <v>0</v>
      </c>
      <c r="T854" s="48">
        <f>IFERROR(VLOOKUP(C854,'[2]2ème'!$B$3:$E$500,4,FALSE),0)</f>
        <v>0</v>
      </c>
      <c r="U854" s="48">
        <f>IFERROR(VLOOKUP(C854,'[2]3ème'!$B$3:$E$600,4,FALSE),0)</f>
        <v>0</v>
      </c>
      <c r="V854" s="48">
        <f>IFERROR(VLOOKUP(C854,'[2]4ème '!$B$3:$E$216,4,FALSE),0)</f>
        <v>0</v>
      </c>
      <c r="W854" s="48">
        <f>IFERROR(VLOOKUP(C854,[2]Féminines!$B$3:$E$70,4,FALSE),0)</f>
        <v>0</v>
      </c>
      <c r="X854">
        <f t="shared" si="93"/>
        <v>0</v>
      </c>
    </row>
    <row r="855" spans="1:24" x14ac:dyDescent="0.25">
      <c r="A855" s="49">
        <v>999</v>
      </c>
      <c r="B855">
        <f>N855</f>
        <v>7069</v>
      </c>
      <c r="C855" t="str">
        <f>[1]A!$D511</f>
        <v>GILLERON SOPHIE</v>
      </c>
      <c r="D855" t="str">
        <f>[1]A!$F511</f>
        <v>VELO CLUB HORNAING</v>
      </c>
      <c r="E855" t="str">
        <f>[1]A!$J511</f>
        <v>05999024928</v>
      </c>
      <c r="F855" s="128" t="str">
        <f>[1]A!$C511</f>
        <v>3</v>
      </c>
      <c r="G855" t="str">
        <f>VLOOKUP(C855,[1]A!$D$2:$H$1448,5,FALSE)</f>
        <v>Adulte Féminin 30/39 ans</v>
      </c>
      <c r="N855" s="14">
        <f>VLOOKUP(C855,Bilan!$B$4:$D$1766,3,FALSE)</f>
        <v>7069</v>
      </c>
      <c r="O855" s="50">
        <f>A855</f>
        <v>999</v>
      </c>
      <c r="P855" s="50" t="e">
        <f>VLOOKUP(C855,Route2021!$C$2:$O$1205,13,FALSE)</f>
        <v>#N/A</v>
      </c>
      <c r="Q855" s="124" t="str">
        <f>VLOOKUP(C855,[1]A!$D$2:$K$1398,8,FALSE)</f>
        <v>3</v>
      </c>
      <c r="R855" s="125" t="e">
        <f>VLOOKUP(C855,Route2021!$C$2:$Q$1212,15,FALSE)</f>
        <v>#N/A</v>
      </c>
      <c r="S855" s="48">
        <f>IFERROR(VLOOKUP(C855,'[2]1ère'!$B$3:$E$200,4,FALSE),0)</f>
        <v>0</v>
      </c>
      <c r="T855" s="48">
        <f>IFERROR(VLOOKUP(C855,'[2]2ème'!$B$3:$E$500,4,FALSE),0)</f>
        <v>0</v>
      </c>
      <c r="U855" s="48">
        <f>IFERROR(VLOOKUP(C855,'[2]3ème'!$B$3:$E$600,4,FALSE),0)</f>
        <v>1</v>
      </c>
      <c r="V855" s="48">
        <f>IFERROR(VLOOKUP(C855,'[2]4ème '!$B$3:$E$216,4,FALSE),0)</f>
        <v>0</v>
      </c>
      <c r="W855" s="48">
        <f>IFERROR(VLOOKUP(C855,[2]Féminines!$B$3:$E$70,4,FALSE),0)</f>
        <v>0</v>
      </c>
      <c r="X855">
        <f>SUM(S855:W855)</f>
        <v>1</v>
      </c>
    </row>
    <row r="856" spans="1:24" x14ac:dyDescent="0.25">
      <c r="A856" s="49">
        <v>1000</v>
      </c>
      <c r="B856">
        <f>N856</f>
        <v>144607</v>
      </c>
      <c r="C856" t="str">
        <f>[1]A!$D1159</f>
        <v>BULTEL GAETAN</v>
      </c>
      <c r="D856" t="str">
        <f>[1]A!$F1159</f>
        <v>LOOS EN GOHELLE VELO CLUB LOOSSOIS</v>
      </c>
      <c r="E856" t="str">
        <f>[1]A!$J1159</f>
        <v>06297019637</v>
      </c>
      <c r="F856" s="128" t="str">
        <f>[1]A!$C1159</f>
        <v>3</v>
      </c>
      <c r="G856" t="str">
        <f>VLOOKUP(C856,[1]A!$D$2:$H$1448,5,FALSE)</f>
        <v>Adulte Masculin 17/19 ans</v>
      </c>
      <c r="N856" s="14">
        <f>VLOOKUP(C856,Bilan!$B$4:$D$1766,3,FALSE)</f>
        <v>144607</v>
      </c>
      <c r="O856" s="50">
        <f>A856</f>
        <v>1000</v>
      </c>
      <c r="P856" s="50">
        <f>VLOOKUP(C856,Route2021!$C$2:$O$1205,13,FALSE)</f>
        <v>1448</v>
      </c>
      <c r="Q856" s="124" t="str">
        <f>VLOOKUP(C856,[1]A!$D$2:$K$1398,8,FALSE)</f>
        <v>3</v>
      </c>
      <c r="R856" s="125" t="str">
        <f>VLOOKUP(C856,Route2021!$C$2:$Q$1212,15,FALSE)</f>
        <v>JE</v>
      </c>
      <c r="S856" s="48">
        <f>IFERROR(VLOOKUP(C856,'[2]1ère'!$B$3:$E$200,4,FALSE),0)</f>
        <v>0</v>
      </c>
      <c r="T856" s="48">
        <f>IFERROR(VLOOKUP(C856,'[2]2ème'!$B$3:$E$500,4,FALSE),0)</f>
        <v>0</v>
      </c>
      <c r="U856" s="48">
        <f>IFERROR(VLOOKUP(C856,'[2]3ème'!$B$3:$E$600,4,FALSE),0)</f>
        <v>1</v>
      </c>
      <c r="V856" s="48">
        <f>IFERROR(VLOOKUP(C856,'[2]4ème '!$B$3:$E$216,4,FALSE),0)</f>
        <v>0</v>
      </c>
      <c r="W856" s="48">
        <f>IFERROR(VLOOKUP(C856,[2]Féminines!$B$3:$E$70,4,FALSE),0)</f>
        <v>0</v>
      </c>
      <c r="X856">
        <f>SUM(S856:W856)</f>
        <v>1</v>
      </c>
    </row>
    <row r="857" spans="1:24" x14ac:dyDescent="0.25">
      <c r="A857" s="49" t="str">
        <f>IF(Q857=R857,P857," ")</f>
        <v xml:space="preserve"> </v>
      </c>
      <c r="B857">
        <f>N857</f>
        <v>4316</v>
      </c>
      <c r="C857" t="str">
        <f>[1]A!$D1381</f>
        <v>KOSMALA MAXIME</v>
      </c>
      <c r="D857" t="str">
        <f>[1]A!$F1381</f>
        <v>VTT SAINT AMAND LES EAUX</v>
      </c>
      <c r="E857" t="str">
        <f>[1]A!$J1381</f>
        <v>05999109298</v>
      </c>
      <c r="F857" s="128" t="str">
        <f>[1]A!$C1381</f>
        <v>3</v>
      </c>
      <c r="G857" t="str">
        <f>VLOOKUP(C857,[1]A!$D$2:$H$1448,5,FALSE)</f>
        <v>Adulte Masculin 30/39 ans</v>
      </c>
      <c r="N857" s="14">
        <f>VLOOKUP(C857,Bilan!$B$4:$D$1766,3,FALSE)</f>
        <v>4316</v>
      </c>
      <c r="O857" s="50" t="str">
        <f>A857</f>
        <v xml:space="preserve"> </v>
      </c>
      <c r="P857" s="50">
        <f>VLOOKUP(C857,Route2021!$C$2:$O$1205,13,FALSE)</f>
        <v>743</v>
      </c>
      <c r="Q857" s="124">
        <f>VLOOKUP(C857,[1]A!$D$2:$K$1398,8,FALSE)</f>
        <v>0</v>
      </c>
      <c r="R857" s="125">
        <f>VLOOKUP(C857,Route2021!$C$2:$Q$1212,15,FALSE)</f>
        <v>3</v>
      </c>
      <c r="S857" s="48">
        <f>IFERROR(VLOOKUP(C857,'[2]1ère'!$B$3:$E$200,4,FALSE),0)</f>
        <v>0</v>
      </c>
      <c r="T857" s="48">
        <f>IFERROR(VLOOKUP(C857,'[2]2ème'!$B$3:$E$500,4,FALSE),0)</f>
        <v>0</v>
      </c>
      <c r="U857" s="48">
        <f>IFERROR(VLOOKUP(C857,'[2]3ème'!$B$3:$E$600,4,FALSE),0)</f>
        <v>0</v>
      </c>
      <c r="V857" s="48">
        <f>IFERROR(VLOOKUP(C857,'[2]4ème '!$B$3:$E$216,4,FALSE),0)</f>
        <v>0</v>
      </c>
      <c r="W857" s="48">
        <f>IFERROR(VLOOKUP(C857,[2]Féminines!$B$3:$E$70,4,FALSE),0)</f>
        <v>0</v>
      </c>
      <c r="X857">
        <f t="shared" si="81"/>
        <v>0</v>
      </c>
    </row>
    <row r="858" spans="1:24" x14ac:dyDescent="0.25">
      <c r="A858" s="49" t="e">
        <f>IF(Q858=R858,P858," ")</f>
        <v>#N/A</v>
      </c>
      <c r="B858" t="e">
        <f>N858</f>
        <v>#N/A</v>
      </c>
      <c r="C858" t="str">
        <f>[1]A!$D1394</f>
        <v>LAURENT JEROME</v>
      </c>
      <c r="D858" t="str">
        <f>[1]A!$F1394</f>
        <v>CERCLE OLYMPIQUE MARCOING</v>
      </c>
      <c r="E858" t="str">
        <f>[1]A!$J1394</f>
        <v>05999105630</v>
      </c>
      <c r="F858" s="128" t="str">
        <f>[1]A!$C1394</f>
        <v>3</v>
      </c>
      <c r="G858" t="str">
        <f>VLOOKUP(C858,[1]A!$D$2:$H$1448,5,FALSE)</f>
        <v>Adulte Masculin 50/59 ans</v>
      </c>
      <c r="N858" s="14" t="e">
        <f>VLOOKUP(C858,Bilan!$B$4:$D$1766,3,FALSE)</f>
        <v>#N/A</v>
      </c>
      <c r="O858" s="50" t="e">
        <f>A858</f>
        <v>#N/A</v>
      </c>
      <c r="P858" s="50" t="e">
        <f>VLOOKUP(C858,Route2021!$C$2:$O$1205,13,FALSE)</f>
        <v>#N/A</v>
      </c>
      <c r="Q858" s="124">
        <f>VLOOKUP(C858,[1]A!$D$2:$K$1398,8,FALSE)</f>
        <v>0</v>
      </c>
      <c r="R858" s="125" t="e">
        <f>VLOOKUP(C858,Route2021!$C$2:$Q$1212,15,FALSE)</f>
        <v>#N/A</v>
      </c>
      <c r="S858" s="48">
        <f>IFERROR(VLOOKUP(C858,'[2]1ère'!$B$3:$E$200,4,FALSE),0)</f>
        <v>0</v>
      </c>
      <c r="T858" s="48">
        <f>IFERROR(VLOOKUP(C858,'[2]2ème'!$B$3:$E$500,4,FALSE),0)</f>
        <v>0</v>
      </c>
      <c r="U858" s="48">
        <f>IFERROR(VLOOKUP(C858,'[2]3ème'!$B$3:$E$600,4,FALSE),0)</f>
        <v>0</v>
      </c>
      <c r="V858" s="48">
        <f>IFERROR(VLOOKUP(C858,'[2]4ème '!$B$3:$E$216,4,FALSE),0)</f>
        <v>0</v>
      </c>
      <c r="W858" s="48">
        <f>IFERROR(VLOOKUP(C858,[2]Féminines!$B$3:$E$70,4,FALSE),0)</f>
        <v>0</v>
      </c>
      <c r="X858">
        <f t="shared" si="81"/>
        <v>0</v>
      </c>
    </row>
    <row r="859" spans="1:24" x14ac:dyDescent="0.25">
      <c r="A859" s="49" t="e">
        <f>IF(Q859=R859,P859," ")</f>
        <v>#N/A</v>
      </c>
      <c r="B859">
        <f>N859</f>
        <v>10037</v>
      </c>
      <c r="C859" t="str">
        <f>[1]A!$D1373</f>
        <v>BASTIN MAXIME</v>
      </c>
      <c r="D859" t="str">
        <f>[1]A!$F1373</f>
        <v>UNION SPORTIVE SAINT ANDRE</v>
      </c>
      <c r="E859" t="str">
        <f>[1]A!$J1373</f>
        <v>05999136411</v>
      </c>
      <c r="F859" s="128" t="str">
        <f>[1]A!$C1373</f>
        <v>3</v>
      </c>
      <c r="G859" t="str">
        <f>VLOOKUP(C859,[1]A!$D$2:$H$1448,5,FALSE)</f>
        <v>Adulte Masculin 20/29 ans</v>
      </c>
      <c r="N859" s="14">
        <f>VLOOKUP(C859,Bilan!$B$4:$D$1766,3,FALSE)</f>
        <v>10037</v>
      </c>
      <c r="O859" s="50" t="e">
        <f>A859</f>
        <v>#N/A</v>
      </c>
      <c r="P859" s="50" t="e">
        <f>VLOOKUP(C859,Route2021!$C$2:$O$1205,13,FALSE)</f>
        <v>#N/A</v>
      </c>
      <c r="Q859" s="124">
        <f>VLOOKUP(C859,[1]A!$D$2:$K$1398,8,FALSE)</f>
        <v>0</v>
      </c>
      <c r="R859" s="125" t="e">
        <f>VLOOKUP(C859,Route2021!$C$2:$Q$1212,15,FALSE)</f>
        <v>#N/A</v>
      </c>
      <c r="S859" s="48">
        <f>IFERROR(VLOOKUP(C859,'[2]1ère'!$B$3:$E$200,4,FALSE),0)</f>
        <v>0</v>
      </c>
      <c r="T859" s="48">
        <f>IFERROR(VLOOKUP(C859,'[2]2ème'!$B$3:$E$500,4,FALSE),0)</f>
        <v>0</v>
      </c>
      <c r="U859" s="48">
        <f>IFERROR(VLOOKUP(C859,'[2]3ème'!$B$3:$E$600,4,FALSE),0)</f>
        <v>0</v>
      </c>
      <c r="V859" s="48">
        <f>IFERROR(VLOOKUP(C859,'[2]4ème '!$B$3:$E$216,4,FALSE),0)</f>
        <v>0</v>
      </c>
      <c r="W859" s="48">
        <f>IFERROR(VLOOKUP(C859,[2]Féminines!$B$3:$E$70,4,FALSE),0)</f>
        <v>0</v>
      </c>
      <c r="X859">
        <f t="shared" si="81"/>
        <v>0</v>
      </c>
    </row>
    <row r="860" spans="1:24" x14ac:dyDescent="0.25">
      <c r="A860" s="49" t="e">
        <f t="shared" si="82"/>
        <v>#N/A</v>
      </c>
      <c r="B860">
        <f t="shared" si="84"/>
        <v>4861</v>
      </c>
      <c r="C860" t="str">
        <f>[1]A!$D1141</f>
        <v>BAYART LUC</v>
      </c>
      <c r="D860" t="str">
        <f>[1]A!$F1141</f>
        <v>BIACHE ST VAAST VELO CLUB</v>
      </c>
      <c r="E860" t="str">
        <f>[1]A!$J1141</f>
        <v>06297112564</v>
      </c>
      <c r="F860" s="128" t="str">
        <f>[1]A!$C1141</f>
        <v>3</v>
      </c>
      <c r="G860" t="str">
        <f>VLOOKUP(C860,[1]A!$D$2:$H$1448,5,FALSE)</f>
        <v>Adulte Masculin 30/39 ans</v>
      </c>
      <c r="N860" s="14">
        <f>VLOOKUP(C860,Bilan!$B$4:$D$1766,3,FALSE)</f>
        <v>4861</v>
      </c>
      <c r="O860" s="50" t="e">
        <f t="shared" si="85"/>
        <v>#N/A</v>
      </c>
      <c r="P860" s="50" t="e">
        <f>VLOOKUP(C860,Route2021!$C$2:$O$1205,13,FALSE)</f>
        <v>#N/A</v>
      </c>
      <c r="Q860" s="124" t="str">
        <f>VLOOKUP(C860,[1]A!$D$2:$K$1398,8,FALSE)</f>
        <v>3</v>
      </c>
      <c r="R860" s="125" t="e">
        <f>VLOOKUP(C860,Route2021!$C$2:$Q$1212,15,FALSE)</f>
        <v>#N/A</v>
      </c>
      <c r="S860" s="48">
        <f>IFERROR(VLOOKUP(C860,'[2]1ère'!$B$3:$E$200,4,FALSE),0)</f>
        <v>0</v>
      </c>
      <c r="T860" s="48">
        <f>IFERROR(VLOOKUP(C860,'[2]2ème'!$B$3:$E$500,4,FALSE),0)</f>
        <v>0</v>
      </c>
      <c r="U860" s="48">
        <f>IFERROR(VLOOKUP(C860,'[2]3ème'!$B$3:$E$600,4,FALSE),0)</f>
        <v>0</v>
      </c>
      <c r="V860" s="48">
        <f>IFERROR(VLOOKUP(C860,'[2]4ème '!$B$3:$E$216,4,FALSE),0)</f>
        <v>0</v>
      </c>
      <c r="W860" s="48">
        <f>IFERROR(VLOOKUP(C860,[2]Féminines!$B$3:$E$70,4,FALSE),0)</f>
        <v>0</v>
      </c>
      <c r="X860">
        <f t="shared" si="81"/>
        <v>0</v>
      </c>
    </row>
    <row r="861" spans="1:24" x14ac:dyDescent="0.25">
      <c r="A861" s="49" t="e">
        <f t="shared" si="82"/>
        <v>#N/A</v>
      </c>
      <c r="B861">
        <f t="shared" si="84"/>
        <v>2415</v>
      </c>
      <c r="C861" t="str">
        <f>[1]A!$D49</f>
        <v>BECAERT LOIC</v>
      </c>
      <c r="D861" t="str">
        <f>[1]A!$F49</f>
        <v>TEAM LABIERE BAILLEUL</v>
      </c>
      <c r="E861" t="str">
        <f>[1]A!$J49</f>
        <v>05999111208</v>
      </c>
      <c r="F861" s="128" t="str">
        <f>[1]A!$C49</f>
        <v>3</v>
      </c>
      <c r="G861" t="str">
        <f>VLOOKUP(C861,[1]A!$D$2:$H$1448,5,FALSE)</f>
        <v>Adulte Masculin 40/49 ans</v>
      </c>
      <c r="N861" s="14">
        <f>VLOOKUP(C861,Bilan!$B$4:$D$1766,3,FALSE)</f>
        <v>2415</v>
      </c>
      <c r="O861" s="50" t="e">
        <f t="shared" si="85"/>
        <v>#N/A</v>
      </c>
      <c r="P861" s="50" t="e">
        <f>VLOOKUP(C861,Route2021!$C$2:$O$1205,13,FALSE)</f>
        <v>#N/A</v>
      </c>
      <c r="Q861" s="124" t="str">
        <f>VLOOKUP(C861,[1]A!$D$2:$K$1398,8,FALSE)</f>
        <v>3</v>
      </c>
      <c r="R861" s="125" t="e">
        <f>VLOOKUP(C861,Route2021!$C$2:$Q$1212,15,FALSE)</f>
        <v>#N/A</v>
      </c>
      <c r="S861" s="48">
        <f>IFERROR(VLOOKUP(C861,'[2]1ère'!$B$3:$E$200,4,FALSE),0)</f>
        <v>0</v>
      </c>
      <c r="T861" s="48">
        <f>IFERROR(VLOOKUP(C861,'[2]2ème'!$B$3:$E$500,4,FALSE),0)</f>
        <v>0</v>
      </c>
      <c r="U861" s="48">
        <f>IFERROR(VLOOKUP(C861,'[2]3ème'!$B$3:$E$600,4,FALSE),0)</f>
        <v>0</v>
      </c>
      <c r="V861" s="48">
        <f>IFERROR(VLOOKUP(C861,'[2]4ème '!$B$3:$E$216,4,FALSE),0)</f>
        <v>0</v>
      </c>
      <c r="W861" s="48">
        <f>IFERROR(VLOOKUP(C861,[2]Féminines!$B$3:$E$70,4,FALSE),0)</f>
        <v>0</v>
      </c>
      <c r="X861">
        <f t="shared" si="81"/>
        <v>0</v>
      </c>
    </row>
    <row r="862" spans="1:24" x14ac:dyDescent="0.25">
      <c r="A862" s="49" t="e">
        <f t="shared" si="82"/>
        <v>#N/A</v>
      </c>
      <c r="B862">
        <f t="shared" si="84"/>
        <v>2341</v>
      </c>
      <c r="C862" t="str">
        <f>[1]A!$D50</f>
        <v>BECUWE DENIS</v>
      </c>
      <c r="D862" t="str">
        <f>[1]A!$F50</f>
        <v>TEAM LABIERE BAILLEUL</v>
      </c>
      <c r="E862" t="str">
        <f>[1]A!$J50</f>
        <v>05999002209</v>
      </c>
      <c r="F862" s="128" t="str">
        <f>[1]A!$C50</f>
        <v>3</v>
      </c>
      <c r="G862" t="str">
        <f>VLOOKUP(C862,[1]A!$D$2:$H$1448,5,FALSE)</f>
        <v>Adulte Masculin 40/49 ans</v>
      </c>
      <c r="N862" s="14">
        <f>VLOOKUP(C862,Bilan!$B$4:$D$1766,3,FALSE)</f>
        <v>2341</v>
      </c>
      <c r="O862" s="50" t="e">
        <f t="shared" si="85"/>
        <v>#N/A</v>
      </c>
      <c r="P862" s="50" t="e">
        <f>VLOOKUP(C862,Route2021!$C$2:$O$1205,13,FALSE)</f>
        <v>#N/A</v>
      </c>
      <c r="Q862" s="124" t="str">
        <f>VLOOKUP(C862,[1]A!$D$2:$K$1398,8,FALSE)</f>
        <v>3</v>
      </c>
      <c r="R862" s="125" t="e">
        <f>VLOOKUP(C862,Route2021!$C$2:$Q$1212,15,FALSE)</f>
        <v>#N/A</v>
      </c>
      <c r="S862" s="48">
        <f>IFERROR(VLOOKUP(C862,'[2]1ère'!$B$3:$E$200,4,FALSE),0)</f>
        <v>0</v>
      </c>
      <c r="T862" s="48">
        <f>IFERROR(VLOOKUP(C862,'[2]2ème'!$B$3:$E$500,4,FALSE),0)</f>
        <v>0</v>
      </c>
      <c r="U862" s="48">
        <f>IFERROR(VLOOKUP(C862,'[2]3ème'!$B$3:$E$600,4,FALSE),0)</f>
        <v>0</v>
      </c>
      <c r="V862" s="48">
        <f>IFERROR(VLOOKUP(C862,'[2]4ème '!$B$3:$E$216,4,FALSE),0)</f>
        <v>0</v>
      </c>
      <c r="W862" s="48">
        <f>IFERROR(VLOOKUP(C862,[2]Féminines!$B$3:$E$70,4,FALSE),0)</f>
        <v>0</v>
      </c>
      <c r="X862">
        <f t="shared" si="81"/>
        <v>0</v>
      </c>
    </row>
    <row r="863" spans="1:24" x14ac:dyDescent="0.25">
      <c r="A863" s="49" t="e">
        <f t="shared" si="82"/>
        <v>#N/A</v>
      </c>
      <c r="B863">
        <f t="shared" si="84"/>
        <v>5129</v>
      </c>
      <c r="C863" t="str">
        <f>[1]A!$D69</f>
        <v>BERNARD MICHAEL</v>
      </c>
      <c r="D863" t="str">
        <f>[1]A!$F69</f>
        <v>ENTENTE CYCLISTE FACHES-THUMESNIL RONCHIN</v>
      </c>
      <c r="E863" t="str">
        <f>[1]A!$J69</f>
        <v>05999098043</v>
      </c>
      <c r="F863" s="128" t="str">
        <f>[1]A!$C69</f>
        <v>3</v>
      </c>
      <c r="G863" t="str">
        <f>VLOOKUP(C863,[1]A!$D$2:$H$1448,5,FALSE)</f>
        <v>Adulte Masculin 40/49 ans</v>
      </c>
      <c r="J863" s="67">
        <v>1</v>
      </c>
      <c r="N863" s="14">
        <f>VLOOKUP(C863,Bilan!$B$4:$D$1766,3,FALSE)</f>
        <v>5129</v>
      </c>
      <c r="O863" s="50" t="e">
        <f t="shared" si="85"/>
        <v>#N/A</v>
      </c>
      <c r="P863" s="50" t="e">
        <f>VLOOKUP(C863,Route2021!$C$2:$O$1205,13,FALSE)</f>
        <v>#N/A</v>
      </c>
      <c r="Q863" s="124" t="str">
        <f>VLOOKUP(C863,[1]A!$D$2:$K$1398,8,FALSE)</f>
        <v>3</v>
      </c>
      <c r="R863" s="125" t="e">
        <f>VLOOKUP(C863,Route2021!$C$2:$Q$1212,15,FALSE)</f>
        <v>#N/A</v>
      </c>
      <c r="S863" s="48">
        <f>IFERROR(VLOOKUP(C863,'[2]1ère'!$B$3:$E$200,4,FALSE),0)</f>
        <v>0</v>
      </c>
      <c r="T863" s="48">
        <f>IFERROR(VLOOKUP(C863,'[2]2ème'!$B$3:$E$500,4,FALSE),0)</f>
        <v>0</v>
      </c>
      <c r="U863" s="48">
        <f>IFERROR(VLOOKUP(C863,'[2]3ème'!$B$3:$E$600,4,FALSE),0)</f>
        <v>1</v>
      </c>
      <c r="V863" s="48">
        <f>IFERROR(VLOOKUP(C863,'[2]4ème '!$B$3:$E$216,4,FALSE),0)</f>
        <v>0</v>
      </c>
      <c r="W863" s="48">
        <f>IFERROR(VLOOKUP(C863,[2]Féminines!$B$3:$E$70,4,FALSE),0)</f>
        <v>0</v>
      </c>
      <c r="X863">
        <f t="shared" si="81"/>
        <v>1</v>
      </c>
    </row>
    <row r="864" spans="1:24" x14ac:dyDescent="0.25">
      <c r="A864" s="49" t="e">
        <f t="shared" si="82"/>
        <v>#N/A</v>
      </c>
      <c r="B864">
        <f t="shared" si="84"/>
        <v>10113</v>
      </c>
      <c r="C864" t="str">
        <f>[1]A!$D86</f>
        <v>BIGOT THOMAS</v>
      </c>
      <c r="D864" t="str">
        <f>[1]A!$F86</f>
        <v>ESPOIR CYCLISTE WAMBRECHIES MARQUETTE</v>
      </c>
      <c r="E864" t="str">
        <f>[1]A!$J86</f>
        <v>05999128843</v>
      </c>
      <c r="F864" s="128" t="str">
        <f>[1]A!$C86</f>
        <v>3</v>
      </c>
      <c r="G864" t="str">
        <f>VLOOKUP(C864,[1]A!$D$2:$H$1448,5,FALSE)</f>
        <v>Adulte Masculin 20/29 ans</v>
      </c>
      <c r="N864" s="14">
        <f>VLOOKUP(C864,Bilan!$B$4:$D$1766,3,FALSE)</f>
        <v>10113</v>
      </c>
      <c r="O864" s="50" t="e">
        <f t="shared" si="85"/>
        <v>#N/A</v>
      </c>
      <c r="P864" s="50" t="e">
        <f>VLOOKUP(C864,Route2021!$C$2:$O$1205,13,FALSE)</f>
        <v>#N/A</v>
      </c>
      <c r="Q864" s="124" t="str">
        <f>VLOOKUP(C864,[1]A!$D$2:$K$1398,8,FALSE)</f>
        <v>3</v>
      </c>
      <c r="R864" s="125" t="e">
        <f>VLOOKUP(C864,Route2021!$C$2:$Q$1212,15,FALSE)</f>
        <v>#N/A</v>
      </c>
      <c r="S864" s="48">
        <f>IFERROR(VLOOKUP(C864,'[2]1ère'!$B$3:$E$200,4,FALSE),0)</f>
        <v>0</v>
      </c>
      <c r="T864" s="48">
        <f>IFERROR(VLOOKUP(C864,'[2]2ème'!$B$3:$E$500,4,FALSE),0)</f>
        <v>0</v>
      </c>
      <c r="U864" s="48">
        <f>IFERROR(VLOOKUP(C864,'[2]3ème'!$B$3:$E$600,4,FALSE),0)</f>
        <v>0</v>
      </c>
      <c r="V864" s="48">
        <f>IFERROR(VLOOKUP(C864,'[2]4ème '!$B$3:$E$216,4,FALSE),0)</f>
        <v>0</v>
      </c>
      <c r="W864" s="48">
        <f>IFERROR(VLOOKUP(C864,[2]Féminines!$B$3:$E$70,4,FALSE),0)</f>
        <v>0</v>
      </c>
      <c r="X864">
        <f t="shared" si="81"/>
        <v>0</v>
      </c>
    </row>
    <row r="865" spans="1:24" x14ac:dyDescent="0.25">
      <c r="A865" s="49">
        <f t="shared" si="82"/>
        <v>0</v>
      </c>
      <c r="B865" t="e">
        <f t="shared" si="84"/>
        <v>#N/A</v>
      </c>
      <c r="C865" t="str">
        <f>[1]A!$D1149</f>
        <v>BREIT EMMANUEL</v>
      </c>
      <c r="D865" t="str">
        <f>[1]A!$F1149</f>
        <v>AUXI LE CHATEAU VELOCE CLUB AUXILOIS</v>
      </c>
      <c r="E865" t="str">
        <f>[1]A!$J1149</f>
        <v>06297102213</v>
      </c>
      <c r="F865" s="128" t="str">
        <f>[1]A!$C1149</f>
        <v>3</v>
      </c>
      <c r="G865" t="str">
        <f>VLOOKUP(C865,[1]A!$D$2:$H$1448,5,FALSE)</f>
        <v>Adulte Masculin 50/59 ans</v>
      </c>
      <c r="N865" s="14" t="e">
        <f>VLOOKUP(C865,Bilan!$B$4:$D$1766,3,FALSE)</f>
        <v>#N/A</v>
      </c>
      <c r="O865" s="50">
        <f t="shared" si="85"/>
        <v>0</v>
      </c>
      <c r="P865" s="50">
        <f>VLOOKUP(C865,Route2021!$C$2:$O$1205,13,FALSE)</f>
        <v>0</v>
      </c>
      <c r="Q865" s="124" t="str">
        <f>VLOOKUP(C865,[1]A!$D$2:$K$1398,8,FALSE)</f>
        <v>3</v>
      </c>
      <c r="R865" s="125">
        <f>VLOOKUP(C865,Route2021!$C$2:$Q$1212,15,FALSE)</f>
        <v>3</v>
      </c>
      <c r="S865" s="48">
        <f>IFERROR(VLOOKUP(C865,'[2]1ère'!$B$3:$E$200,4,FALSE),0)</f>
        <v>0</v>
      </c>
      <c r="T865" s="48">
        <f>IFERROR(VLOOKUP(C865,'[2]2ème'!$B$3:$E$500,4,FALSE),0)</f>
        <v>0</v>
      </c>
      <c r="U865" s="48">
        <f>IFERROR(VLOOKUP(C865,'[2]3ème'!$B$3:$E$600,4,FALSE),0)</f>
        <v>0</v>
      </c>
      <c r="V865" s="48">
        <f>IFERROR(VLOOKUP(C865,'[2]4ème '!$B$3:$E$216,4,FALSE),0)</f>
        <v>0</v>
      </c>
      <c r="W865" s="48">
        <f>IFERROR(VLOOKUP(C865,[2]Féminines!$B$3:$E$70,4,FALSE),0)</f>
        <v>0</v>
      </c>
      <c r="X865">
        <f t="shared" si="81"/>
        <v>0</v>
      </c>
    </row>
    <row r="866" spans="1:24" x14ac:dyDescent="0.25">
      <c r="A866" s="49" t="e">
        <f t="shared" si="82"/>
        <v>#N/A</v>
      </c>
      <c r="B866" t="e">
        <f t="shared" si="84"/>
        <v>#N/A</v>
      </c>
      <c r="C866" t="str">
        <f>[1]A!$D1150</f>
        <v>BREIT OSCAR</v>
      </c>
      <c r="D866" t="str">
        <f>[1]A!$F1150</f>
        <v>AUXI LE CHATEAU VELOCE CLUB AUXILOIS</v>
      </c>
      <c r="E866" t="str">
        <f>[1]A!$J1150</f>
        <v>06297112899</v>
      </c>
      <c r="F866" s="128" t="str">
        <f>[1]A!$C1150</f>
        <v>3</v>
      </c>
      <c r="G866" t="str">
        <f>VLOOKUP(C866,[1]A!$D$2:$H$1448,5,FALSE)</f>
        <v>Adulte Masculin 17/19 ans</v>
      </c>
      <c r="N866" s="14" t="e">
        <f>VLOOKUP(C866,Bilan!$B$4:$D$1766,3,FALSE)</f>
        <v>#N/A</v>
      </c>
      <c r="O866" s="50" t="e">
        <f t="shared" si="85"/>
        <v>#N/A</v>
      </c>
      <c r="P866" s="50" t="e">
        <f>VLOOKUP(C866,Route2021!$C$2:$O$1205,13,FALSE)</f>
        <v>#N/A</v>
      </c>
      <c r="Q866" s="124" t="str">
        <f>VLOOKUP(C866,[1]A!$D$2:$K$1398,8,FALSE)</f>
        <v>3</v>
      </c>
      <c r="R866" s="125" t="e">
        <f>VLOOKUP(C866,Route2021!$C$2:$Q$1212,15,FALSE)</f>
        <v>#N/A</v>
      </c>
      <c r="S866" s="48">
        <f>IFERROR(VLOOKUP(C866,'[2]1ère'!$B$3:$E$200,4,FALSE),0)</f>
        <v>0</v>
      </c>
      <c r="T866" s="48">
        <f>IFERROR(VLOOKUP(C866,'[2]2ème'!$B$3:$E$500,4,FALSE),0)</f>
        <v>0</v>
      </c>
      <c r="U866" s="48">
        <f>IFERROR(VLOOKUP(C866,'[2]3ème'!$B$3:$E$600,4,FALSE),0)</f>
        <v>0</v>
      </c>
      <c r="V866" s="48">
        <f>IFERROR(VLOOKUP(C866,'[2]4ème '!$B$3:$E$216,4,FALSE),0)</f>
        <v>0</v>
      </c>
      <c r="W866" s="48">
        <f>IFERROR(VLOOKUP(C866,[2]Féminines!$B$3:$E$70,4,FALSE),0)</f>
        <v>0</v>
      </c>
      <c r="X866">
        <f t="shared" si="81"/>
        <v>0</v>
      </c>
    </row>
    <row r="867" spans="1:24" x14ac:dyDescent="0.25">
      <c r="A867" s="49" t="e">
        <f t="shared" si="82"/>
        <v>#N/A</v>
      </c>
      <c r="B867" t="e">
        <f t="shared" si="84"/>
        <v>#N/A</v>
      </c>
      <c r="C867" t="str">
        <f>[1]A!$D1152</f>
        <v>BRIOTE BRYAN</v>
      </c>
      <c r="D867" t="str">
        <f>[1]A!$F1152</f>
        <v>OHM CYCLISME HESDIN</v>
      </c>
      <c r="E867" t="str">
        <f>[1]A!$J1152</f>
        <v>06297045227</v>
      </c>
      <c r="F867" s="128" t="str">
        <f>[1]A!$C1152</f>
        <v>3</v>
      </c>
      <c r="G867" t="str">
        <f>VLOOKUP(C867,[1]A!$D$2:$H$1448,5,FALSE)</f>
        <v>Adulte Masculin 20/29 ans</v>
      </c>
      <c r="N867" s="14" t="e">
        <f>VLOOKUP(C867,Bilan!$B$4:$D$1766,3,FALSE)</f>
        <v>#N/A</v>
      </c>
      <c r="O867" s="50" t="e">
        <f t="shared" si="85"/>
        <v>#N/A</v>
      </c>
      <c r="P867" s="50" t="e">
        <f>VLOOKUP(C867,Route2021!$C$2:$O$1205,13,FALSE)</f>
        <v>#N/A</v>
      </c>
      <c r="Q867" s="124" t="str">
        <f>VLOOKUP(C867,[1]A!$D$2:$K$1398,8,FALSE)</f>
        <v>3</v>
      </c>
      <c r="R867" s="125" t="e">
        <f>VLOOKUP(C867,Route2021!$C$2:$Q$1212,15,FALSE)</f>
        <v>#N/A</v>
      </c>
      <c r="S867" s="48">
        <f>IFERROR(VLOOKUP(C867,'[2]1ère'!$B$3:$E$200,4,FALSE),0)</f>
        <v>0</v>
      </c>
      <c r="T867" s="48">
        <f>IFERROR(VLOOKUP(C867,'[2]2ème'!$B$3:$E$500,4,FALSE),0)</f>
        <v>0</v>
      </c>
      <c r="U867" s="48">
        <f>IFERROR(VLOOKUP(C867,'[2]3ème'!$B$3:$E$600,4,FALSE),0)</f>
        <v>0</v>
      </c>
      <c r="V867" s="48">
        <f>IFERROR(VLOOKUP(C867,'[2]4ème '!$B$3:$E$216,4,FALSE),0)</f>
        <v>0</v>
      </c>
      <c r="W867" s="48">
        <f>IFERROR(VLOOKUP(C867,[2]Féminines!$B$3:$E$70,4,FALSE),0)</f>
        <v>0</v>
      </c>
      <c r="X867">
        <f t="shared" si="81"/>
        <v>0</v>
      </c>
    </row>
    <row r="868" spans="1:24" x14ac:dyDescent="0.25">
      <c r="A868" s="49" t="e">
        <f t="shared" si="82"/>
        <v>#N/A</v>
      </c>
      <c r="B868" t="e">
        <f t="shared" si="84"/>
        <v>#N/A</v>
      </c>
      <c r="C868" t="str">
        <f>[1]A!$D1154</f>
        <v>BRIOTE LUDOVIC</v>
      </c>
      <c r="D868" t="str">
        <f>[1]A!$F1154</f>
        <v>OHM CYCLISME HESDIN</v>
      </c>
      <c r="E868" t="str">
        <f>[1]A!$J1154</f>
        <v>06297045222</v>
      </c>
      <c r="F868" s="128" t="str">
        <f>[1]A!$C1154</f>
        <v>3</v>
      </c>
      <c r="G868" t="str">
        <f>VLOOKUP(C868,[1]A!$D$2:$H$1448,5,FALSE)</f>
        <v>Adulte Masculin 30/39 ans</v>
      </c>
      <c r="N868" s="14" t="e">
        <f>VLOOKUP(C868,Bilan!$B$4:$D$1766,3,FALSE)</f>
        <v>#N/A</v>
      </c>
      <c r="O868" s="50" t="e">
        <f t="shared" si="85"/>
        <v>#N/A</v>
      </c>
      <c r="P868" s="50" t="e">
        <f>VLOOKUP(C868,Route2021!$C$2:$O$1205,13,FALSE)</f>
        <v>#N/A</v>
      </c>
      <c r="Q868" s="124" t="str">
        <f>VLOOKUP(C868,[1]A!$D$2:$K$1398,8,FALSE)</f>
        <v>3</v>
      </c>
      <c r="R868" s="125" t="e">
        <f>VLOOKUP(C868,Route2021!$C$2:$Q$1212,15,FALSE)</f>
        <v>#N/A</v>
      </c>
      <c r="S868" s="48">
        <f>IFERROR(VLOOKUP(C868,'[2]1ère'!$B$3:$E$200,4,FALSE),0)</f>
        <v>0</v>
      </c>
      <c r="T868" s="48">
        <f>IFERROR(VLOOKUP(C868,'[2]2ème'!$B$3:$E$500,4,FALSE),0)</f>
        <v>0</v>
      </c>
      <c r="U868" s="48">
        <f>IFERROR(VLOOKUP(C868,'[2]3ème'!$B$3:$E$600,4,FALSE),0)</f>
        <v>0</v>
      </c>
      <c r="V868" s="48">
        <f>IFERROR(VLOOKUP(C868,'[2]4ème '!$B$3:$E$216,4,FALSE),0)</f>
        <v>0</v>
      </c>
      <c r="W868" s="48">
        <f>IFERROR(VLOOKUP(C868,[2]Féminines!$B$3:$E$70,4,FALSE),0)</f>
        <v>0</v>
      </c>
      <c r="X868">
        <f t="shared" si="81"/>
        <v>0</v>
      </c>
    </row>
    <row r="869" spans="1:24" x14ac:dyDescent="0.25">
      <c r="A869" s="49" t="e">
        <f t="shared" si="82"/>
        <v>#N/A</v>
      </c>
      <c r="B869" t="e">
        <f t="shared" si="84"/>
        <v>#N/A</v>
      </c>
      <c r="C869" t="str">
        <f>[1]A!$D161</f>
        <v>CAILLET ROMAIN</v>
      </c>
      <c r="D869" t="str">
        <f>[1]A!$F161</f>
        <v>ESPOIR CYCLISTE WAMBRECHIES MARQUETTE</v>
      </c>
      <c r="E869" t="str">
        <f>[1]A!$J161</f>
        <v>05999128138</v>
      </c>
      <c r="F869" s="128" t="str">
        <f>[1]A!$C161</f>
        <v>3</v>
      </c>
      <c r="G869" t="str">
        <f>VLOOKUP(C869,[1]A!$D$2:$H$1448,5,FALSE)</f>
        <v>Adulte Masculin 30/39 ans</v>
      </c>
      <c r="N869" s="14" t="e">
        <f>VLOOKUP(C869,Bilan!$B$4:$D$1766,3,FALSE)</f>
        <v>#N/A</v>
      </c>
      <c r="O869" s="50" t="e">
        <f t="shared" si="85"/>
        <v>#N/A</v>
      </c>
      <c r="P869" s="50" t="e">
        <f>VLOOKUP(C869,Route2021!$C$2:$O$1205,13,FALSE)</f>
        <v>#N/A</v>
      </c>
      <c r="Q869" s="124" t="str">
        <f>VLOOKUP(C869,[1]A!$D$2:$K$1398,8,FALSE)</f>
        <v>3</v>
      </c>
      <c r="R869" s="125" t="e">
        <f>VLOOKUP(C869,Route2021!$C$2:$Q$1212,15,FALSE)</f>
        <v>#N/A</v>
      </c>
      <c r="S869" s="48">
        <f>IFERROR(VLOOKUP(C869,'[2]1ère'!$B$3:$E$200,4,FALSE),0)</f>
        <v>0</v>
      </c>
      <c r="T869" s="48">
        <f>IFERROR(VLOOKUP(C869,'[2]2ème'!$B$3:$E$500,4,FALSE),0)</f>
        <v>0</v>
      </c>
      <c r="U869" s="48">
        <f>IFERROR(VLOOKUP(C869,'[2]3ème'!$B$3:$E$600,4,FALSE),0)</f>
        <v>0</v>
      </c>
      <c r="V869" s="48">
        <f>IFERROR(VLOOKUP(C869,'[2]4ème '!$B$3:$E$216,4,FALSE),0)</f>
        <v>0</v>
      </c>
      <c r="W869" s="48">
        <f>IFERROR(VLOOKUP(C869,[2]Féminines!$B$3:$E$70,4,FALSE),0)</f>
        <v>0</v>
      </c>
      <c r="X869">
        <f t="shared" si="81"/>
        <v>0</v>
      </c>
    </row>
    <row r="870" spans="1:24" x14ac:dyDescent="0.25">
      <c r="A870" s="49">
        <f t="shared" si="82"/>
        <v>0</v>
      </c>
      <c r="B870">
        <f t="shared" si="84"/>
        <v>1287</v>
      </c>
      <c r="C870" t="str">
        <f>[1]A!$D163</f>
        <v>CALIPPE THOMAS</v>
      </c>
      <c r="D870" t="str">
        <f>[1]A!$F163</f>
        <v>CLUB CYCLISTE THUN ST MARTIN</v>
      </c>
      <c r="E870" t="str">
        <f>[1]A!$J163</f>
        <v>05999084953</v>
      </c>
      <c r="F870" s="128" t="str">
        <f>[1]A!$C163</f>
        <v>3</v>
      </c>
      <c r="G870" t="str">
        <f>VLOOKUP(C870,[1]A!$D$2:$H$1448,5,FALSE)</f>
        <v>Adulte Masculin 20/29 ans</v>
      </c>
      <c r="J870" s="67">
        <v>1</v>
      </c>
      <c r="N870" s="14">
        <f>VLOOKUP(C870,Bilan!$B$4:$D$1766,3,FALSE)</f>
        <v>1287</v>
      </c>
      <c r="O870" s="50">
        <f t="shared" si="85"/>
        <v>0</v>
      </c>
      <c r="P870" s="50">
        <f>VLOOKUP(C870,Route2021!$C$2:$O$1205,13,FALSE)</f>
        <v>0</v>
      </c>
      <c r="Q870" s="124" t="str">
        <f>VLOOKUP(C870,[1]A!$D$2:$K$1398,8,FALSE)</f>
        <v>3</v>
      </c>
      <c r="R870" s="125">
        <f>VLOOKUP(C870,Route2021!$C$2:$Q$1212,15,FALSE)</f>
        <v>0</v>
      </c>
      <c r="S870" s="48">
        <f>IFERROR(VLOOKUP(C870,'[2]1ère'!$B$3:$E$200,4,FALSE),0)</f>
        <v>0</v>
      </c>
      <c r="T870" s="48">
        <f>IFERROR(VLOOKUP(C870,'[2]2ème'!$B$3:$E$500,4,FALSE),0)</f>
        <v>0</v>
      </c>
      <c r="U870" s="48">
        <f>IFERROR(VLOOKUP(C870,'[2]3ème'!$B$3:$E$600,4,FALSE),0)</f>
        <v>0</v>
      </c>
      <c r="V870" s="48">
        <f>IFERROR(VLOOKUP(C870,'[2]4ème '!$B$3:$E$216,4,FALSE),0)</f>
        <v>0</v>
      </c>
      <c r="W870" s="48">
        <f>IFERROR(VLOOKUP(C870,[2]Féminines!$B$3:$E$70,4,FALSE),0)</f>
        <v>0</v>
      </c>
      <c r="X870">
        <f t="shared" si="81"/>
        <v>0</v>
      </c>
    </row>
    <row r="871" spans="1:24" x14ac:dyDescent="0.25">
      <c r="A871" s="49">
        <f t="shared" si="82"/>
        <v>0</v>
      </c>
      <c r="B871" t="str">
        <f t="shared" si="84"/>
        <v xml:space="preserve"> </v>
      </c>
      <c r="C871" t="str">
        <f>[1]A!$D1161</f>
        <v>CARBONNIER QUENTIN</v>
      </c>
      <c r="D871" t="str">
        <f>[1]A!$F1161</f>
        <v>WINGLES PYRAMIDES PASSION VTT</v>
      </c>
      <c r="E871" t="str">
        <f>[1]A!$J1161</f>
        <v>06297020831</v>
      </c>
      <c r="F871" s="128" t="str">
        <f>[1]A!$C1161</f>
        <v>3</v>
      </c>
      <c r="G871" t="str">
        <f>VLOOKUP(C871,[1]A!$D$2:$H$1448,5,FALSE)</f>
        <v>Adulte Masculin 20/29 ans</v>
      </c>
      <c r="N871" s="14" t="str">
        <f>VLOOKUP(C871,Bilan!$B$4:$D$1766,3,FALSE)</f>
        <v xml:space="preserve"> </v>
      </c>
      <c r="O871" s="50">
        <f t="shared" si="85"/>
        <v>0</v>
      </c>
      <c r="P871" s="50">
        <f>VLOOKUP(C871,Route2021!$C$2:$O$1205,13,FALSE)</f>
        <v>0</v>
      </c>
      <c r="Q871" s="124" t="str">
        <f>VLOOKUP(C871,[1]A!$D$2:$K$1398,8,FALSE)</f>
        <v>3</v>
      </c>
      <c r="R871" s="125">
        <f>VLOOKUP(C871,Route2021!$C$2:$Q$1212,15,FALSE)</f>
        <v>3</v>
      </c>
      <c r="S871" s="48">
        <f>IFERROR(VLOOKUP(C871,'[2]1ère'!$B$3:$E$200,4,FALSE),0)</f>
        <v>0</v>
      </c>
      <c r="T871" s="48">
        <f>IFERROR(VLOOKUP(C871,'[2]2ème'!$B$3:$E$500,4,FALSE),0)</f>
        <v>0</v>
      </c>
      <c r="U871" s="48">
        <f>IFERROR(VLOOKUP(C871,'[2]3ème'!$B$3:$E$600,4,FALSE),0)</f>
        <v>0</v>
      </c>
      <c r="V871" s="48">
        <f>IFERROR(VLOOKUP(C871,'[2]4ème '!$B$3:$E$216,4,FALSE),0)</f>
        <v>0</v>
      </c>
      <c r="W871" s="48">
        <f>IFERROR(VLOOKUP(C871,[2]Féminines!$B$3:$E$70,4,FALSE),0)</f>
        <v>0</v>
      </c>
      <c r="X871">
        <f t="shared" si="81"/>
        <v>0</v>
      </c>
    </row>
    <row r="872" spans="1:24" x14ac:dyDescent="0.25">
      <c r="A872" s="49">
        <f t="shared" si="82"/>
        <v>0</v>
      </c>
      <c r="B872">
        <f t="shared" si="84"/>
        <v>2318</v>
      </c>
      <c r="C872" t="str">
        <f>[1]A!$D1163</f>
        <v>CARTON PATRICK</v>
      </c>
      <c r="D872" t="str">
        <f>[1]A!$F1163</f>
        <v>MANQUEVILLE LILLERS CLUB CYCLISTE</v>
      </c>
      <c r="E872" t="str">
        <f>[1]A!$J1163</f>
        <v>06297103594</v>
      </c>
      <c r="F872" s="128" t="str">
        <f>[1]A!$C1163</f>
        <v>3</v>
      </c>
      <c r="G872" t="str">
        <f>VLOOKUP(C872,[1]A!$D$2:$H$1448,5,FALSE)</f>
        <v>Adulte Masculin 60 ans et plus</v>
      </c>
      <c r="N872" s="14">
        <f>VLOOKUP(C872,Bilan!$B$4:$D$1766,3,FALSE)</f>
        <v>2318</v>
      </c>
      <c r="O872" s="50">
        <f t="shared" si="85"/>
        <v>0</v>
      </c>
      <c r="P872" s="50">
        <f>VLOOKUP(C872,Route2021!$C$2:$O$1205,13,FALSE)</f>
        <v>1160</v>
      </c>
      <c r="Q872" s="124" t="str">
        <f>VLOOKUP(C872,[1]A!$D$2:$K$1398,8,FALSE)</f>
        <v>3</v>
      </c>
      <c r="R872" s="125" t="str">
        <f>VLOOKUP(C872,Route2021!$C$2:$Q$1212,15,FALSE)</f>
        <v>4-A</v>
      </c>
      <c r="S872" s="48">
        <f>IFERROR(VLOOKUP(C872,'[2]1ère'!$B$3:$E$200,4,FALSE),0)</f>
        <v>0</v>
      </c>
      <c r="T872" s="48">
        <f>IFERROR(VLOOKUP(C872,'[2]2ème'!$B$3:$E$500,4,FALSE),0)</f>
        <v>0</v>
      </c>
      <c r="U872" s="48">
        <f>IFERROR(VLOOKUP(C872,'[2]3ème'!$B$3:$E$600,4,FALSE),0)</f>
        <v>0</v>
      </c>
      <c r="V872" s="48">
        <f>IFERROR(VLOOKUP(C872,'[2]4ème '!$B$3:$E$216,4,FALSE),0)</f>
        <v>0</v>
      </c>
      <c r="W872" s="48">
        <f>IFERROR(VLOOKUP(C872,[2]Féminines!$B$3:$E$70,4,FALSE),0)</f>
        <v>0</v>
      </c>
      <c r="X872">
        <f t="shared" si="81"/>
        <v>0</v>
      </c>
    </row>
    <row r="873" spans="1:24" x14ac:dyDescent="0.25">
      <c r="A873" s="49">
        <f t="shared" si="82"/>
        <v>0</v>
      </c>
      <c r="B873">
        <f t="shared" si="84"/>
        <v>144467</v>
      </c>
      <c r="C873" t="str">
        <f>[1]A!$D189</f>
        <v>CATTAN STEPHANE</v>
      </c>
      <c r="D873" t="str">
        <f>[1]A!$F189</f>
        <v>CAMPHIN EN CAREMBAULT CYCLING TEAM</v>
      </c>
      <c r="E873" t="str">
        <f>[1]A!$J189</f>
        <v>05999068920</v>
      </c>
      <c r="F873" s="128" t="str">
        <f>[1]A!$C189</f>
        <v>3</v>
      </c>
      <c r="G873" t="str">
        <f>VLOOKUP(C873,[1]A!$D$2:$H$1448,5,FALSE)</f>
        <v>Adulte Masculin 50/59 ans</v>
      </c>
      <c r="N873" s="14">
        <f>VLOOKUP(C873,Bilan!$B$4:$D$1766,3,FALSE)</f>
        <v>144467</v>
      </c>
      <c r="O873" s="50">
        <f t="shared" si="85"/>
        <v>0</v>
      </c>
      <c r="P873" s="50">
        <f>VLOOKUP(C873,Route2021!$C$2:$O$1205,13,FALSE)</f>
        <v>0</v>
      </c>
      <c r="Q873" s="124" t="str">
        <f>VLOOKUP(C873,[1]A!$D$2:$K$1398,8,FALSE)</f>
        <v>3</v>
      </c>
      <c r="R873" s="125">
        <f>VLOOKUP(C873,Route2021!$C$2:$Q$1212,15,FALSE)</f>
        <v>3</v>
      </c>
      <c r="S873" s="48">
        <f>IFERROR(VLOOKUP(C873,'[2]1ère'!$B$3:$E$200,4,FALSE),0)</f>
        <v>0</v>
      </c>
      <c r="T873" s="48">
        <f>IFERROR(VLOOKUP(C873,'[2]2ème'!$B$3:$E$500,4,FALSE),0)</f>
        <v>0</v>
      </c>
      <c r="U873" s="48">
        <f>IFERROR(VLOOKUP(C873,'[2]3ème'!$B$3:$E$600,4,FALSE),0)</f>
        <v>0</v>
      </c>
      <c r="V873" s="48">
        <f>IFERROR(VLOOKUP(C873,'[2]4ème '!$B$3:$E$216,4,FALSE),0)</f>
        <v>0</v>
      </c>
      <c r="W873" s="48">
        <f>IFERROR(VLOOKUP(C873,[2]Féminines!$B$3:$E$70,4,FALSE),0)</f>
        <v>0</v>
      </c>
      <c r="X873">
        <f t="shared" si="81"/>
        <v>0</v>
      </c>
    </row>
    <row r="874" spans="1:24" x14ac:dyDescent="0.25">
      <c r="A874" s="49" t="e">
        <f t="shared" si="82"/>
        <v>#N/A</v>
      </c>
      <c r="B874" t="e">
        <f t="shared" si="84"/>
        <v>#N/A</v>
      </c>
      <c r="C874" t="str">
        <f>[1]A!$D199</f>
        <v>CHEVANCE KEVIN</v>
      </c>
      <c r="D874" t="str">
        <f>[1]A!$F199</f>
        <v>TEAM MATERIEL-VELO.COM BONDUES</v>
      </c>
      <c r="E874" t="str">
        <f>[1]A!$J199</f>
        <v>05999120691</v>
      </c>
      <c r="F874" s="128" t="str">
        <f>[1]A!$C199</f>
        <v>3</v>
      </c>
      <c r="G874" t="str">
        <f>VLOOKUP(C874,[1]A!$D$2:$H$1448,5,FALSE)</f>
        <v>Adulte Masculin 20/29 ans</v>
      </c>
      <c r="N874" s="14" t="e">
        <f>VLOOKUP(C874,Bilan!$B$4:$D$1766,3,FALSE)</f>
        <v>#N/A</v>
      </c>
      <c r="O874" s="50" t="e">
        <f t="shared" si="85"/>
        <v>#N/A</v>
      </c>
      <c r="P874" s="50" t="e">
        <f>VLOOKUP(C874,Route2021!$C$2:$O$1205,13,FALSE)</f>
        <v>#N/A</v>
      </c>
      <c r="Q874" s="124" t="str">
        <f>VLOOKUP(C874,[1]A!$D$2:$K$1398,8,FALSE)</f>
        <v>3</v>
      </c>
      <c r="R874" s="125" t="e">
        <f>VLOOKUP(C874,Route2021!$C$2:$Q$1212,15,FALSE)</f>
        <v>#N/A</v>
      </c>
      <c r="S874" s="48">
        <f>IFERROR(VLOOKUP(C874,'[2]1ère'!$B$3:$E$200,4,FALSE),0)</f>
        <v>0</v>
      </c>
      <c r="T874" s="48">
        <f>IFERROR(VLOOKUP(C874,'[2]2ème'!$B$3:$E$500,4,FALSE),0)</f>
        <v>0</v>
      </c>
      <c r="U874" s="48">
        <f>IFERROR(VLOOKUP(C874,'[2]3ème'!$B$3:$E$600,4,FALSE),0)</f>
        <v>0</v>
      </c>
      <c r="V874" s="48">
        <f>IFERROR(VLOOKUP(C874,'[2]4ème '!$B$3:$E$216,4,FALSE),0)</f>
        <v>0</v>
      </c>
      <c r="W874" s="48">
        <f>IFERROR(VLOOKUP(C874,[2]Féminines!$B$3:$E$70,4,FALSE),0)</f>
        <v>0</v>
      </c>
      <c r="X874">
        <f t="shared" si="81"/>
        <v>0</v>
      </c>
    </row>
    <row r="875" spans="1:24" x14ac:dyDescent="0.25">
      <c r="A875" s="49" t="e">
        <f t="shared" si="82"/>
        <v>#N/A</v>
      </c>
      <c r="B875">
        <f t="shared" si="84"/>
        <v>144410</v>
      </c>
      <c r="C875" t="str">
        <f>[1]A!$D237</f>
        <v>CORNIL ERIC</v>
      </c>
      <c r="D875" t="str">
        <f>[1]A!$F237</f>
        <v>VELO CLUB ARMENTIERES</v>
      </c>
      <c r="E875" t="str">
        <f>[1]A!$J237</f>
        <v>05953099025</v>
      </c>
      <c r="F875" s="128" t="str">
        <f>[1]A!$C237</f>
        <v>3</v>
      </c>
      <c r="G875" t="str">
        <f>VLOOKUP(C875,[1]A!$D$2:$H$1448,5,FALSE)</f>
        <v>Adulte Masculin 50/59 ans</v>
      </c>
      <c r="J875" s="67">
        <v>1</v>
      </c>
      <c r="N875" s="14">
        <f>VLOOKUP(C875,Bilan!$B$4:$D$1766,3,FALSE)</f>
        <v>144410</v>
      </c>
      <c r="O875" s="50" t="e">
        <f t="shared" si="85"/>
        <v>#N/A</v>
      </c>
      <c r="P875" s="50" t="e">
        <f>VLOOKUP(C875,Route2021!$C$2:$O$1205,13,FALSE)</f>
        <v>#N/A</v>
      </c>
      <c r="Q875" s="124" t="str">
        <f>VLOOKUP(C875,[1]A!$D$2:$K$1398,8,FALSE)</f>
        <v>3</v>
      </c>
      <c r="R875" s="125" t="e">
        <f>VLOOKUP(C875,Route2021!$C$2:$Q$1212,15,FALSE)</f>
        <v>#N/A</v>
      </c>
      <c r="S875" s="48">
        <f>IFERROR(VLOOKUP(C875,'[2]1ère'!$B$3:$E$200,4,FALSE),0)</f>
        <v>0</v>
      </c>
      <c r="T875" s="48">
        <f>IFERROR(VLOOKUP(C875,'[2]2ème'!$B$3:$E$500,4,FALSE),0)</f>
        <v>0</v>
      </c>
      <c r="U875" s="48">
        <f>IFERROR(VLOOKUP(C875,'[2]3ème'!$B$3:$E$600,4,FALSE),0)</f>
        <v>0</v>
      </c>
      <c r="V875" s="48">
        <f>IFERROR(VLOOKUP(C875,'[2]4ème '!$B$3:$E$216,4,FALSE),0)</f>
        <v>0</v>
      </c>
      <c r="W875" s="48">
        <f>IFERROR(VLOOKUP(C875,[2]Féminines!$B$3:$E$70,4,FALSE),0)</f>
        <v>0</v>
      </c>
      <c r="X875">
        <f t="shared" si="81"/>
        <v>0</v>
      </c>
    </row>
    <row r="876" spans="1:24" x14ac:dyDescent="0.25">
      <c r="A876" s="49">
        <f t="shared" si="82"/>
        <v>0</v>
      </c>
      <c r="B876" t="e">
        <f t="shared" si="84"/>
        <v>#N/A</v>
      </c>
      <c r="C876" t="str">
        <f>[1]A!$D1168</f>
        <v>COUILLEZ AURELIEN</v>
      </c>
      <c r="D876" t="str">
        <f>[1]A!$F1168</f>
        <v>LEFOREST CYCLO CLUB</v>
      </c>
      <c r="E876" t="str">
        <f>[1]A!$J1168</f>
        <v>06297105781</v>
      </c>
      <c r="F876" s="128" t="str">
        <f>[1]A!$C1168</f>
        <v>3</v>
      </c>
      <c r="G876" t="str">
        <f>VLOOKUP(C876,[1]A!$D$2:$H$1448,5,FALSE)</f>
        <v>Adulte Masculin 30/39 ans</v>
      </c>
      <c r="N876" s="14" t="e">
        <f>VLOOKUP(C876,Bilan!$B$4:$D$1766,3,FALSE)</f>
        <v>#N/A</v>
      </c>
      <c r="O876" s="50">
        <f t="shared" si="85"/>
        <v>0</v>
      </c>
      <c r="P876" s="50">
        <f>VLOOKUP(C876,Route2021!$C$2:$O$1205,13,FALSE)</f>
        <v>0</v>
      </c>
      <c r="Q876" s="124" t="str">
        <f>VLOOKUP(C876,[1]A!$D$2:$K$1398,8,FALSE)</f>
        <v>3</v>
      </c>
      <c r="R876" s="125">
        <f>VLOOKUP(C876,Route2021!$C$2:$Q$1212,15,FALSE)</f>
        <v>3</v>
      </c>
      <c r="S876" s="48">
        <f>IFERROR(VLOOKUP(C876,'[2]1ère'!$B$3:$E$200,4,FALSE),0)</f>
        <v>0</v>
      </c>
      <c r="T876" s="48">
        <f>IFERROR(VLOOKUP(C876,'[2]2ème'!$B$3:$E$500,4,FALSE),0)</f>
        <v>0</v>
      </c>
      <c r="U876" s="48">
        <f>IFERROR(VLOOKUP(C876,'[2]3ème'!$B$3:$E$600,4,FALSE),0)</f>
        <v>0</v>
      </c>
      <c r="V876" s="48">
        <f>IFERROR(VLOOKUP(C876,'[2]4ème '!$B$3:$E$216,4,FALSE),0)</f>
        <v>0</v>
      </c>
      <c r="W876" s="48">
        <f>IFERROR(VLOOKUP(C876,[2]Féminines!$B$3:$E$70,4,FALSE),0)</f>
        <v>0</v>
      </c>
      <c r="X876">
        <f t="shared" ref="X876:X927" si="94">SUM(S876:W876)</f>
        <v>0</v>
      </c>
    </row>
    <row r="877" spans="1:24" x14ac:dyDescent="0.25">
      <c r="A877" s="49" t="e">
        <f t="shared" si="82"/>
        <v>#N/A</v>
      </c>
      <c r="B877">
        <f t="shared" si="84"/>
        <v>144620</v>
      </c>
      <c r="C877" t="str">
        <f>[1]A!$D249</f>
        <v>CROMMELINCK CORENTIN</v>
      </c>
      <c r="D877" t="str">
        <f>[1]A!$F249</f>
        <v>CYCLOS RANDONNEURS LA BASSEE</v>
      </c>
      <c r="E877" t="str">
        <f>[1]A!$J249</f>
        <v>05994029152</v>
      </c>
      <c r="F877" s="128" t="str">
        <f>[1]A!$C249</f>
        <v>3</v>
      </c>
      <c r="G877" t="str">
        <f>VLOOKUP(C877,[1]A!$D$2:$H$1448,5,FALSE)</f>
        <v>Adulte Masculin 20/29 ans</v>
      </c>
      <c r="J877" s="67">
        <v>1</v>
      </c>
      <c r="N877" s="14">
        <f>VLOOKUP(C877,Bilan!$B$4:$D$1766,3,FALSE)</f>
        <v>144620</v>
      </c>
      <c r="O877" s="50" t="e">
        <f t="shared" si="85"/>
        <v>#N/A</v>
      </c>
      <c r="P877" s="50" t="e">
        <f>VLOOKUP(C877,Route2021!$C$2:$O$1205,13,FALSE)</f>
        <v>#N/A</v>
      </c>
      <c r="Q877" s="124" t="str">
        <f>VLOOKUP(C877,[1]A!$D$2:$K$1398,8,FALSE)</f>
        <v>3</v>
      </c>
      <c r="R877" s="125" t="e">
        <f>VLOOKUP(C877,Route2021!$C$2:$Q$1212,15,FALSE)</f>
        <v>#N/A</v>
      </c>
      <c r="S877" s="48">
        <f>IFERROR(VLOOKUP(C877,'[2]1ère'!$B$3:$E$200,4,FALSE),0)</f>
        <v>0</v>
      </c>
      <c r="T877" s="48">
        <f>IFERROR(VLOOKUP(C877,'[2]2ème'!$B$3:$E$500,4,FALSE),0)</f>
        <v>0</v>
      </c>
      <c r="U877" s="48">
        <f>IFERROR(VLOOKUP(C877,'[2]3ème'!$B$3:$E$600,4,FALSE),0)</f>
        <v>0</v>
      </c>
      <c r="V877" s="48">
        <f>IFERROR(VLOOKUP(C877,'[2]4ème '!$B$3:$E$216,4,FALSE),0)</f>
        <v>0</v>
      </c>
      <c r="W877" s="48">
        <f>IFERROR(VLOOKUP(C877,[2]Féminines!$B$3:$E$70,4,FALSE),0)</f>
        <v>0</v>
      </c>
      <c r="X877">
        <f t="shared" si="94"/>
        <v>0</v>
      </c>
    </row>
    <row r="878" spans="1:24" x14ac:dyDescent="0.25">
      <c r="A878" s="49">
        <f t="shared" si="82"/>
        <v>0</v>
      </c>
      <c r="B878">
        <f t="shared" si="84"/>
        <v>144491</v>
      </c>
      <c r="C878" t="str">
        <f>[1]A!$D254</f>
        <v>D HEILLY DAMIEN</v>
      </c>
      <c r="D878" t="str">
        <f>[1]A!$F254</f>
        <v>UNION SPORTIVE SAINT ANDRE</v>
      </c>
      <c r="E878" t="str">
        <f>[1]A!$J254</f>
        <v>05999025992</v>
      </c>
      <c r="F878" s="128" t="str">
        <f>[1]A!$C254</f>
        <v>3</v>
      </c>
      <c r="G878" t="str">
        <f>VLOOKUP(C878,[1]A!$D$2:$H$1448,5,FALSE)</f>
        <v>Adulte Masculin 40/49 ans</v>
      </c>
      <c r="J878" s="67">
        <v>1</v>
      </c>
      <c r="N878" s="14">
        <f>VLOOKUP(C878,Bilan!$B$4:$D$1766,3,FALSE)</f>
        <v>144491</v>
      </c>
      <c r="O878" s="50">
        <f t="shared" si="85"/>
        <v>0</v>
      </c>
      <c r="P878" s="50">
        <f>VLOOKUP(C878,Route2021!$C$2:$O$1205,13,FALSE)</f>
        <v>0</v>
      </c>
      <c r="Q878" s="124" t="str">
        <f>VLOOKUP(C878,[1]A!$D$2:$K$1398,8,FALSE)</f>
        <v>3</v>
      </c>
      <c r="R878" s="125">
        <f>VLOOKUP(C878,Route2021!$C$2:$Q$1212,15,FALSE)</f>
        <v>3</v>
      </c>
      <c r="S878" s="48">
        <f>IFERROR(VLOOKUP(C878,'[2]1ère'!$B$3:$E$200,4,FALSE),0)</f>
        <v>0</v>
      </c>
      <c r="T878" s="48">
        <f>IFERROR(VLOOKUP(C878,'[2]2ème'!$B$3:$E$500,4,FALSE),0)</f>
        <v>0</v>
      </c>
      <c r="U878" s="48">
        <f>IFERROR(VLOOKUP(C878,'[2]3ème'!$B$3:$E$600,4,FALSE),0)</f>
        <v>0</v>
      </c>
      <c r="V878" s="48">
        <f>IFERROR(VLOOKUP(C878,'[2]4ème '!$B$3:$E$216,4,FALSE),0)</f>
        <v>0</v>
      </c>
      <c r="W878" s="48">
        <f>IFERROR(VLOOKUP(C878,[2]Féminines!$B$3:$E$70,4,FALSE),0)</f>
        <v>0</v>
      </c>
      <c r="X878">
        <f t="shared" si="94"/>
        <v>0</v>
      </c>
    </row>
    <row r="879" spans="1:24" x14ac:dyDescent="0.25">
      <c r="A879" s="49">
        <f t="shared" si="82"/>
        <v>0</v>
      </c>
      <c r="B879">
        <f t="shared" si="84"/>
        <v>144406</v>
      </c>
      <c r="C879" t="str">
        <f>[1]A!$D284</f>
        <v>DECOCK NICOLAS</v>
      </c>
      <c r="D879" t="str">
        <f>[1]A!$F284</f>
        <v>UNION SPORTIVE SAINT ANDRE</v>
      </c>
      <c r="E879" t="str">
        <f>[1]A!$J284</f>
        <v>05996221702</v>
      </c>
      <c r="F879" s="128" t="str">
        <f>[1]A!$C284</f>
        <v>3</v>
      </c>
      <c r="G879" t="str">
        <f>VLOOKUP(C879,[1]A!$D$2:$H$1448,5,FALSE)</f>
        <v>Adulte Masculin 40/49 ans</v>
      </c>
      <c r="N879" s="14">
        <f>VLOOKUP(C879,Bilan!$B$4:$D$1766,3,FALSE)</f>
        <v>144406</v>
      </c>
      <c r="O879" s="50">
        <f t="shared" si="85"/>
        <v>0</v>
      </c>
      <c r="P879" s="50">
        <f>VLOOKUP(C879,Route2021!$C$2:$O$1205,13,FALSE)</f>
        <v>0</v>
      </c>
      <c r="Q879" s="124" t="str">
        <f>VLOOKUP(C879,[1]A!$D$2:$K$1398,8,FALSE)</f>
        <v>3</v>
      </c>
      <c r="R879" s="125">
        <f>VLOOKUP(C879,Route2021!$C$2:$Q$1212,15,FALSE)</f>
        <v>3</v>
      </c>
      <c r="S879" s="48">
        <f>IFERROR(VLOOKUP(C879,'[2]1ère'!$B$3:$E$200,4,FALSE),0)</f>
        <v>0</v>
      </c>
      <c r="T879" s="48">
        <f>IFERROR(VLOOKUP(C879,'[2]2ème'!$B$3:$E$500,4,FALSE),0)</f>
        <v>0</v>
      </c>
      <c r="U879" s="48">
        <f>IFERROR(VLOOKUP(C879,'[2]3ème'!$B$3:$E$600,4,FALSE),0)</f>
        <v>0</v>
      </c>
      <c r="V879" s="48">
        <f>IFERROR(VLOOKUP(C879,'[2]4ème '!$B$3:$E$216,4,FALSE),0)</f>
        <v>0</v>
      </c>
      <c r="W879" s="48">
        <f>IFERROR(VLOOKUP(C879,[2]Féminines!$B$3:$E$70,4,FALSE),0)</f>
        <v>0</v>
      </c>
      <c r="X879">
        <f t="shared" si="94"/>
        <v>0</v>
      </c>
    </row>
    <row r="880" spans="1:24" x14ac:dyDescent="0.25">
      <c r="A880" s="49" t="e">
        <f t="shared" si="82"/>
        <v>#N/A</v>
      </c>
      <c r="B880">
        <f t="shared" si="84"/>
        <v>5160</v>
      </c>
      <c r="C880" t="str">
        <f>[1]A!$D1175</f>
        <v>DELEFORTRIE THIBAUT</v>
      </c>
      <c r="D880" t="str">
        <f>[1]A!$F1175</f>
        <v>FLEURBAIX TEAM SHARK VTT</v>
      </c>
      <c r="E880" t="str">
        <f>[1]A!$J1175</f>
        <v>06297110175</v>
      </c>
      <c r="F880" s="128" t="str">
        <f>[1]A!$C1175</f>
        <v>3</v>
      </c>
      <c r="G880" t="str">
        <f>VLOOKUP(C880,[1]A!$D$2:$H$1448,5,FALSE)</f>
        <v>Adulte Masculin 30/39 ans</v>
      </c>
      <c r="N880" s="14">
        <f>VLOOKUP(C880,Bilan!$B$4:$D$1766,3,FALSE)</f>
        <v>5160</v>
      </c>
      <c r="O880" s="50" t="e">
        <f t="shared" si="85"/>
        <v>#N/A</v>
      </c>
      <c r="P880" s="50" t="e">
        <f>VLOOKUP(C880,Route2021!$C$2:$O$1205,13,FALSE)</f>
        <v>#N/A</v>
      </c>
      <c r="Q880" s="124" t="str">
        <f>VLOOKUP(C880,[1]A!$D$2:$K$1398,8,FALSE)</f>
        <v>3</v>
      </c>
      <c r="R880" s="125" t="e">
        <f>VLOOKUP(C880,Route2021!$C$2:$Q$1212,15,FALSE)</f>
        <v>#N/A</v>
      </c>
      <c r="S880" s="48">
        <f>IFERROR(VLOOKUP(C880,'[2]1ère'!$B$3:$E$200,4,FALSE),0)</f>
        <v>0</v>
      </c>
      <c r="T880" s="48">
        <f>IFERROR(VLOOKUP(C880,'[2]2ème'!$B$3:$E$500,4,FALSE),0)</f>
        <v>0</v>
      </c>
      <c r="U880" s="48">
        <f>IFERROR(VLOOKUP(C880,'[2]3ème'!$B$3:$E$600,4,FALSE),0)</f>
        <v>0</v>
      </c>
      <c r="V880" s="48">
        <f>IFERROR(VLOOKUP(C880,'[2]4ème '!$B$3:$E$216,4,FALSE),0)</f>
        <v>0</v>
      </c>
      <c r="W880" s="48">
        <f>IFERROR(VLOOKUP(C880,[2]Féminines!$B$3:$E$70,4,FALSE),0)</f>
        <v>0</v>
      </c>
      <c r="X880">
        <f t="shared" si="94"/>
        <v>0</v>
      </c>
    </row>
    <row r="881" spans="1:24" x14ac:dyDescent="0.25">
      <c r="A881" s="49" t="e">
        <f t="shared" si="82"/>
        <v>#N/A</v>
      </c>
      <c r="B881">
        <f t="shared" si="84"/>
        <v>4846</v>
      </c>
      <c r="C881" t="str">
        <f>[1]A!$D1177</f>
        <v>DELIESSCHE YANNICK</v>
      </c>
      <c r="D881" t="str">
        <f>[1]A!$F1177</f>
        <v>AGNY AMICALE LAIQUE</v>
      </c>
      <c r="E881" t="str">
        <f>[1]A!$J1177</f>
        <v>06297111824</v>
      </c>
      <c r="F881" s="128" t="str">
        <f>[1]A!$C1177</f>
        <v>3</v>
      </c>
      <c r="G881" t="str">
        <f>VLOOKUP(C881,[1]A!$D$2:$H$1448,5,FALSE)</f>
        <v>Adulte Masculin 40/49 ans</v>
      </c>
      <c r="N881" s="14">
        <f>VLOOKUP(C881,Bilan!$B$4:$D$1766,3,FALSE)</f>
        <v>4846</v>
      </c>
      <c r="O881" s="50" t="e">
        <f t="shared" si="85"/>
        <v>#N/A</v>
      </c>
      <c r="P881" s="50" t="e">
        <f>VLOOKUP(C881,Route2021!$C$2:$O$1205,13,FALSE)</f>
        <v>#N/A</v>
      </c>
      <c r="Q881" s="124" t="str">
        <f>VLOOKUP(C881,[1]A!$D$2:$K$1398,8,FALSE)</f>
        <v>3</v>
      </c>
      <c r="R881" s="125" t="e">
        <f>VLOOKUP(C881,Route2021!$C$2:$Q$1212,15,FALSE)</f>
        <v>#N/A</v>
      </c>
      <c r="S881" s="48">
        <f>IFERROR(VLOOKUP(C881,'[2]1ère'!$B$3:$E$200,4,FALSE),0)</f>
        <v>0</v>
      </c>
      <c r="T881" s="48">
        <f>IFERROR(VLOOKUP(C881,'[2]2ème'!$B$3:$E$500,4,FALSE),0)</f>
        <v>0</v>
      </c>
      <c r="U881" s="48">
        <f>IFERROR(VLOOKUP(C881,'[2]3ème'!$B$3:$E$600,4,FALSE),0)</f>
        <v>0</v>
      </c>
      <c r="V881" s="48">
        <f>IFERROR(VLOOKUP(C881,'[2]4ème '!$B$3:$E$216,4,FALSE),0)</f>
        <v>0</v>
      </c>
      <c r="W881" s="48">
        <f>IFERROR(VLOOKUP(C881,[2]Féminines!$B$3:$E$70,4,FALSE),0)</f>
        <v>0</v>
      </c>
      <c r="X881">
        <f t="shared" si="94"/>
        <v>0</v>
      </c>
    </row>
    <row r="882" spans="1:24" x14ac:dyDescent="0.25">
      <c r="A882" s="49" t="e">
        <f t="shared" ref="A882:A904" si="95">IF(P882&lt;918,IF(P882&gt;500,P882,0),0)</f>
        <v>#N/A</v>
      </c>
      <c r="B882">
        <f t="shared" si="84"/>
        <v>6995</v>
      </c>
      <c r="C882" t="str">
        <f>[1]A!$D343</f>
        <v>DEPUYDT ARTHUR</v>
      </c>
      <c r="D882" t="str">
        <f>[1]A!$F343</f>
        <v>VELO CLUB UNION HALLUIN</v>
      </c>
      <c r="E882" t="str">
        <f>[1]A!$J343</f>
        <v>05999111918</v>
      </c>
      <c r="F882" s="128" t="str">
        <f>[1]A!$C343</f>
        <v>3</v>
      </c>
      <c r="G882" t="str">
        <f>VLOOKUP(C882,[1]A!$D$2:$H$1448,5,FALSE)</f>
        <v>Adulte Masculin 17/19 ans</v>
      </c>
      <c r="N882" s="14">
        <f>VLOOKUP(C882,Bilan!$B$4:$D$1766,3,FALSE)</f>
        <v>6995</v>
      </c>
      <c r="O882" s="50" t="e">
        <f t="shared" si="85"/>
        <v>#N/A</v>
      </c>
      <c r="P882" s="50" t="e">
        <f>VLOOKUP(C882,Route2021!$C$2:$O$1205,13,FALSE)</f>
        <v>#N/A</v>
      </c>
      <c r="Q882" s="124" t="str">
        <f>VLOOKUP(C882,[1]A!$D$2:$K$1398,8,FALSE)</f>
        <v>3</v>
      </c>
      <c r="R882" s="125" t="e">
        <f>VLOOKUP(C882,Route2021!$C$2:$Q$1212,15,FALSE)</f>
        <v>#N/A</v>
      </c>
      <c r="S882" s="48">
        <f>IFERROR(VLOOKUP(C882,'[2]1ère'!$B$3:$E$200,4,FALSE),0)</f>
        <v>0</v>
      </c>
      <c r="T882" s="48">
        <f>IFERROR(VLOOKUP(C882,'[2]2ème'!$B$3:$E$500,4,FALSE),0)</f>
        <v>0</v>
      </c>
      <c r="U882" s="48">
        <f>IFERROR(VLOOKUP(C882,'[2]3ème'!$B$3:$E$600,4,FALSE),0)</f>
        <v>0</v>
      </c>
      <c r="V882" s="48">
        <f>IFERROR(VLOOKUP(C882,'[2]4ème '!$B$3:$E$216,4,FALSE),0)</f>
        <v>0</v>
      </c>
      <c r="W882" s="48">
        <f>IFERROR(VLOOKUP(C882,[2]Féminines!$B$3:$E$70,4,FALSE),0)</f>
        <v>0</v>
      </c>
      <c r="X882">
        <f t="shared" si="94"/>
        <v>0</v>
      </c>
    </row>
    <row r="883" spans="1:24" x14ac:dyDescent="0.25">
      <c r="A883" s="49" t="e">
        <f t="shared" si="95"/>
        <v>#N/A</v>
      </c>
      <c r="B883">
        <f t="shared" si="84"/>
        <v>2262</v>
      </c>
      <c r="C883" t="str">
        <f>[1]A!$D345</f>
        <v>DEREBEU ANTOINE</v>
      </c>
      <c r="D883" t="str">
        <f>[1]A!$F345</f>
        <v>U.C. CAPELLOISE FOURMIES</v>
      </c>
      <c r="E883" t="str">
        <f>[1]A!$J345</f>
        <v>05999120614</v>
      </c>
      <c r="F883" s="128" t="str">
        <f>[1]A!$C345</f>
        <v>3</v>
      </c>
      <c r="G883" t="str">
        <f>VLOOKUP(C883,[1]A!$D$2:$H$1448,5,FALSE)</f>
        <v>Adulte Masculin 20/29 ans</v>
      </c>
      <c r="N883" s="14">
        <f>VLOOKUP(C883,Bilan!$B$4:$D$1766,3,FALSE)</f>
        <v>2262</v>
      </c>
      <c r="O883" s="50" t="e">
        <f t="shared" si="85"/>
        <v>#N/A</v>
      </c>
      <c r="P883" s="50" t="e">
        <f>VLOOKUP(C883,Route2021!$C$2:$O$1205,13,FALSE)</f>
        <v>#N/A</v>
      </c>
      <c r="Q883" s="124" t="str">
        <f>VLOOKUP(C883,[1]A!$D$2:$K$1398,8,FALSE)</f>
        <v>3</v>
      </c>
      <c r="R883" s="125" t="e">
        <f>VLOOKUP(C883,Route2021!$C$2:$Q$1212,15,FALSE)</f>
        <v>#N/A</v>
      </c>
      <c r="S883" s="48">
        <f>IFERROR(VLOOKUP(C883,'[2]1ère'!$B$3:$E$200,4,FALSE),0)</f>
        <v>0</v>
      </c>
      <c r="T883" s="48">
        <f>IFERROR(VLOOKUP(C883,'[2]2ème'!$B$3:$E$500,4,FALSE),0)</f>
        <v>0</v>
      </c>
      <c r="U883" s="48">
        <f>IFERROR(VLOOKUP(C883,'[2]3ème'!$B$3:$E$600,4,FALSE),0)</f>
        <v>0</v>
      </c>
      <c r="V883" s="48">
        <f>IFERROR(VLOOKUP(C883,'[2]4ème '!$B$3:$E$216,4,FALSE),0)</f>
        <v>0</v>
      </c>
      <c r="W883" s="48">
        <f>IFERROR(VLOOKUP(C883,[2]Féminines!$B$3:$E$70,4,FALSE),0)</f>
        <v>0</v>
      </c>
      <c r="X883">
        <f t="shared" si="94"/>
        <v>0</v>
      </c>
    </row>
    <row r="884" spans="1:24" x14ac:dyDescent="0.25">
      <c r="A884" s="49" t="e">
        <f t="shared" si="95"/>
        <v>#N/A</v>
      </c>
      <c r="B884" t="e">
        <f t="shared" si="84"/>
        <v>#N/A</v>
      </c>
      <c r="C884" t="str">
        <f>[1]A!$D356</f>
        <v>DESMARS ROMAND STEPHANE</v>
      </c>
      <c r="D884" t="str">
        <f>[1]A!$F356</f>
        <v>ESPOIR CYCLISTE WAMBRECHIES MARQUETTE</v>
      </c>
      <c r="E884" t="str">
        <f>[1]A!$J356</f>
        <v>05999128140</v>
      </c>
      <c r="F884" s="128" t="str">
        <f>[1]A!$C356</f>
        <v>3</v>
      </c>
      <c r="G884" t="str">
        <f>VLOOKUP(C884,[1]A!$D$2:$H$1448,5,FALSE)</f>
        <v>Adulte Masculin 50/59 ans</v>
      </c>
      <c r="J884" s="67">
        <v>1</v>
      </c>
      <c r="N884" s="14" t="e">
        <f>VLOOKUP(C884,Bilan!$B$4:$D$1766,3,FALSE)</f>
        <v>#N/A</v>
      </c>
      <c r="O884" s="50" t="e">
        <f t="shared" si="85"/>
        <v>#N/A</v>
      </c>
      <c r="P884" s="50" t="e">
        <f>VLOOKUP(C884,Route2021!$C$2:$O$1205,13,FALSE)</f>
        <v>#N/A</v>
      </c>
      <c r="Q884" s="124" t="str">
        <f>VLOOKUP(C884,[1]A!$D$2:$K$1398,8,FALSE)</f>
        <v>3</v>
      </c>
      <c r="R884" s="125" t="e">
        <f>VLOOKUP(C884,Route2021!$C$2:$Q$1212,15,FALSE)</f>
        <v>#N/A</v>
      </c>
      <c r="S884" s="48">
        <f>IFERROR(VLOOKUP(C884,'[2]1ère'!$B$3:$E$200,4,FALSE),0)</f>
        <v>0</v>
      </c>
      <c r="T884" s="48">
        <f>IFERROR(VLOOKUP(C884,'[2]2ème'!$B$3:$E$500,4,FALSE),0)</f>
        <v>0</v>
      </c>
      <c r="U884" s="48">
        <f>IFERROR(VLOOKUP(C884,'[2]3ème'!$B$3:$E$600,4,FALSE),0)</f>
        <v>0</v>
      </c>
      <c r="V884" s="48">
        <f>IFERROR(VLOOKUP(C884,'[2]4ème '!$B$3:$E$216,4,FALSE),0)</f>
        <v>0</v>
      </c>
      <c r="W884" s="48">
        <f>IFERROR(VLOOKUP(C884,[2]Féminines!$B$3:$E$70,4,FALSE),0)</f>
        <v>0</v>
      </c>
      <c r="X884">
        <f t="shared" si="94"/>
        <v>0</v>
      </c>
    </row>
    <row r="885" spans="1:24" x14ac:dyDescent="0.25">
      <c r="A885" s="49">
        <f t="shared" si="95"/>
        <v>0</v>
      </c>
      <c r="B885">
        <f t="shared" ref="B885:B911" si="96">N885</f>
        <v>2362</v>
      </c>
      <c r="C885" t="str">
        <f>[1]A!$D401</f>
        <v>DROLEZ ALAIN</v>
      </c>
      <c r="D885" t="str">
        <f>[1]A!$F401</f>
        <v>LA PEDALE MADELEINOISE</v>
      </c>
      <c r="E885" t="str">
        <f>[1]A!$J401</f>
        <v>05999125306</v>
      </c>
      <c r="F885" s="128" t="str">
        <f>[1]A!$C401</f>
        <v>3</v>
      </c>
      <c r="G885" t="str">
        <f>VLOOKUP(C885,[1]A!$D$2:$H$1448,5,FALSE)</f>
        <v>Adulte Masculin 50/59 ans</v>
      </c>
      <c r="J885" s="67">
        <v>1</v>
      </c>
      <c r="N885" s="14">
        <f>VLOOKUP(C885,Bilan!$B$4:$D$1766,3,FALSE)</f>
        <v>2362</v>
      </c>
      <c r="O885" s="50">
        <f t="shared" ref="O885:O911" si="97">A885</f>
        <v>0</v>
      </c>
      <c r="P885" s="50">
        <f>VLOOKUP(C885,Route2021!$C$2:$O$1205,13,FALSE)</f>
        <v>0</v>
      </c>
      <c r="Q885" s="124" t="str">
        <f>VLOOKUP(C885,[1]A!$D$2:$K$1398,8,FALSE)</f>
        <v>3</v>
      </c>
      <c r="R885" s="125">
        <f>VLOOKUP(C885,Route2021!$C$2:$Q$1212,15,FALSE)</f>
        <v>3</v>
      </c>
      <c r="S885" s="48">
        <f>IFERROR(VLOOKUP(C885,'[2]1ère'!$B$3:$E$200,4,FALSE),0)</f>
        <v>0</v>
      </c>
      <c r="T885" s="48">
        <f>IFERROR(VLOOKUP(C885,'[2]2ème'!$B$3:$E$500,4,FALSE),0)</f>
        <v>0</v>
      </c>
      <c r="U885" s="48">
        <f>IFERROR(VLOOKUP(C885,'[2]3ème'!$B$3:$E$600,4,FALSE),0)</f>
        <v>0</v>
      </c>
      <c r="V885" s="48">
        <f>IFERROR(VLOOKUP(C885,'[2]4ème '!$B$3:$E$216,4,FALSE),0)</f>
        <v>0</v>
      </c>
      <c r="W885" s="48">
        <f>IFERROR(VLOOKUP(C885,[2]Féminines!$B$3:$E$70,4,FALSE),0)</f>
        <v>0</v>
      </c>
      <c r="X885">
        <f t="shared" si="94"/>
        <v>0</v>
      </c>
    </row>
    <row r="886" spans="1:24" x14ac:dyDescent="0.25">
      <c r="A886" s="49">
        <f t="shared" si="95"/>
        <v>0</v>
      </c>
      <c r="B886">
        <f t="shared" si="96"/>
        <v>10038</v>
      </c>
      <c r="C886" t="str">
        <f>[1]A!$D1186</f>
        <v>DUBOIS DONOVAN</v>
      </c>
      <c r="D886" t="str">
        <f>[1]A!$F1186</f>
        <v>AUXI LE CHATEAU VELOCE CLUB AUXILOIS</v>
      </c>
      <c r="E886" t="str">
        <f>[1]A!$J1186</f>
        <v>06297107505</v>
      </c>
      <c r="F886" s="128" t="str">
        <f>[1]A!$C1186</f>
        <v>3</v>
      </c>
      <c r="G886" t="str">
        <f>VLOOKUP(C886,[1]A!$D$2:$H$1448,5,FALSE)</f>
        <v>Adulte Masculin 30/39 ans</v>
      </c>
      <c r="N886" s="14">
        <f>VLOOKUP(C886,Bilan!$B$4:$D$1766,3,FALSE)</f>
        <v>10038</v>
      </c>
      <c r="O886" s="50">
        <f t="shared" si="97"/>
        <v>0</v>
      </c>
      <c r="P886" s="50">
        <f>VLOOKUP(C886,Route2021!$C$2:$O$1205,13,FALSE)</f>
        <v>0</v>
      </c>
      <c r="Q886" s="124" t="str">
        <f>VLOOKUP(C886,[1]A!$D$2:$K$1398,8,FALSE)</f>
        <v>3</v>
      </c>
      <c r="R886" s="125">
        <f>VLOOKUP(C886,Route2021!$C$2:$Q$1212,15,FALSE)</f>
        <v>0</v>
      </c>
      <c r="S886" s="48">
        <f>IFERROR(VLOOKUP(C886,'[2]1ère'!$B$3:$E$200,4,FALSE),0)</f>
        <v>0</v>
      </c>
      <c r="T886" s="48">
        <f>IFERROR(VLOOKUP(C886,'[2]2ème'!$B$3:$E$500,4,FALSE),0)</f>
        <v>0</v>
      </c>
      <c r="U886" s="48">
        <f>IFERROR(VLOOKUP(C886,'[2]3ème'!$B$3:$E$600,4,FALSE),0)</f>
        <v>0</v>
      </c>
      <c r="V886" s="48">
        <f>IFERROR(VLOOKUP(C886,'[2]4ème '!$B$3:$E$216,4,FALSE),0)</f>
        <v>0</v>
      </c>
      <c r="W886" s="48">
        <f>IFERROR(VLOOKUP(C886,[2]Féminines!$B$3:$E$70,4,FALSE),0)</f>
        <v>0</v>
      </c>
      <c r="X886">
        <f t="shared" si="94"/>
        <v>0</v>
      </c>
    </row>
    <row r="887" spans="1:24" x14ac:dyDescent="0.25">
      <c r="A887" s="49">
        <f t="shared" si="95"/>
        <v>0</v>
      </c>
      <c r="B887">
        <f t="shared" si="96"/>
        <v>4356</v>
      </c>
      <c r="C887" t="str">
        <f>[1]A!$D420</f>
        <v>DUFOUR CORENTIN</v>
      </c>
      <c r="D887" t="str">
        <f>[1]A!$F420</f>
        <v>CYCLO CLUB ORCHIES</v>
      </c>
      <c r="E887" t="str">
        <f>[1]A!$J420</f>
        <v>05999120845</v>
      </c>
      <c r="F887" s="128" t="str">
        <f>[1]A!$C420</f>
        <v>3</v>
      </c>
      <c r="G887" t="str">
        <f>VLOOKUP(C887,[1]A!$D$2:$H$1448,5,FALSE)</f>
        <v>Adulte Masculin 20/29 ans</v>
      </c>
      <c r="J887" s="67">
        <v>1</v>
      </c>
      <c r="N887" s="14">
        <f>VLOOKUP(C887,Bilan!$B$4:$D$1766,3,FALSE)</f>
        <v>4356</v>
      </c>
      <c r="O887" s="50">
        <f t="shared" si="97"/>
        <v>0</v>
      </c>
      <c r="P887" s="50">
        <f>VLOOKUP(C887,Route2021!$C$2:$O$1205,13,FALSE)</f>
        <v>0</v>
      </c>
      <c r="Q887" s="124" t="str">
        <f>VLOOKUP(C887,[1]A!$D$2:$K$1398,8,FALSE)</f>
        <v>3</v>
      </c>
      <c r="R887" s="125">
        <f>VLOOKUP(C887,Route2021!$C$2:$Q$1212,15,FALSE)</f>
        <v>3</v>
      </c>
      <c r="S887" s="48">
        <f>IFERROR(VLOOKUP(C887,'[2]1ère'!$B$3:$E$200,4,FALSE),0)</f>
        <v>0</v>
      </c>
      <c r="T887" s="48">
        <f>IFERROR(VLOOKUP(C887,'[2]2ème'!$B$3:$E$500,4,FALSE),0)</f>
        <v>0</v>
      </c>
      <c r="U887" s="48">
        <f>IFERROR(VLOOKUP(C887,'[2]3ème'!$B$3:$E$600,4,FALSE),0)</f>
        <v>0</v>
      </c>
      <c r="V887" s="48">
        <f>IFERROR(VLOOKUP(C887,'[2]4ème '!$B$3:$E$216,4,FALSE),0)</f>
        <v>0</v>
      </c>
      <c r="W887" s="48">
        <f>IFERROR(VLOOKUP(C887,[2]Féminines!$B$3:$E$70,4,FALSE),0)</f>
        <v>0</v>
      </c>
      <c r="X887">
        <f t="shared" si="94"/>
        <v>0</v>
      </c>
    </row>
    <row r="888" spans="1:24" x14ac:dyDescent="0.25">
      <c r="A888" s="49">
        <f t="shared" si="95"/>
        <v>0</v>
      </c>
      <c r="B888">
        <f t="shared" si="96"/>
        <v>2367</v>
      </c>
      <c r="C888" t="str">
        <f>[1]A!$D1189</f>
        <v>DUPAS KEVIN</v>
      </c>
      <c r="D888" t="str">
        <f>[1]A!$F1189</f>
        <v>ST POL SUR TERNOISE VELO CLUB ST POLOIS</v>
      </c>
      <c r="E888" t="str">
        <f>[1]A!$J1189</f>
        <v>06297094960</v>
      </c>
      <c r="F888" s="128" t="str">
        <f>[1]A!$C1189</f>
        <v>3</v>
      </c>
      <c r="G888" t="str">
        <f>VLOOKUP(C888,[1]A!$D$2:$H$1448,5,FALSE)</f>
        <v>Adulte Masculin 20/29 ans</v>
      </c>
      <c r="N888" s="14">
        <f>VLOOKUP(C888,Bilan!$B$4:$D$1766,3,FALSE)</f>
        <v>2367</v>
      </c>
      <c r="O888" s="50">
        <f t="shared" si="97"/>
        <v>0</v>
      </c>
      <c r="P888" s="50">
        <f>VLOOKUP(C888,Route2021!$C$2:$O$1205,13,FALSE)</f>
        <v>0</v>
      </c>
      <c r="Q888" s="124" t="str">
        <f>VLOOKUP(C888,[1]A!$D$2:$K$1398,8,FALSE)</f>
        <v>3</v>
      </c>
      <c r="R888" s="125">
        <f>VLOOKUP(C888,Route2021!$C$2:$Q$1212,15,FALSE)</f>
        <v>3</v>
      </c>
      <c r="S888" s="48">
        <f>IFERROR(VLOOKUP(C888,'[2]1ère'!$B$3:$E$200,4,FALSE),0)</f>
        <v>0</v>
      </c>
      <c r="T888" s="48">
        <f>IFERROR(VLOOKUP(C888,'[2]2ème'!$B$3:$E$500,4,FALSE),0)</f>
        <v>0</v>
      </c>
      <c r="U888" s="48">
        <f>IFERROR(VLOOKUP(C888,'[2]3ème'!$B$3:$E$600,4,FALSE),0)</f>
        <v>0</v>
      </c>
      <c r="V888" s="48">
        <f>IFERROR(VLOOKUP(C888,'[2]4ème '!$B$3:$E$216,4,FALSE),0)</f>
        <v>0</v>
      </c>
      <c r="W888" s="48">
        <f>IFERROR(VLOOKUP(C888,[2]Féminines!$B$3:$E$70,4,FALSE),0)</f>
        <v>0</v>
      </c>
      <c r="X888">
        <f t="shared" si="94"/>
        <v>0</v>
      </c>
    </row>
    <row r="889" spans="1:24" x14ac:dyDescent="0.25">
      <c r="A889" s="49" t="e">
        <f t="shared" si="95"/>
        <v>#N/A</v>
      </c>
      <c r="B889" t="e">
        <f t="shared" si="96"/>
        <v>#N/A</v>
      </c>
      <c r="C889" t="str">
        <f>[1]A!$D449</f>
        <v>FAUCHOIS JACKY</v>
      </c>
      <c r="D889" t="str">
        <f>[1]A!$F449</f>
        <v>TEAM STYLE FLINES LES MORTAGNE</v>
      </c>
      <c r="E889" t="str">
        <f>[1]A!$J449</f>
        <v>05999012149</v>
      </c>
      <c r="F889" s="128" t="str">
        <f>[1]A!$C449</f>
        <v>3</v>
      </c>
      <c r="G889" t="str">
        <f>VLOOKUP(C889,[1]A!$D$2:$H$1448,5,FALSE)</f>
        <v>Adulte Masculin 50/59 ans</v>
      </c>
      <c r="N889" s="14" t="e">
        <f>VLOOKUP(C889,Bilan!$B$4:$D$1766,3,FALSE)</f>
        <v>#N/A</v>
      </c>
      <c r="O889" s="50" t="e">
        <f t="shared" si="97"/>
        <v>#N/A</v>
      </c>
      <c r="P889" s="50" t="e">
        <f>VLOOKUP(C889,Route2021!$C$2:$O$1205,13,FALSE)</f>
        <v>#N/A</v>
      </c>
      <c r="Q889" s="124" t="str">
        <f>VLOOKUP(C889,[1]A!$D$2:$K$1398,8,FALSE)</f>
        <v>3</v>
      </c>
      <c r="R889" s="125" t="e">
        <f>VLOOKUP(C889,Route2021!$C$2:$Q$1212,15,FALSE)</f>
        <v>#N/A</v>
      </c>
      <c r="S889" s="48">
        <f>IFERROR(VLOOKUP(C889,'[2]1ère'!$B$3:$E$200,4,FALSE),0)</f>
        <v>0</v>
      </c>
      <c r="T889" s="48">
        <f>IFERROR(VLOOKUP(C889,'[2]2ème'!$B$3:$E$500,4,FALSE),0)</f>
        <v>0</v>
      </c>
      <c r="U889" s="48">
        <f>IFERROR(VLOOKUP(C889,'[2]3ème'!$B$3:$E$600,4,FALSE),0)</f>
        <v>0</v>
      </c>
      <c r="V889" s="48">
        <f>IFERROR(VLOOKUP(C889,'[2]4ème '!$B$3:$E$216,4,FALSE),0)</f>
        <v>0</v>
      </c>
      <c r="W889" s="48">
        <f>IFERROR(VLOOKUP(C889,[2]Féminines!$B$3:$E$70,4,FALSE),0)</f>
        <v>0</v>
      </c>
      <c r="X889">
        <f t="shared" si="94"/>
        <v>0</v>
      </c>
    </row>
    <row r="890" spans="1:24" x14ac:dyDescent="0.25">
      <c r="A890" s="49">
        <f t="shared" si="95"/>
        <v>0</v>
      </c>
      <c r="B890">
        <f t="shared" si="96"/>
        <v>2537</v>
      </c>
      <c r="C890" t="str">
        <f>[1]A!$D466</f>
        <v>FLITZ ERIC</v>
      </c>
      <c r="D890" t="str">
        <f>[1]A!$F466</f>
        <v>RESILIENCE CLUB</v>
      </c>
      <c r="E890" t="str">
        <f>[1]A!$J466</f>
        <v>05999126190</v>
      </c>
      <c r="F890" s="128" t="str">
        <f>[1]A!$C466</f>
        <v>3</v>
      </c>
      <c r="G890" t="str">
        <f>VLOOKUP(C890,[1]A!$D$2:$H$1448,5,FALSE)</f>
        <v>Adulte Masculin 50/59 ans</v>
      </c>
      <c r="J890" s="67">
        <v>1</v>
      </c>
      <c r="N890" s="14">
        <f>VLOOKUP(C890,Bilan!$B$4:$D$1766,3,FALSE)</f>
        <v>2537</v>
      </c>
      <c r="O890" s="50">
        <f t="shared" si="97"/>
        <v>0</v>
      </c>
      <c r="P890" s="50">
        <f>VLOOKUP(C890,Route2021!$C$2:$O$1205,13,FALSE)</f>
        <v>0</v>
      </c>
      <c r="Q890" s="124" t="str">
        <f>VLOOKUP(C890,[1]A!$D$2:$K$1398,8,FALSE)</f>
        <v>3</v>
      </c>
      <c r="R890" s="125">
        <f>VLOOKUP(C890,Route2021!$C$2:$Q$1212,15,FALSE)</f>
        <v>3</v>
      </c>
      <c r="S890" s="48">
        <f>IFERROR(VLOOKUP(C890,'[2]1ère'!$B$3:$E$200,4,FALSE),0)</f>
        <v>0</v>
      </c>
      <c r="T890" s="48">
        <f>IFERROR(VLOOKUP(C890,'[2]2ème'!$B$3:$E$500,4,FALSE),0)</f>
        <v>0</v>
      </c>
      <c r="U890" s="48">
        <f>IFERROR(VLOOKUP(C890,'[2]3ème'!$B$3:$E$600,4,FALSE),0)</f>
        <v>0</v>
      </c>
      <c r="V890" s="48">
        <f>IFERROR(VLOOKUP(C890,'[2]4ème '!$B$3:$E$216,4,FALSE),0)</f>
        <v>0</v>
      </c>
      <c r="W890" s="48">
        <f>IFERROR(VLOOKUP(C890,[2]Féminines!$B$3:$E$70,4,FALSE),0)</f>
        <v>0</v>
      </c>
      <c r="X890">
        <f t="shared" si="94"/>
        <v>0</v>
      </c>
    </row>
    <row r="891" spans="1:24" x14ac:dyDescent="0.25">
      <c r="A891" s="49">
        <f t="shared" si="95"/>
        <v>0</v>
      </c>
      <c r="B891" t="str">
        <f t="shared" si="96"/>
        <v xml:space="preserve"> </v>
      </c>
      <c r="C891" t="str">
        <f>[1]A!$D482</f>
        <v>FOURNIVAL NICOLAS</v>
      </c>
      <c r="D891" t="str">
        <f>[1]A!$F482</f>
        <v>UNION VELOCIPEDIQUE FOURMISIENNE</v>
      </c>
      <c r="E891" t="str">
        <f>[1]A!$J482</f>
        <v>05996224016</v>
      </c>
      <c r="F891" s="128" t="str">
        <f>[1]A!$C482</f>
        <v>3</v>
      </c>
      <c r="G891" t="str">
        <f>VLOOKUP(C891,[1]A!$D$2:$H$1448,5,FALSE)</f>
        <v>Adulte Masculin 20/29 ans</v>
      </c>
      <c r="J891" s="67">
        <v>1</v>
      </c>
      <c r="N891" s="14" t="str">
        <f>VLOOKUP(C891,Bilan!$B$4:$D$1766,3,FALSE)</f>
        <v xml:space="preserve"> </v>
      </c>
      <c r="O891" s="50">
        <f t="shared" si="97"/>
        <v>0</v>
      </c>
      <c r="P891" s="50">
        <f>VLOOKUP(C891,Route2021!$C$2:$O$1205,13,FALSE)</f>
        <v>0</v>
      </c>
      <c r="Q891" s="124" t="str">
        <f>VLOOKUP(C891,[1]A!$D$2:$K$1398,8,FALSE)</f>
        <v>3</v>
      </c>
      <c r="R891" s="125">
        <f>VLOOKUP(C891,Route2021!$C$2:$Q$1212,15,FALSE)</f>
        <v>3</v>
      </c>
      <c r="S891" s="48">
        <f>IFERROR(VLOOKUP(C891,'[2]1ère'!$B$3:$E$200,4,FALSE),0)</f>
        <v>0</v>
      </c>
      <c r="T891" s="48">
        <f>IFERROR(VLOOKUP(C891,'[2]2ème'!$B$3:$E$500,4,FALSE),0)</f>
        <v>0</v>
      </c>
      <c r="U891" s="48">
        <f>IFERROR(VLOOKUP(C891,'[2]3ème'!$B$3:$E$600,4,FALSE),0)</f>
        <v>0</v>
      </c>
      <c r="V891" s="48">
        <f>IFERROR(VLOOKUP(C891,'[2]4ème '!$B$3:$E$216,4,FALSE),0)</f>
        <v>0</v>
      </c>
      <c r="W891" s="48">
        <f>IFERROR(VLOOKUP(C891,[2]Féminines!$B$3:$E$70,4,FALSE),0)</f>
        <v>0</v>
      </c>
      <c r="X891">
        <f t="shared" si="94"/>
        <v>0</v>
      </c>
    </row>
    <row r="892" spans="1:24" x14ac:dyDescent="0.25">
      <c r="A892" s="49" t="e">
        <f t="shared" si="95"/>
        <v>#N/A</v>
      </c>
      <c r="B892">
        <f t="shared" si="96"/>
        <v>1298</v>
      </c>
      <c r="C892" t="str">
        <f>[1]A!$D490</f>
        <v>FROMENT DAVID</v>
      </c>
      <c r="D892" t="str">
        <f>[1]A!$F490</f>
        <v>T.C.S.P. 59 - FERRIERE LA GRANDE</v>
      </c>
      <c r="E892" t="str">
        <f>[1]A!$J490</f>
        <v>05999111161</v>
      </c>
      <c r="F892" s="128" t="str">
        <f>[1]A!$C490</f>
        <v>3</v>
      </c>
      <c r="G892" t="str">
        <f>VLOOKUP(C892,[1]A!$D$2:$H$1448,5,FALSE)</f>
        <v>Adulte Masculin 40/49 ans</v>
      </c>
      <c r="J892" s="67">
        <v>1</v>
      </c>
      <c r="N892" s="14">
        <f>VLOOKUP(C892,Bilan!$B$4:$D$1766,3,FALSE)</f>
        <v>1298</v>
      </c>
      <c r="O892" s="50" t="e">
        <f t="shared" si="97"/>
        <v>#N/A</v>
      </c>
      <c r="P892" s="50" t="e">
        <f>VLOOKUP(C892,Route2021!$C$2:$O$1205,13,FALSE)</f>
        <v>#N/A</v>
      </c>
      <c r="Q892" s="124" t="str">
        <f>VLOOKUP(C892,[1]A!$D$2:$K$1398,8,FALSE)</f>
        <v>3</v>
      </c>
      <c r="R892" s="125" t="e">
        <f>VLOOKUP(C892,Route2021!$C$2:$Q$1212,15,FALSE)</f>
        <v>#N/A</v>
      </c>
      <c r="S892" s="48">
        <f>IFERROR(VLOOKUP(C892,'[2]1ère'!$B$3:$E$200,4,FALSE),0)</f>
        <v>0</v>
      </c>
      <c r="T892" s="48">
        <f>IFERROR(VLOOKUP(C892,'[2]2ème'!$B$3:$E$500,4,FALSE),0)</f>
        <v>0</v>
      </c>
      <c r="U892" s="48">
        <f>IFERROR(VLOOKUP(C892,'[2]3ème'!$B$3:$E$600,4,FALSE),0)</f>
        <v>0</v>
      </c>
      <c r="V892" s="48">
        <f>IFERROR(VLOOKUP(C892,'[2]4ème '!$B$3:$E$216,4,FALSE),0)</f>
        <v>0</v>
      </c>
      <c r="W892" s="48">
        <f>IFERROR(VLOOKUP(C892,[2]Féminines!$B$3:$E$70,4,FALSE),0)</f>
        <v>0</v>
      </c>
      <c r="X892">
        <f t="shared" si="94"/>
        <v>0</v>
      </c>
    </row>
    <row r="893" spans="1:24" x14ac:dyDescent="0.25">
      <c r="A893" s="49">
        <f t="shared" si="95"/>
        <v>0</v>
      </c>
      <c r="B893" t="e">
        <f t="shared" si="96"/>
        <v>#N/A</v>
      </c>
      <c r="C893" t="str">
        <f>[1]A!$D1204</f>
        <v>GAWRONSKI MICHEL</v>
      </c>
      <c r="D893" t="str">
        <f>[1]A!$F1204</f>
        <v>AUXI LE CHATEAU VELOCE CLUB AUXILOIS</v>
      </c>
      <c r="E893" t="str">
        <f>[1]A!$J1204</f>
        <v>06260031129</v>
      </c>
      <c r="F893" s="128" t="str">
        <f>[1]A!$C1204</f>
        <v>3</v>
      </c>
      <c r="G893" t="str">
        <f>VLOOKUP(C893,[1]A!$D$2:$H$1448,5,FALSE)</f>
        <v>Adulte Masculin 50/59 ans</v>
      </c>
      <c r="N893" s="14" t="e">
        <f>VLOOKUP(C893,Bilan!$B$4:$D$1766,3,FALSE)</f>
        <v>#N/A</v>
      </c>
      <c r="O893" s="50">
        <f t="shared" si="97"/>
        <v>0</v>
      </c>
      <c r="P893" s="50">
        <f>VLOOKUP(C893,Route2021!$C$2:$O$1205,13,FALSE)</f>
        <v>0</v>
      </c>
      <c r="Q893" s="124" t="str">
        <f>VLOOKUP(C893,[1]A!$D$2:$K$1398,8,FALSE)</f>
        <v>3</v>
      </c>
      <c r="R893" s="125">
        <f>VLOOKUP(C893,Route2021!$C$2:$Q$1212,15,FALSE)</f>
        <v>3</v>
      </c>
      <c r="S893" s="48">
        <f>IFERROR(VLOOKUP(C893,'[2]1ère'!$B$3:$E$200,4,FALSE),0)</f>
        <v>0</v>
      </c>
      <c r="T893" s="48">
        <f>IFERROR(VLOOKUP(C893,'[2]2ème'!$B$3:$E$500,4,FALSE),0)</f>
        <v>0</v>
      </c>
      <c r="U893" s="48">
        <f>IFERROR(VLOOKUP(C893,'[2]3ème'!$B$3:$E$600,4,FALSE),0)</f>
        <v>0</v>
      </c>
      <c r="V893" s="48">
        <f>IFERROR(VLOOKUP(C893,'[2]4ème '!$B$3:$E$216,4,FALSE),0)</f>
        <v>0</v>
      </c>
      <c r="W893" s="48">
        <f>IFERROR(VLOOKUP(C893,[2]Féminines!$B$3:$E$70,4,FALSE),0)</f>
        <v>0</v>
      </c>
      <c r="X893">
        <f t="shared" si="94"/>
        <v>0</v>
      </c>
    </row>
    <row r="894" spans="1:24" x14ac:dyDescent="0.25">
      <c r="A894" s="49" t="e">
        <f t="shared" si="95"/>
        <v>#N/A</v>
      </c>
      <c r="B894">
        <f t="shared" si="96"/>
        <v>7143</v>
      </c>
      <c r="C894" t="str">
        <f>[1]A!$D510</f>
        <v>GERMAIN VIANEY</v>
      </c>
      <c r="D894" t="str">
        <f>[1]A!$F510</f>
        <v>ETOILE CYCLISTE TOURCOING</v>
      </c>
      <c r="E894" t="str">
        <f>[1]A!$J510</f>
        <v>05999095371</v>
      </c>
      <c r="F894" s="128" t="str">
        <f>[1]A!$C510</f>
        <v>3</v>
      </c>
      <c r="G894" t="str">
        <f>VLOOKUP(C894,[1]A!$D$2:$H$1448,5,FALSE)</f>
        <v>Adulte Masculin 20/29 ans</v>
      </c>
      <c r="N894" s="14">
        <f>VLOOKUP(C894,Bilan!$B$4:$D$1766,3,FALSE)</f>
        <v>7143</v>
      </c>
      <c r="O894" s="50" t="e">
        <f t="shared" si="97"/>
        <v>#N/A</v>
      </c>
      <c r="P894" s="50" t="e">
        <f>VLOOKUP(C894,Route2021!$C$2:$O$1205,13,FALSE)</f>
        <v>#N/A</v>
      </c>
      <c r="Q894" s="124" t="str">
        <f>VLOOKUP(C894,[1]A!$D$2:$K$1398,8,FALSE)</f>
        <v>3</v>
      </c>
      <c r="R894" s="125" t="e">
        <f>VLOOKUP(C894,Route2021!$C$2:$Q$1212,15,FALSE)</f>
        <v>#N/A</v>
      </c>
      <c r="S894" s="48">
        <f>IFERROR(VLOOKUP(C894,'[2]1ère'!$B$3:$E$200,4,FALSE),0)</f>
        <v>0</v>
      </c>
      <c r="T894" s="48">
        <f>IFERROR(VLOOKUP(C894,'[2]2ème'!$B$3:$E$500,4,FALSE),0)</f>
        <v>0</v>
      </c>
      <c r="U894" s="48">
        <f>IFERROR(VLOOKUP(C894,'[2]3ème'!$B$3:$E$600,4,FALSE),0)</f>
        <v>0</v>
      </c>
      <c r="V894" s="48">
        <f>IFERROR(VLOOKUP(C894,'[2]4ème '!$B$3:$E$216,4,FALSE),0)</f>
        <v>0</v>
      </c>
      <c r="W894" s="48">
        <f>IFERROR(VLOOKUP(C894,[2]Féminines!$B$3:$E$70,4,FALSE),0)</f>
        <v>0</v>
      </c>
      <c r="X894">
        <f t="shared" si="94"/>
        <v>0</v>
      </c>
    </row>
    <row r="895" spans="1:24" x14ac:dyDescent="0.25">
      <c r="A895" s="49" t="e">
        <f t="shared" si="95"/>
        <v>#N/A</v>
      </c>
      <c r="B895" t="e">
        <f t="shared" si="96"/>
        <v>#N/A</v>
      </c>
      <c r="C895" t="str">
        <f>[1]A!$D1205</f>
        <v>GILBERT MARIUS</v>
      </c>
      <c r="D895" t="str">
        <f>[1]A!$F1205</f>
        <v>AUXI LE CHATEAU VELOCE CLUB AUXILOIS</v>
      </c>
      <c r="E895" t="str">
        <f>[1]A!$J1205</f>
        <v>06297112898</v>
      </c>
      <c r="F895" s="128" t="str">
        <f>[1]A!$C1205</f>
        <v>3</v>
      </c>
      <c r="G895" t="str">
        <f>VLOOKUP(C895,[1]A!$D$2:$H$1448,5,FALSE)</f>
        <v>Adulte Masculin 17/19 ans</v>
      </c>
      <c r="N895" s="14" t="e">
        <f>VLOOKUP(C895,Bilan!$B$4:$D$1766,3,FALSE)</f>
        <v>#N/A</v>
      </c>
      <c r="O895" s="50" t="e">
        <f t="shared" si="97"/>
        <v>#N/A</v>
      </c>
      <c r="P895" s="50" t="e">
        <f>VLOOKUP(C895,Route2021!$C$2:$O$1205,13,FALSE)</f>
        <v>#N/A</v>
      </c>
      <c r="Q895" s="124" t="str">
        <f>VLOOKUP(C895,[1]A!$D$2:$K$1398,8,FALSE)</f>
        <v>3</v>
      </c>
      <c r="R895" s="125" t="e">
        <f>VLOOKUP(C895,Route2021!$C$2:$Q$1212,15,FALSE)</f>
        <v>#N/A</v>
      </c>
      <c r="S895" s="48">
        <f>IFERROR(VLOOKUP(C895,'[2]1ère'!$B$3:$E$200,4,FALSE),0)</f>
        <v>0</v>
      </c>
      <c r="T895" s="48">
        <f>IFERROR(VLOOKUP(C895,'[2]2ème'!$B$3:$E$500,4,FALSE),0)</f>
        <v>0</v>
      </c>
      <c r="U895" s="48">
        <f>IFERROR(VLOOKUP(C895,'[2]3ème'!$B$3:$E$600,4,FALSE),0)</f>
        <v>0</v>
      </c>
      <c r="V895" s="48">
        <f>IFERROR(VLOOKUP(C895,'[2]4ème '!$B$3:$E$216,4,FALSE),0)</f>
        <v>0</v>
      </c>
      <c r="W895" s="48">
        <f>IFERROR(VLOOKUP(C895,[2]Féminines!$B$3:$E$70,4,FALSE),0)</f>
        <v>0</v>
      </c>
      <c r="X895">
        <f t="shared" si="94"/>
        <v>0</v>
      </c>
    </row>
    <row r="896" spans="1:24" x14ac:dyDescent="0.25">
      <c r="A896" s="49">
        <f t="shared" si="95"/>
        <v>0</v>
      </c>
      <c r="B896" t="e">
        <f t="shared" si="96"/>
        <v>#N/A</v>
      </c>
      <c r="C896" t="str">
        <f>[1]A!$D1206</f>
        <v>GILBERT MATHIS</v>
      </c>
      <c r="D896" t="str">
        <f>[1]A!$F1206</f>
        <v>AUXI LE CHATEAU VELOCE CLUB AUXILOIS</v>
      </c>
      <c r="E896" t="str">
        <f>[1]A!$J1206</f>
        <v>06297102214</v>
      </c>
      <c r="F896" s="128" t="str">
        <f>[1]A!$C1206</f>
        <v>3</v>
      </c>
      <c r="G896" t="str">
        <f>VLOOKUP(C896,[1]A!$D$2:$H$1448,5,FALSE)</f>
        <v>Adulte Masculin 17/19 ans</v>
      </c>
      <c r="N896" s="14" t="e">
        <f>VLOOKUP(C896,Bilan!$B$4:$D$1766,3,FALSE)</f>
        <v>#N/A</v>
      </c>
      <c r="O896" s="50">
        <f t="shared" si="97"/>
        <v>0</v>
      </c>
      <c r="P896" s="50">
        <f>VLOOKUP(C896,Route2021!$C$2:$O$1205,13,FALSE)</f>
        <v>0</v>
      </c>
      <c r="Q896" s="124" t="str">
        <f>VLOOKUP(C896,[1]A!$D$2:$K$1398,8,FALSE)</f>
        <v>3</v>
      </c>
      <c r="R896" s="125">
        <f>VLOOKUP(C896,Route2021!$C$2:$Q$1212,15,FALSE)</f>
        <v>3</v>
      </c>
      <c r="S896" s="48">
        <f>IFERROR(VLOOKUP(C896,'[2]1ère'!$B$3:$E$200,4,FALSE),0)</f>
        <v>0</v>
      </c>
      <c r="T896" s="48">
        <f>IFERROR(VLOOKUP(C896,'[2]2ème'!$B$3:$E$500,4,FALSE),0)</f>
        <v>0</v>
      </c>
      <c r="U896" s="48">
        <f>IFERROR(VLOOKUP(C896,'[2]3ème'!$B$3:$E$600,4,FALSE),0)</f>
        <v>0</v>
      </c>
      <c r="V896" s="48">
        <f>IFERROR(VLOOKUP(C896,'[2]4ème '!$B$3:$E$216,4,FALSE),0)</f>
        <v>0</v>
      </c>
      <c r="W896" s="48">
        <f>IFERROR(VLOOKUP(C896,[2]Féminines!$B$3:$E$70,4,FALSE),0)</f>
        <v>0</v>
      </c>
      <c r="X896">
        <f t="shared" si="94"/>
        <v>0</v>
      </c>
    </row>
    <row r="897" spans="1:24" x14ac:dyDescent="0.25">
      <c r="A897" s="49">
        <f t="shared" si="95"/>
        <v>0</v>
      </c>
      <c r="B897">
        <f t="shared" si="96"/>
        <v>4360</v>
      </c>
      <c r="C897" t="str">
        <f>[1]A!$D532</f>
        <v>GRARD RODRIGUE</v>
      </c>
      <c r="D897" t="str">
        <f>[1]A!$F532</f>
        <v>CYCLO CLUB ORCHIES</v>
      </c>
      <c r="E897" t="str">
        <f>[1]A!$J532</f>
        <v>05996224452</v>
      </c>
      <c r="F897" s="128" t="str">
        <f>[1]A!$C532</f>
        <v>3</v>
      </c>
      <c r="G897" t="str">
        <f>VLOOKUP(C897,[1]A!$D$2:$H$1448,5,FALSE)</f>
        <v>Adulte Masculin 50/59 ans</v>
      </c>
      <c r="N897" s="14">
        <f>VLOOKUP(C897,Bilan!$B$4:$D$1766,3,FALSE)</f>
        <v>4360</v>
      </c>
      <c r="O897" s="50">
        <f t="shared" si="97"/>
        <v>0</v>
      </c>
      <c r="P897" s="50">
        <f>VLOOKUP(C897,Route2021!$C$2:$O$1205,13,FALSE)</f>
        <v>0</v>
      </c>
      <c r="Q897" s="124" t="str">
        <f>VLOOKUP(C897,[1]A!$D$2:$K$1398,8,FALSE)</f>
        <v>3</v>
      </c>
      <c r="R897" s="125">
        <f>VLOOKUP(C897,Route2021!$C$2:$Q$1212,15,FALSE)</f>
        <v>3</v>
      </c>
      <c r="S897" s="48">
        <f>IFERROR(VLOOKUP(C897,'[2]1ère'!$B$3:$E$200,4,FALSE),0)</f>
        <v>0</v>
      </c>
      <c r="T897" s="48">
        <f>IFERROR(VLOOKUP(C897,'[2]2ème'!$B$3:$E$500,4,FALSE),0)</f>
        <v>0</v>
      </c>
      <c r="U897" s="48">
        <f>IFERROR(VLOOKUP(C897,'[2]3ème'!$B$3:$E$600,4,FALSE),0)</f>
        <v>0</v>
      </c>
      <c r="V897" s="48">
        <f>IFERROR(VLOOKUP(C897,'[2]4ème '!$B$3:$E$216,4,FALSE),0)</f>
        <v>0</v>
      </c>
      <c r="W897" s="48">
        <f>IFERROR(VLOOKUP(C897,[2]Féminines!$B$3:$E$70,4,FALSE),0)</f>
        <v>0</v>
      </c>
      <c r="X897">
        <f t="shared" si="94"/>
        <v>0</v>
      </c>
    </row>
    <row r="898" spans="1:24" x14ac:dyDescent="0.25">
      <c r="A898" s="49">
        <f t="shared" si="95"/>
        <v>0</v>
      </c>
      <c r="B898">
        <f t="shared" si="96"/>
        <v>144368</v>
      </c>
      <c r="C898" t="str">
        <f>[1]A!$D534</f>
        <v>GRAUX ZELIE</v>
      </c>
      <c r="D898" t="str">
        <f>[1]A!$F534</f>
        <v>CAMPHIN EN CAREMBAULT CYCLING TEAM</v>
      </c>
      <c r="E898" t="str">
        <f>[1]A!$J534</f>
        <v>05999098171</v>
      </c>
      <c r="F898" s="128" t="str">
        <f>[1]A!$C534</f>
        <v>3</v>
      </c>
      <c r="G898" t="str">
        <f>VLOOKUP(C898,[1]A!$D$2:$H$1448,5,FALSE)</f>
        <v>Adulte Féminin 17/29 ans</v>
      </c>
      <c r="N898" s="14">
        <f>VLOOKUP(C898,Bilan!$B$4:$D$1766,3,FALSE)</f>
        <v>144368</v>
      </c>
      <c r="O898" s="50">
        <f t="shared" si="97"/>
        <v>0</v>
      </c>
      <c r="P898" s="50">
        <f>VLOOKUP(C898,Route2021!$C$2:$O$1205,13,FALSE)</f>
        <v>0</v>
      </c>
      <c r="Q898" s="124" t="str">
        <f>VLOOKUP(C898,[1]A!$D$2:$K$1398,8,FALSE)</f>
        <v>3</v>
      </c>
      <c r="R898" s="125" t="str">
        <f>VLOOKUP(C898,Route2021!$C$2:$Q$1212,15,FALSE)</f>
        <v>FE</v>
      </c>
      <c r="S898" s="48">
        <f>IFERROR(VLOOKUP(C898,'[2]1ère'!$B$3:$E$200,4,FALSE),0)</f>
        <v>0</v>
      </c>
      <c r="T898" s="48">
        <f>IFERROR(VLOOKUP(C898,'[2]2ème'!$B$3:$E$500,4,FALSE),0)</f>
        <v>0</v>
      </c>
      <c r="U898" s="48">
        <f>IFERROR(VLOOKUP(C898,'[2]3ème'!$B$3:$E$600,4,FALSE),0)</f>
        <v>0</v>
      </c>
      <c r="V898" s="48">
        <f>IFERROR(VLOOKUP(C898,'[2]4ème '!$B$3:$E$216,4,FALSE),0)</f>
        <v>0</v>
      </c>
      <c r="W898" s="48">
        <f>IFERROR(VLOOKUP(C898,[2]Féminines!$B$3:$E$70,4,FALSE),0)</f>
        <v>0</v>
      </c>
      <c r="X898">
        <f t="shared" si="94"/>
        <v>0</v>
      </c>
    </row>
    <row r="899" spans="1:24" x14ac:dyDescent="0.25">
      <c r="A899" s="49">
        <f t="shared" si="95"/>
        <v>0</v>
      </c>
      <c r="B899">
        <f t="shared" si="96"/>
        <v>7127</v>
      </c>
      <c r="C899" t="str">
        <f>[1]A!$D538</f>
        <v>GRAVIER LAURENT</v>
      </c>
      <c r="D899" t="str">
        <f>[1]A!$F538</f>
        <v>ESPOIR CYCLISTE WAMBRECHIES MARQUETTE</v>
      </c>
      <c r="E899" t="str">
        <f>[1]A!$J538</f>
        <v>05999124725</v>
      </c>
      <c r="F899" s="128" t="str">
        <f>[1]A!$C538</f>
        <v>3</v>
      </c>
      <c r="G899" t="str">
        <f>VLOOKUP(C899,[1]A!$D$2:$H$1448,5,FALSE)</f>
        <v>Adulte Masculin 40/49 ans</v>
      </c>
      <c r="N899" s="14">
        <f>VLOOKUP(C899,Bilan!$B$4:$D$1766,3,FALSE)</f>
        <v>7127</v>
      </c>
      <c r="O899" s="50">
        <f t="shared" si="97"/>
        <v>0</v>
      </c>
      <c r="P899" s="50">
        <f>VLOOKUP(C899,Route2021!$C$2:$O$1205,13,FALSE)</f>
        <v>0</v>
      </c>
      <c r="Q899" s="124" t="str">
        <f>VLOOKUP(C899,[1]A!$D$2:$K$1398,8,FALSE)</f>
        <v>3</v>
      </c>
      <c r="R899" s="125">
        <f>VLOOKUP(C899,Route2021!$C$2:$Q$1212,15,FALSE)</f>
        <v>3</v>
      </c>
      <c r="S899" s="48">
        <f>IFERROR(VLOOKUP(C899,'[2]1ère'!$B$3:$E$200,4,FALSE),0)</f>
        <v>0</v>
      </c>
      <c r="T899" s="48">
        <f>IFERROR(VLOOKUP(C899,'[2]2ème'!$B$3:$E$500,4,FALSE),0)</f>
        <v>0</v>
      </c>
      <c r="U899" s="48">
        <f>IFERROR(VLOOKUP(C899,'[2]3ème'!$B$3:$E$600,4,FALSE),0)</f>
        <v>0</v>
      </c>
      <c r="V899" s="48">
        <f>IFERROR(VLOOKUP(C899,'[2]4ème '!$B$3:$E$216,4,FALSE),0)</f>
        <v>0</v>
      </c>
      <c r="W899" s="48">
        <f>IFERROR(VLOOKUP(C899,[2]Féminines!$B$3:$E$70,4,FALSE),0)</f>
        <v>0</v>
      </c>
      <c r="X899">
        <f t="shared" si="94"/>
        <v>0</v>
      </c>
    </row>
    <row r="900" spans="1:24" x14ac:dyDescent="0.25">
      <c r="A900" s="49" t="e">
        <f t="shared" si="95"/>
        <v>#N/A</v>
      </c>
      <c r="B900">
        <f t="shared" si="96"/>
        <v>4107</v>
      </c>
      <c r="C900" t="str">
        <f>[1]A!$D558</f>
        <v>HALLEMAN KENY</v>
      </c>
      <c r="D900" t="str">
        <f>[1]A!$F558</f>
        <v>VELO CLUB DE L'ESCAUT ANZIN</v>
      </c>
      <c r="E900" t="str">
        <f>[1]A!$J558</f>
        <v>05999092696</v>
      </c>
      <c r="F900" s="128" t="str">
        <f>[1]A!$C558</f>
        <v>3</v>
      </c>
      <c r="G900" t="str">
        <f>VLOOKUP(C900,[1]A!$D$2:$H$1448,5,FALSE)</f>
        <v>Adulte Masculin 17/19 ans</v>
      </c>
      <c r="N900" s="14">
        <f>VLOOKUP(C900,Bilan!$B$4:$D$1766,3,FALSE)</f>
        <v>4107</v>
      </c>
      <c r="O900" s="50" t="e">
        <f t="shared" si="97"/>
        <v>#N/A</v>
      </c>
      <c r="P900" s="50" t="e">
        <f>VLOOKUP(C900,Route2021!$C$2:$O$1205,13,FALSE)</f>
        <v>#N/A</v>
      </c>
      <c r="Q900" s="124" t="str">
        <f>VLOOKUP(C900,[1]A!$D$2:$K$1398,8,FALSE)</f>
        <v>3</v>
      </c>
      <c r="R900" s="125" t="e">
        <f>VLOOKUP(C900,Route2021!$C$2:$Q$1212,15,FALSE)</f>
        <v>#N/A</v>
      </c>
      <c r="S900" s="48">
        <f>IFERROR(VLOOKUP(C900,'[2]1ère'!$B$3:$E$200,4,FALSE),0)</f>
        <v>0</v>
      </c>
      <c r="T900" s="48">
        <f>IFERROR(VLOOKUP(C900,'[2]2ème'!$B$3:$E$500,4,FALSE),0)</f>
        <v>0</v>
      </c>
      <c r="U900" s="48">
        <f>IFERROR(VLOOKUP(C900,'[2]3ème'!$B$3:$E$600,4,FALSE),0)</f>
        <v>0</v>
      </c>
      <c r="V900" s="48">
        <f>IFERROR(VLOOKUP(C900,'[2]4ème '!$B$3:$E$216,4,FALSE),0)</f>
        <v>0</v>
      </c>
      <c r="W900" s="48">
        <f>IFERROR(VLOOKUP(C900,[2]Féminines!$B$3:$E$70,4,FALSE),0)</f>
        <v>0</v>
      </c>
      <c r="X900">
        <f t="shared" si="94"/>
        <v>0</v>
      </c>
    </row>
    <row r="901" spans="1:24" x14ac:dyDescent="0.25">
      <c r="A901" s="49" t="e">
        <f t="shared" si="95"/>
        <v>#N/A</v>
      </c>
      <c r="B901" t="e">
        <f t="shared" si="96"/>
        <v>#N/A</v>
      </c>
      <c r="C901" t="str">
        <f>[1]A!$D581</f>
        <v>HERBER JULIEN</v>
      </c>
      <c r="D901" t="str">
        <f>[1]A!$F581</f>
        <v>ESPOIR CYCLISTE WAMBRECHIES MARQUETTE</v>
      </c>
      <c r="E901" t="str">
        <f>[1]A!$J581</f>
        <v>05999132425</v>
      </c>
      <c r="F901" s="128" t="str">
        <f>[1]A!$C581</f>
        <v>3</v>
      </c>
      <c r="G901" t="str">
        <f>VLOOKUP(C901,[1]A!$D$2:$H$1448,5,FALSE)</f>
        <v>Adulte Masculin 40/49 ans</v>
      </c>
      <c r="N901" s="14" t="e">
        <f>VLOOKUP(C901,Bilan!$B$4:$D$1766,3,FALSE)</f>
        <v>#N/A</v>
      </c>
      <c r="O901" s="50" t="e">
        <f t="shared" si="97"/>
        <v>#N/A</v>
      </c>
      <c r="P901" s="50" t="e">
        <f>VLOOKUP(C901,Route2021!$C$2:$O$1205,13,FALSE)</f>
        <v>#N/A</v>
      </c>
      <c r="Q901" s="124" t="str">
        <f>VLOOKUP(C901,[1]A!$D$2:$K$1398,8,FALSE)</f>
        <v>3</v>
      </c>
      <c r="R901" s="125" t="e">
        <f>VLOOKUP(C901,Route2021!$C$2:$Q$1212,15,FALSE)</f>
        <v>#N/A</v>
      </c>
      <c r="S901" s="48">
        <f>IFERROR(VLOOKUP(C901,'[2]1ère'!$B$3:$E$200,4,FALSE),0)</f>
        <v>0</v>
      </c>
      <c r="T901" s="48">
        <f>IFERROR(VLOOKUP(C901,'[2]2ème'!$B$3:$E$500,4,FALSE),0)</f>
        <v>0</v>
      </c>
      <c r="U901" s="48">
        <f>IFERROR(VLOOKUP(C901,'[2]3ème'!$B$3:$E$600,4,FALSE),0)</f>
        <v>0</v>
      </c>
      <c r="V901" s="48">
        <f>IFERROR(VLOOKUP(C901,'[2]4ème '!$B$3:$E$216,4,FALSE),0)</f>
        <v>0</v>
      </c>
      <c r="W901" s="48">
        <f>IFERROR(VLOOKUP(C901,[2]Féminines!$B$3:$E$70,4,FALSE),0)</f>
        <v>0</v>
      </c>
      <c r="X901">
        <f t="shared" si="94"/>
        <v>0</v>
      </c>
    </row>
    <row r="902" spans="1:24" x14ac:dyDescent="0.25">
      <c r="A902" s="49">
        <f t="shared" si="95"/>
        <v>0</v>
      </c>
      <c r="B902">
        <f t="shared" si="96"/>
        <v>5109</v>
      </c>
      <c r="C902" t="str">
        <f>[1]A!$D584</f>
        <v>HERMAN DAVID</v>
      </c>
      <c r="D902" t="str">
        <f>[1]A!$F584</f>
        <v>TEAM SPECIALIZED LILLE</v>
      </c>
      <c r="E902" t="str">
        <f>[1]A!$J584</f>
        <v>05999111204</v>
      </c>
      <c r="F902" s="128" t="str">
        <f>[1]A!$C584</f>
        <v>3</v>
      </c>
      <c r="G902" t="str">
        <f>VLOOKUP(C902,[1]A!$D$2:$H$1448,5,FALSE)</f>
        <v>Adulte Masculin 40/49 ans</v>
      </c>
      <c r="J902" s="67">
        <v>1</v>
      </c>
      <c r="N902" s="14">
        <f>VLOOKUP(C902,Bilan!$B$4:$D$1766,3,FALSE)</f>
        <v>5109</v>
      </c>
      <c r="O902" s="50">
        <f t="shared" si="97"/>
        <v>0</v>
      </c>
      <c r="P902" s="50">
        <f>VLOOKUP(C902,Route2021!$C$2:$O$1205,13,FALSE)</f>
        <v>0</v>
      </c>
      <c r="Q902" s="124" t="str">
        <f>VLOOKUP(C902,[1]A!$D$2:$K$1398,8,FALSE)</f>
        <v>3</v>
      </c>
      <c r="R902" s="125">
        <f>VLOOKUP(C902,Route2021!$C$2:$Q$1212,15,FALSE)</f>
        <v>3</v>
      </c>
      <c r="S902" s="48">
        <f>IFERROR(VLOOKUP(C902,'[2]1ère'!$B$3:$E$200,4,FALSE),0)</f>
        <v>0</v>
      </c>
      <c r="T902" s="48">
        <f>IFERROR(VLOOKUP(C902,'[2]2ème'!$B$3:$E$500,4,FALSE),0)</f>
        <v>0</v>
      </c>
      <c r="U902" s="48">
        <f>IFERROR(VLOOKUP(C902,'[2]3ème'!$B$3:$E$600,4,FALSE),0)</f>
        <v>0</v>
      </c>
      <c r="V902" s="48">
        <f>IFERROR(VLOOKUP(C902,'[2]4ème '!$B$3:$E$216,4,FALSE),0)</f>
        <v>0</v>
      </c>
      <c r="W902" s="48">
        <f>IFERROR(VLOOKUP(C902,[2]Féminines!$B$3:$E$70,4,FALSE),0)</f>
        <v>0</v>
      </c>
      <c r="X902">
        <f t="shared" si="94"/>
        <v>0</v>
      </c>
    </row>
    <row r="903" spans="1:24" x14ac:dyDescent="0.25">
      <c r="A903" s="49" t="e">
        <f t="shared" si="95"/>
        <v>#N/A</v>
      </c>
      <c r="B903" t="e">
        <f t="shared" si="96"/>
        <v>#N/A</v>
      </c>
      <c r="C903" t="str">
        <f>[1]A!$D586</f>
        <v>HETZEL FRANCK</v>
      </c>
      <c r="D903" t="str">
        <f>[1]A!$F586</f>
        <v>ESPOIR CYCLISTE WAMBRECHIES MARQUETTE</v>
      </c>
      <c r="E903" t="str">
        <f>[1]A!$J586</f>
        <v>05999128846</v>
      </c>
      <c r="F903" s="128" t="str">
        <f>[1]A!$C586</f>
        <v>3</v>
      </c>
      <c r="G903" t="str">
        <f>VLOOKUP(C903,[1]A!$D$2:$H$1448,5,FALSE)</f>
        <v>Adulte Masculin 40/49 ans</v>
      </c>
      <c r="J903" s="67">
        <v>1</v>
      </c>
      <c r="N903" s="14" t="e">
        <f>VLOOKUP(C903,Bilan!$B$4:$D$1766,3,FALSE)</f>
        <v>#N/A</v>
      </c>
      <c r="O903" s="50" t="e">
        <f t="shared" si="97"/>
        <v>#N/A</v>
      </c>
      <c r="P903" s="50" t="e">
        <f>VLOOKUP(C903,Route2021!$C$2:$O$1205,13,FALSE)</f>
        <v>#N/A</v>
      </c>
      <c r="Q903" s="124" t="str">
        <f>VLOOKUP(C903,[1]A!$D$2:$K$1398,8,FALSE)</f>
        <v>3</v>
      </c>
      <c r="R903" s="125" t="e">
        <f>VLOOKUP(C903,Route2021!$C$2:$Q$1212,15,FALSE)</f>
        <v>#N/A</v>
      </c>
      <c r="S903" s="48">
        <f>IFERROR(VLOOKUP(C903,'[2]1ère'!$B$3:$E$200,4,FALSE),0)</f>
        <v>0</v>
      </c>
      <c r="T903" s="48">
        <f>IFERROR(VLOOKUP(C903,'[2]2ème'!$B$3:$E$500,4,FALSE),0)</f>
        <v>0</v>
      </c>
      <c r="U903" s="48">
        <f>IFERROR(VLOOKUP(C903,'[2]3ème'!$B$3:$E$600,4,FALSE),0)</f>
        <v>0</v>
      </c>
      <c r="V903" s="48">
        <f>IFERROR(VLOOKUP(C903,'[2]4ème '!$B$3:$E$216,4,FALSE),0)</f>
        <v>0</v>
      </c>
      <c r="W903" s="48">
        <f>IFERROR(VLOOKUP(C903,[2]Féminines!$B$3:$E$70,4,FALSE),0)</f>
        <v>0</v>
      </c>
      <c r="X903">
        <f t="shared" si="94"/>
        <v>0</v>
      </c>
    </row>
    <row r="904" spans="1:24" x14ac:dyDescent="0.25">
      <c r="A904" s="49">
        <f t="shared" si="95"/>
        <v>0</v>
      </c>
      <c r="B904" t="e">
        <f t="shared" si="96"/>
        <v>#N/A</v>
      </c>
      <c r="C904" t="str">
        <f>[1]A!$D600</f>
        <v>HUMEZ ADRIEN</v>
      </c>
      <c r="D904" t="str">
        <f>[1]A!$F600</f>
        <v>ESPOIR CYCLISTE WAMBRECHIES MARQUETTE</v>
      </c>
      <c r="E904" t="str">
        <f>[1]A!$J600</f>
        <v>05999124437</v>
      </c>
      <c r="F904" s="128" t="str">
        <f>[1]A!$C600</f>
        <v>3</v>
      </c>
      <c r="G904" t="str">
        <f>VLOOKUP(C904,[1]A!$D$2:$H$1448,5,FALSE)</f>
        <v>Adulte Masculin 30/39 ans</v>
      </c>
      <c r="N904" s="14" t="e">
        <f>VLOOKUP(C904,Bilan!$B$4:$D$1766,3,FALSE)</f>
        <v>#N/A</v>
      </c>
      <c r="O904" s="50">
        <f t="shared" si="97"/>
        <v>0</v>
      </c>
      <c r="P904" s="50">
        <f>VLOOKUP(C904,Route2021!$C$2:$O$1205,13,FALSE)</f>
        <v>0</v>
      </c>
      <c r="Q904" s="124" t="str">
        <f>VLOOKUP(C904,[1]A!$D$2:$K$1398,8,FALSE)</f>
        <v>3</v>
      </c>
      <c r="R904" s="125">
        <f>VLOOKUP(C904,Route2021!$C$2:$Q$1212,15,FALSE)</f>
        <v>3</v>
      </c>
      <c r="S904" s="48">
        <f>IFERROR(VLOOKUP(C904,'[2]1ère'!$B$3:$E$200,4,FALSE),0)</f>
        <v>0</v>
      </c>
      <c r="T904" s="48">
        <f>IFERROR(VLOOKUP(C904,'[2]2ème'!$B$3:$E$500,4,FALSE),0)</f>
        <v>0</v>
      </c>
      <c r="U904" s="48">
        <f>IFERROR(VLOOKUP(C904,'[2]3ème'!$B$3:$E$600,4,FALSE),0)</f>
        <v>0</v>
      </c>
      <c r="V904" s="48">
        <f>IFERROR(VLOOKUP(C904,'[2]4ème '!$B$3:$E$216,4,FALSE),0)</f>
        <v>0</v>
      </c>
      <c r="W904" s="48">
        <f>IFERROR(VLOOKUP(C904,[2]Féminines!$B$3:$E$70,4,FALSE),0)</f>
        <v>0</v>
      </c>
      <c r="X904">
        <f t="shared" si="94"/>
        <v>0</v>
      </c>
    </row>
    <row r="905" spans="1:24" x14ac:dyDescent="0.25">
      <c r="A905" s="49" t="e">
        <f t="shared" ref="A905:A933" si="98">IF(P905&lt;918,IF(P905&gt;500,P905,0),0)</f>
        <v>#N/A</v>
      </c>
      <c r="B905">
        <f t="shared" si="96"/>
        <v>2344</v>
      </c>
      <c r="C905" t="str">
        <f>[1]A!$D1220</f>
        <v>KROL MICHAEL</v>
      </c>
      <c r="D905" t="str">
        <f>[1]A!$F1220</f>
        <v>FLEURBAIX TEAM SHARK VTT</v>
      </c>
      <c r="E905" t="str">
        <f>[1]A!$J1220</f>
        <v>06297009605</v>
      </c>
      <c r="F905" s="128" t="str">
        <f>[1]A!$C1220</f>
        <v>3</v>
      </c>
      <c r="G905" t="str">
        <f>VLOOKUP(C905,[1]A!$D$2:$H$1448,5,FALSE)</f>
        <v>Adulte Masculin 40/49 ans</v>
      </c>
      <c r="N905" s="14">
        <f>VLOOKUP(C905,Bilan!$B$4:$D$1766,3,FALSE)</f>
        <v>2344</v>
      </c>
      <c r="O905" s="50" t="e">
        <f t="shared" si="97"/>
        <v>#N/A</v>
      </c>
      <c r="P905" s="50" t="e">
        <f>VLOOKUP(C905,Route2021!$C$2:$O$1205,13,FALSE)</f>
        <v>#N/A</v>
      </c>
      <c r="Q905" s="124" t="str">
        <f>VLOOKUP(C905,[1]A!$D$2:$K$1398,8,FALSE)</f>
        <v>3</v>
      </c>
      <c r="R905" s="125" t="e">
        <f>VLOOKUP(C905,Route2021!$C$2:$Q$1212,15,FALSE)</f>
        <v>#N/A</v>
      </c>
      <c r="S905" s="48">
        <f>IFERROR(VLOOKUP(C905,'[2]1ère'!$B$3:$E$200,4,FALSE),0)</f>
        <v>0</v>
      </c>
      <c r="T905" s="48">
        <f>IFERROR(VLOOKUP(C905,'[2]2ème'!$B$3:$E$500,4,FALSE),0)</f>
        <v>0</v>
      </c>
      <c r="U905" s="48">
        <f>IFERROR(VLOOKUP(C905,'[2]3ème'!$B$3:$E$600,4,FALSE),0)</f>
        <v>0</v>
      </c>
      <c r="V905" s="48">
        <f>IFERROR(VLOOKUP(C905,'[2]4ème '!$B$3:$E$216,4,FALSE),0)</f>
        <v>0</v>
      </c>
      <c r="W905" s="48">
        <f>IFERROR(VLOOKUP(C905,[2]Féminines!$B$3:$E$70,4,FALSE),0)</f>
        <v>0</v>
      </c>
      <c r="X905">
        <f t="shared" si="94"/>
        <v>0</v>
      </c>
    </row>
    <row r="906" spans="1:24" x14ac:dyDescent="0.25">
      <c r="A906" s="49">
        <f t="shared" si="98"/>
        <v>0</v>
      </c>
      <c r="B906">
        <f t="shared" si="96"/>
        <v>2322</v>
      </c>
      <c r="C906" t="str">
        <f>[1]A!$D1221</f>
        <v>LADUREAU CLÉMENT</v>
      </c>
      <c r="D906" t="str">
        <f>[1]A!$F1221</f>
        <v>LEFOREST CYCLO CLUB</v>
      </c>
      <c r="E906" t="str">
        <f>[1]A!$J1221</f>
        <v>06297094528</v>
      </c>
      <c r="F906" s="128" t="str">
        <f>[1]A!$C1221</f>
        <v>3</v>
      </c>
      <c r="G906" t="str">
        <f>VLOOKUP(C906,[1]A!$D$2:$H$1448,5,FALSE)</f>
        <v>Adulte Masculin 17/19 ans</v>
      </c>
      <c r="N906" s="14">
        <f>VLOOKUP(C906,Bilan!$B$4:$D$1766,3,FALSE)</f>
        <v>2322</v>
      </c>
      <c r="O906" s="50">
        <f t="shared" si="97"/>
        <v>0</v>
      </c>
      <c r="P906" s="50">
        <f>VLOOKUP(C906,Route2021!$C$2:$O$1205,13,FALSE)</f>
        <v>1468</v>
      </c>
      <c r="Q906" s="124" t="str">
        <f>VLOOKUP(C906,[1]A!$D$2:$K$1398,8,FALSE)</f>
        <v>3</v>
      </c>
      <c r="R906" s="125" t="str">
        <f>VLOOKUP(C906,Route2021!$C$2:$Q$1212,15,FALSE)</f>
        <v>JE</v>
      </c>
      <c r="S906" s="48">
        <f>IFERROR(VLOOKUP(C906,'[2]1ère'!$B$3:$E$200,4,FALSE),0)</f>
        <v>0</v>
      </c>
      <c r="T906" s="48">
        <f>IFERROR(VLOOKUP(C906,'[2]2ème'!$B$3:$E$500,4,FALSE),0)</f>
        <v>0</v>
      </c>
      <c r="U906" s="48">
        <f>IFERROR(VLOOKUP(C906,'[2]3ème'!$B$3:$E$600,4,FALSE),0)</f>
        <v>0</v>
      </c>
      <c r="V906" s="48">
        <f>IFERROR(VLOOKUP(C906,'[2]4ème '!$B$3:$E$216,4,FALSE),0)</f>
        <v>0</v>
      </c>
      <c r="W906" s="48">
        <f>IFERROR(VLOOKUP(C906,[2]Féminines!$B$3:$E$70,4,FALSE),0)</f>
        <v>0</v>
      </c>
      <c r="X906">
        <f t="shared" si="94"/>
        <v>0</v>
      </c>
    </row>
    <row r="907" spans="1:24" x14ac:dyDescent="0.25">
      <c r="A907" s="49">
        <f t="shared" si="98"/>
        <v>0</v>
      </c>
      <c r="B907">
        <f t="shared" si="96"/>
        <v>4497</v>
      </c>
      <c r="C907" t="str">
        <f>[1]A!$D640</f>
        <v>LAEBENS FRANCOIS</v>
      </c>
      <c r="D907" t="str">
        <f>[1]A!$F640</f>
        <v>VELO CLUB UNION HALLUIN</v>
      </c>
      <c r="E907" t="str">
        <f>[1]A!$J640</f>
        <v>05999127648</v>
      </c>
      <c r="F907" s="128" t="str">
        <f>[1]A!$C640</f>
        <v>3</v>
      </c>
      <c r="G907" t="str">
        <f>VLOOKUP(C907,[1]A!$D$2:$H$1448,5,FALSE)</f>
        <v>Adulte Masculin 30/39 ans</v>
      </c>
      <c r="J907" s="67">
        <v>1</v>
      </c>
      <c r="N907" s="14">
        <f>VLOOKUP(C907,Bilan!$B$4:$D$1766,3,FALSE)</f>
        <v>4497</v>
      </c>
      <c r="O907" s="50">
        <f t="shared" si="97"/>
        <v>0</v>
      </c>
      <c r="P907" s="50">
        <f>VLOOKUP(C907,Route2021!$C$2:$O$1205,13,FALSE)</f>
        <v>390</v>
      </c>
      <c r="Q907" s="124" t="str">
        <f>VLOOKUP(C907,[1]A!$D$2:$K$1398,8,FALSE)</f>
        <v>3</v>
      </c>
      <c r="R907" s="125">
        <f>VLOOKUP(C907,Route2021!$C$2:$Q$1212,15,FALSE)</f>
        <v>2</v>
      </c>
      <c r="S907" s="48">
        <f>IFERROR(VLOOKUP(C907,'[2]1ère'!$B$3:$E$200,4,FALSE),0)</f>
        <v>0</v>
      </c>
      <c r="T907" s="48">
        <f>IFERROR(VLOOKUP(C907,'[2]2ème'!$B$3:$E$500,4,FALSE),0)</f>
        <v>0</v>
      </c>
      <c r="U907" s="48">
        <f>IFERROR(VLOOKUP(C907,'[2]3ème'!$B$3:$E$600,4,FALSE),0)</f>
        <v>0</v>
      </c>
      <c r="V907" s="48">
        <f>IFERROR(VLOOKUP(C907,'[2]4ème '!$B$3:$E$216,4,FALSE),0)</f>
        <v>0</v>
      </c>
      <c r="W907" s="48">
        <f>IFERROR(VLOOKUP(C907,[2]Féminines!$B$3:$E$70,4,FALSE),0)</f>
        <v>0</v>
      </c>
      <c r="X907">
        <f t="shared" si="94"/>
        <v>0</v>
      </c>
    </row>
    <row r="908" spans="1:24" x14ac:dyDescent="0.25">
      <c r="A908" s="49" t="e">
        <f t="shared" si="98"/>
        <v>#N/A</v>
      </c>
      <c r="B908" t="e">
        <f t="shared" si="96"/>
        <v>#N/A</v>
      </c>
      <c r="C908" t="str">
        <f>[1]A!$D665</f>
        <v>LASCAR NATHAN</v>
      </c>
      <c r="D908" t="str">
        <f>[1]A!$F665</f>
        <v>ESPOIR CYCLISTE WAMBRECHIES MARQUETTE</v>
      </c>
      <c r="E908" t="str">
        <f>[1]A!$J665</f>
        <v>05999128847</v>
      </c>
      <c r="F908" s="128" t="str">
        <f>[1]A!$C665</f>
        <v>3</v>
      </c>
      <c r="G908" t="str">
        <f>VLOOKUP(C908,[1]A!$D$2:$H$1448,5,FALSE)</f>
        <v>Adulte Masculin 20/29 ans</v>
      </c>
      <c r="N908" s="14" t="e">
        <f>VLOOKUP(C908,Bilan!$B$4:$D$1766,3,FALSE)</f>
        <v>#N/A</v>
      </c>
      <c r="O908" s="50" t="e">
        <f t="shared" si="97"/>
        <v>#N/A</v>
      </c>
      <c r="P908" s="50" t="e">
        <f>VLOOKUP(C908,Route2021!$C$2:$O$1205,13,FALSE)</f>
        <v>#N/A</v>
      </c>
      <c r="Q908" s="124" t="str">
        <f>VLOOKUP(C908,[1]A!$D$2:$K$1398,8,FALSE)</f>
        <v>3</v>
      </c>
      <c r="R908" s="125" t="e">
        <f>VLOOKUP(C908,Route2021!$C$2:$Q$1212,15,FALSE)</f>
        <v>#N/A</v>
      </c>
      <c r="S908" s="48">
        <f>IFERROR(VLOOKUP(C908,'[2]1ère'!$B$3:$E$200,4,FALSE),0)</f>
        <v>0</v>
      </c>
      <c r="T908" s="48">
        <f>IFERROR(VLOOKUP(C908,'[2]2ème'!$B$3:$E$500,4,FALSE),0)</f>
        <v>0</v>
      </c>
      <c r="U908" s="48">
        <f>IFERROR(VLOOKUP(C908,'[2]3ème'!$B$3:$E$600,4,FALSE),0)</f>
        <v>0</v>
      </c>
      <c r="V908" s="48">
        <f>IFERROR(VLOOKUP(C908,'[2]4ème '!$B$3:$E$216,4,FALSE),0)</f>
        <v>0</v>
      </c>
      <c r="W908" s="48">
        <f>IFERROR(VLOOKUP(C908,[2]Féminines!$B$3:$E$70,4,FALSE),0)</f>
        <v>0</v>
      </c>
      <c r="X908">
        <f t="shared" si="94"/>
        <v>0</v>
      </c>
    </row>
    <row r="909" spans="1:24" x14ac:dyDescent="0.25">
      <c r="A909" s="49" t="e">
        <f t="shared" si="98"/>
        <v>#N/A</v>
      </c>
      <c r="B909" t="e">
        <f t="shared" si="96"/>
        <v>#N/A</v>
      </c>
      <c r="C909" t="str">
        <f>[1]A!$D666</f>
        <v>LASCAR OLIVIER</v>
      </c>
      <c r="D909" t="str">
        <f>[1]A!$F666</f>
        <v>ESPOIR CYCLISTE WAMBRECHIES MARQUETTE</v>
      </c>
      <c r="E909" t="str">
        <f>[1]A!$J666</f>
        <v>05999128848</v>
      </c>
      <c r="F909" s="128" t="str">
        <f>[1]A!$C666</f>
        <v>3</v>
      </c>
      <c r="G909" t="str">
        <f>VLOOKUP(C909,[1]A!$D$2:$H$1448,5,FALSE)</f>
        <v>Adulte Masculin 50/59 ans</v>
      </c>
      <c r="N909" s="14" t="e">
        <f>VLOOKUP(C909,Bilan!$B$4:$D$1766,3,FALSE)</f>
        <v>#N/A</v>
      </c>
      <c r="O909" s="50" t="e">
        <f t="shared" si="97"/>
        <v>#N/A</v>
      </c>
      <c r="P909" s="50" t="e">
        <f>VLOOKUP(C909,Route2021!$C$2:$O$1205,13,FALSE)</f>
        <v>#N/A</v>
      </c>
      <c r="Q909" s="124" t="str">
        <f>VLOOKUP(C909,[1]A!$D$2:$K$1398,8,FALSE)</f>
        <v>3</v>
      </c>
      <c r="R909" s="125" t="e">
        <f>VLOOKUP(C909,Route2021!$C$2:$Q$1212,15,FALSE)</f>
        <v>#N/A</v>
      </c>
      <c r="S909" s="48">
        <f>IFERROR(VLOOKUP(C909,'[2]1ère'!$B$3:$E$200,4,FALSE),0)</f>
        <v>0</v>
      </c>
      <c r="T909" s="48">
        <f>IFERROR(VLOOKUP(C909,'[2]2ème'!$B$3:$E$500,4,FALSE),0)</f>
        <v>0</v>
      </c>
      <c r="U909" s="48">
        <f>IFERROR(VLOOKUP(C909,'[2]3ème'!$B$3:$E$600,4,FALSE),0)</f>
        <v>0</v>
      </c>
      <c r="V909" s="48">
        <f>IFERROR(VLOOKUP(C909,'[2]4ème '!$B$3:$E$216,4,FALSE),0)</f>
        <v>0</v>
      </c>
      <c r="W909" s="48">
        <f>IFERROR(VLOOKUP(C909,[2]Féminines!$B$3:$E$70,4,FALSE),0)</f>
        <v>0</v>
      </c>
      <c r="X909">
        <f t="shared" si="94"/>
        <v>0</v>
      </c>
    </row>
    <row r="910" spans="1:24" x14ac:dyDescent="0.25">
      <c r="A910" s="49">
        <f t="shared" si="98"/>
        <v>0</v>
      </c>
      <c r="B910">
        <f t="shared" si="96"/>
        <v>2601</v>
      </c>
      <c r="C910" t="str">
        <f>[1]A!$D725</f>
        <v>LEIGNEL PIERRE-ANTOINE</v>
      </c>
      <c r="D910" t="str">
        <f>[1]A!$F725</f>
        <v>ESPOIR CYCLISTE WAMBRECHIES MARQUETTE</v>
      </c>
      <c r="E910" t="str">
        <f>[1]A!$J725</f>
        <v>05965164007</v>
      </c>
      <c r="F910" s="128" t="str">
        <f>[1]A!$C725</f>
        <v>3</v>
      </c>
      <c r="G910" t="str">
        <f>VLOOKUP(C910,[1]A!$D$2:$H$1448,5,FALSE)</f>
        <v>Adulte Masculin 30/39 ans</v>
      </c>
      <c r="N910" s="14">
        <f>VLOOKUP(C910,Bilan!$B$4:$D$1766,3,FALSE)</f>
        <v>2601</v>
      </c>
      <c r="O910" s="50">
        <f t="shared" si="97"/>
        <v>0</v>
      </c>
      <c r="P910" s="50">
        <f>VLOOKUP(C910,Route2021!$C$2:$O$1205,13,FALSE)</f>
        <v>0</v>
      </c>
      <c r="Q910" s="124" t="str">
        <f>VLOOKUP(C910,[1]A!$D$2:$K$1398,8,FALSE)</f>
        <v>3</v>
      </c>
      <c r="R910" s="125">
        <f>VLOOKUP(C910,Route2021!$C$2:$Q$1212,15,FALSE)</f>
        <v>3</v>
      </c>
      <c r="S910" s="48">
        <f>IFERROR(VLOOKUP(C910,'[2]1ère'!$B$3:$E$200,4,FALSE),0)</f>
        <v>0</v>
      </c>
      <c r="T910" s="48">
        <f>IFERROR(VLOOKUP(C910,'[2]2ème'!$B$3:$E$500,4,FALSE),0)</f>
        <v>0</v>
      </c>
      <c r="U910" s="48">
        <f>IFERROR(VLOOKUP(C910,'[2]3ème'!$B$3:$E$600,4,FALSE),0)</f>
        <v>0</v>
      </c>
      <c r="V910" s="48">
        <f>IFERROR(VLOOKUP(C910,'[2]4ème '!$B$3:$E$216,4,FALSE),0)</f>
        <v>0</v>
      </c>
      <c r="W910" s="48">
        <f>IFERROR(VLOOKUP(C910,[2]Féminines!$B$3:$E$70,4,FALSE),0)</f>
        <v>0</v>
      </c>
      <c r="X910">
        <f t="shared" si="94"/>
        <v>0</v>
      </c>
    </row>
    <row r="911" spans="1:24" x14ac:dyDescent="0.25">
      <c r="A911" s="49" t="e">
        <f t="shared" si="98"/>
        <v>#N/A</v>
      </c>
      <c r="B911">
        <f t="shared" si="96"/>
        <v>3122</v>
      </c>
      <c r="C911" t="str">
        <f>[1]A!$D731</f>
        <v>LEON GWLADYS</v>
      </c>
      <c r="D911" t="str">
        <f>[1]A!$F731</f>
        <v>VTT SAINT AMAND LES EAUX</v>
      </c>
      <c r="E911" t="str">
        <f>[1]A!$J731</f>
        <v>05999098095</v>
      </c>
      <c r="F911" s="128" t="str">
        <f>[1]A!$C731</f>
        <v>3</v>
      </c>
      <c r="G911" t="str">
        <f>VLOOKUP(C911,[1]A!$D$2:$H$1448,5,FALSE)</f>
        <v>Adulte Féminin 40/49 ans</v>
      </c>
      <c r="N911" s="14">
        <f>VLOOKUP(C911,Bilan!$B$4:$D$1766,3,FALSE)</f>
        <v>3122</v>
      </c>
      <c r="O911" s="50" t="e">
        <f t="shared" si="97"/>
        <v>#N/A</v>
      </c>
      <c r="P911" s="50" t="e">
        <f>VLOOKUP(C911,Route2021!$C$2:$O$1205,13,FALSE)</f>
        <v>#N/A</v>
      </c>
      <c r="Q911" s="124" t="str">
        <f>VLOOKUP(C911,[1]A!$D$2:$K$1398,8,FALSE)</f>
        <v>3</v>
      </c>
      <c r="R911" s="125" t="e">
        <f>VLOOKUP(C911,Route2021!$C$2:$Q$1212,15,FALSE)</f>
        <v>#N/A</v>
      </c>
      <c r="S911" s="48">
        <f>IFERROR(VLOOKUP(C911,'[2]1ère'!$B$3:$E$200,4,FALSE),0)</f>
        <v>0</v>
      </c>
      <c r="T911" s="48">
        <f>IFERROR(VLOOKUP(C911,'[2]2ème'!$B$3:$E$500,4,FALSE),0)</f>
        <v>0</v>
      </c>
      <c r="U911" s="48">
        <f>IFERROR(VLOOKUP(C911,'[2]3ème'!$B$3:$E$600,4,FALSE),0)</f>
        <v>0</v>
      </c>
      <c r="V911" s="48">
        <f>IFERROR(VLOOKUP(C911,'[2]4ème '!$B$3:$E$216,4,FALSE),0)</f>
        <v>0</v>
      </c>
      <c r="W911" s="48">
        <f>IFERROR(VLOOKUP(C911,[2]Féminines!$B$3:$E$70,4,FALSE),0)</f>
        <v>0</v>
      </c>
      <c r="X911">
        <f t="shared" si="94"/>
        <v>0</v>
      </c>
    </row>
    <row r="912" spans="1:24" x14ac:dyDescent="0.25">
      <c r="A912" s="49" t="e">
        <f t="shared" si="98"/>
        <v>#N/A</v>
      </c>
      <c r="B912" t="e">
        <f t="shared" ref="B912:B939" si="99">N912</f>
        <v>#N/A</v>
      </c>
      <c r="C912" t="str">
        <f>[1]A!$D751</f>
        <v>LIMOSIN JÉRÔME</v>
      </c>
      <c r="D912" t="str">
        <f>[1]A!$F751</f>
        <v>CAMPHIN EN CAREMBAULT CYCLING TEAM</v>
      </c>
      <c r="E912" t="str">
        <f>[1]A!$J751</f>
        <v>05996214955</v>
      </c>
      <c r="F912" s="128" t="str">
        <f>[1]A!$C751</f>
        <v>3</v>
      </c>
      <c r="G912" t="str">
        <f>VLOOKUP(C912,[1]A!$D$2:$H$1448,5,FALSE)</f>
        <v>Adulte Masculin 40/49 ans</v>
      </c>
      <c r="N912" s="14" t="e">
        <f>VLOOKUP(C912,Bilan!$B$4:$D$1766,3,FALSE)</f>
        <v>#N/A</v>
      </c>
      <c r="O912" s="50" t="e">
        <f t="shared" ref="O912:O939" si="100">A912</f>
        <v>#N/A</v>
      </c>
      <c r="P912" s="50" t="e">
        <f>VLOOKUP(C912,Route2021!$C$2:$O$1205,13,FALSE)</f>
        <v>#N/A</v>
      </c>
      <c r="Q912" s="124" t="str">
        <f>VLOOKUP(C912,[1]A!$D$2:$K$1398,8,FALSE)</f>
        <v>3</v>
      </c>
      <c r="R912" s="125" t="e">
        <f>VLOOKUP(C912,Route2021!$C$2:$Q$1212,15,FALSE)</f>
        <v>#N/A</v>
      </c>
      <c r="S912" s="48">
        <f>IFERROR(VLOOKUP(C912,'[2]1ère'!$B$3:$E$200,4,FALSE),0)</f>
        <v>0</v>
      </c>
      <c r="T912" s="48">
        <f>IFERROR(VLOOKUP(C912,'[2]2ème'!$B$3:$E$500,4,FALSE),0)</f>
        <v>0</v>
      </c>
      <c r="U912" s="48">
        <f>IFERROR(VLOOKUP(C912,'[2]3ème'!$B$3:$E$600,4,FALSE),0)</f>
        <v>0</v>
      </c>
      <c r="V912" s="48">
        <f>IFERROR(VLOOKUP(C912,'[2]4ème '!$B$3:$E$216,4,FALSE),0)</f>
        <v>0</v>
      </c>
      <c r="W912" s="48">
        <f>IFERROR(VLOOKUP(C912,[2]Féminines!$B$3:$E$70,4,FALSE),0)</f>
        <v>0</v>
      </c>
      <c r="X912">
        <f t="shared" si="94"/>
        <v>0</v>
      </c>
    </row>
    <row r="913" spans="1:24" x14ac:dyDescent="0.25">
      <c r="A913" s="49" t="e">
        <f t="shared" si="98"/>
        <v>#N/A</v>
      </c>
      <c r="B913">
        <f t="shared" si="99"/>
        <v>2429</v>
      </c>
      <c r="C913" t="str">
        <f>[1]A!$D1248</f>
        <v>MARTIN GRÉGORY</v>
      </c>
      <c r="D913" t="str">
        <f>[1]A!$F1248</f>
        <v>AGNY AMICALE LAIQUE</v>
      </c>
      <c r="E913" t="str">
        <f>[1]A!$J1248</f>
        <v>06297108430</v>
      </c>
      <c r="F913" s="128" t="str">
        <f>[1]A!$C1248</f>
        <v>3</v>
      </c>
      <c r="G913" t="str">
        <f>VLOOKUP(C913,[1]A!$D$2:$H$1448,5,FALSE)</f>
        <v>Adulte Masculin 50/59 ans</v>
      </c>
      <c r="N913" s="14">
        <f>VLOOKUP(C913,Bilan!$B$4:$D$1766,3,FALSE)</f>
        <v>2429</v>
      </c>
      <c r="O913" s="50" t="e">
        <f t="shared" si="100"/>
        <v>#N/A</v>
      </c>
      <c r="P913" s="50" t="e">
        <f>VLOOKUP(C913,Route2021!$C$2:$O$1205,13,FALSE)</f>
        <v>#N/A</v>
      </c>
      <c r="Q913" s="124" t="str">
        <f>VLOOKUP(C913,[1]A!$D$2:$K$1398,8,FALSE)</f>
        <v>3</v>
      </c>
      <c r="R913" s="125" t="e">
        <f>VLOOKUP(C913,Route2021!$C$2:$Q$1212,15,FALSE)</f>
        <v>#N/A</v>
      </c>
      <c r="S913" s="48">
        <f>IFERROR(VLOOKUP(C913,'[2]1ère'!$B$3:$E$200,4,FALSE),0)</f>
        <v>0</v>
      </c>
      <c r="T913" s="48">
        <f>IFERROR(VLOOKUP(C913,'[2]2ème'!$B$3:$E$500,4,FALSE),0)</f>
        <v>0</v>
      </c>
      <c r="U913" s="48">
        <f>IFERROR(VLOOKUP(C913,'[2]3ème'!$B$3:$E$600,4,FALSE),0)</f>
        <v>0</v>
      </c>
      <c r="V913" s="48">
        <f>IFERROR(VLOOKUP(C913,'[2]4ème '!$B$3:$E$216,4,FALSE),0)</f>
        <v>0</v>
      </c>
      <c r="W913" s="48">
        <f>IFERROR(VLOOKUP(C913,[2]Féminines!$B$3:$E$70,4,FALSE),0)</f>
        <v>0</v>
      </c>
      <c r="X913">
        <f t="shared" si="94"/>
        <v>0</v>
      </c>
    </row>
    <row r="914" spans="1:24" x14ac:dyDescent="0.25">
      <c r="A914" s="49">
        <f t="shared" si="98"/>
        <v>0</v>
      </c>
      <c r="B914">
        <f t="shared" si="99"/>
        <v>1255</v>
      </c>
      <c r="C914" t="str">
        <f>[1]A!$D788</f>
        <v>MARTINACHE ARNAUD</v>
      </c>
      <c r="D914" t="str">
        <f>[1]A!$F788</f>
        <v>AS HELLEMMES CYCLISME</v>
      </c>
      <c r="E914" t="str">
        <f>[1]A!$J788</f>
        <v>05999094079</v>
      </c>
      <c r="F914" s="128" t="str">
        <f>[1]A!$C788</f>
        <v>3</v>
      </c>
      <c r="G914" t="str">
        <f>VLOOKUP(C914,[1]A!$D$2:$H$1448,5,FALSE)</f>
        <v>Adulte Masculin 50/59 ans</v>
      </c>
      <c r="N914" s="14">
        <f>VLOOKUP(C914,Bilan!$B$4:$D$1766,3,FALSE)</f>
        <v>1255</v>
      </c>
      <c r="O914" s="50">
        <f t="shared" si="100"/>
        <v>0</v>
      </c>
      <c r="P914" s="50">
        <f>VLOOKUP(C914,Route2021!$C$2:$O$1205,13,FALSE)</f>
        <v>0</v>
      </c>
      <c r="Q914" s="124" t="str">
        <f>VLOOKUP(C914,[1]A!$D$2:$K$1398,8,FALSE)</f>
        <v>3</v>
      </c>
      <c r="R914" s="125">
        <f>VLOOKUP(C914,Route2021!$C$2:$Q$1212,15,FALSE)</f>
        <v>3</v>
      </c>
      <c r="S914" s="48">
        <f>IFERROR(VLOOKUP(C914,'[2]1ère'!$B$3:$E$200,4,FALSE),0)</f>
        <v>0</v>
      </c>
      <c r="T914" s="48">
        <f>IFERROR(VLOOKUP(C914,'[2]2ème'!$B$3:$E$500,4,FALSE),0)</f>
        <v>0</v>
      </c>
      <c r="U914" s="48">
        <f>IFERROR(VLOOKUP(C914,'[2]3ème'!$B$3:$E$600,4,FALSE),0)</f>
        <v>0</v>
      </c>
      <c r="V914" s="48">
        <f>IFERROR(VLOOKUP(C914,'[2]4ème '!$B$3:$E$216,4,FALSE),0)</f>
        <v>0</v>
      </c>
      <c r="W914" s="48">
        <f>IFERROR(VLOOKUP(C914,[2]Féminines!$B$3:$E$70,4,FALSE),0)</f>
        <v>0</v>
      </c>
      <c r="X914">
        <f t="shared" si="94"/>
        <v>0</v>
      </c>
    </row>
    <row r="915" spans="1:24" x14ac:dyDescent="0.25">
      <c r="A915" s="49" t="e">
        <f t="shared" si="98"/>
        <v>#N/A</v>
      </c>
      <c r="B915" t="e">
        <f t="shared" si="99"/>
        <v>#N/A</v>
      </c>
      <c r="C915" t="str">
        <f>[1]A!$D819</f>
        <v>MILLIE LAURENT</v>
      </c>
      <c r="D915" t="str">
        <f>[1]A!$F819</f>
        <v>FENAIN CYCLO CLUB</v>
      </c>
      <c r="E915" t="str">
        <f>[1]A!$J819</f>
        <v>05999113555</v>
      </c>
      <c r="F915" s="128" t="str">
        <f>[1]A!$C819</f>
        <v>3</v>
      </c>
      <c r="G915" t="str">
        <f>VLOOKUP(C915,[1]A!$D$2:$H$1448,5,FALSE)</f>
        <v>Adulte Masculin 30/39 ans</v>
      </c>
      <c r="N915" s="14" t="e">
        <f>VLOOKUP(C915,Bilan!$B$4:$D$1766,3,FALSE)</f>
        <v>#N/A</v>
      </c>
      <c r="O915" s="50" t="e">
        <f t="shared" si="100"/>
        <v>#N/A</v>
      </c>
      <c r="P915" s="50" t="e">
        <f>VLOOKUP(C915,Route2021!$C$2:$O$1205,13,FALSE)</f>
        <v>#N/A</v>
      </c>
      <c r="Q915" s="124" t="str">
        <f>VLOOKUP(C915,[1]A!$D$2:$K$1398,8,FALSE)</f>
        <v>3</v>
      </c>
      <c r="R915" s="125" t="e">
        <f>VLOOKUP(C915,Route2021!$C$2:$Q$1212,15,FALSE)</f>
        <v>#N/A</v>
      </c>
      <c r="S915" s="48">
        <f>IFERROR(VLOOKUP(C915,'[2]1ère'!$B$3:$E$200,4,FALSE),0)</f>
        <v>0</v>
      </c>
      <c r="T915" s="48">
        <f>IFERROR(VLOOKUP(C915,'[2]2ème'!$B$3:$E$500,4,FALSE),0)</f>
        <v>0</v>
      </c>
      <c r="U915" s="48">
        <f>IFERROR(VLOOKUP(C915,'[2]3ème'!$B$3:$E$600,4,FALSE),0)</f>
        <v>0</v>
      </c>
      <c r="V915" s="48">
        <f>IFERROR(VLOOKUP(C915,'[2]4ème '!$B$3:$E$216,4,FALSE),0)</f>
        <v>0</v>
      </c>
      <c r="W915" s="48">
        <f>IFERROR(VLOOKUP(C915,[2]Féminines!$B$3:$E$70,4,FALSE),0)</f>
        <v>0</v>
      </c>
      <c r="X915">
        <f t="shared" si="94"/>
        <v>0</v>
      </c>
    </row>
    <row r="916" spans="1:24" x14ac:dyDescent="0.25">
      <c r="A916" s="49" t="e">
        <f t="shared" si="98"/>
        <v>#N/A</v>
      </c>
      <c r="B916">
        <f t="shared" si="99"/>
        <v>144384</v>
      </c>
      <c r="C916" t="str">
        <f>[1]A!$D841</f>
        <v>MORO GIANNI</v>
      </c>
      <c r="D916" t="str">
        <f>[1]A!$F841</f>
        <v>FENAIN CYCLO CLUB</v>
      </c>
      <c r="E916" t="str">
        <f>[1]A!$J841</f>
        <v>05999028489</v>
      </c>
      <c r="F916" s="128" t="str">
        <f>[1]A!$C841</f>
        <v>3</v>
      </c>
      <c r="G916" t="str">
        <f>VLOOKUP(C916,[1]A!$D$2:$H$1448,5,FALSE)</f>
        <v>Adulte Masculin 60 ans et plus</v>
      </c>
      <c r="J916" s="67">
        <v>1</v>
      </c>
      <c r="N916" s="14">
        <f>VLOOKUP(C916,Bilan!$B$4:$D$1766,3,FALSE)</f>
        <v>144384</v>
      </c>
      <c r="O916" s="50" t="e">
        <f t="shared" si="100"/>
        <v>#N/A</v>
      </c>
      <c r="P916" s="50" t="e">
        <f>VLOOKUP(C916,Route2021!$C$2:$O$1205,13,FALSE)</f>
        <v>#N/A</v>
      </c>
      <c r="Q916" s="124" t="str">
        <f>VLOOKUP(C916,[1]A!$D$2:$K$1398,8,FALSE)</f>
        <v>3</v>
      </c>
      <c r="R916" s="125" t="e">
        <f>VLOOKUP(C916,Route2021!$C$2:$Q$1212,15,FALSE)</f>
        <v>#N/A</v>
      </c>
      <c r="S916" s="48">
        <f>IFERROR(VLOOKUP(C916,'[2]1ère'!$B$3:$E$200,4,FALSE),0)</f>
        <v>0</v>
      </c>
      <c r="T916" s="48">
        <f>IFERROR(VLOOKUP(C916,'[2]2ème'!$B$3:$E$500,4,FALSE),0)</f>
        <v>0</v>
      </c>
      <c r="U916" s="48">
        <f>IFERROR(VLOOKUP(C916,'[2]3ème'!$B$3:$E$600,4,FALSE),0)</f>
        <v>0</v>
      </c>
      <c r="V916" s="48">
        <f>IFERROR(VLOOKUP(C916,'[2]4ème '!$B$3:$E$216,4,FALSE),0)</f>
        <v>0</v>
      </c>
      <c r="W916" s="48">
        <f>IFERROR(VLOOKUP(C916,[2]Féminines!$B$3:$E$70,4,FALSE),0)</f>
        <v>0</v>
      </c>
      <c r="X916">
        <f t="shared" si="94"/>
        <v>0</v>
      </c>
    </row>
    <row r="917" spans="1:24" x14ac:dyDescent="0.25">
      <c r="A917" s="49">
        <f t="shared" si="98"/>
        <v>0</v>
      </c>
      <c r="B917" t="str">
        <f t="shared" si="99"/>
        <v xml:space="preserve"> </v>
      </c>
      <c r="C917" t="str">
        <f>[1]A!$D860</f>
        <v>NEYNAUD JEREMY</v>
      </c>
      <c r="D917" t="str">
        <f>[1]A!$F860</f>
        <v>RESILIENCE CLUB</v>
      </c>
      <c r="E917" t="str">
        <f>[1]A!$J860</f>
        <v>05999111249</v>
      </c>
      <c r="F917" s="128" t="str">
        <f>[1]A!$C860</f>
        <v>3</v>
      </c>
      <c r="G917" t="str">
        <f>VLOOKUP(C917,[1]A!$D$2:$H$1448,5,FALSE)</f>
        <v>Adulte Masculin 30/39 ans</v>
      </c>
      <c r="N917" s="14" t="str">
        <f>VLOOKUP(C917,Bilan!$B$4:$D$1766,3,FALSE)</f>
        <v xml:space="preserve"> </v>
      </c>
      <c r="O917" s="50">
        <f t="shared" si="100"/>
        <v>0</v>
      </c>
      <c r="P917" s="50">
        <f>VLOOKUP(C917,Route2021!$C$2:$O$1205,13,FALSE)</f>
        <v>0</v>
      </c>
      <c r="Q917" s="124" t="str">
        <f>VLOOKUP(C917,[1]A!$D$2:$K$1398,8,FALSE)</f>
        <v>3</v>
      </c>
      <c r="R917" s="125">
        <f>VLOOKUP(C917,Route2021!$C$2:$Q$1212,15,FALSE)</f>
        <v>3</v>
      </c>
      <c r="S917" s="48">
        <f>IFERROR(VLOOKUP(C917,'[2]1ère'!$B$3:$E$200,4,FALSE),0)</f>
        <v>0</v>
      </c>
      <c r="T917" s="48">
        <f>IFERROR(VLOOKUP(C917,'[2]2ème'!$B$3:$E$500,4,FALSE),0)</f>
        <v>0</v>
      </c>
      <c r="U917" s="48">
        <f>IFERROR(VLOOKUP(C917,'[2]3ème'!$B$3:$E$600,4,FALSE),0)</f>
        <v>0</v>
      </c>
      <c r="V917" s="48">
        <f>IFERROR(VLOOKUP(C917,'[2]4ème '!$B$3:$E$216,4,FALSE),0)</f>
        <v>0</v>
      </c>
      <c r="W917" s="48">
        <f>IFERROR(VLOOKUP(C917,[2]Féminines!$B$3:$E$70,4,FALSE),0)</f>
        <v>0</v>
      </c>
      <c r="X917">
        <f t="shared" si="94"/>
        <v>0</v>
      </c>
    </row>
    <row r="918" spans="1:24" x14ac:dyDescent="0.25">
      <c r="A918" s="49" t="e">
        <f t="shared" si="98"/>
        <v>#N/A</v>
      </c>
      <c r="B918" t="e">
        <f t="shared" si="99"/>
        <v>#N/A</v>
      </c>
      <c r="C918" t="str">
        <f>[1]A!$D864</f>
        <v>NOEL FRANCOIS</v>
      </c>
      <c r="D918" t="str">
        <f>[1]A!$F864</f>
        <v>CAMPHIN EN CAREMBAULT CYCLING TEAM</v>
      </c>
      <c r="E918" t="str">
        <f>[1]A!$J864</f>
        <v>05999080622</v>
      </c>
      <c r="F918" s="128" t="str">
        <f>[1]A!$C864</f>
        <v>3</v>
      </c>
      <c r="G918" t="str">
        <f>VLOOKUP(C918,[1]A!$D$2:$H$1448,5,FALSE)</f>
        <v>Adulte Masculin 30/39 ans</v>
      </c>
      <c r="N918" s="14" t="e">
        <f>VLOOKUP(C918,Bilan!$B$4:$D$1766,3,FALSE)</f>
        <v>#N/A</v>
      </c>
      <c r="O918" s="50" t="e">
        <f t="shared" si="100"/>
        <v>#N/A</v>
      </c>
      <c r="P918" s="50" t="e">
        <f>VLOOKUP(C918,Route2021!$C$2:$O$1205,13,FALSE)</f>
        <v>#N/A</v>
      </c>
      <c r="Q918" s="124" t="str">
        <f>VLOOKUP(C918,[1]A!$D$2:$K$1398,8,FALSE)</f>
        <v>3</v>
      </c>
      <c r="R918" s="125" t="e">
        <f>VLOOKUP(C918,Route2021!$C$2:$Q$1212,15,FALSE)</f>
        <v>#N/A</v>
      </c>
      <c r="S918" s="48">
        <f>IFERROR(VLOOKUP(C918,'[2]1ère'!$B$3:$E$200,4,FALSE),0)</f>
        <v>0</v>
      </c>
      <c r="T918" s="48">
        <f>IFERROR(VLOOKUP(C918,'[2]2ème'!$B$3:$E$500,4,FALSE),0)</f>
        <v>0</v>
      </c>
      <c r="U918" s="48">
        <f>IFERROR(VLOOKUP(C918,'[2]3ème'!$B$3:$E$600,4,FALSE),0)</f>
        <v>0</v>
      </c>
      <c r="V918" s="48">
        <f>IFERROR(VLOOKUP(C918,'[2]4ème '!$B$3:$E$216,4,FALSE),0)</f>
        <v>0</v>
      </c>
      <c r="W918" s="48">
        <f>IFERROR(VLOOKUP(C918,[2]Féminines!$B$3:$E$70,4,FALSE),0)</f>
        <v>0</v>
      </c>
      <c r="X918">
        <f t="shared" si="94"/>
        <v>0</v>
      </c>
    </row>
    <row r="919" spans="1:24" x14ac:dyDescent="0.25">
      <c r="A919" s="49" t="e">
        <f t="shared" si="98"/>
        <v>#N/A</v>
      </c>
      <c r="B919" t="e">
        <f t="shared" si="99"/>
        <v>#N/A</v>
      </c>
      <c r="C919" t="str">
        <f>[1]A!$D885</f>
        <v>PENNEL FRANCK</v>
      </c>
      <c r="D919" t="str">
        <f>[1]A!$F885</f>
        <v>ETOILE CYCLISTE TOURCOING</v>
      </c>
      <c r="E919" t="str">
        <f>[1]A!$J885</f>
        <v>05996216246</v>
      </c>
      <c r="F919" s="128" t="str">
        <f>[1]A!$C885</f>
        <v>3</v>
      </c>
      <c r="G919" t="str">
        <f>VLOOKUP(C919,[1]A!$D$2:$H$1448,5,FALSE)</f>
        <v>Adulte Masculin 40/49 ans</v>
      </c>
      <c r="J919" s="67">
        <v>1</v>
      </c>
      <c r="N919" s="14" t="e">
        <f>VLOOKUP(C919,Bilan!$B$4:$D$1766,3,FALSE)</f>
        <v>#N/A</v>
      </c>
      <c r="O919" s="50" t="e">
        <f t="shared" si="100"/>
        <v>#N/A</v>
      </c>
      <c r="P919" s="50" t="e">
        <f>VLOOKUP(C919,Route2021!$C$2:$O$1205,13,FALSE)</f>
        <v>#N/A</v>
      </c>
      <c r="Q919" s="124" t="str">
        <f>VLOOKUP(C919,[1]A!$D$2:$K$1398,8,FALSE)</f>
        <v>3</v>
      </c>
      <c r="R919" s="125" t="e">
        <f>VLOOKUP(C919,Route2021!$C$2:$Q$1212,15,FALSE)</f>
        <v>#N/A</v>
      </c>
      <c r="S919" s="48">
        <f>IFERROR(VLOOKUP(C919,'[2]1ère'!$B$3:$E$200,4,FALSE),0)</f>
        <v>0</v>
      </c>
      <c r="T919" s="48">
        <f>IFERROR(VLOOKUP(C919,'[2]2ème'!$B$3:$E$500,4,FALSE),0)</f>
        <v>0</v>
      </c>
      <c r="U919" s="48">
        <f>IFERROR(VLOOKUP(C919,'[2]3ème'!$B$3:$E$600,4,FALSE),0)</f>
        <v>0</v>
      </c>
      <c r="V919" s="48">
        <f>IFERROR(VLOOKUP(C919,'[2]4ème '!$B$3:$E$216,4,FALSE),0)</f>
        <v>0</v>
      </c>
      <c r="W919" s="48">
        <f>IFERROR(VLOOKUP(C919,[2]Féminines!$B$3:$E$70,4,FALSE),0)</f>
        <v>0</v>
      </c>
      <c r="X919">
        <f t="shared" si="94"/>
        <v>0</v>
      </c>
    </row>
    <row r="920" spans="1:24" x14ac:dyDescent="0.25">
      <c r="A920" s="49">
        <f t="shared" si="98"/>
        <v>0</v>
      </c>
      <c r="B920" t="e">
        <f t="shared" si="99"/>
        <v>#N/A</v>
      </c>
      <c r="C920" t="str">
        <f>[1]A!$D1260</f>
        <v>PERRY NICOLAS</v>
      </c>
      <c r="D920" t="str">
        <f>[1]A!$F1260</f>
        <v>OHM CYCLISME HESDIN</v>
      </c>
      <c r="E920" t="str">
        <f>[1]A!$J1260</f>
        <v>06297044101</v>
      </c>
      <c r="F920" s="128" t="str">
        <f>[1]A!$C1260</f>
        <v>3</v>
      </c>
      <c r="G920" t="str">
        <f>VLOOKUP(C920,[1]A!$D$2:$H$1448,5,FALSE)</f>
        <v>Adulte Masculin 20/29 ans</v>
      </c>
      <c r="N920" s="14" t="e">
        <f>VLOOKUP(C920,Bilan!$B$4:$D$1766,3,FALSE)</f>
        <v>#N/A</v>
      </c>
      <c r="O920" s="50">
        <f t="shared" si="100"/>
        <v>0</v>
      </c>
      <c r="P920" s="50">
        <f>VLOOKUP(C920,Route2021!$C$2:$O$1205,13,FALSE)</f>
        <v>0</v>
      </c>
      <c r="Q920" s="124" t="str">
        <f>VLOOKUP(C920,[1]A!$D$2:$K$1398,8,FALSE)</f>
        <v>3</v>
      </c>
      <c r="R920" s="125">
        <f>VLOOKUP(C920,Route2021!$C$2:$Q$1212,15,FALSE)</f>
        <v>0</v>
      </c>
      <c r="S920" s="48">
        <f>IFERROR(VLOOKUP(C920,'[2]1ère'!$B$3:$E$200,4,FALSE),0)</f>
        <v>0</v>
      </c>
      <c r="T920" s="48">
        <f>IFERROR(VLOOKUP(C920,'[2]2ème'!$B$3:$E$500,4,FALSE),0)</f>
        <v>0</v>
      </c>
      <c r="U920" s="48">
        <f>IFERROR(VLOOKUP(C920,'[2]3ème'!$B$3:$E$600,4,FALSE),0)</f>
        <v>0</v>
      </c>
      <c r="V920" s="48">
        <f>IFERROR(VLOOKUP(C920,'[2]4ème '!$B$3:$E$216,4,FALSE),0)</f>
        <v>0</v>
      </c>
      <c r="W920" s="48">
        <f>IFERROR(VLOOKUP(C920,[2]Féminines!$B$3:$E$70,4,FALSE),0)</f>
        <v>0</v>
      </c>
      <c r="X920">
        <f t="shared" si="94"/>
        <v>0</v>
      </c>
    </row>
    <row r="921" spans="1:24" x14ac:dyDescent="0.25">
      <c r="A921" s="49" t="e">
        <f t="shared" si="98"/>
        <v>#N/A</v>
      </c>
      <c r="B921">
        <f t="shared" si="99"/>
        <v>7057</v>
      </c>
      <c r="C921" t="str">
        <f>[1]A!$D935</f>
        <v>RAMETTE SAMUEL</v>
      </c>
      <c r="D921" t="str">
        <f>[1]A!$F935</f>
        <v>VTT  CLUB PONT SUR SAMBRE</v>
      </c>
      <c r="E921" t="str">
        <f>[1]A!$J935</f>
        <v>05999128235</v>
      </c>
      <c r="F921" s="128" t="str">
        <f>[1]A!$C935</f>
        <v>3</v>
      </c>
      <c r="G921" t="str">
        <f>VLOOKUP(C921,[1]A!$D$2:$H$1448,5,FALSE)</f>
        <v>Adulte Masculin 40/49 ans</v>
      </c>
      <c r="J921" s="67">
        <v>1</v>
      </c>
      <c r="N921" s="14">
        <f>VLOOKUP(C921,Bilan!$B$4:$D$1766,3,FALSE)</f>
        <v>7057</v>
      </c>
      <c r="O921" s="50" t="e">
        <f t="shared" si="100"/>
        <v>#N/A</v>
      </c>
      <c r="P921" s="50" t="e">
        <f>VLOOKUP(C921,Route2021!$C$2:$O$1205,13,FALSE)</f>
        <v>#N/A</v>
      </c>
      <c r="Q921" s="124" t="str">
        <f>VLOOKUP(C921,[1]A!$D$2:$K$1398,8,FALSE)</f>
        <v>3</v>
      </c>
      <c r="R921" s="125" t="e">
        <f>VLOOKUP(C921,Route2021!$C$2:$Q$1212,15,FALSE)</f>
        <v>#N/A</v>
      </c>
      <c r="S921" s="48">
        <f>IFERROR(VLOOKUP(C921,'[2]1ère'!$B$3:$E$200,4,FALSE),0)</f>
        <v>0</v>
      </c>
      <c r="T921" s="48">
        <f>IFERROR(VLOOKUP(C921,'[2]2ème'!$B$3:$E$500,4,FALSE),0)</f>
        <v>0</v>
      </c>
      <c r="U921" s="48">
        <f>IFERROR(VLOOKUP(C921,'[2]3ème'!$B$3:$E$600,4,FALSE),0)</f>
        <v>0</v>
      </c>
      <c r="V921" s="48">
        <f>IFERROR(VLOOKUP(C921,'[2]4ème '!$B$3:$E$216,4,FALSE),0)</f>
        <v>0</v>
      </c>
      <c r="W921" s="48">
        <f>IFERROR(VLOOKUP(C921,[2]Féminines!$B$3:$E$70,4,FALSE),0)</f>
        <v>0</v>
      </c>
      <c r="X921">
        <f t="shared" si="94"/>
        <v>0</v>
      </c>
    </row>
    <row r="922" spans="1:24" x14ac:dyDescent="0.25">
      <c r="A922" s="49" t="e">
        <f t="shared" si="98"/>
        <v>#N/A</v>
      </c>
      <c r="B922">
        <f t="shared" si="99"/>
        <v>4378</v>
      </c>
      <c r="C922" t="str">
        <f>[1]A!$D937</f>
        <v>REDMERSKI STEPHANE</v>
      </c>
      <c r="D922" t="str">
        <f>[1]A!$F937</f>
        <v>VTT SAINT AMAND LES EAUX</v>
      </c>
      <c r="E922" t="str">
        <f>[1]A!$J937</f>
        <v>05999095356</v>
      </c>
      <c r="F922" s="128" t="str">
        <f>[1]A!$C937</f>
        <v>3</v>
      </c>
      <c r="G922" t="str">
        <f>VLOOKUP(C922,[1]A!$D$2:$H$1448,5,FALSE)</f>
        <v>Adulte Masculin 20/29 ans</v>
      </c>
      <c r="J922" s="67">
        <v>1</v>
      </c>
      <c r="N922" s="14">
        <f>VLOOKUP(C922,Bilan!$B$4:$D$1766,3,FALSE)</f>
        <v>4378</v>
      </c>
      <c r="O922" s="50" t="e">
        <f t="shared" si="100"/>
        <v>#N/A</v>
      </c>
      <c r="P922" s="50" t="e">
        <f>VLOOKUP(C922,Route2021!$C$2:$O$1205,13,FALSE)</f>
        <v>#N/A</v>
      </c>
      <c r="Q922" s="124" t="str">
        <f>VLOOKUP(C922,[1]A!$D$2:$K$1398,8,FALSE)</f>
        <v>3</v>
      </c>
      <c r="R922" s="125" t="e">
        <f>VLOOKUP(C922,Route2021!$C$2:$Q$1212,15,FALSE)</f>
        <v>#N/A</v>
      </c>
      <c r="S922" s="48">
        <f>IFERROR(VLOOKUP(C922,'[2]1ère'!$B$3:$E$200,4,FALSE),0)</f>
        <v>0</v>
      </c>
      <c r="T922" s="48">
        <f>IFERROR(VLOOKUP(C922,'[2]2ème'!$B$3:$E$500,4,FALSE),0)</f>
        <v>0</v>
      </c>
      <c r="U922" s="48">
        <f>IFERROR(VLOOKUP(C922,'[2]3ème'!$B$3:$E$600,4,FALSE),0)</f>
        <v>0</v>
      </c>
      <c r="V922" s="48">
        <f>IFERROR(VLOOKUP(C922,'[2]4ème '!$B$3:$E$216,4,FALSE),0)</f>
        <v>0</v>
      </c>
      <c r="W922" s="48">
        <f>IFERROR(VLOOKUP(C922,[2]Féminines!$B$3:$E$70,4,FALSE),0)</f>
        <v>0</v>
      </c>
      <c r="X922">
        <f t="shared" si="94"/>
        <v>0</v>
      </c>
    </row>
    <row r="923" spans="1:24" x14ac:dyDescent="0.25">
      <c r="A923" s="49">
        <f t="shared" si="98"/>
        <v>0</v>
      </c>
      <c r="B923">
        <f t="shared" si="99"/>
        <v>4357</v>
      </c>
      <c r="C923" t="str">
        <f>[1]A!$D1269</f>
        <v>RICOUART MARC ANTOINE</v>
      </c>
      <c r="D923" t="str">
        <f>[1]A!$F1269</f>
        <v>FLEURBAIX TEAM SHARK VTT</v>
      </c>
      <c r="E923" t="str">
        <f>[1]A!$J1269</f>
        <v>06297103931</v>
      </c>
      <c r="F923" s="128" t="str">
        <f>[1]A!$C1269</f>
        <v>3</v>
      </c>
      <c r="G923" t="str">
        <f>VLOOKUP(C923,[1]A!$D$2:$H$1448,5,FALSE)</f>
        <v>Adulte Masculin 30/39 ans</v>
      </c>
      <c r="N923" s="14">
        <f>VLOOKUP(C923,Bilan!$B$4:$D$1766,3,FALSE)</f>
        <v>4357</v>
      </c>
      <c r="O923" s="50">
        <f t="shared" si="100"/>
        <v>0</v>
      </c>
      <c r="P923" s="50">
        <f>VLOOKUP(C923,Route2021!$C$2:$O$1205,13,FALSE)</f>
        <v>0</v>
      </c>
      <c r="Q923" s="124" t="str">
        <f>VLOOKUP(C923,[1]A!$D$2:$K$1398,8,FALSE)</f>
        <v>3</v>
      </c>
      <c r="R923" s="125">
        <f>VLOOKUP(C923,Route2021!$C$2:$Q$1212,15,FALSE)</f>
        <v>3</v>
      </c>
      <c r="S923" s="48">
        <f>IFERROR(VLOOKUP(C923,'[2]1ère'!$B$3:$E$200,4,FALSE),0)</f>
        <v>0</v>
      </c>
      <c r="T923" s="48">
        <f>IFERROR(VLOOKUP(C923,'[2]2ème'!$B$3:$E$500,4,FALSE),0)</f>
        <v>0</v>
      </c>
      <c r="U923" s="48">
        <f>IFERROR(VLOOKUP(C923,'[2]3ème'!$B$3:$E$600,4,FALSE),0)</f>
        <v>0</v>
      </c>
      <c r="V923" s="48">
        <f>IFERROR(VLOOKUP(C923,'[2]4ème '!$B$3:$E$216,4,FALSE),0)</f>
        <v>0</v>
      </c>
      <c r="W923" s="48">
        <f>IFERROR(VLOOKUP(C923,[2]Féminines!$B$3:$E$70,4,FALSE),0)</f>
        <v>0</v>
      </c>
      <c r="X923">
        <f t="shared" si="94"/>
        <v>0</v>
      </c>
    </row>
    <row r="924" spans="1:24" x14ac:dyDescent="0.25">
      <c r="A924" s="49">
        <f t="shared" si="98"/>
        <v>0</v>
      </c>
      <c r="B924">
        <f t="shared" si="99"/>
        <v>2328</v>
      </c>
      <c r="C924" t="str">
        <f>[1]A!$D1270</f>
        <v>ROTA YOHANN</v>
      </c>
      <c r="D924" t="str">
        <f>[1]A!$F1270</f>
        <v>MANQUEVILLE LILLERS CLUB CYCLISTE</v>
      </c>
      <c r="E924" t="str">
        <f>[1]A!$J1270</f>
        <v>06297083854</v>
      </c>
      <c r="F924" s="128" t="str">
        <f>[1]A!$C1270</f>
        <v>3</v>
      </c>
      <c r="G924" t="str">
        <f>VLOOKUP(C924,[1]A!$D$2:$H$1448,5,FALSE)</f>
        <v>Adulte Masculin 30/39 ans</v>
      </c>
      <c r="N924" s="14">
        <f>VLOOKUP(C924,Bilan!$B$4:$D$1766,3,FALSE)</f>
        <v>2328</v>
      </c>
      <c r="O924" s="50">
        <f t="shared" si="100"/>
        <v>0</v>
      </c>
      <c r="P924" s="50">
        <f>VLOOKUP(C924,Route2021!$C$2:$O$1205,13,FALSE)</f>
        <v>0</v>
      </c>
      <c r="Q924" s="124" t="str">
        <f>VLOOKUP(C924,[1]A!$D$2:$K$1398,8,FALSE)</f>
        <v>3</v>
      </c>
      <c r="R924" s="125">
        <f>VLOOKUP(C924,Route2021!$C$2:$Q$1212,15,FALSE)</f>
        <v>3</v>
      </c>
      <c r="S924" s="48">
        <f>IFERROR(VLOOKUP(C924,'[2]1ère'!$B$3:$E$200,4,FALSE),0)</f>
        <v>0</v>
      </c>
      <c r="T924" s="48">
        <f>IFERROR(VLOOKUP(C924,'[2]2ème'!$B$3:$E$500,4,FALSE),0)</f>
        <v>0</v>
      </c>
      <c r="U924" s="48">
        <f>IFERROR(VLOOKUP(C924,'[2]3ème'!$B$3:$E$600,4,FALSE),0)</f>
        <v>0</v>
      </c>
      <c r="V924" s="48">
        <f>IFERROR(VLOOKUP(C924,'[2]4ème '!$B$3:$E$216,4,FALSE),0)</f>
        <v>0</v>
      </c>
      <c r="W924" s="48">
        <f>IFERROR(VLOOKUP(C924,[2]Féminines!$B$3:$E$70,4,FALSE),0)</f>
        <v>0</v>
      </c>
      <c r="X924">
        <f t="shared" si="94"/>
        <v>0</v>
      </c>
    </row>
    <row r="925" spans="1:24" x14ac:dyDescent="0.25">
      <c r="A925" s="49" t="e">
        <f t="shared" si="98"/>
        <v>#N/A</v>
      </c>
      <c r="B925" t="e">
        <f t="shared" si="99"/>
        <v>#N/A</v>
      </c>
      <c r="C925" t="str">
        <f>[1]A!$D1273</f>
        <v>SART BRUNO</v>
      </c>
      <c r="D925" t="str">
        <f>[1]A!$F1273</f>
        <v>OUTREAU CLUB SPORTIF OUTRELOIS (C.S.O)</v>
      </c>
      <c r="E925" t="str">
        <f>[1]A!$J1273</f>
        <v>06297033440</v>
      </c>
      <c r="F925" s="128" t="str">
        <f>[1]A!$C1273</f>
        <v>3</v>
      </c>
      <c r="G925" t="str">
        <f>VLOOKUP(C925,[1]A!$D$2:$H$1448,5,FALSE)</f>
        <v>Adulte Masculin 60 ans et plus</v>
      </c>
      <c r="N925" s="14" t="e">
        <f>VLOOKUP(C925,Bilan!$B$4:$D$1766,3,FALSE)</f>
        <v>#N/A</v>
      </c>
      <c r="O925" s="50" t="e">
        <f t="shared" si="100"/>
        <v>#N/A</v>
      </c>
      <c r="P925" s="50" t="e">
        <f>VLOOKUP(C925,Route2021!$C$2:$O$1205,13,FALSE)</f>
        <v>#N/A</v>
      </c>
      <c r="Q925" s="124" t="str">
        <f>VLOOKUP(C925,[1]A!$D$2:$K$1398,8,FALSE)</f>
        <v>3</v>
      </c>
      <c r="R925" s="125" t="e">
        <f>VLOOKUP(C925,Route2021!$C$2:$Q$1212,15,FALSE)</f>
        <v>#N/A</v>
      </c>
      <c r="S925" s="48">
        <f>IFERROR(VLOOKUP(C925,'[2]1ère'!$B$3:$E$200,4,FALSE),0)</f>
        <v>0</v>
      </c>
      <c r="T925" s="48">
        <f>IFERROR(VLOOKUP(C925,'[2]2ème'!$B$3:$E$500,4,FALSE),0)</f>
        <v>0</v>
      </c>
      <c r="U925" s="48">
        <f>IFERROR(VLOOKUP(C925,'[2]3ème'!$B$3:$E$600,4,FALSE),0)</f>
        <v>0</v>
      </c>
      <c r="V925" s="48">
        <f>IFERROR(VLOOKUP(C925,'[2]4ème '!$B$3:$E$216,4,FALSE),0)</f>
        <v>0</v>
      </c>
      <c r="W925" s="48">
        <f>IFERROR(VLOOKUP(C925,[2]Féminines!$B$3:$E$70,4,FALSE),0)</f>
        <v>0</v>
      </c>
      <c r="X925">
        <f t="shared" si="94"/>
        <v>0</v>
      </c>
    </row>
    <row r="926" spans="1:24" x14ac:dyDescent="0.25">
      <c r="A926" s="49" t="e">
        <f t="shared" si="98"/>
        <v>#N/A</v>
      </c>
      <c r="B926" t="e">
        <f t="shared" si="99"/>
        <v>#N/A</v>
      </c>
      <c r="C926" t="str">
        <f>[1]A!$D990</f>
        <v>SAVARY VIANNEY</v>
      </c>
      <c r="D926" t="str">
        <f>[1]A!$F990</f>
        <v>ESPOIR CYCLISTE WAMBRECHIES MARQUETTE</v>
      </c>
      <c r="E926" t="str">
        <f>[1]A!$J990</f>
        <v>05999128145</v>
      </c>
      <c r="F926" s="128" t="str">
        <f>[1]A!$C990</f>
        <v>3</v>
      </c>
      <c r="G926" t="str">
        <f>VLOOKUP(C926,[1]A!$D$2:$H$1448,5,FALSE)</f>
        <v>Adulte Masculin 40/49 ans</v>
      </c>
      <c r="N926" s="14" t="e">
        <f>VLOOKUP(C926,Bilan!$B$4:$D$1766,3,FALSE)</f>
        <v>#N/A</v>
      </c>
      <c r="O926" s="50" t="e">
        <f t="shared" si="100"/>
        <v>#N/A</v>
      </c>
      <c r="P926" s="50" t="e">
        <f>VLOOKUP(C926,Route2021!$C$2:$O$1205,13,FALSE)</f>
        <v>#N/A</v>
      </c>
      <c r="Q926" s="124" t="str">
        <f>VLOOKUP(C926,[1]A!$D$2:$K$1398,8,FALSE)</f>
        <v>3</v>
      </c>
      <c r="R926" s="125" t="e">
        <f>VLOOKUP(C926,Route2021!$C$2:$Q$1212,15,FALSE)</f>
        <v>#N/A</v>
      </c>
      <c r="S926" s="48">
        <f>IFERROR(VLOOKUP(C926,'[2]1ère'!$B$3:$E$200,4,FALSE),0)</f>
        <v>0</v>
      </c>
      <c r="T926" s="48">
        <f>IFERROR(VLOOKUP(C926,'[2]2ème'!$B$3:$E$500,4,FALSE),0)</f>
        <v>0</v>
      </c>
      <c r="U926" s="48">
        <f>IFERROR(VLOOKUP(C926,'[2]3ème'!$B$3:$E$600,4,FALSE),0)</f>
        <v>0</v>
      </c>
      <c r="V926" s="48">
        <f>IFERROR(VLOOKUP(C926,'[2]4ème '!$B$3:$E$216,4,FALSE),0)</f>
        <v>0</v>
      </c>
      <c r="W926" s="48">
        <f>IFERROR(VLOOKUP(C926,[2]Féminines!$B$3:$E$70,4,FALSE),0)</f>
        <v>0</v>
      </c>
      <c r="X926">
        <f t="shared" si="94"/>
        <v>0</v>
      </c>
    </row>
    <row r="927" spans="1:24" x14ac:dyDescent="0.25">
      <c r="A927" s="49" t="e">
        <f t="shared" si="98"/>
        <v>#N/A</v>
      </c>
      <c r="B927">
        <f t="shared" si="99"/>
        <v>2603</v>
      </c>
      <c r="C927" t="str">
        <f>[1]A!$D994</f>
        <v>SCREVE THIBAUT</v>
      </c>
      <c r="D927" t="str">
        <f>[1]A!$F994</f>
        <v>UNION VELOCIPEDIQUE FOURMISIENNE</v>
      </c>
      <c r="E927" t="str">
        <f>[1]A!$J994</f>
        <v>05999128342</v>
      </c>
      <c r="F927" s="128" t="str">
        <f>[1]A!$C994</f>
        <v>3</v>
      </c>
      <c r="G927" t="str">
        <f>VLOOKUP(C927,[1]A!$D$2:$H$1448,5,FALSE)</f>
        <v>Adulte Masculin 30/39 ans</v>
      </c>
      <c r="N927" s="14">
        <f>VLOOKUP(C927,Bilan!$B$4:$D$1766,3,FALSE)</f>
        <v>2603</v>
      </c>
      <c r="O927" s="50" t="e">
        <f t="shared" si="100"/>
        <v>#N/A</v>
      </c>
      <c r="P927" s="50" t="e">
        <f>VLOOKUP(C927,Route2021!$C$2:$O$1205,13,FALSE)</f>
        <v>#N/A</v>
      </c>
      <c r="Q927" s="124" t="str">
        <f>VLOOKUP(C927,[1]A!$D$2:$K$1398,8,FALSE)</f>
        <v>3</v>
      </c>
      <c r="R927" s="125" t="e">
        <f>VLOOKUP(C927,Route2021!$C$2:$Q$1212,15,FALSE)</f>
        <v>#N/A</v>
      </c>
      <c r="S927" s="48">
        <f>IFERROR(VLOOKUP(C927,'[2]1ère'!$B$3:$E$200,4,FALSE),0)</f>
        <v>0</v>
      </c>
      <c r="T927" s="48">
        <f>IFERROR(VLOOKUP(C927,'[2]2ème'!$B$3:$E$500,4,FALSE),0)</f>
        <v>0</v>
      </c>
      <c r="U927" s="48">
        <f>IFERROR(VLOOKUP(C927,'[2]3ème'!$B$3:$E$600,4,FALSE),0)</f>
        <v>0</v>
      </c>
      <c r="V927" s="48">
        <f>IFERROR(VLOOKUP(C927,'[2]4ème '!$B$3:$E$216,4,FALSE),0)</f>
        <v>0</v>
      </c>
      <c r="W927" s="48">
        <f>IFERROR(VLOOKUP(C927,[2]Féminines!$B$3:$E$70,4,FALSE),0)</f>
        <v>0</v>
      </c>
      <c r="X927">
        <f t="shared" si="94"/>
        <v>0</v>
      </c>
    </row>
    <row r="928" spans="1:24" x14ac:dyDescent="0.25">
      <c r="A928" s="49">
        <f t="shared" si="98"/>
        <v>0</v>
      </c>
      <c r="B928">
        <f t="shared" si="99"/>
        <v>2446</v>
      </c>
      <c r="C928" t="str">
        <f>[1]A!$D1014</f>
        <v>SOBCZAK THEO</v>
      </c>
      <c r="D928" t="str">
        <f>[1]A!$F1014</f>
        <v>VELO CLUB SOLESMES</v>
      </c>
      <c r="E928" t="str">
        <f>[1]A!$J1014</f>
        <v>05999111156</v>
      </c>
      <c r="F928" s="128" t="str">
        <f>[1]A!$C1014</f>
        <v>3</v>
      </c>
      <c r="G928" t="str">
        <f>VLOOKUP(C928,[1]A!$D$2:$H$1448,5,FALSE)</f>
        <v>Adulte Masculin 20/29 ans</v>
      </c>
      <c r="N928" s="14">
        <f>VLOOKUP(C928,Bilan!$B$4:$D$1766,3,FALSE)</f>
        <v>2446</v>
      </c>
      <c r="O928" s="50">
        <f t="shared" si="100"/>
        <v>0</v>
      </c>
      <c r="P928" s="50">
        <f>VLOOKUP(C928,Route2021!$C$2:$O$1205,13,FALSE)</f>
        <v>0</v>
      </c>
      <c r="Q928" s="124" t="str">
        <f>VLOOKUP(C928,[1]A!$D$2:$K$1398,8,FALSE)</f>
        <v>3</v>
      </c>
      <c r="R928" s="125">
        <f>VLOOKUP(C928,Route2021!$C$2:$Q$1212,15,FALSE)</f>
        <v>0</v>
      </c>
      <c r="S928" s="48">
        <f>IFERROR(VLOOKUP(C928,'[2]1ère'!$B$3:$E$200,4,FALSE),0)</f>
        <v>0</v>
      </c>
      <c r="T928" s="48">
        <f>IFERROR(VLOOKUP(C928,'[2]2ème'!$B$3:$E$500,4,FALSE),0)</f>
        <v>0</v>
      </c>
      <c r="U928" s="48">
        <f>IFERROR(VLOOKUP(C928,'[2]3ème'!$B$3:$E$600,4,FALSE),0)</f>
        <v>0</v>
      </c>
      <c r="V928" s="48">
        <f>IFERROR(VLOOKUP(C928,'[2]4ème '!$B$3:$E$216,4,FALSE),0)</f>
        <v>0</v>
      </c>
      <c r="W928" s="48">
        <f>IFERROR(VLOOKUP(C928,[2]Féminines!$B$3:$E$70,4,FALSE),0)</f>
        <v>0</v>
      </c>
      <c r="X928">
        <f t="shared" ref="X928:X987" si="101">SUM(S928:W928)</f>
        <v>0</v>
      </c>
    </row>
    <row r="929" spans="1:24" x14ac:dyDescent="0.25">
      <c r="A929" s="49">
        <f t="shared" si="98"/>
        <v>0</v>
      </c>
      <c r="B929">
        <f t="shared" si="99"/>
        <v>4383</v>
      </c>
      <c r="C929" t="str">
        <f>[1]A!$D1277</f>
        <v>TAHON SIMON</v>
      </c>
      <c r="D929" t="str">
        <f>[1]A!$F1277</f>
        <v>AGNY AMICALE LAIQUE</v>
      </c>
      <c r="E929" t="str">
        <f>[1]A!$J1277</f>
        <v>06297085464</v>
      </c>
      <c r="F929" s="128" t="str">
        <f>[1]A!$C1277</f>
        <v>3</v>
      </c>
      <c r="G929" t="str">
        <f>VLOOKUP(C929,[1]A!$D$2:$H$1448,5,FALSE)</f>
        <v>Adulte Masculin 20/29 ans</v>
      </c>
      <c r="N929" s="14">
        <f>VLOOKUP(C929,Bilan!$B$4:$D$1766,3,FALSE)</f>
        <v>4383</v>
      </c>
      <c r="O929" s="50">
        <f t="shared" si="100"/>
        <v>0</v>
      </c>
      <c r="P929" s="50">
        <f>VLOOKUP(C929,Route2021!$C$2:$O$1205,13,FALSE)</f>
        <v>0</v>
      </c>
      <c r="Q929" s="124" t="str">
        <f>VLOOKUP(C929,[1]A!$D$2:$K$1398,8,FALSE)</f>
        <v>3</v>
      </c>
      <c r="R929" s="125">
        <f>VLOOKUP(C929,Route2021!$C$2:$Q$1212,15,FALSE)</f>
        <v>3</v>
      </c>
      <c r="S929" s="48">
        <f>IFERROR(VLOOKUP(C929,'[2]1ère'!$B$3:$E$200,4,FALSE),0)</f>
        <v>0</v>
      </c>
      <c r="T929" s="48">
        <f>IFERROR(VLOOKUP(C929,'[2]2ème'!$B$3:$E$500,4,FALSE),0)</f>
        <v>0</v>
      </c>
      <c r="U929" s="48">
        <f>IFERROR(VLOOKUP(C929,'[2]3ème'!$B$3:$E$600,4,FALSE),0)</f>
        <v>0</v>
      </c>
      <c r="V929" s="48">
        <f>IFERROR(VLOOKUP(C929,'[2]4ème '!$B$3:$E$216,4,FALSE),0)</f>
        <v>0</v>
      </c>
      <c r="W929" s="48">
        <f>IFERROR(VLOOKUP(C929,[2]Féminines!$B$3:$E$70,4,FALSE),0)</f>
        <v>0</v>
      </c>
      <c r="X929">
        <f t="shared" si="101"/>
        <v>0</v>
      </c>
    </row>
    <row r="930" spans="1:24" x14ac:dyDescent="0.25">
      <c r="A930" s="49" t="e">
        <f t="shared" si="98"/>
        <v>#N/A</v>
      </c>
      <c r="B930">
        <f t="shared" si="99"/>
        <v>5173</v>
      </c>
      <c r="C930" t="str">
        <f>[1]A!$D1029</f>
        <v>TASSEZ PASCAL</v>
      </c>
      <c r="D930" t="str">
        <f>[1]A!$F1029</f>
        <v>TEAM LABIERE BAILLEUL</v>
      </c>
      <c r="E930" t="str">
        <f>[1]A!$J1029</f>
        <v>05999128349</v>
      </c>
      <c r="F930" s="128" t="str">
        <f>[1]A!$C1029</f>
        <v>3</v>
      </c>
      <c r="G930" t="str">
        <f>VLOOKUP(C930,[1]A!$D$2:$H$1448,5,FALSE)</f>
        <v>Adulte Masculin 50/59 ans</v>
      </c>
      <c r="N930" s="14">
        <f>VLOOKUP(C930,Bilan!$B$4:$D$1766,3,FALSE)</f>
        <v>5173</v>
      </c>
      <c r="O930" s="50" t="e">
        <f t="shared" si="100"/>
        <v>#N/A</v>
      </c>
      <c r="P930" s="50" t="e">
        <f>VLOOKUP(C930,Route2021!$C$2:$O$1205,13,FALSE)</f>
        <v>#N/A</v>
      </c>
      <c r="Q930" s="124" t="str">
        <f>VLOOKUP(C930,[1]A!$D$2:$K$1398,8,FALSE)</f>
        <v>3</v>
      </c>
      <c r="R930" s="125" t="e">
        <f>VLOOKUP(C930,Route2021!$C$2:$Q$1212,15,FALSE)</f>
        <v>#N/A</v>
      </c>
      <c r="S930" s="48">
        <f>IFERROR(VLOOKUP(C930,'[2]1ère'!$B$3:$E$200,4,FALSE),0)</f>
        <v>0</v>
      </c>
      <c r="T930" s="48">
        <f>IFERROR(VLOOKUP(C930,'[2]2ème'!$B$3:$E$500,4,FALSE),0)</f>
        <v>0</v>
      </c>
      <c r="U930" s="48">
        <f>IFERROR(VLOOKUP(C930,'[2]3ème'!$B$3:$E$600,4,FALSE),0)</f>
        <v>0</v>
      </c>
      <c r="V930" s="48">
        <f>IFERROR(VLOOKUP(C930,'[2]4ème '!$B$3:$E$216,4,FALSE),0)</f>
        <v>0</v>
      </c>
      <c r="W930" s="48">
        <f>IFERROR(VLOOKUP(C930,[2]Féminines!$B$3:$E$70,4,FALSE),0)</f>
        <v>0</v>
      </c>
      <c r="X930">
        <f t="shared" si="101"/>
        <v>0</v>
      </c>
    </row>
    <row r="931" spans="1:24" x14ac:dyDescent="0.25">
      <c r="A931" s="49">
        <f t="shared" si="98"/>
        <v>0</v>
      </c>
      <c r="B931" t="e">
        <f t="shared" si="99"/>
        <v>#N/A</v>
      </c>
      <c r="C931" t="str">
        <f>[1]A!$D1035</f>
        <v>THOREL MICHAEL</v>
      </c>
      <c r="D931" t="str">
        <f>[1]A!$F1035</f>
        <v>UNION SPORTIVE SAINT ANDRE</v>
      </c>
      <c r="E931" t="str">
        <f>[1]A!$J1035</f>
        <v>05999011977</v>
      </c>
      <c r="F931" s="128" t="str">
        <f>[1]A!$C1035</f>
        <v>3</v>
      </c>
      <c r="G931" t="str">
        <f>VLOOKUP(C931,[1]A!$D$2:$H$1448,5,FALSE)</f>
        <v>Adulte Masculin 40/49 ans</v>
      </c>
      <c r="N931" s="14" t="e">
        <f>VLOOKUP(C931,Bilan!$B$4:$D$1766,3,FALSE)</f>
        <v>#N/A</v>
      </c>
      <c r="O931" s="50">
        <f t="shared" si="100"/>
        <v>0</v>
      </c>
      <c r="P931" s="50">
        <f>VLOOKUP(C931,Route2021!$C$2:$O$1205,13,FALSE)</f>
        <v>0</v>
      </c>
      <c r="Q931" s="124" t="str">
        <f>VLOOKUP(C931,[1]A!$D$2:$K$1398,8,FALSE)</f>
        <v>3</v>
      </c>
      <c r="R931" s="125">
        <f>VLOOKUP(C931,Route2021!$C$2:$Q$1212,15,FALSE)</f>
        <v>3</v>
      </c>
      <c r="S931" s="48">
        <f>IFERROR(VLOOKUP(C931,'[2]1ère'!$B$3:$E$200,4,FALSE),0)</f>
        <v>0</v>
      </c>
      <c r="T931" s="48">
        <f>IFERROR(VLOOKUP(C931,'[2]2ème'!$B$3:$E$500,4,FALSE),0)</f>
        <v>0</v>
      </c>
      <c r="U931" s="48">
        <f>IFERROR(VLOOKUP(C931,'[2]3ème'!$B$3:$E$600,4,FALSE),0)</f>
        <v>0</v>
      </c>
      <c r="V931" s="48">
        <f>IFERROR(VLOOKUP(C931,'[2]4ème '!$B$3:$E$216,4,FALSE),0)</f>
        <v>0</v>
      </c>
      <c r="W931" s="48">
        <f>IFERROR(VLOOKUP(C931,[2]Féminines!$B$3:$E$70,4,FALSE),0)</f>
        <v>0</v>
      </c>
      <c r="X931">
        <f t="shared" si="101"/>
        <v>0</v>
      </c>
    </row>
    <row r="932" spans="1:24" x14ac:dyDescent="0.25">
      <c r="A932" s="49" t="e">
        <f t="shared" si="98"/>
        <v>#N/A</v>
      </c>
      <c r="B932">
        <f t="shared" si="99"/>
        <v>4837</v>
      </c>
      <c r="C932" t="str">
        <f>[1]A!$D1041</f>
        <v>TISSERANT EMMANUEL</v>
      </c>
      <c r="D932" t="str">
        <f>[1]A!$F1041</f>
        <v>LES VIKINGS VTT MARCHE NORDIQUE OHAIN</v>
      </c>
      <c r="E932" t="str">
        <f>[1]A!$J1041</f>
        <v>05999130324</v>
      </c>
      <c r="F932" s="128" t="str">
        <f>[1]A!$C1041</f>
        <v>3</v>
      </c>
      <c r="G932" t="str">
        <f>VLOOKUP(C932,[1]A!$D$2:$H$1448,5,FALSE)</f>
        <v>Adulte Masculin 40/49 ans</v>
      </c>
      <c r="N932" s="14">
        <f>VLOOKUP(C932,Bilan!$B$4:$D$1766,3,FALSE)</f>
        <v>4837</v>
      </c>
      <c r="O932" s="50" t="e">
        <f t="shared" si="100"/>
        <v>#N/A</v>
      </c>
      <c r="P932" s="50" t="e">
        <f>VLOOKUP(C932,Route2021!$C$2:$O$1205,13,FALSE)</f>
        <v>#N/A</v>
      </c>
      <c r="Q932" s="124" t="str">
        <f>VLOOKUP(C932,[1]A!$D$2:$K$1398,8,FALSE)</f>
        <v>3</v>
      </c>
      <c r="R932" s="125" t="e">
        <f>VLOOKUP(C932,Route2021!$C$2:$Q$1212,15,FALSE)</f>
        <v>#N/A</v>
      </c>
      <c r="S932" s="48">
        <f>IFERROR(VLOOKUP(C932,'[2]1ère'!$B$3:$E$200,4,FALSE),0)</f>
        <v>0</v>
      </c>
      <c r="T932" s="48">
        <f>IFERROR(VLOOKUP(C932,'[2]2ème'!$B$3:$E$500,4,FALSE),0)</f>
        <v>0</v>
      </c>
      <c r="U932" s="48">
        <f>IFERROR(VLOOKUP(C932,'[2]3ème'!$B$3:$E$600,4,FALSE),0)</f>
        <v>1</v>
      </c>
      <c r="V932" s="48">
        <f>IFERROR(VLOOKUP(C932,'[2]4ème '!$B$3:$E$216,4,FALSE),0)</f>
        <v>0</v>
      </c>
      <c r="W932" s="48">
        <f>IFERROR(VLOOKUP(C932,[2]Féminines!$B$3:$E$70,4,FALSE),0)</f>
        <v>0</v>
      </c>
      <c r="X932">
        <f t="shared" si="101"/>
        <v>1</v>
      </c>
    </row>
    <row r="933" spans="1:24" x14ac:dyDescent="0.25">
      <c r="A933" s="49">
        <f t="shared" si="98"/>
        <v>0</v>
      </c>
      <c r="B933">
        <f t="shared" si="99"/>
        <v>7135</v>
      </c>
      <c r="C933" t="str">
        <f>[1]A!$D1060</f>
        <v>VALKENAERE NICOLAS</v>
      </c>
      <c r="D933" t="str">
        <f>[1]A!$F1060</f>
        <v>TEAM LABIERE BAILLEUL</v>
      </c>
      <c r="E933" t="str">
        <f>[1]A!$J1060</f>
        <v>05999063433</v>
      </c>
      <c r="F933" s="128" t="str">
        <f>[1]A!$C1060</f>
        <v>3</v>
      </c>
      <c r="G933" t="str">
        <f>VLOOKUP(C933,[1]A!$D$2:$H$1448,5,FALSE)</f>
        <v>Adulte Masculin 40/49 ans</v>
      </c>
      <c r="N933" s="14">
        <f>VLOOKUP(C933,Bilan!$B$4:$D$1766,3,FALSE)</f>
        <v>7135</v>
      </c>
      <c r="O933" s="50">
        <f t="shared" si="100"/>
        <v>0</v>
      </c>
      <c r="P933" s="50">
        <f>VLOOKUP(C933,Route2021!$C$2:$O$1205,13,FALSE)</f>
        <v>0</v>
      </c>
      <c r="Q933" s="124" t="str">
        <f>VLOOKUP(C933,[1]A!$D$2:$K$1398,8,FALSE)</f>
        <v>3</v>
      </c>
      <c r="R933" s="125">
        <f>VLOOKUP(C933,Route2021!$C$2:$Q$1212,15,FALSE)</f>
        <v>3</v>
      </c>
      <c r="S933" s="48">
        <f>IFERROR(VLOOKUP(C933,'[2]1ère'!$B$3:$E$200,4,FALSE),0)</f>
        <v>0</v>
      </c>
      <c r="T933" s="48">
        <f>IFERROR(VLOOKUP(C933,'[2]2ème'!$B$3:$E$500,4,FALSE),0)</f>
        <v>0</v>
      </c>
      <c r="U933" s="48">
        <f>IFERROR(VLOOKUP(C933,'[2]3ème'!$B$3:$E$600,4,FALSE),0)</f>
        <v>0</v>
      </c>
      <c r="V933" s="48">
        <f>IFERROR(VLOOKUP(C933,'[2]4ème '!$B$3:$E$216,4,FALSE),0)</f>
        <v>0</v>
      </c>
      <c r="W933" s="48">
        <f>IFERROR(VLOOKUP(C933,[2]Féminines!$B$3:$E$70,4,FALSE),0)</f>
        <v>0</v>
      </c>
      <c r="X933">
        <f t="shared" si="101"/>
        <v>0</v>
      </c>
    </row>
    <row r="934" spans="1:24" x14ac:dyDescent="0.25">
      <c r="A934" s="49" t="e">
        <f t="shared" ref="A934:A939" si="102">IF(P934&lt;918,IF(P934&gt;500,P934,0),0)</f>
        <v>#N/A</v>
      </c>
      <c r="B934" t="e">
        <f t="shared" si="99"/>
        <v>#N/A</v>
      </c>
      <c r="C934" t="str">
        <f>[1]A!$D1286</f>
        <v>VASSEUR CYRIL</v>
      </c>
      <c r="D934" t="str">
        <f>[1]A!$F1286</f>
        <v>AUXI LE CHATEAU VELOCE CLUB AUXILOIS</v>
      </c>
      <c r="E934" t="str">
        <f>[1]A!$J1286</f>
        <v>06297082127</v>
      </c>
      <c r="F934" s="128" t="str">
        <f>[1]A!$C1286</f>
        <v>3</v>
      </c>
      <c r="G934" t="str">
        <f>VLOOKUP(C934,[1]A!$D$2:$H$1448,5,FALSE)</f>
        <v>Adulte Masculin 20/29 ans</v>
      </c>
      <c r="N934" s="14" t="e">
        <f>VLOOKUP(C934,Bilan!$B$4:$D$1766,3,FALSE)</f>
        <v>#N/A</v>
      </c>
      <c r="O934" s="50" t="e">
        <f t="shared" si="100"/>
        <v>#N/A</v>
      </c>
      <c r="P934" s="50" t="e">
        <f>VLOOKUP(C934,Route2021!$C$2:$O$1205,13,FALSE)</f>
        <v>#N/A</v>
      </c>
      <c r="Q934" s="124" t="str">
        <f>VLOOKUP(C934,[1]A!$D$2:$K$1398,8,FALSE)</f>
        <v>3</v>
      </c>
      <c r="R934" s="125" t="e">
        <f>VLOOKUP(C934,Route2021!$C$2:$Q$1212,15,FALSE)</f>
        <v>#N/A</v>
      </c>
      <c r="S934" s="48">
        <f>IFERROR(VLOOKUP(C934,'[2]1ère'!$B$3:$E$200,4,FALSE),0)</f>
        <v>0</v>
      </c>
      <c r="T934" s="48">
        <f>IFERROR(VLOOKUP(C934,'[2]2ème'!$B$3:$E$500,4,FALSE),0)</f>
        <v>0</v>
      </c>
      <c r="U934" s="48">
        <f>IFERROR(VLOOKUP(C934,'[2]3ème'!$B$3:$E$600,4,FALSE),0)</f>
        <v>0</v>
      </c>
      <c r="V934" s="48">
        <f>IFERROR(VLOOKUP(C934,'[2]4ème '!$B$3:$E$216,4,FALSE),0)</f>
        <v>0</v>
      </c>
      <c r="W934" s="48">
        <f>IFERROR(VLOOKUP(C934,[2]Féminines!$B$3:$E$70,4,FALSE),0)</f>
        <v>0</v>
      </c>
      <c r="X934">
        <f t="shared" si="101"/>
        <v>0</v>
      </c>
    </row>
    <row r="935" spans="1:24" x14ac:dyDescent="0.25">
      <c r="A935" s="49" t="e">
        <f t="shared" si="102"/>
        <v>#N/A</v>
      </c>
      <c r="B935" t="e">
        <f t="shared" si="99"/>
        <v>#N/A</v>
      </c>
      <c r="C935" t="str">
        <f>[1]A!$D1287</f>
        <v>VASSEUR REMY</v>
      </c>
      <c r="D935" t="str">
        <f>[1]A!$F1287</f>
        <v>ST POL SUR TERNOISE VELO CLUB ST POLOIS</v>
      </c>
      <c r="E935" t="str">
        <f>[1]A!$J1287</f>
        <v>06297108455</v>
      </c>
      <c r="F935" s="128" t="str">
        <f>[1]A!$C1287</f>
        <v>3</v>
      </c>
      <c r="G935" t="str">
        <f>VLOOKUP(C935,[1]A!$D$2:$H$1448,5,FALSE)</f>
        <v>Adulte Masculin 30/39 ans</v>
      </c>
      <c r="N935" s="14" t="e">
        <f>VLOOKUP(C935,Bilan!$B$4:$D$1766,3,FALSE)</f>
        <v>#N/A</v>
      </c>
      <c r="O935" s="50" t="e">
        <f t="shared" si="100"/>
        <v>#N/A</v>
      </c>
      <c r="P935" s="50" t="e">
        <f>VLOOKUP(C935,Route2021!$C$2:$O$1205,13,FALSE)</f>
        <v>#N/A</v>
      </c>
      <c r="Q935" s="124" t="str">
        <f>VLOOKUP(C935,[1]A!$D$2:$K$1398,8,FALSE)</f>
        <v>3</v>
      </c>
      <c r="R935" s="125" t="e">
        <f>VLOOKUP(C935,Route2021!$C$2:$Q$1212,15,FALSE)</f>
        <v>#N/A</v>
      </c>
      <c r="S935" s="48">
        <f>IFERROR(VLOOKUP(C935,'[2]1ère'!$B$3:$E$200,4,FALSE),0)</f>
        <v>0</v>
      </c>
      <c r="T935" s="48">
        <f>IFERROR(VLOOKUP(C935,'[2]2ème'!$B$3:$E$500,4,FALSE),0)</f>
        <v>0</v>
      </c>
      <c r="U935" s="48">
        <f>IFERROR(VLOOKUP(C935,'[2]3ème'!$B$3:$E$600,4,FALSE),0)</f>
        <v>0</v>
      </c>
      <c r="V935" s="48">
        <f>IFERROR(VLOOKUP(C935,'[2]4ème '!$B$3:$E$216,4,FALSE),0)</f>
        <v>0</v>
      </c>
      <c r="W935" s="48">
        <f>IFERROR(VLOOKUP(C935,[2]Féminines!$B$3:$E$70,4,FALSE),0)</f>
        <v>0</v>
      </c>
      <c r="X935">
        <f t="shared" si="101"/>
        <v>0</v>
      </c>
    </row>
    <row r="936" spans="1:24" x14ac:dyDescent="0.25">
      <c r="A936" s="49" t="e">
        <f t="shared" si="102"/>
        <v>#N/A</v>
      </c>
      <c r="B936" t="e">
        <f t="shared" si="99"/>
        <v>#N/A</v>
      </c>
      <c r="C936" t="str">
        <f>[1]A!$D1104</f>
        <v>VASTESAEGER XAVIER</v>
      </c>
      <c r="D936" t="str">
        <f>[1]A!$F1104</f>
        <v>TEAM STYLE FLINES LES MORTAGNE</v>
      </c>
      <c r="E936" t="str">
        <f>[1]A!$J1104</f>
        <v>05996227282</v>
      </c>
      <c r="F936" s="128" t="str">
        <f>[1]A!$C1104</f>
        <v>3</v>
      </c>
      <c r="G936" t="str">
        <f>VLOOKUP(C936,[1]A!$D$2:$H$1448,5,FALSE)</f>
        <v>Adulte Masculin 50/59 ans</v>
      </c>
      <c r="N936" s="14" t="e">
        <f>VLOOKUP(C936,Bilan!$B$4:$D$1766,3,FALSE)</f>
        <v>#N/A</v>
      </c>
      <c r="O936" s="50" t="e">
        <f t="shared" si="100"/>
        <v>#N/A</v>
      </c>
      <c r="P936" s="50" t="e">
        <f>VLOOKUP(C936,Route2021!$C$2:$O$1205,13,FALSE)</f>
        <v>#N/A</v>
      </c>
      <c r="Q936" s="124" t="str">
        <f>VLOOKUP(C936,[1]A!$D$2:$K$1398,8,FALSE)</f>
        <v>3</v>
      </c>
      <c r="R936" s="125" t="e">
        <f>VLOOKUP(C936,Route2021!$C$2:$Q$1212,15,FALSE)</f>
        <v>#N/A</v>
      </c>
      <c r="S936" s="48">
        <f>IFERROR(VLOOKUP(C936,'[2]1ère'!$B$3:$E$200,4,FALSE),0)</f>
        <v>0</v>
      </c>
      <c r="T936" s="48">
        <f>IFERROR(VLOOKUP(C936,'[2]2ème'!$B$3:$E$500,4,FALSE),0)</f>
        <v>0</v>
      </c>
      <c r="U936" s="48">
        <f>IFERROR(VLOOKUP(C936,'[2]3ème'!$B$3:$E$600,4,FALSE),0)</f>
        <v>0</v>
      </c>
      <c r="V936" s="48">
        <f>IFERROR(VLOOKUP(C936,'[2]4ème '!$B$3:$E$216,4,FALSE),0)</f>
        <v>0</v>
      </c>
      <c r="W936" s="48">
        <f>IFERROR(VLOOKUP(C936,[2]Féminines!$B$3:$E$70,4,FALSE),0)</f>
        <v>0</v>
      </c>
      <c r="X936">
        <f t="shared" si="101"/>
        <v>0</v>
      </c>
    </row>
    <row r="937" spans="1:24" x14ac:dyDescent="0.25">
      <c r="A937" s="49">
        <f t="shared" si="102"/>
        <v>0</v>
      </c>
      <c r="B937" t="e">
        <f t="shared" si="99"/>
        <v>#N/A</v>
      </c>
      <c r="C937" t="str">
        <f>[1]A!$D1288</f>
        <v>VERVELLE JOSE</v>
      </c>
      <c r="D937" t="str">
        <f>[1]A!$F1288</f>
        <v>AUXI LE CHATEAU VELOCE CLUB AUXILOIS</v>
      </c>
      <c r="E937" t="str">
        <f>[1]A!$J1288</f>
        <v>06297068113</v>
      </c>
      <c r="F937" s="128" t="str">
        <f>[1]A!$C1288</f>
        <v>3</v>
      </c>
      <c r="G937" t="str">
        <f>VLOOKUP(C937,[1]A!$D$2:$H$1448,5,FALSE)</f>
        <v>Adulte Masculin 50/59 ans</v>
      </c>
      <c r="N937" s="14" t="e">
        <f>VLOOKUP(C937,Bilan!$B$4:$D$1766,3,FALSE)</f>
        <v>#N/A</v>
      </c>
      <c r="O937" s="50">
        <f t="shared" si="100"/>
        <v>0</v>
      </c>
      <c r="P937" s="50">
        <f>VLOOKUP(C937,Route2021!$C$2:$O$1205,13,FALSE)</f>
        <v>0</v>
      </c>
      <c r="Q937" s="124" t="str">
        <f>VLOOKUP(C937,[1]A!$D$2:$K$1398,8,FALSE)</f>
        <v>3</v>
      </c>
      <c r="R937" s="125">
        <f>VLOOKUP(C937,Route2021!$C$2:$Q$1212,15,FALSE)</f>
        <v>3</v>
      </c>
      <c r="S937" s="48">
        <f>IFERROR(VLOOKUP(C937,'[2]1ère'!$B$3:$E$200,4,FALSE),0)</f>
        <v>0</v>
      </c>
      <c r="T937" s="48">
        <f>IFERROR(VLOOKUP(C937,'[2]2ème'!$B$3:$E$500,4,FALSE),0)</f>
        <v>0</v>
      </c>
      <c r="U937" s="48">
        <f>IFERROR(VLOOKUP(C937,'[2]3ème'!$B$3:$E$600,4,FALSE),0)</f>
        <v>0</v>
      </c>
      <c r="V937" s="48">
        <f>IFERROR(VLOOKUP(C937,'[2]4ème '!$B$3:$E$216,4,FALSE),0)</f>
        <v>0</v>
      </c>
      <c r="W937" s="48">
        <f>IFERROR(VLOOKUP(C937,[2]Féminines!$B$3:$E$70,4,FALSE),0)</f>
        <v>0</v>
      </c>
      <c r="X937">
        <f t="shared" si="101"/>
        <v>0</v>
      </c>
    </row>
    <row r="938" spans="1:24" x14ac:dyDescent="0.25">
      <c r="A938" s="49" t="e">
        <f t="shared" si="102"/>
        <v>#N/A</v>
      </c>
      <c r="B938">
        <f t="shared" si="99"/>
        <v>4860</v>
      </c>
      <c r="C938" t="str">
        <f>[1]A!$D1292</f>
        <v>WIERRE MATHIEU</v>
      </c>
      <c r="D938" t="str">
        <f>[1]A!$F1292</f>
        <v>ST POL SUR TERNOISE VELO CLUB ST POLOIS</v>
      </c>
      <c r="E938" t="str">
        <f>[1]A!$J1292</f>
        <v>06297108456</v>
      </c>
      <c r="F938" s="128" t="str">
        <f>[1]A!$C1292</f>
        <v>3</v>
      </c>
      <c r="G938" t="str">
        <f>VLOOKUP(C938,[1]A!$D$2:$H$1448,5,FALSE)</f>
        <v>Adulte Masculin 20/29 ans</v>
      </c>
      <c r="N938" s="14">
        <f>VLOOKUP(C938,Bilan!$B$4:$D$1766,3,FALSE)</f>
        <v>4860</v>
      </c>
      <c r="O938" s="50" t="e">
        <f t="shared" si="100"/>
        <v>#N/A</v>
      </c>
      <c r="P938" s="50" t="e">
        <f>VLOOKUP(C938,Route2021!$C$2:$O$1205,13,FALSE)</f>
        <v>#N/A</v>
      </c>
      <c r="Q938" s="124" t="str">
        <f>VLOOKUP(C938,[1]A!$D$2:$K$1398,8,FALSE)</f>
        <v>3</v>
      </c>
      <c r="R938" s="125" t="e">
        <f>VLOOKUP(C938,Route2021!$C$2:$Q$1212,15,FALSE)</f>
        <v>#N/A</v>
      </c>
      <c r="S938" s="48">
        <f>IFERROR(VLOOKUP(C938,'[2]1ère'!$B$3:$E$200,4,FALSE),0)</f>
        <v>0</v>
      </c>
      <c r="T938" s="48">
        <f>IFERROR(VLOOKUP(C938,'[2]2ème'!$B$3:$E$500,4,FALSE),0)</f>
        <v>0</v>
      </c>
      <c r="U938" s="48">
        <f>IFERROR(VLOOKUP(C938,'[2]3ème'!$B$3:$E$600,4,FALSE),0)</f>
        <v>0</v>
      </c>
      <c r="V938" s="48">
        <f>IFERROR(VLOOKUP(C938,'[2]4ème '!$B$3:$E$216,4,FALSE),0)</f>
        <v>0</v>
      </c>
      <c r="W938" s="48">
        <f>IFERROR(VLOOKUP(C938,[2]Féminines!$B$3:$E$70,4,FALSE),0)</f>
        <v>0</v>
      </c>
      <c r="X938">
        <f t="shared" si="101"/>
        <v>0</v>
      </c>
    </row>
    <row r="939" spans="1:24" x14ac:dyDescent="0.25">
      <c r="A939" s="49" t="e">
        <f t="shared" si="102"/>
        <v>#N/A</v>
      </c>
      <c r="B939">
        <f t="shared" si="99"/>
        <v>144531</v>
      </c>
      <c r="C939" t="str">
        <f>[1]A!$D1132</f>
        <v>YALAOUI YANIS</v>
      </c>
      <c r="D939" t="str">
        <f>[1]A!$F1132</f>
        <v>UNION VELOCIPEDIQUE FOURMISIENNE</v>
      </c>
      <c r="E939" t="str">
        <f>[1]A!$J1132</f>
        <v>05999024634</v>
      </c>
      <c r="F939" s="128" t="str">
        <f>[1]A!$C1132</f>
        <v>3</v>
      </c>
      <c r="G939" t="str">
        <f>VLOOKUP(C939,[1]A!$D$2:$H$1448,5,FALSE)</f>
        <v>Adulte Masculin 20/29 ans</v>
      </c>
      <c r="N939" s="14">
        <f>VLOOKUP(C939,Bilan!$B$4:$D$1766,3,FALSE)</f>
        <v>144531</v>
      </c>
      <c r="O939" s="50" t="e">
        <f t="shared" si="100"/>
        <v>#N/A</v>
      </c>
      <c r="P939" s="50" t="e">
        <f>VLOOKUP(C939,Route2021!$C$2:$O$1205,13,FALSE)</f>
        <v>#N/A</v>
      </c>
      <c r="Q939" s="124" t="str">
        <f>VLOOKUP(C939,[1]A!$D$2:$K$1398,8,FALSE)</f>
        <v>3</v>
      </c>
      <c r="R939" s="125" t="e">
        <f>VLOOKUP(C939,Route2021!$C$2:$Q$1212,15,FALSE)</f>
        <v>#N/A</v>
      </c>
      <c r="S939" s="48">
        <f>IFERROR(VLOOKUP(C939,'[2]1ère'!$B$3:$E$200,4,FALSE),0)</f>
        <v>0</v>
      </c>
      <c r="T939" s="48">
        <f>IFERROR(VLOOKUP(C939,'[2]2ème'!$B$3:$E$500,4,FALSE),0)</f>
        <v>0</v>
      </c>
      <c r="U939" s="48">
        <f>IFERROR(VLOOKUP(C939,'[2]3ème'!$B$3:$E$600,4,FALSE),0)</f>
        <v>0</v>
      </c>
      <c r="V939" s="48">
        <f>IFERROR(VLOOKUP(C939,'[2]4ème '!$B$3:$E$216,4,FALSE),0)</f>
        <v>0</v>
      </c>
      <c r="W939" s="48">
        <f>IFERROR(VLOOKUP(C939,[2]Féminines!$B$3:$E$70,4,FALSE),0)</f>
        <v>0</v>
      </c>
      <c r="X939">
        <f t="shared" si="101"/>
        <v>0</v>
      </c>
    </row>
    <row r="940" spans="1:24" x14ac:dyDescent="0.25">
      <c r="A940" s="49">
        <f t="shared" ref="A940:A946" si="103">IF(Q940=R940,P940," ")</f>
        <v>0</v>
      </c>
      <c r="B940">
        <f t="shared" ref="B940:B946" si="104">N940</f>
        <v>4430</v>
      </c>
      <c r="C940" t="str">
        <f>[1]A!$D1313</f>
        <v>DELEBARRE JEROME</v>
      </c>
      <c r="D940" t="str">
        <f>[1]A!$F1313</f>
        <v>BEUVRY CLUB LEO LAGRANGE</v>
      </c>
      <c r="E940" t="str">
        <f>[1]A!$J1313</f>
        <v>06297016103</v>
      </c>
      <c r="F940" s="128" t="str">
        <f>[1]A!$C1313</f>
        <v>3</v>
      </c>
      <c r="G940" t="str">
        <f>VLOOKUP(C940,[1]A!$D$2:$H$1448,5,FALSE)</f>
        <v>Adulte Masculin 40/49 ans</v>
      </c>
      <c r="N940" s="14">
        <f>VLOOKUP(C940,Bilan!$B$4:$D$1766,3,FALSE)</f>
        <v>4430</v>
      </c>
      <c r="O940" s="50">
        <f t="shared" ref="O940:O946" si="105">A940</f>
        <v>0</v>
      </c>
      <c r="P940" s="50">
        <f>VLOOKUP(C940,Route2021!$C$2:$O$1205,13,FALSE)</f>
        <v>0</v>
      </c>
      <c r="Q940" s="124">
        <f>VLOOKUP(C940,[1]A!$D$2:$K$1398,8,FALSE)</f>
        <v>0</v>
      </c>
      <c r="R940" s="125">
        <f>VLOOKUP(C940,Route2021!$C$2:$Q$1212,15,FALSE)</f>
        <v>0</v>
      </c>
      <c r="S940" s="48">
        <f>IFERROR(VLOOKUP(C940,'[2]1ère'!$B$3:$E$200,4,FALSE),0)</f>
        <v>0</v>
      </c>
      <c r="T940" s="48">
        <f>IFERROR(VLOOKUP(C940,'[2]2ème'!$B$3:$E$500,4,FALSE),0)</f>
        <v>0</v>
      </c>
      <c r="U940" s="48">
        <f>IFERROR(VLOOKUP(C940,'[2]3ème'!$B$3:$E$600,4,FALSE),0)</f>
        <v>0</v>
      </c>
      <c r="V940" s="48">
        <f>IFERROR(VLOOKUP(C940,'[2]4ème '!$B$3:$E$216,4,FALSE),0)</f>
        <v>0</v>
      </c>
      <c r="W940" s="48">
        <f>IFERROR(VLOOKUP(C940,[2]Féminines!$B$3:$E$70,4,FALSE),0)</f>
        <v>0</v>
      </c>
      <c r="X940">
        <f t="shared" si="101"/>
        <v>0</v>
      </c>
    </row>
    <row r="941" spans="1:24" x14ac:dyDescent="0.25">
      <c r="A941" s="49" t="e">
        <f t="shared" si="103"/>
        <v>#N/A</v>
      </c>
      <c r="B941">
        <f t="shared" si="104"/>
        <v>10039</v>
      </c>
      <c r="C941" t="str">
        <f>[1]A!$D1315</f>
        <v>JACQUIN DAVID</v>
      </c>
      <c r="D941" t="str">
        <f>[1]A!$F1315</f>
        <v>NOEUX VELO CLUB NOEUXOIS</v>
      </c>
      <c r="E941" t="str">
        <f>[1]A!$J1315</f>
        <v>06297101749</v>
      </c>
      <c r="F941" s="128" t="str">
        <f>[1]A!$C1315</f>
        <v>3</v>
      </c>
      <c r="G941" t="str">
        <f>VLOOKUP(C941,[1]A!$D$2:$H$1448,5,FALSE)</f>
        <v>Adulte Masculin 50/59 ans</v>
      </c>
      <c r="N941" s="14">
        <f>VLOOKUP(C941,Bilan!$B$4:$D$1766,3,FALSE)</f>
        <v>10039</v>
      </c>
      <c r="O941" s="50" t="e">
        <f t="shared" si="105"/>
        <v>#N/A</v>
      </c>
      <c r="P941" s="50" t="e">
        <f>VLOOKUP(C941,Route2021!$C$2:$O$1205,13,FALSE)</f>
        <v>#N/A</v>
      </c>
      <c r="Q941" s="124">
        <f>VLOOKUP(C941,[1]A!$D$2:$K$1398,8,FALSE)</f>
        <v>0</v>
      </c>
      <c r="R941" s="125" t="e">
        <f>VLOOKUP(C941,Route2021!$C$2:$Q$1212,15,FALSE)</f>
        <v>#N/A</v>
      </c>
      <c r="S941" s="48">
        <f>IFERROR(VLOOKUP(C941,'[2]1ère'!$B$3:$E$200,4,FALSE),0)</f>
        <v>0</v>
      </c>
      <c r="T941" s="48">
        <f>IFERROR(VLOOKUP(C941,'[2]2ème'!$B$3:$E$500,4,FALSE),0)</f>
        <v>0</v>
      </c>
      <c r="U941" s="48">
        <f>IFERROR(VLOOKUP(C941,'[2]3ème'!$B$3:$E$600,4,FALSE),0)</f>
        <v>0</v>
      </c>
      <c r="V941" s="48">
        <f>IFERROR(VLOOKUP(C941,'[2]4ème '!$B$3:$E$216,4,FALSE),0)</f>
        <v>0</v>
      </c>
      <c r="W941" s="48">
        <f>IFERROR(VLOOKUP(C941,[2]Féminines!$B$3:$E$70,4,FALSE),0)</f>
        <v>0</v>
      </c>
      <c r="X941">
        <f t="shared" si="101"/>
        <v>0</v>
      </c>
    </row>
    <row r="942" spans="1:24" x14ac:dyDescent="0.25">
      <c r="A942" s="49" t="e">
        <f t="shared" si="103"/>
        <v>#N/A</v>
      </c>
      <c r="B942" t="e">
        <f t="shared" si="104"/>
        <v>#N/A</v>
      </c>
      <c r="C942" t="str">
        <f>[1]A!$D1316</f>
        <v>KOSOWSKI REMI</v>
      </c>
      <c r="D942" t="str">
        <f>[1]A!$F1316</f>
        <v>NOEUX VELO CLUB NOEUXOIS</v>
      </c>
      <c r="E942" t="str">
        <f>[1]A!$J1316</f>
        <v>06297113948</v>
      </c>
      <c r="F942" s="128" t="str">
        <f>[1]A!$C1316</f>
        <v>3</v>
      </c>
      <c r="G942" t="str">
        <f>VLOOKUP(C942,[1]A!$D$2:$H$1448,5,FALSE)</f>
        <v>Adulte Masculin 20/29 ans</v>
      </c>
      <c r="N942" s="14" t="e">
        <f>VLOOKUP(C942,Bilan!$B$4:$D$1766,3,FALSE)</f>
        <v>#N/A</v>
      </c>
      <c r="O942" s="50" t="e">
        <f t="shared" si="105"/>
        <v>#N/A</v>
      </c>
      <c r="P942" s="50" t="e">
        <f>VLOOKUP(C942,Route2021!$C$2:$O$1205,13,FALSE)</f>
        <v>#N/A</v>
      </c>
      <c r="Q942" s="124">
        <f>VLOOKUP(C942,[1]A!$D$2:$K$1398,8,FALSE)</f>
        <v>0</v>
      </c>
      <c r="R942" s="125" t="e">
        <f>VLOOKUP(C942,Route2021!$C$2:$Q$1212,15,FALSE)</f>
        <v>#N/A</v>
      </c>
      <c r="S942" s="48">
        <f>IFERROR(VLOOKUP(C942,'[2]1ère'!$B$3:$E$200,4,FALSE),0)</f>
        <v>0</v>
      </c>
      <c r="T942" s="48">
        <f>IFERROR(VLOOKUP(C942,'[2]2ème'!$B$3:$E$500,4,FALSE),0)</f>
        <v>0</v>
      </c>
      <c r="U942" s="48">
        <f>IFERROR(VLOOKUP(C942,'[2]3ème'!$B$3:$E$600,4,FALSE),0)</f>
        <v>0</v>
      </c>
      <c r="V942" s="48">
        <f>IFERROR(VLOOKUP(C942,'[2]4ème '!$B$3:$E$216,4,FALSE),0)</f>
        <v>0</v>
      </c>
      <c r="W942" s="48">
        <f>IFERROR(VLOOKUP(C942,[2]Féminines!$B$3:$E$70,4,FALSE),0)</f>
        <v>0</v>
      </c>
      <c r="X942">
        <f t="shared" si="101"/>
        <v>0</v>
      </c>
    </row>
    <row r="943" spans="1:24" x14ac:dyDescent="0.25">
      <c r="A943" s="49" t="e">
        <f t="shared" si="103"/>
        <v>#N/A</v>
      </c>
      <c r="B943">
        <f t="shared" si="104"/>
        <v>4405</v>
      </c>
      <c r="C943" t="str">
        <f>[1]A!$D1321</f>
        <v>LETOMBE CHRISTOPHE</v>
      </c>
      <c r="D943" t="str">
        <f>[1]A!$F1321</f>
        <v>BEUVRY CLUB LEO LAGRANGE</v>
      </c>
      <c r="E943" t="str">
        <f>[1]A!$J1321</f>
        <v>06297071853</v>
      </c>
      <c r="F943" s="128" t="str">
        <f>[1]A!$C1321</f>
        <v>3</v>
      </c>
      <c r="G943" t="str">
        <f>VLOOKUP(C943,[1]A!$D$2:$H$1448,5,FALSE)</f>
        <v>Adulte Masculin 50/59 ans</v>
      </c>
      <c r="N943" s="14">
        <f>VLOOKUP(C943,Bilan!$B$4:$D$1766,3,FALSE)</f>
        <v>4405</v>
      </c>
      <c r="O943" s="50" t="e">
        <f t="shared" si="105"/>
        <v>#N/A</v>
      </c>
      <c r="P943" s="50" t="e">
        <f>VLOOKUP(C943,Route2021!$C$2:$O$1205,13,FALSE)</f>
        <v>#N/A</v>
      </c>
      <c r="Q943" s="124">
        <f>VLOOKUP(C943,[1]A!$D$2:$K$1398,8,FALSE)</f>
        <v>0</v>
      </c>
      <c r="R943" s="125" t="e">
        <f>VLOOKUP(C943,Route2021!$C$2:$Q$1212,15,FALSE)</f>
        <v>#N/A</v>
      </c>
      <c r="S943" s="48">
        <f>IFERROR(VLOOKUP(C943,'[2]1ère'!$B$3:$E$200,4,FALSE),0)</f>
        <v>0</v>
      </c>
      <c r="T943" s="48">
        <f>IFERROR(VLOOKUP(C943,'[2]2ème'!$B$3:$E$500,4,FALSE),0)</f>
        <v>0</v>
      </c>
      <c r="U943" s="48">
        <f>IFERROR(VLOOKUP(C943,'[2]3ème'!$B$3:$E$600,4,FALSE),0)</f>
        <v>0</v>
      </c>
      <c r="V943" s="48">
        <f>IFERROR(VLOOKUP(C943,'[2]4ème '!$B$3:$E$216,4,FALSE),0)</f>
        <v>0</v>
      </c>
      <c r="W943" s="48">
        <f>IFERROR(VLOOKUP(C943,[2]Féminines!$B$3:$E$70,4,FALSE),0)</f>
        <v>0</v>
      </c>
      <c r="X943">
        <f t="shared" si="101"/>
        <v>0</v>
      </c>
    </row>
    <row r="944" spans="1:24" x14ac:dyDescent="0.25">
      <c r="A944" s="49" t="e">
        <f t="shared" si="103"/>
        <v>#N/A</v>
      </c>
      <c r="B944">
        <f t="shared" si="104"/>
        <v>10007</v>
      </c>
      <c r="C944" t="str">
        <f>[1]A!$D1322</f>
        <v>PANNEKOUCKE QUENTIN</v>
      </c>
      <c r="D944" t="str">
        <f>[1]A!$F1322</f>
        <v>NOEUX VELO CLUB NOEUXOIS</v>
      </c>
      <c r="E944" t="str">
        <f>[1]A!$J1322</f>
        <v>06297114192</v>
      </c>
      <c r="F944" s="128" t="str">
        <f>[1]A!$C1322</f>
        <v>3</v>
      </c>
      <c r="G944" t="str">
        <f>VLOOKUP(C944,[1]A!$D$2:$H$1448,5,FALSE)</f>
        <v>Adulte Masculin 30/39 ans</v>
      </c>
      <c r="N944" s="14">
        <f>VLOOKUP(C944,Bilan!$B$4:$D$1766,3,FALSE)</f>
        <v>10007</v>
      </c>
      <c r="O944" s="50" t="e">
        <f t="shared" si="105"/>
        <v>#N/A</v>
      </c>
      <c r="P944" s="50" t="e">
        <f>VLOOKUP(C944,Route2021!$C$2:$O$1205,13,FALSE)</f>
        <v>#N/A</v>
      </c>
      <c r="Q944" s="124">
        <f>VLOOKUP(C944,[1]A!$D$2:$K$1398,8,FALSE)</f>
        <v>0</v>
      </c>
      <c r="R944" s="125" t="e">
        <f>VLOOKUP(C944,Route2021!$C$2:$Q$1212,15,FALSE)</f>
        <v>#N/A</v>
      </c>
      <c r="S944" s="48">
        <f>IFERROR(VLOOKUP(C944,'[2]1ère'!$B$3:$E$200,4,FALSE),0)</f>
        <v>0</v>
      </c>
      <c r="T944" s="48">
        <f>IFERROR(VLOOKUP(C944,'[2]2ème'!$B$3:$E$500,4,FALSE),0)</f>
        <v>0</v>
      </c>
      <c r="U944" s="48">
        <f>IFERROR(VLOOKUP(C944,'[2]3ème'!$B$3:$E$600,4,FALSE),0)</f>
        <v>0</v>
      </c>
      <c r="V944" s="48">
        <f>IFERROR(VLOOKUP(C944,'[2]4ème '!$B$3:$E$216,4,FALSE),0)</f>
        <v>0</v>
      </c>
      <c r="W944" s="48">
        <f>IFERROR(VLOOKUP(C944,[2]Féminines!$B$3:$E$70,4,FALSE),0)</f>
        <v>0</v>
      </c>
      <c r="X944">
        <f t="shared" si="101"/>
        <v>0</v>
      </c>
    </row>
    <row r="945" spans="1:24" x14ac:dyDescent="0.25">
      <c r="A945" s="49" t="e">
        <f t="shared" si="103"/>
        <v>#N/A</v>
      </c>
      <c r="B945">
        <f t="shared" si="104"/>
        <v>2430</v>
      </c>
      <c r="C945" t="str">
        <f>[1]A!$D1323</f>
        <v>PELLEGRINI CHARLES</v>
      </c>
      <c r="D945" t="str">
        <f>[1]A!$F1323</f>
        <v>FLEURBAIX TEAM SHARK VTT</v>
      </c>
      <c r="E945" t="str">
        <f>[1]A!$J1323</f>
        <v>06297103801</v>
      </c>
      <c r="F945" s="128" t="str">
        <f>[1]A!$C1323</f>
        <v>3</v>
      </c>
      <c r="G945" t="str">
        <f>VLOOKUP(C945,[1]A!$D$2:$H$1448,5,FALSE)</f>
        <v>Adulte Masculin 20/29 ans</v>
      </c>
      <c r="N945" s="14">
        <f>VLOOKUP(C945,Bilan!$B$4:$D$1766,3,FALSE)</f>
        <v>2430</v>
      </c>
      <c r="O945" s="50" t="e">
        <f t="shared" si="105"/>
        <v>#N/A</v>
      </c>
      <c r="P945" s="50" t="e">
        <f>VLOOKUP(C945,Route2021!$C$2:$O$1205,13,FALSE)</f>
        <v>#N/A</v>
      </c>
      <c r="Q945" s="124">
        <f>VLOOKUP(C945,[1]A!$D$2:$K$1398,8,FALSE)</f>
        <v>0</v>
      </c>
      <c r="R945" s="125" t="e">
        <f>VLOOKUP(C945,Route2021!$C$2:$Q$1212,15,FALSE)</f>
        <v>#N/A</v>
      </c>
      <c r="S945" s="48">
        <f>IFERROR(VLOOKUP(C945,'[2]1ère'!$B$3:$E$200,4,FALSE),0)</f>
        <v>0</v>
      </c>
      <c r="T945" s="48">
        <f>IFERROR(VLOOKUP(C945,'[2]2ème'!$B$3:$E$500,4,FALSE),0)</f>
        <v>0</v>
      </c>
      <c r="U945" s="48">
        <f>IFERROR(VLOOKUP(C945,'[2]3ème'!$B$3:$E$600,4,FALSE),0)</f>
        <v>0</v>
      </c>
      <c r="V945" s="48">
        <f>IFERROR(VLOOKUP(C945,'[2]4ème '!$B$3:$E$216,4,FALSE),0)</f>
        <v>0</v>
      </c>
      <c r="W945" s="48">
        <f>IFERROR(VLOOKUP(C945,[2]Féminines!$B$3:$E$70,4,FALSE),0)</f>
        <v>0</v>
      </c>
      <c r="X945">
        <f t="shared" si="101"/>
        <v>0</v>
      </c>
    </row>
    <row r="946" spans="1:24" x14ac:dyDescent="0.25">
      <c r="A946" s="49" t="e">
        <f t="shared" si="103"/>
        <v>#N/A</v>
      </c>
      <c r="B946">
        <f t="shared" si="104"/>
        <v>5158</v>
      </c>
      <c r="C946" t="str">
        <f>[1]A!$D1327</f>
        <v>WULLEPUT NICOLAS</v>
      </c>
      <c r="D946" t="str">
        <f>[1]A!$F1327</f>
        <v>FLEURBAIX TEAM SHARK VTT</v>
      </c>
      <c r="E946" t="str">
        <f>[1]A!$J1327</f>
        <v>06240367107</v>
      </c>
      <c r="F946" s="128" t="str">
        <f>[1]A!$C1327</f>
        <v>3</v>
      </c>
      <c r="G946" t="str">
        <f>VLOOKUP(C946,[1]A!$D$2:$H$1448,5,FALSE)</f>
        <v>Adulte Masculin 40/49 ans</v>
      </c>
      <c r="N946" s="14">
        <f>VLOOKUP(C946,Bilan!$B$4:$D$1766,3,FALSE)</f>
        <v>5158</v>
      </c>
      <c r="O946" s="50" t="e">
        <f t="shared" si="105"/>
        <v>#N/A</v>
      </c>
      <c r="P946" s="50" t="e">
        <f>VLOOKUP(C946,Route2021!$C$2:$O$1205,13,FALSE)</f>
        <v>#N/A</v>
      </c>
      <c r="Q946" s="124">
        <f>VLOOKUP(C946,[1]A!$D$2:$K$1398,8,FALSE)</f>
        <v>0</v>
      </c>
      <c r="R946" s="125" t="e">
        <f>VLOOKUP(C946,Route2021!$C$2:$Q$1212,15,FALSE)</f>
        <v>#N/A</v>
      </c>
      <c r="S946" s="48">
        <f>IFERROR(VLOOKUP(C946,'[2]1ère'!$B$3:$E$200,4,FALSE),0)</f>
        <v>0</v>
      </c>
      <c r="T946" s="48">
        <f>IFERROR(VLOOKUP(C946,'[2]2ème'!$B$3:$E$500,4,FALSE),0)</f>
        <v>0</v>
      </c>
      <c r="U946" s="48">
        <f>IFERROR(VLOOKUP(C946,'[2]3ème'!$B$3:$E$600,4,FALSE),0)</f>
        <v>0</v>
      </c>
      <c r="V946" s="48">
        <f>IFERROR(VLOOKUP(C946,'[2]4ème '!$B$3:$E$216,4,FALSE),0)</f>
        <v>0</v>
      </c>
      <c r="W946" s="48">
        <f>IFERROR(VLOOKUP(C946,[2]Féminines!$B$3:$E$70,4,FALSE),0)</f>
        <v>0</v>
      </c>
      <c r="X946">
        <f t="shared" si="101"/>
        <v>0</v>
      </c>
    </row>
    <row r="947" spans="1:24" x14ac:dyDescent="0.25">
      <c r="A947" s="49" t="e">
        <f>IF(Q947=R947,P947," ")</f>
        <v>#N/A</v>
      </c>
      <c r="B947" t="e">
        <f>N947</f>
        <v>#N/A</v>
      </c>
      <c r="C947" t="str">
        <f>[1]A!$D1341</f>
        <v>WATREMEZ CEDRIC</v>
      </c>
      <c r="D947" t="str">
        <f>[1]A!$F1341</f>
        <v>CLUB CYCLOTOURISME MAROILLES</v>
      </c>
      <c r="E947" t="str">
        <f>[1]A!$J1341</f>
        <v>05999069478</v>
      </c>
      <c r="F947" s="128" t="str">
        <f>[1]A!$C1341</f>
        <v>3</v>
      </c>
      <c r="G947" t="str">
        <f>VLOOKUP(C947,[1]A!$D$2:$H$1448,5,FALSE)</f>
        <v>Adulte Masculin 40/49 ans</v>
      </c>
      <c r="N947" s="14" t="e">
        <f>VLOOKUP(C947,Bilan!$B$4:$D$1766,3,FALSE)</f>
        <v>#N/A</v>
      </c>
      <c r="O947" s="50" t="e">
        <f>A947</f>
        <v>#N/A</v>
      </c>
      <c r="P947" s="50" t="e">
        <f>VLOOKUP(C947,Route2021!$C$2:$O$1205,13,FALSE)</f>
        <v>#N/A</v>
      </c>
      <c r="Q947" s="124">
        <f>VLOOKUP(C947,[1]A!$D$2:$K$1398,8,FALSE)</f>
        <v>0</v>
      </c>
      <c r="R947" s="125" t="e">
        <f>VLOOKUP(C947,Route2021!$C$2:$Q$1212,15,FALSE)</f>
        <v>#N/A</v>
      </c>
      <c r="S947" s="48">
        <f>IFERROR(VLOOKUP(C947,'[2]1ère'!$B$3:$E$200,4,FALSE),0)</f>
        <v>0</v>
      </c>
      <c r="T947" s="48">
        <f>IFERROR(VLOOKUP(C947,'[2]2ème'!$B$3:$E$500,4,FALSE),0)</f>
        <v>0</v>
      </c>
      <c r="U947" s="48">
        <f>IFERROR(VLOOKUP(C947,'[2]3ème'!$B$3:$E$600,4,FALSE),0)</f>
        <v>0</v>
      </c>
      <c r="V947" s="48">
        <f>IFERROR(VLOOKUP(C947,'[2]4ème '!$B$3:$E$216,4,FALSE),0)</f>
        <v>0</v>
      </c>
      <c r="W947" s="48">
        <f>IFERROR(VLOOKUP(C947,[2]Féminines!$B$3:$E$70,4,FALSE),0)</f>
        <v>0</v>
      </c>
      <c r="X947">
        <f t="shared" si="101"/>
        <v>0</v>
      </c>
    </row>
    <row r="948" spans="1:24" x14ac:dyDescent="0.25">
      <c r="A948" s="49" t="str">
        <f>IF(Q948=R948,P948," ")</f>
        <v xml:space="preserve"> </v>
      </c>
      <c r="B948">
        <f>N948</f>
        <v>2438</v>
      </c>
      <c r="C948" t="str">
        <f>[1]A!$D1343</f>
        <v>DELIERS BALTHAZAR</v>
      </c>
      <c r="D948" t="str">
        <f>[1]A!$F1343</f>
        <v>CLUB CYCLISTE D'ISBERGUES MOLINGHEM</v>
      </c>
      <c r="E948" t="str">
        <f>[1]A!$J1343</f>
        <v>06297102212</v>
      </c>
      <c r="F948" s="128" t="str">
        <f>[1]A!$C1343</f>
        <v>3</v>
      </c>
      <c r="G948" t="str">
        <f>VLOOKUP(C948,[1]A!$D$2:$H$1448,5,FALSE)</f>
        <v>Adulte Masculin 20/29 ans</v>
      </c>
      <c r="N948" s="14">
        <f>VLOOKUP(C948,Bilan!$B$4:$D$1766,3,FALSE)</f>
        <v>2438</v>
      </c>
      <c r="O948" s="50" t="str">
        <f>A948</f>
        <v xml:space="preserve"> </v>
      </c>
      <c r="P948" s="50">
        <f>VLOOKUP(C948,Route2021!$C$2:$O$1205,13,FALSE)</f>
        <v>0</v>
      </c>
      <c r="Q948" s="124">
        <f>VLOOKUP(C948,[1]A!$D$2:$K$1398,8,FALSE)</f>
        <v>0</v>
      </c>
      <c r="R948" s="125">
        <f>VLOOKUP(C948,Route2021!$C$2:$Q$1212,15,FALSE)</f>
        <v>3</v>
      </c>
      <c r="S948" s="48">
        <f>IFERROR(VLOOKUP(C948,'[2]1ère'!$B$3:$E$200,4,FALSE),0)</f>
        <v>0</v>
      </c>
      <c r="T948" s="48">
        <f>IFERROR(VLOOKUP(C948,'[2]2ème'!$B$3:$E$500,4,FALSE),0)</f>
        <v>0</v>
      </c>
      <c r="U948" s="48">
        <f>IFERROR(VLOOKUP(C948,'[2]3ème'!$B$3:$E$600,4,FALSE),0)</f>
        <v>0</v>
      </c>
      <c r="V948" s="48">
        <f>IFERROR(VLOOKUP(C948,'[2]4ème '!$B$3:$E$216,4,FALSE),0)</f>
        <v>0</v>
      </c>
      <c r="W948" s="48">
        <f>IFERROR(VLOOKUP(C948,[2]Féminines!$B$3:$E$70,4,FALSE),0)</f>
        <v>0</v>
      </c>
      <c r="X948">
        <f t="shared" si="101"/>
        <v>0</v>
      </c>
    </row>
    <row r="949" spans="1:24" x14ac:dyDescent="0.25">
      <c r="A949" s="49" t="str">
        <f t="shared" ref="A949:A958" si="106">IF(Q949=R949,P949," ")</f>
        <v xml:space="preserve"> </v>
      </c>
      <c r="B949">
        <f t="shared" ref="B949:B958" si="107">N949</f>
        <v>2582</v>
      </c>
      <c r="C949" t="str">
        <f>[1]A!$D1353</f>
        <v>AMICO RUDDY</v>
      </c>
      <c r="D949" t="str">
        <f>[1]A!$F1353</f>
        <v>ETOILE CYCLISTE AUBRY DU HAINAUT</v>
      </c>
      <c r="E949" t="str">
        <f>[1]A!$J1353</f>
        <v>05999124743</v>
      </c>
      <c r="F949" s="128" t="str">
        <f>[1]A!$C1353</f>
        <v>3</v>
      </c>
      <c r="G949" t="str">
        <f>VLOOKUP(C949,[1]A!$D$2:$H$1448,5,FALSE)</f>
        <v>Adulte Masculin 40/49 ans</v>
      </c>
      <c r="N949" s="14">
        <f>VLOOKUP(C949,Bilan!$B$4:$D$1766,3,FALSE)</f>
        <v>2582</v>
      </c>
      <c r="O949" s="50" t="str">
        <f t="shared" ref="O949:O958" si="108">A949</f>
        <v xml:space="preserve"> </v>
      </c>
      <c r="P949" s="50">
        <f>VLOOKUP(C949,Route2021!$C$2:$O$1205,13,FALSE)</f>
        <v>891</v>
      </c>
      <c r="Q949" s="124">
        <f>VLOOKUP(C949,[1]A!$D$2:$K$1398,8,FALSE)</f>
        <v>0</v>
      </c>
      <c r="R949" s="125">
        <f>VLOOKUP(C949,Route2021!$C$2:$Q$1212,15,FALSE)</f>
        <v>3</v>
      </c>
      <c r="S949" s="48">
        <f>IFERROR(VLOOKUP(C949,'[2]1ère'!$B$3:$E$200,4,FALSE),0)</f>
        <v>0</v>
      </c>
      <c r="T949" s="48">
        <f>IFERROR(VLOOKUP(C949,'[2]2ème'!$B$3:$E$500,4,FALSE),0)</f>
        <v>0</v>
      </c>
      <c r="U949" s="48">
        <f>IFERROR(VLOOKUP(C949,'[2]3ème'!$B$3:$E$600,4,FALSE),0)</f>
        <v>0</v>
      </c>
      <c r="V949" s="48">
        <f>IFERROR(VLOOKUP(C949,'[2]4ème '!$B$3:$E$216,4,FALSE),0)</f>
        <v>0</v>
      </c>
      <c r="W949" s="48">
        <f>IFERROR(VLOOKUP(C949,[2]Féminines!$B$3:$E$70,4,FALSE),0)</f>
        <v>0</v>
      </c>
      <c r="X949">
        <f t="shared" si="101"/>
        <v>0</v>
      </c>
    </row>
    <row r="950" spans="1:24" x14ac:dyDescent="0.25">
      <c r="A950" s="49" t="str">
        <f t="shared" si="106"/>
        <v xml:space="preserve"> </v>
      </c>
      <c r="B950">
        <f t="shared" si="107"/>
        <v>7040</v>
      </c>
      <c r="C950" t="str">
        <f>[1]A!$D1356</f>
        <v>CAMARO YANNICK</v>
      </c>
      <c r="D950" t="str">
        <f>[1]A!$F1356</f>
        <v>TEAM PEVELE CAREMBAULT CYCLISME</v>
      </c>
      <c r="E950" t="str">
        <f>[1]A!$J1356</f>
        <v>05999127664</v>
      </c>
      <c r="F950" s="128" t="str">
        <f>[1]A!$C1356</f>
        <v>3</v>
      </c>
      <c r="G950" t="str">
        <f>VLOOKUP(C950,[1]A!$D$2:$H$1448,5,FALSE)</f>
        <v>Adulte Masculin 20/29 ans</v>
      </c>
      <c r="N950" s="14">
        <f>VLOOKUP(C950,Bilan!$B$4:$D$1766,3,FALSE)</f>
        <v>7040</v>
      </c>
      <c r="O950" s="50" t="str">
        <f t="shared" si="108"/>
        <v xml:space="preserve"> </v>
      </c>
      <c r="P950" s="50">
        <f>VLOOKUP(C950,Route2021!$C$2:$O$1205,13,FALSE)</f>
        <v>0</v>
      </c>
      <c r="Q950" s="124">
        <f>VLOOKUP(C950,[1]A!$D$2:$K$1398,8,FALSE)</f>
        <v>0</v>
      </c>
      <c r="R950" s="125" t="str">
        <f>VLOOKUP(C950,Route2021!$C$2:$Q$1212,15,FALSE)</f>
        <v>1</v>
      </c>
      <c r="S950" s="48">
        <f>IFERROR(VLOOKUP(C950,'[2]1ère'!$B$3:$E$200,4,FALSE),0)</f>
        <v>0</v>
      </c>
      <c r="T950" s="48">
        <f>IFERROR(VLOOKUP(C950,'[2]2ème'!$B$3:$E$500,4,FALSE),0)</f>
        <v>0</v>
      </c>
      <c r="U950" s="48">
        <f>IFERROR(VLOOKUP(C950,'[2]3ème'!$B$3:$E$600,4,FALSE),0)</f>
        <v>0</v>
      </c>
      <c r="V950" s="48">
        <f>IFERROR(VLOOKUP(C950,'[2]4ème '!$B$3:$E$216,4,FALSE),0)</f>
        <v>0</v>
      </c>
      <c r="W950" s="48">
        <f>IFERROR(VLOOKUP(C950,[2]Féminines!$B$3:$E$70,4,FALSE),0)</f>
        <v>0</v>
      </c>
      <c r="X950">
        <f t="shared" si="101"/>
        <v>0</v>
      </c>
    </row>
    <row r="951" spans="1:24" x14ac:dyDescent="0.25">
      <c r="A951" s="49" t="str">
        <f t="shared" si="106"/>
        <v xml:space="preserve"> </v>
      </c>
      <c r="B951">
        <f t="shared" si="107"/>
        <v>0</v>
      </c>
      <c r="C951" t="str">
        <f>[1]A!$D1358</f>
        <v>DEPIS LIONEL</v>
      </c>
      <c r="D951" t="str">
        <f>[1]A!$F1358</f>
        <v>ETOILE CYCLISTE AUBRY DU HAINAUT</v>
      </c>
      <c r="E951" t="str">
        <f>[1]A!$J1358</f>
        <v>05999124742</v>
      </c>
      <c r="F951" s="128" t="str">
        <f>[1]A!$C1358</f>
        <v>3</v>
      </c>
      <c r="G951" t="str">
        <f>VLOOKUP(C951,[1]A!$D$2:$H$1448,5,FALSE)</f>
        <v>Adulte Masculin 40/49 ans</v>
      </c>
      <c r="N951" s="14">
        <f>VLOOKUP(C951,Bilan!$B$4:$D$1766,3,FALSE)</f>
        <v>0</v>
      </c>
      <c r="O951" s="50" t="str">
        <f t="shared" si="108"/>
        <v xml:space="preserve"> </v>
      </c>
      <c r="P951" s="50">
        <f>VLOOKUP(C951,Route2021!$C$2:$O$1205,13,FALSE)</f>
        <v>0</v>
      </c>
      <c r="Q951" s="124">
        <f>VLOOKUP(C951,[1]A!$D$2:$K$1398,8,FALSE)</f>
        <v>0</v>
      </c>
      <c r="R951" s="125">
        <f>VLOOKUP(C951,Route2021!$C$2:$Q$1212,15,FALSE)</f>
        <v>3</v>
      </c>
      <c r="S951" s="48">
        <f>IFERROR(VLOOKUP(C951,'[2]1ère'!$B$3:$E$200,4,FALSE),0)</f>
        <v>0</v>
      </c>
      <c r="T951" s="48">
        <f>IFERROR(VLOOKUP(C951,'[2]2ème'!$B$3:$E$500,4,FALSE),0)</f>
        <v>0</v>
      </c>
      <c r="U951" s="48">
        <f>IFERROR(VLOOKUP(C951,'[2]3ème'!$B$3:$E$600,4,FALSE),0)</f>
        <v>0</v>
      </c>
      <c r="V951" s="48">
        <f>IFERROR(VLOOKUP(C951,'[2]4ème '!$B$3:$E$216,4,FALSE),0)</f>
        <v>0</v>
      </c>
      <c r="W951" s="48">
        <f>IFERROR(VLOOKUP(C951,[2]Féminines!$B$3:$E$70,4,FALSE),0)</f>
        <v>0</v>
      </c>
      <c r="X951">
        <f t="shared" si="101"/>
        <v>0</v>
      </c>
    </row>
    <row r="952" spans="1:24" x14ac:dyDescent="0.25">
      <c r="A952" s="49" t="e">
        <f t="shared" si="106"/>
        <v>#N/A</v>
      </c>
      <c r="B952">
        <f t="shared" si="107"/>
        <v>5127</v>
      </c>
      <c r="C952" t="str">
        <f>[1]A!$D1359</f>
        <v>DUBRUILLE CHRISTOPHE</v>
      </c>
      <c r="D952" t="str">
        <f>[1]A!$F1359</f>
        <v>ETOILE CYCLISTE AUBRY DU HAINAUT</v>
      </c>
      <c r="E952" t="str">
        <f>[1]A!$J1359</f>
        <v>05996217446</v>
      </c>
      <c r="F952" s="128" t="str">
        <f>[1]A!$C1359</f>
        <v>3</v>
      </c>
      <c r="G952" t="str">
        <f>VLOOKUP(C952,[1]A!$D$2:$H$1448,5,FALSE)</f>
        <v>Adulte Masculin 50/59 ans</v>
      </c>
      <c r="N952" s="14">
        <f>VLOOKUP(C952,Bilan!$B$4:$D$1766,3,FALSE)</f>
        <v>5127</v>
      </c>
      <c r="O952" s="50" t="e">
        <f t="shared" si="108"/>
        <v>#N/A</v>
      </c>
      <c r="P952" s="50" t="e">
        <f>VLOOKUP(C952,Route2021!$C$2:$O$1205,13,FALSE)</f>
        <v>#N/A</v>
      </c>
      <c r="Q952" s="124">
        <f>VLOOKUP(C952,[1]A!$D$2:$K$1398,8,FALSE)</f>
        <v>0</v>
      </c>
      <c r="R952" s="125" t="e">
        <f>VLOOKUP(C952,Route2021!$C$2:$Q$1212,15,FALSE)</f>
        <v>#N/A</v>
      </c>
      <c r="S952" s="48">
        <f>IFERROR(VLOOKUP(C952,'[2]1ère'!$B$3:$E$200,4,FALSE),0)</f>
        <v>0</v>
      </c>
      <c r="T952" s="48">
        <f>IFERROR(VLOOKUP(C952,'[2]2ème'!$B$3:$E$500,4,FALSE),0)</f>
        <v>0</v>
      </c>
      <c r="U952" s="48">
        <f>IFERROR(VLOOKUP(C952,'[2]3ème'!$B$3:$E$600,4,FALSE),0)</f>
        <v>0</v>
      </c>
      <c r="V952" s="48">
        <f>IFERROR(VLOOKUP(C952,'[2]4ème '!$B$3:$E$216,4,FALSE),0)</f>
        <v>0</v>
      </c>
      <c r="W952" s="48">
        <f>IFERROR(VLOOKUP(C952,[2]Féminines!$B$3:$E$70,4,FALSE),0)</f>
        <v>0</v>
      </c>
      <c r="X952">
        <f t="shared" si="101"/>
        <v>0</v>
      </c>
    </row>
    <row r="953" spans="1:24" x14ac:dyDescent="0.25">
      <c r="A953" s="49" t="str">
        <f t="shared" si="106"/>
        <v xml:space="preserve"> </v>
      </c>
      <c r="B953">
        <f t="shared" si="107"/>
        <v>2405</v>
      </c>
      <c r="C953" t="str">
        <f>[1]A!$D1360</f>
        <v>DUCHEINE CLEMENT</v>
      </c>
      <c r="D953" t="str">
        <f>[1]A!$F1360</f>
        <v>TEAM PEVELE CAREMBAULT CYCLISME</v>
      </c>
      <c r="E953" t="str">
        <f>[1]A!$J1360</f>
        <v>05999115332</v>
      </c>
      <c r="F953" s="128" t="str">
        <f>[1]A!$C1360</f>
        <v>3</v>
      </c>
      <c r="G953" t="str">
        <f>VLOOKUP(C953,[1]A!$D$2:$H$1448,5,FALSE)</f>
        <v>Adulte Masculin 20/29 ans</v>
      </c>
      <c r="N953" s="14">
        <f>VLOOKUP(C953,Bilan!$B$4:$D$1766,3,FALSE)</f>
        <v>2405</v>
      </c>
      <c r="O953" s="50" t="str">
        <f t="shared" si="108"/>
        <v xml:space="preserve"> </v>
      </c>
      <c r="P953" s="50">
        <f>VLOOKUP(C953,Route2021!$C$2:$O$1205,13,FALSE)</f>
        <v>0</v>
      </c>
      <c r="Q953" s="124">
        <f>VLOOKUP(C953,[1]A!$D$2:$K$1398,8,FALSE)</f>
        <v>0</v>
      </c>
      <c r="R953" s="125">
        <f>VLOOKUP(C953,Route2021!$C$2:$Q$1212,15,FALSE)</f>
        <v>3</v>
      </c>
      <c r="S953" s="48">
        <f>IFERROR(VLOOKUP(C953,'[2]1ère'!$B$3:$E$200,4,FALSE),0)</f>
        <v>0</v>
      </c>
      <c r="T953" s="48">
        <f>IFERROR(VLOOKUP(C953,'[2]2ème'!$B$3:$E$500,4,FALSE),0)</f>
        <v>0</v>
      </c>
      <c r="U953" s="48">
        <f>IFERROR(VLOOKUP(C953,'[2]3ème'!$B$3:$E$600,4,FALSE),0)</f>
        <v>0</v>
      </c>
      <c r="V953" s="48">
        <f>IFERROR(VLOOKUP(C953,'[2]4ème '!$B$3:$E$216,4,FALSE),0)</f>
        <v>0</v>
      </c>
      <c r="W953" s="48">
        <f>IFERROR(VLOOKUP(C953,[2]Féminines!$B$3:$E$70,4,FALSE),0)</f>
        <v>0</v>
      </c>
      <c r="X953">
        <f t="shared" si="101"/>
        <v>0</v>
      </c>
    </row>
    <row r="954" spans="1:24" x14ac:dyDescent="0.25">
      <c r="A954" s="49" t="str">
        <f t="shared" si="106"/>
        <v xml:space="preserve"> </v>
      </c>
      <c r="B954">
        <f t="shared" si="107"/>
        <v>2350</v>
      </c>
      <c r="C954" t="str">
        <f>[1]A!$D1362</f>
        <v>GEOFFROY JEAN FRANCOIS</v>
      </c>
      <c r="D954" t="str">
        <f>[1]A!$F1362</f>
        <v>TEAM PEVELE CAREMBAULT CYCLISME</v>
      </c>
      <c r="E954" t="str">
        <f>[1]A!$J1362</f>
        <v>05999066545</v>
      </c>
      <c r="F954" s="128" t="str">
        <f>[1]A!$C1362</f>
        <v>3</v>
      </c>
      <c r="G954" t="str">
        <f>VLOOKUP(C954,[1]A!$D$2:$H$1448,5,FALSE)</f>
        <v>Adulte Masculin 50/59 ans</v>
      </c>
      <c r="N954" s="14">
        <f>VLOOKUP(C954,Bilan!$B$4:$D$1766,3,FALSE)</f>
        <v>2350</v>
      </c>
      <c r="O954" s="50" t="str">
        <f t="shared" si="108"/>
        <v xml:space="preserve"> </v>
      </c>
      <c r="P954" s="50">
        <f>VLOOKUP(C954,Route2021!$C$2:$O$1205,13,FALSE)</f>
        <v>0</v>
      </c>
      <c r="Q954" s="124">
        <f>VLOOKUP(C954,[1]A!$D$2:$K$1398,8,FALSE)</f>
        <v>0</v>
      </c>
      <c r="R954" s="125">
        <f>VLOOKUP(C954,Route2021!$C$2:$Q$1212,15,FALSE)</f>
        <v>3</v>
      </c>
      <c r="S954" s="48">
        <f>IFERROR(VLOOKUP(C954,'[2]1ère'!$B$3:$E$200,4,FALSE),0)</f>
        <v>0</v>
      </c>
      <c r="T954" s="48">
        <f>IFERROR(VLOOKUP(C954,'[2]2ème'!$B$3:$E$500,4,FALSE),0)</f>
        <v>0</v>
      </c>
      <c r="U954" s="48">
        <f>IFERROR(VLOOKUP(C954,'[2]3ème'!$B$3:$E$600,4,FALSE),0)</f>
        <v>0</v>
      </c>
      <c r="V954" s="48">
        <f>IFERROR(VLOOKUP(C954,'[2]4ème '!$B$3:$E$216,4,FALSE),0)</f>
        <v>0</v>
      </c>
      <c r="W954" s="48">
        <f>IFERROR(VLOOKUP(C954,[2]Féminines!$B$3:$E$70,4,FALSE),0)</f>
        <v>0</v>
      </c>
      <c r="X954">
        <f t="shared" si="101"/>
        <v>0</v>
      </c>
    </row>
    <row r="955" spans="1:24" x14ac:dyDescent="0.25">
      <c r="A955" s="49" t="str">
        <f t="shared" si="106"/>
        <v xml:space="preserve"> </v>
      </c>
      <c r="B955" t="e">
        <f t="shared" si="107"/>
        <v>#N/A</v>
      </c>
      <c r="C955" t="str">
        <f>[1]A!$D1367</f>
        <v>PASSADORI FRANÇOIS</v>
      </c>
      <c r="D955" t="str">
        <f>[1]A!$F1367</f>
        <v>ESPOIR CYCLISTE WAMBRECHIES MARQUETTE</v>
      </c>
      <c r="E955" t="str">
        <f>[1]A!$J1367</f>
        <v>05999124439</v>
      </c>
      <c r="F955" s="128" t="str">
        <f>[1]A!$C1367</f>
        <v>3</v>
      </c>
      <c r="G955" t="str">
        <f>VLOOKUP(C955,[1]A!$D$2:$H$1448,5,FALSE)</f>
        <v>Adulte Masculin 20/29 ans</v>
      </c>
      <c r="N955" s="14" t="e">
        <f>VLOOKUP(C955,Bilan!$B$4:$D$1766,3,FALSE)</f>
        <v>#N/A</v>
      </c>
      <c r="O955" s="50" t="str">
        <f t="shared" si="108"/>
        <v xml:space="preserve"> </v>
      </c>
      <c r="P955" s="50">
        <f>VLOOKUP(C955,Route2021!$C$2:$O$1205,13,FALSE)</f>
        <v>0</v>
      </c>
      <c r="Q955" s="124">
        <f>VLOOKUP(C955,[1]A!$D$2:$K$1398,8,FALSE)</f>
        <v>0</v>
      </c>
      <c r="R955" s="125">
        <f>VLOOKUP(C955,Route2021!$C$2:$Q$1212,15,FALSE)</f>
        <v>3</v>
      </c>
      <c r="S955" s="48">
        <f>IFERROR(VLOOKUP(C955,'[2]1ère'!$B$3:$E$200,4,FALSE),0)</f>
        <v>0</v>
      </c>
      <c r="T955" s="48">
        <f>IFERROR(VLOOKUP(C955,'[2]2ème'!$B$3:$E$500,4,FALSE),0)</f>
        <v>0</v>
      </c>
      <c r="U955" s="48">
        <f>IFERROR(VLOOKUP(C955,'[2]3ème'!$B$3:$E$600,4,FALSE),0)</f>
        <v>0</v>
      </c>
      <c r="V955" s="48">
        <f>IFERROR(VLOOKUP(C955,'[2]4ème '!$B$3:$E$216,4,FALSE),0)</f>
        <v>0</v>
      </c>
      <c r="W955" s="48">
        <f>IFERROR(VLOOKUP(C955,[2]Féminines!$B$3:$E$70,4,FALSE),0)</f>
        <v>0</v>
      </c>
      <c r="X955">
        <f t="shared" si="101"/>
        <v>0</v>
      </c>
    </row>
    <row r="956" spans="1:24" x14ac:dyDescent="0.25">
      <c r="A956" s="49" t="e">
        <f t="shared" si="106"/>
        <v>#N/A</v>
      </c>
      <c r="B956">
        <f t="shared" si="107"/>
        <v>5155</v>
      </c>
      <c r="C956" t="str">
        <f>[1]A!$D1368</f>
        <v>PORQUET LUDOVIC</v>
      </c>
      <c r="D956" t="str">
        <f>[1]A!$F1368</f>
        <v>ETOILE CYCLISTE AUBRY DU HAINAUT</v>
      </c>
      <c r="E956" t="str">
        <f>[1]A!$J1368</f>
        <v>05999128854</v>
      </c>
      <c r="F956" s="128" t="str">
        <f>[1]A!$C1368</f>
        <v>3</v>
      </c>
      <c r="G956" t="str">
        <f>VLOOKUP(C956,[1]A!$D$2:$H$1448,5,FALSE)</f>
        <v>Adulte Masculin 40/49 ans</v>
      </c>
      <c r="N956" s="14">
        <f>VLOOKUP(C956,Bilan!$B$4:$D$1766,3,FALSE)</f>
        <v>5155</v>
      </c>
      <c r="O956" s="50" t="e">
        <f t="shared" si="108"/>
        <v>#N/A</v>
      </c>
      <c r="P956" s="50" t="e">
        <f>VLOOKUP(C956,Route2021!$C$2:$O$1205,13,FALSE)</f>
        <v>#N/A</v>
      </c>
      <c r="Q956" s="124">
        <f>VLOOKUP(C956,[1]A!$D$2:$K$1398,8,FALSE)</f>
        <v>0</v>
      </c>
      <c r="R956" s="125" t="e">
        <f>VLOOKUP(C956,Route2021!$C$2:$Q$1212,15,FALSE)</f>
        <v>#N/A</v>
      </c>
      <c r="S956" s="48">
        <f>IFERROR(VLOOKUP(C956,'[2]1ère'!$B$3:$E$200,4,FALSE),0)</f>
        <v>0</v>
      </c>
      <c r="T956" s="48">
        <f>IFERROR(VLOOKUP(C956,'[2]2ème'!$B$3:$E$500,4,FALSE),0)</f>
        <v>0</v>
      </c>
      <c r="U956" s="48">
        <f>IFERROR(VLOOKUP(C956,'[2]3ème'!$B$3:$E$600,4,FALSE),0)</f>
        <v>0</v>
      </c>
      <c r="V956" s="48">
        <f>IFERROR(VLOOKUP(C956,'[2]4ème '!$B$3:$E$216,4,FALSE),0)</f>
        <v>0</v>
      </c>
      <c r="W956" s="48">
        <f>IFERROR(VLOOKUP(C956,[2]Féminines!$B$3:$E$70,4,FALSE),0)</f>
        <v>0</v>
      </c>
      <c r="X956">
        <f t="shared" si="101"/>
        <v>0</v>
      </c>
    </row>
    <row r="957" spans="1:24" x14ac:dyDescent="0.25">
      <c r="A957" s="49" t="e">
        <f t="shared" si="106"/>
        <v>#N/A</v>
      </c>
      <c r="B957" t="e">
        <f t="shared" si="107"/>
        <v>#N/A</v>
      </c>
      <c r="C957" t="str">
        <f>[1]A!$D1369</f>
        <v>POTTIER ENZO</v>
      </c>
      <c r="D957" t="str">
        <f>[1]A!$F1369</f>
        <v>ETOILE CYCLISTE AUBRY DU HAINAUT</v>
      </c>
      <c r="E957" t="str">
        <f>[1]A!$J1369</f>
        <v>05996215372</v>
      </c>
      <c r="F957" s="128" t="str">
        <f>[1]A!$C1369</f>
        <v>3</v>
      </c>
      <c r="G957" t="str">
        <f>VLOOKUP(C957,[1]A!$D$2:$H$1448,5,FALSE)</f>
        <v>Adulte Masculin 17/19 ans</v>
      </c>
      <c r="N957" s="14" t="e">
        <f>VLOOKUP(C957,Bilan!$B$4:$D$1766,3,FALSE)</f>
        <v>#N/A</v>
      </c>
      <c r="O957" s="50" t="e">
        <f t="shared" si="108"/>
        <v>#N/A</v>
      </c>
      <c r="P957" s="50" t="e">
        <f>VLOOKUP(C957,Route2021!$C$2:$O$1205,13,FALSE)</f>
        <v>#N/A</v>
      </c>
      <c r="Q957" s="124">
        <f>VLOOKUP(C957,[1]A!$D$2:$K$1398,8,FALSE)</f>
        <v>0</v>
      </c>
      <c r="R957" s="125" t="e">
        <f>VLOOKUP(C957,Route2021!$C$2:$Q$1212,15,FALSE)</f>
        <v>#N/A</v>
      </c>
      <c r="S957" s="48">
        <f>IFERROR(VLOOKUP(C957,'[2]1ère'!$B$3:$E$200,4,FALSE),0)</f>
        <v>0</v>
      </c>
      <c r="T957" s="48">
        <f>IFERROR(VLOOKUP(C957,'[2]2ème'!$B$3:$E$500,4,FALSE),0)</f>
        <v>0</v>
      </c>
      <c r="U957" s="48">
        <f>IFERROR(VLOOKUP(C957,'[2]3ème'!$B$3:$E$600,4,FALSE),0)</f>
        <v>0</v>
      </c>
      <c r="V957" s="48">
        <f>IFERROR(VLOOKUP(C957,'[2]4ème '!$B$3:$E$216,4,FALSE),0)</f>
        <v>0</v>
      </c>
      <c r="W957" s="48">
        <f>IFERROR(VLOOKUP(C957,[2]Féminines!$B$3:$E$70,4,FALSE),0)</f>
        <v>0</v>
      </c>
      <c r="X957">
        <f t="shared" si="101"/>
        <v>0</v>
      </c>
    </row>
    <row r="958" spans="1:24" x14ac:dyDescent="0.25">
      <c r="A958" s="49" t="str">
        <f t="shared" si="106"/>
        <v xml:space="preserve"> </v>
      </c>
      <c r="B958">
        <f t="shared" si="107"/>
        <v>2332</v>
      </c>
      <c r="C958" t="str">
        <f>[1]A!$D1372</f>
        <v>VOLANT ALEXANDRE</v>
      </c>
      <c r="D958" t="str">
        <f>[1]A!$F1372</f>
        <v>TEAM PEVELE CAREMBAULT CYCLISME</v>
      </c>
      <c r="E958" t="str">
        <f>[1]A!$J1372</f>
        <v>05999111457</v>
      </c>
      <c r="F958" s="128" t="str">
        <f>[1]A!$C1372</f>
        <v>3</v>
      </c>
      <c r="G958" t="str">
        <f>VLOOKUP(C958,[1]A!$D$2:$H$1448,5,FALSE)</f>
        <v>Adulte Masculin 30/39 ans</v>
      </c>
      <c r="N958" s="14">
        <f>VLOOKUP(C958,Bilan!$B$4:$D$1766,3,FALSE)</f>
        <v>2332</v>
      </c>
      <c r="O958" s="50" t="str">
        <f t="shared" si="108"/>
        <v xml:space="preserve"> </v>
      </c>
      <c r="P958" s="50">
        <f>VLOOKUP(C958,Route2021!$C$2:$O$1205,13,FALSE)</f>
        <v>904</v>
      </c>
      <c r="Q958" s="124">
        <f>VLOOKUP(C958,[1]A!$D$2:$K$1398,8,FALSE)</f>
        <v>0</v>
      </c>
      <c r="R958" s="125">
        <f>VLOOKUP(C958,Route2021!$C$2:$Q$1212,15,FALSE)</f>
        <v>3</v>
      </c>
      <c r="S958" s="48">
        <f>IFERROR(VLOOKUP(C958,'[2]1ère'!$B$3:$E$200,4,FALSE),0)</f>
        <v>0</v>
      </c>
      <c r="T958" s="48">
        <f>IFERROR(VLOOKUP(C958,'[2]2ème'!$B$3:$E$500,4,FALSE),0)</f>
        <v>0</v>
      </c>
      <c r="U958" s="48">
        <f>IFERROR(VLOOKUP(C958,'[2]3ème'!$B$3:$E$600,4,FALSE),0)</f>
        <v>0</v>
      </c>
      <c r="V958" s="48">
        <f>IFERROR(VLOOKUP(C958,'[2]4ème '!$B$3:$E$216,4,FALSE),0)</f>
        <v>0</v>
      </c>
      <c r="W958" s="48">
        <f>IFERROR(VLOOKUP(C958,[2]Féminines!$B$3:$E$70,4,FALSE),0)</f>
        <v>0</v>
      </c>
      <c r="X958">
        <f t="shared" si="101"/>
        <v>0</v>
      </c>
    </row>
    <row r="959" spans="1:24" x14ac:dyDescent="0.25">
      <c r="A959" s="49" t="e">
        <f t="shared" ref="A959:A965" si="109">IF(Q959=R959,P959," ")</f>
        <v>#N/A</v>
      </c>
      <c r="B959" t="e">
        <f t="shared" ref="B959:B965" si="110">N959</f>
        <v>#N/A</v>
      </c>
      <c r="C959" t="str">
        <f>[1]A!$D1400</f>
        <v>MARANGONY PHILIPPE</v>
      </c>
      <c r="D959" t="str">
        <f>[1]A!$F1400</f>
        <v>OHM CYCLISME HESDIN</v>
      </c>
      <c r="E959" t="str">
        <f>[1]A!$J1400</f>
        <v>06297052925</v>
      </c>
      <c r="F959" s="128" t="str">
        <f>[1]A!$C1400</f>
        <v>3</v>
      </c>
      <c r="G959" t="str">
        <f>VLOOKUP(C959,[1]A!$D$2:$H$1448,5,FALSE)</f>
        <v>Adulte Masculin 40/49 ans</v>
      </c>
      <c r="N959" s="14" t="e">
        <f>VLOOKUP(C959,Bilan!$B$4:$D$1766,3,FALSE)</f>
        <v>#N/A</v>
      </c>
      <c r="O959" s="50" t="e">
        <f t="shared" ref="O959:O965" si="111">A959</f>
        <v>#N/A</v>
      </c>
      <c r="P959" s="50" t="e">
        <f>VLOOKUP(C959,Route2021!$C$2:$O$1205,13,FALSE)</f>
        <v>#N/A</v>
      </c>
      <c r="Q959" s="124" t="e">
        <f>VLOOKUP(C959,[1]A!$D$2:$K$1398,8,FALSE)</f>
        <v>#N/A</v>
      </c>
      <c r="R959" s="125" t="e">
        <f>VLOOKUP(C959,Route2021!$C$2:$Q$1212,15,FALSE)</f>
        <v>#N/A</v>
      </c>
      <c r="S959" s="48">
        <f>IFERROR(VLOOKUP(C959,'[2]1ère'!$B$3:$E$200,4,FALSE),0)</f>
        <v>0</v>
      </c>
      <c r="T959" s="48">
        <f>IFERROR(VLOOKUP(C959,'[2]2ème'!$B$3:$E$500,4,FALSE),0)</f>
        <v>0</v>
      </c>
      <c r="U959" s="48">
        <f>IFERROR(VLOOKUP(C959,'[2]3ème'!$B$3:$E$600,4,FALSE),0)</f>
        <v>0</v>
      </c>
      <c r="V959" s="48">
        <f>IFERROR(VLOOKUP(C959,'[2]4ème '!$B$3:$E$216,4,FALSE),0)</f>
        <v>0</v>
      </c>
      <c r="W959" s="48">
        <f>IFERROR(VLOOKUP(C959,[2]Féminines!$B$3:$E$70,4,FALSE),0)</f>
        <v>0</v>
      </c>
      <c r="X959">
        <f t="shared" si="101"/>
        <v>0</v>
      </c>
    </row>
    <row r="960" spans="1:24" x14ac:dyDescent="0.25">
      <c r="A960" s="49" t="e">
        <f t="shared" si="109"/>
        <v>#N/A</v>
      </c>
      <c r="B960" t="str">
        <f t="shared" si="110"/>
        <v xml:space="preserve"> </v>
      </c>
      <c r="C960" t="str">
        <f>[1]A!$D1404</f>
        <v>BOUREL JONATHAN</v>
      </c>
      <c r="D960" t="str">
        <f>[1]A!$F1404</f>
        <v>VERMELLES MTB RACING TEAM</v>
      </c>
      <c r="E960" t="str">
        <f>[1]A!$J1404</f>
        <v>06297097218</v>
      </c>
      <c r="F960" s="128" t="str">
        <f>[1]A!$C1404</f>
        <v>3</v>
      </c>
      <c r="G960" t="str">
        <f>VLOOKUP(C960,[1]A!$D$2:$H$1448,5,FALSE)</f>
        <v>Adulte Masculin 30/39 ans</v>
      </c>
      <c r="N960" s="14" t="str">
        <f>VLOOKUP(C960,Bilan!$B$4:$D$1766,3,FALSE)</f>
        <v xml:space="preserve"> </v>
      </c>
      <c r="O960" s="50" t="e">
        <f t="shared" si="111"/>
        <v>#N/A</v>
      </c>
      <c r="P960" s="50" t="e">
        <f>VLOOKUP(C960,Route2021!$C$2:$O$1205,13,FALSE)</f>
        <v>#N/A</v>
      </c>
      <c r="Q960" s="124" t="e">
        <f>VLOOKUP(C960,[1]A!$D$2:$K$1398,8,FALSE)</f>
        <v>#N/A</v>
      </c>
      <c r="R960" s="125" t="e">
        <f>VLOOKUP(C960,Route2021!$C$2:$Q$1212,15,FALSE)</f>
        <v>#N/A</v>
      </c>
      <c r="S960" s="48">
        <f>IFERROR(VLOOKUP(C960,'[2]1ère'!$B$3:$E$200,4,FALSE),0)</f>
        <v>0</v>
      </c>
      <c r="T960" s="48">
        <f>IFERROR(VLOOKUP(C960,'[2]2ème'!$B$3:$E$500,4,FALSE),0)</f>
        <v>0</v>
      </c>
      <c r="U960" s="48">
        <f>IFERROR(VLOOKUP(C960,'[2]3ème'!$B$3:$E$600,4,FALSE),0)</f>
        <v>0</v>
      </c>
      <c r="V960" s="48">
        <f>IFERROR(VLOOKUP(C960,'[2]4ème '!$B$3:$E$216,4,FALSE),0)</f>
        <v>0</v>
      </c>
      <c r="W960" s="48">
        <f>IFERROR(VLOOKUP(C960,[2]Féminines!$B$3:$E$70,4,FALSE),0)</f>
        <v>0</v>
      </c>
      <c r="X960">
        <f t="shared" si="101"/>
        <v>0</v>
      </c>
    </row>
    <row r="961" spans="1:24" x14ac:dyDescent="0.25">
      <c r="A961" s="49" t="e">
        <f t="shared" si="109"/>
        <v>#N/A</v>
      </c>
      <c r="B961">
        <f t="shared" si="110"/>
        <v>10108</v>
      </c>
      <c r="C961" t="str">
        <f>[1]A!$D1415</f>
        <v>PARENT MARC</v>
      </c>
      <c r="D961" t="str">
        <f>[1]A!$F1415</f>
        <v>ENTENTE CYCLISTE FACHES-THUMESNIL RONCHIN</v>
      </c>
      <c r="E961" t="str">
        <f>[1]A!$J1415</f>
        <v>05999066861</v>
      </c>
      <c r="F961" s="128" t="str">
        <f>[1]A!$C1415</f>
        <v>3</v>
      </c>
      <c r="G961" t="str">
        <f>VLOOKUP(C961,[1]A!$D$2:$H$1448,5,FALSE)</f>
        <v>Adulte Masculin 30/39 ans</v>
      </c>
      <c r="N961" s="14">
        <f>VLOOKUP(C961,Bilan!$B$4:$D$1766,3,FALSE)</f>
        <v>10108</v>
      </c>
      <c r="O961" s="50" t="e">
        <f t="shared" si="111"/>
        <v>#N/A</v>
      </c>
      <c r="P961" s="50" t="e">
        <f>VLOOKUP(C961,Route2021!$C$2:$O$1205,13,FALSE)</f>
        <v>#N/A</v>
      </c>
      <c r="Q961" s="124" t="e">
        <f>VLOOKUP(C961,[1]A!$D$2:$K$1398,8,FALSE)</f>
        <v>#N/A</v>
      </c>
      <c r="R961" s="125" t="e">
        <f>VLOOKUP(C961,Route2021!$C$2:$Q$1212,15,FALSE)</f>
        <v>#N/A</v>
      </c>
      <c r="S961" s="48">
        <f>IFERROR(VLOOKUP(C961,'[2]1ère'!$B$3:$E$200,4,FALSE),0)</f>
        <v>0</v>
      </c>
      <c r="T961" s="48">
        <f>IFERROR(VLOOKUP(C961,'[2]2ème'!$B$3:$E$500,4,FALSE),0)</f>
        <v>0</v>
      </c>
      <c r="U961" s="48">
        <f>IFERROR(VLOOKUP(C961,'[2]3ème'!$B$3:$E$600,4,FALSE),0)</f>
        <v>0</v>
      </c>
      <c r="V961" s="48">
        <f>IFERROR(VLOOKUP(C961,'[2]4ème '!$B$3:$E$216,4,FALSE),0)</f>
        <v>0</v>
      </c>
      <c r="W961" s="48">
        <f>IFERROR(VLOOKUP(C961,[2]Féminines!$B$3:$E$70,4,FALSE),0)</f>
        <v>0</v>
      </c>
      <c r="X961">
        <f t="shared" si="101"/>
        <v>0</v>
      </c>
    </row>
    <row r="962" spans="1:24" x14ac:dyDescent="0.25">
      <c r="A962" s="49" t="e">
        <f t="shared" si="109"/>
        <v>#N/A</v>
      </c>
      <c r="B962" t="e">
        <f t="shared" si="110"/>
        <v>#N/A</v>
      </c>
      <c r="C962" t="str">
        <f>[1]A!$D1423</f>
        <v>NACCARI ALIX</v>
      </c>
      <c r="D962" t="str">
        <f>[1]A!$F1423</f>
        <v>ROUE D'OR COMINOISE</v>
      </c>
      <c r="E962" t="str">
        <f>[1]A!$J1423</f>
        <v>05999137157</v>
      </c>
      <c r="F962" s="128" t="str">
        <f>[1]A!$C1423</f>
        <v>3</v>
      </c>
      <c r="G962" t="str">
        <f>VLOOKUP(C962,[1]A!$D$2:$H$1448,5,FALSE)</f>
        <v>Adulte Masculin 17/19 ans</v>
      </c>
      <c r="N962" s="14" t="e">
        <f>VLOOKUP(C962,Bilan!$B$4:$D$1766,3,FALSE)</f>
        <v>#N/A</v>
      </c>
      <c r="O962" s="50" t="e">
        <f t="shared" si="111"/>
        <v>#N/A</v>
      </c>
      <c r="P962" s="50" t="e">
        <f>VLOOKUP(C962,Route2021!$C$2:$O$1205,13,FALSE)</f>
        <v>#N/A</v>
      </c>
      <c r="Q962" s="124" t="e">
        <f>VLOOKUP(C962,[1]A!$D$2:$K$1398,8,FALSE)</f>
        <v>#N/A</v>
      </c>
      <c r="R962" s="125" t="e">
        <f>VLOOKUP(C962,Route2021!$C$2:$Q$1212,15,FALSE)</f>
        <v>#N/A</v>
      </c>
      <c r="S962" s="48">
        <f>IFERROR(VLOOKUP(C962,'[2]1ère'!$B$3:$E$200,4,FALSE),0)</f>
        <v>0</v>
      </c>
      <c r="T962" s="48">
        <f>IFERROR(VLOOKUP(C962,'[2]2ème'!$B$3:$E$500,4,FALSE),0)</f>
        <v>0</v>
      </c>
      <c r="U962" s="48">
        <f>IFERROR(VLOOKUP(C962,'[2]3ème'!$B$3:$E$600,4,FALSE),0)</f>
        <v>0</v>
      </c>
      <c r="V962" s="48">
        <f>IFERROR(VLOOKUP(C962,'[2]4ème '!$B$3:$E$216,4,FALSE),0)</f>
        <v>0</v>
      </c>
      <c r="W962" s="48">
        <f>IFERROR(VLOOKUP(C962,[2]Féminines!$B$3:$E$70,4,FALSE),0)</f>
        <v>0</v>
      </c>
      <c r="X962">
        <f t="shared" si="101"/>
        <v>0</v>
      </c>
    </row>
    <row r="963" spans="1:24" x14ac:dyDescent="0.25">
      <c r="A963" s="49" t="e">
        <f t="shared" si="109"/>
        <v>#N/A</v>
      </c>
      <c r="B963" t="e">
        <f t="shared" si="110"/>
        <v>#N/A</v>
      </c>
      <c r="C963" t="str">
        <f>[1]A!$D1436</f>
        <v>GALIEN RUDDY</v>
      </c>
      <c r="D963" t="str">
        <f>[1]A!$F1436</f>
        <v>BETHUNE ROBECQ TEAM TBR</v>
      </c>
      <c r="E963" t="str">
        <f>[1]A!$J1436</f>
        <v>06297109657</v>
      </c>
      <c r="F963" s="128" t="str">
        <f>[1]A!$C1436</f>
        <v>3</v>
      </c>
      <c r="G963" t="str">
        <f>VLOOKUP(C963,[1]A!$D$2:$H$1448,5,FALSE)</f>
        <v>Adulte Masculin 50/59 ans</v>
      </c>
      <c r="N963" s="14" t="e">
        <f>VLOOKUP(C963,Bilan!$B$4:$D$1766,3,FALSE)</f>
        <v>#N/A</v>
      </c>
      <c r="O963" s="50" t="e">
        <f t="shared" si="111"/>
        <v>#N/A</v>
      </c>
      <c r="P963" s="50" t="e">
        <f>VLOOKUP(C963,Route2021!$C$2:$O$1205,13,FALSE)</f>
        <v>#N/A</v>
      </c>
      <c r="Q963" s="124">
        <f>VLOOKUP(C963,[1]A!$D$2:$K$1398,8,FALSE)</f>
        <v>0</v>
      </c>
      <c r="R963" s="125" t="e">
        <f>VLOOKUP(C963,Route2021!$C$2:$Q$1212,15,FALSE)</f>
        <v>#N/A</v>
      </c>
      <c r="S963" s="48">
        <f>IFERROR(VLOOKUP(C963,'[2]1ère'!$B$3:$E$200,4,FALSE),0)</f>
        <v>0</v>
      </c>
      <c r="T963" s="48">
        <f>IFERROR(VLOOKUP(C963,'[2]2ème'!$B$3:$E$500,4,FALSE),0)</f>
        <v>0</v>
      </c>
      <c r="U963" s="48">
        <f>IFERROR(VLOOKUP(C963,'[2]3ème'!$B$3:$E$600,4,FALSE),0)</f>
        <v>0</v>
      </c>
      <c r="V963" s="48">
        <f>IFERROR(VLOOKUP(C963,'[2]4ème '!$B$3:$E$216,4,FALSE),0)</f>
        <v>0</v>
      </c>
      <c r="W963" s="48">
        <f>IFERROR(VLOOKUP(C963,[2]Féminines!$B$3:$E$70,4,FALSE),0)</f>
        <v>0</v>
      </c>
      <c r="X963">
        <f t="shared" si="101"/>
        <v>0</v>
      </c>
    </row>
    <row r="964" spans="1:24" x14ac:dyDescent="0.25">
      <c r="A964" s="49" t="e">
        <f t="shared" si="109"/>
        <v>#N/A</v>
      </c>
      <c r="B964">
        <f t="shared" si="110"/>
        <v>5095</v>
      </c>
      <c r="C964" t="str">
        <f>[1]A!$D1437</f>
        <v>LAISNE JEROME</v>
      </c>
      <c r="D964" t="str">
        <f>[1]A!$F1437</f>
        <v>BETHUNE ROBECQ TEAM TBR</v>
      </c>
      <c r="E964" t="str">
        <f>[1]A!$J1437</f>
        <v>06297022035</v>
      </c>
      <c r="F964" s="128" t="str">
        <f>[1]A!$C1437</f>
        <v>3</v>
      </c>
      <c r="G964" t="str">
        <f>VLOOKUP(C964,[1]A!$D$2:$H$1448,5,FALSE)</f>
        <v>Adulte Masculin 40/49 ans</v>
      </c>
      <c r="N964" s="14">
        <f>VLOOKUP(C964,Bilan!$B$4:$D$1766,3,FALSE)</f>
        <v>5095</v>
      </c>
      <c r="O964" s="50" t="e">
        <f t="shared" si="111"/>
        <v>#N/A</v>
      </c>
      <c r="P964" s="50" t="e">
        <f>VLOOKUP(C964,Route2021!$C$2:$O$1205,13,FALSE)</f>
        <v>#N/A</v>
      </c>
      <c r="Q964" s="124">
        <f>VLOOKUP(C964,[1]A!$D$2:$K$1398,8,FALSE)</f>
        <v>0</v>
      </c>
      <c r="R964" s="125" t="e">
        <f>VLOOKUP(C964,Route2021!$C$2:$Q$1212,15,FALSE)</f>
        <v>#N/A</v>
      </c>
      <c r="S964" s="48">
        <f>IFERROR(VLOOKUP(C964,'[2]1ère'!$B$3:$E$200,4,FALSE),0)</f>
        <v>0</v>
      </c>
      <c r="T964" s="48">
        <f>IFERROR(VLOOKUP(C964,'[2]2ème'!$B$3:$E$500,4,FALSE),0)</f>
        <v>0</v>
      </c>
      <c r="U964" s="48">
        <f>IFERROR(VLOOKUP(C964,'[2]3ème'!$B$3:$E$600,4,FALSE),0)</f>
        <v>0</v>
      </c>
      <c r="V964" s="48">
        <f>IFERROR(VLOOKUP(C964,'[2]4ème '!$B$3:$E$216,4,FALSE),0)</f>
        <v>0</v>
      </c>
      <c r="W964" s="48">
        <f>IFERROR(VLOOKUP(C964,[2]Féminines!$B$3:$E$70,4,FALSE),0)</f>
        <v>0</v>
      </c>
      <c r="X964">
        <f t="shared" si="101"/>
        <v>0</v>
      </c>
    </row>
    <row r="965" spans="1:24" x14ac:dyDescent="0.25">
      <c r="A965" s="49" t="e">
        <f t="shared" si="109"/>
        <v>#N/A</v>
      </c>
      <c r="B965">
        <f t="shared" si="110"/>
        <v>4859</v>
      </c>
      <c r="C965" t="str">
        <f>[1]A!$D1351</f>
        <v>LARIVIERE STEPHANE</v>
      </c>
      <c r="D965" t="str">
        <f>[1]A!$F1351</f>
        <v>ST POL SUR TERNOISE VELO CLUB ST POLOIS</v>
      </c>
      <c r="E965" t="str">
        <f>[1]A!$J1351</f>
        <v>06297108454</v>
      </c>
      <c r="F965" s="128" t="str">
        <f>[1]A!$C1351</f>
        <v>3</v>
      </c>
      <c r="G965" t="str">
        <f>VLOOKUP(C965,[1]A!$D$2:$H$1448,5,FALSE)</f>
        <v>Adulte Masculin 30/39 ans</v>
      </c>
      <c r="N965" s="14">
        <f>VLOOKUP(C965,Bilan!$B$4:$D$1766,3,FALSE)</f>
        <v>4859</v>
      </c>
      <c r="O965" s="50" t="e">
        <f t="shared" si="111"/>
        <v>#N/A</v>
      </c>
      <c r="P965" s="50" t="e">
        <f>VLOOKUP(C965,Route2021!$C$2:$O$1205,13,FALSE)</f>
        <v>#N/A</v>
      </c>
      <c r="Q965" s="124">
        <f>VLOOKUP(C965,[1]A!$D$2:$K$1398,8,FALSE)</f>
        <v>0</v>
      </c>
      <c r="R965" s="125" t="e">
        <f>VLOOKUP(C965,Route2021!$C$2:$Q$1212,15,FALSE)</f>
        <v>#N/A</v>
      </c>
      <c r="S965" s="48">
        <f>IFERROR(VLOOKUP(C965,'[2]1ère'!$B$3:$E$200,4,FALSE),0)</f>
        <v>0</v>
      </c>
      <c r="T965" s="48">
        <f>IFERROR(VLOOKUP(C965,'[2]2ème'!$B$3:$E$500,4,FALSE),0)</f>
        <v>0</v>
      </c>
      <c r="U965" s="48">
        <f>IFERROR(VLOOKUP(C965,'[2]3ème'!$B$3:$E$600,4,FALSE),0)</f>
        <v>0</v>
      </c>
      <c r="V965" s="48">
        <f>IFERROR(VLOOKUP(C965,'[2]4ème '!$B$3:$E$216,4,FALSE),0)</f>
        <v>0</v>
      </c>
      <c r="W965" s="48">
        <f>IFERROR(VLOOKUP(C965,[2]Féminines!$B$3:$E$70,4,FALSE),0)</f>
        <v>0</v>
      </c>
      <c r="X965">
        <f t="shared" si="101"/>
        <v>0</v>
      </c>
    </row>
    <row r="966" spans="1:24" x14ac:dyDescent="0.25">
      <c r="A966" s="49" t="e">
        <f>IF(P966&lt;918,IF(P966&gt;500,P966,0),0)</f>
        <v>#N/A</v>
      </c>
      <c r="B966" t="e">
        <f t="shared" ref="B966:B1055" si="112">N966</f>
        <v>#N/A</v>
      </c>
      <c r="C966" t="str">
        <f>[1]A!$D1293</f>
        <v>ZAWODA MATTHIEU</v>
      </c>
      <c r="D966" t="str">
        <f>[1]A!$F1293</f>
        <v>LEFOREST CYCLO CLUB</v>
      </c>
      <c r="E966" t="str">
        <f>[1]A!$J1293</f>
        <v>06297113826</v>
      </c>
      <c r="F966" s="128" t="str">
        <f>[1]A!$C1293</f>
        <v>3</v>
      </c>
      <c r="G966" t="str">
        <f>VLOOKUP(C966,[1]A!$D$2:$H$1448,5,FALSE)</f>
        <v>Adulte Masculin 30/39 ans</v>
      </c>
      <c r="N966" s="14" t="e">
        <f>VLOOKUP(C966,Bilan!$B$4:$D$1766,3,FALSE)</f>
        <v>#N/A</v>
      </c>
      <c r="O966" s="50" t="e">
        <f t="shared" ref="O966:O1055" si="113">A966</f>
        <v>#N/A</v>
      </c>
      <c r="P966" s="50" t="e">
        <f>VLOOKUP(C966,Route2021!$C$2:$O$1205,13,FALSE)</f>
        <v>#N/A</v>
      </c>
      <c r="Q966" s="124" t="str">
        <f>VLOOKUP(C966,[1]A!$D$2:$K$1398,8,FALSE)</f>
        <v>3</v>
      </c>
      <c r="R966" s="125" t="e">
        <f>VLOOKUP(C966,Route2021!$C$2:$Q$1212,15,FALSE)</f>
        <v>#N/A</v>
      </c>
      <c r="S966" s="48">
        <f>IFERROR(VLOOKUP(C966,'[2]1ère'!$B$3:$E$200,4,FALSE),0)</f>
        <v>0</v>
      </c>
      <c r="T966" s="48">
        <f>IFERROR(VLOOKUP(C966,'[2]2ème'!$B$3:$E$500,4,FALSE),0)</f>
        <v>0</v>
      </c>
      <c r="U966" s="48">
        <f>IFERROR(VLOOKUP(C966,'[2]3ème'!$B$3:$E$600,4,FALSE),0)</f>
        <v>0</v>
      </c>
      <c r="V966" s="48">
        <f>IFERROR(VLOOKUP(C966,'[2]4ème '!$B$3:$E$216,4,FALSE),0)</f>
        <v>0</v>
      </c>
      <c r="W966" s="48">
        <f>IFERROR(VLOOKUP(C966,[2]Féminines!$B$3:$E$70,4,FALSE),0)</f>
        <v>0</v>
      </c>
      <c r="X966">
        <f t="shared" si="101"/>
        <v>0</v>
      </c>
    </row>
    <row r="967" spans="1:24" x14ac:dyDescent="0.25">
      <c r="A967" s="48">
        <v>1001</v>
      </c>
      <c r="B967">
        <f>N967</f>
        <v>10075</v>
      </c>
      <c r="C967" t="str">
        <f>[1]A!$D4</f>
        <v>AINI KARIM</v>
      </c>
      <c r="D967" t="str">
        <f>[1]A!$F4</f>
        <v>NEW TEAM MAULDE</v>
      </c>
      <c r="E967" t="str">
        <f>[1]A!$J4</f>
        <v>05994063019</v>
      </c>
      <c r="F967" s="128" t="str">
        <f>[1]A!$C4</f>
        <v>4-A</v>
      </c>
      <c r="G967" t="str">
        <f>VLOOKUP(C967,[1]A!$D$2:$H$1448,5,FALSE)</f>
        <v>Adulte Masculin 20/29 ans</v>
      </c>
      <c r="N967" s="14">
        <f>VLOOKUP(C967,Bilan!$B$4:$D$1766,3,FALSE)</f>
        <v>10075</v>
      </c>
      <c r="O967" s="50">
        <f>A967</f>
        <v>1001</v>
      </c>
      <c r="P967" s="50" t="e">
        <f>VLOOKUP(C967,Route2021!$C$2:$O$1205,13,FALSE)</f>
        <v>#N/A</v>
      </c>
      <c r="Q967" s="124" t="str">
        <f>VLOOKUP(C967,[1]A!$D$2:$K$1398,8,FALSE)</f>
        <v>4-A</v>
      </c>
      <c r="R967" s="125" t="e">
        <f>VLOOKUP(C967,Route2021!$C$2:$Q$1212,15,FALSE)</f>
        <v>#N/A</v>
      </c>
      <c r="S967" s="48">
        <f>IFERROR(VLOOKUP(C967,'[2]1ère'!$B$3:$E$200,4,FALSE),0)</f>
        <v>0</v>
      </c>
      <c r="T967" s="48">
        <f>IFERROR(VLOOKUP(C967,'[2]2ème'!$B$3:$E$500,4,FALSE),0)</f>
        <v>0</v>
      </c>
      <c r="U967" s="48">
        <f>IFERROR(VLOOKUP(C967,'[2]3ème'!$B$3:$E$600,4,FALSE),0)</f>
        <v>0</v>
      </c>
      <c r="V967" s="48">
        <f>IFERROR(VLOOKUP(C967,'[2]4ème '!$B$3:$E$216,4,FALSE),0)</f>
        <v>0</v>
      </c>
      <c r="W967" s="48">
        <f>IFERROR(VLOOKUP(C967,[2]Féminines!$B$3:$E$70,4,FALSE),0)</f>
        <v>0</v>
      </c>
      <c r="X967">
        <f t="shared" si="101"/>
        <v>0</v>
      </c>
    </row>
    <row r="968" spans="1:24" x14ac:dyDescent="0.25">
      <c r="A968" s="48">
        <f t="shared" ref="A968:A1006" si="114">IF(P968&lt;1183,IF(P968&gt;1000,P968,0),0)</f>
        <v>1002</v>
      </c>
      <c r="B968">
        <f t="shared" si="112"/>
        <v>144308</v>
      </c>
      <c r="C968" t="str">
        <f>[1]A!$D71</f>
        <v>BERNIER BRUNO</v>
      </c>
      <c r="D968" t="str">
        <f>[1]A!$F71</f>
        <v>U.C. CAPELLOISE FOURMIES</v>
      </c>
      <c r="E968" t="str">
        <f>[1]A!$J71</f>
        <v>05999068625</v>
      </c>
      <c r="F968" s="128" t="str">
        <f>[1]A!$C71</f>
        <v>4-A</v>
      </c>
      <c r="G968" t="str">
        <f>VLOOKUP(C968,[1]A!$D$2:$H$1448,5,FALSE)</f>
        <v>Adulte Masculin 50/59 ans</v>
      </c>
      <c r="N968" s="14">
        <f>VLOOKUP(C968,Bilan!$B$4:$D$1766,3,FALSE)</f>
        <v>144308</v>
      </c>
      <c r="O968" s="50">
        <f t="shared" si="113"/>
        <v>1002</v>
      </c>
      <c r="P968" s="50">
        <f>VLOOKUP(C968,Route2021!$C$2:$O$1205,13,FALSE)</f>
        <v>1002</v>
      </c>
      <c r="Q968" s="124" t="str">
        <f>VLOOKUP(C968,[1]A!$D$2:$K$1398,8,FALSE)</f>
        <v>4-A</v>
      </c>
      <c r="R968" s="125" t="str">
        <f>VLOOKUP(C968,Route2021!$C$2:$Q$1212,15,FALSE)</f>
        <v>4-A</v>
      </c>
      <c r="S968" s="48">
        <f>IFERROR(VLOOKUP(C968,'[2]1ère'!$B$3:$E$200,4,FALSE),0)</f>
        <v>0</v>
      </c>
      <c r="T968" s="48">
        <f>IFERROR(VLOOKUP(C968,'[2]2ème'!$B$3:$E$500,4,FALSE),0)</f>
        <v>0</v>
      </c>
      <c r="U968" s="48">
        <f>IFERROR(VLOOKUP(C968,'[2]3ème'!$B$3:$E$600,4,FALSE),0)</f>
        <v>0</v>
      </c>
      <c r="V968" s="48">
        <f>IFERROR(VLOOKUP(C968,'[2]4ème '!$B$3:$E$216,4,FALSE),0)</f>
        <v>3</v>
      </c>
      <c r="W968" s="48">
        <f>IFERROR(VLOOKUP(C968,[2]Féminines!$B$3:$E$70,4,FALSE),0)</f>
        <v>0</v>
      </c>
      <c r="X968">
        <f t="shared" si="101"/>
        <v>3</v>
      </c>
    </row>
    <row r="969" spans="1:24" x14ac:dyDescent="0.25">
      <c r="A969" s="48">
        <f t="shared" si="114"/>
        <v>1003</v>
      </c>
      <c r="B969">
        <f t="shared" si="112"/>
        <v>144262</v>
      </c>
      <c r="C969" t="str">
        <f>[1]A!$D312</f>
        <v>DELORGE FREDERIC</v>
      </c>
      <c r="D969" t="str">
        <f>[1]A!$F312</f>
        <v>UNION SPORTIVE VALENCIENNES MARLY</v>
      </c>
      <c r="E969" t="str">
        <f>[1]A!$J312</f>
        <v>05999085640</v>
      </c>
      <c r="F969" s="128" t="str">
        <f>[1]A!$C312</f>
        <v>4-A</v>
      </c>
      <c r="G969" t="str">
        <f>VLOOKUP(C969,[1]A!$D$2:$H$1448,5,FALSE)</f>
        <v>Adulte Masculin 40/49 ans</v>
      </c>
      <c r="J969" s="67">
        <v>1</v>
      </c>
      <c r="N969" s="14">
        <f>VLOOKUP(C969,Bilan!$B$4:$D$1766,3,FALSE)</f>
        <v>144262</v>
      </c>
      <c r="O969" s="50">
        <f t="shared" si="113"/>
        <v>1003</v>
      </c>
      <c r="P969" s="50">
        <f>VLOOKUP(C969,Route2021!$C$2:$O$1205,13,FALSE)</f>
        <v>1003</v>
      </c>
      <c r="Q969" s="124" t="str">
        <f>VLOOKUP(C969,[1]A!$D$2:$K$1398,8,FALSE)</f>
        <v>4-A</v>
      </c>
      <c r="R969" s="125" t="str">
        <f>VLOOKUP(C969,Route2021!$C$2:$Q$1212,15,FALSE)</f>
        <v>4-A</v>
      </c>
      <c r="S969" s="48">
        <f>IFERROR(VLOOKUP(C969,'[2]1ère'!$B$3:$E$200,4,FALSE),0)</f>
        <v>0</v>
      </c>
      <c r="T969" s="48">
        <f>IFERROR(VLOOKUP(C969,'[2]2ème'!$B$3:$E$500,4,FALSE),0)</f>
        <v>0</v>
      </c>
      <c r="U969" s="48">
        <f>IFERROR(VLOOKUP(C969,'[2]3ème'!$B$3:$E$600,4,FALSE),0)</f>
        <v>0</v>
      </c>
      <c r="V969" s="48">
        <f>IFERROR(VLOOKUP(C969,'[2]4ème '!$B$3:$E$216,4,FALSE),0)</f>
        <v>16</v>
      </c>
      <c r="W969" s="48">
        <f>IFERROR(VLOOKUP(C969,[2]Féminines!$B$3:$E$70,4,FALSE),0)</f>
        <v>0</v>
      </c>
      <c r="X969">
        <f t="shared" si="101"/>
        <v>16</v>
      </c>
    </row>
    <row r="970" spans="1:24" x14ac:dyDescent="0.25">
      <c r="A970" s="48">
        <f t="shared" si="114"/>
        <v>1004</v>
      </c>
      <c r="B970">
        <f t="shared" si="112"/>
        <v>2922</v>
      </c>
      <c r="C970" t="str">
        <f>[1]A!$D386</f>
        <v>DINGREVILLE JEAN-JACQUES</v>
      </c>
      <c r="D970" t="str">
        <f>[1]A!$F386</f>
        <v>UNION SPORTIVE SAINT ANDRE</v>
      </c>
      <c r="E970" t="str">
        <f>[1]A!$J386</f>
        <v>05996216952</v>
      </c>
      <c r="F970" s="128" t="str">
        <f>[1]A!$C386</f>
        <v>4-B</v>
      </c>
      <c r="G970" t="str">
        <f>VLOOKUP(C970,[1]A!$D$2:$H$1448,5,FALSE)</f>
        <v>Adulte Masculin 60 ans et plus</v>
      </c>
      <c r="N970" s="14">
        <f>VLOOKUP(C970,Bilan!$B$4:$D$1766,3,FALSE)</f>
        <v>2922</v>
      </c>
      <c r="O970" s="50">
        <f t="shared" si="113"/>
        <v>1004</v>
      </c>
      <c r="P970" s="50">
        <f>VLOOKUP(C970,Route2021!$C$2:$O$1205,13,FALSE)</f>
        <v>1004</v>
      </c>
      <c r="Q970" s="124" t="str">
        <f>VLOOKUP(C970,[1]A!$D$2:$K$1398,8,FALSE)</f>
        <v>4-B</v>
      </c>
      <c r="R970" s="125" t="str">
        <f>VLOOKUP(C970,Route2021!$C$2:$Q$1212,15,FALSE)</f>
        <v>4-A</v>
      </c>
      <c r="S970" s="48">
        <f>IFERROR(VLOOKUP(C970,'[2]1ère'!$B$3:$E$200,4,FALSE),0)</f>
        <v>0</v>
      </c>
      <c r="T970" s="48">
        <f>IFERROR(VLOOKUP(C970,'[2]2ème'!$B$3:$E$500,4,FALSE),0)</f>
        <v>0</v>
      </c>
      <c r="U970" s="48">
        <f>IFERROR(VLOOKUP(C970,'[2]3ème'!$B$3:$E$600,4,FALSE),0)</f>
        <v>0</v>
      </c>
      <c r="V970" s="48">
        <f>IFERROR(VLOOKUP(C970,'[2]4ème '!$B$3:$E$216,4,FALSE),0)</f>
        <v>3</v>
      </c>
      <c r="W970" s="48">
        <f>IFERROR(VLOOKUP(C970,[2]Féminines!$B$3:$E$70,4,FALSE),0)</f>
        <v>0</v>
      </c>
      <c r="X970">
        <f t="shared" si="101"/>
        <v>3</v>
      </c>
    </row>
    <row r="971" spans="1:24" x14ac:dyDescent="0.25">
      <c r="A971" s="48">
        <v>1005</v>
      </c>
      <c r="B971">
        <f>N971</f>
        <v>4456</v>
      </c>
      <c r="C971" t="str">
        <f>[1]A!$D15</f>
        <v>ALLART OCEANE</v>
      </c>
      <c r="D971" t="str">
        <f>[1]A!$F15</f>
        <v>TEAM DECOPUB PROVILLE</v>
      </c>
      <c r="E971" t="str">
        <f>[1]A!$J15</f>
        <v>05999062447</v>
      </c>
      <c r="F971" s="128" t="str">
        <f>[1]A!$C15</f>
        <v>4-A</v>
      </c>
      <c r="G971" t="str">
        <f>VLOOKUP(C971,[1]A!$D$2:$H$1448,5,FALSE)</f>
        <v>Adulte Féminin 17/29 ans</v>
      </c>
      <c r="N971" s="14">
        <f>VLOOKUP(C971,Bilan!$B$4:$D$1766,3,FALSE)</f>
        <v>4456</v>
      </c>
      <c r="O971" s="50">
        <f>A971</f>
        <v>1005</v>
      </c>
      <c r="P971" s="50">
        <f>VLOOKUP(C971,Route2021!$C$2:$O$1205,13,FALSE)</f>
        <v>764</v>
      </c>
      <c r="Q971" s="124" t="str">
        <f>VLOOKUP(C971,[1]A!$D$2:$K$1398,8,FALSE)</f>
        <v>4-A</v>
      </c>
      <c r="R971" s="125">
        <f>VLOOKUP(C971,Route2021!$C$2:$Q$1212,15,FALSE)</f>
        <v>3</v>
      </c>
      <c r="S971" s="48">
        <f>IFERROR(VLOOKUP(C971,'[2]1ère'!$B$3:$E$200,4,FALSE),0)</f>
        <v>0</v>
      </c>
      <c r="T971" s="48">
        <f>IFERROR(VLOOKUP(C971,'[2]2ème'!$B$3:$E$500,4,FALSE),0)</f>
        <v>0</v>
      </c>
      <c r="U971" s="48">
        <f>IFERROR(VLOOKUP(C971,'[2]3ème'!$B$3:$E$600,4,FALSE),0)</f>
        <v>0</v>
      </c>
      <c r="V971" s="48">
        <f>IFERROR(VLOOKUP(C971,'[2]4ème '!$B$3:$E$216,4,FALSE),0)</f>
        <v>8</v>
      </c>
      <c r="W971" s="48">
        <f>IFERROR(VLOOKUP(C971,[2]Féminines!$B$3:$E$70,4,FALSE),0)</f>
        <v>0</v>
      </c>
      <c r="X971">
        <f t="shared" si="101"/>
        <v>8</v>
      </c>
    </row>
    <row r="972" spans="1:24" x14ac:dyDescent="0.25">
      <c r="A972" s="48">
        <f t="shared" si="114"/>
        <v>1006</v>
      </c>
      <c r="B972">
        <f t="shared" si="112"/>
        <v>1324</v>
      </c>
      <c r="C972" t="str">
        <f>[1]A!$D116</f>
        <v>BOULET FREDERICK</v>
      </c>
      <c r="D972" t="str">
        <f>[1]A!$F116</f>
        <v>CYCLO CLUB WAVRIN</v>
      </c>
      <c r="E972" t="str">
        <f>[1]A!$J116</f>
        <v>05999089245</v>
      </c>
      <c r="F972" s="128" t="str">
        <f>[1]A!$C116</f>
        <v>4-A</v>
      </c>
      <c r="G972" t="str">
        <f>VLOOKUP(C972,[1]A!$D$2:$H$1448,5,FALSE)</f>
        <v>Adulte Masculin 40/49 ans</v>
      </c>
      <c r="N972" s="14">
        <f>VLOOKUP(C972,Bilan!$B$4:$D$1766,3,FALSE)</f>
        <v>1324</v>
      </c>
      <c r="O972" s="50">
        <f t="shared" si="113"/>
        <v>1006</v>
      </c>
      <c r="P972" s="50">
        <f>VLOOKUP(C972,Route2021!$C$2:$O$1205,13,FALSE)</f>
        <v>1006</v>
      </c>
      <c r="Q972" s="124" t="str">
        <f>VLOOKUP(C972,[1]A!$D$2:$K$1398,8,FALSE)</f>
        <v>4-A</v>
      </c>
      <c r="R972" s="125" t="str">
        <f>VLOOKUP(C972,Route2021!$C$2:$Q$1212,15,FALSE)</f>
        <v>4-A</v>
      </c>
      <c r="S972" s="48">
        <f>IFERROR(VLOOKUP(C972,'[2]1ère'!$B$3:$E$200,4,FALSE),0)</f>
        <v>0</v>
      </c>
      <c r="T972" s="48">
        <f>IFERROR(VLOOKUP(C972,'[2]2ème'!$B$3:$E$500,4,FALSE),0)</f>
        <v>0</v>
      </c>
      <c r="U972" s="48">
        <f>IFERROR(VLOOKUP(C972,'[2]3ème'!$B$3:$E$600,4,FALSE),0)</f>
        <v>0</v>
      </c>
      <c r="V972" s="48">
        <f>IFERROR(VLOOKUP(C972,'[2]4ème '!$B$3:$E$216,4,FALSE),0)</f>
        <v>6</v>
      </c>
      <c r="W972" s="48">
        <f>IFERROR(VLOOKUP(C972,[2]Féminines!$B$3:$E$70,4,FALSE),0)</f>
        <v>0</v>
      </c>
      <c r="X972">
        <f t="shared" si="101"/>
        <v>6</v>
      </c>
    </row>
    <row r="973" spans="1:24" x14ac:dyDescent="0.25">
      <c r="A973" s="48">
        <f t="shared" si="114"/>
        <v>1007</v>
      </c>
      <c r="B973">
        <f t="shared" si="112"/>
        <v>144266</v>
      </c>
      <c r="C973" t="str">
        <f>[1]A!$D993</f>
        <v>SCREVE BRUNO</v>
      </c>
      <c r="D973" t="str">
        <f>[1]A!$F993</f>
        <v>UNION VELOCIPEDIQUE FOURMISIENNE</v>
      </c>
      <c r="E973" t="str">
        <f>[1]A!$J993</f>
        <v>05996224012</v>
      </c>
      <c r="F973" s="128" t="str">
        <f>[1]A!$C993</f>
        <v>4-A</v>
      </c>
      <c r="G973" t="str">
        <f>VLOOKUP(C973,[1]A!$D$2:$H$1448,5,FALSE)</f>
        <v>Adulte Masculin 60 ans et plus</v>
      </c>
      <c r="N973" s="14">
        <f>VLOOKUP(C973,Bilan!$B$4:$D$1766,3,FALSE)</f>
        <v>144266</v>
      </c>
      <c r="O973" s="50">
        <f t="shared" si="113"/>
        <v>1007</v>
      </c>
      <c r="P973" s="50">
        <f>VLOOKUP(C973,Route2021!$C$2:$O$1205,13,FALSE)</f>
        <v>1007</v>
      </c>
      <c r="Q973" s="124" t="str">
        <f>VLOOKUP(C973,[1]A!$D$2:$K$1398,8,FALSE)</f>
        <v>4-A</v>
      </c>
      <c r="R973" s="125" t="str">
        <f>VLOOKUP(C973,Route2021!$C$2:$Q$1212,15,FALSE)</f>
        <v>4-A</v>
      </c>
      <c r="S973" s="48">
        <f>IFERROR(VLOOKUP(C973,'[2]1ère'!$B$3:$E$200,4,FALSE),0)</f>
        <v>0</v>
      </c>
      <c r="T973" s="48">
        <f>IFERROR(VLOOKUP(C973,'[2]2ème'!$B$3:$E$500,4,FALSE),0)</f>
        <v>0</v>
      </c>
      <c r="U973" s="48">
        <f>IFERROR(VLOOKUP(C973,'[2]3ème'!$B$3:$E$600,4,FALSE),0)</f>
        <v>0</v>
      </c>
      <c r="V973" s="48">
        <f>IFERROR(VLOOKUP(C973,'[2]4ème '!$B$3:$E$216,4,FALSE),0)</f>
        <v>4</v>
      </c>
      <c r="W973" s="48">
        <f>IFERROR(VLOOKUP(C973,[2]Féminines!$B$3:$E$70,4,FALSE),0)</f>
        <v>0</v>
      </c>
      <c r="X973">
        <f t="shared" si="101"/>
        <v>4</v>
      </c>
    </row>
    <row r="974" spans="1:24" x14ac:dyDescent="0.25">
      <c r="A974" s="48">
        <f t="shared" si="114"/>
        <v>1008</v>
      </c>
      <c r="B974">
        <f t="shared" si="112"/>
        <v>2203</v>
      </c>
      <c r="C974" t="str">
        <f>[1]A!$D503</f>
        <v>GAVERIAUX. CHRISTIAN</v>
      </c>
      <c r="D974" t="str">
        <f>[1]A!$F503</f>
        <v>HAVELUY CYCLO CLUB</v>
      </c>
      <c r="E974" t="str">
        <f>[1]A!$J503</f>
        <v>05966529331</v>
      </c>
      <c r="F974" s="128" t="str">
        <f>[1]A!$C503</f>
        <v>4-A</v>
      </c>
      <c r="G974" t="str">
        <f>VLOOKUP(C974,[1]A!$D$2:$H$1448,5,FALSE)</f>
        <v>Adulte Masculin 60 ans et plus</v>
      </c>
      <c r="N974" s="14">
        <f>VLOOKUP(C974,Bilan!$B$4:$D$1766,3,FALSE)</f>
        <v>2203</v>
      </c>
      <c r="O974" s="50">
        <f t="shared" si="113"/>
        <v>1008</v>
      </c>
      <c r="P974" s="50">
        <f>VLOOKUP(C974,Route2021!$C$2:$O$1205,13,FALSE)</f>
        <v>1008</v>
      </c>
      <c r="Q974" s="124" t="str">
        <f>VLOOKUP(C974,[1]A!$D$2:$K$1398,8,FALSE)</f>
        <v>4-A</v>
      </c>
      <c r="R974" s="125" t="str">
        <f>VLOOKUP(C974,Route2021!$C$2:$Q$1212,15,FALSE)</f>
        <v>4-A</v>
      </c>
      <c r="S974" s="48">
        <f>IFERROR(VLOOKUP(C974,'[2]1ère'!$B$3:$E$200,4,FALSE),0)</f>
        <v>0</v>
      </c>
      <c r="T974" s="48">
        <f>IFERROR(VLOOKUP(C974,'[2]2ème'!$B$3:$E$500,4,FALSE),0)</f>
        <v>0</v>
      </c>
      <c r="U974" s="48">
        <f>IFERROR(VLOOKUP(C974,'[2]3ème'!$B$3:$E$600,4,FALSE),0)</f>
        <v>0</v>
      </c>
      <c r="V974" s="48">
        <f>IFERROR(VLOOKUP(C974,'[2]4ème '!$B$3:$E$216,4,FALSE),0)</f>
        <v>11</v>
      </c>
      <c r="W974" s="48">
        <f>IFERROR(VLOOKUP(C974,[2]Féminines!$B$3:$E$70,4,FALSE),0)</f>
        <v>0</v>
      </c>
      <c r="X974">
        <f t="shared" si="101"/>
        <v>11</v>
      </c>
    </row>
    <row r="975" spans="1:24" x14ac:dyDescent="0.25">
      <c r="A975" s="48">
        <f t="shared" si="114"/>
        <v>1009</v>
      </c>
      <c r="B975">
        <f t="shared" si="112"/>
        <v>2175</v>
      </c>
      <c r="C975" t="str">
        <f>[1]A!$D678</f>
        <v>LECCI ITALO</v>
      </c>
      <c r="D975" t="str">
        <f>[1]A!$F678</f>
        <v>HAVELUY CYCLO CLUB</v>
      </c>
      <c r="E975" t="str">
        <f>[1]A!$J678</f>
        <v>05966529328</v>
      </c>
      <c r="F975" s="128" t="str">
        <f>[1]A!$C678</f>
        <v>4-B</v>
      </c>
      <c r="G975" t="str">
        <f>VLOOKUP(C975,[1]A!$D$2:$H$1448,5,FALSE)</f>
        <v>Adulte Masculin 60 ans et plus</v>
      </c>
      <c r="N975" s="14">
        <f>VLOOKUP(C975,Bilan!$B$4:$D$1766,3,FALSE)</f>
        <v>2175</v>
      </c>
      <c r="O975" s="50">
        <f t="shared" si="113"/>
        <v>1009</v>
      </c>
      <c r="P975" s="50">
        <f>VLOOKUP(C975,Route2021!$C$2:$O$1205,13,FALSE)</f>
        <v>1009</v>
      </c>
      <c r="Q975" s="124" t="str">
        <f>VLOOKUP(C975,[1]A!$D$2:$K$1398,8,FALSE)</f>
        <v>4-B</v>
      </c>
      <c r="R975" s="125" t="str">
        <f>VLOOKUP(C975,Route2021!$C$2:$Q$1212,15,FALSE)</f>
        <v>4-B</v>
      </c>
      <c r="S975" s="48">
        <f>IFERROR(VLOOKUP(C975,'[2]1ère'!$B$3:$E$200,4,FALSE),0)</f>
        <v>0</v>
      </c>
      <c r="T975" s="48">
        <f>IFERROR(VLOOKUP(C975,'[2]2ème'!$B$3:$E$500,4,FALSE),0)</f>
        <v>0</v>
      </c>
      <c r="U975" s="48">
        <f>IFERROR(VLOOKUP(C975,'[2]3ème'!$B$3:$E$600,4,FALSE),0)</f>
        <v>0</v>
      </c>
      <c r="V975" s="48">
        <f>IFERROR(VLOOKUP(C975,'[2]4ème '!$B$3:$E$216,4,FALSE),0)</f>
        <v>3</v>
      </c>
      <c r="W975" s="48">
        <f>IFERROR(VLOOKUP(C975,[2]Féminines!$B$3:$E$70,4,FALSE),0)</f>
        <v>0</v>
      </c>
      <c r="X975">
        <f t="shared" si="101"/>
        <v>3</v>
      </c>
    </row>
    <row r="976" spans="1:24" x14ac:dyDescent="0.25">
      <c r="A976" s="48">
        <f t="shared" si="114"/>
        <v>1010</v>
      </c>
      <c r="B976">
        <f t="shared" si="112"/>
        <v>2159</v>
      </c>
      <c r="C976" t="str">
        <f>[1]A!$D858</f>
        <v>NEVEU FRANCK</v>
      </c>
      <c r="D976" t="str">
        <f>[1]A!$F858</f>
        <v>HAVELUY CYCLO CLUB</v>
      </c>
      <c r="E976" t="str">
        <f>[1]A!$J858</f>
        <v>05996224037</v>
      </c>
      <c r="F976" s="128" t="str">
        <f>[1]A!$C858</f>
        <v>4-A</v>
      </c>
      <c r="G976" t="str">
        <f>VLOOKUP(C976,[1]A!$D$2:$H$1448,5,FALSE)</f>
        <v>Adulte Masculin 40/49 ans</v>
      </c>
      <c r="J976" s="67">
        <v>1</v>
      </c>
      <c r="N976" s="14">
        <f>VLOOKUP(C976,Bilan!$B$4:$D$1766,3,FALSE)</f>
        <v>2159</v>
      </c>
      <c r="O976" s="50">
        <f t="shared" si="113"/>
        <v>1010</v>
      </c>
      <c r="P976" s="50">
        <f>VLOOKUP(C976,Route2021!$C$2:$O$1205,13,FALSE)</f>
        <v>1010</v>
      </c>
      <c r="Q976" s="124" t="str">
        <f>VLOOKUP(C976,[1]A!$D$2:$K$1398,8,FALSE)</f>
        <v>4-A</v>
      </c>
      <c r="R976" s="125" t="str">
        <f>VLOOKUP(C976,Route2021!$C$2:$Q$1212,15,FALSE)</f>
        <v>4-A</v>
      </c>
      <c r="S976" s="48">
        <f>IFERROR(VLOOKUP(C976,'[2]1ère'!$B$3:$E$200,4,FALSE),0)</f>
        <v>0</v>
      </c>
      <c r="T976" s="48">
        <f>IFERROR(VLOOKUP(C976,'[2]2ème'!$B$3:$E$500,4,FALSE),0)</f>
        <v>0</v>
      </c>
      <c r="U976" s="48">
        <f>IFERROR(VLOOKUP(C976,'[2]3ème'!$B$3:$E$600,4,FALSE),0)</f>
        <v>0</v>
      </c>
      <c r="V976" s="48">
        <f>IFERROR(VLOOKUP(C976,'[2]4ème '!$B$3:$E$216,4,FALSE),0)</f>
        <v>8</v>
      </c>
      <c r="W976" s="48">
        <f>IFERROR(VLOOKUP(C976,[2]Féminines!$B$3:$E$70,4,FALSE),0)</f>
        <v>0</v>
      </c>
      <c r="X976">
        <f t="shared" si="101"/>
        <v>8</v>
      </c>
    </row>
    <row r="977" spans="1:24" x14ac:dyDescent="0.25">
      <c r="A977" s="48">
        <f t="shared" si="114"/>
        <v>1011</v>
      </c>
      <c r="B977">
        <f t="shared" si="112"/>
        <v>2182</v>
      </c>
      <c r="C977" t="str">
        <f>[1]A!$D992</f>
        <v>SCHODZINSKI BERTRAND</v>
      </c>
      <c r="D977" t="str">
        <f>[1]A!$F992</f>
        <v>HAVELUY CYCLO CLUB</v>
      </c>
      <c r="E977" t="str">
        <f>[1]A!$J992</f>
        <v>05994063062</v>
      </c>
      <c r="F977" s="128" t="str">
        <f>[1]A!$C992</f>
        <v>4-A</v>
      </c>
      <c r="G977" t="str">
        <f>VLOOKUP(C977,[1]A!$D$2:$H$1448,5,FALSE)</f>
        <v>Adulte Masculin 50/59 ans</v>
      </c>
      <c r="N977" s="14">
        <f>VLOOKUP(C977,Bilan!$B$4:$D$1766,3,FALSE)</f>
        <v>2182</v>
      </c>
      <c r="O977" s="50">
        <f t="shared" si="113"/>
        <v>1011</v>
      </c>
      <c r="P977" s="50">
        <f>VLOOKUP(C977,Route2021!$C$2:$O$1205,13,FALSE)</f>
        <v>1011</v>
      </c>
      <c r="Q977" s="124" t="str">
        <f>VLOOKUP(C977,[1]A!$D$2:$K$1398,8,FALSE)</f>
        <v>4-A</v>
      </c>
      <c r="R977" s="125" t="str">
        <f>VLOOKUP(C977,Route2021!$C$2:$Q$1212,15,FALSE)</f>
        <v>4-A</v>
      </c>
      <c r="S977" s="48">
        <f>IFERROR(VLOOKUP(C977,'[2]1ère'!$B$3:$E$200,4,FALSE),0)</f>
        <v>0</v>
      </c>
      <c r="T977" s="48">
        <f>IFERROR(VLOOKUP(C977,'[2]2ème'!$B$3:$E$500,4,FALSE),0)</f>
        <v>0</v>
      </c>
      <c r="U977" s="48">
        <f>IFERROR(VLOOKUP(C977,'[2]3ème'!$B$3:$E$600,4,FALSE),0)</f>
        <v>0</v>
      </c>
      <c r="V977" s="48">
        <f>IFERROR(VLOOKUP(C977,'[2]4ème '!$B$3:$E$216,4,FALSE),0)</f>
        <v>0</v>
      </c>
      <c r="W977" s="48">
        <f>IFERROR(VLOOKUP(C977,[2]Féminines!$B$3:$E$70,4,FALSE),0)</f>
        <v>0</v>
      </c>
      <c r="X977">
        <f t="shared" si="101"/>
        <v>0</v>
      </c>
    </row>
    <row r="978" spans="1:24" x14ac:dyDescent="0.25">
      <c r="A978" s="48">
        <f t="shared" si="114"/>
        <v>1012</v>
      </c>
      <c r="B978">
        <f t="shared" si="112"/>
        <v>2178</v>
      </c>
      <c r="C978" t="str">
        <f>[1]A!$D1061</f>
        <v>VALLETTE NICOLAS</v>
      </c>
      <c r="D978" t="str">
        <f>[1]A!$F1061</f>
        <v>HAVELUY CYCLO CLUB</v>
      </c>
      <c r="E978" t="str">
        <f>[1]A!$J1061</f>
        <v>05999066736</v>
      </c>
      <c r="F978" s="128" t="str">
        <f>[1]A!$C1061</f>
        <v>4-A</v>
      </c>
      <c r="G978" t="str">
        <f>VLOOKUP(C978,[1]A!$D$2:$H$1448,5,FALSE)</f>
        <v>Adulte Masculin 30/39 ans</v>
      </c>
      <c r="N978" s="14">
        <f>VLOOKUP(C978,Bilan!$B$4:$D$1766,3,FALSE)</f>
        <v>2178</v>
      </c>
      <c r="O978" s="50">
        <f t="shared" si="113"/>
        <v>1012</v>
      </c>
      <c r="P978" s="50">
        <f>VLOOKUP(C978,Route2021!$C$2:$O$1205,13,FALSE)</f>
        <v>1012</v>
      </c>
      <c r="Q978" s="124" t="str">
        <f>VLOOKUP(C978,[1]A!$D$2:$K$1398,8,FALSE)</f>
        <v>4-A</v>
      </c>
      <c r="R978" s="125" t="str">
        <f>VLOOKUP(C978,Route2021!$C$2:$Q$1212,15,FALSE)</f>
        <v>4-A</v>
      </c>
      <c r="S978" s="48">
        <f>IFERROR(VLOOKUP(C978,'[2]1ère'!$B$3:$E$200,4,FALSE),0)</f>
        <v>0</v>
      </c>
      <c r="T978" s="48">
        <f>IFERROR(VLOOKUP(C978,'[2]2ème'!$B$3:$E$500,4,FALSE),0)</f>
        <v>0</v>
      </c>
      <c r="U978" s="48">
        <f>IFERROR(VLOOKUP(C978,'[2]3ème'!$B$3:$E$600,4,FALSE),0)</f>
        <v>0</v>
      </c>
      <c r="V978" s="48">
        <f>IFERROR(VLOOKUP(C978,'[2]4ème '!$B$3:$E$216,4,FALSE),0)</f>
        <v>4</v>
      </c>
      <c r="W978" s="48">
        <f>IFERROR(VLOOKUP(C978,[2]Féminines!$B$3:$E$70,4,FALSE),0)</f>
        <v>0</v>
      </c>
      <c r="X978">
        <f t="shared" si="101"/>
        <v>4</v>
      </c>
    </row>
    <row r="979" spans="1:24" x14ac:dyDescent="0.25">
      <c r="A979" s="48">
        <f t="shared" si="114"/>
        <v>1013</v>
      </c>
      <c r="B979">
        <f t="shared" si="112"/>
        <v>2198</v>
      </c>
      <c r="C979" t="str">
        <f>[1]A!$D568</f>
        <v>HAVREZ JEAN MARIE</v>
      </c>
      <c r="D979" t="str">
        <f>[1]A!$F568</f>
        <v>TEAM LINK AND RIDE HERIN</v>
      </c>
      <c r="E979" t="str">
        <f>[1]A!$J568</f>
        <v>05996215976</v>
      </c>
      <c r="F979" s="128" t="str">
        <f>[1]A!$C568</f>
        <v>4-B</v>
      </c>
      <c r="G979" t="str">
        <f>VLOOKUP(C979,[1]A!$D$2:$H$1448,5,FALSE)</f>
        <v>Adulte Masculin 60 ans et plus</v>
      </c>
      <c r="N979" s="14">
        <f>VLOOKUP(C979,Bilan!$B$4:$D$1766,3,FALSE)</f>
        <v>2198</v>
      </c>
      <c r="O979" s="50">
        <f t="shared" si="113"/>
        <v>1013</v>
      </c>
      <c r="P979" s="50">
        <f>VLOOKUP(C979,Route2021!$C$2:$O$1205,13,FALSE)</f>
        <v>1013</v>
      </c>
      <c r="Q979" s="124" t="str">
        <f>VLOOKUP(C979,[1]A!$D$2:$K$1398,8,FALSE)</f>
        <v>4-B</v>
      </c>
      <c r="R979" s="125" t="str">
        <f>VLOOKUP(C979,Route2021!$C$2:$Q$1212,15,FALSE)</f>
        <v>4-B</v>
      </c>
      <c r="S979" s="48">
        <f>IFERROR(VLOOKUP(C979,'[2]1ère'!$B$3:$E$200,4,FALSE),0)</f>
        <v>0</v>
      </c>
      <c r="T979" s="48">
        <f>IFERROR(VLOOKUP(C979,'[2]2ème'!$B$3:$E$500,4,FALSE),0)</f>
        <v>0</v>
      </c>
      <c r="U979" s="48">
        <f>IFERROR(VLOOKUP(C979,'[2]3ème'!$B$3:$E$600,4,FALSE),0)</f>
        <v>0</v>
      </c>
      <c r="V979" s="48">
        <f>IFERROR(VLOOKUP(C979,'[2]4ème '!$B$3:$E$216,4,FALSE),0)</f>
        <v>8</v>
      </c>
      <c r="W979" s="48">
        <f>IFERROR(VLOOKUP(C979,[2]Féminines!$B$3:$E$70,4,FALSE),0)</f>
        <v>0</v>
      </c>
      <c r="X979">
        <f t="shared" si="101"/>
        <v>8</v>
      </c>
    </row>
    <row r="980" spans="1:24" x14ac:dyDescent="0.25">
      <c r="A980" s="48">
        <v>1014</v>
      </c>
      <c r="B980">
        <f>N980</f>
        <v>7126</v>
      </c>
      <c r="C980" t="str">
        <f>[1]A!$D21</f>
        <v>ANTOGNARELLI MARINE</v>
      </c>
      <c r="D980" t="str">
        <f>[1]A!$F21</f>
        <v>ESPOIR CYCLISTE WAMBRECHIES MARQUETTE</v>
      </c>
      <c r="E980" t="str">
        <f>[1]A!$J21</f>
        <v>05999126984</v>
      </c>
      <c r="F980" s="128" t="str">
        <f>[1]A!$C21</f>
        <v>4-A</v>
      </c>
      <c r="G980" t="str">
        <f>VLOOKUP(C980,[1]A!$D$2:$H$1448,5,FALSE)</f>
        <v>Adulte Féminin 30/39 ans</v>
      </c>
      <c r="N980" s="14">
        <f>VLOOKUP(C980,Bilan!$B$4:$D$1766,3,FALSE)</f>
        <v>7126</v>
      </c>
      <c r="O980" s="50">
        <f>A980</f>
        <v>1014</v>
      </c>
      <c r="P980" s="50">
        <f>VLOOKUP(C980,Route2021!$C$2:$O$1205,13,FALSE)</f>
        <v>1324</v>
      </c>
      <c r="Q980" s="124" t="str">
        <f>VLOOKUP(C980,[1]A!$D$2:$K$1398,8,FALSE)</f>
        <v>4-A</v>
      </c>
      <c r="R980" s="125" t="str">
        <f>VLOOKUP(C980,Route2021!$C$2:$Q$1212,15,FALSE)</f>
        <v>FE</v>
      </c>
      <c r="S980" s="48">
        <f>IFERROR(VLOOKUP(C980,'[2]1ère'!$B$3:$E$200,4,FALSE),0)</f>
        <v>0</v>
      </c>
      <c r="T980" s="48">
        <f>IFERROR(VLOOKUP(C980,'[2]2ème'!$B$3:$E$500,4,FALSE),0)</f>
        <v>0</v>
      </c>
      <c r="U980" s="48">
        <f>IFERROR(VLOOKUP(C980,'[2]3ème'!$B$3:$E$600,4,FALSE),0)</f>
        <v>0</v>
      </c>
      <c r="V980" s="48">
        <f>IFERROR(VLOOKUP(C980,'[2]4ème '!$B$3:$E$216,4,FALSE),0)</f>
        <v>5</v>
      </c>
      <c r="W980" s="48">
        <f>IFERROR(VLOOKUP(C980,[2]Féminines!$B$3:$E$70,4,FALSE),0)</f>
        <v>0</v>
      </c>
      <c r="X980">
        <f t="shared" si="101"/>
        <v>5</v>
      </c>
    </row>
    <row r="981" spans="1:24" x14ac:dyDescent="0.25">
      <c r="A981" s="48">
        <v>1015</v>
      </c>
      <c r="B981">
        <f>N981</f>
        <v>2878</v>
      </c>
      <c r="C981" t="str">
        <f>[1]A!$D30</f>
        <v>BAILLEUL GREGORY</v>
      </c>
      <c r="D981" t="str">
        <f>[1]A!$F30</f>
        <v>ETOILE CYCLISTE TOURCOING</v>
      </c>
      <c r="E981" t="str">
        <f>[1]A!$J30</f>
        <v>05994046792</v>
      </c>
      <c r="F981" s="128" t="str">
        <f>[1]A!$C30</f>
        <v>4-A</v>
      </c>
      <c r="G981" t="str">
        <f>VLOOKUP(C981,[1]A!$D$2:$H$1448,5,FALSE)</f>
        <v>Adulte Masculin 40/49 ans</v>
      </c>
      <c r="J981" s="67">
        <v>1</v>
      </c>
      <c r="N981" s="14">
        <f>VLOOKUP(C981,Bilan!$B$4:$D$1766,3,FALSE)</f>
        <v>2878</v>
      </c>
      <c r="O981" s="50">
        <f>A981</f>
        <v>1015</v>
      </c>
      <c r="P981" s="50">
        <f>VLOOKUP(C981,Route2021!$C$2:$O$1205,13,FALSE)</f>
        <v>661</v>
      </c>
      <c r="Q981" s="124" t="str">
        <f>VLOOKUP(C981,[1]A!$D$2:$K$1398,8,FALSE)</f>
        <v>4-A</v>
      </c>
      <c r="R981" s="125">
        <f>VLOOKUP(C981,Route2021!$C$2:$Q$1212,15,FALSE)</f>
        <v>3</v>
      </c>
      <c r="S981" s="48">
        <f>IFERROR(VLOOKUP(C981,'[2]1ère'!$B$3:$E$200,4,FALSE),0)</f>
        <v>0</v>
      </c>
      <c r="T981" s="48">
        <f>IFERROR(VLOOKUP(C981,'[2]2ème'!$B$3:$E$500,4,FALSE),0)</f>
        <v>0</v>
      </c>
      <c r="U981" s="48">
        <f>IFERROR(VLOOKUP(C981,'[2]3ème'!$B$3:$E$600,4,FALSE),0)</f>
        <v>0</v>
      </c>
      <c r="V981" s="48">
        <f>IFERROR(VLOOKUP(C981,'[2]4ème '!$B$3:$E$216,4,FALSE),0)</f>
        <v>1</v>
      </c>
      <c r="W981" s="48">
        <f>IFERROR(VLOOKUP(C981,[2]Féminines!$B$3:$E$70,4,FALSE),0)</f>
        <v>0</v>
      </c>
      <c r="X981">
        <f t="shared" si="101"/>
        <v>1</v>
      </c>
    </row>
    <row r="982" spans="1:24" x14ac:dyDescent="0.25">
      <c r="A982" s="48">
        <f t="shared" si="114"/>
        <v>1016</v>
      </c>
      <c r="B982">
        <f t="shared" si="112"/>
        <v>144512</v>
      </c>
      <c r="C982" t="str">
        <f>[1]A!$D1103</f>
        <v>VASSEUR MATTHIEU</v>
      </c>
      <c r="D982" t="str">
        <f>[1]A!$F1103</f>
        <v>ETOILE CYCLISTE TOURCOING</v>
      </c>
      <c r="E982" t="str">
        <f>[1]A!$J1103</f>
        <v>05999084879</v>
      </c>
      <c r="F982" s="128" t="str">
        <f>[1]A!$C1103</f>
        <v>4-A</v>
      </c>
      <c r="G982" t="str">
        <f>VLOOKUP(C982,[1]A!$D$2:$H$1448,5,FALSE)</f>
        <v>Adulte Masculin 30/39 ans</v>
      </c>
      <c r="N982" s="14">
        <f>VLOOKUP(C982,Bilan!$B$4:$D$1766,3,FALSE)</f>
        <v>144512</v>
      </c>
      <c r="O982" s="50">
        <f t="shared" si="113"/>
        <v>1016</v>
      </c>
      <c r="P982" s="50">
        <f>VLOOKUP(C982,Route2021!$C$2:$O$1205,13,FALSE)</f>
        <v>1016</v>
      </c>
      <c r="Q982" s="124" t="str">
        <f>VLOOKUP(C982,[1]A!$D$2:$K$1398,8,FALSE)</f>
        <v>4-A</v>
      </c>
      <c r="R982" s="125" t="str">
        <f>VLOOKUP(C982,Route2021!$C$2:$Q$1212,15,FALSE)</f>
        <v>4-A</v>
      </c>
      <c r="S982" s="48">
        <f>IFERROR(VLOOKUP(C982,'[2]1ère'!$B$3:$E$200,4,FALSE),0)</f>
        <v>0</v>
      </c>
      <c r="T982" s="48">
        <f>IFERROR(VLOOKUP(C982,'[2]2ème'!$B$3:$E$500,4,FALSE),0)</f>
        <v>0</v>
      </c>
      <c r="U982" s="48">
        <f>IFERROR(VLOOKUP(C982,'[2]3ème'!$B$3:$E$600,4,FALSE),0)</f>
        <v>0</v>
      </c>
      <c r="V982" s="48">
        <f>IFERROR(VLOOKUP(C982,'[2]4ème '!$B$3:$E$216,4,FALSE),0)</f>
        <v>0</v>
      </c>
      <c r="W982" s="48">
        <f>IFERROR(VLOOKUP(C982,[2]Féminines!$B$3:$E$70,4,FALSE),0)</f>
        <v>0</v>
      </c>
      <c r="X982">
        <f t="shared" si="101"/>
        <v>0</v>
      </c>
    </row>
    <row r="983" spans="1:24" x14ac:dyDescent="0.25">
      <c r="A983" s="48">
        <f t="shared" si="114"/>
        <v>1017</v>
      </c>
      <c r="B983">
        <f t="shared" si="112"/>
        <v>144574</v>
      </c>
      <c r="C983" t="str">
        <f>[1]A!$D975</f>
        <v>RUSSO ANTONIO</v>
      </c>
      <c r="D983" t="str">
        <f>[1]A!$F975</f>
        <v>VELO CLUB ARMENTIERES</v>
      </c>
      <c r="E983" t="str">
        <f>[1]A!$J975</f>
        <v>05999025847</v>
      </c>
      <c r="F983" s="128" t="str">
        <f>[1]A!$C975</f>
        <v>4-A</v>
      </c>
      <c r="G983" t="str">
        <f>VLOOKUP(C983,[1]A!$D$2:$H$1448,5,FALSE)</f>
        <v>Adulte Masculin 60 ans et plus</v>
      </c>
      <c r="J983" s="67">
        <v>1</v>
      </c>
      <c r="N983" s="14">
        <f>VLOOKUP(C983,Bilan!$B$4:$D$1766,3,FALSE)</f>
        <v>144574</v>
      </c>
      <c r="O983" s="50">
        <f t="shared" si="113"/>
        <v>1017</v>
      </c>
      <c r="P983" s="50">
        <f>VLOOKUP(C983,Route2021!$C$2:$O$1205,13,FALSE)</f>
        <v>1017</v>
      </c>
      <c r="Q983" s="124" t="str">
        <f>VLOOKUP(C983,[1]A!$D$2:$K$1398,8,FALSE)</f>
        <v>4-A</v>
      </c>
      <c r="R983" s="125" t="str">
        <f>VLOOKUP(C983,Route2021!$C$2:$Q$1212,15,FALSE)</f>
        <v>4-A</v>
      </c>
      <c r="S983" s="48">
        <f>IFERROR(VLOOKUP(C983,'[2]1ère'!$B$3:$E$200,4,FALSE),0)</f>
        <v>0</v>
      </c>
      <c r="T983" s="48">
        <f>IFERROR(VLOOKUP(C983,'[2]2ème'!$B$3:$E$500,4,FALSE),0)</f>
        <v>0</v>
      </c>
      <c r="U983" s="48">
        <f>IFERROR(VLOOKUP(C983,'[2]3ème'!$B$3:$E$600,4,FALSE),0)</f>
        <v>0</v>
      </c>
      <c r="V983" s="48">
        <f>IFERROR(VLOOKUP(C983,'[2]4ème '!$B$3:$E$216,4,FALSE),0)</f>
        <v>0</v>
      </c>
      <c r="W983" s="48">
        <f>IFERROR(VLOOKUP(C983,[2]Féminines!$B$3:$E$70,4,FALSE),0)</f>
        <v>0</v>
      </c>
      <c r="X983">
        <f t="shared" si="101"/>
        <v>0</v>
      </c>
    </row>
    <row r="984" spans="1:24" x14ac:dyDescent="0.25">
      <c r="A984" s="48">
        <f t="shared" si="114"/>
        <v>1020</v>
      </c>
      <c r="B984">
        <f t="shared" si="112"/>
        <v>2221</v>
      </c>
      <c r="C984" t="str">
        <f>[1]A!$D313</f>
        <v>DELOT CHRISTIAN</v>
      </c>
      <c r="D984" t="str">
        <f>[1]A!$F313</f>
        <v>TEAM BIKE PRESEAU</v>
      </c>
      <c r="E984" t="str">
        <f>[1]A!$J313</f>
        <v>05996218227</v>
      </c>
      <c r="F984" s="128" t="str">
        <f>[1]A!$C313</f>
        <v>4-A</v>
      </c>
      <c r="G984" t="str">
        <f>VLOOKUP(C984,[1]A!$D$2:$H$1448,5,FALSE)</f>
        <v>Adulte Masculin 60 ans et plus</v>
      </c>
      <c r="N984" s="14">
        <f>VLOOKUP(C984,Bilan!$B$4:$D$1766,3,FALSE)</f>
        <v>2221</v>
      </c>
      <c r="O984" s="50">
        <f t="shared" si="113"/>
        <v>1020</v>
      </c>
      <c r="P984" s="50">
        <f>VLOOKUP(C984,Route2021!$C$2:$O$1205,13,FALSE)</f>
        <v>1020</v>
      </c>
      <c r="Q984" s="124" t="str">
        <f>VLOOKUP(C984,[1]A!$D$2:$K$1398,8,FALSE)</f>
        <v>4-A</v>
      </c>
      <c r="R984" s="125" t="str">
        <f>VLOOKUP(C984,Route2021!$C$2:$Q$1212,15,FALSE)</f>
        <v>4-A</v>
      </c>
      <c r="S984" s="48">
        <f>IFERROR(VLOOKUP(C984,'[2]1ère'!$B$3:$E$200,4,FALSE),0)</f>
        <v>0</v>
      </c>
      <c r="T984" s="48">
        <f>IFERROR(VLOOKUP(C984,'[2]2ème'!$B$3:$E$500,4,FALSE),0)</f>
        <v>0</v>
      </c>
      <c r="U984" s="48">
        <f>IFERROR(VLOOKUP(C984,'[2]3ème'!$B$3:$E$600,4,FALSE),0)</f>
        <v>0</v>
      </c>
      <c r="V984" s="48">
        <f>IFERROR(VLOOKUP(C984,'[2]4ème '!$B$3:$E$216,4,FALSE),0)</f>
        <v>20</v>
      </c>
      <c r="W984" s="48">
        <f>IFERROR(VLOOKUP(C984,[2]Féminines!$B$3:$E$70,4,FALSE),0)</f>
        <v>0</v>
      </c>
      <c r="X984">
        <f t="shared" si="101"/>
        <v>20</v>
      </c>
    </row>
    <row r="985" spans="1:24" x14ac:dyDescent="0.25">
      <c r="A985" s="48">
        <f t="shared" si="114"/>
        <v>1021</v>
      </c>
      <c r="B985">
        <f t="shared" si="112"/>
        <v>1314</v>
      </c>
      <c r="C985" t="str">
        <f>[1]A!$D353</f>
        <v>DESAILLY JEAN-LUC</v>
      </c>
      <c r="D985" t="str">
        <f>[1]A!$F353</f>
        <v>CYCLO CLUB WAVRIN</v>
      </c>
      <c r="E985" t="str">
        <f>[1]A!$J353</f>
        <v>05994042372</v>
      </c>
      <c r="F985" s="128" t="str">
        <f>[1]A!$C353</f>
        <v>4-A</v>
      </c>
      <c r="G985" t="str">
        <f>VLOOKUP(C985,[1]A!$D$2:$H$1448,5,FALSE)</f>
        <v>Adulte Masculin 60 ans et plus</v>
      </c>
      <c r="J985" s="67">
        <v>1</v>
      </c>
      <c r="N985" s="14">
        <f>VLOOKUP(C985,Bilan!$B$4:$D$1766,3,FALSE)</f>
        <v>1314</v>
      </c>
      <c r="O985" s="50">
        <f t="shared" si="113"/>
        <v>1021</v>
      </c>
      <c r="P985" s="50">
        <f>VLOOKUP(C985,Route2021!$C$2:$O$1205,13,FALSE)</f>
        <v>1021</v>
      </c>
      <c r="Q985" s="124" t="str">
        <f>VLOOKUP(C985,[1]A!$D$2:$K$1398,8,FALSE)</f>
        <v>4-A</v>
      </c>
      <c r="R985" s="125" t="str">
        <f>VLOOKUP(C985,Route2021!$C$2:$Q$1212,15,FALSE)</f>
        <v>4-A</v>
      </c>
      <c r="S985" s="48">
        <f>IFERROR(VLOOKUP(C985,'[2]1ère'!$B$3:$E$200,4,FALSE),0)</f>
        <v>0</v>
      </c>
      <c r="T985" s="48">
        <f>IFERROR(VLOOKUP(C985,'[2]2ème'!$B$3:$E$500,4,FALSE),0)</f>
        <v>0</v>
      </c>
      <c r="U985" s="48">
        <f>IFERROR(VLOOKUP(C985,'[2]3ème'!$B$3:$E$600,4,FALSE),0)</f>
        <v>0</v>
      </c>
      <c r="V985" s="48">
        <f>IFERROR(VLOOKUP(C985,'[2]4ème '!$B$3:$E$216,4,FALSE),0)</f>
        <v>5</v>
      </c>
      <c r="W985" s="48">
        <f>IFERROR(VLOOKUP(C985,[2]Féminines!$B$3:$E$70,4,FALSE),0)</f>
        <v>0</v>
      </c>
      <c r="X985">
        <f t="shared" si="101"/>
        <v>5</v>
      </c>
    </row>
    <row r="986" spans="1:24" x14ac:dyDescent="0.25">
      <c r="A986" s="48">
        <f t="shared" si="114"/>
        <v>1022</v>
      </c>
      <c r="B986">
        <f t="shared" si="112"/>
        <v>1259</v>
      </c>
      <c r="C986" t="str">
        <f>[1]A!$D506</f>
        <v>GENCE MICHEL</v>
      </c>
      <c r="D986" t="str">
        <f>[1]A!$F506</f>
        <v>TEAM B.B.L. HERGNIES</v>
      </c>
      <c r="E986" t="str">
        <f>[1]A!$J506</f>
        <v>05999030402</v>
      </c>
      <c r="F986" s="128" t="str">
        <f>[1]A!$C506</f>
        <v>4-A</v>
      </c>
      <c r="G986" t="str">
        <f>VLOOKUP(C986,[1]A!$D$2:$H$1448,5,FALSE)</f>
        <v>Adulte Masculin 40/49 ans</v>
      </c>
      <c r="N986" s="14">
        <f>VLOOKUP(C986,Bilan!$B$4:$D$1766,3,FALSE)</f>
        <v>1259</v>
      </c>
      <c r="O986" s="50">
        <f t="shared" si="113"/>
        <v>1022</v>
      </c>
      <c r="P986" s="50">
        <f>VLOOKUP(C986,Route2021!$C$2:$O$1205,13,FALSE)</f>
        <v>1022</v>
      </c>
      <c r="Q986" s="124" t="str">
        <f>VLOOKUP(C986,[1]A!$D$2:$K$1398,8,FALSE)</f>
        <v>4-A</v>
      </c>
      <c r="R986" s="125" t="str">
        <f>VLOOKUP(C986,Route2021!$C$2:$Q$1212,15,FALSE)</f>
        <v>4-A</v>
      </c>
      <c r="S986" s="48">
        <f>IFERROR(VLOOKUP(C986,'[2]1ère'!$B$3:$E$200,4,FALSE),0)</f>
        <v>0</v>
      </c>
      <c r="T986" s="48">
        <f>IFERROR(VLOOKUP(C986,'[2]2ème'!$B$3:$E$500,4,FALSE),0)</f>
        <v>0</v>
      </c>
      <c r="U986" s="48">
        <f>IFERROR(VLOOKUP(C986,'[2]3ème'!$B$3:$E$600,4,FALSE),0)</f>
        <v>0</v>
      </c>
      <c r="V986" s="48">
        <f>IFERROR(VLOOKUP(C986,'[2]4ème '!$B$3:$E$216,4,FALSE),0)</f>
        <v>0</v>
      </c>
      <c r="W986" s="48">
        <f>IFERROR(VLOOKUP(C986,[2]Féminines!$B$3:$E$70,4,FALSE),0)</f>
        <v>0</v>
      </c>
      <c r="X986">
        <f t="shared" si="101"/>
        <v>0</v>
      </c>
    </row>
    <row r="987" spans="1:24" x14ac:dyDescent="0.25">
      <c r="A987" s="48">
        <f t="shared" si="114"/>
        <v>1023</v>
      </c>
      <c r="B987">
        <f t="shared" si="112"/>
        <v>2191</v>
      </c>
      <c r="C987" t="str">
        <f>[1]A!$D377</f>
        <v>DHOTE MICHEL</v>
      </c>
      <c r="D987" t="str">
        <f>[1]A!$F377</f>
        <v>FREE BIKING FAMILY ST AMAND LES EAUX</v>
      </c>
      <c r="E987" t="str">
        <f>[1]A!$J377</f>
        <v>05996219250</v>
      </c>
      <c r="F987" s="128" t="str">
        <f>[1]A!$C377</f>
        <v>4-A</v>
      </c>
      <c r="G987" t="str">
        <f>VLOOKUP(C987,[1]A!$D$2:$H$1448,5,FALSE)</f>
        <v>Adulte Masculin 50/59 ans</v>
      </c>
      <c r="N987" s="14">
        <f>VLOOKUP(C987,Bilan!$B$4:$D$1766,3,FALSE)</f>
        <v>2191</v>
      </c>
      <c r="O987" s="50">
        <f t="shared" si="113"/>
        <v>1023</v>
      </c>
      <c r="P987" s="50">
        <f>VLOOKUP(C987,Route2021!$C$2:$O$1205,13,FALSE)</f>
        <v>1023</v>
      </c>
      <c r="Q987" s="124" t="str">
        <f>VLOOKUP(C987,[1]A!$D$2:$K$1398,8,FALSE)</f>
        <v>4-A</v>
      </c>
      <c r="R987" s="125" t="str">
        <f>VLOOKUP(C987,Route2021!$C$2:$Q$1212,15,FALSE)</f>
        <v>4-A</v>
      </c>
      <c r="S987" s="48">
        <f>IFERROR(VLOOKUP(C987,'[2]1ère'!$B$3:$E$200,4,FALSE),0)</f>
        <v>0</v>
      </c>
      <c r="T987" s="48">
        <f>IFERROR(VLOOKUP(C987,'[2]2ème'!$B$3:$E$500,4,FALSE),0)</f>
        <v>0</v>
      </c>
      <c r="U987" s="48">
        <f>IFERROR(VLOOKUP(C987,'[2]3ème'!$B$3:$E$600,4,FALSE),0)</f>
        <v>0</v>
      </c>
      <c r="V987" s="48">
        <f>IFERROR(VLOOKUP(C987,'[2]4ème '!$B$3:$E$216,4,FALSE),0)</f>
        <v>0</v>
      </c>
      <c r="W987" s="48">
        <f>IFERROR(VLOOKUP(C987,[2]Féminines!$B$3:$E$70,4,FALSE),0)</f>
        <v>0</v>
      </c>
      <c r="X987">
        <f t="shared" si="101"/>
        <v>0</v>
      </c>
    </row>
    <row r="988" spans="1:24" x14ac:dyDescent="0.25">
      <c r="A988" s="48">
        <f t="shared" si="114"/>
        <v>1024</v>
      </c>
      <c r="B988">
        <f t="shared" si="112"/>
        <v>1296</v>
      </c>
      <c r="C988" t="str">
        <f>[1]A!$D527</f>
        <v>GOSTIAU GABRIEL</v>
      </c>
      <c r="D988" t="str">
        <f>[1]A!$F527</f>
        <v>VELO CLUB DE L'ESCAUT ANZIN</v>
      </c>
      <c r="E988" t="str">
        <f>[1]A!$J527</f>
        <v>05999083110</v>
      </c>
      <c r="F988" s="128" t="str">
        <f>[1]A!$C527</f>
        <v>4-A</v>
      </c>
      <c r="G988" t="str">
        <f>VLOOKUP(C988,[1]A!$D$2:$H$1448,5,FALSE)</f>
        <v>Adulte Masculin 40/49 ans</v>
      </c>
      <c r="N988" s="14">
        <f>VLOOKUP(C988,Bilan!$B$4:$D$1766,3,FALSE)</f>
        <v>1296</v>
      </c>
      <c r="O988" s="50">
        <f t="shared" si="113"/>
        <v>1024</v>
      </c>
      <c r="P988" s="50">
        <f>VLOOKUP(C988,Route2021!$C$2:$O$1205,13,FALSE)</f>
        <v>1024</v>
      </c>
      <c r="Q988" s="124" t="str">
        <f>VLOOKUP(C988,[1]A!$D$2:$K$1398,8,FALSE)</f>
        <v>4-A</v>
      </c>
      <c r="R988" s="125" t="str">
        <f>VLOOKUP(C988,Route2021!$C$2:$Q$1212,15,FALSE)</f>
        <v>4-A</v>
      </c>
      <c r="S988" s="48">
        <f>IFERROR(VLOOKUP(C988,'[2]1ère'!$B$3:$E$200,4,FALSE),0)</f>
        <v>0</v>
      </c>
      <c r="T988" s="48">
        <f>IFERROR(VLOOKUP(C988,'[2]2ème'!$B$3:$E$500,4,FALSE),0)</f>
        <v>0</v>
      </c>
      <c r="U988" s="48">
        <f>IFERROR(VLOOKUP(C988,'[2]3ème'!$B$3:$E$600,4,FALSE),0)</f>
        <v>0</v>
      </c>
      <c r="V988" s="48">
        <f>IFERROR(VLOOKUP(C988,'[2]4ème '!$B$3:$E$216,4,FALSE),0)</f>
        <v>0</v>
      </c>
      <c r="W988" s="48">
        <f>IFERROR(VLOOKUP(C988,[2]Féminines!$B$3:$E$70,4,FALSE),0)</f>
        <v>0</v>
      </c>
      <c r="X988">
        <f t="shared" ref="X988:X1051" si="115">SUM(S988:W988)</f>
        <v>0</v>
      </c>
    </row>
    <row r="989" spans="1:24" x14ac:dyDescent="0.25">
      <c r="A989" s="48">
        <f t="shared" si="114"/>
        <v>1025</v>
      </c>
      <c r="B989">
        <f t="shared" si="112"/>
        <v>1267</v>
      </c>
      <c r="C989" t="str">
        <f>[1]A!$D639</f>
        <v>LADEN PATRICE</v>
      </c>
      <c r="D989" t="str">
        <f>[1]A!$F639</f>
        <v>UNION CYCLISTE WATTIGNIES</v>
      </c>
      <c r="E989" t="str">
        <f>[1]A!$J639</f>
        <v>05963119621</v>
      </c>
      <c r="F989" s="128" t="str">
        <f>[1]A!$C639</f>
        <v>4-A</v>
      </c>
      <c r="G989" t="str">
        <f>VLOOKUP(C989,[1]A!$D$2:$H$1448,5,FALSE)</f>
        <v>Adulte Masculin 60 ans et plus</v>
      </c>
      <c r="J989" s="67">
        <v>1</v>
      </c>
      <c r="N989" s="14">
        <f>VLOOKUP(C989,Bilan!$B$4:$D$1766,3,FALSE)</f>
        <v>1267</v>
      </c>
      <c r="O989" s="50">
        <f t="shared" si="113"/>
        <v>1025</v>
      </c>
      <c r="P989" s="50">
        <f>VLOOKUP(C989,Route2021!$C$2:$O$1205,13,FALSE)</f>
        <v>1025</v>
      </c>
      <c r="Q989" s="124" t="str">
        <f>VLOOKUP(C989,[1]A!$D$2:$K$1398,8,FALSE)</f>
        <v>4-A</v>
      </c>
      <c r="R989" s="125" t="str">
        <f>VLOOKUP(C989,Route2021!$C$2:$Q$1212,15,FALSE)</f>
        <v>4-A</v>
      </c>
      <c r="S989" s="48">
        <f>IFERROR(VLOOKUP(C989,'[2]1ère'!$B$3:$E$200,4,FALSE),0)</f>
        <v>0</v>
      </c>
      <c r="T989" s="48">
        <f>IFERROR(VLOOKUP(C989,'[2]2ème'!$B$3:$E$500,4,FALSE),0)</f>
        <v>0</v>
      </c>
      <c r="U989" s="48">
        <f>IFERROR(VLOOKUP(C989,'[2]3ème'!$B$3:$E$600,4,FALSE),0)</f>
        <v>0</v>
      </c>
      <c r="V989" s="48">
        <f>IFERROR(VLOOKUP(C989,'[2]4ème '!$B$3:$E$216,4,FALSE),0)</f>
        <v>4</v>
      </c>
      <c r="W989" s="48">
        <f>IFERROR(VLOOKUP(C989,[2]Féminines!$B$3:$E$70,4,FALSE),0)</f>
        <v>0</v>
      </c>
      <c r="X989">
        <f t="shared" si="115"/>
        <v>4</v>
      </c>
    </row>
    <row r="990" spans="1:24" x14ac:dyDescent="0.25">
      <c r="A990" s="48">
        <f t="shared" si="114"/>
        <v>1026</v>
      </c>
      <c r="B990">
        <f t="shared" si="112"/>
        <v>144256</v>
      </c>
      <c r="C990" t="str">
        <f>[1]A!$D1043</f>
        <v>TONDELIER DIDIER</v>
      </c>
      <c r="D990" t="str">
        <f>[1]A!$F1043</f>
        <v>CYCLO CLUB WAVRIN</v>
      </c>
      <c r="E990" t="str">
        <f>[1]A!$J1043</f>
        <v>05996215516</v>
      </c>
      <c r="F990" s="128" t="str">
        <f>[1]A!$C1043</f>
        <v>4-A</v>
      </c>
      <c r="G990" t="str">
        <f>VLOOKUP(C990,[1]A!$D$2:$H$1448,5,FALSE)</f>
        <v>Adulte Masculin 60 ans et plus</v>
      </c>
      <c r="N990" s="14">
        <f>VLOOKUP(C990,Bilan!$B$4:$D$1766,3,FALSE)</f>
        <v>144256</v>
      </c>
      <c r="O990" s="50">
        <f t="shared" si="113"/>
        <v>1026</v>
      </c>
      <c r="P990" s="50">
        <f>VLOOKUP(C990,Route2021!$C$2:$O$1205,13,FALSE)</f>
        <v>1026</v>
      </c>
      <c r="Q990" s="124" t="str">
        <f>VLOOKUP(C990,[1]A!$D$2:$K$1398,8,FALSE)</f>
        <v>4-A</v>
      </c>
      <c r="R990" s="125" t="str">
        <f>VLOOKUP(C990,Route2021!$C$2:$Q$1212,15,FALSE)</f>
        <v>4-A</v>
      </c>
      <c r="S990" s="48">
        <f>IFERROR(VLOOKUP(C990,'[2]1ère'!$B$3:$E$200,4,FALSE),0)</f>
        <v>0</v>
      </c>
      <c r="T990" s="48">
        <f>IFERROR(VLOOKUP(C990,'[2]2ème'!$B$3:$E$500,4,FALSE),0)</f>
        <v>0</v>
      </c>
      <c r="U990" s="48">
        <f>IFERROR(VLOOKUP(C990,'[2]3ème'!$B$3:$E$600,4,FALSE),0)</f>
        <v>0</v>
      </c>
      <c r="V990" s="48">
        <f>IFERROR(VLOOKUP(C990,'[2]4ème '!$B$3:$E$216,4,FALSE),0)</f>
        <v>14</v>
      </c>
      <c r="W990" s="48">
        <f>IFERROR(VLOOKUP(C990,[2]Féminines!$B$3:$E$70,4,FALSE),0)</f>
        <v>0</v>
      </c>
      <c r="X990">
        <f t="shared" si="115"/>
        <v>14</v>
      </c>
    </row>
    <row r="991" spans="1:24" x14ac:dyDescent="0.25">
      <c r="A991" s="48">
        <f t="shared" si="114"/>
        <v>1027</v>
      </c>
      <c r="B991">
        <f t="shared" si="112"/>
        <v>1281</v>
      </c>
      <c r="C991" t="str">
        <f>[1]A!$D965</f>
        <v>ROLLAND PASCAL</v>
      </c>
      <c r="D991" t="str">
        <f>[1]A!$F965</f>
        <v>TEAM BOUSIES</v>
      </c>
      <c r="E991" t="str">
        <f>[1]A!$J965</f>
        <v>05999017503</v>
      </c>
      <c r="F991" s="128" t="str">
        <f>[1]A!$C965</f>
        <v>4-A</v>
      </c>
      <c r="G991" t="str">
        <f>VLOOKUP(C991,[1]A!$D$2:$H$1448,5,FALSE)</f>
        <v>Adulte Masculin 50/59 ans</v>
      </c>
      <c r="N991" s="14">
        <f>VLOOKUP(C991,Bilan!$B$4:$D$1766,3,FALSE)</f>
        <v>1281</v>
      </c>
      <c r="O991" s="50">
        <f t="shared" si="113"/>
        <v>1027</v>
      </c>
      <c r="P991" s="50">
        <f>VLOOKUP(C991,Route2021!$C$2:$O$1205,13,FALSE)</f>
        <v>1027</v>
      </c>
      <c r="Q991" s="124" t="str">
        <f>VLOOKUP(C991,[1]A!$D$2:$K$1398,8,FALSE)</f>
        <v>4-A</v>
      </c>
      <c r="R991" s="125" t="str">
        <f>VLOOKUP(C991,Route2021!$C$2:$Q$1212,15,FALSE)</f>
        <v>4-A</v>
      </c>
      <c r="S991" s="48">
        <f>IFERROR(VLOOKUP(C991,'[2]1ère'!$B$3:$E$200,4,FALSE),0)</f>
        <v>0</v>
      </c>
      <c r="T991" s="48">
        <f>IFERROR(VLOOKUP(C991,'[2]2ème'!$B$3:$E$500,4,FALSE),0)</f>
        <v>0</v>
      </c>
      <c r="U991" s="48">
        <f>IFERROR(VLOOKUP(C991,'[2]3ème'!$B$3:$E$600,4,FALSE),0)</f>
        <v>0</v>
      </c>
      <c r="V991" s="48">
        <f>IFERROR(VLOOKUP(C991,'[2]4ème '!$B$3:$E$216,4,FALSE),0)</f>
        <v>0</v>
      </c>
      <c r="W991" s="48">
        <f>IFERROR(VLOOKUP(C991,[2]Féminines!$B$3:$E$70,4,FALSE),0)</f>
        <v>0</v>
      </c>
      <c r="X991">
        <f t="shared" si="115"/>
        <v>0</v>
      </c>
    </row>
    <row r="992" spans="1:24" x14ac:dyDescent="0.25">
      <c r="A992" s="48">
        <f t="shared" si="114"/>
        <v>1028</v>
      </c>
      <c r="B992">
        <f t="shared" si="112"/>
        <v>144477</v>
      </c>
      <c r="C992" t="str">
        <f>[1]A!$D644</f>
        <v>LAHONTA JEAN-PASCAL</v>
      </c>
      <c r="D992" t="str">
        <f>[1]A!$F644</f>
        <v>UNION SPORTIVE VALENCIENNES MARLY</v>
      </c>
      <c r="E992" t="str">
        <f>[1]A!$J644</f>
        <v>05999110309</v>
      </c>
      <c r="F992" s="128" t="str">
        <f>[1]A!$C644</f>
        <v>4-A</v>
      </c>
      <c r="G992" t="str">
        <f>VLOOKUP(C992,[1]A!$D$2:$H$1448,5,FALSE)</f>
        <v>Adulte Masculin 60 ans et plus</v>
      </c>
      <c r="N992" s="14">
        <f>VLOOKUP(C992,Bilan!$B$4:$D$1766,3,FALSE)</f>
        <v>144477</v>
      </c>
      <c r="O992" s="50">
        <f t="shared" si="113"/>
        <v>1028</v>
      </c>
      <c r="P992" s="50">
        <f>VLOOKUP(C992,Route2021!$C$2:$O$1205,13,FALSE)</f>
        <v>1028</v>
      </c>
      <c r="Q992" s="124" t="str">
        <f>VLOOKUP(C992,[1]A!$D$2:$K$1398,8,FALSE)</f>
        <v>4-A</v>
      </c>
      <c r="R992" s="125" t="str">
        <f>VLOOKUP(C992,Route2021!$C$2:$Q$1212,15,FALSE)</f>
        <v>4-A</v>
      </c>
      <c r="S992" s="48">
        <f>IFERROR(VLOOKUP(C992,'[2]1ère'!$B$3:$E$200,4,FALSE),0)</f>
        <v>0</v>
      </c>
      <c r="T992" s="48">
        <f>IFERROR(VLOOKUP(C992,'[2]2ème'!$B$3:$E$500,4,FALSE),0)</f>
        <v>0</v>
      </c>
      <c r="U992" s="48">
        <f>IFERROR(VLOOKUP(C992,'[2]3ème'!$B$3:$E$600,4,FALSE),0)</f>
        <v>0</v>
      </c>
      <c r="V992" s="48">
        <f>IFERROR(VLOOKUP(C992,'[2]4ème '!$B$3:$E$216,4,FALSE),0)</f>
        <v>0</v>
      </c>
      <c r="W992" s="48">
        <f>IFERROR(VLOOKUP(C992,[2]Féminines!$B$3:$E$70,4,FALSE),0)</f>
        <v>0</v>
      </c>
      <c r="X992">
        <f t="shared" si="115"/>
        <v>0</v>
      </c>
    </row>
    <row r="993" spans="1:24" x14ac:dyDescent="0.25">
      <c r="A993" s="48">
        <v>1030</v>
      </c>
      <c r="B993">
        <f>N993</f>
        <v>2542</v>
      </c>
      <c r="C993" t="str">
        <f>[1]A!$D330</f>
        <v>DEMARQUE JÉRÔME</v>
      </c>
      <c r="D993" t="str">
        <f>[1]A!$F330</f>
        <v>UNION SPORTIVE VALENCIENNES MARLY</v>
      </c>
      <c r="E993" t="str">
        <f>[1]A!$J330</f>
        <v>05999125412</v>
      </c>
      <c r="F993" s="128" t="str">
        <f>[1]A!$C330</f>
        <v>4-A</v>
      </c>
      <c r="G993" t="str">
        <f>VLOOKUP(C993,[1]A!$D$2:$H$1448,5,FALSE)</f>
        <v>Adulte Masculin 30/39 ans</v>
      </c>
      <c r="N993" s="14">
        <f>VLOOKUP(C993,Bilan!$B$4:$D$1766,3,FALSE)</f>
        <v>2542</v>
      </c>
      <c r="O993" s="50">
        <f>A993</f>
        <v>1030</v>
      </c>
      <c r="P993" s="50">
        <f>VLOOKUP(C993,Route2021!$C$2:$O$1205,13,FALSE)</f>
        <v>820</v>
      </c>
      <c r="Q993" s="124" t="str">
        <f>VLOOKUP(C993,[1]A!$D$2:$K$1398,8,FALSE)</f>
        <v>4-A</v>
      </c>
      <c r="R993" s="125">
        <f>VLOOKUP(C993,Route2021!$C$2:$Q$1212,15,FALSE)</f>
        <v>3</v>
      </c>
      <c r="S993" s="48">
        <f>IFERROR(VLOOKUP(C993,'[2]1ère'!$B$3:$E$200,4,FALSE),0)</f>
        <v>0</v>
      </c>
      <c r="T993" s="48">
        <f>IFERROR(VLOOKUP(C993,'[2]2ème'!$B$3:$E$500,4,FALSE),0)</f>
        <v>0</v>
      </c>
      <c r="U993" s="48">
        <f>IFERROR(VLOOKUP(C993,'[2]3ème'!$B$3:$E$600,4,FALSE),0)</f>
        <v>0</v>
      </c>
      <c r="V993" s="48">
        <f>IFERROR(VLOOKUP(C993,'[2]4ème '!$B$3:$E$216,4,FALSE),0)</f>
        <v>4</v>
      </c>
      <c r="W993" s="48">
        <f>IFERROR(VLOOKUP(C993,[2]Féminines!$B$3:$E$70,4,FALSE),0)</f>
        <v>0</v>
      </c>
      <c r="X993">
        <f t="shared" si="115"/>
        <v>4</v>
      </c>
    </row>
    <row r="994" spans="1:24" x14ac:dyDescent="0.25">
      <c r="A994" s="48">
        <v>1031</v>
      </c>
      <c r="B994">
        <f>N994</f>
        <v>5097</v>
      </c>
      <c r="C994" t="str">
        <f>[1]A!$D668</f>
        <v>LASSON VINCENT</v>
      </c>
      <c r="D994" t="str">
        <f>[1]A!$F668</f>
        <v>CERCLE OLYMPIQUE MARCOING</v>
      </c>
      <c r="E994" t="str">
        <f>[1]A!$J668</f>
        <v>05996217877</v>
      </c>
      <c r="F994" s="128" t="str">
        <f>[1]A!$C668</f>
        <v>4-A</v>
      </c>
      <c r="G994" t="str">
        <f>VLOOKUP(C994,[1]A!$D$2:$H$1448,5,FALSE)</f>
        <v>Adulte Masculin 60 ans et plus</v>
      </c>
      <c r="N994" s="14">
        <f>VLOOKUP(C994,Bilan!$B$4:$D$1766,3,FALSE)</f>
        <v>5097</v>
      </c>
      <c r="O994" s="50">
        <f>A994</f>
        <v>1031</v>
      </c>
      <c r="P994" s="50" t="e">
        <f>VLOOKUP(C994,Route2021!$C$2:$O$1205,13,FALSE)</f>
        <v>#N/A</v>
      </c>
      <c r="Q994" s="124" t="str">
        <f>VLOOKUP(C994,[1]A!$D$2:$K$1398,8,FALSE)</f>
        <v>4-A</v>
      </c>
      <c r="R994" s="125" t="e">
        <f>VLOOKUP(C994,Route2021!$C$2:$Q$1212,15,FALSE)</f>
        <v>#N/A</v>
      </c>
      <c r="S994" s="48">
        <f>IFERROR(VLOOKUP(C994,'[2]1ère'!$B$3:$E$200,4,FALSE),0)</f>
        <v>0</v>
      </c>
      <c r="T994" s="48">
        <f>IFERROR(VLOOKUP(C994,'[2]2ème'!$B$3:$E$500,4,FALSE),0)</f>
        <v>0</v>
      </c>
      <c r="U994" s="48">
        <f>IFERROR(VLOOKUP(C994,'[2]3ème'!$B$3:$E$600,4,FALSE),0)</f>
        <v>0</v>
      </c>
      <c r="V994" s="48">
        <f>IFERROR(VLOOKUP(C994,'[2]4ème '!$B$3:$E$216,4,FALSE),0)</f>
        <v>8</v>
      </c>
      <c r="W994" s="48">
        <f>IFERROR(VLOOKUP(C994,[2]Féminines!$B$3:$E$70,4,FALSE),0)</f>
        <v>0</v>
      </c>
      <c r="X994">
        <f t="shared" si="115"/>
        <v>8</v>
      </c>
    </row>
    <row r="995" spans="1:24" x14ac:dyDescent="0.25">
      <c r="A995" s="48">
        <v>1032</v>
      </c>
      <c r="B995">
        <f>N995</f>
        <v>144260</v>
      </c>
      <c r="C995" t="str">
        <f>[1]A!$D1466</f>
        <v>DEBRABANT DIDIER</v>
      </c>
      <c r="D995" t="str">
        <f>[1]A!$F1466</f>
        <v>TEAM BOUSIES</v>
      </c>
      <c r="E995" t="str">
        <f>[1]A!$J1466</f>
        <v>05996217368</v>
      </c>
      <c r="F995" s="128" t="str">
        <f>[1]A!$C1466</f>
        <v>4-A</v>
      </c>
      <c r="G995" t="e">
        <f>VLOOKUP(C995,[1]A!$D$2:$H$1448,5,FALSE)</f>
        <v>#N/A</v>
      </c>
      <c r="N995" s="14">
        <f>VLOOKUP(C995,Bilan!$B$4:$D$1766,3,FALSE)</f>
        <v>144260</v>
      </c>
      <c r="O995" s="50">
        <f>A995</f>
        <v>1032</v>
      </c>
      <c r="P995" s="50">
        <f>VLOOKUP(C995,Route2021!$C$2:$O$1205,13,FALSE)</f>
        <v>1032</v>
      </c>
      <c r="Q995" s="124" t="e">
        <f>VLOOKUP(C995,[1]A!$D$2:$K$1398,8,FALSE)</f>
        <v>#N/A</v>
      </c>
      <c r="R995" s="125" t="str">
        <f>VLOOKUP(C995,Route2021!$C$2:$Q$1212,15,FALSE)</f>
        <v>4-A</v>
      </c>
    </row>
    <row r="996" spans="1:24" x14ac:dyDescent="0.25">
      <c r="A996" s="48">
        <f t="shared" si="114"/>
        <v>1033</v>
      </c>
      <c r="B996">
        <f t="shared" si="112"/>
        <v>144288</v>
      </c>
      <c r="C996" t="str">
        <f>[1]A!$D477</f>
        <v>FOULON ANDRE</v>
      </c>
      <c r="D996" t="str">
        <f>[1]A!$F477</f>
        <v>TEAM DECOPUB PROVILLE</v>
      </c>
      <c r="E996" t="str">
        <f>[1]A!$J477</f>
        <v>05999084860</v>
      </c>
      <c r="F996" s="128" t="str">
        <f>[1]A!$C477</f>
        <v>4-A</v>
      </c>
      <c r="G996" t="str">
        <f>VLOOKUP(C996,[1]A!$D$2:$H$1448,5,FALSE)</f>
        <v>Adulte Masculin 60 ans et plus</v>
      </c>
      <c r="J996" s="67">
        <v>1</v>
      </c>
      <c r="N996" s="14">
        <f>VLOOKUP(C996,Bilan!$B$4:$D$1766,3,FALSE)</f>
        <v>144288</v>
      </c>
      <c r="O996" s="50">
        <f t="shared" si="113"/>
        <v>1033</v>
      </c>
      <c r="P996" s="50">
        <f>VLOOKUP(C996,Route2021!$C$2:$O$1205,13,FALSE)</f>
        <v>1033</v>
      </c>
      <c r="Q996" s="124" t="str">
        <f>VLOOKUP(C996,[1]A!$D$2:$K$1398,8,FALSE)</f>
        <v>4-A</v>
      </c>
      <c r="R996" s="125" t="str">
        <f>VLOOKUP(C996,Route2021!$C$2:$Q$1212,15,FALSE)</f>
        <v>4-A</v>
      </c>
      <c r="S996" s="48">
        <f>IFERROR(VLOOKUP(C996,'[2]1ère'!$B$3:$E$200,4,FALSE),0)</f>
        <v>0</v>
      </c>
      <c r="T996" s="48">
        <f>IFERROR(VLOOKUP(C996,'[2]2ème'!$B$3:$E$500,4,FALSE),0)</f>
        <v>0</v>
      </c>
      <c r="U996" s="48">
        <f>IFERROR(VLOOKUP(C996,'[2]3ème'!$B$3:$E$600,4,FALSE),0)</f>
        <v>0</v>
      </c>
      <c r="V996" s="48">
        <f>IFERROR(VLOOKUP(C996,'[2]4ème '!$B$3:$E$216,4,FALSE),0)</f>
        <v>12</v>
      </c>
      <c r="W996" s="48">
        <f>IFERROR(VLOOKUP(C996,[2]Féminines!$B$3:$E$70,4,FALSE),0)</f>
        <v>0</v>
      </c>
      <c r="X996">
        <f t="shared" si="115"/>
        <v>12</v>
      </c>
    </row>
    <row r="997" spans="1:24" x14ac:dyDescent="0.25">
      <c r="A997" s="48">
        <f t="shared" si="114"/>
        <v>1034</v>
      </c>
      <c r="B997">
        <f t="shared" si="112"/>
        <v>2156</v>
      </c>
      <c r="C997" t="str">
        <f>[1]A!$D332</f>
        <v>DEMORY FRANCIS</v>
      </c>
      <c r="D997" t="str">
        <f>[1]A!$F332</f>
        <v>UNION SPORTIVE SAINT ANDRE</v>
      </c>
      <c r="E997" t="str">
        <f>[1]A!$J332</f>
        <v>05999124187</v>
      </c>
      <c r="F997" s="128" t="str">
        <f>[1]A!$C332</f>
        <v>4-A</v>
      </c>
      <c r="G997" t="str">
        <f>VLOOKUP(C997,[1]A!$D$2:$H$1448,5,FALSE)</f>
        <v>Adulte Masculin 50/59 ans</v>
      </c>
      <c r="J997" s="67">
        <v>1</v>
      </c>
      <c r="N997" s="14">
        <f>VLOOKUP(C997,Bilan!$B$4:$D$1766,3,FALSE)</f>
        <v>2156</v>
      </c>
      <c r="O997" s="50">
        <f t="shared" si="113"/>
        <v>1034</v>
      </c>
      <c r="P997" s="50">
        <f>VLOOKUP(C997,Route2021!$C$2:$O$1205,13,FALSE)</f>
        <v>1034</v>
      </c>
      <c r="Q997" s="124" t="str">
        <f>VLOOKUP(C997,[1]A!$D$2:$K$1398,8,FALSE)</f>
        <v>4-A</v>
      </c>
      <c r="R997" s="125" t="str">
        <f>VLOOKUP(C997,Route2021!$C$2:$Q$1212,15,FALSE)</f>
        <v>4-A</v>
      </c>
      <c r="S997" s="48">
        <f>IFERROR(VLOOKUP(C997,'[2]1ère'!$B$3:$E$200,4,FALSE),0)</f>
        <v>0</v>
      </c>
      <c r="T997" s="48">
        <f>IFERROR(VLOOKUP(C997,'[2]2ème'!$B$3:$E$500,4,FALSE),0)</f>
        <v>0</v>
      </c>
      <c r="U997" s="48">
        <f>IFERROR(VLOOKUP(C997,'[2]3ème'!$B$3:$E$600,4,FALSE),0)</f>
        <v>0</v>
      </c>
      <c r="V997" s="48">
        <f>IFERROR(VLOOKUP(C997,'[2]4ème '!$B$3:$E$216,4,FALSE),0)</f>
        <v>9</v>
      </c>
      <c r="W997" s="48">
        <f>IFERROR(VLOOKUP(C997,[2]Féminines!$B$3:$E$70,4,FALSE),0)</f>
        <v>0</v>
      </c>
      <c r="X997">
        <f t="shared" si="115"/>
        <v>9</v>
      </c>
    </row>
    <row r="998" spans="1:24" x14ac:dyDescent="0.25">
      <c r="A998" s="48">
        <f t="shared" si="114"/>
        <v>1035</v>
      </c>
      <c r="B998">
        <f t="shared" si="112"/>
        <v>144548</v>
      </c>
      <c r="C998" t="str">
        <f>[1]A!$D1180</f>
        <v>DELPLACE SYLVIAN</v>
      </c>
      <c r="D998" t="str">
        <f>[1]A!$F1180</f>
        <v>MANQUEVILLE LILLERS CLUB CYCLISTE</v>
      </c>
      <c r="E998" t="str">
        <f>[1]A!$J1180</f>
        <v>06204815846</v>
      </c>
      <c r="F998" s="128" t="str">
        <f>[1]A!$C1180</f>
        <v>4-A</v>
      </c>
      <c r="G998" t="str">
        <f>VLOOKUP(C998,[1]A!$D$2:$H$1448,5,FALSE)</f>
        <v>Adulte Masculin 40/49 ans</v>
      </c>
      <c r="N998" s="14">
        <f>VLOOKUP(C998,Bilan!$B$4:$D$1766,3,FALSE)</f>
        <v>144548</v>
      </c>
      <c r="O998" s="50">
        <f t="shared" si="113"/>
        <v>1035</v>
      </c>
      <c r="P998" s="50">
        <f>VLOOKUP(C998,Route2021!$C$2:$O$1205,13,FALSE)</f>
        <v>1035</v>
      </c>
      <c r="Q998" s="124" t="str">
        <f>VLOOKUP(C998,[1]A!$D$2:$K$1398,8,FALSE)</f>
        <v>4-A</v>
      </c>
      <c r="R998" s="125" t="str">
        <f>VLOOKUP(C998,Route2021!$C$2:$Q$1212,15,FALSE)</f>
        <v>4-A</v>
      </c>
      <c r="S998" s="48">
        <f>IFERROR(VLOOKUP(C998,'[2]1ère'!$B$3:$E$200,4,FALSE),0)</f>
        <v>0</v>
      </c>
      <c r="T998" s="48">
        <f>IFERROR(VLOOKUP(C998,'[2]2ème'!$B$3:$E$500,4,FALSE),0)</f>
        <v>0</v>
      </c>
      <c r="U998" s="48">
        <f>IFERROR(VLOOKUP(C998,'[2]3ème'!$B$3:$E$600,4,FALSE),0)</f>
        <v>0</v>
      </c>
      <c r="V998" s="48">
        <f>IFERROR(VLOOKUP(C998,'[2]4ème '!$B$3:$E$216,4,FALSE),0)</f>
        <v>8</v>
      </c>
      <c r="W998" s="48">
        <f>IFERROR(VLOOKUP(C998,[2]Féminines!$B$3:$E$70,4,FALSE),0)</f>
        <v>0</v>
      </c>
      <c r="X998">
        <f t="shared" si="115"/>
        <v>8</v>
      </c>
    </row>
    <row r="999" spans="1:24" x14ac:dyDescent="0.25">
      <c r="A999" s="48">
        <f t="shared" si="114"/>
        <v>1036</v>
      </c>
      <c r="B999">
        <f t="shared" si="112"/>
        <v>144419</v>
      </c>
      <c r="C999" t="str">
        <f>[1]A!$D385</f>
        <v>DIAS XAVIER</v>
      </c>
      <c r="D999" t="str">
        <f>[1]A!$F385</f>
        <v>NEW TEAM MAULDE</v>
      </c>
      <c r="E999" t="str">
        <f>[1]A!$J385</f>
        <v>05963119660</v>
      </c>
      <c r="F999" s="128" t="str">
        <f>[1]A!$C385</f>
        <v>4-A</v>
      </c>
      <c r="G999" t="str">
        <f>VLOOKUP(C999,[1]A!$D$2:$H$1448,5,FALSE)</f>
        <v>Adulte Masculin 60 ans et plus</v>
      </c>
      <c r="N999" s="14">
        <f>VLOOKUP(C999,Bilan!$B$4:$D$1766,3,FALSE)</f>
        <v>144419</v>
      </c>
      <c r="O999" s="50">
        <f t="shared" si="113"/>
        <v>1036</v>
      </c>
      <c r="P999" s="50">
        <f>VLOOKUP(C999,Route2021!$C$2:$O$1205,13,FALSE)</f>
        <v>1036</v>
      </c>
      <c r="Q999" s="124" t="str">
        <f>VLOOKUP(C999,[1]A!$D$2:$K$1398,8,FALSE)</f>
        <v>4-A</v>
      </c>
      <c r="R999" s="125" t="str">
        <f>VLOOKUP(C999,Route2021!$C$2:$Q$1212,15,FALSE)</f>
        <v>4-A</v>
      </c>
      <c r="S999" s="48">
        <f>IFERROR(VLOOKUP(C999,'[2]1ère'!$B$3:$E$200,4,FALSE),0)</f>
        <v>0</v>
      </c>
      <c r="T999" s="48">
        <f>IFERROR(VLOOKUP(C999,'[2]2ème'!$B$3:$E$500,4,FALSE),0)</f>
        <v>0</v>
      </c>
      <c r="U999" s="48">
        <f>IFERROR(VLOOKUP(C999,'[2]3ème'!$B$3:$E$600,4,FALSE),0)</f>
        <v>0</v>
      </c>
      <c r="V999" s="48">
        <f>IFERROR(VLOOKUP(C999,'[2]4ème '!$B$3:$E$216,4,FALSE),0)</f>
        <v>5</v>
      </c>
      <c r="W999" s="48">
        <f>IFERROR(VLOOKUP(C999,[2]Féminines!$B$3:$E$70,4,FALSE),0)</f>
        <v>0</v>
      </c>
      <c r="X999">
        <f t="shared" si="115"/>
        <v>5</v>
      </c>
    </row>
    <row r="1000" spans="1:24" x14ac:dyDescent="0.25">
      <c r="A1000" s="48">
        <f t="shared" si="114"/>
        <v>1037</v>
      </c>
      <c r="B1000">
        <f t="shared" si="112"/>
        <v>1325</v>
      </c>
      <c r="C1000" t="str">
        <f>[1]A!$D634</f>
        <v>LABRE FRANÇOIS</v>
      </c>
      <c r="D1000" t="str">
        <f>[1]A!$F634</f>
        <v>ESPOIR CYCLISTE WAMBRECHIES MARQUETTE</v>
      </c>
      <c r="E1000" t="str">
        <f>[1]A!$J634</f>
        <v>05996222753</v>
      </c>
      <c r="F1000" s="128" t="str">
        <f>[1]A!$C634</f>
        <v>4-A</v>
      </c>
      <c r="G1000" t="str">
        <f>VLOOKUP(C1000,[1]A!$D$2:$H$1448,5,FALSE)</f>
        <v>Adulte Masculin 50/59 ans</v>
      </c>
      <c r="N1000" s="14">
        <f>VLOOKUP(C1000,Bilan!$B$4:$D$1766,3,FALSE)</f>
        <v>1325</v>
      </c>
      <c r="O1000" s="50">
        <f t="shared" si="113"/>
        <v>1037</v>
      </c>
      <c r="P1000" s="50">
        <f>VLOOKUP(C1000,Route2021!$C$2:$O$1205,13,FALSE)</f>
        <v>1037</v>
      </c>
      <c r="Q1000" s="124" t="str">
        <f>VLOOKUP(C1000,[1]A!$D$2:$K$1398,8,FALSE)</f>
        <v>4-A</v>
      </c>
      <c r="R1000" s="125" t="str">
        <f>VLOOKUP(C1000,Route2021!$C$2:$Q$1212,15,FALSE)</f>
        <v>4-A</v>
      </c>
      <c r="S1000" s="48">
        <f>IFERROR(VLOOKUP(C1000,'[2]1ère'!$B$3:$E$200,4,FALSE),0)</f>
        <v>0</v>
      </c>
      <c r="T1000" s="48">
        <f>IFERROR(VLOOKUP(C1000,'[2]2ème'!$B$3:$E$500,4,FALSE),0)</f>
        <v>0</v>
      </c>
      <c r="U1000" s="48">
        <f>IFERROR(VLOOKUP(C1000,'[2]3ème'!$B$3:$E$600,4,FALSE),0)</f>
        <v>0</v>
      </c>
      <c r="V1000" s="48">
        <f>IFERROR(VLOOKUP(C1000,'[2]4ème '!$B$3:$E$216,4,FALSE),0)</f>
        <v>11</v>
      </c>
      <c r="W1000" s="48">
        <f>IFERROR(VLOOKUP(C1000,[2]Féminines!$B$3:$E$70,4,FALSE),0)</f>
        <v>0</v>
      </c>
      <c r="X1000">
        <f t="shared" si="115"/>
        <v>11</v>
      </c>
    </row>
    <row r="1001" spans="1:24" x14ac:dyDescent="0.25">
      <c r="A1001" s="48">
        <v>1038</v>
      </c>
      <c r="B1001">
        <f>N1001</f>
        <v>4493</v>
      </c>
      <c r="C1001" t="str">
        <f>[1]A!$D98</f>
        <v>BLONDEL PEGGY</v>
      </c>
      <c r="D1001" t="str">
        <f>[1]A!$F98</f>
        <v>ESEG DOUAI</v>
      </c>
      <c r="E1001" t="str">
        <f>[1]A!$J98</f>
        <v>05999127597</v>
      </c>
      <c r="F1001" s="128" t="str">
        <f>[1]A!$C98</f>
        <v>4-A</v>
      </c>
      <c r="G1001" t="str">
        <f>VLOOKUP(C1001,[1]A!$D$2:$H$1448,5,FALSE)</f>
        <v>Adulte Féminin 40/49 ans</v>
      </c>
      <c r="N1001" s="14">
        <f>VLOOKUP(C1001,Bilan!$B$4:$D$1766,3,FALSE)</f>
        <v>4493</v>
      </c>
      <c r="O1001" s="50">
        <f>A1001</f>
        <v>1038</v>
      </c>
      <c r="P1001" s="50">
        <f>VLOOKUP(C1001,Route2021!$C$2:$O$1205,13,FALSE)</f>
        <v>1321</v>
      </c>
      <c r="Q1001" s="124" t="str">
        <f>VLOOKUP(C1001,[1]A!$D$2:$K$1398,8,FALSE)</f>
        <v>4-A</v>
      </c>
      <c r="R1001" s="125" t="str">
        <f>VLOOKUP(C1001,Route2021!$C$2:$Q$1212,15,FALSE)</f>
        <v>FE</v>
      </c>
      <c r="S1001" s="48">
        <f>IFERROR(VLOOKUP(C1001,'[2]1ère'!$B$3:$E$200,4,FALSE),0)</f>
        <v>0</v>
      </c>
      <c r="T1001" s="48">
        <f>IFERROR(VLOOKUP(C1001,'[2]2ème'!$B$3:$E$500,4,FALSE),0)</f>
        <v>0</v>
      </c>
      <c r="U1001" s="48">
        <f>IFERROR(VLOOKUP(C1001,'[2]3ème'!$B$3:$E$600,4,FALSE),0)</f>
        <v>0</v>
      </c>
      <c r="V1001" s="48">
        <f>IFERROR(VLOOKUP(C1001,'[2]4ème '!$B$3:$E$216,4,FALSE),0)</f>
        <v>9</v>
      </c>
      <c r="W1001" s="48">
        <f>IFERROR(VLOOKUP(C1001,[2]Féminines!$B$3:$E$70,4,FALSE),0)</f>
        <v>0</v>
      </c>
      <c r="X1001">
        <f t="shared" si="115"/>
        <v>9</v>
      </c>
    </row>
    <row r="1002" spans="1:24" x14ac:dyDescent="0.25">
      <c r="A1002" s="48">
        <f t="shared" si="114"/>
        <v>1039</v>
      </c>
      <c r="B1002">
        <f t="shared" si="112"/>
        <v>144592</v>
      </c>
      <c r="C1002" t="str">
        <f>[1]A!$D1123</f>
        <v>WERION REMY</v>
      </c>
      <c r="D1002" t="str">
        <f>[1]A!$F1123</f>
        <v>ETOILE CYCLISTE FEIGNIES</v>
      </c>
      <c r="E1002" t="str">
        <f>[1]A!$J1123</f>
        <v>05994040043</v>
      </c>
      <c r="F1002" s="128" t="str">
        <f>[1]A!$C1123</f>
        <v>4-A</v>
      </c>
      <c r="G1002" t="str">
        <f>VLOOKUP(C1002,[1]A!$D$2:$H$1448,5,FALSE)</f>
        <v>Adulte Masculin 60 ans et plus</v>
      </c>
      <c r="N1002" s="14">
        <f>VLOOKUP(C1002,Bilan!$B$4:$D$1766,3,FALSE)</f>
        <v>144592</v>
      </c>
      <c r="O1002" s="50">
        <f t="shared" si="113"/>
        <v>1039</v>
      </c>
      <c r="P1002" s="50">
        <f>VLOOKUP(C1002,Route2021!$C$2:$O$1205,13,FALSE)</f>
        <v>1039</v>
      </c>
      <c r="Q1002" s="124" t="str">
        <f>VLOOKUP(C1002,[1]A!$D$2:$K$1398,8,FALSE)</f>
        <v>4-A</v>
      </c>
      <c r="R1002" s="125" t="str">
        <f>VLOOKUP(C1002,Route2021!$C$2:$Q$1212,15,FALSE)</f>
        <v>4-A</v>
      </c>
      <c r="S1002" s="48">
        <f>IFERROR(VLOOKUP(C1002,'[2]1ère'!$B$3:$E$200,4,FALSE),0)</f>
        <v>0</v>
      </c>
      <c r="T1002" s="48">
        <f>IFERROR(VLOOKUP(C1002,'[2]2ème'!$B$3:$E$500,4,FALSE),0)</f>
        <v>0</v>
      </c>
      <c r="U1002" s="48">
        <f>IFERROR(VLOOKUP(C1002,'[2]3ème'!$B$3:$E$600,4,FALSE),0)</f>
        <v>0</v>
      </c>
      <c r="V1002" s="48">
        <f>IFERROR(VLOOKUP(C1002,'[2]4ème '!$B$3:$E$216,4,FALSE),0)</f>
        <v>0</v>
      </c>
      <c r="W1002" s="48">
        <f>IFERROR(VLOOKUP(C1002,[2]Féminines!$B$3:$E$70,4,FALSE),0)</f>
        <v>0</v>
      </c>
      <c r="X1002">
        <f t="shared" si="115"/>
        <v>0</v>
      </c>
    </row>
    <row r="1003" spans="1:24" x14ac:dyDescent="0.25">
      <c r="A1003" s="48">
        <v>1040</v>
      </c>
      <c r="B1003">
        <f>N1003</f>
        <v>4340</v>
      </c>
      <c r="C1003" t="str">
        <f>[1]A!$D231</f>
        <v>CORDIER CYRIL</v>
      </c>
      <c r="D1003" t="str">
        <f>[1]A!$F231</f>
        <v>VELO CLUB DE L'ESCAUT ANZIN</v>
      </c>
      <c r="E1003" t="str">
        <f>[1]A!$J231</f>
        <v>05999031105</v>
      </c>
      <c r="F1003" s="128" t="str">
        <f>[1]A!$C231</f>
        <v>4-A</v>
      </c>
      <c r="G1003" t="str">
        <f>VLOOKUP(C1003,[1]A!$D$2:$H$1448,5,FALSE)</f>
        <v>Adulte Masculin 40/49 ans</v>
      </c>
      <c r="N1003" s="14">
        <f>VLOOKUP(C1003,Bilan!$B$4:$D$1766,3,FALSE)</f>
        <v>4340</v>
      </c>
      <c r="O1003" s="50">
        <f>A1003</f>
        <v>1040</v>
      </c>
      <c r="P1003" s="50" t="e">
        <f>VLOOKUP(C1003,Route2021!$C$2:$O$1205,13,FALSE)</f>
        <v>#N/A</v>
      </c>
      <c r="Q1003" s="124" t="str">
        <f>VLOOKUP(C1003,[1]A!$D$2:$K$1398,8,FALSE)</f>
        <v>4-A</v>
      </c>
      <c r="R1003" s="125" t="e">
        <f>VLOOKUP(C1003,Route2021!$C$2:$Q$1212,15,FALSE)</f>
        <v>#N/A</v>
      </c>
      <c r="S1003" s="48">
        <f>IFERROR(VLOOKUP(C1003,'[2]1ère'!$B$3:$E$200,4,FALSE),0)</f>
        <v>0</v>
      </c>
      <c r="T1003" s="48">
        <f>IFERROR(VLOOKUP(C1003,'[2]2ème'!$B$3:$E$500,4,FALSE),0)</f>
        <v>0</v>
      </c>
      <c r="U1003" s="48">
        <f>IFERROR(VLOOKUP(C1003,'[2]3ème'!$B$3:$E$600,4,FALSE),0)</f>
        <v>0</v>
      </c>
      <c r="V1003" s="48">
        <f>IFERROR(VLOOKUP(C1003,'[2]4ème '!$B$3:$E$216,4,FALSE),0)</f>
        <v>2</v>
      </c>
      <c r="W1003" s="48">
        <f>IFERROR(VLOOKUP(C1003,[2]Féminines!$B$3:$E$70,4,FALSE),0)</f>
        <v>0</v>
      </c>
      <c r="X1003">
        <f t="shared" si="115"/>
        <v>2</v>
      </c>
    </row>
    <row r="1004" spans="1:24" x14ac:dyDescent="0.25">
      <c r="A1004" s="48">
        <f t="shared" si="114"/>
        <v>1041</v>
      </c>
      <c r="B1004">
        <f t="shared" si="112"/>
        <v>1294</v>
      </c>
      <c r="C1004" t="str">
        <f>[1]A!$D1107</f>
        <v>VERBRUGGHE CHRISTOPHE</v>
      </c>
      <c r="D1004" t="str">
        <f>[1]A!$F1107</f>
        <v>VELO CLUB ARMENTIERES</v>
      </c>
      <c r="E1004" t="str">
        <f>[1]A!$J1107</f>
        <v>05994063158</v>
      </c>
      <c r="F1004" s="128" t="str">
        <f>[1]A!$C1107</f>
        <v>4-A</v>
      </c>
      <c r="G1004" t="str">
        <f>VLOOKUP(C1004,[1]A!$D$2:$H$1448,5,FALSE)</f>
        <v>Adulte Masculin 50/59 ans</v>
      </c>
      <c r="N1004" s="14">
        <f>VLOOKUP(C1004,Bilan!$B$4:$D$1766,3,FALSE)</f>
        <v>1294</v>
      </c>
      <c r="O1004" s="50">
        <f t="shared" si="113"/>
        <v>1041</v>
      </c>
      <c r="P1004" s="50">
        <f>VLOOKUP(C1004,Route2021!$C$2:$O$1205,13,FALSE)</f>
        <v>1041</v>
      </c>
      <c r="Q1004" s="124" t="str">
        <f>VLOOKUP(C1004,[1]A!$D$2:$K$1398,8,FALSE)</f>
        <v>4-A</v>
      </c>
      <c r="R1004" s="125" t="str">
        <f>VLOOKUP(C1004,Route2021!$C$2:$Q$1212,15,FALSE)</f>
        <v>4-A</v>
      </c>
      <c r="S1004" s="48">
        <f>IFERROR(VLOOKUP(C1004,'[2]1ère'!$B$3:$E$200,4,FALSE),0)</f>
        <v>0</v>
      </c>
      <c r="T1004" s="48">
        <f>IFERROR(VLOOKUP(C1004,'[2]2ème'!$B$3:$E$500,4,FALSE),0)</f>
        <v>0</v>
      </c>
      <c r="U1004" s="48">
        <f>IFERROR(VLOOKUP(C1004,'[2]3ème'!$B$3:$E$600,4,FALSE),0)</f>
        <v>0</v>
      </c>
      <c r="V1004" s="48">
        <f>IFERROR(VLOOKUP(C1004,'[2]4ème '!$B$3:$E$216,4,FALSE),0)</f>
        <v>0</v>
      </c>
      <c r="W1004" s="48">
        <f>IFERROR(VLOOKUP(C1004,[2]Féminines!$B$3:$E$70,4,FALSE),0)</f>
        <v>0</v>
      </c>
      <c r="X1004">
        <f t="shared" si="115"/>
        <v>0</v>
      </c>
    </row>
    <row r="1005" spans="1:24" x14ac:dyDescent="0.25">
      <c r="A1005" s="48">
        <f t="shared" si="114"/>
        <v>1042</v>
      </c>
      <c r="B1005">
        <f t="shared" si="112"/>
        <v>1276</v>
      </c>
      <c r="C1005" t="str">
        <f>[1]A!$D111</f>
        <v>BOUCLY BENOIT</v>
      </c>
      <c r="D1005" t="str">
        <f>[1]A!$F111</f>
        <v>VELO CLUB ARMENTIERES</v>
      </c>
      <c r="E1005" t="str">
        <f>[1]A!$J111</f>
        <v>05999058057</v>
      </c>
      <c r="F1005" s="128" t="str">
        <f>[1]A!$C111</f>
        <v>4-A</v>
      </c>
      <c r="G1005" t="str">
        <f>VLOOKUP(C1005,[1]A!$D$2:$H$1448,5,FALSE)</f>
        <v>Adulte Masculin 50/59 ans</v>
      </c>
      <c r="N1005" s="14">
        <f>VLOOKUP(C1005,Bilan!$B$4:$D$1766,3,FALSE)</f>
        <v>1276</v>
      </c>
      <c r="O1005" s="50">
        <f t="shared" si="113"/>
        <v>1042</v>
      </c>
      <c r="P1005" s="50">
        <f>VLOOKUP(C1005,Route2021!$C$2:$O$1205,13,FALSE)</f>
        <v>1042</v>
      </c>
      <c r="Q1005" s="124" t="str">
        <f>VLOOKUP(C1005,[1]A!$D$2:$K$1398,8,FALSE)</f>
        <v>4-A</v>
      </c>
      <c r="R1005" s="125" t="str">
        <f>VLOOKUP(C1005,Route2021!$C$2:$Q$1212,15,FALSE)</f>
        <v>4-A</v>
      </c>
      <c r="S1005" s="48">
        <f>IFERROR(VLOOKUP(C1005,'[2]1ère'!$B$3:$E$200,4,FALSE),0)</f>
        <v>0</v>
      </c>
      <c r="T1005" s="48">
        <f>IFERROR(VLOOKUP(C1005,'[2]2ème'!$B$3:$E$500,4,FALSE),0)</f>
        <v>0</v>
      </c>
      <c r="U1005" s="48">
        <f>IFERROR(VLOOKUP(C1005,'[2]3ème'!$B$3:$E$600,4,FALSE),0)</f>
        <v>0</v>
      </c>
      <c r="V1005" s="48">
        <f>IFERROR(VLOOKUP(C1005,'[2]4ème '!$B$3:$E$216,4,FALSE),0)</f>
        <v>3</v>
      </c>
      <c r="W1005" s="48">
        <f>IFERROR(VLOOKUP(C1005,[2]Féminines!$B$3:$E$70,4,FALSE),0)</f>
        <v>0</v>
      </c>
      <c r="X1005">
        <f t="shared" si="115"/>
        <v>3</v>
      </c>
    </row>
    <row r="1006" spans="1:24" x14ac:dyDescent="0.25">
      <c r="A1006" s="48">
        <f t="shared" si="114"/>
        <v>1043</v>
      </c>
      <c r="B1006">
        <f t="shared" si="112"/>
        <v>144534</v>
      </c>
      <c r="C1006" t="str">
        <f>[1]A!$D705</f>
        <v>LEFEBVRE FRANCK</v>
      </c>
      <c r="D1006" t="str">
        <f>[1]A!$F705</f>
        <v>SAULZOIR MONTRECOURT CYCLING CLUB</v>
      </c>
      <c r="E1006" t="str">
        <f>[1]A!$J705</f>
        <v>05996223444</v>
      </c>
      <c r="F1006" s="128" t="str">
        <f>[1]A!$C705</f>
        <v>4-A</v>
      </c>
      <c r="G1006" t="str">
        <f>VLOOKUP(C1006,[1]A!$D$2:$H$1448,5,FALSE)</f>
        <v>Adulte Masculin 50/59 ans</v>
      </c>
      <c r="J1006" s="67">
        <v>1</v>
      </c>
      <c r="N1006" s="14">
        <f>VLOOKUP(C1006,Bilan!$B$4:$D$1766,3,FALSE)</f>
        <v>144534</v>
      </c>
      <c r="O1006" s="50">
        <f t="shared" si="113"/>
        <v>1043</v>
      </c>
      <c r="P1006" s="50">
        <f>VLOOKUP(C1006,Route2021!$C$2:$O$1205,13,FALSE)</f>
        <v>1043</v>
      </c>
      <c r="Q1006" s="124" t="str">
        <f>VLOOKUP(C1006,[1]A!$D$2:$K$1398,8,FALSE)</f>
        <v>4-A</v>
      </c>
      <c r="R1006" s="125" t="str">
        <f>VLOOKUP(C1006,Route2021!$C$2:$Q$1212,15,FALSE)</f>
        <v>4-A</v>
      </c>
      <c r="S1006" s="48">
        <f>IFERROR(VLOOKUP(C1006,'[2]1ère'!$B$3:$E$200,4,FALSE),0)</f>
        <v>0</v>
      </c>
      <c r="T1006" s="48">
        <f>IFERROR(VLOOKUP(C1006,'[2]2ème'!$B$3:$E$500,4,FALSE),0)</f>
        <v>0</v>
      </c>
      <c r="U1006" s="48">
        <f>IFERROR(VLOOKUP(C1006,'[2]3ème'!$B$3:$E$600,4,FALSE),0)</f>
        <v>0</v>
      </c>
      <c r="V1006" s="48">
        <f>IFERROR(VLOOKUP(C1006,'[2]4ème '!$B$3:$E$216,4,FALSE),0)</f>
        <v>1</v>
      </c>
      <c r="W1006" s="48">
        <f>IFERROR(VLOOKUP(C1006,[2]Féminines!$B$3:$E$70,4,FALSE),0)</f>
        <v>0</v>
      </c>
      <c r="X1006">
        <f t="shared" si="115"/>
        <v>1</v>
      </c>
    </row>
    <row r="1007" spans="1:24" x14ac:dyDescent="0.25">
      <c r="A1007" s="48">
        <v>1044</v>
      </c>
      <c r="B1007">
        <f>N1007</f>
        <v>144440</v>
      </c>
      <c r="C1007" t="str">
        <f>[1]A!$D502</f>
        <v>GARD DENIS</v>
      </c>
      <c r="D1007" t="str">
        <f>[1]A!$F502</f>
        <v>VELO CLUB SOLESMES</v>
      </c>
      <c r="E1007" t="str">
        <f>[1]A!$J502</f>
        <v>05999119956</v>
      </c>
      <c r="F1007" s="128" t="str">
        <f>[1]A!$C502</f>
        <v>4-A</v>
      </c>
      <c r="G1007" t="str">
        <f>VLOOKUP(C1007,[1]A!$D$2:$H$1448,5,FALSE)</f>
        <v>Adulte Masculin 50/59 ans</v>
      </c>
      <c r="N1007" s="14">
        <f>VLOOKUP(C1007,Bilan!$B$4:$D$1766,3,FALSE)</f>
        <v>144440</v>
      </c>
      <c r="O1007" s="50">
        <f>A1007</f>
        <v>1044</v>
      </c>
      <c r="P1007" s="50">
        <f>VLOOKUP(C1007,Route2021!$C$2:$O$1205,13,FALSE)</f>
        <v>702</v>
      </c>
      <c r="Q1007" s="124" t="str">
        <f>VLOOKUP(C1007,[1]A!$D$2:$K$1398,8,FALSE)</f>
        <v>4-A</v>
      </c>
      <c r="R1007" s="125">
        <f>VLOOKUP(C1007,Route2021!$C$2:$Q$1212,15,FALSE)</f>
        <v>3</v>
      </c>
      <c r="S1007" s="48">
        <f>IFERROR(VLOOKUP(C1007,'[2]1ère'!$B$3:$E$200,4,FALSE),0)</f>
        <v>0</v>
      </c>
      <c r="T1007" s="48">
        <f>IFERROR(VLOOKUP(C1007,'[2]2ème'!$B$3:$E$500,4,FALSE),0)</f>
        <v>0</v>
      </c>
      <c r="U1007" s="48">
        <f>IFERROR(VLOOKUP(C1007,'[2]3ème'!$B$3:$E$600,4,FALSE),0)</f>
        <v>0</v>
      </c>
      <c r="V1007" s="48">
        <f>IFERROR(VLOOKUP(C1007,'[2]4ème '!$B$3:$E$216,4,FALSE),0)</f>
        <v>15</v>
      </c>
      <c r="W1007" s="48">
        <f>IFERROR(VLOOKUP(C1007,[2]Féminines!$B$3:$E$70,4,FALSE),0)</f>
        <v>0</v>
      </c>
      <c r="X1007">
        <f t="shared" si="115"/>
        <v>15</v>
      </c>
    </row>
    <row r="1008" spans="1:24" x14ac:dyDescent="0.25">
      <c r="A1008" s="48">
        <v>1045</v>
      </c>
      <c r="B1008">
        <f>N1008</f>
        <v>4426</v>
      </c>
      <c r="C1008" t="str">
        <f>[1]A!$D522</f>
        <v>GOCHON CEDRIC</v>
      </c>
      <c r="D1008" t="str">
        <f>[1]A!$F522</f>
        <v>ETOILE CYCLISTE TOURCOING</v>
      </c>
      <c r="E1008" t="str">
        <f>[1]A!$J522</f>
        <v>05999124958</v>
      </c>
      <c r="F1008" s="128" t="str">
        <f>[1]A!$C522</f>
        <v>4-A</v>
      </c>
      <c r="G1008" t="str">
        <f>VLOOKUP(C1008,[1]A!$D$2:$H$1448,5,FALSE)</f>
        <v>Adulte Masculin 40/49 ans</v>
      </c>
      <c r="J1008" s="67">
        <v>1</v>
      </c>
      <c r="N1008" s="14">
        <f>VLOOKUP(C1008,Bilan!$B$4:$D$1766,3,FALSE)</f>
        <v>4426</v>
      </c>
      <c r="O1008" s="50">
        <f>A1008</f>
        <v>1045</v>
      </c>
      <c r="P1008" s="50">
        <f>VLOOKUP(C1008,Route2021!$C$2:$O$1205,13,FALSE)</f>
        <v>789</v>
      </c>
      <c r="Q1008" s="124" t="str">
        <f>VLOOKUP(C1008,[1]A!$D$2:$K$1398,8,FALSE)</f>
        <v>4-A</v>
      </c>
      <c r="R1008" s="125">
        <f>VLOOKUP(C1008,Route2021!$C$2:$Q$1212,15,FALSE)</f>
        <v>3</v>
      </c>
      <c r="S1008" s="48">
        <f>IFERROR(VLOOKUP(C1008,'[2]1ère'!$B$3:$E$200,4,FALSE),0)</f>
        <v>0</v>
      </c>
      <c r="T1008" s="48">
        <f>IFERROR(VLOOKUP(C1008,'[2]2ème'!$B$3:$E$500,4,FALSE),0)</f>
        <v>0</v>
      </c>
      <c r="U1008" s="48">
        <f>IFERROR(VLOOKUP(C1008,'[2]3ème'!$B$3:$E$600,4,FALSE),0)</f>
        <v>0</v>
      </c>
      <c r="V1008" s="48">
        <f>IFERROR(VLOOKUP(C1008,'[2]4ème '!$B$3:$E$216,4,FALSE),0)</f>
        <v>7</v>
      </c>
      <c r="W1008" s="48">
        <f>IFERROR(VLOOKUP(C1008,[2]Féminines!$B$3:$E$70,4,FALSE),0)</f>
        <v>0</v>
      </c>
      <c r="X1008">
        <f t="shared" si="115"/>
        <v>7</v>
      </c>
    </row>
    <row r="1009" spans="1:24" x14ac:dyDescent="0.25">
      <c r="A1009" s="48">
        <v>1046</v>
      </c>
      <c r="B1009">
        <f>N1009</f>
        <v>1309</v>
      </c>
      <c r="C1009" t="str">
        <f>[1]A!$D601</f>
        <v>HUNNINCK PAUL</v>
      </c>
      <c r="D1009" t="str">
        <f>[1]A!$F601</f>
        <v>UNION SPORTIVE VALENCIENNES MARLY</v>
      </c>
      <c r="E1009" t="str">
        <f>[1]A!$J601</f>
        <v>05999107180</v>
      </c>
      <c r="F1009" s="128" t="str">
        <f>[1]A!$C601</f>
        <v>4-A</v>
      </c>
      <c r="G1009" t="str">
        <f>VLOOKUP(C1009,[1]A!$D$2:$H$1448,5,FALSE)</f>
        <v>Adulte Masculin 60 ans et plus</v>
      </c>
      <c r="J1009" s="67">
        <v>1</v>
      </c>
      <c r="N1009" s="14">
        <f>VLOOKUP(C1009,Bilan!$B$4:$D$1766,3,FALSE)</f>
        <v>1309</v>
      </c>
      <c r="O1009" s="50">
        <f>A1009</f>
        <v>1046</v>
      </c>
      <c r="P1009" s="50">
        <f>VLOOKUP(C1009,Route2021!$C$2:$O$1205,13,FALSE)</f>
        <v>537</v>
      </c>
      <c r="Q1009" s="124" t="str">
        <f>VLOOKUP(C1009,[1]A!$D$2:$K$1398,8,FALSE)</f>
        <v>4-A</v>
      </c>
      <c r="R1009" s="125">
        <f>VLOOKUP(C1009,Route2021!$C$2:$Q$1212,15,FALSE)</f>
        <v>3</v>
      </c>
      <c r="S1009" s="48">
        <f>IFERROR(VLOOKUP(C1009,'[2]1ère'!$B$3:$E$200,4,FALSE),0)</f>
        <v>0</v>
      </c>
      <c r="T1009" s="48">
        <f>IFERROR(VLOOKUP(C1009,'[2]2ème'!$B$3:$E$500,4,FALSE),0)</f>
        <v>0</v>
      </c>
      <c r="U1009" s="48">
        <f>IFERROR(VLOOKUP(C1009,'[2]3ème'!$B$3:$E$600,4,FALSE),0)</f>
        <v>0</v>
      </c>
      <c r="V1009" s="48">
        <f>IFERROR(VLOOKUP(C1009,'[2]4ème '!$B$3:$E$216,4,FALSE),0)</f>
        <v>8</v>
      </c>
      <c r="W1009" s="48">
        <f>IFERROR(VLOOKUP(C1009,[2]Féminines!$B$3:$E$70,4,FALSE),0)</f>
        <v>0</v>
      </c>
      <c r="X1009">
        <f t="shared" si="115"/>
        <v>8</v>
      </c>
    </row>
    <row r="1010" spans="1:24" x14ac:dyDescent="0.25">
      <c r="A1010" s="48">
        <f t="shared" ref="A1010:A1056" si="116">IF(P1010&lt;1183,IF(P1010&gt;1000,P1010,0),0)</f>
        <v>1047</v>
      </c>
      <c r="B1010">
        <f t="shared" si="112"/>
        <v>144328</v>
      </c>
      <c r="C1010" t="str">
        <f>[1]A!$D211</f>
        <v>CIEPLIK BERNARD</v>
      </c>
      <c r="D1010" t="str">
        <f>[1]A!$F211</f>
        <v>UNION SPORTIVE SAINT ANDRE</v>
      </c>
      <c r="E1010" t="str">
        <f>[1]A!$J211</f>
        <v>05957195743</v>
      </c>
      <c r="F1010" s="128" t="str">
        <f>[1]A!$C211</f>
        <v>4-B</v>
      </c>
      <c r="G1010" t="str">
        <f>VLOOKUP(C1010,[1]A!$D$2:$H$1448,5,FALSE)</f>
        <v>Adulte Masculin 60 ans et plus</v>
      </c>
      <c r="N1010" s="14">
        <f>VLOOKUP(C1010,Bilan!$B$4:$D$1766,3,FALSE)</f>
        <v>144328</v>
      </c>
      <c r="O1010" s="50">
        <f t="shared" si="113"/>
        <v>1047</v>
      </c>
      <c r="P1010" s="50">
        <f>VLOOKUP(C1010,Route2021!$C$2:$O$1205,13,FALSE)</f>
        <v>1047</v>
      </c>
      <c r="Q1010" s="124" t="str">
        <f>VLOOKUP(C1010,[1]A!$D$2:$K$1398,8,FALSE)</f>
        <v>4-B</v>
      </c>
      <c r="R1010" s="125" t="str">
        <f>VLOOKUP(C1010,Route2021!$C$2:$Q$1212,15,FALSE)</f>
        <v>4-B</v>
      </c>
      <c r="S1010" s="48">
        <f>IFERROR(VLOOKUP(C1010,'[2]1ère'!$B$3:$E$200,4,FALSE),0)</f>
        <v>0</v>
      </c>
      <c r="T1010" s="48">
        <f>IFERROR(VLOOKUP(C1010,'[2]2ème'!$B$3:$E$500,4,FALSE),0)</f>
        <v>0</v>
      </c>
      <c r="U1010" s="48">
        <f>IFERROR(VLOOKUP(C1010,'[2]3ème'!$B$3:$E$600,4,FALSE),0)</f>
        <v>0</v>
      </c>
      <c r="V1010" s="48">
        <f>IFERROR(VLOOKUP(C1010,'[2]4ème '!$B$3:$E$216,4,FALSE),0)</f>
        <v>13</v>
      </c>
      <c r="W1010" s="48">
        <f>IFERROR(VLOOKUP(C1010,[2]Féminines!$B$3:$E$70,4,FALSE),0)</f>
        <v>0</v>
      </c>
      <c r="X1010">
        <f t="shared" si="115"/>
        <v>13</v>
      </c>
    </row>
    <row r="1011" spans="1:24" x14ac:dyDescent="0.25">
      <c r="A1011" s="48">
        <v>1048</v>
      </c>
      <c r="B1011">
        <f>N1011</f>
        <v>2361</v>
      </c>
      <c r="C1011" t="str">
        <f>[1]A!$D772</f>
        <v>MALLET DAVID</v>
      </c>
      <c r="D1011" t="str">
        <f>[1]A!$F772</f>
        <v>UNION SPORTIVE SAINT ANDRE</v>
      </c>
      <c r="E1011" t="str">
        <f>[1]A!$J772</f>
        <v>05999124805</v>
      </c>
      <c r="F1011" s="128" t="str">
        <f>[1]A!$C772</f>
        <v>4-A</v>
      </c>
      <c r="G1011" t="str">
        <f>VLOOKUP(C1011,[1]A!$D$2:$H$1448,5,FALSE)</f>
        <v>Adulte Masculin 50/59 ans</v>
      </c>
      <c r="N1011" s="14">
        <f>VLOOKUP(C1011,Bilan!$B$4:$D$1766,3,FALSE)</f>
        <v>2361</v>
      </c>
      <c r="O1011" s="50">
        <f>A1011</f>
        <v>1048</v>
      </c>
      <c r="P1011" s="50">
        <f>VLOOKUP(C1011,Route2021!$C$2:$O$1205,13,FALSE)</f>
        <v>771</v>
      </c>
      <c r="Q1011" s="124" t="str">
        <f>VLOOKUP(C1011,[1]A!$D$2:$K$1398,8,FALSE)</f>
        <v>4-A</v>
      </c>
      <c r="R1011" s="125">
        <f>VLOOKUP(C1011,Route2021!$C$2:$Q$1212,15,FALSE)</f>
        <v>3</v>
      </c>
      <c r="S1011" s="48">
        <f>IFERROR(VLOOKUP(C1011,'[2]1ère'!$B$3:$E$200,4,FALSE),0)</f>
        <v>0</v>
      </c>
      <c r="T1011" s="48">
        <f>IFERROR(VLOOKUP(C1011,'[2]2ème'!$B$3:$E$500,4,FALSE),0)</f>
        <v>0</v>
      </c>
      <c r="U1011" s="48">
        <f>IFERROR(VLOOKUP(C1011,'[2]3ème'!$B$3:$E$600,4,FALSE),0)</f>
        <v>0</v>
      </c>
      <c r="V1011" s="48">
        <f>IFERROR(VLOOKUP(C1011,'[2]4ème '!$B$3:$E$216,4,FALSE),0)</f>
        <v>11</v>
      </c>
      <c r="W1011" s="48">
        <f>IFERROR(VLOOKUP(C1011,[2]Féminines!$B$3:$E$70,4,FALSE),0)</f>
        <v>0</v>
      </c>
      <c r="X1011">
        <f t="shared" si="115"/>
        <v>11</v>
      </c>
    </row>
    <row r="1012" spans="1:24" x14ac:dyDescent="0.25">
      <c r="A1012" s="48">
        <v>1049</v>
      </c>
      <c r="B1012">
        <f>N1012</f>
        <v>4386</v>
      </c>
      <c r="C1012" t="str">
        <f>[1]A!$D325</f>
        <v>DELY MARC</v>
      </c>
      <c r="D1012" t="str">
        <f>[1]A!$F325</f>
        <v>TEAM B.B.L. HERGNIES</v>
      </c>
      <c r="E1012" t="str">
        <f>[1]A!$J325</f>
        <v>05996217430</v>
      </c>
      <c r="F1012" s="128" t="str">
        <f>[1]A!$C325</f>
        <v>4-B</v>
      </c>
      <c r="G1012" t="str">
        <f>VLOOKUP(C1012,[1]A!$D$2:$H$1448,5,FALSE)</f>
        <v>Adulte Masculin 60 ans et plus</v>
      </c>
      <c r="J1012" s="67">
        <v>1</v>
      </c>
      <c r="N1012" s="14">
        <f>VLOOKUP(C1012,Bilan!$B$4:$D$1766,3,FALSE)</f>
        <v>4386</v>
      </c>
      <c r="O1012" s="50">
        <f>A1012</f>
        <v>1049</v>
      </c>
      <c r="P1012" s="50" t="e">
        <f>VLOOKUP(C1012,Route2021!$C$2:$O$1205,13,FALSE)</f>
        <v>#N/A</v>
      </c>
      <c r="Q1012" s="124" t="str">
        <f>VLOOKUP(C1012,[1]A!$D$2:$K$1398,8,FALSE)</f>
        <v>4-B</v>
      </c>
      <c r="R1012" s="125" t="e">
        <f>VLOOKUP(C1012,Route2021!$C$2:$Q$1212,15,FALSE)</f>
        <v>#N/A</v>
      </c>
      <c r="S1012" s="48">
        <f>IFERROR(VLOOKUP(C1012,'[2]1ère'!$B$3:$E$200,4,FALSE),0)</f>
        <v>0</v>
      </c>
      <c r="T1012" s="48">
        <f>IFERROR(VLOOKUP(C1012,'[2]2ème'!$B$3:$E$500,4,FALSE),0)</f>
        <v>0</v>
      </c>
      <c r="U1012" s="48">
        <f>IFERROR(VLOOKUP(C1012,'[2]3ème'!$B$3:$E$600,4,FALSE),0)</f>
        <v>0</v>
      </c>
      <c r="V1012" s="48">
        <f>IFERROR(VLOOKUP(C1012,'[2]4ème '!$B$3:$E$216,4,FALSE),0)</f>
        <v>6</v>
      </c>
      <c r="W1012" s="48">
        <f>IFERROR(VLOOKUP(C1012,[2]Féminines!$B$3:$E$70,4,FALSE),0)</f>
        <v>0</v>
      </c>
      <c r="X1012">
        <f t="shared" si="115"/>
        <v>6</v>
      </c>
    </row>
    <row r="1013" spans="1:24" x14ac:dyDescent="0.25">
      <c r="A1013" s="48">
        <v>1051</v>
      </c>
      <c r="B1013">
        <f>N1013</f>
        <v>5079</v>
      </c>
      <c r="C1013" t="str">
        <f>[1]A!$D1255</f>
        <v>NIDAM ALI</v>
      </c>
      <c r="D1013" t="str">
        <f>[1]A!$F1255</f>
        <v>HARNES VELO CLUB HARNESIEN</v>
      </c>
      <c r="E1013" t="str">
        <f>[1]A!$J1255</f>
        <v>06204787452</v>
      </c>
      <c r="F1013" s="128" t="str">
        <f>[1]A!$C1255</f>
        <v>4-A</v>
      </c>
      <c r="G1013" t="str">
        <f>VLOOKUP(C1013,[1]A!$D$2:$H$1448,5,FALSE)</f>
        <v>Adulte Masculin 50/59 ans</v>
      </c>
      <c r="N1013" s="14">
        <f>VLOOKUP(C1013,Bilan!$B$4:$D$1766,3,FALSE)</f>
        <v>5079</v>
      </c>
      <c r="O1013" s="50">
        <f>A1013</f>
        <v>1051</v>
      </c>
      <c r="P1013" s="50" t="e">
        <f>VLOOKUP(C1013,Route2021!$C$2:$O$1205,13,FALSE)</f>
        <v>#N/A</v>
      </c>
      <c r="Q1013" s="124" t="str">
        <f>VLOOKUP(C1013,[1]A!$D$2:$K$1398,8,FALSE)</f>
        <v>4-A</v>
      </c>
      <c r="R1013" s="125" t="e">
        <f>VLOOKUP(C1013,Route2021!$C$2:$Q$1212,15,FALSE)</f>
        <v>#N/A</v>
      </c>
      <c r="S1013" s="48">
        <f>IFERROR(VLOOKUP(C1013,'[2]1ère'!$B$3:$E$200,4,FALSE),0)</f>
        <v>0</v>
      </c>
      <c r="T1013" s="48">
        <f>IFERROR(VLOOKUP(C1013,'[2]2ème'!$B$3:$E$500,4,FALSE),0)</f>
        <v>0</v>
      </c>
      <c r="U1013" s="48">
        <f>IFERROR(VLOOKUP(C1013,'[2]3ème'!$B$3:$E$600,4,FALSE),0)</f>
        <v>0</v>
      </c>
      <c r="V1013" s="48">
        <f>IFERROR(VLOOKUP(C1013,'[2]4ème '!$B$3:$E$216,4,FALSE),0)</f>
        <v>7</v>
      </c>
      <c r="W1013" s="48">
        <f>IFERROR(VLOOKUP(C1013,[2]Féminines!$B$3:$E$70,4,FALSE),0)</f>
        <v>0</v>
      </c>
      <c r="X1013">
        <f t="shared" si="115"/>
        <v>7</v>
      </c>
    </row>
    <row r="1014" spans="1:24" x14ac:dyDescent="0.25">
      <c r="A1014" s="48">
        <v>1052</v>
      </c>
      <c r="B1014">
        <f>N1014</f>
        <v>144455</v>
      </c>
      <c r="C1014" t="str">
        <f>[1]A!$D1088</f>
        <v>VANDERMOSTEN CHARLES</v>
      </c>
      <c r="D1014" t="str">
        <f>[1]A!$F1088</f>
        <v>UNION SPORTIVE VALENCIENNES MARLY</v>
      </c>
      <c r="E1014" t="str">
        <f>[1]A!$J1088</f>
        <v>05999012939</v>
      </c>
      <c r="F1014" s="128" t="str">
        <f>[1]A!$C1088</f>
        <v>4-A</v>
      </c>
      <c r="G1014" t="str">
        <f>VLOOKUP(C1014,[1]A!$D$2:$H$1448,5,FALSE)</f>
        <v>Adulte Masculin 60 ans et plus</v>
      </c>
      <c r="N1014" s="14">
        <f>VLOOKUP(C1014,Bilan!$B$4:$D$1766,3,FALSE)</f>
        <v>144455</v>
      </c>
      <c r="O1014" s="50">
        <f>A1014</f>
        <v>1052</v>
      </c>
      <c r="P1014" s="50">
        <f>VLOOKUP(C1014,Route2021!$C$2:$O$1205,13,FALSE)</f>
        <v>898</v>
      </c>
      <c r="Q1014" s="124" t="str">
        <f>VLOOKUP(C1014,[1]A!$D$2:$K$1398,8,FALSE)</f>
        <v>4-A</v>
      </c>
      <c r="R1014" s="125">
        <f>VLOOKUP(C1014,Route2021!$C$2:$Q$1212,15,FALSE)</f>
        <v>3</v>
      </c>
      <c r="S1014" s="48">
        <f>IFERROR(VLOOKUP(C1014,'[2]1ère'!$B$3:$E$200,4,FALSE),0)</f>
        <v>0</v>
      </c>
      <c r="T1014" s="48">
        <f>IFERROR(VLOOKUP(C1014,'[2]2ème'!$B$3:$E$500,4,FALSE),0)</f>
        <v>0</v>
      </c>
      <c r="U1014" s="48">
        <f>IFERROR(VLOOKUP(C1014,'[2]3ème'!$B$3:$E$600,4,FALSE),0)</f>
        <v>0</v>
      </c>
      <c r="V1014" s="48">
        <f>IFERROR(VLOOKUP(C1014,'[2]4ème '!$B$3:$E$216,4,FALSE),0)</f>
        <v>12</v>
      </c>
      <c r="W1014" s="48">
        <f>IFERROR(VLOOKUP(C1014,[2]Féminines!$B$3:$E$70,4,FALSE),0)</f>
        <v>0</v>
      </c>
      <c r="X1014">
        <f t="shared" si="115"/>
        <v>12</v>
      </c>
    </row>
    <row r="1015" spans="1:24" x14ac:dyDescent="0.25">
      <c r="A1015" s="48">
        <v>1053</v>
      </c>
      <c r="B1015">
        <f>N1015</f>
        <v>144562</v>
      </c>
      <c r="C1015" t="str">
        <f>[1]A!$D257</f>
        <v>DA SILVA MOREIRA EDUARDO</v>
      </c>
      <c r="D1015" t="str">
        <f>[1]A!$F257</f>
        <v>TEAM BOUSIES</v>
      </c>
      <c r="E1015" t="str">
        <f>[1]A!$J257</f>
        <v>05999127941</v>
      </c>
      <c r="F1015" s="128" t="str">
        <f>[1]A!$C257</f>
        <v>4-A</v>
      </c>
      <c r="G1015" t="str">
        <f>VLOOKUP(C1015,[1]A!$D$2:$H$1448,5,FALSE)</f>
        <v>Adulte Masculin 50/59 ans</v>
      </c>
      <c r="J1015" s="67">
        <v>1</v>
      </c>
      <c r="N1015" s="14">
        <f>VLOOKUP(C1015,Bilan!$B$4:$D$1766,3,FALSE)</f>
        <v>144562</v>
      </c>
      <c r="O1015" s="50">
        <f>A1015</f>
        <v>1053</v>
      </c>
      <c r="P1015" s="50" t="e">
        <f>VLOOKUP(C1015,Route2021!$C$2:$O$1205,13,FALSE)</f>
        <v>#N/A</v>
      </c>
      <c r="Q1015" s="124" t="str">
        <f>VLOOKUP(C1015,[1]A!$D$2:$K$1398,8,FALSE)</f>
        <v>4-A</v>
      </c>
      <c r="R1015" s="125" t="e">
        <f>VLOOKUP(C1015,Route2021!$C$2:$Q$1212,15,FALSE)</f>
        <v>#N/A</v>
      </c>
      <c r="S1015" s="48">
        <f>IFERROR(VLOOKUP(C1015,'[2]1ère'!$B$3:$E$200,4,FALSE),0)</f>
        <v>0</v>
      </c>
      <c r="T1015" s="48">
        <f>IFERROR(VLOOKUP(C1015,'[2]2ème'!$B$3:$E$500,4,FALSE),0)</f>
        <v>0</v>
      </c>
      <c r="U1015" s="48">
        <f>IFERROR(VLOOKUP(C1015,'[2]3ème'!$B$3:$E$600,4,FALSE),0)</f>
        <v>0</v>
      </c>
      <c r="V1015" s="48">
        <f>IFERROR(VLOOKUP(C1015,'[2]4ème '!$B$3:$E$216,4,FALSE),0)</f>
        <v>6</v>
      </c>
      <c r="W1015" s="48">
        <f>IFERROR(VLOOKUP(C1015,[2]Féminines!$B$3:$E$70,4,FALSE),0)</f>
        <v>0</v>
      </c>
      <c r="X1015">
        <f t="shared" si="115"/>
        <v>6</v>
      </c>
    </row>
    <row r="1016" spans="1:24" x14ac:dyDescent="0.25">
      <c r="A1016" s="48">
        <f t="shared" si="116"/>
        <v>1054</v>
      </c>
      <c r="B1016">
        <f t="shared" si="112"/>
        <v>144601</v>
      </c>
      <c r="C1016" t="str">
        <f>[1]A!$D855</f>
        <v>NAMANE ANDRE</v>
      </c>
      <c r="D1016" t="str">
        <f>[1]A!$F855</f>
        <v>UNION SPORTIVE SAINT ANDRE</v>
      </c>
      <c r="E1016" t="str">
        <f>[1]A!$J855</f>
        <v>05996225882</v>
      </c>
      <c r="F1016" s="128" t="str">
        <f>[1]A!$C855</f>
        <v>4-B</v>
      </c>
      <c r="G1016" t="str">
        <f>VLOOKUP(C1016,[1]A!$D$2:$H$1448,5,FALSE)</f>
        <v>Adulte Masculin 60 ans et plus</v>
      </c>
      <c r="N1016" s="14">
        <f>VLOOKUP(C1016,Bilan!$B$4:$D$1766,3,FALSE)</f>
        <v>144601</v>
      </c>
      <c r="O1016" s="50">
        <f t="shared" si="113"/>
        <v>1054</v>
      </c>
      <c r="P1016" s="50">
        <f>VLOOKUP(C1016,Route2021!$C$2:$O$1205,13,FALSE)</f>
        <v>1054</v>
      </c>
      <c r="Q1016" s="124" t="str">
        <f>VLOOKUP(C1016,[1]A!$D$2:$K$1398,8,FALSE)</f>
        <v>4-B</v>
      </c>
      <c r="R1016" s="125" t="str">
        <f>VLOOKUP(C1016,Route2021!$C$2:$Q$1212,15,FALSE)</f>
        <v>4-B</v>
      </c>
      <c r="S1016" s="48">
        <f>IFERROR(VLOOKUP(C1016,'[2]1ère'!$B$3:$E$200,4,FALSE),0)</f>
        <v>0</v>
      </c>
      <c r="T1016" s="48">
        <f>IFERROR(VLOOKUP(C1016,'[2]2ème'!$B$3:$E$500,4,FALSE),0)</f>
        <v>0</v>
      </c>
      <c r="U1016" s="48">
        <f>IFERROR(VLOOKUP(C1016,'[2]3ème'!$B$3:$E$600,4,FALSE),0)</f>
        <v>0</v>
      </c>
      <c r="V1016" s="48">
        <f>IFERROR(VLOOKUP(C1016,'[2]4ème '!$B$3:$E$216,4,FALSE),0)</f>
        <v>0</v>
      </c>
      <c r="W1016" s="48">
        <f>IFERROR(VLOOKUP(C1016,[2]Féminines!$B$3:$E$70,4,FALSE),0)</f>
        <v>0</v>
      </c>
      <c r="X1016">
        <f t="shared" si="115"/>
        <v>0</v>
      </c>
    </row>
    <row r="1017" spans="1:24" x14ac:dyDescent="0.25">
      <c r="A1017" s="48">
        <v>1055</v>
      </c>
      <c r="B1017">
        <f>N1017</f>
        <v>0</v>
      </c>
      <c r="C1017" t="str">
        <f>[1]A!$D1106</f>
        <v>VENET JALADE ALEXIA</v>
      </c>
      <c r="D1017" t="str">
        <f>[1]A!$F1106</f>
        <v>ESPOIR CYCLISTE WAMBRECHIES MARQUETTE</v>
      </c>
      <c r="E1017" t="str">
        <f>[1]A!$J1106</f>
        <v>05999124724</v>
      </c>
      <c r="F1017" s="128" t="str">
        <f>[1]A!$C1106</f>
        <v>4-A</v>
      </c>
      <c r="G1017" t="str">
        <f>VLOOKUP(C1017,[1]A!$D$2:$H$1448,5,FALSE)</f>
        <v>Adulte Féminin 17/29 ans</v>
      </c>
      <c r="N1017" s="14">
        <f>VLOOKUP(C1017,Bilan!$B$4:$D$1766,3,FALSE)</f>
        <v>0</v>
      </c>
      <c r="O1017" s="50">
        <f>A1017</f>
        <v>1055</v>
      </c>
      <c r="P1017" s="50">
        <f>VLOOKUP(C1017,Route2021!$C$2:$O$1205,13,FALSE)</f>
        <v>1328</v>
      </c>
      <c r="Q1017" s="124" t="str">
        <f>VLOOKUP(C1017,[1]A!$D$2:$K$1398,8,FALSE)</f>
        <v>4-A</v>
      </c>
      <c r="R1017" s="125" t="str">
        <f>VLOOKUP(C1017,Route2021!$C$2:$Q$1212,15,FALSE)</f>
        <v>FE</v>
      </c>
      <c r="S1017" s="48">
        <f>IFERROR(VLOOKUP(C1017,'[2]1ère'!$B$3:$E$200,4,FALSE),0)</f>
        <v>0</v>
      </c>
      <c r="T1017" s="48">
        <f>IFERROR(VLOOKUP(C1017,'[2]2ème'!$B$3:$E$500,4,FALSE),0)</f>
        <v>0</v>
      </c>
      <c r="U1017" s="48">
        <f>IFERROR(VLOOKUP(C1017,'[2]3ème'!$B$3:$E$600,4,FALSE),0)</f>
        <v>0</v>
      </c>
      <c r="V1017" s="48">
        <f>IFERROR(VLOOKUP(C1017,'[2]4ème '!$B$3:$E$216,4,FALSE),0)</f>
        <v>3</v>
      </c>
      <c r="W1017" s="48">
        <f>IFERROR(VLOOKUP(C1017,[2]Féminines!$B$3:$E$70,4,FALSE),0)</f>
        <v>0</v>
      </c>
      <c r="X1017">
        <f t="shared" si="115"/>
        <v>3</v>
      </c>
    </row>
    <row r="1018" spans="1:24" x14ac:dyDescent="0.25">
      <c r="A1018" s="48">
        <f t="shared" si="116"/>
        <v>1056</v>
      </c>
      <c r="B1018">
        <f t="shared" si="112"/>
        <v>144505</v>
      </c>
      <c r="C1018" t="str">
        <f>[1]A!$D1120</f>
        <v>VIVIER DANIEL</v>
      </c>
      <c r="D1018" t="str">
        <f>[1]A!$F1120</f>
        <v>UNION SPORTIVE SAINT ANDRE</v>
      </c>
      <c r="E1018" t="str">
        <f>[1]A!$J1120</f>
        <v>05996214972</v>
      </c>
      <c r="F1018" s="128" t="str">
        <f>[1]A!$C1120</f>
        <v>4-A</v>
      </c>
      <c r="G1018" t="str">
        <f>VLOOKUP(C1018,[1]A!$D$2:$H$1448,5,FALSE)</f>
        <v>Adulte Masculin 50/59 ans</v>
      </c>
      <c r="N1018" s="14">
        <f>VLOOKUP(C1018,Bilan!$B$4:$D$1766,3,FALSE)</f>
        <v>144505</v>
      </c>
      <c r="O1018" s="50">
        <f t="shared" si="113"/>
        <v>1056</v>
      </c>
      <c r="P1018" s="50">
        <f>VLOOKUP(C1018,Route2021!$C$2:$O$1205,13,FALSE)</f>
        <v>1056</v>
      </c>
      <c r="Q1018" s="124" t="str">
        <f>VLOOKUP(C1018,[1]A!$D$2:$K$1398,8,FALSE)</f>
        <v>4-A</v>
      </c>
      <c r="R1018" s="125" t="str">
        <f>VLOOKUP(C1018,Route2021!$C$2:$Q$1212,15,FALSE)</f>
        <v>4-A</v>
      </c>
      <c r="S1018" s="48">
        <f>IFERROR(VLOOKUP(C1018,'[2]1ère'!$B$3:$E$200,4,FALSE),0)</f>
        <v>0</v>
      </c>
      <c r="T1018" s="48">
        <f>IFERROR(VLOOKUP(C1018,'[2]2ème'!$B$3:$E$500,4,FALSE),0)</f>
        <v>0</v>
      </c>
      <c r="U1018" s="48">
        <f>IFERROR(VLOOKUP(C1018,'[2]3ème'!$B$3:$E$600,4,FALSE),0)</f>
        <v>0</v>
      </c>
      <c r="V1018" s="48">
        <f>IFERROR(VLOOKUP(C1018,'[2]4ème '!$B$3:$E$216,4,FALSE),0)</f>
        <v>9</v>
      </c>
      <c r="W1018" s="48">
        <f>IFERROR(VLOOKUP(C1018,[2]Féminines!$B$3:$E$70,4,FALSE),0)</f>
        <v>0</v>
      </c>
      <c r="X1018">
        <f t="shared" si="115"/>
        <v>9</v>
      </c>
    </row>
    <row r="1019" spans="1:24" x14ac:dyDescent="0.25">
      <c r="A1019" s="48">
        <v>1057</v>
      </c>
      <c r="B1019">
        <f>N1019</f>
        <v>144585</v>
      </c>
      <c r="C1019" t="str">
        <f>[1]A!$D1134</f>
        <v>ZELEC NICOLAS</v>
      </c>
      <c r="D1019" t="str">
        <f>[1]A!$F1134</f>
        <v>TEAM BOUSIES</v>
      </c>
      <c r="E1019" t="str">
        <f>[1]A!$J1134</f>
        <v>05999128020</v>
      </c>
      <c r="F1019" s="128" t="str">
        <f>[1]A!$C1134</f>
        <v>4-A</v>
      </c>
      <c r="G1019" t="str">
        <f>VLOOKUP(C1019,[1]A!$D$2:$H$1448,5,FALSE)</f>
        <v>Adulte Masculin 30/39 ans</v>
      </c>
      <c r="N1019" s="14">
        <f>VLOOKUP(C1019,Bilan!$B$4:$D$1766,3,FALSE)</f>
        <v>144585</v>
      </c>
      <c r="O1019" s="50">
        <f>A1019</f>
        <v>1057</v>
      </c>
      <c r="P1019" s="50" t="e">
        <f>VLOOKUP(C1019,Route2021!$C$2:$O$1205,13,FALSE)</f>
        <v>#N/A</v>
      </c>
      <c r="Q1019" s="124" t="str">
        <f>VLOOKUP(C1019,[1]A!$D$2:$K$1398,8,FALSE)</f>
        <v>4-A</v>
      </c>
      <c r="R1019" s="125" t="e">
        <f>VLOOKUP(C1019,Route2021!$C$2:$Q$1212,15,FALSE)</f>
        <v>#N/A</v>
      </c>
      <c r="S1019" s="48">
        <f>IFERROR(VLOOKUP(C1019,'[2]1ère'!$B$3:$E$200,4,FALSE),0)</f>
        <v>0</v>
      </c>
      <c r="T1019" s="48">
        <f>IFERROR(VLOOKUP(C1019,'[2]2ème'!$B$3:$E$500,4,FALSE),0)</f>
        <v>0</v>
      </c>
      <c r="U1019" s="48">
        <f>IFERROR(VLOOKUP(C1019,'[2]3ème'!$B$3:$E$600,4,FALSE),0)</f>
        <v>0</v>
      </c>
      <c r="V1019" s="48">
        <f>IFERROR(VLOOKUP(C1019,'[2]4ème '!$B$3:$E$216,4,FALSE),0)</f>
        <v>1</v>
      </c>
      <c r="W1019" s="48">
        <f>IFERROR(VLOOKUP(C1019,[2]Féminines!$B$3:$E$70,4,FALSE),0)</f>
        <v>0</v>
      </c>
      <c r="X1019">
        <f t="shared" si="115"/>
        <v>1</v>
      </c>
    </row>
    <row r="1020" spans="1:24" x14ac:dyDescent="0.25">
      <c r="A1020" s="48">
        <f t="shared" si="116"/>
        <v>1058</v>
      </c>
      <c r="B1020">
        <f t="shared" si="112"/>
        <v>144414</v>
      </c>
      <c r="C1020" t="str">
        <f>[1]A!$D1003</f>
        <v>SIMOENS JEAN-LUC</v>
      </c>
      <c r="D1020" t="str">
        <f>[1]A!$F1003</f>
        <v>UNION SPORTIVE SAINT ANDRE</v>
      </c>
      <c r="E1020" t="str">
        <f>[1]A!$J1003</f>
        <v>05996215566</v>
      </c>
      <c r="F1020" s="128" t="str">
        <f>[1]A!$C1003</f>
        <v>4-B</v>
      </c>
      <c r="G1020" t="str">
        <f>VLOOKUP(C1020,[1]A!$D$2:$H$1448,5,FALSE)</f>
        <v>Adulte Masculin 60 ans et plus</v>
      </c>
      <c r="N1020" s="14">
        <f>VLOOKUP(C1020,Bilan!$B$4:$D$1766,3,FALSE)</f>
        <v>144414</v>
      </c>
      <c r="O1020" s="50">
        <f t="shared" si="113"/>
        <v>1058</v>
      </c>
      <c r="P1020" s="50">
        <f>VLOOKUP(C1020,Route2021!$C$2:$O$1205,13,FALSE)</f>
        <v>1058</v>
      </c>
      <c r="Q1020" s="124" t="str">
        <f>VLOOKUP(C1020,[1]A!$D$2:$K$1398,8,FALSE)</f>
        <v>4-B</v>
      </c>
      <c r="R1020" s="125" t="str">
        <f>VLOOKUP(C1020,Route2021!$C$2:$Q$1212,15,FALSE)</f>
        <v>4-B</v>
      </c>
      <c r="S1020" s="48">
        <f>IFERROR(VLOOKUP(C1020,'[2]1ère'!$B$3:$E$200,4,FALSE),0)</f>
        <v>0</v>
      </c>
      <c r="T1020" s="48">
        <f>IFERROR(VLOOKUP(C1020,'[2]2ème'!$B$3:$E$500,4,FALSE),0)</f>
        <v>0</v>
      </c>
      <c r="U1020" s="48">
        <f>IFERROR(VLOOKUP(C1020,'[2]3ème'!$B$3:$E$600,4,FALSE),0)</f>
        <v>0</v>
      </c>
      <c r="V1020" s="48">
        <f>IFERROR(VLOOKUP(C1020,'[2]4ème '!$B$3:$E$216,4,FALSE),0)</f>
        <v>12</v>
      </c>
      <c r="W1020" s="48">
        <f>IFERROR(VLOOKUP(C1020,[2]Féminines!$B$3:$E$70,4,FALSE),0)</f>
        <v>0</v>
      </c>
      <c r="X1020">
        <f t="shared" si="115"/>
        <v>12</v>
      </c>
    </row>
    <row r="1021" spans="1:24" x14ac:dyDescent="0.25">
      <c r="A1021" s="48">
        <f t="shared" si="116"/>
        <v>1059</v>
      </c>
      <c r="B1021">
        <f t="shared" si="112"/>
        <v>144281</v>
      </c>
      <c r="C1021" t="str">
        <f>[1]A!$D215</f>
        <v>CLICHET YVES</v>
      </c>
      <c r="D1021" t="str">
        <f>[1]A!$F215</f>
        <v>TEAM DECOPUB PROVILLE</v>
      </c>
      <c r="E1021" t="str">
        <f>[1]A!$J215</f>
        <v>05999084859</v>
      </c>
      <c r="F1021" s="128" t="str">
        <f>[1]A!$C215</f>
        <v>4-A</v>
      </c>
      <c r="G1021" t="str">
        <f>VLOOKUP(C1021,[1]A!$D$2:$H$1448,5,FALSE)</f>
        <v>Adulte Masculin 60 ans et plus</v>
      </c>
      <c r="N1021" s="14">
        <f>VLOOKUP(C1021,Bilan!$B$4:$D$1766,3,FALSE)</f>
        <v>144281</v>
      </c>
      <c r="O1021" s="50">
        <f t="shared" si="113"/>
        <v>1059</v>
      </c>
      <c r="P1021" s="50">
        <f>VLOOKUP(C1021,Route2021!$C$2:$O$1205,13,FALSE)</f>
        <v>1059</v>
      </c>
      <c r="Q1021" s="124" t="str">
        <f>VLOOKUP(C1021,[1]A!$D$2:$K$1398,8,FALSE)</f>
        <v>4-A</v>
      </c>
      <c r="R1021" s="125" t="str">
        <f>VLOOKUP(C1021,Route2021!$C$2:$Q$1212,15,FALSE)</f>
        <v>4-A</v>
      </c>
      <c r="S1021" s="48">
        <f>IFERROR(VLOOKUP(C1021,'[2]1ère'!$B$3:$E$200,4,FALSE),0)</f>
        <v>0</v>
      </c>
      <c r="T1021" s="48">
        <f>IFERROR(VLOOKUP(C1021,'[2]2ème'!$B$3:$E$500,4,FALSE),0)</f>
        <v>0</v>
      </c>
      <c r="U1021" s="48">
        <f>IFERROR(VLOOKUP(C1021,'[2]3ème'!$B$3:$E$600,4,FALSE),0)</f>
        <v>0</v>
      </c>
      <c r="V1021" s="48">
        <f>IFERROR(VLOOKUP(C1021,'[2]4ème '!$B$3:$E$216,4,FALSE),0)</f>
        <v>13</v>
      </c>
      <c r="W1021" s="48">
        <f>IFERROR(VLOOKUP(C1021,[2]Féminines!$B$3:$E$70,4,FALSE),0)</f>
        <v>0</v>
      </c>
      <c r="X1021">
        <f t="shared" si="115"/>
        <v>13</v>
      </c>
    </row>
    <row r="1022" spans="1:24" x14ac:dyDescent="0.25">
      <c r="A1022" s="48">
        <f t="shared" si="116"/>
        <v>1060</v>
      </c>
      <c r="B1022">
        <f t="shared" si="112"/>
        <v>144625</v>
      </c>
      <c r="C1022" t="str">
        <f>[1]A!$D35</f>
        <v>BARBIEUX FRANCK</v>
      </c>
      <c r="D1022" t="str">
        <f>[1]A!$F35</f>
        <v>UNION SPORTIVE VALENCIENNES MARLY</v>
      </c>
      <c r="E1022" t="str">
        <f>[1]A!$J35</f>
        <v>05999056992</v>
      </c>
      <c r="F1022" s="128" t="str">
        <f>[1]A!$C35</f>
        <v>4-A</v>
      </c>
      <c r="G1022" t="str">
        <f>VLOOKUP(C1022,[1]A!$D$2:$H$1448,5,FALSE)</f>
        <v>Adulte Masculin 30/39 ans</v>
      </c>
      <c r="N1022" s="14">
        <f>VLOOKUP(C1022,Bilan!$B$4:$D$1766,3,FALSE)</f>
        <v>144625</v>
      </c>
      <c r="O1022" s="50">
        <f t="shared" si="113"/>
        <v>1060</v>
      </c>
      <c r="P1022" s="50">
        <f>VLOOKUP(C1022,Route2021!$C$2:$O$1205,13,FALSE)</f>
        <v>1060</v>
      </c>
      <c r="Q1022" s="124" t="str">
        <f>VLOOKUP(C1022,[1]A!$D$2:$K$1398,8,FALSE)</f>
        <v>4-A</v>
      </c>
      <c r="R1022" s="125" t="str">
        <f>VLOOKUP(C1022,Route2021!$C$2:$Q$1212,15,FALSE)</f>
        <v>4-A</v>
      </c>
      <c r="S1022" s="48">
        <f>IFERROR(VLOOKUP(C1022,'[2]1ère'!$B$3:$E$200,4,FALSE),0)</f>
        <v>0</v>
      </c>
      <c r="T1022" s="48">
        <f>IFERROR(VLOOKUP(C1022,'[2]2ème'!$B$3:$E$500,4,FALSE),0)</f>
        <v>0</v>
      </c>
      <c r="U1022" s="48">
        <f>IFERROR(VLOOKUP(C1022,'[2]3ème'!$B$3:$E$600,4,FALSE),0)</f>
        <v>0</v>
      </c>
      <c r="V1022" s="48">
        <f>IFERROR(VLOOKUP(C1022,'[2]4ème '!$B$3:$E$216,4,FALSE),0)</f>
        <v>8</v>
      </c>
      <c r="W1022" s="48">
        <f>IFERROR(VLOOKUP(C1022,[2]Féminines!$B$3:$E$70,4,FALSE),0)</f>
        <v>0</v>
      </c>
      <c r="X1022">
        <f t="shared" si="115"/>
        <v>8</v>
      </c>
    </row>
    <row r="1023" spans="1:24" x14ac:dyDescent="0.25">
      <c r="A1023" s="48">
        <f t="shared" si="116"/>
        <v>1061</v>
      </c>
      <c r="B1023">
        <f t="shared" si="112"/>
        <v>144610</v>
      </c>
      <c r="C1023" t="str">
        <f>[1]A!$D276</f>
        <v>DEBELS ROBERT</v>
      </c>
      <c r="D1023" t="str">
        <f>[1]A!$F276</f>
        <v>UNION SPORTIVE VALENCIENNES MARLY</v>
      </c>
      <c r="E1023" t="str">
        <f>[1]A!$J276</f>
        <v>05999097887</v>
      </c>
      <c r="F1023" s="128" t="str">
        <f>[1]A!$C276</f>
        <v>4-B</v>
      </c>
      <c r="G1023" t="str">
        <f>VLOOKUP(C1023,[1]A!$D$2:$H$1448,5,FALSE)</f>
        <v>Adulte Masculin 60 ans et plus</v>
      </c>
      <c r="N1023" s="14">
        <f>VLOOKUP(C1023,Bilan!$B$4:$D$1766,3,FALSE)</f>
        <v>144610</v>
      </c>
      <c r="O1023" s="50">
        <f t="shared" si="113"/>
        <v>1061</v>
      </c>
      <c r="P1023" s="50">
        <f>VLOOKUP(C1023,Route2021!$C$2:$O$1205,13,FALSE)</f>
        <v>1061</v>
      </c>
      <c r="Q1023" s="124" t="str">
        <f>VLOOKUP(C1023,[1]A!$D$2:$K$1398,8,FALSE)</f>
        <v>4-B</v>
      </c>
      <c r="R1023" s="125" t="str">
        <f>VLOOKUP(C1023,Route2021!$C$2:$Q$1212,15,FALSE)</f>
        <v>4-B</v>
      </c>
      <c r="S1023" s="48">
        <f>IFERROR(VLOOKUP(C1023,'[2]1ère'!$B$3:$E$200,4,FALSE),0)</f>
        <v>0</v>
      </c>
      <c r="T1023" s="48">
        <f>IFERROR(VLOOKUP(C1023,'[2]2ème'!$B$3:$E$500,4,FALSE),0)</f>
        <v>0</v>
      </c>
      <c r="U1023" s="48">
        <f>IFERROR(VLOOKUP(C1023,'[2]3ème'!$B$3:$E$600,4,FALSE),0)</f>
        <v>0</v>
      </c>
      <c r="V1023" s="48">
        <f>IFERROR(VLOOKUP(C1023,'[2]4ème '!$B$3:$E$216,4,FALSE),0)</f>
        <v>7</v>
      </c>
      <c r="W1023" s="48">
        <f>IFERROR(VLOOKUP(C1023,[2]Féminines!$B$3:$E$70,4,FALSE),0)</f>
        <v>0</v>
      </c>
      <c r="X1023">
        <f t="shared" si="115"/>
        <v>7</v>
      </c>
    </row>
    <row r="1024" spans="1:24" x14ac:dyDescent="0.25">
      <c r="A1024" s="48">
        <v>1062</v>
      </c>
      <c r="B1024">
        <f>N1024</f>
        <v>143709</v>
      </c>
      <c r="C1024" t="s">
        <v>4073</v>
      </c>
      <c r="D1024" t="s">
        <v>4064</v>
      </c>
      <c r="E1024" t="s">
        <v>4074</v>
      </c>
      <c r="F1024" s="128" t="s">
        <v>352</v>
      </c>
      <c r="G1024" t="s">
        <v>1016</v>
      </c>
      <c r="N1024" s="14">
        <f>VLOOKUP(C1024,Bilan!$B$4:$D$1766,3,FALSE)</f>
        <v>143709</v>
      </c>
      <c r="O1024" s="50">
        <f>A1024</f>
        <v>1062</v>
      </c>
      <c r="P1024" s="50" t="e">
        <f>VLOOKUP(C1024,Route2021!$C$2:$O$1205,13,FALSE)</f>
        <v>#N/A</v>
      </c>
      <c r="Q1024" s="124" t="e">
        <f>VLOOKUP(C1024,[1]A!$D$2:$K$1398,8,FALSE)</f>
        <v>#N/A</v>
      </c>
      <c r="R1024" s="125" t="e">
        <f>VLOOKUP(C1024,Route2021!$C$2:$Q$1212,15,FALSE)</f>
        <v>#N/A</v>
      </c>
      <c r="S1024" s="48">
        <f>IFERROR(VLOOKUP(C1024,'[2]1ère'!$B$3:$E$200,4,FALSE),0)</f>
        <v>0</v>
      </c>
      <c r="T1024" s="48">
        <f>IFERROR(VLOOKUP(C1024,'[2]2ème'!$B$3:$E$500,4,FALSE),0)</f>
        <v>0</v>
      </c>
      <c r="U1024" s="48">
        <f>IFERROR(VLOOKUP(C1024,'[2]3ème'!$B$3:$E$600,4,FALSE),0)</f>
        <v>0</v>
      </c>
      <c r="V1024" s="48">
        <f>IFERROR(VLOOKUP(C1024,'[2]4ème '!$B$3:$E$216,4,FALSE),0)</f>
        <v>2</v>
      </c>
      <c r="W1024" s="48">
        <f>IFERROR(VLOOKUP(C1024,[2]Féminines!$B$3:$E$70,4,FALSE),0)</f>
        <v>0</v>
      </c>
      <c r="X1024">
        <f t="shared" si="115"/>
        <v>2</v>
      </c>
    </row>
    <row r="1025" spans="1:24" x14ac:dyDescent="0.25">
      <c r="A1025" s="48">
        <f t="shared" si="116"/>
        <v>1063</v>
      </c>
      <c r="B1025">
        <f t="shared" si="112"/>
        <v>144458</v>
      </c>
      <c r="C1025" t="str">
        <f>[1]A!$D744</f>
        <v>LEVAS MARCEL</v>
      </c>
      <c r="D1025" t="str">
        <f>[1]A!$F744</f>
        <v>UNION SPORTIVE VALENCIENNES MARLY</v>
      </c>
      <c r="E1025" t="str">
        <f>[1]A!$J744</f>
        <v>05999097891</v>
      </c>
      <c r="F1025" s="128" t="str">
        <f>[1]A!$C744</f>
        <v>4-B</v>
      </c>
      <c r="G1025" t="str">
        <f>VLOOKUP(C1025,[1]A!$D$2:$H$1448,5,FALSE)</f>
        <v>Adulte Masculin 60 ans et plus</v>
      </c>
      <c r="N1025" s="14">
        <f>VLOOKUP(C1025,Bilan!$B$4:$D$1766,3,FALSE)</f>
        <v>144458</v>
      </c>
      <c r="O1025" s="50">
        <f t="shared" si="113"/>
        <v>1063</v>
      </c>
      <c r="P1025" s="50">
        <f>VLOOKUP(C1025,Route2021!$C$2:$O$1205,13,FALSE)</f>
        <v>1063</v>
      </c>
      <c r="Q1025" s="124" t="str">
        <f>VLOOKUP(C1025,[1]A!$D$2:$K$1398,8,FALSE)</f>
        <v>4-B</v>
      </c>
      <c r="R1025" s="125" t="str">
        <f>VLOOKUP(C1025,Route2021!$C$2:$Q$1212,15,FALSE)</f>
        <v>4-B</v>
      </c>
      <c r="S1025" s="48">
        <f>IFERROR(VLOOKUP(C1025,'[2]1ère'!$B$3:$E$200,4,FALSE),0)</f>
        <v>0</v>
      </c>
      <c r="T1025" s="48">
        <f>IFERROR(VLOOKUP(C1025,'[2]2ème'!$B$3:$E$500,4,FALSE),0)</f>
        <v>0</v>
      </c>
      <c r="U1025" s="48">
        <f>IFERROR(VLOOKUP(C1025,'[2]3ème'!$B$3:$E$600,4,FALSE),0)</f>
        <v>0</v>
      </c>
      <c r="V1025" s="48">
        <f>IFERROR(VLOOKUP(C1025,'[2]4ème '!$B$3:$E$216,4,FALSE),0)</f>
        <v>11</v>
      </c>
      <c r="W1025" s="48">
        <f>IFERROR(VLOOKUP(C1025,[2]Féminines!$B$3:$E$70,4,FALSE),0)</f>
        <v>0</v>
      </c>
      <c r="X1025">
        <f t="shared" si="115"/>
        <v>11</v>
      </c>
    </row>
    <row r="1026" spans="1:24" x14ac:dyDescent="0.25">
      <c r="A1026" s="48">
        <v>1064</v>
      </c>
      <c r="B1026">
        <f>N1026</f>
        <v>2227</v>
      </c>
      <c r="C1026" t="s">
        <v>4076</v>
      </c>
      <c r="D1026" t="s">
        <v>2894</v>
      </c>
      <c r="E1026" t="s">
        <v>4078</v>
      </c>
      <c r="F1026" s="128" t="s">
        <v>1078</v>
      </c>
      <c r="G1026" t="s">
        <v>1016</v>
      </c>
      <c r="N1026" s="14">
        <f>VLOOKUP(C1026,Bilan!$B$4:$D$1766,3,FALSE)</f>
        <v>2227</v>
      </c>
      <c r="O1026" s="50">
        <f>A1026</f>
        <v>1064</v>
      </c>
      <c r="P1026" s="50" t="e">
        <f>VLOOKUP(C1026,Route2021!$C$2:$O$1205,13,FALSE)</f>
        <v>#N/A</v>
      </c>
      <c r="Q1026" s="124" t="e">
        <f>VLOOKUP(C1026,[1]A!$D$2:$K$1398,8,FALSE)</f>
        <v>#N/A</v>
      </c>
      <c r="R1026" s="125" t="e">
        <f>VLOOKUP(C1026,Route2021!$C$2:$Q$1212,15,FALSE)</f>
        <v>#N/A</v>
      </c>
      <c r="S1026" s="48">
        <f>IFERROR(VLOOKUP(C1026,'[2]1ère'!$B$3:$E$200,4,FALSE),0)</f>
        <v>0</v>
      </c>
      <c r="T1026" s="48">
        <f>IFERROR(VLOOKUP(C1026,'[2]2ème'!$B$3:$E$500,4,FALSE),0)</f>
        <v>0</v>
      </c>
      <c r="U1026" s="48">
        <f>IFERROR(VLOOKUP(C1026,'[2]3ème'!$B$3:$E$600,4,FALSE),0)</f>
        <v>0</v>
      </c>
      <c r="V1026" s="48">
        <f>IFERROR(VLOOKUP(C1026,'[2]4ème '!$B$3:$E$216,4,FALSE),0)</f>
        <v>3</v>
      </c>
      <c r="W1026" s="48">
        <f>IFERROR(VLOOKUP(C1026,[2]Féminines!$B$3:$E$70,4,FALSE),0)</f>
        <v>0</v>
      </c>
      <c r="X1026">
        <f t="shared" si="115"/>
        <v>3</v>
      </c>
    </row>
    <row r="1027" spans="1:24" x14ac:dyDescent="0.25">
      <c r="A1027" s="48">
        <f t="shared" si="116"/>
        <v>1065</v>
      </c>
      <c r="B1027">
        <f t="shared" si="112"/>
        <v>144484</v>
      </c>
      <c r="C1027" t="str">
        <f>[1]A!$D1019</f>
        <v>STAQUET AURELIEN</v>
      </c>
      <c r="D1027" t="str">
        <f>[1]A!$F1019</f>
        <v>SAULZOIR MONTRECOURT CYCLING CLUB</v>
      </c>
      <c r="E1027" t="str">
        <f>[1]A!$J1019</f>
        <v>05999090522</v>
      </c>
      <c r="F1027" s="128" t="str">
        <f>[1]A!$C1019</f>
        <v>4-A</v>
      </c>
      <c r="G1027" t="str">
        <f>VLOOKUP(C1027,[1]A!$D$2:$H$1448,5,FALSE)</f>
        <v>Adulte Masculin 20/29 ans</v>
      </c>
      <c r="N1027" s="14">
        <f>VLOOKUP(C1027,Bilan!$B$4:$D$1766,3,FALSE)</f>
        <v>144484</v>
      </c>
      <c r="O1027" s="50">
        <f t="shared" si="113"/>
        <v>1065</v>
      </c>
      <c r="P1027" s="50">
        <f>VLOOKUP(C1027,Route2021!$C$2:$O$1205,13,FALSE)</f>
        <v>1065</v>
      </c>
      <c r="Q1027" s="124" t="str">
        <f>VLOOKUP(C1027,[1]A!$D$2:$K$1398,8,FALSE)</f>
        <v>4-A</v>
      </c>
      <c r="R1027" s="125" t="str">
        <f>VLOOKUP(C1027,Route2021!$C$2:$Q$1212,15,FALSE)</f>
        <v>4-A</v>
      </c>
      <c r="S1027" s="48">
        <f>IFERROR(VLOOKUP(C1027,'[2]1ère'!$B$3:$E$200,4,FALSE),0)</f>
        <v>0</v>
      </c>
      <c r="T1027" s="48">
        <f>IFERROR(VLOOKUP(C1027,'[2]2ème'!$B$3:$E$500,4,FALSE),0)</f>
        <v>0</v>
      </c>
      <c r="U1027" s="48">
        <f>IFERROR(VLOOKUP(C1027,'[2]3ème'!$B$3:$E$600,4,FALSE),0)</f>
        <v>0</v>
      </c>
      <c r="V1027" s="48">
        <f>IFERROR(VLOOKUP(C1027,'[2]4ème '!$B$3:$E$216,4,FALSE),0)</f>
        <v>12</v>
      </c>
      <c r="W1027" s="48">
        <f>IFERROR(VLOOKUP(C1027,[2]Féminines!$B$3:$E$70,4,FALSE),0)</f>
        <v>0</v>
      </c>
      <c r="X1027">
        <f t="shared" si="115"/>
        <v>12</v>
      </c>
    </row>
    <row r="1028" spans="1:24" x14ac:dyDescent="0.25">
      <c r="A1028" s="48">
        <v>1066</v>
      </c>
      <c r="B1028">
        <f>N1028</f>
        <v>1305</v>
      </c>
      <c r="C1028" t="str">
        <f>[1]A!$D1318</f>
        <v>LECLERC MICHELINE</v>
      </c>
      <c r="D1028" t="str">
        <f>[1]A!$F1318</f>
        <v>NOEUX VELO CLUB NOEUXOIS</v>
      </c>
      <c r="E1028" t="str">
        <f>[1]A!$J1318</f>
        <v>06297108208</v>
      </c>
      <c r="F1028" s="128" t="str">
        <f>[1]A!$C1318</f>
        <v>4-A</v>
      </c>
      <c r="G1028" t="str">
        <f>VLOOKUP(C1028,[1]A!$D$2:$H$1448,5,FALSE)</f>
        <v>Adulte Féminin 17/29 ans</v>
      </c>
      <c r="N1028" s="14">
        <f>VLOOKUP(C1028,Bilan!$B$4:$D$1766,3,FALSE)</f>
        <v>1305</v>
      </c>
      <c r="O1028" s="50">
        <f>A1028</f>
        <v>1066</v>
      </c>
      <c r="P1028" s="50">
        <f>VLOOKUP(C1028,Route2021!$C$2:$O$1205,13,FALSE)</f>
        <v>1155</v>
      </c>
      <c r="Q1028" s="124">
        <f>VLOOKUP(C1028,[1]A!$D$2:$K$1398,8,FALSE)</f>
        <v>0</v>
      </c>
      <c r="R1028" s="125" t="str">
        <f>VLOOKUP(C1028,Route2021!$C$2:$Q$1212,15,FALSE)</f>
        <v>4-A</v>
      </c>
      <c r="S1028" s="48">
        <f>IFERROR(VLOOKUP(C1028,'[2]1ère'!$B$3:$E$200,4,FALSE),0)</f>
        <v>0</v>
      </c>
      <c r="T1028" s="48">
        <f>IFERROR(VLOOKUP(C1028,'[2]2ème'!$B$3:$E$500,4,FALSE),0)</f>
        <v>0</v>
      </c>
      <c r="U1028" s="48">
        <f>IFERROR(VLOOKUP(C1028,'[2]3ème'!$B$3:$E$600,4,FALSE),0)</f>
        <v>0</v>
      </c>
      <c r="V1028" s="48">
        <f>IFERROR(VLOOKUP(C1028,'[2]4ème '!$B$3:$E$216,4,FALSE),0)</f>
        <v>8</v>
      </c>
      <c r="W1028" s="48">
        <f>IFERROR(VLOOKUP(C1028,[2]Féminines!$B$3:$E$70,4,FALSE),0)</f>
        <v>0</v>
      </c>
      <c r="X1028">
        <f t="shared" si="115"/>
        <v>8</v>
      </c>
    </row>
    <row r="1029" spans="1:24" x14ac:dyDescent="0.25">
      <c r="A1029" s="48">
        <v>1067</v>
      </c>
      <c r="B1029">
        <f>N1029</f>
        <v>2905</v>
      </c>
      <c r="C1029" t="str">
        <f>[1]A!$D894</f>
        <v>PIECHOWIAK ERIC</v>
      </c>
      <c r="D1029" t="str">
        <f>[1]A!$F894</f>
        <v>SAULZOIR MONTRECOURT CYCLING CLUB</v>
      </c>
      <c r="E1029" t="str">
        <f>[1]A!$J894</f>
        <v>05996225903</v>
      </c>
      <c r="F1029" s="128" t="str">
        <f>[1]A!$C894</f>
        <v>4-A</v>
      </c>
      <c r="G1029" t="str">
        <f>VLOOKUP(C1029,[1]A!$D$2:$H$1448,5,FALSE)</f>
        <v>Adulte Masculin 60 ans et plus</v>
      </c>
      <c r="J1029" s="67">
        <v>1</v>
      </c>
      <c r="N1029" s="14">
        <f>VLOOKUP(C1029,Bilan!$B$4:$D$1766,3,FALSE)</f>
        <v>2905</v>
      </c>
      <c r="O1029" s="50">
        <f>A1029</f>
        <v>1067</v>
      </c>
      <c r="P1029" s="50">
        <f>VLOOKUP(C1029,Route2021!$C$2:$O$1205,13,FALSE)</f>
        <v>0</v>
      </c>
      <c r="Q1029" s="124" t="str">
        <f>VLOOKUP(C1029,[1]A!$D$2:$K$1398,8,FALSE)</f>
        <v>4-A</v>
      </c>
      <c r="R1029" s="125">
        <f>VLOOKUP(C1029,Route2021!$C$2:$Q$1212,15,FALSE)</f>
        <v>0</v>
      </c>
      <c r="S1029" s="48">
        <f>IFERROR(VLOOKUP(C1029,'[2]1ère'!$B$3:$E$200,4,FALSE),0)</f>
        <v>0</v>
      </c>
      <c r="T1029" s="48">
        <f>IFERROR(VLOOKUP(C1029,'[2]2ème'!$B$3:$E$500,4,FALSE),0)</f>
        <v>0</v>
      </c>
      <c r="U1029" s="48">
        <f>IFERROR(VLOOKUP(C1029,'[2]3ème'!$B$3:$E$600,4,FALSE),0)</f>
        <v>0</v>
      </c>
      <c r="V1029" s="48">
        <f>IFERROR(VLOOKUP(C1029,'[2]4ème '!$B$3:$E$216,4,FALSE),0)</f>
        <v>1</v>
      </c>
      <c r="W1029" s="48">
        <f>IFERROR(VLOOKUP(C1029,[2]Féminines!$B$3:$E$70,4,FALSE),0)</f>
        <v>0</v>
      </c>
      <c r="X1029">
        <f t="shared" si="115"/>
        <v>1</v>
      </c>
    </row>
    <row r="1030" spans="1:24" x14ac:dyDescent="0.25">
      <c r="A1030" s="48">
        <f t="shared" si="116"/>
        <v>1068</v>
      </c>
      <c r="B1030">
        <f t="shared" si="112"/>
        <v>2933</v>
      </c>
      <c r="C1030" t="str">
        <f>[1]A!$D520</f>
        <v>GLINEUR OLIVIER</v>
      </c>
      <c r="D1030" t="str">
        <f>[1]A!$F520</f>
        <v>SAULZOIR MONTRECOURT CYCLING CLUB</v>
      </c>
      <c r="E1030" t="str">
        <f>[1]A!$J520</f>
        <v>05999069148</v>
      </c>
      <c r="F1030" s="128" t="str">
        <f>[1]A!$C520</f>
        <v>4-A</v>
      </c>
      <c r="G1030" t="str">
        <f>VLOOKUP(C1030,[1]A!$D$2:$H$1448,5,FALSE)</f>
        <v>Adulte Masculin 50/59 ans</v>
      </c>
      <c r="N1030" s="14">
        <f>VLOOKUP(C1030,Bilan!$B$4:$D$1766,3,FALSE)</f>
        <v>2933</v>
      </c>
      <c r="O1030" s="50">
        <f t="shared" si="113"/>
        <v>1068</v>
      </c>
      <c r="P1030" s="50">
        <f>VLOOKUP(C1030,Route2021!$C$2:$O$1205,13,FALSE)</f>
        <v>1068</v>
      </c>
      <c r="Q1030" s="124" t="str">
        <f>VLOOKUP(C1030,[1]A!$D$2:$K$1398,8,FALSE)</f>
        <v>4-A</v>
      </c>
      <c r="R1030" s="125" t="str">
        <f>VLOOKUP(C1030,Route2021!$C$2:$Q$1212,15,FALSE)</f>
        <v>4-A</v>
      </c>
      <c r="S1030" s="48">
        <f>IFERROR(VLOOKUP(C1030,'[2]1ère'!$B$3:$E$200,4,FALSE),0)</f>
        <v>0</v>
      </c>
      <c r="T1030" s="48">
        <f>IFERROR(VLOOKUP(C1030,'[2]2ème'!$B$3:$E$500,4,FALSE),0)</f>
        <v>0</v>
      </c>
      <c r="U1030" s="48">
        <f>IFERROR(VLOOKUP(C1030,'[2]3ème'!$B$3:$E$600,4,FALSE),0)</f>
        <v>0</v>
      </c>
      <c r="V1030" s="48">
        <f>IFERROR(VLOOKUP(C1030,'[2]4ème '!$B$3:$E$216,4,FALSE),0)</f>
        <v>0</v>
      </c>
      <c r="W1030" s="48">
        <f>IFERROR(VLOOKUP(C1030,[2]Féminines!$B$3:$E$70,4,FALSE),0)</f>
        <v>0</v>
      </c>
      <c r="X1030">
        <f t="shared" si="115"/>
        <v>0</v>
      </c>
    </row>
    <row r="1031" spans="1:24" x14ac:dyDescent="0.25">
      <c r="A1031" s="48">
        <f t="shared" si="116"/>
        <v>1069</v>
      </c>
      <c r="B1031">
        <f t="shared" si="112"/>
        <v>2911</v>
      </c>
      <c r="C1031" t="str">
        <f>[1]A!$D1230</f>
        <v>LECOUSTRE ANDRE</v>
      </c>
      <c r="D1031" t="str">
        <f>[1]A!$F1230</f>
        <v>OUTREAU CLUB SPORTIF OUTRELOIS (C.S.O)</v>
      </c>
      <c r="E1031" t="str">
        <f>[1]A!$J1230</f>
        <v>06297092226</v>
      </c>
      <c r="F1031" s="128" t="str">
        <f>[1]A!$C1230</f>
        <v>4-B</v>
      </c>
      <c r="G1031" t="str">
        <f>VLOOKUP(C1031,[1]A!$D$2:$H$1448,5,FALSE)</f>
        <v>Adulte Masculin 60 ans et plus</v>
      </c>
      <c r="N1031" s="14">
        <f>VLOOKUP(C1031,Bilan!$B$4:$D$1766,3,FALSE)</f>
        <v>2911</v>
      </c>
      <c r="O1031" s="50">
        <f t="shared" si="113"/>
        <v>1069</v>
      </c>
      <c r="P1031" s="50">
        <f>VLOOKUP(C1031,Route2021!$C$2:$O$1205,13,FALSE)</f>
        <v>1069</v>
      </c>
      <c r="Q1031" s="124" t="str">
        <f>VLOOKUP(C1031,[1]A!$D$2:$K$1398,8,FALSE)</f>
        <v>4-B</v>
      </c>
      <c r="R1031" s="125" t="str">
        <f>VLOOKUP(C1031,Route2021!$C$2:$Q$1212,15,FALSE)</f>
        <v>4-A</v>
      </c>
      <c r="S1031" s="48">
        <f>IFERROR(VLOOKUP(C1031,'[2]1ère'!$B$3:$E$200,4,FALSE),0)</f>
        <v>0</v>
      </c>
      <c r="T1031" s="48">
        <f>IFERROR(VLOOKUP(C1031,'[2]2ème'!$B$3:$E$500,4,FALSE),0)</f>
        <v>0</v>
      </c>
      <c r="U1031" s="48">
        <f>IFERROR(VLOOKUP(C1031,'[2]3ème'!$B$3:$E$600,4,FALSE),0)</f>
        <v>0</v>
      </c>
      <c r="V1031" s="48">
        <f>IFERROR(VLOOKUP(C1031,'[2]4ème '!$B$3:$E$216,4,FALSE),0)</f>
        <v>15</v>
      </c>
      <c r="W1031" s="48">
        <f>IFERROR(VLOOKUP(C1031,[2]Féminines!$B$3:$E$70,4,FALSE),0)</f>
        <v>0</v>
      </c>
      <c r="X1031">
        <f t="shared" si="115"/>
        <v>15</v>
      </c>
    </row>
    <row r="1032" spans="1:24" x14ac:dyDescent="0.25">
      <c r="A1032" s="48">
        <f t="shared" si="116"/>
        <v>1070</v>
      </c>
      <c r="B1032">
        <f t="shared" si="112"/>
        <v>144528</v>
      </c>
      <c r="C1032" t="str">
        <f>[1]A!$D293</f>
        <v>DEJAEGHERE FRANCIS</v>
      </c>
      <c r="D1032" t="str">
        <f>[1]A!$F293</f>
        <v>NEW ORANGE TEAM BOUSBECQUE</v>
      </c>
      <c r="E1032" t="str">
        <f>[1]A!$J293</f>
        <v>05999026020</v>
      </c>
      <c r="F1032" s="128" t="s">
        <v>352</v>
      </c>
      <c r="G1032" t="str">
        <f>VLOOKUP(C1032,[1]A!$D$2:$H$1448,5,FALSE)</f>
        <v>Adulte Masculin 60 ans et plus</v>
      </c>
      <c r="N1032" s="14">
        <f>VLOOKUP(C1032,Bilan!$B$4:$D$1766,3,FALSE)</f>
        <v>144528</v>
      </c>
      <c r="O1032" s="50">
        <f t="shared" si="113"/>
        <v>1070</v>
      </c>
      <c r="P1032" s="50">
        <f>VLOOKUP(C1032,Route2021!$C$2:$O$1205,13,FALSE)</f>
        <v>1070</v>
      </c>
      <c r="Q1032" s="124" t="str">
        <f>VLOOKUP(C1032,[1]A!$D$2:$K$1398,8,FALSE)</f>
        <v>4-B</v>
      </c>
      <c r="R1032" s="125" t="str">
        <f>VLOOKUP(C1032,Route2021!$C$2:$Q$1212,15,FALSE)</f>
        <v>4-A</v>
      </c>
      <c r="S1032" s="48">
        <f>IFERROR(VLOOKUP(C1032,'[2]1ère'!$B$3:$E$200,4,FALSE),0)</f>
        <v>0</v>
      </c>
      <c r="T1032" s="48">
        <f>IFERROR(VLOOKUP(C1032,'[2]2ème'!$B$3:$E$500,4,FALSE),0)</f>
        <v>0</v>
      </c>
      <c r="U1032" s="48">
        <f>IFERROR(VLOOKUP(C1032,'[2]3ème'!$B$3:$E$600,4,FALSE),0)</f>
        <v>0</v>
      </c>
      <c r="V1032" s="48">
        <f>IFERROR(VLOOKUP(C1032,'[2]4ème '!$B$3:$E$216,4,FALSE),0)</f>
        <v>9</v>
      </c>
      <c r="W1032" s="48">
        <f>IFERROR(VLOOKUP(C1032,[2]Féminines!$B$3:$E$70,4,FALSE),0)</f>
        <v>0</v>
      </c>
      <c r="X1032">
        <f t="shared" si="115"/>
        <v>9</v>
      </c>
    </row>
    <row r="1033" spans="1:24" x14ac:dyDescent="0.25">
      <c r="A1033" s="48">
        <f t="shared" si="116"/>
        <v>1071</v>
      </c>
      <c r="B1033">
        <f t="shared" si="112"/>
        <v>2283</v>
      </c>
      <c r="C1033" t="str">
        <f>[1]A!$D66</f>
        <v>BERGER HERVE</v>
      </c>
      <c r="D1033" t="str">
        <f>[1]A!$F66</f>
        <v>VELO SPRINT BOUCHAIN</v>
      </c>
      <c r="E1033" t="str">
        <f>[1]A!$J66</f>
        <v>05999084945</v>
      </c>
      <c r="F1033" s="128" t="str">
        <f>[1]A!$C66</f>
        <v>4-A</v>
      </c>
      <c r="G1033" t="str">
        <f>VLOOKUP(C1033,[1]A!$D$2:$H$1448,5,FALSE)</f>
        <v>Adulte Masculin 60 ans et plus</v>
      </c>
      <c r="J1033" s="67">
        <v>1</v>
      </c>
      <c r="N1033" s="14">
        <f>VLOOKUP(C1033,Bilan!$B$4:$D$1766,3,FALSE)</f>
        <v>2283</v>
      </c>
      <c r="O1033" s="50">
        <f t="shared" si="113"/>
        <v>1071</v>
      </c>
      <c r="P1033" s="50">
        <f>VLOOKUP(C1033,Route2021!$C$2:$O$1205,13,FALSE)</f>
        <v>1071</v>
      </c>
      <c r="Q1033" s="124" t="str">
        <f>VLOOKUP(C1033,[1]A!$D$2:$K$1398,8,FALSE)</f>
        <v>4-A</v>
      </c>
      <c r="R1033" s="125" t="str">
        <f>VLOOKUP(C1033,Route2021!$C$2:$Q$1212,15,FALSE)</f>
        <v>4-A</v>
      </c>
      <c r="S1033" s="48">
        <f>IFERROR(VLOOKUP(C1033,'[2]1ère'!$B$3:$E$200,4,FALSE),0)</f>
        <v>0</v>
      </c>
      <c r="T1033" s="48">
        <f>IFERROR(VLOOKUP(C1033,'[2]2ème'!$B$3:$E$500,4,FALSE),0)</f>
        <v>0</v>
      </c>
      <c r="U1033" s="48">
        <f>IFERROR(VLOOKUP(C1033,'[2]3ème'!$B$3:$E$600,4,FALSE),0)</f>
        <v>0</v>
      </c>
      <c r="V1033" s="48">
        <f>IFERROR(VLOOKUP(C1033,'[2]4ème '!$B$3:$E$216,4,FALSE),0)</f>
        <v>3</v>
      </c>
      <c r="W1033" s="48">
        <f>IFERROR(VLOOKUP(C1033,[2]Féminines!$B$3:$E$70,4,FALSE),0)</f>
        <v>0</v>
      </c>
      <c r="X1033">
        <f t="shared" si="115"/>
        <v>3</v>
      </c>
    </row>
    <row r="1034" spans="1:24" x14ac:dyDescent="0.25">
      <c r="A1034" s="48">
        <f t="shared" si="116"/>
        <v>1072</v>
      </c>
      <c r="B1034">
        <f t="shared" si="112"/>
        <v>2874</v>
      </c>
      <c r="C1034" t="str">
        <f>[1]A!$D333</f>
        <v>DENEQUE DANIEL</v>
      </c>
      <c r="D1034" t="str">
        <f>[1]A!$F333</f>
        <v>AMICALE LAIQUE SPORTIVE  ROEULX</v>
      </c>
      <c r="E1034" t="str">
        <f>[1]A!$J333</f>
        <v>05996222560</v>
      </c>
      <c r="F1034" s="128" t="str">
        <f>[1]A!$C333</f>
        <v>4-A</v>
      </c>
      <c r="G1034" t="str">
        <f>VLOOKUP(C1034,[1]A!$D$2:$H$1448,5,FALSE)</f>
        <v>Adulte Masculin 60 ans et plus</v>
      </c>
      <c r="N1034" s="14">
        <f>VLOOKUP(C1034,Bilan!$B$4:$D$1766,3,FALSE)</f>
        <v>2874</v>
      </c>
      <c r="O1034" s="50">
        <f t="shared" si="113"/>
        <v>1072</v>
      </c>
      <c r="P1034" s="50">
        <f>VLOOKUP(C1034,Route2021!$C$2:$O$1205,13,FALSE)</f>
        <v>1072</v>
      </c>
      <c r="Q1034" s="124" t="str">
        <f>VLOOKUP(C1034,[1]A!$D$2:$K$1398,8,FALSE)</f>
        <v>4-A</v>
      </c>
      <c r="R1034" s="125" t="str">
        <f>VLOOKUP(C1034,Route2021!$C$2:$Q$1212,15,FALSE)</f>
        <v>4-A</v>
      </c>
      <c r="S1034" s="48">
        <f>IFERROR(VLOOKUP(C1034,'[2]1ère'!$B$3:$E$200,4,FALSE),0)</f>
        <v>0</v>
      </c>
      <c r="T1034" s="48">
        <f>IFERROR(VLOOKUP(C1034,'[2]2ème'!$B$3:$E$500,4,FALSE),0)</f>
        <v>0</v>
      </c>
      <c r="U1034" s="48">
        <f>IFERROR(VLOOKUP(C1034,'[2]3ème'!$B$3:$E$600,4,FALSE),0)</f>
        <v>0</v>
      </c>
      <c r="V1034" s="48">
        <f>IFERROR(VLOOKUP(C1034,'[2]4ème '!$B$3:$E$216,4,FALSE),0)</f>
        <v>11</v>
      </c>
      <c r="W1034" s="48">
        <f>IFERROR(VLOOKUP(C1034,[2]Féminines!$B$3:$E$70,4,FALSE),0)</f>
        <v>0</v>
      </c>
      <c r="X1034">
        <f t="shared" si="115"/>
        <v>11</v>
      </c>
    </row>
    <row r="1035" spans="1:24" x14ac:dyDescent="0.25">
      <c r="A1035" s="48">
        <f t="shared" si="116"/>
        <v>1073</v>
      </c>
      <c r="B1035">
        <f t="shared" si="112"/>
        <v>2912</v>
      </c>
      <c r="C1035" t="str">
        <f>[1]A!$D253</f>
        <v>CYHANYK MICHEL</v>
      </c>
      <c r="D1035" t="str">
        <f>[1]A!$F253</f>
        <v>SAULZOIR MONTRECOURT CYCLING CLUB</v>
      </c>
      <c r="E1035" t="str">
        <f>[1]A!$J253</f>
        <v>05999066570</v>
      </c>
      <c r="F1035" s="128" t="str">
        <f>[1]A!$C253</f>
        <v>4-B</v>
      </c>
      <c r="G1035" t="str">
        <f>VLOOKUP(C1035,[1]A!$D$2:$H$1448,5,FALSE)</f>
        <v>Adulte Masculin 60 ans et plus</v>
      </c>
      <c r="N1035" s="14">
        <f>VLOOKUP(C1035,Bilan!$B$4:$D$1766,3,FALSE)</f>
        <v>2912</v>
      </c>
      <c r="O1035" s="50">
        <f t="shared" si="113"/>
        <v>1073</v>
      </c>
      <c r="P1035" s="50">
        <f>VLOOKUP(C1035,Route2021!$C$2:$O$1205,13,FALSE)</f>
        <v>1073</v>
      </c>
      <c r="Q1035" s="124" t="str">
        <f>VLOOKUP(C1035,[1]A!$D$2:$K$1398,8,FALSE)</f>
        <v>4-B</v>
      </c>
      <c r="R1035" s="125" t="str">
        <f>VLOOKUP(C1035,Route2021!$C$2:$Q$1212,15,FALSE)</f>
        <v>4-B</v>
      </c>
      <c r="S1035" s="48">
        <f>IFERROR(VLOOKUP(C1035,'[2]1ère'!$B$3:$E$200,4,FALSE),0)</f>
        <v>0</v>
      </c>
      <c r="T1035" s="48">
        <f>IFERROR(VLOOKUP(C1035,'[2]2ème'!$B$3:$E$500,4,FALSE),0)</f>
        <v>0</v>
      </c>
      <c r="U1035" s="48">
        <f>IFERROR(VLOOKUP(C1035,'[2]3ème'!$B$3:$E$600,4,FALSE),0)</f>
        <v>0</v>
      </c>
      <c r="V1035" s="48">
        <f>IFERROR(VLOOKUP(C1035,'[2]4ème '!$B$3:$E$216,4,FALSE),0)</f>
        <v>16</v>
      </c>
      <c r="W1035" s="48">
        <f>IFERROR(VLOOKUP(C1035,[2]Féminines!$B$3:$E$70,4,FALSE),0)</f>
        <v>0</v>
      </c>
      <c r="X1035">
        <f t="shared" si="115"/>
        <v>16</v>
      </c>
    </row>
    <row r="1036" spans="1:24" x14ac:dyDescent="0.25">
      <c r="A1036" s="48">
        <f t="shared" si="116"/>
        <v>1074</v>
      </c>
      <c r="B1036">
        <f t="shared" si="112"/>
        <v>144619</v>
      </c>
      <c r="C1036" t="str">
        <f>[1]A!$D194</f>
        <v>CAVALLA GILLES</v>
      </c>
      <c r="D1036" t="str">
        <f>[1]A!$F194</f>
        <v>CYCLO CLUB ORCHIES</v>
      </c>
      <c r="E1036" t="str">
        <f>[1]A!$J194</f>
        <v>05999058304</v>
      </c>
      <c r="F1036" s="128" t="str">
        <f>[1]A!$C194</f>
        <v>4-A</v>
      </c>
      <c r="G1036" t="str">
        <f>VLOOKUP(C1036,[1]A!$D$2:$H$1448,5,FALSE)</f>
        <v>Adulte Masculin 60 ans et plus</v>
      </c>
      <c r="N1036" s="14">
        <f>VLOOKUP(C1036,Bilan!$B$4:$D$1766,3,FALSE)</f>
        <v>144619</v>
      </c>
      <c r="O1036" s="50">
        <f t="shared" si="113"/>
        <v>1074</v>
      </c>
      <c r="P1036" s="50">
        <f>VLOOKUP(C1036,Route2021!$C$2:$O$1205,13,FALSE)</f>
        <v>1074</v>
      </c>
      <c r="Q1036" s="124" t="str">
        <f>VLOOKUP(C1036,[1]A!$D$2:$K$1398,8,FALSE)</f>
        <v>4-A</v>
      </c>
      <c r="R1036" s="125" t="str">
        <f>VLOOKUP(C1036,Route2021!$C$2:$Q$1212,15,FALSE)</f>
        <v>4-A</v>
      </c>
      <c r="S1036" s="48">
        <f>IFERROR(VLOOKUP(C1036,'[2]1ère'!$B$3:$E$200,4,FALSE),0)</f>
        <v>0</v>
      </c>
      <c r="T1036" s="48">
        <f>IFERROR(VLOOKUP(C1036,'[2]2ème'!$B$3:$E$500,4,FALSE),0)</f>
        <v>0</v>
      </c>
      <c r="U1036" s="48">
        <f>IFERROR(VLOOKUP(C1036,'[2]3ème'!$B$3:$E$600,4,FALSE),0)</f>
        <v>0</v>
      </c>
      <c r="V1036" s="48">
        <f>IFERROR(VLOOKUP(C1036,'[2]4ème '!$B$3:$E$216,4,FALSE),0)</f>
        <v>14</v>
      </c>
      <c r="W1036" s="48">
        <f>IFERROR(VLOOKUP(C1036,[2]Féminines!$B$3:$E$70,4,FALSE),0)</f>
        <v>0</v>
      </c>
      <c r="X1036">
        <f t="shared" si="115"/>
        <v>14</v>
      </c>
    </row>
    <row r="1037" spans="1:24" x14ac:dyDescent="0.25">
      <c r="A1037" s="48">
        <v>1075</v>
      </c>
      <c r="B1037">
        <f>N1037</f>
        <v>2511</v>
      </c>
      <c r="C1037" t="str">
        <f>[1]A!$D304</f>
        <v>DELECLUSE JUSTINE</v>
      </c>
      <c r="D1037" t="str">
        <f>[1]A!$F304</f>
        <v>RESILIENCE CLUB</v>
      </c>
      <c r="E1037" t="str">
        <f>[1]A!$J304</f>
        <v>05999093977</v>
      </c>
      <c r="F1037" s="128" t="str">
        <f>[1]A!$C304</f>
        <v>4-A</v>
      </c>
      <c r="G1037" t="str">
        <f>VLOOKUP(C1037,[1]A!$D$2:$H$1448,5,FALSE)</f>
        <v>Adulte Féminin 30/39 ans</v>
      </c>
      <c r="N1037" s="14">
        <f>VLOOKUP(C1037,Bilan!$B$4:$D$1766,3,FALSE)</f>
        <v>2511</v>
      </c>
      <c r="O1037" s="50">
        <f>A1037</f>
        <v>1075</v>
      </c>
      <c r="P1037" s="50">
        <f>VLOOKUP(C1037,Route2021!$C$2:$O$1205,13,FALSE)</f>
        <v>0</v>
      </c>
      <c r="Q1037" s="124" t="str">
        <f>VLOOKUP(C1037,[1]A!$D$2:$K$1398,8,FALSE)</f>
        <v>4-A</v>
      </c>
      <c r="R1037" s="125" t="str">
        <f>VLOOKUP(C1037,Route2021!$C$2:$Q$1212,15,FALSE)</f>
        <v>4-A</v>
      </c>
      <c r="S1037" s="48">
        <f>IFERROR(VLOOKUP(C1037,'[2]1ère'!$B$3:$E$200,4,FALSE),0)</f>
        <v>0</v>
      </c>
      <c r="T1037" s="48">
        <f>IFERROR(VLOOKUP(C1037,'[2]2ème'!$B$3:$E$500,4,FALSE),0)</f>
        <v>0</v>
      </c>
      <c r="U1037" s="48">
        <f>IFERROR(VLOOKUP(C1037,'[2]3ème'!$B$3:$E$600,4,FALSE),0)</f>
        <v>0</v>
      </c>
      <c r="V1037" s="48">
        <f>IFERROR(VLOOKUP(C1037,'[2]4ème '!$B$3:$E$216,4,FALSE),0)</f>
        <v>5</v>
      </c>
      <c r="W1037" s="48">
        <f>IFERROR(VLOOKUP(C1037,[2]Féminines!$B$3:$E$70,4,FALSE),0)</f>
        <v>0</v>
      </c>
      <c r="X1037">
        <f t="shared" si="115"/>
        <v>5</v>
      </c>
    </row>
    <row r="1038" spans="1:24" x14ac:dyDescent="0.25">
      <c r="A1038" s="48">
        <v>1076</v>
      </c>
      <c r="B1038">
        <f>N1038</f>
        <v>144300</v>
      </c>
      <c r="C1038" t="str">
        <f>[1]A!$D620</f>
        <v>KNOCKAERT BRUNO</v>
      </c>
      <c r="D1038" t="str">
        <f>[1]A!$F620</f>
        <v>CLUB CYCLISTE VERLINGHEM</v>
      </c>
      <c r="E1038" t="str">
        <f>[1]A!$J620</f>
        <v>05963119611</v>
      </c>
      <c r="F1038" s="128" t="str">
        <f>[1]A!$C620</f>
        <v>4-A</v>
      </c>
      <c r="G1038" t="str">
        <f>VLOOKUP(C1038,[1]A!$D$2:$H$1448,5,FALSE)</f>
        <v>Adulte Masculin 60 ans et plus</v>
      </c>
      <c r="J1038" s="67">
        <v>1</v>
      </c>
      <c r="N1038" s="14">
        <f>VLOOKUP(C1038,Bilan!$B$4:$D$1766,3,FALSE)</f>
        <v>144300</v>
      </c>
      <c r="O1038" s="50">
        <f>A1038</f>
        <v>1076</v>
      </c>
      <c r="P1038" s="50">
        <f>VLOOKUP(C1038,Route2021!$C$2:$O$1205,13,FALSE)</f>
        <v>518</v>
      </c>
      <c r="Q1038" s="124" t="str">
        <f>VLOOKUP(C1038,[1]A!$D$2:$K$1398,8,FALSE)</f>
        <v>4-A</v>
      </c>
      <c r="R1038" s="125">
        <f>VLOOKUP(C1038,Route2021!$C$2:$Q$1212,15,FALSE)</f>
        <v>3</v>
      </c>
      <c r="S1038" s="48">
        <f>IFERROR(VLOOKUP(C1038,'[2]1ère'!$B$3:$E$200,4,FALSE),0)</f>
        <v>0</v>
      </c>
      <c r="T1038" s="48">
        <f>IFERROR(VLOOKUP(C1038,'[2]2ème'!$B$3:$E$500,4,FALSE),0)</f>
        <v>0</v>
      </c>
      <c r="U1038" s="48">
        <f>IFERROR(VLOOKUP(C1038,'[2]3ème'!$B$3:$E$600,4,FALSE),0)</f>
        <v>0</v>
      </c>
      <c r="V1038" s="48">
        <f>IFERROR(VLOOKUP(C1038,'[2]4ème '!$B$3:$E$216,4,FALSE),0)</f>
        <v>0</v>
      </c>
      <c r="W1038" s="48">
        <f>IFERROR(VLOOKUP(C1038,[2]Féminines!$B$3:$E$70,4,FALSE),0)</f>
        <v>0</v>
      </c>
      <c r="X1038">
        <f t="shared" si="115"/>
        <v>0</v>
      </c>
    </row>
    <row r="1039" spans="1:24" x14ac:dyDescent="0.25">
      <c r="A1039" s="48">
        <f t="shared" si="116"/>
        <v>1077</v>
      </c>
      <c r="B1039">
        <f t="shared" si="112"/>
        <v>144286</v>
      </c>
      <c r="C1039" t="str">
        <f>[1]A!$D688</f>
        <v>LECLERCQ THIERRY</v>
      </c>
      <c r="D1039" t="str">
        <f>[1]A!$F688</f>
        <v>CYCLO CLUB WAVRIN</v>
      </c>
      <c r="E1039" t="str">
        <f>[1]A!$J688</f>
        <v>05996224043</v>
      </c>
      <c r="F1039" s="128" t="str">
        <f>[1]A!$C688</f>
        <v>4-A</v>
      </c>
      <c r="G1039" t="str">
        <f>VLOOKUP(C1039,[1]A!$D$2:$H$1448,5,FALSE)</f>
        <v>Adulte Masculin 50/59 ans</v>
      </c>
      <c r="N1039" s="14">
        <f>VLOOKUP(C1039,Bilan!$B$4:$D$1766,3,FALSE)</f>
        <v>144286</v>
      </c>
      <c r="O1039" s="50">
        <f t="shared" si="113"/>
        <v>1077</v>
      </c>
      <c r="P1039" s="50">
        <f>VLOOKUP(C1039,Route2021!$C$2:$O$1205,13,FALSE)</f>
        <v>1077</v>
      </c>
      <c r="Q1039" s="124" t="str">
        <f>VLOOKUP(C1039,[1]A!$D$2:$K$1398,8,FALSE)</f>
        <v>4-A</v>
      </c>
      <c r="R1039" s="125" t="str">
        <f>VLOOKUP(C1039,Route2021!$C$2:$Q$1212,15,FALSE)</f>
        <v>4-A</v>
      </c>
      <c r="S1039" s="48">
        <f>IFERROR(VLOOKUP(C1039,'[2]1ère'!$B$3:$E$200,4,FALSE),0)</f>
        <v>0</v>
      </c>
      <c r="T1039" s="48">
        <f>IFERROR(VLOOKUP(C1039,'[2]2ème'!$B$3:$E$500,4,FALSE),0)</f>
        <v>0</v>
      </c>
      <c r="U1039" s="48">
        <f>IFERROR(VLOOKUP(C1039,'[2]3ème'!$B$3:$E$600,4,FALSE),0)</f>
        <v>0</v>
      </c>
      <c r="V1039" s="48">
        <f>IFERROR(VLOOKUP(C1039,'[2]4ème '!$B$3:$E$216,4,FALSE),0)</f>
        <v>5</v>
      </c>
      <c r="W1039" s="48">
        <f>IFERROR(VLOOKUP(C1039,[2]Féminines!$B$3:$E$70,4,FALSE),0)</f>
        <v>0</v>
      </c>
      <c r="X1039">
        <f t="shared" si="115"/>
        <v>5</v>
      </c>
    </row>
    <row r="1040" spans="1:24" x14ac:dyDescent="0.25">
      <c r="A1040" s="48">
        <f t="shared" si="116"/>
        <v>1078</v>
      </c>
      <c r="B1040">
        <f t="shared" si="112"/>
        <v>2291</v>
      </c>
      <c r="C1040" t="str">
        <f>[1]A!$D1290</f>
        <v>WARLOUZET FRANCIS</v>
      </c>
      <c r="D1040" t="str">
        <f>[1]A!$F1290</f>
        <v>LOOS EN GOHELLE VELO CLUB LOOSSOIS</v>
      </c>
      <c r="E1040" t="str">
        <f>[1]A!$J1290</f>
        <v>06204734207</v>
      </c>
      <c r="F1040" s="128" t="str">
        <f>[1]A!$C1290</f>
        <v>4-B</v>
      </c>
      <c r="G1040" t="str">
        <f>VLOOKUP(C1040,[1]A!$D$2:$H$1448,5,FALSE)</f>
        <v>Adulte Masculin 60 ans et plus</v>
      </c>
      <c r="N1040" s="14">
        <f>VLOOKUP(C1040,Bilan!$B$4:$D$1766,3,FALSE)</f>
        <v>2291</v>
      </c>
      <c r="O1040" s="50">
        <f t="shared" si="113"/>
        <v>1078</v>
      </c>
      <c r="P1040" s="50">
        <f>VLOOKUP(C1040,Route2021!$C$2:$O$1205,13,FALSE)</f>
        <v>1078</v>
      </c>
      <c r="Q1040" s="124" t="str">
        <f>VLOOKUP(C1040,[1]A!$D$2:$K$1398,8,FALSE)</f>
        <v>4-B</v>
      </c>
      <c r="R1040" s="125" t="str">
        <f>VLOOKUP(C1040,Route2021!$C$2:$Q$1212,15,FALSE)</f>
        <v>4-A</v>
      </c>
      <c r="S1040" s="48">
        <f>IFERROR(VLOOKUP(C1040,'[2]1ère'!$B$3:$E$200,4,FALSE),0)</f>
        <v>0</v>
      </c>
      <c r="T1040" s="48">
        <f>IFERROR(VLOOKUP(C1040,'[2]2ème'!$B$3:$E$500,4,FALSE),0)</f>
        <v>0</v>
      </c>
      <c r="U1040" s="48">
        <f>IFERROR(VLOOKUP(C1040,'[2]3ème'!$B$3:$E$600,4,FALSE),0)</f>
        <v>0</v>
      </c>
      <c r="V1040" s="48">
        <f>IFERROR(VLOOKUP(C1040,'[2]4ème '!$B$3:$E$216,4,FALSE),0)</f>
        <v>11</v>
      </c>
      <c r="W1040" s="48">
        <f>IFERROR(VLOOKUP(C1040,[2]Féminines!$B$3:$E$70,4,FALSE),0)</f>
        <v>0</v>
      </c>
      <c r="X1040">
        <f t="shared" si="115"/>
        <v>11</v>
      </c>
    </row>
    <row r="1041" spans="1:24" x14ac:dyDescent="0.25">
      <c r="A1041" s="48">
        <v>1079</v>
      </c>
      <c r="B1041">
        <f>N1041</f>
        <v>10143</v>
      </c>
      <c r="C1041" t="str">
        <f>[1]A!$D1130</f>
        <v>WUYTS DOMINIQUE</v>
      </c>
      <c r="D1041" t="str">
        <f>[1]A!$F1130</f>
        <v>UNION SPORTIVE VALENCIENNES MARLY</v>
      </c>
      <c r="E1041" t="str">
        <f>[1]A!$J1130</f>
        <v>05996225900</v>
      </c>
      <c r="F1041" s="128" t="str">
        <f>[1]A!$C1130</f>
        <v>4-A</v>
      </c>
      <c r="G1041" t="str">
        <f>VLOOKUP(C1041,[1]A!$D$2:$H$1448,5,FALSE)</f>
        <v>Adulte Masculin 50/59 ans</v>
      </c>
      <c r="N1041" s="14">
        <f>VLOOKUP(C1041,Bilan!$B$4:$D$1766,3,FALSE)</f>
        <v>10143</v>
      </c>
      <c r="O1041" s="50">
        <f>A1041</f>
        <v>1079</v>
      </c>
      <c r="P1041" s="50" t="e">
        <f>VLOOKUP(C1041,Route2021!$C$2:$O$1205,13,FALSE)</f>
        <v>#N/A</v>
      </c>
      <c r="Q1041" s="124" t="str">
        <f>VLOOKUP(C1041,[1]A!$D$2:$K$1398,8,FALSE)</f>
        <v>4-A</v>
      </c>
      <c r="R1041" s="125" t="e">
        <f>VLOOKUP(C1041,Route2021!$C$2:$Q$1212,15,FALSE)</f>
        <v>#N/A</v>
      </c>
      <c r="S1041" s="48">
        <f>IFERROR(VLOOKUP(C1041,'[2]1ère'!$B$3:$E$200,4,FALSE),0)</f>
        <v>0</v>
      </c>
      <c r="T1041" s="48">
        <f>IFERROR(VLOOKUP(C1041,'[2]2ème'!$B$3:$E$500,4,FALSE),0)</f>
        <v>0</v>
      </c>
      <c r="U1041" s="48">
        <f>IFERROR(VLOOKUP(C1041,'[2]3ème'!$B$3:$E$600,4,FALSE),0)</f>
        <v>0</v>
      </c>
      <c r="V1041" s="48">
        <f>IFERROR(VLOOKUP(C1041,'[2]4ème '!$B$3:$E$216,4,FALSE),0)</f>
        <v>3</v>
      </c>
      <c r="W1041" s="48">
        <f>IFERROR(VLOOKUP(C1041,[2]Féminines!$B$3:$E$70,4,FALSE),0)</f>
        <v>0</v>
      </c>
      <c r="X1041">
        <f>SUM(S1041:W1041)</f>
        <v>3</v>
      </c>
    </row>
    <row r="1042" spans="1:24" x14ac:dyDescent="0.25">
      <c r="A1042" s="48">
        <f t="shared" si="116"/>
        <v>1080</v>
      </c>
      <c r="B1042">
        <f t="shared" si="112"/>
        <v>2281</v>
      </c>
      <c r="C1042" t="str">
        <f>[1]A!$D413</f>
        <v>DUCHENNE BRUNO</v>
      </c>
      <c r="D1042" t="str">
        <f>[1]A!$F413</f>
        <v>U.C. CAPELLOISE FOURMIES</v>
      </c>
      <c r="E1042" t="str">
        <f>[1]A!$J413</f>
        <v>05999069649</v>
      </c>
      <c r="F1042" s="128" t="str">
        <f>[1]A!$C413</f>
        <v>4-A</v>
      </c>
      <c r="G1042" t="str">
        <f>VLOOKUP(C1042,[1]A!$D$2:$H$1448,5,FALSE)</f>
        <v>Adulte Masculin 50/59 ans</v>
      </c>
      <c r="J1042" s="67">
        <v>1</v>
      </c>
      <c r="N1042" s="14">
        <f>VLOOKUP(C1042,Bilan!$B$4:$D$1766,3,FALSE)</f>
        <v>2281</v>
      </c>
      <c r="O1042" s="50">
        <f t="shared" si="113"/>
        <v>1080</v>
      </c>
      <c r="P1042" s="50">
        <f>VLOOKUP(C1042,Route2021!$C$2:$O$1205,13,FALSE)</f>
        <v>1080</v>
      </c>
      <c r="Q1042" s="124" t="str">
        <f>VLOOKUP(C1042,[1]A!$D$2:$K$1398,8,FALSE)</f>
        <v>4-A</v>
      </c>
      <c r="R1042" s="125" t="str">
        <f>VLOOKUP(C1042,Route2021!$C$2:$Q$1212,15,FALSE)</f>
        <v>4-A</v>
      </c>
      <c r="S1042" s="48">
        <f>IFERROR(VLOOKUP(C1042,'[2]1ère'!$B$3:$E$200,4,FALSE),0)</f>
        <v>0</v>
      </c>
      <c r="T1042" s="48">
        <f>IFERROR(VLOOKUP(C1042,'[2]2ème'!$B$3:$E$500,4,FALSE),0)</f>
        <v>0</v>
      </c>
      <c r="U1042" s="48">
        <f>IFERROR(VLOOKUP(C1042,'[2]3ème'!$B$3:$E$600,4,FALSE),0)</f>
        <v>0</v>
      </c>
      <c r="V1042" s="48">
        <f>IFERROR(VLOOKUP(C1042,'[2]4ème '!$B$3:$E$216,4,FALSE),0)</f>
        <v>1</v>
      </c>
      <c r="W1042" s="48">
        <f>IFERROR(VLOOKUP(C1042,[2]Féminines!$B$3:$E$70,4,FALSE),0)</f>
        <v>0</v>
      </c>
      <c r="X1042">
        <f t="shared" si="115"/>
        <v>1</v>
      </c>
    </row>
    <row r="1043" spans="1:24" x14ac:dyDescent="0.25">
      <c r="A1043" s="48">
        <f t="shared" si="116"/>
        <v>1081</v>
      </c>
      <c r="B1043">
        <f t="shared" si="112"/>
        <v>2261</v>
      </c>
      <c r="C1043" t="str">
        <f>[1]A!$D961</f>
        <v>ROBERT EMMANUEL</v>
      </c>
      <c r="D1043" t="str">
        <f>[1]A!$F961</f>
        <v>U.C. CAPELLOISE FOURMIES</v>
      </c>
      <c r="E1043" t="str">
        <f>[1]A!$J961</f>
        <v>05999089254</v>
      </c>
      <c r="F1043" s="128" t="str">
        <f>[1]A!$C961</f>
        <v>4-A</v>
      </c>
      <c r="G1043" t="str">
        <f>VLOOKUP(C1043,[1]A!$D$2:$H$1448,5,FALSE)</f>
        <v>Adulte Masculin 60 ans et plus</v>
      </c>
      <c r="N1043" s="14">
        <f>VLOOKUP(C1043,Bilan!$B$4:$D$1766,3,FALSE)</f>
        <v>2261</v>
      </c>
      <c r="O1043" s="50">
        <f t="shared" si="113"/>
        <v>1081</v>
      </c>
      <c r="P1043" s="50">
        <f>VLOOKUP(C1043,Route2021!$C$2:$O$1205,13,FALSE)</f>
        <v>1081</v>
      </c>
      <c r="Q1043" s="124" t="str">
        <f>VLOOKUP(C1043,[1]A!$D$2:$K$1398,8,FALSE)</f>
        <v>4-A</v>
      </c>
      <c r="R1043" s="125" t="str">
        <f>VLOOKUP(C1043,Route2021!$C$2:$Q$1212,15,FALSE)</f>
        <v>4-A</v>
      </c>
      <c r="S1043" s="48">
        <f>IFERROR(VLOOKUP(C1043,'[2]1ère'!$B$3:$E$200,4,FALSE),0)</f>
        <v>0</v>
      </c>
      <c r="T1043" s="48">
        <f>IFERROR(VLOOKUP(C1043,'[2]2ème'!$B$3:$E$500,4,FALSE),0)</f>
        <v>0</v>
      </c>
      <c r="U1043" s="48">
        <f>IFERROR(VLOOKUP(C1043,'[2]3ème'!$B$3:$E$600,4,FALSE),0)</f>
        <v>0</v>
      </c>
      <c r="V1043" s="48">
        <f>IFERROR(VLOOKUP(C1043,'[2]4ème '!$B$3:$E$216,4,FALSE),0)</f>
        <v>7</v>
      </c>
      <c r="W1043" s="48">
        <f>IFERROR(VLOOKUP(C1043,[2]Féminines!$B$3:$E$70,4,FALSE),0)</f>
        <v>0</v>
      </c>
      <c r="X1043">
        <f t="shared" si="115"/>
        <v>7</v>
      </c>
    </row>
    <row r="1044" spans="1:24" x14ac:dyDescent="0.25">
      <c r="A1044" s="48">
        <f t="shared" si="116"/>
        <v>1082</v>
      </c>
      <c r="B1044">
        <f t="shared" si="112"/>
        <v>2260</v>
      </c>
      <c r="C1044" t="str">
        <f>[1]A!$D681</f>
        <v>LECERF FRANCOIS</v>
      </c>
      <c r="D1044" t="str">
        <f>[1]A!$F681</f>
        <v>U.C. CAPELLOISE FOURMIES</v>
      </c>
      <c r="E1044" t="str">
        <f>[1]A!$J681</f>
        <v>05999076037</v>
      </c>
      <c r="F1044" s="128" t="str">
        <f>[1]A!$C681</f>
        <v>4-A</v>
      </c>
      <c r="G1044" t="str">
        <f>VLOOKUP(C1044,[1]A!$D$2:$H$1448,5,FALSE)</f>
        <v>Adulte Masculin 50/59 ans</v>
      </c>
      <c r="N1044" s="14">
        <f>VLOOKUP(C1044,Bilan!$B$4:$D$1766,3,FALSE)</f>
        <v>2260</v>
      </c>
      <c r="O1044" s="50">
        <f t="shared" si="113"/>
        <v>1082</v>
      </c>
      <c r="P1044" s="50">
        <f>VLOOKUP(C1044,Route2021!$C$2:$O$1205,13,FALSE)</f>
        <v>1082</v>
      </c>
      <c r="Q1044" s="124" t="str">
        <f>VLOOKUP(C1044,[1]A!$D$2:$K$1398,8,FALSE)</f>
        <v>4-A</v>
      </c>
      <c r="R1044" s="125" t="str">
        <f>VLOOKUP(C1044,Route2021!$C$2:$Q$1212,15,FALSE)</f>
        <v>4-A</v>
      </c>
      <c r="S1044" s="48">
        <f>IFERROR(VLOOKUP(C1044,'[2]1ère'!$B$3:$E$200,4,FALSE),0)</f>
        <v>0</v>
      </c>
      <c r="T1044" s="48">
        <f>IFERROR(VLOOKUP(C1044,'[2]2ème'!$B$3:$E$500,4,FALSE),0)</f>
        <v>0</v>
      </c>
      <c r="U1044" s="48">
        <f>IFERROR(VLOOKUP(C1044,'[2]3ème'!$B$3:$E$600,4,FALSE),0)</f>
        <v>0</v>
      </c>
      <c r="V1044" s="48">
        <f>IFERROR(VLOOKUP(C1044,'[2]4ème '!$B$3:$E$216,4,FALSE),0)</f>
        <v>5</v>
      </c>
      <c r="W1044" s="48">
        <f>IFERROR(VLOOKUP(C1044,[2]Féminines!$B$3:$E$70,4,FALSE),0)</f>
        <v>0</v>
      </c>
      <c r="X1044">
        <f t="shared" si="115"/>
        <v>5</v>
      </c>
    </row>
    <row r="1045" spans="1:24" x14ac:dyDescent="0.25">
      <c r="A1045" s="48">
        <f t="shared" si="116"/>
        <v>1083</v>
      </c>
      <c r="B1045">
        <f t="shared" si="112"/>
        <v>144540</v>
      </c>
      <c r="C1045" t="str">
        <f>[1]A!$D548</f>
        <v>GRODZKI PASCAL</v>
      </c>
      <c r="D1045" t="str">
        <f>[1]A!$F548</f>
        <v>U.C. CAPELLOISE FOURMIES</v>
      </c>
      <c r="E1045" t="str">
        <f>[1]A!$J548</f>
        <v>05999026800</v>
      </c>
      <c r="F1045" s="128" t="str">
        <f>[1]A!$C548</f>
        <v>4-A</v>
      </c>
      <c r="G1045" t="str">
        <f>VLOOKUP(C1045,[1]A!$D$2:$H$1448,5,FALSE)</f>
        <v>Adulte Masculin 50/59 ans</v>
      </c>
      <c r="J1045" s="67">
        <v>1</v>
      </c>
      <c r="N1045" s="14">
        <f>VLOOKUP(C1045,Bilan!$B$4:$D$1766,3,FALSE)</f>
        <v>144540</v>
      </c>
      <c r="O1045" s="50">
        <f t="shared" si="113"/>
        <v>1083</v>
      </c>
      <c r="P1045" s="50">
        <f>VLOOKUP(C1045,Route2021!$C$2:$O$1205,13,FALSE)</f>
        <v>1083</v>
      </c>
      <c r="Q1045" s="124" t="str">
        <f>VLOOKUP(C1045,[1]A!$D$2:$K$1398,8,FALSE)</f>
        <v>4-A</v>
      </c>
      <c r="R1045" s="125" t="str">
        <f>VLOOKUP(C1045,Route2021!$C$2:$Q$1212,15,FALSE)</f>
        <v>4-A</v>
      </c>
      <c r="S1045" s="48">
        <f>IFERROR(VLOOKUP(C1045,'[2]1ère'!$B$3:$E$200,4,FALSE),0)</f>
        <v>0</v>
      </c>
      <c r="T1045" s="48">
        <f>IFERROR(VLOOKUP(C1045,'[2]2ème'!$B$3:$E$500,4,FALSE),0)</f>
        <v>0</v>
      </c>
      <c r="U1045" s="48">
        <f>IFERROR(VLOOKUP(C1045,'[2]3ème'!$B$3:$E$600,4,FALSE),0)</f>
        <v>0</v>
      </c>
      <c r="V1045" s="48">
        <f>IFERROR(VLOOKUP(C1045,'[2]4ème '!$B$3:$E$216,4,FALSE),0)</f>
        <v>13</v>
      </c>
      <c r="W1045" s="48">
        <f>IFERROR(VLOOKUP(C1045,[2]Féminines!$B$3:$E$70,4,FALSE),0)</f>
        <v>0</v>
      </c>
      <c r="X1045">
        <f t="shared" si="115"/>
        <v>13</v>
      </c>
    </row>
    <row r="1046" spans="1:24" x14ac:dyDescent="0.25">
      <c r="A1046" s="48">
        <v>1084</v>
      </c>
      <c r="B1046">
        <f>N1046</f>
        <v>7000</v>
      </c>
      <c r="C1046" s="49" t="str">
        <f>[1]A!$D621</f>
        <v>KNOCKAERT CELINE</v>
      </c>
      <c r="D1046" t="str">
        <f>[1]A!$F621</f>
        <v>CLUB CYCLISTE VERLINGHEM</v>
      </c>
      <c r="E1046" t="str">
        <f>[1]A!$J621</f>
        <v>05999017522</v>
      </c>
      <c r="F1046" s="128" t="str">
        <f>[1]A!$C621</f>
        <v>4-A</v>
      </c>
      <c r="G1046" t="str">
        <f>VLOOKUP(C1046,[1]A!$D$2:$H$1448,5,FALSE)</f>
        <v>Adulte Féminin 30/39 ans</v>
      </c>
      <c r="N1046" s="14">
        <f>VLOOKUP(C1046,Bilan!$B$4:$D$1766,3,FALSE)</f>
        <v>7000</v>
      </c>
      <c r="O1046" s="50">
        <f>A1046</f>
        <v>1084</v>
      </c>
      <c r="P1046" s="50">
        <f>VLOOKUP(C1046,Route2021!$C$2:$O$1205,13,FALSE)</f>
        <v>877</v>
      </c>
      <c r="Q1046" s="124" t="str">
        <f>VLOOKUP(C1046,[1]A!$D$2:$K$1398,8,FALSE)</f>
        <v>4-A</v>
      </c>
      <c r="R1046" s="125">
        <f>VLOOKUP(C1046,Route2021!$C$2:$Q$1212,15,FALSE)</f>
        <v>3</v>
      </c>
      <c r="S1046" s="48">
        <f>IFERROR(VLOOKUP(C1046,'[2]1ère'!$B$3:$E$200,4,FALSE),0)</f>
        <v>0</v>
      </c>
      <c r="T1046" s="48">
        <f>IFERROR(VLOOKUP(C1046,'[2]2ème'!$B$3:$E$500,4,FALSE),0)</f>
        <v>0</v>
      </c>
      <c r="U1046" s="48">
        <f>IFERROR(VLOOKUP(C1046,'[2]3ème'!$B$3:$E$600,4,FALSE),0)</f>
        <v>0</v>
      </c>
      <c r="V1046" s="48">
        <f>IFERROR(VLOOKUP(C1046,'[2]4ème '!$B$3:$E$216,4,FALSE),0)</f>
        <v>9</v>
      </c>
      <c r="W1046" s="48">
        <f>IFERROR(VLOOKUP(C1046,[2]Féminines!$B$3:$E$70,4,FALSE),0)</f>
        <v>0</v>
      </c>
      <c r="X1046">
        <f t="shared" si="115"/>
        <v>9</v>
      </c>
    </row>
    <row r="1047" spans="1:24" x14ac:dyDescent="0.25">
      <c r="A1047" s="48">
        <f t="shared" si="116"/>
        <v>1085</v>
      </c>
      <c r="B1047">
        <f t="shared" si="112"/>
        <v>144389</v>
      </c>
      <c r="C1047" t="str">
        <f>[1]A!$D191</f>
        <v>CAULIER MAXIME</v>
      </c>
      <c r="D1047" t="str">
        <f>[1]A!$F191</f>
        <v>CYCLO CLUB ORCHIES</v>
      </c>
      <c r="E1047" t="str">
        <f>[1]A!$J191</f>
        <v>05999019105</v>
      </c>
      <c r="F1047" s="128" t="str">
        <f>[1]A!$C191</f>
        <v>4-A</v>
      </c>
      <c r="G1047" t="str">
        <f>VLOOKUP(C1047,[1]A!$D$2:$H$1448,5,FALSE)</f>
        <v>Adulte Masculin 40/49 ans</v>
      </c>
      <c r="N1047" s="14">
        <f>VLOOKUP(C1047,Bilan!$B$4:$D$1766,3,FALSE)</f>
        <v>144389</v>
      </c>
      <c r="O1047" s="50">
        <f t="shared" si="113"/>
        <v>1085</v>
      </c>
      <c r="P1047" s="50">
        <f>VLOOKUP(C1047,Route2021!$C$2:$O$1205,13,FALSE)</f>
        <v>1085</v>
      </c>
      <c r="Q1047" s="124" t="str">
        <f>VLOOKUP(C1047,[1]A!$D$2:$K$1398,8,FALSE)</f>
        <v>4-A</v>
      </c>
      <c r="R1047" s="125" t="str">
        <f>VLOOKUP(C1047,Route2021!$C$2:$Q$1212,15,FALSE)</f>
        <v>4-A</v>
      </c>
      <c r="S1047" s="48">
        <f>IFERROR(VLOOKUP(C1047,'[2]1ère'!$B$3:$E$200,4,FALSE),0)</f>
        <v>0</v>
      </c>
      <c r="T1047" s="48">
        <f>IFERROR(VLOOKUP(C1047,'[2]2ème'!$B$3:$E$500,4,FALSE),0)</f>
        <v>0</v>
      </c>
      <c r="U1047" s="48">
        <f>IFERROR(VLOOKUP(C1047,'[2]3ème'!$B$3:$E$600,4,FALSE),0)</f>
        <v>0</v>
      </c>
      <c r="V1047" s="48">
        <f>IFERROR(VLOOKUP(C1047,'[2]4ème '!$B$3:$E$216,4,FALSE),0)</f>
        <v>4</v>
      </c>
      <c r="W1047" s="48">
        <f>IFERROR(VLOOKUP(C1047,[2]Féminines!$B$3:$E$70,4,FALSE),0)</f>
        <v>0</v>
      </c>
      <c r="X1047">
        <f t="shared" si="115"/>
        <v>4</v>
      </c>
    </row>
    <row r="1048" spans="1:24" x14ac:dyDescent="0.25">
      <c r="A1048" s="48">
        <f t="shared" si="116"/>
        <v>1086</v>
      </c>
      <c r="B1048">
        <f t="shared" si="112"/>
        <v>144456</v>
      </c>
      <c r="C1048" t="str">
        <f>[1]A!$D162</f>
        <v>CALIMACHE RONALD</v>
      </c>
      <c r="D1048" t="str">
        <f>[1]A!$F162</f>
        <v>LINSELLES CYCLISME</v>
      </c>
      <c r="E1048" t="str">
        <f>[1]A!$J162</f>
        <v>05996220727</v>
      </c>
      <c r="F1048" s="128" t="str">
        <f>[1]A!$C162</f>
        <v>4-A</v>
      </c>
      <c r="G1048" t="str">
        <f>VLOOKUP(C1048,[1]A!$D$2:$H$1448,5,FALSE)</f>
        <v>Adulte Masculin 60 ans et plus</v>
      </c>
      <c r="J1048" s="67">
        <v>1</v>
      </c>
      <c r="N1048" s="14">
        <f>VLOOKUP(C1048,Bilan!$B$4:$D$1766,3,FALSE)</f>
        <v>144456</v>
      </c>
      <c r="O1048" s="50">
        <f t="shared" si="113"/>
        <v>1086</v>
      </c>
      <c r="P1048" s="50">
        <f>VLOOKUP(C1048,Route2021!$C$2:$O$1205,13,FALSE)</f>
        <v>1086</v>
      </c>
      <c r="Q1048" s="124" t="str">
        <f>VLOOKUP(C1048,[1]A!$D$2:$K$1398,8,FALSE)</f>
        <v>4-A</v>
      </c>
      <c r="R1048" s="125" t="str">
        <f>VLOOKUP(C1048,Route2021!$C$2:$Q$1212,15,FALSE)</f>
        <v>4-A</v>
      </c>
      <c r="S1048" s="48">
        <f>IFERROR(VLOOKUP(C1048,'[2]1ère'!$B$3:$E$200,4,FALSE),0)</f>
        <v>0</v>
      </c>
      <c r="T1048" s="48">
        <f>IFERROR(VLOOKUP(C1048,'[2]2ème'!$B$3:$E$500,4,FALSE),0)</f>
        <v>0</v>
      </c>
      <c r="U1048" s="48">
        <f>IFERROR(VLOOKUP(C1048,'[2]3ème'!$B$3:$E$600,4,FALSE),0)</f>
        <v>0</v>
      </c>
      <c r="V1048" s="48">
        <f>IFERROR(VLOOKUP(C1048,'[2]4ème '!$B$3:$E$216,4,FALSE),0)</f>
        <v>18</v>
      </c>
      <c r="W1048" s="48">
        <f>IFERROR(VLOOKUP(C1048,[2]Féminines!$B$3:$E$70,4,FALSE),0)</f>
        <v>0</v>
      </c>
      <c r="X1048">
        <f t="shared" si="115"/>
        <v>18</v>
      </c>
    </row>
    <row r="1049" spans="1:24" x14ac:dyDescent="0.25">
      <c r="A1049" s="48">
        <v>1087</v>
      </c>
      <c r="B1049">
        <f>N1049</f>
        <v>10006</v>
      </c>
      <c r="C1049" s="49" t="str">
        <f>[1]A!$D1245</f>
        <v>MACHU PASCAL</v>
      </c>
      <c r="D1049" t="str">
        <f>[1]A!$F1245</f>
        <v>AUXI LE CHATEAU VELOCE CLUB AUXILOIS</v>
      </c>
      <c r="E1049" t="str">
        <f>[1]A!$J1245</f>
        <v>06297021083</v>
      </c>
      <c r="F1049" s="128" t="str">
        <f>[1]A!$C1245</f>
        <v>4-A</v>
      </c>
      <c r="G1049" t="str">
        <f>VLOOKUP(C1049,[1]A!$D$2:$H$1448,5,FALSE)</f>
        <v>Adulte Masculin 50/59 ans</v>
      </c>
      <c r="N1049" s="14">
        <f>VLOOKUP(C1049,Bilan!$B$4:$D$1766,3,FALSE)</f>
        <v>10006</v>
      </c>
      <c r="O1049" s="50">
        <f>A1049</f>
        <v>1087</v>
      </c>
      <c r="P1049" s="50">
        <f>VLOOKUP(C1049,Route2021!$C$2:$O$1205,13,FALSE)</f>
        <v>0</v>
      </c>
      <c r="Q1049" s="124" t="str">
        <f>VLOOKUP(C1049,[1]A!$D$2:$K$1398,8,FALSE)</f>
        <v>4-A</v>
      </c>
      <c r="R1049" s="125">
        <f>VLOOKUP(C1049,Route2021!$C$2:$Q$1212,15,FALSE)</f>
        <v>0</v>
      </c>
      <c r="S1049" s="48">
        <f>IFERROR(VLOOKUP(C1049,'[2]1ère'!$B$3:$E$200,4,FALSE),0)</f>
        <v>0</v>
      </c>
      <c r="T1049" s="48">
        <f>IFERROR(VLOOKUP(C1049,'[2]2ème'!$B$3:$E$500,4,FALSE),0)</f>
        <v>0</v>
      </c>
      <c r="U1049" s="48">
        <f>IFERROR(VLOOKUP(C1049,'[2]3ème'!$B$3:$E$600,4,FALSE),0)</f>
        <v>0</v>
      </c>
      <c r="V1049" s="48">
        <f>IFERROR(VLOOKUP(C1049,'[2]4ème '!$B$3:$E$216,4,FALSE),0)</f>
        <v>11</v>
      </c>
      <c r="W1049" s="48">
        <f>IFERROR(VLOOKUP(C1049,[2]Féminines!$B$3:$E$70,4,FALSE),0)</f>
        <v>0</v>
      </c>
      <c r="X1049">
        <f t="shared" si="115"/>
        <v>11</v>
      </c>
    </row>
    <row r="1050" spans="1:24" x14ac:dyDescent="0.25">
      <c r="A1050" s="48">
        <f t="shared" si="116"/>
        <v>1088</v>
      </c>
      <c r="B1050">
        <f t="shared" si="112"/>
        <v>2265</v>
      </c>
      <c r="C1050" t="str">
        <f>[1]A!$D1077</f>
        <v>VANAUBERG HERVE</v>
      </c>
      <c r="D1050" t="str">
        <f>[1]A!$F1077</f>
        <v>TEAM B.B.L. HERGNIES</v>
      </c>
      <c r="E1050" t="str">
        <f>[1]A!$J1077</f>
        <v>05994059691</v>
      </c>
      <c r="F1050" s="128" t="str">
        <f>[1]A!$C1077</f>
        <v>4-A</v>
      </c>
      <c r="G1050" t="str">
        <f>VLOOKUP(C1050,[1]A!$D$2:$H$1448,5,FALSE)</f>
        <v>Adulte Masculin 50/59 ans</v>
      </c>
      <c r="N1050" s="14">
        <f>VLOOKUP(C1050,Bilan!$B$4:$D$1766,3,FALSE)</f>
        <v>2265</v>
      </c>
      <c r="O1050" s="50">
        <f t="shared" si="113"/>
        <v>1088</v>
      </c>
      <c r="P1050" s="50">
        <f>VLOOKUP(C1050,Route2021!$C$2:$O$1205,13,FALSE)</f>
        <v>1088</v>
      </c>
      <c r="Q1050" s="124" t="str">
        <f>VLOOKUP(C1050,[1]A!$D$2:$K$1398,8,FALSE)</f>
        <v>4-A</v>
      </c>
      <c r="R1050" s="125" t="str">
        <f>VLOOKUP(C1050,Route2021!$C$2:$Q$1212,15,FALSE)</f>
        <v>4-A</v>
      </c>
      <c r="S1050" s="48">
        <f>IFERROR(VLOOKUP(C1050,'[2]1ère'!$B$3:$E$200,4,FALSE),0)</f>
        <v>0</v>
      </c>
      <c r="T1050" s="48">
        <f>IFERROR(VLOOKUP(C1050,'[2]2ème'!$B$3:$E$500,4,FALSE),0)</f>
        <v>0</v>
      </c>
      <c r="U1050" s="48">
        <f>IFERROR(VLOOKUP(C1050,'[2]3ème'!$B$3:$E$600,4,FALSE),0)</f>
        <v>0</v>
      </c>
      <c r="V1050" s="48">
        <f>IFERROR(VLOOKUP(C1050,'[2]4ème '!$B$3:$E$216,4,FALSE),0)</f>
        <v>8</v>
      </c>
      <c r="W1050" s="48">
        <f>IFERROR(VLOOKUP(C1050,[2]Féminines!$B$3:$E$70,4,FALSE),0)</f>
        <v>0</v>
      </c>
      <c r="X1050">
        <f t="shared" si="115"/>
        <v>8</v>
      </c>
    </row>
    <row r="1051" spans="1:24" x14ac:dyDescent="0.25">
      <c r="A1051" s="48">
        <f t="shared" si="116"/>
        <v>1089</v>
      </c>
      <c r="B1051">
        <f t="shared" si="112"/>
        <v>144543</v>
      </c>
      <c r="C1051" t="str">
        <f>[1]A!$D444</f>
        <v>DZIEMBOWSKI GERALD</v>
      </c>
      <c r="D1051" t="str">
        <f>[1]A!$F444</f>
        <v>UNION SPORTIVE VALENCIENNES MARLY</v>
      </c>
      <c r="E1051" t="str">
        <f>[1]A!$J444</f>
        <v>05999017920</v>
      </c>
      <c r="F1051" s="128" t="str">
        <f>[1]A!$C444</f>
        <v>4-A</v>
      </c>
      <c r="G1051" t="str">
        <f>VLOOKUP(C1051,[1]A!$D$2:$H$1448,5,FALSE)</f>
        <v>Adulte Masculin 50/59 ans</v>
      </c>
      <c r="N1051" s="14">
        <f>VLOOKUP(C1051,Bilan!$B$4:$D$1766,3,FALSE)</f>
        <v>144543</v>
      </c>
      <c r="O1051" s="50">
        <f t="shared" si="113"/>
        <v>1089</v>
      </c>
      <c r="P1051" s="50">
        <f>VLOOKUP(C1051,Route2021!$C$2:$O$1205,13,FALSE)</f>
        <v>1089</v>
      </c>
      <c r="Q1051" s="124" t="str">
        <f>VLOOKUP(C1051,[1]A!$D$2:$K$1398,8,FALSE)</f>
        <v>4-A</v>
      </c>
      <c r="R1051" s="125" t="str">
        <f>VLOOKUP(C1051,Route2021!$C$2:$Q$1212,15,FALSE)</f>
        <v>4-A</v>
      </c>
      <c r="S1051" s="48">
        <f>IFERROR(VLOOKUP(C1051,'[2]1ère'!$B$3:$E$200,4,FALSE),0)</f>
        <v>0</v>
      </c>
      <c r="T1051" s="48">
        <f>IFERROR(VLOOKUP(C1051,'[2]2ème'!$B$3:$E$500,4,FALSE),0)</f>
        <v>0</v>
      </c>
      <c r="U1051" s="48">
        <f>IFERROR(VLOOKUP(C1051,'[2]3ème'!$B$3:$E$600,4,FALSE),0)</f>
        <v>0</v>
      </c>
      <c r="V1051" s="48">
        <f>IFERROR(VLOOKUP(C1051,'[2]4ème '!$B$3:$E$216,4,FALSE),0)</f>
        <v>5</v>
      </c>
      <c r="W1051" s="48">
        <f>IFERROR(VLOOKUP(C1051,[2]Féminines!$B$3:$E$70,4,FALSE),0)</f>
        <v>0</v>
      </c>
      <c r="X1051">
        <f t="shared" si="115"/>
        <v>5</v>
      </c>
    </row>
    <row r="1052" spans="1:24" x14ac:dyDescent="0.25">
      <c r="A1052" s="48">
        <f t="shared" si="116"/>
        <v>1091</v>
      </c>
      <c r="B1052">
        <f t="shared" si="112"/>
        <v>144338</v>
      </c>
      <c r="C1052" t="str">
        <f>[1]A!$D509</f>
        <v>GEORGES OLIVIER</v>
      </c>
      <c r="D1052" t="str">
        <f>[1]A!$F509</f>
        <v>UNION SPORTIVE VALENCIENNES MARLY</v>
      </c>
      <c r="E1052" t="str">
        <f>[1]A!$J509</f>
        <v>05999098084</v>
      </c>
      <c r="F1052" s="128" t="str">
        <f>[1]A!$C509</f>
        <v>4-A</v>
      </c>
      <c r="G1052" t="str">
        <f>VLOOKUP(C1052,[1]A!$D$2:$H$1448,5,FALSE)</f>
        <v>Adulte Masculin 40/49 ans</v>
      </c>
      <c r="N1052" s="14">
        <f>VLOOKUP(C1052,Bilan!$B$4:$D$1766,3,FALSE)</f>
        <v>144338</v>
      </c>
      <c r="O1052" s="50">
        <f t="shared" si="113"/>
        <v>1091</v>
      </c>
      <c r="P1052" s="50">
        <f>VLOOKUP(C1052,Route2021!$C$2:$O$1205,13,FALSE)</f>
        <v>1091</v>
      </c>
      <c r="Q1052" s="124" t="str">
        <f>VLOOKUP(C1052,[1]A!$D$2:$K$1398,8,FALSE)</f>
        <v>4-A</v>
      </c>
      <c r="R1052" s="125" t="str">
        <f>VLOOKUP(C1052,Route2021!$C$2:$Q$1212,15,FALSE)</f>
        <v>4-A</v>
      </c>
      <c r="S1052" s="48">
        <f>IFERROR(VLOOKUP(C1052,'[2]1ère'!$B$3:$E$200,4,FALSE),0)</f>
        <v>0</v>
      </c>
      <c r="T1052" s="48">
        <f>IFERROR(VLOOKUP(C1052,'[2]2ème'!$B$3:$E$500,4,FALSE),0)</f>
        <v>0</v>
      </c>
      <c r="U1052" s="48">
        <f>IFERROR(VLOOKUP(C1052,'[2]3ème'!$B$3:$E$600,4,FALSE),0)</f>
        <v>0</v>
      </c>
      <c r="V1052" s="48">
        <f>IFERROR(VLOOKUP(C1052,'[2]4ème '!$B$3:$E$216,4,FALSE),0)</f>
        <v>12</v>
      </c>
      <c r="W1052" s="48">
        <f>IFERROR(VLOOKUP(C1052,[2]Féminines!$B$3:$E$70,4,FALSE),0)</f>
        <v>0</v>
      </c>
      <c r="X1052">
        <f t="shared" ref="X1052:X1118" si="117">SUM(S1052:W1052)</f>
        <v>12</v>
      </c>
    </row>
    <row r="1053" spans="1:24" x14ac:dyDescent="0.25">
      <c r="A1053" s="48">
        <f t="shared" si="116"/>
        <v>1092</v>
      </c>
      <c r="B1053">
        <f t="shared" si="112"/>
        <v>144481</v>
      </c>
      <c r="C1053" t="str">
        <f>[1]A!$D947</f>
        <v>RICHET FABRICE</v>
      </c>
      <c r="D1053" t="str">
        <f>[1]A!$F947</f>
        <v>U.C. CAPELLOISE FOURMIES</v>
      </c>
      <c r="E1053" t="str">
        <f>[1]A!$J947</f>
        <v>05999098979</v>
      </c>
      <c r="F1053" s="128" t="str">
        <f>[1]A!$C947</f>
        <v>4-A</v>
      </c>
      <c r="G1053" t="str">
        <f>VLOOKUP(C1053,[1]A!$D$2:$H$1448,5,FALSE)</f>
        <v>Adulte Masculin 50/59 ans</v>
      </c>
      <c r="N1053" s="14">
        <f>VLOOKUP(C1053,Bilan!$B$4:$D$1766,3,FALSE)</f>
        <v>144481</v>
      </c>
      <c r="O1053" s="50">
        <f t="shared" si="113"/>
        <v>1092</v>
      </c>
      <c r="P1053" s="50">
        <f>VLOOKUP(C1053,Route2021!$C$2:$O$1205,13,FALSE)</f>
        <v>1092</v>
      </c>
      <c r="Q1053" s="124" t="str">
        <f>VLOOKUP(C1053,[1]A!$D$2:$K$1398,8,FALSE)</f>
        <v>4-A</v>
      </c>
      <c r="R1053" s="125" t="str">
        <f>VLOOKUP(C1053,Route2021!$C$2:$Q$1212,15,FALSE)</f>
        <v>4-A</v>
      </c>
      <c r="S1053" s="48">
        <f>IFERROR(VLOOKUP(C1053,'[2]1ère'!$B$3:$E$200,4,FALSE),0)</f>
        <v>0</v>
      </c>
      <c r="T1053" s="48">
        <f>IFERROR(VLOOKUP(C1053,'[2]2ème'!$B$3:$E$500,4,FALSE),0)</f>
        <v>0</v>
      </c>
      <c r="U1053" s="48">
        <f>IFERROR(VLOOKUP(C1053,'[2]3ème'!$B$3:$E$600,4,FALSE),0)</f>
        <v>0</v>
      </c>
      <c r="V1053" s="48">
        <f>IFERROR(VLOOKUP(C1053,'[2]4ème '!$B$3:$E$216,4,FALSE),0)</f>
        <v>17</v>
      </c>
      <c r="W1053" s="48">
        <f>IFERROR(VLOOKUP(C1053,[2]Féminines!$B$3:$E$70,4,FALSE),0)</f>
        <v>0</v>
      </c>
      <c r="X1053">
        <f t="shared" si="117"/>
        <v>17</v>
      </c>
    </row>
    <row r="1054" spans="1:24" x14ac:dyDescent="0.25">
      <c r="A1054" s="48">
        <f t="shared" si="116"/>
        <v>1093</v>
      </c>
      <c r="B1054">
        <f t="shared" si="112"/>
        <v>4335</v>
      </c>
      <c r="C1054" t="str">
        <f>[1]A!$D786</f>
        <v>MARTIN DAVID</v>
      </c>
      <c r="D1054" t="str">
        <f>[1]A!$F786</f>
        <v>VELO CLUB SOLESMES</v>
      </c>
      <c r="E1054" t="str">
        <f>[1]A!$J786</f>
        <v>05999107481</v>
      </c>
      <c r="F1054" s="128" t="str">
        <f>[1]A!$C786</f>
        <v>4-A</v>
      </c>
      <c r="G1054" t="str">
        <f>VLOOKUP(C1054,[1]A!$D$2:$H$1448,5,FALSE)</f>
        <v>Adulte Masculin 50/59 ans</v>
      </c>
      <c r="N1054" s="14">
        <f>VLOOKUP(C1054,Bilan!$B$4:$D$1766,3,FALSE)</f>
        <v>4335</v>
      </c>
      <c r="O1054" s="50">
        <f t="shared" si="113"/>
        <v>1093</v>
      </c>
      <c r="P1054" s="50">
        <f>VLOOKUP(C1054,Route2021!$C$2:$O$1205,13,FALSE)</f>
        <v>1093</v>
      </c>
      <c r="Q1054" s="124" t="str">
        <f>VLOOKUP(C1054,[1]A!$D$2:$K$1398,8,FALSE)</f>
        <v>4-A</v>
      </c>
      <c r="R1054" s="125" t="str">
        <f>VLOOKUP(C1054,Route2021!$C$2:$Q$1212,15,FALSE)</f>
        <v>4-A</v>
      </c>
      <c r="S1054" s="48">
        <f>IFERROR(VLOOKUP(C1054,'[2]1ère'!$B$3:$E$200,4,FALSE),0)</f>
        <v>0</v>
      </c>
      <c r="T1054" s="48">
        <f>IFERROR(VLOOKUP(C1054,'[2]2ème'!$B$3:$E$500,4,FALSE),0)</f>
        <v>0</v>
      </c>
      <c r="U1054" s="48">
        <f>IFERROR(VLOOKUP(C1054,'[2]3ème'!$B$3:$E$600,4,FALSE),0)</f>
        <v>0</v>
      </c>
      <c r="V1054" s="48">
        <f>IFERROR(VLOOKUP(C1054,'[2]4ème '!$B$3:$E$216,4,FALSE),0)</f>
        <v>8</v>
      </c>
      <c r="W1054" s="48">
        <f>IFERROR(VLOOKUP(C1054,[2]Féminines!$B$3:$E$70,4,FALSE),0)</f>
        <v>0</v>
      </c>
      <c r="X1054">
        <f t="shared" si="117"/>
        <v>8</v>
      </c>
    </row>
    <row r="1055" spans="1:24" x14ac:dyDescent="0.25">
      <c r="A1055" s="48">
        <f t="shared" si="116"/>
        <v>1094</v>
      </c>
      <c r="B1055">
        <f t="shared" si="112"/>
        <v>2953</v>
      </c>
      <c r="C1055" t="str">
        <f>[1]A!$D285</f>
        <v>DECOCK PHILIPPE</v>
      </c>
      <c r="D1055" t="str">
        <f>[1]A!$F285</f>
        <v>CLUB CYCLISTE THUN ST MARTIN</v>
      </c>
      <c r="E1055" t="str">
        <f>[1]A!$J285</f>
        <v>05999057242</v>
      </c>
      <c r="F1055" s="128" t="str">
        <f>[1]A!$C285</f>
        <v>4-A</v>
      </c>
      <c r="G1055" t="str">
        <f>VLOOKUP(C1055,[1]A!$D$2:$H$1448,5,FALSE)</f>
        <v>Adulte Masculin 50/59 ans</v>
      </c>
      <c r="N1055" s="14">
        <f>VLOOKUP(C1055,Bilan!$B$4:$D$1766,3,FALSE)</f>
        <v>2953</v>
      </c>
      <c r="O1055" s="50">
        <f t="shared" si="113"/>
        <v>1094</v>
      </c>
      <c r="P1055" s="50">
        <f>VLOOKUP(C1055,Route2021!$C$2:$O$1205,13,FALSE)</f>
        <v>1094</v>
      </c>
      <c r="Q1055" s="124" t="str">
        <f>VLOOKUP(C1055,[1]A!$D$2:$K$1398,8,FALSE)</f>
        <v>4-A</v>
      </c>
      <c r="R1055" s="125" t="str">
        <f>VLOOKUP(C1055,Route2021!$C$2:$Q$1212,15,FALSE)</f>
        <v>4-A</v>
      </c>
      <c r="S1055" s="48">
        <f>IFERROR(VLOOKUP(C1055,'[2]1ère'!$B$3:$E$200,4,FALSE),0)</f>
        <v>0</v>
      </c>
      <c r="T1055" s="48">
        <f>IFERROR(VLOOKUP(C1055,'[2]2ème'!$B$3:$E$500,4,FALSE),0)</f>
        <v>0</v>
      </c>
      <c r="U1055" s="48">
        <f>IFERROR(VLOOKUP(C1055,'[2]3ème'!$B$3:$E$600,4,FALSE),0)</f>
        <v>0</v>
      </c>
      <c r="V1055" s="48">
        <f>IFERROR(VLOOKUP(C1055,'[2]4ème '!$B$3:$E$216,4,FALSE),0)</f>
        <v>12</v>
      </c>
      <c r="W1055" s="48">
        <f>IFERROR(VLOOKUP(C1055,[2]Féminines!$B$3:$E$70,4,FALSE),0)</f>
        <v>0</v>
      </c>
      <c r="X1055">
        <f t="shared" si="117"/>
        <v>12</v>
      </c>
    </row>
    <row r="1056" spans="1:24" x14ac:dyDescent="0.25">
      <c r="A1056" s="48">
        <f t="shared" si="116"/>
        <v>1095</v>
      </c>
      <c r="B1056">
        <f t="shared" ref="B1056:B1131" si="118">N1056</f>
        <v>2936</v>
      </c>
      <c r="C1056" t="str">
        <f>[1]A!$D309</f>
        <v>DELHAYE REGIS</v>
      </c>
      <c r="D1056" t="str">
        <f>[1]A!$F309</f>
        <v>CLUB CYCLISTE THUN ST MARTIN</v>
      </c>
      <c r="E1056" t="str">
        <f>[1]A!$J309</f>
        <v>05999085192</v>
      </c>
      <c r="F1056" s="128" t="s">
        <v>352</v>
      </c>
      <c r="G1056" t="str">
        <f>VLOOKUP(C1056,[1]A!$D$2:$H$1448,5,FALSE)</f>
        <v>Adulte Masculin 60 ans et plus</v>
      </c>
      <c r="J1056" s="67">
        <v>1</v>
      </c>
      <c r="N1056" s="14">
        <f>VLOOKUP(C1056,Bilan!$B$4:$D$1766,3,FALSE)</f>
        <v>2936</v>
      </c>
      <c r="O1056" s="50">
        <f t="shared" ref="O1056:O1131" si="119">A1056</f>
        <v>1095</v>
      </c>
      <c r="P1056" s="50">
        <f>VLOOKUP(C1056,Route2021!$C$2:$O$1205,13,FALSE)</f>
        <v>1095</v>
      </c>
      <c r="Q1056" s="124" t="str">
        <f>VLOOKUP(C1056,[1]A!$D$2:$K$1398,8,FALSE)</f>
        <v>4-B</v>
      </c>
      <c r="R1056" s="125" t="str">
        <f>VLOOKUP(C1056,Route2021!$C$2:$Q$1212,15,FALSE)</f>
        <v>4-A</v>
      </c>
      <c r="S1056" s="48">
        <f>IFERROR(VLOOKUP(C1056,'[2]1ère'!$B$3:$E$200,4,FALSE),0)</f>
        <v>0</v>
      </c>
      <c r="T1056" s="48">
        <f>IFERROR(VLOOKUP(C1056,'[2]2ème'!$B$3:$E$500,4,FALSE),0)</f>
        <v>0</v>
      </c>
      <c r="U1056" s="48">
        <f>IFERROR(VLOOKUP(C1056,'[2]3ème'!$B$3:$E$600,4,FALSE),0)</f>
        <v>0</v>
      </c>
      <c r="V1056" s="48">
        <f>IFERROR(VLOOKUP(C1056,'[2]4ème '!$B$3:$E$216,4,FALSE),0)</f>
        <v>9</v>
      </c>
      <c r="W1056" s="48">
        <f>IFERROR(VLOOKUP(C1056,[2]Féminines!$B$3:$E$70,4,FALSE),0)</f>
        <v>0</v>
      </c>
      <c r="X1056">
        <f t="shared" si="117"/>
        <v>9</v>
      </c>
    </row>
    <row r="1057" spans="1:24" x14ac:dyDescent="0.25">
      <c r="A1057" s="49">
        <v>1097</v>
      </c>
      <c r="B1057">
        <f>N1057</f>
        <v>2923</v>
      </c>
      <c r="C1057" t="str">
        <f>[1]A!$D565</f>
        <v>HAUTEM GERY</v>
      </c>
      <c r="D1057" t="str">
        <f>[1]A!$F565</f>
        <v>UNION SPORTIVE SAINT ANDRE</v>
      </c>
      <c r="E1057" t="str">
        <f>[1]A!$J565</f>
        <v>05999070856</v>
      </c>
      <c r="F1057" s="128" t="str">
        <f>[1]A!$C565</f>
        <v>4-A</v>
      </c>
      <c r="G1057" t="str">
        <f>VLOOKUP(C1057,[1]A!$D$2:$H$1448,5,FALSE)</f>
        <v>Adulte Masculin 60 ans et plus</v>
      </c>
      <c r="J1057" s="67">
        <v>1</v>
      </c>
      <c r="N1057" s="14">
        <f>VLOOKUP(C1057,Bilan!$B$4:$D$1766,3,FALSE)</f>
        <v>2923</v>
      </c>
      <c r="O1057" s="50">
        <f>A1057</f>
        <v>1097</v>
      </c>
      <c r="P1057" s="50">
        <f>VLOOKUP(C1057,Route2021!$C$2:$O$1205,13,FALSE)</f>
        <v>606</v>
      </c>
      <c r="Q1057" s="124" t="str">
        <f>VLOOKUP(C1057,[1]A!$D$2:$K$1398,8,FALSE)</f>
        <v>4-A</v>
      </c>
      <c r="R1057" s="125">
        <f>VLOOKUP(C1057,Route2021!$C$2:$Q$1212,15,FALSE)</f>
        <v>3</v>
      </c>
      <c r="S1057" s="48">
        <f>IFERROR(VLOOKUP(C1057,'[2]1ère'!$B$3:$E$200,4,FALSE),0)</f>
        <v>0</v>
      </c>
      <c r="T1057" s="48">
        <f>IFERROR(VLOOKUP(C1057,'[2]2ème'!$B$3:$E$500,4,FALSE),0)</f>
        <v>0</v>
      </c>
      <c r="U1057" s="48">
        <f>IFERROR(VLOOKUP(C1057,'[2]3ème'!$B$3:$E$600,4,FALSE),0)</f>
        <v>0</v>
      </c>
      <c r="V1057" s="48">
        <f>IFERROR(VLOOKUP(C1057,'[2]4ème '!$B$3:$E$216,4,FALSE),0)</f>
        <v>2</v>
      </c>
      <c r="W1057" s="48">
        <f>IFERROR(VLOOKUP(C1057,[2]Féminines!$B$3:$E$70,4,FALSE),0)</f>
        <v>0</v>
      </c>
      <c r="X1057">
        <f t="shared" si="117"/>
        <v>2</v>
      </c>
    </row>
    <row r="1058" spans="1:24" x14ac:dyDescent="0.25">
      <c r="A1058" s="48">
        <f t="shared" ref="A1058:A1099" si="120">IF(P1058&lt;1183,IF(P1058&gt;1000,P1058,0),0)</f>
        <v>1098</v>
      </c>
      <c r="B1058">
        <f t="shared" si="118"/>
        <v>3999</v>
      </c>
      <c r="C1058" t="str">
        <f>[1]A!$D554</f>
        <v>GUISLAIN NICOLAS</v>
      </c>
      <c r="D1058" t="str">
        <f>[1]A!$F554</f>
        <v>AMICALE LAIQUE SPORTIVE  ROEULX</v>
      </c>
      <c r="E1058" t="str">
        <f>[1]A!$J554</f>
        <v>05996222310</v>
      </c>
      <c r="F1058" s="128" t="str">
        <f>[1]A!$C554</f>
        <v>4-A</v>
      </c>
      <c r="G1058" t="str">
        <f>VLOOKUP(C1058,[1]A!$D$2:$H$1448,5,FALSE)</f>
        <v>Adulte Masculin 50/59 ans</v>
      </c>
      <c r="J1058" s="67">
        <v>1</v>
      </c>
      <c r="N1058" s="14">
        <f>VLOOKUP(C1058,Bilan!$B$4:$D$1766,3,FALSE)</f>
        <v>3999</v>
      </c>
      <c r="O1058" s="50">
        <f t="shared" si="119"/>
        <v>1098</v>
      </c>
      <c r="P1058" s="50">
        <f>VLOOKUP(C1058,Route2021!$C$2:$O$1205,13,FALSE)</f>
        <v>1098</v>
      </c>
      <c r="Q1058" s="124" t="str">
        <f>VLOOKUP(C1058,[1]A!$D$2:$K$1398,8,FALSE)</f>
        <v>4-A</v>
      </c>
      <c r="R1058" s="125" t="str">
        <f>VLOOKUP(C1058,Route2021!$C$2:$Q$1212,15,FALSE)</f>
        <v>4-A</v>
      </c>
      <c r="S1058" s="48">
        <f>IFERROR(VLOOKUP(C1058,'[2]1ère'!$B$3:$E$200,4,FALSE),0)</f>
        <v>0</v>
      </c>
      <c r="T1058" s="48">
        <f>IFERROR(VLOOKUP(C1058,'[2]2ème'!$B$3:$E$500,4,FALSE),0)</f>
        <v>0</v>
      </c>
      <c r="U1058" s="48">
        <f>IFERROR(VLOOKUP(C1058,'[2]3ème'!$B$3:$E$600,4,FALSE),0)</f>
        <v>0</v>
      </c>
      <c r="V1058" s="48">
        <f>IFERROR(VLOOKUP(C1058,'[2]4ème '!$B$3:$E$216,4,FALSE),0)</f>
        <v>8</v>
      </c>
      <c r="W1058" s="48">
        <f>IFERROR(VLOOKUP(C1058,[2]Féminines!$B$3:$E$70,4,FALSE),0)</f>
        <v>0</v>
      </c>
      <c r="X1058">
        <f t="shared" si="117"/>
        <v>8</v>
      </c>
    </row>
    <row r="1059" spans="1:24" x14ac:dyDescent="0.25">
      <c r="A1059" s="48">
        <f t="shared" si="120"/>
        <v>1099</v>
      </c>
      <c r="B1059">
        <f t="shared" si="118"/>
        <v>3142</v>
      </c>
      <c r="C1059" t="str">
        <f>[1]A!$D112</f>
        <v>BOUCLY ERIC</v>
      </c>
      <c r="D1059" t="str">
        <f>[1]A!$F112</f>
        <v>AMICALE LAIQUE SPORTIVE  ROEULX</v>
      </c>
      <c r="E1059" t="str">
        <f>[1]A!$J112</f>
        <v>05999017016</v>
      </c>
      <c r="F1059" s="128" t="str">
        <f>[1]A!$C112</f>
        <v>4-A</v>
      </c>
      <c r="G1059" t="str">
        <f>VLOOKUP(C1059,[1]A!$D$2:$H$1448,5,FALSE)</f>
        <v>Adulte Masculin 50/59 ans</v>
      </c>
      <c r="N1059" s="14">
        <f>VLOOKUP(C1059,Bilan!$B$4:$D$1766,3,FALSE)</f>
        <v>3142</v>
      </c>
      <c r="O1059" s="50">
        <f t="shared" si="119"/>
        <v>1099</v>
      </c>
      <c r="P1059" s="50">
        <f>VLOOKUP(C1059,Route2021!$C$2:$O$1205,13,FALSE)</f>
        <v>1099</v>
      </c>
      <c r="Q1059" s="124" t="str">
        <f>VLOOKUP(C1059,[1]A!$D$2:$K$1398,8,FALSE)</f>
        <v>4-A</v>
      </c>
      <c r="R1059" s="125" t="str">
        <f>VLOOKUP(C1059,Route2021!$C$2:$Q$1212,15,FALSE)</f>
        <v>4-A</v>
      </c>
      <c r="S1059" s="48">
        <f>IFERROR(VLOOKUP(C1059,'[2]1ère'!$B$3:$E$200,4,FALSE),0)</f>
        <v>0</v>
      </c>
      <c r="T1059" s="48">
        <f>IFERROR(VLOOKUP(C1059,'[2]2ème'!$B$3:$E$500,4,FALSE),0)</f>
        <v>0</v>
      </c>
      <c r="U1059" s="48">
        <f>IFERROR(VLOOKUP(C1059,'[2]3ème'!$B$3:$E$600,4,FALSE),0)</f>
        <v>0</v>
      </c>
      <c r="V1059" s="48">
        <f>IFERROR(VLOOKUP(C1059,'[2]4ème '!$B$3:$E$216,4,FALSE),0)</f>
        <v>14</v>
      </c>
      <c r="W1059" s="48">
        <f>IFERROR(VLOOKUP(C1059,[2]Féminines!$B$3:$E$70,4,FALSE),0)</f>
        <v>0</v>
      </c>
      <c r="X1059">
        <f t="shared" si="117"/>
        <v>14</v>
      </c>
    </row>
    <row r="1060" spans="1:24" x14ac:dyDescent="0.25">
      <c r="A1060" s="48">
        <f t="shared" si="120"/>
        <v>1100</v>
      </c>
      <c r="B1060">
        <f t="shared" si="118"/>
        <v>3993</v>
      </c>
      <c r="C1060" t="str">
        <f>[1]A!$D462</f>
        <v>FINEZ DIDIER</v>
      </c>
      <c r="D1060" t="str">
        <f>[1]A!$F462</f>
        <v>AMICALE LAIQUE SPORTIVE  ROEULX</v>
      </c>
      <c r="E1060" t="str">
        <f>[1]A!$J462</f>
        <v>05996226755</v>
      </c>
      <c r="F1060" s="128" t="str">
        <f>[1]A!$C462</f>
        <v>4-A</v>
      </c>
      <c r="G1060" t="str">
        <f>VLOOKUP(C1060,[1]A!$D$2:$H$1448,5,FALSE)</f>
        <v>Adulte Masculin 60 ans et plus</v>
      </c>
      <c r="N1060" s="14">
        <f>VLOOKUP(C1060,Bilan!$B$4:$D$1766,3,FALSE)</f>
        <v>3993</v>
      </c>
      <c r="O1060" s="50">
        <f t="shared" si="119"/>
        <v>1100</v>
      </c>
      <c r="P1060" s="50">
        <f>VLOOKUP(C1060,Route2021!$C$2:$O$1205,13,FALSE)</f>
        <v>1100</v>
      </c>
      <c r="Q1060" s="124" t="str">
        <f>VLOOKUP(C1060,[1]A!$D$2:$K$1398,8,FALSE)</f>
        <v>4-A</v>
      </c>
      <c r="R1060" s="125" t="str">
        <f>VLOOKUP(C1060,Route2021!$C$2:$Q$1212,15,FALSE)</f>
        <v>4-A</v>
      </c>
      <c r="S1060" s="48">
        <f>IFERROR(VLOOKUP(C1060,'[2]1ère'!$B$3:$E$200,4,FALSE),0)</f>
        <v>0</v>
      </c>
      <c r="T1060" s="48">
        <f>IFERROR(VLOOKUP(C1060,'[2]2ème'!$B$3:$E$500,4,FALSE),0)</f>
        <v>0</v>
      </c>
      <c r="U1060" s="48">
        <f>IFERROR(VLOOKUP(C1060,'[2]3ème'!$B$3:$E$600,4,FALSE),0)</f>
        <v>0</v>
      </c>
      <c r="V1060" s="48">
        <f>IFERROR(VLOOKUP(C1060,'[2]4ème '!$B$3:$E$216,4,FALSE),0)</f>
        <v>9</v>
      </c>
      <c r="W1060" s="48">
        <f>IFERROR(VLOOKUP(C1060,[2]Féminines!$B$3:$E$70,4,FALSE),0)</f>
        <v>0</v>
      </c>
      <c r="X1060">
        <f t="shared" si="117"/>
        <v>9</v>
      </c>
    </row>
    <row r="1061" spans="1:24" x14ac:dyDescent="0.25">
      <c r="A1061" s="48">
        <v>1101</v>
      </c>
      <c r="B1061">
        <f>N1061</f>
        <v>2396</v>
      </c>
      <c r="C1061" t="str">
        <f>[1]A!$D252</f>
        <v>CUVELIER LAURENT</v>
      </c>
      <c r="D1061" t="str">
        <f>[1]A!$F252</f>
        <v>U.C. CAPELLOISE FOURMIES</v>
      </c>
      <c r="E1061" t="str">
        <f>[1]A!$J252</f>
        <v>05999027269</v>
      </c>
      <c r="F1061" s="128" t="str">
        <f>[1]A!$C252</f>
        <v>4-A</v>
      </c>
      <c r="G1061" t="str">
        <f>VLOOKUP(C1061,[1]A!$D$2:$H$1448,5,FALSE)</f>
        <v>Adulte Masculin 60 ans et plus</v>
      </c>
      <c r="N1061" s="14">
        <f>VLOOKUP(C1061,Bilan!$B$4:$D$1766,3,FALSE)</f>
        <v>2396</v>
      </c>
      <c r="O1061" s="50">
        <f>A1061</f>
        <v>1101</v>
      </c>
      <c r="P1061" s="50">
        <f>VLOOKUP(C1061,Route2021!$C$2:$O$1205,13,FALSE)</f>
        <v>819</v>
      </c>
      <c r="Q1061" s="124" t="str">
        <f>VLOOKUP(C1061,[1]A!$D$2:$K$1398,8,FALSE)</f>
        <v>4-A</v>
      </c>
      <c r="R1061" s="125">
        <f>VLOOKUP(C1061,Route2021!$C$2:$Q$1212,15,FALSE)</f>
        <v>3</v>
      </c>
      <c r="S1061" s="48">
        <f>IFERROR(VLOOKUP(C1061,'[2]1ère'!$B$3:$E$200,4,FALSE),0)</f>
        <v>0</v>
      </c>
      <c r="T1061" s="48">
        <f>IFERROR(VLOOKUP(C1061,'[2]2ème'!$B$3:$E$500,4,FALSE),0)</f>
        <v>0</v>
      </c>
      <c r="U1061" s="48">
        <f>IFERROR(VLOOKUP(C1061,'[2]3ème'!$B$3:$E$600,4,FALSE),0)</f>
        <v>0</v>
      </c>
      <c r="V1061" s="48">
        <f>IFERROR(VLOOKUP(C1061,'[2]4ème '!$B$3:$E$216,4,FALSE),0)</f>
        <v>12</v>
      </c>
      <c r="W1061" s="48">
        <f>IFERROR(VLOOKUP(C1061,[2]Féminines!$B$3:$E$70,4,FALSE),0)</f>
        <v>0</v>
      </c>
      <c r="X1061">
        <f t="shared" si="117"/>
        <v>12</v>
      </c>
    </row>
    <row r="1062" spans="1:24" x14ac:dyDescent="0.25">
      <c r="A1062" s="48">
        <f t="shared" si="120"/>
        <v>1102</v>
      </c>
      <c r="B1062">
        <f t="shared" si="118"/>
        <v>3135</v>
      </c>
      <c r="C1062" t="str">
        <f>[1]A!$D1219</f>
        <v>KROL DAVID</v>
      </c>
      <c r="D1062" t="str">
        <f>[1]A!$F1219</f>
        <v>LEFOREST CYCLO CLUB</v>
      </c>
      <c r="E1062" t="str">
        <f>[1]A!$J1219</f>
        <v>06297082118</v>
      </c>
      <c r="F1062" s="128" t="str">
        <f>[1]A!$C1219</f>
        <v>4-A</v>
      </c>
      <c r="G1062" t="str">
        <f>VLOOKUP(C1062,[1]A!$D$2:$H$1448,5,FALSE)</f>
        <v>Adulte Masculin 50/59 ans</v>
      </c>
      <c r="N1062" s="14">
        <f>VLOOKUP(C1062,Bilan!$B$4:$D$1766,3,FALSE)</f>
        <v>3135</v>
      </c>
      <c r="O1062" s="50">
        <f t="shared" si="119"/>
        <v>1102</v>
      </c>
      <c r="P1062" s="50">
        <f>VLOOKUP(C1062,Route2021!$C$2:$O$1205,13,FALSE)</f>
        <v>1102</v>
      </c>
      <c r="Q1062" s="124" t="str">
        <f>VLOOKUP(C1062,[1]A!$D$2:$K$1398,8,FALSE)</f>
        <v>4-A</v>
      </c>
      <c r="R1062" s="125" t="str">
        <f>VLOOKUP(C1062,Route2021!$C$2:$Q$1212,15,FALSE)</f>
        <v>4-A</v>
      </c>
      <c r="S1062" s="48">
        <f>IFERROR(VLOOKUP(C1062,'[2]1ère'!$B$3:$E$200,4,FALSE),0)</f>
        <v>0</v>
      </c>
      <c r="T1062" s="48">
        <f>IFERROR(VLOOKUP(C1062,'[2]2ème'!$B$3:$E$500,4,FALSE),0)</f>
        <v>0</v>
      </c>
      <c r="U1062" s="48">
        <f>IFERROR(VLOOKUP(C1062,'[2]3ème'!$B$3:$E$600,4,FALSE),0)</f>
        <v>0</v>
      </c>
      <c r="V1062" s="48">
        <f>IFERROR(VLOOKUP(C1062,'[2]4ème '!$B$3:$E$216,4,FALSE),0)</f>
        <v>2</v>
      </c>
      <c r="W1062" s="48">
        <f>IFERROR(VLOOKUP(C1062,[2]Féminines!$B$3:$E$70,4,FALSE),0)</f>
        <v>0</v>
      </c>
      <c r="X1062">
        <f t="shared" si="117"/>
        <v>2</v>
      </c>
    </row>
    <row r="1063" spans="1:24" x14ac:dyDescent="0.25">
      <c r="A1063" s="48">
        <v>1103</v>
      </c>
      <c r="B1063">
        <f>N1063</f>
        <v>144589</v>
      </c>
      <c r="C1063" t="str">
        <f>[1]A!$D434</f>
        <v>DUPONT RONALD</v>
      </c>
      <c r="D1063" t="str">
        <f>[1]A!$F434</f>
        <v>UNION SPORTIVE VALENCIENNES MARLY</v>
      </c>
      <c r="E1063" t="str">
        <f>[1]A!$J434</f>
        <v>05996216342</v>
      </c>
      <c r="F1063" s="128" t="str">
        <f>[1]A!$C434</f>
        <v>4-A</v>
      </c>
      <c r="G1063" t="str">
        <f>VLOOKUP(C1063,[1]A!$D$2:$H$1448,5,FALSE)</f>
        <v>Adulte Masculin 50/59 ans</v>
      </c>
      <c r="J1063" s="67">
        <v>1</v>
      </c>
      <c r="N1063" s="14">
        <f>VLOOKUP(C1063,Bilan!$B$4:$D$1766,3,FALSE)</f>
        <v>144589</v>
      </c>
      <c r="O1063" s="50">
        <f>A1063</f>
        <v>1103</v>
      </c>
      <c r="P1063" s="50">
        <f>VLOOKUP(C1063,Route2021!$C$2:$O$1205,13,FALSE)</f>
        <v>626</v>
      </c>
      <c r="Q1063" s="124" t="str">
        <f>VLOOKUP(C1063,[1]A!$D$2:$K$1398,8,FALSE)</f>
        <v>4-A</v>
      </c>
      <c r="R1063" s="125">
        <f>VLOOKUP(C1063,Route2021!$C$2:$Q$1212,15,FALSE)</f>
        <v>3</v>
      </c>
      <c r="S1063" s="48">
        <f>IFERROR(VLOOKUP(C1063,'[2]1ère'!$B$3:$E$200,4,FALSE),0)</f>
        <v>0</v>
      </c>
      <c r="T1063" s="48">
        <f>IFERROR(VLOOKUP(C1063,'[2]2ème'!$B$3:$E$500,4,FALSE),0)</f>
        <v>0</v>
      </c>
      <c r="U1063" s="48">
        <f>IFERROR(VLOOKUP(C1063,'[2]3ème'!$B$3:$E$600,4,FALSE),0)</f>
        <v>0</v>
      </c>
      <c r="V1063" s="48">
        <f>IFERROR(VLOOKUP(C1063,'[2]4ème '!$B$3:$E$216,4,FALSE),0)</f>
        <v>6</v>
      </c>
      <c r="W1063" s="48">
        <f>IFERROR(VLOOKUP(C1063,[2]Féminines!$B$3:$E$70,4,FALSE),0)</f>
        <v>0</v>
      </c>
      <c r="X1063">
        <f t="shared" si="117"/>
        <v>6</v>
      </c>
    </row>
    <row r="1064" spans="1:24" x14ac:dyDescent="0.25">
      <c r="A1064" s="48">
        <f t="shared" si="120"/>
        <v>1104</v>
      </c>
      <c r="B1064">
        <f t="shared" si="118"/>
        <v>144263</v>
      </c>
      <c r="C1064" t="str">
        <f>[1]A!$D1259</f>
        <v>PELISSIER RAYNALD</v>
      </c>
      <c r="D1064" t="str">
        <f>[1]A!$F1259</f>
        <v>BIACHE ST VAAST VELO CLUB</v>
      </c>
      <c r="E1064" t="str">
        <f>[1]A!$J1259</f>
        <v>06297005991</v>
      </c>
      <c r="F1064" s="128" t="str">
        <f>[1]A!$C1259</f>
        <v>4-B</v>
      </c>
      <c r="G1064" t="str">
        <f>VLOOKUP(C1064,[1]A!$D$2:$H$1448,5,FALSE)</f>
        <v>Adulte Masculin 60 ans et plus</v>
      </c>
      <c r="N1064" s="14">
        <f>VLOOKUP(C1064,Bilan!$B$4:$D$1766,3,FALSE)</f>
        <v>144263</v>
      </c>
      <c r="O1064" s="50">
        <f t="shared" si="119"/>
        <v>1104</v>
      </c>
      <c r="P1064" s="50">
        <f>VLOOKUP(C1064,Route2021!$C$2:$O$1205,13,FALSE)</f>
        <v>1104</v>
      </c>
      <c r="Q1064" s="124" t="str">
        <f>VLOOKUP(C1064,[1]A!$D$2:$K$1398,8,FALSE)</f>
        <v>4-B</v>
      </c>
      <c r="R1064" s="125" t="str">
        <f>VLOOKUP(C1064,Route2021!$C$2:$Q$1212,15,FALSE)</f>
        <v>4-B</v>
      </c>
      <c r="S1064" s="48">
        <f>IFERROR(VLOOKUP(C1064,'[2]1ère'!$B$3:$E$200,4,FALSE),0)</f>
        <v>0</v>
      </c>
      <c r="T1064" s="48">
        <f>IFERROR(VLOOKUP(C1064,'[2]2ème'!$B$3:$E$500,4,FALSE),0)</f>
        <v>0</v>
      </c>
      <c r="U1064" s="48">
        <f>IFERROR(VLOOKUP(C1064,'[2]3ème'!$B$3:$E$600,4,FALSE),0)</f>
        <v>0</v>
      </c>
      <c r="V1064" s="48">
        <f>IFERROR(VLOOKUP(C1064,'[2]4ème '!$B$3:$E$216,4,FALSE),0)</f>
        <v>0</v>
      </c>
      <c r="W1064" s="48">
        <f>IFERROR(VLOOKUP(C1064,[2]Féminines!$B$3:$E$70,4,FALSE),0)</f>
        <v>0</v>
      </c>
      <c r="X1064">
        <f t="shared" si="117"/>
        <v>0</v>
      </c>
    </row>
    <row r="1065" spans="1:24" x14ac:dyDescent="0.25">
      <c r="A1065" s="48">
        <f t="shared" si="120"/>
        <v>1105</v>
      </c>
      <c r="B1065">
        <f t="shared" si="118"/>
        <v>3115</v>
      </c>
      <c r="C1065" t="str">
        <f>[1]A!$D1215</f>
        <v>HAVET STEPHANE</v>
      </c>
      <c r="D1065" t="str">
        <f>[1]A!$F1215</f>
        <v>MANQUEVILLE LILLERS CLUB CYCLISTE</v>
      </c>
      <c r="E1065" t="str">
        <f>[1]A!$J1215</f>
        <v>06297082826</v>
      </c>
      <c r="F1065" s="128" t="str">
        <f>[1]A!$C1215</f>
        <v>4-A</v>
      </c>
      <c r="G1065" t="str">
        <f>VLOOKUP(C1065,[1]A!$D$2:$H$1448,5,FALSE)</f>
        <v>Adulte Masculin 40/49 ans</v>
      </c>
      <c r="N1065" s="14">
        <f>VLOOKUP(C1065,Bilan!$B$4:$D$1766,3,FALSE)</f>
        <v>3115</v>
      </c>
      <c r="O1065" s="50">
        <f t="shared" si="119"/>
        <v>1105</v>
      </c>
      <c r="P1065" s="50">
        <f>VLOOKUP(C1065,Route2021!$C$2:$O$1205,13,FALSE)</f>
        <v>1105</v>
      </c>
      <c r="Q1065" s="124" t="str">
        <f>VLOOKUP(C1065,[1]A!$D$2:$K$1398,8,FALSE)</f>
        <v>4-A</v>
      </c>
      <c r="R1065" s="125" t="str">
        <f>VLOOKUP(C1065,Route2021!$C$2:$Q$1212,15,FALSE)</f>
        <v>4-A</v>
      </c>
      <c r="S1065" s="48">
        <f>IFERROR(VLOOKUP(C1065,'[2]1ère'!$B$3:$E$200,4,FALSE),0)</f>
        <v>0</v>
      </c>
      <c r="T1065" s="48">
        <f>IFERROR(VLOOKUP(C1065,'[2]2ème'!$B$3:$E$500,4,FALSE),0)</f>
        <v>0</v>
      </c>
      <c r="U1065" s="48">
        <f>IFERROR(VLOOKUP(C1065,'[2]3ème'!$B$3:$E$600,4,FALSE),0)</f>
        <v>0</v>
      </c>
      <c r="V1065" s="48">
        <f>IFERROR(VLOOKUP(C1065,'[2]4ème '!$B$3:$E$216,4,FALSE),0)</f>
        <v>6</v>
      </c>
      <c r="W1065" s="48">
        <f>IFERROR(VLOOKUP(C1065,[2]Féminines!$B$3:$E$70,4,FALSE),0)</f>
        <v>0</v>
      </c>
      <c r="X1065">
        <f t="shared" si="117"/>
        <v>6</v>
      </c>
    </row>
    <row r="1066" spans="1:24" x14ac:dyDescent="0.25">
      <c r="A1066" s="48">
        <f t="shared" si="120"/>
        <v>1106</v>
      </c>
      <c r="B1066">
        <f t="shared" si="118"/>
        <v>3103</v>
      </c>
      <c r="C1066" t="str">
        <f>[1]A!$D880</f>
        <v>PAVARD JEAN MARC</v>
      </c>
      <c r="D1066" t="str">
        <f>[1]A!$F880</f>
        <v>VELO CLUB AMANDINOIS</v>
      </c>
      <c r="E1066" t="str">
        <f>[1]A!$J880</f>
        <v>05999017603</v>
      </c>
      <c r="F1066" s="128" t="str">
        <f>[1]A!$C880</f>
        <v>4-A</v>
      </c>
      <c r="G1066" t="str">
        <f>VLOOKUP(C1066,[1]A!$D$2:$H$1448,5,FALSE)</f>
        <v>Adulte Masculin 50/59 ans</v>
      </c>
      <c r="N1066" s="14">
        <f>VLOOKUP(C1066,Bilan!$B$4:$D$1766,3,FALSE)</f>
        <v>3103</v>
      </c>
      <c r="O1066" s="50">
        <f t="shared" si="119"/>
        <v>1106</v>
      </c>
      <c r="P1066" s="50">
        <f>VLOOKUP(C1066,Route2021!$C$2:$O$1205,13,FALSE)</f>
        <v>1106</v>
      </c>
      <c r="Q1066" s="124" t="str">
        <f>VLOOKUP(C1066,[1]A!$D$2:$K$1398,8,FALSE)</f>
        <v>4-A</v>
      </c>
      <c r="R1066" s="125" t="str">
        <f>VLOOKUP(C1066,Route2021!$C$2:$Q$1212,15,FALSE)</f>
        <v>4-A</v>
      </c>
      <c r="S1066" s="48">
        <f>IFERROR(VLOOKUP(C1066,'[2]1ère'!$B$3:$E$200,4,FALSE),0)</f>
        <v>0</v>
      </c>
      <c r="T1066" s="48">
        <f>IFERROR(VLOOKUP(C1066,'[2]2ème'!$B$3:$E$500,4,FALSE),0)</f>
        <v>0</v>
      </c>
      <c r="U1066" s="48">
        <f>IFERROR(VLOOKUP(C1066,'[2]3ème'!$B$3:$E$600,4,FALSE),0)</f>
        <v>0</v>
      </c>
      <c r="V1066" s="48">
        <f>IFERROR(VLOOKUP(C1066,'[2]4ème '!$B$3:$E$216,4,FALSE),0)</f>
        <v>8</v>
      </c>
      <c r="W1066" s="48">
        <f>IFERROR(VLOOKUP(C1066,[2]Féminines!$B$3:$E$70,4,FALSE),0)</f>
        <v>0</v>
      </c>
      <c r="X1066">
        <f t="shared" si="117"/>
        <v>8</v>
      </c>
    </row>
    <row r="1067" spans="1:24" x14ac:dyDescent="0.25">
      <c r="A1067" s="48">
        <f t="shared" si="120"/>
        <v>1107</v>
      </c>
      <c r="B1067">
        <f t="shared" si="118"/>
        <v>3127</v>
      </c>
      <c r="C1067" t="str">
        <f>[1]A!$D221</f>
        <v>COLIN DANIEL</v>
      </c>
      <c r="D1067" t="str">
        <f>[1]A!$F221</f>
        <v>VELO CLUB AMANDINOIS</v>
      </c>
      <c r="E1067" t="str">
        <f>[1]A!$J221</f>
        <v>05999105714</v>
      </c>
      <c r="F1067" s="128" t="str">
        <f>[1]A!$C221</f>
        <v>4-A</v>
      </c>
      <c r="G1067" t="str">
        <f>VLOOKUP(C1067,[1]A!$D$2:$H$1448,5,FALSE)</f>
        <v>Adulte Masculin 60 ans et plus</v>
      </c>
      <c r="N1067" s="14">
        <f>VLOOKUP(C1067,Bilan!$B$4:$D$1766,3,FALSE)</f>
        <v>3127</v>
      </c>
      <c r="O1067" s="50">
        <f t="shared" si="119"/>
        <v>1107</v>
      </c>
      <c r="P1067" s="50">
        <f>VLOOKUP(C1067,Route2021!$C$2:$O$1205,13,FALSE)</f>
        <v>1107</v>
      </c>
      <c r="Q1067" s="124" t="str">
        <f>VLOOKUP(C1067,[1]A!$D$2:$K$1398,8,FALSE)</f>
        <v>4-A</v>
      </c>
      <c r="R1067" s="125" t="str">
        <f>VLOOKUP(C1067,Route2021!$C$2:$Q$1212,15,FALSE)</f>
        <v>4-A</v>
      </c>
      <c r="S1067" s="48">
        <f>IFERROR(VLOOKUP(C1067,'[2]1ère'!$B$3:$E$200,4,FALSE),0)</f>
        <v>0</v>
      </c>
      <c r="T1067" s="48">
        <f>IFERROR(VLOOKUP(C1067,'[2]2ème'!$B$3:$E$500,4,FALSE),0)</f>
        <v>0</v>
      </c>
      <c r="U1067" s="48">
        <f>IFERROR(VLOOKUP(C1067,'[2]3ème'!$B$3:$E$600,4,FALSE),0)</f>
        <v>0</v>
      </c>
      <c r="V1067" s="48">
        <f>IFERROR(VLOOKUP(C1067,'[2]4ème '!$B$3:$E$216,4,FALSE),0)</f>
        <v>0</v>
      </c>
      <c r="W1067" s="48">
        <f>IFERROR(VLOOKUP(C1067,[2]Féminines!$B$3:$E$70,4,FALSE),0)</f>
        <v>0</v>
      </c>
      <c r="X1067">
        <f t="shared" si="117"/>
        <v>0</v>
      </c>
    </row>
    <row r="1068" spans="1:24" x14ac:dyDescent="0.25">
      <c r="A1068" s="48">
        <f t="shared" si="120"/>
        <v>1108</v>
      </c>
      <c r="B1068">
        <f t="shared" si="118"/>
        <v>144267</v>
      </c>
      <c r="C1068" t="str">
        <f>[1]A!$D73</f>
        <v>BERNIER STEPHANE</v>
      </c>
      <c r="D1068" t="str">
        <f>[1]A!$F73</f>
        <v>U.C. CAPELLOISE FOURMIES</v>
      </c>
      <c r="E1068" t="str">
        <f>[1]A!$J73</f>
        <v>05999068624</v>
      </c>
      <c r="F1068" s="128" t="str">
        <f>[1]A!$C73</f>
        <v>4-A</v>
      </c>
      <c r="G1068" t="str">
        <f>VLOOKUP(C1068,[1]A!$D$2:$H$1448,5,FALSE)</f>
        <v>Adulte Masculin 40/49 ans</v>
      </c>
      <c r="J1068" s="67">
        <v>1</v>
      </c>
      <c r="N1068" s="14">
        <f>VLOOKUP(C1068,Bilan!$B$4:$D$1766,3,FALSE)</f>
        <v>144267</v>
      </c>
      <c r="O1068" s="50">
        <f t="shared" si="119"/>
        <v>1108</v>
      </c>
      <c r="P1068" s="50">
        <f>VLOOKUP(C1068,Route2021!$C$2:$O$1205,13,FALSE)</f>
        <v>1108</v>
      </c>
      <c r="Q1068" s="124" t="str">
        <f>VLOOKUP(C1068,[1]A!$D$2:$K$1398,8,FALSE)</f>
        <v>4-A</v>
      </c>
      <c r="R1068" s="125" t="str">
        <f>VLOOKUP(C1068,Route2021!$C$2:$Q$1212,15,FALSE)</f>
        <v>4-A</v>
      </c>
      <c r="S1068" s="48">
        <f>IFERROR(VLOOKUP(C1068,'[2]1ère'!$B$3:$E$200,4,FALSE),0)</f>
        <v>0</v>
      </c>
      <c r="T1068" s="48">
        <f>IFERROR(VLOOKUP(C1068,'[2]2ème'!$B$3:$E$500,4,FALSE),0)</f>
        <v>0</v>
      </c>
      <c r="U1068" s="48">
        <f>IFERROR(VLOOKUP(C1068,'[2]3ème'!$B$3:$E$600,4,FALSE),0)</f>
        <v>0</v>
      </c>
      <c r="V1068" s="48">
        <f>IFERROR(VLOOKUP(C1068,'[2]4ème '!$B$3:$E$216,4,FALSE),0)</f>
        <v>18</v>
      </c>
      <c r="W1068" s="48">
        <f>IFERROR(VLOOKUP(C1068,[2]Féminines!$B$3:$E$70,4,FALSE),0)</f>
        <v>0</v>
      </c>
      <c r="X1068">
        <f t="shared" si="117"/>
        <v>18</v>
      </c>
    </row>
    <row r="1069" spans="1:24" x14ac:dyDescent="0.25">
      <c r="A1069" s="48">
        <f t="shared" si="120"/>
        <v>1109</v>
      </c>
      <c r="B1069">
        <f t="shared" si="118"/>
        <v>2570</v>
      </c>
      <c r="C1069" t="str">
        <f>[1]A!$D122</f>
        <v>BOURLART THOMAS</v>
      </c>
      <c r="D1069" t="str">
        <f>[1]A!$F122</f>
        <v>UNION CYCLISTE WATTIGNIES</v>
      </c>
      <c r="E1069" t="str">
        <f>[1]A!$J122</f>
        <v>05994030256</v>
      </c>
      <c r="F1069" s="128" t="str">
        <f>[1]A!$C122</f>
        <v>4-A</v>
      </c>
      <c r="G1069" t="str">
        <f>VLOOKUP(C1069,[1]A!$D$2:$H$1448,5,FALSE)</f>
        <v>Adulte Masculin 30/39 ans</v>
      </c>
      <c r="J1069" s="67">
        <v>1</v>
      </c>
      <c r="N1069" s="14">
        <f>VLOOKUP(C1069,Bilan!$B$4:$D$1766,3,FALSE)</f>
        <v>2570</v>
      </c>
      <c r="O1069" s="50">
        <f t="shared" si="119"/>
        <v>1109</v>
      </c>
      <c r="P1069" s="50">
        <f>VLOOKUP(C1069,Route2021!$C$2:$O$1205,13,FALSE)</f>
        <v>1109</v>
      </c>
      <c r="Q1069" s="124" t="str">
        <f>VLOOKUP(C1069,[1]A!$D$2:$K$1398,8,FALSE)</f>
        <v>4-A</v>
      </c>
      <c r="R1069" s="125" t="str">
        <f>VLOOKUP(C1069,Route2021!$C$2:$Q$1212,15,FALSE)</f>
        <v>4-A</v>
      </c>
      <c r="S1069" s="48">
        <f>IFERROR(VLOOKUP(C1069,'[2]1ère'!$B$3:$E$200,4,FALSE),0)</f>
        <v>0</v>
      </c>
      <c r="T1069" s="48">
        <f>IFERROR(VLOOKUP(C1069,'[2]2ème'!$B$3:$E$500,4,FALSE),0)</f>
        <v>0</v>
      </c>
      <c r="U1069" s="48">
        <f>IFERROR(VLOOKUP(C1069,'[2]3ème'!$B$3:$E$600,4,FALSE),0)</f>
        <v>0</v>
      </c>
      <c r="V1069" s="48">
        <f>IFERROR(VLOOKUP(C1069,'[2]4ème '!$B$3:$E$216,4,FALSE),0)</f>
        <v>5</v>
      </c>
      <c r="W1069" s="48">
        <f>IFERROR(VLOOKUP(C1069,[2]Féminines!$B$3:$E$70,4,FALSE),0)</f>
        <v>0</v>
      </c>
      <c r="X1069">
        <f t="shared" si="117"/>
        <v>5</v>
      </c>
    </row>
    <row r="1070" spans="1:24" x14ac:dyDescent="0.25">
      <c r="A1070" s="48">
        <f t="shared" si="120"/>
        <v>1110</v>
      </c>
      <c r="B1070">
        <f t="shared" si="118"/>
        <v>3112</v>
      </c>
      <c r="C1070" t="str">
        <f>[1]A!$D1081</f>
        <v>VANDENBOSSCHE PASCAL</v>
      </c>
      <c r="D1070" t="str">
        <f>[1]A!$F1081</f>
        <v>UNION CYCLISTE WATTIGNIES</v>
      </c>
      <c r="E1070" t="str">
        <f>[1]A!$J1081</f>
        <v>05963119669</v>
      </c>
      <c r="F1070" s="128" t="str">
        <f>[1]A!$C1081</f>
        <v>4-A</v>
      </c>
      <c r="G1070" t="str">
        <f>VLOOKUP(C1070,[1]A!$D$2:$H$1448,5,FALSE)</f>
        <v>Adulte Masculin 60 ans et plus</v>
      </c>
      <c r="N1070" s="14">
        <f>VLOOKUP(C1070,Bilan!$B$4:$D$1766,3,FALSE)</f>
        <v>3112</v>
      </c>
      <c r="O1070" s="50">
        <f t="shared" si="119"/>
        <v>1110</v>
      </c>
      <c r="P1070" s="50">
        <f>VLOOKUP(C1070,Route2021!$C$2:$O$1205,13,FALSE)</f>
        <v>1110</v>
      </c>
      <c r="Q1070" s="124" t="str">
        <f>VLOOKUP(C1070,[1]A!$D$2:$K$1398,8,FALSE)</f>
        <v>4-A</v>
      </c>
      <c r="R1070" s="125" t="str">
        <f>VLOOKUP(C1070,Route2021!$C$2:$Q$1212,15,FALSE)</f>
        <v>4-A</v>
      </c>
      <c r="S1070" s="48">
        <f>IFERROR(VLOOKUP(C1070,'[2]1ère'!$B$3:$E$200,4,FALSE),0)</f>
        <v>0</v>
      </c>
      <c r="T1070" s="48">
        <f>IFERROR(VLOOKUP(C1070,'[2]2ème'!$B$3:$E$500,4,FALSE),0)</f>
        <v>0</v>
      </c>
      <c r="U1070" s="48">
        <f>IFERROR(VLOOKUP(C1070,'[2]3ème'!$B$3:$E$600,4,FALSE),0)</f>
        <v>0</v>
      </c>
      <c r="V1070" s="48">
        <f>IFERROR(VLOOKUP(C1070,'[2]4ème '!$B$3:$E$216,4,FALSE),0)</f>
        <v>5</v>
      </c>
      <c r="W1070" s="48">
        <f>IFERROR(VLOOKUP(C1070,[2]Féminines!$B$3:$E$70,4,FALSE),0)</f>
        <v>0</v>
      </c>
      <c r="X1070">
        <f t="shared" si="117"/>
        <v>5</v>
      </c>
    </row>
    <row r="1071" spans="1:24" x14ac:dyDescent="0.25">
      <c r="A1071" s="48">
        <f t="shared" si="120"/>
        <v>1111</v>
      </c>
      <c r="B1071">
        <f t="shared" si="118"/>
        <v>144460</v>
      </c>
      <c r="C1071" t="str">
        <f>[1]A!$D286</f>
        <v>DECOCK VIRGINIE</v>
      </c>
      <c r="D1071" t="str">
        <f>[1]A!$F286</f>
        <v>CYCLO CLUB ORCHIES</v>
      </c>
      <c r="E1071" t="str">
        <f>[1]A!$J286</f>
        <v>05996219166</v>
      </c>
      <c r="F1071" s="128" t="str">
        <f>[1]A!$C286</f>
        <v>4-A</v>
      </c>
      <c r="G1071" t="str">
        <f>VLOOKUP(C1071,[1]A!$D$2:$H$1448,5,FALSE)</f>
        <v>Adulte Féminin 30/39 ans</v>
      </c>
      <c r="N1071" s="14">
        <f>VLOOKUP(C1071,Bilan!$B$4:$D$1766,3,FALSE)</f>
        <v>144460</v>
      </c>
      <c r="O1071" s="50">
        <f t="shared" si="119"/>
        <v>1111</v>
      </c>
      <c r="P1071" s="50">
        <f>VLOOKUP(C1071,Route2021!$C$2:$O$1205,13,FALSE)</f>
        <v>1111</v>
      </c>
      <c r="Q1071" s="124" t="str">
        <f>VLOOKUP(C1071,[1]A!$D$2:$K$1398,8,FALSE)</f>
        <v>4-A</v>
      </c>
      <c r="R1071" s="125" t="str">
        <f>VLOOKUP(C1071,Route2021!$C$2:$Q$1212,15,FALSE)</f>
        <v>4-A</v>
      </c>
      <c r="S1071" s="48">
        <f>IFERROR(VLOOKUP(C1071,'[2]1ère'!$B$3:$E$200,4,FALSE),0)</f>
        <v>0</v>
      </c>
      <c r="T1071" s="48">
        <f>IFERROR(VLOOKUP(C1071,'[2]2ème'!$B$3:$E$500,4,FALSE),0)</f>
        <v>0</v>
      </c>
      <c r="U1071" s="48">
        <f>IFERROR(VLOOKUP(C1071,'[2]3ème'!$B$3:$E$600,4,FALSE),0)</f>
        <v>0</v>
      </c>
      <c r="V1071" s="48">
        <f>IFERROR(VLOOKUP(C1071,'[2]4ème '!$B$3:$E$216,4,FALSE),0)</f>
        <v>0</v>
      </c>
      <c r="W1071" s="48">
        <f>IFERROR(VLOOKUP(C1071,[2]Féminines!$B$3:$E$70,4,FALSE),0)</f>
        <v>0</v>
      </c>
      <c r="X1071">
        <f t="shared" si="117"/>
        <v>0</v>
      </c>
    </row>
    <row r="1072" spans="1:24" x14ac:dyDescent="0.25">
      <c r="A1072" s="48">
        <f t="shared" si="120"/>
        <v>1112</v>
      </c>
      <c r="B1072">
        <f t="shared" si="118"/>
        <v>3117</v>
      </c>
      <c r="C1072" t="str">
        <f>[1]A!$D1222</f>
        <v>LALAUT JEROME</v>
      </c>
      <c r="D1072" t="str">
        <f>[1]A!$F1222</f>
        <v>LOOS EN GOHELLE VELO CLUB LOOSSOIS</v>
      </c>
      <c r="E1072" t="str">
        <f>[1]A!$J1222</f>
        <v>06210634695</v>
      </c>
      <c r="F1072" s="128" t="str">
        <f>[1]A!$C1222</f>
        <v>4-A</v>
      </c>
      <c r="G1072" t="str">
        <f>VLOOKUP(C1072,[1]A!$D$2:$H$1448,5,FALSE)</f>
        <v>Adulte Masculin 40/49 ans</v>
      </c>
      <c r="N1072" s="14">
        <f>VLOOKUP(C1072,Bilan!$B$4:$D$1766,3,FALSE)</f>
        <v>3117</v>
      </c>
      <c r="O1072" s="50">
        <f t="shared" si="119"/>
        <v>1112</v>
      </c>
      <c r="P1072" s="50">
        <f>VLOOKUP(C1072,Route2021!$C$2:$O$1205,13,FALSE)</f>
        <v>1112</v>
      </c>
      <c r="Q1072" s="124" t="str">
        <f>VLOOKUP(C1072,[1]A!$D$2:$K$1398,8,FALSE)</f>
        <v>4-A</v>
      </c>
      <c r="R1072" s="125" t="str">
        <f>VLOOKUP(C1072,Route2021!$C$2:$Q$1212,15,FALSE)</f>
        <v>4-A</v>
      </c>
      <c r="S1072" s="48">
        <f>IFERROR(VLOOKUP(C1072,'[2]1ère'!$B$3:$E$200,4,FALSE),0)</f>
        <v>0</v>
      </c>
      <c r="T1072" s="48">
        <f>IFERROR(VLOOKUP(C1072,'[2]2ème'!$B$3:$E$500,4,FALSE),0)</f>
        <v>0</v>
      </c>
      <c r="U1072" s="48">
        <f>IFERROR(VLOOKUP(C1072,'[2]3ème'!$B$3:$E$600,4,FALSE),0)</f>
        <v>0</v>
      </c>
      <c r="V1072" s="48">
        <f>IFERROR(VLOOKUP(C1072,'[2]4ème '!$B$3:$E$216,4,FALSE),0)</f>
        <v>0</v>
      </c>
      <c r="W1072" s="48">
        <f>IFERROR(VLOOKUP(C1072,[2]Féminines!$B$3:$E$70,4,FALSE),0)</f>
        <v>0</v>
      </c>
      <c r="X1072">
        <f t="shared" si="117"/>
        <v>0</v>
      </c>
    </row>
    <row r="1073" spans="1:24" x14ac:dyDescent="0.25">
      <c r="A1073" s="48">
        <v>1113</v>
      </c>
      <c r="B1073">
        <f>N1073</f>
        <v>2397</v>
      </c>
      <c r="C1073" t="str">
        <f>[1]A!$D612</f>
        <v>JEANNES PATRICK</v>
      </c>
      <c r="D1073" t="str">
        <f>[1]A!$F612</f>
        <v>T.C.S.P. 59 - FERRIERE LA GRANDE</v>
      </c>
      <c r="E1073" t="str">
        <f>[1]A!$J612</f>
        <v>05999093830</v>
      </c>
      <c r="F1073" s="128" t="str">
        <f>[1]A!$C612</f>
        <v>4-A</v>
      </c>
      <c r="G1073" t="str">
        <f>VLOOKUP(C1073,[1]A!$D$2:$H$1448,5,FALSE)</f>
        <v>Adulte Masculin 60 ans et plus</v>
      </c>
      <c r="N1073" s="14">
        <f>VLOOKUP(C1073,Bilan!$B$4:$D$1766,3,FALSE)</f>
        <v>2397</v>
      </c>
      <c r="O1073" s="50">
        <f>A1073</f>
        <v>1113</v>
      </c>
      <c r="P1073" s="50">
        <f>VLOOKUP(C1073,Route2021!$C$2:$O$1205,13,FALSE)</f>
        <v>835</v>
      </c>
      <c r="Q1073" s="124" t="str">
        <f>VLOOKUP(C1073,[1]A!$D$2:$K$1398,8,FALSE)</f>
        <v>4-A</v>
      </c>
      <c r="R1073" s="125">
        <f>VLOOKUP(C1073,Route2021!$C$2:$Q$1212,15,FALSE)</f>
        <v>3</v>
      </c>
      <c r="S1073" s="48">
        <f>IFERROR(VLOOKUP(C1073,'[2]1ère'!$B$3:$E$200,4,FALSE),0)</f>
        <v>0</v>
      </c>
      <c r="T1073" s="48">
        <f>IFERROR(VLOOKUP(C1073,'[2]2ème'!$B$3:$E$500,4,FALSE),0)</f>
        <v>0</v>
      </c>
      <c r="U1073" s="48">
        <f>IFERROR(VLOOKUP(C1073,'[2]3ème'!$B$3:$E$600,4,FALSE),0)</f>
        <v>0</v>
      </c>
      <c r="V1073" s="48">
        <f>IFERROR(VLOOKUP(C1073,'[2]4ème '!$B$3:$E$216,4,FALSE),0)</f>
        <v>13</v>
      </c>
      <c r="W1073" s="48">
        <f>IFERROR(VLOOKUP(C1073,[2]Féminines!$B$3:$E$70,4,FALSE),0)</f>
        <v>0</v>
      </c>
      <c r="X1073">
        <f t="shared" si="117"/>
        <v>13</v>
      </c>
    </row>
    <row r="1074" spans="1:24" x14ac:dyDescent="0.25">
      <c r="A1074" s="48">
        <f t="shared" si="120"/>
        <v>1114</v>
      </c>
      <c r="B1074">
        <f t="shared" si="118"/>
        <v>2282</v>
      </c>
      <c r="C1074" t="str">
        <f>[1]A!$D762</f>
        <v>LOISY PIERRE</v>
      </c>
      <c r="D1074" t="str">
        <f>[1]A!$F762</f>
        <v>VELO SPRINT BOUCHAIN</v>
      </c>
      <c r="E1074" t="str">
        <f>[1]A!$J762</f>
        <v>05999095375</v>
      </c>
      <c r="F1074" s="128" t="str">
        <f>[1]A!$C762</f>
        <v>4-A</v>
      </c>
      <c r="G1074" t="str">
        <f>VLOOKUP(C1074,[1]A!$D$2:$H$1448,5,FALSE)</f>
        <v>Adulte Masculin 30/39 ans</v>
      </c>
      <c r="N1074" s="14">
        <f>VLOOKUP(C1074,Bilan!$B$4:$D$1766,3,FALSE)</f>
        <v>2282</v>
      </c>
      <c r="O1074" s="50">
        <f t="shared" si="119"/>
        <v>1114</v>
      </c>
      <c r="P1074" s="50">
        <f>VLOOKUP(C1074,Route2021!$C$2:$O$1205,13,FALSE)</f>
        <v>1114</v>
      </c>
      <c r="Q1074" s="124" t="str">
        <f>VLOOKUP(C1074,[1]A!$D$2:$K$1398,8,FALSE)</f>
        <v>4-A</v>
      </c>
      <c r="R1074" s="125" t="str">
        <f>VLOOKUP(C1074,Route2021!$C$2:$Q$1212,15,FALSE)</f>
        <v>4-A</v>
      </c>
      <c r="S1074" s="48">
        <f>IFERROR(VLOOKUP(C1074,'[2]1ère'!$B$3:$E$200,4,FALSE),0)</f>
        <v>0</v>
      </c>
      <c r="T1074" s="48">
        <f>IFERROR(VLOOKUP(C1074,'[2]2ème'!$B$3:$E$500,4,FALSE),0)</f>
        <v>0</v>
      </c>
      <c r="U1074" s="48">
        <f>IFERROR(VLOOKUP(C1074,'[2]3ème'!$B$3:$E$600,4,FALSE),0)</f>
        <v>0</v>
      </c>
      <c r="V1074" s="48">
        <f>IFERROR(VLOOKUP(C1074,'[2]4ème '!$B$3:$E$216,4,FALSE),0)</f>
        <v>2</v>
      </c>
      <c r="W1074" s="48">
        <f>IFERROR(VLOOKUP(C1074,[2]Féminines!$B$3:$E$70,4,FALSE),0)</f>
        <v>0</v>
      </c>
      <c r="X1074">
        <f t="shared" si="117"/>
        <v>2</v>
      </c>
    </row>
    <row r="1075" spans="1:24" x14ac:dyDescent="0.25">
      <c r="A1075" s="48">
        <f t="shared" si="120"/>
        <v>1116</v>
      </c>
      <c r="B1075">
        <f t="shared" si="118"/>
        <v>4342</v>
      </c>
      <c r="C1075" t="str">
        <f>[1]A!$D1162</f>
        <v>CARPENTIER PATRICK</v>
      </c>
      <c r="D1075" t="str">
        <f>[1]A!$F1162</f>
        <v>OUTREAU CLUB SPORTIF OUTRELOIS (C.S.O)</v>
      </c>
      <c r="E1075" t="str">
        <f>[1]A!$J1162</f>
        <v>06297065700</v>
      </c>
      <c r="F1075" s="128" t="str">
        <f>[1]A!$C1162</f>
        <v>4-B</v>
      </c>
      <c r="G1075" t="str">
        <f>VLOOKUP(C1075,[1]A!$D$2:$H$1448,5,FALSE)</f>
        <v>Adulte Masculin 60 ans et plus</v>
      </c>
      <c r="N1075" s="14">
        <f>VLOOKUP(C1075,Bilan!$B$4:$D$1766,3,FALSE)</f>
        <v>4342</v>
      </c>
      <c r="O1075" s="50">
        <f t="shared" si="119"/>
        <v>1116</v>
      </c>
      <c r="P1075" s="50">
        <f>VLOOKUP(C1075,Route2021!$C$2:$O$1205,13,FALSE)</f>
        <v>1116</v>
      </c>
      <c r="Q1075" s="124" t="str">
        <f>VLOOKUP(C1075,[1]A!$D$2:$K$1398,8,FALSE)</f>
        <v>4-B</v>
      </c>
      <c r="R1075" s="125" t="str">
        <f>VLOOKUP(C1075,Route2021!$C$2:$Q$1212,15,FALSE)</f>
        <v>4-B</v>
      </c>
      <c r="S1075" s="48">
        <f>IFERROR(VLOOKUP(C1075,'[2]1ère'!$B$3:$E$200,4,FALSE),0)</f>
        <v>0</v>
      </c>
      <c r="T1075" s="48">
        <f>IFERROR(VLOOKUP(C1075,'[2]2ème'!$B$3:$E$500,4,FALSE),0)</f>
        <v>0</v>
      </c>
      <c r="U1075" s="48">
        <f>IFERROR(VLOOKUP(C1075,'[2]3ème'!$B$3:$E$600,4,FALSE),0)</f>
        <v>0</v>
      </c>
      <c r="V1075" s="48">
        <f>IFERROR(VLOOKUP(C1075,'[2]4ème '!$B$3:$E$216,4,FALSE),0)</f>
        <v>2</v>
      </c>
      <c r="W1075" s="48">
        <f>IFERROR(VLOOKUP(C1075,[2]Féminines!$B$3:$E$70,4,FALSE),0)</f>
        <v>0</v>
      </c>
      <c r="X1075">
        <f t="shared" si="117"/>
        <v>2</v>
      </c>
    </row>
    <row r="1076" spans="1:24" x14ac:dyDescent="0.25">
      <c r="A1076" s="48">
        <v>1115</v>
      </c>
      <c r="B1076">
        <f>N1076</f>
        <v>144551</v>
      </c>
      <c r="C1076" t="str">
        <f>[1]A!$D902</f>
        <v>PLOUCHART ANTOINE</v>
      </c>
      <c r="D1076" t="str">
        <f>[1]A!$F902</f>
        <v>VELO CLUB SOLESMES</v>
      </c>
      <c r="E1076" t="str">
        <f>[1]A!$J902</f>
        <v>05999019951</v>
      </c>
      <c r="F1076" s="128" t="str">
        <f>[1]A!$C902</f>
        <v>4-A</v>
      </c>
      <c r="G1076" t="str">
        <f>VLOOKUP(C1076,[1]A!$D$2:$H$1448,5,FALSE)</f>
        <v>Adulte Masculin 20/29 ans</v>
      </c>
      <c r="N1076" s="14">
        <f>VLOOKUP(C1076,Bilan!$B$4:$D$1766,3,FALSE)</f>
        <v>144551</v>
      </c>
      <c r="O1076" s="50">
        <f>A1076</f>
        <v>1115</v>
      </c>
      <c r="P1076" s="50">
        <f>VLOOKUP(C1076,Route2021!$C$2:$O$1205,13,FALSE)</f>
        <v>523</v>
      </c>
      <c r="Q1076" s="124" t="str">
        <f>VLOOKUP(C1076,[1]A!$D$2:$K$1398,8,FALSE)</f>
        <v>4-A</v>
      </c>
      <c r="R1076" s="125">
        <f>VLOOKUP(C1076,Route2021!$C$2:$Q$1212,15,FALSE)</f>
        <v>3</v>
      </c>
      <c r="S1076" s="48">
        <f>IFERROR(VLOOKUP(C1076,'[2]1ère'!$B$3:$E$200,4,FALSE),0)</f>
        <v>0</v>
      </c>
      <c r="T1076" s="48">
        <f>IFERROR(VLOOKUP(C1076,'[2]2ème'!$B$3:$E$500,4,FALSE),0)</f>
        <v>0</v>
      </c>
      <c r="U1076" s="48">
        <f>IFERROR(VLOOKUP(C1076,'[2]3ème'!$B$3:$E$600,4,FALSE),0)</f>
        <v>0</v>
      </c>
      <c r="V1076" s="48">
        <f>IFERROR(VLOOKUP(C1076,'[2]4ème '!$B$3:$E$216,4,FALSE),0)</f>
        <v>5</v>
      </c>
      <c r="W1076" s="48">
        <f>IFERROR(VLOOKUP(C1076,[2]Féminines!$B$3:$E$70,4,FALSE),0)</f>
        <v>0</v>
      </c>
      <c r="X1076">
        <f t="shared" si="117"/>
        <v>5</v>
      </c>
    </row>
    <row r="1077" spans="1:24" x14ac:dyDescent="0.25">
      <c r="A1077" s="48">
        <f t="shared" si="120"/>
        <v>1117</v>
      </c>
      <c r="B1077">
        <f t="shared" si="118"/>
        <v>10146</v>
      </c>
      <c r="C1077" t="str">
        <f>[1]A!$D1160</f>
        <v>CANDAS DIDIER</v>
      </c>
      <c r="D1077" t="str">
        <f>[1]A!$F1160</f>
        <v>BAPAUME CLUB CYCLISTE</v>
      </c>
      <c r="E1077" t="str">
        <f>[1]A!$J1160</f>
        <v>06204951197</v>
      </c>
      <c r="F1077" s="128" t="str">
        <f>[1]A!$C1160</f>
        <v>4-A</v>
      </c>
      <c r="G1077" t="str">
        <f>VLOOKUP(C1077,[1]A!$D$2:$H$1448,5,FALSE)</f>
        <v>Adulte Masculin 60 ans et plus</v>
      </c>
      <c r="N1077" s="14">
        <f>VLOOKUP(C1077,Bilan!$B$4:$D$1766,3,FALSE)</f>
        <v>10146</v>
      </c>
      <c r="O1077" s="50">
        <f t="shared" si="119"/>
        <v>1117</v>
      </c>
      <c r="P1077" s="50">
        <f>VLOOKUP(C1077,Route2021!$C$2:$O$1205,13,FALSE)</f>
        <v>1117</v>
      </c>
      <c r="Q1077" s="124" t="str">
        <f>VLOOKUP(C1077,[1]A!$D$2:$K$1398,8,FALSE)</f>
        <v>4-A</v>
      </c>
      <c r="R1077" s="125" t="str">
        <f>VLOOKUP(C1077,Route2021!$C$2:$Q$1212,15,FALSE)</f>
        <v>4-A</v>
      </c>
      <c r="S1077" s="48">
        <f>IFERROR(VLOOKUP(C1077,'[2]1ère'!$B$3:$E$200,4,FALSE),0)</f>
        <v>0</v>
      </c>
      <c r="T1077" s="48">
        <f>IFERROR(VLOOKUP(C1077,'[2]2ème'!$B$3:$E$500,4,FALSE),0)</f>
        <v>0</v>
      </c>
      <c r="U1077" s="48">
        <f>IFERROR(VLOOKUP(C1077,'[2]3ème'!$B$3:$E$600,4,FALSE),0)</f>
        <v>0</v>
      </c>
      <c r="V1077" s="48">
        <f>IFERROR(VLOOKUP(C1077,'[2]4ème '!$B$3:$E$216,4,FALSE),0)</f>
        <v>2</v>
      </c>
      <c r="W1077" s="48">
        <f>IFERROR(VLOOKUP(C1077,[2]Féminines!$B$3:$E$70,4,FALSE),0)</f>
        <v>0</v>
      </c>
      <c r="X1077">
        <f t="shared" si="117"/>
        <v>2</v>
      </c>
    </row>
    <row r="1078" spans="1:24" x14ac:dyDescent="0.25">
      <c r="A1078" s="48">
        <f t="shared" si="120"/>
        <v>1118</v>
      </c>
      <c r="B1078">
        <f t="shared" si="118"/>
        <v>4439</v>
      </c>
      <c r="C1078" t="str">
        <f>[1]A!$D1212</f>
        <v>HACHIN ARNAUD</v>
      </c>
      <c r="D1078" t="str">
        <f>[1]A!$F1212</f>
        <v>BAPAUME CLUB CYCLISTE</v>
      </c>
      <c r="E1078" t="str">
        <f>[1]A!$J1212</f>
        <v>06297055777</v>
      </c>
      <c r="F1078" s="128" t="str">
        <f>[1]A!$C1212</f>
        <v>4-A</v>
      </c>
      <c r="G1078" t="str">
        <f>VLOOKUP(C1078,[1]A!$D$2:$H$1448,5,FALSE)</f>
        <v>Adulte Masculin 60 ans et plus</v>
      </c>
      <c r="N1078" s="14">
        <f>VLOOKUP(C1078,Bilan!$B$4:$D$1766,3,FALSE)</f>
        <v>4439</v>
      </c>
      <c r="O1078" s="50">
        <f t="shared" si="119"/>
        <v>1118</v>
      </c>
      <c r="P1078" s="50">
        <f>VLOOKUP(C1078,Route2021!$C$2:$O$1205,13,FALSE)</f>
        <v>1118</v>
      </c>
      <c r="Q1078" s="124" t="str">
        <f>VLOOKUP(C1078,[1]A!$D$2:$K$1398,8,FALSE)</f>
        <v>4-A</v>
      </c>
      <c r="R1078" s="125" t="str">
        <f>VLOOKUP(C1078,Route2021!$C$2:$Q$1212,15,FALSE)</f>
        <v>4-A</v>
      </c>
      <c r="S1078" s="48">
        <f>IFERROR(VLOOKUP(C1078,'[2]1ère'!$B$3:$E$200,4,FALSE),0)</f>
        <v>0</v>
      </c>
      <c r="T1078" s="48">
        <f>IFERROR(VLOOKUP(C1078,'[2]2ème'!$B$3:$E$500,4,FALSE),0)</f>
        <v>0</v>
      </c>
      <c r="U1078" s="48">
        <f>IFERROR(VLOOKUP(C1078,'[2]3ème'!$B$3:$E$600,4,FALSE),0)</f>
        <v>0</v>
      </c>
      <c r="V1078" s="48">
        <f>IFERROR(VLOOKUP(C1078,'[2]4ème '!$B$3:$E$216,4,FALSE),0)</f>
        <v>0</v>
      </c>
      <c r="W1078" s="48">
        <f>IFERROR(VLOOKUP(C1078,[2]Féminines!$B$3:$E$70,4,FALSE),0)</f>
        <v>0</v>
      </c>
      <c r="X1078">
        <f t="shared" si="117"/>
        <v>0</v>
      </c>
    </row>
    <row r="1079" spans="1:24" x14ac:dyDescent="0.25">
      <c r="A1079" s="48">
        <f t="shared" si="120"/>
        <v>1119</v>
      </c>
      <c r="B1079">
        <f t="shared" si="118"/>
        <v>4416</v>
      </c>
      <c r="C1079" t="str">
        <f>[1]A!$D1158</f>
        <v>BULCOURT EMMANUEL</v>
      </c>
      <c r="D1079" t="str">
        <f>[1]A!$F1158</f>
        <v>BAPAUME CLUB CYCLISTE</v>
      </c>
      <c r="E1079" t="str">
        <f>[1]A!$J1158</f>
        <v>06204951637</v>
      </c>
      <c r="F1079" s="128" t="str">
        <f>[1]A!$C1158</f>
        <v>4-A</v>
      </c>
      <c r="G1079" t="str">
        <f>VLOOKUP(C1079,[1]A!$D$2:$H$1448,5,FALSE)</f>
        <v>Adulte Masculin 50/59 ans</v>
      </c>
      <c r="N1079" s="14">
        <f>VLOOKUP(C1079,Bilan!$B$4:$D$1766,3,FALSE)</f>
        <v>4416</v>
      </c>
      <c r="O1079" s="50">
        <f t="shared" si="119"/>
        <v>1119</v>
      </c>
      <c r="P1079" s="50">
        <f>VLOOKUP(C1079,Route2021!$C$2:$O$1205,13,FALSE)</f>
        <v>1119</v>
      </c>
      <c r="Q1079" s="124" t="str">
        <f>VLOOKUP(C1079,[1]A!$D$2:$K$1398,8,FALSE)</f>
        <v>4-A</v>
      </c>
      <c r="R1079" s="125" t="str">
        <f>VLOOKUP(C1079,Route2021!$C$2:$Q$1212,15,FALSE)</f>
        <v>4-A</v>
      </c>
      <c r="S1079" s="48">
        <f>IFERROR(VLOOKUP(C1079,'[2]1ère'!$B$3:$E$200,4,FALSE),0)</f>
        <v>0</v>
      </c>
      <c r="T1079" s="48">
        <f>IFERROR(VLOOKUP(C1079,'[2]2ème'!$B$3:$E$500,4,FALSE),0)</f>
        <v>0</v>
      </c>
      <c r="U1079" s="48">
        <f>IFERROR(VLOOKUP(C1079,'[2]3ème'!$B$3:$E$600,4,FALSE),0)</f>
        <v>0</v>
      </c>
      <c r="V1079" s="48">
        <f>IFERROR(VLOOKUP(C1079,'[2]4ème '!$B$3:$E$216,4,FALSE),0)</f>
        <v>0</v>
      </c>
      <c r="W1079" s="48">
        <f>IFERROR(VLOOKUP(C1079,[2]Féminines!$B$3:$E$70,4,FALSE),0)</f>
        <v>0</v>
      </c>
      <c r="X1079">
        <f t="shared" si="117"/>
        <v>0</v>
      </c>
    </row>
    <row r="1080" spans="1:24" ht="13.9" customHeight="1" x14ac:dyDescent="0.25">
      <c r="A1080" s="48">
        <f t="shared" si="120"/>
        <v>1120</v>
      </c>
      <c r="B1080">
        <f t="shared" si="118"/>
        <v>4438</v>
      </c>
      <c r="C1080" t="str">
        <f>[1]A!$D1278</f>
        <v>THIEBAUT MICHEL</v>
      </c>
      <c r="D1080" t="str">
        <f>[1]A!$F1278</f>
        <v>BAPAUME CLUB CYCLISTE</v>
      </c>
      <c r="E1080" t="str">
        <f>[1]A!$J1278</f>
        <v>06204951629</v>
      </c>
      <c r="F1080" s="128" t="str">
        <f>[1]A!$C1278</f>
        <v>4-A</v>
      </c>
      <c r="G1080" t="str">
        <f>VLOOKUP(C1080,[1]A!$D$2:$H$1448,5,FALSE)</f>
        <v>Adulte Masculin 50/59 ans</v>
      </c>
      <c r="N1080" s="14">
        <f>VLOOKUP(C1080,Bilan!$B$4:$D$1766,3,FALSE)</f>
        <v>4438</v>
      </c>
      <c r="O1080" s="50">
        <f t="shared" si="119"/>
        <v>1120</v>
      </c>
      <c r="P1080" s="50">
        <f>VLOOKUP(C1080,Route2021!$C$2:$O$1205,13,FALSE)</f>
        <v>1120</v>
      </c>
      <c r="Q1080" s="124" t="str">
        <f>VLOOKUP(C1080,[1]A!$D$2:$K$1398,8,FALSE)</f>
        <v>4-A</v>
      </c>
      <c r="R1080" s="125" t="str">
        <f>VLOOKUP(C1080,Route2021!$C$2:$Q$1212,15,FALSE)</f>
        <v>4-A</v>
      </c>
      <c r="S1080" s="48">
        <f>IFERROR(VLOOKUP(C1080,'[2]1ère'!$B$3:$E$200,4,FALSE),0)</f>
        <v>0</v>
      </c>
      <c r="T1080" s="48">
        <f>IFERROR(VLOOKUP(C1080,'[2]2ème'!$B$3:$E$500,4,FALSE),0)</f>
        <v>0</v>
      </c>
      <c r="U1080" s="48">
        <f>IFERROR(VLOOKUP(C1080,'[2]3ème'!$B$3:$E$600,4,FALSE),0)</f>
        <v>0</v>
      </c>
      <c r="V1080" s="48">
        <f>IFERROR(VLOOKUP(C1080,'[2]4ème '!$B$3:$E$216,4,FALSE),0)</f>
        <v>1</v>
      </c>
      <c r="W1080" s="48">
        <f>IFERROR(VLOOKUP(C1080,[2]Féminines!$B$3:$E$70,4,FALSE),0)</f>
        <v>0</v>
      </c>
      <c r="X1080">
        <f t="shared" si="117"/>
        <v>1</v>
      </c>
    </row>
    <row r="1081" spans="1:24" ht="13.9" customHeight="1" x14ac:dyDescent="0.25">
      <c r="A1081" s="48">
        <f t="shared" si="120"/>
        <v>1121</v>
      </c>
      <c r="B1081">
        <f t="shared" si="118"/>
        <v>144325</v>
      </c>
      <c r="C1081" t="str">
        <f>[1]A!$D288</f>
        <v>DECRUCQ JEAN LUC</v>
      </c>
      <c r="D1081" t="str">
        <f>[1]A!$F288</f>
        <v>UNION VELOCIPEDIQUE FOURMISIENNE</v>
      </c>
      <c r="E1081" t="str">
        <f>[1]A!$J288</f>
        <v>05999084990</v>
      </c>
      <c r="F1081" s="128" t="str">
        <f>[1]A!$C288</f>
        <v>4-A</v>
      </c>
      <c r="G1081" t="str">
        <f>VLOOKUP(C1081,[1]A!$D$2:$H$1448,5,FALSE)</f>
        <v>Adulte Masculin 50/59 ans</v>
      </c>
      <c r="N1081" s="14">
        <f>VLOOKUP(C1081,Bilan!$B$4:$D$1766,3,FALSE)</f>
        <v>144325</v>
      </c>
      <c r="O1081" s="50">
        <f t="shared" si="119"/>
        <v>1121</v>
      </c>
      <c r="P1081" s="50">
        <f>VLOOKUP(C1081,Route2021!$C$2:$O$1205,13,FALSE)</f>
        <v>1121</v>
      </c>
      <c r="Q1081" s="124" t="str">
        <f>VLOOKUP(C1081,[1]A!$D$2:$K$1398,8,FALSE)</f>
        <v>4-A</v>
      </c>
      <c r="R1081" s="125" t="str">
        <f>VLOOKUP(C1081,Route2021!$C$2:$Q$1212,15,FALSE)</f>
        <v>4-A</v>
      </c>
      <c r="S1081" s="48">
        <f>IFERROR(VLOOKUP(C1081,'[2]1ère'!$B$3:$E$200,4,FALSE),0)</f>
        <v>0</v>
      </c>
      <c r="T1081" s="48">
        <f>IFERROR(VLOOKUP(C1081,'[2]2ème'!$B$3:$E$500,4,FALSE),0)</f>
        <v>0</v>
      </c>
      <c r="U1081" s="48">
        <f>IFERROR(VLOOKUP(C1081,'[2]3ème'!$B$3:$E$600,4,FALSE),0)</f>
        <v>0</v>
      </c>
      <c r="V1081" s="48">
        <f>IFERROR(VLOOKUP(C1081,'[2]4ème '!$B$3:$E$216,4,FALSE),0)</f>
        <v>0</v>
      </c>
      <c r="W1081" s="48">
        <f>IFERROR(VLOOKUP(C1081,[2]Féminines!$B$3:$E$70,4,FALSE),0)</f>
        <v>0</v>
      </c>
      <c r="X1081">
        <f t="shared" si="117"/>
        <v>0</v>
      </c>
    </row>
    <row r="1082" spans="1:24" x14ac:dyDescent="0.25">
      <c r="A1082" s="48">
        <v>1122</v>
      </c>
      <c r="B1082">
        <f>N1082</f>
        <v>144492</v>
      </c>
      <c r="C1082" t="str">
        <f>[1]A!$D964</f>
        <v>ROLAND ROMUALD</v>
      </c>
      <c r="D1082" t="str">
        <f>[1]A!$F964</f>
        <v>VELO CLUB SOLESMES</v>
      </c>
      <c r="E1082" t="str">
        <f>[1]A!$J964</f>
        <v>05996217363</v>
      </c>
      <c r="F1082" s="128" t="str">
        <f>[1]A!$C964</f>
        <v>4-A</v>
      </c>
      <c r="G1082" t="str">
        <f>VLOOKUP(C1082,[1]A!$D$2:$H$1448,5,FALSE)</f>
        <v>Adulte Masculin 30/39 ans</v>
      </c>
      <c r="N1082" s="14">
        <f>VLOOKUP(C1082,Bilan!$B$4:$D$1766,3,FALSE)</f>
        <v>144492</v>
      </c>
      <c r="O1082" s="50">
        <f>A1082</f>
        <v>1122</v>
      </c>
      <c r="P1082" s="50">
        <f>VLOOKUP(C1082,Route2021!$C$2:$O$1205,13,FALSE)</f>
        <v>701</v>
      </c>
      <c r="Q1082" s="124" t="str">
        <f>VLOOKUP(C1082,[1]A!$D$2:$K$1398,8,FALSE)</f>
        <v>4-A</v>
      </c>
      <c r="R1082" s="125">
        <f>VLOOKUP(C1082,Route2021!$C$2:$Q$1212,15,FALSE)</f>
        <v>3</v>
      </c>
      <c r="S1082" s="48">
        <f>IFERROR(VLOOKUP(C1082,'[2]1ère'!$B$3:$E$200,4,FALSE),0)</f>
        <v>0</v>
      </c>
      <c r="T1082" s="48">
        <f>IFERROR(VLOOKUP(C1082,'[2]2ème'!$B$3:$E$500,4,FALSE),0)</f>
        <v>0</v>
      </c>
      <c r="U1082" s="48">
        <f>IFERROR(VLOOKUP(C1082,'[2]3ème'!$B$3:$E$600,4,FALSE),0)</f>
        <v>0</v>
      </c>
      <c r="V1082" s="48">
        <f>IFERROR(VLOOKUP(C1082,'[2]4ème '!$B$3:$E$216,4,FALSE),0)</f>
        <v>1</v>
      </c>
      <c r="W1082" s="48">
        <f>IFERROR(VLOOKUP(C1082,[2]Féminines!$B$3:$E$70,4,FALSE),0)</f>
        <v>0</v>
      </c>
      <c r="X1082">
        <f t="shared" si="117"/>
        <v>1</v>
      </c>
    </row>
    <row r="1083" spans="1:24" x14ac:dyDescent="0.25">
      <c r="A1083" s="48">
        <f t="shared" si="120"/>
        <v>1123</v>
      </c>
      <c r="B1083">
        <f t="shared" si="118"/>
        <v>4345</v>
      </c>
      <c r="C1083" t="str">
        <f>[1]A!$D1193</f>
        <v>FAVIER JEAN MARIE</v>
      </c>
      <c r="D1083" t="str">
        <f>[1]A!$F1193</f>
        <v>LEFOREST CYCLO CLUB</v>
      </c>
      <c r="E1083" t="str">
        <f>[1]A!$J1193</f>
        <v>06204808292</v>
      </c>
      <c r="F1083" s="128" t="str">
        <f>[1]A!$C1193</f>
        <v>4-A</v>
      </c>
      <c r="G1083" t="str">
        <f>VLOOKUP(C1083,[1]A!$D$2:$H$1448,5,FALSE)</f>
        <v>Adulte Masculin 50/59 ans</v>
      </c>
      <c r="N1083" s="14">
        <f>VLOOKUP(C1083,Bilan!$B$4:$D$1766,3,FALSE)</f>
        <v>4345</v>
      </c>
      <c r="O1083" s="50">
        <f t="shared" si="119"/>
        <v>1123</v>
      </c>
      <c r="P1083" s="50">
        <f>VLOOKUP(C1083,Route2021!$C$2:$O$1205,13,FALSE)</f>
        <v>1123</v>
      </c>
      <c r="Q1083" s="124" t="str">
        <f>VLOOKUP(C1083,[1]A!$D$2:$K$1398,8,FALSE)</f>
        <v>4-A</v>
      </c>
      <c r="R1083" s="125" t="str">
        <f>VLOOKUP(C1083,Route2021!$C$2:$Q$1212,15,FALSE)</f>
        <v>4-A</v>
      </c>
      <c r="S1083" s="48">
        <f>IFERROR(VLOOKUP(C1083,'[2]1ère'!$B$3:$E$200,4,FALSE),0)</f>
        <v>0</v>
      </c>
      <c r="T1083" s="48">
        <f>IFERROR(VLOOKUP(C1083,'[2]2ème'!$B$3:$E$500,4,FALSE),0)</f>
        <v>0</v>
      </c>
      <c r="U1083" s="48">
        <f>IFERROR(VLOOKUP(C1083,'[2]3ème'!$B$3:$E$600,4,FALSE),0)</f>
        <v>0</v>
      </c>
      <c r="V1083" s="48">
        <f>IFERROR(VLOOKUP(C1083,'[2]4ème '!$B$3:$E$216,4,FALSE),0)</f>
        <v>0</v>
      </c>
      <c r="W1083" s="48">
        <f>IFERROR(VLOOKUP(C1083,[2]Féminines!$B$3:$E$70,4,FALSE),0)</f>
        <v>0</v>
      </c>
      <c r="X1083">
        <f t="shared" si="117"/>
        <v>0</v>
      </c>
    </row>
    <row r="1084" spans="1:24" x14ac:dyDescent="0.25">
      <c r="A1084" s="48">
        <v>1124</v>
      </c>
      <c r="B1084">
        <f>N1084</f>
        <v>4311</v>
      </c>
      <c r="C1084" t="str">
        <f>[1]A!$D787</f>
        <v>MARTIN ERIC</v>
      </c>
      <c r="D1084" t="str">
        <f>[1]A!$F787</f>
        <v>VELO CLUB SOLESMES</v>
      </c>
      <c r="E1084" t="str">
        <f>[1]A!$J787</f>
        <v>05994045436</v>
      </c>
      <c r="F1084" s="128" t="str">
        <f>[1]A!$C787</f>
        <v>4-A</v>
      </c>
      <c r="G1084" t="str">
        <f>VLOOKUP(C1084,[1]A!$D$2:$H$1448,5,FALSE)</f>
        <v>Adulte Masculin 60 ans et plus</v>
      </c>
      <c r="N1084" s="14">
        <f>VLOOKUP(C1084,Bilan!$B$4:$D$1766,3,FALSE)</f>
        <v>4311</v>
      </c>
      <c r="O1084" s="50">
        <f>A1084</f>
        <v>1124</v>
      </c>
      <c r="P1084" s="50" t="e">
        <f>VLOOKUP(C1084,Route2021!$C$2:$O$1205,13,FALSE)</f>
        <v>#N/A</v>
      </c>
      <c r="Q1084" s="124" t="str">
        <f>VLOOKUP(C1084,[1]A!$D$2:$K$1398,8,FALSE)</f>
        <v>4-A</v>
      </c>
      <c r="R1084" s="125" t="e">
        <f>VLOOKUP(C1084,Route2021!$C$2:$Q$1212,15,FALSE)</f>
        <v>#N/A</v>
      </c>
      <c r="S1084" s="48">
        <f>IFERROR(VLOOKUP(C1084,'[2]1ère'!$B$3:$E$200,4,FALSE),0)</f>
        <v>0</v>
      </c>
      <c r="T1084" s="48">
        <f>IFERROR(VLOOKUP(C1084,'[2]2ème'!$B$3:$E$500,4,FALSE),0)</f>
        <v>0</v>
      </c>
      <c r="U1084" s="48">
        <f>IFERROR(VLOOKUP(C1084,'[2]3ème'!$B$3:$E$600,4,FALSE),0)</f>
        <v>0</v>
      </c>
      <c r="V1084" s="48">
        <f>IFERROR(VLOOKUP(C1084,'[2]4ème '!$B$3:$E$216,4,FALSE),0)</f>
        <v>9</v>
      </c>
      <c r="W1084" s="48">
        <f>IFERROR(VLOOKUP(C1084,[2]Féminines!$B$3:$E$70,4,FALSE),0)</f>
        <v>0</v>
      </c>
      <c r="X1084">
        <f t="shared" si="117"/>
        <v>9</v>
      </c>
    </row>
    <row r="1085" spans="1:24" x14ac:dyDescent="0.25">
      <c r="A1085" s="48">
        <f t="shared" si="120"/>
        <v>1125</v>
      </c>
      <c r="B1085">
        <f t="shared" si="118"/>
        <v>4317</v>
      </c>
      <c r="C1085" t="str">
        <f>[1]A!$D1227</f>
        <v>LECLERC PHILIPPE</v>
      </c>
      <c r="D1085" t="str">
        <f>[1]A!$F1227</f>
        <v>LEFOREST CYCLO CLUB</v>
      </c>
      <c r="E1085" t="str">
        <f>[1]A!$J1227</f>
        <v>06240368702</v>
      </c>
      <c r="F1085" s="128" t="str">
        <f>[1]A!$C1227</f>
        <v>4-A</v>
      </c>
      <c r="G1085" t="str">
        <f>VLOOKUP(C1085,[1]A!$D$2:$H$1448,5,FALSE)</f>
        <v>Adulte Masculin 60 ans et plus</v>
      </c>
      <c r="N1085" s="14">
        <f>VLOOKUP(C1085,Bilan!$B$4:$D$1766,3,FALSE)</f>
        <v>4317</v>
      </c>
      <c r="O1085" s="50">
        <f t="shared" si="119"/>
        <v>1125</v>
      </c>
      <c r="P1085" s="50">
        <f>VLOOKUP(C1085,Route2021!$C$2:$O$1205,13,FALSE)</f>
        <v>1125</v>
      </c>
      <c r="Q1085" s="124" t="str">
        <f>VLOOKUP(C1085,[1]A!$D$2:$K$1398,8,FALSE)</f>
        <v>4-A</v>
      </c>
      <c r="R1085" s="125" t="str">
        <f>VLOOKUP(C1085,Route2021!$C$2:$Q$1212,15,FALSE)</f>
        <v>4-A</v>
      </c>
      <c r="S1085" s="48">
        <f>IFERROR(VLOOKUP(C1085,'[2]1ère'!$B$3:$E$200,4,FALSE),0)</f>
        <v>0</v>
      </c>
      <c r="T1085" s="48">
        <f>IFERROR(VLOOKUP(C1085,'[2]2ème'!$B$3:$E$500,4,FALSE),0)</f>
        <v>0</v>
      </c>
      <c r="U1085" s="48">
        <f>IFERROR(VLOOKUP(C1085,'[2]3ème'!$B$3:$E$600,4,FALSE),0)</f>
        <v>0</v>
      </c>
      <c r="V1085" s="48">
        <f>IFERROR(VLOOKUP(C1085,'[2]4ème '!$B$3:$E$216,4,FALSE),0)</f>
        <v>0</v>
      </c>
      <c r="W1085" s="48">
        <f>IFERROR(VLOOKUP(C1085,[2]Féminines!$B$3:$E$70,4,FALSE),0)</f>
        <v>0</v>
      </c>
      <c r="X1085">
        <f t="shared" si="117"/>
        <v>0</v>
      </c>
    </row>
    <row r="1086" spans="1:24" x14ac:dyDescent="0.25">
      <c r="A1086" s="48">
        <v>1126</v>
      </c>
      <c r="B1086">
        <f>N1086</f>
        <v>4320</v>
      </c>
      <c r="C1086" t="str">
        <f>[1]A!$D944</f>
        <v>RICHARD AMANDINE</v>
      </c>
      <c r="D1086" t="str">
        <f>[1]A!$F944</f>
        <v>T.C.S.P. 59 - FERRIERE LA GRANDE</v>
      </c>
      <c r="E1086" t="str">
        <f>[1]A!$J944</f>
        <v>05999127960</v>
      </c>
      <c r="F1086" s="128" t="str">
        <f>[1]A!$C944</f>
        <v>4-A</v>
      </c>
      <c r="G1086" t="str">
        <f>VLOOKUP(C1086,[1]A!$D$2:$H$1448,5,FALSE)</f>
        <v>Adulte Féminin 30/39 ans</v>
      </c>
      <c r="J1086" s="67">
        <v>1</v>
      </c>
      <c r="N1086" s="14">
        <f>VLOOKUP(C1086,Bilan!$B$4:$D$1766,3,FALSE)</f>
        <v>4320</v>
      </c>
      <c r="O1086" s="50">
        <f>A1086</f>
        <v>1126</v>
      </c>
      <c r="P1086" s="50" t="e">
        <f>VLOOKUP(C1086,Route2021!$C$2:$O$1205,13,FALSE)</f>
        <v>#N/A</v>
      </c>
      <c r="Q1086" s="124" t="str">
        <f>VLOOKUP(C1086,[1]A!$D$2:$K$1398,8,FALSE)</f>
        <v>4-A</v>
      </c>
      <c r="R1086" s="125" t="e">
        <f>VLOOKUP(C1086,Route2021!$C$2:$Q$1212,15,FALSE)</f>
        <v>#N/A</v>
      </c>
      <c r="S1086" s="48">
        <f>IFERROR(VLOOKUP(C1086,'[2]1ère'!$B$3:$E$200,4,FALSE),0)</f>
        <v>0</v>
      </c>
      <c r="T1086" s="48">
        <f>IFERROR(VLOOKUP(C1086,'[2]2ème'!$B$3:$E$500,4,FALSE),0)</f>
        <v>0</v>
      </c>
      <c r="U1086" s="48">
        <f>IFERROR(VLOOKUP(C1086,'[2]3ème'!$B$3:$E$600,4,FALSE),0)</f>
        <v>0</v>
      </c>
      <c r="V1086" s="48">
        <f>IFERROR(VLOOKUP(C1086,'[2]4ème '!$B$3:$E$216,4,FALSE),0)</f>
        <v>14</v>
      </c>
      <c r="W1086" s="48">
        <f>IFERROR(VLOOKUP(C1086,[2]Féminines!$B$3:$E$70,4,FALSE),0)</f>
        <v>0</v>
      </c>
      <c r="X1086">
        <f t="shared" si="117"/>
        <v>14</v>
      </c>
    </row>
    <row r="1087" spans="1:24" x14ac:dyDescent="0.25">
      <c r="A1087" s="48">
        <f t="shared" si="120"/>
        <v>1127</v>
      </c>
      <c r="B1087">
        <f t="shared" si="118"/>
        <v>4312</v>
      </c>
      <c r="C1087" t="str">
        <f>[1]A!$D1136</f>
        <v>ZYCH ALAIN</v>
      </c>
      <c r="D1087" t="str">
        <f>[1]A!$F1136</f>
        <v>AS HELLEMMES CYCLISME</v>
      </c>
      <c r="E1087" t="str">
        <f>[1]A!$J1136</f>
        <v>05999130670</v>
      </c>
      <c r="F1087" s="128" t="str">
        <f>[1]A!$C1136</f>
        <v>4-A</v>
      </c>
      <c r="G1087" t="str">
        <f>VLOOKUP(C1087,[1]A!$D$2:$H$1448,5,FALSE)</f>
        <v>Adulte Masculin 60 ans et plus</v>
      </c>
      <c r="N1087" s="14">
        <f>VLOOKUP(C1087,Bilan!$B$4:$D$1766,3,FALSE)</f>
        <v>4312</v>
      </c>
      <c r="O1087" s="50">
        <f t="shared" si="119"/>
        <v>1127</v>
      </c>
      <c r="P1087" s="50">
        <f>VLOOKUP(C1087,Route2021!$C$2:$O$1205,13,FALSE)</f>
        <v>1127</v>
      </c>
      <c r="Q1087" s="124" t="str">
        <f>VLOOKUP(C1087,[1]A!$D$2:$K$1398,8,FALSE)</f>
        <v>4-A</v>
      </c>
      <c r="R1087" s="125" t="str">
        <f>VLOOKUP(C1087,Route2021!$C$2:$Q$1212,15,FALSE)</f>
        <v>4-A</v>
      </c>
      <c r="S1087" s="48">
        <f>IFERROR(VLOOKUP(C1087,'[2]1ère'!$B$3:$E$200,4,FALSE),0)</f>
        <v>0</v>
      </c>
      <c r="T1087" s="48">
        <f>IFERROR(VLOOKUP(C1087,'[2]2ème'!$B$3:$E$500,4,FALSE),0)</f>
        <v>0</v>
      </c>
      <c r="U1087" s="48">
        <f>IFERROR(VLOOKUP(C1087,'[2]3ème'!$B$3:$E$600,4,FALSE),0)</f>
        <v>0</v>
      </c>
      <c r="V1087" s="48">
        <f>IFERROR(VLOOKUP(C1087,'[2]4ème '!$B$3:$E$216,4,FALSE),0)</f>
        <v>11</v>
      </c>
      <c r="W1087" s="48">
        <f>IFERROR(VLOOKUP(C1087,[2]Féminines!$B$3:$E$70,4,FALSE),0)</f>
        <v>0</v>
      </c>
      <c r="X1087">
        <f t="shared" si="117"/>
        <v>11</v>
      </c>
    </row>
    <row r="1088" spans="1:24" x14ac:dyDescent="0.25">
      <c r="A1088" s="48">
        <f t="shared" si="120"/>
        <v>1128</v>
      </c>
      <c r="B1088">
        <f t="shared" si="118"/>
        <v>144507</v>
      </c>
      <c r="C1088" t="str">
        <f>[1]A!$D169</f>
        <v>CANU CHRISTIAN</v>
      </c>
      <c r="D1088" t="str">
        <f>[1]A!$F169</f>
        <v>ETOILE CYCLISTE TOURCOING</v>
      </c>
      <c r="E1088" t="str">
        <f>[1]A!$J169</f>
        <v>05999124959</v>
      </c>
      <c r="F1088" s="128" t="str">
        <f>[1]A!$C169</f>
        <v>4-A</v>
      </c>
      <c r="G1088" t="str">
        <f>VLOOKUP(C1088,[1]A!$D$2:$H$1448,5,FALSE)</f>
        <v>Adulte Masculin 50/59 ans</v>
      </c>
      <c r="N1088" s="14">
        <f>VLOOKUP(C1088,Bilan!$B$4:$D$1766,3,FALSE)</f>
        <v>144507</v>
      </c>
      <c r="O1088" s="50">
        <f t="shared" si="119"/>
        <v>1128</v>
      </c>
      <c r="P1088" s="50">
        <f>VLOOKUP(C1088,Route2021!$C$2:$O$1205,13,FALSE)</f>
        <v>1128</v>
      </c>
      <c r="Q1088" s="124" t="str">
        <f>VLOOKUP(C1088,[1]A!$D$2:$K$1398,8,FALSE)</f>
        <v>4-A</v>
      </c>
      <c r="R1088" s="125" t="str">
        <f>VLOOKUP(C1088,Route2021!$C$2:$Q$1212,15,FALSE)</f>
        <v>4-A</v>
      </c>
      <c r="S1088" s="48">
        <f>IFERROR(VLOOKUP(C1088,'[2]1ère'!$B$3:$E$200,4,FALSE),0)</f>
        <v>0</v>
      </c>
      <c r="T1088" s="48">
        <f>IFERROR(VLOOKUP(C1088,'[2]2ème'!$B$3:$E$500,4,FALSE),0)</f>
        <v>0</v>
      </c>
      <c r="U1088" s="48">
        <f>IFERROR(VLOOKUP(C1088,'[2]3ème'!$B$3:$E$600,4,FALSE),0)</f>
        <v>0</v>
      </c>
      <c r="V1088" s="48">
        <f>IFERROR(VLOOKUP(C1088,'[2]4ème '!$B$3:$E$216,4,FALSE),0)</f>
        <v>12</v>
      </c>
      <c r="W1088" s="48">
        <f>IFERROR(VLOOKUP(C1088,[2]Féminines!$B$3:$E$70,4,FALSE),0)</f>
        <v>0</v>
      </c>
      <c r="X1088">
        <f t="shared" si="117"/>
        <v>12</v>
      </c>
    </row>
    <row r="1089" spans="1:24" x14ac:dyDescent="0.25">
      <c r="A1089" s="48">
        <v>1029</v>
      </c>
      <c r="B1089">
        <f>N1089</f>
        <v>144309</v>
      </c>
      <c r="C1089" t="str">
        <f>[1]A!$D879</f>
        <v>PAVARD JEAN LUC</v>
      </c>
      <c r="D1089" t="str">
        <f>[1]A!$F879</f>
        <v>TEAM BIKE PRESEAU</v>
      </c>
      <c r="E1089" t="str">
        <f>[1]A!$J879</f>
        <v>05999025974</v>
      </c>
      <c r="F1089" s="128" t="str">
        <f>[1]A!$C879</f>
        <v>4-B</v>
      </c>
      <c r="G1089" t="str">
        <f>VLOOKUP(C1089,[1]A!$D$2:$H$1448,5,FALSE)</f>
        <v>Adulte Masculin 60 ans et plus</v>
      </c>
      <c r="J1089" s="67">
        <v>1</v>
      </c>
      <c r="N1089" s="14">
        <f>VLOOKUP(C1089,Bilan!$B$4:$D$1766,3,FALSE)</f>
        <v>144309</v>
      </c>
      <c r="O1089" s="50">
        <f>A1089</f>
        <v>1029</v>
      </c>
      <c r="P1089" s="50" t="e">
        <f>VLOOKUP(C1089,Route2021!$C$2:$O$1205,13,FALSE)</f>
        <v>#N/A</v>
      </c>
      <c r="Q1089" s="124" t="str">
        <f>VLOOKUP(C1089,[1]A!$D$2:$K$1398,8,FALSE)</f>
        <v>4-B</v>
      </c>
      <c r="R1089" s="125" t="e">
        <f>VLOOKUP(C1089,Route2021!$C$2:$Q$1212,15,FALSE)</f>
        <v>#N/A</v>
      </c>
      <c r="S1089" s="48">
        <f>IFERROR(VLOOKUP(C1089,'[2]1ère'!$B$3:$E$200,4,FALSE),0)</f>
        <v>0</v>
      </c>
      <c r="T1089" s="48">
        <f>IFERROR(VLOOKUP(C1089,'[2]2ème'!$B$3:$E$500,4,FALSE),0)</f>
        <v>0</v>
      </c>
      <c r="U1089" s="48">
        <f>IFERROR(VLOOKUP(C1089,'[2]3ème'!$B$3:$E$600,4,FALSE),0)</f>
        <v>0</v>
      </c>
      <c r="V1089" s="48">
        <f>IFERROR(VLOOKUP(C1089,'[2]4ème '!$B$3:$E$216,4,FALSE),0)</f>
        <v>2</v>
      </c>
      <c r="W1089" s="48">
        <f>IFERROR(VLOOKUP(C1089,[2]Féminines!$B$3:$E$70,4,FALSE),0)</f>
        <v>0</v>
      </c>
      <c r="X1089">
        <f>SUM(S1089:W1089)</f>
        <v>2</v>
      </c>
    </row>
    <row r="1090" spans="1:24" x14ac:dyDescent="0.25">
      <c r="A1090" s="48">
        <f t="shared" si="120"/>
        <v>1130</v>
      </c>
      <c r="B1090">
        <f t="shared" si="118"/>
        <v>144622</v>
      </c>
      <c r="C1090" t="str">
        <f>[1]A!$D1015</f>
        <v>SOENEN VIRGINIE</v>
      </c>
      <c r="D1090" t="str">
        <f>[1]A!$F1015</f>
        <v>UNION SPORTIVE VALENCIENNES MARLY</v>
      </c>
      <c r="E1090" t="str">
        <f>[1]A!$J1015</f>
        <v>05999123574</v>
      </c>
      <c r="F1090" s="128" t="str">
        <f>[1]A!$C1015</f>
        <v>4-A</v>
      </c>
      <c r="G1090" t="str">
        <f>VLOOKUP(C1090,[1]A!$D$2:$H$1448,5,FALSE)</f>
        <v>Adulte Féminin 30/39 ans</v>
      </c>
      <c r="N1090" s="14">
        <f>VLOOKUP(C1090,Bilan!$B$4:$D$1766,3,FALSE)</f>
        <v>144622</v>
      </c>
      <c r="O1090" s="50">
        <f t="shared" si="119"/>
        <v>1130</v>
      </c>
      <c r="P1090" s="50">
        <f>VLOOKUP(C1090,Route2021!$C$2:$O$1205,13,FALSE)</f>
        <v>1130</v>
      </c>
      <c r="Q1090" s="124" t="str">
        <f>VLOOKUP(C1090,[1]A!$D$2:$K$1398,8,FALSE)</f>
        <v>4-A</v>
      </c>
      <c r="R1090" s="125" t="str">
        <f>VLOOKUP(C1090,Route2021!$C$2:$Q$1212,15,FALSE)</f>
        <v>4-A</v>
      </c>
      <c r="S1090" s="48">
        <f>IFERROR(VLOOKUP(C1090,'[2]1ère'!$B$3:$E$200,4,FALSE),0)</f>
        <v>0</v>
      </c>
      <c r="T1090" s="48">
        <f>IFERROR(VLOOKUP(C1090,'[2]2ème'!$B$3:$E$500,4,FALSE),0)</f>
        <v>0</v>
      </c>
      <c r="U1090" s="48">
        <f>IFERROR(VLOOKUP(C1090,'[2]3ème'!$B$3:$E$600,4,FALSE),0)</f>
        <v>0</v>
      </c>
      <c r="V1090" s="48">
        <f>IFERROR(VLOOKUP(C1090,'[2]4ème '!$B$3:$E$216,4,FALSE),0)</f>
        <v>0</v>
      </c>
      <c r="W1090" s="48">
        <f>IFERROR(VLOOKUP(C1090,[2]Féminines!$B$3:$E$70,4,FALSE),0)</f>
        <v>0</v>
      </c>
      <c r="X1090">
        <f t="shared" si="117"/>
        <v>0</v>
      </c>
    </row>
    <row r="1091" spans="1:24" x14ac:dyDescent="0.25">
      <c r="A1091" s="48">
        <f t="shared" si="120"/>
        <v>1131</v>
      </c>
      <c r="B1091">
        <f t="shared" si="118"/>
        <v>4377</v>
      </c>
      <c r="C1091" t="str">
        <f>[1]A!$D869</f>
        <v>OSSART PHILIPPE</v>
      </c>
      <c r="D1091" t="str">
        <f>[1]A!$F869</f>
        <v>TEAM LINK AND RIDE HERIN</v>
      </c>
      <c r="E1091" t="str">
        <f>[1]A!$J869</f>
        <v>05999026912</v>
      </c>
      <c r="F1091" s="128" t="str">
        <f>[1]A!$C869</f>
        <v>4-A</v>
      </c>
      <c r="G1091" t="str">
        <f>VLOOKUP(C1091,[1]A!$D$2:$H$1448,5,FALSE)</f>
        <v>Adulte Masculin 50/59 ans</v>
      </c>
      <c r="J1091" s="67">
        <v>1</v>
      </c>
      <c r="N1091" s="14">
        <f>VLOOKUP(C1091,Bilan!$B$4:$D$1766,3,FALSE)</f>
        <v>4377</v>
      </c>
      <c r="O1091" s="50">
        <f t="shared" si="119"/>
        <v>1131</v>
      </c>
      <c r="P1091" s="50">
        <f>VLOOKUP(C1091,Route2021!$C$2:$O$1205,13,FALSE)</f>
        <v>1131</v>
      </c>
      <c r="Q1091" s="124" t="str">
        <f>VLOOKUP(C1091,[1]A!$D$2:$K$1398,8,FALSE)</f>
        <v>4-A</v>
      </c>
      <c r="R1091" s="125" t="str">
        <f>VLOOKUP(C1091,Route2021!$C$2:$Q$1212,15,FALSE)</f>
        <v>4-A</v>
      </c>
      <c r="S1091" s="48">
        <f>IFERROR(VLOOKUP(C1091,'[2]1ère'!$B$3:$E$200,4,FALSE),0)</f>
        <v>0</v>
      </c>
      <c r="T1091" s="48">
        <f>IFERROR(VLOOKUP(C1091,'[2]2ème'!$B$3:$E$500,4,FALSE),0)</f>
        <v>0</v>
      </c>
      <c r="U1091" s="48">
        <f>IFERROR(VLOOKUP(C1091,'[2]3ème'!$B$3:$E$600,4,FALSE),0)</f>
        <v>0</v>
      </c>
      <c r="V1091" s="48">
        <f>IFERROR(VLOOKUP(C1091,'[2]4ème '!$B$3:$E$216,4,FALSE),0)</f>
        <v>8</v>
      </c>
      <c r="W1091" s="48">
        <f>IFERROR(VLOOKUP(C1091,[2]Féminines!$B$3:$E$70,4,FALSE),0)</f>
        <v>0</v>
      </c>
      <c r="X1091">
        <f t="shared" si="117"/>
        <v>8</v>
      </c>
    </row>
    <row r="1092" spans="1:24" x14ac:dyDescent="0.25">
      <c r="A1092" s="48">
        <v>1132</v>
      </c>
      <c r="B1092">
        <f>N1092</f>
        <v>4463</v>
      </c>
      <c r="C1092" s="49" t="str">
        <f>[1]A!$D632</f>
        <v>LABALETTE VINCENT</v>
      </c>
      <c r="D1092" t="str">
        <f>[1]A!$F632</f>
        <v>CYCLO CLUB WAVRIN</v>
      </c>
      <c r="E1092" t="str">
        <f>[1]A!$J632</f>
        <v>05994045110</v>
      </c>
      <c r="F1092" s="128" t="str">
        <f>[1]A!$C632</f>
        <v>4-A</v>
      </c>
      <c r="G1092" t="str">
        <f>VLOOKUP(C1092,[1]A!$D$2:$H$1448,5,FALSE)</f>
        <v>Adulte Masculin 40/49 ans</v>
      </c>
      <c r="J1092" s="67">
        <v>1</v>
      </c>
      <c r="N1092" s="14">
        <f>VLOOKUP(C1092,Bilan!$B$4:$D$1766,3,FALSE)</f>
        <v>4463</v>
      </c>
      <c r="O1092" s="50">
        <f>A1092</f>
        <v>1132</v>
      </c>
      <c r="P1092" s="50">
        <f>VLOOKUP(C1092,Route2021!$C$2:$O$1205,13,FALSE)</f>
        <v>0</v>
      </c>
      <c r="Q1092" s="124" t="str">
        <f>VLOOKUP(C1092,[1]A!$D$2:$K$1398,8,FALSE)</f>
        <v>4-A</v>
      </c>
      <c r="R1092" s="125" t="str">
        <f>VLOOKUP(C1092,Route2021!$C$2:$Q$1212,15,FALSE)</f>
        <v>4-A</v>
      </c>
      <c r="S1092" s="48">
        <f>IFERROR(VLOOKUP(C1092,'[2]1ère'!$B$3:$E$200,4,FALSE),0)</f>
        <v>0</v>
      </c>
      <c r="T1092" s="48">
        <f>IFERROR(VLOOKUP(C1092,'[2]2ème'!$B$3:$E$500,4,FALSE),0)</f>
        <v>0</v>
      </c>
      <c r="U1092" s="48">
        <f>IFERROR(VLOOKUP(C1092,'[2]3ème'!$B$3:$E$600,4,FALSE),0)</f>
        <v>0</v>
      </c>
      <c r="V1092" s="48">
        <f>IFERROR(VLOOKUP(C1092,'[2]4ème '!$B$3:$E$216,4,FALSE),0)</f>
        <v>2</v>
      </c>
      <c r="W1092" s="48">
        <f>IFERROR(VLOOKUP(C1092,[2]Féminines!$B$3:$E$70,4,FALSE),0)</f>
        <v>0</v>
      </c>
      <c r="X1092">
        <f t="shared" si="117"/>
        <v>2</v>
      </c>
    </row>
    <row r="1093" spans="1:24" x14ac:dyDescent="0.25">
      <c r="A1093" s="48">
        <f t="shared" si="120"/>
        <v>1133</v>
      </c>
      <c r="B1093">
        <f t="shared" si="118"/>
        <v>144567</v>
      </c>
      <c r="C1093" t="str">
        <f>[1]A!$D251</f>
        <v>CROMMELINCK PATRICK</v>
      </c>
      <c r="D1093" t="str">
        <f>[1]A!$F251</f>
        <v>CYCLOS RANDONNEURS LA BASSEE</v>
      </c>
      <c r="E1093" t="str">
        <f>[1]A!$J251</f>
        <v>05999012230</v>
      </c>
      <c r="F1093" s="128" t="str">
        <f>[1]A!$C251</f>
        <v>4-A</v>
      </c>
      <c r="G1093" t="str">
        <f>VLOOKUP(C1093,[1]A!$D$2:$H$1448,5,FALSE)</f>
        <v>Adulte Masculin 50/59 ans</v>
      </c>
      <c r="J1093" s="67">
        <v>1</v>
      </c>
      <c r="N1093" s="14">
        <f>VLOOKUP(C1093,Bilan!$B$4:$D$1766,3,FALSE)</f>
        <v>144567</v>
      </c>
      <c r="O1093" s="50">
        <f t="shared" si="119"/>
        <v>1133</v>
      </c>
      <c r="P1093" s="50">
        <f>VLOOKUP(C1093,Route2021!$C$2:$O$1205,13,FALSE)</f>
        <v>1133</v>
      </c>
      <c r="Q1093" s="124" t="str">
        <f>VLOOKUP(C1093,[1]A!$D$2:$K$1398,8,FALSE)</f>
        <v>4-A</v>
      </c>
      <c r="R1093" s="125" t="str">
        <f>VLOOKUP(C1093,Route2021!$C$2:$Q$1212,15,FALSE)</f>
        <v>4-A</v>
      </c>
      <c r="S1093" s="48">
        <f>IFERROR(VLOOKUP(C1093,'[2]1ère'!$B$3:$E$200,4,FALSE),0)</f>
        <v>0</v>
      </c>
      <c r="T1093" s="48">
        <f>IFERROR(VLOOKUP(C1093,'[2]2ème'!$B$3:$E$500,4,FALSE),0)</f>
        <v>0</v>
      </c>
      <c r="U1093" s="48">
        <f>IFERROR(VLOOKUP(C1093,'[2]3ème'!$B$3:$E$600,4,FALSE),0)</f>
        <v>0</v>
      </c>
      <c r="V1093" s="48">
        <f>IFERROR(VLOOKUP(C1093,'[2]4ème '!$B$3:$E$216,4,FALSE),0)</f>
        <v>9</v>
      </c>
      <c r="W1093" s="48">
        <f>IFERROR(VLOOKUP(C1093,[2]Féminines!$B$3:$E$70,4,FALSE),0)</f>
        <v>0</v>
      </c>
      <c r="X1093">
        <f t="shared" si="117"/>
        <v>9</v>
      </c>
    </row>
    <row r="1094" spans="1:24" x14ac:dyDescent="0.25">
      <c r="A1094" s="48">
        <v>1134</v>
      </c>
      <c r="B1094">
        <f>N1094</f>
        <v>144514</v>
      </c>
      <c r="C1094" s="49" t="str">
        <f>[1]A!$D1379</f>
        <v>PETTE MELANIE</v>
      </c>
      <c r="D1094" t="str">
        <f>[1]A!$F1379</f>
        <v>VELO CLUB ROUBAIX</v>
      </c>
      <c r="E1094" t="str">
        <f>[1]A!$J1379</f>
        <v>05999056953</v>
      </c>
      <c r="F1094" s="128" t="str">
        <f>[1]A!$C1379</f>
        <v>4-A</v>
      </c>
      <c r="G1094" t="str">
        <f>VLOOKUP(C1094,[1]A!$D$2:$H$1448,5,FALSE)</f>
        <v>Adulte Féminin 30/39 ans</v>
      </c>
      <c r="N1094" s="14">
        <f>VLOOKUP(C1094,Bilan!$B$4:$D$1766,3,FALSE)</f>
        <v>144514</v>
      </c>
      <c r="O1094" s="50">
        <f>A1094</f>
        <v>1134</v>
      </c>
      <c r="P1094" s="50" t="e">
        <f>VLOOKUP(C1094,Route2021!$C$2:$O$1205,13,FALSE)</f>
        <v>#N/A</v>
      </c>
      <c r="Q1094" s="124">
        <f>VLOOKUP(C1094,[1]A!$D$2:$K$1398,8,FALSE)</f>
        <v>0</v>
      </c>
      <c r="R1094" s="125" t="e">
        <f>VLOOKUP(C1094,Route2021!$C$2:$Q$1212,15,FALSE)</f>
        <v>#N/A</v>
      </c>
      <c r="S1094" s="48">
        <f>IFERROR(VLOOKUP(C1094,'[2]1ère'!$B$3:$E$200,4,FALSE),0)</f>
        <v>0</v>
      </c>
      <c r="T1094" s="48">
        <f>IFERROR(VLOOKUP(C1094,'[2]2ème'!$B$3:$E$500,4,FALSE),0)</f>
        <v>0</v>
      </c>
      <c r="U1094" s="48">
        <f>IFERROR(VLOOKUP(C1094,'[2]3ème'!$B$3:$E$600,4,FALSE),0)</f>
        <v>0</v>
      </c>
      <c r="V1094" s="48">
        <f>IFERROR(VLOOKUP(C1094,'[2]4ème '!$B$3:$E$216,4,FALSE),0)</f>
        <v>5</v>
      </c>
      <c r="W1094" s="48">
        <f>IFERROR(VLOOKUP(C1094,[2]Féminines!$B$3:$E$70,4,FALSE),0)</f>
        <v>0</v>
      </c>
      <c r="X1094">
        <f t="shared" si="117"/>
        <v>5</v>
      </c>
    </row>
    <row r="1095" spans="1:24" x14ac:dyDescent="0.25">
      <c r="A1095" s="48">
        <v>1136</v>
      </c>
      <c r="B1095">
        <f>N1095</f>
        <v>7049</v>
      </c>
      <c r="C1095" s="49" t="str">
        <f>[1]A!$D679</f>
        <v>LECCI LAURENT</v>
      </c>
      <c r="D1095" t="str">
        <f>[1]A!$F679</f>
        <v>HAVELUY CYCLO CLUB</v>
      </c>
      <c r="E1095" t="str">
        <f>[1]A!$J679</f>
        <v>05996223363</v>
      </c>
      <c r="F1095" s="128" t="s">
        <v>352</v>
      </c>
      <c r="G1095" t="str">
        <f>VLOOKUP(C1095,[1]A!$D$2:$H$1448,5,FALSE)</f>
        <v>Adulte Masculin 30/39 ans</v>
      </c>
      <c r="N1095" s="14">
        <f>VLOOKUP(C1095,Bilan!$B$4:$D$1766,3,FALSE)</f>
        <v>7049</v>
      </c>
      <c r="O1095" s="50">
        <f>A1095</f>
        <v>1136</v>
      </c>
      <c r="P1095" s="50">
        <f>VLOOKUP(C1095,Route2021!$C$2:$O$1205,13,FALSE)</f>
        <v>899</v>
      </c>
      <c r="Q1095" s="124" t="str">
        <f>VLOOKUP(C1095,[1]A!$D$2:$K$1398,8,FALSE)</f>
        <v>3</v>
      </c>
      <c r="R1095" s="125">
        <f>VLOOKUP(C1095,Route2021!$C$2:$Q$1212,15,FALSE)</f>
        <v>3</v>
      </c>
      <c r="S1095" s="48">
        <f>IFERROR(VLOOKUP(C1095,'[2]1ère'!$B$3:$E$200,4,FALSE),0)</f>
        <v>0</v>
      </c>
      <c r="T1095" s="48">
        <f>IFERROR(VLOOKUP(C1095,'[2]2ème'!$B$3:$E$500,4,FALSE),0)</f>
        <v>0</v>
      </c>
      <c r="U1095" s="48">
        <f>IFERROR(VLOOKUP(C1095,'[2]3ème'!$B$3:$E$600,4,FALSE),0)</f>
        <v>2</v>
      </c>
      <c r="V1095" s="48">
        <f>IFERROR(VLOOKUP(C1095,'[2]4ème '!$B$3:$E$216,4,FALSE),0)</f>
        <v>6</v>
      </c>
      <c r="W1095" s="48">
        <f>IFERROR(VLOOKUP(C1095,[2]Féminines!$B$3:$E$70,4,FALSE),0)</f>
        <v>0</v>
      </c>
      <c r="X1095">
        <f t="shared" si="117"/>
        <v>8</v>
      </c>
    </row>
    <row r="1096" spans="1:24" x14ac:dyDescent="0.25">
      <c r="A1096" s="48">
        <f t="shared" si="120"/>
        <v>1137</v>
      </c>
      <c r="B1096">
        <f t="shared" si="118"/>
        <v>3994</v>
      </c>
      <c r="C1096" t="str">
        <f>[1]A!$D123</f>
        <v>BOURLET ERIC</v>
      </c>
      <c r="D1096" t="str">
        <f>[1]A!$F123</f>
        <v>AMICALE LAIQUE SPORTIVE  ROEULX</v>
      </c>
      <c r="E1096" t="str">
        <f>[1]A!$J123</f>
        <v>05999029316</v>
      </c>
      <c r="F1096" s="128" t="str">
        <f>[1]A!$C123</f>
        <v>4-A</v>
      </c>
      <c r="G1096" t="str">
        <f>VLOOKUP(C1096,[1]A!$D$2:$H$1448,5,FALSE)</f>
        <v>Adulte Masculin 50/59 ans</v>
      </c>
      <c r="J1096" s="67">
        <v>1</v>
      </c>
      <c r="N1096" s="14">
        <f>VLOOKUP(C1096,Bilan!$B$4:$D$1766,3,FALSE)</f>
        <v>3994</v>
      </c>
      <c r="O1096" s="50">
        <f t="shared" si="119"/>
        <v>1137</v>
      </c>
      <c r="P1096" s="50">
        <f>VLOOKUP(C1096,Route2021!$C$2:$O$1205,13,FALSE)</f>
        <v>1137</v>
      </c>
      <c r="Q1096" s="124" t="str">
        <f>VLOOKUP(C1096,[1]A!$D$2:$K$1398,8,FALSE)</f>
        <v>4-A</v>
      </c>
      <c r="R1096" s="125" t="str">
        <f>VLOOKUP(C1096,Route2021!$C$2:$Q$1212,15,FALSE)</f>
        <v>4-A</v>
      </c>
      <c r="S1096" s="48">
        <f>IFERROR(VLOOKUP(C1096,'[2]1ère'!$B$3:$E$200,4,FALSE),0)</f>
        <v>0</v>
      </c>
      <c r="T1096" s="48">
        <f>IFERROR(VLOOKUP(C1096,'[2]2ème'!$B$3:$E$500,4,FALSE),0)</f>
        <v>0</v>
      </c>
      <c r="U1096" s="48">
        <f>IFERROR(VLOOKUP(C1096,'[2]3ème'!$B$3:$E$600,4,FALSE),0)</f>
        <v>0</v>
      </c>
      <c r="V1096" s="48">
        <f>IFERROR(VLOOKUP(C1096,'[2]4ème '!$B$3:$E$216,4,FALSE),0)</f>
        <v>6</v>
      </c>
      <c r="W1096" s="48">
        <f>IFERROR(VLOOKUP(C1096,[2]Féminines!$B$3:$E$70,4,FALSE),0)</f>
        <v>0</v>
      </c>
      <c r="X1096">
        <f t="shared" si="117"/>
        <v>6</v>
      </c>
    </row>
    <row r="1097" spans="1:24" x14ac:dyDescent="0.25">
      <c r="A1097" s="48">
        <f t="shared" si="120"/>
        <v>1138</v>
      </c>
      <c r="B1097">
        <f t="shared" si="118"/>
        <v>2949</v>
      </c>
      <c r="C1097" t="str">
        <f>[1]A!$D154</f>
        <v>BURY FANNY</v>
      </c>
      <c r="D1097" t="str">
        <f>[1]A!$F154</f>
        <v>ETOILE CYCLISTE LIEU ST AMAND</v>
      </c>
      <c r="E1097" t="str">
        <f>[1]A!$J154</f>
        <v>05996216278</v>
      </c>
      <c r="F1097" s="128" t="str">
        <f>[1]A!$C154</f>
        <v>4-A</v>
      </c>
      <c r="G1097" t="str">
        <f>VLOOKUP(C1097,[1]A!$D$2:$H$1448,5,FALSE)</f>
        <v>Adulte Féminin 17/29 ans</v>
      </c>
      <c r="N1097" s="14">
        <f>VLOOKUP(C1097,Bilan!$B$4:$D$1766,3,FALSE)</f>
        <v>2949</v>
      </c>
      <c r="O1097" s="50">
        <f t="shared" si="119"/>
        <v>1138</v>
      </c>
      <c r="P1097" s="50">
        <f>VLOOKUP(C1097,Route2021!$C$2:$O$1205,13,FALSE)</f>
        <v>1138</v>
      </c>
      <c r="Q1097" s="124" t="str">
        <f>VLOOKUP(C1097,[1]A!$D$2:$K$1398,8,FALSE)</f>
        <v>4-A</v>
      </c>
      <c r="R1097" s="125" t="str">
        <f>VLOOKUP(C1097,Route2021!$C$2:$Q$1212,15,FALSE)</f>
        <v>4-A</v>
      </c>
      <c r="S1097" s="48">
        <f>IFERROR(VLOOKUP(C1097,'[2]1ère'!$B$3:$E$200,4,FALSE),0)</f>
        <v>0</v>
      </c>
      <c r="T1097" s="48">
        <f>IFERROR(VLOOKUP(C1097,'[2]2ème'!$B$3:$E$500,4,FALSE),0)</f>
        <v>0</v>
      </c>
      <c r="U1097" s="48">
        <f>IFERROR(VLOOKUP(C1097,'[2]3ème'!$B$3:$E$600,4,FALSE),0)</f>
        <v>0</v>
      </c>
      <c r="V1097" s="48">
        <f>IFERROR(VLOOKUP(C1097,'[2]4ème '!$B$3:$E$216,4,FALSE),0)</f>
        <v>0</v>
      </c>
      <c r="W1097" s="48">
        <f>IFERROR(VLOOKUP(C1097,[2]Féminines!$B$3:$E$70,4,FALSE),0)</f>
        <v>0</v>
      </c>
      <c r="X1097">
        <f t="shared" si="117"/>
        <v>0</v>
      </c>
    </row>
    <row r="1098" spans="1:24" x14ac:dyDescent="0.25">
      <c r="A1098" s="48">
        <f t="shared" si="120"/>
        <v>1139</v>
      </c>
      <c r="B1098">
        <f t="shared" si="118"/>
        <v>4496</v>
      </c>
      <c r="C1098" t="str">
        <f>[1]A!$D560</f>
        <v>HANNIER PATRICK</v>
      </c>
      <c r="D1098" t="str">
        <f>[1]A!$F560</f>
        <v>VELO CLUB HORNAING</v>
      </c>
      <c r="E1098" t="str">
        <f>[1]A!$J560</f>
        <v>05999093831</v>
      </c>
      <c r="F1098" s="128" t="str">
        <f>[1]A!$C560</f>
        <v>4-A</v>
      </c>
      <c r="G1098" t="str">
        <f>VLOOKUP(C1098,[1]A!$D$2:$H$1448,5,FALSE)</f>
        <v>Adulte Masculin 60 ans et plus</v>
      </c>
      <c r="N1098" s="14">
        <f>VLOOKUP(C1098,Bilan!$B$4:$D$1766,3,FALSE)</f>
        <v>4496</v>
      </c>
      <c r="O1098" s="50">
        <f t="shared" si="119"/>
        <v>1139</v>
      </c>
      <c r="P1098" s="50">
        <f>VLOOKUP(C1098,Route2021!$C$2:$O$1205,13,FALSE)</f>
        <v>1139</v>
      </c>
      <c r="Q1098" s="124" t="str">
        <f>VLOOKUP(C1098,[1]A!$D$2:$K$1398,8,FALSE)</f>
        <v>4-A</v>
      </c>
      <c r="R1098" s="125" t="str">
        <f>VLOOKUP(C1098,Route2021!$C$2:$Q$1212,15,FALSE)</f>
        <v>4-A</v>
      </c>
      <c r="S1098" s="48">
        <f>IFERROR(VLOOKUP(C1098,'[2]1ère'!$B$3:$E$200,4,FALSE),0)</f>
        <v>0</v>
      </c>
      <c r="T1098" s="48">
        <f>IFERROR(VLOOKUP(C1098,'[2]2ème'!$B$3:$E$500,4,FALSE),0)</f>
        <v>0</v>
      </c>
      <c r="U1098" s="48">
        <f>IFERROR(VLOOKUP(C1098,'[2]3ème'!$B$3:$E$600,4,FALSE),0)</f>
        <v>0</v>
      </c>
      <c r="V1098" s="48">
        <f>IFERROR(VLOOKUP(C1098,'[2]4ème '!$B$3:$E$216,4,FALSE),0)</f>
        <v>6</v>
      </c>
      <c r="W1098" s="48">
        <f>IFERROR(VLOOKUP(C1098,[2]Féminines!$B$3:$E$70,4,FALSE),0)</f>
        <v>0</v>
      </c>
      <c r="X1098">
        <f t="shared" si="117"/>
        <v>6</v>
      </c>
    </row>
    <row r="1099" spans="1:24" x14ac:dyDescent="0.25">
      <c r="A1099" s="48">
        <f t="shared" si="120"/>
        <v>1140</v>
      </c>
      <c r="B1099">
        <f t="shared" si="118"/>
        <v>2568</v>
      </c>
      <c r="C1099" t="str">
        <f>[1]A!$D610</f>
        <v>JADAS REGIS</v>
      </c>
      <c r="D1099" t="str">
        <f>[1]A!$F610</f>
        <v>HAVELUY CYCLO CLUB</v>
      </c>
      <c r="E1099" t="str">
        <f>[1]A!$J610</f>
        <v>05999109779</v>
      </c>
      <c r="F1099" s="128" t="str">
        <f>[1]A!$C610</f>
        <v>4-A</v>
      </c>
      <c r="G1099" t="str">
        <f>VLOOKUP(C1099,[1]A!$D$2:$H$1448,5,FALSE)</f>
        <v>Adulte Masculin 50/59 ans</v>
      </c>
      <c r="N1099" s="14">
        <f>VLOOKUP(C1099,Bilan!$B$4:$D$1766,3,FALSE)</f>
        <v>2568</v>
      </c>
      <c r="O1099" s="50">
        <f t="shared" si="119"/>
        <v>1140</v>
      </c>
      <c r="P1099" s="50">
        <f>VLOOKUP(C1099,Route2021!$C$2:$O$1205,13,FALSE)</f>
        <v>1140</v>
      </c>
      <c r="Q1099" s="124" t="str">
        <f>VLOOKUP(C1099,[1]A!$D$2:$K$1398,8,FALSE)</f>
        <v>4-A</v>
      </c>
      <c r="R1099" s="125" t="str">
        <f>VLOOKUP(C1099,Route2021!$C$2:$Q$1212,15,FALSE)</f>
        <v>4-A</v>
      </c>
      <c r="S1099" s="48">
        <f>IFERROR(VLOOKUP(C1099,'[2]1ère'!$B$3:$E$200,4,FALSE),0)</f>
        <v>0</v>
      </c>
      <c r="T1099" s="48">
        <f>IFERROR(VLOOKUP(C1099,'[2]2ème'!$B$3:$E$500,4,FALSE),0)</f>
        <v>0</v>
      </c>
      <c r="U1099" s="48">
        <f>IFERROR(VLOOKUP(C1099,'[2]3ème'!$B$3:$E$600,4,FALSE),0)</f>
        <v>0</v>
      </c>
      <c r="V1099" s="48">
        <f>IFERROR(VLOOKUP(C1099,'[2]4ème '!$B$3:$E$216,4,FALSE),0)</f>
        <v>12</v>
      </c>
      <c r="W1099" s="48">
        <f>IFERROR(VLOOKUP(C1099,[2]Féminines!$B$3:$E$70,4,FALSE),0)</f>
        <v>0</v>
      </c>
      <c r="X1099">
        <f t="shared" si="117"/>
        <v>12</v>
      </c>
    </row>
    <row r="1100" spans="1:24" x14ac:dyDescent="0.25">
      <c r="A1100" s="48">
        <f t="shared" ref="A1100:A1130" si="121">IF(P1100&lt;1183,IF(P1100&gt;1000,P1100,0),0)</f>
        <v>1141</v>
      </c>
      <c r="B1100">
        <f t="shared" si="118"/>
        <v>1253</v>
      </c>
      <c r="C1100" t="str">
        <f>[1]A!$D657</f>
        <v>LANDAS MARION</v>
      </c>
      <c r="D1100" t="str">
        <f>[1]A!$F657</f>
        <v>VELO SPRINT DE L'OSTREVENT - AUBERCHICOURT</v>
      </c>
      <c r="E1100" t="str">
        <f>[1]A!$J657</f>
        <v>05999084870</v>
      </c>
      <c r="F1100" s="128" t="str">
        <f>[1]A!$C657</f>
        <v>4-A</v>
      </c>
      <c r="G1100" t="str">
        <f>VLOOKUP(C1100,[1]A!$D$2:$H$1448,5,FALSE)</f>
        <v>Adulte Féminin 17/29 ans</v>
      </c>
      <c r="N1100" s="14">
        <f>VLOOKUP(C1100,Bilan!$B$4:$D$1766,3,FALSE)</f>
        <v>1253</v>
      </c>
      <c r="O1100" s="50">
        <f t="shared" si="119"/>
        <v>1141</v>
      </c>
      <c r="P1100" s="50">
        <f>VLOOKUP(C1100,Route2021!$C$2:$O$1205,13,FALSE)</f>
        <v>1141</v>
      </c>
      <c r="Q1100" s="124" t="str">
        <f>VLOOKUP(C1100,[1]A!$D$2:$K$1398,8,FALSE)</f>
        <v>4-A</v>
      </c>
      <c r="R1100" s="125" t="str">
        <f>VLOOKUP(C1100,Route2021!$C$2:$Q$1212,15,FALSE)</f>
        <v>4-A</v>
      </c>
      <c r="S1100" s="48">
        <f>IFERROR(VLOOKUP(C1100,'[2]1ère'!$B$3:$E$200,4,FALSE),0)</f>
        <v>0</v>
      </c>
      <c r="T1100" s="48">
        <f>IFERROR(VLOOKUP(C1100,'[2]2ème'!$B$3:$E$500,4,FALSE),0)</f>
        <v>0</v>
      </c>
      <c r="U1100" s="48">
        <f>IFERROR(VLOOKUP(C1100,'[2]3ème'!$B$3:$E$600,4,FALSE),0)</f>
        <v>0</v>
      </c>
      <c r="V1100" s="48">
        <f>IFERROR(VLOOKUP(C1100,'[2]4ème '!$B$3:$E$216,4,FALSE),0)</f>
        <v>15</v>
      </c>
      <c r="W1100" s="48">
        <f>IFERROR(VLOOKUP(C1100,[2]Féminines!$B$3:$E$70,4,FALSE),0)</f>
        <v>0</v>
      </c>
      <c r="X1100">
        <f t="shared" si="117"/>
        <v>15</v>
      </c>
    </row>
    <row r="1101" spans="1:24" x14ac:dyDescent="0.25">
      <c r="A1101" s="48">
        <f t="shared" si="121"/>
        <v>1142</v>
      </c>
      <c r="B1101">
        <f t="shared" si="118"/>
        <v>4318</v>
      </c>
      <c r="C1101" t="str">
        <f>[1]A!$D1256</f>
        <v>NOWAK FREDDY</v>
      </c>
      <c r="D1101" t="str">
        <f>[1]A!$F1256</f>
        <v>LEFOREST CYCLO CLUB</v>
      </c>
      <c r="E1101" t="str">
        <f>[1]A!$J1256</f>
        <v>06297075543</v>
      </c>
      <c r="F1101" s="128" t="str">
        <f>[1]A!$C1256</f>
        <v>4-A</v>
      </c>
      <c r="G1101" t="str">
        <f>VLOOKUP(C1101,[1]A!$D$2:$H$1448,5,FALSE)</f>
        <v>Adulte Masculin 50/59 ans</v>
      </c>
      <c r="N1101" s="14">
        <f>VLOOKUP(C1101,Bilan!$B$4:$D$1766,3,FALSE)</f>
        <v>4318</v>
      </c>
      <c r="O1101" s="50">
        <f t="shared" si="119"/>
        <v>1142</v>
      </c>
      <c r="P1101" s="50">
        <f>VLOOKUP(C1101,Route2021!$C$2:$O$1205,13,FALSE)</f>
        <v>1142</v>
      </c>
      <c r="Q1101" s="124" t="str">
        <f>VLOOKUP(C1101,[1]A!$D$2:$K$1398,8,FALSE)</f>
        <v>4-A</v>
      </c>
      <c r="R1101" s="125" t="str">
        <f>VLOOKUP(C1101,Route2021!$C$2:$Q$1212,15,FALSE)</f>
        <v>4-A</v>
      </c>
      <c r="S1101" s="48">
        <f>IFERROR(VLOOKUP(C1101,'[2]1ère'!$B$3:$E$200,4,FALSE),0)</f>
        <v>0</v>
      </c>
      <c r="T1101" s="48">
        <f>IFERROR(VLOOKUP(C1101,'[2]2ème'!$B$3:$E$500,4,FALSE),0)</f>
        <v>0</v>
      </c>
      <c r="U1101" s="48">
        <f>IFERROR(VLOOKUP(C1101,'[2]3ème'!$B$3:$E$600,4,FALSE),0)</f>
        <v>0</v>
      </c>
      <c r="V1101" s="48">
        <f>IFERROR(VLOOKUP(C1101,'[2]4ème '!$B$3:$E$216,4,FALSE),0)</f>
        <v>0</v>
      </c>
      <c r="W1101" s="48">
        <f>IFERROR(VLOOKUP(C1101,[2]Féminines!$B$3:$E$70,4,FALSE),0)</f>
        <v>0</v>
      </c>
      <c r="X1101">
        <f t="shared" si="117"/>
        <v>0</v>
      </c>
    </row>
    <row r="1102" spans="1:24" x14ac:dyDescent="0.25">
      <c r="A1102" s="48">
        <v>1143</v>
      </c>
      <c r="B1102" s="3">
        <f>N1102</f>
        <v>2588</v>
      </c>
      <c r="C1102" s="49" t="str">
        <f>[1]A!$D901</f>
        <v>PLOMION JADE</v>
      </c>
      <c r="D1102" t="str">
        <f>[1]A!$F901</f>
        <v>GAZ ELEC CLUB DE DOUAI</v>
      </c>
      <c r="E1102" t="str">
        <f>[1]A!$J901</f>
        <v>05999126973</v>
      </c>
      <c r="F1102" s="128" t="s">
        <v>352</v>
      </c>
      <c r="G1102" t="str">
        <f>VLOOKUP(C1102,[1]A!$D$2:$H$1448,5,FALSE)</f>
        <v>Adulte Féminin 17/29 ans</v>
      </c>
      <c r="N1102" s="14">
        <f>VLOOKUP(C1102,Bilan!$B$4:$D$1766,3,FALSE)</f>
        <v>2588</v>
      </c>
      <c r="O1102" s="50">
        <f>A1102</f>
        <v>1143</v>
      </c>
      <c r="P1102" s="50">
        <f>VLOOKUP(C1102,Route2021!$C$2:$O$1205,13,FALSE)</f>
        <v>1483</v>
      </c>
      <c r="Q1102" s="124" t="str">
        <f>VLOOKUP(C1102,[1]A!$D$2:$K$1398,8,FALSE)</f>
        <v>FE</v>
      </c>
      <c r="R1102" s="125" t="str">
        <f>VLOOKUP(C1102,Route2021!$C$2:$Q$1212,15,FALSE)</f>
        <v>JE</v>
      </c>
      <c r="S1102" s="48">
        <f>IFERROR(VLOOKUP(C1102,'[2]1ère'!$B$3:$E$200,4,FALSE),0)</f>
        <v>0</v>
      </c>
      <c r="T1102" s="48">
        <f>IFERROR(VLOOKUP(C1102,'[2]2ème'!$B$3:$E$500,4,FALSE),0)</f>
        <v>0</v>
      </c>
      <c r="U1102" s="48">
        <f>IFERROR(VLOOKUP(C1102,'[2]3ème'!$B$3:$E$600,4,FALSE),0)</f>
        <v>0</v>
      </c>
      <c r="V1102" s="48">
        <f>IFERROR(VLOOKUP(C1102,'[2]4ème '!$B$3:$E$216,4,FALSE),0)</f>
        <v>2</v>
      </c>
      <c r="W1102" s="48">
        <f>IFERROR(VLOOKUP(C1102,[2]Féminines!$B$3:$E$70,4,FALSE),0)</f>
        <v>1</v>
      </c>
      <c r="X1102">
        <f t="shared" si="117"/>
        <v>3</v>
      </c>
    </row>
    <row r="1103" spans="1:24" x14ac:dyDescent="0.25">
      <c r="A1103" s="48">
        <v>1144</v>
      </c>
      <c r="B1103">
        <f>N1103</f>
        <v>2170</v>
      </c>
      <c r="C1103" t="str">
        <f>[1]A!$D213</f>
        <v>CLAISSE ANAIS</v>
      </c>
      <c r="D1103" t="str">
        <f>[1]A!$F213</f>
        <v>UNION SPORTIVE VALENCIENNES MARLY</v>
      </c>
      <c r="E1103" t="str">
        <f>[1]A!$J213</f>
        <v>05999111772</v>
      </c>
      <c r="F1103" s="128" t="str">
        <f>[1]A!$C213</f>
        <v>4-A</v>
      </c>
      <c r="G1103" t="str">
        <f>VLOOKUP(C1103,[1]A!$D$2:$H$1448,5,FALSE)</f>
        <v>Adulte Féminin 17/29 ans</v>
      </c>
      <c r="J1103" s="67">
        <v>1</v>
      </c>
      <c r="N1103" s="14">
        <f>VLOOKUP(C1103,Bilan!$B$4:$D$1766,3,FALSE)</f>
        <v>2170</v>
      </c>
      <c r="O1103" s="50">
        <f>A1103</f>
        <v>1144</v>
      </c>
      <c r="P1103" s="50">
        <f>VLOOKUP(C1103,Route2021!$C$2:$O$1205,13,FALSE)</f>
        <v>0</v>
      </c>
      <c r="Q1103" s="124" t="str">
        <f>VLOOKUP(C1103,[1]A!$D$2:$K$1398,8,FALSE)</f>
        <v>4-A</v>
      </c>
      <c r="R1103" s="125" t="str">
        <f>VLOOKUP(C1103,Route2021!$C$2:$Q$1212,15,FALSE)</f>
        <v>4-A</v>
      </c>
      <c r="S1103" s="48">
        <f>IFERROR(VLOOKUP(C1103,'[2]1ère'!$B$3:$E$200,4,FALSE),0)</f>
        <v>0</v>
      </c>
      <c r="T1103" s="48">
        <f>IFERROR(VLOOKUP(C1103,'[2]2ème'!$B$3:$E$500,4,FALSE),0)</f>
        <v>0</v>
      </c>
      <c r="U1103" s="48">
        <f>IFERROR(VLOOKUP(C1103,'[2]3ème'!$B$3:$E$600,4,FALSE),0)</f>
        <v>0</v>
      </c>
      <c r="V1103" s="48">
        <f>IFERROR(VLOOKUP(C1103,'[2]4ème '!$B$3:$E$216,4,FALSE),0)</f>
        <v>8</v>
      </c>
      <c r="W1103" s="48">
        <f>IFERROR(VLOOKUP(C1103,[2]Féminines!$B$3:$E$70,4,FALSE),0)</f>
        <v>0</v>
      </c>
      <c r="X1103">
        <f t="shared" si="117"/>
        <v>8</v>
      </c>
    </row>
    <row r="1104" spans="1:24" x14ac:dyDescent="0.25">
      <c r="A1104" s="48">
        <f t="shared" si="121"/>
        <v>1145</v>
      </c>
      <c r="B1104">
        <f t="shared" si="118"/>
        <v>3134</v>
      </c>
      <c r="C1104" t="str">
        <f>[1]A!$D156</f>
        <v>CADENES PIERRE</v>
      </c>
      <c r="D1104" t="str">
        <f>[1]A!$F156</f>
        <v>AMICALE LAIQUE SPORTIVE  ROEULX</v>
      </c>
      <c r="E1104" t="str">
        <f>[1]A!$J156</f>
        <v>05994058109</v>
      </c>
      <c r="F1104" s="128" t="str">
        <f>[1]A!$C156</f>
        <v>4-B</v>
      </c>
      <c r="G1104" t="str">
        <f>VLOOKUP(C1104,[1]A!$D$2:$H$1448,5,FALSE)</f>
        <v>Adulte Masculin 60 ans et plus</v>
      </c>
      <c r="N1104" s="14">
        <f>VLOOKUP(C1104,Bilan!$B$4:$D$1766,3,FALSE)</f>
        <v>3134</v>
      </c>
      <c r="O1104" s="50">
        <f t="shared" si="119"/>
        <v>1145</v>
      </c>
      <c r="P1104" s="50">
        <f>VLOOKUP(C1104,Route2021!$C$2:$O$1205,13,FALSE)</f>
        <v>1145</v>
      </c>
      <c r="Q1104" s="124" t="str">
        <f>VLOOKUP(C1104,[1]A!$D$2:$K$1398,8,FALSE)</f>
        <v>4-B</v>
      </c>
      <c r="R1104" s="125" t="str">
        <f>VLOOKUP(C1104,Route2021!$C$2:$Q$1212,15,FALSE)</f>
        <v>4-B</v>
      </c>
      <c r="S1104" s="48">
        <f>IFERROR(VLOOKUP(C1104,'[2]1ère'!$B$3:$E$200,4,FALSE),0)</f>
        <v>0</v>
      </c>
      <c r="T1104" s="48">
        <f>IFERROR(VLOOKUP(C1104,'[2]2ème'!$B$3:$E$500,4,FALSE),0)</f>
        <v>0</v>
      </c>
      <c r="U1104" s="48">
        <f>IFERROR(VLOOKUP(C1104,'[2]3ème'!$B$3:$E$600,4,FALSE),0)</f>
        <v>0</v>
      </c>
      <c r="V1104" s="48">
        <f>IFERROR(VLOOKUP(C1104,'[2]4ème '!$B$3:$E$216,4,FALSE),0)</f>
        <v>2</v>
      </c>
      <c r="W1104" s="48">
        <f>IFERROR(VLOOKUP(C1104,[2]Féminines!$B$3:$E$70,4,FALSE),0)</f>
        <v>0</v>
      </c>
      <c r="X1104">
        <f t="shared" si="117"/>
        <v>2</v>
      </c>
    </row>
    <row r="1105" spans="1:24" x14ac:dyDescent="0.25">
      <c r="A1105" s="48">
        <v>1146</v>
      </c>
      <c r="B1105">
        <f>N1105</f>
        <v>4407</v>
      </c>
      <c r="C1105" t="s">
        <v>3002</v>
      </c>
      <c r="D1105" t="s">
        <v>3054</v>
      </c>
      <c r="E1105" t="s">
        <v>3435</v>
      </c>
      <c r="F1105" s="128" t="s">
        <v>352</v>
      </c>
      <c r="G1105" t="s">
        <v>1016</v>
      </c>
      <c r="N1105" s="14">
        <f>VLOOKUP(C1105,Bilan!$B$4:$D$1766,3,FALSE)</f>
        <v>4407</v>
      </c>
      <c r="O1105" s="50">
        <f>A1105</f>
        <v>1146</v>
      </c>
      <c r="P1105" s="50">
        <f>VLOOKUP(C1105,Route2021!$C$2:$O$1205,13,FALSE)</f>
        <v>1146</v>
      </c>
      <c r="Q1105" s="124" t="e">
        <f>VLOOKUP(C1105,[1]A!$D$2:$K$1398,8,FALSE)</f>
        <v>#N/A</v>
      </c>
      <c r="R1105" s="125" t="str">
        <f>VLOOKUP(C1105,Route2021!$C$2:$Q$1212,15,FALSE)</f>
        <v>4-A</v>
      </c>
      <c r="S1105" s="48">
        <f>IFERROR(VLOOKUP(C1105,'[2]1ère'!$B$3:$E$200,4,FALSE),0)</f>
        <v>0</v>
      </c>
      <c r="T1105" s="48">
        <f>IFERROR(VLOOKUP(C1105,'[2]2ème'!$B$3:$E$500,4,FALSE),0)</f>
        <v>0</v>
      </c>
      <c r="U1105" s="48">
        <f>IFERROR(VLOOKUP(C1105,'[2]3ème'!$B$3:$E$600,4,FALSE),0)</f>
        <v>0</v>
      </c>
      <c r="V1105" s="48">
        <f>IFERROR(VLOOKUP(C1105,'[2]4ème '!$B$3:$E$216,4,FALSE),0)</f>
        <v>11</v>
      </c>
      <c r="W1105" s="48">
        <f>IFERROR(VLOOKUP(C1105,[2]Féminines!$B$3:$E$70,4,FALSE),0)</f>
        <v>0</v>
      </c>
      <c r="X1105">
        <f t="shared" si="117"/>
        <v>11</v>
      </c>
    </row>
    <row r="1106" spans="1:24" x14ac:dyDescent="0.25">
      <c r="A1106" s="48">
        <v>1147</v>
      </c>
      <c r="B1106">
        <f>N1106</f>
        <v>144255</v>
      </c>
      <c r="C1106" s="48" t="str">
        <f>[1]A!$D474</f>
        <v>FONTAINE STEPHANE</v>
      </c>
      <c r="D1106" t="str">
        <f>[1]A!$F474</f>
        <v>ETOILE CYCLISTE FEIGNIES</v>
      </c>
      <c r="E1106" t="str">
        <f>[1]A!$J474</f>
        <v>05999024845</v>
      </c>
      <c r="F1106" s="128" t="str">
        <f>[1]A!$C474</f>
        <v>4-A</v>
      </c>
      <c r="G1106" t="str">
        <f>VLOOKUP(C1106,[1]A!$D$2:$H$1448,5,FALSE)</f>
        <v>Adulte Masculin 50/59 ans</v>
      </c>
      <c r="J1106" s="67">
        <v>1</v>
      </c>
      <c r="N1106" s="14">
        <f>VLOOKUP(C1106,Bilan!$B$4:$D$1766,3,FALSE)</f>
        <v>144255</v>
      </c>
      <c r="O1106" s="50">
        <f>A1106</f>
        <v>1147</v>
      </c>
      <c r="P1106" s="50">
        <f>VLOOKUP(C1106,Route2021!$C$2:$O$1205,13,FALSE)</f>
        <v>586</v>
      </c>
      <c r="Q1106" s="124" t="str">
        <f>VLOOKUP(C1106,[1]A!$D$2:$K$1398,8,FALSE)</f>
        <v>4-A</v>
      </c>
      <c r="R1106" s="125">
        <f>VLOOKUP(C1106,Route2021!$C$2:$Q$1212,15,FALSE)</f>
        <v>3</v>
      </c>
      <c r="S1106" s="48">
        <f>IFERROR(VLOOKUP(C1106,'[2]1ère'!$B$3:$E$200,4,FALSE),0)</f>
        <v>0</v>
      </c>
      <c r="T1106" s="48">
        <f>IFERROR(VLOOKUP(C1106,'[2]2ème'!$B$3:$E$500,4,FALSE),0)</f>
        <v>0</v>
      </c>
      <c r="U1106" s="48">
        <f>IFERROR(VLOOKUP(C1106,'[2]3ème'!$B$3:$E$600,4,FALSE),0)</f>
        <v>0</v>
      </c>
      <c r="V1106" s="48">
        <f>IFERROR(VLOOKUP(C1106,'[2]4ème '!$B$3:$E$216,4,FALSE),0)</f>
        <v>13</v>
      </c>
      <c r="W1106" s="48">
        <f>IFERROR(VLOOKUP(C1106,[2]Féminines!$B$3:$E$70,4,FALSE),0)</f>
        <v>0</v>
      </c>
      <c r="X1106">
        <f t="shared" si="117"/>
        <v>13</v>
      </c>
    </row>
    <row r="1107" spans="1:24" x14ac:dyDescent="0.25">
      <c r="A1107" s="48">
        <v>1148</v>
      </c>
      <c r="B1107" t="e">
        <f>N1107</f>
        <v>#N/A</v>
      </c>
      <c r="C1107" t="s">
        <v>4278</v>
      </c>
      <c r="D1107" t="s">
        <v>4279</v>
      </c>
      <c r="E1107" t="s">
        <v>4280</v>
      </c>
      <c r="F1107" s="128" t="s">
        <v>352</v>
      </c>
      <c r="G1107" t="s">
        <v>1016</v>
      </c>
      <c r="N1107" s="14" t="e">
        <f>VLOOKUP(C1107,Bilan!$B$4:$D$1766,3,FALSE)</f>
        <v>#N/A</v>
      </c>
      <c r="O1107" s="50">
        <f>A1107</f>
        <v>1148</v>
      </c>
      <c r="P1107" s="50" t="e">
        <f>VLOOKUP(C1107,Route2021!$C$2:$O$1205,13,FALSE)</f>
        <v>#N/A</v>
      </c>
      <c r="Q1107" s="124" t="e">
        <f>VLOOKUP(C1107,[1]A!$D$2:$K$1398,8,FALSE)</f>
        <v>#N/A</v>
      </c>
      <c r="R1107" s="125" t="e">
        <f>VLOOKUP(C1107,Route2021!$C$2:$Q$1212,15,FALSE)</f>
        <v>#N/A</v>
      </c>
      <c r="S1107" s="48">
        <f>IFERROR(VLOOKUP(C1107,'[2]1ère'!$B$3:$E$200,4,FALSE),0)</f>
        <v>0</v>
      </c>
      <c r="T1107" s="48">
        <f>IFERROR(VLOOKUP(C1107,'[2]2ème'!$B$3:$E$500,4,FALSE),0)</f>
        <v>0</v>
      </c>
      <c r="U1107" s="48">
        <f>IFERROR(VLOOKUP(C1107,'[2]3ème'!$B$3:$E$600,4,FALSE),0)</f>
        <v>0</v>
      </c>
      <c r="V1107" s="48">
        <f>IFERROR(VLOOKUP(C1107,'[2]4ème '!$B$3:$E$216,4,FALSE),0)</f>
        <v>2</v>
      </c>
      <c r="W1107" s="48">
        <f>IFERROR(VLOOKUP(C1107,[2]Féminines!$B$3:$E$70,4,FALSE),0)</f>
        <v>0</v>
      </c>
      <c r="X1107">
        <f t="shared" si="117"/>
        <v>2</v>
      </c>
    </row>
    <row r="1108" spans="1:24" x14ac:dyDescent="0.25">
      <c r="A1108" s="7">
        <v>1149</v>
      </c>
      <c r="B1108">
        <f>N1108</f>
        <v>7087</v>
      </c>
      <c r="C1108" t="str">
        <f>[1]A!$D1450</f>
        <v>MONIER JÉRÔME</v>
      </c>
      <c r="D1108" t="str">
        <f>[1]A!$F1450</f>
        <v>GILLOT CYCLING CLUB FEIGNIES</v>
      </c>
      <c r="E1108" t="str">
        <f>[1]A!$J1450</f>
        <v>05999023526</v>
      </c>
      <c r="F1108" s="128" t="s">
        <v>352</v>
      </c>
      <c r="G1108" t="e">
        <f>VLOOKUP(C1108,[1]A!$D$2:$H$1448,5,FALSE)</f>
        <v>#N/A</v>
      </c>
      <c r="N1108" s="14">
        <f>VLOOKUP(C1108,Bilan!$B$4:$D$1766,3,FALSE)</f>
        <v>7087</v>
      </c>
      <c r="O1108" s="50">
        <f>A1108</f>
        <v>1149</v>
      </c>
      <c r="P1108" s="50">
        <f>VLOOKUP(C1108,Route2021!$C$2:$O$1205,13,FALSE)</f>
        <v>836</v>
      </c>
      <c r="Q1108" s="124" t="e">
        <f>VLOOKUP(C1108,[1]A!$D$2:$K$1398,8,FALSE)</f>
        <v>#N/A</v>
      </c>
      <c r="R1108" s="125">
        <f>VLOOKUP(C1108,Route2021!$C$2:$Q$1212,15,FALSE)</f>
        <v>3</v>
      </c>
      <c r="S1108" s="48">
        <f>IFERROR(VLOOKUP(C1108,'[2]1ère'!$B$3:$E$200,4,FALSE),0)</f>
        <v>0</v>
      </c>
      <c r="T1108" s="48">
        <f>IFERROR(VLOOKUP(C1108,'[2]2ème'!$B$3:$E$500,4,FALSE),0)</f>
        <v>0</v>
      </c>
      <c r="U1108" s="48">
        <f>IFERROR(VLOOKUP(C1108,'[2]3ème'!$B$3:$E$600,4,FALSE),0)</f>
        <v>5</v>
      </c>
      <c r="V1108" s="48">
        <f>IFERROR(VLOOKUP(C1108,'[2]4ème '!$B$3:$E$216,4,FALSE),0)</f>
        <v>0</v>
      </c>
      <c r="W1108" s="48">
        <f>IFERROR(VLOOKUP(C1108,[2]Féminines!$B$3:$E$70,4,FALSE),0)</f>
        <v>0</v>
      </c>
      <c r="X1108">
        <f>SUM(S1108:W1108)</f>
        <v>5</v>
      </c>
    </row>
    <row r="1109" spans="1:24" x14ac:dyDescent="0.25">
      <c r="A1109" s="48">
        <f t="shared" si="121"/>
        <v>1150</v>
      </c>
      <c r="B1109">
        <f t="shared" si="118"/>
        <v>3113</v>
      </c>
      <c r="C1109" t="str">
        <f>[1]A!$D1059</f>
        <v>VALBERT FLAVIEN</v>
      </c>
      <c r="D1109" t="str">
        <f>[1]A!$F1059</f>
        <v>UNION SPORTIVE VALENCIENNES MARLY</v>
      </c>
      <c r="E1109" t="str">
        <f>[1]A!$J1059</f>
        <v>05999124122</v>
      </c>
      <c r="F1109" s="128" t="str">
        <f>[1]A!$C1059</f>
        <v>4-A</v>
      </c>
      <c r="G1109" t="str">
        <f>VLOOKUP(C1109,[1]A!$D$2:$H$1448,5,FALSE)</f>
        <v>Adulte Masculin 50/59 ans</v>
      </c>
      <c r="N1109" s="14">
        <f>VLOOKUP(C1109,Bilan!$B$4:$D$1766,3,FALSE)</f>
        <v>3113</v>
      </c>
      <c r="O1109" s="50">
        <f t="shared" si="119"/>
        <v>1150</v>
      </c>
      <c r="P1109" s="50">
        <f>VLOOKUP(C1109,Route2021!$C$2:$O$1205,13,FALSE)</f>
        <v>1150</v>
      </c>
      <c r="Q1109" s="124" t="str">
        <f>VLOOKUP(C1109,[1]A!$D$2:$K$1398,8,FALSE)</f>
        <v>4-A</v>
      </c>
      <c r="R1109" s="125" t="str">
        <f>VLOOKUP(C1109,Route2021!$C$2:$Q$1212,15,FALSE)</f>
        <v>4-A</v>
      </c>
      <c r="S1109" s="48">
        <f>IFERROR(VLOOKUP(C1109,'[2]1ère'!$B$3:$E$200,4,FALSE),0)</f>
        <v>0</v>
      </c>
      <c r="T1109" s="48">
        <f>IFERROR(VLOOKUP(C1109,'[2]2ème'!$B$3:$E$500,4,FALSE),0)</f>
        <v>0</v>
      </c>
      <c r="U1109" s="48">
        <f>IFERROR(VLOOKUP(C1109,'[2]3ème'!$B$3:$E$600,4,FALSE),0)</f>
        <v>0</v>
      </c>
      <c r="V1109" s="48">
        <f>IFERROR(VLOOKUP(C1109,'[2]4ème '!$B$3:$E$216,4,FALSE),0)</f>
        <v>6</v>
      </c>
      <c r="W1109" s="48">
        <f>IFERROR(VLOOKUP(C1109,[2]Féminines!$B$3:$E$70,4,FALSE),0)</f>
        <v>0</v>
      </c>
      <c r="X1109">
        <f t="shared" si="117"/>
        <v>6</v>
      </c>
    </row>
    <row r="1110" spans="1:24" x14ac:dyDescent="0.25">
      <c r="A1110" s="48">
        <f t="shared" si="121"/>
        <v>1151</v>
      </c>
      <c r="B1110">
        <f t="shared" si="118"/>
        <v>7050</v>
      </c>
      <c r="C1110" t="str">
        <f>[1]A!$D411</f>
        <v>DUBOIS PHILIPPE</v>
      </c>
      <c r="D1110" t="str">
        <f>[1]A!$F411</f>
        <v>ASSOCIATION CYCLISTE DE CUINCY</v>
      </c>
      <c r="E1110" t="str">
        <f>[1]A!$J411</f>
        <v>05999111353</v>
      </c>
      <c r="F1110" s="128" t="str">
        <f>[1]A!$C411</f>
        <v>4-A</v>
      </c>
      <c r="G1110" t="str">
        <f>VLOOKUP(C1110,[1]A!$D$2:$H$1448,5,FALSE)</f>
        <v>Adulte Masculin 60 ans et plus</v>
      </c>
      <c r="N1110" s="14">
        <f>VLOOKUP(C1110,Bilan!$B$4:$D$1766,3,FALSE)</f>
        <v>7050</v>
      </c>
      <c r="O1110" s="50">
        <f t="shared" si="119"/>
        <v>1151</v>
      </c>
      <c r="P1110" s="50">
        <f>VLOOKUP(C1110,Route2021!$C$2:$O$1205,13,FALSE)</f>
        <v>1151</v>
      </c>
      <c r="Q1110" s="124" t="str">
        <f>VLOOKUP(C1110,[1]A!$D$2:$K$1398,8,FALSE)</f>
        <v>4-A</v>
      </c>
      <c r="R1110" s="125" t="str">
        <f>VLOOKUP(C1110,Route2021!$C$2:$Q$1212,15,FALSE)</f>
        <v>4-A</v>
      </c>
      <c r="S1110" s="48">
        <f>IFERROR(VLOOKUP(C1110,'[2]1ère'!$B$3:$E$200,4,FALSE),0)</f>
        <v>0</v>
      </c>
      <c r="T1110" s="48">
        <f>IFERROR(VLOOKUP(C1110,'[2]2ème'!$B$3:$E$500,4,FALSE),0)</f>
        <v>0</v>
      </c>
      <c r="U1110" s="48">
        <f>IFERROR(VLOOKUP(C1110,'[2]3ème'!$B$3:$E$600,4,FALSE),0)</f>
        <v>0</v>
      </c>
      <c r="V1110" s="48">
        <f>IFERROR(VLOOKUP(C1110,'[2]4ème '!$B$3:$E$216,4,FALSE),0)</f>
        <v>7</v>
      </c>
      <c r="W1110" s="48">
        <f>IFERROR(VLOOKUP(C1110,[2]Féminines!$B$3:$E$70,4,FALSE),0)</f>
        <v>0</v>
      </c>
      <c r="X1110">
        <f t="shared" si="117"/>
        <v>7</v>
      </c>
    </row>
    <row r="1111" spans="1:24" x14ac:dyDescent="0.25">
      <c r="A1111" s="48">
        <f t="shared" si="121"/>
        <v>1152</v>
      </c>
      <c r="B1111">
        <f t="shared" si="118"/>
        <v>4457</v>
      </c>
      <c r="C1111" t="str">
        <f>[1]A!$D892</f>
        <v>PEYTAVI MARIE</v>
      </c>
      <c r="D1111" t="str">
        <f>[1]A!$F892</f>
        <v>CYCLO CLUB WAVRIN</v>
      </c>
      <c r="E1111" t="str">
        <f>[1]A!$J892</f>
        <v>05999125139</v>
      </c>
      <c r="F1111" s="128" t="str">
        <f>[1]A!$C892</f>
        <v>4-A</v>
      </c>
      <c r="G1111" t="str">
        <f>VLOOKUP(C1111,[1]A!$D$2:$H$1448,5,FALSE)</f>
        <v>Adulte Féminin 17/29 ans</v>
      </c>
      <c r="N1111" s="14">
        <f>VLOOKUP(C1111,Bilan!$B$4:$D$1766,3,FALSE)</f>
        <v>4457</v>
      </c>
      <c r="O1111" s="50">
        <f t="shared" si="119"/>
        <v>1152</v>
      </c>
      <c r="P1111" s="50">
        <f>VLOOKUP(C1111,Route2021!$C$2:$O$1205,13,FALSE)</f>
        <v>1152</v>
      </c>
      <c r="Q1111" s="124" t="str">
        <f>VLOOKUP(C1111,[1]A!$D$2:$K$1398,8,FALSE)</f>
        <v>4-A</v>
      </c>
      <c r="R1111" s="125" t="str">
        <f>VLOOKUP(C1111,Route2021!$C$2:$Q$1212,15,FALSE)</f>
        <v>4-A</v>
      </c>
      <c r="S1111" s="48">
        <f>IFERROR(VLOOKUP(C1111,'[2]1ère'!$B$3:$E$200,4,FALSE),0)</f>
        <v>0</v>
      </c>
      <c r="T1111" s="48">
        <f>IFERROR(VLOOKUP(C1111,'[2]2ème'!$B$3:$E$500,4,FALSE),0)</f>
        <v>0</v>
      </c>
      <c r="U1111" s="48">
        <f>IFERROR(VLOOKUP(C1111,'[2]3ème'!$B$3:$E$600,4,FALSE),0)</f>
        <v>0</v>
      </c>
      <c r="V1111" s="48">
        <f>IFERROR(VLOOKUP(C1111,'[2]4ème '!$B$3:$E$216,4,FALSE),0)</f>
        <v>6</v>
      </c>
      <c r="W1111" s="48">
        <f>IFERROR(VLOOKUP(C1111,[2]Féminines!$B$3:$E$70,4,FALSE),0)</f>
        <v>0</v>
      </c>
      <c r="X1111">
        <f t="shared" si="117"/>
        <v>6</v>
      </c>
    </row>
    <row r="1112" spans="1:24" x14ac:dyDescent="0.25">
      <c r="A1112" s="7">
        <v>1153</v>
      </c>
      <c r="B1112">
        <f>N1112</f>
        <v>1166</v>
      </c>
      <c r="C1112" s="127" t="s">
        <v>4333</v>
      </c>
      <c r="D1112" s="127" t="s">
        <v>2976</v>
      </c>
      <c r="E1112" s="127" t="s">
        <v>4334</v>
      </c>
      <c r="F1112" s="128" t="s">
        <v>352</v>
      </c>
      <c r="G1112" s="127" t="s">
        <v>987</v>
      </c>
      <c r="N1112" s="14">
        <f>VLOOKUP(C1112,Bilan!$B$4:$D$1766,3,FALSE)</f>
        <v>1166</v>
      </c>
      <c r="O1112" s="50">
        <f>A1112</f>
        <v>1153</v>
      </c>
      <c r="P1112" s="50" t="e">
        <f>VLOOKUP(C1112,Route2021!$C$2:$O$1205,13,FALSE)</f>
        <v>#N/A</v>
      </c>
      <c r="Q1112" s="124" t="e">
        <f>VLOOKUP(C1112,[1]A!$D$2:$K$1398,8,FALSE)</f>
        <v>#N/A</v>
      </c>
      <c r="R1112" s="125" t="e">
        <f>VLOOKUP(C1112,Route2021!$C$2:$Q$1212,15,FALSE)</f>
        <v>#N/A</v>
      </c>
      <c r="S1112" s="48">
        <f>IFERROR(VLOOKUP(C1112,'[2]1ère'!$B$3:$E$200,4,FALSE),0)</f>
        <v>0</v>
      </c>
      <c r="T1112" s="48">
        <f>IFERROR(VLOOKUP(C1112,'[2]2ème'!$B$3:$E$500,4,FALSE),0)</f>
        <v>0</v>
      </c>
      <c r="U1112" s="48">
        <f>IFERROR(VLOOKUP(C1112,'[2]3ème'!$B$3:$E$600,4,FALSE),0)</f>
        <v>1</v>
      </c>
      <c r="V1112" s="48">
        <f>IFERROR(VLOOKUP(C1112,'[2]4ème '!$B$3:$E$216,4,FALSE),0)</f>
        <v>0</v>
      </c>
      <c r="W1112" s="48">
        <f>IFERROR(VLOOKUP(C1112,[2]Féminines!$B$3:$E$70,4,FALSE),0)</f>
        <v>0</v>
      </c>
      <c r="X1112">
        <f>SUM(S1112:W1112)</f>
        <v>1</v>
      </c>
    </row>
    <row r="1113" spans="1:24" x14ac:dyDescent="0.25">
      <c r="A1113" s="48">
        <v>1154</v>
      </c>
      <c r="B1113">
        <f>N1113</f>
        <v>6334</v>
      </c>
      <c r="C1113" t="s">
        <v>3489</v>
      </c>
      <c r="D1113" t="s">
        <v>2894</v>
      </c>
      <c r="E1113" t="s">
        <v>3521</v>
      </c>
      <c r="F1113" s="128" t="s">
        <v>1078</v>
      </c>
      <c r="G1113" t="s">
        <v>1016</v>
      </c>
      <c r="J1113" s="67">
        <v>1</v>
      </c>
      <c r="N1113" s="14">
        <f>VLOOKUP(C1113,Bilan!$B$4:$D$1766,3,FALSE)</f>
        <v>6334</v>
      </c>
      <c r="O1113" s="50">
        <f>A1113</f>
        <v>1154</v>
      </c>
      <c r="P1113" s="50">
        <f>VLOOKUP(C1113,Route2021!$C$2:$O$1205,13,FALSE)</f>
        <v>1154</v>
      </c>
      <c r="Q1113" s="124" t="e">
        <f>VLOOKUP(C1113,[1]A!$D$2:$K$1398,8,FALSE)</f>
        <v>#N/A</v>
      </c>
      <c r="R1113" s="125" t="str">
        <f>VLOOKUP(C1113,Route2021!$C$2:$Q$1212,15,FALSE)</f>
        <v>4-A</v>
      </c>
      <c r="S1113" s="48">
        <f>IFERROR(VLOOKUP(C1113,'[2]1ère'!$B$3:$E$200,4,FALSE),0)</f>
        <v>0</v>
      </c>
      <c r="T1113" s="48">
        <f>IFERROR(VLOOKUP(C1113,'[2]2ème'!$B$3:$E$500,4,FALSE),0)</f>
        <v>0</v>
      </c>
      <c r="U1113" s="48">
        <f>IFERROR(VLOOKUP(C1113,'[2]3ème'!$B$3:$E$600,4,FALSE),0)</f>
        <v>0</v>
      </c>
      <c r="V1113" s="48">
        <f>IFERROR(VLOOKUP(C1113,'[2]4ème '!$B$3:$E$216,4,FALSE),0)</f>
        <v>2</v>
      </c>
      <c r="W1113" s="48">
        <f>IFERROR(VLOOKUP(C1113,[2]Féminines!$B$3:$E$70,4,FALSE),0)</f>
        <v>0</v>
      </c>
      <c r="X1113">
        <f t="shared" si="117"/>
        <v>2</v>
      </c>
    </row>
    <row r="1114" spans="1:24" x14ac:dyDescent="0.25">
      <c r="A1114" s="48">
        <v>1155</v>
      </c>
      <c r="B1114">
        <f t="shared" ref="B1114" si="122">N1114</f>
        <v>10404</v>
      </c>
      <c r="C1114" t="s">
        <v>4381</v>
      </c>
      <c r="D1114" t="s">
        <v>4383</v>
      </c>
      <c r="E1114" t="s">
        <v>4384</v>
      </c>
      <c r="F1114" s="128" t="s">
        <v>352</v>
      </c>
      <c r="G1114" t="s">
        <v>971</v>
      </c>
      <c r="J1114" s="67">
        <v>1</v>
      </c>
      <c r="N1114" s="14">
        <f>VLOOKUP(C1114,Bilan!$B$4:$D$1766,3,FALSE)</f>
        <v>10404</v>
      </c>
      <c r="O1114" s="50">
        <f t="shared" ref="O1114" si="123">A1114</f>
        <v>1155</v>
      </c>
      <c r="P1114" s="50" t="e">
        <f>VLOOKUP(C1114,Route2021!$C$2:$O$1205,13,FALSE)</f>
        <v>#N/A</v>
      </c>
      <c r="Q1114" s="124" t="e">
        <f>VLOOKUP(C1114,[1]A!$D$2:$K$1398,8,FALSE)</f>
        <v>#N/A</v>
      </c>
      <c r="R1114" s="125" t="e">
        <f>VLOOKUP(C1114,Route2021!$C$2:$Q$1212,15,FALSE)</f>
        <v>#N/A</v>
      </c>
      <c r="S1114" s="48">
        <f>IFERROR(VLOOKUP(C1114,'[2]1ère'!$B$3:$E$200,4,FALSE),0)</f>
        <v>0</v>
      </c>
      <c r="T1114" s="48">
        <f>IFERROR(VLOOKUP(C1114,'[2]2ème'!$B$3:$E$500,4,FALSE),0)</f>
        <v>0</v>
      </c>
      <c r="U1114" s="48">
        <f>IFERROR(VLOOKUP(C1114,'[2]3ème'!$B$3:$E$600,4,FALSE),0)</f>
        <v>0</v>
      </c>
      <c r="V1114" s="48">
        <f>IFERROR(VLOOKUP(C1114,'[2]4ème '!$B$3:$E$216,4,FALSE),0)</f>
        <v>0</v>
      </c>
      <c r="W1114" s="48">
        <f>IFERROR(VLOOKUP(C1114,[2]Féminines!$B$3:$E$70,4,FALSE),0)</f>
        <v>0</v>
      </c>
      <c r="X1114">
        <f t="shared" ref="X1114" si="124">SUM(S1114:W1114)</f>
        <v>0</v>
      </c>
    </row>
    <row r="1115" spans="1:24" x14ac:dyDescent="0.25">
      <c r="A1115" s="48">
        <f t="shared" si="121"/>
        <v>1156</v>
      </c>
      <c r="B1115">
        <f t="shared" si="118"/>
        <v>2441</v>
      </c>
      <c r="C1115" t="str">
        <f>[1]A!$D950</f>
        <v>RICO JOEL</v>
      </c>
      <c r="D1115" t="str">
        <f>[1]A!$F950</f>
        <v>VELO CLUB UNION HALLUIN</v>
      </c>
      <c r="E1115" t="str">
        <f>[1]A!$J950</f>
        <v>05999019508</v>
      </c>
      <c r="F1115" s="128" t="str">
        <f>[1]A!$C950</f>
        <v>4-A</v>
      </c>
      <c r="G1115" t="str">
        <f>VLOOKUP(C1115,[1]A!$D$2:$H$1448,5,FALSE)</f>
        <v>Adulte Masculin 50/59 ans</v>
      </c>
      <c r="J1115" s="67">
        <v>1</v>
      </c>
      <c r="N1115" s="14">
        <f>VLOOKUP(C1115,Bilan!$B$4:$D$1766,3,FALSE)</f>
        <v>2441</v>
      </c>
      <c r="O1115" s="50">
        <f t="shared" si="119"/>
        <v>1156</v>
      </c>
      <c r="P1115" s="50">
        <f>VLOOKUP(C1115,Route2021!$C$2:$O$1205,13,FALSE)</f>
        <v>1156</v>
      </c>
      <c r="Q1115" s="124" t="str">
        <f>VLOOKUP(C1115,[1]A!$D$2:$K$1398,8,FALSE)</f>
        <v>4-A</v>
      </c>
      <c r="R1115" s="125" t="str">
        <f>VLOOKUP(C1115,Route2021!$C$2:$Q$1212,15,FALSE)</f>
        <v>4-A</v>
      </c>
      <c r="S1115" s="48">
        <f>IFERROR(VLOOKUP(C1115,'[2]1ère'!$B$3:$E$200,4,FALSE),0)</f>
        <v>0</v>
      </c>
      <c r="T1115" s="48">
        <f>IFERROR(VLOOKUP(C1115,'[2]2ème'!$B$3:$E$500,4,FALSE),0)</f>
        <v>0</v>
      </c>
      <c r="U1115" s="48">
        <f>IFERROR(VLOOKUP(C1115,'[2]3ème'!$B$3:$E$600,4,FALSE),0)</f>
        <v>0</v>
      </c>
      <c r="V1115" s="48">
        <f>IFERROR(VLOOKUP(C1115,'[2]4ème '!$B$3:$E$216,4,FALSE),0)</f>
        <v>4</v>
      </c>
      <c r="W1115" s="48">
        <f>IFERROR(VLOOKUP(C1115,[2]Féminines!$B$3:$E$70,4,FALSE),0)</f>
        <v>0</v>
      </c>
      <c r="X1115">
        <f t="shared" si="117"/>
        <v>4</v>
      </c>
    </row>
    <row r="1116" spans="1:24" ht="12.6" customHeight="1" x14ac:dyDescent="0.25">
      <c r="A1116" s="48">
        <f t="shared" si="121"/>
        <v>1157</v>
      </c>
      <c r="B1116">
        <f t="shared" si="118"/>
        <v>7101</v>
      </c>
      <c r="C1116" t="str">
        <f>[1]A!$D1024</f>
        <v>SZCZUREK CHRISTOPHE</v>
      </c>
      <c r="D1116" t="str">
        <f>[1]A!$F1024</f>
        <v>FENAIN CYCLO CLUB</v>
      </c>
      <c r="E1116" t="str">
        <f>[1]A!$J1024</f>
        <v>05957052816</v>
      </c>
      <c r="F1116" s="128" t="str">
        <f>[1]A!$C1024</f>
        <v>4-A</v>
      </c>
      <c r="G1116" t="str">
        <f>VLOOKUP(C1116,[1]A!$D$2:$H$1448,5,FALSE)</f>
        <v>Adulte Masculin 30/39 ans</v>
      </c>
      <c r="N1116" s="14">
        <f>VLOOKUP(C1116,Bilan!$B$4:$D$1766,3,FALSE)</f>
        <v>7101</v>
      </c>
      <c r="O1116" s="50">
        <f t="shared" si="119"/>
        <v>1157</v>
      </c>
      <c r="P1116" s="50">
        <f>VLOOKUP(C1116,Route2021!$C$2:$O$1205,13,FALSE)</f>
        <v>1157</v>
      </c>
      <c r="Q1116" s="124" t="str">
        <f>VLOOKUP(C1116,[1]A!$D$2:$K$1398,8,FALSE)</f>
        <v>4-A</v>
      </c>
      <c r="R1116" s="125" t="str">
        <f>VLOOKUP(C1116,Route2021!$C$2:$Q$1212,15,FALSE)</f>
        <v>4-A</v>
      </c>
      <c r="S1116" s="48">
        <f>IFERROR(VLOOKUP(C1116,'[2]1ère'!$B$3:$E$200,4,FALSE),0)</f>
        <v>0</v>
      </c>
      <c r="T1116" s="48">
        <f>IFERROR(VLOOKUP(C1116,'[2]2ème'!$B$3:$E$500,4,FALSE),0)</f>
        <v>0</v>
      </c>
      <c r="U1116" s="48">
        <f>IFERROR(VLOOKUP(C1116,'[2]3ème'!$B$3:$E$600,4,FALSE),0)</f>
        <v>0</v>
      </c>
      <c r="V1116" s="48">
        <f>IFERROR(VLOOKUP(C1116,'[2]4ème '!$B$3:$E$216,4,FALSE),0)</f>
        <v>6</v>
      </c>
      <c r="W1116" s="48">
        <f>IFERROR(VLOOKUP(C1116,[2]Féminines!$B$3:$E$70,4,FALSE),0)</f>
        <v>0</v>
      </c>
      <c r="X1116">
        <f t="shared" si="117"/>
        <v>6</v>
      </c>
    </row>
    <row r="1117" spans="1:24" x14ac:dyDescent="0.25">
      <c r="A1117" s="48">
        <f t="shared" si="121"/>
        <v>1158</v>
      </c>
      <c r="B1117">
        <f t="shared" si="118"/>
        <v>7052</v>
      </c>
      <c r="C1117" t="str">
        <f>[1]A!$D1261</f>
        <v>PHILIPPE DIDIER</v>
      </c>
      <c r="D1117" t="str">
        <f>[1]A!$F1261</f>
        <v>OUTREAU CLUB SPORTIF OUTRELOIS (C.S.O)</v>
      </c>
      <c r="E1117" t="str">
        <f>[1]A!$J1261</f>
        <v>06297033444</v>
      </c>
      <c r="F1117" s="128" t="str">
        <f>[1]A!$C1261</f>
        <v>4-B</v>
      </c>
      <c r="G1117" t="str">
        <f>VLOOKUP(C1117,[1]A!$D$2:$H$1448,5,FALSE)</f>
        <v>Adulte Masculin 60 ans et plus</v>
      </c>
      <c r="N1117" s="14">
        <f>VLOOKUP(C1117,Bilan!$B$4:$D$1766,3,FALSE)</f>
        <v>7052</v>
      </c>
      <c r="O1117" s="50">
        <f t="shared" si="119"/>
        <v>1158</v>
      </c>
      <c r="P1117" s="50">
        <f>VLOOKUP(C1117,Route2021!$C$2:$O$1205,13,FALSE)</f>
        <v>1158</v>
      </c>
      <c r="Q1117" s="124" t="str">
        <f>VLOOKUP(C1117,[1]A!$D$2:$K$1398,8,FALSE)</f>
        <v>4-B</v>
      </c>
      <c r="R1117" s="125" t="str">
        <f>VLOOKUP(C1117,Route2021!$C$2:$Q$1212,15,FALSE)</f>
        <v>4-B</v>
      </c>
      <c r="S1117" s="48">
        <f>IFERROR(VLOOKUP(C1117,'[2]1ère'!$B$3:$E$200,4,FALSE),0)</f>
        <v>0</v>
      </c>
      <c r="T1117" s="48">
        <f>IFERROR(VLOOKUP(C1117,'[2]2ème'!$B$3:$E$500,4,FALSE),0)</f>
        <v>0</v>
      </c>
      <c r="U1117" s="48">
        <f>IFERROR(VLOOKUP(C1117,'[2]3ème'!$B$3:$E$600,4,FALSE),0)</f>
        <v>0</v>
      </c>
      <c r="V1117" s="48">
        <f>IFERROR(VLOOKUP(C1117,'[2]4ème '!$B$3:$E$216,4,FALSE),0)</f>
        <v>6</v>
      </c>
      <c r="W1117" s="48">
        <f>IFERROR(VLOOKUP(C1117,[2]Féminines!$B$3:$E$70,4,FALSE),0)</f>
        <v>0</v>
      </c>
      <c r="X1117">
        <f t="shared" si="117"/>
        <v>6</v>
      </c>
    </row>
    <row r="1118" spans="1:24" x14ac:dyDescent="0.25">
      <c r="A1118" s="48">
        <f t="shared" si="121"/>
        <v>1159</v>
      </c>
      <c r="B1118">
        <f t="shared" si="118"/>
        <v>2325</v>
      </c>
      <c r="C1118" t="str">
        <f>[1]A!$D1285</f>
        <v>VANDENTORREN CEDRIC</v>
      </c>
      <c r="D1118" t="str">
        <f>[1]A!$F1285</f>
        <v>MANQUEVILLE LILLERS CLUB CYCLISTE</v>
      </c>
      <c r="E1118" t="str">
        <f>[1]A!$J1285</f>
        <v>06297083855</v>
      </c>
      <c r="F1118" s="128" t="str">
        <f>[1]A!$C1285</f>
        <v>4-A</v>
      </c>
      <c r="G1118" t="str">
        <f>VLOOKUP(C1118,[1]A!$D$2:$H$1448,5,FALSE)</f>
        <v>Adulte Masculin 50/59 ans</v>
      </c>
      <c r="N1118" s="14">
        <f>VLOOKUP(C1118,Bilan!$B$4:$D$1766,3,FALSE)</f>
        <v>2325</v>
      </c>
      <c r="O1118" s="50">
        <f t="shared" si="119"/>
        <v>1159</v>
      </c>
      <c r="P1118" s="50">
        <f>VLOOKUP(C1118,Route2021!$C$2:$O$1205,13,FALSE)</f>
        <v>1159</v>
      </c>
      <c r="Q1118" s="124" t="str">
        <f>VLOOKUP(C1118,[1]A!$D$2:$K$1398,8,FALSE)</f>
        <v>4-A</v>
      </c>
      <c r="R1118" s="125" t="str">
        <f>VLOOKUP(C1118,Route2021!$C$2:$Q$1212,15,FALSE)</f>
        <v>4-A</v>
      </c>
      <c r="S1118" s="48">
        <f>IFERROR(VLOOKUP(C1118,'[2]1ère'!$B$3:$E$200,4,FALSE),0)</f>
        <v>0</v>
      </c>
      <c r="T1118" s="48">
        <f>IFERROR(VLOOKUP(C1118,'[2]2ème'!$B$3:$E$500,4,FALSE),0)</f>
        <v>0</v>
      </c>
      <c r="U1118" s="48">
        <f>IFERROR(VLOOKUP(C1118,'[2]3ème'!$B$3:$E$600,4,FALSE),0)</f>
        <v>0</v>
      </c>
      <c r="V1118" s="48">
        <f>IFERROR(VLOOKUP(C1118,'[2]4ème '!$B$3:$E$216,4,FALSE),0)</f>
        <v>0</v>
      </c>
      <c r="W1118" s="48">
        <f>IFERROR(VLOOKUP(C1118,[2]Féminines!$B$3:$E$70,4,FALSE),0)</f>
        <v>0</v>
      </c>
      <c r="X1118">
        <f t="shared" si="117"/>
        <v>0</v>
      </c>
    </row>
    <row r="1119" spans="1:24" x14ac:dyDescent="0.25">
      <c r="A1119" s="48">
        <v>1160</v>
      </c>
      <c r="B1119">
        <f>N1119</f>
        <v>7012</v>
      </c>
      <c r="C1119" t="str">
        <f>[1]A!$D181</f>
        <v>CARPENTIER JACKY</v>
      </c>
      <c r="D1119" t="str">
        <f>[1]A!$F181</f>
        <v>AMICALE LAIQUE SPORTIVE  ROEULX</v>
      </c>
      <c r="E1119" t="str">
        <f>[1]A!$J181</f>
        <v>05957073767</v>
      </c>
      <c r="F1119" s="128" t="str">
        <f>[1]A!$C181</f>
        <v>4-A</v>
      </c>
      <c r="G1119" t="str">
        <f>VLOOKUP(C1119,[1]A!$D$2:$H$1448,5,FALSE)</f>
        <v>Adulte Masculin 60 ans et plus</v>
      </c>
      <c r="N1119" s="14">
        <f>VLOOKUP(C1119,Bilan!$B$4:$D$1766,3,FALSE)</f>
        <v>7012</v>
      </c>
      <c r="O1119" s="50">
        <f>A1119</f>
        <v>1160</v>
      </c>
      <c r="P1119" s="50" t="e">
        <f>VLOOKUP(C1119,Route2021!$C$2:$O$1205,13,FALSE)</f>
        <v>#N/A</v>
      </c>
      <c r="Q1119" s="124" t="str">
        <f>VLOOKUP(C1119,[1]A!$D$2:$K$1398,8,FALSE)</f>
        <v>4-A</v>
      </c>
      <c r="R1119" s="125" t="e">
        <f>VLOOKUP(C1119,Route2021!$C$2:$Q$1212,15,FALSE)</f>
        <v>#N/A</v>
      </c>
      <c r="S1119" s="48">
        <f>IFERROR(VLOOKUP(C1119,'[2]1ère'!$B$3:$E$200,4,FALSE),0)</f>
        <v>0</v>
      </c>
      <c r="T1119" s="48">
        <f>IFERROR(VLOOKUP(C1119,'[2]2ème'!$B$3:$E$500,4,FALSE),0)</f>
        <v>0</v>
      </c>
      <c r="U1119" s="48">
        <f>IFERROR(VLOOKUP(C1119,'[2]3ème'!$B$3:$E$600,4,FALSE),0)</f>
        <v>0</v>
      </c>
      <c r="V1119" s="48">
        <f>IFERROR(VLOOKUP(C1119,'[2]4ème '!$B$3:$E$216,4,FALSE),0)</f>
        <v>0</v>
      </c>
      <c r="W1119" s="48">
        <f>IFERROR(VLOOKUP(C1119,[2]Féminines!$B$3:$E$70,4,FALSE),0)</f>
        <v>0</v>
      </c>
      <c r="X1119">
        <f>SUM(S1119:W1119)</f>
        <v>0</v>
      </c>
    </row>
    <row r="1120" spans="1:24" x14ac:dyDescent="0.25">
      <c r="A1120" s="49">
        <v>1161</v>
      </c>
      <c r="B1120">
        <f>N1120</f>
        <v>7033</v>
      </c>
      <c r="C1120" t="str">
        <f>[1]A!$D1028</f>
        <v>TAQUET LAURENT</v>
      </c>
      <c r="D1120" t="str">
        <f>[1]A!$F1028</f>
        <v>FREE BIKING FAMILY ST AMAND LES EAUX</v>
      </c>
      <c r="E1120" t="str">
        <f>[1]A!$J1028</f>
        <v>05994063043</v>
      </c>
      <c r="F1120" s="128" t="str">
        <f>[1]A!$C1028</f>
        <v>4-A</v>
      </c>
      <c r="G1120" t="str">
        <f>VLOOKUP(C1120,[1]A!$D$2:$H$1448,5,FALSE)</f>
        <v>Adulte Masculin 50/59 ans</v>
      </c>
      <c r="N1120" s="14">
        <f>VLOOKUP(C1120,Bilan!$B$4:$D$1766,3,FALSE)</f>
        <v>7033</v>
      </c>
      <c r="O1120" s="50">
        <f>A1120</f>
        <v>1161</v>
      </c>
      <c r="P1120" s="50">
        <f>VLOOKUP(C1120,Route2021!$C$2:$O$1205,13,FALSE)</f>
        <v>0</v>
      </c>
      <c r="Q1120" s="124" t="str">
        <f>VLOOKUP(C1120,[1]A!$D$2:$K$1398,8,FALSE)</f>
        <v>4-A</v>
      </c>
      <c r="R1120" s="125" t="str">
        <f>VLOOKUP(C1120,Route2021!$C$2:$Q$1212,15,FALSE)</f>
        <v>4-A</v>
      </c>
      <c r="S1120" s="48">
        <f>IFERROR(VLOOKUP(C1120,'[2]1ère'!$B$3:$E$200,4,FALSE),0)</f>
        <v>0</v>
      </c>
      <c r="T1120" s="48">
        <f>IFERROR(VLOOKUP(C1120,'[2]2ème'!$B$3:$E$500,4,FALSE),0)</f>
        <v>0</v>
      </c>
      <c r="U1120" s="48">
        <f>IFERROR(VLOOKUP(C1120,'[2]3ème'!$B$3:$E$600,4,FALSE),0)</f>
        <v>0</v>
      </c>
      <c r="V1120" s="48">
        <f>IFERROR(VLOOKUP(C1120,'[2]4ème '!$B$3:$E$216,4,FALSE),0)</f>
        <v>0</v>
      </c>
      <c r="W1120" s="48">
        <f>IFERROR(VLOOKUP(C1120,[2]Féminines!$B$3:$E$70,4,FALSE),0)</f>
        <v>0</v>
      </c>
      <c r="X1120">
        <f>SUM(S1120:W1120)</f>
        <v>0</v>
      </c>
    </row>
    <row r="1121" spans="1:24" x14ac:dyDescent="0.25">
      <c r="A1121" s="48">
        <f t="shared" si="121"/>
        <v>1162</v>
      </c>
      <c r="B1121">
        <f t="shared" si="118"/>
        <v>4372</v>
      </c>
      <c r="C1121" t="str">
        <f>[1]A!$D493</f>
        <v>GABEZ ANDRÉ</v>
      </c>
      <c r="D1121" t="str">
        <f>[1]A!$F493</f>
        <v>NEW TEAM MAULDE</v>
      </c>
      <c r="E1121" t="str">
        <f>[1]A!$J493</f>
        <v>05996215994</v>
      </c>
      <c r="F1121" s="128" t="str">
        <f>[1]A!$C493</f>
        <v>4-A</v>
      </c>
      <c r="G1121" t="str">
        <f>VLOOKUP(C1121,[1]A!$D$2:$H$1448,5,FALSE)</f>
        <v>Adulte Masculin 60 ans et plus</v>
      </c>
      <c r="N1121" s="14">
        <f>VLOOKUP(C1121,Bilan!$B$4:$D$1766,3,FALSE)</f>
        <v>4372</v>
      </c>
      <c r="O1121" s="50">
        <f t="shared" si="119"/>
        <v>1162</v>
      </c>
      <c r="P1121" s="50">
        <f>VLOOKUP(C1121,Route2021!$C$2:$O$1205,13,FALSE)</f>
        <v>1162</v>
      </c>
      <c r="Q1121" s="124" t="str">
        <f>VLOOKUP(C1121,[1]A!$D$2:$K$1398,8,FALSE)</f>
        <v>4-A</v>
      </c>
      <c r="R1121" s="125" t="str">
        <f>VLOOKUP(C1121,Route2021!$C$2:$Q$1212,15,FALSE)</f>
        <v>4-A</v>
      </c>
      <c r="S1121" s="48">
        <f>IFERROR(VLOOKUP(C1121,'[2]1ère'!$B$3:$E$200,4,FALSE),0)</f>
        <v>0</v>
      </c>
      <c r="T1121" s="48">
        <f>IFERROR(VLOOKUP(C1121,'[2]2ème'!$B$3:$E$500,4,FALSE),0)</f>
        <v>0</v>
      </c>
      <c r="U1121" s="48">
        <f>IFERROR(VLOOKUP(C1121,'[2]3ème'!$B$3:$E$600,4,FALSE),0)</f>
        <v>0</v>
      </c>
      <c r="V1121" s="48">
        <f>IFERROR(VLOOKUP(C1121,'[2]4ème '!$B$3:$E$216,4,FALSE),0)</f>
        <v>6</v>
      </c>
      <c r="W1121" s="48">
        <f>IFERROR(VLOOKUP(C1121,[2]Féminines!$B$3:$E$70,4,FALSE),0)</f>
        <v>0</v>
      </c>
      <c r="X1121">
        <f t="shared" ref="X1121:X1180" si="125">SUM(S1121:W1121)</f>
        <v>6</v>
      </c>
    </row>
    <row r="1122" spans="1:24" x14ac:dyDescent="0.25">
      <c r="A1122" s="48">
        <f t="shared" si="121"/>
        <v>1163</v>
      </c>
      <c r="B1122">
        <f t="shared" si="118"/>
        <v>2546</v>
      </c>
      <c r="C1122" t="str">
        <f>[1]A!$D180</f>
        <v>CARON JEAN MARC</v>
      </c>
      <c r="D1122" t="str">
        <f>[1]A!$F180</f>
        <v>VELO CLUB AMANDINOIS</v>
      </c>
      <c r="E1122" t="str">
        <f>[1]A!$J180</f>
        <v>05999057217</v>
      </c>
      <c r="F1122" s="128" t="str">
        <f>[1]A!$C180</f>
        <v>4-A</v>
      </c>
      <c r="G1122" t="str">
        <f>VLOOKUP(C1122,[1]A!$D$2:$H$1448,5,FALSE)</f>
        <v>Adulte Masculin 50/59 ans</v>
      </c>
      <c r="J1122" s="67">
        <v>1</v>
      </c>
      <c r="N1122" s="14">
        <f>VLOOKUP(C1122,Bilan!$B$4:$D$1766,3,FALSE)</f>
        <v>2546</v>
      </c>
      <c r="O1122" s="50">
        <f t="shared" si="119"/>
        <v>1163</v>
      </c>
      <c r="P1122" s="50">
        <f>VLOOKUP(C1122,Route2021!$C$2:$O$1205,13,FALSE)</f>
        <v>1163</v>
      </c>
      <c r="Q1122" s="124" t="str">
        <f>VLOOKUP(C1122,[1]A!$D$2:$K$1398,8,FALSE)</f>
        <v>4-A</v>
      </c>
      <c r="R1122" s="125" t="str">
        <f>VLOOKUP(C1122,Route2021!$C$2:$Q$1212,15,FALSE)</f>
        <v>4-A</v>
      </c>
      <c r="S1122" s="48">
        <f>IFERROR(VLOOKUP(C1122,'[2]1ère'!$B$3:$E$200,4,FALSE),0)</f>
        <v>0</v>
      </c>
      <c r="T1122" s="48">
        <f>IFERROR(VLOOKUP(C1122,'[2]2ème'!$B$3:$E$500,4,FALSE),0)</f>
        <v>0</v>
      </c>
      <c r="U1122" s="48">
        <f>IFERROR(VLOOKUP(C1122,'[2]3ème'!$B$3:$E$600,4,FALSE),0)</f>
        <v>0</v>
      </c>
      <c r="V1122" s="48">
        <f>IFERROR(VLOOKUP(C1122,'[2]4ème '!$B$3:$E$216,4,FALSE),0)</f>
        <v>0</v>
      </c>
      <c r="W1122" s="48">
        <f>IFERROR(VLOOKUP(C1122,[2]Féminines!$B$3:$E$70,4,FALSE),0)</f>
        <v>0</v>
      </c>
      <c r="X1122">
        <f t="shared" si="125"/>
        <v>0</v>
      </c>
    </row>
    <row r="1123" spans="1:24" x14ac:dyDescent="0.25">
      <c r="A1123" s="48">
        <f>IF(P1123&lt;1183,IF(P1123&gt;1000,P1123,0),0)</f>
        <v>1166</v>
      </c>
      <c r="B1123">
        <f>N1123</f>
        <v>5756</v>
      </c>
      <c r="C1123" t="s">
        <v>3525</v>
      </c>
      <c r="D1123" t="s">
        <v>2894</v>
      </c>
      <c r="E1123" t="s">
        <v>3530</v>
      </c>
      <c r="F1123" s="128" t="s">
        <v>352</v>
      </c>
      <c r="G1123" t="s">
        <v>987</v>
      </c>
      <c r="N1123" s="14">
        <f>VLOOKUP(C1123,Bilan!$B$4:$D$1766,3,FALSE)</f>
        <v>5756</v>
      </c>
      <c r="O1123" s="50">
        <f>A1123</f>
        <v>1166</v>
      </c>
      <c r="P1123" s="50">
        <f>VLOOKUP(C1123,Route2021!$C$2:$O$1205,13,FALSE)</f>
        <v>1166</v>
      </c>
      <c r="Q1123" s="124" t="e">
        <f>VLOOKUP(C1123,[1]A!$D$2:$K$1398,8,FALSE)</f>
        <v>#N/A</v>
      </c>
      <c r="R1123" s="125" t="str">
        <f>VLOOKUP(C1123,Route2021!$C$2:$Q$1212,15,FALSE)</f>
        <v>4-A</v>
      </c>
      <c r="S1123" s="48">
        <f>IFERROR(VLOOKUP(C1123,'[2]1ère'!$B$3:$E$200,4,FALSE),0)</f>
        <v>0</v>
      </c>
      <c r="T1123" s="48">
        <f>IFERROR(VLOOKUP(C1123,'[2]2ème'!$B$3:$E$500,4,FALSE),0)</f>
        <v>0</v>
      </c>
      <c r="U1123" s="48">
        <f>IFERROR(VLOOKUP(C1123,'[2]3ème'!$B$3:$E$600,4,FALSE),0)</f>
        <v>0</v>
      </c>
      <c r="V1123" s="48">
        <f>IFERROR(VLOOKUP(C1123,'[2]4ème '!$B$3:$E$216,4,FALSE),0)</f>
        <v>1</v>
      </c>
      <c r="W1123" s="48">
        <f>IFERROR(VLOOKUP(C1123,[2]Féminines!$B$3:$E$70,4,FALSE),0)</f>
        <v>0</v>
      </c>
      <c r="X1123">
        <f t="shared" si="125"/>
        <v>1</v>
      </c>
    </row>
    <row r="1124" spans="1:24" x14ac:dyDescent="0.25">
      <c r="A1124" s="48">
        <f t="shared" si="121"/>
        <v>1174</v>
      </c>
      <c r="B1124">
        <f t="shared" si="118"/>
        <v>1275</v>
      </c>
      <c r="C1124" t="str">
        <f>[1]A!$D962</f>
        <v>ROBERT FRANCK</v>
      </c>
      <c r="D1124" t="str">
        <f>[1]A!$F962</f>
        <v>U.C. CAPELLOISE FOURMIES</v>
      </c>
      <c r="E1124" t="str">
        <f>[1]A!$J962</f>
        <v>05999068459</v>
      </c>
      <c r="F1124" s="128" t="str">
        <f>[1]A!$C962</f>
        <v>4-A</v>
      </c>
      <c r="G1124" t="str">
        <f>VLOOKUP(C1124,[1]A!$D$2:$H$1448,5,FALSE)</f>
        <v>Adulte Masculin 50/59 ans</v>
      </c>
      <c r="N1124" s="14">
        <f>VLOOKUP(C1124,Bilan!$B$4:$D$1766,3,FALSE)</f>
        <v>1275</v>
      </c>
      <c r="O1124" s="50">
        <f t="shared" si="119"/>
        <v>1174</v>
      </c>
      <c r="P1124" s="50">
        <f>VLOOKUP(C1124,Route2021!$C$2:$O$1205,13,FALSE)</f>
        <v>1174</v>
      </c>
      <c r="Q1124" s="124" t="str">
        <f>VLOOKUP(C1124,[1]A!$D$2:$K$1398,8,FALSE)</f>
        <v>4-A</v>
      </c>
      <c r="R1124" s="125" t="str">
        <f>VLOOKUP(C1124,Route2021!$C$2:$Q$1212,15,FALSE)</f>
        <v>4-A</v>
      </c>
      <c r="S1124" s="48">
        <f>IFERROR(VLOOKUP(C1124,'[2]1ère'!$B$3:$E$200,4,FALSE),0)</f>
        <v>0</v>
      </c>
      <c r="T1124" s="48">
        <f>IFERROR(VLOOKUP(C1124,'[2]2ème'!$B$3:$E$500,4,FALSE),0)</f>
        <v>0</v>
      </c>
      <c r="U1124" s="48">
        <f>IFERROR(VLOOKUP(C1124,'[2]3ème'!$B$3:$E$600,4,FALSE),0)</f>
        <v>0</v>
      </c>
      <c r="V1124" s="48">
        <f>IFERROR(VLOOKUP(C1124,'[2]4ème '!$B$3:$E$216,4,FALSE),0)</f>
        <v>4</v>
      </c>
      <c r="W1124" s="48">
        <f>IFERROR(VLOOKUP(C1124,[2]Féminines!$B$3:$E$70,4,FALSE),0)</f>
        <v>0</v>
      </c>
      <c r="X1124">
        <f t="shared" si="125"/>
        <v>4</v>
      </c>
    </row>
    <row r="1125" spans="1:24" x14ac:dyDescent="0.25">
      <c r="A1125" s="48">
        <f t="shared" si="121"/>
        <v>1175</v>
      </c>
      <c r="B1125">
        <f t="shared" si="118"/>
        <v>4358</v>
      </c>
      <c r="C1125" t="str">
        <f>[1]A!$D1272</f>
        <v>SANGNIER MARC</v>
      </c>
      <c r="D1125" t="str">
        <f>[1]A!$F1272</f>
        <v>FLEURBAIX TEAM SHARK VTT</v>
      </c>
      <c r="E1125" t="str">
        <f>[1]A!$J1272</f>
        <v>06260087673</v>
      </c>
      <c r="F1125" s="128" t="str">
        <f>[1]A!$C1272</f>
        <v>4-A</v>
      </c>
      <c r="G1125" t="str">
        <f>VLOOKUP(C1125,[1]A!$D$2:$H$1448,5,FALSE)</f>
        <v>Adulte Masculin 60 ans et plus</v>
      </c>
      <c r="N1125" s="14">
        <f>VLOOKUP(C1125,Bilan!$B$4:$D$1766,3,FALSE)</f>
        <v>4358</v>
      </c>
      <c r="O1125" s="50">
        <f t="shared" si="119"/>
        <v>1175</v>
      </c>
      <c r="P1125" s="50">
        <f>VLOOKUP(C1125,Route2021!$C$2:$O$1205,13,FALSE)</f>
        <v>1175</v>
      </c>
      <c r="Q1125" s="124" t="str">
        <f>VLOOKUP(C1125,[1]A!$D$2:$K$1398,8,FALSE)</f>
        <v>4-A</v>
      </c>
      <c r="R1125" s="125" t="str">
        <f>VLOOKUP(C1125,Route2021!$C$2:$Q$1212,15,FALSE)</f>
        <v>4-A</v>
      </c>
      <c r="S1125" s="48">
        <f>IFERROR(VLOOKUP(C1125,'[2]1ère'!$B$3:$E$200,4,FALSE),0)</f>
        <v>0</v>
      </c>
      <c r="T1125" s="48">
        <f>IFERROR(VLOOKUP(C1125,'[2]2ème'!$B$3:$E$500,4,FALSE),0)</f>
        <v>0</v>
      </c>
      <c r="U1125" s="48">
        <f>IFERROR(VLOOKUP(C1125,'[2]3ème'!$B$3:$E$600,4,FALSE),0)</f>
        <v>0</v>
      </c>
      <c r="V1125" s="48">
        <f>IFERROR(VLOOKUP(C1125,'[2]4ème '!$B$3:$E$216,4,FALSE),0)</f>
        <v>0</v>
      </c>
      <c r="W1125" s="48">
        <f>IFERROR(VLOOKUP(C1125,[2]Féminines!$B$3:$E$70,4,FALSE),0)</f>
        <v>0</v>
      </c>
      <c r="X1125">
        <f t="shared" si="125"/>
        <v>0</v>
      </c>
    </row>
    <row r="1126" spans="1:24" x14ac:dyDescent="0.25">
      <c r="A1126" s="48">
        <f t="shared" si="121"/>
        <v>1176</v>
      </c>
      <c r="B1126">
        <f t="shared" si="118"/>
        <v>2372</v>
      </c>
      <c r="C1126" t="str">
        <f>[1]A!$D1210</f>
        <v>GUILLE CHARLES</v>
      </c>
      <c r="D1126" t="str">
        <f>[1]A!$F1210</f>
        <v>ST POL SUR TERNOISE VELO CLUB ST POLOIS</v>
      </c>
      <c r="E1126" t="str">
        <f>[1]A!$J1210</f>
        <v>06297103849</v>
      </c>
      <c r="F1126" s="128" t="str">
        <f>[1]A!$C1210</f>
        <v>4-A</v>
      </c>
      <c r="G1126" t="str">
        <f>VLOOKUP(C1126,[1]A!$D$2:$H$1448,5,FALSE)</f>
        <v>Adulte Masculin 50/59 ans</v>
      </c>
      <c r="N1126" s="14">
        <f>VLOOKUP(C1126,Bilan!$B$4:$D$1766,3,FALSE)</f>
        <v>2372</v>
      </c>
      <c r="O1126" s="50">
        <f t="shared" si="119"/>
        <v>1176</v>
      </c>
      <c r="P1126" s="50">
        <f>VLOOKUP(C1126,Route2021!$C$2:$O$1205,13,FALSE)</f>
        <v>1176</v>
      </c>
      <c r="Q1126" s="124" t="str">
        <f>VLOOKUP(C1126,[1]A!$D$2:$K$1398,8,FALSE)</f>
        <v>4-A</v>
      </c>
      <c r="R1126" s="125" t="str">
        <f>VLOOKUP(C1126,Route2021!$C$2:$Q$1212,15,FALSE)</f>
        <v>4-A</v>
      </c>
      <c r="S1126" s="48">
        <f>IFERROR(VLOOKUP(C1126,'[2]1ère'!$B$3:$E$200,4,FALSE),0)</f>
        <v>0</v>
      </c>
      <c r="T1126" s="48">
        <f>IFERROR(VLOOKUP(C1126,'[2]2ème'!$B$3:$E$500,4,FALSE),0)</f>
        <v>0</v>
      </c>
      <c r="U1126" s="48">
        <f>IFERROR(VLOOKUP(C1126,'[2]3ème'!$B$3:$E$600,4,FALSE),0)</f>
        <v>0</v>
      </c>
      <c r="V1126" s="48">
        <f>IFERROR(VLOOKUP(C1126,'[2]4ème '!$B$3:$E$216,4,FALSE),0)</f>
        <v>0</v>
      </c>
      <c r="W1126" s="48">
        <f>IFERROR(VLOOKUP(C1126,[2]Féminines!$B$3:$E$70,4,FALSE),0)</f>
        <v>0</v>
      </c>
      <c r="X1126">
        <f t="shared" si="125"/>
        <v>0</v>
      </c>
    </row>
    <row r="1127" spans="1:24" x14ac:dyDescent="0.25">
      <c r="A1127" s="48">
        <f t="shared" si="121"/>
        <v>1177</v>
      </c>
      <c r="B1127">
        <f t="shared" si="118"/>
        <v>7017</v>
      </c>
      <c r="C1127" t="str">
        <f>[1]A!$D1191</f>
        <v>EROUART CHARLES</v>
      </c>
      <c r="D1127" t="str">
        <f>[1]A!$F1191</f>
        <v>HARNES VELO CLUB HARNESIEN</v>
      </c>
      <c r="E1127" t="str">
        <f>[1]A!$J1191</f>
        <v>06263105939</v>
      </c>
      <c r="F1127" s="128" t="str">
        <f>[1]A!$C1191</f>
        <v>4-B</v>
      </c>
      <c r="G1127" t="str">
        <f>VLOOKUP(C1127,[1]A!$D$2:$H$1448,5,FALSE)</f>
        <v>Adulte Masculin 60 ans et plus</v>
      </c>
      <c r="N1127" s="14">
        <f>VLOOKUP(C1127,Bilan!$B$4:$D$1766,3,FALSE)</f>
        <v>7017</v>
      </c>
      <c r="O1127" s="50">
        <f t="shared" si="119"/>
        <v>1177</v>
      </c>
      <c r="P1127" s="50">
        <f>VLOOKUP(C1127,Route2021!$C$2:$O$1205,13,FALSE)</f>
        <v>1177</v>
      </c>
      <c r="Q1127" s="124" t="str">
        <f>VLOOKUP(C1127,[1]A!$D$2:$K$1398,8,FALSE)</f>
        <v>4-B</v>
      </c>
      <c r="R1127" s="125" t="str">
        <f>VLOOKUP(C1127,Route2021!$C$2:$Q$1212,15,FALSE)</f>
        <v>4-B</v>
      </c>
      <c r="S1127" s="48">
        <f>IFERROR(VLOOKUP(C1127,'[2]1ère'!$B$3:$E$200,4,FALSE),0)</f>
        <v>0</v>
      </c>
      <c r="T1127" s="48">
        <f>IFERROR(VLOOKUP(C1127,'[2]2ème'!$B$3:$E$500,4,FALSE),0)</f>
        <v>0</v>
      </c>
      <c r="U1127" s="48">
        <f>IFERROR(VLOOKUP(C1127,'[2]3ème'!$B$3:$E$600,4,FALSE),0)</f>
        <v>0</v>
      </c>
      <c r="V1127" s="48">
        <f>IFERROR(VLOOKUP(C1127,'[2]4ème '!$B$3:$E$216,4,FALSE),0)</f>
        <v>12</v>
      </c>
      <c r="W1127" s="48">
        <f>IFERROR(VLOOKUP(C1127,[2]Féminines!$B$3:$E$70,4,FALSE),0)</f>
        <v>0</v>
      </c>
      <c r="X1127">
        <f t="shared" si="125"/>
        <v>12</v>
      </c>
    </row>
    <row r="1128" spans="1:24" x14ac:dyDescent="0.25">
      <c r="A1128" s="48">
        <v>1178</v>
      </c>
      <c r="B1128">
        <f>N1128</f>
        <v>3006</v>
      </c>
      <c r="C1128" t="s">
        <v>3573</v>
      </c>
      <c r="D1128" t="s">
        <v>3563</v>
      </c>
      <c r="E1128" t="s">
        <v>3574</v>
      </c>
      <c r="F1128" s="128" t="s">
        <v>352</v>
      </c>
      <c r="G1128" t="s">
        <v>1016</v>
      </c>
      <c r="N1128" s="14">
        <f>VLOOKUP(C1128,Bilan!$B$4:$D$1766,3,FALSE)</f>
        <v>3006</v>
      </c>
      <c r="O1128" s="50">
        <f>A1128</f>
        <v>1178</v>
      </c>
      <c r="P1128" s="50">
        <f>VLOOKUP(C1128,Route2021!$C$2:$O$1205,13,FALSE)</f>
        <v>1178</v>
      </c>
      <c r="Q1128" s="124" t="e">
        <f>VLOOKUP(C1128,[1]A!$D$2:$K$1398,8,FALSE)</f>
        <v>#N/A</v>
      </c>
      <c r="R1128" s="125" t="str">
        <f>VLOOKUP(C1128,Route2021!$C$2:$Q$1212,15,FALSE)</f>
        <v>4-A</v>
      </c>
      <c r="S1128" s="48">
        <f>IFERROR(VLOOKUP(C1128,'[2]1ère'!$B$3:$E$200,4,FALSE),0)</f>
        <v>0</v>
      </c>
      <c r="T1128" s="48">
        <f>IFERROR(VLOOKUP(C1128,'[2]2ème'!$B$3:$E$500,4,FALSE),0)</f>
        <v>0</v>
      </c>
      <c r="U1128" s="48">
        <f>IFERROR(VLOOKUP(C1128,'[2]3ème'!$B$3:$E$600,4,FALSE),0)</f>
        <v>0</v>
      </c>
      <c r="V1128" s="48">
        <f>IFERROR(VLOOKUP(C1128,'[2]4ème '!$B$3:$E$216,4,FALSE),0)</f>
        <v>0</v>
      </c>
      <c r="W1128" s="48">
        <f>IFERROR(VLOOKUP(C1128,[2]Féminines!$B$3:$E$70,4,FALSE),0)</f>
        <v>0</v>
      </c>
      <c r="X1128">
        <f>SUM(S1128:W1128)</f>
        <v>0</v>
      </c>
    </row>
    <row r="1129" spans="1:24" x14ac:dyDescent="0.25">
      <c r="A1129" s="48">
        <v>1180</v>
      </c>
      <c r="B1129">
        <f>N1129</f>
        <v>4437</v>
      </c>
      <c r="C1129" t="s">
        <v>3590</v>
      </c>
      <c r="D1129" t="s">
        <v>3591</v>
      </c>
      <c r="E1129" t="s">
        <v>3592</v>
      </c>
      <c r="F1129" s="128" t="s">
        <v>352</v>
      </c>
      <c r="G1129" t="s">
        <v>1016</v>
      </c>
      <c r="N1129" s="14">
        <f>VLOOKUP(C1129,Bilan!$B$4:$D$1766,3,FALSE)</f>
        <v>4437</v>
      </c>
      <c r="O1129" s="50">
        <f>A1129</f>
        <v>1180</v>
      </c>
      <c r="P1129" s="50">
        <f>VLOOKUP(C1129,Route2021!$C$2:$O$1205,13,FALSE)</f>
        <v>1180</v>
      </c>
      <c r="Q1129" s="124" t="e">
        <f>VLOOKUP(C1129,[1]A!$D$2:$K$1398,8,FALSE)</f>
        <v>#N/A</v>
      </c>
      <c r="R1129" s="125" t="str">
        <f>VLOOKUP(C1129,Route2021!$C$2:$Q$1212,15,FALSE)</f>
        <v>4-A</v>
      </c>
      <c r="S1129" s="48">
        <f>IFERROR(VLOOKUP(C1129,'[2]1ère'!$B$3:$E$200,4,FALSE),0)</f>
        <v>0</v>
      </c>
      <c r="T1129" s="48">
        <f>IFERROR(VLOOKUP(C1129,'[2]2ème'!$B$3:$E$500,4,FALSE),0)</f>
        <v>0</v>
      </c>
      <c r="U1129" s="48">
        <f>IFERROR(VLOOKUP(C1129,'[2]3ème'!$B$3:$E$600,4,FALSE),0)</f>
        <v>0</v>
      </c>
      <c r="V1129" s="48">
        <f>IFERROR(VLOOKUP(C1129,'[2]4ème '!$B$3:$E$216,4,FALSE),0)</f>
        <v>4</v>
      </c>
      <c r="W1129" s="48">
        <f>IFERROR(VLOOKUP(C1129,[2]Féminines!$B$3:$E$70,4,FALSE),0)</f>
        <v>0</v>
      </c>
      <c r="X1129">
        <f t="shared" si="125"/>
        <v>4</v>
      </c>
    </row>
    <row r="1130" spans="1:24" x14ac:dyDescent="0.25">
      <c r="A1130" s="48">
        <f t="shared" si="121"/>
        <v>1182</v>
      </c>
      <c r="B1130">
        <f t="shared" si="118"/>
        <v>4365</v>
      </c>
      <c r="C1130" t="str">
        <f>[1]A!$D790</f>
        <v>MARTINACHE OLIVIER</v>
      </c>
      <c r="D1130" t="str">
        <f>[1]A!$F790</f>
        <v>CYCLO CLUB ORCHIES</v>
      </c>
      <c r="E1130" t="str">
        <f>[1]A!$J790</f>
        <v>05959050516</v>
      </c>
      <c r="F1130" s="128" t="str">
        <f>[1]A!$C790</f>
        <v>4-A</v>
      </c>
      <c r="G1130" t="str">
        <f>VLOOKUP(C1130,[1]A!$D$2:$H$1448,5,FALSE)</f>
        <v>Adulte Masculin 50/59 ans</v>
      </c>
      <c r="N1130" s="14">
        <f>VLOOKUP(C1130,Bilan!$B$4:$D$1766,3,FALSE)</f>
        <v>4365</v>
      </c>
      <c r="O1130" s="50">
        <f t="shared" si="119"/>
        <v>1182</v>
      </c>
      <c r="P1130" s="50">
        <f>VLOOKUP(C1130,Route2021!$C$2:$O$1205,13,FALSE)</f>
        <v>1182</v>
      </c>
      <c r="Q1130" s="124" t="str">
        <f>VLOOKUP(C1130,[1]A!$D$2:$K$1398,8,FALSE)</f>
        <v>4-A</v>
      </c>
      <c r="R1130" s="125" t="str">
        <f>VLOOKUP(C1130,Route2021!$C$2:$Q$1212,15,FALSE)</f>
        <v>4-A</v>
      </c>
      <c r="S1130" s="48">
        <f>IFERROR(VLOOKUP(C1130,'[2]1ère'!$B$3:$E$200,4,FALSE),0)</f>
        <v>0</v>
      </c>
      <c r="T1130" s="48">
        <f>IFERROR(VLOOKUP(C1130,'[2]2ème'!$B$3:$E$500,4,FALSE),0)</f>
        <v>0</v>
      </c>
      <c r="U1130" s="48">
        <f>IFERROR(VLOOKUP(C1130,'[2]3ème'!$B$3:$E$600,4,FALSE),0)</f>
        <v>0</v>
      </c>
      <c r="V1130" s="48">
        <f>IFERROR(VLOOKUP(C1130,'[2]4ème '!$B$3:$E$216,4,FALSE),0)</f>
        <v>0</v>
      </c>
      <c r="W1130" s="48">
        <f>IFERROR(VLOOKUP(C1130,[2]Féminines!$B$3:$E$70,4,FALSE),0)</f>
        <v>0</v>
      </c>
      <c r="X1130">
        <f t="shared" si="125"/>
        <v>0</v>
      </c>
    </row>
    <row r="1131" spans="1:24" x14ac:dyDescent="0.25">
      <c r="A1131" s="48">
        <v>1183</v>
      </c>
      <c r="B1131">
        <f t="shared" si="118"/>
        <v>10417</v>
      </c>
      <c r="C1131" s="127" t="s">
        <v>4163</v>
      </c>
      <c r="D1131" s="127" t="s">
        <v>4157</v>
      </c>
      <c r="E1131" s="127" t="s">
        <v>4164</v>
      </c>
      <c r="F1131" s="128" t="s">
        <v>352</v>
      </c>
      <c r="G1131" s="127" t="s">
        <v>987</v>
      </c>
      <c r="N1131" s="14">
        <f>VLOOKUP(C1131,Bilan!$B$4:$D$1766,3,FALSE)</f>
        <v>10417</v>
      </c>
      <c r="O1131" s="50">
        <f t="shared" si="119"/>
        <v>1183</v>
      </c>
      <c r="P1131" s="50" t="e">
        <f>VLOOKUP(C1131,Route2021!$C$2:$O$1205,13,FALSE)</f>
        <v>#N/A</v>
      </c>
      <c r="Q1131" s="124" t="e">
        <f>VLOOKUP(C1131,[1]A!$D$2:$K$1398,8,FALSE)</f>
        <v>#N/A</v>
      </c>
      <c r="R1131" s="125" t="e">
        <f>VLOOKUP(C1131,Route2021!$C$2:$Q$1212,15,FALSE)</f>
        <v>#N/A</v>
      </c>
      <c r="S1131" s="48">
        <f>IFERROR(VLOOKUP(C1131,'[2]1ère'!$B$3:$E$200,4,FALSE),0)</f>
        <v>0</v>
      </c>
      <c r="T1131" s="48">
        <f>IFERROR(VLOOKUP(C1131,'[2]2ème'!$B$3:$E$500,4,FALSE),0)</f>
        <v>0</v>
      </c>
      <c r="U1131" s="48">
        <f>IFERROR(VLOOKUP(C1131,'[2]3ème'!$B$3:$E$600,4,FALSE),0)</f>
        <v>0</v>
      </c>
      <c r="V1131" s="48">
        <f>IFERROR(VLOOKUP(C1131,'[2]4ème '!$B$3:$E$216,4,FALSE),0)</f>
        <v>1</v>
      </c>
      <c r="W1131" s="48">
        <f>IFERROR(VLOOKUP(C1131,[2]Féminines!$B$3:$E$70,4,FALSE),0)</f>
        <v>0</v>
      </c>
      <c r="X1131">
        <f t="shared" si="125"/>
        <v>1</v>
      </c>
    </row>
    <row r="1132" spans="1:24" x14ac:dyDescent="0.25">
      <c r="A1132" s="7">
        <v>1184</v>
      </c>
      <c r="B1132">
        <f t="shared" ref="B1132:B1147" si="126">N1132</f>
        <v>144423</v>
      </c>
      <c r="C1132" t="str">
        <f>[1]A!$D89</f>
        <v>BISIAUX YOHANN</v>
      </c>
      <c r="D1132" t="str">
        <f>[1]A!$F89</f>
        <v>ETOILE CYCLISTE LIEU ST AMAND</v>
      </c>
      <c r="E1132" t="str">
        <f>[1]A!$J89</f>
        <v>05999111388</v>
      </c>
      <c r="F1132" s="128" t="s">
        <v>352</v>
      </c>
      <c r="G1132" t="str">
        <f>VLOOKUP(C1132,[1]A!$D$2:$H$1448,5,FALSE)</f>
        <v>Adulte Masculin 40/49 ans</v>
      </c>
      <c r="J1132" s="67">
        <v>1</v>
      </c>
      <c r="N1132" s="14">
        <f>VLOOKUP(C1132,Bilan!$B$4:$D$1766,3,FALSE)</f>
        <v>144423</v>
      </c>
      <c r="O1132" s="50">
        <f t="shared" ref="O1132:O1147" si="127">A1132</f>
        <v>1184</v>
      </c>
      <c r="P1132" s="50">
        <f>VLOOKUP(C1132,Route2021!$C$2:$O$1205,13,FALSE)</f>
        <v>705</v>
      </c>
      <c r="Q1132" s="124" t="str">
        <f>VLOOKUP(C1132,[1]A!$D$2:$K$1398,8,FALSE)</f>
        <v>3</v>
      </c>
      <c r="R1132" s="125">
        <f>VLOOKUP(C1132,Route2021!$C$2:$Q$1212,15,FALSE)</f>
        <v>3</v>
      </c>
      <c r="S1132" s="48">
        <f>IFERROR(VLOOKUP(C1132,'[2]1ère'!$B$3:$E$200,4,FALSE),0)</f>
        <v>0</v>
      </c>
      <c r="T1132" s="48">
        <f>IFERROR(VLOOKUP(C1132,'[2]2ème'!$B$3:$E$500,4,FALSE),0)</f>
        <v>0</v>
      </c>
      <c r="U1132" s="48">
        <f>IFERROR(VLOOKUP(C1132,'[2]3ème'!$B$3:$E$600,4,FALSE),0)</f>
        <v>7</v>
      </c>
      <c r="V1132" s="48">
        <f>IFERROR(VLOOKUP(C1132,'[2]4ème '!$B$3:$E$216,4,FALSE),0)</f>
        <v>0</v>
      </c>
      <c r="W1132" s="48">
        <f>IFERROR(VLOOKUP(C1132,[2]Féminines!$B$3:$E$70,4,FALSE),0)</f>
        <v>0</v>
      </c>
      <c r="X1132">
        <f t="shared" si="125"/>
        <v>7</v>
      </c>
    </row>
    <row r="1133" spans="1:24" x14ac:dyDescent="0.25">
      <c r="A1133" s="7">
        <v>1185</v>
      </c>
      <c r="B1133">
        <f t="shared" si="126"/>
        <v>4370</v>
      </c>
      <c r="C1133" t="str">
        <f>[1]A!$D138</f>
        <v>BRIXHE ALAIN</v>
      </c>
      <c r="D1133" t="str">
        <f>[1]A!$F138</f>
        <v>VTT  CLUB PONT SUR SAMBRE</v>
      </c>
      <c r="E1133" t="str">
        <f>[1]A!$J138</f>
        <v>05996214966</v>
      </c>
      <c r="F1133" s="128" t="s">
        <v>352</v>
      </c>
      <c r="G1133" t="str">
        <f>VLOOKUP(C1133,[1]A!$D$2:$H$1448,5,FALSE)</f>
        <v>Adulte Masculin 50/59 ans</v>
      </c>
      <c r="N1133" s="14">
        <f>VLOOKUP(C1133,Bilan!$B$4:$D$1766,3,FALSE)</f>
        <v>4370</v>
      </c>
      <c r="O1133" s="50">
        <f t="shared" si="127"/>
        <v>1185</v>
      </c>
      <c r="P1133" s="50">
        <f>VLOOKUP(C1133,Route2021!$C$2:$O$1205,13,FALSE)</f>
        <v>779</v>
      </c>
      <c r="Q1133" s="124" t="str">
        <f>VLOOKUP(C1133,[1]A!$D$2:$K$1398,8,FALSE)</f>
        <v>3</v>
      </c>
      <c r="R1133" s="125">
        <f>VLOOKUP(C1133,Route2021!$C$2:$Q$1212,15,FALSE)</f>
        <v>3</v>
      </c>
      <c r="S1133" s="48">
        <f>IFERROR(VLOOKUP(C1133,'[2]1ère'!$B$3:$E$200,4,FALSE),0)</f>
        <v>0</v>
      </c>
      <c r="T1133" s="48">
        <f>IFERROR(VLOOKUP(C1133,'[2]2ème'!$B$3:$E$500,4,FALSE),0)</f>
        <v>0</v>
      </c>
      <c r="U1133" s="48">
        <f>IFERROR(VLOOKUP(C1133,'[2]3ème'!$B$3:$E$600,4,FALSE),0)</f>
        <v>6</v>
      </c>
      <c r="V1133" s="48">
        <f>IFERROR(VLOOKUP(C1133,'[2]4ème '!$B$3:$E$216,4,FALSE),0)</f>
        <v>0</v>
      </c>
      <c r="W1133" s="48">
        <f>IFERROR(VLOOKUP(C1133,[2]Féminines!$B$3:$E$70,4,FALSE),0)</f>
        <v>0</v>
      </c>
      <c r="X1133">
        <f t="shared" si="125"/>
        <v>6</v>
      </c>
    </row>
    <row r="1134" spans="1:24" x14ac:dyDescent="0.25">
      <c r="A1134" s="7">
        <v>1186</v>
      </c>
      <c r="B1134">
        <f t="shared" si="126"/>
        <v>7008</v>
      </c>
      <c r="C1134" t="str">
        <f>[1]A!$D142</f>
        <v>BROUTIN ERIC</v>
      </c>
      <c r="D1134" t="str">
        <f>[1]A!$F142</f>
        <v>ASSOCIATION CYCLISTE DE CUINCY</v>
      </c>
      <c r="E1134" t="str">
        <f>[1]A!$J142</f>
        <v>05999128049</v>
      </c>
      <c r="F1134" s="128" t="s">
        <v>352</v>
      </c>
      <c r="G1134" t="str">
        <f>VLOOKUP(C1134,[1]A!$D$2:$H$1448,5,FALSE)</f>
        <v>Adulte Masculin 60 ans et plus</v>
      </c>
      <c r="N1134" s="14">
        <f>VLOOKUP(C1134,Bilan!$B$4:$D$1766,3,FALSE)</f>
        <v>7008</v>
      </c>
      <c r="O1134" s="50">
        <f t="shared" si="127"/>
        <v>1186</v>
      </c>
      <c r="P1134" s="50" t="e">
        <f>VLOOKUP(C1134,Route2021!$C$2:$O$1205,13,FALSE)</f>
        <v>#N/A</v>
      </c>
      <c r="Q1134" s="124" t="str">
        <f>VLOOKUP(C1134,[1]A!$D$2:$K$1398,8,FALSE)</f>
        <v>3</v>
      </c>
      <c r="R1134" s="125" t="e">
        <f>VLOOKUP(C1134,Route2021!$C$2:$Q$1212,15,FALSE)</f>
        <v>#N/A</v>
      </c>
      <c r="S1134" s="48">
        <f>IFERROR(VLOOKUP(C1134,'[2]1ère'!$B$3:$E$200,4,FALSE),0)</f>
        <v>0</v>
      </c>
      <c r="T1134" s="48">
        <f>IFERROR(VLOOKUP(C1134,'[2]2ème'!$B$3:$E$500,4,FALSE),0)</f>
        <v>0</v>
      </c>
      <c r="U1134" s="48">
        <f>IFERROR(VLOOKUP(C1134,'[2]3ème'!$B$3:$E$600,4,FALSE),0)</f>
        <v>2</v>
      </c>
      <c r="V1134" s="48">
        <f>IFERROR(VLOOKUP(C1134,'[2]4ème '!$B$3:$E$216,4,FALSE),0)</f>
        <v>3</v>
      </c>
      <c r="W1134" s="48">
        <f>IFERROR(VLOOKUP(C1134,[2]Féminines!$B$3:$E$70,4,FALSE),0)</f>
        <v>0</v>
      </c>
      <c r="X1134">
        <f t="shared" si="125"/>
        <v>5</v>
      </c>
    </row>
    <row r="1135" spans="1:24" x14ac:dyDescent="0.25">
      <c r="A1135" s="7">
        <v>1187</v>
      </c>
      <c r="B1135">
        <f t="shared" si="126"/>
        <v>4465</v>
      </c>
      <c r="C1135" t="str">
        <f>[1]A!$D245</f>
        <v>COVIN JULIEN</v>
      </c>
      <c r="D1135" t="str">
        <f>[1]A!$F245</f>
        <v>ASSOCIATION CYCLISTE PREUX AU BOIS</v>
      </c>
      <c r="E1135" t="str">
        <f>[1]A!$J245</f>
        <v>05999124940</v>
      </c>
      <c r="F1135" s="128" t="s">
        <v>352</v>
      </c>
      <c r="G1135" t="str">
        <f>VLOOKUP(C1135,[1]A!$D$2:$H$1448,5,FALSE)</f>
        <v>Adulte Masculin 30/39 ans</v>
      </c>
      <c r="N1135" s="14">
        <f>VLOOKUP(C1135,Bilan!$B$4:$D$1766,3,FALSE)</f>
        <v>4465</v>
      </c>
      <c r="O1135" s="50">
        <f t="shared" si="127"/>
        <v>1187</v>
      </c>
      <c r="P1135" s="50">
        <f>VLOOKUP(C1135,Route2021!$C$2:$O$1205,13,FALSE)</f>
        <v>769</v>
      </c>
      <c r="Q1135" s="124" t="str">
        <f>VLOOKUP(C1135,[1]A!$D$2:$K$1398,8,FALSE)</f>
        <v>3</v>
      </c>
      <c r="R1135" s="125">
        <f>VLOOKUP(C1135,Route2021!$C$2:$Q$1212,15,FALSE)</f>
        <v>3</v>
      </c>
      <c r="S1135" s="48">
        <f>IFERROR(VLOOKUP(C1135,'[2]1ère'!$B$3:$E$200,4,FALSE),0)</f>
        <v>0</v>
      </c>
      <c r="T1135" s="48">
        <f>IFERROR(VLOOKUP(C1135,'[2]2ème'!$B$3:$E$500,4,FALSE),0)</f>
        <v>0</v>
      </c>
      <c r="U1135" s="48">
        <f>IFERROR(VLOOKUP(C1135,'[2]3ème'!$B$3:$E$600,4,FALSE),0)</f>
        <v>3</v>
      </c>
      <c r="V1135" s="48">
        <f>IFERROR(VLOOKUP(C1135,'[2]4ème '!$B$3:$E$216,4,FALSE),0)</f>
        <v>3</v>
      </c>
      <c r="W1135" s="48">
        <f>IFERROR(VLOOKUP(C1135,[2]Féminines!$B$3:$E$70,4,FALSE),0)</f>
        <v>0</v>
      </c>
      <c r="X1135">
        <f t="shared" si="125"/>
        <v>6</v>
      </c>
    </row>
    <row r="1136" spans="1:24" x14ac:dyDescent="0.25">
      <c r="A1136" s="7">
        <v>1188</v>
      </c>
      <c r="B1136">
        <f t="shared" si="126"/>
        <v>7103</v>
      </c>
      <c r="C1136" t="str">
        <f>[1]A!$D1345</f>
        <v>DUMONT OLIVIER</v>
      </c>
      <c r="D1136" t="str">
        <f>[1]A!$F1345</f>
        <v>CLUB CYCLISTE D'ISBERGUES MOLINGHEM</v>
      </c>
      <c r="E1136" t="str">
        <f>[1]A!$J1345</f>
        <v>06204811020</v>
      </c>
      <c r="F1136" s="128" t="s">
        <v>352</v>
      </c>
      <c r="G1136" t="str">
        <f>VLOOKUP(C1136,[1]A!$D$2:$H$1448,5,FALSE)</f>
        <v>Adulte Masculin 50/59 ans</v>
      </c>
      <c r="N1136" s="14">
        <f>VLOOKUP(C1136,Bilan!$B$4:$D$1766,3,FALSE)</f>
        <v>7103</v>
      </c>
      <c r="O1136" s="50">
        <f t="shared" si="127"/>
        <v>1188</v>
      </c>
      <c r="P1136" s="50">
        <f>VLOOKUP(C1136,Route2021!$C$2:$O$1205,13,FALSE)</f>
        <v>896</v>
      </c>
      <c r="Q1136" s="124">
        <f>VLOOKUP(C1136,[1]A!$D$2:$K$1398,8,FALSE)</f>
        <v>0</v>
      </c>
      <c r="R1136" s="125">
        <f>VLOOKUP(C1136,Route2021!$C$2:$Q$1212,15,FALSE)</f>
        <v>3</v>
      </c>
      <c r="S1136" s="48">
        <f>IFERROR(VLOOKUP(C1136,'[2]1ère'!$B$3:$E$200,4,FALSE),0)</f>
        <v>0</v>
      </c>
      <c r="T1136" s="48">
        <f>IFERROR(VLOOKUP(C1136,'[2]2ème'!$B$3:$E$500,4,FALSE),0)</f>
        <v>0</v>
      </c>
      <c r="U1136" s="48">
        <f>IFERROR(VLOOKUP(C1136,'[2]3ème'!$B$3:$E$600,4,FALSE),0)</f>
        <v>4</v>
      </c>
      <c r="V1136" s="48">
        <f>IFERROR(VLOOKUP(C1136,'[2]4ème '!$B$3:$E$216,4,FALSE),0)</f>
        <v>3</v>
      </c>
      <c r="W1136" s="48">
        <f>IFERROR(VLOOKUP(C1136,[2]Féminines!$B$3:$E$70,4,FALSE),0)</f>
        <v>0</v>
      </c>
      <c r="X1136">
        <f t="shared" si="125"/>
        <v>7</v>
      </c>
    </row>
    <row r="1137" spans="1:24" x14ac:dyDescent="0.25">
      <c r="A1137" s="7">
        <v>1190</v>
      </c>
      <c r="B1137">
        <f t="shared" si="126"/>
        <v>144509</v>
      </c>
      <c r="C1137" t="str">
        <f>[1]A!$D545</f>
        <v>GRICOURT ALAIN</v>
      </c>
      <c r="D1137" t="str">
        <f>[1]A!$F545</f>
        <v>UNION VELOCIPEDIQUE FOURMISIENNE</v>
      </c>
      <c r="E1137" t="str">
        <f>[1]A!$J545</f>
        <v>05994063636</v>
      </c>
      <c r="F1137" s="128" t="s">
        <v>352</v>
      </c>
      <c r="G1137" t="str">
        <f>VLOOKUP(C1137,[1]A!$D$2:$H$1448,5,FALSE)</f>
        <v>Adulte Masculin 60 ans et plus</v>
      </c>
      <c r="J1137" s="67">
        <v>1</v>
      </c>
      <c r="N1137" s="14">
        <f>VLOOKUP(C1137,Bilan!$B$4:$D$1766,3,FALSE)</f>
        <v>144509</v>
      </c>
      <c r="O1137" s="50">
        <f t="shared" si="127"/>
        <v>1190</v>
      </c>
      <c r="P1137" s="50">
        <f>VLOOKUP(C1137,Route2021!$C$2:$O$1205,13,FALSE)</f>
        <v>842</v>
      </c>
      <c r="Q1137" s="124" t="str">
        <f>VLOOKUP(C1137,[1]A!$D$2:$K$1398,8,FALSE)</f>
        <v>3</v>
      </c>
      <c r="R1137" s="125">
        <f>VLOOKUP(C1137,Route2021!$C$2:$Q$1212,15,FALSE)</f>
        <v>3</v>
      </c>
      <c r="S1137" s="48">
        <f>IFERROR(VLOOKUP(C1137,'[2]1ère'!$B$3:$E$200,4,FALSE),0)</f>
        <v>0</v>
      </c>
      <c r="T1137" s="48">
        <f>IFERROR(VLOOKUP(C1137,'[2]2ème'!$B$3:$E$500,4,FALSE),0)</f>
        <v>0</v>
      </c>
      <c r="U1137" s="48">
        <f>IFERROR(VLOOKUP(C1137,'[2]3ème'!$B$3:$E$600,4,FALSE),0)</f>
        <v>4</v>
      </c>
      <c r="V1137" s="48">
        <f>IFERROR(VLOOKUP(C1137,'[2]4ème '!$B$3:$E$216,4,FALSE),0)</f>
        <v>6</v>
      </c>
      <c r="W1137" s="48">
        <f>IFERROR(VLOOKUP(C1137,[2]Féminines!$B$3:$E$70,4,FALSE),0)</f>
        <v>0</v>
      </c>
      <c r="X1137">
        <f t="shared" si="125"/>
        <v>10</v>
      </c>
    </row>
    <row r="1138" spans="1:24" x14ac:dyDescent="0.25">
      <c r="A1138" s="7">
        <v>1192</v>
      </c>
      <c r="B1138">
        <f t="shared" si="126"/>
        <v>144257</v>
      </c>
      <c r="C1138" t="str">
        <f>[1]A!$D669</f>
        <v>LAZARO BARTOLOME</v>
      </c>
      <c r="D1138" t="str">
        <f>[1]A!$F669</f>
        <v>LINSELLES CYCLISME</v>
      </c>
      <c r="E1138" t="str">
        <f>[1]A!$J669</f>
        <v>05999119871</v>
      </c>
      <c r="F1138" s="128" t="s">
        <v>352</v>
      </c>
      <c r="G1138" t="str">
        <f>VLOOKUP(C1138,[1]A!$D$2:$H$1448,5,FALSE)</f>
        <v>Adulte Masculin 50/59 ans</v>
      </c>
      <c r="N1138" s="14">
        <f>VLOOKUP(C1138,Bilan!$B$4:$D$1766,3,FALSE)</f>
        <v>144257</v>
      </c>
      <c r="O1138" s="50">
        <f t="shared" si="127"/>
        <v>1192</v>
      </c>
      <c r="P1138" s="50">
        <f>VLOOKUP(C1138,Route2021!$C$2:$O$1205,13,FALSE)</f>
        <v>673</v>
      </c>
      <c r="Q1138" s="124" t="str">
        <f>VLOOKUP(C1138,[1]A!$D$2:$K$1398,8,FALSE)</f>
        <v>3</v>
      </c>
      <c r="R1138" s="125">
        <f>VLOOKUP(C1138,Route2021!$C$2:$Q$1212,15,FALSE)</f>
        <v>3</v>
      </c>
      <c r="S1138" s="48">
        <f>IFERROR(VLOOKUP(C1138,'[2]1ère'!$B$3:$E$200,4,FALSE),0)</f>
        <v>0</v>
      </c>
      <c r="T1138" s="48">
        <f>IFERROR(VLOOKUP(C1138,'[2]2ème'!$B$3:$E$500,4,FALSE),0)</f>
        <v>0</v>
      </c>
      <c r="U1138" s="48">
        <f>IFERROR(VLOOKUP(C1138,'[2]3ème'!$B$3:$E$600,4,FALSE),0)</f>
        <v>0</v>
      </c>
      <c r="V1138" s="48">
        <f>IFERROR(VLOOKUP(C1138,'[2]4ème '!$B$3:$E$216,4,FALSE),0)</f>
        <v>4</v>
      </c>
      <c r="W1138" s="48">
        <f>IFERROR(VLOOKUP(C1138,[2]Féminines!$B$3:$E$70,4,FALSE),0)</f>
        <v>0</v>
      </c>
      <c r="X1138">
        <f t="shared" si="125"/>
        <v>4</v>
      </c>
    </row>
    <row r="1139" spans="1:24" x14ac:dyDescent="0.25">
      <c r="A1139" s="7">
        <v>1193</v>
      </c>
      <c r="B1139">
        <f t="shared" si="126"/>
        <v>2333</v>
      </c>
      <c r="C1139" t="str">
        <f>[1]A!$D1234</f>
        <v>LEGRAS JEAN RAOUL</v>
      </c>
      <c r="D1139" t="str">
        <f>[1]A!$F1234</f>
        <v>MANQUEVILLE LILLERS CLUB CYCLISTE</v>
      </c>
      <c r="E1139" t="str">
        <f>[1]A!$J1234</f>
        <v>06297103595</v>
      </c>
      <c r="F1139" s="128" t="s">
        <v>352</v>
      </c>
      <c r="G1139" t="str">
        <f>VLOOKUP(C1139,[1]A!$D$2:$H$1448,5,FALSE)</f>
        <v>Adulte Masculin 50/59 ans</v>
      </c>
      <c r="N1139" s="14">
        <f>VLOOKUP(C1139,Bilan!$B$4:$D$1766,3,FALSE)</f>
        <v>2333</v>
      </c>
      <c r="O1139" s="50">
        <f t="shared" si="127"/>
        <v>1193</v>
      </c>
      <c r="P1139" s="50">
        <f>VLOOKUP(C1139,Route2021!$C$2:$O$1205,13,FALSE)</f>
        <v>0</v>
      </c>
      <c r="Q1139" s="124" t="str">
        <f>VLOOKUP(C1139,[1]A!$D$2:$K$1398,8,FALSE)</f>
        <v>3</v>
      </c>
      <c r="R1139" s="125">
        <f>VLOOKUP(C1139,Route2021!$C$2:$Q$1212,15,FALSE)</f>
        <v>3</v>
      </c>
      <c r="S1139" s="48">
        <f>IFERROR(VLOOKUP(C1139,'[2]1ère'!$B$3:$E$200,4,FALSE),0)</f>
        <v>0</v>
      </c>
      <c r="T1139" s="48">
        <f>IFERROR(VLOOKUP(C1139,'[2]2ème'!$B$3:$E$500,4,FALSE),0)</f>
        <v>0</v>
      </c>
      <c r="U1139" s="48">
        <f>IFERROR(VLOOKUP(C1139,'[2]3ème'!$B$3:$E$600,4,FALSE),0)</f>
        <v>6</v>
      </c>
      <c r="V1139" s="48">
        <f>IFERROR(VLOOKUP(C1139,'[2]4ème '!$B$3:$E$216,4,FALSE),0)</f>
        <v>2</v>
      </c>
      <c r="W1139" s="48">
        <f>IFERROR(VLOOKUP(C1139,[2]Féminines!$B$3:$E$70,4,FALSE),0)</f>
        <v>0</v>
      </c>
      <c r="X1139">
        <f t="shared" si="125"/>
        <v>8</v>
      </c>
    </row>
    <row r="1140" spans="1:24" x14ac:dyDescent="0.25">
      <c r="A1140" s="7">
        <v>1194</v>
      </c>
      <c r="B1140">
        <f t="shared" si="126"/>
        <v>7142</v>
      </c>
      <c r="C1140" t="str">
        <f>[1]A!$D746</f>
        <v>LEWANDOWSKI ERIC</v>
      </c>
      <c r="D1140" t="str">
        <f>[1]A!$F746</f>
        <v>HAVELUY CYCLO CLUB</v>
      </c>
      <c r="E1140" t="str">
        <f>[1]A!$J746</f>
        <v>05999128023</v>
      </c>
      <c r="F1140" s="128" t="s">
        <v>352</v>
      </c>
      <c r="G1140" t="str">
        <f>VLOOKUP(C1140,[1]A!$D$2:$H$1448,5,FALSE)</f>
        <v>Adulte Masculin 50/59 ans</v>
      </c>
      <c r="N1140" s="14">
        <f>VLOOKUP(C1140,Bilan!$B$4:$D$1766,3,FALSE)</f>
        <v>7142</v>
      </c>
      <c r="O1140" s="50">
        <f t="shared" si="127"/>
        <v>1194</v>
      </c>
      <c r="P1140" s="50">
        <f>VLOOKUP(C1140,Route2021!$C$2:$O$1205,13,FALSE)</f>
        <v>791</v>
      </c>
      <c r="Q1140" s="124" t="str">
        <f>VLOOKUP(C1140,[1]A!$D$2:$K$1398,8,FALSE)</f>
        <v>3</v>
      </c>
      <c r="R1140" s="125">
        <f>VLOOKUP(C1140,Route2021!$C$2:$Q$1212,15,FALSE)</f>
        <v>3</v>
      </c>
      <c r="S1140" s="48">
        <f>IFERROR(VLOOKUP(C1140,'[2]1ère'!$B$3:$E$200,4,FALSE),0)</f>
        <v>0</v>
      </c>
      <c r="T1140" s="48">
        <f>IFERROR(VLOOKUP(C1140,'[2]2ème'!$B$3:$E$500,4,FALSE),0)</f>
        <v>0</v>
      </c>
      <c r="U1140" s="48">
        <f>IFERROR(VLOOKUP(C1140,'[2]3ème'!$B$3:$E$600,4,FALSE),0)</f>
        <v>10</v>
      </c>
      <c r="V1140" s="48">
        <f>IFERROR(VLOOKUP(C1140,'[2]4ème '!$B$3:$E$216,4,FALSE),0)</f>
        <v>4</v>
      </c>
      <c r="W1140" s="48">
        <f>IFERROR(VLOOKUP(C1140,[2]Féminines!$B$3:$E$70,4,FALSE),0)</f>
        <v>0</v>
      </c>
      <c r="X1140">
        <f t="shared" si="125"/>
        <v>14</v>
      </c>
    </row>
    <row r="1141" spans="1:24" x14ac:dyDescent="0.25">
      <c r="A1141" s="7">
        <v>1195</v>
      </c>
      <c r="B1141">
        <f t="shared" si="126"/>
        <v>10128</v>
      </c>
      <c r="C1141" t="str">
        <f>[1]A!$D1013</f>
        <v>SMETS SEBASTIEN</v>
      </c>
      <c r="D1141" t="str">
        <f>[1]A!$F1013</f>
        <v>CYCLO CLUB WAVRIN</v>
      </c>
      <c r="E1141" t="str">
        <f>[1]A!$J1013</f>
        <v>05999108781</v>
      </c>
      <c r="F1141" s="128" t="s">
        <v>352</v>
      </c>
      <c r="G1141" t="str">
        <f>VLOOKUP(C1141,[1]A!$D$2:$H$1448,5,FALSE)</f>
        <v>Adulte Masculin 40/49 ans</v>
      </c>
      <c r="N1141" s="14">
        <f>VLOOKUP(C1141,Bilan!$B$4:$D$1766,3,FALSE)</f>
        <v>10128</v>
      </c>
      <c r="O1141" s="50">
        <f t="shared" si="127"/>
        <v>1195</v>
      </c>
      <c r="P1141" s="50" t="e">
        <f>VLOOKUP(C1141,Route2021!$C$2:$O$1205,13,FALSE)</f>
        <v>#N/A</v>
      </c>
      <c r="Q1141" s="124" t="str">
        <f>VLOOKUP(C1141,[1]A!$D$2:$K$1398,8,FALSE)</f>
        <v>3</v>
      </c>
      <c r="R1141" s="125" t="e">
        <f>VLOOKUP(C1141,Route2021!$C$2:$Q$1212,15,FALSE)</f>
        <v>#N/A</v>
      </c>
      <c r="S1141" s="48">
        <f>IFERROR(VLOOKUP(C1141,'[2]1ère'!$B$3:$E$200,4,FALSE),0)</f>
        <v>0</v>
      </c>
      <c r="T1141" s="48">
        <f>IFERROR(VLOOKUP(C1141,'[2]2ème'!$B$3:$E$500,4,FALSE),0)</f>
        <v>0</v>
      </c>
      <c r="U1141" s="48">
        <f>IFERROR(VLOOKUP(C1141,'[2]3ème'!$B$3:$E$600,4,FALSE),0)</f>
        <v>8</v>
      </c>
      <c r="V1141" s="48">
        <f>IFERROR(VLOOKUP(C1141,'[2]4ème '!$B$3:$E$216,4,FALSE),0)</f>
        <v>6</v>
      </c>
      <c r="W1141" s="48">
        <f>IFERROR(VLOOKUP(C1141,[2]Féminines!$B$3:$E$70,4,FALSE),0)</f>
        <v>0</v>
      </c>
      <c r="X1141">
        <f t="shared" si="125"/>
        <v>14</v>
      </c>
    </row>
    <row r="1142" spans="1:24" x14ac:dyDescent="0.25">
      <c r="A1142" s="7">
        <v>1196</v>
      </c>
      <c r="B1142">
        <f t="shared" si="126"/>
        <v>5133</v>
      </c>
      <c r="C1142" t="str">
        <f>[1]A!$D1037</f>
        <v>THORLET YANNICK</v>
      </c>
      <c r="D1142" t="str">
        <f>[1]A!$F1037</f>
        <v>VELO CLUB DE L'ESCAUT ANZIN</v>
      </c>
      <c r="E1142" t="str">
        <f>[1]A!$J1037</f>
        <v>05999128578</v>
      </c>
      <c r="F1142" s="128" t="s">
        <v>352</v>
      </c>
      <c r="G1142" t="str">
        <f>VLOOKUP(C1142,[1]A!$D$2:$H$1448,5,FALSE)</f>
        <v>Adulte Masculin 40/49 ans</v>
      </c>
      <c r="N1142" s="14">
        <f>VLOOKUP(C1142,Bilan!$B$4:$D$1766,3,FALSE)</f>
        <v>5133</v>
      </c>
      <c r="O1142" s="50">
        <f t="shared" si="127"/>
        <v>1196</v>
      </c>
      <c r="P1142" s="50" t="e">
        <f>VLOOKUP(C1142,Route2021!$C$2:$O$1205,13,FALSE)</f>
        <v>#N/A</v>
      </c>
      <c r="Q1142" s="124" t="str">
        <f>VLOOKUP(C1142,[1]A!$D$2:$K$1398,8,FALSE)</f>
        <v>3</v>
      </c>
      <c r="R1142" s="125" t="e">
        <f>VLOOKUP(C1142,Route2021!$C$2:$Q$1212,15,FALSE)</f>
        <v>#N/A</v>
      </c>
      <c r="S1142" s="48">
        <f>IFERROR(VLOOKUP(C1142,'[2]1ère'!$B$3:$E$200,4,FALSE),0)</f>
        <v>0</v>
      </c>
      <c r="T1142" s="48">
        <f>IFERROR(VLOOKUP(C1142,'[2]2ème'!$B$3:$E$500,4,FALSE),0)</f>
        <v>0</v>
      </c>
      <c r="U1142" s="48">
        <f>IFERROR(VLOOKUP(C1142,'[2]3ème'!$B$3:$E$600,4,FALSE),0)</f>
        <v>4</v>
      </c>
      <c r="V1142" s="48">
        <f>IFERROR(VLOOKUP(C1142,'[2]4ème '!$B$3:$E$216,4,FALSE),0)</f>
        <v>3</v>
      </c>
      <c r="W1142" s="48">
        <f>IFERROR(VLOOKUP(C1142,[2]Féminines!$B$3:$E$70,4,FALSE),0)</f>
        <v>0</v>
      </c>
      <c r="X1142">
        <f t="shared" si="125"/>
        <v>7</v>
      </c>
    </row>
    <row r="1143" spans="1:24" x14ac:dyDescent="0.25">
      <c r="A1143" s="7">
        <v>1197</v>
      </c>
      <c r="B1143">
        <f t="shared" si="126"/>
        <v>5113</v>
      </c>
      <c r="C1143" t="str">
        <f>[1]A!$D1078</f>
        <v>VANBESIEN FRANCOIS</v>
      </c>
      <c r="D1143" t="str">
        <f>[1]A!$F1078</f>
        <v>ESEG DOUAI</v>
      </c>
      <c r="E1143" t="str">
        <f>[1]A!$J1078</f>
        <v>05999136142</v>
      </c>
      <c r="F1143" s="128" t="s">
        <v>352</v>
      </c>
      <c r="G1143" t="str">
        <f>VLOOKUP(C1143,[1]A!$D$2:$H$1448,5,FALSE)</f>
        <v>Adulte Masculin 50/59 ans</v>
      </c>
      <c r="N1143" s="14">
        <f>VLOOKUP(C1143,Bilan!$B$4:$D$1766,3,FALSE)</f>
        <v>5113</v>
      </c>
      <c r="O1143" s="50">
        <f t="shared" si="127"/>
        <v>1197</v>
      </c>
      <c r="P1143" s="50" t="e">
        <f>VLOOKUP(C1143,Route2021!$C$2:$O$1205,13,FALSE)</f>
        <v>#N/A</v>
      </c>
      <c r="Q1143" s="124" t="str">
        <f>VLOOKUP(C1143,[1]A!$D$2:$K$1398,8,FALSE)</f>
        <v>3</v>
      </c>
      <c r="R1143" s="125" t="e">
        <f>VLOOKUP(C1143,Route2021!$C$2:$Q$1212,15,FALSE)</f>
        <v>#N/A</v>
      </c>
      <c r="S1143" s="48">
        <f>IFERROR(VLOOKUP(C1143,'[2]1ère'!$B$3:$E$200,4,FALSE),0)</f>
        <v>0</v>
      </c>
      <c r="T1143" s="48">
        <f>IFERROR(VLOOKUP(C1143,'[2]2ème'!$B$3:$E$500,4,FALSE),0)</f>
        <v>0</v>
      </c>
      <c r="U1143" s="48">
        <f>IFERROR(VLOOKUP(C1143,'[2]3ème'!$B$3:$E$600,4,FALSE),0)</f>
        <v>2</v>
      </c>
      <c r="V1143" s="48">
        <f>IFERROR(VLOOKUP(C1143,'[2]4ème '!$B$3:$E$216,4,FALSE),0)</f>
        <v>2</v>
      </c>
      <c r="W1143" s="48">
        <f>IFERROR(VLOOKUP(C1143,[2]Féminines!$B$3:$E$70,4,FALSE),0)</f>
        <v>0</v>
      </c>
      <c r="X1143">
        <f t="shared" si="125"/>
        <v>4</v>
      </c>
    </row>
    <row r="1144" spans="1:24" x14ac:dyDescent="0.25">
      <c r="A1144" s="7">
        <v>1198</v>
      </c>
      <c r="B1144">
        <f t="shared" si="126"/>
        <v>1261</v>
      </c>
      <c r="C1144" t="str">
        <f>[1]A!$D1083</f>
        <v>VANDENDORPE JACKY</v>
      </c>
      <c r="D1144" t="str">
        <f>[1]A!$F1083</f>
        <v>UNION SPORTIVE SAINT ANDRE</v>
      </c>
      <c r="E1144" t="str">
        <f>[1]A!$J1083</f>
        <v>05999012083</v>
      </c>
      <c r="F1144" s="128" t="s">
        <v>352</v>
      </c>
      <c r="G1144" t="str">
        <f>VLOOKUP(C1144,[1]A!$D$2:$H$1448,5,FALSE)</f>
        <v>Adulte Masculin 60 ans et plus</v>
      </c>
      <c r="N1144" s="14">
        <f>VLOOKUP(C1144,Bilan!$B$4:$D$1766,3,FALSE)</f>
        <v>1261</v>
      </c>
      <c r="O1144" s="50">
        <f t="shared" si="127"/>
        <v>1198</v>
      </c>
      <c r="P1144" s="50">
        <f>VLOOKUP(C1144,Route2021!$C$2:$O$1205,13,FALSE)</f>
        <v>1038</v>
      </c>
      <c r="Q1144" s="124" t="str">
        <f>VLOOKUP(C1144,[1]A!$D$2:$K$1398,8,FALSE)</f>
        <v>3</v>
      </c>
      <c r="R1144" s="125" t="str">
        <f>VLOOKUP(C1144,Route2021!$C$2:$Q$1212,15,FALSE)</f>
        <v>4-A</v>
      </c>
      <c r="S1144" s="48">
        <f>IFERROR(VLOOKUP(C1144,'[2]1ère'!$B$3:$E$200,4,FALSE),0)</f>
        <v>0</v>
      </c>
      <c r="T1144" s="48">
        <f>IFERROR(VLOOKUP(C1144,'[2]2ème'!$B$3:$E$500,4,FALSE),0)</f>
        <v>0</v>
      </c>
      <c r="U1144" s="48">
        <f>IFERROR(VLOOKUP(C1144,'[2]3ème'!$B$3:$E$600,4,FALSE),0)</f>
        <v>7</v>
      </c>
      <c r="V1144" s="48">
        <f>IFERROR(VLOOKUP(C1144,'[2]4ème '!$B$3:$E$216,4,FALSE),0)</f>
        <v>9</v>
      </c>
      <c r="W1144" s="48">
        <f>IFERROR(VLOOKUP(C1144,[2]Féminines!$B$3:$E$70,4,FALSE),0)</f>
        <v>0</v>
      </c>
      <c r="X1144">
        <f t="shared" si="125"/>
        <v>16</v>
      </c>
    </row>
    <row r="1145" spans="1:24" x14ac:dyDescent="0.25">
      <c r="A1145" s="7">
        <v>1199</v>
      </c>
      <c r="B1145">
        <f t="shared" si="126"/>
        <v>144313</v>
      </c>
      <c r="C1145" t="str">
        <f>[1]A!$D1112</f>
        <v>VERHAEGHE ALEXANDRE</v>
      </c>
      <c r="D1145" t="str">
        <f>[1]A!$F1112</f>
        <v>LINSELLES CYCLISME</v>
      </c>
      <c r="E1145" t="str">
        <f>[1]A!$J1112</f>
        <v>05994038555</v>
      </c>
      <c r="F1145" s="128" t="s">
        <v>352</v>
      </c>
      <c r="G1145" t="str">
        <f>VLOOKUP(C1145,[1]A!$D$2:$H$1448,5,FALSE)</f>
        <v>Adulte Masculin 40/49 ans</v>
      </c>
      <c r="N1145" s="14">
        <f>VLOOKUP(C1145,Bilan!$B$4:$D$1766,3,FALSE)</f>
        <v>144313</v>
      </c>
      <c r="O1145" s="50">
        <f t="shared" si="127"/>
        <v>1199</v>
      </c>
      <c r="P1145" s="50">
        <f>VLOOKUP(C1145,Route2021!$C$2:$O$1205,13,FALSE)</f>
        <v>753</v>
      </c>
      <c r="Q1145" s="124" t="str">
        <f>VLOOKUP(C1145,[1]A!$D$2:$K$1398,8,FALSE)</f>
        <v>3</v>
      </c>
      <c r="R1145" s="125">
        <f>VLOOKUP(C1145,Route2021!$C$2:$Q$1212,15,FALSE)</f>
        <v>3</v>
      </c>
      <c r="S1145" s="48">
        <f>IFERROR(VLOOKUP(C1145,'[2]1ère'!$B$3:$E$200,4,FALSE),0)</f>
        <v>0</v>
      </c>
      <c r="T1145" s="48">
        <f>IFERROR(VLOOKUP(C1145,'[2]2ème'!$B$3:$E$500,4,FALSE),0)</f>
        <v>0</v>
      </c>
      <c r="U1145" s="48">
        <f>IFERROR(VLOOKUP(C1145,'[2]3ème'!$B$3:$E$600,4,FALSE),0)</f>
        <v>6</v>
      </c>
      <c r="V1145" s="48">
        <f>IFERROR(VLOOKUP(C1145,'[2]4ème '!$B$3:$E$216,4,FALSE),0)</f>
        <v>3</v>
      </c>
      <c r="W1145" s="48">
        <f>IFERROR(VLOOKUP(C1145,[2]Féminines!$B$3:$E$70,4,FALSE),0)</f>
        <v>0</v>
      </c>
      <c r="X1145">
        <f t="shared" si="125"/>
        <v>9</v>
      </c>
    </row>
    <row r="1146" spans="1:24" x14ac:dyDescent="0.25">
      <c r="A1146" s="7">
        <v>1200</v>
      </c>
      <c r="B1146">
        <f t="shared" si="126"/>
        <v>144261</v>
      </c>
      <c r="C1146" t="str">
        <f>[1]A!$D1291</f>
        <v>WELVAERT RICHARD</v>
      </c>
      <c r="D1146" t="str">
        <f>[1]A!$F1291</f>
        <v>MERICOURT TEAM 2</v>
      </c>
      <c r="E1146" t="str">
        <f>[1]A!$J1291</f>
        <v>06297012131</v>
      </c>
      <c r="F1146" s="128" t="s">
        <v>352</v>
      </c>
      <c r="G1146" t="str">
        <f>VLOOKUP(C1146,[1]A!$D$2:$H$1448,5,FALSE)</f>
        <v>Adulte Masculin 60 ans et plus</v>
      </c>
      <c r="N1146" s="14">
        <f>VLOOKUP(C1146,Bilan!$B$4:$D$1766,3,FALSE)</f>
        <v>144261</v>
      </c>
      <c r="O1146" s="50">
        <f t="shared" si="127"/>
        <v>1200</v>
      </c>
      <c r="P1146" s="50" t="e">
        <f>VLOOKUP(C1146,Route2021!$C$2:$O$1205,13,FALSE)</f>
        <v>#N/A</v>
      </c>
      <c r="Q1146" s="124" t="str">
        <f>VLOOKUP(C1146,[1]A!$D$2:$K$1398,8,FALSE)</f>
        <v>3</v>
      </c>
      <c r="R1146" s="125" t="e">
        <f>VLOOKUP(C1146,Route2021!$C$2:$Q$1212,15,FALSE)</f>
        <v>#N/A</v>
      </c>
      <c r="S1146" s="48">
        <f>IFERROR(VLOOKUP(C1146,'[2]1ère'!$B$3:$E$200,4,FALSE),0)</f>
        <v>0</v>
      </c>
      <c r="T1146" s="48">
        <f>IFERROR(VLOOKUP(C1146,'[2]2ème'!$B$3:$E$500,4,FALSE),0)</f>
        <v>0</v>
      </c>
      <c r="U1146" s="48">
        <f>IFERROR(VLOOKUP(C1146,'[2]3ème'!$B$3:$E$600,4,FALSE),0)</f>
        <v>4</v>
      </c>
      <c r="V1146" s="48">
        <f>IFERROR(VLOOKUP(C1146,'[2]4ème '!$B$3:$E$216,4,FALSE),0)</f>
        <v>2</v>
      </c>
      <c r="W1146" s="48">
        <f>IFERROR(VLOOKUP(C1146,[2]Féminines!$B$3:$E$70,4,FALSE),0)</f>
        <v>0</v>
      </c>
      <c r="X1146">
        <f t="shared" si="125"/>
        <v>6</v>
      </c>
    </row>
    <row r="1147" spans="1:24" x14ac:dyDescent="0.25">
      <c r="A1147" s="49" t="str">
        <f>IF(Q1147=R1147,P1147," ")</f>
        <v xml:space="preserve"> </v>
      </c>
      <c r="B1147">
        <f t="shared" si="126"/>
        <v>7144</v>
      </c>
      <c r="C1147" t="str">
        <f>[1]A!$D479</f>
        <v>FOUQUET FLORINE</v>
      </c>
      <c r="D1147" t="str">
        <f>[1]A!$F479</f>
        <v>TEAM LINK AND RIDE HERIN</v>
      </c>
      <c r="E1147" t="str">
        <f>[1]A!$J479</f>
        <v>05999065110</v>
      </c>
      <c r="F1147" s="128" t="s">
        <v>352</v>
      </c>
      <c r="G1147" t="str">
        <f>VLOOKUP(C1147,[1]A!$D$2:$H$1448,5,FALSE)</f>
        <v>Adulte Féminin 17/29 ans</v>
      </c>
      <c r="N1147" s="14">
        <f>VLOOKUP(C1147,Bilan!$B$4:$D$1766,3,FALSE)</f>
        <v>7144</v>
      </c>
      <c r="O1147" s="50" t="str">
        <f t="shared" si="127"/>
        <v xml:space="preserve"> </v>
      </c>
      <c r="P1147" s="50">
        <f>VLOOKUP(C1147,Route2021!$C$2:$O$1205,13,FALSE)</f>
        <v>849</v>
      </c>
      <c r="Q1147" s="124" t="str">
        <f>VLOOKUP(C1147,[1]A!$D$2:$K$1398,8,FALSE)</f>
        <v>3</v>
      </c>
      <c r="R1147" s="125">
        <f>VLOOKUP(C1147,Route2021!$C$2:$Q$1212,15,FALSE)</f>
        <v>3</v>
      </c>
      <c r="S1147" s="48">
        <f>IFERROR(VLOOKUP(C1147,'[2]1ère'!$B$3:$E$200,4,FALSE),0)</f>
        <v>0</v>
      </c>
      <c r="T1147" s="48">
        <f>IFERROR(VLOOKUP(C1147,'[2]2ème'!$B$3:$E$500,4,FALSE),0)</f>
        <v>0</v>
      </c>
      <c r="U1147" s="48">
        <f>IFERROR(VLOOKUP(C1147,'[2]3ème'!$B$3:$E$600,4,FALSE),0)</f>
        <v>0</v>
      </c>
      <c r="V1147" s="48">
        <f>IFERROR(VLOOKUP(C1147,'[2]4ème '!$B$3:$E$216,4,FALSE),0)</f>
        <v>1</v>
      </c>
      <c r="W1147" s="48">
        <f>IFERROR(VLOOKUP(C1147,[2]Féminines!$B$3:$E$70,4,FALSE),0)</f>
        <v>0</v>
      </c>
      <c r="X1147">
        <f t="shared" si="125"/>
        <v>1</v>
      </c>
    </row>
    <row r="1148" spans="1:24" x14ac:dyDescent="0.25">
      <c r="A1148" s="7">
        <v>1202</v>
      </c>
      <c r="B1148">
        <f>N1148</f>
        <v>144418</v>
      </c>
      <c r="C1148" t="str">
        <f>[1]A!$D1139</f>
        <v>BARTKOWIAK JULIEN</v>
      </c>
      <c r="D1148" t="str">
        <f>[1]A!$F1139</f>
        <v>MANQUEVILLE LILLERS CLUB CYCLISTE</v>
      </c>
      <c r="E1148" t="str">
        <f>[1]A!$J1139</f>
        <v>06297094391</v>
      </c>
      <c r="F1148" s="128" t="s">
        <v>352</v>
      </c>
      <c r="G1148" t="str">
        <f>VLOOKUP(C1148,[1]A!$D$2:$H$1448,5,FALSE)</f>
        <v>Adulte Masculin 40/49 ans</v>
      </c>
      <c r="N1148" s="14">
        <f>VLOOKUP(C1148,Bilan!$B$4:$D$1766,3,FALSE)</f>
        <v>144418</v>
      </c>
      <c r="O1148" s="50">
        <f>A1148</f>
        <v>1202</v>
      </c>
      <c r="P1148" s="50">
        <f>VLOOKUP(C1148,Route2021!$C$2:$O$1205,13,FALSE)</f>
        <v>564</v>
      </c>
      <c r="Q1148" s="124" t="str">
        <f>VLOOKUP(C1148,[1]A!$D$2:$K$1398,8,FALSE)</f>
        <v>3</v>
      </c>
      <c r="R1148" s="125">
        <f>VLOOKUP(C1148,Route2021!$C$2:$Q$1212,15,FALSE)</f>
        <v>3</v>
      </c>
      <c r="S1148" s="48">
        <f>IFERROR(VLOOKUP(C1148,'[2]1ère'!$B$3:$E$200,4,FALSE),0)</f>
        <v>0</v>
      </c>
      <c r="T1148" s="48">
        <f>IFERROR(VLOOKUP(C1148,'[2]2ème'!$B$3:$E$500,4,FALSE),0)</f>
        <v>0</v>
      </c>
      <c r="U1148" s="48">
        <f>IFERROR(VLOOKUP(C1148,'[2]3ème'!$B$3:$E$600,4,FALSE),0)</f>
        <v>5</v>
      </c>
      <c r="V1148" s="48">
        <f>IFERROR(VLOOKUP(C1148,'[2]4ème '!$B$3:$E$216,4,FALSE),0)</f>
        <v>3</v>
      </c>
      <c r="W1148" s="48">
        <f>IFERROR(VLOOKUP(C1148,[2]Féminines!$B$3:$E$70,4,FALSE),0)</f>
        <v>0</v>
      </c>
      <c r="X1148">
        <f>SUM(S1148:W1148)</f>
        <v>8</v>
      </c>
    </row>
    <row r="1149" spans="1:24" x14ac:dyDescent="0.25">
      <c r="A1149" s="7">
        <v>1203</v>
      </c>
      <c r="B1149">
        <f>N1149</f>
        <v>10012</v>
      </c>
      <c r="C1149" s="49" t="str">
        <f>[1]A!$D870</f>
        <v>PAGANO BERNARD</v>
      </c>
      <c r="D1149" t="str">
        <f>[1]A!$F870</f>
        <v>VELO CLUB HORNAING</v>
      </c>
      <c r="E1149" t="str">
        <f>[1]A!$J870</f>
        <v>05999135668</v>
      </c>
      <c r="F1149" s="128" t="s">
        <v>352</v>
      </c>
      <c r="G1149" t="str">
        <f>VLOOKUP(C1149,[1]A!$D$2:$H$1448,5,FALSE)</f>
        <v>Adulte Masculin 60 ans et plus</v>
      </c>
      <c r="H1149" s="50"/>
      <c r="I1149" s="50"/>
      <c r="J1149" s="105"/>
      <c r="K1149" s="50"/>
      <c r="L1149" s="50"/>
      <c r="M1149" s="50" t="e">
        <f>VLOOKUP(C1149,'Ancien Bilan'!$B$4:$D$1093,3,FALSE)</f>
        <v>#N/A</v>
      </c>
      <c r="N1149" s="14">
        <f>VLOOKUP(C1149,Bilan!$B$4:$D$1766,3,FALSE)</f>
        <v>10012</v>
      </c>
      <c r="O1149" s="50">
        <f>A1149</f>
        <v>1203</v>
      </c>
      <c r="P1149" s="50" t="e">
        <f>VLOOKUP(C1149,Route2021!$C$2:$O$1205,13,FALSE)</f>
        <v>#N/A</v>
      </c>
      <c r="Q1149" s="124" t="str">
        <f>VLOOKUP(C1149,[1]A!$D$2:$K$1398,8,FALSE)</f>
        <v>3</v>
      </c>
      <c r="R1149" s="125" t="e">
        <f>VLOOKUP(C1149,Route2021!$C$2:$Q$1212,15,FALSE)</f>
        <v>#N/A</v>
      </c>
      <c r="S1149" s="48">
        <f>IFERROR(VLOOKUP(C1149,'[2]1ère'!$B$3:$E$200,4,FALSE),0)</f>
        <v>0</v>
      </c>
      <c r="T1149" s="48">
        <f>IFERROR(VLOOKUP(C1149,'[2]2ème'!$B$3:$E$500,4,FALSE),0)</f>
        <v>0</v>
      </c>
      <c r="U1149" s="48">
        <f>IFERROR(VLOOKUP(C1149,'[2]3ème'!$B$3:$E$600,4,FALSE),0)</f>
        <v>4</v>
      </c>
      <c r="V1149" s="48">
        <f>IFERROR(VLOOKUP(C1149,'[2]4ème '!$B$3:$E$216,4,FALSE),0)</f>
        <v>1</v>
      </c>
      <c r="W1149" s="48">
        <f>IFERROR(VLOOKUP(C1149,[2]Féminines!$B$3:$E$70,4,FALSE),0)</f>
        <v>0</v>
      </c>
      <c r="X1149">
        <f>SUM(S1149:W1149)</f>
        <v>5</v>
      </c>
    </row>
    <row r="1150" spans="1:24" x14ac:dyDescent="0.25">
      <c r="A1150" s="49">
        <f t="shared" ref="A1150:A1161" si="128">IF(P1150&lt;1183,IF(P1150&gt;1000,P1150,0),0)</f>
        <v>0</v>
      </c>
      <c r="B1150" t="e">
        <f t="shared" ref="B1150:B1161" si="129">N1150</f>
        <v>#N/A</v>
      </c>
      <c r="C1150" t="str">
        <f>[1]A!$D1155</f>
        <v>BRUET JEAN CLAUDE</v>
      </c>
      <c r="D1150" t="str">
        <f>[1]A!$F1155</f>
        <v>BAPAUME CLUB CYCLISTE</v>
      </c>
      <c r="E1150" t="str">
        <f>[1]A!$J1155</f>
        <v>06297024656</v>
      </c>
      <c r="F1150" s="128" t="str">
        <f>[1]A!$C1155</f>
        <v>4-A</v>
      </c>
      <c r="G1150" t="str">
        <f>VLOOKUP(C1150,[1]A!$D$2:$H$1448,5,FALSE)</f>
        <v>Adulte Masculin 60 ans et plus</v>
      </c>
      <c r="N1150" s="14" t="e">
        <f>VLOOKUP(C1150,Bilan!$B$4:$D$1766,3,FALSE)</f>
        <v>#N/A</v>
      </c>
      <c r="O1150" s="50">
        <f t="shared" ref="O1150:O1161" si="130">A1150</f>
        <v>0</v>
      </c>
      <c r="P1150" s="50">
        <f>VLOOKUP(C1150,Route2021!$C$2:$O$1205,13,FALSE)</f>
        <v>0</v>
      </c>
      <c r="Q1150" s="124" t="str">
        <f>VLOOKUP(C1150,[1]A!$D$2:$K$1398,8,FALSE)</f>
        <v>4-A</v>
      </c>
      <c r="R1150" s="125" t="str">
        <f>VLOOKUP(C1150,Route2021!$C$2:$Q$1212,15,FALSE)</f>
        <v>4-A</v>
      </c>
      <c r="S1150" s="48">
        <f>IFERROR(VLOOKUP(C1150,'[2]1ère'!$B$3:$E$200,4,FALSE),0)</f>
        <v>0</v>
      </c>
      <c r="T1150" s="48">
        <f>IFERROR(VLOOKUP(C1150,'[2]2ème'!$B$3:$E$500,4,FALSE),0)</f>
        <v>0</v>
      </c>
      <c r="U1150" s="48">
        <f>IFERROR(VLOOKUP(C1150,'[2]3ème'!$B$3:$E$600,4,FALSE),0)</f>
        <v>0</v>
      </c>
      <c r="V1150" s="48">
        <f>IFERROR(VLOOKUP(C1150,'[2]4ème '!$B$3:$E$216,4,FALSE),0)</f>
        <v>0</v>
      </c>
      <c r="W1150" s="48">
        <f>IFERROR(VLOOKUP(C1150,[2]Féminines!$B$3:$E$70,4,FALSE),0)</f>
        <v>0</v>
      </c>
      <c r="X1150">
        <f t="shared" si="125"/>
        <v>0</v>
      </c>
    </row>
    <row r="1151" spans="1:24" x14ac:dyDescent="0.25">
      <c r="A1151" s="49">
        <f t="shared" si="128"/>
        <v>0</v>
      </c>
      <c r="B1151">
        <f t="shared" si="129"/>
        <v>2507</v>
      </c>
      <c r="C1151" t="str">
        <f>[1]A!$D146</f>
        <v>BRUTIN PIERRE</v>
      </c>
      <c r="D1151" t="str">
        <f>[1]A!$F146</f>
        <v>LA PEDALE MADELEINOISE</v>
      </c>
      <c r="E1151" t="str">
        <f>[1]A!$J146</f>
        <v>05953097726</v>
      </c>
      <c r="F1151" s="128" t="str">
        <f>[1]A!$C146</f>
        <v>4-A</v>
      </c>
      <c r="G1151" t="str">
        <f>VLOOKUP(C1151,[1]A!$D$2:$H$1448,5,FALSE)</f>
        <v>Adulte Masculin 50/59 ans</v>
      </c>
      <c r="N1151" s="14">
        <f>VLOOKUP(C1151,Bilan!$B$4:$D$1766,3,FALSE)</f>
        <v>2507</v>
      </c>
      <c r="O1151" s="50">
        <f t="shared" si="130"/>
        <v>0</v>
      </c>
      <c r="P1151" s="50">
        <f>VLOOKUP(C1151,Route2021!$C$2:$O$1205,13,FALSE)</f>
        <v>0</v>
      </c>
      <c r="Q1151" s="124" t="str">
        <f>VLOOKUP(C1151,[1]A!$D$2:$K$1398,8,FALSE)</f>
        <v>4-A</v>
      </c>
      <c r="R1151" s="125" t="str">
        <f>VLOOKUP(C1151,Route2021!$C$2:$Q$1212,15,FALSE)</f>
        <v>4-A</v>
      </c>
      <c r="S1151" s="48">
        <f>IFERROR(VLOOKUP(C1151,'[2]1ère'!$B$3:$E$200,4,FALSE),0)</f>
        <v>0</v>
      </c>
      <c r="T1151" s="48">
        <f>IFERROR(VLOOKUP(C1151,'[2]2ème'!$B$3:$E$500,4,FALSE),0)</f>
        <v>0</v>
      </c>
      <c r="U1151" s="48">
        <f>IFERROR(VLOOKUP(C1151,'[2]3ème'!$B$3:$E$600,4,FALSE),0)</f>
        <v>0</v>
      </c>
      <c r="V1151" s="48">
        <f>IFERROR(VLOOKUP(C1151,'[2]4ème '!$B$3:$E$216,4,FALSE),0)</f>
        <v>0</v>
      </c>
      <c r="W1151" s="48">
        <f>IFERROR(VLOOKUP(C1151,[2]Féminines!$B$3:$E$70,4,FALSE),0)</f>
        <v>0</v>
      </c>
      <c r="X1151">
        <f t="shared" si="125"/>
        <v>0</v>
      </c>
    </row>
    <row r="1152" spans="1:24" x14ac:dyDescent="0.25">
      <c r="A1152" s="49" t="e">
        <f t="shared" si="128"/>
        <v>#N/A</v>
      </c>
      <c r="B1152">
        <f t="shared" si="129"/>
        <v>4425</v>
      </c>
      <c r="C1152" t="str">
        <f>[1]A!$D1170</f>
        <v>DANEL JEAN PIERRE</v>
      </c>
      <c r="D1152" t="str">
        <f>[1]A!$F1170</f>
        <v>BIACHE ST VAAST VELO CLUB</v>
      </c>
      <c r="E1152" t="str">
        <f>[1]A!$J1170</f>
        <v>06263102864</v>
      </c>
      <c r="F1152" s="128" t="str">
        <f>[1]A!$C1170</f>
        <v>4-A</v>
      </c>
      <c r="G1152" t="str">
        <f>VLOOKUP(C1152,[1]A!$D$2:$H$1448,5,FALSE)</f>
        <v>Adulte Masculin 60 ans et plus</v>
      </c>
      <c r="N1152" s="14">
        <f>VLOOKUP(C1152,Bilan!$B$4:$D$1766,3,FALSE)</f>
        <v>4425</v>
      </c>
      <c r="O1152" s="50" t="e">
        <f t="shared" si="130"/>
        <v>#N/A</v>
      </c>
      <c r="P1152" s="50" t="e">
        <f>VLOOKUP(C1152,Route2021!$C$2:$O$1205,13,FALSE)</f>
        <v>#N/A</v>
      </c>
      <c r="Q1152" s="124" t="str">
        <f>VLOOKUP(C1152,[1]A!$D$2:$K$1398,8,FALSE)</f>
        <v>4-A</v>
      </c>
      <c r="R1152" s="125" t="e">
        <f>VLOOKUP(C1152,Route2021!$C$2:$Q$1212,15,FALSE)</f>
        <v>#N/A</v>
      </c>
      <c r="S1152" s="48">
        <f>IFERROR(VLOOKUP(C1152,'[2]1ère'!$B$3:$E$200,4,FALSE),0)</f>
        <v>0</v>
      </c>
      <c r="T1152" s="48">
        <f>IFERROR(VLOOKUP(C1152,'[2]2ème'!$B$3:$E$500,4,FALSE),0)</f>
        <v>0</v>
      </c>
      <c r="U1152" s="48">
        <f>IFERROR(VLOOKUP(C1152,'[2]3ème'!$B$3:$E$600,4,FALSE),0)</f>
        <v>0</v>
      </c>
      <c r="V1152" s="48">
        <f>IFERROR(VLOOKUP(C1152,'[2]4ème '!$B$3:$E$216,4,FALSE),0)</f>
        <v>0</v>
      </c>
      <c r="W1152" s="48">
        <f>IFERROR(VLOOKUP(C1152,[2]Féminines!$B$3:$E$70,4,FALSE),0)</f>
        <v>0</v>
      </c>
      <c r="X1152">
        <f t="shared" si="125"/>
        <v>0</v>
      </c>
    </row>
    <row r="1153" spans="1:24" x14ac:dyDescent="0.25">
      <c r="A1153" s="49">
        <f t="shared" si="128"/>
        <v>0</v>
      </c>
      <c r="B1153">
        <f t="shared" si="129"/>
        <v>10139</v>
      </c>
      <c r="C1153" t="str">
        <f>[1]A!$D273</f>
        <v>DE OLIVEIRA VALENTE MANUEL</v>
      </c>
      <c r="D1153" t="str">
        <f>[1]A!$F273</f>
        <v>ASSOCIATION CYCLISTE DE CUINCY</v>
      </c>
      <c r="E1153" t="str">
        <f>[1]A!$J273</f>
        <v>05999126277</v>
      </c>
      <c r="F1153" s="128" t="str">
        <f>[1]A!$C273</f>
        <v>4-A</v>
      </c>
      <c r="G1153" t="str">
        <f>VLOOKUP(C1153,[1]A!$D$2:$H$1448,5,FALSE)</f>
        <v>Adulte Masculin 60 ans et plus</v>
      </c>
      <c r="N1153" s="14">
        <f>VLOOKUP(C1153,Bilan!$B$4:$D$1766,3,FALSE)</f>
        <v>10139</v>
      </c>
      <c r="O1153" s="50">
        <f t="shared" si="130"/>
        <v>0</v>
      </c>
      <c r="P1153" s="50">
        <f>VLOOKUP(C1153,Route2021!$C$2:$O$1205,13,FALSE)</f>
        <v>0</v>
      </c>
      <c r="Q1153" s="124" t="str">
        <f>VLOOKUP(C1153,[1]A!$D$2:$K$1398,8,FALSE)</f>
        <v>4-A</v>
      </c>
      <c r="R1153" s="125">
        <f>VLOOKUP(C1153,Route2021!$C$2:$Q$1212,15,FALSE)</f>
        <v>3</v>
      </c>
      <c r="S1153" s="48">
        <f>IFERROR(VLOOKUP(C1153,'[2]1ère'!$B$3:$E$200,4,FALSE),0)</f>
        <v>0</v>
      </c>
      <c r="T1153" s="48">
        <f>IFERROR(VLOOKUP(C1153,'[2]2ème'!$B$3:$E$500,4,FALSE),0)</f>
        <v>0</v>
      </c>
      <c r="U1153" s="48">
        <f>IFERROR(VLOOKUP(C1153,'[2]3ème'!$B$3:$E$600,4,FALSE),0)</f>
        <v>0</v>
      </c>
      <c r="V1153" s="48">
        <f>IFERROR(VLOOKUP(C1153,'[2]4ème '!$B$3:$E$216,4,FALSE),0)</f>
        <v>0</v>
      </c>
      <c r="W1153" s="48">
        <f>IFERROR(VLOOKUP(C1153,[2]Féminines!$B$3:$E$70,4,FALSE),0)</f>
        <v>0</v>
      </c>
      <c r="X1153">
        <f t="shared" si="125"/>
        <v>0</v>
      </c>
    </row>
    <row r="1154" spans="1:24" x14ac:dyDescent="0.25">
      <c r="A1154" s="49" t="e">
        <f t="shared" si="128"/>
        <v>#N/A</v>
      </c>
      <c r="B1154">
        <f t="shared" si="129"/>
        <v>5103</v>
      </c>
      <c r="C1154" t="str">
        <f>[1]A!$D1185</f>
        <v>DROUVIN PATRICK</v>
      </c>
      <c r="D1154" t="str">
        <f>[1]A!$F1185</f>
        <v>OHM CYCLISME HESDIN</v>
      </c>
      <c r="E1154" t="str">
        <f>[1]A!$J1185</f>
        <v>06255059452</v>
      </c>
      <c r="F1154" s="128" t="str">
        <f>[1]A!$C1185</f>
        <v>4-A</v>
      </c>
      <c r="G1154" t="str">
        <f>VLOOKUP(C1154,[1]A!$D$2:$H$1448,5,FALSE)</f>
        <v>Adulte Masculin 60 ans et plus</v>
      </c>
      <c r="N1154" s="14">
        <f>VLOOKUP(C1154,Bilan!$B$4:$D$1766,3,FALSE)</f>
        <v>5103</v>
      </c>
      <c r="O1154" s="50" t="e">
        <f t="shared" si="130"/>
        <v>#N/A</v>
      </c>
      <c r="P1154" s="50" t="e">
        <f>VLOOKUP(C1154,Route2021!$C$2:$O$1205,13,FALSE)</f>
        <v>#N/A</v>
      </c>
      <c r="Q1154" s="124" t="str">
        <f>VLOOKUP(C1154,[1]A!$D$2:$K$1398,8,FALSE)</f>
        <v>4-A</v>
      </c>
      <c r="R1154" s="125" t="e">
        <f>VLOOKUP(C1154,Route2021!$C$2:$Q$1212,15,FALSE)</f>
        <v>#N/A</v>
      </c>
      <c r="S1154" s="48">
        <f>IFERROR(VLOOKUP(C1154,'[2]1ère'!$B$3:$E$200,4,FALSE),0)</f>
        <v>0</v>
      </c>
      <c r="T1154" s="48">
        <f>IFERROR(VLOOKUP(C1154,'[2]2ème'!$B$3:$E$500,4,FALSE),0)</f>
        <v>0</v>
      </c>
      <c r="U1154" s="48">
        <f>IFERROR(VLOOKUP(C1154,'[2]3ème'!$B$3:$E$600,4,FALSE),0)</f>
        <v>0</v>
      </c>
      <c r="V1154" s="48">
        <f>IFERROR(VLOOKUP(C1154,'[2]4ème '!$B$3:$E$216,4,FALSE),0)</f>
        <v>0</v>
      </c>
      <c r="W1154" s="48">
        <f>IFERROR(VLOOKUP(C1154,[2]Féminines!$B$3:$E$70,4,FALSE),0)</f>
        <v>0</v>
      </c>
      <c r="X1154">
        <f t="shared" si="125"/>
        <v>0</v>
      </c>
    </row>
    <row r="1155" spans="1:24" x14ac:dyDescent="0.25">
      <c r="A1155" s="49">
        <f t="shared" si="128"/>
        <v>0</v>
      </c>
      <c r="B1155" t="e">
        <f t="shared" si="129"/>
        <v>#N/A</v>
      </c>
      <c r="C1155" t="str">
        <f>[1]A!$D1192</f>
        <v>FAVIER FREDDY</v>
      </c>
      <c r="D1155" t="str">
        <f>[1]A!$F1192</f>
        <v>LEFOREST CYCLO CLUB</v>
      </c>
      <c r="E1155" t="str">
        <f>[1]A!$J1192</f>
        <v>06204808296</v>
      </c>
      <c r="F1155" s="128" t="str">
        <f>[1]A!$C1192</f>
        <v>4-A</v>
      </c>
      <c r="G1155" t="str">
        <f>VLOOKUP(C1155,[1]A!$D$2:$H$1448,5,FALSE)</f>
        <v>Adulte Masculin 30/39 ans</v>
      </c>
      <c r="N1155" s="14" t="e">
        <f>VLOOKUP(C1155,Bilan!$B$4:$D$1766,3,FALSE)</f>
        <v>#N/A</v>
      </c>
      <c r="O1155" s="50">
        <f t="shared" si="130"/>
        <v>0</v>
      </c>
      <c r="P1155" s="50">
        <f>VLOOKUP(C1155,Route2021!$C$2:$O$1205,13,FALSE)</f>
        <v>0</v>
      </c>
      <c r="Q1155" s="124" t="str">
        <f>VLOOKUP(C1155,[1]A!$D$2:$K$1398,8,FALSE)</f>
        <v>4-A</v>
      </c>
      <c r="R1155" s="125" t="str">
        <f>VLOOKUP(C1155,Route2021!$C$2:$Q$1212,15,FALSE)</f>
        <v>4-A</v>
      </c>
      <c r="S1155" s="48">
        <f>IFERROR(VLOOKUP(C1155,'[2]1ère'!$B$3:$E$200,4,FALSE),0)</f>
        <v>0</v>
      </c>
      <c r="T1155" s="48">
        <f>IFERROR(VLOOKUP(C1155,'[2]2ème'!$B$3:$E$500,4,FALSE),0)</f>
        <v>0</v>
      </c>
      <c r="U1155" s="48">
        <f>IFERROR(VLOOKUP(C1155,'[2]3ème'!$B$3:$E$600,4,FALSE),0)</f>
        <v>0</v>
      </c>
      <c r="V1155" s="48">
        <f>IFERROR(VLOOKUP(C1155,'[2]4ème '!$B$3:$E$216,4,FALSE),0)</f>
        <v>0</v>
      </c>
      <c r="W1155" s="48">
        <f>IFERROR(VLOOKUP(C1155,[2]Féminines!$B$3:$E$70,4,FALSE),0)</f>
        <v>0</v>
      </c>
      <c r="X1155">
        <f t="shared" si="125"/>
        <v>0</v>
      </c>
    </row>
    <row r="1156" spans="1:24" x14ac:dyDescent="0.25">
      <c r="A1156" s="49">
        <f t="shared" si="128"/>
        <v>0</v>
      </c>
      <c r="B1156" t="e">
        <f t="shared" si="129"/>
        <v>#N/A</v>
      </c>
      <c r="C1156" t="str">
        <f>[1]A!$D1194</f>
        <v>FOIREST PASCAL</v>
      </c>
      <c r="D1156" t="str">
        <f>[1]A!$F1194</f>
        <v>BAPAUME CLUB CYCLISTE</v>
      </c>
      <c r="E1156" t="str">
        <f>[1]A!$J1194</f>
        <v>06297093503</v>
      </c>
      <c r="F1156" s="128" t="str">
        <f>[1]A!$C1194</f>
        <v>4-A</v>
      </c>
      <c r="G1156" t="str">
        <f>VLOOKUP(C1156,[1]A!$D$2:$H$1448,5,FALSE)</f>
        <v>Adulte Masculin 50/59 ans</v>
      </c>
      <c r="N1156" s="14" t="e">
        <f>VLOOKUP(C1156,Bilan!$B$4:$D$1766,3,FALSE)</f>
        <v>#N/A</v>
      </c>
      <c r="O1156" s="50">
        <f t="shared" si="130"/>
        <v>0</v>
      </c>
      <c r="P1156" s="50">
        <f>VLOOKUP(C1156,Route2021!$C$2:$O$1205,13,FALSE)</f>
        <v>0</v>
      </c>
      <c r="Q1156" s="124" t="str">
        <f>VLOOKUP(C1156,[1]A!$D$2:$K$1398,8,FALSE)</f>
        <v>4-A</v>
      </c>
      <c r="R1156" s="125">
        <f>VLOOKUP(C1156,Route2021!$C$2:$Q$1212,15,FALSE)</f>
        <v>0</v>
      </c>
      <c r="S1156" s="48">
        <f>IFERROR(VLOOKUP(C1156,'[2]1ère'!$B$3:$E$200,4,FALSE),0)</f>
        <v>0</v>
      </c>
      <c r="T1156" s="48">
        <f>IFERROR(VLOOKUP(C1156,'[2]2ème'!$B$3:$E$500,4,FALSE),0)</f>
        <v>0</v>
      </c>
      <c r="U1156" s="48">
        <f>IFERROR(VLOOKUP(C1156,'[2]3ème'!$B$3:$E$600,4,FALSE),0)</f>
        <v>0</v>
      </c>
      <c r="V1156" s="48">
        <f>IFERROR(VLOOKUP(C1156,'[2]4ème '!$B$3:$E$216,4,FALSE),0)</f>
        <v>0</v>
      </c>
      <c r="W1156" s="48">
        <f>IFERROR(VLOOKUP(C1156,[2]Féminines!$B$3:$E$70,4,FALSE),0)</f>
        <v>0</v>
      </c>
      <c r="X1156">
        <f t="shared" si="125"/>
        <v>0</v>
      </c>
    </row>
    <row r="1157" spans="1:24" x14ac:dyDescent="0.25">
      <c r="A1157" s="49" t="e">
        <f t="shared" si="128"/>
        <v>#N/A</v>
      </c>
      <c r="B1157">
        <f t="shared" si="129"/>
        <v>3147</v>
      </c>
      <c r="C1157" t="str">
        <f>[1]A!$D536</f>
        <v>GRAVELLE THIERRY</v>
      </c>
      <c r="D1157" t="str">
        <f>[1]A!$F536</f>
        <v>AMICALE LAIQUE SPORTIVE  ROEULX</v>
      </c>
      <c r="E1157" t="str">
        <f>[1]A!$J536</f>
        <v>05996222834</v>
      </c>
      <c r="F1157" s="128" t="str">
        <f>[1]A!$C536</f>
        <v>4-A</v>
      </c>
      <c r="G1157" t="str">
        <f>VLOOKUP(C1157,[1]A!$D$2:$H$1448,5,FALSE)</f>
        <v>Adulte Masculin 50/59 ans</v>
      </c>
      <c r="N1157" s="14">
        <f>VLOOKUP(C1157,Bilan!$B$4:$D$1766,3,FALSE)</f>
        <v>3147</v>
      </c>
      <c r="O1157" s="50" t="e">
        <f t="shared" si="130"/>
        <v>#N/A</v>
      </c>
      <c r="P1157" s="50" t="e">
        <f>VLOOKUP(C1157,Route2021!$C$2:$O$1205,13,FALSE)</f>
        <v>#N/A</v>
      </c>
      <c r="Q1157" s="124" t="str">
        <f>VLOOKUP(C1157,[1]A!$D$2:$K$1398,8,FALSE)</f>
        <v>4-A</v>
      </c>
      <c r="R1157" s="125" t="e">
        <f>VLOOKUP(C1157,Route2021!$C$2:$Q$1212,15,FALSE)</f>
        <v>#N/A</v>
      </c>
      <c r="S1157" s="48">
        <f>IFERROR(VLOOKUP(C1157,'[2]1ère'!$B$3:$E$200,4,FALSE),0)</f>
        <v>0</v>
      </c>
      <c r="T1157" s="48">
        <f>IFERROR(VLOOKUP(C1157,'[2]2ème'!$B$3:$E$500,4,FALSE),0)</f>
        <v>0</v>
      </c>
      <c r="U1157" s="48">
        <f>IFERROR(VLOOKUP(C1157,'[2]3ème'!$B$3:$E$600,4,FALSE),0)</f>
        <v>0</v>
      </c>
      <c r="V1157" s="48">
        <f>IFERROR(VLOOKUP(C1157,'[2]4ème '!$B$3:$E$216,4,FALSE),0)</f>
        <v>0</v>
      </c>
      <c r="W1157" s="48">
        <f>IFERROR(VLOOKUP(C1157,[2]Féminines!$B$3:$E$70,4,FALSE),0)</f>
        <v>0</v>
      </c>
      <c r="X1157">
        <f t="shared" si="125"/>
        <v>0</v>
      </c>
    </row>
    <row r="1158" spans="1:24" x14ac:dyDescent="0.25">
      <c r="A1158" s="49" t="e">
        <f t="shared" si="128"/>
        <v>#N/A</v>
      </c>
      <c r="B1158">
        <f t="shared" si="129"/>
        <v>10131</v>
      </c>
      <c r="C1158" t="str">
        <f>[1]A!$D1224</f>
        <v>LANSIAU ALAIN</v>
      </c>
      <c r="D1158" t="str">
        <f>[1]A!$F1224</f>
        <v>HENIN ETOILE CYCLISTE HENINOISE</v>
      </c>
      <c r="E1158" t="str">
        <f>[1]A!$J1224</f>
        <v>06297056297</v>
      </c>
      <c r="F1158" s="128" t="str">
        <f>[1]A!$C1224</f>
        <v>4-A</v>
      </c>
      <c r="G1158" t="str">
        <f>VLOOKUP(C1158,[1]A!$D$2:$H$1448,5,FALSE)</f>
        <v>Adulte Masculin 50/59 ans</v>
      </c>
      <c r="N1158" s="14">
        <f>VLOOKUP(C1158,Bilan!$B$4:$D$1766,3,FALSE)</f>
        <v>10131</v>
      </c>
      <c r="O1158" s="50" t="e">
        <f t="shared" si="130"/>
        <v>#N/A</v>
      </c>
      <c r="P1158" s="50" t="e">
        <f>VLOOKUP(C1158,Route2021!$C$2:$O$1205,13,FALSE)</f>
        <v>#N/A</v>
      </c>
      <c r="Q1158" s="124" t="str">
        <f>VLOOKUP(C1158,[1]A!$D$2:$K$1398,8,FALSE)</f>
        <v>4-A</v>
      </c>
      <c r="R1158" s="125" t="e">
        <f>VLOOKUP(C1158,Route2021!$C$2:$Q$1212,15,FALSE)</f>
        <v>#N/A</v>
      </c>
      <c r="S1158" s="48">
        <f>IFERROR(VLOOKUP(C1158,'[2]1ère'!$B$3:$E$200,4,FALSE),0)</f>
        <v>0</v>
      </c>
      <c r="T1158" s="48">
        <f>IFERROR(VLOOKUP(C1158,'[2]2ème'!$B$3:$E$500,4,FALSE),0)</f>
        <v>0</v>
      </c>
      <c r="U1158" s="48">
        <f>IFERROR(VLOOKUP(C1158,'[2]3ème'!$B$3:$E$600,4,FALSE),0)</f>
        <v>0</v>
      </c>
      <c r="V1158" s="48">
        <f>IFERROR(VLOOKUP(C1158,'[2]4ème '!$B$3:$E$216,4,FALSE),0)</f>
        <v>0</v>
      </c>
      <c r="W1158" s="48">
        <f>IFERROR(VLOOKUP(C1158,[2]Féminines!$B$3:$E$70,4,FALSE),0)</f>
        <v>0</v>
      </c>
      <c r="X1158">
        <f t="shared" si="125"/>
        <v>0</v>
      </c>
    </row>
    <row r="1159" spans="1:24" x14ac:dyDescent="0.25">
      <c r="A1159" s="49" t="e">
        <f t="shared" si="128"/>
        <v>#N/A</v>
      </c>
      <c r="B1159">
        <f t="shared" si="129"/>
        <v>5128</v>
      </c>
      <c r="C1159" t="str">
        <f>[1]A!$D1241</f>
        <v>LEROY ALAIN</v>
      </c>
      <c r="D1159" t="str">
        <f>[1]A!$F1241</f>
        <v>WINGLES PYRAMIDES PASSION VTT</v>
      </c>
      <c r="E1159" t="str">
        <f>[1]A!$J1241</f>
        <v>06297016251</v>
      </c>
      <c r="F1159" s="128" t="str">
        <f>[1]A!$C1241</f>
        <v>4-A</v>
      </c>
      <c r="G1159" t="str">
        <f>VLOOKUP(C1159,[1]A!$D$2:$H$1448,5,FALSE)</f>
        <v>Adulte Masculin 60 ans et plus</v>
      </c>
      <c r="N1159" s="14">
        <f>VLOOKUP(C1159,Bilan!$B$4:$D$1766,3,FALSE)</f>
        <v>5128</v>
      </c>
      <c r="O1159" s="50" t="e">
        <f t="shared" si="130"/>
        <v>#N/A</v>
      </c>
      <c r="P1159" s="50" t="e">
        <f>VLOOKUP(C1159,Route2021!$C$2:$O$1205,13,FALSE)</f>
        <v>#N/A</v>
      </c>
      <c r="Q1159" s="124" t="str">
        <f>VLOOKUP(C1159,[1]A!$D$2:$K$1398,8,FALSE)</f>
        <v>4-A</v>
      </c>
      <c r="R1159" s="125" t="e">
        <f>VLOOKUP(C1159,Route2021!$C$2:$Q$1212,15,FALSE)</f>
        <v>#N/A</v>
      </c>
      <c r="S1159" s="48">
        <f>IFERROR(VLOOKUP(C1159,'[2]1ère'!$B$3:$E$200,4,FALSE),0)</f>
        <v>0</v>
      </c>
      <c r="T1159" s="48">
        <f>IFERROR(VLOOKUP(C1159,'[2]2ème'!$B$3:$E$500,4,FALSE),0)</f>
        <v>0</v>
      </c>
      <c r="U1159" s="48">
        <f>IFERROR(VLOOKUP(C1159,'[2]3ème'!$B$3:$E$600,4,FALSE),0)</f>
        <v>0</v>
      </c>
      <c r="V1159" s="48">
        <f>IFERROR(VLOOKUP(C1159,'[2]4ème '!$B$3:$E$216,4,FALSE),0)</f>
        <v>0</v>
      </c>
      <c r="W1159" s="48">
        <f>IFERROR(VLOOKUP(C1159,[2]Féminines!$B$3:$E$70,4,FALSE),0)</f>
        <v>0</v>
      </c>
      <c r="X1159">
        <f t="shared" si="125"/>
        <v>0</v>
      </c>
    </row>
    <row r="1160" spans="1:24" x14ac:dyDescent="0.25">
      <c r="A1160" s="49">
        <f t="shared" si="128"/>
        <v>0</v>
      </c>
      <c r="B1160" t="e">
        <f t="shared" si="129"/>
        <v>#N/A</v>
      </c>
      <c r="C1160" t="str">
        <f>[1]A!$D1250</f>
        <v>MASSON JACKY</v>
      </c>
      <c r="D1160" t="str">
        <f>[1]A!$F1250</f>
        <v>AUXI LE CHATEAU VELOCE CLUB AUXILOIS</v>
      </c>
      <c r="E1160" t="str">
        <f>[1]A!$J1250</f>
        <v>06253083749</v>
      </c>
      <c r="F1160" s="128" t="str">
        <f>[1]A!$C1250</f>
        <v>4-A</v>
      </c>
      <c r="G1160" t="str">
        <f>VLOOKUP(C1160,[1]A!$D$2:$H$1448,5,FALSE)</f>
        <v>Adulte Masculin 60 ans et plus</v>
      </c>
      <c r="N1160" s="14" t="e">
        <f>VLOOKUP(C1160,Bilan!$B$4:$D$1766,3,FALSE)</f>
        <v>#N/A</v>
      </c>
      <c r="O1160" s="50">
        <f t="shared" si="130"/>
        <v>0</v>
      </c>
      <c r="P1160" s="50">
        <f>VLOOKUP(C1160,Route2021!$C$2:$O$1205,13,FALSE)</f>
        <v>0</v>
      </c>
      <c r="Q1160" s="124" t="str">
        <f>VLOOKUP(C1160,[1]A!$D$2:$K$1398,8,FALSE)</f>
        <v>4-A</v>
      </c>
      <c r="R1160" s="125" t="str">
        <f>VLOOKUP(C1160,Route2021!$C$2:$Q$1212,15,FALSE)</f>
        <v>4-A</v>
      </c>
      <c r="S1160" s="48">
        <f>IFERROR(VLOOKUP(C1160,'[2]1ère'!$B$3:$E$200,4,FALSE),0)</f>
        <v>0</v>
      </c>
      <c r="T1160" s="48">
        <f>IFERROR(VLOOKUP(C1160,'[2]2ème'!$B$3:$E$500,4,FALSE),0)</f>
        <v>0</v>
      </c>
      <c r="U1160" s="48">
        <f>IFERROR(VLOOKUP(C1160,'[2]3ème'!$B$3:$E$600,4,FALSE),0)</f>
        <v>0</v>
      </c>
      <c r="V1160" s="48">
        <f>IFERROR(VLOOKUP(C1160,'[2]4ème '!$B$3:$E$216,4,FALSE),0)</f>
        <v>0</v>
      </c>
      <c r="W1160" s="48">
        <f>IFERROR(VLOOKUP(C1160,[2]Féminines!$B$3:$E$70,4,FALSE),0)</f>
        <v>0</v>
      </c>
      <c r="X1160">
        <f t="shared" si="125"/>
        <v>0</v>
      </c>
    </row>
    <row r="1161" spans="1:24" s="49" customFormat="1" ht="14.45" customHeight="1" x14ac:dyDescent="0.25">
      <c r="A1161" s="49">
        <f t="shared" si="128"/>
        <v>0</v>
      </c>
      <c r="B1161">
        <f t="shared" si="129"/>
        <v>144342</v>
      </c>
      <c r="C1161" t="str">
        <f>[1]A!$D900</f>
        <v>PLANQUE OLIVIER</v>
      </c>
      <c r="D1161" t="str">
        <f>[1]A!$F900</f>
        <v>VELO CLUB ARMENTIERES</v>
      </c>
      <c r="E1161" t="str">
        <f>[1]A!$J900</f>
        <v>05965164034</v>
      </c>
      <c r="F1161" s="128" t="str">
        <f>[1]A!$C900</f>
        <v>4-A</v>
      </c>
      <c r="G1161" t="str">
        <f>VLOOKUP(C1161,[1]A!$D$2:$H$1448,5,FALSE)</f>
        <v>Adulte Masculin 60 ans et plus</v>
      </c>
      <c r="H1161"/>
      <c r="I1161"/>
      <c r="J1161" s="67"/>
      <c r="K1161"/>
      <c r="L1161"/>
      <c r="M1161"/>
      <c r="N1161" s="14">
        <f>VLOOKUP(C1161,Bilan!$B$4:$D$1766,3,FALSE)</f>
        <v>144342</v>
      </c>
      <c r="O1161" s="50">
        <f t="shared" si="130"/>
        <v>0</v>
      </c>
      <c r="P1161" s="50">
        <f>VLOOKUP(C1161,Route2021!$C$2:$O$1205,13,FALSE)</f>
        <v>0</v>
      </c>
      <c r="Q1161" s="124" t="str">
        <f>VLOOKUP(C1161,[1]A!$D$2:$K$1398,8,FALSE)</f>
        <v>4-A</v>
      </c>
      <c r="R1161" s="125" t="str">
        <f>VLOOKUP(C1161,Route2021!$C$2:$Q$1212,15,FALSE)</f>
        <v>4-A</v>
      </c>
      <c r="S1161" s="48">
        <f>IFERROR(VLOOKUP(C1161,'[2]1ère'!$B$3:$E$200,4,FALSE),0)</f>
        <v>0</v>
      </c>
      <c r="T1161" s="48">
        <f>IFERROR(VLOOKUP(C1161,'[2]2ème'!$B$3:$E$500,4,FALSE),0)</f>
        <v>0</v>
      </c>
      <c r="U1161" s="48">
        <f>IFERROR(VLOOKUP(C1161,'[2]3ème'!$B$3:$E$600,4,FALSE),0)</f>
        <v>0</v>
      </c>
      <c r="V1161" s="48">
        <f>IFERROR(VLOOKUP(C1161,'[2]4ème '!$B$3:$E$216,4,FALSE),0)</f>
        <v>0</v>
      </c>
      <c r="W1161" s="48">
        <f>IFERROR(VLOOKUP(C1161,[2]Féminines!$B$3:$E$70,4,FALSE),0)</f>
        <v>0</v>
      </c>
      <c r="X1161">
        <f t="shared" si="125"/>
        <v>0</v>
      </c>
    </row>
    <row r="1162" spans="1:24" x14ac:dyDescent="0.25">
      <c r="A1162" s="49" t="str">
        <f>IF(Q1162=R1162,P1162," ")</f>
        <v xml:space="preserve"> </v>
      </c>
      <c r="B1162">
        <f>N1162</f>
        <v>7137</v>
      </c>
      <c r="C1162" t="str">
        <f>[1]A!$D1298</f>
        <v>MAJEROWICZ DANIEL</v>
      </c>
      <c r="D1162" t="str">
        <f>[1]A!$F1298</f>
        <v>VELO CLUB DE LEWARDE (VCL)</v>
      </c>
      <c r="E1162" t="str">
        <f>[1]A!$J1298</f>
        <v>05996222559</v>
      </c>
      <c r="F1162" s="128" t="str">
        <f>[1]A!$C1298</f>
        <v>4-A</v>
      </c>
      <c r="G1162" t="str">
        <f>VLOOKUP(C1162,[1]A!$D$2:$H$1448,5,FALSE)</f>
        <v>Adulte Masculin 60 ans et plus</v>
      </c>
      <c r="N1162" s="14">
        <f>VLOOKUP(C1162,Bilan!$B$4:$D$1766,3,FALSE)</f>
        <v>7137</v>
      </c>
      <c r="O1162" s="50" t="str">
        <f>A1162</f>
        <v xml:space="preserve"> </v>
      </c>
      <c r="P1162" s="50">
        <f>VLOOKUP(C1162,Route2021!$C$2:$O$1205,13,FALSE)</f>
        <v>0</v>
      </c>
      <c r="Q1162" s="124">
        <f>VLOOKUP(C1162,[1]A!$D$2:$K$1398,8,FALSE)</f>
        <v>0</v>
      </c>
      <c r="R1162" s="125" t="str">
        <f>VLOOKUP(C1162,Route2021!$C$2:$Q$1212,15,FALSE)</f>
        <v>4-A</v>
      </c>
      <c r="S1162" s="48">
        <f>IFERROR(VLOOKUP(C1162,'[2]1ère'!$B$3:$E$200,4,FALSE),0)</f>
        <v>0</v>
      </c>
      <c r="T1162" s="48">
        <f>IFERROR(VLOOKUP(C1162,'[2]2ème'!$B$3:$E$500,4,FALSE),0)</f>
        <v>0</v>
      </c>
      <c r="U1162" s="48">
        <f>IFERROR(VLOOKUP(C1162,'[2]3ème'!$B$3:$E$600,4,FALSE),0)</f>
        <v>0</v>
      </c>
      <c r="V1162" s="48">
        <f>IFERROR(VLOOKUP(C1162,'[2]4ème '!$B$3:$E$216,4,FALSE),0)</f>
        <v>0</v>
      </c>
      <c r="W1162" s="48">
        <f>IFERROR(VLOOKUP(C1162,[2]Féminines!$B$3:$E$70,4,FALSE),0)</f>
        <v>0</v>
      </c>
      <c r="X1162">
        <f t="shared" si="125"/>
        <v>0</v>
      </c>
    </row>
    <row r="1163" spans="1:24" x14ac:dyDescent="0.25">
      <c r="A1163" s="49" t="str">
        <f>IF(Q1163=R1163,P1163," ")</f>
        <v xml:space="preserve"> </v>
      </c>
      <c r="B1163" t="e">
        <f>N1163</f>
        <v>#N/A</v>
      </c>
      <c r="C1163" t="str">
        <f>[1]A!$D1300</f>
        <v>MICHAU PASCAL DANIEL</v>
      </c>
      <c r="D1163" t="str">
        <f>[1]A!$F1300</f>
        <v>VELO CLUB DE LEWARDE (VCL)</v>
      </c>
      <c r="E1163" t="str">
        <f>[1]A!$J1300</f>
        <v>05999019488</v>
      </c>
      <c r="F1163" s="128" t="str">
        <f>[1]A!$C1300</f>
        <v>4-A</v>
      </c>
      <c r="G1163" t="str">
        <f>VLOOKUP(C1163,[1]A!$D$2:$H$1448,5,FALSE)</f>
        <v>Adulte Masculin 60 ans et plus</v>
      </c>
      <c r="N1163" s="14" t="e">
        <f>VLOOKUP(C1163,Bilan!$B$4:$D$1766,3,FALSE)</f>
        <v>#N/A</v>
      </c>
      <c r="O1163" s="50" t="str">
        <f>A1163</f>
        <v xml:space="preserve"> </v>
      </c>
      <c r="P1163" s="50">
        <f>VLOOKUP(C1163,Route2021!$C$2:$O$1205,13,FALSE)</f>
        <v>0</v>
      </c>
      <c r="Q1163" s="124">
        <f>VLOOKUP(C1163,[1]A!$D$2:$K$1398,8,FALSE)</f>
        <v>0</v>
      </c>
      <c r="R1163" s="125" t="str">
        <f>VLOOKUP(C1163,Route2021!$C$2:$Q$1212,15,FALSE)</f>
        <v>4-A</v>
      </c>
      <c r="S1163" s="48">
        <f>IFERROR(VLOOKUP(C1163,'[2]1ère'!$B$3:$E$200,4,FALSE),0)</f>
        <v>0</v>
      </c>
      <c r="T1163" s="48">
        <f>IFERROR(VLOOKUP(C1163,'[2]2ème'!$B$3:$E$500,4,FALSE),0)</f>
        <v>0</v>
      </c>
      <c r="U1163" s="48">
        <f>IFERROR(VLOOKUP(C1163,'[2]3ème'!$B$3:$E$600,4,FALSE),0)</f>
        <v>0</v>
      </c>
      <c r="V1163" s="48">
        <f>IFERROR(VLOOKUP(C1163,'[2]4ème '!$B$3:$E$216,4,FALSE),0)</f>
        <v>0</v>
      </c>
      <c r="W1163" s="48">
        <f>IFERROR(VLOOKUP(C1163,[2]Féminines!$B$3:$E$70,4,FALSE),0)</f>
        <v>0</v>
      </c>
      <c r="X1163">
        <f t="shared" si="125"/>
        <v>0</v>
      </c>
    </row>
    <row r="1164" spans="1:24" x14ac:dyDescent="0.25">
      <c r="A1164" s="49" t="e">
        <f>IF(Q1164=R1164,P1164," ")</f>
        <v>#N/A</v>
      </c>
      <c r="B1164">
        <f>N1164</f>
        <v>1002</v>
      </c>
      <c r="C1164" t="str">
        <f>[1]A!$D1301</f>
        <v>SCROPPO VINCENT</v>
      </c>
      <c r="D1164" t="str">
        <f>[1]A!$F1301</f>
        <v>VELO CLUB DE LEWARDE (VCL)</v>
      </c>
      <c r="E1164" t="str">
        <f>[1]A!$J1301</f>
        <v>05996225672</v>
      </c>
      <c r="F1164" s="128" t="str">
        <f>[1]A!$C1301</f>
        <v>4-A</v>
      </c>
      <c r="G1164" t="str">
        <f>VLOOKUP(C1164,[1]A!$D$2:$H$1448,5,FALSE)</f>
        <v>Adulte Masculin 40/49 ans</v>
      </c>
      <c r="N1164" s="14">
        <f>VLOOKUP(C1164,Bilan!$B$4:$D$1766,3,FALSE)</f>
        <v>1002</v>
      </c>
      <c r="O1164" s="50" t="e">
        <f>A1164</f>
        <v>#N/A</v>
      </c>
      <c r="P1164" s="50" t="e">
        <f>VLOOKUP(C1164,Route2021!$C$2:$O$1205,13,FALSE)</f>
        <v>#N/A</v>
      </c>
      <c r="Q1164" s="124">
        <f>VLOOKUP(C1164,[1]A!$D$2:$K$1398,8,FALSE)</f>
        <v>0</v>
      </c>
      <c r="R1164" s="125" t="e">
        <f>VLOOKUP(C1164,Route2021!$C$2:$Q$1212,15,FALSE)</f>
        <v>#N/A</v>
      </c>
      <c r="S1164" s="48">
        <f>IFERROR(VLOOKUP(C1164,'[2]1ère'!$B$3:$E$200,4,FALSE),0)</f>
        <v>0</v>
      </c>
      <c r="T1164" s="48">
        <f>IFERROR(VLOOKUP(C1164,'[2]2ème'!$B$3:$E$500,4,FALSE),0)</f>
        <v>0</v>
      </c>
      <c r="U1164" s="48">
        <f>IFERROR(VLOOKUP(C1164,'[2]3ème'!$B$3:$E$600,4,FALSE),0)</f>
        <v>0</v>
      </c>
      <c r="V1164" s="48">
        <f>IFERROR(VLOOKUP(C1164,'[2]4ème '!$B$3:$E$216,4,FALSE),0)</f>
        <v>0</v>
      </c>
      <c r="W1164" s="48">
        <f>IFERROR(VLOOKUP(C1164,[2]Féminines!$B$3:$E$70,4,FALSE),0)</f>
        <v>0</v>
      </c>
      <c r="X1164">
        <f t="shared" si="125"/>
        <v>0</v>
      </c>
    </row>
    <row r="1165" spans="1:24" x14ac:dyDescent="0.25">
      <c r="A1165" s="49" t="str">
        <f>IF(Q1165=R1165,P1165," ")</f>
        <v xml:space="preserve"> </v>
      </c>
      <c r="B1165" t="e">
        <f>N1165</f>
        <v>#N/A</v>
      </c>
      <c r="C1165" t="str">
        <f>[1]A!$D1307</f>
        <v>GORET JEAN LUC</v>
      </c>
      <c r="D1165" t="str">
        <f>[1]A!$F1307</f>
        <v>BAPAUME CLUB CYCLISTE</v>
      </c>
      <c r="E1165" t="str">
        <f>[1]A!$J1307</f>
        <v>06297056557</v>
      </c>
      <c r="F1165" s="128" t="str">
        <f>[1]A!$C1307</f>
        <v>4-A</v>
      </c>
      <c r="G1165" t="str">
        <f>VLOOKUP(C1165,[1]A!$D$2:$H$1448,5,FALSE)</f>
        <v>Adulte Masculin 60 ans et plus</v>
      </c>
      <c r="N1165" s="14" t="e">
        <f>VLOOKUP(C1165,Bilan!$B$4:$D$1766,3,FALSE)</f>
        <v>#N/A</v>
      </c>
      <c r="O1165" s="50" t="str">
        <f>A1165</f>
        <v xml:space="preserve"> </v>
      </c>
      <c r="P1165" s="50">
        <f>VLOOKUP(C1165,Route2021!$C$2:$O$1205,13,FALSE)</f>
        <v>0</v>
      </c>
      <c r="Q1165" s="124">
        <f>VLOOKUP(C1165,[1]A!$D$2:$K$1398,8,FALSE)</f>
        <v>0</v>
      </c>
      <c r="R1165" s="125" t="str">
        <f>VLOOKUP(C1165,Route2021!$C$2:$Q$1212,15,FALSE)</f>
        <v>4-A</v>
      </c>
      <c r="S1165" s="48">
        <f>IFERROR(VLOOKUP(C1165,'[2]1ère'!$B$3:$E$200,4,FALSE),0)</f>
        <v>0</v>
      </c>
      <c r="T1165" s="48">
        <f>IFERROR(VLOOKUP(C1165,'[2]2ème'!$B$3:$E$500,4,FALSE),0)</f>
        <v>0</v>
      </c>
      <c r="U1165" s="48">
        <f>IFERROR(VLOOKUP(C1165,'[2]3ème'!$B$3:$E$600,4,FALSE),0)</f>
        <v>0</v>
      </c>
      <c r="V1165" s="48">
        <f>IFERROR(VLOOKUP(C1165,'[2]4ème '!$B$3:$E$216,4,FALSE),0)</f>
        <v>0</v>
      </c>
      <c r="W1165" s="48">
        <f>IFERROR(VLOOKUP(C1165,[2]Féminines!$B$3:$E$70,4,FALSE),0)</f>
        <v>0</v>
      </c>
      <c r="X1165">
        <f t="shared" si="125"/>
        <v>0</v>
      </c>
    </row>
    <row r="1166" spans="1:24" x14ac:dyDescent="0.25">
      <c r="A1166" s="49" t="e">
        <f>IF(Q1166=R1166,P1166," ")</f>
        <v>#N/A</v>
      </c>
      <c r="B1166">
        <f>N1166</f>
        <v>4432</v>
      </c>
      <c r="C1166" t="str">
        <f>[1]A!$D1326</f>
        <v>WITTEK DASSONVILLE CELINE</v>
      </c>
      <c r="D1166" t="str">
        <f>[1]A!$F1326</f>
        <v>NOEUX VELO CLUB NOEUXOIS</v>
      </c>
      <c r="E1166" t="str">
        <f>[1]A!$J1326</f>
        <v>06297059855</v>
      </c>
      <c r="F1166" s="128" t="str">
        <f>[1]A!$C1326</f>
        <v>4-A</v>
      </c>
      <c r="G1166" t="str">
        <f>VLOOKUP(C1166,[1]A!$D$2:$H$1448,5,FALSE)</f>
        <v>Adulte Féminin 40/49 ans</v>
      </c>
      <c r="N1166" s="14">
        <f>VLOOKUP(C1166,Bilan!$B$4:$D$1766,3,FALSE)</f>
        <v>4432</v>
      </c>
      <c r="O1166" s="50" t="e">
        <f>A1166</f>
        <v>#N/A</v>
      </c>
      <c r="P1166" s="50" t="e">
        <f>VLOOKUP(C1166,Route2021!$C$2:$O$1205,13,FALSE)</f>
        <v>#N/A</v>
      </c>
      <c r="Q1166" s="124">
        <f>VLOOKUP(C1166,[1]A!$D$2:$K$1398,8,FALSE)</f>
        <v>0</v>
      </c>
      <c r="R1166" s="125" t="e">
        <f>VLOOKUP(C1166,Route2021!$C$2:$Q$1212,15,FALSE)</f>
        <v>#N/A</v>
      </c>
      <c r="S1166" s="48">
        <f>IFERROR(VLOOKUP(C1166,'[2]1ère'!$B$3:$E$200,4,FALSE),0)</f>
        <v>0</v>
      </c>
      <c r="T1166" s="48">
        <f>IFERROR(VLOOKUP(C1166,'[2]2ème'!$B$3:$E$500,4,FALSE),0)</f>
        <v>0</v>
      </c>
      <c r="U1166" s="48">
        <f>IFERROR(VLOOKUP(C1166,'[2]3ème'!$B$3:$E$600,4,FALSE),0)</f>
        <v>0</v>
      </c>
      <c r="V1166" s="48">
        <f>IFERROR(VLOOKUP(C1166,'[2]4ème '!$B$3:$E$216,4,FALSE),0)</f>
        <v>0</v>
      </c>
      <c r="W1166" s="48">
        <f>IFERROR(VLOOKUP(C1166,[2]Féminines!$B$3:$E$70,4,FALSE),0)</f>
        <v>0</v>
      </c>
      <c r="X1166">
        <f t="shared" si="125"/>
        <v>0</v>
      </c>
    </row>
    <row r="1167" spans="1:24" x14ac:dyDescent="0.25">
      <c r="A1167" s="18">
        <f t="shared" ref="A1167:A1199" si="131">IF(P1167&lt;1337,IF(P1167&gt;1300,P1167,0),0)</f>
        <v>1301</v>
      </c>
      <c r="B1167">
        <f t="shared" ref="B1167:B1199" si="132">N1167</f>
        <v>144357</v>
      </c>
      <c r="C1167" t="str">
        <f>[1]A!$D1073</f>
        <v>VANACKER SANDRINE</v>
      </c>
      <c r="D1167" t="str">
        <f>[1]A!$F1073</f>
        <v>ETOILE CYCLISTE TOURCOING</v>
      </c>
      <c r="E1167" t="str">
        <f>[1]A!$J1073</f>
        <v>05999070922</v>
      </c>
      <c r="F1167" s="128" t="str">
        <f>[1]A!$C1073</f>
        <v>FE</v>
      </c>
      <c r="G1167" t="str">
        <f>VLOOKUP(C1167,[1]A!$D$2:$H$1448,5,FALSE)</f>
        <v>Adulte Féminin 40/49 ans</v>
      </c>
      <c r="N1167" s="14">
        <f>VLOOKUP(C1167,Bilan!$B$4:$D$1766,3,FALSE)</f>
        <v>144357</v>
      </c>
      <c r="O1167" s="50">
        <f t="shared" ref="O1167:O1174" si="133">A1167</f>
        <v>1301</v>
      </c>
      <c r="P1167" s="50">
        <f>VLOOKUP(C1167,Route2021!$C$2:$O$1205,13,FALSE)</f>
        <v>1301</v>
      </c>
      <c r="Q1167" s="124" t="str">
        <f>VLOOKUP(C1167,[1]A!$D$2:$K$1398,8,FALSE)</f>
        <v>FE</v>
      </c>
      <c r="R1167" s="125" t="str">
        <f>VLOOKUP(C1167,Route2021!$C$2:$Q$1212,15,FALSE)</f>
        <v>FE</v>
      </c>
      <c r="S1167" s="48">
        <f>IFERROR(VLOOKUP(C1167,'[2]1ère'!$B$3:$E$200,4,FALSE),0)</f>
        <v>0</v>
      </c>
      <c r="T1167" s="48">
        <f>IFERROR(VLOOKUP(C1167,'[2]2ème'!$B$3:$E$500,4,FALSE),0)</f>
        <v>0</v>
      </c>
      <c r="U1167" s="48">
        <f>IFERROR(VLOOKUP(C1167,'[2]3ème'!$B$3:$E$600,4,FALSE),0)</f>
        <v>0</v>
      </c>
      <c r="V1167" s="48">
        <f>IFERROR(VLOOKUP(C1167,'[2]4ème '!$B$3:$E$216,4,FALSE),0)</f>
        <v>0</v>
      </c>
      <c r="W1167" s="48">
        <f>IFERROR(VLOOKUP(C1167,[2]Féminines!$B$3:$E$70,4,FALSE),0)</f>
        <v>3</v>
      </c>
      <c r="X1167">
        <f t="shared" si="125"/>
        <v>3</v>
      </c>
    </row>
    <row r="1168" spans="1:24" x14ac:dyDescent="0.25">
      <c r="A1168" s="18">
        <f t="shared" si="131"/>
        <v>1302</v>
      </c>
      <c r="B1168">
        <f t="shared" si="132"/>
        <v>2199</v>
      </c>
      <c r="C1168" t="str">
        <f>[1]A!$D567</f>
        <v>HAVREZ CHRISTINE</v>
      </c>
      <c r="D1168" t="str">
        <f>[1]A!$F567</f>
        <v>TEAM LINK AND RIDE HERIN</v>
      </c>
      <c r="E1168" t="str">
        <f>[1]A!$J567</f>
        <v>05996219599</v>
      </c>
      <c r="F1168" s="128" t="str">
        <f>[1]A!$C567</f>
        <v>FE</v>
      </c>
      <c r="G1168" t="str">
        <f>VLOOKUP(C1168,[1]A!$D$2:$H$1448,5,FALSE)</f>
        <v>Adulte Féminin 50 ans et plus</v>
      </c>
      <c r="N1168" s="14">
        <f>VLOOKUP(C1168,Bilan!$B$4:$D$1766,3,FALSE)</f>
        <v>2199</v>
      </c>
      <c r="O1168" s="50">
        <f t="shared" si="133"/>
        <v>1302</v>
      </c>
      <c r="P1168" s="50">
        <f>VLOOKUP(C1168,Route2021!$C$2:$O$1205,13,FALSE)</f>
        <v>1302</v>
      </c>
      <c r="Q1168" s="124" t="str">
        <f>VLOOKUP(C1168,[1]A!$D$2:$K$1398,8,FALSE)</f>
        <v>FE</v>
      </c>
      <c r="R1168" s="125" t="str">
        <f>VLOOKUP(C1168,Route2021!$C$2:$Q$1212,15,FALSE)</f>
        <v>FE</v>
      </c>
      <c r="S1168" s="48">
        <f>IFERROR(VLOOKUP(C1168,'[2]1ère'!$B$3:$E$200,4,FALSE),0)</f>
        <v>0</v>
      </c>
      <c r="T1168" s="48">
        <f>IFERROR(VLOOKUP(C1168,'[2]2ème'!$B$3:$E$500,4,FALSE),0)</f>
        <v>0</v>
      </c>
      <c r="U1168" s="48">
        <f>IFERROR(VLOOKUP(C1168,'[2]3ème'!$B$3:$E$600,4,FALSE),0)</f>
        <v>0</v>
      </c>
      <c r="V1168" s="48">
        <f>IFERROR(VLOOKUP(C1168,'[2]4ème '!$B$3:$E$216,4,FALSE),0)</f>
        <v>0</v>
      </c>
      <c r="W1168" s="48">
        <f>IFERROR(VLOOKUP(C1168,[2]Féminines!$B$3:$E$70,4,FALSE),0)</f>
        <v>8</v>
      </c>
      <c r="X1168">
        <f t="shared" si="125"/>
        <v>8</v>
      </c>
    </row>
    <row r="1169" spans="1:24" x14ac:dyDescent="0.25">
      <c r="A1169" s="18">
        <v>1303</v>
      </c>
      <c r="B1169">
        <f>N1169</f>
        <v>10148</v>
      </c>
      <c r="C1169" t="str">
        <f>[1]A!$D1233</f>
        <v>LEFEBVRE STEPHANIE</v>
      </c>
      <c r="D1169" t="str">
        <f>[1]A!$F1233</f>
        <v>HENIN ETOILE CYCLISTE HENINOISE</v>
      </c>
      <c r="E1169" t="str">
        <f>[1]A!$J1233</f>
        <v>06297111979</v>
      </c>
      <c r="F1169" s="128" t="str">
        <f>[1]A!$C1233</f>
        <v>FE</v>
      </c>
      <c r="G1169" t="str">
        <f>VLOOKUP(C1169,[1]A!$D$2:$H$1448,5,FALSE)</f>
        <v>Adulte Féminin 40/49 ans</v>
      </c>
      <c r="N1169" s="14">
        <f>VLOOKUP(C1169,Bilan!$B$4:$D$1766,3,FALSE)</f>
        <v>10148</v>
      </c>
      <c r="O1169" s="50">
        <f t="shared" si="133"/>
        <v>1303</v>
      </c>
      <c r="P1169" s="50" t="e">
        <f>VLOOKUP(C1169,Route2021!$C$2:$O$1205,13,FALSE)</f>
        <v>#N/A</v>
      </c>
      <c r="Q1169" s="124" t="str">
        <f>VLOOKUP(C1169,[1]A!$D$2:$K$1398,8,FALSE)</f>
        <v>FE</v>
      </c>
      <c r="R1169" s="125" t="e">
        <f>VLOOKUP(C1169,Route2021!$C$2:$Q$1212,15,FALSE)</f>
        <v>#N/A</v>
      </c>
      <c r="S1169" s="48">
        <f>IFERROR(VLOOKUP(C1169,'[2]1ère'!$B$3:$E$200,4,FALSE),0)</f>
        <v>0</v>
      </c>
      <c r="T1169" s="48">
        <f>IFERROR(VLOOKUP(C1169,'[2]2ème'!$B$3:$E$500,4,FALSE),0)</f>
        <v>0</v>
      </c>
      <c r="U1169" s="48">
        <f>IFERROR(VLOOKUP(C1169,'[2]3ème'!$B$3:$E$600,4,FALSE),0)</f>
        <v>0</v>
      </c>
      <c r="V1169" s="48">
        <f>IFERROR(VLOOKUP(C1169,'[2]4ème '!$B$3:$E$216,4,FALSE),0)</f>
        <v>0</v>
      </c>
      <c r="W1169" s="48">
        <f>IFERROR(VLOOKUP(C1169,[2]Féminines!$B$3:$E$70,4,FALSE),0)</f>
        <v>5</v>
      </c>
      <c r="X1169">
        <f t="shared" si="125"/>
        <v>5</v>
      </c>
    </row>
    <row r="1170" spans="1:24" x14ac:dyDescent="0.25">
      <c r="A1170" s="18">
        <f t="shared" si="131"/>
        <v>1304</v>
      </c>
      <c r="B1170">
        <f t="shared" si="132"/>
        <v>2187</v>
      </c>
      <c r="C1170" t="str">
        <f>[1]A!$D529</f>
        <v>GOUNINE ANNABELLE</v>
      </c>
      <c r="D1170" t="str">
        <f>[1]A!$F529</f>
        <v>TEAM DECOPUB PROVILLE</v>
      </c>
      <c r="E1170" t="str">
        <f>[1]A!$J529</f>
        <v>05999117334</v>
      </c>
      <c r="F1170" s="128" t="str">
        <f>[1]A!$C529</f>
        <v>FE</v>
      </c>
      <c r="G1170" t="str">
        <f>VLOOKUP(C1170,[1]A!$D$2:$H$1448,5,FALSE)</f>
        <v>Adulte Féminin 40/49 ans</v>
      </c>
      <c r="J1170" s="67">
        <v>1</v>
      </c>
      <c r="N1170" s="14">
        <f>VLOOKUP(C1170,Bilan!$B$4:$D$1766,3,FALSE)</f>
        <v>2187</v>
      </c>
      <c r="O1170" s="50">
        <f t="shared" si="133"/>
        <v>1304</v>
      </c>
      <c r="P1170" s="50">
        <f>VLOOKUP(C1170,Route2021!$C$2:$O$1205,13,FALSE)</f>
        <v>1304</v>
      </c>
      <c r="Q1170" s="124" t="str">
        <f>VLOOKUP(C1170,[1]A!$D$2:$K$1398,8,FALSE)</f>
        <v>FE</v>
      </c>
      <c r="R1170" s="125" t="str">
        <f>VLOOKUP(C1170,Route2021!$C$2:$Q$1212,15,FALSE)</f>
        <v>FE</v>
      </c>
      <c r="S1170" s="48">
        <f>IFERROR(VLOOKUP(C1170,'[2]1ère'!$B$3:$E$200,4,FALSE),0)</f>
        <v>0</v>
      </c>
      <c r="T1170" s="48">
        <f>IFERROR(VLOOKUP(C1170,'[2]2ème'!$B$3:$E$500,4,FALSE),0)</f>
        <v>0</v>
      </c>
      <c r="U1170" s="48">
        <f>IFERROR(VLOOKUP(C1170,'[2]3ème'!$B$3:$E$600,4,FALSE),0)</f>
        <v>0</v>
      </c>
      <c r="V1170" s="48">
        <f>IFERROR(VLOOKUP(C1170,'[2]4ème '!$B$3:$E$216,4,FALSE),0)</f>
        <v>0</v>
      </c>
      <c r="W1170" s="48">
        <f>IFERROR(VLOOKUP(C1170,[2]Féminines!$B$3:$E$70,4,FALSE),0)</f>
        <v>2</v>
      </c>
      <c r="X1170">
        <f t="shared" si="125"/>
        <v>2</v>
      </c>
    </row>
    <row r="1171" spans="1:24" x14ac:dyDescent="0.25">
      <c r="A1171" s="18">
        <v>1305</v>
      </c>
      <c r="B1171">
        <f>N1171</f>
        <v>144422</v>
      </c>
      <c r="C1171" t="s">
        <v>3908</v>
      </c>
      <c r="D1171" t="str">
        <f>[1]A!$F871</f>
        <v>TEAM B.B.L. HERGNIES</v>
      </c>
      <c r="E1171" t="str">
        <f>[1]A!$J871</f>
        <v>05999128842</v>
      </c>
      <c r="F1171" s="128" t="str">
        <f>[1]A!$C871</f>
        <v>FE</v>
      </c>
      <c r="G1171" t="str">
        <f>VLOOKUP(C1171,[1]A!$D$2:$H$1448,5,FALSE)</f>
        <v>Adulte Féminin 30/39 ans</v>
      </c>
      <c r="N1171" s="14">
        <f>VLOOKUP(C1171,Bilan!$B$4:$D$1766,3,FALSE)</f>
        <v>144422</v>
      </c>
      <c r="O1171" s="50">
        <f t="shared" si="133"/>
        <v>1305</v>
      </c>
      <c r="P1171" s="50" t="e">
        <f>VLOOKUP(C1171,Route2021!$C$2:$O$1205,13,FALSE)</f>
        <v>#N/A</v>
      </c>
      <c r="Q1171" s="124" t="str">
        <f>VLOOKUP(C1171,[1]A!$D$2:$K$1398,8,FALSE)</f>
        <v>FE</v>
      </c>
      <c r="R1171" s="125" t="e">
        <f>VLOOKUP(C1171,Route2021!$C$2:$Q$1212,15,FALSE)</f>
        <v>#N/A</v>
      </c>
      <c r="S1171" s="48">
        <f>IFERROR(VLOOKUP(C1171,'[2]1ère'!$B$3:$E$200,4,FALSE),0)</f>
        <v>0</v>
      </c>
      <c r="T1171" s="48">
        <f>IFERROR(VLOOKUP(C1171,'[2]2ème'!$B$3:$E$500,4,FALSE),0)</f>
        <v>0</v>
      </c>
      <c r="U1171" s="48">
        <f>IFERROR(VLOOKUP(C1171,'[2]3ème'!$B$3:$E$600,4,FALSE),0)</f>
        <v>0</v>
      </c>
      <c r="V1171" s="48">
        <f>IFERROR(VLOOKUP(C1171,'[2]4ème '!$B$3:$E$216,4,FALSE),0)</f>
        <v>0</v>
      </c>
      <c r="W1171" s="48">
        <f>IFERROR(VLOOKUP(C1171,[2]Féminines!$B$3:$E$70,4,FALSE),0)</f>
        <v>9</v>
      </c>
      <c r="X1171">
        <f t="shared" si="125"/>
        <v>9</v>
      </c>
    </row>
    <row r="1172" spans="1:24" x14ac:dyDescent="0.25">
      <c r="A1172" s="18">
        <v>1306</v>
      </c>
      <c r="B1172">
        <f>N1172</f>
        <v>3107</v>
      </c>
      <c r="C1172" t="str">
        <f>[1]A!$D315</f>
        <v>DELOT LAETITIA</v>
      </c>
      <c r="D1172" t="str">
        <f>[1]A!$F315</f>
        <v>TEAM BIKE PRESEAU</v>
      </c>
      <c r="E1172" t="str">
        <f>[1]A!$J315</f>
        <v>05999023387</v>
      </c>
      <c r="F1172" s="128" t="str">
        <f>[1]A!$C315</f>
        <v>FE</v>
      </c>
      <c r="G1172" t="str">
        <f>VLOOKUP(C1172,[1]A!$D$2:$H$1448,5,FALSE)</f>
        <v>Adulte Féminin 40/49 ans</v>
      </c>
      <c r="N1172" s="14">
        <f>VLOOKUP(C1172,Bilan!$B$4:$D$1766,3,FALSE)</f>
        <v>3107</v>
      </c>
      <c r="O1172" s="50">
        <f t="shared" si="133"/>
        <v>1306</v>
      </c>
      <c r="P1172" s="50">
        <f>VLOOKUP(C1172,Route2021!$C$2:$O$1205,13,FALSE)</f>
        <v>1031</v>
      </c>
      <c r="Q1172" s="124" t="str">
        <f>VLOOKUP(C1172,[1]A!$D$2:$K$1398,8,FALSE)</f>
        <v>FE</v>
      </c>
      <c r="R1172" s="125" t="str">
        <f>VLOOKUP(C1172,Route2021!$C$2:$Q$1212,15,FALSE)</f>
        <v>4-A</v>
      </c>
      <c r="S1172" s="48">
        <f>IFERROR(VLOOKUP(C1172,'[2]1ère'!$B$3:$E$200,4,FALSE),0)</f>
        <v>0</v>
      </c>
      <c r="T1172" s="48">
        <f>IFERROR(VLOOKUP(C1172,'[2]2ème'!$B$3:$E$500,4,FALSE),0)</f>
        <v>0</v>
      </c>
      <c r="U1172" s="48">
        <f>IFERROR(VLOOKUP(C1172,'[2]3ème'!$B$3:$E$600,4,FALSE),0)</f>
        <v>0</v>
      </c>
      <c r="V1172" s="48">
        <f>IFERROR(VLOOKUP(C1172,'[2]4ème '!$B$3:$E$216,4,FALSE),0)</f>
        <v>0</v>
      </c>
      <c r="W1172" s="48">
        <f>IFERROR(VLOOKUP(C1172,[2]Féminines!$B$3:$E$70,4,FALSE),0)</f>
        <v>4</v>
      </c>
      <c r="X1172">
        <f t="shared" si="125"/>
        <v>4</v>
      </c>
    </row>
    <row r="1173" spans="1:24" x14ac:dyDescent="0.25">
      <c r="A1173" s="18">
        <v>1307</v>
      </c>
      <c r="B1173">
        <f>N1173</f>
        <v>2330</v>
      </c>
      <c r="C1173" t="str">
        <f>[1]A!$D607</f>
        <v>JABLONSKI EVA</v>
      </c>
      <c r="D1173" t="str">
        <f>[1]A!$F607</f>
        <v>TEAM B.B.L. HERGNIES</v>
      </c>
      <c r="E1173" t="str">
        <f>[1]A!$J607</f>
        <v>05999113566</v>
      </c>
      <c r="F1173" s="128" t="str">
        <f>[1]A!$C607</f>
        <v>FE</v>
      </c>
      <c r="G1173" t="str">
        <f>VLOOKUP(C1173,[1]A!$D$2:$H$1448,5,FALSE)</f>
        <v>Adulte Féminin 17/29 ans</v>
      </c>
      <c r="N1173" s="14">
        <f>VLOOKUP(C1173,Bilan!$B$4:$D$1766,3,FALSE)</f>
        <v>2330</v>
      </c>
      <c r="O1173" s="50">
        <f t="shared" si="133"/>
        <v>1307</v>
      </c>
      <c r="P1173" s="50">
        <f>VLOOKUP(C1173,Route2021!$C$2:$O$1205,13,FALSE)</f>
        <v>1464</v>
      </c>
      <c r="Q1173" s="124" t="str">
        <f>VLOOKUP(C1173,[1]A!$D$2:$K$1398,8,FALSE)</f>
        <v>FE</v>
      </c>
      <c r="R1173" s="125" t="str">
        <f>VLOOKUP(C1173,Route2021!$C$2:$Q$1212,15,FALSE)</f>
        <v>JE</v>
      </c>
      <c r="S1173" s="48">
        <f>IFERROR(VLOOKUP(C1173,'[2]1ère'!$B$3:$E$200,4,FALSE),0)</f>
        <v>0</v>
      </c>
      <c r="T1173" s="48">
        <f>IFERROR(VLOOKUP(C1173,'[2]2ème'!$B$3:$E$500,4,FALSE),0)</f>
        <v>0</v>
      </c>
      <c r="U1173" s="48">
        <f>IFERROR(VLOOKUP(C1173,'[2]3ème'!$B$3:$E$600,4,FALSE),0)</f>
        <v>0</v>
      </c>
      <c r="V1173" s="48">
        <f>IFERROR(VLOOKUP(C1173,'[2]4ème '!$B$3:$E$216,4,FALSE),0)</f>
        <v>0</v>
      </c>
      <c r="W1173" s="48">
        <f>IFERROR(VLOOKUP(C1173,[2]Féminines!$B$3:$E$70,4,FALSE),0)</f>
        <v>11</v>
      </c>
      <c r="X1173">
        <f t="shared" si="125"/>
        <v>11</v>
      </c>
    </row>
    <row r="1174" spans="1:24" x14ac:dyDescent="0.25">
      <c r="A1174" s="18">
        <f t="shared" si="131"/>
        <v>1308</v>
      </c>
      <c r="B1174">
        <f t="shared" si="132"/>
        <v>144525</v>
      </c>
      <c r="C1174" t="str">
        <f>[1]A!$D1108</f>
        <v>VERDIN CLAUDE</v>
      </c>
      <c r="D1174" t="str">
        <f>[1]A!$F1108</f>
        <v>UNION SPORTIVE SAINT ANDRE</v>
      </c>
      <c r="E1174" t="str">
        <f>[1]A!$J1108</f>
        <v>05996223970</v>
      </c>
      <c r="F1174" s="128" t="str">
        <f>[1]A!$C1108</f>
        <v>FE</v>
      </c>
      <c r="G1174" t="str">
        <f>VLOOKUP(C1174,[1]A!$D$2:$H$1448,5,FALSE)</f>
        <v>Adulte Féminin 40/49 ans</v>
      </c>
      <c r="N1174" s="14">
        <f>VLOOKUP(C1174,Bilan!$B$4:$D$1766,3,FALSE)</f>
        <v>144525</v>
      </c>
      <c r="O1174" s="50">
        <f t="shared" si="133"/>
        <v>1308</v>
      </c>
      <c r="P1174" s="50">
        <f>VLOOKUP(C1174,Route2021!$C$2:$O$1205,13,FALSE)</f>
        <v>1308</v>
      </c>
      <c r="Q1174" s="124" t="str">
        <f>VLOOKUP(C1174,[1]A!$D$2:$K$1398,8,FALSE)</f>
        <v>FE</v>
      </c>
      <c r="R1174" s="125" t="str">
        <f>VLOOKUP(C1174,Route2021!$C$2:$Q$1212,15,FALSE)</f>
        <v>FE</v>
      </c>
      <c r="S1174" s="48">
        <f>IFERROR(VLOOKUP(C1174,'[2]1ère'!$B$3:$E$200,4,FALSE),0)</f>
        <v>0</v>
      </c>
      <c r="T1174" s="48">
        <f>IFERROR(VLOOKUP(C1174,'[2]2ème'!$B$3:$E$500,4,FALSE),0)</f>
        <v>0</v>
      </c>
      <c r="U1174" s="48">
        <f>IFERROR(VLOOKUP(C1174,'[2]3ème'!$B$3:$E$600,4,FALSE),0)</f>
        <v>0</v>
      </c>
      <c r="V1174" s="48">
        <f>IFERROR(VLOOKUP(C1174,'[2]4ème '!$B$3:$E$216,4,FALSE),0)</f>
        <v>0</v>
      </c>
      <c r="W1174" s="48">
        <f>IFERROR(VLOOKUP(C1174,[2]Féminines!$B$3:$E$70,4,FALSE),0)</f>
        <v>4</v>
      </c>
      <c r="X1174">
        <f t="shared" si="125"/>
        <v>4</v>
      </c>
    </row>
    <row r="1175" spans="1:24" x14ac:dyDescent="0.25">
      <c r="A1175" s="18">
        <f t="shared" si="131"/>
        <v>1309</v>
      </c>
      <c r="B1175">
        <f t="shared" si="132"/>
        <v>1251</v>
      </c>
      <c r="C1175" t="str">
        <f>[1]A!$D202</f>
        <v>CHOQUET ISABELLE</v>
      </c>
      <c r="D1175" t="str">
        <f>[1]A!$F202</f>
        <v>UNION SPORTIVE SAINT ANDRE</v>
      </c>
      <c r="E1175" t="str">
        <f>[1]A!$J202</f>
        <v>05996219549</v>
      </c>
      <c r="F1175" s="128" t="str">
        <f>[1]A!$C202</f>
        <v>FE</v>
      </c>
      <c r="G1175" t="str">
        <f>VLOOKUP(C1175,[1]A!$D$2:$H$1448,5,FALSE)</f>
        <v>Adulte Féminin 40/49 ans</v>
      </c>
      <c r="J1175" s="67">
        <v>1</v>
      </c>
      <c r="N1175" s="14">
        <f>VLOOKUP(C1175,Bilan!$B$4:$D$1766,3,FALSE)</f>
        <v>1251</v>
      </c>
      <c r="O1175" s="50">
        <f t="shared" ref="O1175:O1199" si="134">A1175</f>
        <v>1309</v>
      </c>
      <c r="P1175" s="50">
        <f>VLOOKUP(C1175,Route2021!$C$2:$O$1205,13,FALSE)</f>
        <v>1309</v>
      </c>
      <c r="Q1175" s="124" t="str">
        <f>VLOOKUP(C1175,[1]A!$D$2:$K$1398,8,FALSE)</f>
        <v>FE</v>
      </c>
      <c r="R1175" s="125" t="str">
        <f>VLOOKUP(C1175,Route2021!$C$2:$Q$1212,15,FALSE)</f>
        <v>FE</v>
      </c>
      <c r="S1175" s="48">
        <f>IFERROR(VLOOKUP(C1175,'[2]1ère'!$B$3:$E$200,4,FALSE),0)</f>
        <v>0</v>
      </c>
      <c r="T1175" s="48">
        <f>IFERROR(VLOOKUP(C1175,'[2]2ème'!$B$3:$E$500,4,FALSE),0)</f>
        <v>0</v>
      </c>
      <c r="U1175" s="48">
        <f>IFERROR(VLOOKUP(C1175,'[2]3ème'!$B$3:$E$600,4,FALSE),0)</f>
        <v>0</v>
      </c>
      <c r="V1175" s="48">
        <f>IFERROR(VLOOKUP(C1175,'[2]4ème '!$B$3:$E$216,4,FALSE),0)</f>
        <v>0</v>
      </c>
      <c r="W1175" s="48">
        <f>IFERROR(VLOOKUP(C1175,[2]Féminines!$B$3:$E$70,4,FALSE),0)</f>
        <v>0</v>
      </c>
      <c r="X1175">
        <f t="shared" si="125"/>
        <v>0</v>
      </c>
    </row>
    <row r="1176" spans="1:24" x14ac:dyDescent="0.25">
      <c r="A1176" s="18">
        <v>1310</v>
      </c>
      <c r="B1176">
        <f>N1176</f>
        <v>2422</v>
      </c>
      <c r="C1176" t="str">
        <f>[1]A!$D955</f>
        <v>RIVART FANNY</v>
      </c>
      <c r="D1176" t="str">
        <f>[1]A!$F955</f>
        <v>GAZ ELEC CLUB DE DOUAI</v>
      </c>
      <c r="E1176" t="str">
        <f>[1]A!$J955</f>
        <v>05994063025</v>
      </c>
      <c r="F1176" s="128" t="str">
        <f>[1]A!$C955</f>
        <v>FE</v>
      </c>
      <c r="G1176" t="str">
        <f>VLOOKUP(C1176,[1]A!$D$2:$H$1448,5,FALSE)</f>
        <v>Adulte Féminin 30/39 ans</v>
      </c>
      <c r="N1176" s="14">
        <f>VLOOKUP(C1176,Bilan!$B$4:$D$1766,3,FALSE)</f>
        <v>2422</v>
      </c>
      <c r="O1176" s="50">
        <f>A1176</f>
        <v>1310</v>
      </c>
      <c r="P1176" s="50">
        <f>VLOOKUP(C1176,Route2021!$C$2:$O$1205,13,FALSE)</f>
        <v>0</v>
      </c>
      <c r="Q1176" s="124" t="str">
        <f>VLOOKUP(C1176,[1]A!$D$2:$K$1398,8,FALSE)</f>
        <v>FE</v>
      </c>
      <c r="R1176" s="125" t="str">
        <f>VLOOKUP(C1176,Route2021!$C$2:$Q$1212,15,FALSE)</f>
        <v>FE</v>
      </c>
      <c r="S1176" s="48">
        <f>IFERROR(VLOOKUP(C1176,'[2]1ère'!$B$3:$E$200,4,FALSE),0)</f>
        <v>0</v>
      </c>
      <c r="T1176" s="48">
        <f>IFERROR(VLOOKUP(C1176,'[2]2ème'!$B$3:$E$500,4,FALSE),0)</f>
        <v>0</v>
      </c>
      <c r="U1176" s="48">
        <f>IFERROR(VLOOKUP(C1176,'[2]3ème'!$B$3:$E$600,4,FALSE),0)</f>
        <v>0</v>
      </c>
      <c r="V1176" s="48">
        <f>IFERROR(VLOOKUP(C1176,'[2]4ème '!$B$3:$E$216,4,FALSE),0)</f>
        <v>0</v>
      </c>
      <c r="W1176" s="48">
        <f>IFERROR(VLOOKUP(C1176,[2]Féminines!$B$3:$E$70,4,FALSE),0)</f>
        <v>9</v>
      </c>
      <c r="X1176">
        <f t="shared" si="125"/>
        <v>9</v>
      </c>
    </row>
    <row r="1177" spans="1:24" x14ac:dyDescent="0.25">
      <c r="A1177" s="18">
        <f t="shared" si="131"/>
        <v>1311</v>
      </c>
      <c r="B1177">
        <f t="shared" si="132"/>
        <v>144340</v>
      </c>
      <c r="C1177" t="str">
        <f>[1]A!$D659</f>
        <v>LANDAS PRIMEROSE</v>
      </c>
      <c r="D1177" t="str">
        <f>[1]A!$F659</f>
        <v>UNION SPORTIVE SAINT ANDRE</v>
      </c>
      <c r="E1177" t="str">
        <f>[1]A!$J659</f>
        <v>05999073854</v>
      </c>
      <c r="F1177" s="128" t="str">
        <f>[1]A!$C659</f>
        <v>FE</v>
      </c>
      <c r="G1177" t="str">
        <f>VLOOKUP(C1177,[1]A!$D$2:$H$1448,5,FALSE)</f>
        <v>Adulte Féminin 40/49 ans</v>
      </c>
      <c r="J1177" s="67">
        <v>1</v>
      </c>
      <c r="N1177" s="14">
        <f>VLOOKUP(C1177,Bilan!$B$4:$D$1766,3,FALSE)</f>
        <v>144340</v>
      </c>
      <c r="O1177" s="50">
        <f t="shared" si="134"/>
        <v>1311</v>
      </c>
      <c r="P1177" s="50">
        <f>VLOOKUP(C1177,Route2021!$C$2:$O$1205,13,FALSE)</f>
        <v>1311</v>
      </c>
      <c r="Q1177" s="124" t="str">
        <f>VLOOKUP(C1177,[1]A!$D$2:$K$1398,8,FALSE)</f>
        <v>FE</v>
      </c>
      <c r="R1177" s="125" t="str">
        <f>VLOOKUP(C1177,Route2021!$C$2:$Q$1212,15,FALSE)</f>
        <v>FE</v>
      </c>
      <c r="S1177" s="48">
        <f>IFERROR(VLOOKUP(C1177,'[2]1ère'!$B$3:$E$200,4,FALSE),0)</f>
        <v>0</v>
      </c>
      <c r="T1177" s="48">
        <f>IFERROR(VLOOKUP(C1177,'[2]2ème'!$B$3:$E$500,4,FALSE),0)</f>
        <v>0</v>
      </c>
      <c r="U1177" s="48">
        <f>IFERROR(VLOOKUP(C1177,'[2]3ème'!$B$3:$E$600,4,FALSE),0)</f>
        <v>0</v>
      </c>
      <c r="V1177" s="48">
        <f>IFERROR(VLOOKUP(C1177,'[2]4ème '!$B$3:$E$216,4,FALSE),0)</f>
        <v>0</v>
      </c>
      <c r="W1177" s="48">
        <f>IFERROR(VLOOKUP(C1177,[2]Féminines!$B$3:$E$70,4,FALSE),0)</f>
        <v>15</v>
      </c>
      <c r="X1177">
        <f t="shared" si="125"/>
        <v>15</v>
      </c>
    </row>
    <row r="1178" spans="1:24" x14ac:dyDescent="0.25">
      <c r="A1178" s="18">
        <v>1312</v>
      </c>
      <c r="B1178" t="e">
        <f>N1178</f>
        <v>#N/A</v>
      </c>
      <c r="C1178" t="str">
        <f>[1]A!$D741</f>
        <v>LETUFFE FLAVIE</v>
      </c>
      <c r="D1178" t="str">
        <f>[1]A!$F741</f>
        <v>CYCLO CLUB WAVRIN</v>
      </c>
      <c r="E1178" t="str">
        <f>[1]A!$J741</f>
        <v>05999018446</v>
      </c>
      <c r="F1178" s="128" t="str">
        <f>[1]A!$C741</f>
        <v>FE</v>
      </c>
      <c r="G1178" t="str">
        <f>VLOOKUP(C1178,[1]A!$D$2:$H$1448,5,FALSE)</f>
        <v>Adulte Féminin 17/29 ans</v>
      </c>
      <c r="N1178" s="14" t="e">
        <f>VLOOKUP(C1178,Bilan!$B$4:$D$1766,3,FALSE)</f>
        <v>#N/A</v>
      </c>
      <c r="O1178" s="50">
        <f>A1178</f>
        <v>1312</v>
      </c>
      <c r="P1178" s="50" t="e">
        <f>VLOOKUP(C1178,Route2021!$C$2:$O$1205,13,FALSE)</f>
        <v>#N/A</v>
      </c>
      <c r="Q1178" s="124" t="str">
        <f>VLOOKUP(C1178,[1]A!$D$2:$K$1398,8,FALSE)</f>
        <v>FE</v>
      </c>
      <c r="R1178" s="125" t="e">
        <f>VLOOKUP(C1178,Route2021!$C$2:$Q$1212,15,FALSE)</f>
        <v>#N/A</v>
      </c>
      <c r="S1178" s="48">
        <f>IFERROR(VLOOKUP(C1178,'[2]1ère'!$B$3:$E$200,4,FALSE),0)</f>
        <v>0</v>
      </c>
      <c r="T1178" s="48">
        <f>IFERROR(VLOOKUP(C1178,'[2]2ème'!$B$3:$E$500,4,FALSE),0)</f>
        <v>0</v>
      </c>
      <c r="U1178" s="48">
        <f>IFERROR(VLOOKUP(C1178,'[2]3ème'!$B$3:$E$600,4,FALSE),0)</f>
        <v>0</v>
      </c>
      <c r="V1178" s="48">
        <f>IFERROR(VLOOKUP(C1178,'[2]4ème '!$B$3:$E$216,4,FALSE),0)</f>
        <v>0</v>
      </c>
      <c r="W1178" s="48">
        <f>IFERROR(VLOOKUP(C1178,[2]Féminines!$B$3:$E$70,4,FALSE),0)</f>
        <v>0</v>
      </c>
      <c r="X1178">
        <f t="shared" si="125"/>
        <v>0</v>
      </c>
    </row>
    <row r="1179" spans="1:24" x14ac:dyDescent="0.25">
      <c r="A1179" s="18">
        <f t="shared" si="131"/>
        <v>1313</v>
      </c>
      <c r="B1179">
        <f t="shared" si="132"/>
        <v>144530</v>
      </c>
      <c r="C1179" t="str">
        <f>[1]A!$D297</f>
        <v>DELACROIX ANNE LAURE</v>
      </c>
      <c r="D1179" t="str">
        <f>[1]A!$F297</f>
        <v>VELO CLUB SOLESMES</v>
      </c>
      <c r="E1179" t="str">
        <f>[1]A!$J297</f>
        <v>05999093877</v>
      </c>
      <c r="F1179" s="128" t="str">
        <f>[1]A!$C297</f>
        <v>FE</v>
      </c>
      <c r="G1179" t="str">
        <f>VLOOKUP(C1179,[1]A!$D$2:$H$1448,5,FALSE)</f>
        <v>Adulte Féminin 17/29 ans</v>
      </c>
      <c r="J1179" s="67">
        <v>1</v>
      </c>
      <c r="N1179" s="14">
        <f>VLOOKUP(C1179,Bilan!$B$4:$D$1766,3,FALSE)</f>
        <v>144530</v>
      </c>
      <c r="O1179" s="50">
        <f t="shared" si="134"/>
        <v>1313</v>
      </c>
      <c r="P1179" s="50">
        <f>VLOOKUP(C1179,Route2021!$C$2:$O$1205,13,FALSE)</f>
        <v>1313</v>
      </c>
      <c r="Q1179" s="124" t="str">
        <f>VLOOKUP(C1179,[1]A!$D$2:$K$1398,8,FALSE)</f>
        <v>FE</v>
      </c>
      <c r="R1179" s="125" t="str">
        <f>VLOOKUP(C1179,Route2021!$C$2:$Q$1212,15,FALSE)</f>
        <v>FE</v>
      </c>
      <c r="S1179" s="48">
        <f>IFERROR(VLOOKUP(C1179,'[2]1ère'!$B$3:$E$200,4,FALSE),0)</f>
        <v>0</v>
      </c>
      <c r="T1179" s="48">
        <f>IFERROR(VLOOKUP(C1179,'[2]2ème'!$B$3:$E$500,4,FALSE),0)</f>
        <v>0</v>
      </c>
      <c r="U1179" s="48">
        <f>IFERROR(VLOOKUP(C1179,'[2]3ème'!$B$3:$E$600,4,FALSE),0)</f>
        <v>0</v>
      </c>
      <c r="V1179" s="48">
        <f>IFERROR(VLOOKUP(C1179,'[2]4ème '!$B$3:$E$216,4,FALSE),0)</f>
        <v>0</v>
      </c>
      <c r="W1179" s="48">
        <f>IFERROR(VLOOKUP(C1179,[2]Féminines!$B$3:$E$70,4,FALSE),0)</f>
        <v>12</v>
      </c>
      <c r="X1179">
        <f t="shared" si="125"/>
        <v>12</v>
      </c>
    </row>
    <row r="1180" spans="1:24" x14ac:dyDescent="0.25">
      <c r="A1180" s="18">
        <v>1314</v>
      </c>
      <c r="B1180">
        <f>N1180</f>
        <v>4382</v>
      </c>
      <c r="C1180" t="str">
        <f>[1]A!$D139</f>
        <v>BRIXHE NATHALIE</v>
      </c>
      <c r="D1180" t="str">
        <f>[1]A!$F139</f>
        <v>VTT  CLUB PONT SUR SAMBRE</v>
      </c>
      <c r="E1180" t="str">
        <f>[1]A!$J139</f>
        <v>05996214967</v>
      </c>
      <c r="F1180" s="128" t="str">
        <f>[1]A!$C139</f>
        <v>FE</v>
      </c>
      <c r="G1180" t="str">
        <f>VLOOKUP(C1180,[1]A!$D$2:$H$1448,5,FALSE)</f>
        <v>Adulte Féminin 50 ans et plus</v>
      </c>
      <c r="N1180" s="14">
        <f>VLOOKUP(C1180,Bilan!$B$4:$D$1766,3,FALSE)</f>
        <v>4382</v>
      </c>
      <c r="O1180" s="50">
        <f>A1180</f>
        <v>1314</v>
      </c>
      <c r="P1180" s="50">
        <f>VLOOKUP(C1180,Route2021!$C$2:$O$1205,13,FALSE)</f>
        <v>0</v>
      </c>
      <c r="Q1180" s="124" t="str">
        <f>VLOOKUP(C1180,[1]A!$D$2:$K$1398,8,FALSE)</f>
        <v>FE</v>
      </c>
      <c r="R1180" s="125" t="str">
        <f>VLOOKUP(C1180,Route2021!$C$2:$Q$1212,15,FALSE)</f>
        <v>4-A</v>
      </c>
      <c r="S1180" s="48">
        <f>IFERROR(VLOOKUP(C1180,'[2]1ère'!$B$3:$E$200,4,FALSE),0)</f>
        <v>0</v>
      </c>
      <c r="T1180" s="48">
        <f>IFERROR(VLOOKUP(C1180,'[2]2ème'!$B$3:$E$500,4,FALSE),0)</f>
        <v>0</v>
      </c>
      <c r="U1180" s="48">
        <f>IFERROR(VLOOKUP(C1180,'[2]3ème'!$B$3:$E$600,4,FALSE),0)</f>
        <v>0</v>
      </c>
      <c r="V1180" s="48">
        <f>IFERROR(VLOOKUP(C1180,'[2]4ème '!$B$3:$E$216,4,FALSE),0)</f>
        <v>0</v>
      </c>
      <c r="W1180" s="48">
        <f>IFERROR(VLOOKUP(C1180,[2]Féminines!$B$3:$E$70,4,FALSE),0)</f>
        <v>10</v>
      </c>
      <c r="X1180">
        <f t="shared" si="125"/>
        <v>10</v>
      </c>
    </row>
    <row r="1181" spans="1:24" x14ac:dyDescent="0.25">
      <c r="A1181" s="18">
        <f t="shared" si="131"/>
        <v>1315</v>
      </c>
      <c r="B1181">
        <f t="shared" si="132"/>
        <v>3143</v>
      </c>
      <c r="C1181" t="str">
        <f>[1]A!$D948</f>
        <v>RICO COLLINE</v>
      </c>
      <c r="D1181" t="str">
        <f>[1]A!$F948</f>
        <v>VELO CLUB UNION HALLUIN</v>
      </c>
      <c r="E1181" t="str">
        <f>[1]A!$J948</f>
        <v>05999019510</v>
      </c>
      <c r="F1181" s="128" t="str">
        <f>[1]A!$C948</f>
        <v>FE</v>
      </c>
      <c r="G1181" t="str">
        <f>VLOOKUP(C1181,[1]A!$D$2:$H$1448,5,FALSE)</f>
        <v>Adulte Féminin 17/29 ans</v>
      </c>
      <c r="J1181" s="67">
        <v>1</v>
      </c>
      <c r="N1181" s="14">
        <f>VLOOKUP(C1181,Bilan!$B$4:$D$1766,3,FALSE)</f>
        <v>3143</v>
      </c>
      <c r="O1181" s="50">
        <f t="shared" si="134"/>
        <v>1315</v>
      </c>
      <c r="P1181" s="50">
        <f>VLOOKUP(C1181,Route2021!$C$2:$O$1205,13,FALSE)</f>
        <v>1315</v>
      </c>
      <c r="Q1181" s="124" t="str">
        <f>VLOOKUP(C1181,[1]A!$D$2:$K$1398,8,FALSE)</f>
        <v>FE</v>
      </c>
      <c r="R1181" s="125" t="str">
        <f>VLOOKUP(C1181,Route2021!$C$2:$Q$1212,15,FALSE)</f>
        <v>FE</v>
      </c>
      <c r="S1181" s="48">
        <f>IFERROR(VLOOKUP(C1181,'[2]1ère'!$B$3:$E$200,4,FALSE),0)</f>
        <v>0</v>
      </c>
      <c r="T1181" s="48">
        <f>IFERROR(VLOOKUP(C1181,'[2]2ème'!$B$3:$E$500,4,FALSE),0)</f>
        <v>0</v>
      </c>
      <c r="U1181" s="48">
        <f>IFERROR(VLOOKUP(C1181,'[2]3ème'!$B$3:$E$600,4,FALSE),0)</f>
        <v>0</v>
      </c>
      <c r="V1181" s="48">
        <f>IFERROR(VLOOKUP(C1181,'[2]4ème '!$B$3:$E$216,4,FALSE),0)</f>
        <v>0</v>
      </c>
      <c r="W1181" s="48">
        <f>IFERROR(VLOOKUP(C1181,[2]Féminines!$B$3:$E$70,4,FALSE),0)</f>
        <v>5</v>
      </c>
      <c r="X1181">
        <f t="shared" ref="X1181:X1244" si="135">SUM(S1181:W1181)</f>
        <v>5</v>
      </c>
    </row>
    <row r="1182" spans="1:24" x14ac:dyDescent="0.25">
      <c r="A1182" s="18">
        <v>1317</v>
      </c>
      <c r="B1182">
        <f>N1182</f>
        <v>3132</v>
      </c>
      <c r="C1182" t="str">
        <f>[1]A!$D184</f>
        <v>CARRETTE LENNIE</v>
      </c>
      <c r="D1182" t="str">
        <f>[1]A!$F184</f>
        <v>LA PEDALE MADELEINOISE</v>
      </c>
      <c r="E1182" t="str">
        <f>[1]A!$J184</f>
        <v>05999136203</v>
      </c>
      <c r="F1182" s="128" t="str">
        <f>[1]A!$C184</f>
        <v>FE</v>
      </c>
      <c r="G1182" t="str">
        <f>VLOOKUP(C1182,[1]A!$D$2:$H$1448,5,FALSE)</f>
        <v>Adulte Féminin 17/29 ans</v>
      </c>
      <c r="N1182" s="14">
        <f>VLOOKUP(C1182,Bilan!$B$4:$D$1766,3,FALSE)</f>
        <v>3132</v>
      </c>
      <c r="O1182" s="50">
        <f>A1182</f>
        <v>1317</v>
      </c>
      <c r="P1182" s="50" t="e">
        <f>VLOOKUP(C1182,Route2021!$C$2:$O$1205,13,FALSE)</f>
        <v>#N/A</v>
      </c>
      <c r="Q1182" s="124" t="str">
        <f>VLOOKUP(C1182,[1]A!$D$2:$K$1398,8,FALSE)</f>
        <v>FE</v>
      </c>
      <c r="R1182" s="125" t="e">
        <f>VLOOKUP(C1182,Route2021!$C$2:$Q$1212,15,FALSE)</f>
        <v>#N/A</v>
      </c>
      <c r="S1182" s="48">
        <f>IFERROR(VLOOKUP(C1182,'[2]1ère'!$B$3:$E$200,4,FALSE),0)</f>
        <v>0</v>
      </c>
      <c r="T1182" s="48">
        <f>IFERROR(VLOOKUP(C1182,'[2]2ème'!$B$3:$E$500,4,FALSE),0)</f>
        <v>0</v>
      </c>
      <c r="U1182" s="48">
        <f>IFERROR(VLOOKUP(C1182,'[2]3ème'!$B$3:$E$600,4,FALSE),0)</f>
        <v>0</v>
      </c>
      <c r="V1182" s="48">
        <f>IFERROR(VLOOKUP(C1182,'[2]4ème '!$B$3:$E$216,4,FALSE),0)</f>
        <v>0</v>
      </c>
      <c r="W1182" s="48">
        <f>IFERROR(VLOOKUP(C1182,[2]Féminines!$B$3:$E$70,4,FALSE),0)</f>
        <v>3</v>
      </c>
      <c r="X1182">
        <f t="shared" si="135"/>
        <v>3</v>
      </c>
    </row>
    <row r="1183" spans="1:24" x14ac:dyDescent="0.25">
      <c r="A1183" s="18">
        <v>1318</v>
      </c>
      <c r="B1183">
        <f>N1183</f>
        <v>144511</v>
      </c>
      <c r="C1183" s="49" t="str">
        <f>[1]A!$D689</f>
        <v>LECOCQ ELISA</v>
      </c>
      <c r="D1183" t="str">
        <f>[1]A!$F689</f>
        <v>FENAIN CYCLO CLUB</v>
      </c>
      <c r="E1183" t="str">
        <f>[1]A!$J689</f>
        <v>05999058367</v>
      </c>
      <c r="F1183" s="128" t="str">
        <f>[1]A!$C689</f>
        <v>FE</v>
      </c>
      <c r="G1183" t="str">
        <f>VLOOKUP(C1183,[1]A!$D$2:$H$1448,5,FALSE)</f>
        <v>Adulte Féminin 30/39 ans</v>
      </c>
      <c r="N1183" s="14">
        <f>VLOOKUP(C1183,Bilan!$B$4:$D$1766,3,FALSE)</f>
        <v>144511</v>
      </c>
      <c r="O1183" s="50">
        <f>A1183</f>
        <v>1318</v>
      </c>
      <c r="P1183" s="50" t="e">
        <f>VLOOKUP(C1183,Route2021!$C$2:$O$1205,13,FALSE)</f>
        <v>#N/A</v>
      </c>
      <c r="Q1183" s="124" t="str">
        <f>VLOOKUP(C1183,[1]A!$D$2:$K$1398,8,FALSE)</f>
        <v>FE</v>
      </c>
      <c r="R1183" s="125" t="e">
        <f>VLOOKUP(C1183,Route2021!$C$2:$Q$1212,15,FALSE)</f>
        <v>#N/A</v>
      </c>
      <c r="S1183" s="48">
        <f>IFERROR(VLOOKUP(C1183,'[2]1ère'!$B$3:$E$200,4,FALSE),0)</f>
        <v>0</v>
      </c>
      <c r="T1183" s="48">
        <f>IFERROR(VLOOKUP(C1183,'[2]2ème'!$B$3:$E$500,4,FALSE),0)</f>
        <v>0</v>
      </c>
      <c r="U1183" s="48">
        <f>IFERROR(VLOOKUP(C1183,'[2]3ème'!$B$3:$E$600,4,FALSE),0)</f>
        <v>0</v>
      </c>
      <c r="V1183" s="48">
        <f>IFERROR(VLOOKUP(C1183,'[2]4ème '!$B$3:$E$216,4,FALSE),0)</f>
        <v>0</v>
      </c>
      <c r="W1183" s="48">
        <f>IFERROR(VLOOKUP(C1183,[2]Féminines!$B$3:$E$70,4,FALSE),0)</f>
        <v>1</v>
      </c>
      <c r="X1183">
        <f t="shared" si="135"/>
        <v>1</v>
      </c>
    </row>
    <row r="1184" spans="1:24" x14ac:dyDescent="0.25">
      <c r="A1184" s="18">
        <v>1319</v>
      </c>
      <c r="B1184">
        <v>1299</v>
      </c>
      <c r="C1184" s="49" t="str">
        <f>[1]A!$D70</f>
        <v>BERNARD PÉRINE</v>
      </c>
      <c r="D1184" t="str">
        <f>[1]A!$F70</f>
        <v>UNION SPORTIVE VALENCIENNES MARLY</v>
      </c>
      <c r="E1184" t="str">
        <f>[1]A!$J70</f>
        <v>05999128856</v>
      </c>
      <c r="F1184" s="128" t="str">
        <f>[1]A!$C70</f>
        <v>FE</v>
      </c>
      <c r="G1184" t="str">
        <f>VLOOKUP(C1184,[1]A!$D$2:$H$1448,5,FALSE)</f>
        <v>Adulte Féminin 17/29 ans</v>
      </c>
      <c r="N1184" s="14" t="e">
        <f>VLOOKUP(C1184,Bilan!$B$4:$D$1766,3,FALSE)</f>
        <v>#N/A</v>
      </c>
      <c r="O1184" s="50">
        <f>A1184</f>
        <v>1319</v>
      </c>
      <c r="P1184" s="50" t="e">
        <f>VLOOKUP(C1184,Route2021!$C$2:$O$1205,13,FALSE)</f>
        <v>#N/A</v>
      </c>
      <c r="Q1184" s="124" t="str">
        <f>VLOOKUP(C1184,[1]A!$D$2:$K$1398,8,FALSE)</f>
        <v>FE</v>
      </c>
      <c r="R1184" s="125" t="e">
        <f>VLOOKUP(C1184,Route2021!$C$2:$Q$1212,15,FALSE)</f>
        <v>#N/A</v>
      </c>
      <c r="S1184" s="48">
        <f>IFERROR(VLOOKUP(C1184,'[2]1ère'!$B$3:$E$200,4,FALSE),0)</f>
        <v>0</v>
      </c>
      <c r="T1184" s="48">
        <f>IFERROR(VLOOKUP(C1184,'[2]2ème'!$B$3:$E$500,4,FALSE),0)</f>
        <v>0</v>
      </c>
      <c r="U1184" s="48">
        <f>IFERROR(VLOOKUP(C1184,'[2]3ème'!$B$3:$E$600,4,FALSE),0)</f>
        <v>0</v>
      </c>
      <c r="V1184" s="48">
        <f>IFERROR(VLOOKUP(C1184,'[2]4ème '!$B$3:$E$216,4,FALSE),0)</f>
        <v>0</v>
      </c>
      <c r="W1184" s="48">
        <f>IFERROR(VLOOKUP(C1184,[2]Féminines!$B$3:$E$70,4,FALSE),0)</f>
        <v>3</v>
      </c>
      <c r="X1184">
        <f t="shared" si="135"/>
        <v>3</v>
      </c>
    </row>
    <row r="1185" spans="1:24" x14ac:dyDescent="0.25">
      <c r="A1185" s="18">
        <v>1320</v>
      </c>
      <c r="B1185">
        <f>N1185</f>
        <v>2576</v>
      </c>
      <c r="C1185" s="49" t="str">
        <f>[1]A!$D859</f>
        <v>NEVEU LEA</v>
      </c>
      <c r="D1185" t="str">
        <f>[1]A!$F859</f>
        <v>HAVELUY CYCLO CLUB</v>
      </c>
      <c r="E1185" t="str">
        <f>[1]A!$J859</f>
        <v>05999127015</v>
      </c>
      <c r="F1185" s="128" t="str">
        <f>[1]A!$C859</f>
        <v>FE</v>
      </c>
      <c r="G1185" t="str">
        <f>VLOOKUP(C1185,[1]A!$D$2:$H$1448,5,FALSE)</f>
        <v>Adulte Féminin 17/29 ans</v>
      </c>
      <c r="N1185" s="14">
        <f>VLOOKUP(C1185,Bilan!$B$4:$D$1766,3,FALSE)</f>
        <v>2576</v>
      </c>
      <c r="O1185" s="50">
        <f>A1185</f>
        <v>1320</v>
      </c>
      <c r="P1185" s="50">
        <f>VLOOKUP(C1185,Route2021!$C$2:$O$1205,13,FALSE)</f>
        <v>1482</v>
      </c>
      <c r="Q1185" s="124" t="str">
        <f>VLOOKUP(C1185,[1]A!$D$2:$K$1398,8,FALSE)</f>
        <v>FE</v>
      </c>
      <c r="R1185" s="125" t="str">
        <f>VLOOKUP(C1185,Route2021!$C$2:$Q$1212,15,FALSE)</f>
        <v>JE</v>
      </c>
      <c r="S1185" s="48">
        <f>IFERROR(VLOOKUP(C1185,'[2]1ère'!$B$3:$E$200,4,FALSE),0)</f>
        <v>0</v>
      </c>
      <c r="T1185" s="48">
        <f>IFERROR(VLOOKUP(C1185,'[2]2ème'!$B$3:$E$500,4,FALSE),0)</f>
        <v>0</v>
      </c>
      <c r="U1185" s="48">
        <f>IFERROR(VLOOKUP(C1185,'[2]3ème'!$B$3:$E$600,4,FALSE),0)</f>
        <v>0</v>
      </c>
      <c r="V1185" s="48">
        <f>IFERROR(VLOOKUP(C1185,'[2]4ème '!$B$3:$E$216,4,FALSE),0)</f>
        <v>0</v>
      </c>
      <c r="W1185" s="48">
        <f>IFERROR(VLOOKUP(C1185,[2]Féminines!$B$3:$E$70,4,FALSE),0)</f>
        <v>5</v>
      </c>
      <c r="X1185">
        <f t="shared" si="135"/>
        <v>5</v>
      </c>
    </row>
    <row r="1186" spans="1:24" x14ac:dyDescent="0.25">
      <c r="A1186" s="18">
        <v>1321</v>
      </c>
      <c r="B1186">
        <f>N1186</f>
        <v>7089</v>
      </c>
      <c r="C1186" t="str">
        <f>[1]A!$D1023</f>
        <v>SZAMRYLO MARIE</v>
      </c>
      <c r="D1186" t="str">
        <f>[1]A!$F1023</f>
        <v>ASSOCIATION CYCLISTE D'ETROEUNGT</v>
      </c>
      <c r="E1186" t="str">
        <f>[1]A!$J1023</f>
        <v>05999136071</v>
      </c>
      <c r="F1186" s="128" t="str">
        <f>[1]A!$C1023</f>
        <v>FE</v>
      </c>
      <c r="G1186" t="str">
        <f>VLOOKUP(C1186,[1]A!$D$2:$H$1448,5,FALSE)</f>
        <v>Adulte Féminin 17/29 ans</v>
      </c>
      <c r="N1186" s="14">
        <f>VLOOKUP(C1186,Bilan!$B$4:$D$1766,3,FALSE)</f>
        <v>7089</v>
      </c>
      <c r="O1186" s="50">
        <f>A1186</f>
        <v>1321</v>
      </c>
      <c r="P1186" s="50" t="e">
        <f>VLOOKUP(C1186,Route2021!$C$2:$O$1205,13,FALSE)</f>
        <v>#N/A</v>
      </c>
      <c r="Q1186" s="124" t="str">
        <f>VLOOKUP(C1186,[1]A!$D$2:$K$1398,8,FALSE)</f>
        <v>FE</v>
      </c>
      <c r="R1186" s="125" t="e">
        <f>VLOOKUP(C1186,Route2021!$C$2:$Q$1212,15,FALSE)</f>
        <v>#N/A</v>
      </c>
      <c r="S1186" s="48">
        <f>IFERROR(VLOOKUP(C1186,'[2]1ère'!$B$3:$E$200,4,FALSE),0)</f>
        <v>0</v>
      </c>
      <c r="T1186" s="48">
        <f>IFERROR(VLOOKUP(C1186,'[2]2ème'!$B$3:$E$500,4,FALSE),0)</f>
        <v>0</v>
      </c>
      <c r="U1186" s="48">
        <f>IFERROR(VLOOKUP(C1186,'[2]3ème'!$B$3:$E$600,4,FALSE),0)</f>
        <v>0</v>
      </c>
      <c r="V1186" s="48">
        <f>IFERROR(VLOOKUP(C1186,'[2]4ème '!$B$3:$E$216,4,FALSE),0)</f>
        <v>0</v>
      </c>
      <c r="W1186" s="48">
        <f>IFERROR(VLOOKUP(C1186,[2]Féminines!$B$3:$E$70,4,FALSE),0)</f>
        <v>1</v>
      </c>
      <c r="X1186">
        <f t="shared" si="135"/>
        <v>1</v>
      </c>
    </row>
    <row r="1187" spans="1:24" x14ac:dyDescent="0.25">
      <c r="A1187" s="18">
        <f t="shared" si="131"/>
        <v>1322</v>
      </c>
      <c r="B1187">
        <f t="shared" si="132"/>
        <v>2434</v>
      </c>
      <c r="C1187" t="str">
        <f>[1]A!$D13</f>
        <v>ALEXANDRE MAGGY</v>
      </c>
      <c r="D1187" t="str">
        <f>[1]A!$F13</f>
        <v>VELO CLUB SOLESMES</v>
      </c>
      <c r="E1187" t="str">
        <f>[1]A!$J13</f>
        <v>05999123975</v>
      </c>
      <c r="F1187" s="128" t="str">
        <f>[1]A!$C13</f>
        <v>FE</v>
      </c>
      <c r="G1187" t="str">
        <f>VLOOKUP(C1187,[1]A!$D$2:$H$1448,5,FALSE)</f>
        <v>Adulte Féminin 30/39 ans</v>
      </c>
      <c r="J1187" s="67">
        <v>1</v>
      </c>
      <c r="N1187" s="14">
        <f>VLOOKUP(C1187,Bilan!$B$4:$D$1766,3,FALSE)</f>
        <v>2434</v>
      </c>
      <c r="O1187" s="50">
        <f t="shared" si="134"/>
        <v>1322</v>
      </c>
      <c r="P1187" s="50">
        <f>VLOOKUP(C1187,Route2021!$C$2:$O$1205,13,FALSE)</f>
        <v>1322</v>
      </c>
      <c r="Q1187" s="124" t="str">
        <f>VLOOKUP(C1187,[1]A!$D$2:$K$1398,8,FALSE)</f>
        <v>FE</v>
      </c>
      <c r="R1187" s="125" t="str">
        <f>VLOOKUP(C1187,Route2021!$C$2:$Q$1212,15,FALSE)</f>
        <v>FE</v>
      </c>
      <c r="S1187" s="48">
        <f>IFERROR(VLOOKUP(C1187,'[2]1ère'!$B$3:$E$200,4,FALSE),0)</f>
        <v>0</v>
      </c>
      <c r="T1187" s="48">
        <f>IFERROR(VLOOKUP(C1187,'[2]2ème'!$B$3:$E$500,4,FALSE),0)</f>
        <v>0</v>
      </c>
      <c r="U1187" s="48">
        <f>IFERROR(VLOOKUP(C1187,'[2]3ème'!$B$3:$E$600,4,FALSE),0)</f>
        <v>0</v>
      </c>
      <c r="V1187" s="48">
        <f>IFERROR(VLOOKUP(C1187,'[2]4ème '!$B$3:$E$216,4,FALSE),0)</f>
        <v>0</v>
      </c>
      <c r="W1187" s="48">
        <f>IFERROR(VLOOKUP(C1187,[2]Féminines!$B$3:$E$70,4,FALSE),0)</f>
        <v>8</v>
      </c>
      <c r="X1187">
        <f t="shared" si="135"/>
        <v>8</v>
      </c>
    </row>
    <row r="1188" spans="1:24" x14ac:dyDescent="0.25">
      <c r="A1188" s="49">
        <v>1323</v>
      </c>
      <c r="B1188">
        <f>N1188</f>
        <v>4850</v>
      </c>
      <c r="C1188" t="str">
        <f>[1]A!$D243</f>
        <v>COUSSIN VIRGINIE</v>
      </c>
      <c r="D1188" t="str">
        <f>[1]A!$F243</f>
        <v>VELO CLUB UNION HALLUIN</v>
      </c>
      <c r="E1188" t="str">
        <f>[1]A!$J243</f>
        <v>05996223395</v>
      </c>
      <c r="F1188" s="128" t="str">
        <f>[1]A!$C243</f>
        <v>FE</v>
      </c>
      <c r="G1188" t="str">
        <f>VLOOKUP(C1188,[1]A!$D$2:$H$1448,5,FALSE)</f>
        <v>Adulte Féminin 40/49 ans</v>
      </c>
      <c r="J1188" s="67">
        <v>1</v>
      </c>
      <c r="N1188" s="14">
        <f>VLOOKUP(C1188,Bilan!$B$4:$D$1766,3,FALSE)</f>
        <v>4850</v>
      </c>
      <c r="O1188" s="50">
        <f>A1188</f>
        <v>1323</v>
      </c>
      <c r="P1188" s="50" t="e">
        <f>VLOOKUP(C1188,Route2021!$C$2:$O$1205,13,FALSE)</f>
        <v>#N/A</v>
      </c>
      <c r="Q1188" s="124" t="str">
        <f>VLOOKUP(C1188,[1]A!$D$2:$K$1398,8,FALSE)</f>
        <v>FE</v>
      </c>
      <c r="R1188" s="125" t="e">
        <f>VLOOKUP(C1188,Route2021!$C$2:$Q$1212,15,FALSE)</f>
        <v>#N/A</v>
      </c>
      <c r="S1188" s="48">
        <f>IFERROR(VLOOKUP(C1188,'[2]1ère'!$B$3:$E$200,4,FALSE),0)</f>
        <v>0</v>
      </c>
      <c r="T1188" s="48">
        <f>IFERROR(VLOOKUP(C1188,'[2]2ème'!$B$3:$E$500,4,FALSE),0)</f>
        <v>0</v>
      </c>
      <c r="U1188" s="48">
        <f>IFERROR(VLOOKUP(C1188,'[2]3ème'!$B$3:$E$600,4,FALSE),0)</f>
        <v>0</v>
      </c>
      <c r="V1188" s="48">
        <f>IFERROR(VLOOKUP(C1188,'[2]4ème '!$B$3:$E$216,4,FALSE),0)</f>
        <v>0</v>
      </c>
      <c r="W1188" s="48">
        <f>IFERROR(VLOOKUP(C1188,[2]Féminines!$B$3:$E$70,4,FALSE),0)</f>
        <v>2</v>
      </c>
      <c r="X1188">
        <f t="shared" si="135"/>
        <v>2</v>
      </c>
    </row>
    <row r="1189" spans="1:24" x14ac:dyDescent="0.25">
      <c r="A1189" s="49">
        <v>1324</v>
      </c>
      <c r="B1189">
        <f>N1189</f>
        <v>4381</v>
      </c>
      <c r="C1189" t="str">
        <f>[1]A!$D1201</f>
        <v>GAROT LAURENCE</v>
      </c>
      <c r="D1189" t="str">
        <f>[1]A!$F1201</f>
        <v>FLEURBAIX TEAM SHARK VTT</v>
      </c>
      <c r="E1189" t="str">
        <f>[1]A!$J1201</f>
        <v>06204823312</v>
      </c>
      <c r="F1189" s="128" t="str">
        <f>[1]A!$C1201</f>
        <v>FE</v>
      </c>
      <c r="G1189" t="str">
        <f>VLOOKUP(C1189,[1]A!$D$2:$H$1448,5,FALSE)</f>
        <v>Adulte Féminin 40/49 ans</v>
      </c>
      <c r="N1189" s="14">
        <f>VLOOKUP(C1189,Bilan!$B$4:$D$1766,3,FALSE)</f>
        <v>4381</v>
      </c>
      <c r="O1189" s="50">
        <f>A1189</f>
        <v>1324</v>
      </c>
      <c r="P1189" s="50">
        <f>VLOOKUP(C1189,Route2021!$C$2:$O$1205,13,FALSE)</f>
        <v>0</v>
      </c>
      <c r="Q1189" s="124" t="str">
        <f>VLOOKUP(C1189,[1]A!$D$2:$K$1398,8,FALSE)</f>
        <v>FE</v>
      </c>
      <c r="R1189" s="125" t="str">
        <f>VLOOKUP(C1189,Route2021!$C$2:$Q$1212,15,FALSE)</f>
        <v>FE</v>
      </c>
      <c r="S1189" s="48">
        <f>IFERROR(VLOOKUP(C1189,'[2]1ère'!$B$3:$E$200,4,FALSE),0)</f>
        <v>0</v>
      </c>
      <c r="T1189" s="48">
        <f>IFERROR(VLOOKUP(C1189,'[2]2ème'!$B$3:$E$500,4,FALSE),0)</f>
        <v>0</v>
      </c>
      <c r="U1189" s="48">
        <f>IFERROR(VLOOKUP(C1189,'[2]3ème'!$B$3:$E$600,4,FALSE),0)</f>
        <v>0</v>
      </c>
      <c r="V1189" s="48">
        <f>IFERROR(VLOOKUP(C1189,'[2]4ème '!$B$3:$E$216,4,FALSE),0)</f>
        <v>0</v>
      </c>
      <c r="W1189" s="48">
        <f>IFERROR(VLOOKUP(C1189,[2]Féminines!$B$3:$E$70,4,FALSE),0)</f>
        <v>5</v>
      </c>
      <c r="X1189">
        <f t="shared" si="135"/>
        <v>5</v>
      </c>
    </row>
    <row r="1190" spans="1:24" x14ac:dyDescent="0.25">
      <c r="A1190" s="18">
        <f t="shared" si="131"/>
        <v>1325</v>
      </c>
      <c r="B1190">
        <f t="shared" si="132"/>
        <v>7106</v>
      </c>
      <c r="C1190" t="str">
        <f>[1]A!$D793</f>
        <v>MASCLET PAULINE</v>
      </c>
      <c r="D1190" t="str">
        <f>[1]A!$F793</f>
        <v>ASSOCIATION CYCLISTE D'ETROEUNGT</v>
      </c>
      <c r="E1190" t="str">
        <f>[1]A!$J793</f>
        <v>05999104517</v>
      </c>
      <c r="F1190" s="128" t="str">
        <f>[1]A!$C793</f>
        <v>FE</v>
      </c>
      <c r="G1190" t="str">
        <f>VLOOKUP(C1190,[1]A!$D$2:$H$1448,5,FALSE)</f>
        <v>Adulte Féminin 17/29 ans</v>
      </c>
      <c r="N1190" s="14">
        <f>VLOOKUP(C1190,Bilan!$B$4:$D$1766,3,FALSE)</f>
        <v>7106</v>
      </c>
      <c r="O1190" s="50">
        <f t="shared" si="134"/>
        <v>1325</v>
      </c>
      <c r="P1190" s="50">
        <f>VLOOKUP(C1190,Route2021!$C$2:$O$1205,13,FALSE)</f>
        <v>1325</v>
      </c>
      <c r="Q1190" s="124" t="str">
        <f>VLOOKUP(C1190,[1]A!$D$2:$K$1398,8,FALSE)</f>
        <v>FE</v>
      </c>
      <c r="R1190" s="125" t="str">
        <f>VLOOKUP(C1190,Route2021!$C$2:$Q$1212,15,FALSE)</f>
        <v>FE</v>
      </c>
      <c r="S1190" s="48">
        <f>IFERROR(VLOOKUP(C1190,'[2]1ère'!$B$3:$E$200,4,FALSE),0)</f>
        <v>0</v>
      </c>
      <c r="T1190" s="48">
        <f>IFERROR(VLOOKUP(C1190,'[2]2ème'!$B$3:$E$500,4,FALSE),0)</f>
        <v>0</v>
      </c>
      <c r="U1190" s="48">
        <f>IFERROR(VLOOKUP(C1190,'[2]3ème'!$B$3:$E$600,4,FALSE),0)</f>
        <v>0</v>
      </c>
      <c r="V1190" s="48">
        <f>IFERROR(VLOOKUP(C1190,'[2]4ème '!$B$3:$E$216,4,FALSE),0)</f>
        <v>0</v>
      </c>
      <c r="W1190" s="48">
        <f>IFERROR(VLOOKUP(C1190,[2]Féminines!$B$3:$E$70,4,FALSE),0)</f>
        <v>10</v>
      </c>
      <c r="X1190">
        <f t="shared" si="135"/>
        <v>10</v>
      </c>
    </row>
    <row r="1191" spans="1:24" x14ac:dyDescent="0.25">
      <c r="A1191" s="18">
        <f t="shared" si="131"/>
        <v>1326</v>
      </c>
      <c r="B1191">
        <f t="shared" si="132"/>
        <v>4429</v>
      </c>
      <c r="C1191" t="str">
        <f>[1]A!$D1239</f>
        <v>LENGLIN SYLVIANE</v>
      </c>
      <c r="D1191" t="str">
        <f>[1]A!$F1239</f>
        <v>LOOS EN GOHELLE VELO CLUB LOOSSOIS</v>
      </c>
      <c r="E1191" t="str">
        <f>[1]A!$J1239</f>
        <v>06210645499</v>
      </c>
      <c r="F1191" s="128" t="str">
        <f>[1]A!$C1239</f>
        <v>FE</v>
      </c>
      <c r="G1191" t="str">
        <f>VLOOKUP(C1191,[1]A!$D$2:$H$1448,5,FALSE)</f>
        <v>Adulte Féminin 50 ans et plus</v>
      </c>
      <c r="N1191" s="14">
        <f>VLOOKUP(C1191,Bilan!$B$4:$D$1766,3,FALSE)</f>
        <v>4429</v>
      </c>
      <c r="O1191" s="50">
        <f t="shared" si="134"/>
        <v>1326</v>
      </c>
      <c r="P1191" s="50">
        <f>VLOOKUP(C1191,Route2021!$C$2:$O$1205,13,FALSE)</f>
        <v>1326</v>
      </c>
      <c r="Q1191" s="124" t="str">
        <f>VLOOKUP(C1191,[1]A!$D$2:$K$1398,8,FALSE)</f>
        <v>FE</v>
      </c>
      <c r="R1191" s="125" t="str">
        <f>VLOOKUP(C1191,Route2021!$C$2:$Q$1212,15,FALSE)</f>
        <v>FE</v>
      </c>
      <c r="S1191" s="48">
        <f>IFERROR(VLOOKUP(C1191,'[2]1ère'!$B$3:$E$200,4,FALSE),0)</f>
        <v>0</v>
      </c>
      <c r="T1191" s="48">
        <f>IFERROR(VLOOKUP(C1191,'[2]2ème'!$B$3:$E$500,4,FALSE),0)</f>
        <v>0</v>
      </c>
      <c r="U1191" s="48">
        <f>IFERROR(VLOOKUP(C1191,'[2]3ème'!$B$3:$E$600,4,FALSE),0)</f>
        <v>0</v>
      </c>
      <c r="V1191" s="48">
        <f>IFERROR(VLOOKUP(C1191,'[2]4ème '!$B$3:$E$216,4,FALSE),0)</f>
        <v>0</v>
      </c>
      <c r="W1191" s="48">
        <f>IFERROR(VLOOKUP(C1191,[2]Féminines!$B$3:$E$70,4,FALSE),0)</f>
        <v>4</v>
      </c>
      <c r="X1191">
        <f t="shared" si="135"/>
        <v>4</v>
      </c>
    </row>
    <row r="1192" spans="1:24" x14ac:dyDescent="0.25">
      <c r="A1192" s="18">
        <f t="shared" si="131"/>
        <v>1327</v>
      </c>
      <c r="B1192">
        <f t="shared" si="132"/>
        <v>2315</v>
      </c>
      <c r="C1192" t="str">
        <f>[1]A!$D981</f>
        <v>SALET CAROLINE</v>
      </c>
      <c r="D1192" t="str">
        <f>[1]A!$F981</f>
        <v>CYCLOS RANDONNEURS LA BASSEE</v>
      </c>
      <c r="E1192" t="str">
        <f>[1]A!$J981</f>
        <v>05999124497</v>
      </c>
      <c r="F1192" s="128" t="str">
        <f>[1]A!$C981</f>
        <v>FE</v>
      </c>
      <c r="G1192" t="str">
        <f>VLOOKUP(C1192,[1]A!$D$2:$H$1448,5,FALSE)</f>
        <v>Adulte Féminin 40/49 ans</v>
      </c>
      <c r="N1192" s="14">
        <f>VLOOKUP(C1192,Bilan!$B$4:$D$1766,3,FALSE)</f>
        <v>2315</v>
      </c>
      <c r="O1192" s="50">
        <f t="shared" si="134"/>
        <v>1327</v>
      </c>
      <c r="P1192" s="50">
        <f>VLOOKUP(C1192,Route2021!$C$2:$O$1205,13,FALSE)</f>
        <v>1327</v>
      </c>
      <c r="Q1192" s="124" t="str">
        <f>VLOOKUP(C1192,[1]A!$D$2:$K$1398,8,FALSE)</f>
        <v>FE</v>
      </c>
      <c r="R1192" s="125" t="str">
        <f>VLOOKUP(C1192,Route2021!$C$2:$Q$1212,15,FALSE)</f>
        <v>FE</v>
      </c>
      <c r="S1192" s="48">
        <f>IFERROR(VLOOKUP(C1192,'[2]1ère'!$B$3:$E$200,4,FALSE),0)</f>
        <v>0</v>
      </c>
      <c r="T1192" s="48">
        <f>IFERROR(VLOOKUP(C1192,'[2]2ème'!$B$3:$E$500,4,FALSE),0)</f>
        <v>0</v>
      </c>
      <c r="U1192" s="48">
        <f>IFERROR(VLOOKUP(C1192,'[2]3ème'!$B$3:$E$600,4,FALSE),0)</f>
        <v>0</v>
      </c>
      <c r="V1192" s="48">
        <f>IFERROR(VLOOKUP(C1192,'[2]4ème '!$B$3:$E$216,4,FALSE),0)</f>
        <v>0</v>
      </c>
      <c r="W1192" s="48">
        <f>IFERROR(VLOOKUP(C1192,[2]Féminines!$B$3:$E$70,4,FALSE),0)</f>
        <v>0</v>
      </c>
      <c r="X1192">
        <f t="shared" si="135"/>
        <v>0</v>
      </c>
    </row>
    <row r="1193" spans="1:24" x14ac:dyDescent="0.25">
      <c r="A1193" s="18">
        <v>1328</v>
      </c>
      <c r="B1193">
        <f>N1193</f>
        <v>144441</v>
      </c>
      <c r="C1193" t="str">
        <f>[1]A!$D389</f>
        <v>DOCHNIAK DOROTHEE</v>
      </c>
      <c r="D1193" t="str">
        <f>[1]A!$F389</f>
        <v>HAVELUY CYCLO CLUB</v>
      </c>
      <c r="E1193" t="str">
        <f>[1]A!$J389</f>
        <v>05999017015</v>
      </c>
      <c r="F1193" s="128" t="str">
        <f>[1]A!$C389</f>
        <v>FE</v>
      </c>
      <c r="G1193" t="str">
        <f>VLOOKUP(C1193,[1]A!$D$2:$H$1448,5,FALSE)</f>
        <v>Adulte Féminin 40/49 ans</v>
      </c>
      <c r="N1193" s="14">
        <f>VLOOKUP(C1193,Bilan!$B$4:$D$1766,3,FALSE)</f>
        <v>144441</v>
      </c>
      <c r="O1193" s="50">
        <f>A1193</f>
        <v>1328</v>
      </c>
      <c r="P1193" s="50">
        <f>VLOOKUP(C1193,Route2021!$C$2:$O$1205,13,FALSE)</f>
        <v>1005</v>
      </c>
      <c r="Q1193" s="124" t="str">
        <f>VLOOKUP(C1193,[1]A!$D$2:$K$1398,8,FALSE)</f>
        <v>FE</v>
      </c>
      <c r="R1193" s="125" t="str">
        <f>VLOOKUP(C1193,Route2021!$C$2:$Q$1212,15,FALSE)</f>
        <v>4-A</v>
      </c>
      <c r="S1193" s="48">
        <f>IFERROR(VLOOKUP(C1193,'[2]1ère'!$B$3:$E$200,4,FALSE),0)</f>
        <v>0</v>
      </c>
      <c r="T1193" s="48">
        <f>IFERROR(VLOOKUP(C1193,'[2]2ème'!$B$3:$E$500,4,FALSE),0)</f>
        <v>0</v>
      </c>
      <c r="U1193" s="48">
        <f>IFERROR(VLOOKUP(C1193,'[2]3ème'!$B$3:$E$600,4,FALSE),0)</f>
        <v>0</v>
      </c>
      <c r="V1193" s="48">
        <f>IFERROR(VLOOKUP(C1193,'[2]4ème '!$B$3:$E$216,4,FALSE),0)</f>
        <v>0</v>
      </c>
      <c r="W1193" s="48">
        <f>IFERROR(VLOOKUP(C1193,[2]Féminines!$B$3:$E$70,4,FALSE),0)</f>
        <v>4</v>
      </c>
      <c r="X1193">
        <f t="shared" si="135"/>
        <v>4</v>
      </c>
    </row>
    <row r="1194" spans="1:24" x14ac:dyDescent="0.25">
      <c r="A1194" s="18">
        <f t="shared" si="131"/>
        <v>1329</v>
      </c>
      <c r="B1194">
        <f t="shared" si="132"/>
        <v>7099</v>
      </c>
      <c r="C1194" t="str">
        <f>[1]A!$D1169</f>
        <v>CREPIEUX DOROTHEE</v>
      </c>
      <c r="D1194" t="str">
        <f>[1]A!$F1169</f>
        <v>HENIN ETOILE CYCLISTE HENINOISE</v>
      </c>
      <c r="E1194" t="str">
        <f>[1]A!$J1169</f>
        <v>06297068982</v>
      </c>
      <c r="F1194" s="128" t="str">
        <f>[1]A!$C1169</f>
        <v>FE</v>
      </c>
      <c r="G1194" t="str">
        <f>VLOOKUP(C1194,[1]A!$D$2:$H$1448,5,FALSE)</f>
        <v>Adulte Féminin 40/49 ans</v>
      </c>
      <c r="N1194" s="14">
        <f>VLOOKUP(C1194,Bilan!$B$4:$D$1766,3,FALSE)</f>
        <v>7099</v>
      </c>
      <c r="O1194" s="50">
        <f t="shared" si="134"/>
        <v>1329</v>
      </c>
      <c r="P1194" s="50">
        <f>VLOOKUP(C1194,Route2021!$C$2:$O$1205,13,FALSE)</f>
        <v>1329</v>
      </c>
      <c r="Q1194" s="124" t="str">
        <f>VLOOKUP(C1194,[1]A!$D$2:$K$1398,8,FALSE)</f>
        <v>FE</v>
      </c>
      <c r="R1194" s="125" t="str">
        <f>VLOOKUP(C1194,Route2021!$C$2:$Q$1212,15,FALSE)</f>
        <v>FE</v>
      </c>
      <c r="S1194" s="48">
        <f>IFERROR(VLOOKUP(C1194,'[2]1ère'!$B$3:$E$200,4,FALSE),0)</f>
        <v>0</v>
      </c>
      <c r="T1194" s="48">
        <f>IFERROR(VLOOKUP(C1194,'[2]2ème'!$B$3:$E$500,4,FALSE),0)</f>
        <v>0</v>
      </c>
      <c r="U1194" s="48">
        <f>IFERROR(VLOOKUP(C1194,'[2]3ème'!$B$3:$E$600,4,FALSE),0)</f>
        <v>0</v>
      </c>
      <c r="V1194" s="48">
        <f>IFERROR(VLOOKUP(C1194,'[2]4ème '!$B$3:$E$216,4,FALSE),0)</f>
        <v>0</v>
      </c>
      <c r="W1194" s="48">
        <f>IFERROR(VLOOKUP(C1194,[2]Féminines!$B$3:$E$70,4,FALSE),0)</f>
        <v>5</v>
      </c>
      <c r="X1194">
        <f t="shared" si="135"/>
        <v>5</v>
      </c>
    </row>
    <row r="1195" spans="1:24" x14ac:dyDescent="0.25">
      <c r="A1195" s="18">
        <f t="shared" si="131"/>
        <v>1330</v>
      </c>
      <c r="B1195">
        <f t="shared" si="132"/>
        <v>2604</v>
      </c>
      <c r="C1195" t="str">
        <f>[1]A!$D346</f>
        <v>DEREGNAUCOURT JOHANNA</v>
      </c>
      <c r="D1195" t="str">
        <f>[1]A!$F346</f>
        <v>TEAM LINK AND RIDE HERIN</v>
      </c>
      <c r="E1195" t="str">
        <f>[1]A!$J346</f>
        <v>05999023816</v>
      </c>
      <c r="F1195" s="128" t="str">
        <f>[1]A!$C346</f>
        <v>FE</v>
      </c>
      <c r="G1195" t="str">
        <f>VLOOKUP(C1195,[1]A!$D$2:$H$1448,5,FALSE)</f>
        <v>Adulte Féminin 30/39 ans</v>
      </c>
      <c r="J1195" s="67">
        <v>1</v>
      </c>
      <c r="N1195" s="14">
        <f>VLOOKUP(C1195,Bilan!$B$4:$D$1766,3,FALSE)</f>
        <v>2604</v>
      </c>
      <c r="O1195" s="50">
        <f t="shared" si="134"/>
        <v>1330</v>
      </c>
      <c r="P1195" s="50">
        <f>VLOOKUP(C1195,Route2021!$C$2:$O$1205,13,FALSE)</f>
        <v>1330</v>
      </c>
      <c r="Q1195" s="124" t="str">
        <f>VLOOKUP(C1195,[1]A!$D$2:$K$1398,8,FALSE)</f>
        <v>FE</v>
      </c>
      <c r="R1195" s="125" t="str">
        <f>VLOOKUP(C1195,Route2021!$C$2:$Q$1212,15,FALSE)</f>
        <v>FE</v>
      </c>
      <c r="S1195" s="48">
        <f>IFERROR(VLOOKUP(C1195,'[2]1ère'!$B$3:$E$200,4,FALSE),0)</f>
        <v>0</v>
      </c>
      <c r="T1195" s="48">
        <f>IFERROR(VLOOKUP(C1195,'[2]2ème'!$B$3:$E$500,4,FALSE),0)</f>
        <v>0</v>
      </c>
      <c r="U1195" s="48">
        <f>IFERROR(VLOOKUP(C1195,'[2]3ème'!$B$3:$E$600,4,FALSE),0)</f>
        <v>0</v>
      </c>
      <c r="V1195" s="48">
        <f>IFERROR(VLOOKUP(C1195,'[2]4ème '!$B$3:$E$216,4,FALSE),0)</f>
        <v>0</v>
      </c>
      <c r="W1195" s="48">
        <f>IFERROR(VLOOKUP(C1195,[2]Féminines!$B$3:$E$70,4,FALSE),0)</f>
        <v>3</v>
      </c>
      <c r="X1195">
        <f t="shared" si="135"/>
        <v>3</v>
      </c>
    </row>
    <row r="1196" spans="1:24" x14ac:dyDescent="0.25">
      <c r="A1196" s="18">
        <f t="shared" si="131"/>
        <v>1331</v>
      </c>
      <c r="B1196">
        <f t="shared" si="132"/>
        <v>2408</v>
      </c>
      <c r="C1196" t="str">
        <f>[1]A!$D1258</f>
        <v>PAYEN MATHILDE</v>
      </c>
      <c r="D1196" t="str">
        <f>[1]A!$F1258</f>
        <v>AGNY AMICALE LAIQUE</v>
      </c>
      <c r="E1196" t="str">
        <f>[1]A!$J1258</f>
        <v>06297094477</v>
      </c>
      <c r="F1196" s="128" t="str">
        <f>[1]A!$C1258</f>
        <v>FE</v>
      </c>
      <c r="G1196" t="str">
        <f>VLOOKUP(C1196,[1]A!$D$2:$H$1448,5,FALSE)</f>
        <v>Adulte Féminin 17/29 ans</v>
      </c>
      <c r="N1196" s="14">
        <f>VLOOKUP(C1196,Bilan!$B$4:$D$1766,3,FALSE)</f>
        <v>2408</v>
      </c>
      <c r="O1196" s="50">
        <f t="shared" si="134"/>
        <v>1331</v>
      </c>
      <c r="P1196" s="50">
        <f>VLOOKUP(C1196,Route2021!$C$2:$O$1205,13,FALSE)</f>
        <v>1331</v>
      </c>
      <c r="Q1196" s="124" t="str">
        <f>VLOOKUP(C1196,[1]A!$D$2:$K$1398,8,FALSE)</f>
        <v>FE</v>
      </c>
      <c r="R1196" s="125" t="str">
        <f>VLOOKUP(C1196,Route2021!$C$2:$Q$1212,15,FALSE)</f>
        <v>FE</v>
      </c>
      <c r="S1196" s="48">
        <f>IFERROR(VLOOKUP(C1196,'[2]1ère'!$B$3:$E$200,4,FALSE),0)</f>
        <v>0</v>
      </c>
      <c r="T1196" s="48">
        <f>IFERROR(VLOOKUP(C1196,'[2]2ème'!$B$3:$E$500,4,FALSE),0)</f>
        <v>0</v>
      </c>
      <c r="U1196" s="48">
        <f>IFERROR(VLOOKUP(C1196,'[2]3ème'!$B$3:$E$600,4,FALSE),0)</f>
        <v>0</v>
      </c>
      <c r="V1196" s="48">
        <f>IFERROR(VLOOKUP(C1196,'[2]4ème '!$B$3:$E$216,4,FALSE),0)</f>
        <v>0</v>
      </c>
      <c r="W1196" s="48">
        <f>IFERROR(VLOOKUP(C1196,[2]Féminines!$B$3:$E$70,4,FALSE),0)</f>
        <v>2</v>
      </c>
      <c r="X1196">
        <f t="shared" si="135"/>
        <v>2</v>
      </c>
    </row>
    <row r="1197" spans="1:24" x14ac:dyDescent="0.25">
      <c r="A1197" s="18">
        <v>1332</v>
      </c>
      <c r="B1197">
        <f>N1197</f>
        <v>2587</v>
      </c>
      <c r="C1197" t="str">
        <f>[1]A!$D1330</f>
        <v>DELBRUYERE VÉRONIQUE</v>
      </c>
      <c r="D1197" t="str">
        <f>[1]A!$F1330</f>
        <v>CLUB CYCLOTOURISME MAROILLES</v>
      </c>
      <c r="E1197" t="str">
        <f>[1]A!$J1330</f>
        <v>05999125277</v>
      </c>
      <c r="F1197" s="128" t="str">
        <f>[1]A!$C1330</f>
        <v>FE</v>
      </c>
      <c r="G1197" t="str">
        <f>VLOOKUP(C1197,[1]A!$D$2:$H$1448,5,FALSE)</f>
        <v>Adulte Féminin 40/49 ans</v>
      </c>
      <c r="N1197" s="14">
        <f>VLOOKUP(C1197,Bilan!$B$4:$D$1766,3,FALSE)</f>
        <v>2587</v>
      </c>
      <c r="O1197" s="50">
        <f>A1197</f>
        <v>1332</v>
      </c>
      <c r="P1197" s="50" t="e">
        <f>VLOOKUP(C1197,Route2021!$C$2:$O$1205,13,FALSE)</f>
        <v>#N/A</v>
      </c>
      <c r="Q1197" s="124">
        <f>VLOOKUP(C1197,[1]A!$D$2:$K$1398,8,FALSE)</f>
        <v>0</v>
      </c>
      <c r="R1197" s="125" t="e">
        <f>VLOOKUP(C1197,Route2021!$C$2:$Q$1212,15,FALSE)</f>
        <v>#N/A</v>
      </c>
      <c r="S1197" s="48">
        <f>IFERROR(VLOOKUP(C1197,'[2]1ère'!$B$3:$E$200,4,FALSE),0)</f>
        <v>0</v>
      </c>
      <c r="T1197" s="48">
        <f>IFERROR(VLOOKUP(C1197,'[2]2ème'!$B$3:$E$500,4,FALSE),0)</f>
        <v>0</v>
      </c>
      <c r="U1197" s="48">
        <f>IFERROR(VLOOKUP(C1197,'[2]3ème'!$B$3:$E$600,4,FALSE),0)</f>
        <v>0</v>
      </c>
      <c r="V1197" s="48">
        <f>IFERROR(VLOOKUP(C1197,'[2]4ème '!$B$3:$E$216,4,FALSE),0)</f>
        <v>0</v>
      </c>
      <c r="W1197" s="48">
        <f>IFERROR(VLOOKUP(C1197,[2]Féminines!$B$3:$E$70,4,FALSE),0)</f>
        <v>0</v>
      </c>
      <c r="X1197">
        <f>SUM(S1197:W1197)</f>
        <v>0</v>
      </c>
    </row>
    <row r="1198" spans="1:24" x14ac:dyDescent="0.25">
      <c r="A1198" s="18">
        <v>1333</v>
      </c>
      <c r="B1198">
        <f>N1198</f>
        <v>6999</v>
      </c>
      <c r="C1198" t="str">
        <f>[1]A!$D1344</f>
        <v>DUMONT LUCIE</v>
      </c>
      <c r="D1198" t="str">
        <f>[1]A!$F1344</f>
        <v>CLUB CYCLISTE D'ISBERGUES MOLINGHEM</v>
      </c>
      <c r="E1198" t="str">
        <f>[1]A!$J1344</f>
        <v>06204811021</v>
      </c>
      <c r="F1198" s="128" t="str">
        <f>[1]A!$C1344</f>
        <v>FE</v>
      </c>
      <c r="G1198" t="str">
        <f>VLOOKUP(C1198,[1]A!$D$2:$H$1448,5,FALSE)</f>
        <v>Adulte Féminin 17/29 ans</v>
      </c>
      <c r="N1198" s="14">
        <f>VLOOKUP(C1198,Bilan!$B$4:$D$1766,3,FALSE)</f>
        <v>6999</v>
      </c>
      <c r="O1198" s="50">
        <f>A1198</f>
        <v>1333</v>
      </c>
      <c r="P1198" s="50">
        <f>VLOOKUP(C1198,Route2021!$C$2:$O$1205,13,FALSE)</f>
        <v>1333</v>
      </c>
      <c r="Q1198" s="124">
        <f>VLOOKUP(C1198,[1]A!$D$2:$K$1398,8,FALSE)</f>
        <v>0</v>
      </c>
      <c r="R1198" s="125" t="str">
        <f>VLOOKUP(C1198,Route2021!$C$2:$Q$1212,15,FALSE)</f>
        <v>FE</v>
      </c>
      <c r="S1198" s="48">
        <f>IFERROR(VLOOKUP(C1198,'[2]1ère'!$B$3:$E$200,4,FALSE),0)</f>
        <v>0</v>
      </c>
      <c r="T1198" s="48">
        <f>IFERROR(VLOOKUP(C1198,'[2]2ème'!$B$3:$E$500,4,FALSE),0)</f>
        <v>0</v>
      </c>
      <c r="U1198" s="48">
        <f>IFERROR(VLOOKUP(C1198,'[2]3ème'!$B$3:$E$600,4,FALSE),0)</f>
        <v>0</v>
      </c>
      <c r="V1198" s="48">
        <f>IFERROR(VLOOKUP(C1198,'[2]4ème '!$B$3:$E$216,4,FALSE),0)</f>
        <v>0</v>
      </c>
      <c r="W1198" s="48">
        <f>IFERROR(VLOOKUP(C1198,[2]Féminines!$B$3:$E$70,4,FALSE),0)</f>
        <v>8</v>
      </c>
      <c r="X1198">
        <f t="shared" si="135"/>
        <v>8</v>
      </c>
    </row>
    <row r="1199" spans="1:24" x14ac:dyDescent="0.25">
      <c r="A1199" s="18">
        <f t="shared" si="131"/>
        <v>1335</v>
      </c>
      <c r="B1199">
        <f t="shared" si="132"/>
        <v>10021</v>
      </c>
      <c r="C1199" t="str">
        <f>[1]A!$D773</f>
        <v>MAMBOURG MANON</v>
      </c>
      <c r="D1199" t="str">
        <f>[1]A!$F773</f>
        <v>ASSOCIATION CYCLISTE BELLAINGEOISE</v>
      </c>
      <c r="E1199" t="str">
        <f>[1]A!$J773</f>
        <v>05999109067</v>
      </c>
      <c r="F1199" s="128" t="str">
        <f>[1]A!$C773</f>
        <v>FE</v>
      </c>
      <c r="G1199" t="str">
        <f>VLOOKUP(C1199,[1]A!$D$2:$H$1448,5,FALSE)</f>
        <v>Adulte Féminin 17/29 ans</v>
      </c>
      <c r="N1199" s="14">
        <f>VLOOKUP(C1199,Bilan!$B$4:$D$1766,3,FALSE)</f>
        <v>10021</v>
      </c>
      <c r="O1199" s="50">
        <f t="shared" si="134"/>
        <v>1335</v>
      </c>
      <c r="P1199" s="50">
        <f>VLOOKUP(C1199,Route2021!$C$2:$O$1205,13,FALSE)</f>
        <v>1335</v>
      </c>
      <c r="Q1199" s="124" t="str">
        <f>VLOOKUP(C1199,[1]A!$D$2:$K$1398,8,FALSE)</f>
        <v>FE</v>
      </c>
      <c r="R1199" s="125">
        <f>VLOOKUP(C1199,Route2021!$C$2:$Q$1212,15,FALSE)</f>
        <v>0</v>
      </c>
      <c r="S1199" s="48">
        <f>IFERROR(VLOOKUP(C1199,'[2]1ère'!$B$3:$E$200,4,FALSE),0)</f>
        <v>0</v>
      </c>
      <c r="T1199" s="48">
        <f>IFERROR(VLOOKUP(C1199,'[2]2ème'!$B$3:$E$500,4,FALSE),0)</f>
        <v>0</v>
      </c>
      <c r="U1199" s="48">
        <f>IFERROR(VLOOKUP(C1199,'[2]3ème'!$B$3:$E$600,4,FALSE),0)</f>
        <v>0</v>
      </c>
      <c r="V1199" s="48">
        <f>IFERROR(VLOOKUP(C1199,'[2]4ème '!$B$3:$E$216,4,FALSE),0)</f>
        <v>0</v>
      </c>
      <c r="W1199" s="48">
        <f>IFERROR(VLOOKUP(C1199,[2]Féminines!$B$3:$E$70,4,FALSE),0)</f>
        <v>3</v>
      </c>
      <c r="X1199">
        <f t="shared" si="135"/>
        <v>3</v>
      </c>
    </row>
    <row r="1200" spans="1:24" x14ac:dyDescent="0.25">
      <c r="A1200" s="49">
        <f t="shared" ref="A1200:A1216" si="136">IF(P1200&lt;1337,IF(P1200&gt;1300,P1200,0),0)</f>
        <v>0</v>
      </c>
      <c r="B1200" t="e">
        <f t="shared" ref="B1200:B1216" si="137">N1200</f>
        <v>#N/A</v>
      </c>
      <c r="C1200" t="str">
        <f>[1]A!$D1151</f>
        <v>BRIAULT CORALIE</v>
      </c>
      <c r="D1200" t="str">
        <f>[1]A!$F1151</f>
        <v>OHM CYCLISME HESDIN</v>
      </c>
      <c r="E1200" t="str">
        <f>[1]A!$J1151</f>
        <v>06297092116</v>
      </c>
      <c r="F1200" s="128" t="str">
        <f>[1]A!$C1151</f>
        <v>FE</v>
      </c>
      <c r="G1200" t="str">
        <f>VLOOKUP(C1200,[1]A!$D$2:$H$1448,5,FALSE)</f>
        <v>Adulte Féminin 17/29 ans</v>
      </c>
      <c r="N1200" s="14" t="e">
        <f>VLOOKUP(C1200,Bilan!$B$4:$D$1766,3,FALSE)</f>
        <v>#N/A</v>
      </c>
      <c r="O1200" s="50">
        <f t="shared" ref="O1200:O1216" si="138">A1200</f>
        <v>0</v>
      </c>
      <c r="P1200" s="50">
        <f>VLOOKUP(C1200,Route2021!$C$2:$O$1205,13,FALSE)</f>
        <v>0</v>
      </c>
      <c r="Q1200" s="124" t="str">
        <f>VLOOKUP(C1200,[1]A!$D$2:$K$1398,8,FALSE)</f>
        <v>FE</v>
      </c>
      <c r="R1200" s="125">
        <f>VLOOKUP(C1200,Route2021!$C$2:$Q$1212,15,FALSE)</f>
        <v>0</v>
      </c>
      <c r="S1200" s="48">
        <f>IFERROR(VLOOKUP(C1200,'[2]1ère'!$B$3:$E$200,4,FALSE),0)</f>
        <v>0</v>
      </c>
      <c r="T1200" s="48">
        <f>IFERROR(VLOOKUP(C1200,'[2]2ème'!$B$3:$E$500,4,FALSE),0)</f>
        <v>0</v>
      </c>
      <c r="U1200" s="48">
        <f>IFERROR(VLOOKUP(C1200,'[2]3ème'!$B$3:$E$600,4,FALSE),0)</f>
        <v>0</v>
      </c>
      <c r="V1200" s="48">
        <f>IFERROR(VLOOKUP(C1200,'[2]4ème '!$B$3:$E$216,4,FALSE),0)</f>
        <v>0</v>
      </c>
      <c r="W1200" s="48">
        <f>IFERROR(VLOOKUP(C1200,[2]Féminines!$B$3:$E$70,4,FALSE),0)</f>
        <v>0</v>
      </c>
      <c r="X1200">
        <f t="shared" si="135"/>
        <v>0</v>
      </c>
    </row>
    <row r="1201" spans="1:24" x14ac:dyDescent="0.25">
      <c r="A1201" s="49" t="e">
        <f t="shared" si="136"/>
        <v>#N/A</v>
      </c>
      <c r="B1201" t="e">
        <f t="shared" si="137"/>
        <v>#N/A</v>
      </c>
      <c r="C1201" t="str">
        <f>[1]A!$D1153</f>
        <v>BRIOTE EMMA</v>
      </c>
      <c r="D1201" t="str">
        <f>[1]A!$F1153</f>
        <v>OHM CYCLISME HESDIN</v>
      </c>
      <c r="E1201" t="str">
        <f>[1]A!$J1153</f>
        <v>06297045231</v>
      </c>
      <c r="F1201" s="128" t="str">
        <f>[1]A!$C1153</f>
        <v>FE</v>
      </c>
      <c r="G1201" t="str">
        <f>VLOOKUP(C1201,[1]A!$D$2:$H$1448,5,FALSE)</f>
        <v>Adulte Féminin 17/29 ans</v>
      </c>
      <c r="N1201" s="14" t="e">
        <f>VLOOKUP(C1201,Bilan!$B$4:$D$1766,3,FALSE)</f>
        <v>#N/A</v>
      </c>
      <c r="O1201" s="50" t="e">
        <f t="shared" si="138"/>
        <v>#N/A</v>
      </c>
      <c r="P1201" s="50" t="e">
        <f>VLOOKUP(C1201,Route2021!$C$2:$O$1205,13,FALSE)</f>
        <v>#N/A</v>
      </c>
      <c r="Q1201" s="124" t="str">
        <f>VLOOKUP(C1201,[1]A!$D$2:$K$1398,8,FALSE)</f>
        <v>FE</v>
      </c>
      <c r="R1201" s="125" t="e">
        <f>VLOOKUP(C1201,Route2021!$C$2:$Q$1212,15,FALSE)</f>
        <v>#N/A</v>
      </c>
      <c r="S1201" s="48">
        <f>IFERROR(VLOOKUP(C1201,'[2]1ère'!$B$3:$E$200,4,FALSE),0)</f>
        <v>0</v>
      </c>
      <c r="T1201" s="48">
        <f>IFERROR(VLOOKUP(C1201,'[2]2ème'!$B$3:$E$500,4,FALSE),0)</f>
        <v>0</v>
      </c>
      <c r="U1201" s="48">
        <f>IFERROR(VLOOKUP(C1201,'[2]3ème'!$B$3:$E$600,4,FALSE),0)</f>
        <v>0</v>
      </c>
      <c r="V1201" s="48">
        <f>IFERROR(VLOOKUP(C1201,'[2]4ème '!$B$3:$E$216,4,FALSE),0)</f>
        <v>0</v>
      </c>
      <c r="W1201" s="48">
        <f>IFERROR(VLOOKUP(C1201,[2]Féminines!$B$3:$E$70,4,FALSE),0)</f>
        <v>0</v>
      </c>
      <c r="X1201">
        <f t="shared" si="135"/>
        <v>0</v>
      </c>
    </row>
    <row r="1202" spans="1:24" x14ac:dyDescent="0.25">
      <c r="A1202" s="49" t="e">
        <f>IF(Q1202=R1202,P1202," ")</f>
        <v>#N/A</v>
      </c>
      <c r="B1202" t="e">
        <f>N1202</f>
        <v>#N/A</v>
      </c>
      <c r="C1202" t="str">
        <f>[1]A!$D1352</f>
        <v>CASTEL SABRINA</v>
      </c>
      <c r="D1202" t="str">
        <f>[1]A!$F1352</f>
        <v>ESPOIR CYCLISTE WAMBRECHIES MARQUETTE</v>
      </c>
      <c r="E1202" t="str">
        <f>[1]A!$J1352</f>
        <v>05999128139</v>
      </c>
      <c r="F1202" s="128" t="str">
        <f>[1]A!$C1352</f>
        <v>FE</v>
      </c>
      <c r="G1202" t="str">
        <f>VLOOKUP(C1202,[1]A!$D$2:$H$1448,5,FALSE)</f>
        <v>Adulte Féminin 40/49 ans</v>
      </c>
      <c r="N1202" s="14" t="e">
        <f>VLOOKUP(C1202,Bilan!$B$4:$D$1766,3,FALSE)</f>
        <v>#N/A</v>
      </c>
      <c r="O1202" s="50" t="e">
        <f>A1202</f>
        <v>#N/A</v>
      </c>
      <c r="P1202" s="50" t="e">
        <f>VLOOKUP(C1202,Route2021!$C$2:$O$1205,13,FALSE)</f>
        <v>#N/A</v>
      </c>
      <c r="Q1202" s="124">
        <f>VLOOKUP(C1202,[1]A!$D$2:$K$1398,8,FALSE)</f>
        <v>0</v>
      </c>
      <c r="R1202" s="125" t="e">
        <f>VLOOKUP(C1202,Route2021!$C$2:$Q$1212,15,FALSE)</f>
        <v>#N/A</v>
      </c>
      <c r="S1202" s="48">
        <f>IFERROR(VLOOKUP(C1202,'[2]1ère'!$B$3:$E$200,4,FALSE),0)</f>
        <v>0</v>
      </c>
      <c r="T1202" s="48">
        <f>IFERROR(VLOOKUP(C1202,'[2]2ème'!$B$3:$E$500,4,FALSE),0)</f>
        <v>0</v>
      </c>
      <c r="U1202" s="48">
        <f>IFERROR(VLOOKUP(C1202,'[2]3ème'!$B$3:$E$600,4,FALSE),0)</f>
        <v>0</v>
      </c>
      <c r="V1202" s="48">
        <f>IFERROR(VLOOKUP(C1202,'[2]4ème '!$B$3:$E$216,4,FALSE),0)</f>
        <v>0</v>
      </c>
      <c r="W1202" s="48">
        <f>IFERROR(VLOOKUP(C1202,[2]Féminines!$B$3:$E$70,4,FALSE),0)</f>
        <v>0</v>
      </c>
      <c r="X1202">
        <f t="shared" si="135"/>
        <v>0</v>
      </c>
    </row>
    <row r="1203" spans="1:24" x14ac:dyDescent="0.25">
      <c r="A1203" s="49">
        <f t="shared" si="136"/>
        <v>0</v>
      </c>
      <c r="B1203">
        <f t="shared" si="137"/>
        <v>2370</v>
      </c>
      <c r="C1203" t="str">
        <f>[1]A!$D1171</f>
        <v>DEBRIL MARINE</v>
      </c>
      <c r="D1203" t="str">
        <f>[1]A!$F1171</f>
        <v>ST POL SUR TERNOISE VELO CLUB ST POLOIS</v>
      </c>
      <c r="E1203" t="str">
        <f>[1]A!$J1171</f>
        <v>06297094958</v>
      </c>
      <c r="F1203" s="128" t="str">
        <f>[1]A!$C1171</f>
        <v>FE</v>
      </c>
      <c r="G1203" t="str">
        <f>VLOOKUP(C1203,[1]A!$D$2:$H$1448,5,FALSE)</f>
        <v>Adulte Féminin 17/29 ans</v>
      </c>
      <c r="N1203" s="14">
        <f>VLOOKUP(C1203,Bilan!$B$4:$D$1766,3,FALSE)</f>
        <v>2370</v>
      </c>
      <c r="O1203" s="50">
        <f t="shared" si="138"/>
        <v>0</v>
      </c>
      <c r="P1203" s="50">
        <f>VLOOKUP(C1203,Route2021!$C$2:$O$1205,13,FALSE)</f>
        <v>0</v>
      </c>
      <c r="Q1203" s="124" t="str">
        <f>VLOOKUP(C1203,[1]A!$D$2:$K$1398,8,FALSE)</f>
        <v>FE</v>
      </c>
      <c r="R1203" s="125" t="str">
        <f>VLOOKUP(C1203,Route2021!$C$2:$Q$1212,15,FALSE)</f>
        <v>FE</v>
      </c>
      <c r="S1203" s="48">
        <f>IFERROR(VLOOKUP(C1203,'[2]1ère'!$B$3:$E$200,4,FALSE),0)</f>
        <v>0</v>
      </c>
      <c r="T1203" s="48">
        <f>IFERROR(VLOOKUP(C1203,'[2]2ème'!$B$3:$E$500,4,FALSE),0)</f>
        <v>0</v>
      </c>
      <c r="U1203" s="48">
        <f>IFERROR(VLOOKUP(C1203,'[2]3ème'!$B$3:$E$600,4,FALSE),0)</f>
        <v>0</v>
      </c>
      <c r="V1203" s="48">
        <f>IFERROR(VLOOKUP(C1203,'[2]4ème '!$B$3:$E$216,4,FALSE),0)</f>
        <v>0</v>
      </c>
      <c r="W1203" s="48">
        <f>IFERROR(VLOOKUP(C1203,[2]Féminines!$B$3:$E$70,4,FALSE),0)</f>
        <v>0</v>
      </c>
      <c r="X1203">
        <f t="shared" si="135"/>
        <v>0</v>
      </c>
    </row>
    <row r="1204" spans="1:24" x14ac:dyDescent="0.25">
      <c r="A1204" s="49">
        <f t="shared" si="136"/>
        <v>0</v>
      </c>
      <c r="B1204">
        <f t="shared" si="137"/>
        <v>2563</v>
      </c>
      <c r="C1204" t="str">
        <f>[1]A!$D349</f>
        <v>DERODE ELOISE</v>
      </c>
      <c r="D1204" t="str">
        <f>[1]A!$F349</f>
        <v>HAVELUY CYCLO CLUB</v>
      </c>
      <c r="E1204" t="str">
        <f>[1]A!$J349</f>
        <v>05999029180</v>
      </c>
      <c r="F1204" s="128" t="str">
        <f>[1]A!$C349</f>
        <v>FE</v>
      </c>
      <c r="G1204" t="str">
        <f>VLOOKUP(C1204,[1]A!$D$2:$H$1448,5,FALSE)</f>
        <v>Adulte Féminin 17/29 ans</v>
      </c>
      <c r="J1204" s="67">
        <v>1</v>
      </c>
      <c r="N1204" s="14">
        <f>VLOOKUP(C1204,Bilan!$B$4:$D$1766,3,FALSE)</f>
        <v>2563</v>
      </c>
      <c r="O1204" s="50">
        <f t="shared" si="138"/>
        <v>0</v>
      </c>
      <c r="P1204" s="50">
        <f>VLOOKUP(C1204,Route2021!$C$2:$O$1205,13,FALSE)</f>
        <v>1481</v>
      </c>
      <c r="Q1204" s="124" t="str">
        <f>VLOOKUP(C1204,[1]A!$D$2:$K$1398,8,FALSE)</f>
        <v>FE</v>
      </c>
      <c r="R1204" s="125" t="str">
        <f>VLOOKUP(C1204,Route2021!$C$2:$Q$1212,15,FALSE)</f>
        <v>JE</v>
      </c>
      <c r="S1204" s="48">
        <f>IFERROR(VLOOKUP(C1204,'[2]1ère'!$B$3:$E$200,4,FALSE),0)</f>
        <v>0</v>
      </c>
      <c r="T1204" s="48">
        <f>IFERROR(VLOOKUP(C1204,'[2]2ème'!$B$3:$E$500,4,FALSE),0)</f>
        <v>0</v>
      </c>
      <c r="U1204" s="48">
        <f>IFERROR(VLOOKUP(C1204,'[2]3ème'!$B$3:$E$600,4,FALSE),0)</f>
        <v>0</v>
      </c>
      <c r="V1204" s="48">
        <f>IFERROR(VLOOKUP(C1204,'[2]4ème '!$B$3:$E$216,4,FALSE),0)</f>
        <v>0</v>
      </c>
      <c r="W1204" s="48">
        <f>IFERROR(VLOOKUP(C1204,[2]Féminines!$B$3:$E$70,4,FALSE),0)</f>
        <v>0</v>
      </c>
      <c r="X1204">
        <f t="shared" si="135"/>
        <v>0</v>
      </c>
    </row>
    <row r="1205" spans="1:24" x14ac:dyDescent="0.25">
      <c r="A1205" s="49" t="e">
        <f t="shared" si="136"/>
        <v>#N/A</v>
      </c>
      <c r="B1205" t="e">
        <f t="shared" si="137"/>
        <v>#N/A</v>
      </c>
      <c r="C1205" t="str">
        <f>[1]A!$D454</f>
        <v>FERNANDEZ STÉPHANIE</v>
      </c>
      <c r="D1205" t="str">
        <f>[1]A!$F454</f>
        <v>LA PEDALE MADELEINOISE</v>
      </c>
      <c r="E1205" t="str">
        <f>[1]A!$J454</f>
        <v>05999127989</v>
      </c>
      <c r="F1205" s="128" t="str">
        <f>[1]A!$C454</f>
        <v>FE</v>
      </c>
      <c r="G1205" t="str">
        <f>VLOOKUP(C1205,[1]A!$D$2:$H$1448,5,FALSE)</f>
        <v>Adulte Féminin 30/39 ans</v>
      </c>
      <c r="J1205" s="67">
        <v>1</v>
      </c>
      <c r="N1205" s="14" t="e">
        <f>VLOOKUP(C1205,Bilan!$B$4:$D$1766,3,FALSE)</f>
        <v>#N/A</v>
      </c>
      <c r="O1205" s="50" t="e">
        <f t="shared" si="138"/>
        <v>#N/A</v>
      </c>
      <c r="P1205" s="50" t="e">
        <f>VLOOKUP(C1205,Route2021!$C$2:$O$1205,13,FALSE)</f>
        <v>#N/A</v>
      </c>
      <c r="Q1205" s="124" t="str">
        <f>VLOOKUP(C1205,[1]A!$D$2:$K$1398,8,FALSE)</f>
        <v>FE</v>
      </c>
      <c r="R1205" s="125" t="e">
        <f>VLOOKUP(C1205,Route2021!$C$2:$Q$1212,15,FALSE)</f>
        <v>#N/A</v>
      </c>
      <c r="S1205" s="48">
        <f>IFERROR(VLOOKUP(C1205,'[2]1ère'!$B$3:$E$200,4,FALSE),0)</f>
        <v>0</v>
      </c>
      <c r="T1205" s="48">
        <f>IFERROR(VLOOKUP(C1205,'[2]2ème'!$B$3:$E$500,4,FALSE),0)</f>
        <v>0</v>
      </c>
      <c r="U1205" s="48">
        <f>IFERROR(VLOOKUP(C1205,'[2]3ème'!$B$3:$E$600,4,FALSE),0)</f>
        <v>0</v>
      </c>
      <c r="V1205" s="48">
        <f>IFERROR(VLOOKUP(C1205,'[2]4ème '!$B$3:$E$216,4,FALSE),0)</f>
        <v>0</v>
      </c>
      <c r="W1205" s="48">
        <f>IFERROR(VLOOKUP(C1205,[2]Féminines!$B$3:$E$70,4,FALSE),0)</f>
        <v>0</v>
      </c>
      <c r="X1205">
        <f t="shared" si="135"/>
        <v>0</v>
      </c>
    </row>
    <row r="1206" spans="1:24" x14ac:dyDescent="0.25">
      <c r="A1206" s="49" t="e">
        <f t="shared" si="136"/>
        <v>#N/A</v>
      </c>
      <c r="B1206">
        <f t="shared" si="137"/>
        <v>7032</v>
      </c>
      <c r="C1206" t="str">
        <f>[1]A!$D478</f>
        <v>FOUQUET CLARICE</v>
      </c>
      <c r="D1206" t="str">
        <f>[1]A!$F478</f>
        <v>TEAM LINK AND RIDE HERIN</v>
      </c>
      <c r="E1206" t="str">
        <f>[1]A!$J478</f>
        <v>05999066621</v>
      </c>
      <c r="F1206" s="128" t="str">
        <f>[1]A!$C478</f>
        <v>FE</v>
      </c>
      <c r="G1206" t="str">
        <f>VLOOKUP(C1206,[1]A!$D$2:$H$1448,5,FALSE)</f>
        <v>Adulte Féminin 17/29 ans</v>
      </c>
      <c r="N1206" s="14">
        <f>VLOOKUP(C1206,Bilan!$B$4:$D$1766,3,FALSE)</f>
        <v>7032</v>
      </c>
      <c r="O1206" s="50" t="e">
        <f t="shared" si="138"/>
        <v>#N/A</v>
      </c>
      <c r="P1206" s="50" t="e">
        <f>VLOOKUP(C1206,Route2021!$C$2:$O$1205,13,FALSE)</f>
        <v>#N/A</v>
      </c>
      <c r="Q1206" s="124" t="str">
        <f>VLOOKUP(C1206,[1]A!$D$2:$K$1398,8,FALSE)</f>
        <v>FE</v>
      </c>
      <c r="R1206" s="125" t="e">
        <f>VLOOKUP(C1206,Route2021!$C$2:$Q$1212,15,FALSE)</f>
        <v>#N/A</v>
      </c>
      <c r="S1206" s="48">
        <f>IFERROR(VLOOKUP(C1206,'[2]1ère'!$B$3:$E$200,4,FALSE),0)</f>
        <v>0</v>
      </c>
      <c r="T1206" s="48">
        <f>IFERROR(VLOOKUP(C1206,'[2]2ème'!$B$3:$E$500,4,FALSE),0)</f>
        <v>0</v>
      </c>
      <c r="U1206" s="48">
        <f>IFERROR(VLOOKUP(C1206,'[2]3ème'!$B$3:$E$600,4,FALSE),0)</f>
        <v>0</v>
      </c>
      <c r="V1206" s="48">
        <f>IFERROR(VLOOKUP(C1206,'[2]4ème '!$B$3:$E$216,4,FALSE),0)</f>
        <v>0</v>
      </c>
      <c r="W1206" s="48">
        <f>IFERROR(VLOOKUP(C1206,[2]Féminines!$B$3:$E$70,4,FALSE),0)</f>
        <v>0</v>
      </c>
      <c r="X1206">
        <f t="shared" si="135"/>
        <v>0</v>
      </c>
    </row>
    <row r="1207" spans="1:24" x14ac:dyDescent="0.25">
      <c r="A1207" s="49" t="str">
        <f>IF(Q1207=R1207,P1207," ")</f>
        <v xml:space="preserve"> </v>
      </c>
      <c r="B1207">
        <f>N1207</f>
        <v>2387</v>
      </c>
      <c r="C1207" t="str">
        <f>[1]A!$D1403</f>
        <v>GAMAND MEYRINE</v>
      </c>
      <c r="D1207" t="str">
        <f>[1]A!$F1403</f>
        <v>BAPAUME CLUB CYCLISTE</v>
      </c>
      <c r="E1207" t="str">
        <f>[1]A!$J1403</f>
        <v>06204951633</v>
      </c>
      <c r="F1207" s="128" t="str">
        <f>[1]A!$C1403</f>
        <v>FE</v>
      </c>
      <c r="G1207" t="str">
        <f>VLOOKUP(C1207,[1]A!$D$2:$H$1448,5,FALSE)</f>
        <v>Adulte Féminin 17/29 ans</v>
      </c>
      <c r="N1207" s="14">
        <f>VLOOKUP(C1207,Bilan!$B$4:$D$1766,3,FALSE)</f>
        <v>2387</v>
      </c>
      <c r="O1207" s="50" t="str">
        <f>A1207</f>
        <v xml:space="preserve"> </v>
      </c>
      <c r="P1207" s="50">
        <f>VLOOKUP(C1207,Route2021!$C$2:$O$1205,13,FALSE)</f>
        <v>804</v>
      </c>
      <c r="Q1207" s="124" t="str">
        <f>VLOOKUP(C1207,[1]A!$D$2:$K$1398,8,FALSE)</f>
        <v>3</v>
      </c>
      <c r="R1207" s="125">
        <f>VLOOKUP(C1207,Route2021!$C$2:$Q$1212,15,FALSE)</f>
        <v>3</v>
      </c>
      <c r="S1207" s="48">
        <f>IFERROR(VLOOKUP(C1207,'[2]1ère'!$B$3:$E$200,4,FALSE),0)</f>
        <v>0</v>
      </c>
      <c r="T1207" s="48">
        <f>IFERROR(VLOOKUP(C1207,'[2]2ème'!$B$3:$E$500,4,FALSE),0)</f>
        <v>0</v>
      </c>
      <c r="U1207" s="48">
        <f>IFERROR(VLOOKUP(C1207,'[2]3ème'!$B$3:$E$600,4,FALSE),0)</f>
        <v>0</v>
      </c>
      <c r="V1207" s="48">
        <f>IFERROR(VLOOKUP(C1207,'[2]4ème '!$B$3:$E$216,4,FALSE),0)</f>
        <v>0</v>
      </c>
      <c r="W1207" s="48">
        <f>IFERROR(VLOOKUP(C1207,[2]Féminines!$B$3:$E$70,4,FALSE),0)</f>
        <v>0</v>
      </c>
      <c r="X1207">
        <f t="shared" si="135"/>
        <v>0</v>
      </c>
    </row>
    <row r="1208" spans="1:24" x14ac:dyDescent="0.25">
      <c r="A1208" s="49">
        <f t="shared" si="136"/>
        <v>0</v>
      </c>
      <c r="B1208" t="e">
        <f t="shared" si="137"/>
        <v>#N/A</v>
      </c>
      <c r="C1208" t="str">
        <f>[1]A!$D1207</f>
        <v>GILBERT VIVIANE</v>
      </c>
      <c r="D1208" t="str">
        <f>[1]A!$F1207</f>
        <v>AUXI LE CHATEAU VELOCE CLUB AUXILOIS</v>
      </c>
      <c r="E1208" t="str">
        <f>[1]A!$J1207</f>
        <v>06260056227</v>
      </c>
      <c r="F1208" s="128" t="str">
        <f>[1]A!$C1207</f>
        <v>FE</v>
      </c>
      <c r="G1208" t="str">
        <f>VLOOKUP(C1208,[1]A!$D$2:$H$1448,5,FALSE)</f>
        <v>Adulte Féminin 50 ans et plus</v>
      </c>
      <c r="N1208" s="14" t="e">
        <f>VLOOKUP(C1208,Bilan!$B$4:$D$1766,3,FALSE)</f>
        <v>#N/A</v>
      </c>
      <c r="O1208" s="50">
        <f t="shared" si="138"/>
        <v>0</v>
      </c>
      <c r="P1208" s="50">
        <f>VLOOKUP(C1208,Route2021!$C$2:$O$1205,13,FALSE)</f>
        <v>0</v>
      </c>
      <c r="Q1208" s="124" t="str">
        <f>VLOOKUP(C1208,[1]A!$D$2:$K$1398,8,FALSE)</f>
        <v>FE</v>
      </c>
      <c r="R1208" s="125" t="str">
        <f>VLOOKUP(C1208,Route2021!$C$2:$Q$1212,15,FALSE)</f>
        <v>FE</v>
      </c>
      <c r="S1208" s="48">
        <f>IFERROR(VLOOKUP(C1208,'[2]1ère'!$B$3:$E$200,4,FALSE),0)</f>
        <v>0</v>
      </c>
      <c r="T1208" s="48">
        <f>IFERROR(VLOOKUP(C1208,'[2]2ème'!$B$3:$E$500,4,FALSE),0)</f>
        <v>0</v>
      </c>
      <c r="U1208" s="48">
        <f>IFERROR(VLOOKUP(C1208,'[2]3ème'!$B$3:$E$600,4,FALSE),0)</f>
        <v>0</v>
      </c>
      <c r="V1208" s="48">
        <f>IFERROR(VLOOKUP(C1208,'[2]4ème '!$B$3:$E$216,4,FALSE),0)</f>
        <v>0</v>
      </c>
      <c r="W1208" s="48">
        <f>IFERROR(VLOOKUP(C1208,[2]Féminines!$B$3:$E$70,4,FALSE),0)</f>
        <v>0</v>
      </c>
      <c r="X1208">
        <f t="shared" si="135"/>
        <v>0</v>
      </c>
    </row>
    <row r="1209" spans="1:24" x14ac:dyDescent="0.25">
      <c r="A1209" s="49" t="str">
        <f>IF(Q1209=R1209,P1209," ")</f>
        <v xml:space="preserve"> </v>
      </c>
      <c r="B1209">
        <f>N1209</f>
        <v>4326</v>
      </c>
      <c r="C1209" t="str">
        <f>[1]A!$D1317</f>
        <v>LAMARCHE CLARA</v>
      </c>
      <c r="D1209" t="str">
        <f>[1]A!$F1317</f>
        <v>NOEUX VELO CLUB NOEUXOIS</v>
      </c>
      <c r="E1209" t="str">
        <f>[1]A!$J1317</f>
        <v>06297021112</v>
      </c>
      <c r="F1209" s="128" t="str">
        <f>[1]A!$C1317</f>
        <v>FE</v>
      </c>
      <c r="G1209" t="str">
        <f>VLOOKUP(C1209,[1]A!$D$2:$H$1448,5,FALSE)</f>
        <v>Adulte Féminin 17/29 ans</v>
      </c>
      <c r="N1209" s="14">
        <f>VLOOKUP(C1209,Bilan!$B$4:$D$1766,3,FALSE)</f>
        <v>4326</v>
      </c>
      <c r="O1209" s="50" t="str">
        <f>A1209</f>
        <v xml:space="preserve"> </v>
      </c>
      <c r="P1209" s="50">
        <f>VLOOKUP(C1209,Route2021!$C$2:$O$1205,13,FALSE)</f>
        <v>1451</v>
      </c>
      <c r="Q1209" s="124">
        <f>VLOOKUP(C1209,[1]A!$D$2:$K$1398,8,FALSE)</f>
        <v>0</v>
      </c>
      <c r="R1209" s="125" t="str">
        <f>VLOOKUP(C1209,Route2021!$C$2:$Q$1212,15,FALSE)</f>
        <v>JE</v>
      </c>
      <c r="S1209" s="48">
        <f>IFERROR(VLOOKUP(C1209,'[2]1ère'!$B$3:$E$200,4,FALSE),0)</f>
        <v>0</v>
      </c>
      <c r="T1209" s="48">
        <f>IFERROR(VLOOKUP(C1209,'[2]2ème'!$B$3:$E$500,4,FALSE),0)</f>
        <v>0</v>
      </c>
      <c r="U1209" s="48">
        <f>IFERROR(VLOOKUP(C1209,'[2]3ème'!$B$3:$E$600,4,FALSE),0)</f>
        <v>0</v>
      </c>
      <c r="V1209" s="48">
        <f>IFERROR(VLOOKUP(C1209,'[2]4ème '!$B$3:$E$216,4,FALSE),0)</f>
        <v>0</v>
      </c>
      <c r="W1209" s="48">
        <f>IFERROR(VLOOKUP(C1209,[2]Féminines!$B$3:$E$70,4,FALSE),0)</f>
        <v>0</v>
      </c>
      <c r="X1209">
        <f t="shared" si="135"/>
        <v>0</v>
      </c>
    </row>
    <row r="1210" spans="1:24" x14ac:dyDescent="0.25">
      <c r="A1210" s="49" t="e">
        <f t="shared" si="136"/>
        <v>#N/A</v>
      </c>
      <c r="B1210" t="str">
        <f t="shared" si="137"/>
        <v xml:space="preserve"> </v>
      </c>
      <c r="C1210" t="str">
        <f>[1]A!$D690</f>
        <v>LECOCQ MARIE-CLAUDE</v>
      </c>
      <c r="D1210" t="str">
        <f>[1]A!$F690</f>
        <v>UNION SPORTIVE VALENCIENNES MARLY</v>
      </c>
      <c r="E1210" t="str">
        <f>[1]A!$J690</f>
        <v>05999127970</v>
      </c>
      <c r="F1210" s="128" t="str">
        <f>[1]A!$C690</f>
        <v>FE</v>
      </c>
      <c r="G1210" t="str">
        <f>VLOOKUP(C1210,[1]A!$D$2:$H$1448,5,FALSE)</f>
        <v>Adulte Féminin 50 ans et plus</v>
      </c>
      <c r="N1210" s="14" t="str">
        <f>VLOOKUP(C1210,Bilan!$B$4:$D$1766,3,FALSE)</f>
        <v xml:space="preserve"> </v>
      </c>
      <c r="O1210" s="50" t="e">
        <f t="shared" si="138"/>
        <v>#N/A</v>
      </c>
      <c r="P1210" s="50" t="e">
        <f>VLOOKUP(C1210,Route2021!$C$2:$O$1205,13,FALSE)</f>
        <v>#N/A</v>
      </c>
      <c r="Q1210" s="124" t="str">
        <f>VLOOKUP(C1210,[1]A!$D$2:$K$1398,8,FALSE)</f>
        <v>FE</v>
      </c>
      <c r="R1210" s="125" t="e">
        <f>VLOOKUP(C1210,Route2021!$C$2:$Q$1212,15,FALSE)</f>
        <v>#N/A</v>
      </c>
      <c r="S1210" s="48">
        <f>IFERROR(VLOOKUP(C1210,'[2]1ère'!$B$3:$E$200,4,FALSE),0)</f>
        <v>0</v>
      </c>
      <c r="T1210" s="48">
        <f>IFERROR(VLOOKUP(C1210,'[2]2ème'!$B$3:$E$500,4,FALSE),0)</f>
        <v>0</v>
      </c>
      <c r="U1210" s="48">
        <f>IFERROR(VLOOKUP(C1210,'[2]3ème'!$B$3:$E$600,4,FALSE),0)</f>
        <v>0</v>
      </c>
      <c r="V1210" s="48">
        <f>IFERROR(VLOOKUP(C1210,'[2]4ème '!$B$3:$E$216,4,FALSE),0)</f>
        <v>0</v>
      </c>
      <c r="W1210" s="48">
        <f>IFERROR(VLOOKUP(C1210,[2]Féminines!$B$3:$E$70,4,FALSE),0)</f>
        <v>0</v>
      </c>
      <c r="X1210">
        <f t="shared" si="135"/>
        <v>0</v>
      </c>
    </row>
    <row r="1211" spans="1:24" x14ac:dyDescent="0.25">
      <c r="A1211" s="49">
        <f t="shared" si="136"/>
        <v>0</v>
      </c>
      <c r="B1211">
        <f t="shared" si="137"/>
        <v>4845</v>
      </c>
      <c r="C1211" t="str">
        <f>[1]A!$D699</f>
        <v>LEDAIN MELINA</v>
      </c>
      <c r="D1211" t="str">
        <f>[1]A!$F699</f>
        <v>VELO CLUB DE L'ESCAUT ANZIN</v>
      </c>
      <c r="E1211" t="str">
        <f>[1]A!$J699</f>
        <v>05999122176</v>
      </c>
      <c r="F1211" s="128" t="str">
        <f>[1]A!$C699</f>
        <v>FE</v>
      </c>
      <c r="G1211" t="str">
        <f>VLOOKUP(C1211,[1]A!$D$2:$H$1448,5,FALSE)</f>
        <v>Adulte Féminin 17/29 ans</v>
      </c>
      <c r="J1211" s="67">
        <v>1</v>
      </c>
      <c r="N1211" s="14">
        <f>VLOOKUP(C1211,Bilan!$B$4:$D$1766,3,FALSE)</f>
        <v>4845</v>
      </c>
      <c r="O1211" s="50">
        <f t="shared" si="138"/>
        <v>0</v>
      </c>
      <c r="P1211" s="50">
        <f>VLOOKUP(C1211,Route2021!$C$2:$O$1205,13,FALSE)</f>
        <v>0</v>
      </c>
      <c r="Q1211" s="124" t="str">
        <f>VLOOKUP(C1211,[1]A!$D$2:$K$1398,8,FALSE)</f>
        <v>FE</v>
      </c>
      <c r="R1211" s="125" t="str">
        <f>VLOOKUP(C1211,Route2021!$C$2:$Q$1212,15,FALSE)</f>
        <v>FE</v>
      </c>
      <c r="S1211" s="48">
        <f>IFERROR(VLOOKUP(C1211,'[2]1ère'!$B$3:$E$200,4,FALSE),0)</f>
        <v>0</v>
      </c>
      <c r="T1211" s="48">
        <f>IFERROR(VLOOKUP(C1211,'[2]2ème'!$B$3:$E$500,4,FALSE),0)</f>
        <v>0</v>
      </c>
      <c r="U1211" s="48">
        <f>IFERROR(VLOOKUP(C1211,'[2]3ème'!$B$3:$E$600,4,FALSE),0)</f>
        <v>0</v>
      </c>
      <c r="V1211" s="48">
        <f>IFERROR(VLOOKUP(C1211,'[2]4ème '!$B$3:$E$216,4,FALSE),0)</f>
        <v>0</v>
      </c>
      <c r="W1211" s="48">
        <f>IFERROR(VLOOKUP(C1211,[2]Féminines!$B$3:$E$70,4,FALSE),0)</f>
        <v>0</v>
      </c>
      <c r="X1211">
        <f t="shared" si="135"/>
        <v>0</v>
      </c>
    </row>
    <row r="1212" spans="1:24" x14ac:dyDescent="0.25">
      <c r="A1212" s="49" t="e">
        <f t="shared" si="136"/>
        <v>#N/A</v>
      </c>
      <c r="B1212" t="e">
        <f t="shared" si="137"/>
        <v>#N/A</v>
      </c>
      <c r="C1212" t="str">
        <f>[1]A!$D759</f>
        <v>LOCQUET NATHALIE</v>
      </c>
      <c r="D1212" t="str">
        <f>[1]A!$F759</f>
        <v>ESPOIR CYCLISTE WAMBRECHIES MARQUETTE</v>
      </c>
      <c r="E1212" t="str">
        <f>[1]A!$J759</f>
        <v>05999128143</v>
      </c>
      <c r="F1212" s="128" t="str">
        <f>[1]A!$C759</f>
        <v>FE</v>
      </c>
      <c r="G1212" t="str">
        <f>VLOOKUP(C1212,[1]A!$D$2:$H$1448,5,FALSE)</f>
        <v>Adulte Féminin 50 ans et plus</v>
      </c>
      <c r="N1212" s="14" t="e">
        <f>VLOOKUP(C1212,Bilan!$B$4:$D$1766,3,FALSE)</f>
        <v>#N/A</v>
      </c>
      <c r="O1212" s="50" t="e">
        <f t="shared" si="138"/>
        <v>#N/A</v>
      </c>
      <c r="P1212" s="50" t="e">
        <f>VLOOKUP(C1212,Route2021!$C$2:$O$1205,13,FALSE)</f>
        <v>#N/A</v>
      </c>
      <c r="Q1212" s="124" t="str">
        <f>VLOOKUP(C1212,[1]A!$D$2:$K$1398,8,FALSE)</f>
        <v>FE</v>
      </c>
      <c r="R1212" s="125" t="e">
        <f>VLOOKUP(C1212,Route2021!$C$2:$Q$1212,15,FALSE)</f>
        <v>#N/A</v>
      </c>
      <c r="S1212" s="48">
        <f>IFERROR(VLOOKUP(C1212,'[2]1ère'!$B$3:$E$200,4,FALSE),0)</f>
        <v>0</v>
      </c>
      <c r="T1212" s="48">
        <f>IFERROR(VLOOKUP(C1212,'[2]2ème'!$B$3:$E$500,4,FALSE),0)</f>
        <v>0</v>
      </c>
      <c r="U1212" s="48">
        <f>IFERROR(VLOOKUP(C1212,'[2]3ème'!$B$3:$E$600,4,FALSE),0)</f>
        <v>0</v>
      </c>
      <c r="V1212" s="48">
        <f>IFERROR(VLOOKUP(C1212,'[2]4ème '!$B$3:$E$216,4,FALSE),0)</f>
        <v>0</v>
      </c>
      <c r="W1212" s="48">
        <f>IFERROR(VLOOKUP(C1212,[2]Féminines!$B$3:$E$70,4,FALSE),0)</f>
        <v>0</v>
      </c>
      <c r="X1212">
        <f t="shared" si="135"/>
        <v>0</v>
      </c>
    </row>
    <row r="1213" spans="1:24" x14ac:dyDescent="0.25">
      <c r="A1213" s="49" t="e">
        <f t="shared" si="136"/>
        <v>#N/A</v>
      </c>
      <c r="B1213">
        <f t="shared" si="137"/>
        <v>10040</v>
      </c>
      <c r="C1213" t="str">
        <f>[1]A!$D1246</f>
        <v>MALLART ALINE</v>
      </c>
      <c r="D1213" t="str">
        <f>[1]A!$F1246</f>
        <v>AUXI LE CHATEAU VELOCE CLUB AUXILOIS</v>
      </c>
      <c r="E1213" t="str">
        <f>[1]A!$J1246</f>
        <v>06297112897</v>
      </c>
      <c r="F1213" s="128" t="str">
        <f>[1]A!$C1246</f>
        <v>FE</v>
      </c>
      <c r="G1213" t="str">
        <f>VLOOKUP(C1213,[1]A!$D$2:$H$1448,5,FALSE)</f>
        <v>Adulte Féminin 30/39 ans</v>
      </c>
      <c r="N1213" s="14">
        <f>VLOOKUP(C1213,Bilan!$B$4:$D$1766,3,FALSE)</f>
        <v>10040</v>
      </c>
      <c r="O1213" s="50" t="e">
        <f t="shared" si="138"/>
        <v>#N/A</v>
      </c>
      <c r="P1213" s="50" t="e">
        <f>VLOOKUP(C1213,Route2021!$C$2:$O$1205,13,FALSE)</f>
        <v>#N/A</v>
      </c>
      <c r="Q1213" s="124" t="str">
        <f>VLOOKUP(C1213,[1]A!$D$2:$K$1398,8,FALSE)</f>
        <v>FE</v>
      </c>
      <c r="R1213" s="125" t="e">
        <f>VLOOKUP(C1213,Route2021!$C$2:$Q$1212,15,FALSE)</f>
        <v>#N/A</v>
      </c>
      <c r="S1213" s="48">
        <f>IFERROR(VLOOKUP(C1213,'[2]1ère'!$B$3:$E$200,4,FALSE),0)</f>
        <v>0</v>
      </c>
      <c r="T1213" s="48">
        <f>IFERROR(VLOOKUP(C1213,'[2]2ème'!$B$3:$E$500,4,FALSE),0)</f>
        <v>0</v>
      </c>
      <c r="U1213" s="48">
        <f>IFERROR(VLOOKUP(C1213,'[2]3ème'!$B$3:$E$600,4,FALSE),0)</f>
        <v>0</v>
      </c>
      <c r="V1213" s="48">
        <f>IFERROR(VLOOKUP(C1213,'[2]4ème '!$B$3:$E$216,4,FALSE),0)</f>
        <v>0</v>
      </c>
      <c r="W1213" s="48">
        <f>IFERROR(VLOOKUP(C1213,[2]Féminines!$B$3:$E$70,4,FALSE),0)</f>
        <v>0</v>
      </c>
      <c r="X1213">
        <f t="shared" si="135"/>
        <v>0</v>
      </c>
    </row>
    <row r="1214" spans="1:24" x14ac:dyDescent="0.25">
      <c r="A1214" s="49" t="e">
        <f t="shared" si="136"/>
        <v>#N/A</v>
      </c>
      <c r="B1214" t="e">
        <f t="shared" si="137"/>
        <v>#N/A</v>
      </c>
      <c r="C1214" t="str">
        <f>[1]A!$D883</f>
        <v>PELOUX CHARLOTTE</v>
      </c>
      <c r="D1214" t="str">
        <f>[1]A!$F883</f>
        <v>ESPOIR CYCLISTE WAMBRECHIES MARQUETTE</v>
      </c>
      <c r="E1214" t="str">
        <f>[1]A!$J883</f>
        <v>05999128144</v>
      </c>
      <c r="F1214" s="128" t="str">
        <f>[1]A!$C883</f>
        <v>FE</v>
      </c>
      <c r="G1214" t="str">
        <f>VLOOKUP(C1214,[1]A!$D$2:$H$1448,5,FALSE)</f>
        <v>Adulte Féminin 40/49 ans</v>
      </c>
      <c r="N1214" s="14" t="e">
        <f>VLOOKUP(C1214,Bilan!$B$4:$D$1766,3,FALSE)</f>
        <v>#N/A</v>
      </c>
      <c r="O1214" s="50" t="e">
        <f t="shared" si="138"/>
        <v>#N/A</v>
      </c>
      <c r="P1214" s="50" t="e">
        <f>VLOOKUP(C1214,Route2021!$C$2:$O$1205,13,FALSE)</f>
        <v>#N/A</v>
      </c>
      <c r="Q1214" s="124" t="str">
        <f>VLOOKUP(C1214,[1]A!$D$2:$K$1398,8,FALSE)</f>
        <v>FE</v>
      </c>
      <c r="R1214" s="125" t="e">
        <f>VLOOKUP(C1214,Route2021!$C$2:$Q$1212,15,FALSE)</f>
        <v>#N/A</v>
      </c>
      <c r="S1214" s="48">
        <f>IFERROR(VLOOKUP(C1214,'[2]1ère'!$B$3:$E$200,4,FALSE),0)</f>
        <v>0</v>
      </c>
      <c r="T1214" s="48">
        <f>IFERROR(VLOOKUP(C1214,'[2]2ème'!$B$3:$E$500,4,FALSE),0)</f>
        <v>0</v>
      </c>
      <c r="U1214" s="48">
        <f>IFERROR(VLOOKUP(C1214,'[2]3ème'!$B$3:$E$600,4,FALSE),0)</f>
        <v>0</v>
      </c>
      <c r="V1214" s="48">
        <f>IFERROR(VLOOKUP(C1214,'[2]4ème '!$B$3:$E$216,4,FALSE),0)</f>
        <v>0</v>
      </c>
      <c r="W1214" s="48">
        <f>IFERROR(VLOOKUP(C1214,[2]Féminines!$B$3:$E$70,4,FALSE),0)</f>
        <v>0</v>
      </c>
      <c r="X1214">
        <f t="shared" si="135"/>
        <v>0</v>
      </c>
    </row>
    <row r="1215" spans="1:24" x14ac:dyDescent="0.25">
      <c r="A1215" s="49" t="e">
        <f>IF(P1215&lt;1337,IF(P1215&gt;1300,P1215,0),0)</f>
        <v>#N/A</v>
      </c>
      <c r="B1215">
        <f>N1215</f>
        <v>7045</v>
      </c>
      <c r="C1215" t="str">
        <f>[1]A!$D1279</f>
        <v>THILLOY CHRISTELLE</v>
      </c>
      <c r="D1215" t="str">
        <f>[1]A!$F1279</f>
        <v>MANQUEVILLE LILLERS CLUB CYCLISTE</v>
      </c>
      <c r="E1215" t="str">
        <f>[1]A!$J1279</f>
        <v>06297021602</v>
      </c>
      <c r="F1215" s="128" t="str">
        <f>[1]A!$C1279</f>
        <v>FE</v>
      </c>
      <c r="G1215" t="str">
        <f>VLOOKUP(C1215,[1]A!$D$2:$H$1448,5,FALSE)</f>
        <v>Adulte Féminin 40/49 ans</v>
      </c>
      <c r="N1215" s="14">
        <f>VLOOKUP(C1215,Bilan!$B$4:$D$1766,3,FALSE)</f>
        <v>7045</v>
      </c>
      <c r="O1215" s="50" t="e">
        <f>A1215</f>
        <v>#N/A</v>
      </c>
      <c r="P1215" s="50" t="e">
        <f>VLOOKUP(C1215,Route2021!$C$2:$O$1205,13,FALSE)</f>
        <v>#N/A</v>
      </c>
      <c r="Q1215" s="124" t="str">
        <f>VLOOKUP(C1215,[1]A!$D$2:$K$1398,8,FALSE)</f>
        <v>FE</v>
      </c>
      <c r="R1215" s="125" t="e">
        <f>VLOOKUP(C1215,Route2021!$C$2:$Q$1212,15,FALSE)</f>
        <v>#N/A</v>
      </c>
      <c r="S1215" s="48">
        <f>IFERROR(VLOOKUP(C1215,'[2]1ère'!$B$3:$E$200,4,FALSE),0)</f>
        <v>0</v>
      </c>
      <c r="T1215" s="48">
        <f>IFERROR(VLOOKUP(C1215,'[2]2ème'!$B$3:$E$500,4,FALSE),0)</f>
        <v>0</v>
      </c>
      <c r="U1215" s="48">
        <f>IFERROR(VLOOKUP(C1215,'[2]3ème'!$B$3:$E$600,4,FALSE),0)</f>
        <v>0</v>
      </c>
      <c r="V1215" s="48">
        <f>IFERROR(VLOOKUP(C1215,'[2]4ème '!$B$3:$E$216,4,FALSE),0)</f>
        <v>0</v>
      </c>
      <c r="W1215" s="48">
        <f>IFERROR(VLOOKUP(C1215,[2]Féminines!$B$3:$E$70,4,FALSE),0)</f>
        <v>0</v>
      </c>
      <c r="X1215">
        <f>SUM(S1215:W1215)</f>
        <v>0</v>
      </c>
    </row>
    <row r="1216" spans="1:24" x14ac:dyDescent="0.25">
      <c r="A1216" s="49" t="e">
        <f t="shared" si="136"/>
        <v>#N/A</v>
      </c>
      <c r="B1216" t="e">
        <f t="shared" si="137"/>
        <v>#N/A</v>
      </c>
      <c r="C1216" t="str">
        <f>[1]A!$D1284</f>
        <v>VANDENTORREN ANNE</v>
      </c>
      <c r="D1216" t="str">
        <f>[1]A!$F1284</f>
        <v>MANQUEVILLE LILLERS CLUB CYCLISTE</v>
      </c>
      <c r="E1216" t="str">
        <f>[1]A!$J1284</f>
        <v>06297107679</v>
      </c>
      <c r="F1216" s="128" t="str">
        <f>[1]A!$C1284</f>
        <v>FE</v>
      </c>
      <c r="G1216" t="str">
        <f>VLOOKUP(C1216,[1]A!$D$2:$H$1448,5,FALSE)</f>
        <v>Adulte Féminin 17/29 ans</v>
      </c>
      <c r="N1216" s="14" t="e">
        <f>VLOOKUP(C1216,Bilan!$B$4:$D$1766,3,FALSE)</f>
        <v>#N/A</v>
      </c>
      <c r="O1216" s="50" t="e">
        <f t="shared" si="138"/>
        <v>#N/A</v>
      </c>
      <c r="P1216" s="50" t="e">
        <f>VLOOKUP(C1216,Route2021!$C$2:$O$1205,13,FALSE)</f>
        <v>#N/A</v>
      </c>
      <c r="Q1216" s="124" t="str">
        <f>VLOOKUP(C1216,[1]A!$D$2:$K$1398,8,FALSE)</f>
        <v>FE</v>
      </c>
      <c r="R1216" s="125" t="e">
        <f>VLOOKUP(C1216,Route2021!$C$2:$Q$1212,15,FALSE)</f>
        <v>#N/A</v>
      </c>
      <c r="S1216" s="48">
        <f>IFERROR(VLOOKUP(C1216,'[2]1ère'!$B$3:$E$200,4,FALSE),0)</f>
        <v>0</v>
      </c>
      <c r="T1216" s="48">
        <f>IFERROR(VLOOKUP(C1216,'[2]2ème'!$B$3:$E$500,4,FALSE),0)</f>
        <v>0</v>
      </c>
      <c r="U1216" s="48">
        <f>IFERROR(VLOOKUP(C1216,'[2]3ème'!$B$3:$E$600,4,FALSE),0)</f>
        <v>0</v>
      </c>
      <c r="V1216" s="48">
        <f>IFERROR(VLOOKUP(C1216,'[2]4ème '!$B$3:$E$216,4,FALSE),0)</f>
        <v>0</v>
      </c>
      <c r="W1216" s="48">
        <f>IFERROR(VLOOKUP(C1216,[2]Féminines!$B$3:$E$70,4,FALSE),0)</f>
        <v>0</v>
      </c>
      <c r="X1216">
        <f t="shared" si="135"/>
        <v>0</v>
      </c>
    </row>
    <row r="1217" spans="1:24" x14ac:dyDescent="0.25">
      <c r="A1217" s="15">
        <v>1401</v>
      </c>
      <c r="B1217">
        <f t="shared" ref="B1217:B1226" si="139">N1217</f>
        <v>144605</v>
      </c>
      <c r="C1217" t="str">
        <f>[1]A!$D1121</f>
        <v>VIVIER MATTHIAS</v>
      </c>
      <c r="D1217" t="str">
        <f>[1]A!$F1121</f>
        <v>UNION SPORTIVE SAINT ANDRE</v>
      </c>
      <c r="E1217" t="str">
        <f>[1]A!$J1121</f>
        <v>05999017639</v>
      </c>
      <c r="F1217" s="128" t="s">
        <v>3468</v>
      </c>
      <c r="G1217" t="str">
        <f>VLOOKUP(C1217,[1]A!$D$2:$H$1448,5,FALSE)</f>
        <v>Jeune Masculin 15/16 ans</v>
      </c>
      <c r="N1217" s="14">
        <f>VLOOKUP(C1217,Bilan!$B$4:$D$1766,3,FALSE)</f>
        <v>144605</v>
      </c>
      <c r="O1217" s="50">
        <f t="shared" ref="O1217:O1226" si="140">A1217</f>
        <v>1401</v>
      </c>
      <c r="P1217" s="50">
        <f>VLOOKUP(C1217,Route2021!$C$2:$O$1205,13,FALSE)</f>
        <v>1509</v>
      </c>
      <c r="Q1217" s="124" t="str">
        <f>VLOOKUP(C1217,[1]A!$D$2:$K$1398,8,FALSE)</f>
        <v>JE</v>
      </c>
      <c r="R1217" s="125" t="str">
        <f>VLOOKUP(C1217,Route2021!$C$2:$Q$1212,15,FALSE)</f>
        <v>JE</v>
      </c>
      <c r="S1217" s="48">
        <f>IFERROR(VLOOKUP(C1217,'[2]1ère'!$B$3:$E$200,4,FALSE),0)</f>
        <v>0</v>
      </c>
      <c r="T1217" s="48">
        <f>IFERROR(VLOOKUP(C1217,'[2]2ème'!$B$3:$E$500,4,FALSE),0)</f>
        <v>0</v>
      </c>
      <c r="U1217" s="48">
        <f>IFERROR(VLOOKUP(C1217,'[2]3ème'!$B$3:$E$600,4,FALSE),0)</f>
        <v>0</v>
      </c>
      <c r="V1217" s="48">
        <f>IFERROR(VLOOKUP(C1217,'[2]4ème '!$B$3:$E$216,4,FALSE),0)</f>
        <v>0</v>
      </c>
      <c r="W1217" s="48">
        <f>IFERROR(VLOOKUP(C1217,[2]Féminines!$B$3:$E$70,4,FALSE),0)</f>
        <v>0</v>
      </c>
      <c r="X1217">
        <f t="shared" si="135"/>
        <v>0</v>
      </c>
    </row>
    <row r="1218" spans="1:24" x14ac:dyDescent="0.25">
      <c r="A1218" s="15">
        <v>1402</v>
      </c>
      <c r="B1218">
        <f t="shared" si="139"/>
        <v>7007</v>
      </c>
      <c r="C1218" t="str">
        <f>[1]A!$D1142</f>
        <v>BELO PARMENTIER ZACHARIE</v>
      </c>
      <c r="D1218" t="str">
        <f>[1]A!$F1142</f>
        <v>MANQUEVILLE LILLERS CLUB CYCLISTE</v>
      </c>
      <c r="E1218" t="str">
        <f>[1]A!$J1142</f>
        <v>06297108405</v>
      </c>
      <c r="F1218" s="128" t="s">
        <v>3468</v>
      </c>
      <c r="G1218" t="str">
        <f>VLOOKUP(C1218,[1]A!$D$2:$H$1448,5,FALSE)</f>
        <v>Jeune Masculin 15/16 ans</v>
      </c>
      <c r="N1218" s="14">
        <f>VLOOKUP(C1218,Bilan!$B$4:$D$1766,3,FALSE)</f>
        <v>7007</v>
      </c>
      <c r="O1218" s="50">
        <f t="shared" si="140"/>
        <v>1402</v>
      </c>
      <c r="P1218" s="50" t="e">
        <f>VLOOKUP(C1218,Route2021!$C$2:$O$1205,13,FALSE)</f>
        <v>#N/A</v>
      </c>
      <c r="Q1218" s="124" t="str">
        <f>VLOOKUP(C1218,[1]A!$D$2:$K$1398,8,FALSE)</f>
        <v>JE</v>
      </c>
      <c r="R1218" s="125" t="e">
        <f>VLOOKUP(C1218,Route2021!$C$2:$Q$1212,15,FALSE)</f>
        <v>#N/A</v>
      </c>
      <c r="S1218" s="48">
        <f>IFERROR(VLOOKUP(C1218,'[2]1ère'!$B$3:$E$200,4,FALSE),0)</f>
        <v>0</v>
      </c>
      <c r="T1218" s="48">
        <f>IFERROR(VLOOKUP(C1218,'[2]2ème'!$B$3:$E$500,4,FALSE),0)</f>
        <v>0</v>
      </c>
      <c r="U1218" s="48">
        <f>IFERROR(VLOOKUP(C1218,'[2]3ème'!$B$3:$E$600,4,FALSE),0)</f>
        <v>0</v>
      </c>
      <c r="V1218" s="48">
        <f>IFERROR(VLOOKUP(C1218,'[2]4ème '!$B$3:$E$216,4,FALSE),0)</f>
        <v>0</v>
      </c>
      <c r="W1218" s="48">
        <f>IFERROR(VLOOKUP(C1218,[2]Féminines!$B$3:$E$70,4,FALSE),0)</f>
        <v>0</v>
      </c>
      <c r="X1218">
        <f t="shared" si="135"/>
        <v>0</v>
      </c>
    </row>
    <row r="1219" spans="1:24" x14ac:dyDescent="0.25">
      <c r="A1219" s="15">
        <v>1403</v>
      </c>
      <c r="B1219">
        <f t="shared" si="139"/>
        <v>4337</v>
      </c>
      <c r="C1219" t="str">
        <f>[1]A!$D319</f>
        <v>DELSARTE MATHIS</v>
      </c>
      <c r="D1219" t="str">
        <f>[1]A!$F319</f>
        <v>VELO CLUB SOLESMES</v>
      </c>
      <c r="E1219" t="str">
        <f>[1]A!$J319</f>
        <v>05999025841</v>
      </c>
      <c r="F1219" s="128" t="s">
        <v>3468</v>
      </c>
      <c r="G1219" t="str">
        <f>VLOOKUP(C1219,[1]A!$D$2:$H$1448,5,FALSE)</f>
        <v>Jeune Masculin 15/16 ans</v>
      </c>
      <c r="N1219" s="14">
        <f>VLOOKUP(C1219,Bilan!$B$4:$D$1766,3,FALSE)</f>
        <v>4337</v>
      </c>
      <c r="O1219" s="50">
        <f t="shared" si="140"/>
        <v>1403</v>
      </c>
      <c r="P1219" s="50">
        <f>VLOOKUP(C1219,Route2021!$C$2:$O$1205,13,FALSE)</f>
        <v>1526</v>
      </c>
      <c r="Q1219" s="124" t="str">
        <f>VLOOKUP(C1219,[1]A!$D$2:$K$1398,8,FALSE)</f>
        <v>JE</v>
      </c>
      <c r="R1219" s="125" t="str">
        <f>VLOOKUP(C1219,Route2021!$C$2:$Q$1212,15,FALSE)</f>
        <v>JE</v>
      </c>
      <c r="S1219" s="48">
        <f>IFERROR(VLOOKUP(C1219,'[2]1ère'!$B$3:$E$200,4,FALSE),0)</f>
        <v>0</v>
      </c>
      <c r="T1219" s="48">
        <f>IFERROR(VLOOKUP(C1219,'[2]2ème'!$B$3:$E$500,4,FALSE),0)</f>
        <v>0</v>
      </c>
      <c r="U1219" s="48">
        <f>IFERROR(VLOOKUP(C1219,'[2]3ème'!$B$3:$E$600,4,FALSE),0)</f>
        <v>0</v>
      </c>
      <c r="V1219" s="48">
        <f>IFERROR(VLOOKUP(C1219,'[2]4ème '!$B$3:$E$216,4,FALSE),0)</f>
        <v>0</v>
      </c>
      <c r="W1219" s="48">
        <f>IFERROR(VLOOKUP(C1219,[2]Féminines!$B$3:$E$70,4,FALSE),0)</f>
        <v>0</v>
      </c>
      <c r="X1219">
        <f t="shared" si="135"/>
        <v>0</v>
      </c>
    </row>
    <row r="1220" spans="1:24" x14ac:dyDescent="0.25">
      <c r="A1220" s="15">
        <v>1404</v>
      </c>
      <c r="B1220">
        <f t="shared" si="139"/>
        <v>10125</v>
      </c>
      <c r="C1220" t="str">
        <f>[1]A!$D453</f>
        <v>FEDERBE AXEL</v>
      </c>
      <c r="D1220" t="str">
        <f>[1]A!$F453</f>
        <v>UNION SPORTIVE VALENCIENNES MARLY</v>
      </c>
      <c r="E1220" t="str">
        <f>[1]A!$J453</f>
        <v>05999136197</v>
      </c>
      <c r="F1220" s="128" t="s">
        <v>3468</v>
      </c>
      <c r="G1220" t="str">
        <f>VLOOKUP(C1220,[1]A!$D$2:$H$1448,5,FALSE)</f>
        <v>Jeune Masculin 15/16 ans</v>
      </c>
      <c r="N1220" s="14">
        <f>VLOOKUP(C1220,Bilan!$B$4:$D$1766,3,FALSE)</f>
        <v>10125</v>
      </c>
      <c r="O1220" s="50">
        <f t="shared" si="140"/>
        <v>1404</v>
      </c>
      <c r="P1220" s="50" t="e">
        <f>VLOOKUP(C1220,Route2021!$C$2:$O$1205,13,FALSE)</f>
        <v>#N/A</v>
      </c>
      <c r="Q1220" s="124" t="str">
        <f>VLOOKUP(C1220,[1]A!$D$2:$K$1398,8,FALSE)</f>
        <v>JE</v>
      </c>
      <c r="R1220" s="125" t="e">
        <f>VLOOKUP(C1220,Route2021!$C$2:$Q$1212,15,FALSE)</f>
        <v>#N/A</v>
      </c>
      <c r="S1220" s="48">
        <f>IFERROR(VLOOKUP(C1220,'[2]1ère'!$B$3:$E$200,4,FALSE),0)</f>
        <v>0</v>
      </c>
      <c r="T1220" s="48">
        <f>IFERROR(VLOOKUP(C1220,'[2]2ème'!$B$3:$E$500,4,FALSE),0)</f>
        <v>0</v>
      </c>
      <c r="U1220" s="48">
        <f>IFERROR(VLOOKUP(C1220,'[2]3ème'!$B$3:$E$600,4,FALSE),0)</f>
        <v>0</v>
      </c>
      <c r="V1220" s="48">
        <f>IFERROR(VLOOKUP(C1220,'[2]4ème '!$B$3:$E$216,4,FALSE),0)</f>
        <v>0</v>
      </c>
      <c r="W1220" s="48">
        <f>IFERROR(VLOOKUP(C1220,[2]Féminines!$B$3:$E$70,4,FALSE),0)</f>
        <v>0</v>
      </c>
      <c r="X1220">
        <f t="shared" si="135"/>
        <v>0</v>
      </c>
    </row>
    <row r="1221" spans="1:24" x14ac:dyDescent="0.25">
      <c r="A1221" s="15">
        <v>1405</v>
      </c>
      <c r="B1221">
        <f t="shared" si="139"/>
        <v>2528</v>
      </c>
      <c r="C1221" t="str">
        <f>[1]A!$D556</f>
        <v>GUYOT CLEMENT</v>
      </c>
      <c r="D1221" t="str">
        <f>[1]A!$F556</f>
        <v>UNION SPORTIVE SAINT ANDRE</v>
      </c>
      <c r="E1221" t="str">
        <f>[1]A!$J556</f>
        <v>05999126318</v>
      </c>
      <c r="F1221" s="128" t="s">
        <v>3468</v>
      </c>
      <c r="G1221" t="str">
        <f>VLOOKUP(C1221,[1]A!$D$2:$H$1448,5,FALSE)</f>
        <v>Jeune Masculin 15/16 ans</v>
      </c>
      <c r="N1221" s="14">
        <f>VLOOKUP(C1221,Bilan!$B$4:$D$1766,3,FALSE)</f>
        <v>2528</v>
      </c>
      <c r="O1221" s="50">
        <f t="shared" si="140"/>
        <v>1405</v>
      </c>
      <c r="P1221" s="50">
        <f>VLOOKUP(C1221,Route2021!$C$2:$O$1205,13,FALSE)</f>
        <v>1537</v>
      </c>
      <c r="Q1221" s="124" t="str">
        <f>VLOOKUP(C1221,[1]A!$D$2:$K$1398,8,FALSE)</f>
        <v>JE</v>
      </c>
      <c r="R1221" s="125" t="str">
        <f>VLOOKUP(C1221,Route2021!$C$2:$Q$1212,15,FALSE)</f>
        <v>JE</v>
      </c>
      <c r="S1221" s="48">
        <f>IFERROR(VLOOKUP(C1221,'[2]1ère'!$B$3:$E$200,4,FALSE),0)</f>
        <v>0</v>
      </c>
      <c r="T1221" s="48">
        <f>IFERROR(VLOOKUP(C1221,'[2]2ème'!$B$3:$E$500,4,FALSE),0)</f>
        <v>0</v>
      </c>
      <c r="U1221" s="48">
        <f>IFERROR(VLOOKUP(C1221,'[2]3ème'!$B$3:$E$600,4,FALSE),0)</f>
        <v>0</v>
      </c>
      <c r="V1221" s="48">
        <f>IFERROR(VLOOKUP(C1221,'[2]4ème '!$B$3:$E$216,4,FALSE),0)</f>
        <v>0</v>
      </c>
      <c r="W1221" s="48">
        <f>IFERROR(VLOOKUP(C1221,[2]Féminines!$B$3:$E$70,4,FALSE),0)</f>
        <v>0</v>
      </c>
      <c r="X1221">
        <f t="shared" si="135"/>
        <v>0</v>
      </c>
    </row>
    <row r="1222" spans="1:24" x14ac:dyDescent="0.25">
      <c r="A1222" s="15">
        <v>1406</v>
      </c>
      <c r="B1222">
        <f t="shared" si="139"/>
        <v>5124</v>
      </c>
      <c r="C1222" t="str">
        <f>[1]A!$D626</f>
        <v>KONOPKA BAPTISTE</v>
      </c>
      <c r="D1222" t="str">
        <f>[1]A!$F626</f>
        <v>VELO CLUB SOLESMES</v>
      </c>
      <c r="E1222" t="str">
        <f>[1]A!$J626</f>
        <v>05999129122</v>
      </c>
      <c r="F1222" s="128" t="s">
        <v>3468</v>
      </c>
      <c r="G1222" t="str">
        <f>VLOOKUP(C1222,[1]A!$D$2:$H$1448,5,FALSE)</f>
        <v>Jeune Masculin 15/16 ans</v>
      </c>
      <c r="J1222" s="67">
        <v>1</v>
      </c>
      <c r="N1222" s="14">
        <f>VLOOKUP(C1222,Bilan!$B$4:$D$1766,3,FALSE)</f>
        <v>5124</v>
      </c>
      <c r="O1222" s="50">
        <f t="shared" si="140"/>
        <v>1406</v>
      </c>
      <c r="P1222" s="50" t="e">
        <f>VLOOKUP(C1222,Route2021!$C$2:$O$1205,13,FALSE)</f>
        <v>#N/A</v>
      </c>
      <c r="Q1222" s="124" t="str">
        <f>VLOOKUP(C1222,[1]A!$D$2:$K$1398,8,FALSE)</f>
        <v>JE</v>
      </c>
      <c r="R1222" s="125" t="e">
        <f>VLOOKUP(C1222,Route2021!$C$2:$Q$1212,15,FALSE)</f>
        <v>#N/A</v>
      </c>
      <c r="S1222" s="48">
        <f>IFERROR(VLOOKUP(C1222,'[2]1ère'!$B$3:$E$200,4,FALSE),0)</f>
        <v>0</v>
      </c>
      <c r="T1222" s="48">
        <f>IFERROR(VLOOKUP(C1222,'[2]2ème'!$B$3:$E$500,4,FALSE),0)</f>
        <v>0</v>
      </c>
      <c r="U1222" s="48">
        <f>IFERROR(VLOOKUP(C1222,'[2]3ème'!$B$3:$E$600,4,FALSE),0)</f>
        <v>0</v>
      </c>
      <c r="V1222" s="48">
        <f>IFERROR(VLOOKUP(C1222,'[2]4ème '!$B$3:$E$216,4,FALSE),0)</f>
        <v>0</v>
      </c>
      <c r="W1222" s="48">
        <f>IFERROR(VLOOKUP(C1222,[2]Féminines!$B$3:$E$70,4,FALSE),0)</f>
        <v>0</v>
      </c>
      <c r="X1222">
        <f t="shared" si="135"/>
        <v>0</v>
      </c>
    </row>
    <row r="1223" spans="1:24" x14ac:dyDescent="0.25">
      <c r="A1223" s="15">
        <v>1407</v>
      </c>
      <c r="B1223">
        <f t="shared" si="139"/>
        <v>7130</v>
      </c>
      <c r="C1223" t="str">
        <f>[1]A!$D693</f>
        <v>LECOLIER LOUIS</v>
      </c>
      <c r="D1223" t="str">
        <f>[1]A!$F693</f>
        <v>TEAM SPECIALIZED LILLE</v>
      </c>
      <c r="E1223" t="str">
        <f>[1]A!$J693</f>
        <v>05999080933</v>
      </c>
      <c r="F1223" s="128" t="s">
        <v>3468</v>
      </c>
      <c r="G1223" t="str">
        <f>VLOOKUP(C1223,[1]A!$D$2:$H$1448,5,FALSE)</f>
        <v>Jeune Masculin 15/16 ans</v>
      </c>
      <c r="J1223" s="67">
        <v>1</v>
      </c>
      <c r="N1223" s="14">
        <f>VLOOKUP(C1223,Bilan!$B$4:$D$1766,3,FALSE)</f>
        <v>7130</v>
      </c>
      <c r="O1223" s="50">
        <f t="shared" si="140"/>
        <v>1407</v>
      </c>
      <c r="P1223" s="50">
        <f>VLOOKUP(C1223,Route2021!$C$2:$O$1205,13,FALSE)</f>
        <v>1528</v>
      </c>
      <c r="Q1223" s="124" t="str">
        <f>VLOOKUP(C1223,[1]A!$D$2:$K$1398,8,FALSE)</f>
        <v>JE</v>
      </c>
      <c r="R1223" s="125" t="str">
        <f>VLOOKUP(C1223,Route2021!$C$2:$Q$1212,15,FALSE)</f>
        <v>JE</v>
      </c>
      <c r="S1223" s="48">
        <f>IFERROR(VLOOKUP(C1223,'[2]1ère'!$B$3:$E$200,4,FALSE),0)</f>
        <v>0</v>
      </c>
      <c r="T1223" s="48">
        <f>IFERROR(VLOOKUP(C1223,'[2]2ème'!$B$3:$E$500,4,FALSE),0)</f>
        <v>0</v>
      </c>
      <c r="U1223" s="48">
        <f>IFERROR(VLOOKUP(C1223,'[2]3ème'!$B$3:$E$600,4,FALSE),0)</f>
        <v>0</v>
      </c>
      <c r="V1223" s="48">
        <f>IFERROR(VLOOKUP(C1223,'[2]4ème '!$B$3:$E$216,4,FALSE),0)</f>
        <v>0</v>
      </c>
      <c r="W1223" s="48">
        <f>IFERROR(VLOOKUP(C1223,[2]Féminines!$B$3:$E$70,4,FALSE),0)</f>
        <v>0</v>
      </c>
      <c r="X1223">
        <f t="shared" si="135"/>
        <v>0</v>
      </c>
    </row>
    <row r="1224" spans="1:24" x14ac:dyDescent="0.25">
      <c r="A1224" s="15">
        <v>1408</v>
      </c>
      <c r="B1224">
        <f t="shared" si="139"/>
        <v>3120</v>
      </c>
      <c r="C1224" t="str">
        <f>[1]A!$D638</f>
        <v>LACROIX SIMON</v>
      </c>
      <c r="D1224" t="str">
        <f>[1]A!$F638</f>
        <v>UNION SPORTIVE VALENCIENNES MARLY</v>
      </c>
      <c r="E1224" t="str">
        <f>[1]A!$J638</f>
        <v>05999134644</v>
      </c>
      <c r="F1224" s="128" t="s">
        <v>3468</v>
      </c>
      <c r="G1224" t="str">
        <f>VLOOKUP(C1224,[1]A!$D$2:$H$1448,5,FALSE)</f>
        <v>Jeune Masculin 15/16 ans</v>
      </c>
      <c r="N1224" s="14">
        <f>VLOOKUP(C1224,Bilan!$B$4:$D$1766,3,FALSE)</f>
        <v>3120</v>
      </c>
      <c r="O1224" s="50">
        <f t="shared" si="140"/>
        <v>1408</v>
      </c>
      <c r="P1224" s="50" t="e">
        <f>VLOOKUP(C1224,Route2021!$C$2:$O$1205,13,FALSE)</f>
        <v>#N/A</v>
      </c>
      <c r="Q1224" s="124" t="str">
        <f>VLOOKUP(C1224,[1]A!$D$2:$K$1398,8,FALSE)</f>
        <v>JE</v>
      </c>
      <c r="R1224" s="125" t="e">
        <f>VLOOKUP(C1224,Route2021!$C$2:$Q$1212,15,FALSE)</f>
        <v>#N/A</v>
      </c>
      <c r="S1224" s="48">
        <f>IFERROR(VLOOKUP(C1224,'[2]1ère'!$B$3:$E$200,4,FALSE),0)</f>
        <v>0</v>
      </c>
      <c r="T1224" s="48">
        <f>IFERROR(VLOOKUP(C1224,'[2]2ème'!$B$3:$E$500,4,FALSE),0)</f>
        <v>0</v>
      </c>
      <c r="U1224" s="48">
        <f>IFERROR(VLOOKUP(C1224,'[2]3ème'!$B$3:$E$600,4,FALSE),0)</f>
        <v>0</v>
      </c>
      <c r="V1224" s="48">
        <f>IFERROR(VLOOKUP(C1224,'[2]4ème '!$B$3:$E$216,4,FALSE),0)</f>
        <v>0</v>
      </c>
      <c r="W1224" s="48">
        <f>IFERROR(VLOOKUP(C1224,[2]Féminines!$B$3:$E$70,4,FALSE),0)</f>
        <v>0</v>
      </c>
      <c r="X1224">
        <f t="shared" si="135"/>
        <v>0</v>
      </c>
    </row>
    <row r="1225" spans="1:24" x14ac:dyDescent="0.25">
      <c r="A1225" s="15">
        <v>1409</v>
      </c>
      <c r="B1225">
        <f t="shared" si="139"/>
        <v>4351</v>
      </c>
      <c r="C1225" t="str">
        <f>[1]A!$D722</f>
        <v>LEGRAND SAMUEL</v>
      </c>
      <c r="D1225" t="str">
        <f>[1]A!$F722</f>
        <v>CYCLO CLUB ORCHIES</v>
      </c>
      <c r="E1225" t="str">
        <f>[1]A!$J722</f>
        <v>05999080700</v>
      </c>
      <c r="F1225" s="128" t="s">
        <v>3468</v>
      </c>
      <c r="G1225" t="str">
        <f>VLOOKUP(C1225,[1]A!$D$2:$H$1448,5,FALSE)</f>
        <v>Jeune Masculin 15/16 ans</v>
      </c>
      <c r="J1225" s="67">
        <v>1</v>
      </c>
      <c r="N1225" s="14">
        <f>VLOOKUP(C1225,Bilan!$B$4:$D$1766,3,FALSE)</f>
        <v>4351</v>
      </c>
      <c r="O1225" s="50">
        <f t="shared" si="140"/>
        <v>1409</v>
      </c>
      <c r="P1225" s="50">
        <f>VLOOKUP(C1225,Route2021!$C$2:$O$1205,13,FALSE)</f>
        <v>1530</v>
      </c>
      <c r="Q1225" s="124" t="str">
        <f>VLOOKUP(C1225,[1]A!$D$2:$K$1398,8,FALSE)</f>
        <v>JE</v>
      </c>
      <c r="R1225" s="125" t="str">
        <f>VLOOKUP(C1225,Route2021!$C$2:$Q$1212,15,FALSE)</f>
        <v>JE</v>
      </c>
      <c r="S1225" s="48">
        <f>IFERROR(VLOOKUP(C1225,'[2]1ère'!$B$3:$E$200,4,FALSE),0)</f>
        <v>0</v>
      </c>
      <c r="T1225" s="48">
        <f>IFERROR(VLOOKUP(C1225,'[2]2ème'!$B$3:$E$500,4,FALSE),0)</f>
        <v>0</v>
      </c>
      <c r="U1225" s="48">
        <f>IFERROR(VLOOKUP(C1225,'[2]3ème'!$B$3:$E$600,4,FALSE),0)</f>
        <v>0</v>
      </c>
      <c r="V1225" s="48">
        <f>IFERROR(VLOOKUP(C1225,'[2]4ème '!$B$3:$E$216,4,FALSE),0)</f>
        <v>0</v>
      </c>
      <c r="W1225" s="48">
        <f>IFERROR(VLOOKUP(C1225,[2]Féminines!$B$3:$E$70,4,FALSE),0)</f>
        <v>0</v>
      </c>
      <c r="X1225">
        <f t="shared" si="135"/>
        <v>0</v>
      </c>
    </row>
    <row r="1226" spans="1:24" x14ac:dyDescent="0.25">
      <c r="A1226" s="15">
        <v>1410</v>
      </c>
      <c r="B1226">
        <f t="shared" si="139"/>
        <v>4475</v>
      </c>
      <c r="C1226" t="str">
        <f>[1]A!$D796</f>
        <v>MASSIN ALEXANDRE</v>
      </c>
      <c r="D1226" t="str">
        <f>[1]A!$F796</f>
        <v>ESEG DOUAI</v>
      </c>
      <c r="E1226" t="str">
        <f>[1]A!$J796</f>
        <v>05999127599</v>
      </c>
      <c r="F1226" s="128" t="s">
        <v>3468</v>
      </c>
      <c r="G1226" t="str">
        <f>VLOOKUP(C1226,[1]A!$D$2:$H$1448,5,FALSE)</f>
        <v>Jeune Masculin 15/16 ans</v>
      </c>
      <c r="N1226" s="14">
        <f>VLOOKUP(C1226,Bilan!$B$4:$D$1766,3,FALSE)</f>
        <v>4475</v>
      </c>
      <c r="O1226" s="50">
        <f t="shared" si="140"/>
        <v>1410</v>
      </c>
      <c r="P1226" s="50">
        <f>VLOOKUP(C1226,Route2021!$C$2:$O$1205,13,FALSE)</f>
        <v>1532</v>
      </c>
      <c r="Q1226" s="124" t="str">
        <f>VLOOKUP(C1226,[1]A!$D$2:$K$1398,8,FALSE)</f>
        <v>JE</v>
      </c>
      <c r="R1226" s="125" t="str">
        <f>VLOOKUP(C1226,Route2021!$C$2:$Q$1212,15,FALSE)</f>
        <v>JE</v>
      </c>
      <c r="S1226" s="48">
        <f>IFERROR(VLOOKUP(C1226,'[2]1ère'!$B$3:$E$200,4,FALSE),0)</f>
        <v>0</v>
      </c>
      <c r="T1226" s="48">
        <f>IFERROR(VLOOKUP(C1226,'[2]2ème'!$B$3:$E$500,4,FALSE),0)</f>
        <v>0</v>
      </c>
      <c r="U1226" s="48">
        <f>IFERROR(VLOOKUP(C1226,'[2]3ème'!$B$3:$E$600,4,FALSE),0)</f>
        <v>0</v>
      </c>
      <c r="V1226" s="48">
        <f>IFERROR(VLOOKUP(C1226,'[2]4ème '!$B$3:$E$216,4,FALSE),0)</f>
        <v>0</v>
      </c>
      <c r="W1226" s="48">
        <f>IFERROR(VLOOKUP(C1226,[2]Féminines!$B$3:$E$70,4,FALSE),0)</f>
        <v>0</v>
      </c>
      <c r="X1226">
        <f t="shared" si="135"/>
        <v>0</v>
      </c>
    </row>
    <row r="1227" spans="1:24" x14ac:dyDescent="0.25">
      <c r="A1227" s="15">
        <f>IF(P1227&lt;1490,IF(P1227&gt;1400,P1227,0),0)</f>
        <v>1411</v>
      </c>
      <c r="B1227">
        <f>N1227</f>
        <v>144474</v>
      </c>
      <c r="C1227" t="str">
        <f>[1]A!$D518</f>
        <v>GIRDARY-RAMSSAMY AXEL</v>
      </c>
      <c r="D1227" t="str">
        <f>[1]A!$F518</f>
        <v>ETOILE CYCLISTE FEIGNIES</v>
      </c>
      <c r="E1227" t="str">
        <f>[1]A!$J518</f>
        <v>05999120615</v>
      </c>
      <c r="F1227" s="128" t="s">
        <v>3468</v>
      </c>
      <c r="G1227" t="str">
        <f>VLOOKUP(C1227,[1]A!$D$2:$H$1448,5,FALSE)</f>
        <v>Jeune Masculin 15/16 ans</v>
      </c>
      <c r="J1227" s="67">
        <v>1</v>
      </c>
      <c r="N1227" s="14">
        <f>VLOOKUP(C1227,Bilan!$B$4:$D$1766,3,FALSE)</f>
        <v>144474</v>
      </c>
      <c r="O1227" s="50">
        <f>A1227</f>
        <v>1411</v>
      </c>
      <c r="P1227" s="50">
        <f>VLOOKUP(C1227,Route2021!$C$2:$O$1205,13,FALSE)</f>
        <v>1411</v>
      </c>
      <c r="Q1227" s="124" t="str">
        <f>VLOOKUP(C1227,[1]A!$D$2:$K$1398,8,FALSE)</f>
        <v>JE</v>
      </c>
      <c r="R1227" s="125">
        <f>VLOOKUP(C1227,Route2021!$C$2:$Q$1212,15,FALSE)</f>
        <v>0</v>
      </c>
      <c r="S1227" s="48">
        <f>IFERROR(VLOOKUP(C1227,'[2]1ère'!$B$3:$E$200,4,FALSE),0)</f>
        <v>0</v>
      </c>
      <c r="T1227" s="48">
        <f>IFERROR(VLOOKUP(C1227,'[2]2ème'!$B$3:$E$500,4,FALSE),0)</f>
        <v>0</v>
      </c>
      <c r="U1227" s="48">
        <f>IFERROR(VLOOKUP(C1227,'[2]3ème'!$B$3:$E$600,4,FALSE),0)</f>
        <v>0</v>
      </c>
      <c r="V1227" s="48">
        <f>IFERROR(VLOOKUP(C1227,'[2]4ème '!$B$3:$E$216,4,FALSE),0)</f>
        <v>0</v>
      </c>
      <c r="W1227" s="48">
        <f>IFERROR(VLOOKUP(C1227,[2]Féminines!$B$3:$E$70,4,FALSE),0)</f>
        <v>0</v>
      </c>
      <c r="X1227">
        <f t="shared" si="135"/>
        <v>0</v>
      </c>
    </row>
    <row r="1228" spans="1:24" x14ac:dyDescent="0.25">
      <c r="A1228" s="15">
        <v>1412</v>
      </c>
      <c r="B1228">
        <f>N1228</f>
        <v>7094</v>
      </c>
      <c r="C1228" t="str">
        <f>[1]A!$D800</f>
        <v>MATHIEU ELIAN</v>
      </c>
      <c r="D1228" t="str">
        <f>[1]A!$F800</f>
        <v>VELO CLUB BAVAISIEN</v>
      </c>
      <c r="E1228" t="str">
        <f>[1]A!$J800</f>
        <v>05999127594</v>
      </c>
      <c r="F1228" s="128" t="s">
        <v>3468</v>
      </c>
      <c r="G1228" t="str">
        <f>VLOOKUP(C1228,[1]A!$D$2:$H$1448,5,FALSE)</f>
        <v>Jeune Masculin 15/16 ans</v>
      </c>
      <c r="N1228" s="14">
        <f>VLOOKUP(C1228,Bilan!$B$4:$D$1766,3,FALSE)</f>
        <v>7094</v>
      </c>
      <c r="O1228" s="50">
        <f>A1228</f>
        <v>1412</v>
      </c>
      <c r="P1228" s="50">
        <f>VLOOKUP(C1228,Route2021!$C$2:$O$1205,13,FALSE)</f>
        <v>1545</v>
      </c>
      <c r="Q1228" s="124" t="str">
        <f>VLOOKUP(C1228,[1]A!$D$2:$K$1398,8,FALSE)</f>
        <v>JE</v>
      </c>
      <c r="R1228" s="125" t="str">
        <f>VLOOKUP(C1228,Route2021!$C$2:$Q$1212,15,FALSE)</f>
        <v>JE</v>
      </c>
      <c r="S1228" s="48">
        <f>IFERROR(VLOOKUP(C1228,'[2]1ère'!$B$3:$E$200,4,FALSE),0)</f>
        <v>0</v>
      </c>
      <c r="T1228" s="48">
        <f>IFERROR(VLOOKUP(C1228,'[2]2ème'!$B$3:$E$500,4,FALSE),0)</f>
        <v>0</v>
      </c>
      <c r="U1228" s="48">
        <f>IFERROR(VLOOKUP(C1228,'[2]3ème'!$B$3:$E$600,4,FALSE),0)</f>
        <v>0</v>
      </c>
      <c r="V1228" s="48">
        <f>IFERROR(VLOOKUP(C1228,'[2]4ème '!$B$3:$E$216,4,FALSE),0)</f>
        <v>0</v>
      </c>
      <c r="W1228" s="48">
        <f>IFERROR(VLOOKUP(C1228,[2]Féminines!$B$3:$E$70,4,FALSE),0)</f>
        <v>0</v>
      </c>
      <c r="X1228">
        <f t="shared" si="135"/>
        <v>0</v>
      </c>
    </row>
    <row r="1229" spans="1:24" x14ac:dyDescent="0.25">
      <c r="A1229" s="15">
        <v>1413</v>
      </c>
      <c r="B1229">
        <f>N1229</f>
        <v>5166</v>
      </c>
      <c r="C1229" t="str">
        <f>[1]A!$D928</f>
        <v>QUENEE NOLANN</v>
      </c>
      <c r="D1229" t="str">
        <f>[1]A!$F928</f>
        <v>VTT SAINT AMAND LES EAUX</v>
      </c>
      <c r="E1229" t="str">
        <f>[1]A!$J928</f>
        <v>05999129867</v>
      </c>
      <c r="F1229" s="128" t="s">
        <v>3468</v>
      </c>
      <c r="G1229" t="str">
        <f>VLOOKUP(C1229,[1]A!$D$2:$H$1448,5,FALSE)</f>
        <v>Jeune Masculin 15/16 ans</v>
      </c>
      <c r="N1229" s="14">
        <f>VLOOKUP(C1229,Bilan!$B$4:$D$1766,3,FALSE)</f>
        <v>5166</v>
      </c>
      <c r="O1229" s="50">
        <f>A1229</f>
        <v>1413</v>
      </c>
      <c r="P1229" s="50" t="e">
        <f>VLOOKUP(C1229,Route2021!$C$2:$O$1205,13,FALSE)</f>
        <v>#N/A</v>
      </c>
      <c r="Q1229" s="124" t="str">
        <f>VLOOKUP(C1229,[1]A!$D$2:$K$1398,8,FALSE)</f>
        <v>JE</v>
      </c>
      <c r="R1229" s="125" t="e">
        <f>VLOOKUP(C1229,Route2021!$C$2:$Q$1212,15,FALSE)</f>
        <v>#N/A</v>
      </c>
      <c r="S1229" s="48">
        <f>IFERROR(VLOOKUP(C1229,'[2]1ère'!$B$3:$E$200,4,FALSE),0)</f>
        <v>0</v>
      </c>
      <c r="T1229" s="48">
        <f>IFERROR(VLOOKUP(C1229,'[2]2ème'!$B$3:$E$500,4,FALSE),0)</f>
        <v>0</v>
      </c>
      <c r="U1229" s="48">
        <f>IFERROR(VLOOKUP(C1229,'[2]3ème'!$B$3:$E$600,4,FALSE),0)</f>
        <v>0</v>
      </c>
      <c r="V1229" s="48">
        <f>IFERROR(VLOOKUP(C1229,'[2]4ème '!$B$3:$E$216,4,FALSE),0)</f>
        <v>0</v>
      </c>
      <c r="W1229" s="48">
        <f>IFERROR(VLOOKUP(C1229,[2]Féminines!$B$3:$E$70,4,FALSE),0)</f>
        <v>0</v>
      </c>
      <c r="X1229">
        <f t="shared" si="135"/>
        <v>0</v>
      </c>
    </row>
    <row r="1230" spans="1:24" x14ac:dyDescent="0.25">
      <c r="A1230" s="15">
        <v>1414</v>
      </c>
      <c r="B1230">
        <f>N1230</f>
        <v>10407</v>
      </c>
      <c r="C1230" t="s">
        <v>4079</v>
      </c>
      <c r="D1230" t="s">
        <v>4042</v>
      </c>
      <c r="E1230" t="s">
        <v>4080</v>
      </c>
      <c r="F1230" s="128" t="s">
        <v>3468</v>
      </c>
      <c r="G1230" t="s">
        <v>975</v>
      </c>
      <c r="N1230" s="14">
        <f>VLOOKUP(C1230,Bilan!$B$4:$D$1766,3,FALSE)</f>
        <v>10407</v>
      </c>
      <c r="O1230" s="50">
        <f>A1230</f>
        <v>1414</v>
      </c>
      <c r="P1230" s="50" t="e">
        <f>VLOOKUP(C1230,Route2021!$C$2:$O$1205,13,FALSE)</f>
        <v>#N/A</v>
      </c>
      <c r="Q1230" s="124" t="e">
        <f>VLOOKUP(C1230,[1]A!$D$2:$K$1398,8,FALSE)</f>
        <v>#N/A</v>
      </c>
      <c r="R1230" s="125" t="e">
        <f>VLOOKUP(C1230,Route2021!$C$2:$Q$1212,15,FALSE)</f>
        <v>#N/A</v>
      </c>
      <c r="S1230" s="48">
        <f>IFERROR(VLOOKUP(C1230,'[2]1ère'!$B$3:$E$200,4,FALSE),0)</f>
        <v>0</v>
      </c>
      <c r="T1230" s="48">
        <f>IFERROR(VLOOKUP(C1230,'[2]2ème'!$B$3:$E$500,4,FALSE),0)</f>
        <v>0</v>
      </c>
      <c r="U1230" s="48">
        <f>IFERROR(VLOOKUP(C1230,'[2]3ème'!$B$3:$E$600,4,FALSE),0)</f>
        <v>0</v>
      </c>
      <c r="V1230" s="48">
        <f>IFERROR(VLOOKUP(C1230,'[2]4ème '!$B$3:$E$216,4,FALSE),0)</f>
        <v>0</v>
      </c>
      <c r="W1230" s="48">
        <f>IFERROR(VLOOKUP(C1230,[2]Féminines!$B$3:$E$70,4,FALSE),0)</f>
        <v>0</v>
      </c>
      <c r="X1230">
        <f t="shared" si="135"/>
        <v>0</v>
      </c>
    </row>
    <row r="1231" spans="1:24" x14ac:dyDescent="0.25">
      <c r="A1231" s="15">
        <f>IF(P1231&lt;1490,IF(P1231&gt;1400,P1231,0),0)</f>
        <v>1415</v>
      </c>
      <c r="B1231">
        <f>N1231</f>
        <v>2349</v>
      </c>
      <c r="C1231" t="str">
        <f>[1]A!$D849</f>
        <v>MOURAIN DORIAN</v>
      </c>
      <c r="D1231" t="str">
        <f>[1]A!$F849</f>
        <v>UNION VELOCIPEDIQUE FOURMISIENNE</v>
      </c>
      <c r="E1231" t="str">
        <f>[1]A!$J849</f>
        <v>05999018865</v>
      </c>
      <c r="F1231" s="128" t="s">
        <v>3468</v>
      </c>
      <c r="G1231" t="str">
        <f>VLOOKUP(C1231,[1]A!$D$2:$H$1448,5,FALSE)</f>
        <v>Jeune Masculin 15/16 ans</v>
      </c>
      <c r="N1231" s="14">
        <f>VLOOKUP(C1231,Bilan!$B$4:$D$1766,3,FALSE)</f>
        <v>2349</v>
      </c>
      <c r="O1231" s="50">
        <f>A1231</f>
        <v>1415</v>
      </c>
      <c r="P1231" s="50">
        <f>VLOOKUP(C1231,Route2021!$C$2:$O$1205,13,FALSE)</f>
        <v>1415</v>
      </c>
      <c r="Q1231" s="124" t="str">
        <f>VLOOKUP(C1231,[1]A!$D$2:$K$1398,8,FALSE)</f>
        <v>JE</v>
      </c>
      <c r="R1231" s="125" t="str">
        <f>VLOOKUP(C1231,Route2021!$C$2:$Q$1212,15,FALSE)</f>
        <v>JE</v>
      </c>
      <c r="S1231" s="48">
        <f>IFERROR(VLOOKUP(C1231,'[2]1ère'!$B$3:$E$200,4,FALSE),0)</f>
        <v>0</v>
      </c>
      <c r="T1231" s="48">
        <f>IFERROR(VLOOKUP(C1231,'[2]2ème'!$B$3:$E$500,4,FALSE),0)</f>
        <v>0</v>
      </c>
      <c r="U1231" s="48">
        <f>IFERROR(VLOOKUP(C1231,'[2]3ème'!$B$3:$E$600,4,FALSE),0)</f>
        <v>0</v>
      </c>
      <c r="V1231" s="48">
        <f>IFERROR(VLOOKUP(C1231,'[2]4ème '!$B$3:$E$216,4,FALSE),0)</f>
        <v>0</v>
      </c>
      <c r="W1231" s="48">
        <f>IFERROR(VLOOKUP(C1231,[2]Féminines!$B$3:$E$70,4,FALSE),0)</f>
        <v>0</v>
      </c>
      <c r="X1231">
        <f t="shared" si="135"/>
        <v>0</v>
      </c>
    </row>
    <row r="1232" spans="1:24" x14ac:dyDescent="0.25">
      <c r="A1232" s="15">
        <v>1416</v>
      </c>
      <c r="B1232">
        <f t="shared" ref="B1232:B1238" si="141">N1232</f>
        <v>144472</v>
      </c>
      <c r="C1232" t="str">
        <f>[1]A!$D1048</f>
        <v>TOURNEUX LOUNA</v>
      </c>
      <c r="D1232" t="str">
        <f>[1]A!$F1048</f>
        <v>ENTENTE CYCLISTE DE FONTAINE AU BOIS</v>
      </c>
      <c r="E1232" t="str">
        <f>[1]A!$J1048</f>
        <v>05999062295</v>
      </c>
      <c r="F1232" s="128" t="s">
        <v>3469</v>
      </c>
      <c r="G1232" t="str">
        <f>VLOOKUP(C1232,[1]A!$D$2:$H$1448,5,FALSE)</f>
        <v>Jeune Féminin 15/16 ans</v>
      </c>
      <c r="N1232" s="14">
        <f>VLOOKUP(C1232,Bilan!$B$4:$D$1766,3,FALSE)</f>
        <v>144472</v>
      </c>
      <c r="O1232" s="50">
        <f t="shared" ref="O1232:O1238" si="142">A1232</f>
        <v>1416</v>
      </c>
      <c r="P1232" s="50">
        <f>VLOOKUP(C1232,Route2021!$C$2:$O$1205,13,FALSE)</f>
        <v>1503</v>
      </c>
      <c r="Q1232" s="124" t="str">
        <f>VLOOKUP(C1232,[1]A!$D$2:$K$1398,8,FALSE)</f>
        <v>JE</v>
      </c>
      <c r="R1232" s="125" t="str">
        <f>VLOOKUP(C1232,Route2021!$C$2:$Q$1212,15,FALSE)</f>
        <v>JE</v>
      </c>
      <c r="S1232" s="48">
        <f>IFERROR(VLOOKUP(C1232,'[2]1ère'!$B$3:$E$200,4,FALSE),0)</f>
        <v>0</v>
      </c>
      <c r="T1232" s="48">
        <f>IFERROR(VLOOKUP(C1232,'[2]2ème'!$B$3:$E$500,4,FALSE),0)</f>
        <v>0</v>
      </c>
      <c r="U1232" s="48">
        <f>IFERROR(VLOOKUP(C1232,'[2]3ème'!$B$3:$E$600,4,FALSE),0)</f>
        <v>0</v>
      </c>
      <c r="V1232" s="48">
        <f>IFERROR(VLOOKUP(C1232,'[2]4ème '!$B$3:$E$216,4,FALSE),0)</f>
        <v>0</v>
      </c>
      <c r="W1232" s="48">
        <f>IFERROR(VLOOKUP(C1232,[2]Féminines!$B$3:$E$70,4,FALSE),0)</f>
        <v>6</v>
      </c>
      <c r="X1232">
        <f t="shared" si="135"/>
        <v>6</v>
      </c>
    </row>
    <row r="1233" spans="1:24" x14ac:dyDescent="0.25">
      <c r="A1233" s="15">
        <v>1417</v>
      </c>
      <c r="B1233">
        <f t="shared" si="141"/>
        <v>7139</v>
      </c>
      <c r="C1233" t="str">
        <f>[1]A!$D336</f>
        <v>DEPAEPE THIBAUT</v>
      </c>
      <c r="D1233" t="str">
        <f>[1]A!$F336</f>
        <v>VELO CLUB BAVAISIEN</v>
      </c>
      <c r="E1233" t="str">
        <f>[1]A!$J336</f>
        <v>05999128002</v>
      </c>
      <c r="F1233" s="128" t="s">
        <v>3468</v>
      </c>
      <c r="G1233" t="str">
        <f>VLOOKUP(C1233,[1]A!$D$2:$H$1448,5,FALSE)</f>
        <v>Jeune Masculin 15/16 ans</v>
      </c>
      <c r="N1233" s="14">
        <f>VLOOKUP(C1233,Bilan!$B$4:$D$1766,3,FALSE)</f>
        <v>7139</v>
      </c>
      <c r="O1233" s="50">
        <f t="shared" si="142"/>
        <v>1417</v>
      </c>
      <c r="P1233" s="50">
        <f>VLOOKUP(C1233,Route2021!$C$2:$O$1205,13,FALSE)</f>
        <v>1515</v>
      </c>
      <c r="Q1233" s="124" t="str">
        <f>VLOOKUP(C1233,[1]A!$D$2:$K$1398,8,FALSE)</f>
        <v>JE</v>
      </c>
      <c r="R1233" s="125">
        <f>VLOOKUP(C1233,Route2021!$C$2:$Q$1212,15,FALSE)</f>
        <v>0</v>
      </c>
      <c r="S1233" s="48">
        <f>IFERROR(VLOOKUP(C1233,'[2]1ère'!$B$3:$E$200,4,FALSE),0)</f>
        <v>0</v>
      </c>
      <c r="T1233" s="48">
        <f>IFERROR(VLOOKUP(C1233,'[2]2ème'!$B$3:$E$500,4,FALSE),0)</f>
        <v>0</v>
      </c>
      <c r="U1233" s="48">
        <f>IFERROR(VLOOKUP(C1233,'[2]3ème'!$B$3:$E$600,4,FALSE),0)</f>
        <v>0</v>
      </c>
      <c r="V1233" s="48">
        <f>IFERROR(VLOOKUP(C1233,'[2]4ème '!$B$3:$E$216,4,FALSE),0)</f>
        <v>0</v>
      </c>
      <c r="W1233" s="48">
        <f>IFERROR(VLOOKUP(C1233,[2]Féminines!$B$3:$E$70,4,FALSE),0)</f>
        <v>0</v>
      </c>
      <c r="X1233">
        <f t="shared" si="135"/>
        <v>0</v>
      </c>
    </row>
    <row r="1234" spans="1:24" x14ac:dyDescent="0.25">
      <c r="A1234" s="15">
        <v>1418</v>
      </c>
      <c r="B1234">
        <f t="shared" si="141"/>
        <v>4485</v>
      </c>
      <c r="C1234" t="str">
        <f>[1]A!$D825</f>
        <v>MOERMAN--LEFEBVRE NATHAN</v>
      </c>
      <c r="D1234" t="str">
        <f>[1]A!$F825</f>
        <v>CYCLO CLUB WAVRIN</v>
      </c>
      <c r="E1234" t="str">
        <f>[1]A!$J825</f>
        <v>05999128509</v>
      </c>
      <c r="F1234" s="128" t="s">
        <v>3468</v>
      </c>
      <c r="G1234" t="str">
        <f>VLOOKUP(C1234,[1]A!$D$2:$H$1448,5,FALSE)</f>
        <v>Jeune Masculin 15/16 ans</v>
      </c>
      <c r="N1234" s="14">
        <f>VLOOKUP(C1234,Bilan!$B$4:$D$1766,3,FALSE)</f>
        <v>4485</v>
      </c>
      <c r="O1234" s="50">
        <f t="shared" si="142"/>
        <v>1418</v>
      </c>
      <c r="P1234" s="50" t="e">
        <f>VLOOKUP(C1234,Route2021!$C$2:$O$1205,13,FALSE)</f>
        <v>#N/A</v>
      </c>
      <c r="Q1234" s="124" t="str">
        <f>VLOOKUP(C1234,[1]A!$D$2:$K$1398,8,FALSE)</f>
        <v>JE</v>
      </c>
      <c r="R1234" s="125" t="e">
        <f>VLOOKUP(C1234,Route2021!$C$2:$Q$1212,15,FALSE)</f>
        <v>#N/A</v>
      </c>
      <c r="S1234" s="48">
        <f>IFERROR(VLOOKUP(C1234,'[2]1ère'!$B$3:$E$200,4,FALSE),0)</f>
        <v>0</v>
      </c>
      <c r="T1234" s="48">
        <f>IFERROR(VLOOKUP(C1234,'[2]2ème'!$B$3:$E$500,4,FALSE),0)</f>
        <v>0</v>
      </c>
      <c r="U1234" s="48">
        <f>IFERROR(VLOOKUP(C1234,'[2]3ème'!$B$3:$E$600,4,FALSE),0)</f>
        <v>0</v>
      </c>
      <c r="V1234" s="48">
        <f>IFERROR(VLOOKUP(C1234,'[2]4ème '!$B$3:$E$216,4,FALSE),0)</f>
        <v>0</v>
      </c>
      <c r="W1234" s="48">
        <f>IFERROR(VLOOKUP(C1234,[2]Féminines!$B$3:$E$70,4,FALSE),0)</f>
        <v>0</v>
      </c>
      <c r="X1234">
        <f t="shared" si="135"/>
        <v>0</v>
      </c>
    </row>
    <row r="1235" spans="1:24" x14ac:dyDescent="0.25">
      <c r="A1235" s="15">
        <v>1419</v>
      </c>
      <c r="B1235">
        <f t="shared" si="141"/>
        <v>2379</v>
      </c>
      <c r="C1235" t="str">
        <f>[1]A!$D631</f>
        <v>LABALETTE ELIE</v>
      </c>
      <c r="D1235" t="str">
        <f>[1]A!$F631</f>
        <v>CYCLO CLUB WAVRIN</v>
      </c>
      <c r="E1235" t="str">
        <f>[1]A!$J631</f>
        <v>05999128858</v>
      </c>
      <c r="F1235" s="128" t="s">
        <v>3468</v>
      </c>
      <c r="G1235" t="str">
        <f>VLOOKUP(C1235,[1]A!$D$2:$H$1448,5,FALSE)</f>
        <v>Jeune Masculin 15/16 ans</v>
      </c>
      <c r="N1235" s="14">
        <f>VLOOKUP(C1235,Bilan!$B$4:$D$1766,3,FALSE)</f>
        <v>2379</v>
      </c>
      <c r="O1235" s="50">
        <f t="shared" si="142"/>
        <v>1419</v>
      </c>
      <c r="P1235" s="50" t="e">
        <f>VLOOKUP(C1235,Route2021!$C$2:$O$1205,13,FALSE)</f>
        <v>#N/A</v>
      </c>
      <c r="Q1235" s="124" t="str">
        <f>VLOOKUP(C1235,[1]A!$D$2:$K$1398,8,FALSE)</f>
        <v>JE</v>
      </c>
      <c r="R1235" s="125" t="e">
        <f>VLOOKUP(C1235,Route2021!$C$2:$Q$1212,15,FALSE)</f>
        <v>#N/A</v>
      </c>
      <c r="S1235" s="48">
        <f>IFERROR(VLOOKUP(C1235,'[2]1ère'!$B$3:$E$200,4,FALSE),0)</f>
        <v>0</v>
      </c>
      <c r="T1235" s="48">
        <f>IFERROR(VLOOKUP(C1235,'[2]2ème'!$B$3:$E$500,4,FALSE),0)</f>
        <v>0</v>
      </c>
      <c r="U1235" s="48">
        <f>IFERROR(VLOOKUP(C1235,'[2]3ème'!$B$3:$E$600,4,FALSE),0)</f>
        <v>0</v>
      </c>
      <c r="V1235" s="48">
        <f>IFERROR(VLOOKUP(C1235,'[2]4ème '!$B$3:$E$216,4,FALSE),0)</f>
        <v>0</v>
      </c>
      <c r="W1235" s="48">
        <f>IFERROR(VLOOKUP(C1235,[2]Féminines!$B$3:$E$70,4,FALSE),0)</f>
        <v>0</v>
      </c>
      <c r="X1235">
        <f t="shared" si="135"/>
        <v>0</v>
      </c>
    </row>
    <row r="1236" spans="1:24" x14ac:dyDescent="0.25">
      <c r="A1236" s="15">
        <v>1420</v>
      </c>
      <c r="B1236">
        <f t="shared" si="141"/>
        <v>4301</v>
      </c>
      <c r="C1236" t="str">
        <f>[1]A!$D995</f>
        <v>SELLIEZ THOMAS</v>
      </c>
      <c r="D1236" t="str">
        <f>[1]A!$F995</f>
        <v>CYCLO CLUB WAVRIN</v>
      </c>
      <c r="E1236" t="str">
        <f>[1]A!$J995</f>
        <v>05999128511</v>
      </c>
      <c r="F1236" s="128" t="s">
        <v>3468</v>
      </c>
      <c r="G1236" t="str">
        <f>VLOOKUP(C1236,[1]A!$D$2:$H$1448,5,FALSE)</f>
        <v>Jeune Masculin 15/16 ans</v>
      </c>
      <c r="N1236" s="14">
        <f>VLOOKUP(C1236,Bilan!$B$4:$D$1766,3,FALSE)</f>
        <v>4301</v>
      </c>
      <c r="O1236" s="50">
        <f t="shared" si="142"/>
        <v>1420</v>
      </c>
      <c r="P1236" s="50" t="e">
        <f>VLOOKUP(C1236,Route2021!$C$2:$O$1205,13,FALSE)</f>
        <v>#N/A</v>
      </c>
      <c r="Q1236" s="124" t="str">
        <f>VLOOKUP(C1236,[1]A!$D$2:$K$1398,8,FALSE)</f>
        <v>JE</v>
      </c>
      <c r="R1236" s="125" t="e">
        <f>VLOOKUP(C1236,Route2021!$C$2:$Q$1212,15,FALSE)</f>
        <v>#N/A</v>
      </c>
      <c r="S1236" s="48">
        <f>IFERROR(VLOOKUP(C1236,'[2]1ère'!$B$3:$E$200,4,FALSE),0)</f>
        <v>0</v>
      </c>
      <c r="T1236" s="48">
        <f>IFERROR(VLOOKUP(C1236,'[2]2ème'!$B$3:$E$500,4,FALSE),0)</f>
        <v>0</v>
      </c>
      <c r="U1236" s="48">
        <f>IFERROR(VLOOKUP(C1236,'[2]3ème'!$B$3:$E$600,4,FALSE),0)</f>
        <v>0</v>
      </c>
      <c r="V1236" s="48">
        <f>IFERROR(VLOOKUP(C1236,'[2]4ème '!$B$3:$E$216,4,FALSE),0)</f>
        <v>0</v>
      </c>
      <c r="W1236" s="48">
        <f>IFERROR(VLOOKUP(C1236,[2]Féminines!$B$3:$E$70,4,FALSE),0)</f>
        <v>0</v>
      </c>
      <c r="X1236">
        <f t="shared" si="135"/>
        <v>0</v>
      </c>
    </row>
    <row r="1237" spans="1:24" x14ac:dyDescent="0.25">
      <c r="A1237" s="15">
        <v>1421</v>
      </c>
      <c r="B1237">
        <f t="shared" si="141"/>
        <v>7044</v>
      </c>
      <c r="C1237" t="str">
        <f>[1]A!$D295</f>
        <v>DEJEAN MATHIS</v>
      </c>
      <c r="D1237" t="str">
        <f>[1]A!$F295</f>
        <v>TEAM STYLE FLINES LES MORTAGNE</v>
      </c>
      <c r="E1237" t="str">
        <f>[1]A!$J295</f>
        <v>05999024178</v>
      </c>
      <c r="F1237" s="128" t="s">
        <v>3468</v>
      </c>
      <c r="G1237" t="str">
        <f>VLOOKUP(C1237,[1]A!$D$2:$H$1448,5,FALSE)</f>
        <v>Jeune Masculin 15/16 ans</v>
      </c>
      <c r="J1237" s="67">
        <v>1</v>
      </c>
      <c r="N1237" s="14">
        <f>VLOOKUP(C1237,Bilan!$B$4:$D$1766,3,FALSE)</f>
        <v>7044</v>
      </c>
      <c r="O1237" s="50">
        <f t="shared" si="142"/>
        <v>1421</v>
      </c>
      <c r="P1237" s="50">
        <f>VLOOKUP(C1237,Route2021!$C$2:$O$1205,13,FALSE)</f>
        <v>1527</v>
      </c>
      <c r="Q1237" s="124" t="str">
        <f>VLOOKUP(C1237,[1]A!$D$2:$K$1398,8,FALSE)</f>
        <v>JE</v>
      </c>
      <c r="R1237" s="125">
        <f>VLOOKUP(C1237,Route2021!$C$2:$Q$1212,15,FALSE)</f>
        <v>0</v>
      </c>
      <c r="S1237" s="48">
        <f>IFERROR(VLOOKUP(C1237,'[2]1ère'!$B$3:$E$200,4,FALSE),0)</f>
        <v>0</v>
      </c>
      <c r="T1237" s="48">
        <f>IFERROR(VLOOKUP(C1237,'[2]2ème'!$B$3:$E$500,4,FALSE),0)</f>
        <v>0</v>
      </c>
      <c r="U1237" s="48">
        <f>IFERROR(VLOOKUP(C1237,'[2]3ème'!$B$3:$E$600,4,FALSE),0)</f>
        <v>0</v>
      </c>
      <c r="V1237" s="48">
        <f>IFERROR(VLOOKUP(C1237,'[2]4ème '!$B$3:$E$216,4,FALSE),0)</f>
        <v>0</v>
      </c>
      <c r="W1237" s="48">
        <f>IFERROR(VLOOKUP(C1237,[2]Féminines!$B$3:$E$70,4,FALSE),0)</f>
        <v>0</v>
      </c>
      <c r="X1237">
        <f t="shared" si="135"/>
        <v>0</v>
      </c>
    </row>
    <row r="1238" spans="1:24" x14ac:dyDescent="0.25">
      <c r="A1238" s="15">
        <v>1422</v>
      </c>
      <c r="B1238">
        <f t="shared" si="141"/>
        <v>10135</v>
      </c>
      <c r="C1238" t="str">
        <f>[1]A!$D1257</f>
        <v>PARMENTIER MAIWENN</v>
      </c>
      <c r="D1238" t="str">
        <f>[1]A!$F1257</f>
        <v>HENIN ETOILE CYCLISTE HENINOISE</v>
      </c>
      <c r="E1238" t="str">
        <f>[1]A!$J1257</f>
        <v>06297045926</v>
      </c>
      <c r="F1238" s="128" t="s">
        <v>3469</v>
      </c>
      <c r="G1238" t="str">
        <f>VLOOKUP(C1238,[1]A!$D$2:$H$1448,5,FALSE)</f>
        <v>Jeune Féminin 15/16 ans</v>
      </c>
      <c r="N1238" s="14">
        <f>VLOOKUP(C1238,Bilan!$B$4:$D$1766,3,FALSE)</f>
        <v>10135</v>
      </c>
      <c r="O1238" s="50">
        <f t="shared" si="142"/>
        <v>1422</v>
      </c>
      <c r="P1238" s="50" t="e">
        <f>VLOOKUP(C1238,Route2021!$C$2:$O$1205,13,FALSE)</f>
        <v>#N/A</v>
      </c>
      <c r="Q1238" s="124" t="str">
        <f>VLOOKUP(C1238,[1]A!$D$2:$K$1398,8,FALSE)</f>
        <v>JE</v>
      </c>
      <c r="R1238" s="125" t="e">
        <f>VLOOKUP(C1238,Route2021!$C$2:$Q$1212,15,FALSE)</f>
        <v>#N/A</v>
      </c>
      <c r="S1238" s="48">
        <f>IFERROR(VLOOKUP(C1238,'[2]1ère'!$B$3:$E$200,4,FALSE),0)</f>
        <v>0</v>
      </c>
      <c r="T1238" s="48">
        <f>IFERROR(VLOOKUP(C1238,'[2]2ème'!$B$3:$E$500,4,FALSE),0)</f>
        <v>0</v>
      </c>
      <c r="U1238" s="48">
        <f>IFERROR(VLOOKUP(C1238,'[2]3ème'!$B$3:$E$600,4,FALSE),0)</f>
        <v>0</v>
      </c>
      <c r="V1238" s="48">
        <f>IFERROR(VLOOKUP(C1238,'[2]4ème '!$B$3:$E$216,4,FALSE),0)</f>
        <v>0</v>
      </c>
      <c r="W1238" s="48">
        <f>IFERROR(VLOOKUP(C1238,[2]Féminines!$B$3:$E$70,4,FALSE),0)</f>
        <v>1</v>
      </c>
      <c r="X1238">
        <f t="shared" si="135"/>
        <v>1</v>
      </c>
    </row>
    <row r="1239" spans="1:24" x14ac:dyDescent="0.25">
      <c r="A1239" s="15">
        <v>1423</v>
      </c>
      <c r="B1239">
        <f t="shared" ref="B1239:B1244" si="143">N1239</f>
        <v>7123</v>
      </c>
      <c r="C1239" t="str">
        <f>[1]A!$D1017</f>
        <v>SOUFFLET BENJAMIN</v>
      </c>
      <c r="D1239" t="str">
        <f>[1]A!$F1017</f>
        <v>VELO CLUB BAVAISIEN</v>
      </c>
      <c r="E1239" t="str">
        <f>[1]A!$J1017</f>
        <v>05999127607</v>
      </c>
      <c r="F1239" s="128" t="s">
        <v>3468</v>
      </c>
      <c r="G1239" t="str">
        <f>VLOOKUP(C1239,[1]A!$D$2:$H$1448,5,FALSE)</f>
        <v>Jeune Masculin 15/16 ans</v>
      </c>
      <c r="N1239" s="14">
        <f>VLOOKUP(C1239,Bilan!$B$4:$D$1766,3,FALSE)</f>
        <v>7123</v>
      </c>
      <c r="O1239" s="50">
        <f t="shared" ref="O1239:O1244" si="144">A1239</f>
        <v>1423</v>
      </c>
      <c r="P1239" s="50">
        <f>VLOOKUP(C1239,Route2021!$C$2:$O$1205,13,FALSE)</f>
        <v>1534</v>
      </c>
      <c r="Q1239" s="124" t="str">
        <f>VLOOKUP(C1239,[1]A!$D$2:$K$1398,8,FALSE)</f>
        <v>JE</v>
      </c>
      <c r="R1239" s="125" t="str">
        <f>VLOOKUP(C1239,Route2021!$C$2:$Q$1212,15,FALSE)</f>
        <v>JE</v>
      </c>
      <c r="S1239" s="48">
        <f>IFERROR(VLOOKUP(C1239,'[2]1ère'!$B$3:$E$200,4,FALSE),0)</f>
        <v>0</v>
      </c>
      <c r="T1239" s="48">
        <f>IFERROR(VLOOKUP(C1239,'[2]2ème'!$B$3:$E$500,4,FALSE),0)</f>
        <v>0</v>
      </c>
      <c r="U1239" s="48">
        <f>IFERROR(VLOOKUP(C1239,'[2]3ème'!$B$3:$E$600,4,FALSE),0)</f>
        <v>0</v>
      </c>
      <c r="V1239" s="48">
        <f>IFERROR(VLOOKUP(C1239,'[2]4ème '!$B$3:$E$216,4,FALSE),0)</f>
        <v>0</v>
      </c>
      <c r="W1239" s="48">
        <f>IFERROR(VLOOKUP(C1239,[2]Féminines!$B$3:$E$70,4,FALSE),0)</f>
        <v>0</v>
      </c>
      <c r="X1239">
        <f t="shared" si="135"/>
        <v>0</v>
      </c>
    </row>
    <row r="1240" spans="1:24" x14ac:dyDescent="0.25">
      <c r="A1240" s="15">
        <v>1424</v>
      </c>
      <c r="B1240">
        <f t="shared" si="143"/>
        <v>2921</v>
      </c>
      <c r="C1240" t="str">
        <f>[1]A!$D153</f>
        <v>BURIDON RACHEL</v>
      </c>
      <c r="D1240" t="str">
        <f>[1]A!$F153</f>
        <v>CYCLO CLUB ORCHIES</v>
      </c>
      <c r="E1240" t="str">
        <f>[1]A!$J153</f>
        <v>05999056794</v>
      </c>
      <c r="F1240" s="128" t="s">
        <v>3469</v>
      </c>
      <c r="G1240" t="str">
        <f>VLOOKUP(C1240,[1]A!$D$2:$H$1448,5,FALSE)</f>
        <v>Jeune Féminin 15/16 ans</v>
      </c>
      <c r="N1240" s="14">
        <f>VLOOKUP(C1240,Bilan!$B$4:$D$1766,3,FALSE)</f>
        <v>2921</v>
      </c>
      <c r="O1240" s="50">
        <f t="shared" si="144"/>
        <v>1424</v>
      </c>
      <c r="P1240" s="50" t="e">
        <f>VLOOKUP(C1240,Route2021!$C$2:$O$1205,13,FALSE)</f>
        <v>#N/A</v>
      </c>
      <c r="Q1240" s="124" t="str">
        <f>VLOOKUP(C1240,[1]A!$D$2:$K$1398,8,FALSE)</f>
        <v>JE</v>
      </c>
      <c r="R1240" s="125" t="e">
        <f>VLOOKUP(C1240,Route2021!$C$2:$Q$1212,15,FALSE)</f>
        <v>#N/A</v>
      </c>
      <c r="S1240" s="48">
        <f>IFERROR(VLOOKUP(C1240,'[2]1ère'!$B$3:$E$200,4,FALSE),0)</f>
        <v>0</v>
      </c>
      <c r="T1240" s="48">
        <f>IFERROR(VLOOKUP(C1240,'[2]2ème'!$B$3:$E$500,4,FALSE),0)</f>
        <v>0</v>
      </c>
      <c r="U1240" s="48">
        <f>IFERROR(VLOOKUP(C1240,'[2]3ème'!$B$3:$E$600,4,FALSE),0)</f>
        <v>0</v>
      </c>
      <c r="V1240" s="48">
        <f>IFERROR(VLOOKUP(C1240,'[2]4ème '!$B$3:$E$216,4,FALSE),0)</f>
        <v>0</v>
      </c>
      <c r="W1240" s="48">
        <f>IFERROR(VLOOKUP(C1240,[2]Féminines!$B$3:$E$70,4,FALSE),0)</f>
        <v>5</v>
      </c>
      <c r="X1240">
        <f t="shared" si="135"/>
        <v>5</v>
      </c>
    </row>
    <row r="1241" spans="1:24" x14ac:dyDescent="0.25">
      <c r="A1241" s="15">
        <v>1425</v>
      </c>
      <c r="B1241">
        <f t="shared" si="143"/>
        <v>7100</v>
      </c>
      <c r="C1241" t="str">
        <f>[1]A!$D708</f>
        <v>LEFEBVRE LEONIE</v>
      </c>
      <c r="D1241" t="str">
        <f>[1]A!$F708</f>
        <v>ASSOCIATION CYCLISTE D'ETROEUNGT</v>
      </c>
      <c r="E1241" t="str">
        <f>[1]A!$J708</f>
        <v>05999124505</v>
      </c>
      <c r="F1241" s="128" t="s">
        <v>3469</v>
      </c>
      <c r="G1241" t="str">
        <f>VLOOKUP(C1241,[1]A!$D$2:$H$1448,5,FALSE)</f>
        <v>Jeune Féminin 15/16 ans</v>
      </c>
      <c r="N1241" s="14">
        <f>VLOOKUP(C1241,Bilan!$B$4:$D$1766,3,FALSE)</f>
        <v>7100</v>
      </c>
      <c r="O1241" s="50">
        <f t="shared" si="144"/>
        <v>1425</v>
      </c>
      <c r="P1241" s="50" t="e">
        <f>VLOOKUP(C1241,Route2021!$C$2:$O$1205,13,FALSE)</f>
        <v>#N/A</v>
      </c>
      <c r="Q1241" s="124" t="str">
        <f>VLOOKUP(C1241,[1]A!$D$2:$K$1398,8,FALSE)</f>
        <v>JE</v>
      </c>
      <c r="R1241" s="125" t="e">
        <f>VLOOKUP(C1241,Route2021!$C$2:$Q$1212,15,FALSE)</f>
        <v>#N/A</v>
      </c>
      <c r="S1241" s="48">
        <f>IFERROR(VLOOKUP(C1241,'[2]1ère'!$B$3:$E$200,4,FALSE),0)</f>
        <v>0</v>
      </c>
      <c r="T1241" s="48">
        <f>IFERROR(VLOOKUP(C1241,'[2]2ème'!$B$3:$E$500,4,FALSE),0)</f>
        <v>0</v>
      </c>
      <c r="U1241" s="48">
        <f>IFERROR(VLOOKUP(C1241,'[2]3ème'!$B$3:$E$600,4,FALSE),0)</f>
        <v>0</v>
      </c>
      <c r="V1241" s="48">
        <f>IFERROR(VLOOKUP(C1241,'[2]4ème '!$B$3:$E$216,4,FALSE),0)</f>
        <v>0</v>
      </c>
      <c r="W1241" s="48">
        <f>IFERROR(VLOOKUP(C1241,[2]Féminines!$B$3:$E$70,4,FALSE),0)</f>
        <v>4</v>
      </c>
      <c r="X1241">
        <f t="shared" si="135"/>
        <v>4</v>
      </c>
    </row>
    <row r="1242" spans="1:24" x14ac:dyDescent="0.25">
      <c r="A1242" s="15">
        <v>1426</v>
      </c>
      <c r="B1242">
        <f t="shared" si="143"/>
        <v>144399</v>
      </c>
      <c r="C1242" t="str">
        <f>[1]A!$D528</f>
        <v>GOUBERT NOE</v>
      </c>
      <c r="D1242" t="str">
        <f>[1]A!$F528</f>
        <v>ETOILE CYCLISTE FEIGNIES</v>
      </c>
      <c r="E1242" t="str">
        <f>[1]A!$J528</f>
        <v>05999134341</v>
      </c>
      <c r="F1242" s="128" t="s">
        <v>3468</v>
      </c>
      <c r="G1242" t="str">
        <f>VLOOKUP(C1242,[1]A!$D$2:$H$1448,5,FALSE)</f>
        <v>Jeune Masculin 15/16 ans</v>
      </c>
      <c r="N1242" s="14">
        <f>VLOOKUP(C1242,Bilan!$B$4:$D$1766,3,FALSE)</f>
        <v>144399</v>
      </c>
      <c r="O1242" s="50">
        <f t="shared" si="144"/>
        <v>1426</v>
      </c>
      <c r="P1242" s="50" t="e">
        <f>VLOOKUP(C1242,Route2021!$C$2:$O$1205,13,FALSE)</f>
        <v>#N/A</v>
      </c>
      <c r="Q1242" s="124" t="str">
        <f>VLOOKUP(C1242,[1]A!$D$2:$K$1398,8,FALSE)</f>
        <v>JE</v>
      </c>
      <c r="R1242" s="125" t="e">
        <f>VLOOKUP(C1242,Route2021!$C$2:$Q$1212,15,FALSE)</f>
        <v>#N/A</v>
      </c>
      <c r="S1242" s="48">
        <f>IFERROR(VLOOKUP(C1242,'[2]1ère'!$B$3:$E$200,4,FALSE),0)</f>
        <v>0</v>
      </c>
      <c r="T1242" s="48">
        <f>IFERROR(VLOOKUP(C1242,'[2]2ème'!$B$3:$E$500,4,FALSE),0)</f>
        <v>0</v>
      </c>
      <c r="U1242" s="48">
        <f>IFERROR(VLOOKUP(C1242,'[2]3ème'!$B$3:$E$600,4,FALSE),0)</f>
        <v>0</v>
      </c>
      <c r="V1242" s="48">
        <f>IFERROR(VLOOKUP(C1242,'[2]4ème '!$B$3:$E$216,4,FALSE),0)</f>
        <v>0</v>
      </c>
      <c r="W1242" s="48">
        <f>IFERROR(VLOOKUP(C1242,[2]Féminines!$B$3:$E$70,4,FALSE),0)</f>
        <v>0</v>
      </c>
      <c r="X1242">
        <f t="shared" si="135"/>
        <v>0</v>
      </c>
    </row>
    <row r="1243" spans="1:24" x14ac:dyDescent="0.25">
      <c r="A1243" s="15">
        <v>1427</v>
      </c>
      <c r="B1243">
        <f t="shared" si="143"/>
        <v>5114</v>
      </c>
      <c r="C1243" t="str">
        <f>[1]A!$D1032</f>
        <v>THIBEAU LOIC</v>
      </c>
      <c r="D1243" t="str">
        <f>[1]A!$F1032</f>
        <v>VELO CLUB BAVAISIEN</v>
      </c>
      <c r="E1243" t="str">
        <f>[1]A!$J1032</f>
        <v>05999136201</v>
      </c>
      <c r="F1243" s="128" t="s">
        <v>3468</v>
      </c>
      <c r="G1243" t="str">
        <f>VLOOKUP(C1243,[1]A!$D$2:$H$1448,5,FALSE)</f>
        <v>Jeune Masculin 15/16 ans</v>
      </c>
      <c r="N1243" s="14">
        <f>VLOOKUP(C1243,Bilan!$B$4:$D$1766,3,FALSE)</f>
        <v>5114</v>
      </c>
      <c r="O1243" s="50">
        <f t="shared" si="144"/>
        <v>1427</v>
      </c>
      <c r="P1243" s="50" t="e">
        <f>VLOOKUP(C1243,Route2021!$C$2:$O$1205,13,FALSE)</f>
        <v>#N/A</v>
      </c>
      <c r="Q1243" s="124" t="str">
        <f>VLOOKUP(C1243,[1]A!$D$2:$K$1398,8,FALSE)</f>
        <v>JE</v>
      </c>
      <c r="R1243" s="125" t="e">
        <f>VLOOKUP(C1243,Route2021!$C$2:$Q$1212,15,FALSE)</f>
        <v>#N/A</v>
      </c>
      <c r="S1243" s="48">
        <f>IFERROR(VLOOKUP(C1243,'[2]1ère'!$B$3:$E$200,4,FALSE),0)</f>
        <v>0</v>
      </c>
      <c r="T1243" s="48">
        <f>IFERROR(VLOOKUP(C1243,'[2]2ème'!$B$3:$E$500,4,FALSE),0)</f>
        <v>0</v>
      </c>
      <c r="U1243" s="48">
        <f>IFERROR(VLOOKUP(C1243,'[2]3ème'!$B$3:$E$600,4,FALSE),0)</f>
        <v>0</v>
      </c>
      <c r="V1243" s="48">
        <f>IFERROR(VLOOKUP(C1243,'[2]4ème '!$B$3:$E$216,4,FALSE),0)</f>
        <v>0</v>
      </c>
      <c r="W1243" s="48">
        <f>IFERROR(VLOOKUP(C1243,[2]Féminines!$B$3:$E$70,4,FALSE),0)</f>
        <v>0</v>
      </c>
      <c r="X1243">
        <f t="shared" si="135"/>
        <v>0</v>
      </c>
    </row>
    <row r="1244" spans="1:24" x14ac:dyDescent="0.25">
      <c r="A1244" s="15">
        <v>1428</v>
      </c>
      <c r="B1244">
        <f t="shared" si="143"/>
        <v>2483</v>
      </c>
      <c r="C1244" t="s">
        <v>3593</v>
      </c>
      <c r="D1244" t="s">
        <v>2976</v>
      </c>
      <c r="E1244" t="s">
        <v>3594</v>
      </c>
      <c r="F1244" s="128" t="s">
        <v>3468</v>
      </c>
      <c r="G1244" t="s">
        <v>975</v>
      </c>
      <c r="N1244" s="14">
        <f>VLOOKUP(C1244,Bilan!$B$4:$D$1766,3,FALSE)</f>
        <v>2483</v>
      </c>
      <c r="O1244" s="50">
        <f t="shared" si="144"/>
        <v>1428</v>
      </c>
      <c r="P1244" s="50">
        <f>VLOOKUP(C1244,Route2021!$C$2:$O$1205,13,FALSE)</f>
        <v>1487</v>
      </c>
      <c r="Q1244" s="124" t="e">
        <f>VLOOKUP(C1244,[1]A!$D$2:$K$1398,8,FALSE)</f>
        <v>#N/A</v>
      </c>
      <c r="R1244" s="125">
        <f>VLOOKUP(C1244,Route2021!$C$2:$Q$1212,15,FALSE)</f>
        <v>0</v>
      </c>
      <c r="S1244" s="48">
        <f>IFERROR(VLOOKUP(C1244,'[2]1ère'!$B$3:$E$200,4,FALSE),0)</f>
        <v>0</v>
      </c>
      <c r="T1244" s="48">
        <f>IFERROR(VLOOKUP(C1244,'[2]2ème'!$B$3:$E$500,4,FALSE),0)</f>
        <v>0</v>
      </c>
      <c r="U1244" s="48">
        <f>IFERROR(VLOOKUP(C1244,'[2]3ème'!$B$3:$E$600,4,FALSE),0)</f>
        <v>0</v>
      </c>
      <c r="V1244" s="48">
        <f>IFERROR(VLOOKUP(C1244,'[2]4ème '!$B$3:$E$216,4,FALSE),0)</f>
        <v>0</v>
      </c>
      <c r="W1244" s="48">
        <f>IFERROR(VLOOKUP(C1244,[2]Féminines!$B$3:$E$70,4,FALSE),0)</f>
        <v>0</v>
      </c>
      <c r="X1244">
        <f t="shared" si="135"/>
        <v>0</v>
      </c>
    </row>
    <row r="1245" spans="1:24" x14ac:dyDescent="0.25">
      <c r="A1245" s="15">
        <v>1429</v>
      </c>
      <c r="B1245" t="e">
        <f>N1245</f>
        <v>#N/A</v>
      </c>
      <c r="C1245" t="s">
        <v>4185</v>
      </c>
      <c r="D1245" t="s">
        <v>4186</v>
      </c>
      <c r="E1245" t="s">
        <v>4187</v>
      </c>
      <c r="F1245" s="128" t="s">
        <v>3468</v>
      </c>
      <c r="G1245" t="s">
        <v>975</v>
      </c>
      <c r="N1245" s="14" t="e">
        <f>VLOOKUP(C1245,Bilan!$B$4:$D$1766,3,FALSE)</f>
        <v>#N/A</v>
      </c>
      <c r="O1245" s="50">
        <f>A1245</f>
        <v>1429</v>
      </c>
      <c r="P1245" s="50" t="e">
        <f>VLOOKUP(C1245,Route2021!$C$2:$O$1205,13,FALSE)</f>
        <v>#N/A</v>
      </c>
      <c r="Q1245" s="124" t="e">
        <f>VLOOKUP(C1245,[1]A!$D$2:$K$1398,8,FALSE)</f>
        <v>#N/A</v>
      </c>
      <c r="R1245" s="125" t="e">
        <f>VLOOKUP(C1245,Route2021!$C$2:$Q$1212,15,FALSE)</f>
        <v>#N/A</v>
      </c>
      <c r="S1245" s="48">
        <f>IFERROR(VLOOKUP(C1245,'[2]1ère'!$B$3:$E$200,4,FALSE),0)</f>
        <v>0</v>
      </c>
      <c r="T1245" s="48">
        <f>IFERROR(VLOOKUP(C1245,'[2]2ème'!$B$3:$E$500,4,FALSE),0)</f>
        <v>0</v>
      </c>
      <c r="U1245" s="48">
        <f>IFERROR(VLOOKUP(C1245,'[2]3ème'!$B$3:$E$600,4,FALSE),0)</f>
        <v>0</v>
      </c>
      <c r="V1245" s="48">
        <f>IFERROR(VLOOKUP(C1245,'[2]4ème '!$B$3:$E$216,4,FALSE),0)</f>
        <v>0</v>
      </c>
      <c r="W1245" s="48">
        <f>IFERROR(VLOOKUP(C1245,[2]Féminines!$B$3:$E$70,4,FALSE),0)</f>
        <v>0</v>
      </c>
      <c r="X1245">
        <f t="shared" ref="X1245:X1310" si="145">SUM(S1245:W1245)</f>
        <v>0</v>
      </c>
    </row>
    <row r="1246" spans="1:24" x14ac:dyDescent="0.25">
      <c r="A1246" s="15">
        <v>1430</v>
      </c>
      <c r="B1246">
        <f t="shared" ref="B1246:B1251" si="146">N1246</f>
        <v>2906</v>
      </c>
      <c r="C1246" t="str">
        <f>[1]A!$D458</f>
        <v>FILISD?O NOÉ</v>
      </c>
      <c r="D1246" t="str">
        <f>[1]A!$F458</f>
        <v>SAULZOIR MONTRECOURT CYCLING CLUB</v>
      </c>
      <c r="E1246" t="str">
        <f>[1]A!$J458</f>
        <v>05999135955</v>
      </c>
      <c r="F1246" s="128" t="s">
        <v>3468</v>
      </c>
      <c r="G1246" t="str">
        <f>VLOOKUP(C1246,[1]A!$D$2:$H$1448,5,FALSE)</f>
        <v>Jeune Masculin 15/16 ans</v>
      </c>
      <c r="N1246" s="14">
        <f>VLOOKUP(C1246,Bilan!$B$4:$D$1766,3,FALSE)</f>
        <v>2906</v>
      </c>
      <c r="O1246" s="50">
        <f t="shared" ref="O1246:O1251" si="147">A1246</f>
        <v>1430</v>
      </c>
      <c r="P1246" s="50" t="e">
        <f>VLOOKUP(C1246,Route2021!$C$2:$O$1205,13,FALSE)</f>
        <v>#N/A</v>
      </c>
      <c r="Q1246" s="124" t="str">
        <f>VLOOKUP(C1246,[1]A!$D$2:$K$1398,8,FALSE)</f>
        <v>JE</v>
      </c>
      <c r="R1246" s="125" t="e">
        <f>VLOOKUP(C1246,Route2021!$C$2:$Q$1212,15,FALSE)</f>
        <v>#N/A</v>
      </c>
      <c r="S1246" s="48">
        <f>IFERROR(VLOOKUP(C1246,'[2]1ère'!$B$3:$E$200,4,FALSE),0)</f>
        <v>0</v>
      </c>
      <c r="T1246" s="48">
        <f>IFERROR(VLOOKUP(C1246,'[2]2ème'!$B$3:$E$500,4,FALSE),0)</f>
        <v>0</v>
      </c>
      <c r="U1246" s="48">
        <f>IFERROR(VLOOKUP(C1246,'[2]3ème'!$B$3:$E$600,4,FALSE),0)</f>
        <v>0</v>
      </c>
      <c r="V1246" s="48">
        <f>IFERROR(VLOOKUP(C1246,'[2]4ème '!$B$3:$E$216,4,FALSE),0)</f>
        <v>0</v>
      </c>
      <c r="W1246" s="48">
        <f>IFERROR(VLOOKUP(C1246,[2]Féminines!$B$3:$E$70,4,FALSE),0)</f>
        <v>0</v>
      </c>
      <c r="X1246">
        <f t="shared" si="145"/>
        <v>0</v>
      </c>
    </row>
    <row r="1247" spans="1:24" x14ac:dyDescent="0.25">
      <c r="A1247" s="15">
        <v>1431</v>
      </c>
      <c r="B1247">
        <f t="shared" si="146"/>
        <v>10031</v>
      </c>
      <c r="C1247" t="str">
        <f>[1]A!$D1376</f>
        <v>MEUNIER ROSALIE</v>
      </c>
      <c r="D1247" t="str">
        <f>[1]A!$F1376</f>
        <v>TEAM AVESNOIS - LEVAL</v>
      </c>
      <c r="E1247" t="str">
        <f>[1]A!$J1376</f>
        <v>05999135944</v>
      </c>
      <c r="F1247" s="128" t="s">
        <v>3469</v>
      </c>
      <c r="G1247" t="str">
        <f>VLOOKUP(C1247,[1]A!$D$2:$H$1448,5,FALSE)</f>
        <v>Jeune Féminin 15/16 ans</v>
      </c>
      <c r="N1247" s="14">
        <f>VLOOKUP(C1247,Bilan!$B$4:$D$1766,3,FALSE)</f>
        <v>10031</v>
      </c>
      <c r="O1247" s="50">
        <f t="shared" si="147"/>
        <v>1431</v>
      </c>
      <c r="P1247" s="50" t="e">
        <f>VLOOKUP(C1247,Route2021!$C$2:$O$1205,13,FALSE)</f>
        <v>#N/A</v>
      </c>
      <c r="Q1247" s="124">
        <f>VLOOKUP(C1247,[1]A!$D$2:$K$1398,8,FALSE)</f>
        <v>0</v>
      </c>
      <c r="R1247" s="125" t="e">
        <f>VLOOKUP(C1247,Route2021!$C$2:$Q$1212,15,FALSE)</f>
        <v>#N/A</v>
      </c>
      <c r="S1247" s="48">
        <f>IFERROR(VLOOKUP(C1247,'[2]1ère'!$B$3:$E$200,4,FALSE),0)</f>
        <v>0</v>
      </c>
      <c r="T1247" s="48">
        <f>IFERROR(VLOOKUP(C1247,'[2]2ème'!$B$3:$E$500,4,FALSE),0)</f>
        <v>0</v>
      </c>
      <c r="U1247" s="48">
        <f>IFERROR(VLOOKUP(C1247,'[2]3ème'!$B$3:$E$600,4,FALSE),0)</f>
        <v>0</v>
      </c>
      <c r="V1247" s="48">
        <f>IFERROR(VLOOKUP(C1247,'[2]4ème '!$B$3:$E$216,4,FALSE),0)</f>
        <v>0</v>
      </c>
      <c r="W1247" s="48">
        <f>IFERROR(VLOOKUP(C1247,[2]Féminines!$B$3:$E$70,4,FALSE),0)</f>
        <v>4</v>
      </c>
      <c r="X1247">
        <f t="shared" si="145"/>
        <v>4</v>
      </c>
    </row>
    <row r="1248" spans="1:24" x14ac:dyDescent="0.25">
      <c r="A1248" s="15">
        <v>1432</v>
      </c>
      <c r="B1248">
        <f t="shared" si="146"/>
        <v>7109</v>
      </c>
      <c r="C1248" t="str">
        <f>[1]A!$D847</f>
        <v>MOUFTIER LOUKA</v>
      </c>
      <c r="D1248" t="str">
        <f>[1]A!$F847</f>
        <v>VELO CLUB BAVAISIEN</v>
      </c>
      <c r="E1248" t="str">
        <f>[1]A!$J847</f>
        <v>05999127593</v>
      </c>
      <c r="F1248" s="128" t="s">
        <v>3468</v>
      </c>
      <c r="G1248" t="str">
        <f>VLOOKUP(C1248,[1]A!$D$2:$H$1448,5,FALSE)</f>
        <v>Jeune Masculin 15/16 ans</v>
      </c>
      <c r="N1248" s="14">
        <f>VLOOKUP(C1248,Bilan!$B$4:$D$1766,3,FALSE)</f>
        <v>7109</v>
      </c>
      <c r="O1248" s="50">
        <f t="shared" si="147"/>
        <v>1432</v>
      </c>
      <c r="P1248" s="50">
        <f>VLOOKUP(C1248,Route2021!$C$2:$O$1205,13,FALSE)</f>
        <v>1539</v>
      </c>
      <c r="Q1248" s="124" t="str">
        <f>VLOOKUP(C1248,[1]A!$D$2:$K$1398,8,FALSE)</f>
        <v>JE</v>
      </c>
      <c r="R1248" s="125" t="str">
        <f>VLOOKUP(C1248,Route2021!$C$2:$Q$1212,15,FALSE)</f>
        <v>JE</v>
      </c>
      <c r="S1248" s="48">
        <f>IFERROR(VLOOKUP(C1248,'[2]1ère'!$B$3:$E$200,4,FALSE),0)</f>
        <v>0</v>
      </c>
      <c r="T1248" s="48">
        <f>IFERROR(VLOOKUP(C1248,'[2]2ème'!$B$3:$E$500,4,FALSE),0)</f>
        <v>0</v>
      </c>
      <c r="U1248" s="48">
        <f>IFERROR(VLOOKUP(C1248,'[2]3ème'!$B$3:$E$600,4,FALSE),0)</f>
        <v>0</v>
      </c>
      <c r="V1248" s="48">
        <f>IFERROR(VLOOKUP(C1248,'[2]4ème '!$B$3:$E$216,4,FALSE),0)</f>
        <v>0</v>
      </c>
      <c r="W1248" s="48">
        <f>IFERROR(VLOOKUP(C1248,[2]Féminines!$B$3:$E$70,4,FALSE),0)</f>
        <v>0</v>
      </c>
      <c r="X1248">
        <f t="shared" si="145"/>
        <v>0</v>
      </c>
    </row>
    <row r="1249" spans="1:24" x14ac:dyDescent="0.25">
      <c r="A1249" s="15">
        <v>1433</v>
      </c>
      <c r="B1249">
        <f t="shared" si="146"/>
        <v>4305</v>
      </c>
      <c r="C1249" t="str">
        <f>[1]A!$D698</f>
        <v>LEDAIN JONATHAN</v>
      </c>
      <c r="D1249" t="str">
        <f>[1]A!$F698</f>
        <v>VELO CLUB DE L'ESCAUT ANZIN</v>
      </c>
      <c r="E1249" t="str">
        <f>[1]A!$J698</f>
        <v>05999112483</v>
      </c>
      <c r="F1249" s="128" t="s">
        <v>3468</v>
      </c>
      <c r="G1249" t="str">
        <f>VLOOKUP(C1249,[1]A!$D$2:$H$1448,5,FALSE)</f>
        <v>Jeune Masculin 15/16 ans</v>
      </c>
      <c r="N1249" s="14">
        <f>VLOOKUP(C1249,Bilan!$B$4:$D$1766,3,FALSE)</f>
        <v>4305</v>
      </c>
      <c r="O1249" s="50">
        <f t="shared" si="147"/>
        <v>1433</v>
      </c>
      <c r="P1249" s="50">
        <f>VLOOKUP(C1249,Route2021!$C$2:$O$1205,13,FALSE)</f>
        <v>0</v>
      </c>
      <c r="Q1249" s="124" t="str">
        <f>VLOOKUP(C1249,[1]A!$D$2:$K$1398,8,FALSE)</f>
        <v>JE</v>
      </c>
      <c r="R1249" s="125" t="str">
        <f>VLOOKUP(C1249,Route2021!$C$2:$Q$1212,15,FALSE)</f>
        <v>JE</v>
      </c>
      <c r="S1249" s="48">
        <f>IFERROR(VLOOKUP(C1249,'[2]1ère'!$B$3:$E$200,4,FALSE),0)</f>
        <v>0</v>
      </c>
      <c r="T1249" s="48">
        <f>IFERROR(VLOOKUP(C1249,'[2]2ème'!$B$3:$E$500,4,FALSE),0)</f>
        <v>0</v>
      </c>
      <c r="U1249" s="48">
        <f>IFERROR(VLOOKUP(C1249,'[2]3ème'!$B$3:$E$600,4,FALSE),0)</f>
        <v>0</v>
      </c>
      <c r="V1249" s="48">
        <f>IFERROR(VLOOKUP(C1249,'[2]4ème '!$B$3:$E$216,4,FALSE),0)</f>
        <v>0</v>
      </c>
      <c r="W1249" s="48">
        <f>IFERROR(VLOOKUP(C1249,[2]Féminines!$B$3:$E$70,4,FALSE),0)</f>
        <v>0</v>
      </c>
      <c r="X1249">
        <f t="shared" si="145"/>
        <v>0</v>
      </c>
    </row>
    <row r="1250" spans="1:24" x14ac:dyDescent="0.25">
      <c r="A1250" s="15">
        <v>1434</v>
      </c>
      <c r="B1250">
        <f t="shared" si="146"/>
        <v>7122</v>
      </c>
      <c r="C1250" t="str">
        <f>[1]A!$D363</f>
        <v>DESUMEUR GABIN</v>
      </c>
      <c r="D1250" t="str">
        <f>[1]A!$F363</f>
        <v>VELO CLUB DE L'ESCAUT ANZIN</v>
      </c>
      <c r="E1250" t="str">
        <f>[1]A!$J363</f>
        <v>05999016691</v>
      </c>
      <c r="F1250" s="128" t="s">
        <v>3468</v>
      </c>
      <c r="G1250" t="str">
        <f>VLOOKUP(C1250,[1]A!$D$2:$H$1448,5,FALSE)</f>
        <v>Jeune Masculin 15/16 ans</v>
      </c>
      <c r="N1250" s="14">
        <f>VLOOKUP(C1250,Bilan!$B$4:$D$1766,3,FALSE)</f>
        <v>7122</v>
      </c>
      <c r="O1250" s="50">
        <f t="shared" si="147"/>
        <v>1434</v>
      </c>
      <c r="P1250" s="50">
        <f>VLOOKUP(C1250,Route2021!$C$2:$O$1205,13,FALSE)</f>
        <v>0</v>
      </c>
      <c r="Q1250" s="124" t="str">
        <f>VLOOKUP(C1250,[1]A!$D$2:$K$1398,8,FALSE)</f>
        <v>JE</v>
      </c>
      <c r="R1250" s="125" t="str">
        <f>VLOOKUP(C1250,Route2021!$C$2:$Q$1212,15,FALSE)</f>
        <v>2</v>
      </c>
      <c r="S1250" s="48">
        <f>IFERROR(VLOOKUP(C1250,'[2]1ère'!$B$3:$E$200,4,FALSE),0)</f>
        <v>0</v>
      </c>
      <c r="T1250" s="48">
        <f>IFERROR(VLOOKUP(C1250,'[2]2ème'!$B$3:$E$500,4,FALSE),0)</f>
        <v>0</v>
      </c>
      <c r="U1250" s="48">
        <f>IFERROR(VLOOKUP(C1250,'[2]3ème'!$B$3:$E$600,4,FALSE),0)</f>
        <v>0</v>
      </c>
      <c r="V1250" s="48">
        <f>IFERROR(VLOOKUP(C1250,'[2]4ème '!$B$3:$E$216,4,FALSE),0)</f>
        <v>0</v>
      </c>
      <c r="W1250" s="48">
        <f>IFERROR(VLOOKUP(C1250,[2]Féminines!$B$3:$E$70,4,FALSE),0)</f>
        <v>0</v>
      </c>
      <c r="X1250">
        <f t="shared" si="145"/>
        <v>0</v>
      </c>
    </row>
    <row r="1251" spans="1:24" x14ac:dyDescent="0.25">
      <c r="A1251" s="15">
        <v>1435</v>
      </c>
      <c r="B1251">
        <f t="shared" si="146"/>
        <v>4459</v>
      </c>
      <c r="C1251" s="49" t="str">
        <f>[1]A!$D176</f>
        <v>CARDINAL NATHAN</v>
      </c>
      <c r="D1251" t="str">
        <f>[1]A!$F176</f>
        <v>HAVELUY CYCLO CLUB</v>
      </c>
      <c r="E1251" t="str">
        <f>[1]A!$J176</f>
        <v>05999127626</v>
      </c>
      <c r="F1251" s="128" t="s">
        <v>3468</v>
      </c>
      <c r="G1251" t="str">
        <f>VLOOKUP(C1251,[1]A!$D$2:$H$1448,5,FALSE)</f>
        <v>Jeune Masculin 15/16 ans</v>
      </c>
      <c r="N1251" s="14">
        <f>VLOOKUP(C1251,Bilan!$B$4:$D$1766,3,FALSE)</f>
        <v>4459</v>
      </c>
      <c r="O1251" s="50">
        <f t="shared" si="147"/>
        <v>1435</v>
      </c>
      <c r="P1251" s="50">
        <f>VLOOKUP(C1251,Route2021!$C$2:$O$1205,13,FALSE)</f>
        <v>1540</v>
      </c>
      <c r="Q1251" s="124" t="str">
        <f>VLOOKUP(C1251,[1]A!$D$2:$K$1398,8,FALSE)</f>
        <v>JE</v>
      </c>
      <c r="R1251" s="125" t="str">
        <f>VLOOKUP(C1251,Route2021!$C$2:$Q$1212,15,FALSE)</f>
        <v>JE</v>
      </c>
      <c r="S1251" s="48">
        <f>IFERROR(VLOOKUP(C1251,'[2]1ère'!$B$3:$E$200,4,FALSE),0)</f>
        <v>0</v>
      </c>
      <c r="T1251" s="48">
        <f>IFERROR(VLOOKUP(C1251,'[2]2ème'!$B$3:$E$500,4,FALSE),0)</f>
        <v>0</v>
      </c>
      <c r="U1251" s="48">
        <f>IFERROR(VLOOKUP(C1251,'[2]3ème'!$B$3:$E$600,4,FALSE),0)</f>
        <v>0</v>
      </c>
      <c r="V1251" s="48">
        <f>IFERROR(VLOOKUP(C1251,'[2]4ème '!$B$3:$E$216,4,FALSE),0)</f>
        <v>0</v>
      </c>
      <c r="W1251" s="48">
        <f>IFERROR(VLOOKUP(C1251,[2]Féminines!$B$3:$E$70,4,FALSE),0)</f>
        <v>0</v>
      </c>
      <c r="X1251">
        <f t="shared" si="145"/>
        <v>0</v>
      </c>
    </row>
    <row r="1252" spans="1:24" x14ac:dyDescent="0.25">
      <c r="A1252" s="15">
        <v>1436</v>
      </c>
      <c r="B1252">
        <f t="shared" ref="B1252:B1282" si="148">N1252</f>
        <v>2323</v>
      </c>
      <c r="C1252" s="49" t="str">
        <f>[1]A!$D1249</f>
        <v>MARTIN JUSTINE</v>
      </c>
      <c r="D1252" t="str">
        <f>[1]A!$F1249</f>
        <v>MANQUEVILLE LILLERS CLUB CYCLISTE</v>
      </c>
      <c r="E1252" t="str">
        <f>[1]A!$J1249</f>
        <v>06297083853</v>
      </c>
      <c r="F1252" s="128" t="s">
        <v>3469</v>
      </c>
      <c r="G1252" t="str">
        <f>VLOOKUP(C1252,[1]A!$D$2:$H$1448,5,FALSE)</f>
        <v>Jeune Féminin 15/16 ans</v>
      </c>
      <c r="N1252" s="14">
        <f>VLOOKUP(C1252,Bilan!$B$4:$D$1766,3,FALSE)</f>
        <v>2323</v>
      </c>
      <c r="O1252" s="50">
        <f t="shared" ref="O1252:O1282" si="149">A1252</f>
        <v>1436</v>
      </c>
      <c r="P1252" s="50">
        <f>VLOOKUP(C1252,Route2021!$C$2:$O$1205,13,FALSE)</f>
        <v>1546</v>
      </c>
      <c r="Q1252" s="124" t="str">
        <f>VLOOKUP(C1252,[1]A!$D$2:$K$1398,8,FALSE)</f>
        <v>JE</v>
      </c>
      <c r="R1252" s="125" t="str">
        <f>VLOOKUP(C1252,Route2021!$C$2:$Q$1212,15,FALSE)</f>
        <v>JE</v>
      </c>
      <c r="S1252" s="48">
        <f>IFERROR(VLOOKUP(C1252,'[2]1ère'!$B$3:$E$200,4,FALSE),0)</f>
        <v>0</v>
      </c>
      <c r="T1252" s="48">
        <f>IFERROR(VLOOKUP(C1252,'[2]2ème'!$B$3:$E$500,4,FALSE),0)</f>
        <v>0</v>
      </c>
      <c r="U1252" s="48">
        <f>IFERROR(VLOOKUP(C1252,'[2]3ème'!$B$3:$E$600,4,FALSE),0)</f>
        <v>0</v>
      </c>
      <c r="V1252" s="48">
        <f>IFERROR(VLOOKUP(C1252,'[2]4ème '!$B$3:$E$216,4,FALSE),0)</f>
        <v>0</v>
      </c>
      <c r="W1252" s="48">
        <f>IFERROR(VLOOKUP(C1252,[2]Féminines!$B$3:$E$70,4,FALSE),0)</f>
        <v>1</v>
      </c>
      <c r="X1252">
        <f t="shared" si="145"/>
        <v>1</v>
      </c>
    </row>
    <row r="1253" spans="1:24" x14ac:dyDescent="0.25">
      <c r="A1253" s="15">
        <v>1437</v>
      </c>
      <c r="B1253">
        <f t="shared" si="148"/>
        <v>4418</v>
      </c>
      <c r="C1253" t="str">
        <f>[1]A!$D467</f>
        <v>FLOUR ENZO</v>
      </c>
      <c r="D1253" t="str">
        <f>[1]A!$F467</f>
        <v>ETOILE CYCLISTE TOURCOING</v>
      </c>
      <c r="E1253" t="str">
        <f>[1]A!$J467</f>
        <v>05999124120</v>
      </c>
      <c r="F1253" s="128" t="s">
        <v>3468</v>
      </c>
      <c r="G1253" t="str">
        <f>VLOOKUP(C1253,[1]A!$D$2:$H$1448,5,FALSE)</f>
        <v>Jeune Masculin 15/16 ans</v>
      </c>
      <c r="N1253" s="14">
        <f>VLOOKUP(C1253,Bilan!$B$4:$D$1766,3,FALSE)</f>
        <v>4418</v>
      </c>
      <c r="O1253" s="50">
        <f t="shared" si="149"/>
        <v>1437</v>
      </c>
      <c r="P1253" s="50">
        <f>VLOOKUP(C1253,Route2021!$C$2:$O$1205,13,FALSE)</f>
        <v>1548</v>
      </c>
      <c r="Q1253" s="124" t="str">
        <f>VLOOKUP(C1253,[1]A!$D$2:$K$1398,8,FALSE)</f>
        <v>JE</v>
      </c>
      <c r="R1253" s="125" t="str">
        <f>VLOOKUP(C1253,Route2021!$C$2:$Q$1212,15,FALSE)</f>
        <v>JE</v>
      </c>
      <c r="S1253" s="48">
        <f>IFERROR(VLOOKUP(C1253,'[2]1ère'!$B$3:$E$200,4,FALSE),0)</f>
        <v>0</v>
      </c>
      <c r="T1253" s="48">
        <f>IFERROR(VLOOKUP(C1253,'[2]2ème'!$B$3:$E$500,4,FALSE),0)</f>
        <v>0</v>
      </c>
      <c r="U1253" s="48">
        <f>IFERROR(VLOOKUP(C1253,'[2]3ème'!$B$3:$E$600,4,FALSE),0)</f>
        <v>0</v>
      </c>
      <c r="V1253" s="48">
        <f>IFERROR(VLOOKUP(C1253,'[2]4ème '!$B$3:$E$216,4,FALSE),0)</f>
        <v>0</v>
      </c>
      <c r="W1253" s="48">
        <f>IFERROR(VLOOKUP(C1253,[2]Féminines!$B$3:$E$70,4,FALSE),0)</f>
        <v>0</v>
      </c>
      <c r="X1253">
        <f t="shared" si="145"/>
        <v>0</v>
      </c>
    </row>
    <row r="1254" spans="1:24" x14ac:dyDescent="0.25">
      <c r="A1254" s="15">
        <v>1438</v>
      </c>
      <c r="B1254">
        <f t="shared" si="148"/>
        <v>144549</v>
      </c>
      <c r="C1254" t="str">
        <f>[1]A!$D686</f>
        <v>LECLERCQ MATHIS</v>
      </c>
      <c r="D1254" t="str">
        <f>[1]A!$F686</f>
        <v>CAMPHIN EN CAREMBAULT CYCLING TEAM</v>
      </c>
      <c r="E1254" t="str">
        <f>[1]A!$J686</f>
        <v>05999057637</v>
      </c>
      <c r="F1254" s="128" t="s">
        <v>3468</v>
      </c>
      <c r="G1254" t="str">
        <f>VLOOKUP(C1254,[1]A!$D$2:$H$1448,5,FALSE)</f>
        <v>Jeune Masculin 15/16 ans</v>
      </c>
      <c r="N1254" s="14">
        <f>VLOOKUP(C1254,Bilan!$B$4:$D$1766,3,FALSE)</f>
        <v>144549</v>
      </c>
      <c r="O1254" s="50">
        <f t="shared" si="149"/>
        <v>1438</v>
      </c>
      <c r="P1254" s="50">
        <f>VLOOKUP(C1254,Route2021!$C$2:$O$1205,13,FALSE)</f>
        <v>1516</v>
      </c>
      <c r="Q1254" s="124" t="str">
        <f>VLOOKUP(C1254,[1]A!$D$2:$K$1398,8,FALSE)</f>
        <v>JE</v>
      </c>
      <c r="R1254" s="125" t="str">
        <f>VLOOKUP(C1254,Route2021!$C$2:$Q$1212,15,FALSE)</f>
        <v>JE</v>
      </c>
      <c r="S1254" s="48">
        <f>IFERROR(VLOOKUP(C1254,'[2]1ère'!$B$3:$E$200,4,FALSE),0)</f>
        <v>0</v>
      </c>
      <c r="T1254" s="48">
        <f>IFERROR(VLOOKUP(C1254,'[2]2ème'!$B$3:$E$500,4,FALSE),0)</f>
        <v>0</v>
      </c>
      <c r="U1254" s="48">
        <f>IFERROR(VLOOKUP(C1254,'[2]3ème'!$B$3:$E$600,4,FALSE),0)</f>
        <v>0</v>
      </c>
      <c r="V1254" s="48">
        <f>IFERROR(VLOOKUP(C1254,'[2]4ème '!$B$3:$E$216,4,FALSE),0)</f>
        <v>0</v>
      </c>
      <c r="W1254" s="48">
        <f>IFERROR(VLOOKUP(C1254,[2]Féminines!$B$3:$E$70,4,FALSE),0)</f>
        <v>0</v>
      </c>
      <c r="X1254">
        <f t="shared" si="145"/>
        <v>0</v>
      </c>
    </row>
    <row r="1255" spans="1:24" x14ac:dyDescent="0.25">
      <c r="A1255" s="15">
        <v>1439</v>
      </c>
      <c r="B1255">
        <f>N1255</f>
        <v>10060</v>
      </c>
      <c r="C1255" t="str">
        <f>[1]A!$D1416</f>
        <v>BOLLE ERWAN</v>
      </c>
      <c r="D1255" t="str">
        <f>[1]A!$F1416</f>
        <v>ROUE D'OR COMINOISE</v>
      </c>
      <c r="E1255" t="str">
        <f>[1]A!$J1416</f>
        <v>05999137160</v>
      </c>
      <c r="F1255" s="128" t="s">
        <v>3468</v>
      </c>
      <c r="G1255" t="str">
        <f>VLOOKUP(C1255,[1]A!$D$2:$H$1448,5,FALSE)</f>
        <v>Jeune Masculin 15/16 ans</v>
      </c>
      <c r="J1255" s="67">
        <v>1</v>
      </c>
      <c r="N1255" s="14">
        <f>VLOOKUP(C1255,Bilan!$B$4:$D$1766,3,FALSE)</f>
        <v>10060</v>
      </c>
      <c r="O1255" s="50">
        <f>A1255</f>
        <v>1439</v>
      </c>
      <c r="P1255" s="50" t="e">
        <f>VLOOKUP(C1255,Route2021!$C$2:$O$1205,13,FALSE)</f>
        <v>#N/A</v>
      </c>
      <c r="Q1255" s="124" t="e">
        <f>VLOOKUP(C1255,[1]A!$D$2:$K$1398,8,FALSE)</f>
        <v>#N/A</v>
      </c>
      <c r="R1255" s="125" t="e">
        <f>VLOOKUP(C1255,Route2021!$C$2:$Q$1212,15,FALSE)</f>
        <v>#N/A</v>
      </c>
      <c r="S1255" s="48">
        <f>IFERROR(VLOOKUP(C1255,'[2]1ère'!$B$3:$E$200,4,FALSE),0)</f>
        <v>0</v>
      </c>
      <c r="T1255" s="48">
        <f>IFERROR(VLOOKUP(C1255,'[2]2ème'!$B$3:$E$500,4,FALSE),0)</f>
        <v>0</v>
      </c>
      <c r="U1255" s="48">
        <f>IFERROR(VLOOKUP(C1255,'[2]3ème'!$B$3:$E$600,4,FALSE),0)</f>
        <v>0</v>
      </c>
      <c r="V1255" s="48">
        <f>IFERROR(VLOOKUP(C1255,'[2]4ème '!$B$3:$E$216,4,FALSE),0)</f>
        <v>0</v>
      </c>
      <c r="W1255" s="48">
        <f>IFERROR(VLOOKUP(C1255,[2]Féminines!$B$3:$E$70,4,FALSE),0)</f>
        <v>0</v>
      </c>
      <c r="X1255">
        <f t="shared" si="145"/>
        <v>0</v>
      </c>
    </row>
    <row r="1256" spans="1:24" x14ac:dyDescent="0.25">
      <c r="A1256" s="15">
        <v>1440</v>
      </c>
      <c r="B1256">
        <f>N1256</f>
        <v>10086</v>
      </c>
      <c r="C1256" t="str">
        <f>[1]A!$D1417</f>
        <v>DESMARCHELIER THYLAN</v>
      </c>
      <c r="D1256" t="str">
        <f>[1]A!$F1417</f>
        <v>ESPOIR CYCLISTE WAMBRECHIES MARQUETTE</v>
      </c>
      <c r="E1256" t="str">
        <f>[1]A!$J1417</f>
        <v>05999137236</v>
      </c>
      <c r="F1256" s="128" t="s">
        <v>3468</v>
      </c>
      <c r="G1256" t="str">
        <f>VLOOKUP(C1256,[1]A!$D$2:$H$1448,5,FALSE)</f>
        <v>Jeune Masculin 15/16 ans</v>
      </c>
      <c r="N1256" s="14">
        <f>VLOOKUP(C1256,Bilan!$B$4:$D$1766,3,FALSE)</f>
        <v>10086</v>
      </c>
      <c r="O1256" s="50">
        <f>A1256</f>
        <v>1440</v>
      </c>
      <c r="P1256" s="50" t="e">
        <f>VLOOKUP(C1256,Route2021!$C$2:$O$1205,13,FALSE)</f>
        <v>#N/A</v>
      </c>
      <c r="Q1256" s="124" t="e">
        <f>VLOOKUP(C1256,[1]A!$D$2:$K$1398,8,FALSE)</f>
        <v>#N/A</v>
      </c>
      <c r="R1256" s="125" t="e">
        <f>VLOOKUP(C1256,Route2021!$C$2:$Q$1212,15,FALSE)</f>
        <v>#N/A</v>
      </c>
      <c r="S1256" s="48">
        <f>IFERROR(VLOOKUP(C1256,'[2]1ère'!$B$3:$E$200,4,FALSE),0)</f>
        <v>0</v>
      </c>
      <c r="T1256" s="48">
        <f>IFERROR(VLOOKUP(C1256,'[2]2ème'!$B$3:$E$500,4,FALSE),0)</f>
        <v>0</v>
      </c>
      <c r="U1256" s="48">
        <f>IFERROR(VLOOKUP(C1256,'[2]3ème'!$B$3:$E$600,4,FALSE),0)</f>
        <v>0</v>
      </c>
      <c r="V1256" s="48">
        <f>IFERROR(VLOOKUP(C1256,'[2]4ème '!$B$3:$E$216,4,FALSE),0)</f>
        <v>0</v>
      </c>
      <c r="W1256" s="48">
        <f>IFERROR(VLOOKUP(C1256,[2]Féminines!$B$3:$E$70,4,FALSE),0)</f>
        <v>0</v>
      </c>
      <c r="X1256">
        <f t="shared" si="145"/>
        <v>0</v>
      </c>
    </row>
    <row r="1257" spans="1:24" x14ac:dyDescent="0.25">
      <c r="A1257" s="15">
        <v>1441</v>
      </c>
      <c r="B1257">
        <f>N1257</f>
        <v>7096</v>
      </c>
      <c r="C1257" t="str">
        <f>[1]A!$D1411</f>
        <v>FAURE NATHANAEL</v>
      </c>
      <c r="D1257" t="str">
        <f>[1]A!$F1411</f>
        <v>ESPOIR CYCLISTE WAMBRECHIES MARQUETTE</v>
      </c>
      <c r="E1257" t="str">
        <f>[1]A!$J1411</f>
        <v>05999123142</v>
      </c>
      <c r="F1257" s="128" t="s">
        <v>3468</v>
      </c>
      <c r="G1257" t="str">
        <f>VLOOKUP(C1257,[1]A!$D$2:$H$1448,5,FALSE)</f>
        <v>Jeune Masculin 15/16 ans</v>
      </c>
      <c r="J1257" s="67">
        <v>1</v>
      </c>
      <c r="N1257" s="14">
        <f>VLOOKUP(C1257,Bilan!$B$4:$D$1766,3,FALSE)</f>
        <v>7096</v>
      </c>
      <c r="O1257" s="50">
        <f>A1257</f>
        <v>1441</v>
      </c>
      <c r="P1257" s="50" t="e">
        <f>VLOOKUP(C1257,Route2021!$C$2:$O$1205,13,FALSE)</f>
        <v>#N/A</v>
      </c>
      <c r="Q1257" s="124" t="e">
        <f>VLOOKUP(C1257,[1]A!$D$2:$K$1398,8,FALSE)</f>
        <v>#N/A</v>
      </c>
      <c r="R1257" s="125" t="e">
        <f>VLOOKUP(C1257,Route2021!$C$2:$Q$1212,15,FALSE)</f>
        <v>#N/A</v>
      </c>
      <c r="S1257" s="48">
        <f>IFERROR(VLOOKUP(C1257,'[2]1ère'!$B$3:$E$200,4,FALSE),0)</f>
        <v>0</v>
      </c>
      <c r="T1257" s="48">
        <f>IFERROR(VLOOKUP(C1257,'[2]2ème'!$B$3:$E$500,4,FALSE),0)</f>
        <v>0</v>
      </c>
      <c r="U1257" s="48">
        <f>IFERROR(VLOOKUP(C1257,'[2]3ème'!$B$3:$E$600,4,FALSE),0)</f>
        <v>0</v>
      </c>
      <c r="V1257" s="48">
        <f>IFERROR(VLOOKUP(C1257,'[2]4ème '!$B$3:$E$216,4,FALSE),0)</f>
        <v>0</v>
      </c>
      <c r="W1257" s="48">
        <f>IFERROR(VLOOKUP(C1257,[2]Féminines!$B$3:$E$70,4,FALSE),0)</f>
        <v>0</v>
      </c>
      <c r="X1257">
        <f t="shared" si="145"/>
        <v>0</v>
      </c>
    </row>
    <row r="1258" spans="1:24" x14ac:dyDescent="0.25">
      <c r="A1258" s="15">
        <v>1442</v>
      </c>
      <c r="B1258">
        <f>N1258</f>
        <v>2340</v>
      </c>
      <c r="C1258" t="str">
        <f>[1]A!$D1413</f>
        <v>DUPUIS JULIETTE</v>
      </c>
      <c r="D1258" t="str">
        <f>[1]A!$F1413</f>
        <v>VTT SAINT AMAND LES EAUX</v>
      </c>
      <c r="E1258" t="str">
        <f>[1]A!$J1413</f>
        <v>05999124428</v>
      </c>
      <c r="F1258" s="128" t="s">
        <v>3469</v>
      </c>
      <c r="G1258" t="str">
        <f>VLOOKUP(C1258,[1]A!$D$2:$H$1448,5,FALSE)</f>
        <v>Jeune Féminin 15/16 ans</v>
      </c>
      <c r="N1258" s="14">
        <f>VLOOKUP(C1258,Bilan!$B$4:$D$1766,3,FALSE)</f>
        <v>2340</v>
      </c>
      <c r="O1258" s="50">
        <f>A1258</f>
        <v>1442</v>
      </c>
      <c r="P1258" s="50" t="e">
        <f>VLOOKUP(C1258,Route2021!$C$2:$O$1205,13,FALSE)</f>
        <v>#N/A</v>
      </c>
      <c r="Q1258" s="124" t="e">
        <f>VLOOKUP(C1258,[1]A!$D$2:$K$1398,8,FALSE)</f>
        <v>#N/A</v>
      </c>
      <c r="R1258" s="125" t="e">
        <f>VLOOKUP(C1258,Route2021!$C$2:$Q$1212,15,FALSE)</f>
        <v>#N/A</v>
      </c>
      <c r="S1258" s="48">
        <f>IFERROR(VLOOKUP(C1258,'[2]1ère'!$B$3:$E$200,4,FALSE),0)</f>
        <v>0</v>
      </c>
      <c r="T1258" s="48">
        <f>IFERROR(VLOOKUP(C1258,'[2]2ème'!$B$3:$E$500,4,FALSE),0)</f>
        <v>0</v>
      </c>
      <c r="U1258" s="48">
        <f>IFERROR(VLOOKUP(C1258,'[2]3ème'!$B$3:$E$600,4,FALSE),0)</f>
        <v>0</v>
      </c>
      <c r="V1258" s="48">
        <f>IFERROR(VLOOKUP(C1258,'[2]4ème '!$B$3:$E$216,4,FALSE),0)</f>
        <v>0</v>
      </c>
      <c r="W1258" s="48">
        <f>IFERROR(VLOOKUP(C1258,[2]Féminines!$B$3:$E$70,4,FALSE),0)</f>
        <v>1</v>
      </c>
      <c r="X1258">
        <f t="shared" si="145"/>
        <v>1</v>
      </c>
    </row>
    <row r="1259" spans="1:24" x14ac:dyDescent="0.25">
      <c r="A1259" s="15">
        <v>1444</v>
      </c>
      <c r="B1259">
        <f>N1259</f>
        <v>2485</v>
      </c>
      <c r="C1259" t="s">
        <v>3539</v>
      </c>
      <c r="D1259" t="s">
        <v>2976</v>
      </c>
      <c r="E1259" t="s">
        <v>3542</v>
      </c>
      <c r="F1259" s="128" t="s">
        <v>3468</v>
      </c>
      <c r="G1259" t="s">
        <v>975</v>
      </c>
      <c r="N1259" s="14">
        <f>VLOOKUP(C1259,Bilan!$B$4:$D$1766,3,FALSE)</f>
        <v>2485</v>
      </c>
      <c r="O1259" s="50">
        <f>A1259</f>
        <v>1444</v>
      </c>
      <c r="P1259" s="50">
        <f>VLOOKUP(C1259,Route2021!$C$2:$O$1205,13,FALSE)</f>
        <v>1561</v>
      </c>
      <c r="Q1259" s="124" t="e">
        <f>VLOOKUP(C1259,[1]A!$D$2:$K$1398,8,FALSE)</f>
        <v>#N/A</v>
      </c>
      <c r="R1259" s="125">
        <f>VLOOKUP(C1259,Route2021!$C$2:$Q$1212,15,FALSE)</f>
        <v>0</v>
      </c>
      <c r="S1259" s="48">
        <f>IFERROR(VLOOKUP(C1259,'[2]1ère'!$B$3:$E$200,4,FALSE),0)</f>
        <v>0</v>
      </c>
      <c r="T1259" s="48">
        <f>IFERROR(VLOOKUP(C1259,'[2]2ème'!$B$3:$E$500,4,FALSE),0)</f>
        <v>0</v>
      </c>
      <c r="U1259" s="48">
        <f>IFERROR(VLOOKUP(C1259,'[2]3ème'!$B$3:$E$600,4,FALSE),0)</f>
        <v>0</v>
      </c>
      <c r="V1259" s="48">
        <f>IFERROR(VLOOKUP(C1259,'[2]4ème '!$B$3:$E$216,4,FALSE),0)</f>
        <v>0</v>
      </c>
      <c r="W1259" s="48">
        <f>IFERROR(VLOOKUP(C1259,[2]Féminines!$B$3:$E$70,4,FALSE),0)</f>
        <v>0</v>
      </c>
      <c r="X1259">
        <f>SUM(S1259:W1259)</f>
        <v>0</v>
      </c>
    </row>
    <row r="1260" spans="1:24" x14ac:dyDescent="0.25">
      <c r="A1260" s="15">
        <f t="shared" ref="A1260:A1280" si="150">IF(P1260&lt;1490,IF(P1260&gt;1400,P1260,0),0)</f>
        <v>1455</v>
      </c>
      <c r="B1260">
        <f t="shared" si="148"/>
        <v>2929</v>
      </c>
      <c r="C1260" t="str">
        <f>[1]A!$D57</f>
        <v>BEGLIOMINI LIVIO</v>
      </c>
      <c r="D1260" t="str">
        <f>[1]A!$F57</f>
        <v>GAZ ELEC CLUB DE DOUAI</v>
      </c>
      <c r="E1260" t="str">
        <f>[1]A!$J57</f>
        <v>05999023486</v>
      </c>
      <c r="F1260" s="128" t="s">
        <v>3468</v>
      </c>
      <c r="G1260" t="str">
        <f>VLOOKUP(C1260,[1]A!$D$2:$H$1448,5,FALSE)</f>
        <v>Jeune Masculin 15/16 ans</v>
      </c>
      <c r="N1260" s="14">
        <f>VLOOKUP(C1260,Bilan!$B$4:$D$1766,3,FALSE)</f>
        <v>2929</v>
      </c>
      <c r="O1260" s="50">
        <f t="shared" si="149"/>
        <v>1455</v>
      </c>
      <c r="P1260" s="50">
        <f>VLOOKUP(C1260,Route2021!$C$2:$O$1205,13,FALSE)</f>
        <v>1455</v>
      </c>
      <c r="Q1260" s="124" t="str">
        <f>VLOOKUP(C1260,[1]A!$D$2:$K$1398,8,FALSE)</f>
        <v>JE</v>
      </c>
      <c r="R1260" s="125" t="str">
        <f>VLOOKUP(C1260,Route2021!$C$2:$Q$1212,15,FALSE)</f>
        <v>JE</v>
      </c>
      <c r="S1260" s="48">
        <f>IFERROR(VLOOKUP(C1260,'[2]1ère'!$B$3:$E$200,4,FALSE),0)</f>
        <v>0</v>
      </c>
      <c r="T1260" s="48">
        <f>IFERROR(VLOOKUP(C1260,'[2]2ème'!$B$3:$E$500,4,FALSE),0)</f>
        <v>0</v>
      </c>
      <c r="U1260" s="48">
        <f>IFERROR(VLOOKUP(C1260,'[2]3ème'!$B$3:$E$600,4,FALSE),0)</f>
        <v>0</v>
      </c>
      <c r="V1260" s="48">
        <f>IFERROR(VLOOKUP(C1260,'[2]4ème '!$B$3:$E$216,4,FALSE),0)</f>
        <v>0</v>
      </c>
      <c r="W1260" s="48">
        <f>IFERROR(VLOOKUP(C1260,[2]Féminines!$B$3:$E$70,4,FALSE),0)</f>
        <v>0</v>
      </c>
      <c r="X1260">
        <f t="shared" si="145"/>
        <v>0</v>
      </c>
    </row>
    <row r="1261" spans="1:24" x14ac:dyDescent="0.25">
      <c r="A1261" s="15">
        <f t="shared" si="150"/>
        <v>1456</v>
      </c>
      <c r="B1261">
        <f t="shared" si="148"/>
        <v>2180</v>
      </c>
      <c r="C1261" t="str">
        <f>[1]A!$D321</f>
        <v>DELTOUR LUCAS</v>
      </c>
      <c r="D1261" t="str">
        <f>[1]A!$F321</f>
        <v>UNION SPORTIVE VALENCIENNES MARLY</v>
      </c>
      <c r="E1261" t="str">
        <f>[1]A!$J321</f>
        <v>05999045997</v>
      </c>
      <c r="F1261" s="128" t="s">
        <v>3468</v>
      </c>
      <c r="G1261" t="str">
        <f>VLOOKUP(C1261,[1]A!$D$2:$H$1448,5,FALSE)</f>
        <v>Jeune Masculin 15/16 ans</v>
      </c>
      <c r="N1261" s="14">
        <f>VLOOKUP(C1261,Bilan!$B$4:$D$1766,3,FALSE)</f>
        <v>2180</v>
      </c>
      <c r="O1261" s="50">
        <f t="shared" si="149"/>
        <v>1456</v>
      </c>
      <c r="P1261" s="50">
        <f>VLOOKUP(C1261,Route2021!$C$2:$O$1205,13,FALSE)</f>
        <v>1456</v>
      </c>
      <c r="Q1261" s="124" t="str">
        <f>VLOOKUP(C1261,[1]A!$D$2:$K$1398,8,FALSE)</f>
        <v>JE</v>
      </c>
      <c r="R1261" s="125" t="str">
        <f>VLOOKUP(C1261,Route2021!$C$2:$Q$1212,15,FALSE)</f>
        <v>JE</v>
      </c>
      <c r="S1261" s="48">
        <f>IFERROR(VLOOKUP(C1261,'[2]1ère'!$B$3:$E$200,4,FALSE),0)</f>
        <v>0</v>
      </c>
      <c r="T1261" s="48">
        <f>IFERROR(VLOOKUP(C1261,'[2]2ème'!$B$3:$E$500,4,FALSE),0)</f>
        <v>0</v>
      </c>
      <c r="U1261" s="48">
        <f>IFERROR(VLOOKUP(C1261,'[2]3ème'!$B$3:$E$600,4,FALSE),0)</f>
        <v>0</v>
      </c>
      <c r="V1261" s="48">
        <f>IFERROR(VLOOKUP(C1261,'[2]4ème '!$B$3:$E$216,4,FALSE),0)</f>
        <v>0</v>
      </c>
      <c r="W1261" s="48">
        <f>IFERROR(VLOOKUP(C1261,[2]Féminines!$B$3:$E$70,4,FALSE),0)</f>
        <v>0</v>
      </c>
      <c r="X1261">
        <f t="shared" si="145"/>
        <v>0</v>
      </c>
    </row>
    <row r="1262" spans="1:24" x14ac:dyDescent="0.25">
      <c r="A1262" s="15">
        <f t="shared" si="150"/>
        <v>1457</v>
      </c>
      <c r="B1262">
        <f t="shared" si="148"/>
        <v>2926</v>
      </c>
      <c r="C1262" t="str">
        <f>[1]A!$D492</f>
        <v>GABELLE QUENTIN</v>
      </c>
      <c r="D1262" t="str">
        <f>[1]A!$F492</f>
        <v>ETOILE CYCLISTE LIEU ST AMAND</v>
      </c>
      <c r="E1262" t="str">
        <f>[1]A!$J492</f>
        <v>05999118499</v>
      </c>
      <c r="F1262" s="128" t="s">
        <v>3468</v>
      </c>
      <c r="G1262" t="str">
        <f>VLOOKUP(C1262,[1]A!$D$2:$H$1448,5,FALSE)</f>
        <v>Jeune Masculin 15/16 ans</v>
      </c>
      <c r="N1262" s="14">
        <f>VLOOKUP(C1262,Bilan!$B$4:$D$1766,3,FALSE)</f>
        <v>2926</v>
      </c>
      <c r="O1262" s="50">
        <f t="shared" si="149"/>
        <v>1457</v>
      </c>
      <c r="P1262" s="50">
        <f>VLOOKUP(C1262,Route2021!$C$2:$O$1205,13,FALSE)</f>
        <v>1457</v>
      </c>
      <c r="Q1262" s="124" t="str">
        <f>VLOOKUP(C1262,[1]A!$D$2:$K$1398,8,FALSE)</f>
        <v>JE</v>
      </c>
      <c r="R1262" s="125" t="str">
        <f>VLOOKUP(C1262,Route2021!$C$2:$Q$1212,15,FALSE)</f>
        <v>JE</v>
      </c>
      <c r="S1262" s="48">
        <f>IFERROR(VLOOKUP(C1262,'[2]1ère'!$B$3:$E$200,4,FALSE),0)</f>
        <v>0</v>
      </c>
      <c r="T1262" s="48">
        <f>IFERROR(VLOOKUP(C1262,'[2]2ème'!$B$3:$E$500,4,FALSE),0)</f>
        <v>0</v>
      </c>
      <c r="U1262" s="48">
        <f>IFERROR(VLOOKUP(C1262,'[2]3ème'!$B$3:$E$600,4,FALSE),0)</f>
        <v>0</v>
      </c>
      <c r="V1262" s="48">
        <f>IFERROR(VLOOKUP(C1262,'[2]4ème '!$B$3:$E$216,4,FALSE),0)</f>
        <v>0</v>
      </c>
      <c r="W1262" s="48">
        <f>IFERROR(VLOOKUP(C1262,[2]Féminines!$B$3:$E$70,4,FALSE),0)</f>
        <v>0</v>
      </c>
      <c r="X1262">
        <f t="shared" si="145"/>
        <v>0</v>
      </c>
    </row>
    <row r="1263" spans="1:24" x14ac:dyDescent="0.25">
      <c r="A1263" s="15">
        <f t="shared" si="150"/>
        <v>1458</v>
      </c>
      <c r="B1263">
        <f t="shared" si="148"/>
        <v>3124</v>
      </c>
      <c r="C1263" t="str">
        <f>[1]A!$D844</f>
        <v>MOUCHART MATHEO</v>
      </c>
      <c r="D1263" t="str">
        <f>[1]A!$F844</f>
        <v>ETOILE CYCLISTE FEIGNIES</v>
      </c>
      <c r="E1263" t="str">
        <f>[1]A!$J844</f>
        <v>05999036253</v>
      </c>
      <c r="F1263" s="128" t="s">
        <v>3468</v>
      </c>
      <c r="G1263" t="str">
        <f>VLOOKUP(C1263,[1]A!$D$2:$H$1448,5,FALSE)</f>
        <v>Jeune Masculin 15/16 ans</v>
      </c>
      <c r="J1263" s="67">
        <v>1</v>
      </c>
      <c r="N1263" s="14">
        <f>VLOOKUP(C1263,Bilan!$B$4:$D$1766,3,FALSE)</f>
        <v>3124</v>
      </c>
      <c r="O1263" s="50">
        <f t="shared" si="149"/>
        <v>1458</v>
      </c>
      <c r="P1263" s="50">
        <f>VLOOKUP(C1263,Route2021!$C$2:$O$1205,13,FALSE)</f>
        <v>1458</v>
      </c>
      <c r="Q1263" s="124" t="str">
        <f>VLOOKUP(C1263,[1]A!$D$2:$K$1398,8,FALSE)</f>
        <v>JE</v>
      </c>
      <c r="R1263" s="125" t="str">
        <f>VLOOKUP(C1263,Route2021!$C$2:$Q$1212,15,FALSE)</f>
        <v>JE</v>
      </c>
      <c r="S1263" s="48">
        <f>IFERROR(VLOOKUP(C1263,'[2]1ère'!$B$3:$E$200,4,FALSE),0)</f>
        <v>0</v>
      </c>
      <c r="T1263" s="48">
        <f>IFERROR(VLOOKUP(C1263,'[2]2ème'!$B$3:$E$500,4,FALSE),0)</f>
        <v>0</v>
      </c>
      <c r="U1263" s="48">
        <f>IFERROR(VLOOKUP(C1263,'[2]3ème'!$B$3:$E$600,4,FALSE),0)</f>
        <v>0</v>
      </c>
      <c r="V1263" s="48">
        <f>IFERROR(VLOOKUP(C1263,'[2]4ème '!$B$3:$E$216,4,FALSE),0)</f>
        <v>0</v>
      </c>
      <c r="W1263" s="48">
        <f>IFERROR(VLOOKUP(C1263,[2]Féminines!$B$3:$E$70,4,FALSE),0)</f>
        <v>0</v>
      </c>
      <c r="X1263">
        <f t="shared" si="145"/>
        <v>0</v>
      </c>
    </row>
    <row r="1264" spans="1:24" x14ac:dyDescent="0.25">
      <c r="A1264" s="15">
        <f t="shared" si="150"/>
        <v>1460</v>
      </c>
      <c r="B1264">
        <f t="shared" si="148"/>
        <v>2915</v>
      </c>
      <c r="C1264" t="str">
        <f>[1]A!$D523</f>
        <v>GOCHON VALENTIN</v>
      </c>
      <c r="D1264" t="str">
        <f>[1]A!$F523</f>
        <v>ETOILE CYCLISTE TOURCOING</v>
      </c>
      <c r="E1264" t="str">
        <f>[1]A!$J523</f>
        <v>05999107301</v>
      </c>
      <c r="F1264" s="128" t="s">
        <v>3468</v>
      </c>
      <c r="G1264" t="str">
        <f>VLOOKUP(C1264,[1]A!$D$2:$H$1448,5,FALSE)</f>
        <v>Jeune Masculin 15/16 ans</v>
      </c>
      <c r="J1264" s="67">
        <v>1</v>
      </c>
      <c r="N1264" s="14">
        <f>VLOOKUP(C1264,Bilan!$B$4:$D$1766,3,FALSE)</f>
        <v>2915</v>
      </c>
      <c r="O1264" s="50">
        <f t="shared" si="149"/>
        <v>1460</v>
      </c>
      <c r="P1264" s="50">
        <f>VLOOKUP(C1264,Route2021!$C$2:$O$1205,13,FALSE)</f>
        <v>1460</v>
      </c>
      <c r="Q1264" s="124" t="str">
        <f>VLOOKUP(C1264,[1]A!$D$2:$K$1398,8,FALSE)</f>
        <v>JE</v>
      </c>
      <c r="R1264" s="125" t="str">
        <f>VLOOKUP(C1264,Route2021!$C$2:$Q$1212,15,FALSE)</f>
        <v>JE</v>
      </c>
      <c r="S1264" s="48">
        <f>IFERROR(VLOOKUP(C1264,'[2]1ère'!$B$3:$E$200,4,FALSE),0)</f>
        <v>0</v>
      </c>
      <c r="T1264" s="48">
        <f>IFERROR(VLOOKUP(C1264,'[2]2ème'!$B$3:$E$500,4,FALSE),0)</f>
        <v>0</v>
      </c>
      <c r="U1264" s="48">
        <f>IFERROR(VLOOKUP(C1264,'[2]3ème'!$B$3:$E$600,4,FALSE),0)</f>
        <v>0</v>
      </c>
      <c r="V1264" s="48">
        <f>IFERROR(VLOOKUP(C1264,'[2]4ème '!$B$3:$E$216,4,FALSE),0)</f>
        <v>0</v>
      </c>
      <c r="W1264" s="48">
        <f>IFERROR(VLOOKUP(C1264,[2]Féminines!$B$3:$E$70,4,FALSE),0)</f>
        <v>0</v>
      </c>
      <c r="X1264">
        <f t="shared" si="145"/>
        <v>0</v>
      </c>
    </row>
    <row r="1265" spans="1:24" x14ac:dyDescent="0.25">
      <c r="A1265" s="15">
        <f t="shared" si="150"/>
        <v>1461</v>
      </c>
      <c r="B1265">
        <f t="shared" si="148"/>
        <v>2940</v>
      </c>
      <c r="C1265" t="str">
        <f>[1]A!$D830</f>
        <v>MONNIER FAGYAL MATEO</v>
      </c>
      <c r="D1265" t="str">
        <f>[1]A!$F830</f>
        <v>GAZ ELEC CLUB DE DOUAI</v>
      </c>
      <c r="E1265" t="str">
        <f>[1]A!$J830</f>
        <v>05999092703</v>
      </c>
      <c r="F1265" s="128" t="s">
        <v>3468</v>
      </c>
      <c r="G1265" t="str">
        <f>VLOOKUP(C1265,[1]A!$D$2:$H$1448,5,FALSE)</f>
        <v>Jeune Masculin 15/16 ans</v>
      </c>
      <c r="N1265" s="14">
        <f>VLOOKUP(C1265,Bilan!$B$4:$D$1766,3,FALSE)</f>
        <v>2940</v>
      </c>
      <c r="O1265" s="50">
        <f t="shared" si="149"/>
        <v>1461</v>
      </c>
      <c r="P1265" s="50">
        <f>VLOOKUP(C1265,Route2021!$C$2:$O$1205,13,FALSE)</f>
        <v>1461</v>
      </c>
      <c r="Q1265" s="124" t="str">
        <f>VLOOKUP(C1265,[1]A!$D$2:$K$1398,8,FALSE)</f>
        <v>JE</v>
      </c>
      <c r="R1265" s="125" t="str">
        <f>VLOOKUP(C1265,Route2021!$C$2:$Q$1212,15,FALSE)</f>
        <v>JE</v>
      </c>
      <c r="S1265" s="48">
        <f>IFERROR(VLOOKUP(C1265,'[2]1ère'!$B$3:$E$200,4,FALSE),0)</f>
        <v>0</v>
      </c>
      <c r="T1265" s="48">
        <f>IFERROR(VLOOKUP(C1265,'[2]2ème'!$B$3:$E$500,4,FALSE),0)</f>
        <v>0</v>
      </c>
      <c r="U1265" s="48">
        <f>IFERROR(VLOOKUP(C1265,'[2]3ème'!$B$3:$E$600,4,FALSE),0)</f>
        <v>0</v>
      </c>
      <c r="V1265" s="48">
        <f>IFERROR(VLOOKUP(C1265,'[2]4ème '!$B$3:$E$216,4,FALSE),0)</f>
        <v>0</v>
      </c>
      <c r="W1265" s="48">
        <f>IFERROR(VLOOKUP(C1265,[2]Féminines!$B$3:$E$70,4,FALSE),0)</f>
        <v>0</v>
      </c>
      <c r="X1265">
        <f t="shared" si="145"/>
        <v>0</v>
      </c>
    </row>
    <row r="1266" spans="1:24" x14ac:dyDescent="0.25">
      <c r="A1266" s="15">
        <f t="shared" si="150"/>
        <v>1462</v>
      </c>
      <c r="B1266">
        <f t="shared" si="148"/>
        <v>2298</v>
      </c>
      <c r="C1266" t="str">
        <f>[1]A!$D29</f>
        <v>BAILLEUL CYRINE</v>
      </c>
      <c r="D1266" t="str">
        <f>[1]A!$F29</f>
        <v>ETOILE CYCLISTE TOURCOING</v>
      </c>
      <c r="E1266" t="str">
        <f>[1]A!$J29</f>
        <v>05999056792</v>
      </c>
      <c r="F1266" s="128" t="s">
        <v>3469</v>
      </c>
      <c r="G1266" t="str">
        <f>VLOOKUP(C1266,[1]A!$D$2:$H$1448,5,FALSE)</f>
        <v>Jeune Féminin 15/16 ans</v>
      </c>
      <c r="N1266" s="14">
        <f>VLOOKUP(C1266,Bilan!$B$4:$D$1766,3,FALSE)</f>
        <v>2298</v>
      </c>
      <c r="O1266" s="50">
        <f t="shared" si="149"/>
        <v>1462</v>
      </c>
      <c r="P1266" s="50">
        <f>VLOOKUP(C1266,Route2021!$C$2:$O$1205,13,FALSE)</f>
        <v>1462</v>
      </c>
      <c r="Q1266" s="124" t="str">
        <f>VLOOKUP(C1266,[1]A!$D$2:$K$1398,8,FALSE)</f>
        <v>JE</v>
      </c>
      <c r="R1266" s="125" t="str">
        <f>VLOOKUP(C1266,Route2021!$C$2:$Q$1212,15,FALSE)</f>
        <v>JE</v>
      </c>
      <c r="S1266" s="48">
        <f>IFERROR(VLOOKUP(C1266,'[2]1ère'!$B$3:$E$200,4,FALSE),0)</f>
        <v>0</v>
      </c>
      <c r="T1266" s="48">
        <f>IFERROR(VLOOKUP(C1266,'[2]2ème'!$B$3:$E$500,4,FALSE),0)</f>
        <v>0</v>
      </c>
      <c r="U1266" s="48">
        <f>IFERROR(VLOOKUP(C1266,'[2]3ème'!$B$3:$E$600,4,FALSE),0)</f>
        <v>0</v>
      </c>
      <c r="V1266" s="48">
        <f>IFERROR(VLOOKUP(C1266,'[2]4ème '!$B$3:$E$216,4,FALSE),0)</f>
        <v>0</v>
      </c>
      <c r="W1266" s="48">
        <f>IFERROR(VLOOKUP(C1266,[2]Féminines!$B$3:$E$70,4,FALSE),0)</f>
        <v>2</v>
      </c>
      <c r="X1266">
        <f t="shared" si="145"/>
        <v>2</v>
      </c>
    </row>
    <row r="1267" spans="1:24" x14ac:dyDescent="0.25">
      <c r="A1267" s="15">
        <f t="shared" si="150"/>
        <v>1463</v>
      </c>
      <c r="B1267">
        <f t="shared" si="148"/>
        <v>2189</v>
      </c>
      <c r="C1267" t="str">
        <f>[1]A!$D573</f>
        <v>HELBICQ LAURA</v>
      </c>
      <c r="D1267" t="str">
        <f>[1]A!$F573</f>
        <v>GAZ ELEC CLUB DE DOUAI</v>
      </c>
      <c r="E1267" t="str">
        <f>[1]A!$J573</f>
        <v>05999036237</v>
      </c>
      <c r="F1267" s="128" t="s">
        <v>3469</v>
      </c>
      <c r="G1267" t="str">
        <f>VLOOKUP(C1267,[1]A!$D$2:$H$1448,5,FALSE)</f>
        <v>Jeune Féminin 15/16 ans</v>
      </c>
      <c r="J1267" s="67">
        <v>1</v>
      </c>
      <c r="N1267" s="14">
        <f>VLOOKUP(C1267,Bilan!$B$4:$D$1766,3,FALSE)</f>
        <v>2189</v>
      </c>
      <c r="O1267" s="50">
        <f t="shared" si="149"/>
        <v>1463</v>
      </c>
      <c r="P1267" s="50">
        <f>VLOOKUP(C1267,Route2021!$C$2:$O$1205,13,FALSE)</f>
        <v>1463</v>
      </c>
      <c r="Q1267" s="124" t="str">
        <f>VLOOKUP(C1267,[1]A!$D$2:$K$1398,8,FALSE)</f>
        <v>JE</v>
      </c>
      <c r="R1267" s="125" t="str">
        <f>VLOOKUP(C1267,Route2021!$C$2:$Q$1212,15,FALSE)</f>
        <v>JE</v>
      </c>
      <c r="S1267" s="48">
        <f>IFERROR(VLOOKUP(C1267,'[2]1ère'!$B$3:$E$200,4,FALSE),0)</f>
        <v>0</v>
      </c>
      <c r="T1267" s="48">
        <f>IFERROR(VLOOKUP(C1267,'[2]2ème'!$B$3:$E$500,4,FALSE),0)</f>
        <v>0</v>
      </c>
      <c r="U1267" s="48">
        <f>IFERROR(VLOOKUP(C1267,'[2]3ème'!$B$3:$E$600,4,FALSE),0)</f>
        <v>0</v>
      </c>
      <c r="V1267" s="48">
        <f>IFERROR(VLOOKUP(C1267,'[2]4ème '!$B$3:$E$216,4,FALSE),0)</f>
        <v>0</v>
      </c>
      <c r="W1267" s="48">
        <f>IFERROR(VLOOKUP(C1267,[2]Féminines!$B$3:$E$70,4,FALSE),0)</f>
        <v>5</v>
      </c>
      <c r="X1267">
        <f t="shared" si="145"/>
        <v>5</v>
      </c>
    </row>
    <row r="1268" spans="1:24" x14ac:dyDescent="0.25">
      <c r="A1268" s="15">
        <f t="shared" si="150"/>
        <v>1466</v>
      </c>
      <c r="B1268">
        <f t="shared" si="148"/>
        <v>144443</v>
      </c>
      <c r="C1268" t="str">
        <f>[1]A!$D205</f>
        <v>CHOQUET PIERRE</v>
      </c>
      <c r="D1268" t="str">
        <f>[1]A!$F205</f>
        <v>UNION SPORTIVE SAINT ANDRE</v>
      </c>
      <c r="E1268" t="str">
        <f>[1]A!$J205</f>
        <v>05999080621</v>
      </c>
      <c r="F1268" s="128" t="s">
        <v>3468</v>
      </c>
      <c r="G1268" t="str">
        <f>VLOOKUP(C1268,[1]A!$D$2:$H$1448,5,FALSE)</f>
        <v>Jeune Masculin 15/16 ans</v>
      </c>
      <c r="N1268" s="14">
        <f>VLOOKUP(C1268,Bilan!$B$4:$D$1766,3,FALSE)</f>
        <v>144443</v>
      </c>
      <c r="O1268" s="50">
        <f t="shared" si="149"/>
        <v>1466</v>
      </c>
      <c r="P1268" s="50">
        <f>VLOOKUP(C1268,Route2021!$C$2:$O$1205,13,FALSE)</f>
        <v>1466</v>
      </c>
      <c r="Q1268" s="124" t="str">
        <f>VLOOKUP(C1268,[1]A!$D$2:$K$1398,8,FALSE)</f>
        <v>JE</v>
      </c>
      <c r="R1268" s="125" t="str">
        <f>VLOOKUP(C1268,Route2021!$C$2:$Q$1212,15,FALSE)</f>
        <v>JE</v>
      </c>
      <c r="S1268" s="48">
        <f>IFERROR(VLOOKUP(C1268,'[2]1ère'!$B$3:$E$200,4,FALSE),0)</f>
        <v>0</v>
      </c>
      <c r="T1268" s="48">
        <f>IFERROR(VLOOKUP(C1268,'[2]2ème'!$B$3:$E$500,4,FALSE),0)</f>
        <v>0</v>
      </c>
      <c r="U1268" s="48">
        <f>IFERROR(VLOOKUP(C1268,'[2]3ème'!$B$3:$E$600,4,FALSE),0)</f>
        <v>0</v>
      </c>
      <c r="V1268" s="48">
        <f>IFERROR(VLOOKUP(C1268,'[2]4ème '!$B$3:$E$216,4,FALSE),0)</f>
        <v>0</v>
      </c>
      <c r="W1268" s="48">
        <f>IFERROR(VLOOKUP(C1268,[2]Féminines!$B$3:$E$70,4,FALSE),0)</f>
        <v>0</v>
      </c>
      <c r="X1268">
        <f t="shared" si="145"/>
        <v>0</v>
      </c>
    </row>
    <row r="1269" spans="1:24" x14ac:dyDescent="0.25">
      <c r="A1269" s="15">
        <f t="shared" si="150"/>
        <v>1467</v>
      </c>
      <c r="B1269">
        <f t="shared" si="148"/>
        <v>2557</v>
      </c>
      <c r="C1269" t="str">
        <f>[1]A!$D216</f>
        <v>CNOCKAERT LEO</v>
      </c>
      <c r="D1269" t="str">
        <f>[1]A!$F216</f>
        <v>VELO CLUB UNION HALLUIN</v>
      </c>
      <c r="E1269" t="str">
        <f>[1]A!$J216</f>
        <v>05999126316</v>
      </c>
      <c r="F1269" s="128" t="s">
        <v>3468</v>
      </c>
      <c r="G1269" t="str">
        <f>VLOOKUP(C1269,[1]A!$D$2:$H$1448,5,FALSE)</f>
        <v>Jeune Masculin 15/16 ans</v>
      </c>
      <c r="J1269" s="67">
        <v>1</v>
      </c>
      <c r="N1269" s="14">
        <f>VLOOKUP(C1269,Bilan!$B$4:$D$1766,3,FALSE)</f>
        <v>2557</v>
      </c>
      <c r="O1269" s="50">
        <f t="shared" si="149"/>
        <v>1467</v>
      </c>
      <c r="P1269" s="50">
        <f>VLOOKUP(C1269,Route2021!$C$2:$O$1205,13,FALSE)</f>
        <v>1467</v>
      </c>
      <c r="Q1269" s="124" t="str">
        <f>VLOOKUP(C1269,[1]A!$D$2:$K$1398,8,FALSE)</f>
        <v>JE</v>
      </c>
      <c r="R1269" s="125" t="str">
        <f>VLOOKUP(C1269,Route2021!$C$2:$Q$1212,15,FALSE)</f>
        <v>JE</v>
      </c>
      <c r="S1269" s="48">
        <f>IFERROR(VLOOKUP(C1269,'[2]1ère'!$B$3:$E$200,4,FALSE),0)</f>
        <v>0</v>
      </c>
      <c r="T1269" s="48">
        <f>IFERROR(VLOOKUP(C1269,'[2]2ème'!$B$3:$E$500,4,FALSE),0)</f>
        <v>0</v>
      </c>
      <c r="U1269" s="48">
        <f>IFERROR(VLOOKUP(C1269,'[2]3ème'!$B$3:$E$600,4,FALSE),0)</f>
        <v>0</v>
      </c>
      <c r="V1269" s="48">
        <f>IFERROR(VLOOKUP(C1269,'[2]4ème '!$B$3:$E$216,4,FALSE),0)</f>
        <v>0</v>
      </c>
      <c r="W1269" s="48">
        <f>IFERROR(VLOOKUP(C1269,[2]Féminines!$B$3:$E$70,4,FALSE),0)</f>
        <v>0</v>
      </c>
      <c r="X1269">
        <f t="shared" si="145"/>
        <v>0</v>
      </c>
    </row>
    <row r="1270" spans="1:24" x14ac:dyDescent="0.25">
      <c r="A1270" s="15">
        <f t="shared" si="150"/>
        <v>1469</v>
      </c>
      <c r="B1270">
        <f t="shared" si="148"/>
        <v>144450</v>
      </c>
      <c r="C1270" t="str">
        <f>[1]A!$D792</f>
        <v>MASCLET JULIEN</v>
      </c>
      <c r="D1270" t="str">
        <f>[1]A!$F792</f>
        <v>ASSOCIATION CYCLISTE D'ETROEUNGT</v>
      </c>
      <c r="E1270" t="str">
        <f>[1]A!$J792</f>
        <v>05999111390</v>
      </c>
      <c r="F1270" s="128" t="s">
        <v>3468</v>
      </c>
      <c r="G1270" t="str">
        <f>VLOOKUP(C1270,[1]A!$D$2:$H$1448,5,FALSE)</f>
        <v>Jeune Masculin 15/16 ans</v>
      </c>
      <c r="N1270" s="14">
        <f>VLOOKUP(C1270,Bilan!$B$4:$D$1766,3,FALSE)</f>
        <v>144450</v>
      </c>
      <c r="O1270" s="50">
        <f t="shared" si="149"/>
        <v>1469</v>
      </c>
      <c r="P1270" s="50">
        <f>VLOOKUP(C1270,Route2021!$C$2:$O$1205,13,FALSE)</f>
        <v>1469</v>
      </c>
      <c r="Q1270" s="124" t="str">
        <f>VLOOKUP(C1270,[1]A!$D$2:$K$1398,8,FALSE)</f>
        <v>JE</v>
      </c>
      <c r="R1270" s="125" t="str">
        <f>VLOOKUP(C1270,Route2021!$C$2:$Q$1212,15,FALSE)</f>
        <v>JE</v>
      </c>
      <c r="S1270" s="48">
        <f>IFERROR(VLOOKUP(C1270,'[2]1ère'!$B$3:$E$200,4,FALSE),0)</f>
        <v>0</v>
      </c>
      <c r="T1270" s="48">
        <f>IFERROR(VLOOKUP(C1270,'[2]2ème'!$B$3:$E$500,4,FALSE),0)</f>
        <v>0</v>
      </c>
      <c r="U1270" s="48">
        <f>IFERROR(VLOOKUP(C1270,'[2]3ème'!$B$3:$E$600,4,FALSE),0)</f>
        <v>0</v>
      </c>
      <c r="V1270" s="48">
        <f>IFERROR(VLOOKUP(C1270,'[2]4ème '!$B$3:$E$216,4,FALSE),0)</f>
        <v>0</v>
      </c>
      <c r="W1270" s="48">
        <f>IFERROR(VLOOKUP(C1270,[2]Féminines!$B$3:$E$70,4,FALSE),0)</f>
        <v>0</v>
      </c>
      <c r="X1270">
        <f t="shared" si="145"/>
        <v>0</v>
      </c>
    </row>
    <row r="1271" spans="1:24" x14ac:dyDescent="0.25">
      <c r="A1271" s="15">
        <f t="shared" si="150"/>
        <v>1472</v>
      </c>
      <c r="B1271">
        <f t="shared" si="148"/>
        <v>3991</v>
      </c>
      <c r="C1271" t="str">
        <f>[1]A!$D307</f>
        <v>DELEPLACE JULES</v>
      </c>
      <c r="D1271" t="str">
        <f>[1]A!$F307</f>
        <v>VELO CLUB ROUBAIX</v>
      </c>
      <c r="E1271" t="str">
        <f>[1]A!$J307</f>
        <v>05999111162</v>
      </c>
      <c r="F1271" s="128" t="s">
        <v>3468</v>
      </c>
      <c r="G1271" t="str">
        <f>VLOOKUP(C1271,[1]A!$D$2:$H$1448,5,FALSE)</f>
        <v>Jeune Masculin 15/16 ans</v>
      </c>
      <c r="N1271" s="14">
        <f>VLOOKUP(C1271,Bilan!$B$4:$D$1766,3,FALSE)</f>
        <v>3991</v>
      </c>
      <c r="O1271" s="50">
        <f t="shared" si="149"/>
        <v>1472</v>
      </c>
      <c r="P1271" s="50">
        <f>VLOOKUP(C1271,Route2021!$C$2:$O$1205,13,FALSE)</f>
        <v>1472</v>
      </c>
      <c r="Q1271" s="124" t="str">
        <f>VLOOKUP(C1271,[1]A!$D$2:$K$1398,8,FALSE)</f>
        <v>JE</v>
      </c>
      <c r="R1271" s="125" t="str">
        <f>VLOOKUP(C1271,Route2021!$C$2:$Q$1212,15,FALSE)</f>
        <v>JE</v>
      </c>
      <c r="S1271" s="48">
        <f>IFERROR(VLOOKUP(C1271,'[2]1ère'!$B$3:$E$200,4,FALSE),0)</f>
        <v>0</v>
      </c>
      <c r="T1271" s="48">
        <f>IFERROR(VLOOKUP(C1271,'[2]2ème'!$B$3:$E$500,4,FALSE),0)</f>
        <v>0</v>
      </c>
      <c r="U1271" s="48">
        <f>IFERROR(VLOOKUP(C1271,'[2]3ème'!$B$3:$E$600,4,FALSE),0)</f>
        <v>0</v>
      </c>
      <c r="V1271" s="48">
        <f>IFERROR(VLOOKUP(C1271,'[2]4ème '!$B$3:$E$216,4,FALSE),0)</f>
        <v>0</v>
      </c>
      <c r="W1271" s="48">
        <f>IFERROR(VLOOKUP(C1271,[2]Féminines!$B$3:$E$70,4,FALSE),0)</f>
        <v>0</v>
      </c>
      <c r="X1271">
        <f t="shared" si="145"/>
        <v>0</v>
      </c>
    </row>
    <row r="1272" spans="1:24" x14ac:dyDescent="0.25">
      <c r="A1272" s="15">
        <f t="shared" si="150"/>
        <v>1474</v>
      </c>
      <c r="B1272">
        <f t="shared" si="148"/>
        <v>4401</v>
      </c>
      <c r="C1272" t="str">
        <f>[1]A!$D986</f>
        <v>SAUGRAIN KLOE</v>
      </c>
      <c r="D1272" t="str">
        <f>[1]A!$F986</f>
        <v>ETOILE CYCLISTE TOURCOING</v>
      </c>
      <c r="E1272" t="str">
        <f>[1]A!$J986</f>
        <v>05999122379</v>
      </c>
      <c r="F1272" s="128" t="s">
        <v>3469</v>
      </c>
      <c r="G1272" t="str">
        <f>VLOOKUP(C1272,[1]A!$D$2:$H$1448,5,FALSE)</f>
        <v>Jeune Féminin 15/16 ans</v>
      </c>
      <c r="N1272" s="14">
        <f>VLOOKUP(C1272,Bilan!$B$4:$D$1766,3,FALSE)</f>
        <v>4401</v>
      </c>
      <c r="O1272" s="50">
        <f t="shared" si="149"/>
        <v>1474</v>
      </c>
      <c r="P1272" s="50">
        <f>VLOOKUP(C1272,Route2021!$C$2:$O$1205,13,FALSE)</f>
        <v>1474</v>
      </c>
      <c r="Q1272" s="124" t="str">
        <f>VLOOKUP(C1272,[1]A!$D$2:$K$1398,8,FALSE)</f>
        <v>JE</v>
      </c>
      <c r="R1272" s="125" t="str">
        <f>VLOOKUP(C1272,Route2021!$C$2:$Q$1212,15,FALSE)</f>
        <v>JE</v>
      </c>
      <c r="S1272" s="48">
        <f>IFERROR(VLOOKUP(C1272,'[2]1ère'!$B$3:$E$200,4,FALSE),0)</f>
        <v>0</v>
      </c>
      <c r="T1272" s="48">
        <f>IFERROR(VLOOKUP(C1272,'[2]2ème'!$B$3:$E$500,4,FALSE),0)</f>
        <v>0</v>
      </c>
      <c r="U1272" s="48">
        <f>IFERROR(VLOOKUP(C1272,'[2]3ème'!$B$3:$E$600,4,FALSE),0)</f>
        <v>0</v>
      </c>
      <c r="V1272" s="48">
        <f>IFERROR(VLOOKUP(C1272,'[2]4ème '!$B$3:$E$216,4,FALSE),0)</f>
        <v>0</v>
      </c>
      <c r="W1272" s="48">
        <f>IFERROR(VLOOKUP(C1272,[2]Féminines!$B$3:$E$70,4,FALSE),0)</f>
        <v>0</v>
      </c>
      <c r="X1272">
        <f t="shared" si="145"/>
        <v>0</v>
      </c>
    </row>
    <row r="1273" spans="1:24" x14ac:dyDescent="0.25">
      <c r="A1273" s="15">
        <f t="shared" si="150"/>
        <v>1475</v>
      </c>
      <c r="B1273">
        <f t="shared" si="148"/>
        <v>144494</v>
      </c>
      <c r="C1273" t="str">
        <f>[1]A!$D1058</f>
        <v>VAILLANT LOUIS</v>
      </c>
      <c r="D1273" t="str">
        <f>[1]A!$F1058</f>
        <v>UNION SPORTIVE VALENCIENNES MARLY</v>
      </c>
      <c r="E1273" t="str">
        <f>[1]A!$J1058</f>
        <v>05999123936</v>
      </c>
      <c r="F1273" s="128" t="s">
        <v>3468</v>
      </c>
      <c r="G1273" t="str">
        <f>VLOOKUP(C1273,[1]A!$D$2:$H$1448,5,FALSE)</f>
        <v>Jeune Masculin 15/16 ans</v>
      </c>
      <c r="N1273" s="14">
        <f>VLOOKUP(C1273,Bilan!$B$4:$D$1766,3,FALSE)</f>
        <v>144494</v>
      </c>
      <c r="O1273" s="50">
        <f t="shared" si="149"/>
        <v>1475</v>
      </c>
      <c r="P1273" s="50">
        <f>VLOOKUP(C1273,Route2021!$C$2:$O$1205,13,FALSE)</f>
        <v>1475</v>
      </c>
      <c r="Q1273" s="124" t="str">
        <f>VLOOKUP(C1273,[1]A!$D$2:$K$1398,8,FALSE)</f>
        <v>JE</v>
      </c>
      <c r="R1273" s="125" t="str">
        <f>VLOOKUP(C1273,Route2021!$C$2:$Q$1212,15,FALSE)</f>
        <v>JE</v>
      </c>
      <c r="S1273" s="48">
        <f>IFERROR(VLOOKUP(C1273,'[2]1ère'!$B$3:$E$200,4,FALSE),0)</f>
        <v>0</v>
      </c>
      <c r="T1273" s="48">
        <f>IFERROR(VLOOKUP(C1273,'[2]2ème'!$B$3:$E$500,4,FALSE),0)</f>
        <v>0</v>
      </c>
      <c r="U1273" s="48">
        <f>IFERROR(VLOOKUP(C1273,'[2]3ème'!$B$3:$E$600,4,FALSE),0)</f>
        <v>0</v>
      </c>
      <c r="V1273" s="48">
        <f>IFERROR(VLOOKUP(C1273,'[2]4ème '!$B$3:$E$216,4,FALSE),0)</f>
        <v>0</v>
      </c>
      <c r="W1273" s="48">
        <f>IFERROR(VLOOKUP(C1273,[2]Féminines!$B$3:$E$70,4,FALSE),0)</f>
        <v>0</v>
      </c>
      <c r="X1273">
        <f t="shared" si="145"/>
        <v>0</v>
      </c>
    </row>
    <row r="1274" spans="1:24" x14ac:dyDescent="0.25">
      <c r="A1274" s="15">
        <f t="shared" si="150"/>
        <v>1476</v>
      </c>
      <c r="B1274">
        <f t="shared" si="148"/>
        <v>10029</v>
      </c>
      <c r="C1274" t="str">
        <f>[1]A!$D364</f>
        <v>DESUMEUR MARIUS</v>
      </c>
      <c r="D1274" t="str">
        <f>[1]A!$F364</f>
        <v>VELO CLUB DE L'ESCAUT ANZIN</v>
      </c>
      <c r="E1274" t="str">
        <f>[1]A!$J364</f>
        <v>05999016435</v>
      </c>
      <c r="F1274" s="128" t="s">
        <v>3468</v>
      </c>
      <c r="G1274" t="str">
        <f>VLOOKUP(C1274,[1]A!$D$2:$H$1448,5,FALSE)</f>
        <v>Jeune Masculin 15/16 ans</v>
      </c>
      <c r="N1274" s="14">
        <f>VLOOKUP(C1274,Bilan!$B$4:$D$1766,3,FALSE)</f>
        <v>10029</v>
      </c>
      <c r="O1274" s="50">
        <f t="shared" si="149"/>
        <v>1476</v>
      </c>
      <c r="P1274" s="50">
        <f>VLOOKUP(C1274,Route2021!$C$2:$O$1205,13,FALSE)</f>
        <v>1476</v>
      </c>
      <c r="Q1274" s="124" t="str">
        <f>VLOOKUP(C1274,[1]A!$D$2:$K$1398,8,FALSE)</f>
        <v>JE</v>
      </c>
      <c r="R1274" s="125" t="str">
        <f>VLOOKUP(C1274,Route2021!$C$2:$Q$1212,15,FALSE)</f>
        <v>JE</v>
      </c>
      <c r="S1274" s="48">
        <f>IFERROR(VLOOKUP(C1274,'[2]1ère'!$B$3:$E$200,4,FALSE),0)</f>
        <v>0</v>
      </c>
      <c r="T1274" s="48">
        <f>IFERROR(VLOOKUP(C1274,'[2]2ème'!$B$3:$E$500,4,FALSE),0)</f>
        <v>0</v>
      </c>
      <c r="U1274" s="48">
        <f>IFERROR(VLOOKUP(C1274,'[2]3ème'!$B$3:$E$600,4,FALSE),0)</f>
        <v>0</v>
      </c>
      <c r="V1274" s="48">
        <f>IFERROR(VLOOKUP(C1274,'[2]4ème '!$B$3:$E$216,4,FALSE),0)</f>
        <v>0</v>
      </c>
      <c r="W1274" s="48">
        <f>IFERROR(VLOOKUP(C1274,[2]Féminines!$B$3:$E$70,4,FALSE),0)</f>
        <v>0</v>
      </c>
      <c r="X1274">
        <f t="shared" si="145"/>
        <v>0</v>
      </c>
    </row>
    <row r="1275" spans="1:24" x14ac:dyDescent="0.25">
      <c r="A1275" s="15">
        <f t="shared" si="150"/>
        <v>1477</v>
      </c>
      <c r="B1275">
        <f t="shared" si="148"/>
        <v>144578</v>
      </c>
      <c r="C1275" t="str">
        <f>[1]A!$D539</f>
        <v>GREGOIRE LUCAS</v>
      </c>
      <c r="D1275" t="str">
        <f>[1]A!$F539</f>
        <v>ETOILE CYCLISTE FEIGNIES</v>
      </c>
      <c r="E1275" t="str">
        <f>[1]A!$J539</f>
        <v>05999028478</v>
      </c>
      <c r="F1275" s="128" t="s">
        <v>3468</v>
      </c>
      <c r="G1275" t="str">
        <f>VLOOKUP(C1275,[1]A!$D$2:$H$1448,5,FALSE)</f>
        <v>Jeune Masculin 15/16 ans</v>
      </c>
      <c r="J1275" s="67">
        <v>1</v>
      </c>
      <c r="N1275" s="14">
        <f>VLOOKUP(C1275,Bilan!$B$4:$D$1766,3,FALSE)</f>
        <v>144578</v>
      </c>
      <c r="O1275" s="50">
        <f t="shared" si="149"/>
        <v>1477</v>
      </c>
      <c r="P1275" s="50">
        <f>VLOOKUP(C1275,Route2021!$C$2:$O$1205,13,FALSE)</f>
        <v>1477</v>
      </c>
      <c r="Q1275" s="124" t="str">
        <f>VLOOKUP(C1275,[1]A!$D$2:$K$1398,8,FALSE)</f>
        <v>JE</v>
      </c>
      <c r="R1275" s="125" t="str">
        <f>VLOOKUP(C1275,Route2021!$C$2:$Q$1212,15,FALSE)</f>
        <v>JE</v>
      </c>
      <c r="S1275" s="48">
        <f>IFERROR(VLOOKUP(C1275,'[2]1ère'!$B$3:$E$200,4,FALSE),0)</f>
        <v>0</v>
      </c>
      <c r="T1275" s="48">
        <f>IFERROR(VLOOKUP(C1275,'[2]2ème'!$B$3:$E$500,4,FALSE),0)</f>
        <v>0</v>
      </c>
      <c r="U1275" s="48">
        <f>IFERROR(VLOOKUP(C1275,'[2]3ème'!$B$3:$E$600,4,FALSE),0)</f>
        <v>0</v>
      </c>
      <c r="V1275" s="48">
        <f>IFERROR(VLOOKUP(C1275,'[2]4ème '!$B$3:$E$216,4,FALSE),0)</f>
        <v>0</v>
      </c>
      <c r="W1275" s="48">
        <f>IFERROR(VLOOKUP(C1275,[2]Féminines!$B$3:$E$70,4,FALSE),0)</f>
        <v>0</v>
      </c>
      <c r="X1275">
        <f t="shared" si="145"/>
        <v>0</v>
      </c>
    </row>
    <row r="1276" spans="1:24" x14ac:dyDescent="0.25">
      <c r="A1276" s="15">
        <f t="shared" si="150"/>
        <v>1480</v>
      </c>
      <c r="B1276">
        <f t="shared" si="148"/>
        <v>2535</v>
      </c>
      <c r="C1276" t="str">
        <f>[1]A!$D235</f>
        <v>CORNET BAPTISTE</v>
      </c>
      <c r="D1276" t="str">
        <f>[1]A!$F235</f>
        <v>ASSOCIATION CYCLISTE D'ETROEUNGT</v>
      </c>
      <c r="E1276" t="str">
        <f>[1]A!$J235</f>
        <v>05999125246</v>
      </c>
      <c r="F1276" s="128" t="s">
        <v>3468</v>
      </c>
      <c r="G1276" t="str">
        <f>VLOOKUP(C1276,[1]A!$D$2:$H$1448,5,FALSE)</f>
        <v>Jeune Masculin 15/16 ans</v>
      </c>
      <c r="N1276" s="14">
        <f>VLOOKUP(C1276,Bilan!$B$4:$D$1766,3,FALSE)</f>
        <v>2535</v>
      </c>
      <c r="O1276" s="50">
        <f t="shared" si="149"/>
        <v>1480</v>
      </c>
      <c r="P1276" s="50">
        <f>VLOOKUP(C1276,Route2021!$C$2:$O$1205,13,FALSE)</f>
        <v>1480</v>
      </c>
      <c r="Q1276" s="124" t="str">
        <f>VLOOKUP(C1276,[1]A!$D$2:$K$1398,8,FALSE)</f>
        <v>JE</v>
      </c>
      <c r="R1276" s="125" t="str">
        <f>VLOOKUP(C1276,Route2021!$C$2:$Q$1212,15,FALSE)</f>
        <v>JE</v>
      </c>
      <c r="S1276" s="48">
        <f>IFERROR(VLOOKUP(C1276,'[2]1ère'!$B$3:$E$200,4,FALSE),0)</f>
        <v>0</v>
      </c>
      <c r="T1276" s="48">
        <f>IFERROR(VLOOKUP(C1276,'[2]2ème'!$B$3:$E$500,4,FALSE),0)</f>
        <v>0</v>
      </c>
      <c r="U1276" s="48">
        <f>IFERROR(VLOOKUP(C1276,'[2]3ème'!$B$3:$E$600,4,FALSE),0)</f>
        <v>0</v>
      </c>
      <c r="V1276" s="48">
        <f>IFERROR(VLOOKUP(C1276,'[2]4ème '!$B$3:$E$216,4,FALSE),0)</f>
        <v>0</v>
      </c>
      <c r="W1276" s="48">
        <f>IFERROR(VLOOKUP(C1276,[2]Féminines!$B$3:$E$70,4,FALSE),0)</f>
        <v>0</v>
      </c>
      <c r="X1276">
        <f t="shared" si="145"/>
        <v>0</v>
      </c>
    </row>
    <row r="1277" spans="1:24" x14ac:dyDescent="0.25">
      <c r="A1277" s="15">
        <f t="shared" si="150"/>
        <v>1484</v>
      </c>
      <c r="B1277">
        <f t="shared" si="148"/>
        <v>2550</v>
      </c>
      <c r="C1277" t="str">
        <f>[1]A!$D451</f>
        <v>FAUCONNIER LEONIE</v>
      </c>
      <c r="D1277" t="str">
        <f>[1]A!$F451</f>
        <v>ASSOCIATION CYCLISTE D'ETROEUNGT</v>
      </c>
      <c r="E1277" t="str">
        <f>[1]A!$J451</f>
        <v>05999124735</v>
      </c>
      <c r="F1277" s="128" t="s">
        <v>3469</v>
      </c>
      <c r="G1277" t="str">
        <f>VLOOKUP(C1277,[1]A!$D$2:$H$1448,5,FALSE)</f>
        <v>Jeune Féminin 15/16 ans</v>
      </c>
      <c r="N1277" s="14">
        <f>VLOOKUP(C1277,Bilan!$B$4:$D$1766,3,FALSE)</f>
        <v>2550</v>
      </c>
      <c r="O1277" s="50">
        <f t="shared" si="149"/>
        <v>1484</v>
      </c>
      <c r="P1277" s="50">
        <f>VLOOKUP(C1277,Route2021!$C$2:$O$1205,13,FALSE)</f>
        <v>1484</v>
      </c>
      <c r="Q1277" s="124" t="str">
        <f>VLOOKUP(C1277,[1]A!$D$2:$K$1398,8,FALSE)</f>
        <v>JE</v>
      </c>
      <c r="R1277" s="125" t="str">
        <f>VLOOKUP(C1277,Route2021!$C$2:$Q$1212,15,FALSE)</f>
        <v>JE</v>
      </c>
      <c r="S1277" s="48">
        <f>IFERROR(VLOOKUP(C1277,'[2]1ère'!$B$3:$E$200,4,FALSE),0)</f>
        <v>0</v>
      </c>
      <c r="T1277" s="48">
        <f>IFERROR(VLOOKUP(C1277,'[2]2ème'!$B$3:$E$500,4,FALSE),0)</f>
        <v>0</v>
      </c>
      <c r="U1277" s="48">
        <f>IFERROR(VLOOKUP(C1277,'[2]3ème'!$B$3:$E$600,4,FALSE),0)</f>
        <v>0</v>
      </c>
      <c r="V1277" s="48">
        <f>IFERROR(VLOOKUP(C1277,'[2]4ème '!$B$3:$E$216,4,FALSE),0)</f>
        <v>0</v>
      </c>
      <c r="W1277" s="48">
        <f>IFERROR(VLOOKUP(C1277,[2]Féminines!$B$3:$E$70,4,FALSE),0)</f>
        <v>4</v>
      </c>
      <c r="X1277">
        <f t="shared" si="145"/>
        <v>4</v>
      </c>
    </row>
    <row r="1278" spans="1:24" x14ac:dyDescent="0.25">
      <c r="A1278" s="15">
        <f t="shared" si="150"/>
        <v>1485</v>
      </c>
      <c r="B1278">
        <f t="shared" si="148"/>
        <v>1319</v>
      </c>
      <c r="C1278" t="str">
        <f>[1]A!$D934</f>
        <v>RACOUSSOT MAXENCE</v>
      </c>
      <c r="D1278" t="str">
        <f>[1]A!$F934</f>
        <v>ESPOIR CYCLISTE WAMBRECHIES MARQUETTE</v>
      </c>
      <c r="E1278" t="str">
        <f>[1]A!$J934</f>
        <v>05999111915</v>
      </c>
      <c r="F1278" s="128" t="s">
        <v>3468</v>
      </c>
      <c r="G1278" t="str">
        <f>VLOOKUP(C1278,[1]A!$D$2:$H$1448,5,FALSE)</f>
        <v>Jeune Masculin 15/16 ans</v>
      </c>
      <c r="N1278" s="14">
        <f>VLOOKUP(C1278,Bilan!$B$4:$D$1766,3,FALSE)</f>
        <v>1319</v>
      </c>
      <c r="O1278" s="50">
        <f t="shared" si="149"/>
        <v>1485</v>
      </c>
      <c r="P1278" s="50">
        <f>VLOOKUP(C1278,Route2021!$C$2:$O$1205,13,FALSE)</f>
        <v>1485</v>
      </c>
      <c r="Q1278" s="124" t="str">
        <f>VLOOKUP(C1278,[1]A!$D$2:$K$1398,8,FALSE)</f>
        <v>JE</v>
      </c>
      <c r="R1278" s="125" t="str">
        <f>VLOOKUP(C1278,Route2021!$C$2:$Q$1212,15,FALSE)</f>
        <v>JE</v>
      </c>
      <c r="S1278" s="48">
        <f>IFERROR(VLOOKUP(C1278,'[2]1ère'!$B$3:$E$200,4,FALSE),0)</f>
        <v>0</v>
      </c>
      <c r="T1278" s="48">
        <f>IFERROR(VLOOKUP(C1278,'[2]2ème'!$B$3:$E$500,4,FALSE),0)</f>
        <v>0</v>
      </c>
      <c r="U1278" s="48">
        <f>IFERROR(VLOOKUP(C1278,'[2]3ème'!$B$3:$E$600,4,FALSE),0)</f>
        <v>0</v>
      </c>
      <c r="V1278" s="48">
        <f>IFERROR(VLOOKUP(C1278,'[2]4ème '!$B$3:$E$216,4,FALSE),0)</f>
        <v>0</v>
      </c>
      <c r="W1278" s="48">
        <f>IFERROR(VLOOKUP(C1278,[2]Féminines!$B$3:$E$70,4,FALSE),0)</f>
        <v>0</v>
      </c>
      <c r="X1278">
        <f t="shared" si="145"/>
        <v>0</v>
      </c>
    </row>
    <row r="1279" spans="1:24" x14ac:dyDescent="0.25">
      <c r="A1279" s="15">
        <f t="shared" si="150"/>
        <v>1488</v>
      </c>
      <c r="B1279">
        <f t="shared" si="148"/>
        <v>7038</v>
      </c>
      <c r="C1279" t="str">
        <f>[1]A!$D629</f>
        <v>KRUHELSKI VIANNEY</v>
      </c>
      <c r="D1279" t="str">
        <f>[1]A!$F629</f>
        <v>SAULZOIR MONTRECOURT CYCLING CLUB</v>
      </c>
      <c r="E1279" t="str">
        <f>[1]A!$J629</f>
        <v>05999127860</v>
      </c>
      <c r="F1279" s="128" t="s">
        <v>3468</v>
      </c>
      <c r="G1279" t="str">
        <f>VLOOKUP(C1279,[1]A!$D$2:$H$1448,5,FALSE)</f>
        <v>Jeune Masculin 15/16 ans</v>
      </c>
      <c r="N1279" s="14">
        <f>VLOOKUP(C1279,Bilan!$B$4:$D$1766,3,FALSE)</f>
        <v>7038</v>
      </c>
      <c r="O1279" s="50">
        <f t="shared" si="149"/>
        <v>1488</v>
      </c>
      <c r="P1279" s="50">
        <f>VLOOKUP(C1279,Route2021!$C$2:$O$1205,13,FALSE)</f>
        <v>1488</v>
      </c>
      <c r="Q1279" s="124" t="str">
        <f>VLOOKUP(C1279,[1]A!$D$2:$K$1398,8,FALSE)</f>
        <v>JE</v>
      </c>
      <c r="R1279" s="125">
        <f>VLOOKUP(C1279,Route2021!$C$2:$Q$1212,15,FALSE)</f>
        <v>0</v>
      </c>
      <c r="S1279" s="48">
        <f>IFERROR(VLOOKUP(C1279,'[2]1ère'!$B$3:$E$200,4,FALSE),0)</f>
        <v>0</v>
      </c>
      <c r="T1279" s="48">
        <f>IFERROR(VLOOKUP(C1279,'[2]2ème'!$B$3:$E$500,4,FALSE),0)</f>
        <v>0</v>
      </c>
      <c r="U1279" s="48">
        <f>IFERROR(VLOOKUP(C1279,'[2]3ème'!$B$3:$E$600,4,FALSE),0)</f>
        <v>0</v>
      </c>
      <c r="V1279" s="48">
        <f>IFERROR(VLOOKUP(C1279,'[2]4ème '!$B$3:$E$216,4,FALSE),0)</f>
        <v>0</v>
      </c>
      <c r="W1279" s="48">
        <f>IFERROR(VLOOKUP(C1279,[2]Féminines!$B$3:$E$70,4,FALSE),0)</f>
        <v>0</v>
      </c>
      <c r="X1279">
        <f t="shared" si="145"/>
        <v>0</v>
      </c>
    </row>
    <row r="1280" spans="1:24" x14ac:dyDescent="0.25">
      <c r="A1280" s="15">
        <f t="shared" si="150"/>
        <v>1489</v>
      </c>
      <c r="B1280">
        <f t="shared" si="148"/>
        <v>1273</v>
      </c>
      <c r="C1280" t="str">
        <f>[1]A!$D940</f>
        <v>RENAUX EVAN</v>
      </c>
      <c r="D1280" t="str">
        <f>[1]A!$F940</f>
        <v>VELO SPRINT DE L'OSTREVENT - AUBERCHICOURT</v>
      </c>
      <c r="E1280" t="str">
        <f>[1]A!$J940</f>
        <v>05999124144</v>
      </c>
      <c r="F1280" s="128" t="s">
        <v>3468</v>
      </c>
      <c r="G1280" t="str">
        <f>VLOOKUP(C1280,[1]A!$D$2:$H$1448,5,FALSE)</f>
        <v>Jeune Masculin 15/16 ans</v>
      </c>
      <c r="N1280" s="14">
        <f>VLOOKUP(C1280,Bilan!$B$4:$D$1766,3,FALSE)</f>
        <v>1273</v>
      </c>
      <c r="O1280" s="50">
        <f t="shared" si="149"/>
        <v>1489</v>
      </c>
      <c r="P1280" s="50">
        <f>VLOOKUP(C1280,Route2021!$C$2:$O$1205,13,FALSE)</f>
        <v>1489</v>
      </c>
      <c r="Q1280" s="124" t="str">
        <f>VLOOKUP(C1280,[1]A!$D$2:$K$1398,8,FALSE)</f>
        <v>JE</v>
      </c>
      <c r="R1280" s="125" t="str">
        <f>VLOOKUP(C1280,Route2021!$C$2:$Q$1212,15,FALSE)</f>
        <v>JE</v>
      </c>
      <c r="S1280" s="48">
        <f>IFERROR(VLOOKUP(C1280,'[2]1ère'!$B$3:$E$200,4,FALSE),0)</f>
        <v>0</v>
      </c>
      <c r="T1280" s="48">
        <f>IFERROR(VLOOKUP(C1280,'[2]2ème'!$B$3:$E$500,4,FALSE),0)</f>
        <v>0</v>
      </c>
      <c r="U1280" s="48">
        <f>IFERROR(VLOOKUP(C1280,'[2]3ème'!$B$3:$E$600,4,FALSE),0)</f>
        <v>0</v>
      </c>
      <c r="V1280" s="48">
        <f>IFERROR(VLOOKUP(C1280,'[2]4ème '!$B$3:$E$216,4,FALSE),0)</f>
        <v>0</v>
      </c>
      <c r="W1280" s="48">
        <f>IFERROR(VLOOKUP(C1280,[2]Féminines!$B$3:$E$70,4,FALSE),0)</f>
        <v>0</v>
      </c>
      <c r="X1280">
        <f t="shared" si="145"/>
        <v>0</v>
      </c>
    </row>
    <row r="1281" spans="1:24" x14ac:dyDescent="0.25">
      <c r="A1281" s="49" t="e">
        <f>IF(Q1281=R1281,P1281," ")</f>
        <v>#N/A</v>
      </c>
      <c r="B1281">
        <f t="shared" si="148"/>
        <v>4875</v>
      </c>
      <c r="C1281" t="str">
        <f>[1]A!$D1357</f>
        <v>DEBRUILLE MATHYS</v>
      </c>
      <c r="D1281" t="str">
        <f>[1]A!$F1357</f>
        <v>TEAM PEVELE CAREMBAULT CYCLISME</v>
      </c>
      <c r="E1281" t="str">
        <f>[1]A!$J1357</f>
        <v>05999129595</v>
      </c>
      <c r="F1281" s="128" t="s">
        <v>3468</v>
      </c>
      <c r="G1281" t="str">
        <f>VLOOKUP(C1281,[1]A!$D$2:$H$1448,5,FALSE)</f>
        <v>Jeune Masculin 15/16 ans</v>
      </c>
      <c r="N1281" s="14">
        <f>VLOOKUP(C1281,Bilan!$B$4:$D$1766,3,FALSE)</f>
        <v>4875</v>
      </c>
      <c r="O1281" s="50" t="e">
        <f t="shared" si="149"/>
        <v>#N/A</v>
      </c>
      <c r="P1281" s="50" t="e">
        <f>VLOOKUP(C1281,Route2021!$C$2:$O$1205,13,FALSE)</f>
        <v>#N/A</v>
      </c>
      <c r="Q1281" s="124">
        <f>VLOOKUP(C1281,[1]A!$D$2:$K$1398,8,FALSE)</f>
        <v>0</v>
      </c>
      <c r="R1281" s="125" t="e">
        <f>VLOOKUP(C1281,Route2021!$C$2:$Q$1212,15,FALSE)</f>
        <v>#N/A</v>
      </c>
      <c r="S1281" s="48">
        <f>IFERROR(VLOOKUP(C1281,'[2]1ère'!$B$3:$E$200,4,FALSE),0)</f>
        <v>0</v>
      </c>
      <c r="T1281" s="48">
        <f>IFERROR(VLOOKUP(C1281,'[2]2ème'!$B$3:$E$500,4,FALSE),0)</f>
        <v>0</v>
      </c>
      <c r="U1281" s="48">
        <f>IFERROR(VLOOKUP(C1281,'[2]3ème'!$B$3:$E$600,4,FALSE),0)</f>
        <v>0</v>
      </c>
      <c r="V1281" s="48">
        <f>IFERROR(VLOOKUP(C1281,'[2]4ème '!$B$3:$E$216,4,FALSE),0)</f>
        <v>0</v>
      </c>
      <c r="W1281" s="48">
        <f>IFERROR(VLOOKUP(C1281,[2]Féminines!$B$3:$E$70,4,FALSE),0)</f>
        <v>0</v>
      </c>
      <c r="X1281">
        <f t="shared" si="145"/>
        <v>0</v>
      </c>
    </row>
    <row r="1282" spans="1:24" x14ac:dyDescent="0.25">
      <c r="A1282" s="49" t="e">
        <f>IF(Q1282=R1282,P1282," ")</f>
        <v>#N/A</v>
      </c>
      <c r="B1282" t="e">
        <f t="shared" si="148"/>
        <v>#N/A</v>
      </c>
      <c r="C1282" t="str">
        <f>[1]A!$D1363</f>
        <v>HOTTON THEO</v>
      </c>
      <c r="D1282" t="str">
        <f>[1]A!$F1363</f>
        <v>ETOILE CYCLISTE AUBRY DU HAINAUT</v>
      </c>
      <c r="E1282" t="str">
        <f>[1]A!$J1363</f>
        <v>05999067327</v>
      </c>
      <c r="F1282" s="128" t="s">
        <v>3468</v>
      </c>
      <c r="G1282" t="str">
        <f>VLOOKUP(C1282,[1]A!$D$2:$H$1448,5,FALSE)</f>
        <v>Jeune Masculin 15/16 ans</v>
      </c>
      <c r="N1282" s="14" t="e">
        <f>VLOOKUP(C1282,Bilan!$B$4:$D$1766,3,FALSE)</f>
        <v>#N/A</v>
      </c>
      <c r="O1282" s="50" t="e">
        <f t="shared" si="149"/>
        <v>#N/A</v>
      </c>
      <c r="P1282" s="50" t="e">
        <f>VLOOKUP(C1282,Route2021!$C$2:$O$1205,13,FALSE)</f>
        <v>#N/A</v>
      </c>
      <c r="Q1282" s="124">
        <f>VLOOKUP(C1282,[1]A!$D$2:$K$1398,8,FALSE)</f>
        <v>0</v>
      </c>
      <c r="R1282" s="125" t="e">
        <f>VLOOKUP(C1282,Route2021!$C$2:$Q$1212,15,FALSE)</f>
        <v>#N/A</v>
      </c>
      <c r="S1282" s="48">
        <f>IFERROR(VLOOKUP(C1282,'[2]1ère'!$B$3:$E$200,4,FALSE),0)</f>
        <v>0</v>
      </c>
      <c r="T1282" s="48">
        <f>IFERROR(VLOOKUP(C1282,'[2]2ème'!$B$3:$E$500,4,FALSE),0)</f>
        <v>0</v>
      </c>
      <c r="U1282" s="48">
        <f>IFERROR(VLOOKUP(C1282,'[2]3ème'!$B$3:$E$600,4,FALSE),0)</f>
        <v>0</v>
      </c>
      <c r="V1282" s="48">
        <f>IFERROR(VLOOKUP(C1282,'[2]4ème '!$B$3:$E$216,4,FALSE),0)</f>
        <v>0</v>
      </c>
      <c r="W1282" s="48">
        <f>IFERROR(VLOOKUP(C1282,[2]Féminines!$B$3:$E$70,4,FALSE),0)</f>
        <v>0</v>
      </c>
      <c r="X1282">
        <f t="shared" si="145"/>
        <v>0</v>
      </c>
    </row>
    <row r="1283" spans="1:24" x14ac:dyDescent="0.25">
      <c r="A1283" s="49" t="e">
        <f t="shared" ref="A1283:A1291" si="151">IF(P1283&lt;1490,IF(P1283&gt;1400,P1283,0),0)</f>
        <v>#N/A</v>
      </c>
      <c r="B1283">
        <f t="shared" ref="B1283:B1298" si="152">N1283</f>
        <v>4344</v>
      </c>
      <c r="C1283" t="str">
        <f>[1]A!$D6</f>
        <v>ALCAIX LOPEZ PABLO</v>
      </c>
      <c r="D1283" t="str">
        <f>[1]A!$F6</f>
        <v>VELO CLUB DE L'ESCAUT ANZIN</v>
      </c>
      <c r="E1283" t="str">
        <f>[1]A!$J6</f>
        <v>05999127621</v>
      </c>
      <c r="F1283" s="128" t="s">
        <v>3468</v>
      </c>
      <c r="G1283" t="str">
        <f>VLOOKUP(C1283,[1]A!$D$2:$H$1448,5,FALSE)</f>
        <v>Jeune Masculin 15/16 ans</v>
      </c>
      <c r="J1283" s="67">
        <v>1</v>
      </c>
      <c r="N1283" s="14">
        <f>VLOOKUP(C1283,Bilan!$B$4:$D$1766,3,FALSE)</f>
        <v>4344</v>
      </c>
      <c r="O1283" s="50" t="e">
        <f t="shared" ref="O1283:O1298" si="153">A1283</f>
        <v>#N/A</v>
      </c>
      <c r="P1283" s="50" t="e">
        <f>VLOOKUP(C1283,Route2021!$C$2:$O$1205,13,FALSE)</f>
        <v>#N/A</v>
      </c>
      <c r="Q1283" s="124" t="str">
        <f>VLOOKUP(C1283,[1]A!$D$2:$K$1398,8,FALSE)</f>
        <v>JE</v>
      </c>
      <c r="R1283" s="125" t="e">
        <f>VLOOKUP(C1283,Route2021!$C$2:$Q$1212,15,FALSE)</f>
        <v>#N/A</v>
      </c>
      <c r="S1283" s="48">
        <f>IFERROR(VLOOKUP(C1283,'[2]1ère'!$B$3:$E$200,4,FALSE),0)</f>
        <v>0</v>
      </c>
      <c r="T1283" s="48">
        <f>IFERROR(VLOOKUP(C1283,'[2]2ème'!$B$3:$E$500,4,FALSE),0)</f>
        <v>0</v>
      </c>
      <c r="U1283" s="48">
        <f>IFERROR(VLOOKUP(C1283,'[2]3ème'!$B$3:$E$600,4,FALSE),0)</f>
        <v>0</v>
      </c>
      <c r="V1283" s="48">
        <f>IFERROR(VLOOKUP(C1283,'[2]4ème '!$B$3:$E$216,4,FALSE),0)</f>
        <v>0</v>
      </c>
      <c r="W1283" s="48">
        <f>IFERROR(VLOOKUP(C1283,[2]Féminines!$B$3:$E$70,4,FALSE),0)</f>
        <v>0</v>
      </c>
      <c r="X1283">
        <f t="shared" si="145"/>
        <v>0</v>
      </c>
    </row>
    <row r="1284" spans="1:24" x14ac:dyDescent="0.25">
      <c r="A1284" s="49" t="e">
        <f t="shared" si="151"/>
        <v>#N/A</v>
      </c>
      <c r="B1284">
        <f t="shared" si="152"/>
        <v>1260</v>
      </c>
      <c r="C1284" t="str">
        <f>[1]A!$D118</f>
        <v>BOUMEDJERIA TOM</v>
      </c>
      <c r="D1284" t="str">
        <f>[1]A!$F118</f>
        <v>ASSOCIATION CYCLISTE DE CUINCY</v>
      </c>
      <c r="E1284" t="str">
        <f>[1]A!$J118</f>
        <v>05999113201</v>
      </c>
      <c r="F1284" s="128" t="s">
        <v>3468</v>
      </c>
      <c r="G1284" t="str">
        <f>VLOOKUP(C1284,[1]A!$D$2:$H$1448,5,FALSE)</f>
        <v>Jeune Masculin 15/16 ans</v>
      </c>
      <c r="J1284" s="67">
        <v>1</v>
      </c>
      <c r="N1284" s="14">
        <f>VLOOKUP(C1284,Bilan!$B$4:$D$1766,3,FALSE)</f>
        <v>1260</v>
      </c>
      <c r="O1284" s="50" t="e">
        <f t="shared" si="153"/>
        <v>#N/A</v>
      </c>
      <c r="P1284" s="50" t="e">
        <f>VLOOKUP(C1284,Route2021!$C$2:$O$1205,13,FALSE)</f>
        <v>#N/A</v>
      </c>
      <c r="Q1284" s="124" t="str">
        <f>VLOOKUP(C1284,[1]A!$D$2:$K$1398,8,FALSE)</f>
        <v>JE</v>
      </c>
      <c r="R1284" s="125" t="e">
        <f>VLOOKUP(C1284,Route2021!$C$2:$Q$1212,15,FALSE)</f>
        <v>#N/A</v>
      </c>
      <c r="S1284" s="48">
        <f>IFERROR(VLOOKUP(C1284,'[2]1ère'!$B$3:$E$200,4,FALSE),0)</f>
        <v>0</v>
      </c>
      <c r="T1284" s="48">
        <f>IFERROR(VLOOKUP(C1284,'[2]2ème'!$B$3:$E$500,4,FALSE),0)</f>
        <v>0</v>
      </c>
      <c r="U1284" s="48">
        <f>IFERROR(VLOOKUP(C1284,'[2]3ème'!$B$3:$E$600,4,FALSE),0)</f>
        <v>0</v>
      </c>
      <c r="V1284" s="48">
        <f>IFERROR(VLOOKUP(C1284,'[2]4ème '!$B$3:$E$216,4,FALSE),0)</f>
        <v>0</v>
      </c>
      <c r="W1284" s="48">
        <f>IFERROR(VLOOKUP(C1284,[2]Féminines!$B$3:$E$70,4,FALSE),0)</f>
        <v>0</v>
      </c>
      <c r="X1284">
        <f t="shared" si="145"/>
        <v>0</v>
      </c>
    </row>
    <row r="1285" spans="1:24" x14ac:dyDescent="0.25">
      <c r="A1285" s="49">
        <f t="shared" si="151"/>
        <v>0</v>
      </c>
      <c r="B1285">
        <f t="shared" si="152"/>
        <v>3997</v>
      </c>
      <c r="C1285" t="str">
        <f>[1]A!$D125</f>
        <v>BOUTOUT LOUIS</v>
      </c>
      <c r="D1285" t="str">
        <f>[1]A!$F125</f>
        <v>GAZ ELEC CLUB DE DOUAI</v>
      </c>
      <c r="E1285" t="str">
        <f>[1]A!$J125</f>
        <v>05999068437</v>
      </c>
      <c r="F1285" s="128" t="s">
        <v>3468</v>
      </c>
      <c r="G1285" t="str">
        <f>VLOOKUP(C1285,[1]A!$D$2:$H$1448,5,FALSE)</f>
        <v>Jeune Masculin 15/16 ans</v>
      </c>
      <c r="J1285" s="67">
        <v>1</v>
      </c>
      <c r="N1285" s="14">
        <f>VLOOKUP(C1285,Bilan!$B$4:$D$1766,3,FALSE)</f>
        <v>3997</v>
      </c>
      <c r="O1285" s="50">
        <f t="shared" si="153"/>
        <v>0</v>
      </c>
      <c r="P1285" s="50">
        <f>VLOOKUP(C1285,Route2021!$C$2:$O$1205,13,FALSE)</f>
        <v>1522</v>
      </c>
      <c r="Q1285" s="124" t="str">
        <f>VLOOKUP(C1285,[1]A!$D$2:$K$1398,8,FALSE)</f>
        <v>JE</v>
      </c>
      <c r="R1285" s="125" t="str">
        <f>VLOOKUP(C1285,Route2021!$C$2:$Q$1212,15,FALSE)</f>
        <v>JE</v>
      </c>
      <c r="S1285" s="48">
        <f>IFERROR(VLOOKUP(C1285,'[2]1ère'!$B$3:$E$200,4,FALSE),0)</f>
        <v>0</v>
      </c>
      <c r="T1285" s="48">
        <f>IFERROR(VLOOKUP(C1285,'[2]2ème'!$B$3:$E$500,4,FALSE),0)</f>
        <v>0</v>
      </c>
      <c r="U1285" s="48">
        <f>IFERROR(VLOOKUP(C1285,'[2]3ème'!$B$3:$E$600,4,FALSE),0)</f>
        <v>0</v>
      </c>
      <c r="V1285" s="48">
        <f>IFERROR(VLOOKUP(C1285,'[2]4ème '!$B$3:$E$216,4,FALSE),0)</f>
        <v>0</v>
      </c>
      <c r="W1285" s="48">
        <f>IFERROR(VLOOKUP(C1285,[2]Féminines!$B$3:$E$70,4,FALSE),0)</f>
        <v>0</v>
      </c>
      <c r="X1285">
        <f t="shared" si="145"/>
        <v>0</v>
      </c>
    </row>
    <row r="1286" spans="1:24" x14ac:dyDescent="0.25">
      <c r="A1286" s="139">
        <v>1443</v>
      </c>
      <c r="B1286">
        <f t="shared" si="152"/>
        <v>2585</v>
      </c>
      <c r="C1286" t="str">
        <f>[1]A!$D1182</f>
        <v>DIFLE SOUHILA</v>
      </c>
      <c r="D1286" t="str">
        <f>[1]A!$F1182</f>
        <v>HENIN ETOILE CYCLISTE HENINOISE</v>
      </c>
      <c r="E1286" t="str">
        <f>[1]A!$J1182</f>
        <v>06297113094</v>
      </c>
      <c r="F1286" s="128" t="s">
        <v>3469</v>
      </c>
      <c r="G1286" t="str">
        <f>VLOOKUP(C1286,[1]A!$D$2:$H$1448,5,FALSE)</f>
        <v>Jeune Féminin 15/16 ans</v>
      </c>
      <c r="N1286" s="14">
        <f>VLOOKUP(C1286,Bilan!$B$4:$D$1766,3,FALSE)</f>
        <v>2585</v>
      </c>
      <c r="O1286" s="50">
        <f t="shared" si="153"/>
        <v>1443</v>
      </c>
      <c r="P1286" s="50" t="e">
        <f>VLOOKUP(C1286,Route2021!$C$2:$O$1205,13,FALSE)</f>
        <v>#N/A</v>
      </c>
      <c r="Q1286" s="124" t="str">
        <f>VLOOKUP(C1286,[1]A!$D$2:$K$1398,8,FALSE)</f>
        <v>JE</v>
      </c>
      <c r="R1286" s="125" t="e">
        <f>VLOOKUP(C1286,Route2021!$C$2:$Q$1212,15,FALSE)</f>
        <v>#N/A</v>
      </c>
      <c r="S1286" s="48">
        <f>IFERROR(VLOOKUP(C1286,'[2]1ère'!$B$3:$E$200,4,FALSE),0)</f>
        <v>0</v>
      </c>
      <c r="T1286" s="48">
        <f>IFERROR(VLOOKUP(C1286,'[2]2ème'!$B$3:$E$500,4,FALSE),0)</f>
        <v>0</v>
      </c>
      <c r="U1286" s="48">
        <f>IFERROR(VLOOKUP(C1286,'[2]3ème'!$B$3:$E$600,4,FALSE),0)</f>
        <v>0</v>
      </c>
      <c r="V1286" s="48">
        <f>IFERROR(VLOOKUP(C1286,'[2]4ème '!$B$3:$E$216,4,FALSE),0)</f>
        <v>0</v>
      </c>
      <c r="W1286" s="48">
        <f>IFERROR(VLOOKUP(C1286,[2]Féminines!$B$3:$E$70,4,FALSE),0)</f>
        <v>0</v>
      </c>
      <c r="X1286">
        <f t="shared" si="145"/>
        <v>0</v>
      </c>
    </row>
    <row r="1287" spans="1:24" x14ac:dyDescent="0.25">
      <c r="A1287" s="49" t="e">
        <f t="shared" si="151"/>
        <v>#N/A</v>
      </c>
      <c r="B1287">
        <f t="shared" si="152"/>
        <v>2538</v>
      </c>
      <c r="C1287" t="str">
        <f>[1]A!$D745</f>
        <v>LEVEILL? FLORIAN</v>
      </c>
      <c r="D1287" t="str">
        <f>[1]A!$F745</f>
        <v>UNION SPORTIVE VALENCIENNES MARLY</v>
      </c>
      <c r="E1287" t="str">
        <f>[1]A!$J745</f>
        <v>05999131057</v>
      </c>
      <c r="F1287" s="128" t="s">
        <v>3468</v>
      </c>
      <c r="G1287" t="str">
        <f>VLOOKUP(C1287,[1]A!$D$2:$H$1448,5,FALSE)</f>
        <v>Jeune Masculin 15/16 ans</v>
      </c>
      <c r="N1287" s="14">
        <f>VLOOKUP(C1287,Bilan!$B$4:$D$1766,3,FALSE)</f>
        <v>2538</v>
      </c>
      <c r="O1287" s="50" t="e">
        <f t="shared" si="153"/>
        <v>#N/A</v>
      </c>
      <c r="P1287" s="50" t="e">
        <f>VLOOKUP(C1287,Route2021!$C$2:$O$1205,13,FALSE)</f>
        <v>#N/A</v>
      </c>
      <c r="Q1287" s="124" t="str">
        <f>VLOOKUP(C1287,[1]A!$D$2:$K$1398,8,FALSE)</f>
        <v>JE</v>
      </c>
      <c r="R1287" s="125" t="e">
        <f>VLOOKUP(C1287,Route2021!$C$2:$Q$1212,15,FALSE)</f>
        <v>#N/A</v>
      </c>
      <c r="S1287" s="48">
        <f>IFERROR(VLOOKUP(C1287,'[2]1ère'!$B$3:$E$200,4,FALSE),0)</f>
        <v>0</v>
      </c>
      <c r="T1287" s="48">
        <f>IFERROR(VLOOKUP(C1287,'[2]2ème'!$B$3:$E$500,4,FALSE),0)</f>
        <v>0</v>
      </c>
      <c r="U1287" s="48">
        <f>IFERROR(VLOOKUP(C1287,'[2]3ème'!$B$3:$E$600,4,FALSE),0)</f>
        <v>0</v>
      </c>
      <c r="V1287" s="48">
        <f>IFERROR(VLOOKUP(C1287,'[2]4ème '!$B$3:$E$216,4,FALSE),0)</f>
        <v>0</v>
      </c>
      <c r="W1287" s="48">
        <f>IFERROR(VLOOKUP(C1287,[2]Féminines!$B$3:$E$70,4,FALSE),0)</f>
        <v>0</v>
      </c>
      <c r="X1287">
        <f t="shared" si="145"/>
        <v>0</v>
      </c>
    </row>
    <row r="1288" spans="1:24" x14ac:dyDescent="0.25">
      <c r="A1288" s="49" t="e">
        <f t="shared" si="151"/>
        <v>#N/A</v>
      </c>
      <c r="B1288" t="e">
        <f t="shared" si="152"/>
        <v>#N/A</v>
      </c>
      <c r="C1288" t="str">
        <f>[1]A!$D842</f>
        <v>MOSTEFA WALID</v>
      </c>
      <c r="D1288" t="str">
        <f>[1]A!$F842</f>
        <v>VELO CLUB DE L'ESCAUT ANZIN</v>
      </c>
      <c r="E1288" t="str">
        <f>[1]A!$J842</f>
        <v>05999097892</v>
      </c>
      <c r="F1288" s="128" t="s">
        <v>3468</v>
      </c>
      <c r="G1288" t="str">
        <f>VLOOKUP(C1288,[1]A!$D$2:$H$1448,5,FALSE)</f>
        <v>Jeune Masculin 15/16 ans</v>
      </c>
      <c r="N1288" s="14" t="e">
        <f>VLOOKUP(C1288,Bilan!$B$4:$D$1766,3,FALSE)</f>
        <v>#N/A</v>
      </c>
      <c r="O1288" s="50" t="e">
        <f t="shared" si="153"/>
        <v>#N/A</v>
      </c>
      <c r="P1288" s="50" t="e">
        <f>VLOOKUP(C1288,Route2021!$C$2:$O$1205,13,FALSE)</f>
        <v>#N/A</v>
      </c>
      <c r="Q1288" s="124" t="str">
        <f>VLOOKUP(C1288,[1]A!$D$2:$K$1398,8,FALSE)</f>
        <v>JE</v>
      </c>
      <c r="R1288" s="125" t="e">
        <f>VLOOKUP(C1288,Route2021!$C$2:$Q$1212,15,FALSE)</f>
        <v>#N/A</v>
      </c>
      <c r="S1288" s="48">
        <f>IFERROR(VLOOKUP(C1288,'[2]1ère'!$B$3:$E$200,4,FALSE),0)</f>
        <v>0</v>
      </c>
      <c r="T1288" s="48">
        <f>IFERROR(VLOOKUP(C1288,'[2]2ème'!$B$3:$E$500,4,FALSE),0)</f>
        <v>0</v>
      </c>
      <c r="U1288" s="48">
        <f>IFERROR(VLOOKUP(C1288,'[2]3ème'!$B$3:$E$600,4,FALSE),0)</f>
        <v>0</v>
      </c>
      <c r="V1288" s="48">
        <f>IFERROR(VLOOKUP(C1288,'[2]4ème '!$B$3:$E$216,4,FALSE),0)</f>
        <v>0</v>
      </c>
      <c r="W1288" s="48">
        <f>IFERROR(VLOOKUP(C1288,[2]Féminines!$B$3:$E$70,4,FALSE),0)</f>
        <v>0</v>
      </c>
      <c r="X1288">
        <f t="shared" si="145"/>
        <v>0</v>
      </c>
    </row>
    <row r="1289" spans="1:24" x14ac:dyDescent="0.25">
      <c r="A1289" s="49" t="e">
        <f t="shared" si="151"/>
        <v>#N/A</v>
      </c>
      <c r="B1289">
        <f t="shared" si="152"/>
        <v>7104</v>
      </c>
      <c r="C1289" t="str">
        <f>[1]A!$D1268</f>
        <v>RICHARD MARIE CLOTHILDE</v>
      </c>
      <c r="D1289" t="str">
        <f>[1]A!$F1268</f>
        <v>AGNY AMICALE LAIQUE</v>
      </c>
      <c r="E1289" t="str">
        <f>[1]A!$J1268</f>
        <v>06297096494</v>
      </c>
      <c r="F1289" s="128" t="s">
        <v>3469</v>
      </c>
      <c r="G1289" t="str">
        <f>VLOOKUP(C1289,[1]A!$D$2:$H$1448,5,FALSE)</f>
        <v>Jeune Féminin 15/16 ans</v>
      </c>
      <c r="N1289" s="14">
        <f>VLOOKUP(C1289,Bilan!$B$4:$D$1766,3,FALSE)</f>
        <v>7104</v>
      </c>
      <c r="O1289" s="50" t="e">
        <f t="shared" si="153"/>
        <v>#N/A</v>
      </c>
      <c r="P1289" s="50" t="e">
        <f>VLOOKUP(C1289,Route2021!$C$2:$O$1205,13,FALSE)</f>
        <v>#N/A</v>
      </c>
      <c r="Q1289" s="124" t="str">
        <f>VLOOKUP(C1289,[1]A!$D$2:$K$1398,8,FALSE)</f>
        <v>JE</v>
      </c>
      <c r="R1289" s="125" t="e">
        <f>VLOOKUP(C1289,Route2021!$C$2:$Q$1212,15,FALSE)</f>
        <v>#N/A</v>
      </c>
      <c r="S1289" s="48">
        <f>IFERROR(VLOOKUP(C1289,'[2]1ère'!$B$3:$E$200,4,FALSE),0)</f>
        <v>0</v>
      </c>
      <c r="T1289" s="48">
        <f>IFERROR(VLOOKUP(C1289,'[2]2ème'!$B$3:$E$500,4,FALSE),0)</f>
        <v>0</v>
      </c>
      <c r="U1289" s="48">
        <f>IFERROR(VLOOKUP(C1289,'[2]3ème'!$B$3:$E$600,4,FALSE),0)</f>
        <v>0</v>
      </c>
      <c r="V1289" s="48">
        <f>IFERROR(VLOOKUP(C1289,'[2]4ème '!$B$3:$E$216,4,FALSE),0)</f>
        <v>0</v>
      </c>
      <c r="W1289" s="48">
        <f>IFERROR(VLOOKUP(C1289,[2]Féminines!$B$3:$E$70,4,FALSE),0)</f>
        <v>0</v>
      </c>
      <c r="X1289">
        <f t="shared" si="145"/>
        <v>0</v>
      </c>
    </row>
    <row r="1290" spans="1:24" x14ac:dyDescent="0.25">
      <c r="A1290" s="15">
        <v>1500</v>
      </c>
      <c r="B1290">
        <f t="shared" ref="B1290" si="154">N1290</f>
        <v>4134</v>
      </c>
      <c r="C1290" t="s">
        <v>3101</v>
      </c>
      <c r="D1290" t="s">
        <v>2976</v>
      </c>
      <c r="E1290">
        <v>298369487</v>
      </c>
      <c r="F1290" s="128" t="s">
        <v>3469</v>
      </c>
      <c r="G1290" t="s">
        <v>1433</v>
      </c>
      <c r="N1290" s="14">
        <f>VLOOKUP(C1290,Bilan!$B$4:$D$1766,3,FALSE)</f>
        <v>4134</v>
      </c>
      <c r="O1290" s="50">
        <f t="shared" ref="O1290" si="155">A1290</f>
        <v>1500</v>
      </c>
      <c r="P1290" s="50" t="e">
        <f>VLOOKUP(C1290,Route2021!$C$2:$O$1205,13,FALSE)</f>
        <v>#N/A</v>
      </c>
      <c r="Q1290" s="124" t="e">
        <f>VLOOKUP(C1290,[1]A!$D$2:$K$1398,8,FALSE)</f>
        <v>#N/A</v>
      </c>
      <c r="R1290" s="125" t="e">
        <f>VLOOKUP(C1290,Route2021!$C$2:$Q$1212,15,FALSE)</f>
        <v>#N/A</v>
      </c>
      <c r="S1290" s="48">
        <f>IFERROR(VLOOKUP(C1290,'[2]1ère'!$B$3:$E$200,4,FALSE),0)</f>
        <v>0</v>
      </c>
      <c r="T1290" s="48">
        <f>IFERROR(VLOOKUP(C1290,'[2]2ème'!$B$3:$E$500,4,FALSE),0)</f>
        <v>0</v>
      </c>
      <c r="U1290" s="48">
        <f>IFERROR(VLOOKUP(C1290,'[2]3ème'!$B$3:$E$600,4,FALSE),0)</f>
        <v>0</v>
      </c>
      <c r="V1290" s="48">
        <f>IFERROR(VLOOKUP(C1290,'[2]4ème '!$B$3:$E$216,4,FALSE),0)</f>
        <v>0</v>
      </c>
      <c r="W1290" s="48">
        <f>IFERROR(VLOOKUP(C1290,[2]Féminines!$B$3:$E$70,4,FALSE),0)</f>
        <v>0</v>
      </c>
      <c r="X1290">
        <f t="shared" ref="X1290" si="156">SUM(S1290:W1290)</f>
        <v>0</v>
      </c>
    </row>
    <row r="1291" spans="1:24" x14ac:dyDescent="0.25">
      <c r="A1291" s="49">
        <f t="shared" si="151"/>
        <v>0</v>
      </c>
      <c r="B1291" t="str">
        <f t="shared" si="152"/>
        <v xml:space="preserve">  </v>
      </c>
      <c r="C1291" t="str">
        <f>[1]A!$D1133</f>
        <v>YALAOUI ZAKARIA</v>
      </c>
      <c r="D1291" t="str">
        <f>[1]A!$F1133</f>
        <v>UNION VELOCIPEDIQUE FOURMISIENNE</v>
      </c>
      <c r="E1291" t="str">
        <f>[1]A!$J1133</f>
        <v>05999029616</v>
      </c>
      <c r="F1291" s="128" t="s">
        <v>3468</v>
      </c>
      <c r="G1291" t="str">
        <f>VLOOKUP(C1291,[1]A!$D$2:$H$1448,5,FALSE)</f>
        <v>Jeune Masculin 15/16 ans</v>
      </c>
      <c r="N1291" s="14" t="str">
        <f>VLOOKUP(C1291,Bilan!$B$4:$D$1766,3,FALSE)</f>
        <v xml:space="preserve">  </v>
      </c>
      <c r="O1291" s="50">
        <f t="shared" si="153"/>
        <v>0</v>
      </c>
      <c r="P1291" s="50">
        <f>VLOOKUP(C1291,Route2021!$C$2:$O$1205,13,FALSE)</f>
        <v>0</v>
      </c>
      <c r="Q1291" s="124" t="str">
        <f>VLOOKUP(C1291,[1]A!$D$2:$K$1398,8,FALSE)</f>
        <v>JE</v>
      </c>
      <c r="R1291" s="125" t="str">
        <f>VLOOKUP(C1291,Route2021!$C$2:$Q$1212,15,FALSE)</f>
        <v>JE</v>
      </c>
      <c r="S1291" s="48">
        <f>IFERROR(VLOOKUP(C1291,'[2]1ère'!$B$3:$E$200,4,FALSE),0)</f>
        <v>0</v>
      </c>
      <c r="T1291" s="48">
        <f>IFERROR(VLOOKUP(C1291,'[2]2ème'!$B$3:$E$500,4,FALSE),0)</f>
        <v>0</v>
      </c>
      <c r="U1291" s="48">
        <f>IFERROR(VLOOKUP(C1291,'[2]3ème'!$B$3:$E$600,4,FALSE),0)</f>
        <v>0</v>
      </c>
      <c r="V1291" s="48">
        <f>IFERROR(VLOOKUP(C1291,'[2]4ème '!$B$3:$E$216,4,FALSE),0)</f>
        <v>0</v>
      </c>
      <c r="W1291" s="48">
        <f>IFERROR(VLOOKUP(C1291,[2]Féminines!$B$3:$E$70,4,FALSE),0)</f>
        <v>0</v>
      </c>
      <c r="X1291">
        <f t="shared" si="145"/>
        <v>0</v>
      </c>
    </row>
    <row r="1292" spans="1:24" x14ac:dyDescent="0.25">
      <c r="A1292" s="3">
        <v>1501</v>
      </c>
      <c r="B1292">
        <f t="shared" si="152"/>
        <v>10142</v>
      </c>
      <c r="C1292" t="str">
        <f>[1]A!$D131</f>
        <v>BRACKENIER LUCA</v>
      </c>
      <c r="D1292" t="str">
        <f>[1]A!$F131</f>
        <v>NEW TEAM MAULDE</v>
      </c>
      <c r="E1292" t="str">
        <f>[1]A!$J131</f>
        <v>05999056788</v>
      </c>
      <c r="F1292" s="128" t="s">
        <v>363</v>
      </c>
      <c r="G1292" t="str">
        <f>VLOOKUP(C1292,[1]A!$D$2:$H$1448,5,FALSE)</f>
        <v>Jeune Masculin 13/14 ans</v>
      </c>
      <c r="J1292" s="67">
        <v>1</v>
      </c>
      <c r="N1292" s="14">
        <f>VLOOKUP(C1292,Bilan!$B$4:$D$1766,3,FALSE)</f>
        <v>10142</v>
      </c>
      <c r="O1292" s="50">
        <f t="shared" si="153"/>
        <v>1501</v>
      </c>
      <c r="P1292" s="50" t="e">
        <f>VLOOKUP(C1292,Route2021!$C$2:$O$1205,13,FALSE)</f>
        <v>#N/A</v>
      </c>
      <c r="Q1292" s="124" t="str">
        <f>VLOOKUP(C1292,[1]A!$D$2:$K$1398,8,FALSE)</f>
        <v>JE</v>
      </c>
      <c r="R1292" s="125" t="e">
        <f>VLOOKUP(C1292,Route2021!$C$2:$Q$1212,15,FALSE)</f>
        <v>#N/A</v>
      </c>
      <c r="S1292" s="48">
        <f>IFERROR(VLOOKUP(C1292,'[2]1ère'!$B$3:$E$200,4,FALSE),0)</f>
        <v>0</v>
      </c>
      <c r="T1292" s="48">
        <f>IFERROR(VLOOKUP(C1292,'[2]2ème'!$B$3:$E$500,4,FALSE),0)</f>
        <v>0</v>
      </c>
      <c r="U1292" s="48">
        <f>IFERROR(VLOOKUP(C1292,'[2]3ème'!$B$3:$E$600,4,FALSE),0)</f>
        <v>0</v>
      </c>
      <c r="V1292" s="48">
        <f>IFERROR(VLOOKUP(C1292,'[2]4ème '!$B$3:$E$216,4,FALSE),0)</f>
        <v>0</v>
      </c>
      <c r="W1292" s="48">
        <f>IFERROR(VLOOKUP(C1292,[2]Féminines!$B$3:$E$70,4,FALSE),0)</f>
        <v>0</v>
      </c>
      <c r="X1292">
        <f t="shared" si="145"/>
        <v>0</v>
      </c>
    </row>
    <row r="1293" spans="1:24" x14ac:dyDescent="0.25">
      <c r="A1293" s="3">
        <v>1502</v>
      </c>
      <c r="B1293">
        <f t="shared" si="152"/>
        <v>7082</v>
      </c>
      <c r="C1293" t="str">
        <f>[1]A!$D1173</f>
        <v>DECOTTIGNIES LUCAS</v>
      </c>
      <c r="D1293" t="str">
        <f>[1]A!$F1173</f>
        <v>HENIN ETOILE CYCLISTE HENINOISE</v>
      </c>
      <c r="E1293" t="str">
        <f>[1]A!$J1173</f>
        <v>06297095022</v>
      </c>
      <c r="F1293" s="128" t="s">
        <v>363</v>
      </c>
      <c r="G1293" t="str">
        <f>VLOOKUP(C1293,[1]A!$D$2:$H$1448,5,FALSE)</f>
        <v>Jeune Masculin 13/14 ans</v>
      </c>
      <c r="N1293" s="14">
        <f>VLOOKUP(C1293,Bilan!$B$4:$D$1766,3,FALSE)</f>
        <v>7082</v>
      </c>
      <c r="O1293" s="50">
        <f t="shared" si="153"/>
        <v>1502</v>
      </c>
      <c r="P1293" s="50" t="e">
        <f>VLOOKUP(C1293,Route2021!$C$2:$O$1205,13,FALSE)</f>
        <v>#N/A</v>
      </c>
      <c r="Q1293" s="124" t="str">
        <f>VLOOKUP(C1293,[1]A!$D$2:$K$1398,8,FALSE)</f>
        <v>JE</v>
      </c>
      <c r="R1293" s="125" t="e">
        <f>VLOOKUP(C1293,Route2021!$C$2:$Q$1212,15,FALSE)</f>
        <v>#N/A</v>
      </c>
      <c r="S1293" s="48">
        <f>IFERROR(VLOOKUP(C1293,'[2]1ère'!$B$3:$E$200,4,FALSE),0)</f>
        <v>0</v>
      </c>
      <c r="T1293" s="48">
        <f>IFERROR(VLOOKUP(C1293,'[2]2ème'!$B$3:$E$500,4,FALSE),0)</f>
        <v>0</v>
      </c>
      <c r="U1293" s="48">
        <f>IFERROR(VLOOKUP(C1293,'[2]3ème'!$B$3:$E$600,4,FALSE),0)</f>
        <v>0</v>
      </c>
      <c r="V1293" s="48">
        <f>IFERROR(VLOOKUP(C1293,'[2]4ème '!$B$3:$E$216,4,FALSE),0)</f>
        <v>0</v>
      </c>
      <c r="W1293" s="48">
        <f>IFERROR(VLOOKUP(C1293,[2]Féminines!$B$3:$E$70,4,FALSE),0)</f>
        <v>0</v>
      </c>
      <c r="X1293">
        <f t="shared" si="145"/>
        <v>0</v>
      </c>
    </row>
    <row r="1294" spans="1:24" x14ac:dyDescent="0.25">
      <c r="A1294" s="3">
        <v>1503</v>
      </c>
      <c r="B1294">
        <f t="shared" si="152"/>
        <v>7059</v>
      </c>
      <c r="C1294" t="str">
        <f>[1]A!$D447</f>
        <v>FARTEK LEA</v>
      </c>
      <c r="D1294" t="str">
        <f>[1]A!$F447</f>
        <v>SAULZOIR MONTRECOURT CYCLING CLUB</v>
      </c>
      <c r="E1294" t="str">
        <f>[1]A!$J447</f>
        <v>05999057088</v>
      </c>
      <c r="F1294" s="128" t="s">
        <v>363</v>
      </c>
      <c r="G1294" t="str">
        <f>VLOOKUP(C1294,[1]A!$D$2:$H$1448,5,FALSE)</f>
        <v>Jeune Féminin 13/14 ans</v>
      </c>
      <c r="N1294" s="14">
        <f>VLOOKUP(C1294,Bilan!$B$4:$D$1766,3,FALSE)</f>
        <v>7059</v>
      </c>
      <c r="O1294" s="50">
        <f t="shared" si="153"/>
        <v>1503</v>
      </c>
      <c r="P1294" s="50" t="e">
        <f>VLOOKUP(C1294,Route2021!$C$2:$O$1205,13,FALSE)</f>
        <v>#N/A</v>
      </c>
      <c r="Q1294" s="124" t="str">
        <f>VLOOKUP(C1294,[1]A!$D$2:$K$1398,8,FALSE)</f>
        <v>JE</v>
      </c>
      <c r="R1294" s="125" t="e">
        <f>VLOOKUP(C1294,Route2021!$C$2:$Q$1212,15,FALSE)</f>
        <v>#N/A</v>
      </c>
      <c r="S1294" s="48">
        <f>IFERROR(VLOOKUP(C1294,'[2]1ère'!$B$3:$E$200,4,FALSE),0)</f>
        <v>0</v>
      </c>
      <c r="T1294" s="48">
        <f>IFERROR(VLOOKUP(C1294,'[2]2ème'!$B$3:$E$500,4,FALSE),0)</f>
        <v>0</v>
      </c>
      <c r="U1294" s="48">
        <f>IFERROR(VLOOKUP(C1294,'[2]3ème'!$B$3:$E$600,4,FALSE),0)</f>
        <v>0</v>
      </c>
      <c r="V1294" s="48">
        <f>IFERROR(VLOOKUP(C1294,'[2]4ème '!$B$3:$E$216,4,FALSE),0)</f>
        <v>0</v>
      </c>
      <c r="W1294" s="48">
        <f>IFERROR(VLOOKUP(C1294,[2]Féminines!$B$3:$E$70,4,FALSE),0)</f>
        <v>0</v>
      </c>
      <c r="X1294">
        <f t="shared" si="145"/>
        <v>0</v>
      </c>
    </row>
    <row r="1295" spans="1:24" x14ac:dyDescent="0.25">
      <c r="A1295" s="3">
        <v>1504</v>
      </c>
      <c r="B1295">
        <f t="shared" si="152"/>
        <v>4856</v>
      </c>
      <c r="C1295" t="str">
        <f>[1]A!$D459</f>
        <v>FINET ALEXIS</v>
      </c>
      <c r="D1295" t="str">
        <f>[1]A!$F459</f>
        <v>NEW TEAM MAULDE</v>
      </c>
      <c r="E1295" t="str">
        <f>[1]A!$J459</f>
        <v>05999130683</v>
      </c>
      <c r="F1295" s="128" t="s">
        <v>363</v>
      </c>
      <c r="G1295" t="str">
        <f>VLOOKUP(C1295,[1]A!$D$2:$H$1448,5,FALSE)</f>
        <v>Jeune Masculin 13/14 ans</v>
      </c>
      <c r="N1295" s="14">
        <f>VLOOKUP(C1295,Bilan!$B$4:$D$1766,3,FALSE)</f>
        <v>4856</v>
      </c>
      <c r="O1295" s="50">
        <f t="shared" si="153"/>
        <v>1504</v>
      </c>
      <c r="P1295" s="50" t="e">
        <f>VLOOKUP(C1295,Route2021!$C$2:$O$1205,13,FALSE)</f>
        <v>#N/A</v>
      </c>
      <c r="Q1295" s="124" t="str">
        <f>VLOOKUP(C1295,[1]A!$D$2:$K$1398,8,FALSE)</f>
        <v>JE</v>
      </c>
      <c r="R1295" s="125" t="e">
        <f>VLOOKUP(C1295,Route2021!$C$2:$Q$1212,15,FALSE)</f>
        <v>#N/A</v>
      </c>
      <c r="S1295" s="48">
        <f>IFERROR(VLOOKUP(C1295,'[2]1ère'!$B$3:$E$200,4,FALSE),0)</f>
        <v>0</v>
      </c>
      <c r="T1295" s="48">
        <f>IFERROR(VLOOKUP(C1295,'[2]2ème'!$B$3:$E$500,4,FALSE),0)</f>
        <v>0</v>
      </c>
      <c r="U1295" s="48">
        <f>IFERROR(VLOOKUP(C1295,'[2]3ème'!$B$3:$E$600,4,FALSE),0)</f>
        <v>0</v>
      </c>
      <c r="V1295" s="48">
        <f>IFERROR(VLOOKUP(C1295,'[2]4ème '!$B$3:$E$216,4,FALSE),0)</f>
        <v>0</v>
      </c>
      <c r="W1295" s="48">
        <f>IFERROR(VLOOKUP(C1295,[2]Féminines!$B$3:$E$70,4,FALSE),0)</f>
        <v>0</v>
      </c>
      <c r="X1295">
        <f t="shared" si="145"/>
        <v>0</v>
      </c>
    </row>
    <row r="1296" spans="1:24" x14ac:dyDescent="0.25">
      <c r="A1296" s="3">
        <v>1505</v>
      </c>
      <c r="B1296">
        <f t="shared" si="152"/>
        <v>2401</v>
      </c>
      <c r="C1296" t="str">
        <f>[1]A!$D564</f>
        <v>HAUSSIN ELIOT</v>
      </c>
      <c r="D1296" t="str">
        <f>[1]A!$F564</f>
        <v>VELO SPRINT DE L'OSTREVENT - AUBERCHICOURT</v>
      </c>
      <c r="E1296" t="str">
        <f>[1]A!$J564</f>
        <v>05999091745</v>
      </c>
      <c r="F1296" s="128" t="s">
        <v>363</v>
      </c>
      <c r="G1296" t="str">
        <f>VLOOKUP(C1296,[1]A!$D$2:$H$1448,5,FALSE)</f>
        <v>Jeune Masculin 13/14 ans</v>
      </c>
      <c r="J1296" s="67">
        <v>1</v>
      </c>
      <c r="N1296" s="14">
        <f>VLOOKUP(C1296,Bilan!$B$4:$D$1766,3,FALSE)</f>
        <v>2401</v>
      </c>
      <c r="O1296" s="50">
        <f t="shared" si="153"/>
        <v>1505</v>
      </c>
      <c r="P1296" s="50" t="e">
        <f>VLOOKUP(C1296,Route2021!$C$2:$O$1205,13,FALSE)</f>
        <v>#N/A</v>
      </c>
      <c r="Q1296" s="124" t="str">
        <f>VLOOKUP(C1296,[1]A!$D$2:$K$1398,8,FALSE)</f>
        <v>JE</v>
      </c>
      <c r="R1296" s="125" t="e">
        <f>VLOOKUP(C1296,Route2021!$C$2:$Q$1212,15,FALSE)</f>
        <v>#N/A</v>
      </c>
      <c r="S1296" s="48">
        <f>IFERROR(VLOOKUP(C1296,'[2]1ère'!$B$3:$E$200,4,FALSE),0)</f>
        <v>0</v>
      </c>
      <c r="T1296" s="48">
        <f>IFERROR(VLOOKUP(C1296,'[2]2ème'!$B$3:$E$500,4,FALSE),0)</f>
        <v>0</v>
      </c>
      <c r="U1296" s="48">
        <f>IFERROR(VLOOKUP(C1296,'[2]3ème'!$B$3:$E$600,4,FALSE),0)</f>
        <v>0</v>
      </c>
      <c r="V1296" s="48">
        <f>IFERROR(VLOOKUP(C1296,'[2]4ème '!$B$3:$E$216,4,FALSE),0)</f>
        <v>0</v>
      </c>
      <c r="W1296" s="48">
        <f>IFERROR(VLOOKUP(C1296,[2]Féminines!$B$3:$E$70,4,FALSE),0)</f>
        <v>0</v>
      </c>
      <c r="X1296">
        <f t="shared" si="145"/>
        <v>0</v>
      </c>
    </row>
    <row r="1297" spans="1:24" x14ac:dyDescent="0.25">
      <c r="A1297" s="3">
        <v>1506</v>
      </c>
      <c r="B1297">
        <f t="shared" si="152"/>
        <v>7086</v>
      </c>
      <c r="C1297" t="str">
        <f>[1]A!$D1225</f>
        <v>LANSIAU ETHAN</v>
      </c>
      <c r="D1297" t="str">
        <f>[1]A!$F1225</f>
        <v>HENIN ETOILE CYCLISTE HENINOISE</v>
      </c>
      <c r="E1297" t="str">
        <f>[1]A!$J1225</f>
        <v>06297062468</v>
      </c>
      <c r="F1297" s="128" t="s">
        <v>363</v>
      </c>
      <c r="G1297" t="str">
        <f>VLOOKUP(C1297,[1]A!$D$2:$H$1448,5,FALSE)</f>
        <v>Jeune Masculin 13/14 ans</v>
      </c>
      <c r="N1297" s="14">
        <f>VLOOKUP(C1297,Bilan!$B$4:$D$1766,3,FALSE)</f>
        <v>7086</v>
      </c>
      <c r="O1297" s="50">
        <f t="shared" si="153"/>
        <v>1506</v>
      </c>
      <c r="P1297" s="50">
        <f>VLOOKUP(C1297,Route2021!$C$2:$O$1205,13,FALSE)</f>
        <v>0</v>
      </c>
      <c r="Q1297" s="124" t="str">
        <f>VLOOKUP(C1297,[1]A!$D$2:$K$1398,8,FALSE)</f>
        <v>JE</v>
      </c>
      <c r="R1297" s="125">
        <f>VLOOKUP(C1297,Route2021!$C$2:$Q$1212,15,FALSE)</f>
        <v>0</v>
      </c>
      <c r="S1297" s="48">
        <f>IFERROR(VLOOKUP(C1297,'[2]1ère'!$B$3:$E$200,4,FALSE),0)</f>
        <v>0</v>
      </c>
      <c r="T1297" s="48">
        <f>IFERROR(VLOOKUP(C1297,'[2]2ème'!$B$3:$E$500,4,FALSE),0)</f>
        <v>0</v>
      </c>
      <c r="U1297" s="48">
        <f>IFERROR(VLOOKUP(C1297,'[2]3ème'!$B$3:$E$600,4,FALSE),0)</f>
        <v>0</v>
      </c>
      <c r="V1297" s="48">
        <f>IFERROR(VLOOKUP(C1297,'[2]4ème '!$B$3:$E$216,4,FALSE),0)</f>
        <v>0</v>
      </c>
      <c r="W1297" s="48">
        <f>IFERROR(VLOOKUP(C1297,[2]Féminines!$B$3:$E$70,4,FALSE),0)</f>
        <v>0</v>
      </c>
      <c r="X1297">
        <f t="shared" si="145"/>
        <v>0</v>
      </c>
    </row>
    <row r="1298" spans="1:24" x14ac:dyDescent="0.25">
      <c r="A1298" s="3">
        <v>1507</v>
      </c>
      <c r="B1298">
        <f t="shared" si="152"/>
        <v>10122</v>
      </c>
      <c r="C1298" t="str">
        <f>[1]A!$D1238</f>
        <v>LEMAIRE PIERRE</v>
      </c>
      <c r="D1298" t="str">
        <f>[1]A!$F1238</f>
        <v>BAPAUME CLUB CYCLISTE</v>
      </c>
      <c r="E1298" t="str">
        <f>[1]A!$J1238</f>
        <v>06297042365</v>
      </c>
      <c r="F1298" s="128" t="s">
        <v>363</v>
      </c>
      <c r="G1298" t="str">
        <f>VLOOKUP(C1298,[1]A!$D$2:$H$1448,5,FALSE)</f>
        <v>Jeune Masculin 13/14 ans</v>
      </c>
      <c r="N1298" s="14">
        <f>VLOOKUP(C1298,Bilan!$B$4:$D$1766,3,FALSE)</f>
        <v>10122</v>
      </c>
      <c r="O1298" s="50">
        <f t="shared" si="153"/>
        <v>1507</v>
      </c>
      <c r="P1298" s="50" t="e">
        <f>VLOOKUP(C1298,Route2021!$C$2:$O$1205,13,FALSE)</f>
        <v>#N/A</v>
      </c>
      <c r="Q1298" s="124" t="str">
        <f>VLOOKUP(C1298,[1]A!$D$2:$K$1398,8,FALSE)</f>
        <v>JE</v>
      </c>
      <c r="R1298" s="125" t="e">
        <f>VLOOKUP(C1298,Route2021!$C$2:$Q$1212,15,FALSE)</f>
        <v>#N/A</v>
      </c>
      <c r="S1298" s="48">
        <f>IFERROR(VLOOKUP(C1298,'[2]1ère'!$B$3:$E$200,4,FALSE),0)</f>
        <v>0</v>
      </c>
      <c r="T1298" s="48">
        <f>IFERROR(VLOOKUP(C1298,'[2]2ème'!$B$3:$E$500,4,FALSE),0)</f>
        <v>0</v>
      </c>
      <c r="U1298" s="48">
        <f>IFERROR(VLOOKUP(C1298,'[2]3ème'!$B$3:$E$600,4,FALSE),0)</f>
        <v>0</v>
      </c>
      <c r="V1298" s="48">
        <f>IFERROR(VLOOKUP(C1298,'[2]4ème '!$B$3:$E$216,4,FALSE),0)</f>
        <v>0</v>
      </c>
      <c r="W1298" s="48">
        <f>IFERROR(VLOOKUP(C1298,[2]Féminines!$B$3:$E$70,4,FALSE),0)</f>
        <v>0</v>
      </c>
      <c r="X1298">
        <f t="shared" si="145"/>
        <v>0</v>
      </c>
    </row>
    <row r="1299" spans="1:24" x14ac:dyDescent="0.25">
      <c r="A1299" s="3">
        <f>IF(P1299&lt;1580,IF(P1299&gt;1500,P1299,0),0)</f>
        <v>1508</v>
      </c>
      <c r="B1299" t="str">
        <f>N1299</f>
        <v xml:space="preserve"> </v>
      </c>
      <c r="C1299" t="str">
        <f>[1]A!$D861</f>
        <v>NIEDZWIECKI MAXENCE</v>
      </c>
      <c r="D1299" t="str">
        <f>[1]A!$F861</f>
        <v>NEW TEAM MAULDE</v>
      </c>
      <c r="E1299" t="str">
        <f>[1]A!$J861</f>
        <v>05999111175</v>
      </c>
      <c r="F1299" s="128" t="s">
        <v>363</v>
      </c>
      <c r="G1299" t="str">
        <f>VLOOKUP(C1299,[1]A!$D$2:$H$1448,5,FALSE)</f>
        <v>Jeune Masculin 13/14 ans</v>
      </c>
      <c r="J1299" s="67">
        <v>1</v>
      </c>
      <c r="N1299" s="14" t="str">
        <f>VLOOKUP(C1299,Bilan!$B$4:$D$1766,3,FALSE)</f>
        <v xml:space="preserve"> </v>
      </c>
      <c r="O1299" s="50">
        <f>A1299</f>
        <v>1508</v>
      </c>
      <c r="P1299" s="50">
        <f>VLOOKUP(C1299,Route2021!$C$2:$O$1205,13,FALSE)</f>
        <v>1508</v>
      </c>
      <c r="Q1299" s="124" t="str">
        <f>VLOOKUP(C1299,[1]A!$D$2:$K$1398,8,FALSE)</f>
        <v>JE</v>
      </c>
      <c r="R1299" s="125" t="str">
        <f>VLOOKUP(C1299,Route2021!$C$2:$Q$1212,15,FALSE)</f>
        <v>JE</v>
      </c>
      <c r="S1299" s="48">
        <f>IFERROR(VLOOKUP(C1299,'[2]1ère'!$B$3:$E$200,4,FALSE),0)</f>
        <v>0</v>
      </c>
      <c r="T1299" s="48">
        <f>IFERROR(VLOOKUP(C1299,'[2]2ème'!$B$3:$E$500,4,FALSE),0)</f>
        <v>0</v>
      </c>
      <c r="U1299" s="48">
        <f>IFERROR(VLOOKUP(C1299,'[2]3ème'!$B$3:$E$600,4,FALSE),0)</f>
        <v>0</v>
      </c>
      <c r="V1299" s="48">
        <f>IFERROR(VLOOKUP(C1299,'[2]4ème '!$B$3:$E$216,4,FALSE),0)</f>
        <v>0</v>
      </c>
      <c r="W1299" s="48">
        <f>IFERROR(VLOOKUP(C1299,[2]Féminines!$B$3:$E$70,4,FALSE),0)</f>
        <v>0</v>
      </c>
      <c r="X1299">
        <f t="shared" si="145"/>
        <v>0</v>
      </c>
    </row>
    <row r="1300" spans="1:24" x14ac:dyDescent="0.25">
      <c r="A1300" s="3">
        <v>1509</v>
      </c>
      <c r="B1300">
        <f t="shared" ref="B1300:B1306" si="157">N1300</f>
        <v>5092</v>
      </c>
      <c r="C1300" t="str">
        <f>[1]A!$D765</f>
        <v>LUCZAK SIMON</v>
      </c>
      <c r="D1300" t="str">
        <f>[1]A!$F765</f>
        <v>ESEG DOUAI</v>
      </c>
      <c r="E1300" t="str">
        <f>[1]A!$J765</f>
        <v>05999096511</v>
      </c>
      <c r="F1300" s="128" t="s">
        <v>363</v>
      </c>
      <c r="G1300" t="str">
        <f>VLOOKUP(C1300,[1]A!$D$2:$H$1448,5,FALSE)</f>
        <v>Jeune Masculin 13/14 ans</v>
      </c>
      <c r="N1300" s="14">
        <f>VLOOKUP(C1300,Bilan!$B$4:$D$1766,3,FALSE)</f>
        <v>5092</v>
      </c>
      <c r="O1300" s="50">
        <f t="shared" ref="O1300:O1306" si="158">A1300</f>
        <v>1509</v>
      </c>
      <c r="P1300" s="50" t="e">
        <f>VLOOKUP(C1300,Route2021!$C$2:$O$1205,13,FALSE)</f>
        <v>#N/A</v>
      </c>
      <c r="Q1300" s="124" t="str">
        <f>VLOOKUP(C1300,[1]A!$D$2:$K$1398,8,FALSE)</f>
        <v>JE</v>
      </c>
      <c r="R1300" s="125" t="e">
        <f>VLOOKUP(C1300,Route2021!$C$2:$Q$1212,15,FALSE)</f>
        <v>#N/A</v>
      </c>
      <c r="S1300" s="48">
        <f>IFERROR(VLOOKUP(C1300,'[2]1ère'!$B$3:$E$200,4,FALSE),0)</f>
        <v>0</v>
      </c>
      <c r="T1300" s="48">
        <f>IFERROR(VLOOKUP(C1300,'[2]2ème'!$B$3:$E$500,4,FALSE),0)</f>
        <v>0</v>
      </c>
      <c r="U1300" s="48">
        <f>IFERROR(VLOOKUP(C1300,'[2]3ème'!$B$3:$E$600,4,FALSE),0)</f>
        <v>0</v>
      </c>
      <c r="V1300" s="48">
        <f>IFERROR(VLOOKUP(C1300,'[2]4ème '!$B$3:$E$216,4,FALSE),0)</f>
        <v>0</v>
      </c>
      <c r="W1300" s="48">
        <f>IFERROR(VLOOKUP(C1300,[2]Féminines!$B$3:$E$70,4,FALSE),0)</f>
        <v>0</v>
      </c>
      <c r="X1300">
        <f t="shared" si="145"/>
        <v>0</v>
      </c>
    </row>
    <row r="1301" spans="1:24" x14ac:dyDescent="0.25">
      <c r="A1301" s="3">
        <v>1510</v>
      </c>
      <c r="B1301">
        <f t="shared" si="157"/>
        <v>10022</v>
      </c>
      <c r="C1301" t="str">
        <f>[1]A!$D878</f>
        <v>PAUL TIMEO</v>
      </c>
      <c r="D1301" t="str">
        <f>[1]A!$F878</f>
        <v>TEAM DECOPUB PROVILLE</v>
      </c>
      <c r="E1301" t="str">
        <f>[1]A!$J878</f>
        <v>05999030361</v>
      </c>
      <c r="F1301" s="128" t="s">
        <v>363</v>
      </c>
      <c r="G1301" t="str">
        <f>VLOOKUP(C1301,[1]A!$D$2:$H$1448,5,FALSE)</f>
        <v>Jeune Masculin 13/14 ans</v>
      </c>
      <c r="J1301" s="67">
        <v>1</v>
      </c>
      <c r="N1301" s="14">
        <f>VLOOKUP(C1301,Bilan!$B$4:$D$1766,3,FALSE)</f>
        <v>10022</v>
      </c>
      <c r="O1301" s="50">
        <f t="shared" si="158"/>
        <v>1510</v>
      </c>
      <c r="P1301" s="50" t="e">
        <f>VLOOKUP(C1301,Route2021!$C$2:$O$1205,13,FALSE)</f>
        <v>#N/A</v>
      </c>
      <c r="Q1301" s="124" t="str">
        <f>VLOOKUP(C1301,[1]A!$D$2:$K$1398,8,FALSE)</f>
        <v>JE</v>
      </c>
      <c r="R1301" s="125" t="e">
        <f>VLOOKUP(C1301,Route2021!$C$2:$Q$1212,15,FALSE)</f>
        <v>#N/A</v>
      </c>
      <c r="S1301" s="48">
        <f>IFERROR(VLOOKUP(C1301,'[2]1ère'!$B$3:$E$200,4,FALSE),0)</f>
        <v>0</v>
      </c>
      <c r="T1301" s="48">
        <f>IFERROR(VLOOKUP(C1301,'[2]2ème'!$B$3:$E$500,4,FALSE),0)</f>
        <v>0</v>
      </c>
      <c r="U1301" s="48">
        <f>IFERROR(VLOOKUP(C1301,'[2]3ème'!$B$3:$E$600,4,FALSE),0)</f>
        <v>0</v>
      </c>
      <c r="V1301" s="48">
        <f>IFERROR(VLOOKUP(C1301,'[2]4ème '!$B$3:$E$216,4,FALSE),0)</f>
        <v>0</v>
      </c>
      <c r="W1301" s="48">
        <f>IFERROR(VLOOKUP(C1301,[2]Féminines!$B$3:$E$70,4,FALSE),0)</f>
        <v>0</v>
      </c>
      <c r="X1301">
        <f t="shared" si="145"/>
        <v>0</v>
      </c>
    </row>
    <row r="1302" spans="1:24" x14ac:dyDescent="0.25">
      <c r="A1302" s="3">
        <v>1511</v>
      </c>
      <c r="B1302">
        <f t="shared" si="157"/>
        <v>4844</v>
      </c>
      <c r="C1302" t="str">
        <f>[1]A!$D927</f>
        <v>PROISY HUGO</v>
      </c>
      <c r="D1302" t="str">
        <f>[1]A!$F927</f>
        <v>ENTENTE CYCLISTE FACHES-THUMESNIL RONCHIN</v>
      </c>
      <c r="E1302" t="str">
        <f>[1]A!$J927</f>
        <v>05999129484</v>
      </c>
      <c r="F1302" s="128" t="s">
        <v>363</v>
      </c>
      <c r="G1302" t="str">
        <f>VLOOKUP(C1302,[1]A!$D$2:$H$1448,5,FALSE)</f>
        <v>Jeune Masculin 13/14 ans</v>
      </c>
      <c r="N1302" s="14">
        <f>VLOOKUP(C1302,Bilan!$B$4:$D$1766,3,FALSE)</f>
        <v>4844</v>
      </c>
      <c r="O1302" s="50">
        <f t="shared" si="158"/>
        <v>1511</v>
      </c>
      <c r="P1302" s="50" t="e">
        <f>VLOOKUP(C1302,Route2021!$C$2:$O$1205,13,FALSE)</f>
        <v>#N/A</v>
      </c>
      <c r="Q1302" s="124" t="str">
        <f>VLOOKUP(C1302,[1]A!$D$2:$K$1398,8,FALSE)</f>
        <v>JE</v>
      </c>
      <c r="R1302" s="125" t="e">
        <f>VLOOKUP(C1302,Route2021!$C$2:$Q$1212,15,FALSE)</f>
        <v>#N/A</v>
      </c>
      <c r="S1302" s="48">
        <f>IFERROR(VLOOKUP(C1302,'[2]1ère'!$B$3:$E$200,4,FALSE),0)</f>
        <v>0</v>
      </c>
      <c r="T1302" s="48">
        <f>IFERROR(VLOOKUP(C1302,'[2]2ème'!$B$3:$E$500,4,FALSE),0)</f>
        <v>0</v>
      </c>
      <c r="U1302" s="48">
        <f>IFERROR(VLOOKUP(C1302,'[2]3ème'!$B$3:$E$600,4,FALSE),0)</f>
        <v>0</v>
      </c>
      <c r="V1302" s="48">
        <f>IFERROR(VLOOKUP(C1302,'[2]4ème '!$B$3:$E$216,4,FALSE),0)</f>
        <v>0</v>
      </c>
      <c r="W1302" s="48">
        <f>IFERROR(VLOOKUP(C1302,[2]Féminines!$B$3:$E$70,4,FALSE),0)</f>
        <v>0</v>
      </c>
      <c r="X1302">
        <f t="shared" si="145"/>
        <v>0</v>
      </c>
    </row>
    <row r="1303" spans="1:24" x14ac:dyDescent="0.25">
      <c r="A1303" s="3">
        <v>1512</v>
      </c>
      <c r="B1303">
        <f t="shared" si="157"/>
        <v>5105</v>
      </c>
      <c r="C1303" t="str">
        <f>[1]A!$D748</f>
        <v>LIDA COREE</v>
      </c>
      <c r="D1303" t="str">
        <f>[1]A!$F748</f>
        <v>VELO CLUB BAVAISIEN</v>
      </c>
      <c r="E1303" t="str">
        <f>[1]A!$J748</f>
        <v>05999133533</v>
      </c>
      <c r="F1303" s="128" t="s">
        <v>363</v>
      </c>
      <c r="G1303" t="str">
        <f>VLOOKUP(C1303,[1]A!$D$2:$H$1448,5,FALSE)</f>
        <v>Jeune Féminin 13/14 ans</v>
      </c>
      <c r="N1303" s="14">
        <f>VLOOKUP(C1303,Bilan!$B$4:$D$1766,3,FALSE)</f>
        <v>5105</v>
      </c>
      <c r="O1303" s="50">
        <f t="shared" si="158"/>
        <v>1512</v>
      </c>
      <c r="P1303" s="50" t="e">
        <f>VLOOKUP(C1303,Route2021!$C$2:$O$1205,13,FALSE)</f>
        <v>#N/A</v>
      </c>
      <c r="Q1303" s="124" t="str">
        <f>VLOOKUP(C1303,[1]A!$D$2:$K$1398,8,FALSE)</f>
        <v>JE</v>
      </c>
      <c r="R1303" s="125" t="e">
        <f>VLOOKUP(C1303,Route2021!$C$2:$Q$1212,15,FALSE)</f>
        <v>#N/A</v>
      </c>
      <c r="S1303" s="48">
        <f>IFERROR(VLOOKUP(C1303,'[2]1ère'!$B$3:$E$200,4,FALSE),0)</f>
        <v>0</v>
      </c>
      <c r="T1303" s="48">
        <f>IFERROR(VLOOKUP(C1303,'[2]2ème'!$B$3:$E$500,4,FALSE),0)</f>
        <v>0</v>
      </c>
      <c r="U1303" s="48">
        <f>IFERROR(VLOOKUP(C1303,'[2]3ème'!$B$3:$E$600,4,FALSE),0)</f>
        <v>0</v>
      </c>
      <c r="V1303" s="48">
        <f>IFERROR(VLOOKUP(C1303,'[2]4ème '!$B$3:$E$216,4,FALSE),0)</f>
        <v>0</v>
      </c>
      <c r="W1303" s="48">
        <f>IFERROR(VLOOKUP(C1303,[2]Féminines!$B$3:$E$70,4,FALSE),0)</f>
        <v>0</v>
      </c>
      <c r="X1303">
        <f t="shared" si="145"/>
        <v>0</v>
      </c>
    </row>
    <row r="1304" spans="1:24" x14ac:dyDescent="0.25">
      <c r="A1304" s="3">
        <v>1513</v>
      </c>
      <c r="B1304">
        <f t="shared" si="157"/>
        <v>7039</v>
      </c>
      <c r="C1304" t="str">
        <f>[1]A!$D1047</f>
        <v>TOURNEUX CLARA</v>
      </c>
      <c r="D1304" t="str">
        <f>[1]A!$F1047</f>
        <v>ENTENTE CYCLISTE DE FONTAINE AU BOIS</v>
      </c>
      <c r="E1304" t="str">
        <f>[1]A!$J1047</f>
        <v>05999062296</v>
      </c>
      <c r="F1304" s="128" t="s">
        <v>363</v>
      </c>
      <c r="G1304" t="str">
        <f>VLOOKUP(C1304,[1]A!$D$2:$H$1448,5,FALSE)</f>
        <v>Jeune Féminin 13/14 ans</v>
      </c>
      <c r="N1304" s="14">
        <f>VLOOKUP(C1304,Bilan!$B$4:$D$1766,3,FALSE)</f>
        <v>7039</v>
      </c>
      <c r="O1304" s="50">
        <f t="shared" si="158"/>
        <v>1513</v>
      </c>
      <c r="P1304" s="50" t="e">
        <f>VLOOKUP(C1304,Route2021!$C$2:$O$1205,13,FALSE)</f>
        <v>#N/A</v>
      </c>
      <c r="Q1304" s="124" t="str">
        <f>VLOOKUP(C1304,[1]A!$D$2:$K$1398,8,FALSE)</f>
        <v>JE</v>
      </c>
      <c r="R1304" s="125" t="e">
        <f>VLOOKUP(C1304,Route2021!$C$2:$Q$1212,15,FALSE)</f>
        <v>#N/A</v>
      </c>
      <c r="S1304" s="48">
        <f>IFERROR(VLOOKUP(C1304,'[2]1ère'!$B$3:$E$200,4,FALSE),0)</f>
        <v>0</v>
      </c>
      <c r="T1304" s="48">
        <f>IFERROR(VLOOKUP(C1304,'[2]2ème'!$B$3:$E$500,4,FALSE),0)</f>
        <v>0</v>
      </c>
      <c r="U1304" s="48">
        <f>IFERROR(VLOOKUP(C1304,'[2]3ème'!$B$3:$E$600,4,FALSE),0)</f>
        <v>0</v>
      </c>
      <c r="V1304" s="48">
        <f>IFERROR(VLOOKUP(C1304,'[2]4ème '!$B$3:$E$216,4,FALSE),0)</f>
        <v>0</v>
      </c>
      <c r="W1304" s="48">
        <f>IFERROR(VLOOKUP(C1304,[2]Féminines!$B$3:$E$70,4,FALSE),0)</f>
        <v>0</v>
      </c>
      <c r="X1304">
        <f t="shared" si="145"/>
        <v>0</v>
      </c>
    </row>
    <row r="1305" spans="1:24" x14ac:dyDescent="0.25">
      <c r="A1305" s="3">
        <v>1514</v>
      </c>
      <c r="B1305">
        <f t="shared" si="157"/>
        <v>5134</v>
      </c>
      <c r="C1305" t="str">
        <f>[1]A!$D1308</f>
        <v>CHALAS CYRIAQUE</v>
      </c>
      <c r="D1305" t="str">
        <f>[1]A!$F1308</f>
        <v>ANNEQUIN CYCLING TEAM</v>
      </c>
      <c r="E1305" t="str">
        <f>[1]A!$J1308</f>
        <v>06297098607</v>
      </c>
      <c r="F1305" s="128" t="s">
        <v>363</v>
      </c>
      <c r="G1305" t="str">
        <f>VLOOKUP(C1305,[1]A!$D$2:$H$1448,5,FALSE)</f>
        <v>Jeune Masculin 13/14 ans</v>
      </c>
      <c r="N1305" s="14">
        <f>VLOOKUP(C1305,Bilan!$B$4:$D$1766,3,FALSE)</f>
        <v>5134</v>
      </c>
      <c r="O1305" s="50">
        <f t="shared" si="158"/>
        <v>1514</v>
      </c>
      <c r="P1305" s="50" t="e">
        <f>VLOOKUP(C1305,Route2021!$C$2:$O$1205,13,FALSE)</f>
        <v>#N/A</v>
      </c>
      <c r="Q1305" s="124">
        <f>VLOOKUP(C1305,[1]A!$D$2:$K$1398,8,FALSE)</f>
        <v>0</v>
      </c>
      <c r="R1305" s="125" t="e">
        <f>VLOOKUP(C1305,Route2021!$C$2:$Q$1212,15,FALSE)</f>
        <v>#N/A</v>
      </c>
      <c r="S1305" s="48">
        <f>IFERROR(VLOOKUP(C1305,'[2]1ère'!$B$3:$E$200,4,FALSE),0)</f>
        <v>0</v>
      </c>
      <c r="T1305" s="48">
        <f>IFERROR(VLOOKUP(C1305,'[2]2ème'!$B$3:$E$500,4,FALSE),0)</f>
        <v>0</v>
      </c>
      <c r="U1305" s="48">
        <f>IFERROR(VLOOKUP(C1305,'[2]3ème'!$B$3:$E$600,4,FALSE),0)</f>
        <v>0</v>
      </c>
      <c r="V1305" s="48">
        <f>IFERROR(VLOOKUP(C1305,'[2]4ème '!$B$3:$E$216,4,FALSE),0)</f>
        <v>0</v>
      </c>
      <c r="W1305" s="48">
        <f>IFERROR(VLOOKUP(C1305,[2]Féminines!$B$3:$E$70,4,FALSE),0)</f>
        <v>0</v>
      </c>
      <c r="X1305">
        <f t="shared" si="145"/>
        <v>0</v>
      </c>
    </row>
    <row r="1306" spans="1:24" x14ac:dyDescent="0.25">
      <c r="A1306" s="3">
        <v>1515</v>
      </c>
      <c r="B1306">
        <f t="shared" si="157"/>
        <v>4842</v>
      </c>
      <c r="C1306" t="str">
        <f>[1]A!$D973</f>
        <v>ROY AXEL</v>
      </c>
      <c r="D1306" t="str">
        <f>[1]A!$F973</f>
        <v>CYCLO CLUB WAVRIN</v>
      </c>
      <c r="E1306" t="str">
        <f>[1]A!$J973</f>
        <v>05999129805</v>
      </c>
      <c r="F1306" s="128" t="s">
        <v>363</v>
      </c>
      <c r="G1306" t="str">
        <f>VLOOKUP(C1306,[1]A!$D$2:$H$1448,5,FALSE)</f>
        <v>Jeune Masculin 13/14 ans</v>
      </c>
      <c r="N1306" s="14">
        <f>VLOOKUP(C1306,Bilan!$B$4:$D$1766,3,FALSE)</f>
        <v>4842</v>
      </c>
      <c r="O1306" s="50">
        <f t="shared" si="158"/>
        <v>1515</v>
      </c>
      <c r="P1306" s="50" t="e">
        <f>VLOOKUP(C1306,Route2021!$C$2:$O$1205,13,FALSE)</f>
        <v>#N/A</v>
      </c>
      <c r="Q1306" s="124" t="str">
        <f>VLOOKUP(C1306,[1]A!$D$2:$K$1398,8,FALSE)</f>
        <v>JE</v>
      </c>
      <c r="R1306" s="125" t="e">
        <f>VLOOKUP(C1306,Route2021!$C$2:$Q$1212,15,FALSE)</f>
        <v>#N/A</v>
      </c>
      <c r="S1306" s="48">
        <f>IFERROR(VLOOKUP(C1306,'[2]1ère'!$B$3:$E$200,4,FALSE),0)</f>
        <v>0</v>
      </c>
      <c r="T1306" s="48">
        <f>IFERROR(VLOOKUP(C1306,'[2]2ème'!$B$3:$E$500,4,FALSE),0)</f>
        <v>0</v>
      </c>
      <c r="U1306" s="48">
        <f>IFERROR(VLOOKUP(C1306,'[2]3ème'!$B$3:$E$600,4,FALSE),0)</f>
        <v>0</v>
      </c>
      <c r="V1306" s="48">
        <f>IFERROR(VLOOKUP(C1306,'[2]4ème '!$B$3:$E$216,4,FALSE),0)</f>
        <v>0</v>
      </c>
      <c r="W1306" s="48">
        <f>IFERROR(VLOOKUP(C1306,[2]Féminines!$B$3:$E$70,4,FALSE),0)</f>
        <v>0</v>
      </c>
      <c r="X1306">
        <f t="shared" si="145"/>
        <v>0</v>
      </c>
    </row>
    <row r="1307" spans="1:24" x14ac:dyDescent="0.25">
      <c r="A1307" s="3">
        <v>1516</v>
      </c>
      <c r="B1307">
        <f t="shared" ref="B1307:B1315" si="159">N1307</f>
        <v>7136</v>
      </c>
      <c r="C1307" t="str">
        <f>[1]A!$D1179</f>
        <v>DELPLACE FLORINE</v>
      </c>
      <c r="D1307" t="str">
        <f>[1]A!$F1179</f>
        <v>MANQUEVILLE LILLERS CLUB CYCLISTE</v>
      </c>
      <c r="E1307" t="str">
        <f>[1]A!$J1179</f>
        <v>06297042350</v>
      </c>
      <c r="F1307" s="128" t="s">
        <v>363</v>
      </c>
      <c r="G1307" t="str">
        <f>VLOOKUP(C1307,[1]A!$D$2:$H$1448,5,FALSE)</f>
        <v>Jeune Féminin 13/14 ans</v>
      </c>
      <c r="N1307" s="14">
        <f>VLOOKUP(C1307,Bilan!$B$4:$D$1766,3,FALSE)</f>
        <v>7136</v>
      </c>
      <c r="O1307" s="50">
        <f t="shared" ref="O1307:O1315" si="160">A1307</f>
        <v>1516</v>
      </c>
      <c r="P1307" s="50" t="e">
        <f>VLOOKUP(C1307,Route2021!$C$2:$O$1205,13,FALSE)</f>
        <v>#N/A</v>
      </c>
      <c r="Q1307" s="124" t="str">
        <f>VLOOKUP(C1307,[1]A!$D$2:$K$1398,8,FALSE)</f>
        <v>JE</v>
      </c>
      <c r="R1307" s="125" t="e">
        <f>VLOOKUP(C1307,Route2021!$C$2:$Q$1212,15,FALSE)</f>
        <v>#N/A</v>
      </c>
      <c r="S1307" s="48">
        <f>IFERROR(VLOOKUP(C1307,'[2]1ère'!$B$3:$E$200,4,FALSE),0)</f>
        <v>0</v>
      </c>
      <c r="T1307" s="48">
        <f>IFERROR(VLOOKUP(C1307,'[2]2ème'!$B$3:$E$500,4,FALSE),0)</f>
        <v>0</v>
      </c>
      <c r="U1307" s="48">
        <f>IFERROR(VLOOKUP(C1307,'[2]3ème'!$B$3:$E$600,4,FALSE),0)</f>
        <v>0</v>
      </c>
      <c r="V1307" s="48">
        <f>IFERROR(VLOOKUP(C1307,'[2]4ème '!$B$3:$E$216,4,FALSE),0)</f>
        <v>0</v>
      </c>
      <c r="W1307" s="48">
        <f>IFERROR(VLOOKUP(C1307,[2]Féminines!$B$3:$E$70,4,FALSE),0)</f>
        <v>0</v>
      </c>
      <c r="X1307">
        <f t="shared" si="145"/>
        <v>0</v>
      </c>
    </row>
    <row r="1308" spans="1:24" x14ac:dyDescent="0.25">
      <c r="A1308" s="3">
        <v>1517</v>
      </c>
      <c r="B1308">
        <f t="shared" si="159"/>
        <v>10127</v>
      </c>
      <c r="C1308" t="str">
        <f>[1]A!$D186</f>
        <v>CASSORET LOUCAS</v>
      </c>
      <c r="D1308" t="str">
        <f>[1]A!$F186</f>
        <v>CYCLO CLUB WAVRIN</v>
      </c>
      <c r="E1308" t="str">
        <f>[1]A!$J186</f>
        <v>05999127546</v>
      </c>
      <c r="F1308" s="128" t="s">
        <v>363</v>
      </c>
      <c r="G1308" t="str">
        <f>VLOOKUP(C1308,[1]A!$D$2:$H$1448,5,FALSE)</f>
        <v>Jeune Masculin 13/14 ans</v>
      </c>
      <c r="N1308" s="14">
        <f>VLOOKUP(C1308,Bilan!$B$4:$D$1766,3,FALSE)</f>
        <v>10127</v>
      </c>
      <c r="O1308" s="50">
        <f t="shared" si="160"/>
        <v>1517</v>
      </c>
      <c r="P1308" s="50" t="e">
        <f>VLOOKUP(C1308,Route2021!$C$2:$O$1205,13,FALSE)</f>
        <v>#N/A</v>
      </c>
      <c r="Q1308" s="124" t="str">
        <f>VLOOKUP(C1308,[1]A!$D$2:$K$1398,8,FALSE)</f>
        <v>JE</v>
      </c>
      <c r="R1308" s="125" t="e">
        <f>VLOOKUP(C1308,Route2021!$C$2:$Q$1212,15,FALSE)</f>
        <v>#N/A</v>
      </c>
      <c r="S1308" s="48">
        <f>IFERROR(VLOOKUP(C1308,'[2]1ère'!$B$3:$E$200,4,FALSE),0)</f>
        <v>0</v>
      </c>
      <c r="T1308" s="48">
        <f>IFERROR(VLOOKUP(C1308,'[2]2ème'!$B$3:$E$500,4,FALSE),0)</f>
        <v>0</v>
      </c>
      <c r="U1308" s="48">
        <f>IFERROR(VLOOKUP(C1308,'[2]3ème'!$B$3:$E$600,4,FALSE),0)</f>
        <v>0</v>
      </c>
      <c r="V1308" s="48">
        <f>IFERROR(VLOOKUP(C1308,'[2]4ème '!$B$3:$E$216,4,FALSE),0)</f>
        <v>0</v>
      </c>
      <c r="W1308" s="48">
        <f>IFERROR(VLOOKUP(C1308,[2]Féminines!$B$3:$E$70,4,FALSE),0)</f>
        <v>0</v>
      </c>
      <c r="X1308">
        <f t="shared" si="145"/>
        <v>0</v>
      </c>
    </row>
    <row r="1309" spans="1:24" x14ac:dyDescent="0.25">
      <c r="A1309" s="3">
        <v>1518</v>
      </c>
      <c r="B1309">
        <f t="shared" si="159"/>
        <v>4498</v>
      </c>
      <c r="C1309" t="str">
        <f>[1]A!$D429</f>
        <v>DUMORTIER TOM</v>
      </c>
      <c r="D1309" t="str">
        <f>[1]A!$F429</f>
        <v>CYCLO CLUB WAVRIN</v>
      </c>
      <c r="E1309" t="str">
        <f>[1]A!$J429</f>
        <v>05999119909</v>
      </c>
      <c r="F1309" s="128" t="s">
        <v>363</v>
      </c>
      <c r="G1309" t="str">
        <f>VLOOKUP(C1309,[1]A!$D$2:$H$1448,5,FALSE)</f>
        <v>Jeune Masculin 13/14 ans</v>
      </c>
      <c r="N1309" s="14">
        <f>VLOOKUP(C1309,Bilan!$B$4:$D$1766,3,FALSE)</f>
        <v>4498</v>
      </c>
      <c r="O1309" s="50">
        <f t="shared" si="160"/>
        <v>1518</v>
      </c>
      <c r="P1309" s="50">
        <f>VLOOKUP(C1309,Route2021!$C$2:$O$1205,13,FALSE)</f>
        <v>0</v>
      </c>
      <c r="Q1309" s="124" t="str">
        <f>VLOOKUP(C1309,[1]A!$D$2:$K$1398,8,FALSE)</f>
        <v>JE</v>
      </c>
      <c r="R1309" s="125" t="str">
        <f>VLOOKUP(C1309,Route2021!$C$2:$Q$1212,15,FALSE)</f>
        <v>JE</v>
      </c>
      <c r="S1309" s="48">
        <f>IFERROR(VLOOKUP(C1309,'[2]1ère'!$B$3:$E$200,4,FALSE),0)</f>
        <v>0</v>
      </c>
      <c r="T1309" s="48">
        <f>IFERROR(VLOOKUP(C1309,'[2]2ème'!$B$3:$E$500,4,FALSE),0)</f>
        <v>0</v>
      </c>
      <c r="U1309" s="48">
        <f>IFERROR(VLOOKUP(C1309,'[2]3ème'!$B$3:$E$600,4,FALSE),0)</f>
        <v>0</v>
      </c>
      <c r="V1309" s="48">
        <f>IFERROR(VLOOKUP(C1309,'[2]4ème '!$B$3:$E$216,4,FALSE),0)</f>
        <v>0</v>
      </c>
      <c r="W1309" s="48">
        <f>IFERROR(VLOOKUP(C1309,[2]Féminines!$B$3:$E$70,4,FALSE),0)</f>
        <v>0</v>
      </c>
      <c r="X1309">
        <f t="shared" si="145"/>
        <v>0</v>
      </c>
    </row>
    <row r="1310" spans="1:24" x14ac:dyDescent="0.25">
      <c r="A1310" s="3">
        <v>1519</v>
      </c>
      <c r="B1310" t="e">
        <f t="shared" si="159"/>
        <v>#N/A</v>
      </c>
      <c r="C1310" t="str">
        <f>[1]A!$D514</f>
        <v>GILLON MAXENCE</v>
      </c>
      <c r="D1310" t="str">
        <f>[1]A!$F514</f>
        <v>CYCLO CLUB WAVRIN</v>
      </c>
      <c r="E1310" t="str">
        <f>[1]A!$J514</f>
        <v>05999131547</v>
      </c>
      <c r="F1310" s="128" t="s">
        <v>363</v>
      </c>
      <c r="G1310" t="str">
        <f>VLOOKUP(C1310,[1]A!$D$2:$H$1448,5,FALSE)</f>
        <v>Jeune Masculin 13/14 ans</v>
      </c>
      <c r="J1310" s="67">
        <v>1</v>
      </c>
      <c r="N1310" s="14" t="e">
        <f>VLOOKUP(C1310,Bilan!$B$4:$D$1766,3,FALSE)</f>
        <v>#N/A</v>
      </c>
      <c r="O1310" s="50">
        <f t="shared" si="160"/>
        <v>1519</v>
      </c>
      <c r="P1310" s="50" t="e">
        <f>VLOOKUP(C1310,Route2021!$C$2:$O$1205,13,FALSE)</f>
        <v>#N/A</v>
      </c>
      <c r="Q1310" s="124" t="str">
        <f>VLOOKUP(C1310,[1]A!$D$2:$K$1398,8,FALSE)</f>
        <v>JE</v>
      </c>
      <c r="R1310" s="125" t="e">
        <f>VLOOKUP(C1310,Route2021!$C$2:$Q$1212,15,FALSE)</f>
        <v>#N/A</v>
      </c>
      <c r="S1310" s="48">
        <f>IFERROR(VLOOKUP(C1310,'[2]1ère'!$B$3:$E$200,4,FALSE),0)</f>
        <v>0</v>
      </c>
      <c r="T1310" s="48">
        <f>IFERROR(VLOOKUP(C1310,'[2]2ème'!$B$3:$E$500,4,FALSE),0)</f>
        <v>0</v>
      </c>
      <c r="U1310" s="48">
        <f>IFERROR(VLOOKUP(C1310,'[2]3ème'!$B$3:$E$600,4,FALSE),0)</f>
        <v>0</v>
      </c>
      <c r="V1310" s="48">
        <f>IFERROR(VLOOKUP(C1310,'[2]4ème '!$B$3:$E$216,4,FALSE),0)</f>
        <v>0</v>
      </c>
      <c r="W1310" s="48">
        <f>IFERROR(VLOOKUP(C1310,[2]Féminines!$B$3:$E$70,4,FALSE),0)</f>
        <v>0</v>
      </c>
      <c r="X1310">
        <f t="shared" si="145"/>
        <v>0</v>
      </c>
    </row>
    <row r="1311" spans="1:24" x14ac:dyDescent="0.25">
      <c r="A1311" s="3">
        <v>1520</v>
      </c>
      <c r="B1311">
        <f t="shared" si="159"/>
        <v>1300</v>
      </c>
      <c r="C1311" t="str">
        <f>[1]A!$D552</f>
        <v>GUEST ROBIN</v>
      </c>
      <c r="D1311" t="str">
        <f>[1]A!$F552</f>
        <v>CYCLO CLUB WAVRIN</v>
      </c>
      <c r="E1311" t="str">
        <f>[1]A!$J552</f>
        <v>05999128505</v>
      </c>
      <c r="F1311" s="128" t="s">
        <v>363</v>
      </c>
      <c r="G1311" t="str">
        <f>VLOOKUP(C1311,[1]A!$D$2:$H$1448,5,FALSE)</f>
        <v>Jeune Masculin 13/14 ans</v>
      </c>
      <c r="N1311" s="14">
        <f>VLOOKUP(C1311,Bilan!$B$4:$D$1766,3,FALSE)</f>
        <v>1300</v>
      </c>
      <c r="O1311" s="50">
        <f t="shared" si="160"/>
        <v>1520</v>
      </c>
      <c r="P1311" s="50" t="e">
        <f>VLOOKUP(C1311,Route2021!$C$2:$O$1205,13,FALSE)</f>
        <v>#N/A</v>
      </c>
      <c r="Q1311" s="124" t="str">
        <f>VLOOKUP(C1311,[1]A!$D$2:$K$1398,8,FALSE)</f>
        <v>JE</v>
      </c>
      <c r="R1311" s="125" t="e">
        <f>VLOOKUP(C1311,Route2021!$C$2:$Q$1212,15,FALSE)</f>
        <v>#N/A</v>
      </c>
      <c r="S1311" s="48">
        <f>IFERROR(VLOOKUP(C1311,'[2]1ère'!$B$3:$E$200,4,FALSE),0)</f>
        <v>0</v>
      </c>
      <c r="T1311" s="48">
        <f>IFERROR(VLOOKUP(C1311,'[2]2ème'!$B$3:$E$500,4,FALSE),0)</f>
        <v>0</v>
      </c>
      <c r="U1311" s="48">
        <f>IFERROR(VLOOKUP(C1311,'[2]3ème'!$B$3:$E$600,4,FALSE),0)</f>
        <v>0</v>
      </c>
      <c r="V1311" s="48">
        <f>IFERROR(VLOOKUP(C1311,'[2]4ème '!$B$3:$E$216,4,FALSE),0)</f>
        <v>0</v>
      </c>
      <c r="W1311" s="48">
        <f>IFERROR(VLOOKUP(C1311,[2]Féminines!$B$3:$E$70,4,FALSE),0)</f>
        <v>0</v>
      </c>
      <c r="X1311">
        <f t="shared" ref="X1311:X1361" si="161">SUM(S1311:W1311)</f>
        <v>0</v>
      </c>
    </row>
    <row r="1312" spans="1:24" x14ac:dyDescent="0.25">
      <c r="A1312" s="3">
        <v>1521</v>
      </c>
      <c r="B1312">
        <f t="shared" si="159"/>
        <v>3130</v>
      </c>
      <c r="C1312" t="str">
        <f>[1]A!$D606</f>
        <v>ISBLET REMY</v>
      </c>
      <c r="D1312" t="str">
        <f>[1]A!$F606</f>
        <v>CYCLO CLUB WAVRIN</v>
      </c>
      <c r="E1312" t="str">
        <f>[1]A!$J606</f>
        <v>05999126900</v>
      </c>
      <c r="F1312" s="128" t="s">
        <v>363</v>
      </c>
      <c r="G1312" t="str">
        <f>VLOOKUP(C1312,[1]A!$D$2:$H$1448,5,FALSE)</f>
        <v>Jeune Masculin 13/14 ans</v>
      </c>
      <c r="N1312" s="14">
        <f>VLOOKUP(C1312,Bilan!$B$4:$D$1766,3,FALSE)</f>
        <v>3130</v>
      </c>
      <c r="O1312" s="50">
        <f t="shared" si="160"/>
        <v>1521</v>
      </c>
      <c r="P1312" s="50" t="e">
        <f>VLOOKUP(C1312,Route2021!$C$2:$O$1205,13,FALSE)</f>
        <v>#N/A</v>
      </c>
      <c r="Q1312" s="124" t="str">
        <f>VLOOKUP(C1312,[1]A!$D$2:$K$1398,8,FALSE)</f>
        <v>JE</v>
      </c>
      <c r="R1312" s="125" t="e">
        <f>VLOOKUP(C1312,Route2021!$C$2:$Q$1212,15,FALSE)</f>
        <v>#N/A</v>
      </c>
      <c r="S1312" s="48">
        <f>IFERROR(VLOOKUP(C1312,'[2]1ère'!$B$3:$E$200,4,FALSE),0)</f>
        <v>0</v>
      </c>
      <c r="T1312" s="48">
        <f>IFERROR(VLOOKUP(C1312,'[2]2ème'!$B$3:$E$500,4,FALSE),0)</f>
        <v>0</v>
      </c>
      <c r="U1312" s="48">
        <f>IFERROR(VLOOKUP(C1312,'[2]3ème'!$B$3:$E$600,4,FALSE),0)</f>
        <v>0</v>
      </c>
      <c r="V1312" s="48">
        <f>IFERROR(VLOOKUP(C1312,'[2]4ème '!$B$3:$E$216,4,FALSE),0)</f>
        <v>0</v>
      </c>
      <c r="W1312" s="48">
        <f>IFERROR(VLOOKUP(C1312,[2]Féminines!$B$3:$E$70,4,FALSE),0)</f>
        <v>0</v>
      </c>
      <c r="X1312">
        <f t="shared" si="161"/>
        <v>0</v>
      </c>
    </row>
    <row r="1313" spans="1:24" x14ac:dyDescent="0.25">
      <c r="A1313" s="3">
        <v>1522</v>
      </c>
      <c r="B1313">
        <f t="shared" si="159"/>
        <v>4464</v>
      </c>
      <c r="C1313" t="str">
        <f>[1]A!$D442</f>
        <v>DUTOIT BAPTISTE</v>
      </c>
      <c r="D1313" t="str">
        <f>[1]A!$F442</f>
        <v>CYCLO CLUB WAVRIN</v>
      </c>
      <c r="E1313" t="str">
        <f>[1]A!$J442</f>
        <v>05999127547</v>
      </c>
      <c r="F1313" s="128" t="s">
        <v>363</v>
      </c>
      <c r="G1313" t="str">
        <f>VLOOKUP(C1313,[1]A!$D$2:$H$1448,5,FALSE)</f>
        <v>Jeune Masculin 13/14 ans</v>
      </c>
      <c r="J1313" s="67">
        <v>1</v>
      </c>
      <c r="N1313" s="14">
        <f>VLOOKUP(C1313,Bilan!$B$4:$D$1766,3,FALSE)</f>
        <v>4464</v>
      </c>
      <c r="O1313" s="50">
        <f t="shared" si="160"/>
        <v>1522</v>
      </c>
      <c r="P1313" s="50" t="e">
        <f>VLOOKUP(C1313,Route2021!$C$2:$O$1205,13,FALSE)</f>
        <v>#N/A</v>
      </c>
      <c r="Q1313" s="124" t="str">
        <f>VLOOKUP(C1313,[1]A!$D$2:$K$1398,8,FALSE)</f>
        <v>JE</v>
      </c>
      <c r="R1313" s="125" t="e">
        <f>VLOOKUP(C1313,Route2021!$C$2:$Q$1212,15,FALSE)</f>
        <v>#N/A</v>
      </c>
      <c r="S1313" s="48">
        <f>IFERROR(VLOOKUP(C1313,'[2]1ère'!$B$3:$E$200,4,FALSE),0)</f>
        <v>0</v>
      </c>
      <c r="T1313" s="48">
        <f>IFERROR(VLOOKUP(C1313,'[2]2ème'!$B$3:$E$500,4,FALSE),0)</f>
        <v>0</v>
      </c>
      <c r="U1313" s="48">
        <f>IFERROR(VLOOKUP(C1313,'[2]3ème'!$B$3:$E$600,4,FALSE),0)</f>
        <v>0</v>
      </c>
      <c r="V1313" s="48">
        <f>IFERROR(VLOOKUP(C1313,'[2]4ème '!$B$3:$E$216,4,FALSE),0)</f>
        <v>0</v>
      </c>
      <c r="W1313" s="48">
        <f>IFERROR(VLOOKUP(C1313,[2]Féminines!$B$3:$E$70,4,FALSE),0)</f>
        <v>0</v>
      </c>
      <c r="X1313">
        <f t="shared" si="161"/>
        <v>0</v>
      </c>
    </row>
    <row r="1314" spans="1:24" x14ac:dyDescent="0.25">
      <c r="A1314" s="3">
        <v>1523</v>
      </c>
      <c r="B1314" t="e">
        <f t="shared" si="159"/>
        <v>#N/A</v>
      </c>
      <c r="C1314" t="str">
        <f>[1]A!$D769</f>
        <v>MAES ARTHUR</v>
      </c>
      <c r="D1314" t="str">
        <f>[1]A!$F769</f>
        <v>CYCLO CLUB WAVRIN</v>
      </c>
      <c r="E1314" t="str">
        <f>[1]A!$J769</f>
        <v>05999128507</v>
      </c>
      <c r="F1314" s="128" t="s">
        <v>363</v>
      </c>
      <c r="G1314" t="str">
        <f>VLOOKUP(C1314,[1]A!$D$2:$H$1448,5,FALSE)</f>
        <v>Jeune Masculin 13/14 ans</v>
      </c>
      <c r="N1314" s="14" t="e">
        <f>VLOOKUP(C1314,Bilan!$B$4:$D$1766,3,FALSE)</f>
        <v>#N/A</v>
      </c>
      <c r="O1314" s="50">
        <f t="shared" si="160"/>
        <v>1523</v>
      </c>
      <c r="P1314" s="50" t="e">
        <f>VLOOKUP(C1314,Route2021!$C$2:$O$1205,13,FALSE)</f>
        <v>#N/A</v>
      </c>
      <c r="Q1314" s="124" t="str">
        <f>VLOOKUP(C1314,[1]A!$D$2:$K$1398,8,FALSE)</f>
        <v>JE</v>
      </c>
      <c r="R1314" s="125" t="e">
        <f>VLOOKUP(C1314,Route2021!$C$2:$Q$1212,15,FALSE)</f>
        <v>#N/A</v>
      </c>
      <c r="S1314" s="48">
        <f>IFERROR(VLOOKUP(C1314,'[2]1ère'!$B$3:$E$200,4,FALSE),0)</f>
        <v>0</v>
      </c>
      <c r="T1314" s="48">
        <f>IFERROR(VLOOKUP(C1314,'[2]2ème'!$B$3:$E$500,4,FALSE),0)</f>
        <v>0</v>
      </c>
      <c r="U1314" s="48">
        <f>IFERROR(VLOOKUP(C1314,'[2]3ème'!$B$3:$E$600,4,FALSE),0)</f>
        <v>0</v>
      </c>
      <c r="V1314" s="48">
        <f>IFERROR(VLOOKUP(C1314,'[2]4ème '!$B$3:$E$216,4,FALSE),0)</f>
        <v>0</v>
      </c>
      <c r="W1314" s="48">
        <f>IFERROR(VLOOKUP(C1314,[2]Féminines!$B$3:$E$70,4,FALSE),0)</f>
        <v>0</v>
      </c>
      <c r="X1314">
        <f t="shared" si="161"/>
        <v>0</v>
      </c>
    </row>
    <row r="1315" spans="1:24" x14ac:dyDescent="0.25">
      <c r="A1315" s="3">
        <v>1524</v>
      </c>
      <c r="B1315" t="str">
        <f t="shared" si="159"/>
        <v xml:space="preserve"> </v>
      </c>
      <c r="C1315" s="49" t="str">
        <f>[1]A!$D806</f>
        <v>MENNESSON CLELIA</v>
      </c>
      <c r="D1315" t="str">
        <f>[1]A!$F806</f>
        <v>CYCLO CLUB WAVRIN</v>
      </c>
      <c r="E1315" t="str">
        <f>[1]A!$J806</f>
        <v>05999128508</v>
      </c>
      <c r="F1315" s="128" t="s">
        <v>363</v>
      </c>
      <c r="G1315" t="str">
        <f>VLOOKUP(C1315,[1]A!$D$2:$H$1448,5,FALSE)</f>
        <v>Jeune Féminin 13/14 ans</v>
      </c>
      <c r="N1315" s="14" t="str">
        <f>VLOOKUP(C1315,Bilan!$B$4:$D$1766,3,FALSE)</f>
        <v xml:space="preserve"> </v>
      </c>
      <c r="O1315" s="50">
        <f t="shared" si="160"/>
        <v>1524</v>
      </c>
      <c r="P1315" s="50" t="e">
        <f>VLOOKUP(C1315,Route2021!$C$2:$O$1205,13,FALSE)</f>
        <v>#N/A</v>
      </c>
      <c r="Q1315" s="124" t="str">
        <f>VLOOKUP(C1315,[1]A!$D$2:$K$1398,8,FALSE)</f>
        <v>JE</v>
      </c>
      <c r="R1315" s="125" t="e">
        <f>VLOOKUP(C1315,Route2021!$C$2:$Q$1212,15,FALSE)</f>
        <v>#N/A</v>
      </c>
      <c r="S1315" s="48">
        <f>IFERROR(VLOOKUP(C1315,'[2]1ère'!$B$3:$E$200,4,FALSE),0)</f>
        <v>0</v>
      </c>
      <c r="T1315" s="48">
        <f>IFERROR(VLOOKUP(C1315,'[2]2ème'!$B$3:$E$500,4,FALSE),0)</f>
        <v>0</v>
      </c>
      <c r="U1315" s="48">
        <f>IFERROR(VLOOKUP(C1315,'[2]3ème'!$B$3:$E$600,4,FALSE),0)</f>
        <v>0</v>
      </c>
      <c r="V1315" s="48">
        <f>IFERROR(VLOOKUP(C1315,'[2]4ème '!$B$3:$E$216,4,FALSE),0)</f>
        <v>0</v>
      </c>
      <c r="W1315" s="48">
        <f>IFERROR(VLOOKUP(C1315,[2]Féminines!$B$3:$E$70,4,FALSE),0)</f>
        <v>0</v>
      </c>
      <c r="X1315">
        <f t="shared" si="161"/>
        <v>0</v>
      </c>
    </row>
    <row r="1316" spans="1:24" x14ac:dyDescent="0.25">
      <c r="A1316" s="3">
        <v>1525</v>
      </c>
      <c r="B1316">
        <f t="shared" ref="B1316:B1321" si="162">N1316</f>
        <v>4828</v>
      </c>
      <c r="C1316" s="49" t="str">
        <f>[1]A!$D1167</f>
        <v>CHUTSCH ALBAN</v>
      </c>
      <c r="D1316" t="str">
        <f>[1]A!$F1167</f>
        <v>HENIN ETOILE CYCLISTE HENINOISE</v>
      </c>
      <c r="E1316" t="str">
        <f>[1]A!$J1167</f>
        <v>06297111978</v>
      </c>
      <c r="F1316" s="128" t="s">
        <v>363</v>
      </c>
      <c r="G1316" t="str">
        <f>VLOOKUP(C1316,[1]A!$D$2:$H$1448,5,FALSE)</f>
        <v>Jeune Masculin 13/14 ans</v>
      </c>
      <c r="N1316" s="14">
        <f>VLOOKUP(C1316,Bilan!$B$4:$D$1766,3,FALSE)</f>
        <v>4828</v>
      </c>
      <c r="O1316" s="50">
        <f t="shared" ref="O1316:O1321" si="163">A1316</f>
        <v>1525</v>
      </c>
      <c r="P1316" s="50" t="e">
        <f>VLOOKUP(C1316,Route2021!$C$2:$O$1205,13,FALSE)</f>
        <v>#N/A</v>
      </c>
      <c r="Q1316" s="124" t="str">
        <f>VLOOKUP(C1316,[1]A!$D$2:$K$1398,8,FALSE)</f>
        <v>JE</v>
      </c>
      <c r="R1316" s="125" t="e">
        <f>VLOOKUP(C1316,Route2021!$C$2:$Q$1212,15,FALSE)</f>
        <v>#N/A</v>
      </c>
      <c r="S1316" s="48">
        <f>IFERROR(VLOOKUP(C1316,'[2]1ère'!$B$3:$E$200,4,FALSE),0)</f>
        <v>0</v>
      </c>
      <c r="T1316" s="48">
        <f>IFERROR(VLOOKUP(C1316,'[2]2ème'!$B$3:$E$500,4,FALSE),0)</f>
        <v>0</v>
      </c>
      <c r="U1316" s="48">
        <f>IFERROR(VLOOKUP(C1316,'[2]3ème'!$B$3:$E$600,4,FALSE),0)</f>
        <v>0</v>
      </c>
      <c r="V1316" s="48">
        <f>IFERROR(VLOOKUP(C1316,'[2]4ème '!$B$3:$E$216,4,FALSE),0)</f>
        <v>0</v>
      </c>
      <c r="W1316" s="48">
        <f>IFERROR(VLOOKUP(C1316,[2]Féminines!$B$3:$E$70,4,FALSE),0)</f>
        <v>0</v>
      </c>
      <c r="X1316">
        <f t="shared" si="161"/>
        <v>0</v>
      </c>
    </row>
    <row r="1317" spans="1:24" x14ac:dyDescent="0.25">
      <c r="A1317" s="3">
        <v>1526</v>
      </c>
      <c r="B1317">
        <f t="shared" si="162"/>
        <v>5147</v>
      </c>
      <c r="C1317" t="str">
        <f>[1]A!$D717</f>
        <v>LEFEVRE LOUCIANE</v>
      </c>
      <c r="D1317" t="str">
        <f>[1]A!$F717</f>
        <v>UNION VELOCIPEDIQUE FOURMISIENNE</v>
      </c>
      <c r="E1317" t="str">
        <f>[1]A!$J717</f>
        <v>05999114891</v>
      </c>
      <c r="F1317" s="128" t="s">
        <v>363</v>
      </c>
      <c r="G1317" t="str">
        <f>VLOOKUP(C1317,[1]A!$D$2:$H$1448,5,FALSE)</f>
        <v>Jeune Masculin 13/14 ans</v>
      </c>
      <c r="N1317" s="14">
        <f>VLOOKUP(C1317,Bilan!$B$4:$D$1766,3,FALSE)</f>
        <v>5147</v>
      </c>
      <c r="O1317" s="50">
        <f t="shared" si="163"/>
        <v>1526</v>
      </c>
      <c r="P1317" s="50" t="e">
        <f>VLOOKUP(C1317,Route2021!$C$2:$O$1205,13,FALSE)</f>
        <v>#N/A</v>
      </c>
      <c r="Q1317" s="124" t="str">
        <f>VLOOKUP(C1317,[1]A!$D$2:$K$1398,8,FALSE)</f>
        <v>JE</v>
      </c>
      <c r="R1317" s="125" t="e">
        <f>VLOOKUP(C1317,Route2021!$C$2:$Q$1212,15,FALSE)</f>
        <v>#N/A</v>
      </c>
      <c r="S1317" s="48">
        <f>IFERROR(VLOOKUP(C1317,'[2]1ère'!$B$3:$E$200,4,FALSE),0)</f>
        <v>0</v>
      </c>
      <c r="T1317" s="48">
        <f>IFERROR(VLOOKUP(C1317,'[2]2ème'!$B$3:$E$500,4,FALSE),0)</f>
        <v>0</v>
      </c>
      <c r="U1317" s="48">
        <f>IFERROR(VLOOKUP(C1317,'[2]3ème'!$B$3:$E$600,4,FALSE),0)</f>
        <v>0</v>
      </c>
      <c r="V1317" s="48">
        <f>IFERROR(VLOOKUP(C1317,'[2]4ème '!$B$3:$E$216,4,FALSE),0)</f>
        <v>0</v>
      </c>
      <c r="W1317" s="48">
        <f>IFERROR(VLOOKUP(C1317,[2]Féminines!$B$3:$E$70,4,FALSE),0)</f>
        <v>0</v>
      </c>
      <c r="X1317">
        <f t="shared" si="161"/>
        <v>0</v>
      </c>
    </row>
    <row r="1318" spans="1:24" x14ac:dyDescent="0.25">
      <c r="A1318" s="3">
        <v>1527</v>
      </c>
      <c r="B1318">
        <f t="shared" si="162"/>
        <v>4150</v>
      </c>
      <c r="C1318" t="s">
        <v>4177</v>
      </c>
      <c r="D1318" t="s">
        <v>2894</v>
      </c>
      <c r="E1318" t="s">
        <v>4189</v>
      </c>
      <c r="F1318" s="128" t="s">
        <v>363</v>
      </c>
      <c r="G1318" t="s">
        <v>1044</v>
      </c>
      <c r="N1318" s="14">
        <f>VLOOKUP(C1318,Bilan!$B$4:$D$1766,3,FALSE)</f>
        <v>4150</v>
      </c>
      <c r="O1318" s="50">
        <f t="shared" si="163"/>
        <v>1527</v>
      </c>
      <c r="P1318" s="50" t="e">
        <f>VLOOKUP(C1318,Route2021!$C$2:$O$1205,13,FALSE)</f>
        <v>#N/A</v>
      </c>
      <c r="Q1318" s="124" t="e">
        <f>VLOOKUP(C1318,[1]A!$D$2:$K$1398,8,FALSE)</f>
        <v>#N/A</v>
      </c>
      <c r="R1318" s="125" t="e">
        <f>VLOOKUP(C1318,Route2021!$C$2:$Q$1212,15,FALSE)</f>
        <v>#N/A</v>
      </c>
      <c r="S1318" s="48">
        <f>IFERROR(VLOOKUP(C1318,'[2]1ère'!$B$3:$E$200,4,FALSE),0)</f>
        <v>0</v>
      </c>
      <c r="T1318" s="48">
        <f>IFERROR(VLOOKUP(C1318,'[2]2ème'!$B$3:$E$500,4,FALSE),0)</f>
        <v>0</v>
      </c>
      <c r="U1318" s="48">
        <f>IFERROR(VLOOKUP(C1318,'[2]3ème'!$B$3:$E$600,4,FALSE),0)</f>
        <v>0</v>
      </c>
      <c r="V1318" s="48">
        <f>IFERROR(VLOOKUP(C1318,'[2]4ème '!$B$3:$E$216,4,FALSE),0)</f>
        <v>0</v>
      </c>
      <c r="W1318" s="48">
        <f>IFERROR(VLOOKUP(C1318,[2]Féminines!$B$3:$E$70,4,FALSE),0)</f>
        <v>0</v>
      </c>
      <c r="X1318">
        <f t="shared" si="161"/>
        <v>0</v>
      </c>
    </row>
    <row r="1319" spans="1:24" x14ac:dyDescent="0.25">
      <c r="A1319" s="3">
        <v>1528</v>
      </c>
      <c r="B1319">
        <f t="shared" si="162"/>
        <v>2277</v>
      </c>
      <c r="C1319" t="str">
        <f>[1]A!$D432</f>
        <v>DUPONT RAPHAEL</v>
      </c>
      <c r="D1319" t="str">
        <f>[1]A!$F432</f>
        <v>ETOILE CYCLISTE TOURCOING</v>
      </c>
      <c r="E1319" t="str">
        <f>[1]A!$J432</f>
        <v>05999111920</v>
      </c>
      <c r="F1319" s="128" t="s">
        <v>363</v>
      </c>
      <c r="G1319" t="str">
        <f>VLOOKUP(C1319,[1]A!$D$2:$H$1448,5,FALSE)</f>
        <v>Jeune Masculin 13/14 ans</v>
      </c>
      <c r="N1319" s="14">
        <f>VLOOKUP(C1319,Bilan!$B$4:$D$1766,3,FALSE)</f>
        <v>2277</v>
      </c>
      <c r="O1319" s="50">
        <f t="shared" si="163"/>
        <v>1528</v>
      </c>
      <c r="P1319" s="50" t="e">
        <f>VLOOKUP(C1319,Route2021!$C$2:$O$1205,13,FALSE)</f>
        <v>#N/A</v>
      </c>
      <c r="Q1319" s="124" t="str">
        <f>VLOOKUP(C1319,[1]A!$D$2:$K$1398,8,FALSE)</f>
        <v>JE</v>
      </c>
      <c r="R1319" s="125" t="e">
        <f>VLOOKUP(C1319,Route2021!$C$2:$Q$1212,15,FALSE)</f>
        <v>#N/A</v>
      </c>
      <c r="S1319" s="48">
        <f>IFERROR(VLOOKUP(C1319,'[2]1ère'!$B$3:$E$200,4,FALSE),0)</f>
        <v>0</v>
      </c>
      <c r="T1319" s="48">
        <f>IFERROR(VLOOKUP(C1319,'[2]2ème'!$B$3:$E$500,4,FALSE),0)</f>
        <v>0</v>
      </c>
      <c r="U1319" s="48">
        <f>IFERROR(VLOOKUP(C1319,'[2]3ème'!$B$3:$E$600,4,FALSE),0)</f>
        <v>0</v>
      </c>
      <c r="V1319" s="48">
        <f>IFERROR(VLOOKUP(C1319,'[2]4ème '!$B$3:$E$216,4,FALSE),0)</f>
        <v>0</v>
      </c>
      <c r="W1319" s="48">
        <f>IFERROR(VLOOKUP(C1319,[2]Féminines!$B$3:$E$70,4,FALSE),0)</f>
        <v>0</v>
      </c>
      <c r="X1319">
        <f t="shared" si="161"/>
        <v>0</v>
      </c>
    </row>
    <row r="1320" spans="1:24" x14ac:dyDescent="0.25">
      <c r="A1320" s="3">
        <v>1529</v>
      </c>
      <c r="B1320">
        <f t="shared" si="162"/>
        <v>10130</v>
      </c>
      <c r="C1320" t="str">
        <f>[1]A!$D1001</f>
        <v>SERRURIER-AYER ANTONIN</v>
      </c>
      <c r="D1320" t="str">
        <f>[1]A!$F1001</f>
        <v>UNION SPORTIVE VALENCIENNES MARLY</v>
      </c>
      <c r="E1320" t="str">
        <f>[1]A!$J1001</f>
        <v>05999136103</v>
      </c>
      <c r="F1320" s="128" t="s">
        <v>363</v>
      </c>
      <c r="G1320" t="str">
        <f>VLOOKUP(C1320,[1]A!$D$2:$H$1448,5,FALSE)</f>
        <v>Jeune Masculin 13/14 ans</v>
      </c>
      <c r="N1320" s="14">
        <f>VLOOKUP(C1320,Bilan!$B$4:$D$1766,3,FALSE)</f>
        <v>10130</v>
      </c>
      <c r="O1320" s="50">
        <f t="shared" si="163"/>
        <v>1529</v>
      </c>
      <c r="P1320" s="50" t="e">
        <f>VLOOKUP(C1320,Route2021!$C$2:$O$1205,13,FALSE)</f>
        <v>#N/A</v>
      </c>
      <c r="Q1320" s="124" t="str">
        <f>VLOOKUP(C1320,[1]A!$D$2:$K$1398,8,FALSE)</f>
        <v>JE</v>
      </c>
      <c r="R1320" s="125" t="e">
        <f>VLOOKUP(C1320,Route2021!$C$2:$Q$1212,15,FALSE)</f>
        <v>#N/A</v>
      </c>
      <c r="S1320" s="48">
        <f>IFERROR(VLOOKUP(C1320,'[2]1ère'!$B$3:$E$200,4,FALSE),0)</f>
        <v>0</v>
      </c>
      <c r="T1320" s="48">
        <f>IFERROR(VLOOKUP(C1320,'[2]2ème'!$B$3:$E$500,4,FALSE),0)</f>
        <v>0</v>
      </c>
      <c r="U1320" s="48">
        <f>IFERROR(VLOOKUP(C1320,'[2]3ème'!$B$3:$E$600,4,FALSE),0)</f>
        <v>0</v>
      </c>
      <c r="V1320" s="48">
        <f>IFERROR(VLOOKUP(C1320,'[2]4ème '!$B$3:$E$216,4,FALSE),0)</f>
        <v>0</v>
      </c>
      <c r="W1320" s="48">
        <f>IFERROR(VLOOKUP(C1320,[2]Féminines!$B$3:$E$70,4,FALSE),0)</f>
        <v>0</v>
      </c>
      <c r="X1320">
        <f t="shared" si="161"/>
        <v>0</v>
      </c>
    </row>
    <row r="1321" spans="1:24" x14ac:dyDescent="0.25">
      <c r="A1321" s="3">
        <v>1530</v>
      </c>
      <c r="B1321">
        <f t="shared" si="162"/>
        <v>10101</v>
      </c>
      <c r="C1321" t="str">
        <f>[1]A!$D1386</f>
        <v>BOS BERENICE</v>
      </c>
      <c r="D1321" t="str">
        <f>[1]A!$F1386</f>
        <v>ASSOCIATION CYCLISTE BELLAINGEOISE</v>
      </c>
      <c r="E1321" t="str">
        <f>[1]A!$J1386</f>
        <v>05999136997</v>
      </c>
      <c r="F1321" s="128" t="s">
        <v>363</v>
      </c>
      <c r="G1321" t="str">
        <f>VLOOKUP(C1321,[1]A!$D$2:$H$1448,5,FALSE)</f>
        <v>Jeune Féminin 13/14 ans</v>
      </c>
      <c r="N1321" s="14">
        <f>VLOOKUP(C1321,Bilan!$B$4:$D$1766,3,FALSE)</f>
        <v>10101</v>
      </c>
      <c r="O1321" s="50">
        <f t="shared" si="163"/>
        <v>1530</v>
      </c>
      <c r="P1321" s="50" t="e">
        <f>VLOOKUP(C1321,Route2021!$C$2:$O$1205,13,FALSE)</f>
        <v>#N/A</v>
      </c>
      <c r="Q1321" s="124">
        <f>VLOOKUP(C1321,[1]A!$D$2:$K$1398,8,FALSE)</f>
        <v>0</v>
      </c>
      <c r="R1321" s="125" t="e">
        <f>VLOOKUP(C1321,Route2021!$C$2:$Q$1212,15,FALSE)</f>
        <v>#N/A</v>
      </c>
      <c r="S1321" s="48">
        <f>IFERROR(VLOOKUP(C1321,'[2]1ère'!$B$3:$E$200,4,FALSE),0)</f>
        <v>0</v>
      </c>
      <c r="T1321" s="48">
        <f>IFERROR(VLOOKUP(C1321,'[2]2ème'!$B$3:$E$500,4,FALSE),0)</f>
        <v>0</v>
      </c>
      <c r="U1321" s="48">
        <f>IFERROR(VLOOKUP(C1321,'[2]3ème'!$B$3:$E$600,4,FALSE),0)</f>
        <v>0</v>
      </c>
      <c r="V1321" s="48">
        <f>IFERROR(VLOOKUP(C1321,'[2]4ème '!$B$3:$E$216,4,FALSE),0)</f>
        <v>0</v>
      </c>
      <c r="W1321" s="48">
        <f>IFERROR(VLOOKUP(C1321,[2]Féminines!$B$3:$E$70,4,FALSE),0)</f>
        <v>0</v>
      </c>
      <c r="X1321">
        <f t="shared" si="161"/>
        <v>0</v>
      </c>
    </row>
    <row r="1322" spans="1:24" x14ac:dyDescent="0.25">
      <c r="A1322" s="3">
        <f>IF(P1322&lt;1580,IF(P1322&gt;1500,P1322,0),0)</f>
        <v>1531</v>
      </c>
      <c r="B1322">
        <f t="shared" ref="B1322:B1340" si="164">N1322</f>
        <v>4488</v>
      </c>
      <c r="C1322" t="str">
        <f>[1]A!$D756</f>
        <v>LOBRY ANTHONY</v>
      </c>
      <c r="D1322" t="str">
        <f>[1]A!$F756</f>
        <v>SAULZOIR MONTRECOURT CYCLING CLUB</v>
      </c>
      <c r="E1322" t="str">
        <f>[1]A!$J756</f>
        <v>05999127592</v>
      </c>
      <c r="F1322" s="128" t="s">
        <v>363</v>
      </c>
      <c r="G1322" t="str">
        <f>VLOOKUP(C1322,[1]A!$D$2:$H$1448,5,FALSE)</f>
        <v>Jeune Masculin 13/14 ans</v>
      </c>
      <c r="N1322" s="14">
        <f>VLOOKUP(C1322,Bilan!$B$4:$D$1766,3,FALSE)</f>
        <v>4488</v>
      </c>
      <c r="O1322" s="50">
        <f t="shared" ref="O1322:O1340" si="165">A1322</f>
        <v>1531</v>
      </c>
      <c r="P1322" s="50">
        <f>VLOOKUP(C1322,Route2021!$C$2:$O$1205,13,FALSE)</f>
        <v>1531</v>
      </c>
      <c r="Q1322" s="124" t="str">
        <f>VLOOKUP(C1322,[1]A!$D$2:$K$1398,8,FALSE)</f>
        <v>JE</v>
      </c>
      <c r="R1322" s="125" t="str">
        <f>VLOOKUP(C1322,Route2021!$C$2:$Q$1212,15,FALSE)</f>
        <v>JE</v>
      </c>
      <c r="S1322" s="48">
        <f>IFERROR(VLOOKUP(C1322,'[2]1ère'!$B$3:$E$200,4,FALSE),0)</f>
        <v>0</v>
      </c>
      <c r="T1322" s="48">
        <f>IFERROR(VLOOKUP(C1322,'[2]2ème'!$B$3:$E$500,4,FALSE),0)</f>
        <v>0</v>
      </c>
      <c r="U1322" s="48">
        <f>IFERROR(VLOOKUP(C1322,'[2]3ème'!$B$3:$E$600,4,FALSE),0)</f>
        <v>0</v>
      </c>
      <c r="V1322" s="48">
        <f>IFERROR(VLOOKUP(C1322,'[2]4ème '!$B$3:$E$216,4,FALSE),0)</f>
        <v>0</v>
      </c>
      <c r="W1322" s="48">
        <f>IFERROR(VLOOKUP(C1322,[2]Féminines!$B$3:$E$70,4,FALSE),0)</f>
        <v>0</v>
      </c>
      <c r="X1322">
        <f t="shared" si="161"/>
        <v>0</v>
      </c>
    </row>
    <row r="1323" spans="1:24" x14ac:dyDescent="0.25">
      <c r="A1323" s="3">
        <v>1532</v>
      </c>
      <c r="B1323">
        <f>N1323</f>
        <v>4855</v>
      </c>
      <c r="C1323" t="str">
        <f>[1]A!$D1385</f>
        <v>ROISSE CLEMENT</v>
      </c>
      <c r="D1323" t="str">
        <f>[1]A!$F1385</f>
        <v>UNION VELOCIPEDIQUE JEUMONT MARPENT</v>
      </c>
      <c r="E1323" t="str">
        <f>[1]A!$J1385</f>
        <v>05999034554</v>
      </c>
      <c r="F1323" s="128" t="s">
        <v>363</v>
      </c>
      <c r="G1323" t="str">
        <f>VLOOKUP(C1323,[1]A!$D$2:$H$1448,5,FALSE)</f>
        <v>Jeune Masculin 13/14 ans</v>
      </c>
      <c r="N1323" s="14">
        <f>VLOOKUP(C1323,Bilan!$B$4:$D$1766,3,FALSE)</f>
        <v>4855</v>
      </c>
      <c r="O1323" s="50">
        <f>A1323</f>
        <v>1532</v>
      </c>
      <c r="P1323" s="50" t="e">
        <f>VLOOKUP(C1323,Route2021!$C$2:$O$1205,13,FALSE)</f>
        <v>#N/A</v>
      </c>
      <c r="Q1323" s="124">
        <f>VLOOKUP(C1323,[1]A!$D$2:$K$1398,8,FALSE)</f>
        <v>0</v>
      </c>
      <c r="R1323" s="125" t="e">
        <f>VLOOKUP(C1323,Route2021!$C$2:$Q$1212,15,FALSE)</f>
        <v>#N/A</v>
      </c>
      <c r="S1323" s="48">
        <f>IFERROR(VLOOKUP(C1323,'[2]1ère'!$B$3:$E$200,4,FALSE),0)</f>
        <v>0</v>
      </c>
      <c r="T1323" s="48">
        <f>IFERROR(VLOOKUP(C1323,'[2]2ème'!$B$3:$E$500,4,FALSE),0)</f>
        <v>0</v>
      </c>
      <c r="U1323" s="48">
        <f>IFERROR(VLOOKUP(C1323,'[2]3ème'!$B$3:$E$600,4,FALSE),0)</f>
        <v>0</v>
      </c>
      <c r="V1323" s="48">
        <f>IFERROR(VLOOKUP(C1323,'[2]4ème '!$B$3:$E$216,4,FALSE),0)</f>
        <v>0</v>
      </c>
      <c r="W1323" s="48">
        <f>IFERROR(VLOOKUP(C1323,[2]Féminines!$B$3:$E$70,4,FALSE),0)</f>
        <v>0</v>
      </c>
      <c r="X1323">
        <f t="shared" si="161"/>
        <v>0</v>
      </c>
    </row>
    <row r="1324" spans="1:24" x14ac:dyDescent="0.25">
      <c r="A1324" s="3">
        <f>IF(P1324&lt;1580,IF(P1324&gt;1500,P1324,0),0)</f>
        <v>1533</v>
      </c>
      <c r="B1324">
        <f t="shared" si="164"/>
        <v>2393</v>
      </c>
      <c r="C1324" t="str">
        <f>[1]A!$D998</f>
        <v>SERANT THIBAUD</v>
      </c>
      <c r="D1324" t="str">
        <f>[1]A!$F998</f>
        <v>UNION VELOCIPEDIQUE FOURMISIENNE</v>
      </c>
      <c r="E1324" t="str">
        <f>[1]A!$J998</f>
        <v>05999026799</v>
      </c>
      <c r="F1324" s="128" t="s">
        <v>363</v>
      </c>
      <c r="G1324" t="str">
        <f>VLOOKUP(C1324,[1]A!$D$2:$H$1448,5,FALSE)</f>
        <v>Jeune Masculin 13/14 ans</v>
      </c>
      <c r="N1324" s="14">
        <f>VLOOKUP(C1324,Bilan!$B$4:$D$1766,3,FALSE)</f>
        <v>2393</v>
      </c>
      <c r="O1324" s="50">
        <f t="shared" si="165"/>
        <v>1533</v>
      </c>
      <c r="P1324" s="50">
        <f>VLOOKUP(C1324,Route2021!$C$2:$O$1205,13,FALSE)</f>
        <v>1533</v>
      </c>
      <c r="Q1324" s="124" t="str">
        <f>VLOOKUP(C1324,[1]A!$D$2:$K$1398,8,FALSE)</f>
        <v>JE</v>
      </c>
      <c r="R1324" s="125" t="str">
        <f>VLOOKUP(C1324,Route2021!$C$2:$Q$1212,15,FALSE)</f>
        <v>JE</v>
      </c>
      <c r="S1324" s="48">
        <f>IFERROR(VLOOKUP(C1324,'[2]1ère'!$B$3:$E$200,4,FALSE),0)</f>
        <v>0</v>
      </c>
      <c r="T1324" s="48">
        <f>IFERROR(VLOOKUP(C1324,'[2]2ème'!$B$3:$E$500,4,FALSE),0)</f>
        <v>0</v>
      </c>
      <c r="U1324" s="48">
        <f>IFERROR(VLOOKUP(C1324,'[2]3ème'!$B$3:$E$600,4,FALSE),0)</f>
        <v>0</v>
      </c>
      <c r="V1324" s="48">
        <f>IFERROR(VLOOKUP(C1324,'[2]4ème '!$B$3:$E$216,4,FALSE),0)</f>
        <v>0</v>
      </c>
      <c r="W1324" s="48">
        <f>IFERROR(VLOOKUP(C1324,[2]Féminines!$B$3:$E$70,4,FALSE),0)</f>
        <v>0</v>
      </c>
      <c r="X1324">
        <f t="shared" si="161"/>
        <v>0</v>
      </c>
    </row>
    <row r="1325" spans="1:24" x14ac:dyDescent="0.25">
      <c r="A1325" s="3">
        <v>1534</v>
      </c>
      <c r="B1325">
        <f>N1325</f>
        <v>10110</v>
      </c>
      <c r="C1325" s="49" t="str">
        <f>[1]A!$D664</f>
        <v>LARTIGAU GABRIEL</v>
      </c>
      <c r="D1325" t="str">
        <f>[1]A!$F664</f>
        <v>UNION SPORTIVE VALENCIENNES MARLY</v>
      </c>
      <c r="E1325" t="str">
        <f>[1]A!$J664</f>
        <v>05999120335</v>
      </c>
      <c r="F1325" s="128" t="s">
        <v>363</v>
      </c>
      <c r="G1325" t="str">
        <f>VLOOKUP(C1325,[1]A!$D$2:$H$1448,5,FALSE)</f>
        <v>Jeune Masculin 13/14 ans</v>
      </c>
      <c r="J1325" s="67">
        <v>1</v>
      </c>
      <c r="N1325" s="14">
        <f>VLOOKUP(C1325,Bilan!$B$4:$D$1766,3,FALSE)</f>
        <v>10110</v>
      </c>
      <c r="O1325" s="50">
        <f>A1325</f>
        <v>1534</v>
      </c>
      <c r="P1325" s="50" t="e">
        <f>VLOOKUP(C1325,Route2021!$C$2:$O$1205,13,FALSE)</f>
        <v>#N/A</v>
      </c>
      <c r="Q1325" s="124" t="str">
        <f>VLOOKUP(C1325,[1]A!$D$2:$K$1398,8,FALSE)</f>
        <v>JE</v>
      </c>
      <c r="R1325" s="125" t="e">
        <f>VLOOKUP(C1325,Route2021!$C$2:$Q$1212,15,FALSE)</f>
        <v>#N/A</v>
      </c>
      <c r="S1325" s="48">
        <f>IFERROR(VLOOKUP(C1325,'[2]1ère'!$B$3:$E$200,4,FALSE),0)</f>
        <v>0</v>
      </c>
      <c r="T1325" s="48">
        <f>IFERROR(VLOOKUP(C1325,'[2]2ème'!$B$3:$E$500,4,FALSE),0)</f>
        <v>0</v>
      </c>
      <c r="U1325" s="48">
        <f>IFERROR(VLOOKUP(C1325,'[2]3ème'!$B$3:$E$600,4,FALSE),0)</f>
        <v>0</v>
      </c>
      <c r="V1325" s="48">
        <f>IFERROR(VLOOKUP(C1325,'[2]4ème '!$B$3:$E$216,4,FALSE),0)</f>
        <v>0</v>
      </c>
      <c r="W1325" s="48">
        <f>IFERROR(VLOOKUP(C1325,[2]Féminines!$B$3:$E$70,4,FALSE),0)</f>
        <v>0</v>
      </c>
      <c r="X1325">
        <f t="shared" si="161"/>
        <v>0</v>
      </c>
    </row>
    <row r="1326" spans="1:24" x14ac:dyDescent="0.25">
      <c r="A1326" s="3">
        <f>IF(P1326&lt;1580,IF(P1326&gt;1500,P1326,0),0)</f>
        <v>1535</v>
      </c>
      <c r="B1326">
        <f t="shared" si="164"/>
        <v>2381</v>
      </c>
      <c r="C1326" t="str">
        <f>[1]A!$D1064</f>
        <v>VAN FRIEL MAXIME</v>
      </c>
      <c r="D1326" t="str">
        <f>[1]A!$F1064</f>
        <v>SAULZOIR MONTRECOURT CYCLING CLUB</v>
      </c>
      <c r="E1326" t="str">
        <f>[1]A!$J1064</f>
        <v>05999083382</v>
      </c>
      <c r="F1326" s="128" t="s">
        <v>363</v>
      </c>
      <c r="G1326" t="str">
        <f>VLOOKUP(C1326,[1]A!$D$2:$H$1448,5,FALSE)</f>
        <v>Jeune Masculin 13/14 ans</v>
      </c>
      <c r="N1326" s="14">
        <f>VLOOKUP(C1326,Bilan!$B$4:$D$1766,3,FALSE)</f>
        <v>2381</v>
      </c>
      <c r="O1326" s="50">
        <f t="shared" si="165"/>
        <v>1535</v>
      </c>
      <c r="P1326" s="50">
        <f>VLOOKUP(C1326,Route2021!$C$2:$O$1205,13,FALSE)</f>
        <v>1535</v>
      </c>
      <c r="Q1326" s="124" t="str">
        <f>VLOOKUP(C1326,[1]A!$D$2:$K$1398,8,FALSE)</f>
        <v>JE</v>
      </c>
      <c r="R1326" s="125" t="str">
        <f>VLOOKUP(C1326,Route2021!$C$2:$Q$1212,15,FALSE)</f>
        <v>JE</v>
      </c>
      <c r="S1326" s="48">
        <f>IFERROR(VLOOKUP(C1326,'[2]1ère'!$B$3:$E$200,4,FALSE),0)</f>
        <v>0</v>
      </c>
      <c r="T1326" s="48">
        <f>IFERROR(VLOOKUP(C1326,'[2]2ème'!$B$3:$E$500,4,FALSE),0)</f>
        <v>0</v>
      </c>
      <c r="U1326" s="48">
        <f>IFERROR(VLOOKUP(C1326,'[2]3ème'!$B$3:$E$600,4,FALSE),0)</f>
        <v>0</v>
      </c>
      <c r="V1326" s="48">
        <f>IFERROR(VLOOKUP(C1326,'[2]4ème '!$B$3:$E$216,4,FALSE),0)</f>
        <v>0</v>
      </c>
      <c r="W1326" s="48">
        <f>IFERROR(VLOOKUP(C1326,[2]Féminines!$B$3:$E$70,4,FALSE),0)</f>
        <v>0</v>
      </c>
      <c r="X1326">
        <f t="shared" si="161"/>
        <v>0</v>
      </c>
    </row>
    <row r="1327" spans="1:24" x14ac:dyDescent="0.25">
      <c r="A1327" s="3">
        <f>IF(P1327&lt;1580,IF(P1327&gt;1500,P1327,0),0)</f>
        <v>1536</v>
      </c>
      <c r="B1327">
        <f t="shared" si="164"/>
        <v>5108</v>
      </c>
      <c r="C1327" t="str">
        <f>[1]A!$D222</f>
        <v>COLLAINTIER LOUIS</v>
      </c>
      <c r="D1327" t="str">
        <f>[1]A!$F222</f>
        <v>ESEG DOUAI</v>
      </c>
      <c r="E1327" t="str">
        <f>[1]A!$J222</f>
        <v>05999129617</v>
      </c>
      <c r="F1327" s="128" t="s">
        <v>363</v>
      </c>
      <c r="G1327" t="str">
        <f>VLOOKUP(C1327,[1]A!$D$2:$H$1448,5,FALSE)</f>
        <v>Jeune Masculin 13/14 ans</v>
      </c>
      <c r="J1327" s="67">
        <v>1</v>
      </c>
      <c r="N1327" s="14">
        <f>VLOOKUP(C1327,Bilan!$B$4:$D$1766,3,FALSE)</f>
        <v>5108</v>
      </c>
      <c r="O1327" s="50">
        <f t="shared" si="165"/>
        <v>1536</v>
      </c>
      <c r="P1327" s="50">
        <f>VLOOKUP(C1327,Route2021!$C$2:$O$1205,13,FALSE)</f>
        <v>1536</v>
      </c>
      <c r="Q1327" s="124" t="str">
        <f>VLOOKUP(C1327,[1]A!$D$2:$K$1398,8,FALSE)</f>
        <v>JE</v>
      </c>
      <c r="R1327" s="125" t="str">
        <f>VLOOKUP(C1327,Route2021!$C$2:$Q$1212,15,FALSE)</f>
        <v>JE</v>
      </c>
      <c r="S1327" s="48">
        <f>IFERROR(VLOOKUP(C1327,'[2]1ère'!$B$3:$E$200,4,FALSE),0)</f>
        <v>0</v>
      </c>
      <c r="T1327" s="48">
        <f>IFERROR(VLOOKUP(C1327,'[2]2ème'!$B$3:$E$500,4,FALSE),0)</f>
        <v>0</v>
      </c>
      <c r="U1327" s="48">
        <f>IFERROR(VLOOKUP(C1327,'[2]3ème'!$B$3:$E$600,4,FALSE),0)</f>
        <v>0</v>
      </c>
      <c r="V1327" s="48">
        <f>IFERROR(VLOOKUP(C1327,'[2]4ème '!$B$3:$E$216,4,FALSE),0)</f>
        <v>0</v>
      </c>
      <c r="W1327" s="48">
        <f>IFERROR(VLOOKUP(C1327,[2]Féminines!$B$3:$E$70,4,FALSE),0)</f>
        <v>0</v>
      </c>
      <c r="X1327">
        <f t="shared" si="161"/>
        <v>0</v>
      </c>
    </row>
    <row r="1328" spans="1:24" x14ac:dyDescent="0.25">
      <c r="A1328" s="3">
        <v>1537</v>
      </c>
      <c r="B1328">
        <f>N1328</f>
        <v>5172</v>
      </c>
      <c r="C1328" s="49" t="str">
        <f>[1]A!$D499</f>
        <v>GAMACHE LILIAN</v>
      </c>
      <c r="D1328" t="str">
        <f>[1]A!$F499</f>
        <v>CYCLOS RANDONNEURS LA BASSEE</v>
      </c>
      <c r="E1328" t="str">
        <f>[1]A!$J499</f>
        <v>05999076980</v>
      </c>
      <c r="F1328" s="128" t="s">
        <v>363</v>
      </c>
      <c r="G1328" t="str">
        <f>VLOOKUP(C1328,[1]A!$D$2:$H$1448,5,FALSE)</f>
        <v>Jeune Masculin 13/14 ans</v>
      </c>
      <c r="J1328" s="67">
        <v>1</v>
      </c>
      <c r="N1328" s="14">
        <f>VLOOKUP(C1328,Bilan!$B$4:$D$1766,3,FALSE)</f>
        <v>5172</v>
      </c>
      <c r="O1328" s="50">
        <f>A1328</f>
        <v>1537</v>
      </c>
      <c r="P1328" s="50" t="e">
        <f>VLOOKUP(C1328,Route2021!$C$2:$O$1205,13,FALSE)</f>
        <v>#N/A</v>
      </c>
      <c r="Q1328" s="124" t="str">
        <f>VLOOKUP(C1328,[1]A!$D$2:$K$1398,8,FALSE)</f>
        <v>JE</v>
      </c>
      <c r="R1328" s="125" t="e">
        <f>VLOOKUP(C1328,Route2021!$C$2:$Q$1212,15,FALSE)</f>
        <v>#N/A</v>
      </c>
      <c r="S1328" s="48">
        <f>IFERROR(VLOOKUP(C1328,'[2]1ère'!$B$3:$E$200,4,FALSE),0)</f>
        <v>0</v>
      </c>
      <c r="T1328" s="48">
        <f>IFERROR(VLOOKUP(C1328,'[2]2ème'!$B$3:$E$500,4,FALSE),0)</f>
        <v>0</v>
      </c>
      <c r="U1328" s="48">
        <f>IFERROR(VLOOKUP(C1328,'[2]3ème'!$B$3:$E$600,4,FALSE),0)</f>
        <v>0</v>
      </c>
      <c r="V1328" s="48">
        <f>IFERROR(VLOOKUP(C1328,'[2]4ème '!$B$3:$E$216,4,FALSE),0)</f>
        <v>0</v>
      </c>
      <c r="W1328" s="48">
        <f>IFERROR(VLOOKUP(C1328,[2]Féminines!$B$3:$E$70,4,FALSE),0)</f>
        <v>0</v>
      </c>
      <c r="X1328">
        <f t="shared" si="161"/>
        <v>0</v>
      </c>
    </row>
    <row r="1329" spans="1:24" x14ac:dyDescent="0.25">
      <c r="A1329" s="3">
        <f>IF(P1329&lt;1580,IF(P1329&gt;1500,P1329,0),0)</f>
        <v>1538</v>
      </c>
      <c r="B1329">
        <f t="shared" si="164"/>
        <v>7090</v>
      </c>
      <c r="C1329" t="str">
        <f>[1]A!$D406</f>
        <v>DRUART THIBAUT</v>
      </c>
      <c r="D1329" t="str">
        <f>[1]A!$F406</f>
        <v>VELO CLUB BAVAISIEN</v>
      </c>
      <c r="E1329" t="str">
        <f>[1]A!$J406</f>
        <v>05999109242</v>
      </c>
      <c r="F1329" s="128" t="s">
        <v>363</v>
      </c>
      <c r="G1329" t="str">
        <f>VLOOKUP(C1329,[1]A!$D$2:$H$1448,5,FALSE)</f>
        <v>Jeune Masculin 13/14 ans</v>
      </c>
      <c r="J1329" s="67">
        <v>1</v>
      </c>
      <c r="N1329" s="14">
        <f>VLOOKUP(C1329,Bilan!$B$4:$D$1766,3,FALSE)</f>
        <v>7090</v>
      </c>
      <c r="O1329" s="50">
        <f t="shared" si="165"/>
        <v>1538</v>
      </c>
      <c r="P1329" s="50">
        <f>VLOOKUP(C1329,Route2021!$C$2:$O$1205,13,FALSE)</f>
        <v>1538</v>
      </c>
      <c r="Q1329" s="124" t="str">
        <f>VLOOKUP(C1329,[1]A!$D$2:$K$1398,8,FALSE)</f>
        <v>JE</v>
      </c>
      <c r="R1329" s="125" t="str">
        <f>VLOOKUP(C1329,Route2021!$C$2:$Q$1212,15,FALSE)</f>
        <v>JE</v>
      </c>
      <c r="S1329" s="48">
        <f>IFERROR(VLOOKUP(C1329,'[2]1ère'!$B$3:$E$200,4,FALSE),0)</f>
        <v>0</v>
      </c>
      <c r="T1329" s="48">
        <f>IFERROR(VLOOKUP(C1329,'[2]2ème'!$B$3:$E$500,4,FALSE),0)</f>
        <v>0</v>
      </c>
      <c r="U1329" s="48">
        <f>IFERROR(VLOOKUP(C1329,'[2]3ème'!$B$3:$E$600,4,FALSE),0)</f>
        <v>0</v>
      </c>
      <c r="V1329" s="48">
        <f>IFERROR(VLOOKUP(C1329,'[2]4ème '!$B$3:$E$216,4,FALSE),0)</f>
        <v>0</v>
      </c>
      <c r="W1329" s="48">
        <f>IFERROR(VLOOKUP(C1329,[2]Féminines!$B$3:$E$70,4,FALSE),0)</f>
        <v>0</v>
      </c>
      <c r="X1329">
        <f t="shared" si="161"/>
        <v>0</v>
      </c>
    </row>
    <row r="1330" spans="1:24" x14ac:dyDescent="0.25">
      <c r="A1330" s="3">
        <v>1539</v>
      </c>
      <c r="B1330">
        <f>N1330</f>
        <v>2382</v>
      </c>
      <c r="C1330" t="str">
        <f>[1]A!$D149</f>
        <v>BUGNICOURT ELIAS</v>
      </c>
      <c r="D1330" t="str">
        <f>[1]A!$F149</f>
        <v>UNION VELOCIPEDIQUE FOURMISIENNE</v>
      </c>
      <c r="E1330" t="str">
        <f>[1]A!$J149</f>
        <v>05999046341</v>
      </c>
      <c r="F1330" s="128" t="s">
        <v>363</v>
      </c>
      <c r="G1330" t="str">
        <f>VLOOKUP(C1330,[1]A!$D$2:$H$1448,5,FALSE)</f>
        <v>Jeune Masculin 13/14 ans</v>
      </c>
      <c r="N1330" s="14">
        <f>VLOOKUP(C1330,Bilan!$B$4:$D$1766,3,FALSE)</f>
        <v>2382</v>
      </c>
      <c r="O1330" s="50">
        <f>A1330</f>
        <v>1539</v>
      </c>
      <c r="P1330" s="50" t="e">
        <f>VLOOKUP(C1330,Route2021!$C$2:$O$1205,13,FALSE)</f>
        <v>#N/A</v>
      </c>
      <c r="Q1330" s="124" t="str">
        <f>VLOOKUP(C1330,[1]A!$D$2:$K$1398,8,FALSE)</f>
        <v>JE</v>
      </c>
      <c r="R1330" s="125" t="e">
        <f>VLOOKUP(C1330,Route2021!$C$2:$Q$1212,15,FALSE)</f>
        <v>#N/A</v>
      </c>
      <c r="S1330" s="48">
        <f>IFERROR(VLOOKUP(C1330,'[2]1ère'!$B$3:$E$200,4,FALSE),0)</f>
        <v>0</v>
      </c>
      <c r="T1330" s="48">
        <f>IFERROR(VLOOKUP(C1330,'[2]2ème'!$B$3:$E$500,4,FALSE),0)</f>
        <v>0</v>
      </c>
      <c r="U1330" s="48">
        <f>IFERROR(VLOOKUP(C1330,'[2]3ème'!$B$3:$E$600,4,FALSE),0)</f>
        <v>0</v>
      </c>
      <c r="V1330" s="48">
        <f>IFERROR(VLOOKUP(C1330,'[2]4ème '!$B$3:$E$216,4,FALSE),0)</f>
        <v>0</v>
      </c>
      <c r="W1330" s="48">
        <f>IFERROR(VLOOKUP(C1330,[2]Féminines!$B$3:$E$70,4,FALSE),0)</f>
        <v>0</v>
      </c>
      <c r="X1330">
        <f t="shared" si="161"/>
        <v>0</v>
      </c>
    </row>
    <row r="1331" spans="1:24" x14ac:dyDescent="0.25">
      <c r="A1331" s="3">
        <v>1540</v>
      </c>
      <c r="B1331">
        <f>N1331</f>
        <v>10032</v>
      </c>
      <c r="C1331" t="str">
        <f>[1]A!$D1405</f>
        <v>PLOMION GASPARD</v>
      </c>
      <c r="D1331" t="str">
        <f>[1]A!$F1405</f>
        <v>GAZ ELEC CLUB DE DOUAI</v>
      </c>
      <c r="E1331" t="str">
        <f>[1]A!$J1405</f>
        <v>05999137183</v>
      </c>
      <c r="F1331" s="128" t="s">
        <v>363</v>
      </c>
      <c r="G1331" t="str">
        <f>VLOOKUP(C1331,[1]A!$D$2:$H$1448,5,FALSE)</f>
        <v>Jeune Masculin 13/14 ans</v>
      </c>
      <c r="N1331" s="14">
        <f>VLOOKUP(C1331,Bilan!$B$4:$D$1766,3,FALSE)</f>
        <v>10032</v>
      </c>
      <c r="O1331" s="50">
        <f>A1331</f>
        <v>1540</v>
      </c>
      <c r="P1331" s="50" t="e">
        <f>VLOOKUP(C1331,Route2021!$C$2:$O$1205,13,FALSE)</f>
        <v>#N/A</v>
      </c>
      <c r="Q1331" s="124" t="e">
        <f>VLOOKUP(C1331,[1]A!$D$2:$K$1398,8,FALSE)</f>
        <v>#N/A</v>
      </c>
      <c r="R1331" s="125" t="e">
        <f>VLOOKUP(C1331,Route2021!$C$2:$Q$1212,15,FALSE)</f>
        <v>#N/A</v>
      </c>
      <c r="S1331" s="48">
        <f>IFERROR(VLOOKUP(C1331,'[2]1ère'!$B$3:$E$200,4,FALSE),0)</f>
        <v>0</v>
      </c>
      <c r="T1331" s="48">
        <f>IFERROR(VLOOKUP(C1331,'[2]2ème'!$B$3:$E$500,4,FALSE),0)</f>
        <v>0</v>
      </c>
      <c r="U1331" s="48">
        <f>IFERROR(VLOOKUP(C1331,'[2]3ème'!$B$3:$E$600,4,FALSE),0)</f>
        <v>0</v>
      </c>
      <c r="V1331" s="48">
        <f>IFERROR(VLOOKUP(C1331,'[2]4ème '!$B$3:$E$216,4,FALSE),0)</f>
        <v>0</v>
      </c>
      <c r="W1331" s="48">
        <f>IFERROR(VLOOKUP(C1331,[2]Féminines!$B$3:$E$70,4,FALSE),0)</f>
        <v>0</v>
      </c>
      <c r="X1331">
        <f t="shared" si="161"/>
        <v>0</v>
      </c>
    </row>
    <row r="1332" spans="1:24" x14ac:dyDescent="0.25">
      <c r="A1332" s="3">
        <v>1541</v>
      </c>
      <c r="B1332">
        <f>N1332</f>
        <v>10044</v>
      </c>
      <c r="C1332" t="str">
        <f>[1]A!$D1418</f>
        <v>DESREUMAUX ELIOT</v>
      </c>
      <c r="D1332" t="str">
        <f>[1]A!$F1418</f>
        <v>ENTENTE CYCLISTE FACHES-THUMESNIL RONCHIN</v>
      </c>
      <c r="E1332" t="str">
        <f>[1]A!$J1418</f>
        <v>05999137296</v>
      </c>
      <c r="F1332" s="128" t="s">
        <v>363</v>
      </c>
      <c r="G1332" t="str">
        <f>VLOOKUP(C1332,[1]A!$D$2:$H$1448,5,FALSE)</f>
        <v>Jeune Masculin 13/14 ans</v>
      </c>
      <c r="N1332" s="14">
        <f>VLOOKUP(C1332,Bilan!$B$4:$D$1766,3,FALSE)</f>
        <v>10044</v>
      </c>
      <c r="O1332" s="50">
        <f>A1332</f>
        <v>1541</v>
      </c>
      <c r="P1332" s="50" t="e">
        <f>VLOOKUP(C1332,Route2021!$C$2:$O$1205,13,FALSE)</f>
        <v>#N/A</v>
      </c>
      <c r="Q1332" s="124" t="e">
        <f>VLOOKUP(C1332,[1]A!$D$2:$K$1398,8,FALSE)</f>
        <v>#N/A</v>
      </c>
      <c r="R1332" s="125" t="e">
        <f>VLOOKUP(C1332,Route2021!$C$2:$Q$1212,15,FALSE)</f>
        <v>#N/A</v>
      </c>
      <c r="S1332" s="48">
        <f>IFERROR(VLOOKUP(C1332,'[2]1ère'!$B$3:$E$200,4,FALSE),0)</f>
        <v>0</v>
      </c>
      <c r="T1332" s="48">
        <f>IFERROR(VLOOKUP(C1332,'[2]2ème'!$B$3:$E$500,4,FALSE),0)</f>
        <v>0</v>
      </c>
      <c r="U1332" s="48">
        <f>IFERROR(VLOOKUP(C1332,'[2]3ème'!$B$3:$E$600,4,FALSE),0)</f>
        <v>0</v>
      </c>
      <c r="V1332" s="48">
        <f>IFERROR(VLOOKUP(C1332,'[2]4ème '!$B$3:$E$216,4,FALSE),0)</f>
        <v>0</v>
      </c>
      <c r="W1332" s="48">
        <f>IFERROR(VLOOKUP(C1332,[2]Féminines!$B$3:$E$70,4,FALSE),0)</f>
        <v>0</v>
      </c>
      <c r="X1332">
        <f t="shared" si="161"/>
        <v>0</v>
      </c>
    </row>
    <row r="1333" spans="1:24" x14ac:dyDescent="0.25">
      <c r="A1333" s="3">
        <f>IF(P1333&lt;1580,IF(P1333&gt;1500,P1333,0),0)</f>
        <v>1542</v>
      </c>
      <c r="B1333">
        <f t="shared" si="164"/>
        <v>2514</v>
      </c>
      <c r="C1333" t="str">
        <f>[1]A!$D572</f>
        <v>HELBICQ ALEXIS</v>
      </c>
      <c r="D1333" t="str">
        <f>[1]A!$F572</f>
        <v>GAZ ELEC CLUB DE DOUAI</v>
      </c>
      <c r="E1333" t="str">
        <f>[1]A!$J572</f>
        <v>05999036225</v>
      </c>
      <c r="F1333" s="128" t="s">
        <v>363</v>
      </c>
      <c r="G1333" t="str">
        <f>VLOOKUP(C1333,[1]A!$D$2:$H$1448,5,FALSE)</f>
        <v>Jeune Masculin 13/14 ans</v>
      </c>
      <c r="N1333" s="14">
        <f>VLOOKUP(C1333,Bilan!$B$4:$D$1766,3,FALSE)</f>
        <v>2514</v>
      </c>
      <c r="O1333" s="50">
        <f t="shared" si="165"/>
        <v>1542</v>
      </c>
      <c r="P1333" s="50">
        <f>VLOOKUP(C1333,Route2021!$C$2:$O$1205,13,FALSE)</f>
        <v>1542</v>
      </c>
      <c r="Q1333" s="124" t="str">
        <f>VLOOKUP(C1333,[1]A!$D$2:$K$1398,8,FALSE)</f>
        <v>JE</v>
      </c>
      <c r="R1333" s="125" t="str">
        <f>VLOOKUP(C1333,Route2021!$C$2:$Q$1212,15,FALSE)</f>
        <v>JE</v>
      </c>
      <c r="S1333" s="48">
        <f>IFERROR(VLOOKUP(C1333,'[2]1ère'!$B$3:$E$200,4,FALSE),0)</f>
        <v>0</v>
      </c>
      <c r="T1333" s="48">
        <f>IFERROR(VLOOKUP(C1333,'[2]2ème'!$B$3:$E$500,4,FALSE),0)</f>
        <v>0</v>
      </c>
      <c r="U1333" s="48">
        <f>IFERROR(VLOOKUP(C1333,'[2]3ème'!$B$3:$E$600,4,FALSE),0)</f>
        <v>0</v>
      </c>
      <c r="V1333" s="48">
        <f>IFERROR(VLOOKUP(C1333,'[2]4ème '!$B$3:$E$216,4,FALSE),0)</f>
        <v>0</v>
      </c>
      <c r="W1333" s="48">
        <f>IFERROR(VLOOKUP(C1333,[2]Féminines!$B$3:$E$70,4,FALSE),0)</f>
        <v>0</v>
      </c>
      <c r="X1333">
        <f t="shared" si="161"/>
        <v>0</v>
      </c>
    </row>
    <row r="1334" spans="1:24" x14ac:dyDescent="0.25">
      <c r="A1334" s="3">
        <v>1543</v>
      </c>
      <c r="B1334">
        <f>N1334</f>
        <v>10109</v>
      </c>
      <c r="C1334" t="str">
        <f>[1]A!$D1433</f>
        <v>LHULLIER LOEVAN</v>
      </c>
      <c r="D1334" t="str">
        <f>[1]A!$F1433</f>
        <v>BAPAUME CLUB CYCLISTE</v>
      </c>
      <c r="E1334" t="str">
        <f>[1]A!$J1433</f>
        <v>06297113526</v>
      </c>
      <c r="F1334" s="128" t="s">
        <v>363</v>
      </c>
      <c r="G1334" t="str">
        <f>VLOOKUP(C1334,[1]A!$D$2:$H$1448,5,FALSE)</f>
        <v>Jeune Masculin 13/14 ans</v>
      </c>
      <c r="N1334" s="14">
        <f>VLOOKUP(C1334,Bilan!$B$4:$D$1766,3,FALSE)</f>
        <v>10109</v>
      </c>
      <c r="O1334" s="50">
        <f>A1334</f>
        <v>1543</v>
      </c>
      <c r="P1334" s="50" t="e">
        <f>VLOOKUP(C1334,Route2021!$C$2:$O$1205,13,FALSE)</f>
        <v>#N/A</v>
      </c>
      <c r="Q1334" s="124" t="e">
        <f>VLOOKUP(C1334,[1]A!$D$2:$K$1398,8,FALSE)</f>
        <v>#N/A</v>
      </c>
      <c r="R1334" s="125" t="e">
        <f>VLOOKUP(C1334,Route2021!$C$2:$Q$1212,15,FALSE)</f>
        <v>#N/A</v>
      </c>
      <c r="S1334" s="48">
        <f>IFERROR(VLOOKUP(C1334,'[2]1ère'!$B$3:$E$200,4,FALSE),0)</f>
        <v>0</v>
      </c>
      <c r="T1334" s="48">
        <f>IFERROR(VLOOKUP(C1334,'[2]2ème'!$B$3:$E$500,4,FALSE),0)</f>
        <v>0</v>
      </c>
      <c r="U1334" s="48">
        <f>IFERROR(VLOOKUP(C1334,'[2]3ème'!$B$3:$E$600,4,FALSE),0)</f>
        <v>0</v>
      </c>
      <c r="V1334" s="48">
        <f>IFERROR(VLOOKUP(C1334,'[2]4ème '!$B$3:$E$216,4,FALSE),0)</f>
        <v>0</v>
      </c>
      <c r="W1334" s="48">
        <f>IFERROR(VLOOKUP(C1334,[2]Féminines!$B$3:$E$70,4,FALSE),0)</f>
        <v>0</v>
      </c>
      <c r="X1334">
        <f t="shared" si="161"/>
        <v>0</v>
      </c>
    </row>
    <row r="1335" spans="1:24" x14ac:dyDescent="0.25">
      <c r="A1335" s="49">
        <v>1545</v>
      </c>
      <c r="B1335">
        <f>N1335</f>
        <v>7083</v>
      </c>
      <c r="C1335" t="str">
        <f>[1]A!$D1251</f>
        <v>MATYSIAK ANTOINE</v>
      </c>
      <c r="D1335" t="str">
        <f>[1]A!$F1251</f>
        <v>HENIN ETOILE CYCLISTE HENINOISE</v>
      </c>
      <c r="E1335" t="str">
        <f>[1]A!$J1251</f>
        <v>06297104053</v>
      </c>
      <c r="F1335" s="128" t="s">
        <v>363</v>
      </c>
      <c r="G1335" t="str">
        <f>VLOOKUP(C1335,[1]A!$D$2:$H$1448,5,FALSE)</f>
        <v>Jeune Masculin 13/14 ans</v>
      </c>
      <c r="N1335" s="14">
        <f>VLOOKUP(C1335,Bilan!$B$4:$D$1766,3,FALSE)</f>
        <v>7083</v>
      </c>
      <c r="O1335" s="50">
        <f>A1335</f>
        <v>1545</v>
      </c>
      <c r="P1335" s="50" t="e">
        <f>VLOOKUP(C1335,Route2021!$C$2:$O$1205,13,FALSE)</f>
        <v>#N/A</v>
      </c>
      <c r="Q1335" s="124" t="str">
        <f>VLOOKUP(C1335,[1]A!$D$2:$K$1398,8,FALSE)</f>
        <v>JE</v>
      </c>
      <c r="R1335" s="125" t="e">
        <f>VLOOKUP(C1335,Route2021!$C$2:$Q$1212,15,FALSE)</f>
        <v>#N/A</v>
      </c>
      <c r="S1335" s="48">
        <f>IFERROR(VLOOKUP(C1335,'[2]1ère'!$B$3:$E$200,4,FALSE),0)</f>
        <v>0</v>
      </c>
      <c r="T1335" s="48">
        <f>IFERROR(VLOOKUP(C1335,'[2]2ème'!$B$3:$E$500,4,FALSE),0)</f>
        <v>0</v>
      </c>
      <c r="U1335" s="48">
        <f>IFERROR(VLOOKUP(C1335,'[2]3ème'!$B$3:$E$600,4,FALSE),0)</f>
        <v>0</v>
      </c>
      <c r="V1335" s="48">
        <f>IFERROR(VLOOKUP(C1335,'[2]4ème '!$B$3:$E$216,4,FALSE),0)</f>
        <v>0</v>
      </c>
      <c r="W1335" s="48">
        <f>IFERROR(VLOOKUP(C1335,[2]Féminines!$B$3:$E$70,4,FALSE),0)</f>
        <v>0</v>
      </c>
      <c r="X1335">
        <f>SUM(S1335:W1335)</f>
        <v>0</v>
      </c>
    </row>
    <row r="1336" spans="1:24" x14ac:dyDescent="0.25">
      <c r="A1336" s="49">
        <v>1546</v>
      </c>
      <c r="B1336">
        <f>N1336</f>
        <v>144606</v>
      </c>
      <c r="C1336" t="str">
        <f>[1]A!$D780</f>
        <v>MARIE ALLAN</v>
      </c>
      <c r="D1336" t="str">
        <f>[1]A!$F780</f>
        <v>ETOILE CYCLISTE FEIGNIES</v>
      </c>
      <c r="E1336" t="str">
        <f>[1]A!$J780</f>
        <v>05999126430</v>
      </c>
      <c r="F1336" s="128" t="s">
        <v>363</v>
      </c>
      <c r="G1336" t="str">
        <f>VLOOKUP(C1336,[1]A!$D$2:$H$1448,5,FALSE)</f>
        <v>Jeune Masculin 13/14 ans</v>
      </c>
      <c r="N1336" s="14">
        <f>VLOOKUP(C1336,Bilan!$B$4:$D$1766,3,FALSE)</f>
        <v>144606</v>
      </c>
      <c r="O1336" s="50">
        <f>A1336</f>
        <v>1546</v>
      </c>
      <c r="P1336" s="50" t="e">
        <f>VLOOKUP(C1336,Route2021!$C$2:$O$1205,13,FALSE)</f>
        <v>#N/A</v>
      </c>
      <c r="Q1336" s="124" t="str">
        <f>VLOOKUP(C1336,[1]A!$D$2:$K$1398,8,FALSE)</f>
        <v>JE</v>
      </c>
      <c r="R1336" s="125" t="e">
        <f>VLOOKUP(C1336,Route2021!$C$2:$Q$1212,15,FALSE)</f>
        <v>#N/A</v>
      </c>
      <c r="S1336" s="48">
        <f>IFERROR(VLOOKUP(C1336,'[2]1ère'!$B$3:$E$200,4,FALSE),0)</f>
        <v>0</v>
      </c>
      <c r="T1336" s="48">
        <f>IFERROR(VLOOKUP(C1336,'[2]2ème'!$B$3:$E$500,4,FALSE),0)</f>
        <v>0</v>
      </c>
      <c r="U1336" s="48">
        <f>IFERROR(VLOOKUP(C1336,'[2]3ème'!$B$3:$E$600,4,FALSE),0)</f>
        <v>0</v>
      </c>
      <c r="V1336" s="48">
        <f>IFERROR(VLOOKUP(C1336,'[2]4ème '!$B$3:$E$216,4,FALSE),0)</f>
        <v>0</v>
      </c>
      <c r="W1336" s="48">
        <f>IFERROR(VLOOKUP(C1336,[2]Féminines!$B$3:$E$70,4,FALSE),0)</f>
        <v>0</v>
      </c>
      <c r="X1336">
        <f>SUM(S1336:W1336)</f>
        <v>0</v>
      </c>
    </row>
    <row r="1337" spans="1:24" x14ac:dyDescent="0.25">
      <c r="A1337" s="3">
        <f>IF(P1337&lt;1580,IF(P1337&gt;1500,P1337,0),0)</f>
        <v>1547</v>
      </c>
      <c r="B1337">
        <f t="shared" si="164"/>
        <v>2555</v>
      </c>
      <c r="C1337" t="str">
        <f>[1]A!$D949</f>
        <v>RICO ELODIE</v>
      </c>
      <c r="D1337" t="str">
        <f>[1]A!$F949</f>
        <v>VELO CLUB UNION HALLUIN</v>
      </c>
      <c r="E1337" t="str">
        <f>[1]A!$J949</f>
        <v>05999097729</v>
      </c>
      <c r="F1337" s="128" t="s">
        <v>363</v>
      </c>
      <c r="G1337" t="str">
        <f>VLOOKUP(C1337,[1]A!$D$2:$H$1448,5,FALSE)</f>
        <v>Jeune Féminin 13/14 ans</v>
      </c>
      <c r="N1337" s="14">
        <f>VLOOKUP(C1337,Bilan!$B$4:$D$1766,3,FALSE)</f>
        <v>2555</v>
      </c>
      <c r="O1337" s="50">
        <f t="shared" si="165"/>
        <v>1547</v>
      </c>
      <c r="P1337" s="50">
        <f>VLOOKUP(C1337,Route2021!$C$2:$O$1205,13,FALSE)</f>
        <v>1547</v>
      </c>
      <c r="Q1337" s="124" t="str">
        <f>VLOOKUP(C1337,[1]A!$D$2:$K$1398,8,FALSE)</f>
        <v>JE</v>
      </c>
      <c r="R1337" s="125" t="str">
        <f>VLOOKUP(C1337,Route2021!$C$2:$Q$1212,15,FALSE)</f>
        <v>JE</v>
      </c>
      <c r="S1337" s="48">
        <f>IFERROR(VLOOKUP(C1337,'[2]1ère'!$B$3:$E$200,4,FALSE),0)</f>
        <v>0</v>
      </c>
      <c r="T1337" s="48">
        <f>IFERROR(VLOOKUP(C1337,'[2]2ème'!$B$3:$E$500,4,FALSE),0)</f>
        <v>0</v>
      </c>
      <c r="U1337" s="48">
        <f>IFERROR(VLOOKUP(C1337,'[2]3ème'!$B$3:$E$600,4,FALSE),0)</f>
        <v>0</v>
      </c>
      <c r="V1337" s="48">
        <f>IFERROR(VLOOKUP(C1337,'[2]4ème '!$B$3:$E$216,4,FALSE),0)</f>
        <v>0</v>
      </c>
      <c r="W1337" s="48">
        <f>IFERROR(VLOOKUP(C1337,[2]Féminines!$B$3:$E$70,4,FALSE),0)</f>
        <v>0</v>
      </c>
      <c r="X1337">
        <f t="shared" si="161"/>
        <v>0</v>
      </c>
    </row>
    <row r="1338" spans="1:24" x14ac:dyDescent="0.25">
      <c r="A1338" s="49">
        <v>1548</v>
      </c>
      <c r="B1338">
        <f>N1338</f>
        <v>10081</v>
      </c>
      <c r="C1338" t="str">
        <f>[1]A!$D1468</f>
        <v>DRUART CLEMENT</v>
      </c>
      <c r="D1338" t="str">
        <f>[1]A!$F1468</f>
        <v>TEAM CYCLISTE LA BORDURE - BETTRECHIES</v>
      </c>
      <c r="E1338" t="str">
        <f>[1]A!$J1468</f>
        <v>05999138175</v>
      </c>
      <c r="F1338" s="128" t="s">
        <v>363</v>
      </c>
      <c r="G1338" t="str">
        <f>VLOOKUP(C1338,[1]A!$D$2:$H$1498,5,FALSE)</f>
        <v>Jeune Masculin 13/14 ans</v>
      </c>
      <c r="N1338" s="14">
        <f>VLOOKUP(C1338,Bilan!$B$4:$D$1766,3,FALSE)</f>
        <v>10081</v>
      </c>
      <c r="O1338" s="50">
        <f>A1338</f>
        <v>1548</v>
      </c>
      <c r="P1338" s="50" t="e">
        <f>VLOOKUP(C1338,Route2021!$C$2:$O$1205,13,FALSE)</f>
        <v>#N/A</v>
      </c>
      <c r="Q1338" s="124" t="e">
        <f>VLOOKUP(C1338,[1]A!$D$2:$K$1398,8,FALSE)</f>
        <v>#N/A</v>
      </c>
      <c r="R1338" s="125" t="e">
        <f>VLOOKUP(C1338,Route2021!$C$2:$Q$1212,15,FALSE)</f>
        <v>#N/A</v>
      </c>
    </row>
    <row r="1339" spans="1:24" x14ac:dyDescent="0.25">
      <c r="A1339" s="3">
        <f>IF(P1339&lt;1580,IF(P1339&gt;1500,P1339,0),0)</f>
        <v>1550</v>
      </c>
      <c r="B1339">
        <f t="shared" si="164"/>
        <v>4406</v>
      </c>
      <c r="C1339" t="str">
        <f>[1]A!$D170</f>
        <v>CANU ERWAN</v>
      </c>
      <c r="D1339" t="str">
        <f>[1]A!$F170</f>
        <v>ETOILE CYCLISTE TOURCOING</v>
      </c>
      <c r="E1339" t="str">
        <f>[1]A!$J170</f>
        <v>05999111467</v>
      </c>
      <c r="F1339" s="128" t="s">
        <v>363</v>
      </c>
      <c r="G1339" t="str">
        <f>VLOOKUP(C1339,[1]A!$D$2:$H$1448,5,FALSE)</f>
        <v>Jeune Masculin 13/14 ans</v>
      </c>
      <c r="J1339" s="67">
        <v>1</v>
      </c>
      <c r="N1339" s="14">
        <f>VLOOKUP(C1339,Bilan!$B$4:$D$1766,3,FALSE)</f>
        <v>4406</v>
      </c>
      <c r="O1339" s="50">
        <f t="shared" si="165"/>
        <v>1550</v>
      </c>
      <c r="P1339" s="50">
        <f>VLOOKUP(C1339,Route2021!$C$2:$O$1205,13,FALSE)</f>
        <v>1550</v>
      </c>
      <c r="Q1339" s="124" t="str">
        <f>VLOOKUP(C1339,[1]A!$D$2:$K$1398,8,FALSE)</f>
        <v>JE</v>
      </c>
      <c r="R1339" s="125" t="str">
        <f>VLOOKUP(C1339,Route2021!$C$2:$Q$1212,15,FALSE)</f>
        <v>JE</v>
      </c>
      <c r="S1339" s="48">
        <f>IFERROR(VLOOKUP(C1339,'[2]1ère'!$B$3:$E$200,4,FALSE),0)</f>
        <v>0</v>
      </c>
      <c r="T1339" s="48">
        <f>IFERROR(VLOOKUP(C1339,'[2]2ème'!$B$3:$E$500,4,FALSE),0)</f>
        <v>0</v>
      </c>
      <c r="U1339" s="48">
        <f>IFERROR(VLOOKUP(C1339,'[2]3ème'!$B$3:$E$600,4,FALSE),0)</f>
        <v>0</v>
      </c>
      <c r="V1339" s="48">
        <f>IFERROR(VLOOKUP(C1339,'[2]4ème '!$B$3:$E$216,4,FALSE),0)</f>
        <v>0</v>
      </c>
      <c r="W1339" s="48">
        <f>IFERROR(VLOOKUP(C1339,[2]Féminines!$B$3:$E$70,4,FALSE),0)</f>
        <v>0</v>
      </c>
      <c r="X1339">
        <f t="shared" si="161"/>
        <v>0</v>
      </c>
    </row>
    <row r="1340" spans="1:24" x14ac:dyDescent="0.25">
      <c r="A1340" s="3">
        <f>IF(P1340&lt;1580,IF(P1340&gt;1500,P1340,0),0)</f>
        <v>1551</v>
      </c>
      <c r="B1340">
        <f t="shared" si="164"/>
        <v>3148</v>
      </c>
      <c r="C1340" t="str">
        <f>[1]A!$D1226</f>
        <v>LANSIAU LEA</v>
      </c>
      <c r="D1340" t="str">
        <f>[1]A!$F1226</f>
        <v>HENIN ETOILE CYCLISTE HENINOISE</v>
      </c>
      <c r="E1340" t="str">
        <f>[1]A!$J1226</f>
        <v>06297068003</v>
      </c>
      <c r="F1340" s="128" t="s">
        <v>363</v>
      </c>
      <c r="G1340" t="str">
        <f>VLOOKUP(C1340,[1]A!$D$2:$H$1448,5,FALSE)</f>
        <v>Jeune Féminin 13/14 ans</v>
      </c>
      <c r="N1340" s="14">
        <f>VLOOKUP(C1340,Bilan!$B$4:$D$1766,3,FALSE)</f>
        <v>3148</v>
      </c>
      <c r="O1340" s="50">
        <f t="shared" si="165"/>
        <v>1551</v>
      </c>
      <c r="P1340" s="50">
        <f>VLOOKUP(C1340,Route2021!$C$2:$O$1205,13,FALSE)</f>
        <v>1551</v>
      </c>
      <c r="Q1340" s="124" t="str">
        <f>VLOOKUP(C1340,[1]A!$D$2:$K$1398,8,FALSE)</f>
        <v>JE</v>
      </c>
      <c r="R1340" s="125">
        <f>VLOOKUP(C1340,Route2021!$C$2:$Q$1212,15,FALSE)</f>
        <v>0</v>
      </c>
      <c r="S1340" s="48">
        <f>IFERROR(VLOOKUP(C1340,'[2]1ère'!$B$3:$E$200,4,FALSE),0)</f>
        <v>0</v>
      </c>
      <c r="T1340" s="48">
        <f>IFERROR(VLOOKUP(C1340,'[2]2ème'!$B$3:$E$500,4,FALSE),0)</f>
        <v>0</v>
      </c>
      <c r="U1340" s="48">
        <f>IFERROR(VLOOKUP(C1340,'[2]3ème'!$B$3:$E$600,4,FALSE),0)</f>
        <v>0</v>
      </c>
      <c r="V1340" s="48">
        <f>IFERROR(VLOOKUP(C1340,'[2]4ème '!$B$3:$E$216,4,FALSE),0)</f>
        <v>0</v>
      </c>
      <c r="W1340" s="48">
        <f>IFERROR(VLOOKUP(C1340,[2]Féminines!$B$3:$E$70,4,FALSE),0)</f>
        <v>0</v>
      </c>
      <c r="X1340">
        <f t="shared" si="161"/>
        <v>0</v>
      </c>
    </row>
    <row r="1341" spans="1:24" x14ac:dyDescent="0.25">
      <c r="A1341" s="49">
        <v>1552</v>
      </c>
      <c r="B1341">
        <f>N1341</f>
        <v>2161</v>
      </c>
      <c r="C1341" t="str">
        <f>[1]A!$D1470</f>
        <v>MICHEZ QUENTIN</v>
      </c>
      <c r="D1341" t="str">
        <f>[1]A!$F1470</f>
        <v>ESPOIR CYCLISTE WAMBRECHIES MARQUETTE</v>
      </c>
      <c r="E1341" t="str">
        <f>[1]A!$J1470</f>
        <v>05999116217</v>
      </c>
      <c r="F1341" s="128" t="s">
        <v>363</v>
      </c>
      <c r="G1341" t="str">
        <f>VLOOKUP(C1341,[1]A!$D$2:$H$1470,5,FALSE)</f>
        <v>Jeune Masculin 13/14 ans</v>
      </c>
      <c r="N1341" s="14">
        <f>VLOOKUP(C1341,Bilan!$B$4:$D$1766,3,FALSE)</f>
        <v>2161</v>
      </c>
      <c r="O1341" s="50">
        <f>A1341</f>
        <v>1552</v>
      </c>
      <c r="P1341" s="50" t="e">
        <f>VLOOKUP(C1341,Route2021!$C$2:$O$1205,13,FALSE)</f>
        <v>#N/A</v>
      </c>
      <c r="Q1341" s="124" t="e">
        <f>VLOOKUP(C1341,[1]A!$D$2:$K$1398,8,FALSE)</f>
        <v>#N/A</v>
      </c>
      <c r="R1341" s="125" t="e">
        <f>VLOOKUP(C1341,Route2021!$C$2:$Q$1212,15,FALSE)</f>
        <v>#N/A</v>
      </c>
    </row>
    <row r="1342" spans="1:24" x14ac:dyDescent="0.25">
      <c r="A1342" s="3">
        <v>1560</v>
      </c>
      <c r="B1342">
        <f>N1342</f>
        <v>2484</v>
      </c>
      <c r="C1342" t="s">
        <v>3513</v>
      </c>
      <c r="D1342" t="s">
        <v>2976</v>
      </c>
      <c r="E1342" t="s">
        <v>3514</v>
      </c>
      <c r="F1342" s="128" t="s">
        <v>363</v>
      </c>
      <c r="G1342" t="s">
        <v>1044</v>
      </c>
      <c r="N1342" s="14">
        <f>VLOOKUP(C1342,Bilan!$B$4:$D$1766,3,FALSE)</f>
        <v>2484</v>
      </c>
      <c r="O1342" s="50">
        <f>A1342</f>
        <v>1560</v>
      </c>
      <c r="P1342" s="50">
        <f>VLOOKUP(C1342,Route2021!$C$2:$O$1205,13,FALSE)</f>
        <v>1560</v>
      </c>
      <c r="Q1342" s="124" t="e">
        <f>VLOOKUP(C1342,[1]A!$D$2:$K$1398,8,FALSE)</f>
        <v>#N/A</v>
      </c>
      <c r="R1342" s="125">
        <f>VLOOKUP(C1342,Route2021!$C$2:$Q$1212,15,FALSE)</f>
        <v>0</v>
      </c>
      <c r="S1342" s="48">
        <f>IFERROR(VLOOKUP(C1342,'[2]1ère'!$B$3:$E$200,4,FALSE),0)</f>
        <v>0</v>
      </c>
      <c r="T1342" s="48">
        <f>IFERROR(VLOOKUP(C1342,'[2]2ème'!$B$3:$E$500,4,FALSE),0)</f>
        <v>0</v>
      </c>
      <c r="U1342" s="48">
        <f>IFERROR(VLOOKUP(C1342,'[2]3ème'!$B$3:$E$600,4,FALSE),0)</f>
        <v>0</v>
      </c>
      <c r="V1342" s="48">
        <f>IFERROR(VLOOKUP(C1342,'[2]4ème '!$B$3:$E$216,4,FALSE),0)</f>
        <v>0</v>
      </c>
      <c r="W1342" s="48">
        <f>IFERROR(VLOOKUP(C1342,[2]Féminines!$B$3:$E$70,4,FALSE),0)</f>
        <v>0</v>
      </c>
      <c r="X1342">
        <f t="shared" si="161"/>
        <v>0</v>
      </c>
    </row>
    <row r="1343" spans="1:24" x14ac:dyDescent="0.25">
      <c r="A1343" s="49" t="e">
        <f t="shared" ref="A1343:A1354" si="166">IF(P1343&lt;1580,IF(P1343&gt;1500,P1343,0),0)</f>
        <v>#N/A</v>
      </c>
      <c r="B1343" t="e">
        <f t="shared" ref="B1343:B1354" si="167">N1343</f>
        <v>#N/A</v>
      </c>
      <c r="C1343" t="str">
        <f>[1]A!$D20</f>
        <v>ANDR? PIERRE</v>
      </c>
      <c r="D1343" t="str">
        <f>[1]A!$F20</f>
        <v>UNION SPORTIVE VALENCIENNES MARLY</v>
      </c>
      <c r="E1343" t="str">
        <f>[1]A!$J20</f>
        <v>05999130166</v>
      </c>
      <c r="F1343" s="128" t="s">
        <v>363</v>
      </c>
      <c r="G1343" t="str">
        <f>VLOOKUP(C1343,[1]A!$D$2:$H$1448,5,FALSE)</f>
        <v>Jeune Masculin 13/14 ans</v>
      </c>
      <c r="N1343" s="14" t="e">
        <f>VLOOKUP(C1343,Bilan!$B$4:$D$1766,3,FALSE)</f>
        <v>#N/A</v>
      </c>
      <c r="O1343" s="50" t="e">
        <f t="shared" ref="O1343:O1354" si="168">A1343</f>
        <v>#N/A</v>
      </c>
      <c r="P1343" s="50" t="e">
        <f>VLOOKUP(C1343,Route2021!$C$2:$O$1205,13,FALSE)</f>
        <v>#N/A</v>
      </c>
      <c r="Q1343" s="124" t="str">
        <f>VLOOKUP(C1343,[1]A!$D$2:$K$1398,8,FALSE)</f>
        <v>JE</v>
      </c>
      <c r="R1343" s="125" t="e">
        <f>VLOOKUP(C1343,Route2021!$C$2:$Q$1212,15,FALSE)</f>
        <v>#N/A</v>
      </c>
      <c r="S1343" s="48">
        <f>IFERROR(VLOOKUP(C1343,'[2]1ère'!$B$3:$E$200,4,FALSE),0)</f>
        <v>0</v>
      </c>
      <c r="T1343" s="48">
        <f>IFERROR(VLOOKUP(C1343,'[2]2ème'!$B$3:$E$500,4,FALSE),0)</f>
        <v>0</v>
      </c>
      <c r="U1343" s="48">
        <f>IFERROR(VLOOKUP(C1343,'[2]3ème'!$B$3:$E$600,4,FALSE),0)</f>
        <v>0</v>
      </c>
      <c r="V1343" s="48">
        <f>IFERROR(VLOOKUP(C1343,'[2]4ème '!$B$3:$E$216,4,FALSE),0)</f>
        <v>0</v>
      </c>
      <c r="W1343" s="48">
        <f>IFERROR(VLOOKUP(C1343,[2]Féminines!$B$3:$E$70,4,FALSE),0)</f>
        <v>0</v>
      </c>
      <c r="X1343">
        <f t="shared" si="161"/>
        <v>0</v>
      </c>
    </row>
    <row r="1344" spans="1:24" x14ac:dyDescent="0.25">
      <c r="A1344" s="49" t="e">
        <f t="shared" si="166"/>
        <v>#N/A</v>
      </c>
      <c r="B1344">
        <f t="shared" si="167"/>
        <v>5141</v>
      </c>
      <c r="C1344" t="str">
        <f>[1]A!$D67</f>
        <v>BERNARD ARTHUR</v>
      </c>
      <c r="D1344" t="str">
        <f>[1]A!$F67</f>
        <v>CYCLO CLUB ORCHIES</v>
      </c>
      <c r="E1344" t="str">
        <f>[1]A!$J67</f>
        <v>05999061464</v>
      </c>
      <c r="F1344" s="128" t="s">
        <v>363</v>
      </c>
      <c r="G1344" t="str">
        <f>VLOOKUP(C1344,[1]A!$D$2:$H$1448,5,FALSE)</f>
        <v>Jeune Masculin 13/14 ans</v>
      </c>
      <c r="N1344" s="14">
        <f>VLOOKUP(C1344,Bilan!$B$4:$D$1766,3,FALSE)</f>
        <v>5141</v>
      </c>
      <c r="O1344" s="50" t="e">
        <f t="shared" si="168"/>
        <v>#N/A</v>
      </c>
      <c r="P1344" s="50" t="e">
        <f>VLOOKUP(C1344,Route2021!$C$2:$O$1205,13,FALSE)</f>
        <v>#N/A</v>
      </c>
      <c r="Q1344" s="124" t="str">
        <f>VLOOKUP(C1344,[1]A!$D$2:$K$1398,8,FALSE)</f>
        <v>JE</v>
      </c>
      <c r="R1344" s="125" t="e">
        <f>VLOOKUP(C1344,Route2021!$C$2:$Q$1212,15,FALSE)</f>
        <v>#N/A</v>
      </c>
      <c r="S1344" s="48">
        <f>IFERROR(VLOOKUP(C1344,'[2]1ère'!$B$3:$E$200,4,FALSE),0)</f>
        <v>0</v>
      </c>
      <c r="T1344" s="48">
        <f>IFERROR(VLOOKUP(C1344,'[2]2ème'!$B$3:$E$500,4,FALSE),0)</f>
        <v>0</v>
      </c>
      <c r="U1344" s="48">
        <f>IFERROR(VLOOKUP(C1344,'[2]3ème'!$B$3:$E$600,4,FALSE),0)</f>
        <v>0</v>
      </c>
      <c r="V1344" s="48">
        <f>IFERROR(VLOOKUP(C1344,'[2]4ème '!$B$3:$E$216,4,FALSE),0)</f>
        <v>0</v>
      </c>
      <c r="W1344" s="48">
        <f>IFERROR(VLOOKUP(C1344,[2]Féminines!$B$3:$E$70,4,FALSE),0)</f>
        <v>0</v>
      </c>
      <c r="X1344">
        <f t="shared" si="161"/>
        <v>0</v>
      </c>
    </row>
    <row r="1345" spans="1:24" x14ac:dyDescent="0.25">
      <c r="A1345" s="49" t="e">
        <f t="shared" si="166"/>
        <v>#N/A</v>
      </c>
      <c r="B1345" t="e">
        <f t="shared" si="167"/>
        <v>#N/A</v>
      </c>
      <c r="C1345" t="str">
        <f>[1]A!$D126</f>
        <v>BOUTOUT MAXENCE</v>
      </c>
      <c r="D1345" t="str">
        <f>[1]A!$F126</f>
        <v>GAZ ELEC CLUB DE DOUAI</v>
      </c>
      <c r="E1345" t="str">
        <f>[1]A!$J126</f>
        <v>05999068436</v>
      </c>
      <c r="F1345" s="128" t="s">
        <v>363</v>
      </c>
      <c r="G1345" t="str">
        <f>VLOOKUP(C1345,[1]A!$D$2:$H$1448,5,FALSE)</f>
        <v>Jeune Masculin 13/14 ans</v>
      </c>
      <c r="N1345" s="14" t="e">
        <f>VLOOKUP(C1345,Bilan!$B$4:$D$1766,3,FALSE)</f>
        <v>#N/A</v>
      </c>
      <c r="O1345" s="50" t="e">
        <f t="shared" si="168"/>
        <v>#N/A</v>
      </c>
      <c r="P1345" s="50" t="e">
        <f>VLOOKUP(C1345,Route2021!$C$2:$O$1205,13,FALSE)</f>
        <v>#N/A</v>
      </c>
      <c r="Q1345" s="124" t="str">
        <f>VLOOKUP(C1345,[1]A!$D$2:$K$1398,8,FALSE)</f>
        <v>JE</v>
      </c>
      <c r="R1345" s="125" t="e">
        <f>VLOOKUP(C1345,Route2021!$C$2:$Q$1212,15,FALSE)</f>
        <v>#N/A</v>
      </c>
      <c r="S1345" s="48">
        <f>IFERROR(VLOOKUP(C1345,'[2]1ère'!$B$3:$E$200,4,FALSE),0)</f>
        <v>0</v>
      </c>
      <c r="T1345" s="48">
        <f>IFERROR(VLOOKUP(C1345,'[2]2ème'!$B$3:$E$500,4,FALSE),0)</f>
        <v>0</v>
      </c>
      <c r="U1345" s="48">
        <f>IFERROR(VLOOKUP(C1345,'[2]3ème'!$B$3:$E$600,4,FALSE),0)</f>
        <v>0</v>
      </c>
      <c r="V1345" s="48">
        <f>IFERROR(VLOOKUP(C1345,'[2]4ème '!$B$3:$E$216,4,FALSE),0)</f>
        <v>0</v>
      </c>
      <c r="W1345" s="48">
        <f>IFERROR(VLOOKUP(C1345,[2]Féminines!$B$3:$E$70,4,FALSE),0)</f>
        <v>0</v>
      </c>
      <c r="X1345">
        <f t="shared" si="161"/>
        <v>0</v>
      </c>
    </row>
    <row r="1346" spans="1:24" x14ac:dyDescent="0.25">
      <c r="A1346" s="49" t="e">
        <f t="shared" si="166"/>
        <v>#N/A</v>
      </c>
      <c r="B1346" t="e">
        <f t="shared" si="167"/>
        <v>#N/A</v>
      </c>
      <c r="C1346" t="str">
        <f>[1]A!$D1156</f>
        <v>BUDZYNSKI GUILLAUME</v>
      </c>
      <c r="D1346" t="str">
        <f>[1]A!$F1156</f>
        <v>HENIN ETOILE CYCLISTE HENINOISE</v>
      </c>
      <c r="E1346" t="str">
        <f>[1]A!$J1156</f>
        <v>06297097954</v>
      </c>
      <c r="F1346" s="128" t="s">
        <v>363</v>
      </c>
      <c r="G1346" t="str">
        <f>VLOOKUP(C1346,[1]A!$D$2:$H$1448,5,FALSE)</f>
        <v>Jeune Masculin 13/14 ans</v>
      </c>
      <c r="N1346" s="14" t="e">
        <f>VLOOKUP(C1346,Bilan!$B$4:$D$1766,3,FALSE)</f>
        <v>#N/A</v>
      </c>
      <c r="O1346" s="50" t="e">
        <f t="shared" si="168"/>
        <v>#N/A</v>
      </c>
      <c r="P1346" s="50" t="e">
        <f>VLOOKUP(C1346,Route2021!$C$2:$O$1205,13,FALSE)</f>
        <v>#N/A</v>
      </c>
      <c r="Q1346" s="124" t="str">
        <f>VLOOKUP(C1346,[1]A!$D$2:$K$1398,8,FALSE)</f>
        <v>JE</v>
      </c>
      <c r="R1346" s="125" t="e">
        <f>VLOOKUP(C1346,Route2021!$C$2:$Q$1212,15,FALSE)</f>
        <v>#N/A</v>
      </c>
      <c r="S1346" s="48">
        <f>IFERROR(VLOOKUP(C1346,'[2]1ère'!$B$3:$E$200,4,FALSE),0)</f>
        <v>0</v>
      </c>
      <c r="T1346" s="48">
        <f>IFERROR(VLOOKUP(C1346,'[2]2ème'!$B$3:$E$500,4,FALSE),0)</f>
        <v>0</v>
      </c>
      <c r="U1346" s="48">
        <f>IFERROR(VLOOKUP(C1346,'[2]3ème'!$B$3:$E$600,4,FALSE),0)</f>
        <v>0</v>
      </c>
      <c r="V1346" s="48">
        <f>IFERROR(VLOOKUP(C1346,'[2]4ème '!$B$3:$E$216,4,FALSE),0)</f>
        <v>0</v>
      </c>
      <c r="W1346" s="48">
        <f>IFERROR(VLOOKUP(C1346,[2]Féminines!$B$3:$E$70,4,FALSE),0)</f>
        <v>0</v>
      </c>
      <c r="X1346">
        <f t="shared" si="161"/>
        <v>0</v>
      </c>
    </row>
    <row r="1347" spans="1:24" x14ac:dyDescent="0.25">
      <c r="A1347" s="49">
        <f t="shared" si="166"/>
        <v>0</v>
      </c>
      <c r="B1347">
        <f t="shared" si="167"/>
        <v>4315</v>
      </c>
      <c r="C1347" t="str">
        <f>[1]A!$D168</f>
        <v>CANTINEAU NOAH</v>
      </c>
      <c r="D1347" t="str">
        <f>[1]A!$F168</f>
        <v>VELO CLUB DE L'ESCAUT ANZIN</v>
      </c>
      <c r="E1347" t="str">
        <f>[1]A!$J168</f>
        <v>05999112480</v>
      </c>
      <c r="F1347" s="128" t="s">
        <v>363</v>
      </c>
      <c r="G1347" t="str">
        <f>VLOOKUP(C1347,[1]A!$D$2:$H$1448,5,FALSE)</f>
        <v>Jeune Masculin 13/14 ans</v>
      </c>
      <c r="J1347" s="67">
        <v>1</v>
      </c>
      <c r="N1347" s="14">
        <f>VLOOKUP(C1347,Bilan!$B$4:$D$1766,3,FALSE)</f>
        <v>4315</v>
      </c>
      <c r="O1347" s="50">
        <f t="shared" si="168"/>
        <v>0</v>
      </c>
      <c r="P1347" s="50">
        <f>VLOOKUP(C1347,Route2021!$C$2:$O$1205,13,FALSE)</f>
        <v>0</v>
      </c>
      <c r="Q1347" s="124" t="str">
        <f>VLOOKUP(C1347,[1]A!$D$2:$K$1398,8,FALSE)</f>
        <v>JE</v>
      </c>
      <c r="R1347" s="125" t="str">
        <f>VLOOKUP(C1347,Route2021!$C$2:$Q$1212,15,FALSE)</f>
        <v>JE</v>
      </c>
      <c r="S1347" s="48">
        <f>IFERROR(VLOOKUP(C1347,'[2]1ère'!$B$3:$E$200,4,FALSE),0)</f>
        <v>0</v>
      </c>
      <c r="T1347" s="48">
        <f>IFERROR(VLOOKUP(C1347,'[2]2ème'!$B$3:$E$500,4,FALSE),0)</f>
        <v>0</v>
      </c>
      <c r="U1347" s="48">
        <f>IFERROR(VLOOKUP(C1347,'[2]3ème'!$B$3:$E$600,4,FALSE),0)</f>
        <v>0</v>
      </c>
      <c r="V1347" s="48">
        <f>IFERROR(VLOOKUP(C1347,'[2]4ème '!$B$3:$E$216,4,FALSE),0)</f>
        <v>0</v>
      </c>
      <c r="W1347" s="48">
        <f>IFERROR(VLOOKUP(C1347,[2]Féminines!$B$3:$E$70,4,FALSE),0)</f>
        <v>0</v>
      </c>
      <c r="X1347">
        <f t="shared" si="161"/>
        <v>0</v>
      </c>
    </row>
    <row r="1348" spans="1:24" x14ac:dyDescent="0.25">
      <c r="A1348" s="49" t="e">
        <f t="shared" si="166"/>
        <v>#N/A</v>
      </c>
      <c r="B1348" t="e">
        <f t="shared" si="167"/>
        <v>#N/A</v>
      </c>
      <c r="C1348" t="str">
        <f>[1]A!$D247</f>
        <v>COVIN LUKAS</v>
      </c>
      <c r="D1348" t="str">
        <f>[1]A!$F247</f>
        <v>ETOILE CYCLISTE TOURCOING</v>
      </c>
      <c r="E1348" t="str">
        <f>[1]A!$J247</f>
        <v>05999135548</v>
      </c>
      <c r="F1348" s="128" t="s">
        <v>363</v>
      </c>
      <c r="G1348" t="str">
        <f>VLOOKUP(C1348,[1]A!$D$2:$H$1448,5,FALSE)</f>
        <v>Jeune Masculin 13/14 ans</v>
      </c>
      <c r="J1348" s="67">
        <v>1</v>
      </c>
      <c r="N1348" s="14" t="e">
        <f>VLOOKUP(C1348,Bilan!$B$4:$D$1766,3,FALSE)</f>
        <v>#N/A</v>
      </c>
      <c r="O1348" s="50" t="e">
        <f t="shared" si="168"/>
        <v>#N/A</v>
      </c>
      <c r="P1348" s="50" t="e">
        <f>VLOOKUP(C1348,Route2021!$C$2:$O$1205,13,FALSE)</f>
        <v>#N/A</v>
      </c>
      <c r="Q1348" s="124" t="str">
        <f>VLOOKUP(C1348,[1]A!$D$2:$K$1398,8,FALSE)</f>
        <v>JE</v>
      </c>
      <c r="R1348" s="125" t="e">
        <f>VLOOKUP(C1348,Route2021!$C$2:$Q$1212,15,FALSE)</f>
        <v>#N/A</v>
      </c>
      <c r="S1348" s="48">
        <f>IFERROR(VLOOKUP(C1348,'[2]1ère'!$B$3:$E$200,4,FALSE),0)</f>
        <v>0</v>
      </c>
      <c r="T1348" s="48">
        <f>IFERROR(VLOOKUP(C1348,'[2]2ème'!$B$3:$E$500,4,FALSE),0)</f>
        <v>0</v>
      </c>
      <c r="U1348" s="48">
        <f>IFERROR(VLOOKUP(C1348,'[2]3ème'!$B$3:$E$600,4,FALSE),0)</f>
        <v>0</v>
      </c>
      <c r="V1348" s="48">
        <f>IFERROR(VLOOKUP(C1348,'[2]4ème '!$B$3:$E$216,4,FALSE),0)</f>
        <v>0</v>
      </c>
      <c r="W1348" s="48">
        <f>IFERROR(VLOOKUP(C1348,[2]Féminines!$B$3:$E$70,4,FALSE),0)</f>
        <v>0</v>
      </c>
      <c r="X1348">
        <f t="shared" si="161"/>
        <v>0</v>
      </c>
    </row>
    <row r="1349" spans="1:24" x14ac:dyDescent="0.25">
      <c r="A1349" s="49">
        <f t="shared" si="166"/>
        <v>0</v>
      </c>
      <c r="B1349" t="e">
        <f t="shared" si="167"/>
        <v>#N/A</v>
      </c>
      <c r="C1349" t="str">
        <f>[1]A!$D360</f>
        <v>DESSENNE NELSON</v>
      </c>
      <c r="D1349" t="str">
        <f>[1]A!$F360</f>
        <v>VELO CLUB SOLESMES</v>
      </c>
      <c r="E1349" t="str">
        <f>[1]A!$J360</f>
        <v>05999124728</v>
      </c>
      <c r="F1349" s="128" t="s">
        <v>363</v>
      </c>
      <c r="G1349" t="str">
        <f>VLOOKUP(C1349,[1]A!$D$2:$H$1448,5,FALSE)</f>
        <v>Jeune Masculin 13/14 ans</v>
      </c>
      <c r="N1349" s="14" t="e">
        <f>VLOOKUP(C1349,Bilan!$B$4:$D$1766,3,FALSE)</f>
        <v>#N/A</v>
      </c>
      <c r="O1349" s="50">
        <f t="shared" si="168"/>
        <v>0</v>
      </c>
      <c r="P1349" s="50">
        <f>VLOOKUP(C1349,Route2021!$C$2:$O$1205,13,FALSE)</f>
        <v>0</v>
      </c>
      <c r="Q1349" s="124" t="str">
        <f>VLOOKUP(C1349,[1]A!$D$2:$K$1398,8,FALSE)</f>
        <v>JE</v>
      </c>
      <c r="R1349" s="125" t="str">
        <f>VLOOKUP(C1349,Route2021!$C$2:$Q$1212,15,FALSE)</f>
        <v>JE</v>
      </c>
      <c r="S1349" s="48">
        <f>IFERROR(VLOOKUP(C1349,'[2]1ère'!$B$3:$E$200,4,FALSE),0)</f>
        <v>0</v>
      </c>
      <c r="T1349" s="48">
        <f>IFERROR(VLOOKUP(C1349,'[2]2ème'!$B$3:$E$500,4,FALSE),0)</f>
        <v>0</v>
      </c>
      <c r="U1349" s="48">
        <f>IFERROR(VLOOKUP(C1349,'[2]3ème'!$B$3:$E$600,4,FALSE),0)</f>
        <v>0</v>
      </c>
      <c r="V1349" s="48">
        <f>IFERROR(VLOOKUP(C1349,'[2]4ème '!$B$3:$E$216,4,FALSE),0)</f>
        <v>0</v>
      </c>
      <c r="W1349" s="48">
        <f>IFERROR(VLOOKUP(C1349,[2]Féminines!$B$3:$E$70,4,FALSE),0)</f>
        <v>0</v>
      </c>
      <c r="X1349">
        <f t="shared" si="161"/>
        <v>0</v>
      </c>
    </row>
    <row r="1350" spans="1:24" x14ac:dyDescent="0.25">
      <c r="A1350" s="49">
        <f t="shared" si="166"/>
        <v>0</v>
      </c>
      <c r="B1350" t="str">
        <f t="shared" si="167"/>
        <v xml:space="preserve"> </v>
      </c>
      <c r="C1350" t="str">
        <f>[1]A!$D469</f>
        <v>FOINANT BAPTISTE</v>
      </c>
      <c r="D1350" t="str">
        <f>[1]A!$F469</f>
        <v>VELO CLUB DE L'ESCAUT ANZIN</v>
      </c>
      <c r="E1350" t="str">
        <f>[1]A!$J469</f>
        <v>05999124524</v>
      </c>
      <c r="F1350" s="128" t="s">
        <v>363</v>
      </c>
      <c r="G1350" t="str">
        <f>VLOOKUP(C1350,[1]A!$D$2:$H$1448,5,FALSE)</f>
        <v>Jeune Masculin 13/14 ans</v>
      </c>
      <c r="N1350" s="14" t="str">
        <f>VLOOKUP(C1350,Bilan!$B$4:$D$1766,3,FALSE)</f>
        <v xml:space="preserve"> </v>
      </c>
      <c r="O1350" s="50">
        <f t="shared" si="168"/>
        <v>0</v>
      </c>
      <c r="P1350" s="50">
        <f>VLOOKUP(C1350,Route2021!$C$2:$O$1205,13,FALSE)</f>
        <v>0</v>
      </c>
      <c r="Q1350" s="124" t="str">
        <f>VLOOKUP(C1350,[1]A!$D$2:$K$1398,8,FALSE)</f>
        <v>JE</v>
      </c>
      <c r="R1350" s="125" t="str">
        <f>VLOOKUP(C1350,Route2021!$C$2:$Q$1212,15,FALSE)</f>
        <v>JE</v>
      </c>
      <c r="S1350" s="48">
        <f>IFERROR(VLOOKUP(C1350,'[2]1ère'!$B$3:$E$200,4,FALSE),0)</f>
        <v>0</v>
      </c>
      <c r="T1350" s="48">
        <f>IFERROR(VLOOKUP(C1350,'[2]2ème'!$B$3:$E$500,4,FALSE),0)</f>
        <v>0</v>
      </c>
      <c r="U1350" s="48">
        <f>IFERROR(VLOOKUP(C1350,'[2]3ème'!$B$3:$E$600,4,FALSE),0)</f>
        <v>0</v>
      </c>
      <c r="V1350" s="48">
        <f>IFERROR(VLOOKUP(C1350,'[2]4ème '!$B$3:$E$216,4,FALSE),0)</f>
        <v>0</v>
      </c>
      <c r="W1350" s="48">
        <f>IFERROR(VLOOKUP(C1350,[2]Féminines!$B$3:$E$70,4,FALSE),0)</f>
        <v>0</v>
      </c>
      <c r="X1350">
        <f t="shared" si="161"/>
        <v>0</v>
      </c>
    </row>
    <row r="1351" spans="1:24" x14ac:dyDescent="0.25">
      <c r="A1351" s="49" t="e">
        <f t="shared" si="166"/>
        <v>#N/A</v>
      </c>
      <c r="B1351">
        <f t="shared" si="167"/>
        <v>5159</v>
      </c>
      <c r="C1351" t="str">
        <f>[1]A!$D667</f>
        <v>LASSELIN SOMME SASHA</v>
      </c>
      <c r="D1351" t="str">
        <f>[1]A!$F667</f>
        <v>VELO CLUB DE L'ESCAUT ANZIN</v>
      </c>
      <c r="E1351" t="str">
        <f>[1]A!$J667</f>
        <v>05999118207</v>
      </c>
      <c r="F1351" s="128" t="s">
        <v>363</v>
      </c>
      <c r="G1351" t="str">
        <f>VLOOKUP(C1351,[1]A!$D$2:$H$1448,5,FALSE)</f>
        <v>Jeune Masculin 13/14 ans</v>
      </c>
      <c r="N1351" s="14">
        <f>VLOOKUP(C1351,Bilan!$B$4:$D$1766,3,FALSE)</f>
        <v>5159</v>
      </c>
      <c r="O1351" s="50" t="e">
        <f t="shared" si="168"/>
        <v>#N/A</v>
      </c>
      <c r="P1351" s="50" t="e">
        <f>VLOOKUP(C1351,Route2021!$C$2:$O$1205,13,FALSE)</f>
        <v>#N/A</v>
      </c>
      <c r="Q1351" s="124" t="str">
        <f>VLOOKUP(C1351,[1]A!$D$2:$K$1398,8,FALSE)</f>
        <v>JE</v>
      </c>
      <c r="R1351" s="125" t="e">
        <f>VLOOKUP(C1351,Route2021!$C$2:$Q$1212,15,FALSE)</f>
        <v>#N/A</v>
      </c>
      <c r="S1351" s="48">
        <f>IFERROR(VLOOKUP(C1351,'[2]1ère'!$B$3:$E$200,4,FALSE),0)</f>
        <v>0</v>
      </c>
      <c r="T1351" s="48">
        <f>IFERROR(VLOOKUP(C1351,'[2]2ème'!$B$3:$E$500,4,FALSE),0)</f>
        <v>0</v>
      </c>
      <c r="U1351" s="48">
        <f>IFERROR(VLOOKUP(C1351,'[2]3ème'!$B$3:$E$600,4,FALSE),0)</f>
        <v>0</v>
      </c>
      <c r="V1351" s="48">
        <f>IFERROR(VLOOKUP(C1351,'[2]4ème '!$B$3:$E$216,4,FALSE),0)</f>
        <v>0</v>
      </c>
      <c r="W1351" s="48">
        <f>IFERROR(VLOOKUP(C1351,[2]Féminines!$B$3:$E$70,4,FALSE),0)</f>
        <v>0</v>
      </c>
      <c r="X1351">
        <f t="shared" si="161"/>
        <v>0</v>
      </c>
    </row>
    <row r="1352" spans="1:24" x14ac:dyDescent="0.25">
      <c r="A1352" s="49" t="e">
        <f t="shared" si="166"/>
        <v>#N/A</v>
      </c>
      <c r="B1352">
        <f t="shared" si="167"/>
        <v>5148</v>
      </c>
      <c r="C1352" t="str">
        <f>[1]A!$D697</f>
        <v>LEDAIN JEREMIE</v>
      </c>
      <c r="D1352" t="str">
        <f>[1]A!$F697</f>
        <v>VELO CLUB DE L'ESCAUT ANZIN</v>
      </c>
      <c r="E1352" t="str">
        <f>[1]A!$J697</f>
        <v>05999112482</v>
      </c>
      <c r="F1352" s="128" t="s">
        <v>363</v>
      </c>
      <c r="G1352" t="str">
        <f>VLOOKUP(C1352,[1]A!$D$2:$H$1448,5,FALSE)</f>
        <v>Jeune Masculin 13/14 ans</v>
      </c>
      <c r="N1352" s="14">
        <f>VLOOKUP(C1352,Bilan!$B$4:$D$1766,3,FALSE)</f>
        <v>5148</v>
      </c>
      <c r="O1352" s="50" t="e">
        <f t="shared" si="168"/>
        <v>#N/A</v>
      </c>
      <c r="P1352" s="50" t="e">
        <f>VLOOKUP(C1352,Route2021!$C$2:$O$1205,13,FALSE)</f>
        <v>#N/A</v>
      </c>
      <c r="Q1352" s="124" t="str">
        <f>VLOOKUP(C1352,[1]A!$D$2:$K$1398,8,FALSE)</f>
        <v>JE</v>
      </c>
      <c r="R1352" s="125" t="e">
        <f>VLOOKUP(C1352,Route2021!$C$2:$Q$1212,15,FALSE)</f>
        <v>#N/A</v>
      </c>
      <c r="S1352" s="48">
        <f>IFERROR(VLOOKUP(C1352,'[2]1ère'!$B$3:$E$200,4,FALSE),0)</f>
        <v>0</v>
      </c>
      <c r="T1352" s="48">
        <f>IFERROR(VLOOKUP(C1352,'[2]2ème'!$B$3:$E$500,4,FALSE),0)</f>
        <v>0</v>
      </c>
      <c r="U1352" s="48">
        <f>IFERROR(VLOOKUP(C1352,'[2]3ème'!$B$3:$E$600,4,FALSE),0)</f>
        <v>0</v>
      </c>
      <c r="V1352" s="48">
        <f>IFERROR(VLOOKUP(C1352,'[2]4ème '!$B$3:$E$216,4,FALSE),0)</f>
        <v>0</v>
      </c>
      <c r="W1352" s="48">
        <f>IFERROR(VLOOKUP(C1352,[2]Féminines!$B$3:$E$70,4,FALSE),0)</f>
        <v>0</v>
      </c>
      <c r="X1352">
        <f t="shared" si="161"/>
        <v>0</v>
      </c>
    </row>
    <row r="1353" spans="1:24" x14ac:dyDescent="0.25">
      <c r="A1353" s="49" t="e">
        <f t="shared" si="166"/>
        <v>#N/A</v>
      </c>
      <c r="B1353">
        <f t="shared" si="167"/>
        <v>5132</v>
      </c>
      <c r="C1353" t="str">
        <f>[1]A!$D983</f>
        <v>SANCHEZ JULES</v>
      </c>
      <c r="D1353" t="str">
        <f>[1]A!$F983</f>
        <v>VELO CLUB DE L'ESCAUT ANZIN</v>
      </c>
      <c r="E1353" t="str">
        <f>[1]A!$J983</f>
        <v>05999128861</v>
      </c>
      <c r="F1353" s="128" t="s">
        <v>363</v>
      </c>
      <c r="G1353" t="str">
        <f>VLOOKUP(C1353,[1]A!$D$2:$H$1448,5,FALSE)</f>
        <v>Jeune Masculin 13/14 ans</v>
      </c>
      <c r="N1353" s="14">
        <f>VLOOKUP(C1353,Bilan!$B$4:$D$1766,3,FALSE)</f>
        <v>5132</v>
      </c>
      <c r="O1353" s="50" t="e">
        <f t="shared" si="168"/>
        <v>#N/A</v>
      </c>
      <c r="P1353" s="50" t="e">
        <f>VLOOKUP(C1353,Route2021!$C$2:$O$1205,13,FALSE)</f>
        <v>#N/A</v>
      </c>
      <c r="Q1353" s="124" t="str">
        <f>VLOOKUP(C1353,[1]A!$D$2:$K$1398,8,FALSE)</f>
        <v>JE</v>
      </c>
      <c r="R1353" s="125" t="e">
        <f>VLOOKUP(C1353,Route2021!$C$2:$Q$1212,15,FALSE)</f>
        <v>#N/A</v>
      </c>
      <c r="S1353" s="48">
        <f>IFERROR(VLOOKUP(C1353,'[2]1ère'!$B$3:$E$200,4,FALSE),0)</f>
        <v>0</v>
      </c>
      <c r="T1353" s="48">
        <f>IFERROR(VLOOKUP(C1353,'[2]2ème'!$B$3:$E$500,4,FALSE),0)</f>
        <v>0</v>
      </c>
      <c r="U1353" s="48">
        <f>IFERROR(VLOOKUP(C1353,'[2]3ème'!$B$3:$E$600,4,FALSE),0)</f>
        <v>0</v>
      </c>
      <c r="V1353" s="48">
        <f>IFERROR(VLOOKUP(C1353,'[2]4ème '!$B$3:$E$216,4,FALSE),0)</f>
        <v>0</v>
      </c>
      <c r="W1353" s="48">
        <f>IFERROR(VLOOKUP(C1353,[2]Féminines!$B$3:$E$70,4,FALSE),0)</f>
        <v>0</v>
      </c>
      <c r="X1353">
        <f t="shared" si="161"/>
        <v>0</v>
      </c>
    </row>
    <row r="1354" spans="1:24" x14ac:dyDescent="0.25">
      <c r="A1354" s="49" t="e">
        <f t="shared" si="166"/>
        <v>#N/A</v>
      </c>
      <c r="B1354">
        <f t="shared" si="167"/>
        <v>3145</v>
      </c>
      <c r="C1354" t="str">
        <f>[1]A!$D1087</f>
        <v>VANDERMERSCH NOLAN</v>
      </c>
      <c r="D1354" t="str">
        <f>[1]A!$F1087</f>
        <v>VELO CLUB UNION HALLUIN</v>
      </c>
      <c r="E1354" t="str">
        <f>[1]A!$J1087</f>
        <v>05999109574</v>
      </c>
      <c r="F1354" s="128" t="s">
        <v>363</v>
      </c>
      <c r="G1354" t="str">
        <f>VLOOKUP(C1354,[1]A!$D$2:$H$1448,5,FALSE)</f>
        <v>Jeune Masculin 13/14 ans</v>
      </c>
      <c r="N1354" s="14">
        <f>VLOOKUP(C1354,Bilan!$B$4:$D$1766,3,FALSE)</f>
        <v>3145</v>
      </c>
      <c r="O1354" s="50" t="e">
        <f t="shared" si="168"/>
        <v>#N/A</v>
      </c>
      <c r="P1354" s="50" t="e">
        <f>VLOOKUP(C1354,Route2021!$C$2:$O$1205,13,FALSE)</f>
        <v>#N/A</v>
      </c>
      <c r="Q1354" s="124" t="str">
        <f>VLOOKUP(C1354,[1]A!$D$2:$K$1398,8,FALSE)</f>
        <v>JE</v>
      </c>
      <c r="R1354" s="125" t="e">
        <f>VLOOKUP(C1354,Route2021!$C$2:$Q$1212,15,FALSE)</f>
        <v>#N/A</v>
      </c>
      <c r="S1354" s="48">
        <f>IFERROR(VLOOKUP(C1354,'[2]1ère'!$B$3:$E$200,4,FALSE),0)</f>
        <v>0</v>
      </c>
      <c r="T1354" s="48">
        <f>IFERROR(VLOOKUP(C1354,'[2]2ème'!$B$3:$E$500,4,FALSE),0)</f>
        <v>0</v>
      </c>
      <c r="U1354" s="48">
        <f>IFERROR(VLOOKUP(C1354,'[2]3ème'!$B$3:$E$600,4,FALSE),0)</f>
        <v>0</v>
      </c>
      <c r="V1354" s="48">
        <f>IFERROR(VLOOKUP(C1354,'[2]4ème '!$B$3:$E$216,4,FALSE),0)</f>
        <v>0</v>
      </c>
      <c r="W1354" s="48">
        <f>IFERROR(VLOOKUP(C1354,[2]Féminines!$B$3:$E$70,4,FALSE),0)</f>
        <v>0</v>
      </c>
      <c r="X1354">
        <f t="shared" si="161"/>
        <v>0</v>
      </c>
    </row>
    <row r="1355" spans="1:24" x14ac:dyDescent="0.25">
      <c r="A1355" s="49" t="e">
        <f>IF(Q1355=R1355,P1355," ")</f>
        <v>#N/A</v>
      </c>
      <c r="B1355">
        <f>N1355</f>
        <v>7015</v>
      </c>
      <c r="C1355" t="str">
        <f>[1]A!$D1297</f>
        <v>LEROY EVANN</v>
      </c>
      <c r="D1355" t="str">
        <f>[1]A!$F1297</f>
        <v>VELO CLUB DE LEWARDE (VCL)</v>
      </c>
      <c r="E1355" t="str">
        <f>[1]A!$J1297</f>
        <v>05999111722</v>
      </c>
      <c r="F1355" s="128" t="s">
        <v>363</v>
      </c>
      <c r="G1355" t="str">
        <f>VLOOKUP(C1355,[1]A!$D$2:$H$1448,5,FALSE)</f>
        <v>Jeune Masculin 13/14 ans</v>
      </c>
      <c r="N1355" s="14">
        <f>VLOOKUP(C1355,Bilan!$B$4:$D$1766,3,FALSE)</f>
        <v>7015</v>
      </c>
      <c r="O1355" s="50" t="e">
        <f t="shared" ref="O1355:O1361" si="169">A1355</f>
        <v>#N/A</v>
      </c>
      <c r="P1355" s="50" t="e">
        <f>VLOOKUP(C1355,Route2021!$C$2:$O$1205,13,FALSE)</f>
        <v>#N/A</v>
      </c>
      <c r="Q1355" s="124">
        <f>VLOOKUP(C1355,[1]A!$D$2:$K$1398,8,FALSE)</f>
        <v>0</v>
      </c>
      <c r="R1355" s="125" t="e">
        <f>VLOOKUP(C1355,Route2021!$C$2:$Q$1212,15,FALSE)</f>
        <v>#N/A</v>
      </c>
      <c r="S1355" s="48">
        <f>IFERROR(VLOOKUP(C1355,'[2]1ère'!$B$3:$E$200,4,FALSE),0)</f>
        <v>0</v>
      </c>
      <c r="T1355" s="48">
        <f>IFERROR(VLOOKUP(C1355,'[2]2ème'!$B$3:$E$500,4,FALSE),0)</f>
        <v>0</v>
      </c>
      <c r="U1355" s="48">
        <f>IFERROR(VLOOKUP(C1355,'[2]3ème'!$B$3:$E$600,4,FALSE),0)</f>
        <v>0</v>
      </c>
      <c r="V1355" s="48">
        <f>IFERROR(VLOOKUP(C1355,'[2]4ème '!$B$3:$E$216,4,FALSE),0)</f>
        <v>0</v>
      </c>
      <c r="W1355" s="48">
        <f>IFERROR(VLOOKUP(C1355,[2]Féminines!$B$3:$E$70,4,FALSE),0)</f>
        <v>0</v>
      </c>
      <c r="X1355">
        <f t="shared" si="161"/>
        <v>0</v>
      </c>
    </row>
    <row r="1356" spans="1:24" x14ac:dyDescent="0.25">
      <c r="A1356" s="49" t="e">
        <f>IF(Q1356=R1356,P1356," ")</f>
        <v>#N/A</v>
      </c>
      <c r="B1356" t="e">
        <f>N1356</f>
        <v>#N/A</v>
      </c>
      <c r="C1356" t="str">
        <f>[1]A!$D1306</f>
        <v>BACQUET TIM</v>
      </c>
      <c r="D1356" t="str">
        <f>[1]A!$F1306</f>
        <v>BAPAUME CLUB CYCLISTE</v>
      </c>
      <c r="E1356" t="str">
        <f>[1]A!$J1306</f>
        <v>06297114316</v>
      </c>
      <c r="F1356" s="128" t="s">
        <v>363</v>
      </c>
      <c r="G1356" t="str">
        <f>VLOOKUP(C1356,[1]A!$D$2:$H$1448,5,FALSE)</f>
        <v>Jeune Masculin 13/14 ans</v>
      </c>
      <c r="N1356" s="14" t="e">
        <f>VLOOKUP(C1356,Bilan!$B$4:$D$1766,3,FALSE)</f>
        <v>#N/A</v>
      </c>
      <c r="O1356" s="50" t="e">
        <f t="shared" si="169"/>
        <v>#N/A</v>
      </c>
      <c r="P1356" s="50" t="e">
        <f>VLOOKUP(C1356,Route2021!$C$2:$O$1205,13,FALSE)</f>
        <v>#N/A</v>
      </c>
      <c r="Q1356" s="124">
        <f>VLOOKUP(C1356,[1]A!$D$2:$K$1398,8,FALSE)</f>
        <v>0</v>
      </c>
      <c r="R1356" s="125" t="e">
        <f>VLOOKUP(C1356,Route2021!$C$2:$Q$1212,15,FALSE)</f>
        <v>#N/A</v>
      </c>
      <c r="S1356" s="48">
        <f>IFERROR(VLOOKUP(C1356,'[2]1ère'!$B$3:$E$200,4,FALSE),0)</f>
        <v>0</v>
      </c>
      <c r="T1356" s="48">
        <f>IFERROR(VLOOKUP(C1356,'[2]2ème'!$B$3:$E$500,4,FALSE),0)</f>
        <v>0</v>
      </c>
      <c r="U1356" s="48">
        <f>IFERROR(VLOOKUP(C1356,'[2]3ème'!$B$3:$E$600,4,FALSE),0)</f>
        <v>0</v>
      </c>
      <c r="V1356" s="48">
        <f>IFERROR(VLOOKUP(C1356,'[2]4ème '!$B$3:$E$216,4,FALSE),0)</f>
        <v>0</v>
      </c>
      <c r="W1356" s="48">
        <f>IFERROR(VLOOKUP(C1356,[2]Féminines!$B$3:$E$70,4,FALSE),0)</f>
        <v>0</v>
      </c>
      <c r="X1356">
        <f t="shared" si="161"/>
        <v>0</v>
      </c>
    </row>
    <row r="1357" spans="1:24" x14ac:dyDescent="0.25">
      <c r="A1357" s="49" t="s">
        <v>23</v>
      </c>
      <c r="B1357" t="s">
        <v>23</v>
      </c>
      <c r="C1357" t="s">
        <v>23</v>
      </c>
      <c r="G1357" t="e">
        <f>VLOOKUP(C1357,[1]A!$D$2:$H$1448,5,FALSE)</f>
        <v>#N/A</v>
      </c>
      <c r="N1357" s="14" t="str">
        <f>VLOOKUP(C1357,Bilan!$B$4:$D$1766,3,FALSE)</f>
        <v xml:space="preserve"> </v>
      </c>
      <c r="O1357" s="50" t="str">
        <f t="shared" si="169"/>
        <v xml:space="preserve"> </v>
      </c>
      <c r="P1357" s="50" t="e">
        <f>VLOOKUP(C1357,Route2021!$C$2:$O$1205,13,FALSE)</f>
        <v>#N/A</v>
      </c>
      <c r="Q1357" s="124" t="e">
        <f>VLOOKUP(C1357,[1]A!$D$2:$K$1398,8,FALSE)</f>
        <v>#N/A</v>
      </c>
      <c r="R1357" s="125" t="e">
        <f>VLOOKUP(C1357,Route2021!$C$2:$Q$1212,15,FALSE)</f>
        <v>#N/A</v>
      </c>
      <c r="S1357" s="48">
        <f>IFERROR(VLOOKUP(C1357,'[2]1ère'!$B$3:$E$200,4,FALSE),0)</f>
        <v>0</v>
      </c>
      <c r="T1357" s="48">
        <f>IFERROR(VLOOKUP(C1357,'[2]2ème'!$B$3:$E$500,4,FALSE),0)</f>
        <v>0</v>
      </c>
      <c r="U1357" s="48">
        <f>IFERROR(VLOOKUP(C1357,'[2]3ème'!$B$3:$E$600,4,FALSE),0)</f>
        <v>0</v>
      </c>
      <c r="V1357" s="48">
        <f>IFERROR(VLOOKUP(C1357,'[2]4ème '!$B$3:$E$216,4,FALSE),0)</f>
        <v>0</v>
      </c>
      <c r="W1357" s="48">
        <f>IFERROR(VLOOKUP(C1357,[2]Féminines!$B$3:$E$70,4,FALSE),0)</f>
        <v>0</v>
      </c>
      <c r="X1357">
        <f t="shared" si="161"/>
        <v>0</v>
      </c>
    </row>
    <row r="1358" spans="1:24" x14ac:dyDescent="0.25">
      <c r="A1358" s="49">
        <f>IF(Q1358=R1358,P1358," ")</f>
        <v>1118</v>
      </c>
      <c r="B1358">
        <f>N1358</f>
        <v>4439</v>
      </c>
      <c r="C1358" t="str">
        <f>[1]A!$D1434</f>
        <v>HACHIN ARNAUD</v>
      </c>
      <c r="D1358" t="str">
        <f>[1]A!$F1434</f>
        <v>BAPAUME CLUB CYCLISTE</v>
      </c>
      <c r="E1358" t="str">
        <f>[1]A!$J1434</f>
        <v>06297055777</v>
      </c>
      <c r="F1358" s="128" t="str">
        <f>[1]A!$C1434</f>
        <v>4-B</v>
      </c>
      <c r="G1358" t="str">
        <f>VLOOKUP(C1358,[1]A!$D$2:$H$1448,5,FALSE)</f>
        <v>Adulte Masculin 60 ans et plus</v>
      </c>
      <c r="N1358" s="14">
        <f>VLOOKUP(C1358,Bilan!$B$4:$D$1766,3,FALSE)</f>
        <v>4439</v>
      </c>
      <c r="O1358" s="50">
        <f t="shared" si="169"/>
        <v>1118</v>
      </c>
      <c r="P1358" s="50">
        <f>VLOOKUP(C1358,Route2021!$C$2:$O$1205,13,FALSE)</f>
        <v>1118</v>
      </c>
      <c r="Q1358" s="124" t="str">
        <f>VLOOKUP(C1358,[1]A!$D$2:$K$1398,8,FALSE)</f>
        <v>4-A</v>
      </c>
      <c r="R1358" s="125" t="str">
        <f>VLOOKUP(C1358,Route2021!$C$2:$Q$1212,15,FALSE)</f>
        <v>4-A</v>
      </c>
      <c r="S1358" s="48">
        <f>IFERROR(VLOOKUP(C1358,'[2]1ère'!$B$3:$E$200,4,FALSE),0)</f>
        <v>0</v>
      </c>
      <c r="T1358" s="48">
        <f>IFERROR(VLOOKUP(C1358,'[2]2ème'!$B$3:$E$500,4,FALSE),0)</f>
        <v>0</v>
      </c>
      <c r="U1358" s="48">
        <f>IFERROR(VLOOKUP(C1358,'[2]3ème'!$B$3:$E$600,4,FALSE),0)</f>
        <v>0</v>
      </c>
      <c r="V1358" s="48">
        <f>IFERROR(VLOOKUP(C1358,'[2]4ème '!$B$3:$E$216,4,FALSE),0)</f>
        <v>0</v>
      </c>
      <c r="W1358" s="48">
        <f>IFERROR(VLOOKUP(C1358,[2]Féminines!$B$3:$E$70,4,FALSE),0)</f>
        <v>0</v>
      </c>
      <c r="X1358">
        <f t="shared" si="161"/>
        <v>0</v>
      </c>
    </row>
    <row r="1359" spans="1:24" x14ac:dyDescent="0.25">
      <c r="A1359" s="49" t="e">
        <f>IF(Q1359=R1359,P1359," ")</f>
        <v>#N/A</v>
      </c>
      <c r="B1359" t="e">
        <f>N1359</f>
        <v>#N/A</v>
      </c>
      <c r="G1359" t="e">
        <f>VLOOKUP(C1359,[1]A!$D$2:$H$1494,5,FALSE)</f>
        <v>#N/A</v>
      </c>
      <c r="N1359" s="14" t="e">
        <f>VLOOKUP(C1359,Bilan!$B$4:$D$1766,3,FALSE)</f>
        <v>#N/A</v>
      </c>
      <c r="O1359" s="50" t="e">
        <f t="shared" si="169"/>
        <v>#N/A</v>
      </c>
      <c r="P1359" s="50" t="e">
        <f>VLOOKUP(C1359,Route2021!$C$2:$O$1205,13,FALSE)</f>
        <v>#N/A</v>
      </c>
      <c r="Q1359" s="124" t="e">
        <f>VLOOKUP(C1359,[1]A!$D$2:$K$1398,8,FALSE)</f>
        <v>#N/A</v>
      </c>
      <c r="R1359" s="125">
        <f>VLOOKUP(C1359,Route2021!$C$2:$Q$1212,15,FALSE)</f>
        <v>0</v>
      </c>
      <c r="S1359" s="48">
        <f>IFERROR(VLOOKUP(C1359,'[2]1ère'!$B$3:$E$200,4,FALSE),0)</f>
        <v>0</v>
      </c>
      <c r="T1359" s="48">
        <f>IFERROR(VLOOKUP(C1359,'[2]2ème'!$B$3:$E$500,4,FALSE),0)</f>
        <v>0</v>
      </c>
      <c r="U1359" s="48">
        <f>IFERROR(VLOOKUP(C1359,'[2]3ème'!$B$3:$E$600,4,FALSE),0)</f>
        <v>0</v>
      </c>
      <c r="V1359" s="48">
        <f>IFERROR(VLOOKUP(C1359,'[2]4ème '!$B$3:$E$216,4,FALSE),0)</f>
        <v>0</v>
      </c>
      <c r="W1359" s="48">
        <f>IFERROR(VLOOKUP(C1359,[2]Féminines!$B$3:$E$70,4,FALSE),0)</f>
        <v>0</v>
      </c>
      <c r="X1359">
        <f t="shared" si="161"/>
        <v>0</v>
      </c>
    </row>
    <row r="1360" spans="1:24" x14ac:dyDescent="0.25">
      <c r="A1360" s="49" t="e">
        <f>IF(Q1360=R1360,P1360," ")</f>
        <v>#N/A</v>
      </c>
      <c r="B1360" t="e">
        <f>N1360</f>
        <v>#N/A</v>
      </c>
      <c r="G1360" t="e">
        <f>VLOOKUP(C1360,[1]A!$D$2:$H$1494,5,FALSE)</f>
        <v>#N/A</v>
      </c>
      <c r="N1360" s="14" t="e">
        <f>VLOOKUP(C1360,Bilan!$B$4:$D$1766,3,FALSE)</f>
        <v>#N/A</v>
      </c>
      <c r="O1360" s="50" t="e">
        <f t="shared" si="169"/>
        <v>#N/A</v>
      </c>
      <c r="P1360" s="50" t="e">
        <f>VLOOKUP(C1360,Route2021!$C$2:$O$1205,13,FALSE)</f>
        <v>#N/A</v>
      </c>
      <c r="Q1360" s="124" t="e">
        <f>VLOOKUP(C1360,[1]A!$D$2:$K$1398,8,FALSE)</f>
        <v>#N/A</v>
      </c>
      <c r="R1360" s="125">
        <f>VLOOKUP(C1360,Route2021!$C$2:$Q$1212,15,FALSE)</f>
        <v>0</v>
      </c>
      <c r="S1360" s="48">
        <f>IFERROR(VLOOKUP(C1360,'[2]1ère'!$B$3:$E$200,4,FALSE),0)</f>
        <v>0</v>
      </c>
      <c r="T1360" s="48">
        <f>IFERROR(VLOOKUP(C1360,'[2]2ème'!$B$3:$E$500,4,FALSE),0)</f>
        <v>0</v>
      </c>
      <c r="U1360" s="48">
        <f>IFERROR(VLOOKUP(C1360,'[2]3ème'!$B$3:$E$600,4,FALSE),0)</f>
        <v>0</v>
      </c>
      <c r="V1360" s="48">
        <f>IFERROR(VLOOKUP(C1360,'[2]4ème '!$B$3:$E$216,4,FALSE),0)</f>
        <v>0</v>
      </c>
      <c r="W1360" s="48">
        <f>IFERROR(VLOOKUP(C1360,[2]Féminines!$B$3:$E$70,4,FALSE),0)</f>
        <v>0</v>
      </c>
      <c r="X1360">
        <f t="shared" si="161"/>
        <v>0</v>
      </c>
    </row>
    <row r="1361" spans="1:24" x14ac:dyDescent="0.25">
      <c r="A1361" s="49" t="e">
        <f>IF(Q1361=R1361,P1361," ")</f>
        <v>#N/A</v>
      </c>
      <c r="B1361" t="e">
        <f>N1361</f>
        <v>#N/A</v>
      </c>
      <c r="G1361" t="e">
        <f>VLOOKUP(C1361,[1]A!$D$2:$H$1494,5,FALSE)</f>
        <v>#N/A</v>
      </c>
      <c r="J1361" s="67">
        <v>1</v>
      </c>
      <c r="N1361" s="14" t="e">
        <f>VLOOKUP(C1361,Bilan!$B$4:$D$1766,3,FALSE)</f>
        <v>#N/A</v>
      </c>
      <c r="O1361" s="50" t="e">
        <f t="shared" si="169"/>
        <v>#N/A</v>
      </c>
      <c r="P1361" s="50" t="e">
        <f>VLOOKUP(C1361,Route2021!$C$2:$O$1205,13,FALSE)</f>
        <v>#N/A</v>
      </c>
      <c r="Q1361" s="124" t="e">
        <f>VLOOKUP(C1361,[1]A!$D$2:$K$1398,8,FALSE)</f>
        <v>#N/A</v>
      </c>
      <c r="R1361" s="125">
        <f>VLOOKUP(C1361,Route2021!$C$2:$Q$1212,15,FALSE)</f>
        <v>0</v>
      </c>
      <c r="S1361" s="48">
        <f>IFERROR(VLOOKUP(C1361,'[2]1ère'!$B$3:$E$200,4,FALSE),0)</f>
        <v>0</v>
      </c>
      <c r="T1361" s="48">
        <f>IFERROR(VLOOKUP(C1361,'[2]2ème'!$B$3:$E$500,4,FALSE),0)</f>
        <v>0</v>
      </c>
      <c r="U1361" s="48">
        <f>IFERROR(VLOOKUP(C1361,'[2]3ème'!$B$3:$E$600,4,FALSE),0)</f>
        <v>0</v>
      </c>
      <c r="V1361" s="48">
        <f>IFERROR(VLOOKUP(C1361,'[2]4ème '!$B$3:$E$216,4,FALSE),0)</f>
        <v>0</v>
      </c>
      <c r="W1361" s="48">
        <f>IFERROR(VLOOKUP(C1361,[2]Féminines!$B$3:$E$70,4,FALSE),0)</f>
        <v>0</v>
      </c>
      <c r="X1361">
        <f t="shared" si="161"/>
        <v>0</v>
      </c>
    </row>
    <row r="1362" spans="1:24" x14ac:dyDescent="0.25">
      <c r="A1362" s="49" t="e">
        <f t="shared" ref="A1362:A1414" si="170">IF(Q1362=R1362,P1362," ")</f>
        <v>#N/A</v>
      </c>
      <c r="B1362">
        <f t="shared" ref="B1362:B1413" si="171">N1362</f>
        <v>4395</v>
      </c>
      <c r="C1362" t="str">
        <f>[1]A!$D1467</f>
        <v>HUVELLE RICHARD</v>
      </c>
      <c r="D1362" t="str">
        <f>[1]A!$F1467</f>
        <v>VTT  CLUB PONT SUR SAMBRE</v>
      </c>
      <c r="E1362" t="str">
        <f>[1]A!$J1467</f>
        <v>05994046754</v>
      </c>
      <c r="F1362" s="128" t="str">
        <f>[1]A!$C1467</f>
        <v>3</v>
      </c>
      <c r="G1362" t="e">
        <f>VLOOKUP(C1362,[1]A!$D$2:$H$1448,5,FALSE)</f>
        <v>#N/A</v>
      </c>
      <c r="N1362" s="14">
        <f>VLOOKUP(C1362,Bilan!$B$4:$D$1766,3,FALSE)</f>
        <v>4395</v>
      </c>
      <c r="O1362" s="50" t="e">
        <f t="shared" ref="O1362:O1415" si="172">A1362</f>
        <v>#N/A</v>
      </c>
      <c r="P1362" s="50">
        <f>VLOOKUP(C1362,Route2021!$C$2:$O$1205,13,FALSE)</f>
        <v>0</v>
      </c>
      <c r="Q1362" s="124" t="e">
        <f>VLOOKUP(C1362,[1]A!$D$2:$K$1398,8,FALSE)</f>
        <v>#N/A</v>
      </c>
      <c r="R1362" s="125">
        <f>VLOOKUP(C1362,Route2021!$C$2:$Q$1212,15,FALSE)</f>
        <v>3</v>
      </c>
    </row>
    <row r="1363" spans="1:24" x14ac:dyDescent="0.25">
      <c r="A1363" s="49" t="e">
        <f t="shared" si="170"/>
        <v>#N/A</v>
      </c>
      <c r="B1363" t="e">
        <f t="shared" si="171"/>
        <v>#N/A</v>
      </c>
      <c r="C1363">
        <f>[1]A!$D1477</f>
        <v>0</v>
      </c>
      <c r="D1363">
        <f>[1]A!$F1477</f>
        <v>0</v>
      </c>
      <c r="E1363">
        <f>[1]A!$J1477</f>
        <v>0</v>
      </c>
      <c r="G1363" t="e">
        <f>VLOOKUP(C1363,[1]A!$D$2:$H$1448,5,FALSE)</f>
        <v>#N/A</v>
      </c>
      <c r="N1363" s="14" t="e">
        <f>VLOOKUP(C1363,Bilan!$B$4:$D$1766,3,FALSE)</f>
        <v>#N/A</v>
      </c>
      <c r="O1363" s="50" t="e">
        <f t="shared" si="172"/>
        <v>#N/A</v>
      </c>
      <c r="P1363" s="50" t="e">
        <f>VLOOKUP(C1363,Route2021!$C$2:$O$1205,13,FALSE)</f>
        <v>#N/A</v>
      </c>
      <c r="Q1363" s="124" t="e">
        <f>VLOOKUP(C1363,[1]A!$D$2:$K$1398,8,FALSE)</f>
        <v>#N/A</v>
      </c>
      <c r="R1363" s="125">
        <f>VLOOKUP(C1363,Route2021!$C$2:$Q$1212,15,FALSE)</f>
        <v>0</v>
      </c>
    </row>
    <row r="1364" spans="1:24" x14ac:dyDescent="0.25">
      <c r="A1364" s="49" t="e">
        <f t="shared" si="170"/>
        <v>#N/A</v>
      </c>
      <c r="B1364" t="e">
        <f t="shared" si="171"/>
        <v>#N/A</v>
      </c>
      <c r="C1364">
        <f>[1]A!$D1478</f>
        <v>0</v>
      </c>
      <c r="D1364">
        <f>[1]A!$F1478</f>
        <v>0</v>
      </c>
      <c r="E1364">
        <f>[1]A!$J1478</f>
        <v>0</v>
      </c>
      <c r="G1364" t="e">
        <f>VLOOKUP(C1364,[1]A!$D$2:$H$1448,5,FALSE)</f>
        <v>#N/A</v>
      </c>
      <c r="J1364" s="67">
        <v>1</v>
      </c>
      <c r="N1364" s="14" t="e">
        <f>VLOOKUP(C1364,Bilan!$B$4:$D$1766,3,FALSE)</f>
        <v>#N/A</v>
      </c>
      <c r="O1364" s="50" t="e">
        <f t="shared" si="172"/>
        <v>#N/A</v>
      </c>
      <c r="P1364" s="50" t="e">
        <f>VLOOKUP(C1364,Route2021!$C$2:$O$1205,13,FALSE)</f>
        <v>#N/A</v>
      </c>
      <c r="Q1364" s="124" t="e">
        <f>VLOOKUP(C1364,[1]A!$D$2:$K$1398,8,FALSE)</f>
        <v>#N/A</v>
      </c>
      <c r="R1364" s="125">
        <f>VLOOKUP(C1364,Route2021!$C$2:$Q$1212,15,FALSE)</f>
        <v>0</v>
      </c>
    </row>
    <row r="1365" spans="1:24" x14ac:dyDescent="0.25">
      <c r="A1365" s="49" t="e">
        <f t="shared" si="170"/>
        <v>#N/A</v>
      </c>
      <c r="B1365" t="e">
        <f t="shared" si="171"/>
        <v>#N/A</v>
      </c>
      <c r="G1365" t="e">
        <f>VLOOKUP(C1365,[1]A!$D$2:$H$1448,5,FALSE)</f>
        <v>#N/A</v>
      </c>
      <c r="J1365" s="67">
        <v>1</v>
      </c>
      <c r="N1365" s="14" t="e">
        <f>VLOOKUP(C1365,Bilan!$B$4:$D$1766,3,FALSE)</f>
        <v>#N/A</v>
      </c>
      <c r="O1365" s="50" t="e">
        <f t="shared" si="172"/>
        <v>#N/A</v>
      </c>
      <c r="P1365" s="50" t="e">
        <f>VLOOKUP(C1365,Route2021!$C$2:$O$1205,13,FALSE)</f>
        <v>#N/A</v>
      </c>
      <c r="Q1365" s="124" t="e">
        <f>VLOOKUP(C1365,[1]A!$D$2:$K$1398,8,FALSE)</f>
        <v>#N/A</v>
      </c>
      <c r="R1365" s="125">
        <f>VLOOKUP(C1365,Route2021!$C$2:$Q$1212,15,FALSE)</f>
        <v>0</v>
      </c>
    </row>
    <row r="1366" spans="1:24" x14ac:dyDescent="0.25">
      <c r="A1366" s="49" t="e">
        <f t="shared" si="170"/>
        <v>#N/A</v>
      </c>
      <c r="B1366" t="e">
        <f t="shared" si="171"/>
        <v>#N/A</v>
      </c>
      <c r="G1366" t="e">
        <f>VLOOKUP(C1366,[1]A!$D$2:$H$1448,5,FALSE)</f>
        <v>#N/A</v>
      </c>
      <c r="J1366" s="67">
        <v>1</v>
      </c>
      <c r="N1366" s="14" t="e">
        <f>VLOOKUP(C1366,Bilan!$B$4:$D$1766,3,FALSE)</f>
        <v>#N/A</v>
      </c>
      <c r="O1366" s="50" t="e">
        <f t="shared" si="172"/>
        <v>#N/A</v>
      </c>
      <c r="P1366" s="50" t="e">
        <f>VLOOKUP(C1366,Route2021!$C$2:$O$1205,13,FALSE)</f>
        <v>#N/A</v>
      </c>
      <c r="Q1366" s="124" t="e">
        <f>VLOOKUP(C1366,[1]A!$D$2:$K$1398,8,FALSE)</f>
        <v>#N/A</v>
      </c>
      <c r="R1366" s="125">
        <f>VLOOKUP(C1366,Route2021!$C$2:$Q$1212,15,FALSE)</f>
        <v>0</v>
      </c>
    </row>
    <row r="1367" spans="1:24" x14ac:dyDescent="0.25">
      <c r="A1367" s="49" t="e">
        <f t="shared" si="170"/>
        <v>#N/A</v>
      </c>
      <c r="B1367" t="e">
        <f t="shared" si="171"/>
        <v>#N/A</v>
      </c>
      <c r="G1367" t="e">
        <f>VLOOKUP(C1367,[1]A!$D$2:$H$1448,5,FALSE)</f>
        <v>#N/A</v>
      </c>
      <c r="N1367" s="14" t="e">
        <f>VLOOKUP(C1367,Bilan!$B$4:$D$1766,3,FALSE)</f>
        <v>#N/A</v>
      </c>
      <c r="O1367" s="50" t="e">
        <f t="shared" si="172"/>
        <v>#N/A</v>
      </c>
      <c r="P1367" s="50" t="e">
        <f>VLOOKUP(C1367,Route2021!$C$2:$O$1205,13,FALSE)</f>
        <v>#N/A</v>
      </c>
      <c r="Q1367" s="124" t="e">
        <f>VLOOKUP(C1367,[1]A!$D$2:$K$1398,8,FALSE)</f>
        <v>#N/A</v>
      </c>
      <c r="R1367" s="125">
        <f>VLOOKUP(C1367,Route2021!$C$2:$Q$1212,15,FALSE)</f>
        <v>0</v>
      </c>
    </row>
    <row r="1368" spans="1:24" x14ac:dyDescent="0.25">
      <c r="A1368" s="49" t="e">
        <f t="shared" si="170"/>
        <v>#N/A</v>
      </c>
      <c r="B1368" t="e">
        <f t="shared" si="171"/>
        <v>#N/A</v>
      </c>
      <c r="G1368" t="e">
        <f>VLOOKUP(C1368,[1]A!$D$2:$H$1448,5,FALSE)</f>
        <v>#N/A</v>
      </c>
      <c r="N1368" s="14" t="e">
        <f>VLOOKUP(C1368,Bilan!$B$4:$D$1766,3,FALSE)</f>
        <v>#N/A</v>
      </c>
      <c r="O1368" s="50" t="e">
        <f t="shared" si="172"/>
        <v>#N/A</v>
      </c>
      <c r="P1368" s="50" t="e">
        <f>VLOOKUP(C1368,Route2021!$C$2:$O$1205,13,FALSE)</f>
        <v>#N/A</v>
      </c>
      <c r="Q1368" s="124" t="e">
        <f>VLOOKUP(C1368,[1]A!$D$2:$K$1398,8,FALSE)</f>
        <v>#N/A</v>
      </c>
      <c r="R1368" s="125">
        <f>VLOOKUP(C1368,Route2021!$C$2:$Q$1212,15,FALSE)</f>
        <v>0</v>
      </c>
    </row>
    <row r="1369" spans="1:24" x14ac:dyDescent="0.25">
      <c r="A1369" s="49" t="e">
        <f t="shared" si="170"/>
        <v>#N/A</v>
      </c>
      <c r="B1369" t="e">
        <f t="shared" si="171"/>
        <v>#N/A</v>
      </c>
      <c r="G1369" t="e">
        <f>VLOOKUP(C1369,[1]A!$D$2:$H$1448,5,FALSE)</f>
        <v>#N/A</v>
      </c>
      <c r="N1369" s="14" t="e">
        <f>VLOOKUP(C1369,Bilan!$B$4:$D$1766,3,FALSE)</f>
        <v>#N/A</v>
      </c>
      <c r="O1369" s="50" t="e">
        <f t="shared" si="172"/>
        <v>#N/A</v>
      </c>
      <c r="P1369" s="50" t="e">
        <f>VLOOKUP(C1369,Route2021!$C$2:$O$1205,13,FALSE)</f>
        <v>#N/A</v>
      </c>
      <c r="Q1369" s="124" t="e">
        <f>VLOOKUP(C1369,[1]A!$D$2:$K$1398,8,FALSE)</f>
        <v>#N/A</v>
      </c>
      <c r="R1369" s="125">
        <f>VLOOKUP(C1369,Route2021!$C$2:$Q$1212,15,FALSE)</f>
        <v>0</v>
      </c>
    </row>
    <row r="1370" spans="1:24" x14ac:dyDescent="0.25">
      <c r="A1370" s="49" t="e">
        <f t="shared" si="170"/>
        <v>#N/A</v>
      </c>
      <c r="B1370" t="e">
        <f t="shared" si="171"/>
        <v>#N/A</v>
      </c>
      <c r="G1370" t="e">
        <f>VLOOKUP(C1370,[1]A!$D$2:$H$1448,5,FALSE)</f>
        <v>#N/A</v>
      </c>
      <c r="J1370" s="67">
        <v>1</v>
      </c>
      <c r="N1370" s="14" t="e">
        <f>VLOOKUP(C1370,Bilan!$B$4:$D$1766,3,FALSE)</f>
        <v>#N/A</v>
      </c>
      <c r="O1370" s="50" t="e">
        <f t="shared" si="172"/>
        <v>#N/A</v>
      </c>
      <c r="P1370" s="50" t="e">
        <f>VLOOKUP(C1370,Route2021!$C$2:$O$1205,13,FALSE)</f>
        <v>#N/A</v>
      </c>
      <c r="Q1370" s="124" t="e">
        <f>VLOOKUP(C1370,[1]A!$D$2:$K$1398,8,FALSE)</f>
        <v>#N/A</v>
      </c>
      <c r="R1370" s="125">
        <f>VLOOKUP(C1370,Route2021!$C$2:$Q$1212,15,FALSE)</f>
        <v>0</v>
      </c>
    </row>
    <row r="1371" spans="1:24" x14ac:dyDescent="0.25">
      <c r="A1371" s="49" t="e">
        <f t="shared" si="170"/>
        <v>#N/A</v>
      </c>
      <c r="B1371" t="e">
        <f t="shared" si="171"/>
        <v>#N/A</v>
      </c>
      <c r="G1371" t="e">
        <f>VLOOKUP(C1371,[1]A!$D$2:$H$1448,5,FALSE)</f>
        <v>#N/A</v>
      </c>
      <c r="N1371" s="14" t="e">
        <f>VLOOKUP(C1371,Bilan!$B$4:$D$1766,3,FALSE)</f>
        <v>#N/A</v>
      </c>
      <c r="O1371" s="50" t="e">
        <f t="shared" si="172"/>
        <v>#N/A</v>
      </c>
      <c r="P1371" s="50" t="e">
        <f>VLOOKUP(C1371,Route2021!$C$2:$O$1205,13,FALSE)</f>
        <v>#N/A</v>
      </c>
      <c r="Q1371" s="124" t="e">
        <f>VLOOKUP(C1371,[1]A!$D$2:$K$1398,8,FALSE)</f>
        <v>#N/A</v>
      </c>
      <c r="R1371" s="125">
        <f>VLOOKUP(C1371,Route2021!$C$2:$Q$1212,15,FALSE)</f>
        <v>0</v>
      </c>
    </row>
    <row r="1372" spans="1:24" x14ac:dyDescent="0.25">
      <c r="A1372" s="49" t="e">
        <f t="shared" si="170"/>
        <v>#N/A</v>
      </c>
      <c r="B1372" t="e">
        <f t="shared" si="171"/>
        <v>#N/A</v>
      </c>
      <c r="G1372" t="e">
        <f>VLOOKUP(C1372,[1]A!$D$2:$H$1448,5,FALSE)</f>
        <v>#N/A</v>
      </c>
      <c r="N1372" s="14" t="e">
        <f>VLOOKUP(C1372,Bilan!$B$4:$D$1766,3,FALSE)</f>
        <v>#N/A</v>
      </c>
      <c r="O1372" s="50" t="e">
        <f t="shared" si="172"/>
        <v>#N/A</v>
      </c>
      <c r="P1372" s="50" t="e">
        <f>VLOOKUP(C1372,Route2021!$C$2:$O$1205,13,FALSE)</f>
        <v>#N/A</v>
      </c>
      <c r="Q1372" s="124" t="e">
        <f>VLOOKUP(C1372,[1]A!$D$2:$K$1398,8,FALSE)</f>
        <v>#N/A</v>
      </c>
      <c r="R1372" s="125">
        <f>VLOOKUP(C1372,Route2021!$C$2:$Q$1212,15,FALSE)</f>
        <v>0</v>
      </c>
    </row>
    <row r="1373" spans="1:24" x14ac:dyDescent="0.25">
      <c r="A1373" s="49" t="e">
        <f t="shared" si="170"/>
        <v>#N/A</v>
      </c>
      <c r="B1373" t="e">
        <f t="shared" si="171"/>
        <v>#N/A</v>
      </c>
      <c r="G1373" t="e">
        <f>VLOOKUP(C1373,[1]A!$D$2:$H$1448,5,FALSE)</f>
        <v>#N/A</v>
      </c>
      <c r="N1373" s="14" t="e">
        <f>VLOOKUP(C1373,Bilan!$B$4:$D$1766,3,FALSE)</f>
        <v>#N/A</v>
      </c>
      <c r="O1373" s="50" t="e">
        <f t="shared" si="172"/>
        <v>#N/A</v>
      </c>
      <c r="P1373" s="50" t="e">
        <f>VLOOKUP(C1373,Route2021!$C$2:$O$1205,13,FALSE)</f>
        <v>#N/A</v>
      </c>
      <c r="Q1373" s="124" t="e">
        <f>VLOOKUP(C1373,[1]A!$D$2:$K$1398,8,FALSE)</f>
        <v>#N/A</v>
      </c>
      <c r="R1373" s="125">
        <f>VLOOKUP(C1373,Route2021!$C$2:$Q$1212,15,FALSE)</f>
        <v>0</v>
      </c>
    </row>
    <row r="1374" spans="1:24" x14ac:dyDescent="0.25">
      <c r="A1374" s="49" t="e">
        <f t="shared" si="170"/>
        <v>#N/A</v>
      </c>
      <c r="B1374" t="e">
        <f t="shared" si="171"/>
        <v>#N/A</v>
      </c>
      <c r="G1374" t="e">
        <f>VLOOKUP(C1374,[1]A!$D$2:$H$1448,5,FALSE)</f>
        <v>#N/A</v>
      </c>
      <c r="J1374" s="67">
        <v>1</v>
      </c>
      <c r="N1374" s="14" t="e">
        <f>VLOOKUP(C1374,Bilan!$B$4:$D$1766,3,FALSE)</f>
        <v>#N/A</v>
      </c>
      <c r="O1374" s="50" t="e">
        <f t="shared" si="172"/>
        <v>#N/A</v>
      </c>
      <c r="P1374" s="50" t="e">
        <f>VLOOKUP(C1374,Route2021!$C$2:$O$1205,13,FALSE)</f>
        <v>#N/A</v>
      </c>
      <c r="Q1374" s="124" t="e">
        <f>VLOOKUP(C1374,[1]A!$D$2:$K$1398,8,FALSE)</f>
        <v>#N/A</v>
      </c>
      <c r="R1374" s="125">
        <f>VLOOKUP(C1374,Route2021!$C$2:$Q$1212,15,FALSE)</f>
        <v>0</v>
      </c>
    </row>
    <row r="1375" spans="1:24" x14ac:dyDescent="0.25">
      <c r="A1375" s="49" t="e">
        <f t="shared" si="170"/>
        <v>#N/A</v>
      </c>
      <c r="B1375" t="e">
        <f t="shared" si="171"/>
        <v>#N/A</v>
      </c>
      <c r="G1375" t="e">
        <f>VLOOKUP(C1375,[1]A!$D$2:$H$1448,5,FALSE)</f>
        <v>#N/A</v>
      </c>
      <c r="N1375" s="14" t="e">
        <f>VLOOKUP(C1375,Bilan!$B$4:$D$1766,3,FALSE)</f>
        <v>#N/A</v>
      </c>
      <c r="O1375" s="50" t="e">
        <f t="shared" si="172"/>
        <v>#N/A</v>
      </c>
      <c r="P1375" s="50" t="e">
        <f>VLOOKUP(C1375,Route2021!$C$2:$O$1205,13,FALSE)</f>
        <v>#N/A</v>
      </c>
      <c r="Q1375" s="124" t="e">
        <f>VLOOKUP(C1375,[1]A!$D$2:$K$1398,8,FALSE)</f>
        <v>#N/A</v>
      </c>
      <c r="R1375" s="125">
        <f>VLOOKUP(C1375,Route2021!$C$2:$Q$1212,15,FALSE)</f>
        <v>0</v>
      </c>
    </row>
    <row r="1376" spans="1:24" x14ac:dyDescent="0.25">
      <c r="A1376" s="49" t="e">
        <f t="shared" si="170"/>
        <v>#N/A</v>
      </c>
      <c r="B1376" t="e">
        <f t="shared" si="171"/>
        <v>#N/A</v>
      </c>
      <c r="G1376" t="e">
        <f>VLOOKUP(C1376,[1]A!$D$2:$H$1448,5,FALSE)</f>
        <v>#N/A</v>
      </c>
      <c r="N1376" s="14" t="e">
        <f>VLOOKUP(C1376,Bilan!$B$4:$D$1766,3,FALSE)</f>
        <v>#N/A</v>
      </c>
      <c r="O1376" s="50" t="e">
        <f t="shared" si="172"/>
        <v>#N/A</v>
      </c>
      <c r="P1376" s="50" t="e">
        <f>VLOOKUP(C1376,Route2021!$C$2:$O$1205,13,FALSE)</f>
        <v>#N/A</v>
      </c>
      <c r="Q1376" s="124" t="e">
        <f>VLOOKUP(C1376,[1]A!$D$2:$K$1398,8,FALSE)</f>
        <v>#N/A</v>
      </c>
      <c r="R1376" s="125">
        <f>VLOOKUP(C1376,Route2021!$C$2:$Q$1212,15,FALSE)</f>
        <v>0</v>
      </c>
    </row>
    <row r="1377" spans="1:18" x14ac:dyDescent="0.25">
      <c r="A1377" s="49" t="e">
        <f t="shared" si="170"/>
        <v>#N/A</v>
      </c>
      <c r="B1377" t="e">
        <f t="shared" si="171"/>
        <v>#N/A</v>
      </c>
      <c r="G1377" t="e">
        <f>VLOOKUP(C1377,[1]A!$D$2:$H$1448,5,FALSE)</f>
        <v>#N/A</v>
      </c>
      <c r="J1377" s="67">
        <v>1</v>
      </c>
      <c r="N1377" s="14" t="e">
        <f>VLOOKUP(C1377,Bilan!$B$4:$D$1766,3,FALSE)</f>
        <v>#N/A</v>
      </c>
      <c r="O1377" s="50" t="e">
        <f t="shared" si="172"/>
        <v>#N/A</v>
      </c>
      <c r="P1377" s="50" t="e">
        <f>VLOOKUP(C1377,Route2021!$C$2:$O$1205,13,FALSE)</f>
        <v>#N/A</v>
      </c>
      <c r="Q1377" s="124" t="e">
        <f>VLOOKUP(C1377,[1]A!$D$2:$K$1398,8,FALSE)</f>
        <v>#N/A</v>
      </c>
      <c r="R1377" s="125">
        <f>VLOOKUP(C1377,Route2021!$C$2:$Q$1212,15,FALSE)</f>
        <v>0</v>
      </c>
    </row>
    <row r="1378" spans="1:18" x14ac:dyDescent="0.25">
      <c r="A1378" s="49" t="e">
        <f t="shared" si="170"/>
        <v>#N/A</v>
      </c>
      <c r="B1378" t="e">
        <f t="shared" si="171"/>
        <v>#N/A</v>
      </c>
      <c r="G1378" t="e">
        <f>VLOOKUP(C1378,[1]A!$D$2:$H$1448,5,FALSE)</f>
        <v>#N/A</v>
      </c>
      <c r="N1378" s="14" t="e">
        <f>VLOOKUP(C1378,Bilan!$B$4:$D$1766,3,FALSE)</f>
        <v>#N/A</v>
      </c>
      <c r="O1378" s="50" t="e">
        <f t="shared" si="172"/>
        <v>#N/A</v>
      </c>
      <c r="P1378" s="50" t="e">
        <f>VLOOKUP(C1378,Route2021!$C$2:$O$1205,13,FALSE)</f>
        <v>#N/A</v>
      </c>
      <c r="Q1378" s="124" t="e">
        <f>VLOOKUP(C1378,[1]A!$D$2:$K$1398,8,FALSE)</f>
        <v>#N/A</v>
      </c>
      <c r="R1378" s="125">
        <f>VLOOKUP(C1378,Route2021!$C$2:$Q$1212,15,FALSE)</f>
        <v>0</v>
      </c>
    </row>
    <row r="1379" spans="1:18" x14ac:dyDescent="0.25">
      <c r="A1379" s="49" t="e">
        <f t="shared" si="170"/>
        <v>#N/A</v>
      </c>
      <c r="B1379" t="e">
        <f t="shared" si="171"/>
        <v>#N/A</v>
      </c>
      <c r="G1379" t="e">
        <f>VLOOKUP(C1379,[1]A!$D$2:$H$1448,5,FALSE)</f>
        <v>#N/A</v>
      </c>
      <c r="N1379" s="14" t="e">
        <f>VLOOKUP(C1379,Bilan!$B$4:$D$1766,3,FALSE)</f>
        <v>#N/A</v>
      </c>
      <c r="O1379" s="50" t="e">
        <f t="shared" si="172"/>
        <v>#N/A</v>
      </c>
      <c r="P1379" s="50" t="e">
        <f>VLOOKUP(C1379,Route2021!$C$2:$O$1205,13,FALSE)</f>
        <v>#N/A</v>
      </c>
      <c r="Q1379" s="124" t="e">
        <f>VLOOKUP(C1379,[1]A!$D$2:$K$1398,8,FALSE)</f>
        <v>#N/A</v>
      </c>
      <c r="R1379" s="125">
        <f>VLOOKUP(C1379,Route2021!$C$2:$Q$1212,15,FALSE)</f>
        <v>0</v>
      </c>
    </row>
    <row r="1380" spans="1:18" x14ac:dyDescent="0.25">
      <c r="A1380" s="49" t="e">
        <f t="shared" si="170"/>
        <v>#N/A</v>
      </c>
      <c r="B1380" t="e">
        <f t="shared" si="171"/>
        <v>#N/A</v>
      </c>
      <c r="G1380" t="e">
        <f>VLOOKUP(C1380,[1]A!$D$2:$H$1448,5,FALSE)</f>
        <v>#N/A</v>
      </c>
      <c r="N1380" s="14" t="e">
        <f>VLOOKUP(C1380,Bilan!$B$4:$D$1766,3,FALSE)</f>
        <v>#N/A</v>
      </c>
      <c r="O1380" s="50" t="e">
        <f t="shared" si="172"/>
        <v>#N/A</v>
      </c>
      <c r="P1380" s="50" t="e">
        <f>VLOOKUP(C1380,Route2021!$C$2:$O$1205,13,FALSE)</f>
        <v>#N/A</v>
      </c>
      <c r="Q1380" s="124" t="e">
        <f>VLOOKUP(C1380,[1]A!$D$2:$K$1398,8,FALSE)</f>
        <v>#N/A</v>
      </c>
      <c r="R1380" s="125">
        <f>VLOOKUP(C1380,Route2021!$C$2:$Q$1212,15,FALSE)</f>
        <v>0</v>
      </c>
    </row>
    <row r="1381" spans="1:18" x14ac:dyDescent="0.25">
      <c r="A1381" s="49" t="e">
        <f t="shared" si="170"/>
        <v>#N/A</v>
      </c>
      <c r="B1381" t="e">
        <f t="shared" si="171"/>
        <v>#N/A</v>
      </c>
      <c r="G1381" t="e">
        <f>VLOOKUP(C1381,[1]A!$D$2:$H$1448,5,FALSE)</f>
        <v>#N/A</v>
      </c>
      <c r="N1381" s="14" t="e">
        <f>VLOOKUP(C1381,Bilan!$B$4:$D$1766,3,FALSE)</f>
        <v>#N/A</v>
      </c>
      <c r="O1381" s="50" t="e">
        <f t="shared" si="172"/>
        <v>#N/A</v>
      </c>
      <c r="P1381" s="50" t="e">
        <f>VLOOKUP(C1381,Route2021!$C$2:$O$1205,13,FALSE)</f>
        <v>#N/A</v>
      </c>
      <c r="Q1381" s="124" t="e">
        <f>VLOOKUP(C1381,[1]A!$D$2:$K$1398,8,FALSE)</f>
        <v>#N/A</v>
      </c>
      <c r="R1381" s="125">
        <f>VLOOKUP(C1381,Route2021!$C$2:$Q$1212,15,FALSE)</f>
        <v>0</v>
      </c>
    </row>
    <row r="1382" spans="1:18" x14ac:dyDescent="0.25">
      <c r="A1382" s="49" t="e">
        <f t="shared" si="170"/>
        <v>#N/A</v>
      </c>
      <c r="B1382" t="e">
        <f t="shared" si="171"/>
        <v>#N/A</v>
      </c>
      <c r="G1382" t="e">
        <f>VLOOKUP(C1382,[1]A!$D$2:$H$1448,5,FALSE)</f>
        <v>#N/A</v>
      </c>
      <c r="N1382" s="14" t="e">
        <f>VLOOKUP(C1382,Bilan!$B$4:$D$1766,3,FALSE)</f>
        <v>#N/A</v>
      </c>
      <c r="O1382" s="50" t="e">
        <f t="shared" si="172"/>
        <v>#N/A</v>
      </c>
      <c r="P1382" s="50" t="e">
        <f>VLOOKUP(C1382,Route2021!$C$2:$O$1205,13,FALSE)</f>
        <v>#N/A</v>
      </c>
      <c r="Q1382" s="124" t="e">
        <f>VLOOKUP(C1382,[1]A!$D$2:$K$1398,8,FALSE)</f>
        <v>#N/A</v>
      </c>
      <c r="R1382" s="125">
        <f>VLOOKUP(C1382,Route2021!$C$2:$Q$1212,15,FALSE)</f>
        <v>0</v>
      </c>
    </row>
    <row r="1383" spans="1:18" x14ac:dyDescent="0.25">
      <c r="A1383" s="49" t="e">
        <f t="shared" si="170"/>
        <v>#N/A</v>
      </c>
      <c r="B1383" t="e">
        <f t="shared" si="171"/>
        <v>#N/A</v>
      </c>
      <c r="G1383" t="e">
        <f>VLOOKUP(C1383,[1]A!$D$2:$H$1448,5,FALSE)</f>
        <v>#N/A</v>
      </c>
      <c r="N1383" s="14" t="e">
        <f>VLOOKUP(C1383,Bilan!$B$4:$D$1766,3,FALSE)</f>
        <v>#N/A</v>
      </c>
      <c r="O1383" s="50" t="e">
        <f t="shared" si="172"/>
        <v>#N/A</v>
      </c>
      <c r="P1383" s="50" t="e">
        <f>VLOOKUP(C1383,Route2021!$C$2:$O$1205,13,FALSE)</f>
        <v>#N/A</v>
      </c>
      <c r="Q1383" s="124" t="e">
        <f>VLOOKUP(C1383,[1]A!$D$2:$K$1398,8,FALSE)</f>
        <v>#N/A</v>
      </c>
      <c r="R1383" s="125">
        <f>VLOOKUP(C1383,Route2021!$C$2:$Q$1212,15,FALSE)</f>
        <v>0</v>
      </c>
    </row>
    <row r="1384" spans="1:18" x14ac:dyDescent="0.25">
      <c r="A1384" s="49" t="e">
        <f t="shared" si="170"/>
        <v>#N/A</v>
      </c>
      <c r="B1384" t="e">
        <f t="shared" si="171"/>
        <v>#N/A</v>
      </c>
      <c r="G1384" t="e">
        <f>VLOOKUP(C1384,[1]A!$D$2:$H$1448,5,FALSE)</f>
        <v>#N/A</v>
      </c>
      <c r="N1384" s="14" t="e">
        <f>VLOOKUP(C1384,Bilan!$B$4:$D$1766,3,FALSE)</f>
        <v>#N/A</v>
      </c>
      <c r="O1384" s="50" t="e">
        <f t="shared" si="172"/>
        <v>#N/A</v>
      </c>
      <c r="P1384" s="50" t="e">
        <f>VLOOKUP(C1384,Route2021!$C$2:$O$1205,13,FALSE)</f>
        <v>#N/A</v>
      </c>
      <c r="Q1384" s="124" t="e">
        <f>VLOOKUP(C1384,[1]A!$D$2:$K$1398,8,FALSE)</f>
        <v>#N/A</v>
      </c>
      <c r="R1384" s="125">
        <f>VLOOKUP(C1384,Route2021!$C$2:$Q$1212,15,FALSE)</f>
        <v>0</v>
      </c>
    </row>
    <row r="1385" spans="1:18" x14ac:dyDescent="0.25">
      <c r="A1385" s="49" t="e">
        <f t="shared" si="170"/>
        <v>#N/A</v>
      </c>
      <c r="B1385" t="e">
        <f t="shared" si="171"/>
        <v>#N/A</v>
      </c>
      <c r="G1385" t="e">
        <f>VLOOKUP(C1385,[1]A!$D$2:$H$1448,5,FALSE)</f>
        <v>#N/A</v>
      </c>
      <c r="N1385" s="14" t="e">
        <f>VLOOKUP(C1385,Bilan!$B$4:$D$1766,3,FALSE)</f>
        <v>#N/A</v>
      </c>
      <c r="O1385" s="50" t="e">
        <f t="shared" si="172"/>
        <v>#N/A</v>
      </c>
      <c r="P1385" s="50" t="e">
        <f>VLOOKUP(C1385,Route2021!$C$2:$O$1205,13,FALSE)</f>
        <v>#N/A</v>
      </c>
      <c r="Q1385" s="124" t="e">
        <f>VLOOKUP(C1385,[1]A!$D$2:$K$1398,8,FALSE)</f>
        <v>#N/A</v>
      </c>
      <c r="R1385" s="125">
        <f>VLOOKUP(C1385,Route2021!$C$2:$Q$1212,15,FALSE)</f>
        <v>0</v>
      </c>
    </row>
    <row r="1386" spans="1:18" x14ac:dyDescent="0.25">
      <c r="A1386" s="49" t="e">
        <f t="shared" si="170"/>
        <v>#N/A</v>
      </c>
      <c r="B1386" t="e">
        <f t="shared" si="171"/>
        <v>#N/A</v>
      </c>
      <c r="G1386" t="e">
        <f>VLOOKUP(C1386,[1]A!$D$2:$H$1448,5,FALSE)</f>
        <v>#N/A</v>
      </c>
      <c r="N1386" s="14" t="e">
        <f>VLOOKUP(C1386,Bilan!$B$4:$D$1766,3,FALSE)</f>
        <v>#N/A</v>
      </c>
      <c r="O1386" s="50" t="e">
        <f t="shared" si="172"/>
        <v>#N/A</v>
      </c>
      <c r="P1386" s="50" t="e">
        <f>VLOOKUP(C1386,Route2021!$C$2:$O$1205,13,FALSE)</f>
        <v>#N/A</v>
      </c>
      <c r="Q1386" s="124" t="e">
        <f>VLOOKUP(C1386,[1]A!$D$2:$K$1398,8,FALSE)</f>
        <v>#N/A</v>
      </c>
      <c r="R1386" s="125">
        <f>VLOOKUP(C1386,Route2021!$C$2:$Q$1212,15,FALSE)</f>
        <v>0</v>
      </c>
    </row>
    <row r="1387" spans="1:18" x14ac:dyDescent="0.25">
      <c r="A1387" s="49" t="e">
        <f t="shared" si="170"/>
        <v>#N/A</v>
      </c>
      <c r="B1387" t="e">
        <f t="shared" si="171"/>
        <v>#N/A</v>
      </c>
      <c r="G1387" t="e">
        <f>VLOOKUP(C1387,[1]A!$D$2:$H$1448,5,FALSE)</f>
        <v>#N/A</v>
      </c>
      <c r="N1387" s="14" t="e">
        <f>VLOOKUP(C1387,Bilan!$B$4:$D$1766,3,FALSE)</f>
        <v>#N/A</v>
      </c>
      <c r="O1387" s="50" t="e">
        <f t="shared" si="172"/>
        <v>#N/A</v>
      </c>
      <c r="P1387" s="50" t="e">
        <f>VLOOKUP(C1387,Route2021!$C$2:$O$1205,13,FALSE)</f>
        <v>#N/A</v>
      </c>
      <c r="Q1387" s="124" t="e">
        <f>VLOOKUP(C1387,[1]A!$D$2:$K$1398,8,FALSE)</f>
        <v>#N/A</v>
      </c>
      <c r="R1387" s="125">
        <f>VLOOKUP(C1387,Route2021!$C$2:$Q$1212,15,FALSE)</f>
        <v>0</v>
      </c>
    </row>
    <row r="1388" spans="1:18" x14ac:dyDescent="0.25">
      <c r="A1388" s="49" t="e">
        <f t="shared" si="170"/>
        <v>#N/A</v>
      </c>
      <c r="B1388" t="e">
        <f t="shared" si="171"/>
        <v>#N/A</v>
      </c>
      <c r="G1388" t="e">
        <f>VLOOKUP(C1388,[1]A!$D$2:$H$1448,5,FALSE)</f>
        <v>#N/A</v>
      </c>
      <c r="J1388" s="67">
        <v>1</v>
      </c>
      <c r="N1388" s="14" t="e">
        <f>VLOOKUP(C1388,Bilan!$B$4:$D$1766,3,FALSE)</f>
        <v>#N/A</v>
      </c>
      <c r="O1388" s="50" t="e">
        <f t="shared" si="172"/>
        <v>#N/A</v>
      </c>
      <c r="P1388" s="50" t="e">
        <f>VLOOKUP(C1388,Route2021!$C$2:$O$1205,13,FALSE)</f>
        <v>#N/A</v>
      </c>
      <c r="Q1388" s="124" t="e">
        <f>VLOOKUP(C1388,[1]A!$D$2:$K$1398,8,FALSE)</f>
        <v>#N/A</v>
      </c>
      <c r="R1388" s="125">
        <f>VLOOKUP(C1388,Route2021!$C$2:$Q$1212,15,FALSE)</f>
        <v>0</v>
      </c>
    </row>
    <row r="1389" spans="1:18" x14ac:dyDescent="0.25">
      <c r="A1389" s="49" t="e">
        <f t="shared" si="170"/>
        <v>#N/A</v>
      </c>
      <c r="B1389" t="e">
        <f t="shared" si="171"/>
        <v>#N/A</v>
      </c>
      <c r="G1389" t="e">
        <f>VLOOKUP(C1389,[1]A!$D$2:$H$1448,5,FALSE)</f>
        <v>#N/A</v>
      </c>
      <c r="N1389" s="14" t="e">
        <f>VLOOKUP(C1389,Bilan!$B$4:$D$1766,3,FALSE)</f>
        <v>#N/A</v>
      </c>
      <c r="O1389" s="50" t="e">
        <f t="shared" si="172"/>
        <v>#N/A</v>
      </c>
      <c r="P1389" s="50" t="e">
        <f>VLOOKUP(C1389,Route2021!$C$2:$O$1205,13,FALSE)</f>
        <v>#N/A</v>
      </c>
      <c r="Q1389" s="124" t="e">
        <f>VLOOKUP(C1389,[1]A!$D$2:$K$1398,8,FALSE)</f>
        <v>#N/A</v>
      </c>
      <c r="R1389" s="125">
        <f>VLOOKUP(C1389,Route2021!$C$2:$Q$1212,15,FALSE)</f>
        <v>0</v>
      </c>
    </row>
    <row r="1390" spans="1:18" x14ac:dyDescent="0.25">
      <c r="A1390" s="49" t="e">
        <f t="shared" si="170"/>
        <v>#N/A</v>
      </c>
      <c r="B1390" t="e">
        <f t="shared" si="171"/>
        <v>#N/A</v>
      </c>
      <c r="G1390" t="e">
        <f>VLOOKUP(C1390,[1]A!$D$2:$H$1448,5,FALSE)</f>
        <v>#N/A</v>
      </c>
      <c r="N1390" s="14" t="e">
        <f>VLOOKUP(C1390,Bilan!$B$4:$D$1766,3,FALSE)</f>
        <v>#N/A</v>
      </c>
      <c r="O1390" s="50" t="e">
        <f t="shared" si="172"/>
        <v>#N/A</v>
      </c>
      <c r="P1390" s="50" t="e">
        <f>VLOOKUP(C1390,Route2021!$C$2:$O$1205,13,FALSE)</f>
        <v>#N/A</v>
      </c>
      <c r="Q1390" s="124" t="e">
        <f>VLOOKUP(C1390,[1]A!$D$2:$K$1398,8,FALSE)</f>
        <v>#N/A</v>
      </c>
      <c r="R1390" s="125">
        <f>VLOOKUP(C1390,Route2021!$C$2:$Q$1212,15,FALSE)</f>
        <v>0</v>
      </c>
    </row>
    <row r="1391" spans="1:18" x14ac:dyDescent="0.25">
      <c r="A1391" s="49" t="e">
        <f t="shared" si="170"/>
        <v>#N/A</v>
      </c>
      <c r="B1391" t="e">
        <f t="shared" si="171"/>
        <v>#N/A</v>
      </c>
      <c r="G1391" t="e">
        <f>VLOOKUP(C1391,[1]A!$D$2:$H$1448,5,FALSE)</f>
        <v>#N/A</v>
      </c>
      <c r="N1391" s="14" t="e">
        <f>VLOOKUP(C1391,Bilan!$B$4:$D$1766,3,FALSE)</f>
        <v>#N/A</v>
      </c>
      <c r="O1391" s="50" t="e">
        <f t="shared" si="172"/>
        <v>#N/A</v>
      </c>
      <c r="P1391" s="50" t="e">
        <f>VLOOKUP(C1391,Route2021!$C$2:$O$1205,13,FALSE)</f>
        <v>#N/A</v>
      </c>
      <c r="Q1391" s="124" t="e">
        <f>VLOOKUP(C1391,[1]A!$D$2:$K$1398,8,FALSE)</f>
        <v>#N/A</v>
      </c>
      <c r="R1391" s="125">
        <f>VLOOKUP(C1391,Route2021!$C$2:$Q$1212,15,FALSE)</f>
        <v>0</v>
      </c>
    </row>
    <row r="1392" spans="1:18" x14ac:dyDescent="0.25">
      <c r="A1392" s="49" t="e">
        <f t="shared" si="170"/>
        <v>#N/A</v>
      </c>
      <c r="B1392" t="e">
        <f t="shared" si="171"/>
        <v>#N/A</v>
      </c>
      <c r="G1392" t="e">
        <f>VLOOKUP(C1392,[1]A!$D$2:$H$1448,5,FALSE)</f>
        <v>#N/A</v>
      </c>
      <c r="N1392" s="14" t="e">
        <f>VLOOKUP(C1392,Bilan!$B$4:$D$1766,3,FALSE)</f>
        <v>#N/A</v>
      </c>
      <c r="O1392" s="50" t="e">
        <f t="shared" si="172"/>
        <v>#N/A</v>
      </c>
      <c r="P1392" s="50" t="e">
        <f>VLOOKUP(C1392,Route2021!$C$2:$O$1205,13,FALSE)</f>
        <v>#N/A</v>
      </c>
      <c r="Q1392" s="124" t="e">
        <f>VLOOKUP(C1392,[1]A!$D$2:$K$1398,8,FALSE)</f>
        <v>#N/A</v>
      </c>
      <c r="R1392" s="125">
        <f>VLOOKUP(C1392,Route2021!$C$2:$Q$1212,15,FALSE)</f>
        <v>0</v>
      </c>
    </row>
    <row r="1393" spans="1:18" x14ac:dyDescent="0.25">
      <c r="A1393" s="49" t="e">
        <f t="shared" si="170"/>
        <v>#N/A</v>
      </c>
      <c r="B1393" t="e">
        <f t="shared" si="171"/>
        <v>#N/A</v>
      </c>
      <c r="G1393" t="e">
        <f>VLOOKUP(C1393,[1]A!$D$2:$H$1448,5,FALSE)</f>
        <v>#N/A</v>
      </c>
      <c r="H1393" s="107"/>
      <c r="N1393" s="14" t="e">
        <f>VLOOKUP(C1393,Bilan!$B$4:$D$1766,3,FALSE)</f>
        <v>#N/A</v>
      </c>
      <c r="O1393" s="50" t="e">
        <f t="shared" si="172"/>
        <v>#N/A</v>
      </c>
      <c r="P1393" s="50" t="e">
        <f>VLOOKUP(C1393,Route2021!$C$2:$O$1205,13,FALSE)</f>
        <v>#N/A</v>
      </c>
      <c r="Q1393" s="124" t="e">
        <f>VLOOKUP(C1393,[1]A!$D$2:$K$1398,8,FALSE)</f>
        <v>#N/A</v>
      </c>
      <c r="R1393" s="125">
        <f>VLOOKUP(C1393,Route2021!$C$2:$Q$1212,15,FALSE)</f>
        <v>0</v>
      </c>
    </row>
    <row r="1394" spans="1:18" x14ac:dyDescent="0.25">
      <c r="A1394" s="49" t="e">
        <f t="shared" si="170"/>
        <v>#N/A</v>
      </c>
      <c r="B1394" t="e">
        <f t="shared" si="171"/>
        <v>#N/A</v>
      </c>
      <c r="G1394" t="e">
        <f>VLOOKUP(C1394,[1]A!$D$2:$H$1448,5,FALSE)</f>
        <v>#N/A</v>
      </c>
      <c r="N1394" s="14" t="e">
        <f>VLOOKUP(C1394,Bilan!$B$4:$D$1766,3,FALSE)</f>
        <v>#N/A</v>
      </c>
      <c r="O1394" s="50" t="e">
        <f t="shared" si="172"/>
        <v>#N/A</v>
      </c>
      <c r="P1394" s="50" t="e">
        <f>VLOOKUP(C1394,Route2021!$C$2:$O$1205,13,FALSE)</f>
        <v>#N/A</v>
      </c>
      <c r="Q1394" s="124" t="e">
        <f>VLOOKUP(C1394,[1]A!$D$2:$K$1398,8,FALSE)</f>
        <v>#N/A</v>
      </c>
      <c r="R1394" s="125">
        <f>VLOOKUP(C1394,Route2021!$C$2:$Q$1212,15,FALSE)</f>
        <v>0</v>
      </c>
    </row>
    <row r="1395" spans="1:18" x14ac:dyDescent="0.25">
      <c r="A1395" s="49" t="e">
        <f t="shared" si="170"/>
        <v>#N/A</v>
      </c>
      <c r="B1395" t="e">
        <f t="shared" si="171"/>
        <v>#N/A</v>
      </c>
      <c r="G1395" t="e">
        <f>VLOOKUP(C1395,[1]A!$D$2:$H$1448,5,FALSE)</f>
        <v>#N/A</v>
      </c>
      <c r="N1395" s="14" t="e">
        <f>VLOOKUP(C1395,Bilan!$B$4:$D$1766,3,FALSE)</f>
        <v>#N/A</v>
      </c>
      <c r="O1395" s="50" t="e">
        <f t="shared" si="172"/>
        <v>#N/A</v>
      </c>
      <c r="P1395" s="50" t="e">
        <f>VLOOKUP(C1395,Route2021!$C$2:$O$1205,13,FALSE)</f>
        <v>#N/A</v>
      </c>
      <c r="Q1395" s="124" t="e">
        <f>VLOOKUP(C1395,[1]A!$D$2:$K$1398,8,FALSE)</f>
        <v>#N/A</v>
      </c>
      <c r="R1395" s="125">
        <f>VLOOKUP(C1395,Route2021!$C$2:$Q$1212,15,FALSE)</f>
        <v>0</v>
      </c>
    </row>
    <row r="1396" spans="1:18" x14ac:dyDescent="0.25">
      <c r="A1396" s="49" t="e">
        <f t="shared" si="170"/>
        <v>#N/A</v>
      </c>
      <c r="B1396" t="e">
        <f t="shared" si="171"/>
        <v>#N/A</v>
      </c>
      <c r="G1396" t="e">
        <f>VLOOKUP(C1396,[1]A!$D$2:$H$1448,5,FALSE)</f>
        <v>#N/A</v>
      </c>
      <c r="J1396" s="67">
        <v>1</v>
      </c>
      <c r="N1396" s="14" t="e">
        <f>VLOOKUP(C1396,Bilan!$B$4:$D$1766,3,FALSE)</f>
        <v>#N/A</v>
      </c>
      <c r="O1396" s="50" t="e">
        <f t="shared" si="172"/>
        <v>#N/A</v>
      </c>
      <c r="P1396" s="50" t="e">
        <f>VLOOKUP(C1396,Route2021!$C$2:$O$1205,13,FALSE)</f>
        <v>#N/A</v>
      </c>
      <c r="Q1396" s="124" t="e">
        <f>VLOOKUP(C1396,[1]A!$D$2:$K$1398,8,FALSE)</f>
        <v>#N/A</v>
      </c>
      <c r="R1396" s="125">
        <f>VLOOKUP(C1396,Route2021!$C$2:$Q$1212,15,FALSE)</f>
        <v>0</v>
      </c>
    </row>
    <row r="1397" spans="1:18" x14ac:dyDescent="0.25">
      <c r="A1397" s="49" t="e">
        <f t="shared" si="170"/>
        <v>#N/A</v>
      </c>
      <c r="B1397" t="e">
        <f t="shared" si="171"/>
        <v>#N/A</v>
      </c>
      <c r="G1397" t="e">
        <f>VLOOKUP(C1397,[1]A!$D$2:$H$1448,5,FALSE)</f>
        <v>#N/A</v>
      </c>
      <c r="J1397" s="67">
        <v>1</v>
      </c>
      <c r="N1397" s="14" t="e">
        <f>VLOOKUP(C1397,Bilan!$B$4:$D$1766,3,FALSE)</f>
        <v>#N/A</v>
      </c>
      <c r="O1397" s="50" t="e">
        <f t="shared" si="172"/>
        <v>#N/A</v>
      </c>
      <c r="P1397" s="50" t="e">
        <f>VLOOKUP(C1397,Route2021!$C$2:$O$1205,13,FALSE)</f>
        <v>#N/A</v>
      </c>
      <c r="Q1397" s="124" t="e">
        <f>VLOOKUP(C1397,[1]A!$D$2:$K$1398,8,FALSE)</f>
        <v>#N/A</v>
      </c>
      <c r="R1397" s="125">
        <f>VLOOKUP(C1397,Route2021!$C$2:$Q$1212,15,FALSE)</f>
        <v>0</v>
      </c>
    </row>
    <row r="1398" spans="1:18" x14ac:dyDescent="0.25">
      <c r="A1398" s="49" t="e">
        <f t="shared" si="170"/>
        <v>#N/A</v>
      </c>
      <c r="B1398" t="e">
        <f t="shared" si="171"/>
        <v>#N/A</v>
      </c>
      <c r="G1398" t="e">
        <f>VLOOKUP(C1398,[1]A!$D$2:$H$1448,5,FALSE)</f>
        <v>#N/A</v>
      </c>
      <c r="N1398" s="14" t="e">
        <f>VLOOKUP(C1398,Bilan!$B$4:$D$1766,3,FALSE)</f>
        <v>#N/A</v>
      </c>
      <c r="O1398" s="50" t="e">
        <f t="shared" si="172"/>
        <v>#N/A</v>
      </c>
      <c r="P1398" s="50" t="e">
        <f>VLOOKUP(C1398,Route2021!$C$2:$O$1205,13,FALSE)</f>
        <v>#N/A</v>
      </c>
      <c r="Q1398" s="124" t="e">
        <f>VLOOKUP(C1398,[1]A!$D$2:$K$1398,8,FALSE)</f>
        <v>#N/A</v>
      </c>
      <c r="R1398" s="125">
        <f>VLOOKUP(C1398,Route2021!$C$2:$Q$1212,15,FALSE)</f>
        <v>0</v>
      </c>
    </row>
    <row r="1399" spans="1:18" x14ac:dyDescent="0.25">
      <c r="A1399" s="49" t="e">
        <f t="shared" si="170"/>
        <v>#N/A</v>
      </c>
      <c r="B1399" t="e">
        <f t="shared" si="171"/>
        <v>#N/A</v>
      </c>
      <c r="G1399" t="e">
        <f>VLOOKUP(C1399,[1]A!$D$2:$H$1448,5,FALSE)</f>
        <v>#N/A</v>
      </c>
      <c r="N1399" s="14" t="e">
        <f>VLOOKUP(C1399,Bilan!$B$4:$D$1766,3,FALSE)</f>
        <v>#N/A</v>
      </c>
      <c r="O1399" s="50" t="e">
        <f t="shared" si="172"/>
        <v>#N/A</v>
      </c>
      <c r="P1399" s="50" t="e">
        <f>VLOOKUP(C1399,Route2021!$C$2:$O$1205,13,FALSE)</f>
        <v>#N/A</v>
      </c>
      <c r="Q1399" s="124" t="e">
        <f>VLOOKUP(C1399,[1]A!$D$2:$K$1398,8,FALSE)</f>
        <v>#N/A</v>
      </c>
      <c r="R1399" s="125">
        <f>VLOOKUP(C1399,Route2021!$C$2:$Q$1212,15,FALSE)</f>
        <v>0</v>
      </c>
    </row>
    <row r="1400" spans="1:18" x14ac:dyDescent="0.25">
      <c r="A1400" s="49" t="e">
        <f t="shared" si="170"/>
        <v>#N/A</v>
      </c>
      <c r="B1400" t="e">
        <f t="shared" si="171"/>
        <v>#N/A</v>
      </c>
      <c r="G1400" t="e">
        <f>VLOOKUP(C1400,[1]A!$D$2:$H$1448,5,FALSE)</f>
        <v>#N/A</v>
      </c>
      <c r="J1400" s="67">
        <v>1</v>
      </c>
      <c r="N1400" s="14" t="e">
        <f>VLOOKUP(C1400,Bilan!$B$4:$D$1766,3,FALSE)</f>
        <v>#N/A</v>
      </c>
      <c r="O1400" s="50" t="e">
        <f t="shared" si="172"/>
        <v>#N/A</v>
      </c>
      <c r="P1400" s="50" t="e">
        <f>VLOOKUP(C1400,Route2021!$C$2:$O$1205,13,FALSE)</f>
        <v>#N/A</v>
      </c>
      <c r="Q1400" s="124" t="e">
        <f>VLOOKUP(C1400,[1]A!$D$2:$K$1398,8,FALSE)</f>
        <v>#N/A</v>
      </c>
      <c r="R1400" s="125">
        <f>VLOOKUP(C1400,Route2021!$C$2:$Q$1212,15,FALSE)</f>
        <v>0</v>
      </c>
    </row>
    <row r="1401" spans="1:18" x14ac:dyDescent="0.25">
      <c r="A1401" s="49" t="e">
        <f t="shared" si="170"/>
        <v>#N/A</v>
      </c>
      <c r="B1401" t="e">
        <f t="shared" si="171"/>
        <v>#N/A</v>
      </c>
      <c r="G1401" t="e">
        <f>VLOOKUP(C1401,[1]A!$D$2:$H$1448,5,FALSE)</f>
        <v>#N/A</v>
      </c>
      <c r="N1401" s="14" t="e">
        <f>VLOOKUP(C1401,Bilan!$B$4:$D$1766,3,FALSE)</f>
        <v>#N/A</v>
      </c>
      <c r="O1401" s="50" t="e">
        <f t="shared" si="172"/>
        <v>#N/A</v>
      </c>
      <c r="P1401" s="50" t="e">
        <f>VLOOKUP(C1401,Route2021!$C$2:$O$1205,13,FALSE)</f>
        <v>#N/A</v>
      </c>
      <c r="Q1401" s="124" t="e">
        <f>VLOOKUP(C1401,[1]A!$D$2:$K$1398,8,FALSE)</f>
        <v>#N/A</v>
      </c>
      <c r="R1401" s="125">
        <f>VLOOKUP(C1401,Route2021!$C$2:$Q$1212,15,FALSE)</f>
        <v>0</v>
      </c>
    </row>
    <row r="1402" spans="1:18" x14ac:dyDescent="0.25">
      <c r="A1402" s="49" t="e">
        <f t="shared" si="170"/>
        <v>#N/A</v>
      </c>
      <c r="B1402" t="e">
        <f t="shared" si="171"/>
        <v>#N/A</v>
      </c>
      <c r="G1402" t="e">
        <f>VLOOKUP(C1402,[1]A!$D$2:$H$1448,5,FALSE)</f>
        <v>#N/A</v>
      </c>
      <c r="N1402" s="14" t="e">
        <f>VLOOKUP(C1402,Bilan!$B$4:$D$1766,3,FALSE)</f>
        <v>#N/A</v>
      </c>
      <c r="O1402" s="50" t="e">
        <f t="shared" si="172"/>
        <v>#N/A</v>
      </c>
      <c r="P1402" s="50" t="e">
        <f>VLOOKUP(C1402,Route2021!$C$2:$O$1205,13,FALSE)</f>
        <v>#N/A</v>
      </c>
      <c r="Q1402" s="124" t="e">
        <f>VLOOKUP(C1402,[1]A!$D$2:$K$1398,8,FALSE)</f>
        <v>#N/A</v>
      </c>
      <c r="R1402" s="125">
        <f>VLOOKUP(C1402,Route2021!$C$2:$Q$1212,15,FALSE)</f>
        <v>0</v>
      </c>
    </row>
    <row r="1403" spans="1:18" x14ac:dyDescent="0.25">
      <c r="A1403" s="49" t="e">
        <f t="shared" si="170"/>
        <v>#N/A</v>
      </c>
      <c r="B1403" t="e">
        <f t="shared" si="171"/>
        <v>#N/A</v>
      </c>
      <c r="G1403" t="e">
        <f>VLOOKUP(C1403,[1]A!$D$2:$H$1448,5,FALSE)</f>
        <v>#N/A</v>
      </c>
      <c r="J1403" s="67">
        <v>1</v>
      </c>
      <c r="N1403" s="14" t="e">
        <f>VLOOKUP(C1403,Bilan!$B$4:$D$1766,3,FALSE)</f>
        <v>#N/A</v>
      </c>
      <c r="O1403" s="50" t="e">
        <f t="shared" si="172"/>
        <v>#N/A</v>
      </c>
      <c r="P1403" s="50" t="e">
        <f>VLOOKUP(C1403,Route2021!$C$2:$O$1205,13,FALSE)</f>
        <v>#N/A</v>
      </c>
      <c r="Q1403" s="124" t="e">
        <f>VLOOKUP(C1403,[1]A!$D$2:$K$1398,8,FALSE)</f>
        <v>#N/A</v>
      </c>
      <c r="R1403" s="125">
        <f>VLOOKUP(C1403,Route2021!$C$2:$Q$1212,15,FALSE)</f>
        <v>0</v>
      </c>
    </row>
    <row r="1404" spans="1:18" x14ac:dyDescent="0.25">
      <c r="A1404" s="49" t="e">
        <f t="shared" si="170"/>
        <v>#N/A</v>
      </c>
      <c r="B1404" t="e">
        <f t="shared" si="171"/>
        <v>#N/A</v>
      </c>
      <c r="G1404" t="e">
        <f>VLOOKUP(C1404,[1]A!$D$2:$H$1448,5,FALSE)</f>
        <v>#N/A</v>
      </c>
      <c r="J1404" s="67">
        <v>1</v>
      </c>
      <c r="N1404" s="14" t="e">
        <f>VLOOKUP(C1404,Bilan!$B$4:$D$1766,3,FALSE)</f>
        <v>#N/A</v>
      </c>
      <c r="O1404" s="50" t="e">
        <f t="shared" si="172"/>
        <v>#N/A</v>
      </c>
      <c r="P1404" s="50" t="e">
        <f>VLOOKUP(C1404,Route2021!$C$2:$O$1205,13,FALSE)</f>
        <v>#N/A</v>
      </c>
      <c r="Q1404" s="124" t="e">
        <f>VLOOKUP(C1404,[1]A!$D$2:$K$1398,8,FALSE)</f>
        <v>#N/A</v>
      </c>
      <c r="R1404" s="125">
        <f>VLOOKUP(C1404,Route2021!$C$2:$Q$1212,15,FALSE)</f>
        <v>0</v>
      </c>
    </row>
    <row r="1405" spans="1:18" x14ac:dyDescent="0.25">
      <c r="A1405" s="49" t="e">
        <f t="shared" si="170"/>
        <v>#N/A</v>
      </c>
      <c r="B1405" t="e">
        <f t="shared" si="171"/>
        <v>#N/A</v>
      </c>
      <c r="G1405" t="e">
        <f>VLOOKUP(C1405,[1]A!$D$2:$H$1448,5,FALSE)</f>
        <v>#N/A</v>
      </c>
      <c r="J1405" s="67">
        <v>1</v>
      </c>
      <c r="N1405" s="14" t="e">
        <f>VLOOKUP(C1405,Bilan!$B$4:$D$1766,3,FALSE)</f>
        <v>#N/A</v>
      </c>
      <c r="O1405" s="50" t="e">
        <f t="shared" si="172"/>
        <v>#N/A</v>
      </c>
      <c r="P1405" s="50" t="e">
        <f>VLOOKUP(C1405,Route2021!$C$2:$O$1205,13,FALSE)</f>
        <v>#N/A</v>
      </c>
      <c r="Q1405" s="124" t="e">
        <f>VLOOKUP(C1405,[1]A!$D$2:$K$1398,8,FALSE)</f>
        <v>#N/A</v>
      </c>
      <c r="R1405" s="125">
        <f>VLOOKUP(C1405,Route2021!$C$2:$Q$1212,15,FALSE)</f>
        <v>0</v>
      </c>
    </row>
    <row r="1406" spans="1:18" x14ac:dyDescent="0.25">
      <c r="A1406" s="49" t="e">
        <f t="shared" si="170"/>
        <v>#N/A</v>
      </c>
      <c r="B1406" t="e">
        <f t="shared" si="171"/>
        <v>#N/A</v>
      </c>
      <c r="G1406" t="e">
        <f>VLOOKUP(C1406,[1]A!$D$2:$H$1448,5,FALSE)</f>
        <v>#N/A</v>
      </c>
      <c r="N1406" s="14" t="e">
        <f>VLOOKUP(C1406,Bilan!$B$4:$D$1766,3,FALSE)</f>
        <v>#N/A</v>
      </c>
      <c r="O1406" s="50" t="e">
        <f t="shared" si="172"/>
        <v>#N/A</v>
      </c>
      <c r="P1406" s="50" t="e">
        <f>VLOOKUP(C1406,Route2021!$C$2:$O$1205,13,FALSE)</f>
        <v>#N/A</v>
      </c>
      <c r="Q1406" s="124" t="e">
        <f>VLOOKUP(C1406,[1]A!$D$2:$K$1398,8,FALSE)</f>
        <v>#N/A</v>
      </c>
      <c r="R1406" s="125">
        <f>VLOOKUP(C1406,Route2021!$C$2:$Q$1212,15,FALSE)</f>
        <v>0</v>
      </c>
    </row>
    <row r="1407" spans="1:18" x14ac:dyDescent="0.25">
      <c r="A1407" s="49" t="e">
        <f t="shared" si="170"/>
        <v>#N/A</v>
      </c>
      <c r="B1407" t="e">
        <f t="shared" si="171"/>
        <v>#N/A</v>
      </c>
      <c r="G1407" t="e">
        <f>VLOOKUP(C1407,[1]A!$D$2:$H$1448,5,FALSE)</f>
        <v>#N/A</v>
      </c>
      <c r="J1407" s="67">
        <v>1</v>
      </c>
      <c r="N1407" s="14" t="e">
        <f>VLOOKUP(C1407,Bilan!$B$4:$D$1766,3,FALSE)</f>
        <v>#N/A</v>
      </c>
      <c r="O1407" s="50" t="e">
        <f t="shared" si="172"/>
        <v>#N/A</v>
      </c>
      <c r="P1407" s="50" t="e">
        <f>VLOOKUP(C1407,Route2021!$C$2:$O$1205,13,FALSE)</f>
        <v>#N/A</v>
      </c>
      <c r="Q1407" s="124" t="e">
        <f>VLOOKUP(C1407,[1]A!$D$2:$K$1398,8,FALSE)</f>
        <v>#N/A</v>
      </c>
      <c r="R1407" s="125">
        <f>VLOOKUP(C1407,Route2021!$C$2:$Q$1212,15,FALSE)</f>
        <v>0</v>
      </c>
    </row>
    <row r="1408" spans="1:18" x14ac:dyDescent="0.25">
      <c r="A1408" s="49" t="e">
        <f t="shared" si="170"/>
        <v>#N/A</v>
      </c>
      <c r="B1408" t="e">
        <f t="shared" si="171"/>
        <v>#N/A</v>
      </c>
      <c r="G1408" t="e">
        <f>VLOOKUP(C1408,[1]A!$D$2:$H$1448,5,FALSE)</f>
        <v>#N/A</v>
      </c>
      <c r="N1408" s="14" t="e">
        <f>VLOOKUP(C1408,Bilan!$B$4:$D$1766,3,FALSE)</f>
        <v>#N/A</v>
      </c>
      <c r="O1408" s="50" t="e">
        <f t="shared" si="172"/>
        <v>#N/A</v>
      </c>
      <c r="P1408" s="50" t="e">
        <f>VLOOKUP(C1408,Route2021!$C$2:$O$1205,13,FALSE)</f>
        <v>#N/A</v>
      </c>
      <c r="Q1408" s="124" t="e">
        <f>VLOOKUP(C1408,[1]A!$D$2:$K$1398,8,FALSE)</f>
        <v>#N/A</v>
      </c>
      <c r="R1408" s="125">
        <f>VLOOKUP(C1408,Route2021!$C$2:$Q$1212,15,FALSE)</f>
        <v>0</v>
      </c>
    </row>
    <row r="1409" spans="1:18" x14ac:dyDescent="0.25">
      <c r="A1409" s="49" t="e">
        <f t="shared" si="170"/>
        <v>#N/A</v>
      </c>
      <c r="B1409" t="e">
        <f t="shared" si="171"/>
        <v>#N/A</v>
      </c>
      <c r="G1409" t="e">
        <f>VLOOKUP(C1409,[1]A!$D$2:$H$1448,5,FALSE)</f>
        <v>#N/A</v>
      </c>
      <c r="J1409" s="67">
        <v>1</v>
      </c>
      <c r="N1409" s="14" t="e">
        <f>VLOOKUP(C1409,Bilan!$B$4:$D$1766,3,FALSE)</f>
        <v>#N/A</v>
      </c>
      <c r="O1409" s="50" t="e">
        <f t="shared" si="172"/>
        <v>#N/A</v>
      </c>
      <c r="P1409" s="50" t="e">
        <f>VLOOKUP(C1409,Route2021!$C$2:$O$1205,13,FALSE)</f>
        <v>#N/A</v>
      </c>
      <c r="Q1409" s="124" t="e">
        <f>VLOOKUP(C1409,[1]A!$D$2:$K$1398,8,FALSE)</f>
        <v>#N/A</v>
      </c>
      <c r="R1409" s="125">
        <f>VLOOKUP(C1409,Route2021!$C$2:$Q$1212,15,FALSE)</f>
        <v>0</v>
      </c>
    </row>
    <row r="1410" spans="1:18" x14ac:dyDescent="0.25">
      <c r="A1410" s="49" t="e">
        <f t="shared" si="170"/>
        <v>#N/A</v>
      </c>
      <c r="B1410" t="e">
        <f t="shared" si="171"/>
        <v>#N/A</v>
      </c>
      <c r="G1410" t="e">
        <f>VLOOKUP(C1410,[1]A!$D$2:$H$1448,5,FALSE)</f>
        <v>#N/A</v>
      </c>
      <c r="N1410" s="14" t="e">
        <f>VLOOKUP(C1410,Bilan!$B$4:$D$1766,3,FALSE)</f>
        <v>#N/A</v>
      </c>
      <c r="O1410" s="50" t="e">
        <f t="shared" si="172"/>
        <v>#N/A</v>
      </c>
      <c r="P1410" s="50" t="e">
        <f>VLOOKUP(C1410,Route2021!$C$2:$O$1205,13,FALSE)</f>
        <v>#N/A</v>
      </c>
      <c r="Q1410" s="124" t="e">
        <f>VLOOKUP(C1410,[1]A!$D$2:$K$1398,8,FALSE)</f>
        <v>#N/A</v>
      </c>
      <c r="R1410" s="125">
        <f>VLOOKUP(C1410,Route2021!$C$2:$Q$1212,15,FALSE)</f>
        <v>0</v>
      </c>
    </row>
    <row r="1411" spans="1:18" x14ac:dyDescent="0.25">
      <c r="A1411" s="49" t="e">
        <f t="shared" si="170"/>
        <v>#N/A</v>
      </c>
      <c r="B1411" t="e">
        <f t="shared" si="171"/>
        <v>#N/A</v>
      </c>
      <c r="G1411" t="e">
        <f>VLOOKUP(C1411,[1]A!$D$2:$H$1448,5,FALSE)</f>
        <v>#N/A</v>
      </c>
      <c r="N1411" s="14" t="e">
        <f>VLOOKUP(C1411,Bilan!$B$4:$D$1766,3,FALSE)</f>
        <v>#N/A</v>
      </c>
      <c r="O1411" s="50" t="e">
        <f t="shared" si="172"/>
        <v>#N/A</v>
      </c>
      <c r="P1411" s="50" t="e">
        <f>VLOOKUP(C1411,Route2021!$C$2:$O$1205,13,FALSE)</f>
        <v>#N/A</v>
      </c>
      <c r="Q1411" s="124" t="e">
        <f>VLOOKUP(C1411,[1]A!$D$2:$K$1398,8,FALSE)</f>
        <v>#N/A</v>
      </c>
      <c r="R1411" s="125">
        <f>VLOOKUP(C1411,Route2021!$C$2:$Q$1212,15,FALSE)</f>
        <v>0</v>
      </c>
    </row>
    <row r="1412" spans="1:18" x14ac:dyDescent="0.25">
      <c r="A1412" s="49" t="e">
        <f t="shared" si="170"/>
        <v>#N/A</v>
      </c>
      <c r="B1412" t="e">
        <f t="shared" si="171"/>
        <v>#N/A</v>
      </c>
      <c r="G1412" t="e">
        <f>VLOOKUP(C1412,[1]A!$D$2:$H$1448,5,FALSE)</f>
        <v>#N/A</v>
      </c>
      <c r="N1412" s="14" t="e">
        <f>VLOOKUP(C1412,Bilan!$B$4:$D$1766,3,FALSE)</f>
        <v>#N/A</v>
      </c>
      <c r="O1412" s="50" t="e">
        <f t="shared" si="172"/>
        <v>#N/A</v>
      </c>
      <c r="P1412" s="50" t="e">
        <f>VLOOKUP(C1412,Route2021!$C$2:$O$1205,13,FALSE)</f>
        <v>#N/A</v>
      </c>
      <c r="Q1412" s="124" t="e">
        <f>VLOOKUP(C1412,[1]A!$D$2:$K$1398,8,FALSE)</f>
        <v>#N/A</v>
      </c>
      <c r="R1412" s="125">
        <f>VLOOKUP(C1412,Route2021!$C$2:$Q$1212,15,FALSE)</f>
        <v>0</v>
      </c>
    </row>
    <row r="1413" spans="1:18" x14ac:dyDescent="0.25">
      <c r="A1413" s="49" t="e">
        <f t="shared" si="170"/>
        <v>#N/A</v>
      </c>
      <c r="B1413" t="e">
        <f t="shared" si="171"/>
        <v>#N/A</v>
      </c>
      <c r="G1413" t="e">
        <f>VLOOKUP(C1413,[1]A!$D$2:$H$1448,5,FALSE)</f>
        <v>#N/A</v>
      </c>
      <c r="N1413" s="14" t="e">
        <f>VLOOKUP(C1413,Bilan!$B$4:$D$1766,3,FALSE)</f>
        <v>#N/A</v>
      </c>
      <c r="O1413" s="50" t="e">
        <f t="shared" si="172"/>
        <v>#N/A</v>
      </c>
      <c r="P1413" s="50" t="e">
        <f>VLOOKUP(C1413,Route2021!$C$2:$O$1205,13,FALSE)</f>
        <v>#N/A</v>
      </c>
      <c r="Q1413" s="124" t="e">
        <f>VLOOKUP(C1413,[1]A!$D$2:$K$1398,8,FALSE)</f>
        <v>#N/A</v>
      </c>
      <c r="R1413" s="125">
        <f>VLOOKUP(C1413,Route2021!$C$2:$Q$1212,15,FALSE)</f>
        <v>0</v>
      </c>
    </row>
    <row r="1414" spans="1:18" x14ac:dyDescent="0.25">
      <c r="A1414" s="49" t="e">
        <f t="shared" si="170"/>
        <v>#N/A</v>
      </c>
      <c r="B1414" t="e">
        <f t="shared" ref="B1414:B1425" si="173">N1414</f>
        <v>#N/A</v>
      </c>
      <c r="G1414" t="e">
        <f>VLOOKUP(C1414,[1]A!$D$2:$H$1448,5,FALSE)</f>
        <v>#N/A</v>
      </c>
      <c r="N1414" s="14" t="e">
        <f>VLOOKUP(C1414,Bilan!$B$4:$D$1766,3,FALSE)</f>
        <v>#N/A</v>
      </c>
      <c r="O1414" s="50" t="e">
        <f t="shared" si="172"/>
        <v>#N/A</v>
      </c>
      <c r="P1414" s="50" t="e">
        <f>VLOOKUP(C1414,Route2021!$C$2:$O$1205,13,FALSE)</f>
        <v>#N/A</v>
      </c>
      <c r="Q1414" s="124" t="e">
        <f>VLOOKUP(C1414,[1]A!$D$2:$K$1398,8,FALSE)</f>
        <v>#N/A</v>
      </c>
      <c r="R1414" s="125">
        <f>VLOOKUP(C1414,Route2021!$C$2:$Q$1212,15,FALSE)</f>
        <v>0</v>
      </c>
    </row>
    <row r="1415" spans="1:18" x14ac:dyDescent="0.25">
      <c r="A1415" s="49" t="e">
        <f t="shared" ref="A1415:A1425" si="174">IF(Q1415=R1415,P1415," ")</f>
        <v>#N/A</v>
      </c>
      <c r="B1415" t="e">
        <f t="shared" si="173"/>
        <v>#N/A</v>
      </c>
      <c r="G1415" t="e">
        <f>VLOOKUP(C1415,[1]A!$D$2:$H$1448,5,FALSE)</f>
        <v>#N/A</v>
      </c>
      <c r="N1415" s="14" t="e">
        <f>VLOOKUP(C1415,Bilan!$B$4:$D$1766,3,FALSE)</f>
        <v>#N/A</v>
      </c>
      <c r="O1415" s="50" t="e">
        <f t="shared" si="172"/>
        <v>#N/A</v>
      </c>
      <c r="P1415" s="50" t="e">
        <f>VLOOKUP(C1415,Route2021!$C$2:$O$1205,13,FALSE)</f>
        <v>#N/A</v>
      </c>
      <c r="Q1415" s="124" t="e">
        <f>VLOOKUP(C1415,[1]A!$D$2:$K$1398,8,FALSE)</f>
        <v>#N/A</v>
      </c>
      <c r="R1415" s="125">
        <f>VLOOKUP(C1415,Route2021!$C$2:$Q$1212,15,FALSE)</f>
        <v>0</v>
      </c>
    </row>
    <row r="1416" spans="1:18" x14ac:dyDescent="0.25">
      <c r="A1416" s="49" t="e">
        <f t="shared" si="174"/>
        <v>#N/A</v>
      </c>
      <c r="B1416" t="e">
        <f t="shared" si="173"/>
        <v>#N/A</v>
      </c>
      <c r="G1416" t="e">
        <f>VLOOKUP(C1416,[1]A!$D$2:$H$1448,5,FALSE)</f>
        <v>#N/A</v>
      </c>
      <c r="N1416" s="14" t="e">
        <f>VLOOKUP(C1416,Bilan!$B$4:$D$1766,3,FALSE)</f>
        <v>#N/A</v>
      </c>
      <c r="O1416" s="50" t="e">
        <f t="shared" ref="O1416:O1425" si="175">A1416</f>
        <v>#N/A</v>
      </c>
      <c r="P1416" s="50" t="e">
        <f>VLOOKUP(C1416,Route2021!$C$2:$O$1205,13,FALSE)</f>
        <v>#N/A</v>
      </c>
      <c r="Q1416" s="124" t="e">
        <f>VLOOKUP(C1416,[1]A!$D$2:$K$1398,8,FALSE)</f>
        <v>#N/A</v>
      </c>
      <c r="R1416" s="125">
        <f>VLOOKUP(C1416,Route2021!$C$2:$Q$1212,15,FALSE)</f>
        <v>0</v>
      </c>
    </row>
    <row r="1417" spans="1:18" x14ac:dyDescent="0.25">
      <c r="A1417" s="49" t="e">
        <f t="shared" si="174"/>
        <v>#N/A</v>
      </c>
      <c r="B1417" t="e">
        <f t="shared" si="173"/>
        <v>#N/A</v>
      </c>
      <c r="G1417" t="e">
        <f>VLOOKUP(C1417,[1]A!$D$2:$H$1448,5,FALSE)</f>
        <v>#N/A</v>
      </c>
      <c r="N1417" s="14" t="e">
        <f>VLOOKUP(C1417,Bilan!$B$4:$D$1766,3,FALSE)</f>
        <v>#N/A</v>
      </c>
      <c r="O1417" s="50" t="e">
        <f t="shared" si="175"/>
        <v>#N/A</v>
      </c>
      <c r="P1417" s="50" t="e">
        <f>VLOOKUP(C1417,Route2021!$C$2:$O$1205,13,FALSE)</f>
        <v>#N/A</v>
      </c>
      <c r="Q1417" s="124" t="e">
        <f>VLOOKUP(C1417,[1]A!$D$2:$K$1398,8,FALSE)</f>
        <v>#N/A</v>
      </c>
      <c r="R1417" s="125">
        <f>VLOOKUP(C1417,Route2021!$C$2:$Q$1212,15,FALSE)</f>
        <v>0</v>
      </c>
    </row>
    <row r="1418" spans="1:18" x14ac:dyDescent="0.25">
      <c r="A1418" s="49" t="e">
        <f t="shared" si="174"/>
        <v>#N/A</v>
      </c>
      <c r="B1418" t="e">
        <f t="shared" si="173"/>
        <v>#N/A</v>
      </c>
      <c r="G1418" t="e">
        <f>VLOOKUP(C1418,[1]A!$D$2:$H$1448,5,FALSE)</f>
        <v>#N/A</v>
      </c>
      <c r="N1418" s="14" t="e">
        <f>VLOOKUP(C1418,Bilan!$B$4:$D$1766,3,FALSE)</f>
        <v>#N/A</v>
      </c>
      <c r="O1418" s="50" t="e">
        <f t="shared" si="175"/>
        <v>#N/A</v>
      </c>
      <c r="P1418" s="50" t="e">
        <f>VLOOKUP(C1418,Route2021!$C$2:$O$1205,13,FALSE)</f>
        <v>#N/A</v>
      </c>
      <c r="Q1418" s="124" t="e">
        <f>VLOOKUP(C1418,[1]A!$D$2:$K$1398,8,FALSE)</f>
        <v>#N/A</v>
      </c>
      <c r="R1418" s="125">
        <f>VLOOKUP(C1418,Route2021!$C$2:$Q$1212,15,FALSE)</f>
        <v>0</v>
      </c>
    </row>
    <row r="1419" spans="1:18" x14ac:dyDescent="0.25">
      <c r="A1419" s="49" t="e">
        <f t="shared" si="174"/>
        <v>#N/A</v>
      </c>
      <c r="B1419" t="e">
        <f t="shared" si="173"/>
        <v>#N/A</v>
      </c>
      <c r="G1419" t="e">
        <f>VLOOKUP(C1419,[1]A!$D$2:$H$1448,5,FALSE)</f>
        <v>#N/A</v>
      </c>
      <c r="N1419" s="14" t="e">
        <f>VLOOKUP(C1419,Bilan!$B$4:$D$1766,3,FALSE)</f>
        <v>#N/A</v>
      </c>
      <c r="O1419" s="50" t="e">
        <f t="shared" si="175"/>
        <v>#N/A</v>
      </c>
      <c r="P1419" s="50" t="e">
        <f>VLOOKUP(C1419,Route2021!$C$2:$O$1205,13,FALSE)</f>
        <v>#N/A</v>
      </c>
      <c r="Q1419" s="124" t="e">
        <f>VLOOKUP(C1419,[1]A!$D$2:$K$1398,8,FALSE)</f>
        <v>#N/A</v>
      </c>
      <c r="R1419" s="125">
        <f>VLOOKUP(C1419,Route2021!$C$2:$Q$1212,15,FALSE)</f>
        <v>0</v>
      </c>
    </row>
    <row r="1420" spans="1:18" x14ac:dyDescent="0.25">
      <c r="A1420" s="49" t="e">
        <f t="shared" si="174"/>
        <v>#N/A</v>
      </c>
      <c r="B1420" t="e">
        <f t="shared" si="173"/>
        <v>#N/A</v>
      </c>
      <c r="G1420" t="e">
        <f>VLOOKUP(C1420,[1]A!$D$2:$H$1448,5,FALSE)</f>
        <v>#N/A</v>
      </c>
      <c r="N1420" s="14" t="e">
        <f>VLOOKUP(C1420,Bilan!$B$4:$D$1766,3,FALSE)</f>
        <v>#N/A</v>
      </c>
      <c r="O1420" s="50" t="e">
        <f t="shared" si="175"/>
        <v>#N/A</v>
      </c>
      <c r="P1420" s="50" t="e">
        <f>VLOOKUP(C1420,Route2021!$C$2:$O$1205,13,FALSE)</f>
        <v>#N/A</v>
      </c>
      <c r="Q1420" s="124" t="e">
        <f>VLOOKUP(C1420,[1]A!$D$2:$K$1398,8,FALSE)</f>
        <v>#N/A</v>
      </c>
      <c r="R1420" s="125">
        <f>VLOOKUP(C1420,Route2021!$C$2:$Q$1212,15,FALSE)</f>
        <v>0</v>
      </c>
    </row>
    <row r="1421" spans="1:18" x14ac:dyDescent="0.25">
      <c r="A1421" s="49" t="e">
        <f t="shared" si="174"/>
        <v>#N/A</v>
      </c>
      <c r="B1421" t="e">
        <f t="shared" si="173"/>
        <v>#N/A</v>
      </c>
      <c r="G1421" t="e">
        <f>VLOOKUP(C1421,[1]A!$D$2:$H$1448,5,FALSE)</f>
        <v>#N/A</v>
      </c>
      <c r="N1421" s="14" t="e">
        <f>VLOOKUP(C1421,Bilan!$B$4:$D$1766,3,FALSE)</f>
        <v>#N/A</v>
      </c>
      <c r="O1421" s="50" t="e">
        <f t="shared" si="175"/>
        <v>#N/A</v>
      </c>
      <c r="P1421" s="50" t="e">
        <f>VLOOKUP(C1421,Route2021!$C$2:$O$1205,13,FALSE)</f>
        <v>#N/A</v>
      </c>
      <c r="Q1421" s="124" t="e">
        <f>VLOOKUP(C1421,[1]A!$D$2:$K$1398,8,FALSE)</f>
        <v>#N/A</v>
      </c>
      <c r="R1421" s="125">
        <f>VLOOKUP(C1421,Route2021!$C$2:$Q$1212,15,FALSE)</f>
        <v>0</v>
      </c>
    </row>
    <row r="1422" spans="1:18" x14ac:dyDescent="0.25">
      <c r="A1422" s="49" t="e">
        <f t="shared" si="174"/>
        <v>#N/A</v>
      </c>
      <c r="B1422" t="e">
        <f t="shared" si="173"/>
        <v>#N/A</v>
      </c>
      <c r="G1422" t="e">
        <f>VLOOKUP(C1422,[1]A!$D$2:$H$1448,5,FALSE)</f>
        <v>#N/A</v>
      </c>
      <c r="N1422" s="14" t="e">
        <f>VLOOKUP(C1422,Bilan!$B$4:$D$1766,3,FALSE)</f>
        <v>#N/A</v>
      </c>
      <c r="O1422" s="50" t="e">
        <f t="shared" si="175"/>
        <v>#N/A</v>
      </c>
      <c r="P1422" s="50" t="e">
        <f>VLOOKUP(C1422,Route2021!$C$2:$O$1205,13,FALSE)</f>
        <v>#N/A</v>
      </c>
      <c r="Q1422" s="124" t="e">
        <f>VLOOKUP(C1422,[1]A!$D$2:$K$1398,8,FALSE)</f>
        <v>#N/A</v>
      </c>
      <c r="R1422" s="125">
        <f>VLOOKUP(C1422,Route2021!$C$2:$Q$1212,15,FALSE)</f>
        <v>0</v>
      </c>
    </row>
    <row r="1423" spans="1:18" x14ac:dyDescent="0.25">
      <c r="A1423" s="49" t="e">
        <f t="shared" si="174"/>
        <v>#N/A</v>
      </c>
      <c r="B1423" t="e">
        <f t="shared" si="173"/>
        <v>#N/A</v>
      </c>
      <c r="G1423" t="e">
        <f>VLOOKUP(C1423,[1]A!$D$2:$H$1448,5,FALSE)</f>
        <v>#N/A</v>
      </c>
      <c r="N1423" s="14" t="e">
        <f>VLOOKUP(C1423,Bilan!$B$4:$D$1766,3,FALSE)</f>
        <v>#N/A</v>
      </c>
      <c r="O1423" s="50" t="e">
        <f t="shared" si="175"/>
        <v>#N/A</v>
      </c>
      <c r="P1423" s="50" t="e">
        <f>VLOOKUP(C1423,Route2021!$C$2:$O$1205,13,FALSE)</f>
        <v>#N/A</v>
      </c>
      <c r="Q1423" s="124" t="e">
        <f>VLOOKUP(C1423,[1]A!$D$2:$K$1398,8,FALSE)</f>
        <v>#N/A</v>
      </c>
      <c r="R1423" s="125">
        <f>VLOOKUP(C1423,Route2021!$C$2:$Q$1212,15,FALSE)</f>
        <v>0</v>
      </c>
    </row>
    <row r="1424" spans="1:18" x14ac:dyDescent="0.25">
      <c r="A1424" s="49" t="e">
        <f t="shared" si="174"/>
        <v>#N/A</v>
      </c>
      <c r="B1424" t="e">
        <f t="shared" si="173"/>
        <v>#N/A</v>
      </c>
      <c r="G1424" t="e">
        <f>VLOOKUP(C1424,[1]A!$D$2:$H$1448,5,FALSE)</f>
        <v>#N/A</v>
      </c>
      <c r="N1424" s="14" t="e">
        <f>VLOOKUP(C1424,Bilan!$B$4:$D$1766,3,FALSE)</f>
        <v>#N/A</v>
      </c>
      <c r="O1424" s="50" t="e">
        <f t="shared" si="175"/>
        <v>#N/A</v>
      </c>
      <c r="P1424" s="50" t="e">
        <f>VLOOKUP(C1424,Route2021!$C$2:$O$1205,13,FALSE)</f>
        <v>#N/A</v>
      </c>
      <c r="Q1424" s="124" t="e">
        <f>VLOOKUP(C1424,[1]A!$D$2:$K$1398,8,FALSE)</f>
        <v>#N/A</v>
      </c>
      <c r="R1424" s="125">
        <f>VLOOKUP(C1424,Route2021!$C$2:$Q$1212,15,FALSE)</f>
        <v>0</v>
      </c>
    </row>
    <row r="1425" spans="1:18" x14ac:dyDescent="0.25">
      <c r="A1425" s="49" t="e">
        <f t="shared" si="174"/>
        <v>#N/A</v>
      </c>
      <c r="B1425" t="e">
        <f t="shared" si="173"/>
        <v>#N/A</v>
      </c>
      <c r="G1425" t="e">
        <f>VLOOKUP(C1425,[1]A!$D$2:$H$1448,5,FALSE)</f>
        <v>#N/A</v>
      </c>
      <c r="N1425" s="14" t="e">
        <f>VLOOKUP(C1425,Bilan!$B$4:$D$1766,3,FALSE)</f>
        <v>#N/A</v>
      </c>
      <c r="O1425" s="50" t="e">
        <f t="shared" si="175"/>
        <v>#N/A</v>
      </c>
      <c r="P1425" s="50" t="e">
        <f>VLOOKUP(C1425,Route2021!$C$2:$O$1205,13,FALSE)</f>
        <v>#N/A</v>
      </c>
      <c r="Q1425" s="124" t="e">
        <f>VLOOKUP(C1425,[1]A!$D$2:$K$1398,8,FALSE)</f>
        <v>#N/A</v>
      </c>
      <c r="R1425" s="125">
        <f>VLOOKUP(C1425,Route2021!$C$2:$Q$1212,15,FALSE)</f>
        <v>0</v>
      </c>
    </row>
    <row r="1426" spans="1:18" x14ac:dyDescent="0.25">
      <c r="A1426" s="49" t="e">
        <f t="shared" ref="A1426:A1467" si="176">IF(Q1426=R1426,P1426," ")</f>
        <v>#N/A</v>
      </c>
      <c r="B1426" t="e">
        <f t="shared" ref="B1426:B1467" si="177">N1426</f>
        <v>#N/A</v>
      </c>
      <c r="G1426" t="e">
        <f>VLOOKUP(C1426,[1]A!$D$2:$H$1448,5,FALSE)</f>
        <v>#N/A</v>
      </c>
      <c r="N1426" s="14" t="e">
        <f>VLOOKUP(C1426,Bilan!$B$4:$D$1766,3,FALSE)</f>
        <v>#N/A</v>
      </c>
      <c r="O1426" s="50" t="e">
        <f t="shared" ref="O1426:O1467" si="178">A1426</f>
        <v>#N/A</v>
      </c>
      <c r="P1426" s="50" t="e">
        <f>VLOOKUP(C1426,Route2021!$C$2:$O$1205,13,FALSE)</f>
        <v>#N/A</v>
      </c>
      <c r="Q1426" s="124" t="e">
        <f>VLOOKUP(C1426,[1]A!$D$2:$K$1398,8,FALSE)</f>
        <v>#N/A</v>
      </c>
      <c r="R1426" s="125">
        <f>VLOOKUP(C1426,Route2021!$C$2:$Q$1212,15,FALSE)</f>
        <v>0</v>
      </c>
    </row>
    <row r="1427" spans="1:18" x14ac:dyDescent="0.25">
      <c r="A1427" s="49" t="e">
        <f t="shared" si="176"/>
        <v>#N/A</v>
      </c>
      <c r="B1427" t="e">
        <f t="shared" si="177"/>
        <v>#N/A</v>
      </c>
      <c r="G1427" t="e">
        <f>VLOOKUP(C1427,[1]A!$D$2:$H$1448,5,FALSE)</f>
        <v>#N/A</v>
      </c>
      <c r="N1427" s="14" t="e">
        <f>VLOOKUP(C1427,Bilan!$B$4:$D$1766,3,FALSE)</f>
        <v>#N/A</v>
      </c>
      <c r="O1427" s="50" t="e">
        <f t="shared" si="178"/>
        <v>#N/A</v>
      </c>
      <c r="P1427" s="50" t="e">
        <f>VLOOKUP(C1427,Route2021!$C$2:$O$1205,13,FALSE)</f>
        <v>#N/A</v>
      </c>
      <c r="Q1427" s="124" t="e">
        <f>VLOOKUP(C1427,[1]A!$D$2:$K$1398,8,FALSE)</f>
        <v>#N/A</v>
      </c>
      <c r="R1427" s="125">
        <f>VLOOKUP(C1427,Route2021!$C$2:$Q$1212,15,FALSE)</f>
        <v>0</v>
      </c>
    </row>
    <row r="1428" spans="1:18" x14ac:dyDescent="0.25">
      <c r="A1428" s="49" t="e">
        <f t="shared" si="176"/>
        <v>#N/A</v>
      </c>
      <c r="B1428" t="e">
        <f t="shared" si="177"/>
        <v>#N/A</v>
      </c>
      <c r="G1428" t="e">
        <f>VLOOKUP(C1428,[1]A!$D$2:$H$1448,5,FALSE)</f>
        <v>#N/A</v>
      </c>
      <c r="N1428" s="14" t="e">
        <f>VLOOKUP(C1428,Bilan!$B$4:$D$1766,3,FALSE)</f>
        <v>#N/A</v>
      </c>
      <c r="O1428" s="50" t="e">
        <f t="shared" si="178"/>
        <v>#N/A</v>
      </c>
      <c r="P1428" s="50" t="e">
        <f>VLOOKUP(C1428,Route2021!$C$2:$O$1205,13,FALSE)</f>
        <v>#N/A</v>
      </c>
      <c r="Q1428" s="124" t="e">
        <f>VLOOKUP(C1428,[1]A!$D$2:$K$1398,8,FALSE)</f>
        <v>#N/A</v>
      </c>
      <c r="R1428" s="125">
        <f>VLOOKUP(C1428,Route2021!$C$2:$Q$1212,15,FALSE)</f>
        <v>0</v>
      </c>
    </row>
    <row r="1429" spans="1:18" x14ac:dyDescent="0.25">
      <c r="A1429" s="49" t="e">
        <f t="shared" si="176"/>
        <v>#N/A</v>
      </c>
      <c r="B1429" t="e">
        <f t="shared" si="177"/>
        <v>#N/A</v>
      </c>
      <c r="G1429" t="e">
        <f>VLOOKUP(C1429,[1]A!$D$2:$H$1448,5,FALSE)</f>
        <v>#N/A</v>
      </c>
      <c r="N1429" s="14" t="e">
        <f>VLOOKUP(C1429,Bilan!$B$4:$D$1766,3,FALSE)</f>
        <v>#N/A</v>
      </c>
      <c r="O1429" s="50" t="e">
        <f t="shared" si="178"/>
        <v>#N/A</v>
      </c>
      <c r="P1429" s="50" t="e">
        <f>VLOOKUP(C1429,Route2021!$C$2:$O$1205,13,FALSE)</f>
        <v>#N/A</v>
      </c>
      <c r="Q1429" s="124" t="e">
        <f>VLOOKUP(C1429,[1]A!$D$2:$K$1398,8,FALSE)</f>
        <v>#N/A</v>
      </c>
      <c r="R1429" s="125">
        <f>VLOOKUP(C1429,Route2021!$C$2:$Q$1212,15,FALSE)</f>
        <v>0</v>
      </c>
    </row>
    <row r="1430" spans="1:18" x14ac:dyDescent="0.25">
      <c r="A1430" s="49" t="e">
        <f t="shared" si="176"/>
        <v>#N/A</v>
      </c>
      <c r="B1430" t="e">
        <f t="shared" si="177"/>
        <v>#N/A</v>
      </c>
      <c r="G1430" t="e">
        <f>VLOOKUP(C1430,[1]A!$D$2:$H$1448,5,FALSE)</f>
        <v>#N/A</v>
      </c>
      <c r="N1430" s="14" t="e">
        <f>VLOOKUP(C1430,Bilan!$B$4:$D$1766,3,FALSE)</f>
        <v>#N/A</v>
      </c>
      <c r="O1430" s="50" t="e">
        <f t="shared" si="178"/>
        <v>#N/A</v>
      </c>
      <c r="P1430" s="50" t="e">
        <f>VLOOKUP(C1430,Route2021!$C$2:$O$1205,13,FALSE)</f>
        <v>#N/A</v>
      </c>
      <c r="Q1430" s="124" t="e">
        <f>VLOOKUP(C1430,[1]A!$D$2:$K$1398,8,FALSE)</f>
        <v>#N/A</v>
      </c>
      <c r="R1430" s="125">
        <f>VLOOKUP(C1430,Route2021!$C$2:$Q$1212,15,FALSE)</f>
        <v>0</v>
      </c>
    </row>
    <row r="1431" spans="1:18" x14ac:dyDescent="0.25">
      <c r="A1431" s="49" t="e">
        <f t="shared" si="176"/>
        <v>#N/A</v>
      </c>
      <c r="B1431" t="e">
        <f t="shared" si="177"/>
        <v>#N/A</v>
      </c>
      <c r="G1431" t="e">
        <f>VLOOKUP(C1431,[1]A!$D$2:$H$1448,5,FALSE)</f>
        <v>#N/A</v>
      </c>
      <c r="N1431" s="14" t="e">
        <f>VLOOKUP(C1431,Bilan!$B$4:$D$1766,3,FALSE)</f>
        <v>#N/A</v>
      </c>
      <c r="O1431" s="50" t="e">
        <f t="shared" si="178"/>
        <v>#N/A</v>
      </c>
      <c r="P1431" s="50" t="e">
        <f>VLOOKUP(C1431,Route2021!$C$2:$O$1205,13,FALSE)</f>
        <v>#N/A</v>
      </c>
      <c r="Q1431" s="124" t="e">
        <f>VLOOKUP(C1431,[1]A!$D$2:$K$1398,8,FALSE)</f>
        <v>#N/A</v>
      </c>
      <c r="R1431" s="125">
        <f>VLOOKUP(C1431,Route2021!$C$2:$Q$1212,15,FALSE)</f>
        <v>0</v>
      </c>
    </row>
    <row r="1432" spans="1:18" x14ac:dyDescent="0.25">
      <c r="A1432" s="49" t="e">
        <f t="shared" si="176"/>
        <v>#N/A</v>
      </c>
      <c r="B1432" t="e">
        <f t="shared" si="177"/>
        <v>#N/A</v>
      </c>
      <c r="G1432" t="e">
        <f>VLOOKUP(C1432,[1]A!$D$2:$H$1448,5,FALSE)</f>
        <v>#N/A</v>
      </c>
      <c r="N1432" s="14" t="e">
        <f>VLOOKUP(C1432,Bilan!$B$4:$D$1766,3,FALSE)</f>
        <v>#N/A</v>
      </c>
      <c r="O1432" s="50" t="e">
        <f t="shared" si="178"/>
        <v>#N/A</v>
      </c>
      <c r="P1432" s="50" t="e">
        <f>VLOOKUP(C1432,Route2021!$C$2:$O$1205,13,FALSE)</f>
        <v>#N/A</v>
      </c>
      <c r="Q1432" s="124" t="e">
        <f>VLOOKUP(C1432,[1]A!$D$2:$K$1398,8,FALSE)</f>
        <v>#N/A</v>
      </c>
      <c r="R1432" s="125">
        <f>VLOOKUP(C1432,Route2021!$C$2:$Q$1212,15,FALSE)</f>
        <v>0</v>
      </c>
    </row>
    <row r="1433" spans="1:18" x14ac:dyDescent="0.25">
      <c r="A1433" s="49" t="e">
        <f t="shared" si="176"/>
        <v>#N/A</v>
      </c>
      <c r="B1433" t="e">
        <f t="shared" si="177"/>
        <v>#N/A</v>
      </c>
      <c r="G1433" t="e">
        <f>VLOOKUP(C1433,[1]A!$D$2:$H$1448,5,FALSE)</f>
        <v>#N/A</v>
      </c>
      <c r="N1433" s="14" t="e">
        <f>VLOOKUP(C1433,Bilan!$B$4:$D$1766,3,FALSE)</f>
        <v>#N/A</v>
      </c>
      <c r="O1433" s="50" t="e">
        <f t="shared" si="178"/>
        <v>#N/A</v>
      </c>
      <c r="P1433" s="50" t="e">
        <f>VLOOKUP(C1433,Route2021!$C$2:$O$1205,13,FALSE)</f>
        <v>#N/A</v>
      </c>
      <c r="Q1433" s="124" t="e">
        <f>VLOOKUP(C1433,[1]A!$D$2:$K$1398,8,FALSE)</f>
        <v>#N/A</v>
      </c>
      <c r="R1433" s="125">
        <f>VLOOKUP(C1433,Route2021!$C$2:$Q$1212,15,FALSE)</f>
        <v>0</v>
      </c>
    </row>
    <row r="1434" spans="1:18" x14ac:dyDescent="0.25">
      <c r="A1434" s="49" t="e">
        <f t="shared" si="176"/>
        <v>#N/A</v>
      </c>
      <c r="B1434" t="e">
        <f t="shared" si="177"/>
        <v>#N/A</v>
      </c>
      <c r="G1434" t="e">
        <f>VLOOKUP(C1434,[1]A!$D$2:$H$1448,5,FALSE)</f>
        <v>#N/A</v>
      </c>
      <c r="N1434" s="14" t="e">
        <f>VLOOKUP(C1434,Bilan!$B$4:$D$1766,3,FALSE)</f>
        <v>#N/A</v>
      </c>
      <c r="O1434" s="50" t="e">
        <f t="shared" si="178"/>
        <v>#N/A</v>
      </c>
      <c r="P1434" s="50" t="e">
        <f>VLOOKUP(C1434,Route2021!$C$2:$O$1205,13,FALSE)</f>
        <v>#N/A</v>
      </c>
      <c r="Q1434" s="124" t="e">
        <f>VLOOKUP(C1434,[1]A!$D$2:$K$1398,8,FALSE)</f>
        <v>#N/A</v>
      </c>
      <c r="R1434" s="125">
        <f>VLOOKUP(C1434,Route2021!$C$2:$Q$1212,15,FALSE)</f>
        <v>0</v>
      </c>
    </row>
    <row r="1435" spans="1:18" x14ac:dyDescent="0.25">
      <c r="A1435" s="49" t="e">
        <f t="shared" si="176"/>
        <v>#N/A</v>
      </c>
      <c r="B1435" t="e">
        <f t="shared" si="177"/>
        <v>#N/A</v>
      </c>
      <c r="G1435" t="e">
        <f>VLOOKUP(C1435,[1]A!$D$2:$H$1448,5,FALSE)</f>
        <v>#N/A</v>
      </c>
      <c r="N1435" s="14" t="e">
        <f>VLOOKUP(C1435,Bilan!$B$4:$D$1766,3,FALSE)</f>
        <v>#N/A</v>
      </c>
      <c r="O1435" s="50" t="e">
        <f t="shared" si="178"/>
        <v>#N/A</v>
      </c>
      <c r="P1435" s="50" t="e">
        <f>VLOOKUP(C1435,Route2021!$C$2:$O$1205,13,FALSE)</f>
        <v>#N/A</v>
      </c>
      <c r="Q1435" s="124" t="e">
        <f>VLOOKUP(C1435,[1]A!$D$2:$K$1398,8,FALSE)</f>
        <v>#N/A</v>
      </c>
      <c r="R1435" s="125">
        <f>VLOOKUP(C1435,Route2021!$C$2:$Q$1212,15,FALSE)</f>
        <v>0</v>
      </c>
    </row>
    <row r="1436" spans="1:18" x14ac:dyDescent="0.25">
      <c r="A1436" s="49" t="e">
        <f t="shared" si="176"/>
        <v>#N/A</v>
      </c>
      <c r="B1436" t="e">
        <f t="shared" si="177"/>
        <v>#N/A</v>
      </c>
      <c r="G1436" t="e">
        <f>VLOOKUP(C1436,[1]A!$D$2:$H$1448,5,FALSE)</f>
        <v>#N/A</v>
      </c>
      <c r="N1436" s="14" t="e">
        <f>VLOOKUP(C1436,Bilan!$B$4:$D$1766,3,FALSE)</f>
        <v>#N/A</v>
      </c>
      <c r="O1436" s="50" t="e">
        <f t="shared" si="178"/>
        <v>#N/A</v>
      </c>
      <c r="P1436" s="50" t="e">
        <f>VLOOKUP(C1436,Route2021!$C$2:$O$1205,13,FALSE)</f>
        <v>#N/A</v>
      </c>
      <c r="Q1436" s="124" t="e">
        <f>VLOOKUP(C1436,[1]A!$D$2:$K$1398,8,FALSE)</f>
        <v>#N/A</v>
      </c>
      <c r="R1436" s="125">
        <f>VLOOKUP(C1436,Route2021!$C$2:$Q$1212,15,FALSE)</f>
        <v>0</v>
      </c>
    </row>
    <row r="1437" spans="1:18" x14ac:dyDescent="0.25">
      <c r="A1437" s="49" t="e">
        <f t="shared" si="176"/>
        <v>#N/A</v>
      </c>
      <c r="B1437" t="e">
        <f t="shared" si="177"/>
        <v>#N/A</v>
      </c>
      <c r="G1437" t="e">
        <f>VLOOKUP(C1437,[1]A!$D$2:$H$1448,5,FALSE)</f>
        <v>#N/A</v>
      </c>
      <c r="N1437" s="14" t="e">
        <f>VLOOKUP(C1437,Bilan!$B$4:$D$1766,3,FALSE)</f>
        <v>#N/A</v>
      </c>
      <c r="O1437" s="50" t="e">
        <f t="shared" si="178"/>
        <v>#N/A</v>
      </c>
      <c r="P1437" s="50" t="e">
        <f>VLOOKUP(C1437,Route2021!$C$2:$O$1205,13,FALSE)</f>
        <v>#N/A</v>
      </c>
      <c r="Q1437" s="124" t="e">
        <f>VLOOKUP(C1437,[1]A!$D$2:$K$1398,8,FALSE)</f>
        <v>#N/A</v>
      </c>
      <c r="R1437" s="125">
        <f>VLOOKUP(C1437,Route2021!$C$2:$Q$1212,15,FALSE)</f>
        <v>0</v>
      </c>
    </row>
    <row r="1438" spans="1:18" x14ac:dyDescent="0.25">
      <c r="A1438" s="49" t="e">
        <f t="shared" si="176"/>
        <v>#N/A</v>
      </c>
      <c r="B1438" t="e">
        <f t="shared" si="177"/>
        <v>#N/A</v>
      </c>
      <c r="G1438" t="e">
        <f>VLOOKUP(C1438,[1]A!$D$2:$H$1448,5,FALSE)</f>
        <v>#N/A</v>
      </c>
      <c r="N1438" s="14" t="e">
        <f>VLOOKUP(C1438,Bilan!$B$4:$D$1766,3,FALSE)</f>
        <v>#N/A</v>
      </c>
      <c r="O1438" s="50" t="e">
        <f t="shared" si="178"/>
        <v>#N/A</v>
      </c>
      <c r="P1438" s="50" t="e">
        <f>VLOOKUP(C1438,Route2021!$C$2:$O$1205,13,FALSE)</f>
        <v>#N/A</v>
      </c>
      <c r="Q1438" s="124" t="e">
        <f>VLOOKUP(C1438,[1]A!$D$2:$K$1398,8,FALSE)</f>
        <v>#N/A</v>
      </c>
      <c r="R1438" s="125">
        <f>VLOOKUP(C1438,Route2021!$C$2:$Q$1212,15,FALSE)</f>
        <v>0</v>
      </c>
    </row>
    <row r="1439" spans="1:18" x14ac:dyDescent="0.25">
      <c r="A1439" s="49" t="e">
        <f t="shared" si="176"/>
        <v>#N/A</v>
      </c>
      <c r="B1439" t="e">
        <f t="shared" si="177"/>
        <v>#N/A</v>
      </c>
      <c r="G1439" t="e">
        <f>VLOOKUP(C1439,[1]A!$D$2:$H$1448,5,FALSE)</f>
        <v>#N/A</v>
      </c>
      <c r="N1439" s="14" t="e">
        <f>VLOOKUP(C1439,Bilan!$B$4:$D$1766,3,FALSE)</f>
        <v>#N/A</v>
      </c>
      <c r="O1439" s="50" t="e">
        <f t="shared" si="178"/>
        <v>#N/A</v>
      </c>
      <c r="P1439" s="50" t="e">
        <f>VLOOKUP(C1439,Route2021!$C$2:$O$1205,13,FALSE)</f>
        <v>#N/A</v>
      </c>
      <c r="Q1439" s="124" t="e">
        <f>VLOOKUP(C1439,[1]A!$D$2:$K$1398,8,FALSE)</f>
        <v>#N/A</v>
      </c>
      <c r="R1439" s="125">
        <f>VLOOKUP(C1439,Route2021!$C$2:$Q$1212,15,FALSE)</f>
        <v>0</v>
      </c>
    </row>
    <row r="1440" spans="1:18" x14ac:dyDescent="0.25">
      <c r="A1440" s="49" t="e">
        <f t="shared" si="176"/>
        <v>#N/A</v>
      </c>
      <c r="B1440" t="e">
        <f t="shared" si="177"/>
        <v>#N/A</v>
      </c>
      <c r="G1440" t="e">
        <f>VLOOKUP(C1440,[1]A!$D$2:$H$1448,5,FALSE)</f>
        <v>#N/A</v>
      </c>
      <c r="N1440" s="14" t="e">
        <f>VLOOKUP(C1440,Bilan!$B$4:$D$1766,3,FALSE)</f>
        <v>#N/A</v>
      </c>
      <c r="O1440" s="50" t="e">
        <f t="shared" si="178"/>
        <v>#N/A</v>
      </c>
      <c r="P1440" s="50" t="e">
        <f>VLOOKUP(C1440,Route2021!$C$2:$O$1205,13,FALSE)</f>
        <v>#N/A</v>
      </c>
      <c r="Q1440" s="124" t="e">
        <f>VLOOKUP(C1440,[1]A!$D$2:$K$1398,8,FALSE)</f>
        <v>#N/A</v>
      </c>
      <c r="R1440" s="125">
        <f>VLOOKUP(C1440,Route2021!$C$2:$Q$1212,15,FALSE)</f>
        <v>0</v>
      </c>
    </row>
    <row r="1441" spans="1:18" x14ac:dyDescent="0.25">
      <c r="A1441" s="49" t="e">
        <f t="shared" si="176"/>
        <v>#N/A</v>
      </c>
      <c r="B1441" t="e">
        <f t="shared" si="177"/>
        <v>#N/A</v>
      </c>
      <c r="G1441" t="e">
        <f>VLOOKUP(C1441,[1]A!$D$2:$H$1448,5,FALSE)</f>
        <v>#N/A</v>
      </c>
      <c r="N1441" s="14" t="e">
        <f>VLOOKUP(C1441,Bilan!$B$4:$D$1766,3,FALSE)</f>
        <v>#N/A</v>
      </c>
      <c r="O1441" s="50" t="e">
        <f t="shared" si="178"/>
        <v>#N/A</v>
      </c>
      <c r="P1441" s="50" t="e">
        <f>VLOOKUP(C1441,Route2021!$C$2:$O$1205,13,FALSE)</f>
        <v>#N/A</v>
      </c>
      <c r="Q1441" s="124" t="e">
        <f>VLOOKUP(C1441,[1]A!$D$2:$K$1398,8,FALSE)</f>
        <v>#N/A</v>
      </c>
      <c r="R1441" s="125">
        <f>VLOOKUP(C1441,Route2021!$C$2:$Q$1212,15,FALSE)</f>
        <v>0</v>
      </c>
    </row>
    <row r="1442" spans="1:18" x14ac:dyDescent="0.25">
      <c r="A1442" s="49" t="e">
        <f t="shared" si="176"/>
        <v>#N/A</v>
      </c>
      <c r="B1442" t="e">
        <f t="shared" si="177"/>
        <v>#N/A</v>
      </c>
      <c r="G1442" t="e">
        <f>VLOOKUP(C1442,[1]A!$D$2:$H$1448,5,FALSE)</f>
        <v>#N/A</v>
      </c>
      <c r="N1442" s="14" t="e">
        <f>VLOOKUP(C1442,Bilan!$B$4:$D$1766,3,FALSE)</f>
        <v>#N/A</v>
      </c>
      <c r="O1442" s="50" t="e">
        <f t="shared" si="178"/>
        <v>#N/A</v>
      </c>
      <c r="P1442" s="50" t="e">
        <f>VLOOKUP(C1442,Route2021!$C$2:$O$1205,13,FALSE)</f>
        <v>#N/A</v>
      </c>
      <c r="Q1442" s="124" t="e">
        <f>VLOOKUP(C1442,[1]A!$D$2:$K$1398,8,FALSE)</f>
        <v>#N/A</v>
      </c>
      <c r="R1442" s="125">
        <f>VLOOKUP(C1442,Route2021!$C$2:$Q$1212,15,FALSE)</f>
        <v>0</v>
      </c>
    </row>
    <row r="1443" spans="1:18" x14ac:dyDescent="0.25">
      <c r="A1443" s="49" t="e">
        <f t="shared" si="176"/>
        <v>#N/A</v>
      </c>
      <c r="B1443" t="e">
        <f t="shared" si="177"/>
        <v>#N/A</v>
      </c>
      <c r="G1443" t="e">
        <f>VLOOKUP(C1443,[1]A!$D$2:$H$1448,5,FALSE)</f>
        <v>#N/A</v>
      </c>
      <c r="N1443" s="14" t="e">
        <f>VLOOKUP(C1443,Bilan!$B$4:$D$1766,3,FALSE)</f>
        <v>#N/A</v>
      </c>
      <c r="O1443" s="50" t="e">
        <f t="shared" si="178"/>
        <v>#N/A</v>
      </c>
      <c r="P1443" s="50" t="e">
        <f>VLOOKUP(C1443,Route2021!$C$2:$O$1205,13,FALSE)</f>
        <v>#N/A</v>
      </c>
      <c r="Q1443" s="124" t="e">
        <f>VLOOKUP(C1443,[1]A!$D$2:$K$1398,8,FALSE)</f>
        <v>#N/A</v>
      </c>
      <c r="R1443" s="125">
        <f>VLOOKUP(C1443,Route2021!$C$2:$Q$1212,15,FALSE)</f>
        <v>0</v>
      </c>
    </row>
    <row r="1444" spans="1:18" x14ac:dyDescent="0.25">
      <c r="A1444" s="49" t="e">
        <f t="shared" si="176"/>
        <v>#N/A</v>
      </c>
      <c r="B1444" t="e">
        <f t="shared" si="177"/>
        <v>#N/A</v>
      </c>
      <c r="G1444" t="e">
        <f>VLOOKUP(C1444,[1]A!$D$2:$H$1448,5,FALSE)</f>
        <v>#N/A</v>
      </c>
      <c r="N1444" s="14" t="e">
        <f>VLOOKUP(C1444,Bilan!$B$4:$D$1766,3,FALSE)</f>
        <v>#N/A</v>
      </c>
      <c r="O1444" s="50" t="e">
        <f t="shared" si="178"/>
        <v>#N/A</v>
      </c>
      <c r="P1444" s="50" t="e">
        <f>VLOOKUP(C1444,Route2021!$C$2:$O$1205,13,FALSE)</f>
        <v>#N/A</v>
      </c>
      <c r="Q1444" s="124" t="e">
        <f>VLOOKUP(C1444,[1]A!$D$2:$K$1398,8,FALSE)</f>
        <v>#N/A</v>
      </c>
      <c r="R1444" s="125">
        <f>VLOOKUP(C1444,Route2021!$C$2:$Q$1212,15,FALSE)</f>
        <v>0</v>
      </c>
    </row>
    <row r="1445" spans="1:18" x14ac:dyDescent="0.25">
      <c r="A1445" s="49" t="e">
        <f t="shared" si="176"/>
        <v>#N/A</v>
      </c>
      <c r="B1445" t="e">
        <f t="shared" si="177"/>
        <v>#N/A</v>
      </c>
      <c r="G1445" t="e">
        <f>VLOOKUP(C1445,[1]A!$D$2:$H$1448,5,FALSE)</f>
        <v>#N/A</v>
      </c>
      <c r="N1445" s="14" t="e">
        <f>VLOOKUP(C1445,Bilan!$B$4:$D$1766,3,FALSE)</f>
        <v>#N/A</v>
      </c>
      <c r="O1445" s="50" t="e">
        <f t="shared" si="178"/>
        <v>#N/A</v>
      </c>
      <c r="P1445" s="50" t="e">
        <f>VLOOKUP(C1445,Route2021!$C$2:$O$1205,13,FALSE)</f>
        <v>#N/A</v>
      </c>
      <c r="Q1445" s="124" t="e">
        <f>VLOOKUP(C1445,[1]A!$D$2:$K$1398,8,FALSE)</f>
        <v>#N/A</v>
      </c>
      <c r="R1445" s="125">
        <f>VLOOKUP(C1445,Route2021!$C$2:$Q$1212,15,FALSE)</f>
        <v>0</v>
      </c>
    </row>
    <row r="1446" spans="1:18" x14ac:dyDescent="0.25">
      <c r="A1446" s="49" t="e">
        <f t="shared" si="176"/>
        <v>#N/A</v>
      </c>
      <c r="B1446" t="e">
        <f t="shared" si="177"/>
        <v>#N/A</v>
      </c>
      <c r="G1446" t="e">
        <f>VLOOKUP(C1446,[1]A!$D$2:$H$1448,5,FALSE)</f>
        <v>#N/A</v>
      </c>
      <c r="N1446" s="14" t="e">
        <f>VLOOKUP(C1446,Bilan!$B$4:$D$1766,3,FALSE)</f>
        <v>#N/A</v>
      </c>
      <c r="O1446" s="50" t="e">
        <f t="shared" si="178"/>
        <v>#N/A</v>
      </c>
      <c r="P1446" s="50" t="e">
        <f>VLOOKUP(C1446,Route2021!$C$2:$O$1205,13,FALSE)</f>
        <v>#N/A</v>
      </c>
      <c r="Q1446" s="124" t="e">
        <f>VLOOKUP(C1446,[1]A!$D$2:$K$1398,8,FALSE)</f>
        <v>#N/A</v>
      </c>
      <c r="R1446" s="125">
        <f>VLOOKUP(C1446,Route2021!$C$2:$Q$1212,15,FALSE)</f>
        <v>0</v>
      </c>
    </row>
    <row r="1447" spans="1:18" x14ac:dyDescent="0.25">
      <c r="A1447" s="49" t="e">
        <f t="shared" si="176"/>
        <v>#N/A</v>
      </c>
      <c r="B1447" t="e">
        <f t="shared" si="177"/>
        <v>#N/A</v>
      </c>
      <c r="G1447" t="e">
        <f>VLOOKUP(C1447,[1]A!$D$2:$H$1448,5,FALSE)</f>
        <v>#N/A</v>
      </c>
      <c r="N1447" s="14" t="e">
        <f>VLOOKUP(C1447,Bilan!$B$4:$D$1766,3,FALSE)</f>
        <v>#N/A</v>
      </c>
      <c r="O1447" s="50" t="e">
        <f t="shared" si="178"/>
        <v>#N/A</v>
      </c>
      <c r="P1447" s="50" t="e">
        <f>VLOOKUP(C1447,Route2021!$C$2:$O$1205,13,FALSE)</f>
        <v>#N/A</v>
      </c>
      <c r="Q1447" s="124" t="e">
        <f>VLOOKUP(C1447,[1]A!$D$2:$K$1398,8,FALSE)</f>
        <v>#N/A</v>
      </c>
      <c r="R1447" s="125">
        <f>VLOOKUP(C1447,Route2021!$C$2:$Q$1212,15,FALSE)</f>
        <v>0</v>
      </c>
    </row>
    <row r="1448" spans="1:18" x14ac:dyDescent="0.25">
      <c r="A1448" s="49" t="e">
        <f t="shared" si="176"/>
        <v>#N/A</v>
      </c>
      <c r="B1448" t="e">
        <f t="shared" si="177"/>
        <v>#N/A</v>
      </c>
      <c r="G1448" t="e">
        <f>VLOOKUP(C1448,[1]A!$D$2:$H$1448,5,FALSE)</f>
        <v>#N/A</v>
      </c>
      <c r="N1448" s="14" t="e">
        <f>VLOOKUP(C1448,Bilan!$B$4:$D$1766,3,FALSE)</f>
        <v>#N/A</v>
      </c>
      <c r="O1448" s="50" t="e">
        <f t="shared" si="178"/>
        <v>#N/A</v>
      </c>
      <c r="P1448" s="50" t="e">
        <f>VLOOKUP(C1448,Route2021!$C$2:$O$1205,13,FALSE)</f>
        <v>#N/A</v>
      </c>
      <c r="Q1448" s="124" t="e">
        <f>VLOOKUP(C1448,[1]A!$D$2:$K$1398,8,FALSE)</f>
        <v>#N/A</v>
      </c>
      <c r="R1448" s="125">
        <f>VLOOKUP(C1448,Route2021!$C$2:$Q$1212,15,FALSE)</f>
        <v>0</v>
      </c>
    </row>
    <row r="1449" spans="1:18" x14ac:dyDescent="0.25">
      <c r="A1449" s="49" t="e">
        <f t="shared" si="176"/>
        <v>#N/A</v>
      </c>
      <c r="B1449" t="e">
        <f t="shared" si="177"/>
        <v>#N/A</v>
      </c>
      <c r="G1449" t="e">
        <f>VLOOKUP(C1449,[1]A!$D$2:$H$1448,5,FALSE)</f>
        <v>#N/A</v>
      </c>
      <c r="N1449" s="14" t="e">
        <f>VLOOKUP(C1449,Bilan!$B$4:$D$1766,3,FALSE)</f>
        <v>#N/A</v>
      </c>
      <c r="O1449" s="50" t="e">
        <f t="shared" si="178"/>
        <v>#N/A</v>
      </c>
      <c r="P1449" s="50" t="e">
        <f>VLOOKUP(C1449,Route2021!$C$2:$O$1205,13,FALSE)</f>
        <v>#N/A</v>
      </c>
      <c r="Q1449" s="124" t="e">
        <f>VLOOKUP(C1449,[1]A!$D$2:$K$1398,8,FALSE)</f>
        <v>#N/A</v>
      </c>
      <c r="R1449" s="125">
        <f>VLOOKUP(C1449,Route2021!$C$2:$Q$1212,15,FALSE)</f>
        <v>0</v>
      </c>
    </row>
    <row r="1450" spans="1:18" x14ac:dyDescent="0.25">
      <c r="A1450" s="49" t="e">
        <f t="shared" si="176"/>
        <v>#N/A</v>
      </c>
      <c r="B1450" t="e">
        <f t="shared" si="177"/>
        <v>#N/A</v>
      </c>
      <c r="G1450" t="e">
        <f>VLOOKUP(C1450,[1]A!$D$2:$H$1448,5,FALSE)</f>
        <v>#N/A</v>
      </c>
      <c r="N1450" s="14" t="e">
        <f>VLOOKUP(C1450,Bilan!$B$4:$D$1766,3,FALSE)</f>
        <v>#N/A</v>
      </c>
      <c r="O1450" s="50" t="e">
        <f t="shared" si="178"/>
        <v>#N/A</v>
      </c>
      <c r="P1450" s="50" t="e">
        <f>VLOOKUP(C1450,Route2021!$C$2:$O$1205,13,FALSE)</f>
        <v>#N/A</v>
      </c>
      <c r="Q1450" s="124" t="e">
        <f>VLOOKUP(C1450,[1]A!$D$2:$K$1398,8,FALSE)</f>
        <v>#N/A</v>
      </c>
      <c r="R1450" s="125">
        <f>VLOOKUP(C1450,Route2021!$C$2:$Q$1212,15,FALSE)</f>
        <v>0</v>
      </c>
    </row>
    <row r="1451" spans="1:18" x14ac:dyDescent="0.25">
      <c r="A1451" s="49" t="e">
        <f t="shared" si="176"/>
        <v>#N/A</v>
      </c>
      <c r="B1451" t="e">
        <f t="shared" si="177"/>
        <v>#N/A</v>
      </c>
      <c r="G1451" t="e">
        <f>VLOOKUP(C1451,[1]A!$D$2:$H$1448,5,FALSE)</f>
        <v>#N/A</v>
      </c>
      <c r="N1451" s="14" t="e">
        <f>VLOOKUP(C1451,Bilan!$B$4:$D$1766,3,FALSE)</f>
        <v>#N/A</v>
      </c>
      <c r="O1451" s="50" t="e">
        <f t="shared" si="178"/>
        <v>#N/A</v>
      </c>
      <c r="P1451" s="50" t="e">
        <f>VLOOKUP(C1451,Route2021!$C$2:$O$1205,13,FALSE)</f>
        <v>#N/A</v>
      </c>
      <c r="Q1451" s="124" t="e">
        <f>VLOOKUP(C1451,[1]A!$D$2:$K$1398,8,FALSE)</f>
        <v>#N/A</v>
      </c>
      <c r="R1451" s="125">
        <f>VLOOKUP(C1451,Route2021!$C$2:$Q$1212,15,FALSE)</f>
        <v>0</v>
      </c>
    </row>
    <row r="1452" spans="1:18" x14ac:dyDescent="0.25">
      <c r="A1452" s="49" t="e">
        <f t="shared" si="176"/>
        <v>#N/A</v>
      </c>
      <c r="B1452" t="e">
        <f t="shared" si="177"/>
        <v>#N/A</v>
      </c>
      <c r="G1452" t="e">
        <f>VLOOKUP(C1452,[1]A!$D$2:$H$1448,5,FALSE)</f>
        <v>#N/A</v>
      </c>
      <c r="N1452" s="14" t="e">
        <f>VLOOKUP(C1452,Bilan!$B$4:$D$1766,3,FALSE)</f>
        <v>#N/A</v>
      </c>
      <c r="O1452" s="50" t="e">
        <f t="shared" si="178"/>
        <v>#N/A</v>
      </c>
      <c r="P1452" s="50" t="e">
        <f>VLOOKUP(C1452,Route2021!$C$2:$O$1205,13,FALSE)</f>
        <v>#N/A</v>
      </c>
      <c r="Q1452" s="124" t="e">
        <f>VLOOKUP(C1452,[1]A!$D$2:$K$1398,8,FALSE)</f>
        <v>#N/A</v>
      </c>
      <c r="R1452" s="125">
        <f>VLOOKUP(C1452,Route2021!$C$2:$Q$1212,15,FALSE)</f>
        <v>0</v>
      </c>
    </row>
    <row r="1453" spans="1:18" x14ac:dyDescent="0.25">
      <c r="A1453" s="49" t="e">
        <f t="shared" si="176"/>
        <v>#N/A</v>
      </c>
      <c r="B1453" t="e">
        <f t="shared" si="177"/>
        <v>#N/A</v>
      </c>
      <c r="G1453" t="e">
        <f>VLOOKUP(C1453,[1]A!$D$2:$H$1448,5,FALSE)</f>
        <v>#N/A</v>
      </c>
      <c r="N1453" s="14" t="e">
        <f>VLOOKUP(C1453,Bilan!$B$4:$D$1766,3,FALSE)</f>
        <v>#N/A</v>
      </c>
      <c r="O1453" s="50" t="e">
        <f t="shared" si="178"/>
        <v>#N/A</v>
      </c>
      <c r="P1453" s="50" t="e">
        <f>VLOOKUP(C1453,Route2021!$C$2:$O$1205,13,FALSE)</f>
        <v>#N/A</v>
      </c>
      <c r="Q1453" s="124" t="e">
        <f>VLOOKUP(C1453,[1]A!$D$2:$K$1398,8,FALSE)</f>
        <v>#N/A</v>
      </c>
      <c r="R1453" s="125">
        <f>VLOOKUP(C1453,Route2021!$C$2:$Q$1212,15,FALSE)</f>
        <v>0</v>
      </c>
    </row>
    <row r="1454" spans="1:18" x14ac:dyDescent="0.25">
      <c r="A1454" s="49" t="e">
        <f t="shared" si="176"/>
        <v>#N/A</v>
      </c>
      <c r="B1454" t="e">
        <f t="shared" si="177"/>
        <v>#N/A</v>
      </c>
      <c r="G1454" t="e">
        <f>VLOOKUP(C1454,[1]A!$D$2:$H$1448,5,FALSE)</f>
        <v>#N/A</v>
      </c>
      <c r="N1454" s="14" t="e">
        <f>VLOOKUP(C1454,Bilan!$B$4:$D$1766,3,FALSE)</f>
        <v>#N/A</v>
      </c>
      <c r="O1454" s="50" t="e">
        <f t="shared" si="178"/>
        <v>#N/A</v>
      </c>
      <c r="P1454" s="50" t="e">
        <f>VLOOKUP(C1454,Route2021!$C$2:$O$1205,13,FALSE)</f>
        <v>#N/A</v>
      </c>
      <c r="Q1454" s="124" t="e">
        <f>VLOOKUP(C1454,[1]A!$D$2:$K$1398,8,FALSE)</f>
        <v>#N/A</v>
      </c>
      <c r="R1454" s="125">
        <f>VLOOKUP(C1454,Route2021!$C$2:$Q$1212,15,FALSE)</f>
        <v>0</v>
      </c>
    </row>
    <row r="1455" spans="1:18" x14ac:dyDescent="0.25">
      <c r="A1455" s="49" t="e">
        <f t="shared" si="176"/>
        <v>#N/A</v>
      </c>
      <c r="B1455" t="e">
        <f t="shared" si="177"/>
        <v>#N/A</v>
      </c>
      <c r="G1455" t="e">
        <f>VLOOKUP(C1455,[1]A!$D$2:$H$1448,5,FALSE)</f>
        <v>#N/A</v>
      </c>
      <c r="N1455" s="14" t="e">
        <f>VLOOKUP(C1455,Bilan!$B$4:$D$1766,3,FALSE)</f>
        <v>#N/A</v>
      </c>
      <c r="O1455" s="50" t="e">
        <f t="shared" si="178"/>
        <v>#N/A</v>
      </c>
      <c r="P1455" s="50" t="e">
        <f>VLOOKUP(C1455,Route2021!$C$2:$O$1205,13,FALSE)</f>
        <v>#N/A</v>
      </c>
      <c r="Q1455" s="124" t="e">
        <f>VLOOKUP(C1455,[1]A!$D$2:$K$1398,8,FALSE)</f>
        <v>#N/A</v>
      </c>
      <c r="R1455" s="125">
        <f>VLOOKUP(C1455,Route2021!$C$2:$Q$1212,15,FALSE)</f>
        <v>0</v>
      </c>
    </row>
    <row r="1456" spans="1:18" x14ac:dyDescent="0.25">
      <c r="A1456" s="49" t="e">
        <f t="shared" si="176"/>
        <v>#N/A</v>
      </c>
      <c r="B1456" t="e">
        <f t="shared" si="177"/>
        <v>#N/A</v>
      </c>
      <c r="G1456" t="e">
        <f>VLOOKUP(C1456,[1]A!$D$2:$H$1448,5,FALSE)</f>
        <v>#N/A</v>
      </c>
      <c r="N1456" s="14" t="e">
        <f>VLOOKUP(C1456,Bilan!$B$4:$D$1766,3,FALSE)</f>
        <v>#N/A</v>
      </c>
      <c r="O1456" s="50" t="e">
        <f t="shared" si="178"/>
        <v>#N/A</v>
      </c>
      <c r="P1456" s="50" t="e">
        <f>VLOOKUP(C1456,Route2021!$C$2:$O$1205,13,FALSE)</f>
        <v>#N/A</v>
      </c>
      <c r="Q1456" s="124" t="e">
        <f>VLOOKUP(C1456,[1]A!$D$2:$K$1398,8,FALSE)</f>
        <v>#N/A</v>
      </c>
      <c r="R1456" s="125">
        <f>VLOOKUP(C1456,Route2021!$C$2:$Q$1212,15,FALSE)</f>
        <v>0</v>
      </c>
    </row>
    <row r="1457" spans="1:18" x14ac:dyDescent="0.25">
      <c r="A1457" s="49" t="e">
        <f t="shared" si="176"/>
        <v>#N/A</v>
      </c>
      <c r="B1457" t="e">
        <f t="shared" si="177"/>
        <v>#N/A</v>
      </c>
      <c r="G1457" t="e">
        <f>VLOOKUP(C1457,[1]A!$D$2:$H$1448,5,FALSE)</f>
        <v>#N/A</v>
      </c>
      <c r="N1457" s="14" t="e">
        <f>VLOOKUP(C1457,Bilan!$B$4:$D$1766,3,FALSE)</f>
        <v>#N/A</v>
      </c>
      <c r="O1457" s="50" t="e">
        <f t="shared" si="178"/>
        <v>#N/A</v>
      </c>
      <c r="P1457" s="50" t="e">
        <f>VLOOKUP(C1457,Route2021!$C$2:$O$1205,13,FALSE)</f>
        <v>#N/A</v>
      </c>
      <c r="Q1457" s="124" t="e">
        <f>VLOOKUP(C1457,[1]A!$D$2:$K$1398,8,FALSE)</f>
        <v>#N/A</v>
      </c>
      <c r="R1457" s="125">
        <f>VLOOKUP(C1457,Route2021!$C$2:$Q$1212,15,FALSE)</f>
        <v>0</v>
      </c>
    </row>
    <row r="1458" spans="1:18" x14ac:dyDescent="0.25">
      <c r="A1458" s="49" t="e">
        <f t="shared" si="176"/>
        <v>#N/A</v>
      </c>
      <c r="B1458" t="e">
        <f t="shared" si="177"/>
        <v>#N/A</v>
      </c>
      <c r="G1458" t="e">
        <f>VLOOKUP(C1458,[1]A!$D$2:$H$1448,5,FALSE)</f>
        <v>#N/A</v>
      </c>
      <c r="N1458" s="14" t="e">
        <f>VLOOKUP(C1458,Bilan!$B$4:$D$1766,3,FALSE)</f>
        <v>#N/A</v>
      </c>
      <c r="O1458" s="50" t="e">
        <f t="shared" si="178"/>
        <v>#N/A</v>
      </c>
      <c r="P1458" s="50" t="e">
        <f>VLOOKUP(C1458,Route2021!$C$2:$O$1205,13,FALSE)</f>
        <v>#N/A</v>
      </c>
      <c r="Q1458" s="124" t="e">
        <f>VLOOKUP(C1458,[1]A!$D$2:$K$1398,8,FALSE)</f>
        <v>#N/A</v>
      </c>
      <c r="R1458" s="125">
        <f>VLOOKUP(C1458,Route2021!$C$2:$Q$1212,15,FALSE)</f>
        <v>0</v>
      </c>
    </row>
    <row r="1459" spans="1:18" x14ac:dyDescent="0.25">
      <c r="A1459" s="49" t="e">
        <f t="shared" si="176"/>
        <v>#N/A</v>
      </c>
      <c r="B1459" t="e">
        <f t="shared" si="177"/>
        <v>#N/A</v>
      </c>
      <c r="G1459" t="e">
        <f>VLOOKUP(C1459,[1]A!$D$2:$H$1448,5,FALSE)</f>
        <v>#N/A</v>
      </c>
      <c r="N1459" s="14" t="e">
        <f>VLOOKUP(C1459,Bilan!$B$4:$D$1766,3,FALSE)</f>
        <v>#N/A</v>
      </c>
      <c r="O1459" s="50" t="e">
        <f t="shared" si="178"/>
        <v>#N/A</v>
      </c>
      <c r="P1459" s="50" t="e">
        <f>VLOOKUP(C1459,Route2021!$C$2:$O$1205,13,FALSE)</f>
        <v>#N/A</v>
      </c>
      <c r="Q1459" s="124" t="e">
        <f>VLOOKUP(C1459,[1]A!$D$2:$K$1398,8,FALSE)</f>
        <v>#N/A</v>
      </c>
      <c r="R1459" s="125">
        <f>VLOOKUP(C1459,Route2021!$C$2:$Q$1212,15,FALSE)</f>
        <v>0</v>
      </c>
    </row>
    <row r="1460" spans="1:18" x14ac:dyDescent="0.25">
      <c r="A1460" s="49" t="e">
        <f t="shared" si="176"/>
        <v>#N/A</v>
      </c>
      <c r="B1460" t="e">
        <f t="shared" si="177"/>
        <v>#N/A</v>
      </c>
      <c r="G1460" t="e">
        <f>VLOOKUP(C1460,[1]A!$D$2:$H$1448,5,FALSE)</f>
        <v>#N/A</v>
      </c>
      <c r="N1460" s="14" t="e">
        <f>VLOOKUP(C1460,Bilan!$B$4:$D$1766,3,FALSE)</f>
        <v>#N/A</v>
      </c>
      <c r="O1460" s="50" t="e">
        <f t="shared" si="178"/>
        <v>#N/A</v>
      </c>
      <c r="P1460" s="50" t="e">
        <f>VLOOKUP(C1460,Route2021!$C$2:$O$1205,13,FALSE)</f>
        <v>#N/A</v>
      </c>
      <c r="Q1460" s="124" t="e">
        <f>VLOOKUP(C1460,[1]A!$D$2:$K$1398,8,FALSE)</f>
        <v>#N/A</v>
      </c>
      <c r="R1460" s="125">
        <f>VLOOKUP(C1460,Route2021!$C$2:$Q$1212,15,FALSE)</f>
        <v>0</v>
      </c>
    </row>
    <row r="1461" spans="1:18" x14ac:dyDescent="0.25">
      <c r="A1461" s="49" t="e">
        <f t="shared" si="176"/>
        <v>#N/A</v>
      </c>
      <c r="B1461" t="e">
        <f t="shared" si="177"/>
        <v>#N/A</v>
      </c>
      <c r="G1461" t="e">
        <f>VLOOKUP(C1461,[1]A!$D$2:$H$1448,5,FALSE)</f>
        <v>#N/A</v>
      </c>
      <c r="N1461" s="14" t="e">
        <f>VLOOKUP(C1461,Bilan!$B$4:$D$1766,3,FALSE)</f>
        <v>#N/A</v>
      </c>
      <c r="O1461" s="50" t="e">
        <f t="shared" si="178"/>
        <v>#N/A</v>
      </c>
      <c r="P1461" s="50" t="e">
        <f>VLOOKUP(C1461,Route2021!$C$2:$O$1205,13,FALSE)</f>
        <v>#N/A</v>
      </c>
      <c r="Q1461" s="124" t="e">
        <f>VLOOKUP(C1461,[1]A!$D$2:$K$1398,8,FALSE)</f>
        <v>#N/A</v>
      </c>
      <c r="R1461" s="125">
        <f>VLOOKUP(C1461,Route2021!$C$2:$Q$1212,15,FALSE)</f>
        <v>0</v>
      </c>
    </row>
    <row r="1462" spans="1:18" x14ac:dyDescent="0.25">
      <c r="A1462" s="49" t="e">
        <f t="shared" si="176"/>
        <v>#N/A</v>
      </c>
      <c r="B1462" t="e">
        <f t="shared" si="177"/>
        <v>#N/A</v>
      </c>
      <c r="G1462" t="e">
        <f>VLOOKUP(C1462,[1]A!$D$2:$H$1448,5,FALSE)</f>
        <v>#N/A</v>
      </c>
      <c r="N1462" s="14" t="e">
        <f>VLOOKUP(C1462,Bilan!$B$4:$D$1766,3,FALSE)</f>
        <v>#N/A</v>
      </c>
      <c r="O1462" s="50" t="e">
        <f t="shared" si="178"/>
        <v>#N/A</v>
      </c>
      <c r="P1462" s="50" t="e">
        <f>VLOOKUP(C1462,Route2021!$C$2:$O$1205,13,FALSE)</f>
        <v>#N/A</v>
      </c>
      <c r="Q1462" s="124" t="e">
        <f>VLOOKUP(C1462,[1]A!$D$2:$K$1398,8,FALSE)</f>
        <v>#N/A</v>
      </c>
      <c r="R1462" s="125">
        <f>VLOOKUP(C1462,Route2021!$C$2:$Q$1212,15,FALSE)</f>
        <v>0</v>
      </c>
    </row>
    <row r="1463" spans="1:18" x14ac:dyDescent="0.25">
      <c r="A1463" s="49" t="e">
        <f t="shared" si="176"/>
        <v>#N/A</v>
      </c>
      <c r="B1463" t="e">
        <f t="shared" si="177"/>
        <v>#N/A</v>
      </c>
      <c r="G1463" t="e">
        <f>VLOOKUP(C1463,[1]A!$D$2:$H$1448,5,FALSE)</f>
        <v>#N/A</v>
      </c>
      <c r="N1463" s="14" t="e">
        <f>VLOOKUP(C1463,Bilan!$B$4:$D$1766,3,FALSE)</f>
        <v>#N/A</v>
      </c>
      <c r="O1463" s="50" t="e">
        <f t="shared" si="178"/>
        <v>#N/A</v>
      </c>
      <c r="P1463" s="50" t="e">
        <f>VLOOKUP(C1463,Route2021!$C$2:$O$1205,13,FALSE)</f>
        <v>#N/A</v>
      </c>
      <c r="Q1463" s="124" t="e">
        <f>VLOOKUP(C1463,[1]A!$D$2:$K$1398,8,FALSE)</f>
        <v>#N/A</v>
      </c>
      <c r="R1463" s="125">
        <f>VLOOKUP(C1463,Route2021!$C$2:$Q$1212,15,FALSE)</f>
        <v>0</v>
      </c>
    </row>
    <row r="1464" spans="1:18" x14ac:dyDescent="0.25">
      <c r="A1464" s="49" t="e">
        <f t="shared" si="176"/>
        <v>#N/A</v>
      </c>
      <c r="B1464" t="e">
        <f t="shared" si="177"/>
        <v>#N/A</v>
      </c>
      <c r="G1464" t="e">
        <f>VLOOKUP(C1464,[1]A!$D$2:$H$1448,5,FALSE)</f>
        <v>#N/A</v>
      </c>
      <c r="N1464" s="14" t="e">
        <f>VLOOKUP(C1464,Bilan!$B$4:$D$1766,3,FALSE)</f>
        <v>#N/A</v>
      </c>
      <c r="O1464" s="50" t="e">
        <f t="shared" si="178"/>
        <v>#N/A</v>
      </c>
      <c r="P1464" s="50" t="e">
        <f>VLOOKUP(C1464,Route2021!$C$2:$O$1205,13,FALSE)</f>
        <v>#N/A</v>
      </c>
      <c r="Q1464" s="124" t="e">
        <f>VLOOKUP(C1464,[1]A!$D$2:$K$1398,8,FALSE)</f>
        <v>#N/A</v>
      </c>
      <c r="R1464" s="125">
        <f>VLOOKUP(C1464,Route2021!$C$2:$Q$1212,15,FALSE)</f>
        <v>0</v>
      </c>
    </row>
    <row r="1465" spans="1:18" x14ac:dyDescent="0.25">
      <c r="A1465" s="49" t="e">
        <f t="shared" si="176"/>
        <v>#N/A</v>
      </c>
      <c r="B1465" t="e">
        <f t="shared" si="177"/>
        <v>#N/A</v>
      </c>
      <c r="G1465" t="e">
        <f>VLOOKUP(C1465,[1]A!$D$2:$H$1448,5,FALSE)</f>
        <v>#N/A</v>
      </c>
      <c r="N1465" s="14" t="e">
        <f>VLOOKUP(C1465,Bilan!$B$4:$D$1766,3,FALSE)</f>
        <v>#N/A</v>
      </c>
      <c r="O1465" s="50" t="e">
        <f t="shared" si="178"/>
        <v>#N/A</v>
      </c>
      <c r="P1465" s="50" t="e">
        <f>VLOOKUP(C1465,Route2021!$C$2:$O$1205,13,FALSE)</f>
        <v>#N/A</v>
      </c>
      <c r="Q1465" s="124" t="e">
        <f>VLOOKUP(C1465,[1]A!$D$2:$K$1398,8,FALSE)</f>
        <v>#N/A</v>
      </c>
      <c r="R1465" s="125">
        <f>VLOOKUP(C1465,Route2021!$C$2:$Q$1212,15,FALSE)</f>
        <v>0</v>
      </c>
    </row>
    <row r="1466" spans="1:18" x14ac:dyDescent="0.25">
      <c r="A1466" s="49" t="e">
        <f t="shared" si="176"/>
        <v>#N/A</v>
      </c>
      <c r="B1466" t="e">
        <f t="shared" si="177"/>
        <v>#N/A</v>
      </c>
      <c r="G1466" t="e">
        <f>VLOOKUP(C1466,[1]A!$D$2:$H$1448,5,FALSE)</f>
        <v>#N/A</v>
      </c>
      <c r="N1466" s="14" t="e">
        <f>VLOOKUP(C1466,Bilan!$B$4:$D$1766,3,FALSE)</f>
        <v>#N/A</v>
      </c>
      <c r="O1466" s="50" t="e">
        <f t="shared" si="178"/>
        <v>#N/A</v>
      </c>
      <c r="P1466" s="50" t="e">
        <f>VLOOKUP(C1466,Route2021!$C$2:$O$1205,13,FALSE)</f>
        <v>#N/A</v>
      </c>
      <c r="Q1466" s="124" t="e">
        <f>VLOOKUP(C1466,[1]A!$D$2:$K$1398,8,FALSE)</f>
        <v>#N/A</v>
      </c>
      <c r="R1466" s="125">
        <f>VLOOKUP(C1466,Route2021!$C$2:$Q$1212,15,FALSE)</f>
        <v>0</v>
      </c>
    </row>
    <row r="1467" spans="1:18" x14ac:dyDescent="0.25">
      <c r="A1467" s="49" t="e">
        <f t="shared" si="176"/>
        <v>#N/A</v>
      </c>
      <c r="B1467" t="e">
        <f t="shared" si="177"/>
        <v>#N/A</v>
      </c>
      <c r="G1467" t="e">
        <f>VLOOKUP(C1467,[1]A!$D$2:$H$1448,5,FALSE)</f>
        <v>#N/A</v>
      </c>
      <c r="N1467" s="14" t="e">
        <f>VLOOKUP(C1467,Bilan!$B$4:$D$1766,3,FALSE)</f>
        <v>#N/A</v>
      </c>
      <c r="O1467" s="50" t="e">
        <f t="shared" si="178"/>
        <v>#N/A</v>
      </c>
      <c r="P1467" s="50" t="e">
        <f>VLOOKUP(C1467,Route2021!$C$2:$O$1205,13,FALSE)</f>
        <v>#N/A</v>
      </c>
      <c r="Q1467" s="124" t="e">
        <f>VLOOKUP(C1467,[1]A!$D$2:$K$1398,8,FALSE)</f>
        <v>#N/A</v>
      </c>
      <c r="R1467" s="125">
        <f>VLOOKUP(C1467,Route2021!$C$2:$Q$1212,15,FALSE)</f>
        <v>0</v>
      </c>
    </row>
  </sheetData>
  <autoFilter ref="A1:R1467" xr:uid="{C0D572CF-4960-4CE9-9E2C-DD46C2DA7618}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44"/>
  <sheetViews>
    <sheetView topLeftCell="A4" workbookViewId="0">
      <selection activeCell="C22" sqref="C22"/>
    </sheetView>
  </sheetViews>
  <sheetFormatPr baseColWidth="10" defaultRowHeight="15" x14ac:dyDescent="0.25"/>
  <cols>
    <col min="1" max="1" width="22.7109375" bestFit="1" customWidth="1"/>
    <col min="2" max="2" width="47.42578125" bestFit="1" customWidth="1"/>
    <col min="3" max="3" width="8.42578125" style="14" bestFit="1" customWidth="1"/>
    <col min="4" max="4" width="10.7109375" bestFit="1" customWidth="1"/>
    <col min="5" max="5" width="22" bestFit="1" customWidth="1"/>
    <col min="7" max="7" width="2.7109375" bestFit="1" customWidth="1"/>
  </cols>
  <sheetData>
    <row r="1" spans="1:5" x14ac:dyDescent="0.25">
      <c r="A1" s="12" t="s">
        <v>416</v>
      </c>
      <c r="B1" s="12" t="s">
        <v>494</v>
      </c>
      <c r="C1" s="13" t="s">
        <v>355</v>
      </c>
      <c r="D1" s="12" t="s">
        <v>354</v>
      </c>
      <c r="E1" s="12" t="s">
        <v>417</v>
      </c>
    </row>
    <row r="2" spans="1:5" x14ac:dyDescent="0.25">
      <c r="A2" s="5" t="s">
        <v>414</v>
      </c>
      <c r="B2" s="5" t="s">
        <v>20</v>
      </c>
      <c r="C2" s="26">
        <v>1</v>
      </c>
      <c r="D2" s="5" t="s">
        <v>415</v>
      </c>
    </row>
    <row r="3" spans="1:5" x14ac:dyDescent="0.25">
      <c r="A3" s="5" t="s">
        <v>365</v>
      </c>
      <c r="B3" s="5" t="s">
        <v>284</v>
      </c>
      <c r="C3" s="26">
        <v>2</v>
      </c>
      <c r="D3" s="5" t="s">
        <v>415</v>
      </c>
      <c r="E3" s="5" t="s">
        <v>412</v>
      </c>
    </row>
    <row r="4" spans="1:5" x14ac:dyDescent="0.25">
      <c r="A4" s="5" t="s">
        <v>366</v>
      </c>
      <c r="B4" s="5" t="s">
        <v>17</v>
      </c>
      <c r="C4" s="26">
        <v>3</v>
      </c>
      <c r="D4" s="5" t="s">
        <v>415</v>
      </c>
      <c r="E4" s="5" t="s">
        <v>412</v>
      </c>
    </row>
    <row r="5" spans="1:5" x14ac:dyDescent="0.25">
      <c r="A5" s="23" t="s">
        <v>367</v>
      </c>
      <c r="B5" s="5" t="s">
        <v>105</v>
      </c>
      <c r="C5" s="26">
        <v>4</v>
      </c>
      <c r="D5" s="5" t="s">
        <v>415</v>
      </c>
      <c r="E5" s="5" t="s">
        <v>412</v>
      </c>
    </row>
    <row r="6" spans="1:5" x14ac:dyDescent="0.25">
      <c r="A6" s="5" t="s">
        <v>368</v>
      </c>
      <c r="B6" s="5" t="s">
        <v>109</v>
      </c>
      <c r="C6" s="26">
        <v>5</v>
      </c>
      <c r="D6" s="5" t="s">
        <v>415</v>
      </c>
      <c r="E6" s="5" t="s">
        <v>412</v>
      </c>
    </row>
    <row r="7" spans="1:5" x14ac:dyDescent="0.25">
      <c r="A7" s="5" t="s">
        <v>369</v>
      </c>
      <c r="B7" s="5" t="s">
        <v>174</v>
      </c>
      <c r="C7" s="26">
        <v>6</v>
      </c>
      <c r="D7" s="5" t="s">
        <v>415</v>
      </c>
      <c r="E7" s="5" t="s">
        <v>412</v>
      </c>
    </row>
    <row r="8" spans="1:5" x14ac:dyDescent="0.25">
      <c r="A8" s="5" t="s">
        <v>370</v>
      </c>
      <c r="B8" s="5" t="s">
        <v>171</v>
      </c>
      <c r="C8" s="26">
        <v>7</v>
      </c>
      <c r="D8" s="5" t="s">
        <v>415</v>
      </c>
      <c r="E8" s="5" t="s">
        <v>412</v>
      </c>
    </row>
    <row r="9" spans="1:5" x14ac:dyDescent="0.25">
      <c r="A9" s="5" t="s">
        <v>371</v>
      </c>
      <c r="B9" s="5" t="s">
        <v>358</v>
      </c>
      <c r="C9" s="26">
        <v>8</v>
      </c>
      <c r="D9" s="5" t="s">
        <v>415</v>
      </c>
      <c r="E9" s="5" t="s">
        <v>412</v>
      </c>
    </row>
    <row r="10" spans="1:5" x14ac:dyDescent="0.25">
      <c r="A10" s="5" t="s">
        <v>372</v>
      </c>
      <c r="B10" s="5" t="s">
        <v>14</v>
      </c>
      <c r="C10" s="26">
        <v>9</v>
      </c>
      <c r="D10" s="5" t="s">
        <v>415</v>
      </c>
      <c r="E10" s="5" t="s">
        <v>412</v>
      </c>
    </row>
    <row r="11" spans="1:5" x14ac:dyDescent="0.25">
      <c r="A11" s="5" t="s">
        <v>373</v>
      </c>
      <c r="B11" s="5" t="s">
        <v>330</v>
      </c>
      <c r="C11" s="26">
        <v>10</v>
      </c>
      <c r="D11" s="5" t="s">
        <v>415</v>
      </c>
      <c r="E11" s="5" t="s">
        <v>412</v>
      </c>
    </row>
    <row r="12" spans="1:5" x14ac:dyDescent="0.25">
      <c r="A12" s="5" t="s">
        <v>374</v>
      </c>
      <c r="B12" s="5" t="s">
        <v>183</v>
      </c>
      <c r="C12" s="26">
        <v>11</v>
      </c>
      <c r="D12" s="5" t="s">
        <v>415</v>
      </c>
      <c r="E12" s="5" t="s">
        <v>412</v>
      </c>
    </row>
    <row r="13" spans="1:5" x14ac:dyDescent="0.25">
      <c r="A13" s="5" t="s">
        <v>375</v>
      </c>
      <c r="B13" s="5" t="s">
        <v>17</v>
      </c>
      <c r="C13" s="26">
        <v>12</v>
      </c>
      <c r="D13" s="5" t="s">
        <v>415</v>
      </c>
      <c r="E13" s="5" t="s">
        <v>412</v>
      </c>
    </row>
    <row r="14" spans="1:5" x14ac:dyDescent="0.25">
      <c r="A14" s="5" t="s">
        <v>376</v>
      </c>
      <c r="B14" s="5" t="s">
        <v>328</v>
      </c>
      <c r="C14" s="26">
        <v>13</v>
      </c>
      <c r="D14" s="5" t="s">
        <v>415</v>
      </c>
      <c r="E14" s="5" t="s">
        <v>413</v>
      </c>
    </row>
    <row r="15" spans="1:5" x14ac:dyDescent="0.25">
      <c r="A15" s="5" t="s">
        <v>377</v>
      </c>
      <c r="B15" s="5" t="s">
        <v>20</v>
      </c>
      <c r="C15" s="26">
        <v>14</v>
      </c>
      <c r="D15" s="5" t="s">
        <v>415</v>
      </c>
      <c r="E15" s="5" t="s">
        <v>412</v>
      </c>
    </row>
    <row r="16" spans="1:5" x14ac:dyDescent="0.25">
      <c r="A16" s="5" t="s">
        <v>378</v>
      </c>
      <c r="B16" s="5" t="s">
        <v>201</v>
      </c>
      <c r="C16" s="26">
        <v>15</v>
      </c>
      <c r="D16" s="5" t="s">
        <v>415</v>
      </c>
      <c r="E16" s="5" t="s">
        <v>412</v>
      </c>
    </row>
    <row r="17" spans="1:5" x14ac:dyDescent="0.25">
      <c r="A17" s="5" t="s">
        <v>379</v>
      </c>
      <c r="B17" s="5" t="s">
        <v>284</v>
      </c>
      <c r="C17" s="26">
        <v>16</v>
      </c>
      <c r="D17" s="5" t="s">
        <v>415</v>
      </c>
      <c r="E17" s="5" t="s">
        <v>412</v>
      </c>
    </row>
    <row r="18" spans="1:5" x14ac:dyDescent="0.25">
      <c r="A18" s="5" t="s">
        <v>380</v>
      </c>
      <c r="B18" s="5" t="s">
        <v>284</v>
      </c>
      <c r="C18" s="26">
        <v>17</v>
      </c>
      <c r="D18" s="5" t="s">
        <v>415</v>
      </c>
      <c r="E18" s="5" t="s">
        <v>412</v>
      </c>
    </row>
    <row r="19" spans="1:5" x14ac:dyDescent="0.25">
      <c r="A19" s="5" t="s">
        <v>381</v>
      </c>
      <c r="B19" s="5" t="s">
        <v>410</v>
      </c>
      <c r="C19" s="26">
        <v>18</v>
      </c>
      <c r="D19" s="5" t="s">
        <v>415</v>
      </c>
      <c r="E19" s="5" t="s">
        <v>412</v>
      </c>
    </row>
    <row r="20" spans="1:5" x14ac:dyDescent="0.25">
      <c r="A20" s="5" t="s">
        <v>382</v>
      </c>
      <c r="B20" s="5" t="s">
        <v>174</v>
      </c>
      <c r="C20" s="26">
        <v>19</v>
      </c>
      <c r="D20" s="5" t="s">
        <v>415</v>
      </c>
      <c r="E20" s="5" t="s">
        <v>412</v>
      </c>
    </row>
    <row r="21" spans="1:5" x14ac:dyDescent="0.25">
      <c r="A21" s="5" t="s">
        <v>383</v>
      </c>
      <c r="B21" s="5" t="s">
        <v>109</v>
      </c>
      <c r="C21" s="26">
        <v>20</v>
      </c>
      <c r="D21" s="5" t="s">
        <v>415</v>
      </c>
      <c r="E21" s="5" t="s">
        <v>412</v>
      </c>
    </row>
    <row r="22" spans="1:5" x14ac:dyDescent="0.25">
      <c r="A22" s="5" t="s">
        <v>384</v>
      </c>
      <c r="B22" s="5" t="s">
        <v>57</v>
      </c>
      <c r="C22" s="26">
        <v>21</v>
      </c>
      <c r="D22" s="5" t="s">
        <v>415</v>
      </c>
      <c r="E22" s="5" t="s">
        <v>412</v>
      </c>
    </row>
    <row r="23" spans="1:5" x14ac:dyDescent="0.25">
      <c r="A23" s="5" t="s">
        <v>385</v>
      </c>
      <c r="B23" s="5" t="s">
        <v>411</v>
      </c>
      <c r="C23" s="26">
        <v>22</v>
      </c>
      <c r="D23" s="5" t="s">
        <v>415</v>
      </c>
      <c r="E23" s="5" t="s">
        <v>412</v>
      </c>
    </row>
    <row r="24" spans="1:5" x14ac:dyDescent="0.25">
      <c r="A24" s="5" t="s">
        <v>386</v>
      </c>
      <c r="B24" s="5" t="s">
        <v>84</v>
      </c>
      <c r="C24" s="26">
        <v>23</v>
      </c>
      <c r="D24" s="5" t="s">
        <v>415</v>
      </c>
      <c r="E24" s="5" t="s">
        <v>412</v>
      </c>
    </row>
    <row r="25" spans="1:5" x14ac:dyDescent="0.25">
      <c r="A25" s="5" t="s">
        <v>387</v>
      </c>
      <c r="B25" s="5" t="s">
        <v>109</v>
      </c>
      <c r="C25" s="26">
        <v>24</v>
      </c>
      <c r="D25" s="5" t="s">
        <v>415</v>
      </c>
      <c r="E25" s="5" t="s">
        <v>413</v>
      </c>
    </row>
    <row r="26" spans="1:5" x14ac:dyDescent="0.25">
      <c r="A26" s="5" t="s">
        <v>388</v>
      </c>
      <c r="B26" s="5" t="s">
        <v>105</v>
      </c>
      <c r="C26" s="26">
        <v>25</v>
      </c>
      <c r="D26" s="5" t="s">
        <v>415</v>
      </c>
      <c r="E26" s="5" t="s">
        <v>412</v>
      </c>
    </row>
    <row r="27" spans="1:5" x14ac:dyDescent="0.25">
      <c r="A27" s="5" t="s">
        <v>389</v>
      </c>
      <c r="B27" s="5" t="s">
        <v>174</v>
      </c>
      <c r="C27" s="26">
        <v>26</v>
      </c>
      <c r="D27" s="5" t="s">
        <v>415</v>
      </c>
      <c r="E27" s="5" t="s">
        <v>413</v>
      </c>
    </row>
    <row r="28" spans="1:5" x14ac:dyDescent="0.25">
      <c r="A28" s="5" t="s">
        <v>390</v>
      </c>
      <c r="B28" s="5" t="s">
        <v>62</v>
      </c>
      <c r="C28" s="26">
        <v>27</v>
      </c>
      <c r="D28" s="5" t="s">
        <v>415</v>
      </c>
      <c r="E28" s="5" t="s">
        <v>412</v>
      </c>
    </row>
    <row r="29" spans="1:5" x14ac:dyDescent="0.25">
      <c r="A29" s="5" t="s">
        <v>391</v>
      </c>
      <c r="B29" s="5" t="s">
        <v>17</v>
      </c>
      <c r="C29" s="26">
        <v>28</v>
      </c>
      <c r="D29" s="5" t="s">
        <v>415</v>
      </c>
      <c r="E29" s="5" t="s">
        <v>413</v>
      </c>
    </row>
    <row r="30" spans="1:5" x14ac:dyDescent="0.25">
      <c r="A30" s="5" t="s">
        <v>392</v>
      </c>
      <c r="B30" s="5" t="s">
        <v>109</v>
      </c>
      <c r="C30" s="26">
        <v>29</v>
      </c>
      <c r="D30" s="5" t="s">
        <v>415</v>
      </c>
      <c r="E30" s="5" t="s">
        <v>412</v>
      </c>
    </row>
    <row r="31" spans="1:5" x14ac:dyDescent="0.25">
      <c r="A31" s="5" t="s">
        <v>393</v>
      </c>
      <c r="B31" s="5" t="s">
        <v>202</v>
      </c>
      <c r="C31" s="26">
        <v>30</v>
      </c>
      <c r="D31" s="5" t="s">
        <v>415</v>
      </c>
      <c r="E31" s="5" t="s">
        <v>412</v>
      </c>
    </row>
    <row r="32" spans="1:5" x14ac:dyDescent="0.25">
      <c r="A32" s="5" t="s">
        <v>394</v>
      </c>
      <c r="B32" s="5" t="s">
        <v>326</v>
      </c>
      <c r="C32" s="26">
        <v>31</v>
      </c>
      <c r="D32" s="5" t="s">
        <v>415</v>
      </c>
      <c r="E32" s="5" t="s">
        <v>413</v>
      </c>
    </row>
    <row r="33" spans="1:5" x14ac:dyDescent="0.25">
      <c r="A33" s="5" t="s">
        <v>395</v>
      </c>
      <c r="B33" s="5" t="s">
        <v>109</v>
      </c>
      <c r="C33" s="26">
        <v>32</v>
      </c>
      <c r="D33" s="5" t="s">
        <v>415</v>
      </c>
      <c r="E33" s="5" t="s">
        <v>412</v>
      </c>
    </row>
    <row r="34" spans="1:5" x14ac:dyDescent="0.25">
      <c r="A34" s="5" t="s">
        <v>396</v>
      </c>
      <c r="B34" s="5" t="s">
        <v>17</v>
      </c>
      <c r="C34" s="26">
        <v>33</v>
      </c>
      <c r="D34" s="5" t="s">
        <v>415</v>
      </c>
      <c r="E34" s="5" t="s">
        <v>412</v>
      </c>
    </row>
    <row r="35" spans="1:5" x14ac:dyDescent="0.25">
      <c r="A35" s="5" t="s">
        <v>397</v>
      </c>
      <c r="B35" s="5" t="s">
        <v>12</v>
      </c>
      <c r="C35" s="26">
        <v>34</v>
      </c>
      <c r="D35" s="5" t="s">
        <v>415</v>
      </c>
      <c r="E35" s="5" t="s">
        <v>412</v>
      </c>
    </row>
    <row r="36" spans="1:5" x14ac:dyDescent="0.25">
      <c r="A36" s="5" t="s">
        <v>398</v>
      </c>
      <c r="B36" s="5" t="s">
        <v>47</v>
      </c>
      <c r="C36" s="26">
        <v>35</v>
      </c>
      <c r="D36" s="5" t="s">
        <v>415</v>
      </c>
      <c r="E36" s="5" t="s">
        <v>412</v>
      </c>
    </row>
    <row r="37" spans="1:5" x14ac:dyDescent="0.25">
      <c r="A37" s="5" t="s">
        <v>399</v>
      </c>
      <c r="B37" s="5" t="s">
        <v>86</v>
      </c>
      <c r="C37" s="26">
        <v>36</v>
      </c>
      <c r="D37" s="5" t="s">
        <v>415</v>
      </c>
      <c r="E37" s="5" t="s">
        <v>412</v>
      </c>
    </row>
    <row r="38" spans="1:5" x14ac:dyDescent="0.25">
      <c r="A38" s="5" t="s">
        <v>400</v>
      </c>
      <c r="B38" s="5" t="s">
        <v>86</v>
      </c>
      <c r="C38" s="26">
        <v>37</v>
      </c>
      <c r="D38" s="5" t="s">
        <v>415</v>
      </c>
      <c r="E38" s="5" t="s">
        <v>412</v>
      </c>
    </row>
    <row r="39" spans="1:5" x14ac:dyDescent="0.25">
      <c r="A39" s="5" t="s">
        <v>401</v>
      </c>
      <c r="B39" s="5" t="s">
        <v>128</v>
      </c>
      <c r="C39" s="26">
        <v>38</v>
      </c>
      <c r="D39" s="5" t="s">
        <v>415</v>
      </c>
      <c r="E39" s="5" t="s">
        <v>413</v>
      </c>
    </row>
    <row r="40" spans="1:5" x14ac:dyDescent="0.25">
      <c r="A40" s="5" t="s">
        <v>402</v>
      </c>
      <c r="B40" s="5" t="s">
        <v>86</v>
      </c>
      <c r="C40" s="26">
        <v>39</v>
      </c>
      <c r="D40" s="5" t="s">
        <v>415</v>
      </c>
      <c r="E40" s="5" t="s">
        <v>412</v>
      </c>
    </row>
    <row r="41" spans="1:5" x14ac:dyDescent="0.25">
      <c r="A41" s="5" t="s">
        <v>403</v>
      </c>
      <c r="B41" s="5" t="s">
        <v>86</v>
      </c>
      <c r="C41" s="26">
        <v>40</v>
      </c>
      <c r="D41" s="5" t="s">
        <v>415</v>
      </c>
      <c r="E41" s="5" t="s">
        <v>412</v>
      </c>
    </row>
    <row r="42" spans="1:5" x14ac:dyDescent="0.25">
      <c r="A42" s="5" t="s">
        <v>404</v>
      </c>
      <c r="B42" s="5" t="s">
        <v>86</v>
      </c>
      <c r="C42" s="26">
        <v>41</v>
      </c>
      <c r="D42" s="5" t="s">
        <v>415</v>
      </c>
      <c r="E42" s="5" t="s">
        <v>413</v>
      </c>
    </row>
    <row r="43" spans="1:5" x14ac:dyDescent="0.25">
      <c r="A43" s="5" t="s">
        <v>405</v>
      </c>
      <c r="B43" s="5" t="s">
        <v>128</v>
      </c>
      <c r="C43" s="26">
        <v>42</v>
      </c>
      <c r="D43" s="5" t="s">
        <v>415</v>
      </c>
      <c r="E43" s="5" t="s">
        <v>413</v>
      </c>
    </row>
    <row r="44" spans="1:5" x14ac:dyDescent="0.25">
      <c r="A44" s="5" t="s">
        <v>406</v>
      </c>
      <c r="B44" s="5" t="s">
        <v>126</v>
      </c>
      <c r="C44" s="26">
        <v>43</v>
      </c>
      <c r="D44" s="5" t="s">
        <v>415</v>
      </c>
      <c r="E44" s="5" t="s">
        <v>412</v>
      </c>
    </row>
    <row r="45" spans="1:5" x14ac:dyDescent="0.25">
      <c r="A45" s="5" t="s">
        <v>407</v>
      </c>
      <c r="B45" s="5" t="s">
        <v>128</v>
      </c>
      <c r="C45" s="26">
        <v>44</v>
      </c>
      <c r="D45" s="5" t="s">
        <v>415</v>
      </c>
      <c r="E45" s="5" t="s">
        <v>413</v>
      </c>
    </row>
    <row r="46" spans="1:5" x14ac:dyDescent="0.25">
      <c r="A46" s="5" t="s">
        <v>408</v>
      </c>
      <c r="B46" s="5" t="s">
        <v>86</v>
      </c>
      <c r="C46" s="26">
        <v>45</v>
      </c>
      <c r="D46" s="5" t="s">
        <v>415</v>
      </c>
      <c r="E46" s="5" t="s">
        <v>413</v>
      </c>
    </row>
    <row r="47" spans="1:5" x14ac:dyDescent="0.25">
      <c r="A47" s="5" t="s">
        <v>409</v>
      </c>
      <c r="B47" s="5" t="s">
        <v>12</v>
      </c>
      <c r="C47" s="11">
        <v>46</v>
      </c>
      <c r="D47" s="5" t="s">
        <v>415</v>
      </c>
      <c r="E47" s="5" t="s">
        <v>413</v>
      </c>
    </row>
    <row r="48" spans="1:5" x14ac:dyDescent="0.25">
      <c r="A48" t="s">
        <v>950</v>
      </c>
      <c r="B48" t="s">
        <v>86</v>
      </c>
      <c r="C48" s="11">
        <v>47</v>
      </c>
      <c r="D48" s="5" t="s">
        <v>415</v>
      </c>
      <c r="E48" s="5" t="s">
        <v>413</v>
      </c>
    </row>
    <row r="49" spans="1:5" x14ac:dyDescent="0.25">
      <c r="C49" s="11">
        <v>48</v>
      </c>
    </row>
    <row r="50" spans="1:5" x14ac:dyDescent="0.25">
      <c r="C50" s="11">
        <v>49</v>
      </c>
    </row>
    <row r="51" spans="1:5" x14ac:dyDescent="0.25">
      <c r="C51" s="11">
        <v>50</v>
      </c>
    </row>
    <row r="52" spans="1:5" x14ac:dyDescent="0.25">
      <c r="C52" s="11">
        <v>51</v>
      </c>
    </row>
    <row r="53" spans="1:5" x14ac:dyDescent="0.25">
      <c r="C53" s="11">
        <v>52</v>
      </c>
    </row>
    <row r="54" spans="1:5" x14ac:dyDescent="0.25">
      <c r="C54" s="11">
        <v>53</v>
      </c>
    </row>
    <row r="55" spans="1:5" x14ac:dyDescent="0.25">
      <c r="C55" s="11">
        <v>54</v>
      </c>
    </row>
    <row r="56" spans="1:5" x14ac:dyDescent="0.25">
      <c r="C56" s="11">
        <v>55</v>
      </c>
    </row>
    <row r="57" spans="1:5" x14ac:dyDescent="0.25">
      <c r="C57" s="11">
        <v>56</v>
      </c>
    </row>
    <row r="58" spans="1:5" x14ac:dyDescent="0.25">
      <c r="C58" s="11">
        <v>57</v>
      </c>
    </row>
    <row r="59" spans="1:5" x14ac:dyDescent="0.25">
      <c r="C59" s="11">
        <v>58</v>
      </c>
    </row>
    <row r="60" spans="1:5" x14ac:dyDescent="0.25">
      <c r="C60" s="11">
        <v>59</v>
      </c>
    </row>
    <row r="61" spans="1:5" x14ac:dyDescent="0.25">
      <c r="A61" s="5" t="s">
        <v>418</v>
      </c>
      <c r="B61" s="5" t="s">
        <v>153</v>
      </c>
      <c r="C61" s="11">
        <v>201</v>
      </c>
      <c r="D61" t="s">
        <v>455</v>
      </c>
      <c r="E61" s="5" t="s">
        <v>453</v>
      </c>
    </row>
    <row r="62" spans="1:5" x14ac:dyDescent="0.25">
      <c r="A62" s="5" t="s">
        <v>419</v>
      </c>
      <c r="B62" s="5" t="s">
        <v>452</v>
      </c>
      <c r="C62" s="11">
        <v>202</v>
      </c>
      <c r="D62" t="s">
        <v>455</v>
      </c>
      <c r="E62" s="5" t="s">
        <v>453</v>
      </c>
    </row>
    <row r="63" spans="1:5" x14ac:dyDescent="0.25">
      <c r="A63" s="5" t="s">
        <v>420</v>
      </c>
      <c r="B63" s="5" t="s">
        <v>452</v>
      </c>
      <c r="C63" s="11">
        <v>203</v>
      </c>
      <c r="D63" t="s">
        <v>455</v>
      </c>
      <c r="E63" s="5" t="s">
        <v>453</v>
      </c>
    </row>
    <row r="64" spans="1:5" x14ac:dyDescent="0.25">
      <c r="A64" s="5" t="s">
        <v>421</v>
      </c>
      <c r="B64" s="5" t="s">
        <v>53</v>
      </c>
      <c r="C64" s="11">
        <v>204</v>
      </c>
      <c r="D64" t="s">
        <v>455</v>
      </c>
      <c r="E64" s="5" t="s">
        <v>453</v>
      </c>
    </row>
    <row r="65" spans="1:5" x14ac:dyDescent="0.25">
      <c r="A65" s="5" t="s">
        <v>422</v>
      </c>
      <c r="B65" s="5" t="s">
        <v>32</v>
      </c>
      <c r="C65" s="11">
        <v>205</v>
      </c>
      <c r="D65" t="s">
        <v>455</v>
      </c>
      <c r="E65" s="5" t="s">
        <v>453</v>
      </c>
    </row>
    <row r="66" spans="1:5" x14ac:dyDescent="0.25">
      <c r="A66" s="5" t="s">
        <v>423</v>
      </c>
      <c r="B66" s="5" t="s">
        <v>115</v>
      </c>
      <c r="C66" s="11">
        <v>206</v>
      </c>
      <c r="D66" t="s">
        <v>455</v>
      </c>
      <c r="E66" s="5" t="s">
        <v>453</v>
      </c>
    </row>
    <row r="67" spans="1:5" x14ac:dyDescent="0.25">
      <c r="A67" s="5" t="s">
        <v>424</v>
      </c>
      <c r="B67" s="5" t="s">
        <v>107</v>
      </c>
      <c r="C67" s="11">
        <v>207</v>
      </c>
      <c r="D67" t="s">
        <v>455</v>
      </c>
      <c r="E67" s="5" t="s">
        <v>453</v>
      </c>
    </row>
    <row r="68" spans="1:5" x14ac:dyDescent="0.25">
      <c r="A68" s="5" t="s">
        <v>425</v>
      </c>
      <c r="B68" s="5" t="s">
        <v>14</v>
      </c>
      <c r="C68" s="11">
        <v>208</v>
      </c>
      <c r="D68" t="s">
        <v>455</v>
      </c>
      <c r="E68" s="5" t="s">
        <v>453</v>
      </c>
    </row>
    <row r="69" spans="1:5" x14ac:dyDescent="0.25">
      <c r="A69" s="5" t="s">
        <v>426</v>
      </c>
      <c r="B69" s="5" t="s">
        <v>330</v>
      </c>
      <c r="C69" s="11">
        <v>209</v>
      </c>
      <c r="D69" t="s">
        <v>455</v>
      </c>
      <c r="E69" s="5" t="s">
        <v>453</v>
      </c>
    </row>
    <row r="70" spans="1:5" x14ac:dyDescent="0.25">
      <c r="A70" s="5" t="s">
        <v>427</v>
      </c>
      <c r="B70" s="5" t="s">
        <v>153</v>
      </c>
      <c r="C70" s="11">
        <v>210</v>
      </c>
      <c r="D70" t="s">
        <v>455</v>
      </c>
      <c r="E70" s="5" t="s">
        <v>453</v>
      </c>
    </row>
    <row r="71" spans="1:5" x14ac:dyDescent="0.25">
      <c r="A71" s="5" t="s">
        <v>428</v>
      </c>
      <c r="B71" s="5" t="s">
        <v>112</v>
      </c>
      <c r="C71" s="11">
        <v>212</v>
      </c>
      <c r="D71" t="s">
        <v>455</v>
      </c>
      <c r="E71" s="5" t="s">
        <v>454</v>
      </c>
    </row>
    <row r="72" spans="1:5" x14ac:dyDescent="0.25">
      <c r="A72" s="5" t="s">
        <v>429</v>
      </c>
      <c r="B72" s="5" t="s">
        <v>53</v>
      </c>
      <c r="C72" s="11">
        <v>213</v>
      </c>
      <c r="D72" t="s">
        <v>455</v>
      </c>
      <c r="E72" s="5" t="s">
        <v>453</v>
      </c>
    </row>
    <row r="73" spans="1:5" x14ac:dyDescent="0.25">
      <c r="A73" s="5" t="s">
        <v>430</v>
      </c>
      <c r="B73" s="5" t="s">
        <v>20</v>
      </c>
      <c r="C73" s="11">
        <v>214</v>
      </c>
      <c r="D73" t="s">
        <v>455</v>
      </c>
      <c r="E73" s="5" t="s">
        <v>453</v>
      </c>
    </row>
    <row r="74" spans="1:5" x14ac:dyDescent="0.25">
      <c r="A74" s="5" t="s">
        <v>431</v>
      </c>
      <c r="B74" s="5" t="s">
        <v>411</v>
      </c>
      <c r="C74" s="11">
        <v>215</v>
      </c>
      <c r="D74" t="s">
        <v>455</v>
      </c>
      <c r="E74" s="5" t="s">
        <v>453</v>
      </c>
    </row>
    <row r="75" spans="1:5" x14ac:dyDescent="0.25">
      <c r="A75" s="5" t="s">
        <v>432</v>
      </c>
      <c r="B75" s="5" t="s">
        <v>171</v>
      </c>
      <c r="C75" s="11">
        <v>216</v>
      </c>
      <c r="D75" t="s">
        <v>455</v>
      </c>
      <c r="E75" s="5" t="s">
        <v>453</v>
      </c>
    </row>
    <row r="76" spans="1:5" x14ac:dyDescent="0.25">
      <c r="A76" s="5" t="s">
        <v>433</v>
      </c>
      <c r="B76" s="5" t="s">
        <v>186</v>
      </c>
      <c r="C76" s="11">
        <v>217</v>
      </c>
      <c r="D76" t="s">
        <v>455</v>
      </c>
      <c r="E76" s="5" t="s">
        <v>453</v>
      </c>
    </row>
    <row r="77" spans="1:5" x14ac:dyDescent="0.25">
      <c r="A77" s="5" t="s">
        <v>434</v>
      </c>
      <c r="B77" s="5" t="s">
        <v>140</v>
      </c>
      <c r="C77" s="11">
        <v>218</v>
      </c>
      <c r="D77" t="s">
        <v>455</v>
      </c>
      <c r="E77" s="5" t="s">
        <v>453</v>
      </c>
    </row>
    <row r="78" spans="1:5" x14ac:dyDescent="0.25">
      <c r="A78" s="5" t="s">
        <v>435</v>
      </c>
      <c r="B78" s="5" t="s">
        <v>174</v>
      </c>
      <c r="C78" s="11">
        <v>219</v>
      </c>
      <c r="D78" t="s">
        <v>455</v>
      </c>
      <c r="E78" s="5" t="s">
        <v>453</v>
      </c>
    </row>
    <row r="79" spans="1:5" x14ac:dyDescent="0.25">
      <c r="A79" s="5" t="s">
        <v>436</v>
      </c>
      <c r="B79" s="5" t="s">
        <v>174</v>
      </c>
      <c r="C79" s="11">
        <v>220</v>
      </c>
      <c r="D79" t="s">
        <v>455</v>
      </c>
      <c r="E79" s="5" t="s">
        <v>453</v>
      </c>
    </row>
    <row r="80" spans="1:5" x14ac:dyDescent="0.25">
      <c r="A80" s="5" t="s">
        <v>437</v>
      </c>
      <c r="B80" s="5" t="s">
        <v>231</v>
      </c>
      <c r="C80" s="11">
        <v>221</v>
      </c>
      <c r="D80" t="s">
        <v>455</v>
      </c>
      <c r="E80" s="5" t="s">
        <v>454</v>
      </c>
    </row>
    <row r="81" spans="1:5" x14ac:dyDescent="0.25">
      <c r="A81" s="5" t="s">
        <v>438</v>
      </c>
      <c r="B81" s="5" t="s">
        <v>171</v>
      </c>
      <c r="C81" s="11">
        <v>222</v>
      </c>
      <c r="D81" t="s">
        <v>455</v>
      </c>
      <c r="E81" s="5" t="s">
        <v>453</v>
      </c>
    </row>
    <row r="82" spans="1:5" x14ac:dyDescent="0.25">
      <c r="A82" s="5" t="s">
        <v>439</v>
      </c>
      <c r="B82" s="5" t="s">
        <v>452</v>
      </c>
      <c r="C82" s="11">
        <v>223</v>
      </c>
      <c r="D82" t="s">
        <v>455</v>
      </c>
      <c r="E82" s="5" t="s">
        <v>453</v>
      </c>
    </row>
    <row r="83" spans="1:5" x14ac:dyDescent="0.25">
      <c r="A83" s="5" t="s">
        <v>440</v>
      </c>
      <c r="B83" s="5" t="s">
        <v>201</v>
      </c>
      <c r="C83" s="11">
        <v>224</v>
      </c>
      <c r="D83" t="s">
        <v>455</v>
      </c>
      <c r="E83" s="5" t="s">
        <v>453</v>
      </c>
    </row>
    <row r="84" spans="1:5" x14ac:dyDescent="0.25">
      <c r="A84" s="5" t="s">
        <v>441</v>
      </c>
      <c r="B84" s="5" t="s">
        <v>17</v>
      </c>
      <c r="C84" s="11">
        <v>225</v>
      </c>
      <c r="D84" t="s">
        <v>455</v>
      </c>
      <c r="E84" s="5" t="s">
        <v>453</v>
      </c>
    </row>
    <row r="85" spans="1:5" x14ac:dyDescent="0.25">
      <c r="A85" s="5" t="s">
        <v>442</v>
      </c>
      <c r="B85" s="5" t="s">
        <v>201</v>
      </c>
      <c r="C85" s="11">
        <v>226</v>
      </c>
      <c r="D85" t="s">
        <v>455</v>
      </c>
      <c r="E85" s="5" t="s">
        <v>453</v>
      </c>
    </row>
    <row r="86" spans="1:5" x14ac:dyDescent="0.25">
      <c r="A86" s="5" t="s">
        <v>443</v>
      </c>
      <c r="B86" s="5" t="s">
        <v>326</v>
      </c>
      <c r="C86" s="11">
        <v>227</v>
      </c>
      <c r="D86" t="s">
        <v>455</v>
      </c>
      <c r="E86" s="5" t="s">
        <v>454</v>
      </c>
    </row>
    <row r="87" spans="1:5" x14ac:dyDescent="0.25">
      <c r="A87" s="5" t="s">
        <v>444</v>
      </c>
      <c r="B87" s="5" t="s">
        <v>17</v>
      </c>
      <c r="C87" s="11">
        <v>228</v>
      </c>
      <c r="D87" t="s">
        <v>455</v>
      </c>
      <c r="E87" s="5" t="s">
        <v>453</v>
      </c>
    </row>
    <row r="88" spans="1:5" x14ac:dyDescent="0.25">
      <c r="A88" s="5" t="s">
        <v>445</v>
      </c>
      <c r="B88" s="5" t="s">
        <v>154</v>
      </c>
      <c r="C88" s="11">
        <v>229</v>
      </c>
      <c r="D88" t="s">
        <v>455</v>
      </c>
      <c r="E88" s="5" t="s">
        <v>453</v>
      </c>
    </row>
    <row r="89" spans="1:5" x14ac:dyDescent="0.25">
      <c r="A89" s="5" t="s">
        <v>446</v>
      </c>
      <c r="B89" s="5" t="s">
        <v>12</v>
      </c>
      <c r="C89" s="11">
        <v>230</v>
      </c>
      <c r="D89" t="s">
        <v>455</v>
      </c>
      <c r="E89" s="5" t="s">
        <v>453</v>
      </c>
    </row>
    <row r="90" spans="1:5" x14ac:dyDescent="0.25">
      <c r="A90" s="5" t="s">
        <v>447</v>
      </c>
      <c r="B90" s="5" t="s">
        <v>86</v>
      </c>
      <c r="C90" s="11">
        <v>231</v>
      </c>
      <c r="D90" t="s">
        <v>455</v>
      </c>
      <c r="E90" s="5" t="s">
        <v>453</v>
      </c>
    </row>
    <row r="91" spans="1:5" x14ac:dyDescent="0.25">
      <c r="A91" s="5" t="s">
        <v>448</v>
      </c>
      <c r="B91" s="5" t="s">
        <v>86</v>
      </c>
      <c r="C91" s="11">
        <v>232</v>
      </c>
      <c r="D91" t="s">
        <v>455</v>
      </c>
      <c r="E91" s="5" t="s">
        <v>453</v>
      </c>
    </row>
    <row r="92" spans="1:5" x14ac:dyDescent="0.25">
      <c r="A92" s="5" t="s">
        <v>449</v>
      </c>
      <c r="B92" s="5" t="s">
        <v>86</v>
      </c>
      <c r="C92" s="11">
        <v>233</v>
      </c>
      <c r="D92" t="s">
        <v>455</v>
      </c>
      <c r="E92" s="5" t="s">
        <v>453</v>
      </c>
    </row>
    <row r="93" spans="1:5" x14ac:dyDescent="0.25">
      <c r="A93" s="5" t="s">
        <v>450</v>
      </c>
      <c r="B93" s="5" t="s">
        <v>86</v>
      </c>
      <c r="C93" s="11">
        <v>234</v>
      </c>
      <c r="D93" t="s">
        <v>455</v>
      </c>
      <c r="E93" s="5" t="s">
        <v>454</v>
      </c>
    </row>
    <row r="94" spans="1:5" x14ac:dyDescent="0.25">
      <c r="A94" s="5" t="s">
        <v>451</v>
      </c>
      <c r="B94" s="5" t="s">
        <v>128</v>
      </c>
      <c r="C94" s="11">
        <v>235</v>
      </c>
      <c r="D94" t="s">
        <v>455</v>
      </c>
      <c r="E94" s="5" t="s">
        <v>454</v>
      </c>
    </row>
    <row r="95" spans="1:5" x14ac:dyDescent="0.25">
      <c r="A95" t="s">
        <v>949</v>
      </c>
      <c r="B95" t="s">
        <v>86</v>
      </c>
      <c r="C95" s="11">
        <v>236</v>
      </c>
      <c r="D95" t="s">
        <v>455</v>
      </c>
      <c r="E95" t="s">
        <v>454</v>
      </c>
    </row>
    <row r="96" spans="1:5" x14ac:dyDescent="0.25">
      <c r="A96" t="s">
        <v>2890</v>
      </c>
      <c r="B96" t="s">
        <v>53</v>
      </c>
      <c r="C96" s="11">
        <v>237</v>
      </c>
      <c r="D96" t="s">
        <v>455</v>
      </c>
      <c r="E96" t="s">
        <v>453</v>
      </c>
    </row>
    <row r="97" spans="1:7" x14ac:dyDescent="0.25">
      <c r="A97" s="5" t="s">
        <v>2897</v>
      </c>
      <c r="B97" s="5" t="s">
        <v>22</v>
      </c>
      <c r="C97" s="11">
        <v>238</v>
      </c>
      <c r="D97" t="s">
        <v>455</v>
      </c>
    </row>
    <row r="98" spans="1:7" x14ac:dyDescent="0.25">
      <c r="C98" s="11">
        <v>239</v>
      </c>
    </row>
    <row r="99" spans="1:7" x14ac:dyDescent="0.25">
      <c r="C99" s="11">
        <v>240</v>
      </c>
    </row>
    <row r="100" spans="1:7" x14ac:dyDescent="0.25">
      <c r="C100" s="11">
        <v>241</v>
      </c>
    </row>
    <row r="101" spans="1:7" x14ac:dyDescent="0.25">
      <c r="C101" s="11">
        <v>242</v>
      </c>
    </row>
    <row r="102" spans="1:7" x14ac:dyDescent="0.25">
      <c r="C102" s="11">
        <v>243</v>
      </c>
    </row>
    <row r="103" spans="1:7" x14ac:dyDescent="0.25">
      <c r="C103" s="11">
        <v>244</v>
      </c>
    </row>
    <row r="104" spans="1:7" x14ac:dyDescent="0.25">
      <c r="C104" s="11">
        <v>245</v>
      </c>
    </row>
    <row r="105" spans="1:7" x14ac:dyDescent="0.25">
      <c r="C105" s="11">
        <v>246</v>
      </c>
    </row>
    <row r="106" spans="1:7" x14ac:dyDescent="0.25">
      <c r="C106" s="11">
        <v>247</v>
      </c>
    </row>
    <row r="107" spans="1:7" x14ac:dyDescent="0.25">
      <c r="C107" s="11">
        <v>248</v>
      </c>
    </row>
    <row r="108" spans="1:7" x14ac:dyDescent="0.25">
      <c r="C108" s="11">
        <v>249</v>
      </c>
    </row>
    <row r="109" spans="1:7" x14ac:dyDescent="0.25">
      <c r="C109" s="11">
        <v>250</v>
      </c>
    </row>
    <row r="110" spans="1:7" x14ac:dyDescent="0.25">
      <c r="A110" s="5" t="s">
        <v>456</v>
      </c>
      <c r="B110" s="5" t="s">
        <v>17</v>
      </c>
      <c r="C110" s="27">
        <v>301</v>
      </c>
      <c r="D110" t="s">
        <v>493</v>
      </c>
      <c r="E110" s="5"/>
      <c r="F110" s="10">
        <v>41108</v>
      </c>
      <c r="G110" s="11" t="s">
        <v>491</v>
      </c>
    </row>
    <row r="111" spans="1:7" x14ac:dyDescent="0.25">
      <c r="A111" s="5" t="s">
        <v>457</v>
      </c>
      <c r="B111" s="5" t="s">
        <v>153</v>
      </c>
      <c r="C111" s="27">
        <v>302</v>
      </c>
      <c r="D111" t="s">
        <v>493</v>
      </c>
      <c r="E111" s="5"/>
      <c r="F111" s="10">
        <v>41100</v>
      </c>
      <c r="G111" s="11" t="s">
        <v>491</v>
      </c>
    </row>
    <row r="112" spans="1:7" x14ac:dyDescent="0.25">
      <c r="A112" s="5" t="s">
        <v>458</v>
      </c>
      <c r="B112" s="5" t="s">
        <v>74</v>
      </c>
      <c r="C112" s="27">
        <v>303</v>
      </c>
      <c r="D112" t="s">
        <v>493</v>
      </c>
      <c r="E112" s="5"/>
      <c r="F112" s="10">
        <v>41674</v>
      </c>
      <c r="G112" s="11" t="s">
        <v>492</v>
      </c>
    </row>
    <row r="113" spans="1:7" x14ac:dyDescent="0.25">
      <c r="A113" s="5" t="s">
        <v>459</v>
      </c>
      <c r="B113" s="5" t="s">
        <v>105</v>
      </c>
      <c r="C113" s="27">
        <v>304</v>
      </c>
      <c r="D113" t="s">
        <v>493</v>
      </c>
      <c r="E113" s="5" t="s">
        <v>490</v>
      </c>
      <c r="F113" s="10">
        <v>41219</v>
      </c>
      <c r="G113" s="11" t="s">
        <v>492</v>
      </c>
    </row>
    <row r="114" spans="1:7" x14ac:dyDescent="0.25">
      <c r="A114" s="5" t="s">
        <v>460</v>
      </c>
      <c r="B114" s="5" t="s">
        <v>171</v>
      </c>
      <c r="C114" s="27">
        <v>305</v>
      </c>
      <c r="D114" t="s">
        <v>493</v>
      </c>
      <c r="E114" s="5" t="s">
        <v>490</v>
      </c>
      <c r="F114" s="10">
        <v>40933</v>
      </c>
      <c r="G114" s="11" t="s">
        <v>492</v>
      </c>
    </row>
    <row r="115" spans="1:7" x14ac:dyDescent="0.25">
      <c r="A115" s="5" t="s">
        <v>461</v>
      </c>
      <c r="B115" s="5" t="s">
        <v>17</v>
      </c>
      <c r="C115" s="27">
        <v>306</v>
      </c>
      <c r="D115" t="s">
        <v>493</v>
      </c>
      <c r="E115" s="5"/>
      <c r="F115" s="10">
        <v>41368</v>
      </c>
      <c r="G115" s="11" t="s">
        <v>491</v>
      </c>
    </row>
    <row r="116" spans="1:7" x14ac:dyDescent="0.25">
      <c r="A116" s="5" t="s">
        <v>462</v>
      </c>
      <c r="B116" s="5" t="s">
        <v>328</v>
      </c>
      <c r="C116" s="27">
        <v>307</v>
      </c>
      <c r="D116" t="s">
        <v>493</v>
      </c>
      <c r="E116" s="5"/>
      <c r="F116" s="10">
        <v>41138</v>
      </c>
      <c r="G116" s="11" t="s">
        <v>491</v>
      </c>
    </row>
    <row r="117" spans="1:7" x14ac:dyDescent="0.25">
      <c r="A117" s="5" t="s">
        <v>463</v>
      </c>
      <c r="B117" s="5" t="s">
        <v>53</v>
      </c>
      <c r="C117" s="27">
        <v>308</v>
      </c>
      <c r="D117" t="s">
        <v>493</v>
      </c>
      <c r="E117" s="5" t="s">
        <v>490</v>
      </c>
      <c r="F117" s="10">
        <v>41277</v>
      </c>
      <c r="G117" s="11" t="s">
        <v>492</v>
      </c>
    </row>
    <row r="118" spans="1:7" x14ac:dyDescent="0.25">
      <c r="A118" s="5" t="s">
        <v>464</v>
      </c>
      <c r="B118" s="5" t="s">
        <v>488</v>
      </c>
      <c r="C118" s="27">
        <v>309</v>
      </c>
      <c r="D118" t="s">
        <v>493</v>
      </c>
      <c r="E118" s="5" t="s">
        <v>490</v>
      </c>
      <c r="F118" s="10">
        <v>40939</v>
      </c>
      <c r="G118" s="11" t="s">
        <v>492</v>
      </c>
    </row>
    <row r="119" spans="1:7" x14ac:dyDescent="0.25">
      <c r="A119" s="5" t="s">
        <v>465</v>
      </c>
      <c r="B119" s="5" t="s">
        <v>411</v>
      </c>
      <c r="C119" s="27">
        <v>310</v>
      </c>
      <c r="D119" t="s">
        <v>493</v>
      </c>
      <c r="E119" s="5" t="s">
        <v>490</v>
      </c>
      <c r="F119" s="10">
        <v>41068</v>
      </c>
      <c r="G119" s="11" t="s">
        <v>492</v>
      </c>
    </row>
    <row r="120" spans="1:7" x14ac:dyDescent="0.25">
      <c r="A120" s="25" t="s">
        <v>466</v>
      </c>
      <c r="B120" s="5" t="s">
        <v>186</v>
      </c>
      <c r="C120" s="27">
        <v>311</v>
      </c>
      <c r="D120" t="s">
        <v>493</v>
      </c>
      <c r="E120" s="5" t="s">
        <v>490</v>
      </c>
      <c r="F120" s="10">
        <v>41587</v>
      </c>
      <c r="G120" s="11" t="s">
        <v>492</v>
      </c>
    </row>
    <row r="121" spans="1:7" x14ac:dyDescent="0.25">
      <c r="A121" s="5" t="s">
        <v>467</v>
      </c>
      <c r="B121" s="5" t="s">
        <v>284</v>
      </c>
      <c r="C121" s="27">
        <v>312</v>
      </c>
      <c r="D121" t="s">
        <v>493</v>
      </c>
      <c r="E121" s="5"/>
      <c r="F121" s="10">
        <v>41577</v>
      </c>
      <c r="G121" s="11" t="s">
        <v>491</v>
      </c>
    </row>
    <row r="122" spans="1:7" x14ac:dyDescent="0.25">
      <c r="A122" s="5" t="s">
        <v>468</v>
      </c>
      <c r="B122" s="5" t="s">
        <v>74</v>
      </c>
      <c r="C122" s="27">
        <v>313</v>
      </c>
      <c r="D122" t="s">
        <v>493</v>
      </c>
      <c r="E122" s="5"/>
      <c r="F122" s="10">
        <v>41992</v>
      </c>
      <c r="G122" s="11" t="s">
        <v>492</v>
      </c>
    </row>
    <row r="123" spans="1:7" x14ac:dyDescent="0.25">
      <c r="A123" s="5" t="s">
        <v>469</v>
      </c>
      <c r="B123" s="5" t="s">
        <v>107</v>
      </c>
      <c r="C123" s="27">
        <v>314</v>
      </c>
      <c r="D123" t="s">
        <v>493</v>
      </c>
      <c r="E123" s="5" t="s">
        <v>490</v>
      </c>
      <c r="F123" s="10">
        <v>41454</v>
      </c>
      <c r="G123" s="11" t="s">
        <v>492</v>
      </c>
    </row>
    <row r="124" spans="1:7" x14ac:dyDescent="0.25">
      <c r="A124" s="5" t="s">
        <v>470</v>
      </c>
      <c r="B124" s="5" t="s">
        <v>14</v>
      </c>
      <c r="C124" s="27">
        <v>315</v>
      </c>
      <c r="D124" t="s">
        <v>493</v>
      </c>
      <c r="E124" s="5" t="s">
        <v>490</v>
      </c>
      <c r="F124" s="10">
        <v>41410</v>
      </c>
      <c r="G124" s="11" t="s">
        <v>492</v>
      </c>
    </row>
    <row r="125" spans="1:7" x14ac:dyDescent="0.25">
      <c r="A125" s="5" t="s">
        <v>471</v>
      </c>
      <c r="B125" s="5" t="s">
        <v>153</v>
      </c>
      <c r="C125" s="27">
        <v>316</v>
      </c>
      <c r="D125" t="s">
        <v>493</v>
      </c>
      <c r="E125" s="5" t="s">
        <v>490</v>
      </c>
      <c r="F125" s="10">
        <v>41452</v>
      </c>
      <c r="G125" s="11" t="s">
        <v>492</v>
      </c>
    </row>
    <row r="126" spans="1:7" x14ac:dyDescent="0.25">
      <c r="A126" s="5" t="s">
        <v>472</v>
      </c>
      <c r="B126" s="5" t="s">
        <v>201</v>
      </c>
      <c r="C126" s="27">
        <v>317</v>
      </c>
      <c r="D126" t="s">
        <v>493</v>
      </c>
      <c r="E126" s="5" t="s">
        <v>490</v>
      </c>
      <c r="F126" s="10">
        <v>41034</v>
      </c>
      <c r="G126" s="11" t="s">
        <v>491</v>
      </c>
    </row>
    <row r="127" spans="1:7" x14ac:dyDescent="0.25">
      <c r="A127" s="5" t="s">
        <v>473</v>
      </c>
      <c r="B127" s="5" t="s">
        <v>112</v>
      </c>
      <c r="C127" s="27">
        <v>318</v>
      </c>
      <c r="D127" t="s">
        <v>493</v>
      </c>
      <c r="E127" s="5"/>
      <c r="F127" s="10">
        <v>41945</v>
      </c>
      <c r="G127" s="11" t="s">
        <v>492</v>
      </c>
    </row>
    <row r="128" spans="1:7" x14ac:dyDescent="0.25">
      <c r="A128" s="5" t="s">
        <v>474</v>
      </c>
      <c r="B128" s="5" t="s">
        <v>4</v>
      </c>
      <c r="C128" s="27">
        <v>319</v>
      </c>
      <c r="D128" t="s">
        <v>493</v>
      </c>
      <c r="E128" s="5" t="s">
        <v>490</v>
      </c>
      <c r="F128" s="10">
        <v>41216</v>
      </c>
      <c r="G128" s="11" t="s">
        <v>492</v>
      </c>
    </row>
    <row r="129" spans="1:7" x14ac:dyDescent="0.25">
      <c r="A129" s="5" t="s">
        <v>475</v>
      </c>
      <c r="B129" s="5" t="s">
        <v>109</v>
      </c>
      <c r="C129" s="27">
        <v>320</v>
      </c>
      <c r="D129" t="s">
        <v>493</v>
      </c>
      <c r="E129" s="5" t="s">
        <v>490</v>
      </c>
      <c r="F129" s="10">
        <v>41139</v>
      </c>
      <c r="G129" s="11" t="s">
        <v>492</v>
      </c>
    </row>
    <row r="130" spans="1:7" x14ac:dyDescent="0.25">
      <c r="A130" s="5" t="s">
        <v>476</v>
      </c>
      <c r="B130" s="5" t="s">
        <v>62</v>
      </c>
      <c r="C130" s="27">
        <v>321</v>
      </c>
      <c r="D130" t="s">
        <v>493</v>
      </c>
      <c r="E130" s="5" t="s">
        <v>490</v>
      </c>
      <c r="F130" s="10">
        <v>41533</v>
      </c>
      <c r="G130" s="11" t="s">
        <v>492</v>
      </c>
    </row>
    <row r="131" spans="1:7" x14ac:dyDescent="0.25">
      <c r="A131" s="5" t="s">
        <v>477</v>
      </c>
      <c r="B131" s="5" t="s">
        <v>489</v>
      </c>
      <c r="C131" s="27">
        <v>322</v>
      </c>
      <c r="D131" t="s">
        <v>493</v>
      </c>
      <c r="E131" s="5" t="s">
        <v>490</v>
      </c>
      <c r="F131" s="10">
        <v>40913</v>
      </c>
      <c r="G131" s="11" t="s">
        <v>492</v>
      </c>
    </row>
    <row r="132" spans="1:7" x14ac:dyDescent="0.25">
      <c r="A132" s="5" t="s">
        <v>478</v>
      </c>
      <c r="B132" s="5" t="s">
        <v>86</v>
      </c>
      <c r="C132" s="27">
        <v>323</v>
      </c>
      <c r="D132" t="s">
        <v>493</v>
      </c>
      <c r="E132" s="5" t="s">
        <v>490</v>
      </c>
      <c r="F132" s="10">
        <v>41235</v>
      </c>
      <c r="G132" s="11" t="s">
        <v>492</v>
      </c>
    </row>
    <row r="133" spans="1:7" x14ac:dyDescent="0.25">
      <c r="A133" s="5" t="s">
        <v>479</v>
      </c>
      <c r="B133" s="5" t="s">
        <v>86</v>
      </c>
      <c r="C133" s="27">
        <v>324</v>
      </c>
      <c r="D133" t="s">
        <v>493</v>
      </c>
      <c r="E133" s="5" t="s">
        <v>490</v>
      </c>
      <c r="F133" s="10">
        <v>41337</v>
      </c>
      <c r="G133" s="11" t="s">
        <v>492</v>
      </c>
    </row>
    <row r="134" spans="1:7" x14ac:dyDescent="0.25">
      <c r="A134" s="5" t="s">
        <v>480</v>
      </c>
      <c r="B134" s="5" t="s">
        <v>128</v>
      </c>
      <c r="C134" s="27">
        <v>325</v>
      </c>
      <c r="D134" t="s">
        <v>493</v>
      </c>
      <c r="E134" s="5"/>
      <c r="F134" s="10">
        <v>41258</v>
      </c>
      <c r="G134" s="11" t="s">
        <v>491</v>
      </c>
    </row>
    <row r="135" spans="1:7" x14ac:dyDescent="0.25">
      <c r="A135" s="5" t="s">
        <v>481</v>
      </c>
      <c r="B135" s="5" t="s">
        <v>128</v>
      </c>
      <c r="C135" s="27">
        <v>326</v>
      </c>
      <c r="D135" t="s">
        <v>493</v>
      </c>
      <c r="E135" s="5" t="s">
        <v>490</v>
      </c>
      <c r="F135" s="10">
        <v>41212</v>
      </c>
      <c r="G135" s="11" t="s">
        <v>492</v>
      </c>
    </row>
    <row r="136" spans="1:7" x14ac:dyDescent="0.25">
      <c r="A136" s="5" t="s">
        <v>482</v>
      </c>
      <c r="B136" s="5" t="s">
        <v>128</v>
      </c>
      <c r="C136" s="27">
        <v>327</v>
      </c>
      <c r="D136" t="s">
        <v>493</v>
      </c>
      <c r="E136" s="5" t="s">
        <v>490</v>
      </c>
      <c r="F136" s="10">
        <v>41595</v>
      </c>
      <c r="G136" s="11" t="s">
        <v>492</v>
      </c>
    </row>
    <row r="137" spans="1:7" x14ac:dyDescent="0.25">
      <c r="A137" s="5" t="s">
        <v>483</v>
      </c>
      <c r="B137" s="5" t="s">
        <v>128</v>
      </c>
      <c r="C137" s="27">
        <v>328</v>
      </c>
      <c r="D137" t="s">
        <v>493</v>
      </c>
      <c r="E137" s="5" t="s">
        <v>490</v>
      </c>
      <c r="F137" s="10">
        <v>41841</v>
      </c>
      <c r="G137" s="11" t="s">
        <v>492</v>
      </c>
    </row>
    <row r="138" spans="1:7" x14ac:dyDescent="0.25">
      <c r="A138" s="5" t="s">
        <v>485</v>
      </c>
      <c r="B138" s="5" t="s">
        <v>149</v>
      </c>
      <c r="C138" s="27">
        <v>330</v>
      </c>
      <c r="D138" t="s">
        <v>493</v>
      </c>
      <c r="E138" s="5" t="s">
        <v>490</v>
      </c>
      <c r="F138" s="10">
        <v>41127</v>
      </c>
      <c r="G138" s="11" t="s">
        <v>492</v>
      </c>
    </row>
    <row r="139" spans="1:7" x14ac:dyDescent="0.25">
      <c r="A139" s="5" t="s">
        <v>486</v>
      </c>
      <c r="B139" s="5" t="s">
        <v>128</v>
      </c>
      <c r="C139" s="27">
        <v>331</v>
      </c>
      <c r="D139" t="s">
        <v>493</v>
      </c>
      <c r="E139" s="5"/>
      <c r="F139" s="10">
        <v>41152</v>
      </c>
      <c r="G139" s="11" t="s">
        <v>491</v>
      </c>
    </row>
    <row r="140" spans="1:7" x14ac:dyDescent="0.25">
      <c r="A140" s="5" t="s">
        <v>487</v>
      </c>
      <c r="B140" s="5" t="s">
        <v>86</v>
      </c>
      <c r="C140" s="27">
        <v>332</v>
      </c>
      <c r="D140" t="s">
        <v>493</v>
      </c>
      <c r="E140" s="5"/>
      <c r="F140" s="10">
        <v>42147</v>
      </c>
      <c r="G140" s="11" t="s">
        <v>492</v>
      </c>
    </row>
    <row r="141" spans="1:7" x14ac:dyDescent="0.25">
      <c r="A141" s="5" t="s">
        <v>484</v>
      </c>
      <c r="B141" s="5" t="s">
        <v>86</v>
      </c>
      <c r="C141" s="27">
        <v>333</v>
      </c>
      <c r="D141" t="s">
        <v>493</v>
      </c>
      <c r="E141" s="5" t="s">
        <v>490</v>
      </c>
      <c r="F141" s="10">
        <v>41162</v>
      </c>
      <c r="G141" s="11" t="s">
        <v>492</v>
      </c>
    </row>
    <row r="142" spans="1:7" x14ac:dyDescent="0.25">
      <c r="A142" s="5" t="s">
        <v>948</v>
      </c>
      <c r="B142" t="s">
        <v>86</v>
      </c>
      <c r="C142" s="14">
        <v>334</v>
      </c>
      <c r="D142" t="s">
        <v>493</v>
      </c>
      <c r="E142" t="s">
        <v>490</v>
      </c>
    </row>
    <row r="143" spans="1:7" x14ac:dyDescent="0.25">
      <c r="A143" t="s">
        <v>947</v>
      </c>
      <c r="B143" t="s">
        <v>86</v>
      </c>
      <c r="C143" s="14">
        <v>335</v>
      </c>
      <c r="D143" t="s">
        <v>493</v>
      </c>
      <c r="E143" t="s">
        <v>490</v>
      </c>
    </row>
    <row r="144" spans="1:7" x14ac:dyDescent="0.25">
      <c r="A144" s="5" t="s">
        <v>2891</v>
      </c>
      <c r="B144" s="5" t="s">
        <v>201</v>
      </c>
      <c r="C144" s="14">
        <v>336</v>
      </c>
      <c r="D144" t="s">
        <v>493</v>
      </c>
      <c r="E144" t="s">
        <v>490</v>
      </c>
    </row>
  </sheetData>
  <autoFilter ref="A1:E141" xr:uid="{00000000-0009-0000-0000-000006000000}"/>
  <printOptions gridLines="1"/>
  <pageMargins left="0.7" right="0.7" top="0.75" bottom="0.75" header="0.3" footer="0.3"/>
  <pageSetup paperSize="9" orientation="landscape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43"/>
  <sheetViews>
    <sheetView topLeftCell="B104" workbookViewId="0">
      <selection activeCell="B82" sqref="B82"/>
    </sheetView>
  </sheetViews>
  <sheetFormatPr baseColWidth="10" defaultRowHeight="15" x14ac:dyDescent="0.25"/>
  <cols>
    <col min="1" max="1" width="15.140625" bestFit="1" customWidth="1"/>
    <col min="2" max="2" width="22.7109375" bestFit="1" customWidth="1"/>
    <col min="3" max="3" width="47.42578125" bestFit="1" customWidth="1"/>
    <col min="4" max="4" width="15.140625" bestFit="1" customWidth="1"/>
    <col min="5" max="5" width="8.42578125" style="14" bestFit="1" customWidth="1"/>
    <col min="6" max="6" width="10.7109375" bestFit="1" customWidth="1"/>
    <col min="7" max="7" width="22" bestFit="1" customWidth="1"/>
    <col min="9" max="9" width="2.7109375" bestFit="1" customWidth="1"/>
  </cols>
  <sheetData>
    <row r="1" spans="1:7" x14ac:dyDescent="0.25">
      <c r="A1" s="12" t="s">
        <v>3404</v>
      </c>
      <c r="B1" s="12" t="s">
        <v>416</v>
      </c>
      <c r="C1" s="12" t="s">
        <v>494</v>
      </c>
      <c r="D1" s="12" t="s">
        <v>3404</v>
      </c>
      <c r="E1" s="13" t="s">
        <v>355</v>
      </c>
      <c r="F1" s="12" t="s">
        <v>354</v>
      </c>
      <c r="G1" s="12" t="s">
        <v>417</v>
      </c>
    </row>
    <row r="2" spans="1:7" x14ac:dyDescent="0.25">
      <c r="A2" s="23">
        <v>1</v>
      </c>
      <c r="B2" s="5" t="s">
        <v>414</v>
      </c>
      <c r="C2" s="5" t="s">
        <v>20</v>
      </c>
      <c r="D2" s="23">
        <v>1</v>
      </c>
      <c r="E2" s="11">
        <v>1</v>
      </c>
      <c r="F2" s="5" t="s">
        <v>415</v>
      </c>
    </row>
    <row r="3" spans="1:7" x14ac:dyDescent="0.25">
      <c r="A3" s="23">
        <v>3</v>
      </c>
      <c r="B3" s="5" t="s">
        <v>366</v>
      </c>
      <c r="C3" s="5" t="s">
        <v>284</v>
      </c>
      <c r="D3" s="23">
        <v>3</v>
      </c>
      <c r="E3" s="11">
        <f>VLOOKUP(B3,'Ecole de velo'!$A$3:$C$48,3,FALSE)</f>
        <v>3</v>
      </c>
      <c r="F3" s="5" t="s">
        <v>415</v>
      </c>
      <c r="G3" s="5" t="s">
        <v>412</v>
      </c>
    </row>
    <row r="4" spans="1:7" x14ac:dyDescent="0.25">
      <c r="A4" s="23">
        <v>4</v>
      </c>
      <c r="B4" s="5" t="s">
        <v>367</v>
      </c>
      <c r="C4" s="5" t="s">
        <v>105</v>
      </c>
      <c r="D4" s="23">
        <v>4</v>
      </c>
      <c r="E4" s="11">
        <f>VLOOKUP(B4,'Ecole de velo'!$A$3:$C$48,3,FALSE)</f>
        <v>4</v>
      </c>
      <c r="F4" s="5" t="s">
        <v>415</v>
      </c>
      <c r="G4" s="5" t="s">
        <v>412</v>
      </c>
    </row>
    <row r="5" spans="1:7" x14ac:dyDescent="0.25">
      <c r="A5" s="23">
        <v>5</v>
      </c>
      <c r="B5" s="5" t="s">
        <v>368</v>
      </c>
      <c r="C5" s="5" t="s">
        <v>109</v>
      </c>
      <c r="D5" s="23">
        <v>5</v>
      </c>
      <c r="E5" s="11">
        <f>VLOOKUP(B5,'Ecole de velo'!$A$3:$C$48,3,FALSE)</f>
        <v>5</v>
      </c>
      <c r="F5" s="5" t="s">
        <v>415</v>
      </c>
      <c r="G5" s="5" t="s">
        <v>412</v>
      </c>
    </row>
    <row r="6" spans="1:7" x14ac:dyDescent="0.25">
      <c r="A6" s="23">
        <v>10</v>
      </c>
      <c r="B6" s="5" t="s">
        <v>373</v>
      </c>
      <c r="C6" s="5" t="s">
        <v>330</v>
      </c>
      <c r="D6" s="23">
        <v>10</v>
      </c>
      <c r="E6" s="11">
        <f>VLOOKUP(B6,'Ecole de velo'!$A$3:$C$48,3,FALSE)</f>
        <v>10</v>
      </c>
      <c r="F6" s="5" t="s">
        <v>415</v>
      </c>
      <c r="G6" s="5" t="s">
        <v>412</v>
      </c>
    </row>
    <row r="7" spans="1:7" x14ac:dyDescent="0.25">
      <c r="A7" s="23">
        <v>13</v>
      </c>
      <c r="B7" s="5" t="s">
        <v>376</v>
      </c>
      <c r="C7" s="5" t="s">
        <v>328</v>
      </c>
      <c r="D7" s="23">
        <v>13</v>
      </c>
      <c r="E7" s="11">
        <f>VLOOKUP(B7,'Ecole de velo'!$A$3:$C$48,3,FALSE)</f>
        <v>13</v>
      </c>
      <c r="F7" s="5" t="s">
        <v>415</v>
      </c>
      <c r="G7" s="5" t="s">
        <v>413</v>
      </c>
    </row>
    <row r="8" spans="1:7" x14ac:dyDescent="0.25">
      <c r="A8" s="23">
        <v>14</v>
      </c>
      <c r="B8" s="5" t="s">
        <v>377</v>
      </c>
      <c r="C8" s="5" t="s">
        <v>20</v>
      </c>
      <c r="D8" s="23">
        <v>14</v>
      </c>
      <c r="E8" s="11">
        <f>VLOOKUP(B8,'Ecole de velo'!$A$3:$C$48,3,FALSE)</f>
        <v>14</v>
      </c>
      <c r="F8" s="5" t="s">
        <v>415</v>
      </c>
      <c r="G8" s="5" t="s">
        <v>412</v>
      </c>
    </row>
    <row r="9" spans="1:7" x14ac:dyDescent="0.25">
      <c r="A9" s="23">
        <v>15</v>
      </c>
      <c r="B9" s="5" t="s">
        <v>378</v>
      </c>
      <c r="C9" s="5" t="s">
        <v>201</v>
      </c>
      <c r="D9" s="23">
        <v>15</v>
      </c>
      <c r="E9" s="11">
        <f>VLOOKUP(B9,'Ecole de velo'!$A$3:$C$48,3,FALSE)</f>
        <v>15</v>
      </c>
      <c r="F9" s="5" t="s">
        <v>415</v>
      </c>
      <c r="G9" s="5" t="s">
        <v>412</v>
      </c>
    </row>
    <row r="10" spans="1:7" x14ac:dyDescent="0.25">
      <c r="A10" s="23">
        <v>19</v>
      </c>
      <c r="B10" s="5" t="s">
        <v>382</v>
      </c>
      <c r="C10" s="5" t="s">
        <v>174</v>
      </c>
      <c r="D10" s="23">
        <v>19</v>
      </c>
      <c r="E10" s="11">
        <f>VLOOKUP(B10,'Ecole de velo'!$A$3:$C$48,3,FALSE)</f>
        <v>19</v>
      </c>
      <c r="F10" s="5" t="s">
        <v>415</v>
      </c>
      <c r="G10" s="5" t="s">
        <v>412</v>
      </c>
    </row>
    <row r="11" spans="1:7" x14ac:dyDescent="0.25">
      <c r="A11" s="23">
        <v>20</v>
      </c>
      <c r="B11" s="5" t="s">
        <v>383</v>
      </c>
      <c r="C11" s="5" t="s">
        <v>109</v>
      </c>
      <c r="D11" s="23">
        <v>20</v>
      </c>
      <c r="E11" s="11">
        <f>VLOOKUP(B11,'Ecole de velo'!$A$3:$C$48,3,FALSE)</f>
        <v>20</v>
      </c>
      <c r="F11" s="5" t="s">
        <v>415</v>
      </c>
      <c r="G11" s="5" t="s">
        <v>412</v>
      </c>
    </row>
    <row r="12" spans="1:7" x14ac:dyDescent="0.25">
      <c r="A12" s="23">
        <v>21</v>
      </c>
      <c r="B12" s="5" t="s">
        <v>384</v>
      </c>
      <c r="C12" s="5" t="s">
        <v>57</v>
      </c>
      <c r="D12" s="23">
        <v>21</v>
      </c>
      <c r="E12" s="11">
        <f>VLOOKUP(B12,'Ecole de velo'!$A$3:$C$48,3,FALSE)</f>
        <v>21</v>
      </c>
      <c r="F12" s="5" t="s">
        <v>415</v>
      </c>
      <c r="G12" s="5" t="s">
        <v>412</v>
      </c>
    </row>
    <row r="13" spans="1:7" x14ac:dyDescent="0.25">
      <c r="A13" s="23">
        <v>22</v>
      </c>
      <c r="B13" s="5" t="s">
        <v>385</v>
      </c>
      <c r="C13" s="5" t="s">
        <v>411</v>
      </c>
      <c r="D13" s="23">
        <v>22</v>
      </c>
      <c r="E13" s="11">
        <f>VLOOKUP(B13,'Ecole de velo'!$A$3:$C$48,3,FALSE)</f>
        <v>22</v>
      </c>
      <c r="F13" s="5" t="s">
        <v>415</v>
      </c>
      <c r="G13" s="5" t="s">
        <v>412</v>
      </c>
    </row>
    <row r="14" spans="1:7" x14ac:dyDescent="0.25">
      <c r="A14" s="23">
        <v>31</v>
      </c>
      <c r="B14" s="5" t="s">
        <v>394</v>
      </c>
      <c r="C14" s="5" t="s">
        <v>326</v>
      </c>
      <c r="D14" s="23">
        <v>31</v>
      </c>
      <c r="E14" s="11">
        <f>VLOOKUP(B14,'Ecole de velo'!$A$3:$C$48,3,FALSE)</f>
        <v>31</v>
      </c>
      <c r="F14" s="5" t="s">
        <v>415</v>
      </c>
      <c r="G14" s="5" t="s">
        <v>413</v>
      </c>
    </row>
    <row r="15" spans="1:7" x14ac:dyDescent="0.25">
      <c r="A15" s="23">
        <v>33</v>
      </c>
      <c r="B15" s="5" t="s">
        <v>396</v>
      </c>
      <c r="C15" s="5" t="s">
        <v>17</v>
      </c>
      <c r="D15" s="23">
        <v>33</v>
      </c>
      <c r="E15" s="11">
        <f>VLOOKUP(B15,'Ecole de velo'!$A$3:$C$48,3,FALSE)</f>
        <v>33</v>
      </c>
      <c r="F15" s="5" t="s">
        <v>415</v>
      </c>
      <c r="G15" s="5" t="s">
        <v>412</v>
      </c>
    </row>
    <row r="16" spans="1:7" x14ac:dyDescent="0.25">
      <c r="A16" s="23">
        <v>35</v>
      </c>
      <c r="B16" s="5" t="s">
        <v>398</v>
      </c>
      <c r="C16" s="5" t="s">
        <v>47</v>
      </c>
      <c r="D16" s="23">
        <v>35</v>
      </c>
      <c r="E16" s="11">
        <f>VLOOKUP(B16,'Ecole de velo'!$A$3:$C$48,3,FALSE)</f>
        <v>35</v>
      </c>
      <c r="F16" s="5" t="s">
        <v>415</v>
      </c>
      <c r="G16" s="5" t="s">
        <v>412</v>
      </c>
    </row>
    <row r="17" spans="1:7" x14ac:dyDescent="0.25">
      <c r="A17" s="23">
        <v>37</v>
      </c>
      <c r="B17" s="5" t="s">
        <v>400</v>
      </c>
      <c r="C17" s="5" t="s">
        <v>86</v>
      </c>
      <c r="D17" s="23">
        <v>37</v>
      </c>
      <c r="E17" s="11">
        <f>VLOOKUP(B17,'Ecole de velo'!$A$3:$C$48,3,FALSE)</f>
        <v>37</v>
      </c>
      <c r="F17" s="5" t="s">
        <v>415</v>
      </c>
      <c r="G17" s="5" t="s">
        <v>412</v>
      </c>
    </row>
    <row r="18" spans="1:7" x14ac:dyDescent="0.25">
      <c r="A18" s="23">
        <v>38</v>
      </c>
      <c r="B18" s="5" t="s">
        <v>401</v>
      </c>
      <c r="C18" s="5" t="s">
        <v>126</v>
      </c>
      <c r="D18" s="23">
        <v>38</v>
      </c>
      <c r="E18" s="11">
        <f>VLOOKUP(B18,'Ecole de velo'!$A$3:$C$48,3,FALSE)</f>
        <v>38</v>
      </c>
      <c r="F18" s="5" t="s">
        <v>415</v>
      </c>
      <c r="G18" s="5" t="s">
        <v>413</v>
      </c>
    </row>
    <row r="19" spans="1:7" x14ac:dyDescent="0.25">
      <c r="A19" s="23">
        <v>46</v>
      </c>
      <c r="B19" s="5" t="s">
        <v>409</v>
      </c>
      <c r="C19" s="5" t="s">
        <v>12</v>
      </c>
      <c r="D19" s="23">
        <v>46</v>
      </c>
      <c r="E19" s="11">
        <f>VLOOKUP(B19,'Ecole de velo'!$A$3:$C$48,3,FALSE)</f>
        <v>46</v>
      </c>
      <c r="F19" s="5" t="s">
        <v>415</v>
      </c>
      <c r="G19" s="5" t="s">
        <v>413</v>
      </c>
    </row>
    <row r="20" spans="1:7" x14ac:dyDescent="0.25">
      <c r="A20" s="23">
        <v>49</v>
      </c>
      <c r="B20" s="5" t="s">
        <v>3394</v>
      </c>
      <c r="C20" s="5" t="s">
        <v>153</v>
      </c>
      <c r="D20" s="23">
        <v>49</v>
      </c>
      <c r="E20" s="11" t="e">
        <f>VLOOKUP(B20,'Ecole de velo'!$A$3:$C$48,3,FALSE)</f>
        <v>#N/A</v>
      </c>
      <c r="F20" s="5" t="s">
        <v>415</v>
      </c>
      <c r="G20" s="5" t="s">
        <v>413</v>
      </c>
    </row>
    <row r="21" spans="1:7" x14ac:dyDescent="0.25">
      <c r="A21" s="23">
        <v>50</v>
      </c>
      <c r="B21" s="5" t="s">
        <v>418</v>
      </c>
      <c r="C21" s="5" t="s">
        <v>153</v>
      </c>
      <c r="D21" s="23">
        <v>50</v>
      </c>
      <c r="E21" s="11" t="e">
        <f>VLOOKUP(B21,'Ecole de velo'!$A$3:$C$48,3,FALSE)</f>
        <v>#N/A</v>
      </c>
      <c r="F21" s="5" t="s">
        <v>415</v>
      </c>
      <c r="G21" s="5" t="s">
        <v>412</v>
      </c>
    </row>
    <row r="22" spans="1:7" x14ac:dyDescent="0.25">
      <c r="A22" s="23">
        <v>51</v>
      </c>
      <c r="B22" s="5" t="s">
        <v>420</v>
      </c>
      <c r="C22" s="5" t="s">
        <v>452</v>
      </c>
      <c r="D22" s="23">
        <v>51</v>
      </c>
      <c r="E22" s="11" t="e">
        <f>VLOOKUP(B22,'Ecole de velo'!$A$3:$C$48,3,FALSE)</f>
        <v>#N/A</v>
      </c>
      <c r="F22" s="5" t="s">
        <v>415</v>
      </c>
      <c r="G22" s="5" t="s">
        <v>412</v>
      </c>
    </row>
    <row r="23" spans="1:7" x14ac:dyDescent="0.25">
      <c r="A23" s="23">
        <v>52</v>
      </c>
      <c r="B23" s="5" t="s">
        <v>2897</v>
      </c>
      <c r="C23" s="5" t="s">
        <v>22</v>
      </c>
      <c r="D23" s="23">
        <v>52</v>
      </c>
      <c r="E23" s="11" t="e">
        <f>VLOOKUP(B23,'Ecole de velo'!$A$3:$C$48,3,FALSE)</f>
        <v>#N/A</v>
      </c>
      <c r="F23" s="5" t="s">
        <v>415</v>
      </c>
      <c r="G23" s="5" t="s">
        <v>412</v>
      </c>
    </row>
    <row r="24" spans="1:7" x14ac:dyDescent="0.25">
      <c r="A24" s="23">
        <v>53</v>
      </c>
      <c r="B24" s="5" t="s">
        <v>431</v>
      </c>
      <c r="C24" s="5" t="s">
        <v>411</v>
      </c>
      <c r="D24" s="23">
        <v>53</v>
      </c>
      <c r="E24" s="11" t="e">
        <f>VLOOKUP(B24,'Ecole de velo'!$A$3:$C$48,3,FALSE)</f>
        <v>#N/A</v>
      </c>
      <c r="F24" s="5" t="s">
        <v>415</v>
      </c>
      <c r="G24" s="5" t="s">
        <v>412</v>
      </c>
    </row>
    <row r="25" spans="1:7" x14ac:dyDescent="0.25">
      <c r="A25" s="23">
        <v>54</v>
      </c>
      <c r="B25" s="5" t="s">
        <v>432</v>
      </c>
      <c r="C25" s="5" t="s">
        <v>115</v>
      </c>
      <c r="D25" s="23">
        <v>54</v>
      </c>
      <c r="E25" s="11" t="e">
        <f>VLOOKUP(B25,'Ecole de velo'!$A$3:$C$48,3,FALSE)</f>
        <v>#N/A</v>
      </c>
      <c r="F25" s="5" t="s">
        <v>415</v>
      </c>
      <c r="G25" s="5" t="s">
        <v>412</v>
      </c>
    </row>
    <row r="26" spans="1:7" x14ac:dyDescent="0.25">
      <c r="A26" s="23">
        <v>55</v>
      </c>
      <c r="B26" s="5" t="s">
        <v>3392</v>
      </c>
      <c r="C26" s="5" t="s">
        <v>3393</v>
      </c>
      <c r="D26" s="23">
        <v>55</v>
      </c>
      <c r="E26" s="11" t="e">
        <f>VLOOKUP(B26,'Ecole de velo'!$A$3:$C$48,3,FALSE)</f>
        <v>#N/A</v>
      </c>
      <c r="F26" s="5" t="s">
        <v>415</v>
      </c>
      <c r="G26" s="5" t="s">
        <v>412</v>
      </c>
    </row>
    <row r="27" spans="1:7" x14ac:dyDescent="0.25">
      <c r="A27" s="23">
        <v>56</v>
      </c>
      <c r="B27" s="5" t="s">
        <v>3390</v>
      </c>
      <c r="C27" s="5" t="s">
        <v>186</v>
      </c>
      <c r="D27" s="23">
        <v>56</v>
      </c>
      <c r="E27" s="11" t="e">
        <f>VLOOKUP(B27,'Ecole de velo'!$A$3:$C$48,3,FALSE)</f>
        <v>#N/A</v>
      </c>
      <c r="F27" s="5" t="s">
        <v>415</v>
      </c>
      <c r="G27" s="5" t="s">
        <v>412</v>
      </c>
    </row>
    <row r="28" spans="1:7" x14ac:dyDescent="0.25">
      <c r="A28" s="23">
        <v>57</v>
      </c>
      <c r="B28" s="5" t="s">
        <v>439</v>
      </c>
      <c r="C28" s="5" t="s">
        <v>452</v>
      </c>
      <c r="D28" s="23">
        <v>57</v>
      </c>
      <c r="E28" s="11" t="e">
        <f>VLOOKUP(B28,'Ecole de velo'!$A$3:$C$48,3,FALSE)</f>
        <v>#N/A</v>
      </c>
      <c r="F28" s="5" t="s">
        <v>415</v>
      </c>
      <c r="G28" s="5" t="s">
        <v>412</v>
      </c>
    </row>
    <row r="29" spans="1:7" x14ac:dyDescent="0.25">
      <c r="A29" s="23">
        <v>58</v>
      </c>
      <c r="B29" s="5" t="s">
        <v>3391</v>
      </c>
      <c r="C29" s="5" t="s">
        <v>3386</v>
      </c>
      <c r="D29" s="23">
        <v>58</v>
      </c>
      <c r="E29" s="11" t="e">
        <f>VLOOKUP(B29,'Ecole de velo'!$A$3:$C$48,3,FALSE)</f>
        <v>#N/A</v>
      </c>
      <c r="F29" s="5" t="s">
        <v>415</v>
      </c>
      <c r="G29" s="5" t="s">
        <v>412</v>
      </c>
    </row>
    <row r="30" spans="1:7" x14ac:dyDescent="0.25">
      <c r="A30" s="23">
        <v>59</v>
      </c>
      <c r="B30" s="5" t="s">
        <v>3143</v>
      </c>
      <c r="C30" s="5" t="s">
        <v>53</v>
      </c>
      <c r="D30" s="23">
        <v>59</v>
      </c>
      <c r="E30" s="11" t="e">
        <f>VLOOKUP(B30,'Ecole de velo'!$A$3:$C$48,3,FALSE)</f>
        <v>#N/A</v>
      </c>
      <c r="F30" s="5" t="s">
        <v>415</v>
      </c>
      <c r="G30" s="5" t="s">
        <v>412</v>
      </c>
    </row>
    <row r="31" spans="1:7" x14ac:dyDescent="0.25">
      <c r="A31" s="23">
        <v>60</v>
      </c>
      <c r="B31" s="5" t="s">
        <v>426</v>
      </c>
      <c r="C31" s="5" t="s">
        <v>330</v>
      </c>
      <c r="D31" s="23">
        <v>60</v>
      </c>
      <c r="E31" s="11" t="e">
        <f>VLOOKUP(B31,'Ecole de velo'!$A$3:$C$48,3,FALSE)</f>
        <v>#N/A</v>
      </c>
      <c r="F31" s="5" t="s">
        <v>415</v>
      </c>
      <c r="G31" s="5" t="s">
        <v>412</v>
      </c>
    </row>
    <row r="32" spans="1:7" x14ac:dyDescent="0.25">
      <c r="A32" s="23">
        <v>61</v>
      </c>
      <c r="B32" s="5" t="s">
        <v>440</v>
      </c>
      <c r="C32" s="5" t="s">
        <v>201</v>
      </c>
      <c r="D32" s="23">
        <v>61</v>
      </c>
      <c r="E32" s="11" t="e">
        <f>VLOOKUP(B32,'Ecole de velo'!$A$3:$C$48,3,FALSE)</f>
        <v>#N/A</v>
      </c>
      <c r="F32" s="5" t="s">
        <v>415</v>
      </c>
      <c r="G32" s="5" t="s">
        <v>412</v>
      </c>
    </row>
    <row r="33" spans="1:7" x14ac:dyDescent="0.25">
      <c r="A33" s="23">
        <v>62</v>
      </c>
      <c r="B33" s="5" t="s">
        <v>421</v>
      </c>
      <c r="C33" s="5" t="s">
        <v>53</v>
      </c>
      <c r="D33" s="23">
        <v>62</v>
      </c>
      <c r="E33" s="11" t="e">
        <f>VLOOKUP(B33,'Ecole de velo'!$A$3:$C$48,3,FALSE)</f>
        <v>#N/A</v>
      </c>
      <c r="F33" s="5" t="s">
        <v>415</v>
      </c>
      <c r="G33" s="5" t="s">
        <v>412</v>
      </c>
    </row>
    <row r="34" spans="1:7" x14ac:dyDescent="0.25">
      <c r="A34" s="23">
        <v>63</v>
      </c>
      <c r="B34" s="5" t="s">
        <v>422</v>
      </c>
      <c r="C34" s="5" t="s">
        <v>32</v>
      </c>
      <c r="D34" s="23">
        <v>63</v>
      </c>
      <c r="E34" s="11" t="e">
        <f>VLOOKUP(B34,'Ecole de velo'!$A$3:$C$48,3,FALSE)</f>
        <v>#N/A</v>
      </c>
      <c r="F34" s="5" t="s">
        <v>415</v>
      </c>
      <c r="G34" s="5" t="s">
        <v>412</v>
      </c>
    </row>
    <row r="35" spans="1:7" x14ac:dyDescent="0.25">
      <c r="A35" s="23">
        <v>64</v>
      </c>
      <c r="B35" s="5" t="s">
        <v>423</v>
      </c>
      <c r="C35" s="5" t="s">
        <v>115</v>
      </c>
      <c r="D35" s="23">
        <v>64</v>
      </c>
      <c r="E35" s="11" t="e">
        <f>VLOOKUP(B35,'Ecole de velo'!$A$3:$C$48,3,FALSE)</f>
        <v>#N/A</v>
      </c>
      <c r="F35" s="5" t="s">
        <v>415</v>
      </c>
      <c r="G35" s="5" t="s">
        <v>412</v>
      </c>
    </row>
    <row r="36" spans="1:7" x14ac:dyDescent="0.25">
      <c r="A36" s="23">
        <v>65</v>
      </c>
      <c r="B36" s="5" t="s">
        <v>3387</v>
      </c>
      <c r="C36" s="5" t="s">
        <v>488</v>
      </c>
      <c r="D36" s="23">
        <v>65</v>
      </c>
      <c r="E36" s="11" t="e">
        <f>VLOOKUP(B36,'Ecole de velo'!$A$3:$C$48,3,FALSE)</f>
        <v>#N/A</v>
      </c>
      <c r="F36" s="5" t="s">
        <v>415</v>
      </c>
      <c r="G36" s="5" t="s">
        <v>412</v>
      </c>
    </row>
    <row r="37" spans="1:7" x14ac:dyDescent="0.25">
      <c r="A37" s="23">
        <v>66</v>
      </c>
      <c r="B37" s="5" t="s">
        <v>3388</v>
      </c>
      <c r="C37" s="5" t="s">
        <v>59</v>
      </c>
      <c r="D37" s="23">
        <v>66</v>
      </c>
      <c r="E37" s="11" t="e">
        <f>VLOOKUP(B37,'Ecole de velo'!$A$3:$C$48,3,FALSE)</f>
        <v>#N/A</v>
      </c>
      <c r="F37" s="5" t="s">
        <v>415</v>
      </c>
      <c r="G37" s="5" t="s">
        <v>412</v>
      </c>
    </row>
    <row r="38" spans="1:7" x14ac:dyDescent="0.25">
      <c r="A38" s="23">
        <v>67</v>
      </c>
      <c r="B38" s="5" t="s">
        <v>3395</v>
      </c>
      <c r="C38" s="5" t="s">
        <v>330</v>
      </c>
      <c r="D38" s="23">
        <v>67</v>
      </c>
      <c r="E38" s="11" t="e">
        <f>VLOOKUP(B38,'Ecole de velo'!$A$3:$C$48,3,FALSE)</f>
        <v>#N/A</v>
      </c>
      <c r="F38" s="5" t="s">
        <v>415</v>
      </c>
      <c r="G38" s="5" t="s">
        <v>413</v>
      </c>
    </row>
    <row r="39" spans="1:7" x14ac:dyDescent="0.25">
      <c r="A39" s="23">
        <v>68</v>
      </c>
      <c r="B39" s="5" t="s">
        <v>442</v>
      </c>
      <c r="C39" s="5" t="s">
        <v>171</v>
      </c>
      <c r="D39" s="23">
        <v>68</v>
      </c>
      <c r="E39" s="11" t="e">
        <f>VLOOKUP(B39,'Ecole de velo'!$A$3:$C$48,3,FALSE)</f>
        <v>#N/A</v>
      </c>
      <c r="F39" s="5" t="s">
        <v>415</v>
      </c>
      <c r="G39" s="5" t="s">
        <v>412</v>
      </c>
    </row>
    <row r="40" spans="1:7" x14ac:dyDescent="0.25">
      <c r="A40" s="23">
        <v>69</v>
      </c>
      <c r="B40" s="5" t="s">
        <v>451</v>
      </c>
      <c r="C40" s="5" t="s">
        <v>128</v>
      </c>
      <c r="D40" s="23">
        <v>69</v>
      </c>
      <c r="E40" s="11">
        <f>VLOOKUP(B40,'Ecole de velo'!$A$3:$C$144,3,FALSE)</f>
        <v>235</v>
      </c>
      <c r="F40" s="5" t="s">
        <v>415</v>
      </c>
      <c r="G40" s="5" t="s">
        <v>413</v>
      </c>
    </row>
    <row r="41" spans="1:7" x14ac:dyDescent="0.25">
      <c r="A41" s="5"/>
      <c r="B41" s="5" t="s">
        <v>3124</v>
      </c>
      <c r="C41" s="5" t="s">
        <v>62</v>
      </c>
      <c r="D41" s="5"/>
      <c r="E41" s="11" t="e">
        <f>VLOOKUP(B41,'Ecole de velo'!$A$3:$C$48,3,FALSE)</f>
        <v>#N/A</v>
      </c>
      <c r="F41" s="5" t="s">
        <v>415</v>
      </c>
      <c r="G41" s="5" t="s">
        <v>412</v>
      </c>
    </row>
    <row r="42" spans="1:7" x14ac:dyDescent="0.25">
      <c r="A42" s="5"/>
      <c r="B42" s="5" t="s">
        <v>424</v>
      </c>
      <c r="C42" s="5" t="s">
        <v>107</v>
      </c>
      <c r="D42" s="5"/>
      <c r="E42" s="11" t="e">
        <f>VLOOKUP(B42,'Ecole de velo'!$A$3:$C$48,3,FALSE)</f>
        <v>#N/A</v>
      </c>
      <c r="F42" s="5" t="s">
        <v>415</v>
      </c>
      <c r="G42" s="5" t="s">
        <v>412</v>
      </c>
    </row>
    <row r="43" spans="1:7" x14ac:dyDescent="0.25">
      <c r="A43" s="23">
        <v>70</v>
      </c>
      <c r="B43" s="5" t="s">
        <v>433</v>
      </c>
      <c r="C43" s="5" t="s">
        <v>186</v>
      </c>
      <c r="D43" s="5">
        <v>70</v>
      </c>
      <c r="E43" s="11" t="e">
        <f>VLOOKUP(B43,'Ecole de velo'!$A$3:$C$48,3,FALSE)</f>
        <v>#N/A</v>
      </c>
      <c r="F43" s="5" t="s">
        <v>415</v>
      </c>
      <c r="G43" s="5" t="s">
        <v>412</v>
      </c>
    </row>
    <row r="44" spans="1:7" x14ac:dyDescent="0.25">
      <c r="A44" s="5"/>
      <c r="B44" s="5" t="s">
        <v>441</v>
      </c>
      <c r="C44" s="5" t="s">
        <v>115</v>
      </c>
      <c r="D44" s="5"/>
      <c r="E44" s="11" t="e">
        <f>VLOOKUP(B44,'Ecole de velo'!$A$3:$C$48,3,FALSE)</f>
        <v>#N/A</v>
      </c>
      <c r="F44" s="5" t="s">
        <v>415</v>
      </c>
      <c r="G44" s="5" t="s">
        <v>412</v>
      </c>
    </row>
    <row r="45" spans="1:7" x14ac:dyDescent="0.25">
      <c r="A45" s="5"/>
      <c r="B45" s="5" t="s">
        <v>446</v>
      </c>
      <c r="C45" s="5" t="s">
        <v>12</v>
      </c>
      <c r="D45" s="5"/>
      <c r="E45" s="11" t="e">
        <f>VLOOKUP(B45,'Ecole de velo'!$A$3:$C$48,3,FALSE)</f>
        <v>#N/A</v>
      </c>
      <c r="F45" s="5" t="s">
        <v>415</v>
      </c>
      <c r="G45" s="5" t="s">
        <v>412</v>
      </c>
    </row>
    <row r="46" spans="1:7" x14ac:dyDescent="0.25">
      <c r="A46">
        <v>42</v>
      </c>
      <c r="B46" t="s">
        <v>3652</v>
      </c>
      <c r="C46" t="s">
        <v>2969</v>
      </c>
      <c r="D46">
        <v>42</v>
      </c>
      <c r="E46" s="11" t="e">
        <f>VLOOKUP(B46,'Ecole de velo'!$A$3:$C$144,3,FALSE)</f>
        <v>#N/A</v>
      </c>
      <c r="F46" s="5"/>
      <c r="G46" s="5"/>
    </row>
    <row r="47" spans="1:7" x14ac:dyDescent="0.25">
      <c r="E47" s="11" t="e">
        <f>VLOOKUP(B47,'Ecole de velo'!$A$3:$C$144,3,FALSE)</f>
        <v>#N/A</v>
      </c>
    </row>
    <row r="48" spans="1:7" x14ac:dyDescent="0.25">
      <c r="E48" s="11" t="e">
        <f>VLOOKUP(B48,'Ecole de velo'!$A$3:$C$144,3,FALSE)</f>
        <v>#N/A</v>
      </c>
    </row>
    <row r="49" spans="1:7" x14ac:dyDescent="0.25">
      <c r="E49" s="11" t="e">
        <f>VLOOKUP(B49,'Ecole de velo'!$A$3:$C$144,3,FALSE)</f>
        <v>#N/A</v>
      </c>
    </row>
    <row r="50" spans="1:7" x14ac:dyDescent="0.25">
      <c r="E50" s="11" t="e">
        <f>VLOOKUP(B50,'Ecole de velo'!$A$3:$C$144,3,FALSE)</f>
        <v>#N/A</v>
      </c>
    </row>
    <row r="51" spans="1:7" x14ac:dyDescent="0.25">
      <c r="E51" s="11" t="e">
        <f>VLOOKUP(B51,'Ecole de velo'!$A$3:$C$144,3,FALSE)</f>
        <v>#N/A</v>
      </c>
    </row>
    <row r="52" spans="1:7" x14ac:dyDescent="0.25">
      <c r="E52" s="11" t="e">
        <f>VLOOKUP(B52,'Ecole de velo'!$A$3:$C$144,3,FALSE)</f>
        <v>#N/A</v>
      </c>
    </row>
    <row r="53" spans="1:7" x14ac:dyDescent="0.25">
      <c r="E53" s="11" t="e">
        <f>VLOOKUP(B53,'Ecole de velo'!$A$3:$C$144,3,FALSE)</f>
        <v>#N/A</v>
      </c>
    </row>
    <row r="54" spans="1:7" x14ac:dyDescent="0.25">
      <c r="E54" s="11" t="e">
        <f>VLOOKUP(B54,'Ecole de velo'!$A$3:$C$144,3,FALSE)</f>
        <v>#N/A</v>
      </c>
    </row>
    <row r="55" spans="1:7" x14ac:dyDescent="0.25">
      <c r="E55" s="11" t="e">
        <f>VLOOKUP(B55,'Ecole de velo'!$A$3:$C$144,3,FALSE)</f>
        <v>#N/A</v>
      </c>
    </row>
    <row r="56" spans="1:7" x14ac:dyDescent="0.25">
      <c r="E56" s="11" t="e">
        <f>VLOOKUP(B56,'Ecole de velo'!$A$3:$C$144,3,FALSE)</f>
        <v>#N/A</v>
      </c>
    </row>
    <row r="57" spans="1:7" x14ac:dyDescent="0.25">
      <c r="E57" s="11" t="e">
        <f>VLOOKUP(B57,'Ecole de velo'!$A$3:$C$144,3,FALSE)</f>
        <v>#N/A</v>
      </c>
    </row>
    <row r="58" spans="1:7" x14ac:dyDescent="0.25">
      <c r="E58" s="11" t="e">
        <f>VLOOKUP(B58,'Ecole de velo'!$A$3:$C$144,3,FALSE)</f>
        <v>#N/A</v>
      </c>
    </row>
    <row r="59" spans="1:7" x14ac:dyDescent="0.25">
      <c r="A59" s="5">
        <v>210</v>
      </c>
      <c r="B59" s="5" t="s">
        <v>427</v>
      </c>
      <c r="C59" s="5" t="s">
        <v>153</v>
      </c>
      <c r="D59" s="5">
        <v>210</v>
      </c>
      <c r="E59" s="11">
        <f>VLOOKUP(B59,'Ecole de velo'!$A$3:$C$144,3,FALSE)</f>
        <v>210</v>
      </c>
      <c r="F59" t="s">
        <v>455</v>
      </c>
      <c r="G59" t="s">
        <v>453</v>
      </c>
    </row>
    <row r="60" spans="1:7" x14ac:dyDescent="0.25">
      <c r="A60" s="5">
        <v>212</v>
      </c>
      <c r="B60" s="5" t="s">
        <v>428</v>
      </c>
      <c r="C60" s="5" t="s">
        <v>36</v>
      </c>
      <c r="D60" s="5">
        <v>212</v>
      </c>
      <c r="E60" s="11">
        <f>VLOOKUP(B60,'Ecole de velo'!$A$3:$C$144,3,FALSE)</f>
        <v>212</v>
      </c>
      <c r="F60" t="s">
        <v>455</v>
      </c>
      <c r="G60" s="5" t="s">
        <v>454</v>
      </c>
    </row>
    <row r="61" spans="1:7" x14ac:dyDescent="0.25">
      <c r="A61" s="5">
        <v>214</v>
      </c>
      <c r="B61" s="5" t="s">
        <v>430</v>
      </c>
      <c r="C61" s="5" t="s">
        <v>20</v>
      </c>
      <c r="D61" s="5">
        <v>214</v>
      </c>
      <c r="E61" s="11">
        <f>VLOOKUP(B61,'Ecole de velo'!$A$3:$C$144,3,FALSE)</f>
        <v>214</v>
      </c>
      <c r="F61" t="s">
        <v>455</v>
      </c>
      <c r="G61" t="s">
        <v>453</v>
      </c>
    </row>
    <row r="62" spans="1:7" x14ac:dyDescent="0.25">
      <c r="A62" s="5">
        <v>222</v>
      </c>
      <c r="B62" s="5" t="s">
        <v>438</v>
      </c>
      <c r="C62" s="5" t="s">
        <v>115</v>
      </c>
      <c r="D62" s="5">
        <v>222</v>
      </c>
      <c r="E62" s="11">
        <f>VLOOKUP(B62,'Ecole de velo'!$A$3:$C$144,3,FALSE)</f>
        <v>222</v>
      </c>
      <c r="F62" t="s">
        <v>455</v>
      </c>
      <c r="G62" t="s">
        <v>453</v>
      </c>
    </row>
    <row r="63" spans="1:7" x14ac:dyDescent="0.25">
      <c r="A63" s="5">
        <v>227</v>
      </c>
      <c r="B63" s="5" t="s">
        <v>443</v>
      </c>
      <c r="C63" s="5" t="s">
        <v>326</v>
      </c>
      <c r="D63" s="5">
        <v>227</v>
      </c>
      <c r="E63" s="11">
        <f>VLOOKUP(B63,'Ecole de velo'!$A$3:$C$144,3,FALSE)</f>
        <v>227</v>
      </c>
      <c r="F63" t="s">
        <v>455</v>
      </c>
      <c r="G63" s="5" t="s">
        <v>454</v>
      </c>
    </row>
    <row r="64" spans="1:7" x14ac:dyDescent="0.25">
      <c r="A64" s="5">
        <v>262</v>
      </c>
      <c r="B64" s="5" t="s">
        <v>448</v>
      </c>
      <c r="C64" s="5" t="s">
        <v>86</v>
      </c>
      <c r="D64" s="5">
        <v>232</v>
      </c>
      <c r="E64" s="11">
        <f>VLOOKUP(B64,'Ecole de velo'!$A$3:$C$144,3,FALSE)</f>
        <v>232</v>
      </c>
      <c r="F64" t="s">
        <v>455</v>
      </c>
      <c r="G64" t="s">
        <v>453</v>
      </c>
    </row>
    <row r="65" spans="1:7" x14ac:dyDescent="0.25">
      <c r="A65" s="5">
        <v>234</v>
      </c>
      <c r="B65" s="5" t="s">
        <v>450</v>
      </c>
      <c r="C65" s="5" t="s">
        <v>86</v>
      </c>
      <c r="D65" s="5">
        <v>234</v>
      </c>
      <c r="E65" s="11">
        <f>VLOOKUP(B65,'Ecole de velo'!$A$3:$C$144,3,FALSE)</f>
        <v>234</v>
      </c>
      <c r="F65" t="s">
        <v>455</v>
      </c>
      <c r="G65" s="5" t="s">
        <v>454</v>
      </c>
    </row>
    <row r="66" spans="1:7" x14ac:dyDescent="0.25">
      <c r="A66" s="5">
        <v>241</v>
      </c>
      <c r="B66" s="5" t="s">
        <v>457</v>
      </c>
      <c r="C66" s="5" t="s">
        <v>153</v>
      </c>
      <c r="D66" s="5">
        <v>241</v>
      </c>
      <c r="E66" s="11">
        <f>VLOOKUP(B66,'Ecole de velo'!$A$3:$C$144,3,FALSE)</f>
        <v>302</v>
      </c>
      <c r="F66" t="s">
        <v>455</v>
      </c>
      <c r="G66" s="5" t="s">
        <v>454</v>
      </c>
    </row>
    <row r="67" spans="1:7" x14ac:dyDescent="0.25">
      <c r="A67" s="5">
        <v>242</v>
      </c>
      <c r="B67" s="5" t="s">
        <v>462</v>
      </c>
      <c r="C67" s="5" t="s">
        <v>328</v>
      </c>
      <c r="D67" s="5">
        <v>242</v>
      </c>
      <c r="E67" s="11">
        <f>VLOOKUP(B67,'Ecole de velo'!$A$3:$C$144,3,FALSE)</f>
        <v>307</v>
      </c>
      <c r="F67" t="s">
        <v>455</v>
      </c>
      <c r="G67" s="5" t="s">
        <v>454</v>
      </c>
    </row>
    <row r="68" spans="1:7" x14ac:dyDescent="0.25">
      <c r="A68" s="5">
        <v>243</v>
      </c>
      <c r="B68" s="5" t="s">
        <v>459</v>
      </c>
      <c r="C68" s="5" t="s">
        <v>105</v>
      </c>
      <c r="D68" s="5">
        <v>243</v>
      </c>
      <c r="E68" s="11">
        <f>VLOOKUP(B68,'Ecole de velo'!$A$3:$C$144,3,FALSE)</f>
        <v>304</v>
      </c>
      <c r="F68" t="s">
        <v>455</v>
      </c>
      <c r="G68" t="s">
        <v>453</v>
      </c>
    </row>
    <row r="69" spans="1:7" x14ac:dyDescent="0.25">
      <c r="A69" s="5">
        <v>244</v>
      </c>
      <c r="B69" s="5" t="s">
        <v>474</v>
      </c>
      <c r="C69" s="5" t="s">
        <v>4</v>
      </c>
      <c r="D69" s="5">
        <v>244</v>
      </c>
      <c r="E69" s="11">
        <f>VLOOKUP(B69,'Ecole de velo'!$A$3:$C$144,3,FALSE)</f>
        <v>319</v>
      </c>
      <c r="F69" t="s">
        <v>455</v>
      </c>
      <c r="G69" t="s">
        <v>453</v>
      </c>
    </row>
    <row r="70" spans="1:7" x14ac:dyDescent="0.25">
      <c r="A70" s="5">
        <v>245</v>
      </c>
      <c r="B70" s="5" t="s">
        <v>3415</v>
      </c>
      <c r="C70" s="5" t="s">
        <v>3386</v>
      </c>
      <c r="D70" s="5">
        <v>245</v>
      </c>
      <c r="E70" s="11" t="e">
        <f>VLOOKUP(B70,'Ecole de velo'!$A$3:$C$144,3,FALSE)</f>
        <v>#N/A</v>
      </c>
      <c r="F70" t="s">
        <v>455</v>
      </c>
      <c r="G70" t="s">
        <v>453</v>
      </c>
    </row>
    <row r="71" spans="1:7" x14ac:dyDescent="0.25">
      <c r="A71" s="5">
        <v>246</v>
      </c>
      <c r="B71" s="5" t="s">
        <v>3079</v>
      </c>
      <c r="C71" s="5" t="s">
        <v>283</v>
      </c>
      <c r="D71" s="5">
        <v>246</v>
      </c>
      <c r="E71" s="11" t="e">
        <f>VLOOKUP(B71,'Ecole de velo'!$A$3:$C$144,3,FALSE)</f>
        <v>#N/A</v>
      </c>
      <c r="F71" t="s">
        <v>455</v>
      </c>
      <c r="G71" t="s">
        <v>453</v>
      </c>
    </row>
    <row r="72" spans="1:7" x14ac:dyDescent="0.25">
      <c r="A72" s="5">
        <v>247</v>
      </c>
      <c r="B72" s="5" t="s">
        <v>3417</v>
      </c>
      <c r="C72" s="5" t="s">
        <v>3386</v>
      </c>
      <c r="D72" s="5">
        <v>247</v>
      </c>
      <c r="E72" s="11" t="e">
        <f>VLOOKUP(B72,'Ecole de velo'!$A$3:$C$144,3,FALSE)</f>
        <v>#N/A</v>
      </c>
      <c r="F72" t="s">
        <v>455</v>
      </c>
      <c r="G72" s="5" t="s">
        <v>454</v>
      </c>
    </row>
    <row r="73" spans="1:7" x14ac:dyDescent="0.25">
      <c r="A73" s="5">
        <v>248</v>
      </c>
      <c r="B73" s="5" t="s">
        <v>3412</v>
      </c>
      <c r="C73" s="5" t="s">
        <v>3386</v>
      </c>
      <c r="D73" s="5">
        <v>248</v>
      </c>
      <c r="E73" s="11" t="e">
        <f>VLOOKUP(B73,'Ecole de velo'!$A$3:$C$144,3,FALSE)</f>
        <v>#N/A</v>
      </c>
      <c r="F73" t="s">
        <v>455</v>
      </c>
      <c r="G73" t="s">
        <v>453</v>
      </c>
    </row>
    <row r="74" spans="1:7" x14ac:dyDescent="0.25">
      <c r="A74" s="5">
        <v>249</v>
      </c>
      <c r="B74" s="5" t="s">
        <v>3414</v>
      </c>
      <c r="C74" s="5" t="s">
        <v>3386</v>
      </c>
      <c r="D74" s="5">
        <v>249</v>
      </c>
      <c r="E74" s="11" t="e">
        <f>VLOOKUP(B74,'Ecole de velo'!$A$3:$C$144,3,FALSE)</f>
        <v>#N/A</v>
      </c>
      <c r="F74" t="s">
        <v>455</v>
      </c>
      <c r="G74" t="s">
        <v>453</v>
      </c>
    </row>
    <row r="75" spans="1:7" x14ac:dyDescent="0.25">
      <c r="A75" s="5">
        <v>250</v>
      </c>
      <c r="B75" s="5" t="s">
        <v>3413</v>
      </c>
      <c r="C75" s="5" t="s">
        <v>59</v>
      </c>
      <c r="D75" s="5">
        <v>250</v>
      </c>
      <c r="E75" s="11" t="e">
        <f>VLOOKUP(B75,'Ecole de velo'!$A$3:$C$144,3,FALSE)</f>
        <v>#N/A</v>
      </c>
      <c r="F75" t="s">
        <v>455</v>
      </c>
      <c r="G75" t="s">
        <v>453</v>
      </c>
    </row>
    <row r="76" spans="1:7" x14ac:dyDescent="0.25">
      <c r="A76" s="5">
        <v>251</v>
      </c>
      <c r="B76" s="5" t="s">
        <v>481</v>
      </c>
      <c r="C76" s="5" t="s">
        <v>128</v>
      </c>
      <c r="D76" s="5">
        <v>251</v>
      </c>
      <c r="E76" s="11">
        <f>VLOOKUP(B76,'Ecole de velo'!$A$3:$C$144,3,FALSE)</f>
        <v>326</v>
      </c>
      <c r="F76" t="s">
        <v>455</v>
      </c>
      <c r="G76" t="s">
        <v>453</v>
      </c>
    </row>
    <row r="77" spans="1:7" x14ac:dyDescent="0.25">
      <c r="A77" s="5">
        <v>252</v>
      </c>
      <c r="B77" s="5" t="s">
        <v>464</v>
      </c>
      <c r="C77" s="5" t="s">
        <v>488</v>
      </c>
      <c r="D77" s="5">
        <v>252</v>
      </c>
      <c r="E77" s="11">
        <f>VLOOKUP(B77,'Ecole de velo'!$A$3:$C$144,3,FALSE)</f>
        <v>309</v>
      </c>
      <c r="F77" t="s">
        <v>455</v>
      </c>
      <c r="G77" t="s">
        <v>453</v>
      </c>
    </row>
    <row r="78" spans="1:7" x14ac:dyDescent="0.25">
      <c r="A78" s="5">
        <v>253</v>
      </c>
      <c r="B78" s="5" t="s">
        <v>472</v>
      </c>
      <c r="C78" s="5" t="s">
        <v>201</v>
      </c>
      <c r="D78" s="5">
        <v>253</v>
      </c>
      <c r="E78" s="11">
        <f>VLOOKUP(B78,'Ecole de velo'!$A$3:$C$144,3,FALSE)</f>
        <v>317</v>
      </c>
      <c r="F78" t="s">
        <v>455</v>
      </c>
      <c r="G78" s="5" t="s">
        <v>454</v>
      </c>
    </row>
    <row r="79" spans="1:7" x14ac:dyDescent="0.25">
      <c r="A79" s="5">
        <v>254</v>
      </c>
      <c r="B79" s="5" t="s">
        <v>486</v>
      </c>
      <c r="C79" s="5" t="s">
        <v>128</v>
      </c>
      <c r="D79" s="5">
        <v>254</v>
      </c>
      <c r="E79" s="11">
        <f>VLOOKUP(B79,'Ecole de velo'!$A$3:$C$144,3,FALSE)</f>
        <v>331</v>
      </c>
      <c r="F79" t="s">
        <v>455</v>
      </c>
      <c r="G79" s="5" t="s">
        <v>454</v>
      </c>
    </row>
    <row r="80" spans="1:7" x14ac:dyDescent="0.25">
      <c r="A80" s="5">
        <v>255</v>
      </c>
      <c r="B80" s="5" t="s">
        <v>480</v>
      </c>
      <c r="C80" s="5" t="s">
        <v>126</v>
      </c>
      <c r="D80" s="5">
        <v>255</v>
      </c>
      <c r="E80" s="11">
        <f>VLOOKUP(B80,'Ecole de velo'!$A$3:$C$144,3,FALSE)</f>
        <v>325</v>
      </c>
      <c r="F80" t="s">
        <v>455</v>
      </c>
      <c r="G80" s="5" t="s">
        <v>454</v>
      </c>
    </row>
    <row r="81" spans="1:7" x14ac:dyDescent="0.25">
      <c r="A81" s="5">
        <v>256</v>
      </c>
      <c r="B81" s="5" t="s">
        <v>3493</v>
      </c>
      <c r="C81" s="5" t="s">
        <v>488</v>
      </c>
      <c r="D81" s="5">
        <v>256</v>
      </c>
      <c r="E81" s="11" t="e">
        <f>VLOOKUP(B81,'Ecole de velo'!$A$3:$C$144,3,FALSE)</f>
        <v>#N/A</v>
      </c>
      <c r="F81" t="s">
        <v>455</v>
      </c>
      <c r="G81" s="5" t="s">
        <v>453</v>
      </c>
    </row>
    <row r="82" spans="1:7" x14ac:dyDescent="0.25">
      <c r="A82" s="5">
        <v>257</v>
      </c>
      <c r="B82" s="5" t="s">
        <v>484</v>
      </c>
      <c r="C82" s="5" t="s">
        <v>86</v>
      </c>
      <c r="D82" s="90">
        <v>257</v>
      </c>
      <c r="E82" s="11">
        <f>VLOOKUP(B82,'Ecole de velo'!$A$3:$C$144,3,FALSE)</f>
        <v>333</v>
      </c>
      <c r="F82" t="s">
        <v>455</v>
      </c>
      <c r="G82" t="s">
        <v>453</v>
      </c>
    </row>
    <row r="83" spans="1:7" x14ac:dyDescent="0.25">
      <c r="A83" s="5">
        <v>258</v>
      </c>
      <c r="B83" s="5" t="s">
        <v>3416</v>
      </c>
      <c r="C83" s="5" t="s">
        <v>174</v>
      </c>
      <c r="D83" s="5">
        <v>258</v>
      </c>
      <c r="E83" s="11" t="e">
        <f>VLOOKUP(B83,'Ecole de velo'!$A$3:$C$144,3,FALSE)</f>
        <v>#N/A</v>
      </c>
      <c r="F83" t="s">
        <v>455</v>
      </c>
      <c r="G83" t="s">
        <v>453</v>
      </c>
    </row>
    <row r="84" spans="1:7" x14ac:dyDescent="0.25">
      <c r="A84" s="5">
        <v>259</v>
      </c>
      <c r="B84" s="5" t="s">
        <v>3595</v>
      </c>
      <c r="C84" s="5" t="s">
        <v>153</v>
      </c>
      <c r="D84" s="5">
        <v>259</v>
      </c>
      <c r="E84" s="11" t="e">
        <f>VLOOKUP(B84,'Ecole de velo'!$A$3:$C$144,3,FALSE)</f>
        <v>#N/A</v>
      </c>
      <c r="F84" t="s">
        <v>455</v>
      </c>
      <c r="G84" s="5" t="s">
        <v>453</v>
      </c>
    </row>
    <row r="85" spans="1:7" x14ac:dyDescent="0.25">
      <c r="A85" s="5"/>
      <c r="B85" s="5" t="s">
        <v>3410</v>
      </c>
      <c r="C85" s="5" t="s">
        <v>32</v>
      </c>
      <c r="D85" s="5"/>
      <c r="E85" s="11" t="e">
        <f>VLOOKUP(B85,'Ecole de velo'!$A$3:$C$144,3,FALSE)</f>
        <v>#N/A</v>
      </c>
      <c r="F85" t="s">
        <v>455</v>
      </c>
      <c r="G85" t="s">
        <v>453</v>
      </c>
    </row>
    <row r="86" spans="1:7" x14ac:dyDescent="0.25">
      <c r="A86" s="5"/>
      <c r="B86" s="5" t="s">
        <v>3411</v>
      </c>
      <c r="C86" s="5" t="s">
        <v>488</v>
      </c>
      <c r="D86" s="5"/>
      <c r="E86" s="11" t="e">
        <f>VLOOKUP(B86,'Ecole de velo'!$A$3:$C$144,3,FALSE)</f>
        <v>#N/A</v>
      </c>
      <c r="F86" t="s">
        <v>455</v>
      </c>
      <c r="G86" t="s">
        <v>453</v>
      </c>
    </row>
    <row r="87" spans="1:7" x14ac:dyDescent="0.25">
      <c r="A87" s="5"/>
      <c r="B87" s="5" t="s">
        <v>3118</v>
      </c>
      <c r="C87" s="5" t="s">
        <v>14</v>
      </c>
      <c r="D87" s="5"/>
      <c r="E87" s="11" t="e">
        <f>VLOOKUP(B87,'Ecole de velo'!$A$3:$C$144,3,FALSE)</f>
        <v>#N/A</v>
      </c>
      <c r="F87" t="s">
        <v>455</v>
      </c>
      <c r="G87" t="s">
        <v>453</v>
      </c>
    </row>
    <row r="88" spans="1:7" x14ac:dyDescent="0.25">
      <c r="A88" s="5"/>
      <c r="B88" s="5" t="s">
        <v>478</v>
      </c>
      <c r="C88" s="5" t="s">
        <v>86</v>
      </c>
      <c r="D88" s="5"/>
      <c r="E88" s="11">
        <f>VLOOKUP(B88,'Ecole de velo'!$A$3:$C$144,3,FALSE)</f>
        <v>323</v>
      </c>
      <c r="F88" t="s">
        <v>455</v>
      </c>
      <c r="G88" t="s">
        <v>453</v>
      </c>
    </row>
    <row r="89" spans="1:7" x14ac:dyDescent="0.25">
      <c r="A89" s="5"/>
      <c r="B89" s="5" t="s">
        <v>465</v>
      </c>
      <c r="C89" s="5" t="s">
        <v>128</v>
      </c>
      <c r="D89" s="5"/>
      <c r="E89" s="11">
        <f>VLOOKUP(B89,'Ecole de velo'!$A$3:$C$144,3,FALSE)</f>
        <v>310</v>
      </c>
      <c r="F89" t="s">
        <v>455</v>
      </c>
      <c r="G89" t="s">
        <v>453</v>
      </c>
    </row>
    <row r="90" spans="1:7" x14ac:dyDescent="0.25">
      <c r="A90" s="5"/>
      <c r="B90" s="5" t="s">
        <v>485</v>
      </c>
      <c r="C90" s="5" t="s">
        <v>149</v>
      </c>
      <c r="D90" s="5"/>
      <c r="E90" s="11">
        <f>VLOOKUP(B90,'Ecole de velo'!$A$3:$C$144,3,FALSE)</f>
        <v>330</v>
      </c>
      <c r="F90" t="s">
        <v>455</v>
      </c>
      <c r="G90" t="s">
        <v>453</v>
      </c>
    </row>
    <row r="91" spans="1:7" x14ac:dyDescent="0.25">
      <c r="A91" s="5"/>
      <c r="B91" s="5" t="s">
        <v>3418</v>
      </c>
      <c r="C91" s="5" t="s">
        <v>174</v>
      </c>
      <c r="D91" s="5"/>
      <c r="E91" s="11" t="e">
        <f>VLOOKUP(B91,'Ecole de velo'!$A$3:$C$144,3,FALSE)</f>
        <v>#N/A</v>
      </c>
      <c r="F91" t="s">
        <v>455</v>
      </c>
      <c r="G91" s="5" t="s">
        <v>454</v>
      </c>
    </row>
    <row r="92" spans="1:7" x14ac:dyDescent="0.25">
      <c r="A92" s="5"/>
      <c r="B92" s="5" t="s">
        <v>460</v>
      </c>
      <c r="C92" s="5" t="s">
        <v>171</v>
      </c>
      <c r="D92" s="5"/>
      <c r="E92" s="11">
        <f>VLOOKUP(B92,'Ecole de velo'!$A$3:$C$144,3,FALSE)</f>
        <v>305</v>
      </c>
      <c r="F92" t="s">
        <v>455</v>
      </c>
      <c r="G92" s="5" t="s">
        <v>453</v>
      </c>
    </row>
    <row r="93" spans="1:7" x14ac:dyDescent="0.25">
      <c r="A93">
        <v>261</v>
      </c>
      <c r="B93" t="s">
        <v>3647</v>
      </c>
      <c r="C93" t="s">
        <v>1019</v>
      </c>
      <c r="D93">
        <v>261</v>
      </c>
      <c r="E93" s="11" t="e">
        <f>VLOOKUP(B93,'Ecole de velo'!$A$3:$C$144,3,FALSE)</f>
        <v>#N/A</v>
      </c>
    </row>
    <row r="94" spans="1:7" x14ac:dyDescent="0.25">
      <c r="E94" s="11" t="e">
        <f>VLOOKUP(B94,'Ecole de velo'!$A$3:$C$144,3,FALSE)</f>
        <v>#N/A</v>
      </c>
    </row>
    <row r="95" spans="1:7" x14ac:dyDescent="0.25">
      <c r="A95" s="5"/>
      <c r="B95" s="5"/>
      <c r="C95" s="5"/>
      <c r="D95" s="5"/>
      <c r="E95" s="11" t="e">
        <f>VLOOKUP(B95,'Ecole de velo'!$A$3:$C$144,3,FALSE)</f>
        <v>#N/A</v>
      </c>
    </row>
    <row r="96" spans="1:7" x14ac:dyDescent="0.25">
      <c r="E96" s="11" t="e">
        <f>VLOOKUP(B96,'Ecole de velo'!$A$3:$C$144,3,FALSE)</f>
        <v>#N/A</v>
      </c>
    </row>
    <row r="97" spans="1:9" x14ac:dyDescent="0.25">
      <c r="E97" s="11" t="e">
        <f>VLOOKUP(B97,'Ecole de velo'!$A$3:$C$144,3,FALSE)</f>
        <v>#N/A</v>
      </c>
    </row>
    <row r="98" spans="1:9" x14ac:dyDescent="0.25">
      <c r="E98" s="11" t="e">
        <f>VLOOKUP(B98,'Ecole de velo'!$A$3:$C$144,3,FALSE)</f>
        <v>#N/A</v>
      </c>
    </row>
    <row r="99" spans="1:9" x14ac:dyDescent="0.25">
      <c r="E99" s="11" t="e">
        <f>VLOOKUP(B99,'Ecole de velo'!$A$3:$C$144,3,FALSE)</f>
        <v>#N/A</v>
      </c>
    </row>
    <row r="100" spans="1:9" x14ac:dyDescent="0.25">
      <c r="E100" s="11" t="e">
        <f>VLOOKUP(B100,'Ecole de velo'!$A$3:$C$144,3,FALSE)</f>
        <v>#N/A</v>
      </c>
    </row>
    <row r="101" spans="1:9" x14ac:dyDescent="0.25">
      <c r="E101" s="11" t="e">
        <f>VLOOKUP(B101,'Ecole de velo'!$A$3:$C$144,3,FALSE)</f>
        <v>#N/A</v>
      </c>
    </row>
    <row r="102" spans="1:9" x14ac:dyDescent="0.25">
      <c r="E102" s="11" t="e">
        <f>VLOOKUP(B102,'Ecole de velo'!$A$3:$C$144,3,FALSE)</f>
        <v>#N/A</v>
      </c>
    </row>
    <row r="103" spans="1:9" x14ac:dyDescent="0.25">
      <c r="E103" s="11" t="e">
        <f>VLOOKUP(B103,'Ecole de velo'!$A$3:$C$144,3,FALSE)</f>
        <v>#N/A</v>
      </c>
    </row>
    <row r="104" spans="1:9" x14ac:dyDescent="0.25">
      <c r="E104" s="11" t="e">
        <f>VLOOKUP(B104,'Ecole de velo'!$A$3:$C$144,3,FALSE)</f>
        <v>#N/A</v>
      </c>
    </row>
    <row r="105" spans="1:9" x14ac:dyDescent="0.25">
      <c r="E105" s="11" t="e">
        <f>VLOOKUP(B105,'Ecole de velo'!$A$3:$C$144,3,FALSE)</f>
        <v>#N/A</v>
      </c>
    </row>
    <row r="106" spans="1:9" x14ac:dyDescent="0.25">
      <c r="E106" s="11" t="e">
        <f>VLOOKUP(B106,'Ecole de velo'!$A$3:$C$144,3,FALSE)</f>
        <v>#N/A</v>
      </c>
    </row>
    <row r="107" spans="1:9" x14ac:dyDescent="0.25">
      <c r="E107" s="11" t="e">
        <f>VLOOKUP(B107,'Ecole de velo'!$A$3:$C$144,3,FALSE)</f>
        <v>#N/A</v>
      </c>
    </row>
    <row r="108" spans="1:9" x14ac:dyDescent="0.25">
      <c r="A108" s="83">
        <v>303</v>
      </c>
      <c r="B108" s="5" t="s">
        <v>458</v>
      </c>
      <c r="C108" s="5" t="s">
        <v>74</v>
      </c>
      <c r="D108" s="83">
        <v>303</v>
      </c>
      <c r="E108" s="11">
        <f>VLOOKUP(B108,'Ecole de velo'!$A$3:$C$144,3,FALSE)</f>
        <v>303</v>
      </c>
      <c r="F108" t="s">
        <v>493</v>
      </c>
      <c r="G108" s="5" t="s">
        <v>490</v>
      </c>
      <c r="H108" s="10"/>
      <c r="I108" s="11"/>
    </row>
    <row r="109" spans="1:9" x14ac:dyDescent="0.25">
      <c r="A109" s="83">
        <v>306</v>
      </c>
      <c r="B109" s="5" t="s">
        <v>461</v>
      </c>
      <c r="C109" s="5" t="s">
        <v>17</v>
      </c>
      <c r="D109" s="83">
        <v>306</v>
      </c>
      <c r="E109" s="11">
        <f>VLOOKUP(B109,'Ecole de velo'!$A$3:$C$144,3,FALSE)</f>
        <v>306</v>
      </c>
      <c r="F109" t="s">
        <v>493</v>
      </c>
      <c r="G109" s="5" t="s">
        <v>490</v>
      </c>
      <c r="H109" s="10"/>
      <c r="I109" s="11"/>
    </row>
    <row r="110" spans="1:9" x14ac:dyDescent="0.25">
      <c r="A110" s="83">
        <v>308</v>
      </c>
      <c r="B110" s="5" t="s">
        <v>463</v>
      </c>
      <c r="C110" s="5" t="s">
        <v>53</v>
      </c>
      <c r="D110" s="83">
        <v>308</v>
      </c>
      <c r="E110" s="11">
        <f>VLOOKUP(B110,'Ecole de velo'!$A$3:$C$144,3,FALSE)</f>
        <v>308</v>
      </c>
      <c r="F110" t="s">
        <v>493</v>
      </c>
      <c r="G110" s="5" t="s">
        <v>490</v>
      </c>
      <c r="H110" s="10"/>
      <c r="I110" s="11"/>
    </row>
    <row r="111" spans="1:9" x14ac:dyDescent="0.25">
      <c r="A111" s="83">
        <v>311</v>
      </c>
      <c r="B111" s="5" t="s">
        <v>466</v>
      </c>
      <c r="C111" s="5" t="s">
        <v>186</v>
      </c>
      <c r="D111" s="83">
        <v>311</v>
      </c>
      <c r="E111" s="11">
        <f>VLOOKUP(B111,'Ecole de velo'!$A$3:$C$144,3,FALSE)</f>
        <v>311</v>
      </c>
      <c r="F111" t="s">
        <v>493</v>
      </c>
      <c r="G111" s="5" t="s">
        <v>490</v>
      </c>
      <c r="H111" s="10"/>
      <c r="I111" s="11"/>
    </row>
    <row r="112" spans="1:9" x14ac:dyDescent="0.25">
      <c r="A112" s="83">
        <v>312</v>
      </c>
      <c r="B112" s="5" t="s">
        <v>467</v>
      </c>
      <c r="C112" s="5" t="s">
        <v>284</v>
      </c>
      <c r="D112" s="83">
        <v>312</v>
      </c>
      <c r="E112" s="11">
        <f>VLOOKUP(B112,'Ecole de velo'!$A$3:$C$144,3,FALSE)</f>
        <v>312</v>
      </c>
      <c r="F112" t="s">
        <v>493</v>
      </c>
      <c r="G112" s="5" t="s">
        <v>490</v>
      </c>
      <c r="H112" s="10"/>
      <c r="I112" s="11"/>
    </row>
    <row r="113" spans="1:9" x14ac:dyDescent="0.25">
      <c r="A113" s="83">
        <v>313</v>
      </c>
      <c r="B113" s="5" t="s">
        <v>468</v>
      </c>
      <c r="C113" s="5" t="s">
        <v>74</v>
      </c>
      <c r="D113" s="83">
        <v>313</v>
      </c>
      <c r="E113" s="11">
        <f>VLOOKUP(B113,'Ecole de velo'!$A$3:$C$144,3,FALSE)</f>
        <v>313</v>
      </c>
      <c r="F113" t="s">
        <v>493</v>
      </c>
      <c r="G113" s="5" t="s">
        <v>490</v>
      </c>
      <c r="H113" s="10"/>
      <c r="I113" s="11"/>
    </row>
    <row r="114" spans="1:9" x14ac:dyDescent="0.25">
      <c r="A114" s="83">
        <v>314</v>
      </c>
      <c r="B114" s="25" t="s">
        <v>469</v>
      </c>
      <c r="C114" s="5" t="s">
        <v>107</v>
      </c>
      <c r="D114" s="83">
        <v>314</v>
      </c>
      <c r="E114" s="11">
        <f>VLOOKUP(B114,'Ecole de velo'!$A$3:$C$144,3,FALSE)</f>
        <v>314</v>
      </c>
      <c r="F114" t="s">
        <v>493</v>
      </c>
      <c r="G114" s="5" t="s">
        <v>490</v>
      </c>
      <c r="H114" s="10"/>
      <c r="I114" s="11"/>
    </row>
    <row r="115" spans="1:9" x14ac:dyDescent="0.25">
      <c r="A115" s="83">
        <v>315</v>
      </c>
      <c r="B115" s="5" t="s">
        <v>470</v>
      </c>
      <c r="C115" s="5" t="s">
        <v>14</v>
      </c>
      <c r="D115" s="83">
        <v>315</v>
      </c>
      <c r="E115" s="11">
        <f>VLOOKUP(B115,'Ecole de velo'!$A$3:$C$144,3,FALSE)</f>
        <v>315</v>
      </c>
      <c r="F115" t="s">
        <v>493</v>
      </c>
      <c r="G115" s="5" t="s">
        <v>490</v>
      </c>
      <c r="H115" s="10"/>
      <c r="I115" s="11"/>
    </row>
    <row r="116" spans="1:9" x14ac:dyDescent="0.25">
      <c r="A116" s="83">
        <v>316</v>
      </c>
      <c r="B116" s="5" t="s">
        <v>471</v>
      </c>
      <c r="C116" s="5" t="s">
        <v>153</v>
      </c>
      <c r="D116" s="83">
        <v>316</v>
      </c>
      <c r="E116" s="11">
        <f>VLOOKUP(B116,'Ecole de velo'!$A$3:$C$144,3,FALSE)</f>
        <v>316</v>
      </c>
      <c r="F116" t="s">
        <v>493</v>
      </c>
      <c r="G116" s="5" t="s">
        <v>490</v>
      </c>
      <c r="H116" s="10"/>
      <c r="I116" s="11"/>
    </row>
    <row r="117" spans="1:9" x14ac:dyDescent="0.25">
      <c r="A117" s="83">
        <v>318</v>
      </c>
      <c r="B117" s="5" t="s">
        <v>473</v>
      </c>
      <c r="C117" s="5" t="s">
        <v>171</v>
      </c>
      <c r="D117" s="83">
        <v>318</v>
      </c>
      <c r="E117" s="11">
        <f>VLOOKUP(B117,'Ecole de velo'!$A$3:$C$144,3,FALSE)</f>
        <v>318</v>
      </c>
      <c r="F117" t="s">
        <v>493</v>
      </c>
      <c r="G117" s="5" t="s">
        <v>490</v>
      </c>
      <c r="H117" s="10"/>
      <c r="I117" s="11"/>
    </row>
    <row r="118" spans="1:9" x14ac:dyDescent="0.25">
      <c r="A118" s="83">
        <v>332</v>
      </c>
      <c r="B118" s="5" t="s">
        <v>487</v>
      </c>
      <c r="C118" s="5" t="s">
        <v>86</v>
      </c>
      <c r="D118" s="83">
        <v>332</v>
      </c>
      <c r="E118" s="11">
        <f>VLOOKUP(B118,'Ecole de velo'!$A$3:$C$144,3,FALSE)</f>
        <v>332</v>
      </c>
      <c r="F118" t="s">
        <v>493</v>
      </c>
      <c r="G118" s="5" t="s">
        <v>490</v>
      </c>
      <c r="H118" s="10"/>
      <c r="I118" s="11"/>
    </row>
    <row r="119" spans="1:9" x14ac:dyDescent="0.25">
      <c r="A119" s="83">
        <v>336</v>
      </c>
      <c r="B119" s="5" t="s">
        <v>2891</v>
      </c>
      <c r="C119" s="5" t="s">
        <v>201</v>
      </c>
      <c r="D119" s="83">
        <v>336</v>
      </c>
      <c r="E119" s="11">
        <f>VLOOKUP(B119,'Ecole de velo'!$A$3:$C$144,3,FALSE)</f>
        <v>336</v>
      </c>
      <c r="F119" t="s">
        <v>493</v>
      </c>
      <c r="G119" s="5"/>
      <c r="H119" s="10"/>
      <c r="I119" s="11"/>
    </row>
    <row r="120" spans="1:9" x14ac:dyDescent="0.25">
      <c r="A120" s="25">
        <v>337</v>
      </c>
      <c r="B120" s="5" t="s">
        <v>3077</v>
      </c>
      <c r="C120" s="5" t="s">
        <v>4</v>
      </c>
      <c r="D120" s="25">
        <v>337</v>
      </c>
      <c r="E120" s="11" t="e">
        <f>VLOOKUP(B120,'Ecole de velo'!$A$3:$C$144,3,FALSE)</f>
        <v>#N/A</v>
      </c>
      <c r="F120" t="s">
        <v>493</v>
      </c>
      <c r="G120" s="5" t="s">
        <v>490</v>
      </c>
      <c r="H120" s="10"/>
      <c r="I120" s="11"/>
    </row>
    <row r="121" spans="1:9" x14ac:dyDescent="0.25">
      <c r="A121" s="25">
        <v>338</v>
      </c>
      <c r="B121" s="5" t="s">
        <v>3419</v>
      </c>
      <c r="C121" s="5" t="s">
        <v>107</v>
      </c>
      <c r="D121" s="25">
        <v>338</v>
      </c>
      <c r="E121" s="11" t="e">
        <f>VLOOKUP(B121,'Ecole de velo'!$A$3:$C$144,3,FALSE)</f>
        <v>#N/A</v>
      </c>
      <c r="F121" t="s">
        <v>493</v>
      </c>
      <c r="G121" s="5" t="s">
        <v>490</v>
      </c>
      <c r="H121" s="10"/>
      <c r="I121" s="11"/>
    </row>
    <row r="122" spans="1:9" x14ac:dyDescent="0.25">
      <c r="A122" s="25">
        <v>339</v>
      </c>
      <c r="B122" s="5" t="s">
        <v>3420</v>
      </c>
      <c r="C122" s="5" t="s">
        <v>3386</v>
      </c>
      <c r="D122" s="25">
        <v>339</v>
      </c>
      <c r="E122" s="11" t="e">
        <f>VLOOKUP(B122,'Ecole de velo'!$A$3:$C$144,3,FALSE)</f>
        <v>#N/A</v>
      </c>
      <c r="F122" t="s">
        <v>493</v>
      </c>
      <c r="G122" s="5" t="s">
        <v>490</v>
      </c>
      <c r="H122" s="10"/>
      <c r="I122" s="11"/>
    </row>
    <row r="123" spans="1:9" x14ac:dyDescent="0.25">
      <c r="A123" s="25">
        <v>340</v>
      </c>
      <c r="B123" s="5" t="s">
        <v>3422</v>
      </c>
      <c r="C123" s="5" t="s">
        <v>3386</v>
      </c>
      <c r="D123" s="25">
        <v>340</v>
      </c>
      <c r="E123" s="11" t="e">
        <f>VLOOKUP(B123,'Ecole de velo'!$A$3:$C$144,3,FALSE)</f>
        <v>#N/A</v>
      </c>
      <c r="F123" t="s">
        <v>493</v>
      </c>
      <c r="G123" s="5" t="s">
        <v>490</v>
      </c>
      <c r="H123" s="10"/>
      <c r="I123" s="11"/>
    </row>
    <row r="124" spans="1:9" x14ac:dyDescent="0.25">
      <c r="A124" s="25">
        <v>341</v>
      </c>
      <c r="B124" s="5" t="s">
        <v>3423</v>
      </c>
      <c r="C124" s="5" t="s">
        <v>410</v>
      </c>
      <c r="D124" s="25">
        <v>341</v>
      </c>
      <c r="E124" s="11" t="e">
        <f>VLOOKUP(B124,'Ecole de velo'!$A$3:$C$144,3,FALSE)</f>
        <v>#N/A</v>
      </c>
      <c r="F124" t="s">
        <v>493</v>
      </c>
      <c r="G124" s="5" t="s">
        <v>490</v>
      </c>
      <c r="H124" s="10"/>
      <c r="I124" s="11"/>
    </row>
    <row r="125" spans="1:9" x14ac:dyDescent="0.25">
      <c r="A125" s="25">
        <v>342</v>
      </c>
      <c r="B125" s="5" t="s">
        <v>3421</v>
      </c>
      <c r="C125" s="5" t="s">
        <v>3386</v>
      </c>
      <c r="D125" s="25">
        <v>342</v>
      </c>
      <c r="E125" s="11" t="e">
        <f>VLOOKUP(B125,'Ecole de velo'!$A$3:$C$144,3,FALSE)</f>
        <v>#N/A</v>
      </c>
      <c r="F125" t="s">
        <v>493</v>
      </c>
      <c r="G125" s="5" t="s">
        <v>490</v>
      </c>
      <c r="H125" s="10"/>
      <c r="I125" s="11"/>
    </row>
    <row r="126" spans="1:9" x14ac:dyDescent="0.25">
      <c r="A126" s="25">
        <v>343</v>
      </c>
      <c r="B126" s="5" t="s">
        <v>3389</v>
      </c>
      <c r="C126" s="5" t="s">
        <v>59</v>
      </c>
      <c r="D126" s="25">
        <v>343</v>
      </c>
      <c r="E126" s="11" t="e">
        <f>VLOOKUP(B126,'Ecole de velo'!$A$3:$C$48,3,FALSE)</f>
        <v>#N/A</v>
      </c>
      <c r="F126" s="5" t="s">
        <v>415</v>
      </c>
      <c r="G126" s="5" t="s">
        <v>412</v>
      </c>
    </row>
    <row r="127" spans="1:9" x14ac:dyDescent="0.25">
      <c r="A127" s="25">
        <v>344</v>
      </c>
      <c r="B127" s="5" t="s">
        <v>3190</v>
      </c>
      <c r="C127" s="5" t="s">
        <v>22</v>
      </c>
      <c r="D127" s="25">
        <v>344</v>
      </c>
      <c r="E127" s="11" t="e">
        <f>VLOOKUP(B127,'Ecole de velo'!$A$3:$C$144,3,FALSE)</f>
        <v>#N/A</v>
      </c>
      <c r="F127" t="s">
        <v>493</v>
      </c>
      <c r="G127" s="5" t="s">
        <v>490</v>
      </c>
      <c r="H127" s="10"/>
      <c r="I127" s="11"/>
    </row>
    <row r="128" spans="1:9" x14ac:dyDescent="0.25">
      <c r="A128" s="25">
        <v>345</v>
      </c>
      <c r="B128" s="5" t="s">
        <v>3084</v>
      </c>
      <c r="C128" s="5" t="s">
        <v>488</v>
      </c>
      <c r="D128" s="25">
        <v>345</v>
      </c>
      <c r="E128" s="11" t="e">
        <f>VLOOKUP(B128,'Ecole de velo'!$A$3:$C$144,3,FALSE)</f>
        <v>#N/A</v>
      </c>
      <c r="F128" t="s">
        <v>493</v>
      </c>
      <c r="G128" s="5" t="s">
        <v>490</v>
      </c>
      <c r="H128" s="10"/>
      <c r="I128" s="11"/>
    </row>
    <row r="129" spans="1:9" x14ac:dyDescent="0.25">
      <c r="A129" s="25">
        <v>346</v>
      </c>
      <c r="B129" s="5" t="s">
        <v>3424</v>
      </c>
      <c r="C129" s="5" t="s">
        <v>126</v>
      </c>
      <c r="D129" s="25">
        <v>346</v>
      </c>
      <c r="E129" s="11" t="e">
        <f>VLOOKUP(B129,'Ecole de velo'!$A$3:$C$144,3,FALSE)</f>
        <v>#N/A</v>
      </c>
      <c r="F129" t="s">
        <v>493</v>
      </c>
      <c r="G129" s="5" t="s">
        <v>490</v>
      </c>
      <c r="H129" s="10"/>
      <c r="I129" s="11"/>
    </row>
    <row r="130" spans="1:9" x14ac:dyDescent="0.25">
      <c r="A130" s="91">
        <v>347</v>
      </c>
      <c r="B130" s="5" t="s">
        <v>3524</v>
      </c>
      <c r="C130" s="5" t="s">
        <v>174</v>
      </c>
      <c r="D130" s="91">
        <v>347</v>
      </c>
      <c r="E130" s="11" t="e">
        <f>VLOOKUP(B130,'Ecole de velo'!$A$3:$C$144,3,FALSE)</f>
        <v>#N/A</v>
      </c>
      <c r="F130" t="s">
        <v>493</v>
      </c>
      <c r="G130" s="5" t="s">
        <v>490</v>
      </c>
      <c r="H130" s="10"/>
      <c r="I130" s="11"/>
    </row>
    <row r="131" spans="1:9" x14ac:dyDescent="0.25">
      <c r="A131" s="91">
        <v>348</v>
      </c>
      <c r="B131" s="5" t="s">
        <v>3425</v>
      </c>
      <c r="C131" s="5" t="s">
        <v>86</v>
      </c>
      <c r="D131" s="91">
        <v>348</v>
      </c>
      <c r="E131" s="11" t="e">
        <f>VLOOKUP(B131,'Ecole de velo'!$A$3:$C$144,3,FALSE)</f>
        <v>#N/A</v>
      </c>
      <c r="F131" t="s">
        <v>493</v>
      </c>
      <c r="G131" s="5" t="s">
        <v>490</v>
      </c>
      <c r="H131" s="10"/>
      <c r="I131" s="11"/>
    </row>
    <row r="132" spans="1:9" x14ac:dyDescent="0.25">
      <c r="A132" s="25">
        <v>349</v>
      </c>
      <c r="B132" s="5" t="s">
        <v>3561</v>
      </c>
      <c r="C132" s="5" t="s">
        <v>84</v>
      </c>
      <c r="D132" s="25">
        <v>349</v>
      </c>
      <c r="E132" s="11" t="e">
        <f>VLOOKUP(B132,'Ecole de velo'!$A$3:$C$144,3,FALSE)</f>
        <v>#N/A</v>
      </c>
      <c r="F132" t="s">
        <v>493</v>
      </c>
      <c r="G132" s="5" t="s">
        <v>490</v>
      </c>
      <c r="H132" s="10"/>
      <c r="I132" s="11"/>
    </row>
    <row r="133" spans="1:9" x14ac:dyDescent="0.25">
      <c r="A133" s="5"/>
      <c r="B133" s="5" t="s">
        <v>3119</v>
      </c>
      <c r="C133" s="5" t="s">
        <v>62</v>
      </c>
      <c r="D133" s="5"/>
      <c r="E133" s="11" t="e">
        <f>VLOOKUP(B133,'Ecole de velo'!$A$3:$C$144,3,FALSE)</f>
        <v>#N/A</v>
      </c>
      <c r="F133" t="s">
        <v>493</v>
      </c>
      <c r="G133" s="5" t="s">
        <v>490</v>
      </c>
      <c r="H133" s="10"/>
      <c r="I133" s="11"/>
    </row>
    <row r="134" spans="1:9" x14ac:dyDescent="0.25">
      <c r="A134" s="25">
        <v>350</v>
      </c>
      <c r="B134" s="5" t="s">
        <v>3637</v>
      </c>
      <c r="C134" s="5" t="s">
        <v>53</v>
      </c>
      <c r="D134" s="25">
        <v>350</v>
      </c>
      <c r="E134" s="11" t="e">
        <f>VLOOKUP(B134,'Ecole de velo'!$A$3:$C$144,3,FALSE)</f>
        <v>#N/A</v>
      </c>
      <c r="F134" t="s">
        <v>493</v>
      </c>
      <c r="G134" s="5" t="s">
        <v>490</v>
      </c>
      <c r="H134" s="10"/>
      <c r="I134" s="11"/>
    </row>
    <row r="135" spans="1:9" x14ac:dyDescent="0.25">
      <c r="A135" s="25">
        <v>327</v>
      </c>
      <c r="B135" s="5" t="s">
        <v>3644</v>
      </c>
      <c r="C135" s="5" t="s">
        <v>3386</v>
      </c>
      <c r="D135" s="25">
        <v>327</v>
      </c>
      <c r="E135" s="11" t="e">
        <f>VLOOKUP(B135,'Ecole de velo'!$A$3:$C$144,3,FALSE)</f>
        <v>#N/A</v>
      </c>
      <c r="F135" t="s">
        <v>493</v>
      </c>
      <c r="G135" s="5" t="s">
        <v>490</v>
      </c>
      <c r="H135" s="10"/>
      <c r="I135" s="11"/>
    </row>
    <row r="136" spans="1:9" x14ac:dyDescent="0.25">
      <c r="A136" s="5"/>
      <c r="B136" s="5"/>
      <c r="C136" s="5"/>
      <c r="D136" s="5"/>
      <c r="E136" s="11" t="e">
        <f>VLOOKUP(B136,'Ecole de velo'!$A$3:$C$144,3,FALSE)</f>
        <v>#N/A</v>
      </c>
      <c r="G136" s="5"/>
      <c r="H136" s="10"/>
      <c r="I136" s="11"/>
    </row>
    <row r="137" spans="1:9" x14ac:dyDescent="0.25">
      <c r="A137" s="5"/>
      <c r="B137" s="5"/>
      <c r="C137" s="5"/>
      <c r="D137" s="5"/>
      <c r="E137" s="11" t="e">
        <f>VLOOKUP(B137,'Ecole de velo'!$A$3:$C$144,3,FALSE)</f>
        <v>#N/A</v>
      </c>
      <c r="G137" s="5"/>
      <c r="H137" s="10"/>
      <c r="I137" s="11"/>
    </row>
    <row r="138" spans="1:9" x14ac:dyDescent="0.25">
      <c r="A138" s="5"/>
      <c r="B138" s="5"/>
      <c r="C138" s="5"/>
      <c r="D138" s="5"/>
      <c r="E138" s="11" t="e">
        <f>VLOOKUP(B138,'Ecole de velo'!$A$3:$C$144,3,FALSE)</f>
        <v>#N/A</v>
      </c>
      <c r="G138" s="5"/>
      <c r="H138" s="10"/>
      <c r="I138" s="11"/>
    </row>
    <row r="139" spans="1:9" x14ac:dyDescent="0.25">
      <c r="A139" s="5"/>
      <c r="B139" s="5"/>
      <c r="C139" s="5"/>
      <c r="D139" s="5"/>
      <c r="E139" s="11" t="e">
        <f>VLOOKUP(B139,'Ecole de velo'!$A$3:$C$144,3,FALSE)</f>
        <v>#N/A</v>
      </c>
      <c r="G139" s="5"/>
      <c r="H139" s="10"/>
      <c r="I139" s="11"/>
    </row>
    <row r="140" spans="1:9" x14ac:dyDescent="0.25">
      <c r="A140" s="5"/>
      <c r="B140" s="5"/>
      <c r="C140" s="5"/>
      <c r="D140" s="5"/>
      <c r="E140" s="11" t="e">
        <f>VLOOKUP(B140,'Ecole de velo'!$A$3:$C$144,3,FALSE)</f>
        <v>#N/A</v>
      </c>
      <c r="G140" s="5"/>
      <c r="H140" s="10"/>
      <c r="I140" s="11"/>
    </row>
    <row r="141" spans="1:9" x14ac:dyDescent="0.25">
      <c r="B141" s="5"/>
      <c r="E141" s="14">
        <v>334</v>
      </c>
    </row>
    <row r="142" spans="1:9" x14ac:dyDescent="0.25">
      <c r="E142" s="14">
        <v>335</v>
      </c>
    </row>
    <row r="143" spans="1:9" x14ac:dyDescent="0.25">
      <c r="A143" s="5"/>
      <c r="B143" s="5"/>
      <c r="C143" s="5"/>
      <c r="D143" s="5"/>
      <c r="E143" s="14">
        <v>336</v>
      </c>
    </row>
  </sheetData>
  <autoFilter ref="B1:G140" xr:uid="{00000000-0009-0000-0000-000007000000}"/>
  <sortState xmlns:xlrd2="http://schemas.microsoft.com/office/spreadsheetml/2017/richdata2" ref="B110:G132">
    <sortCondition ref="D110:D132"/>
  </sortState>
  <printOptions gridLines="1"/>
  <pageMargins left="0.7" right="0.7" top="0.75" bottom="0.75" header="0.3" footer="0.3"/>
  <pageSetup paperSize="9" orientation="landscape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329"/>
  <sheetViews>
    <sheetView topLeftCell="A199" workbookViewId="0">
      <selection activeCell="C210" sqref="C210"/>
    </sheetView>
  </sheetViews>
  <sheetFormatPr baseColWidth="10" defaultColWidth="11.5703125" defaultRowHeight="15" x14ac:dyDescent="0.25"/>
  <cols>
    <col min="1" max="1" width="7.5703125" style="49" bestFit="1" customWidth="1"/>
    <col min="2" max="2" width="16.5703125" style="49" bestFit="1" customWidth="1"/>
    <col min="3" max="3" width="24.7109375" style="49" bestFit="1" customWidth="1"/>
    <col min="4" max="4" width="48.7109375" style="51" customWidth="1"/>
    <col min="5" max="5" width="12" style="49" bestFit="1" customWidth="1"/>
    <col min="6" max="6" width="11.5703125" style="50"/>
    <col min="7" max="7" width="22.5703125" style="50" customWidth="1"/>
    <col min="8" max="13" width="4.28515625" style="50" customWidth="1"/>
    <col min="14" max="15" width="11.5703125" style="49" customWidth="1"/>
    <col min="16" max="16" width="11.5703125" style="50" customWidth="1"/>
    <col min="17" max="16384" width="11.5703125" style="49"/>
  </cols>
  <sheetData>
    <row r="1" spans="1:16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N1" s="49" t="s">
        <v>353</v>
      </c>
      <c r="O1" s="49" t="s">
        <v>355</v>
      </c>
      <c r="P1" s="50" t="s">
        <v>354</v>
      </c>
    </row>
    <row r="2" spans="1:16" ht="14.45" customHeight="1" x14ac:dyDescent="0.25">
      <c r="A2" s="49">
        <v>1</v>
      </c>
      <c r="E2" s="49" t="e">
        <f>VLOOKUP(C2,[8]A!$E$2:$K$1451,7,FALSE)</f>
        <v>#N/A</v>
      </c>
      <c r="F2" s="50" t="s">
        <v>360</v>
      </c>
      <c r="O2" s="49">
        <f t="shared" ref="O2:O65" si="0">A2</f>
        <v>1</v>
      </c>
      <c r="P2" s="50" t="e">
        <f>VLOOKUP(C2,[8]A!$B$2:$D$1501,3,FALSE)</f>
        <v>#N/A</v>
      </c>
    </row>
    <row r="3" spans="1:16" ht="14.45" customHeight="1" x14ac:dyDescent="0.25">
      <c r="A3" s="49">
        <v>2</v>
      </c>
      <c r="B3" s="72">
        <f>N3</f>
        <v>144297</v>
      </c>
      <c r="C3" s="48" t="s">
        <v>8</v>
      </c>
      <c r="D3" s="51" t="s">
        <v>7</v>
      </c>
      <c r="E3" s="49" t="str">
        <f>VLOOKUP(C3,[8]A!$E$2:$K$1451,7,FALSE)</f>
        <v>05996216283</v>
      </c>
      <c r="F3" s="50" t="s">
        <v>360</v>
      </c>
      <c r="N3" s="49">
        <f>VLOOKUP(C3,'Ancien Bilan'!$B$4:$D$1238,3,FALSE)</f>
        <v>144297</v>
      </c>
      <c r="O3" s="49">
        <f t="shared" si="0"/>
        <v>2</v>
      </c>
      <c r="P3" s="50" t="str">
        <f>VLOOKUP(C3,[8]A!$B$2:$D$1501,3,FALSE)</f>
        <v>1</v>
      </c>
    </row>
    <row r="4" spans="1:16" ht="14.45" customHeight="1" x14ac:dyDescent="0.25">
      <c r="A4" s="49">
        <v>3</v>
      </c>
      <c r="B4" s="72">
        <f t="shared" ref="B4:B67" si="1">N4</f>
        <v>144404</v>
      </c>
      <c r="C4" s="49" t="s">
        <v>824</v>
      </c>
      <c r="D4" s="49" t="s">
        <v>7</v>
      </c>
      <c r="E4" s="49" t="str">
        <f>VLOOKUP(C4,[8]A!$E$2:$K$1451,7,FALSE)</f>
        <v>05999111113</v>
      </c>
      <c r="F4" s="50" t="s">
        <v>360</v>
      </c>
      <c r="N4" s="49">
        <f>VLOOKUP(C4,'Ancien Bilan'!$B$4:$D$1238,3,FALSE)</f>
        <v>144404</v>
      </c>
      <c r="O4" s="49">
        <f t="shared" si="0"/>
        <v>3</v>
      </c>
      <c r="P4" s="50" t="str">
        <f>VLOOKUP(C4,[8]A!$B$2:$D$1501,3,FALSE)</f>
        <v>1</v>
      </c>
    </row>
    <row r="5" spans="1:16" ht="14.45" customHeight="1" x14ac:dyDescent="0.25">
      <c r="A5" s="49">
        <v>4</v>
      </c>
      <c r="B5" s="72">
        <f t="shared" si="1"/>
        <v>4445</v>
      </c>
      <c r="C5" s="49" t="s">
        <v>1914</v>
      </c>
      <c r="D5" s="5" t="s">
        <v>10</v>
      </c>
      <c r="E5" s="49" t="str">
        <f>VLOOKUP(C5,[8]A!$E$2:$K$1451,7,FALSE)</f>
        <v>05999030503</v>
      </c>
      <c r="F5" s="50" t="s">
        <v>360</v>
      </c>
      <c r="N5" s="49">
        <f>VLOOKUP(C5,'Ancien Bilan'!$B$4:$D$1238,3,FALSE)</f>
        <v>4445</v>
      </c>
      <c r="O5" s="49">
        <f t="shared" si="0"/>
        <v>4</v>
      </c>
      <c r="P5" s="50" t="str">
        <f>VLOOKUP(C5,[8]A!$B$2:$D$1501,3,FALSE)</f>
        <v>2</v>
      </c>
    </row>
    <row r="6" spans="1:16" ht="14.45" customHeight="1" x14ac:dyDescent="0.25">
      <c r="A6" s="49">
        <v>5</v>
      </c>
      <c r="B6" s="72">
        <f t="shared" si="1"/>
        <v>2410</v>
      </c>
      <c r="C6" s="49" t="s">
        <v>1922</v>
      </c>
      <c r="D6" s="49" t="s">
        <v>7</v>
      </c>
      <c r="E6" s="49" t="str">
        <f>VLOOKUP(C6,[8]A!$E$2:$K$1451,7,FALSE)</f>
        <v>05994030255</v>
      </c>
      <c r="F6" s="50" t="s">
        <v>360</v>
      </c>
      <c r="N6" s="49">
        <f>VLOOKUP(C6,'Ancien Bilan'!$B$4:$D$1238,3,FALSE)</f>
        <v>2410</v>
      </c>
      <c r="O6" s="49">
        <f t="shared" si="0"/>
        <v>5</v>
      </c>
      <c r="P6" s="50" t="str">
        <f>VLOOKUP(C6,[8]A!$B$2:$D$1501,3,FALSE)</f>
        <v>1</v>
      </c>
    </row>
    <row r="7" spans="1:16" ht="14.45" customHeight="1" x14ac:dyDescent="0.25">
      <c r="A7" s="49">
        <v>6</v>
      </c>
      <c r="B7" s="72">
        <f t="shared" si="1"/>
        <v>2380</v>
      </c>
      <c r="C7" s="49" t="s">
        <v>1810</v>
      </c>
      <c r="D7" s="49" t="s">
        <v>26</v>
      </c>
      <c r="E7" s="49" t="str">
        <f>VLOOKUP(C7,[8]A!$E$2:$K$1451,7,FALSE)</f>
        <v>05963119612</v>
      </c>
      <c r="F7" s="50" t="s">
        <v>360</v>
      </c>
      <c r="N7" s="49">
        <f>VLOOKUP(C7,'Ancien Bilan'!$B$4:$D$1238,3,FALSE)</f>
        <v>2380</v>
      </c>
      <c r="O7" s="49">
        <f t="shared" si="0"/>
        <v>6</v>
      </c>
      <c r="P7" s="50" t="str">
        <f>VLOOKUP(C7,[8]A!$B$2:$D$1501,3,FALSE)</f>
        <v>2</v>
      </c>
    </row>
    <row r="8" spans="1:16" ht="14.45" customHeight="1" x14ac:dyDescent="0.25">
      <c r="A8" s="49">
        <v>7</v>
      </c>
      <c r="B8" s="72">
        <f t="shared" si="1"/>
        <v>4390</v>
      </c>
      <c r="C8" s="49" t="s">
        <v>2588</v>
      </c>
      <c r="D8" s="49" t="s">
        <v>2589</v>
      </c>
      <c r="E8" s="49" t="str">
        <f>VLOOKUP(C8,[8]A!$E$2:$K$1451,7,FALSE)</f>
        <v>06297059854</v>
      </c>
      <c r="F8" s="50" t="s">
        <v>360</v>
      </c>
      <c r="N8" s="49">
        <f>VLOOKUP(C8,'Ancien Bilan'!$B$4:$D$1238,3,FALSE)</f>
        <v>4390</v>
      </c>
      <c r="O8" s="49">
        <f t="shared" si="0"/>
        <v>7</v>
      </c>
      <c r="P8" s="50" t="str">
        <f>VLOOKUP(C8,[8]A!$B$2:$D$1501,3,FALSE)</f>
        <v>1</v>
      </c>
    </row>
    <row r="9" spans="1:16" ht="14.45" customHeight="1" x14ac:dyDescent="0.25">
      <c r="A9" s="49">
        <v>8</v>
      </c>
      <c r="B9" s="72">
        <f t="shared" si="1"/>
        <v>144532</v>
      </c>
      <c r="C9" s="49" t="s">
        <v>0</v>
      </c>
      <c r="D9" s="49" t="s">
        <v>1</v>
      </c>
      <c r="E9" s="49" t="str">
        <f>VLOOKUP(C9,[8]A!$E$2:$K$1451,7,FALSE)</f>
        <v>05999024147</v>
      </c>
      <c r="F9" s="50" t="s">
        <v>360</v>
      </c>
      <c r="N9" s="49">
        <f>VLOOKUP(C9,'Ancien Bilan'!$B$4:$D$1238,3,FALSE)</f>
        <v>144532</v>
      </c>
      <c r="O9" s="49">
        <f t="shared" si="0"/>
        <v>8</v>
      </c>
      <c r="P9" s="50" t="str">
        <f>VLOOKUP(C9,[8]A!$B$2:$D$1501,3,FALSE)</f>
        <v>1</v>
      </c>
    </row>
    <row r="10" spans="1:16" ht="14.45" customHeight="1" x14ac:dyDescent="0.25">
      <c r="A10" s="49">
        <v>9</v>
      </c>
      <c r="B10" s="72">
        <f t="shared" si="1"/>
        <v>144420</v>
      </c>
      <c r="C10" s="49" t="s">
        <v>823</v>
      </c>
      <c r="D10" s="49" t="s">
        <v>7</v>
      </c>
      <c r="E10" s="49" t="str">
        <f>VLOOKUP(C10,[8]A!$E$2:$K$1451,7,FALSE)</f>
        <v>05999082328</v>
      </c>
      <c r="F10" s="50" t="s">
        <v>360</v>
      </c>
      <c r="N10" s="49">
        <f>VLOOKUP(C10,'Ancien Bilan'!$B$4:$D$1238,3,FALSE)</f>
        <v>144420</v>
      </c>
      <c r="O10" s="49">
        <f t="shared" si="0"/>
        <v>9</v>
      </c>
      <c r="P10" s="50" t="str">
        <f>VLOOKUP(C10,[8]A!$B$2:$D$1501,3,FALSE)</f>
        <v>1</v>
      </c>
    </row>
    <row r="11" spans="1:16" ht="14.45" customHeight="1" x14ac:dyDescent="0.25">
      <c r="A11" s="49">
        <v>10</v>
      </c>
      <c r="B11" s="72">
        <f t="shared" si="1"/>
        <v>144411</v>
      </c>
      <c r="C11" s="49" t="s">
        <v>15</v>
      </c>
      <c r="D11" s="49" t="s">
        <v>16</v>
      </c>
      <c r="E11" s="49" t="str">
        <f>VLOOKUP(C11,[8]A!$E$2:$K$1451,7,FALSE)</f>
        <v>05999025679</v>
      </c>
      <c r="F11" s="50" t="s">
        <v>360</v>
      </c>
      <c r="N11" s="49">
        <f>VLOOKUP(C11,'Ancien Bilan'!$B$4:$D$1238,3,FALSE)</f>
        <v>144411</v>
      </c>
      <c r="O11" s="49">
        <f t="shared" si="0"/>
        <v>10</v>
      </c>
      <c r="P11" s="50" t="str">
        <f>VLOOKUP(C11,[8]A!$B$2:$D$1501,3,FALSE)</f>
        <v>3</v>
      </c>
    </row>
    <row r="12" spans="1:16" ht="14.45" customHeight="1" x14ac:dyDescent="0.25">
      <c r="A12" s="49">
        <v>11</v>
      </c>
      <c r="B12" s="72">
        <f t="shared" si="1"/>
        <v>144531</v>
      </c>
      <c r="C12" s="49" t="s">
        <v>694</v>
      </c>
      <c r="D12" s="49" t="s">
        <v>43</v>
      </c>
      <c r="E12" s="49" t="str">
        <f>VLOOKUP(C12,[8]A!$E$2:$K$1451,7,FALSE)</f>
        <v>05999097710</v>
      </c>
      <c r="F12" s="50" t="s">
        <v>360</v>
      </c>
      <c r="N12" s="49">
        <f>VLOOKUP(C12,'Ancien Bilan'!$B$4:$D$1238,3,FALSE)</f>
        <v>144531</v>
      </c>
      <c r="O12" s="49">
        <f t="shared" si="0"/>
        <v>11</v>
      </c>
      <c r="P12" s="50" t="str">
        <f>VLOOKUP(C12,[8]A!$B$2:$D$1501,3,FALSE)</f>
        <v>3</v>
      </c>
    </row>
    <row r="13" spans="1:16" x14ac:dyDescent="0.25">
      <c r="A13" s="49">
        <v>12</v>
      </c>
      <c r="B13" s="49">
        <f t="shared" si="1"/>
        <v>144522</v>
      </c>
      <c r="C13" s="48" t="s">
        <v>55</v>
      </c>
      <c r="D13" s="49" t="s">
        <v>6</v>
      </c>
      <c r="E13" s="49" t="str">
        <f>VLOOKUP(C13,[8]A!$E$2:$K$1451,7,FALSE)</f>
        <v>05994054577</v>
      </c>
      <c r="F13" s="50" t="s">
        <v>360</v>
      </c>
      <c r="N13" s="49">
        <f>VLOOKUP(C13,'Ancien Bilan'!$B$4:$D$1238,3,FALSE)</f>
        <v>144522</v>
      </c>
      <c r="O13" s="49">
        <f t="shared" si="0"/>
        <v>12</v>
      </c>
      <c r="P13" s="50" t="str">
        <f>VLOOKUP(C13,[8]A!$B$2:$D$1501,3,FALSE)</f>
        <v>2</v>
      </c>
    </row>
    <row r="14" spans="1:16" ht="14.45" customHeight="1" x14ac:dyDescent="0.25">
      <c r="A14" s="49">
        <v>14</v>
      </c>
      <c r="B14" s="49">
        <f t="shared" si="1"/>
        <v>144596</v>
      </c>
      <c r="C14" s="49" t="s">
        <v>703</v>
      </c>
      <c r="D14" s="49" t="s">
        <v>704</v>
      </c>
      <c r="E14" s="49" t="str">
        <f>VLOOKUP(C14,[8]A!$E$2:$K$1451,7,FALSE)</f>
        <v>05999057240</v>
      </c>
      <c r="F14" s="50" t="s">
        <v>360</v>
      </c>
      <c r="N14" s="49">
        <f>VLOOKUP(C14,'Ancien Bilan'!$B$4:$D$1238,3,FALSE)</f>
        <v>144596</v>
      </c>
      <c r="O14" s="49">
        <f t="shared" si="0"/>
        <v>14</v>
      </c>
      <c r="P14" s="50" t="str">
        <f>VLOOKUP(C14,[8]A!$B$2:$D$1501,3,FALSE)</f>
        <v>1</v>
      </c>
    </row>
    <row r="15" spans="1:16" ht="14.45" customHeight="1" x14ac:dyDescent="0.25">
      <c r="A15" s="49">
        <v>15</v>
      </c>
      <c r="B15" s="71">
        <f t="shared" si="1"/>
        <v>144503</v>
      </c>
      <c r="C15" s="49" t="s">
        <v>49</v>
      </c>
      <c r="D15" s="49" t="s">
        <v>24</v>
      </c>
      <c r="E15" s="49" t="str">
        <f>VLOOKUP(C15,[8]A!$E$2:$K$1451,7,FALSE)</f>
        <v>05999108843</v>
      </c>
      <c r="F15" s="50" t="s">
        <v>360</v>
      </c>
      <c r="N15" s="49">
        <f>VLOOKUP(C15,'Ancien Bilan'!$B$4:$D$1238,3,FALSE)</f>
        <v>144503</v>
      </c>
      <c r="O15" s="49">
        <f t="shared" si="0"/>
        <v>15</v>
      </c>
      <c r="P15" s="50" t="str">
        <f>VLOOKUP(C15,[8]A!$B$2:$D$1501,3,FALSE)</f>
        <v>1</v>
      </c>
    </row>
    <row r="16" spans="1:16" ht="14.45" customHeight="1" x14ac:dyDescent="0.25">
      <c r="A16" s="49">
        <v>16</v>
      </c>
      <c r="B16" s="72">
        <f t="shared" si="1"/>
        <v>2927</v>
      </c>
      <c r="C16" s="49" t="s">
        <v>676</v>
      </c>
      <c r="D16" s="49" t="s">
        <v>4</v>
      </c>
      <c r="E16" s="49" t="str">
        <f>VLOOKUP(C16,[8]A!$E$2:$K$1451,7,FALSE)</f>
        <v>05996216387</v>
      </c>
      <c r="F16" s="50" t="s">
        <v>360</v>
      </c>
      <c r="N16" s="49">
        <f>VLOOKUP(C16,'Ancien Bilan'!$B$4:$D$1238,3,FALSE)</f>
        <v>2927</v>
      </c>
      <c r="O16" s="49">
        <f t="shared" si="0"/>
        <v>16</v>
      </c>
      <c r="P16" s="50" t="str">
        <f>VLOOKUP(C16,[8]A!$B$2:$D$1501,3,FALSE)</f>
        <v>2</v>
      </c>
    </row>
    <row r="17" spans="1:16" ht="14.45" customHeight="1" x14ac:dyDescent="0.25">
      <c r="A17" s="49">
        <v>17</v>
      </c>
      <c r="B17" s="72">
        <f t="shared" si="1"/>
        <v>4442</v>
      </c>
      <c r="C17" s="49" t="s">
        <v>1829</v>
      </c>
      <c r="D17" s="49" t="s">
        <v>4</v>
      </c>
      <c r="E17" s="49" t="str">
        <f>VLOOKUP(C17,[8]A!$E$2:$K$1451,7,FALSE)</f>
        <v>05999017088</v>
      </c>
      <c r="F17" s="50" t="s">
        <v>360</v>
      </c>
      <c r="N17" s="49">
        <f>VLOOKUP(C17,'Ancien Bilan'!$B$4:$D$1238,3,FALSE)</f>
        <v>4442</v>
      </c>
      <c r="O17" s="49">
        <f t="shared" si="0"/>
        <v>17</v>
      </c>
      <c r="P17" s="50" t="str">
        <f>VLOOKUP(C17,[8]A!$B$2:$D$1501,3,FALSE)</f>
        <v>1</v>
      </c>
    </row>
    <row r="18" spans="1:16" ht="14.45" customHeight="1" x14ac:dyDescent="0.25">
      <c r="A18" s="49">
        <v>18</v>
      </c>
      <c r="B18" s="72">
        <f t="shared" si="1"/>
        <v>144627</v>
      </c>
      <c r="C18" s="49" t="s">
        <v>31</v>
      </c>
      <c r="D18" s="49" t="s">
        <v>32</v>
      </c>
      <c r="E18" s="49" t="str">
        <f>VLOOKUP(C18,[8]A!$E$2:$K$1451,7,FALSE)</f>
        <v>05996227229</v>
      </c>
      <c r="F18" s="50" t="s">
        <v>360</v>
      </c>
      <c r="N18" s="49">
        <f>VLOOKUP(C18,'Ancien Bilan'!$B$4:$D$1238,3,FALSE)</f>
        <v>144627</v>
      </c>
      <c r="O18" s="49">
        <f t="shared" si="0"/>
        <v>18</v>
      </c>
      <c r="P18" s="50" t="str">
        <f>VLOOKUP(C18,[8]A!$B$2:$D$1501,3,FALSE)</f>
        <v>2</v>
      </c>
    </row>
    <row r="19" spans="1:16" ht="14.45" customHeight="1" x14ac:dyDescent="0.25">
      <c r="A19" s="49">
        <v>19</v>
      </c>
      <c r="B19" s="72">
        <f t="shared" si="1"/>
        <v>144299</v>
      </c>
      <c r="C19" s="49" t="s">
        <v>601</v>
      </c>
      <c r="D19" s="49" t="s">
        <v>126</v>
      </c>
      <c r="E19" s="49" t="str">
        <f>VLOOKUP(C19,[8]A!$E$2:$K$1451,7,FALSE)</f>
        <v>06297096176</v>
      </c>
      <c r="F19" s="50" t="s">
        <v>360</v>
      </c>
      <c r="N19" s="49">
        <f>VLOOKUP(C19,'Ancien Bilan'!$B$4:$D$1238,3,FALSE)</f>
        <v>144299</v>
      </c>
      <c r="O19" s="49">
        <f t="shared" si="0"/>
        <v>19</v>
      </c>
      <c r="P19" s="50" t="str">
        <f>VLOOKUP(C19,[8]A!$B$2:$D$1501,3,FALSE)</f>
        <v>1</v>
      </c>
    </row>
    <row r="20" spans="1:16" ht="14.45" customHeight="1" x14ac:dyDescent="0.25">
      <c r="A20" s="49">
        <v>20</v>
      </c>
      <c r="B20" s="72">
        <f t="shared" si="1"/>
        <v>144471</v>
      </c>
      <c r="C20" s="49" t="s">
        <v>21</v>
      </c>
      <c r="D20" s="49" t="s">
        <v>22</v>
      </c>
      <c r="E20" s="49" t="str">
        <f>VLOOKUP(C20,[8]A!$E$2:$K$1451,7,FALSE)</f>
        <v>05999085423</v>
      </c>
      <c r="F20" s="50" t="s">
        <v>360</v>
      </c>
      <c r="N20" s="49">
        <f>VLOOKUP(C20,'Ancien Bilan'!$B$4:$D$1238,3,FALSE)</f>
        <v>144471</v>
      </c>
      <c r="O20" s="49">
        <f t="shared" si="0"/>
        <v>20</v>
      </c>
      <c r="P20" s="50" t="str">
        <f>VLOOKUP(C20,[8]A!$B$2:$D$1501,3,FALSE)</f>
        <v>2</v>
      </c>
    </row>
    <row r="21" spans="1:16" ht="14.45" customHeight="1" x14ac:dyDescent="0.25">
      <c r="A21" s="49">
        <v>21</v>
      </c>
      <c r="B21" s="72">
        <f t="shared" si="1"/>
        <v>144293</v>
      </c>
      <c r="C21" s="49" t="s">
        <v>743</v>
      </c>
      <c r="D21" s="49" t="s">
        <v>109</v>
      </c>
      <c r="E21" s="49" t="str">
        <f>VLOOKUP(C21,[8]A!$E$2:$K$1451,7,FALSE)</f>
        <v>05996216279</v>
      </c>
      <c r="F21" s="50" t="s">
        <v>360</v>
      </c>
      <c r="N21" s="49">
        <f>VLOOKUP(C21,'Ancien Bilan'!$B$4:$D$1238,3,FALSE)</f>
        <v>144293</v>
      </c>
      <c r="O21" s="49">
        <f t="shared" si="0"/>
        <v>21</v>
      </c>
      <c r="P21" s="50" t="str">
        <f>VLOOKUP(C21,[8]A!$B$2:$D$1501,3,FALSE)</f>
        <v>1</v>
      </c>
    </row>
    <row r="22" spans="1:16" ht="14.45" customHeight="1" x14ac:dyDescent="0.25">
      <c r="A22" s="49">
        <v>22</v>
      </c>
      <c r="B22" s="72">
        <f t="shared" si="1"/>
        <v>4396</v>
      </c>
      <c r="C22" s="49" t="s">
        <v>2640</v>
      </c>
      <c r="D22" s="49" t="s">
        <v>2625</v>
      </c>
      <c r="E22" s="49" t="str">
        <f>VLOOKUP(C22,[8]A!$E$2:$K$1451,7,FALSE)</f>
        <v>06297037378</v>
      </c>
      <c r="F22" s="50" t="s">
        <v>360</v>
      </c>
      <c r="N22" s="49">
        <f>VLOOKUP(C22,'Ancien Bilan'!$B$4:$D$1238,3,FALSE)</f>
        <v>4396</v>
      </c>
      <c r="O22" s="49">
        <f t="shared" si="0"/>
        <v>22</v>
      </c>
      <c r="P22" s="50" t="str">
        <f>VLOOKUP(C22,[8]A!$B$2:$D$1501,3,FALSE)</f>
        <v>1</v>
      </c>
    </row>
    <row r="23" spans="1:16" ht="14.45" customHeight="1" x14ac:dyDescent="0.25">
      <c r="A23" s="49">
        <v>23</v>
      </c>
      <c r="B23" s="72">
        <f t="shared" si="1"/>
        <v>144469</v>
      </c>
      <c r="C23" s="49" t="s">
        <v>42</v>
      </c>
      <c r="D23" s="49" t="s">
        <v>62</v>
      </c>
      <c r="E23" s="49" t="str">
        <f>VLOOKUP(C23,[8]A!$E$2:$K$1451,7,FALSE)</f>
        <v>05999080507</v>
      </c>
      <c r="F23" s="50" t="s">
        <v>360</v>
      </c>
      <c r="N23" s="49">
        <f>VLOOKUP(C23,'Ancien Bilan'!$B$4:$D$1238,3,FALSE)</f>
        <v>144469</v>
      </c>
      <c r="O23" s="49">
        <f t="shared" si="0"/>
        <v>23</v>
      </c>
      <c r="P23" s="50" t="str">
        <f>VLOOKUP(C23,[8]A!$B$2:$D$1501,3,FALSE)</f>
        <v>2</v>
      </c>
    </row>
    <row r="24" spans="1:16" ht="14.45" customHeight="1" x14ac:dyDescent="0.25">
      <c r="A24" s="49">
        <v>24</v>
      </c>
      <c r="B24" s="72">
        <f t="shared" si="1"/>
        <v>1313</v>
      </c>
      <c r="C24" s="48" t="s">
        <v>13</v>
      </c>
      <c r="D24" s="49" t="s">
        <v>14</v>
      </c>
      <c r="E24" s="49" t="str">
        <f>VLOOKUP(C24,[8]A!$E$2:$K$1451,7,FALSE)</f>
        <v>05999023578</v>
      </c>
      <c r="F24" s="50" t="s">
        <v>360</v>
      </c>
      <c r="N24" s="49">
        <f>VLOOKUP(C24,'Ancien Bilan'!$B$4:$D$1238,3,FALSE)</f>
        <v>1313</v>
      </c>
      <c r="O24" s="49">
        <f t="shared" si="0"/>
        <v>24</v>
      </c>
      <c r="P24" s="50" t="str">
        <f>VLOOKUP(C24,[8]A!$B$2:$D$1501,3,FALSE)</f>
        <v>1</v>
      </c>
    </row>
    <row r="25" spans="1:16" ht="14.45" customHeight="1" x14ac:dyDescent="0.25">
      <c r="A25" s="49">
        <v>25</v>
      </c>
      <c r="B25" s="72">
        <f t="shared" si="1"/>
        <v>144337</v>
      </c>
      <c r="C25" s="49" t="s">
        <v>28</v>
      </c>
      <c r="D25" s="49" t="s">
        <v>109</v>
      </c>
      <c r="E25" s="49" t="str">
        <f>VLOOKUP(C25,[8]A!$E$2:$K$1451,7,FALSE)</f>
        <v>05999085272</v>
      </c>
      <c r="F25" s="50" t="s">
        <v>360</v>
      </c>
      <c r="N25" s="49">
        <f>VLOOKUP(C25,'Ancien Bilan'!$B$4:$D$1238,3,FALSE)</f>
        <v>144337</v>
      </c>
      <c r="O25" s="49">
        <f t="shared" si="0"/>
        <v>25</v>
      </c>
      <c r="P25" s="50" t="str">
        <f>VLOOKUP(C25,[8]A!$B$2:$D$1501,3,FALSE)</f>
        <v>1</v>
      </c>
    </row>
    <row r="26" spans="1:16" ht="14.45" customHeight="1" x14ac:dyDescent="0.25">
      <c r="A26" s="49">
        <v>26</v>
      </c>
      <c r="B26" s="72">
        <f t="shared" si="1"/>
        <v>2200</v>
      </c>
      <c r="C26" s="49" t="s">
        <v>275</v>
      </c>
      <c r="D26" s="49" t="s">
        <v>14</v>
      </c>
      <c r="E26" s="49" t="str">
        <f>VLOOKUP(C26,[8]A!$E$2:$K$1451,7,FALSE)</f>
        <v>05999012921</v>
      </c>
      <c r="F26" s="50" t="s">
        <v>360</v>
      </c>
      <c r="N26" s="49">
        <f>VLOOKUP(C26,'Ancien Bilan'!$B$4:$D$1238,3,FALSE)</f>
        <v>2200</v>
      </c>
      <c r="O26" s="49">
        <f t="shared" si="0"/>
        <v>26</v>
      </c>
      <c r="P26" s="50" t="str">
        <f>VLOOKUP(C26,[8]A!$B$2:$D$1501,3,FALSE)</f>
        <v>1</v>
      </c>
    </row>
    <row r="27" spans="1:16" ht="14.45" customHeight="1" x14ac:dyDescent="0.25">
      <c r="A27" s="49">
        <v>27</v>
      </c>
      <c r="B27" s="72">
        <f t="shared" si="1"/>
        <v>144535</v>
      </c>
      <c r="C27" s="49" t="s">
        <v>18</v>
      </c>
      <c r="D27" s="49" t="s">
        <v>14</v>
      </c>
      <c r="E27" s="49" t="str">
        <f>VLOOKUP(C27,[8]A!$E$2:$K$1451,7,FALSE)</f>
        <v>05999086064</v>
      </c>
      <c r="F27" s="50" t="s">
        <v>360</v>
      </c>
      <c r="N27" s="49">
        <f>VLOOKUP(C27,'Ancien Bilan'!$B$4:$D$1238,3,FALSE)</f>
        <v>144535</v>
      </c>
      <c r="O27" s="49">
        <f t="shared" si="0"/>
        <v>27</v>
      </c>
      <c r="P27" s="50" t="str">
        <f>VLOOKUP(C27,[8]A!$B$2:$D$1501,3,FALSE)</f>
        <v>3</v>
      </c>
    </row>
    <row r="28" spans="1:16" ht="14.45" customHeight="1" x14ac:dyDescent="0.25">
      <c r="A28" s="49">
        <v>28</v>
      </c>
      <c r="B28" s="72">
        <f t="shared" si="1"/>
        <v>144285</v>
      </c>
      <c r="C28" s="49" t="s">
        <v>25</v>
      </c>
      <c r="D28" s="49" t="s">
        <v>115</v>
      </c>
      <c r="E28" s="49" t="str">
        <f>VLOOKUP(C28,[8]A!$E$2:$K$1451,7,FALSE)</f>
        <v>05999066600</v>
      </c>
      <c r="F28" s="50" t="s">
        <v>360</v>
      </c>
      <c r="N28" s="49">
        <f>VLOOKUP(C28,'Ancien Bilan'!$B$4:$D$1238,3,FALSE)</f>
        <v>144285</v>
      </c>
      <c r="O28" s="49">
        <f t="shared" si="0"/>
        <v>28</v>
      </c>
      <c r="P28" s="50" t="str">
        <f>VLOOKUP(C28,[8]A!$B$2:$D$1501,3,FALSE)</f>
        <v>2</v>
      </c>
    </row>
    <row r="29" spans="1:16" ht="14.45" customHeight="1" x14ac:dyDescent="0.25">
      <c r="A29" s="49">
        <v>29</v>
      </c>
      <c r="B29" s="72">
        <f t="shared" si="1"/>
        <v>2223</v>
      </c>
      <c r="C29" s="49" t="s">
        <v>293</v>
      </c>
      <c r="D29" s="49" t="s">
        <v>47</v>
      </c>
      <c r="E29" s="49" t="str">
        <f>VLOOKUP(C29,[8]A!$E$2:$K$1451,7,FALSE)</f>
        <v>06297098606</v>
      </c>
      <c r="F29" s="50" t="s">
        <v>360</v>
      </c>
      <c r="N29" s="49">
        <f>VLOOKUP(C29,'Ancien Bilan'!$B$4:$D$1238,3,FALSE)</f>
        <v>2223</v>
      </c>
      <c r="O29" s="49">
        <f t="shared" si="0"/>
        <v>29</v>
      </c>
      <c r="P29" s="50" t="str">
        <f>VLOOKUP(C29,[8]A!$B$2:$D$1501,3,FALSE)</f>
        <v>1</v>
      </c>
    </row>
    <row r="30" spans="1:16" ht="14.45" customHeight="1" x14ac:dyDescent="0.25">
      <c r="A30" s="49">
        <v>30</v>
      </c>
      <c r="B30" s="72">
        <f t="shared" si="1"/>
        <v>2424</v>
      </c>
      <c r="C30" s="49" t="s">
        <v>1060</v>
      </c>
      <c r="D30" s="19" t="s">
        <v>109</v>
      </c>
      <c r="E30" s="49" t="str">
        <f>VLOOKUP(C30,[8]A!$E$2:$K$1451,7,FALSE)</f>
        <v>05999019952</v>
      </c>
      <c r="F30" s="50" t="s">
        <v>360</v>
      </c>
      <c r="N30" s="49">
        <f>VLOOKUP(C30,'Ancien Bilan'!$B$4:$D$1238,3,FALSE)</f>
        <v>2424</v>
      </c>
      <c r="O30" s="49">
        <f t="shared" si="0"/>
        <v>30</v>
      </c>
      <c r="P30" s="50" t="str">
        <f>VLOOKUP(C30,[8]A!$B$2:$D$1501,3,FALSE)</f>
        <v>1</v>
      </c>
    </row>
    <row r="31" spans="1:16" ht="14.45" customHeight="1" x14ac:dyDescent="0.25">
      <c r="A31" s="49">
        <v>31</v>
      </c>
      <c r="B31" s="72">
        <f t="shared" si="1"/>
        <v>144386</v>
      </c>
      <c r="C31" s="49" t="s">
        <v>44</v>
      </c>
      <c r="D31" s="49" t="s">
        <v>140</v>
      </c>
      <c r="E31" s="49" t="str">
        <f>VLOOKUP(C31,[8]A!$E$2:$K$1451,7,FALSE)</f>
        <v>05999091117</v>
      </c>
      <c r="F31" s="50" t="s">
        <v>360</v>
      </c>
      <c r="N31" s="49">
        <f>VLOOKUP(C31,'Ancien Bilan'!$B$4:$D$1238,3,FALSE)</f>
        <v>144386</v>
      </c>
      <c r="O31" s="49">
        <f t="shared" si="0"/>
        <v>31</v>
      </c>
      <c r="P31" s="50" t="str">
        <f>VLOOKUP(C31,[8]A!$B$2:$D$1501,3,FALSE)</f>
        <v>2</v>
      </c>
    </row>
    <row r="32" spans="1:16" ht="14.45" customHeight="1" x14ac:dyDescent="0.25">
      <c r="A32" s="49">
        <v>32</v>
      </c>
      <c r="B32" s="71">
        <f t="shared" si="1"/>
        <v>2216</v>
      </c>
      <c r="C32" s="49" t="s">
        <v>37</v>
      </c>
      <c r="D32" t="s">
        <v>91</v>
      </c>
      <c r="E32" s="49" t="str">
        <f>VLOOKUP(C32,[8]A!$E$2:$K$1451,7,FALSE)</f>
        <v>06260031180</v>
      </c>
      <c r="F32" s="50" t="s">
        <v>360</v>
      </c>
      <c r="N32" s="49">
        <f>VLOOKUP(C32,'Ancien Bilan'!$B$4:$D$1238,3,FALSE)</f>
        <v>2216</v>
      </c>
      <c r="O32" s="49">
        <f t="shared" si="0"/>
        <v>32</v>
      </c>
      <c r="P32" s="50" t="str">
        <f>VLOOKUP(C32,[8]A!$B$2:$D$1501,3,FALSE)</f>
        <v>1</v>
      </c>
    </row>
    <row r="33" spans="1:16" ht="14.45" customHeight="1" x14ac:dyDescent="0.25">
      <c r="A33" s="49">
        <v>33</v>
      </c>
      <c r="B33" s="71">
        <f t="shared" si="1"/>
        <v>3140</v>
      </c>
      <c r="C33" s="49" t="s">
        <v>52</v>
      </c>
      <c r="D33" s="49" t="s">
        <v>53</v>
      </c>
      <c r="E33" s="49" t="str">
        <f>VLOOKUP(C33,[8]A!$E$2:$K$1451,7,FALSE)</f>
        <v>05999120514</v>
      </c>
      <c r="F33" s="50" t="s">
        <v>360</v>
      </c>
      <c r="N33" s="49">
        <f>VLOOKUP(C33,'Ancien Bilan'!$B$4:$D$1238,3,FALSE)</f>
        <v>3140</v>
      </c>
      <c r="O33" s="49">
        <f t="shared" si="0"/>
        <v>33</v>
      </c>
      <c r="P33" s="50" t="str">
        <f>VLOOKUP(C33,[8]A!$B$2:$D$1501,3,FALSE)</f>
        <v>1</v>
      </c>
    </row>
    <row r="34" spans="1:16" ht="14.45" customHeight="1" x14ac:dyDescent="0.25">
      <c r="A34" s="49">
        <v>34</v>
      </c>
      <c r="B34" s="71">
        <f t="shared" si="1"/>
        <v>144392</v>
      </c>
      <c r="C34" s="5" t="s">
        <v>27</v>
      </c>
      <c r="D34" s="49" t="s">
        <v>22</v>
      </c>
      <c r="E34" s="49" t="str">
        <f>VLOOKUP(C34,[8]A!$E$2:$K$1451,7,FALSE)</f>
        <v>05999065522</v>
      </c>
      <c r="F34" s="50" t="s">
        <v>360</v>
      </c>
      <c r="N34" s="49">
        <f>VLOOKUP(C34,'Ancien Bilan'!$B$4:$D$1238,3,FALSE)</f>
        <v>144392</v>
      </c>
      <c r="O34" s="49">
        <f t="shared" si="0"/>
        <v>34</v>
      </c>
      <c r="P34" s="50" t="str">
        <f>VLOOKUP(C34,[8]A!$B$2:$D$1501,3,FALSE)</f>
        <v>1</v>
      </c>
    </row>
    <row r="35" spans="1:16" ht="14.45" customHeight="1" x14ac:dyDescent="0.25">
      <c r="A35" s="49">
        <v>35</v>
      </c>
      <c r="B35" s="71">
        <f t="shared" si="1"/>
        <v>144500</v>
      </c>
      <c r="C35" s="48" t="s">
        <v>716</v>
      </c>
      <c r="D35" s="49" t="s">
        <v>109</v>
      </c>
      <c r="E35" s="49" t="str">
        <f>VLOOKUP(C35,[8]A!$E$2:$K$1451,7,FALSE)</f>
        <v>05996215348</v>
      </c>
      <c r="F35" s="50" t="s">
        <v>360</v>
      </c>
      <c r="N35" s="49">
        <f>VLOOKUP(C35,'Ancien Bilan'!$B$4:$D$1238,3,FALSE)</f>
        <v>144500</v>
      </c>
      <c r="O35" s="49">
        <f t="shared" si="0"/>
        <v>35</v>
      </c>
      <c r="P35" s="50" t="str">
        <f>VLOOKUP(C35,[8]A!$B$2:$D$1501,3,FALSE)</f>
        <v>2</v>
      </c>
    </row>
    <row r="36" spans="1:16" ht="14.45" customHeight="1" x14ac:dyDescent="0.25">
      <c r="A36" s="49">
        <v>36</v>
      </c>
      <c r="B36" s="71">
        <f t="shared" si="1"/>
        <v>1295</v>
      </c>
      <c r="C36" s="49" t="s">
        <v>50</v>
      </c>
      <c r="D36" s="49" t="s">
        <v>153</v>
      </c>
      <c r="E36" s="49" t="e">
        <f>VLOOKUP(C36,[8]A!$E$2:$K$1451,7,FALSE)</f>
        <v>#N/A</v>
      </c>
      <c r="F36" s="50" t="s">
        <v>360</v>
      </c>
      <c r="N36" s="49">
        <f>VLOOKUP(C36,'Ancien Bilan'!$B$4:$D$1238,3,FALSE)</f>
        <v>1295</v>
      </c>
      <c r="O36" s="49">
        <f t="shared" si="0"/>
        <v>36</v>
      </c>
      <c r="P36" s="50" t="e">
        <f>VLOOKUP(C36,[8]A!$B$2:$D$1501,3,FALSE)</f>
        <v>#N/A</v>
      </c>
    </row>
    <row r="37" spans="1:16" ht="14.45" customHeight="1" x14ac:dyDescent="0.25">
      <c r="A37" s="49">
        <v>37</v>
      </c>
      <c r="B37" s="49" t="e">
        <f t="shared" si="1"/>
        <v>#N/A</v>
      </c>
      <c r="C37" s="5"/>
      <c r="D37" s="19"/>
      <c r="E37" s="49" t="e">
        <f>VLOOKUP(C37,[8]A!$E$2:$K$1451,7,FALSE)</f>
        <v>#N/A</v>
      </c>
      <c r="F37" s="50">
        <v>1</v>
      </c>
      <c r="N37" s="49" t="e">
        <f>VLOOKUP(C37,'Ancien Bilan'!$B$4:$D$1238,3,FALSE)</f>
        <v>#N/A</v>
      </c>
      <c r="O37" s="49">
        <f t="shared" si="0"/>
        <v>37</v>
      </c>
      <c r="P37" s="50" t="e">
        <f>VLOOKUP(C37,[8]A!$B$2:$D$1501,3,FALSE)</f>
        <v>#N/A</v>
      </c>
    </row>
    <row r="38" spans="1:16" ht="14.45" customHeight="1" x14ac:dyDescent="0.25">
      <c r="A38" s="49">
        <v>38</v>
      </c>
      <c r="B38" s="49" t="e">
        <f t="shared" si="1"/>
        <v>#N/A</v>
      </c>
      <c r="D38" s="19"/>
      <c r="E38" s="49" t="e">
        <f>VLOOKUP(C38,[8]A!$E$2:$K$1451,7,FALSE)</f>
        <v>#N/A</v>
      </c>
      <c r="F38" s="50">
        <v>1</v>
      </c>
      <c r="N38" s="49" t="e">
        <f>VLOOKUP(C38,'Ancien Bilan'!$B$4:$D$1238,3,FALSE)</f>
        <v>#N/A</v>
      </c>
      <c r="O38" s="49">
        <f t="shared" si="0"/>
        <v>38</v>
      </c>
      <c r="P38" s="50" t="e">
        <f>VLOOKUP(C38,[8]A!$B$2:$D$1501,3,FALSE)</f>
        <v>#N/A</v>
      </c>
    </row>
    <row r="39" spans="1:16" ht="14.45" customHeight="1" x14ac:dyDescent="0.25">
      <c r="A39" s="49">
        <v>39</v>
      </c>
      <c r="B39" s="49" t="e">
        <f t="shared" si="1"/>
        <v>#N/A</v>
      </c>
      <c r="E39" s="49" t="e">
        <f>VLOOKUP(C39,[8]A!$E$2:$K$1451,7,FALSE)</f>
        <v>#N/A</v>
      </c>
      <c r="F39" s="50">
        <v>1</v>
      </c>
      <c r="N39" s="49" t="e">
        <f>VLOOKUP(C39,'Ancien Bilan'!$B$4:$D$1238,3,FALSE)</f>
        <v>#N/A</v>
      </c>
      <c r="O39" s="49">
        <f t="shared" si="0"/>
        <v>39</v>
      </c>
      <c r="P39" s="50" t="e">
        <f>VLOOKUP(C39,[8]A!$B$2:$D$1501,3,FALSE)</f>
        <v>#N/A</v>
      </c>
    </row>
    <row r="40" spans="1:16" ht="14.45" customHeight="1" x14ac:dyDescent="0.25">
      <c r="A40" s="49">
        <v>40</v>
      </c>
      <c r="B40" s="49" t="e">
        <f t="shared" si="1"/>
        <v>#N/A</v>
      </c>
      <c r="C40" s="5"/>
      <c r="E40" s="49" t="e">
        <f>VLOOKUP(C40,[8]A!$E$2:$K$1451,7,FALSE)</f>
        <v>#N/A</v>
      </c>
      <c r="F40" s="50">
        <v>1</v>
      </c>
      <c r="N40" s="49" t="e">
        <f>VLOOKUP(C40,'Ancien Bilan'!$B$4:$D$1238,3,FALSE)</f>
        <v>#N/A</v>
      </c>
      <c r="O40" s="49">
        <f t="shared" si="0"/>
        <v>40</v>
      </c>
      <c r="P40" s="50" t="e">
        <f>VLOOKUP(C40,[8]A!$B$2:$D$1501,3,FALSE)</f>
        <v>#N/A</v>
      </c>
    </row>
    <row r="41" spans="1:16" ht="14.45" customHeight="1" x14ac:dyDescent="0.25">
      <c r="A41" s="49">
        <v>41</v>
      </c>
      <c r="B41" s="49" t="e">
        <f t="shared" si="1"/>
        <v>#N/A</v>
      </c>
      <c r="C41" s="5"/>
      <c r="E41" s="49" t="e">
        <f>VLOOKUP(C41,[8]A!$E$2:$K$1451,7,FALSE)</f>
        <v>#N/A</v>
      </c>
      <c r="F41" s="50">
        <v>1</v>
      </c>
      <c r="N41" s="49" t="e">
        <f>VLOOKUP(C41,'Ancien Bilan'!$B$4:$D$1238,3,FALSE)</f>
        <v>#N/A</v>
      </c>
      <c r="O41" s="49">
        <f t="shared" si="0"/>
        <v>41</v>
      </c>
      <c r="P41" s="50" t="e">
        <f>VLOOKUP(C41,[8]A!$B$2:$D$1501,3,FALSE)</f>
        <v>#N/A</v>
      </c>
    </row>
    <row r="42" spans="1:16" ht="14.45" customHeight="1" x14ac:dyDescent="0.25">
      <c r="A42" s="49">
        <v>42</v>
      </c>
      <c r="B42" s="49" t="e">
        <f t="shared" si="1"/>
        <v>#N/A</v>
      </c>
      <c r="C42" s="5"/>
      <c r="E42" s="49" t="e">
        <f>VLOOKUP(C42,[8]A!$E$2:$K$1451,7,FALSE)</f>
        <v>#N/A</v>
      </c>
      <c r="F42" s="50">
        <v>1</v>
      </c>
      <c r="N42" s="49" t="e">
        <f>VLOOKUP(C42,'Ancien Bilan'!$B$4:$D$1238,3,FALSE)</f>
        <v>#N/A</v>
      </c>
      <c r="O42" s="49">
        <f t="shared" si="0"/>
        <v>42</v>
      </c>
      <c r="P42" s="50" t="e">
        <f>VLOOKUP(C42,[8]A!$B$2:$D$1501,3,FALSE)</f>
        <v>#N/A</v>
      </c>
    </row>
    <row r="43" spans="1:16" ht="14.45" customHeight="1" x14ac:dyDescent="0.25">
      <c r="A43" s="49">
        <v>43</v>
      </c>
      <c r="B43" s="49" t="e">
        <f t="shared" si="1"/>
        <v>#N/A</v>
      </c>
      <c r="C43" s="5"/>
      <c r="E43" s="49" t="e">
        <f>VLOOKUP(C43,[8]A!$E$2:$K$1451,7,FALSE)</f>
        <v>#N/A</v>
      </c>
      <c r="F43" s="50">
        <v>1</v>
      </c>
      <c r="N43" s="49" t="e">
        <f>VLOOKUP(C43,'Ancien Bilan'!$B$4:$D$1238,3,FALSE)</f>
        <v>#N/A</v>
      </c>
      <c r="O43" s="49">
        <f t="shared" si="0"/>
        <v>43</v>
      </c>
      <c r="P43" s="50" t="e">
        <f>VLOOKUP(C43,[8]A!$B$2:$D$1501,3,FALSE)</f>
        <v>#N/A</v>
      </c>
    </row>
    <row r="44" spans="1:16" ht="14.45" customHeight="1" x14ac:dyDescent="0.25">
      <c r="A44" s="49">
        <v>44</v>
      </c>
      <c r="B44" s="49" t="e">
        <f t="shared" si="1"/>
        <v>#N/A</v>
      </c>
      <c r="C44" s="5"/>
      <c r="E44" s="49" t="e">
        <f>VLOOKUP(C44,[8]A!$E$2:$K$1451,7,FALSE)</f>
        <v>#N/A</v>
      </c>
      <c r="F44" s="50">
        <v>1</v>
      </c>
      <c r="N44" s="49" t="e">
        <f>VLOOKUP(C44,'Ancien Bilan'!$B$4:$D$1238,3,FALSE)</f>
        <v>#N/A</v>
      </c>
      <c r="O44" s="49">
        <f t="shared" si="0"/>
        <v>44</v>
      </c>
      <c r="P44" s="50" t="e">
        <f>VLOOKUP(C44,[8]A!$B$2:$D$1501,3,FALSE)</f>
        <v>#N/A</v>
      </c>
    </row>
    <row r="45" spans="1:16" ht="14.45" customHeight="1" x14ac:dyDescent="0.25">
      <c r="A45" s="49">
        <v>45</v>
      </c>
      <c r="B45" s="49" t="e">
        <f t="shared" si="1"/>
        <v>#N/A</v>
      </c>
      <c r="C45" s="5"/>
      <c r="E45" s="49" t="e">
        <f>VLOOKUP(C45,[8]A!$E$2:$K$1451,7,FALSE)</f>
        <v>#N/A</v>
      </c>
      <c r="F45" s="50">
        <v>1</v>
      </c>
      <c r="N45" s="49" t="e">
        <f>VLOOKUP(C45,'Ancien Bilan'!$B$4:$D$1238,3,FALSE)</f>
        <v>#N/A</v>
      </c>
      <c r="O45" s="49">
        <f t="shared" si="0"/>
        <v>45</v>
      </c>
      <c r="P45" s="50" t="e">
        <f>VLOOKUP(C45,[8]A!$B$2:$D$1501,3,FALSE)</f>
        <v>#N/A</v>
      </c>
    </row>
    <row r="46" spans="1:16" ht="14.45" customHeight="1" x14ac:dyDescent="0.25">
      <c r="A46" s="49">
        <v>47</v>
      </c>
      <c r="B46" s="49" t="e">
        <f t="shared" si="1"/>
        <v>#N/A</v>
      </c>
      <c r="C46" s="5"/>
      <c r="D46" s="49"/>
      <c r="E46" s="49" t="e">
        <f>VLOOKUP(C46,[8]A!$E$2:$K$1451,7,FALSE)</f>
        <v>#N/A</v>
      </c>
      <c r="F46" s="50">
        <v>1</v>
      </c>
      <c r="N46" s="49" t="e">
        <f>VLOOKUP(C46,'Ancien Bilan'!$B$4:$D$1238,3,FALSE)</f>
        <v>#N/A</v>
      </c>
      <c r="O46" s="49">
        <f t="shared" si="0"/>
        <v>47</v>
      </c>
      <c r="P46" s="50" t="e">
        <f>VLOOKUP(C46,[8]A!$B$2:$D$1501,3,FALSE)</f>
        <v>#N/A</v>
      </c>
    </row>
    <row r="47" spans="1:16" ht="14.45" customHeight="1" x14ac:dyDescent="0.25">
      <c r="A47" s="49">
        <v>48</v>
      </c>
      <c r="B47" s="49" t="e">
        <f t="shared" si="1"/>
        <v>#N/A</v>
      </c>
      <c r="C47"/>
      <c r="D47"/>
      <c r="E47" s="49" t="e">
        <f>VLOOKUP(C47,[8]A!$E$2:$K$1451,7,FALSE)</f>
        <v>#N/A</v>
      </c>
      <c r="F47" s="50">
        <v>1</v>
      </c>
      <c r="N47" s="49" t="e">
        <f>VLOOKUP(C47,'Ancien Bilan'!$B$4:$D$1238,3,FALSE)</f>
        <v>#N/A</v>
      </c>
      <c r="O47" s="49">
        <f t="shared" si="0"/>
        <v>48</v>
      </c>
      <c r="P47" s="50" t="e">
        <f>VLOOKUP(C47,[8]A!$B$2:$D$1501,3,FALSE)</f>
        <v>#N/A</v>
      </c>
    </row>
    <row r="48" spans="1:16" ht="14.45" customHeight="1" x14ac:dyDescent="0.25">
      <c r="A48" s="49">
        <v>49</v>
      </c>
      <c r="B48" s="49" t="e">
        <f t="shared" si="1"/>
        <v>#N/A</v>
      </c>
      <c r="C48"/>
      <c r="D48"/>
      <c r="E48" s="49" t="e">
        <f>VLOOKUP(C48,[8]A!$E$2:$K$1451,7,FALSE)</f>
        <v>#N/A</v>
      </c>
      <c r="F48" s="50">
        <v>1</v>
      </c>
      <c r="N48" s="49" t="e">
        <f>VLOOKUP(C48,'Ancien Bilan'!$B$4:$D$1238,3,FALSE)</f>
        <v>#N/A</v>
      </c>
      <c r="O48" s="49">
        <f t="shared" si="0"/>
        <v>49</v>
      </c>
      <c r="P48" s="50" t="e">
        <f>VLOOKUP(C48,[8]A!$B$2:$D$1501,3,FALSE)</f>
        <v>#N/A</v>
      </c>
    </row>
    <row r="49" spans="1:16" ht="14.45" customHeight="1" x14ac:dyDescent="0.25">
      <c r="A49" s="49">
        <v>50</v>
      </c>
      <c r="B49" s="49" t="e">
        <f t="shared" si="1"/>
        <v>#N/A</v>
      </c>
      <c r="C49"/>
      <c r="D49"/>
      <c r="E49" s="49" t="e">
        <f>VLOOKUP(C49,[8]A!$E$2:$K$1451,7,FALSE)</f>
        <v>#N/A</v>
      </c>
      <c r="F49" s="50">
        <v>1</v>
      </c>
      <c r="N49" s="49" t="e">
        <f>VLOOKUP(C49,'Ancien Bilan'!$B$4:$D$1238,3,FALSE)</f>
        <v>#N/A</v>
      </c>
      <c r="O49" s="49">
        <f t="shared" si="0"/>
        <v>50</v>
      </c>
      <c r="P49" s="50" t="e">
        <f>VLOOKUP(C49,[8]A!$B$2:$D$1501,3,FALSE)</f>
        <v>#N/A</v>
      </c>
    </row>
    <row r="50" spans="1:16" ht="14.45" customHeight="1" x14ac:dyDescent="0.25">
      <c r="A50" s="49">
        <v>271</v>
      </c>
      <c r="B50" s="49" t="e">
        <f t="shared" si="1"/>
        <v>#N/A</v>
      </c>
      <c r="C50"/>
      <c r="D50"/>
      <c r="E50" s="49" t="e">
        <f>VLOOKUP(C50,[8]A!$E$2:$K$1451,7,FALSE)</f>
        <v>#N/A</v>
      </c>
      <c r="F50" s="50">
        <v>1</v>
      </c>
      <c r="N50" s="49" t="e">
        <f>VLOOKUP(C50,'Ancien Bilan'!$B$4:$D$1238,3,FALSE)</f>
        <v>#N/A</v>
      </c>
      <c r="O50" s="49">
        <f t="shared" si="0"/>
        <v>271</v>
      </c>
      <c r="P50" s="50" t="e">
        <f>VLOOKUP(C50,[8]A!$B$2:$D$1501,3,FALSE)</f>
        <v>#N/A</v>
      </c>
    </row>
    <row r="51" spans="1:16" ht="14.45" customHeight="1" x14ac:dyDescent="0.25">
      <c r="A51" s="49">
        <v>272</v>
      </c>
      <c r="B51" s="49" t="e">
        <f t="shared" si="1"/>
        <v>#N/A</v>
      </c>
      <c r="C51"/>
      <c r="D51"/>
      <c r="E51" s="49" t="e">
        <f>VLOOKUP(C51,[8]A!$E$2:$K$1451,7,FALSE)</f>
        <v>#N/A</v>
      </c>
      <c r="F51" s="50">
        <v>1</v>
      </c>
      <c r="N51" s="49" t="e">
        <f>VLOOKUP(C51,'Ancien Bilan'!$B$4:$D$1238,3,FALSE)</f>
        <v>#N/A</v>
      </c>
      <c r="O51" s="49">
        <f t="shared" si="0"/>
        <v>272</v>
      </c>
      <c r="P51" s="50" t="e">
        <f>VLOOKUP(C51,[8]A!$B$2:$D$1501,3,FALSE)</f>
        <v>#N/A</v>
      </c>
    </row>
    <row r="52" spans="1:16" ht="14.45" customHeight="1" x14ac:dyDescent="0.25">
      <c r="A52" s="49">
        <v>273</v>
      </c>
      <c r="B52" s="49" t="e">
        <f t="shared" si="1"/>
        <v>#N/A</v>
      </c>
      <c r="C52"/>
      <c r="D52"/>
      <c r="E52" s="49" t="e">
        <f>VLOOKUP(C52,[8]A!$E$2:$K$1451,7,FALSE)</f>
        <v>#N/A</v>
      </c>
      <c r="F52" s="50">
        <v>1</v>
      </c>
      <c r="N52" s="49" t="e">
        <f>VLOOKUP(C52,'Ancien Bilan'!$B$4:$D$1238,3,FALSE)</f>
        <v>#N/A</v>
      </c>
      <c r="O52" s="49">
        <f t="shared" si="0"/>
        <v>273</v>
      </c>
      <c r="P52" s="50" t="e">
        <f>VLOOKUP(C52,[8]A!$B$2:$D$1501,3,FALSE)</f>
        <v>#N/A</v>
      </c>
    </row>
    <row r="53" spans="1:16" ht="14.45" customHeight="1" x14ac:dyDescent="0.25">
      <c r="A53" s="49">
        <v>274</v>
      </c>
      <c r="B53" s="49" t="e">
        <f t="shared" si="1"/>
        <v>#N/A</v>
      </c>
      <c r="D53"/>
      <c r="E53" s="49" t="e">
        <f>VLOOKUP(C53,[8]A!$E$2:$K$1451,7,FALSE)</f>
        <v>#N/A</v>
      </c>
      <c r="F53" s="50">
        <v>1</v>
      </c>
      <c r="N53" s="49" t="e">
        <f>VLOOKUP(C53,'Ancien Bilan'!$B$4:$D$1238,3,FALSE)</f>
        <v>#N/A</v>
      </c>
      <c r="O53" s="49">
        <f t="shared" si="0"/>
        <v>274</v>
      </c>
      <c r="P53" s="50" t="e">
        <f>VLOOKUP(C53,[8]A!$B$2:$D$1501,3,FALSE)</f>
        <v>#N/A</v>
      </c>
    </row>
    <row r="54" spans="1:16" ht="14.45" customHeight="1" x14ac:dyDescent="0.25">
      <c r="A54" s="49">
        <v>275</v>
      </c>
      <c r="B54" s="49" t="e">
        <f t="shared" si="1"/>
        <v>#N/A</v>
      </c>
      <c r="D54"/>
      <c r="E54" s="49" t="e">
        <f>VLOOKUP(C54,[8]A!$E$2:$K$1451,7,FALSE)</f>
        <v>#N/A</v>
      </c>
      <c r="F54" s="50">
        <v>1</v>
      </c>
      <c r="N54" s="49" t="e">
        <f>VLOOKUP(C54,'Ancien Bilan'!$B$4:$D$1238,3,FALSE)</f>
        <v>#N/A</v>
      </c>
      <c r="O54" s="49">
        <f t="shared" si="0"/>
        <v>275</v>
      </c>
      <c r="P54" s="50" t="e">
        <f>VLOOKUP(C54,[8]A!$B$2:$D$1501,3,FALSE)</f>
        <v>#N/A</v>
      </c>
    </row>
    <row r="55" spans="1:16" ht="14.45" customHeight="1" x14ac:dyDescent="0.25">
      <c r="A55" s="49">
        <v>276</v>
      </c>
      <c r="B55" s="49" t="e">
        <f t="shared" si="1"/>
        <v>#N/A</v>
      </c>
      <c r="D55" s="49"/>
      <c r="E55" s="49" t="e">
        <f>VLOOKUP(C55,[8]A!$E$2:$K$1451,7,FALSE)</f>
        <v>#N/A</v>
      </c>
      <c r="F55" s="50">
        <v>1</v>
      </c>
      <c r="N55" s="49" t="e">
        <f>VLOOKUP(C55,'Ancien Bilan'!$B$4:$D$1238,3,FALSE)</f>
        <v>#N/A</v>
      </c>
      <c r="O55" s="49">
        <f t="shared" si="0"/>
        <v>276</v>
      </c>
      <c r="P55" s="50" t="e">
        <f>VLOOKUP(C55,[8]A!$B$2:$D$1501,3,FALSE)</f>
        <v>#N/A</v>
      </c>
    </row>
    <row r="56" spans="1:16" ht="14.45" customHeight="1" x14ac:dyDescent="0.25">
      <c r="A56" s="49">
        <v>277</v>
      </c>
      <c r="B56" s="49" t="e">
        <f t="shared" si="1"/>
        <v>#N/A</v>
      </c>
      <c r="D56"/>
      <c r="E56" s="49" t="e">
        <f>VLOOKUP(C56,[8]A!$E$2:$K$1451,7,FALSE)</f>
        <v>#N/A</v>
      </c>
      <c r="F56" s="50">
        <v>1</v>
      </c>
      <c r="N56" s="49" t="e">
        <f>VLOOKUP(C56,'Ancien Bilan'!$B$4:$D$1238,3,FALSE)</f>
        <v>#N/A</v>
      </c>
      <c r="O56" s="49">
        <f t="shared" si="0"/>
        <v>277</v>
      </c>
      <c r="P56" s="50" t="e">
        <f>VLOOKUP(C56,[8]A!$B$2:$D$1501,3,FALSE)</f>
        <v>#N/A</v>
      </c>
    </row>
    <row r="57" spans="1:16" ht="14.45" customHeight="1" x14ac:dyDescent="0.25">
      <c r="A57" s="49">
        <v>278</v>
      </c>
      <c r="B57" s="49" t="e">
        <f t="shared" si="1"/>
        <v>#N/A</v>
      </c>
      <c r="C57"/>
      <c r="D57"/>
      <c r="E57" s="49" t="e">
        <f>VLOOKUP(C57,[8]A!$E$2:$K$1451,7,FALSE)</f>
        <v>#N/A</v>
      </c>
      <c r="F57" s="50">
        <v>1</v>
      </c>
      <c r="N57" s="49" t="e">
        <f>VLOOKUP(C57,'Ancien Bilan'!$B$4:$D$1238,3,FALSE)</f>
        <v>#N/A</v>
      </c>
      <c r="O57" s="49">
        <f t="shared" si="0"/>
        <v>278</v>
      </c>
      <c r="P57" s="50" t="e">
        <f>VLOOKUP(C57,[8]A!$B$2:$D$1501,3,FALSE)</f>
        <v>#N/A</v>
      </c>
    </row>
    <row r="58" spans="1:16" ht="14.45" customHeight="1" x14ac:dyDescent="0.25">
      <c r="A58" s="49">
        <v>279</v>
      </c>
      <c r="B58" s="49" t="e">
        <f t="shared" si="1"/>
        <v>#N/A</v>
      </c>
      <c r="C58"/>
      <c r="D58"/>
      <c r="E58" s="49" t="e">
        <f>VLOOKUP(C58,[8]A!$E$2:$K$1451,7,FALSE)</f>
        <v>#N/A</v>
      </c>
      <c r="F58" s="50">
        <v>1</v>
      </c>
      <c r="N58" s="49" t="e">
        <f>VLOOKUP(C58,'Ancien Bilan'!$B$4:$D$1238,3,FALSE)</f>
        <v>#N/A</v>
      </c>
      <c r="O58" s="49">
        <f t="shared" si="0"/>
        <v>279</v>
      </c>
      <c r="P58" s="50" t="e">
        <f>VLOOKUP(C58,[8]A!$B$2:$D$1501,3,FALSE)</f>
        <v>#N/A</v>
      </c>
    </row>
    <row r="59" spans="1:16" ht="14.45" customHeight="1" x14ac:dyDescent="0.25">
      <c r="A59" s="49">
        <v>280</v>
      </c>
      <c r="B59" s="49" t="e">
        <f t="shared" si="1"/>
        <v>#N/A</v>
      </c>
      <c r="C59"/>
      <c r="D59"/>
      <c r="E59" s="49" t="e">
        <f>VLOOKUP(C59,[8]A!$E$2:$K$1451,7,FALSE)</f>
        <v>#N/A</v>
      </c>
      <c r="F59" s="50">
        <v>1</v>
      </c>
      <c r="N59" s="49" t="e">
        <f>VLOOKUP(C59,'Ancien Bilan'!$B$4:$D$1238,3,FALSE)</f>
        <v>#N/A</v>
      </c>
      <c r="O59" s="49">
        <f t="shared" si="0"/>
        <v>280</v>
      </c>
      <c r="P59" s="50" t="e">
        <f>VLOOKUP(C59,[8]A!$B$2:$D$1501,3,FALSE)</f>
        <v>#N/A</v>
      </c>
    </row>
    <row r="60" spans="1:16" ht="14.45" customHeight="1" x14ac:dyDescent="0.25">
      <c r="A60" s="49">
        <v>281</v>
      </c>
      <c r="B60" s="49" t="e">
        <f t="shared" si="1"/>
        <v>#N/A</v>
      </c>
      <c r="C60"/>
      <c r="D60"/>
      <c r="E60" s="49" t="e">
        <f>VLOOKUP(C60,[8]A!$E$2:$K$1451,7,FALSE)</f>
        <v>#N/A</v>
      </c>
      <c r="F60" s="50">
        <v>1</v>
      </c>
      <c r="N60" s="49" t="e">
        <f>VLOOKUP(C60,'Ancien Bilan'!$B$4:$D$1238,3,FALSE)</f>
        <v>#N/A</v>
      </c>
      <c r="O60" s="49">
        <f t="shared" si="0"/>
        <v>281</v>
      </c>
      <c r="P60" s="50" t="e">
        <f>VLOOKUP(C60,[8]A!$B$2:$D$1501,3,FALSE)</f>
        <v>#N/A</v>
      </c>
    </row>
    <row r="61" spans="1:16" ht="14.45" customHeight="1" x14ac:dyDescent="0.25">
      <c r="A61" s="49">
        <v>282</v>
      </c>
      <c r="B61" s="49" t="e">
        <f t="shared" si="1"/>
        <v>#N/A</v>
      </c>
      <c r="C61"/>
      <c r="D61"/>
      <c r="E61" s="49" t="e">
        <f>VLOOKUP(C61,[8]A!$E$2:$K$1451,7,FALSE)</f>
        <v>#N/A</v>
      </c>
      <c r="F61" s="50">
        <v>1</v>
      </c>
      <c r="N61" s="49" t="e">
        <f>VLOOKUP(C61,'Ancien Bilan'!$B$4:$D$1238,3,FALSE)</f>
        <v>#N/A</v>
      </c>
      <c r="O61" s="49">
        <f t="shared" si="0"/>
        <v>282</v>
      </c>
      <c r="P61" s="50" t="e">
        <f>VLOOKUP(C61,[8]A!$B$2:$D$1501,3,FALSE)</f>
        <v>#N/A</v>
      </c>
    </row>
    <row r="62" spans="1:16" ht="14.45" customHeight="1" x14ac:dyDescent="0.25">
      <c r="A62" s="49">
        <v>283</v>
      </c>
      <c r="B62" s="49" t="e">
        <f t="shared" si="1"/>
        <v>#N/A</v>
      </c>
      <c r="C62"/>
      <c r="D62"/>
      <c r="E62" s="49" t="e">
        <f>VLOOKUP(C62,[8]A!$E$2:$K$1451,7,FALSE)</f>
        <v>#N/A</v>
      </c>
      <c r="F62" s="50">
        <v>1</v>
      </c>
      <c r="N62" s="49" t="e">
        <f>VLOOKUP(C62,'Ancien Bilan'!$B$4:$D$1238,3,FALSE)</f>
        <v>#N/A</v>
      </c>
      <c r="O62" s="49">
        <f t="shared" si="0"/>
        <v>283</v>
      </c>
      <c r="P62" s="50" t="e">
        <f>VLOOKUP(C62,[8]A!$B$2:$D$1501,3,FALSE)</f>
        <v>#N/A</v>
      </c>
    </row>
    <row r="63" spans="1:16" ht="14.45" customHeight="1" x14ac:dyDescent="0.25">
      <c r="A63" s="49">
        <v>284</v>
      </c>
      <c r="B63" s="49" t="e">
        <f t="shared" si="1"/>
        <v>#N/A</v>
      </c>
      <c r="C63"/>
      <c r="D63"/>
      <c r="E63" s="49" t="e">
        <f>VLOOKUP(C63,[8]A!$E$2:$K$1451,7,FALSE)</f>
        <v>#N/A</v>
      </c>
      <c r="F63" s="50">
        <v>1</v>
      </c>
      <c r="N63" s="49" t="e">
        <f>VLOOKUP(C63,'Ancien Bilan'!$B$4:$D$1238,3,FALSE)</f>
        <v>#N/A</v>
      </c>
      <c r="O63" s="49">
        <f t="shared" si="0"/>
        <v>284</v>
      </c>
      <c r="P63" s="50" t="e">
        <f>VLOOKUP(C63,[8]A!$B$2:$D$1501,3,FALSE)</f>
        <v>#N/A</v>
      </c>
    </row>
    <row r="64" spans="1:16" ht="14.45" customHeight="1" x14ac:dyDescent="0.25">
      <c r="A64" s="49">
        <v>285</v>
      </c>
      <c r="B64" s="49" t="e">
        <f t="shared" si="1"/>
        <v>#N/A</v>
      </c>
      <c r="C64"/>
      <c r="D64" s="5"/>
      <c r="E64" s="49" t="e">
        <f>VLOOKUP(C64,[8]A!$E$2:$K$1451,7,FALSE)</f>
        <v>#N/A</v>
      </c>
      <c r="F64" s="50">
        <v>1</v>
      </c>
      <c r="N64" s="49" t="e">
        <f>VLOOKUP(C64,'Ancien Bilan'!$B$4:$D$1238,3,FALSE)</f>
        <v>#N/A</v>
      </c>
      <c r="O64" s="49">
        <f t="shared" si="0"/>
        <v>285</v>
      </c>
      <c r="P64" s="50" t="e">
        <f>VLOOKUP(C64,[8]A!$B$2:$D$1501,3,FALSE)</f>
        <v>#N/A</v>
      </c>
    </row>
    <row r="65" spans="1:16" ht="14.45" customHeight="1" x14ac:dyDescent="0.25">
      <c r="A65" s="49">
        <v>286</v>
      </c>
      <c r="B65" s="49" t="e">
        <f t="shared" si="1"/>
        <v>#N/A</v>
      </c>
      <c r="C65"/>
      <c r="D65" s="49"/>
      <c r="E65" s="49" t="e">
        <f>VLOOKUP(C65,[8]A!$E$2:$K$1451,7,FALSE)</f>
        <v>#N/A</v>
      </c>
      <c r="F65" s="50">
        <v>1</v>
      </c>
      <c r="N65" s="49" t="e">
        <f>VLOOKUP(C65,'Ancien Bilan'!$B$4:$D$1238,3,FALSE)</f>
        <v>#N/A</v>
      </c>
      <c r="O65" s="49">
        <f t="shared" si="0"/>
        <v>286</v>
      </c>
      <c r="P65" s="50" t="e">
        <f>VLOOKUP(C65,[8]A!$B$2:$D$1501,3,FALSE)</f>
        <v>#N/A</v>
      </c>
    </row>
    <row r="66" spans="1:16" ht="14.45" customHeight="1" x14ac:dyDescent="0.25">
      <c r="A66" s="49">
        <v>287</v>
      </c>
      <c r="B66" s="49" t="e">
        <f t="shared" si="1"/>
        <v>#N/A</v>
      </c>
      <c r="C66" s="5"/>
      <c r="D66" s="5"/>
      <c r="E66" s="49" t="e">
        <f>VLOOKUP(C66,[8]A!$E$2:$K$1451,7,FALSE)</f>
        <v>#N/A</v>
      </c>
      <c r="F66" s="50">
        <v>1</v>
      </c>
      <c r="N66" s="49" t="e">
        <f>VLOOKUP(C66,'Ancien Bilan'!$B$4:$D$1238,3,FALSE)</f>
        <v>#N/A</v>
      </c>
      <c r="O66" s="49">
        <f t="shared" ref="O66:O139" si="2">A66</f>
        <v>287</v>
      </c>
      <c r="P66" s="50" t="e">
        <f>VLOOKUP(C66,[8]A!$B$2:$D$1501,3,FALSE)</f>
        <v>#N/A</v>
      </c>
    </row>
    <row r="67" spans="1:16" ht="14.45" customHeight="1" x14ac:dyDescent="0.25">
      <c r="A67" s="49">
        <v>288</v>
      </c>
      <c r="B67" s="49" t="e">
        <f t="shared" si="1"/>
        <v>#N/A</v>
      </c>
      <c r="C67"/>
      <c r="D67" s="5"/>
      <c r="E67" s="49" t="e">
        <f>VLOOKUP(C67,[8]A!$E$2:$K$1451,7,FALSE)</f>
        <v>#N/A</v>
      </c>
      <c r="F67" s="50">
        <v>1</v>
      </c>
      <c r="N67" s="49" t="e">
        <f>VLOOKUP(C67,'Ancien Bilan'!$B$4:$D$1238,3,FALSE)</f>
        <v>#N/A</v>
      </c>
      <c r="O67" s="49">
        <f t="shared" si="2"/>
        <v>288</v>
      </c>
      <c r="P67" s="50" t="e">
        <f>VLOOKUP(C67,[8]A!$B$2:$D$1501,3,FALSE)</f>
        <v>#N/A</v>
      </c>
    </row>
    <row r="68" spans="1:16" ht="14.45" customHeight="1" x14ac:dyDescent="0.25">
      <c r="A68" s="49">
        <v>289</v>
      </c>
      <c r="B68" s="49" t="e">
        <f t="shared" ref="B68:B131" si="3">N68</f>
        <v>#N/A</v>
      </c>
      <c r="C68"/>
      <c r="D68" s="5"/>
      <c r="E68" s="49" t="e">
        <f>VLOOKUP(C68,[8]A!$E$2:$K$1451,7,FALSE)</f>
        <v>#N/A</v>
      </c>
      <c r="F68" s="50">
        <v>1</v>
      </c>
      <c r="N68" s="49" t="e">
        <f>VLOOKUP(C68,'Ancien Bilan'!$B$4:$D$1238,3,FALSE)</f>
        <v>#N/A</v>
      </c>
      <c r="O68" s="49">
        <f t="shared" si="2"/>
        <v>289</v>
      </c>
      <c r="P68" s="50" t="e">
        <f>VLOOKUP(C68,[8]A!$B$2:$D$1501,3,FALSE)</f>
        <v>#N/A</v>
      </c>
    </row>
    <row r="69" spans="1:16" x14ac:dyDescent="0.25">
      <c r="A69" s="49">
        <v>290</v>
      </c>
      <c r="B69" s="49" t="e">
        <f t="shared" si="3"/>
        <v>#N/A</v>
      </c>
      <c r="C69"/>
      <c r="D69" s="5"/>
      <c r="E69" s="49" t="e">
        <f>VLOOKUP(C69,[8]A!$E$2:$K$1451,7,FALSE)</f>
        <v>#N/A</v>
      </c>
      <c r="F69" s="50">
        <v>1</v>
      </c>
      <c r="N69" s="49" t="e">
        <f>VLOOKUP(C69,'Ancien Bilan'!$B$4:$D$1238,3,FALSE)</f>
        <v>#N/A</v>
      </c>
      <c r="O69" s="49">
        <f t="shared" si="2"/>
        <v>290</v>
      </c>
      <c r="P69" s="50" t="e">
        <f>VLOOKUP(C69,[8]A!$B$2:$D$1501,3,FALSE)</f>
        <v>#N/A</v>
      </c>
    </row>
    <row r="70" spans="1:16" ht="14.45" customHeight="1" x14ac:dyDescent="0.25">
      <c r="A70" s="7">
        <v>51</v>
      </c>
      <c r="B70" s="7">
        <f t="shared" si="3"/>
        <v>144314</v>
      </c>
      <c r="C70" t="s">
        <v>58</v>
      </c>
      <c r="D70" s="5" t="s">
        <v>59</v>
      </c>
      <c r="E70" s="49" t="str">
        <f>VLOOKUP(C70,[8]A!$E$2:$K$1451,7,FALSE)</f>
        <v>05999061117</v>
      </c>
      <c r="F70" s="50">
        <v>2</v>
      </c>
      <c r="N70" s="49">
        <f>VLOOKUP(C70,'Ancien Bilan'!$B$4:$D$1238,3,FALSE)</f>
        <v>144314</v>
      </c>
      <c r="O70" s="49">
        <f t="shared" si="2"/>
        <v>51</v>
      </c>
      <c r="P70" s="50" t="str">
        <f>VLOOKUP(C70,[8]A!$B$2:$D$1501,3,FALSE)</f>
        <v>3</v>
      </c>
    </row>
    <row r="71" spans="1:16" ht="14.45" customHeight="1" x14ac:dyDescent="0.25">
      <c r="A71" s="7">
        <v>52</v>
      </c>
      <c r="B71" s="7">
        <f t="shared" si="3"/>
        <v>144349</v>
      </c>
      <c r="C71" t="s">
        <v>1958</v>
      </c>
      <c r="D71" s="5" t="s">
        <v>2969</v>
      </c>
      <c r="E71" s="49" t="str">
        <f>VLOOKUP(C71,[8]A!$E$2:$K$1451,7,FALSE)</f>
        <v>05999097890</v>
      </c>
      <c r="F71" s="50">
        <v>2</v>
      </c>
      <c r="N71" s="49">
        <f>VLOOKUP(C71,'Ancien Bilan'!$B$4:$D$1238,3,FALSE)</f>
        <v>144349</v>
      </c>
      <c r="O71" s="49">
        <f t="shared" si="2"/>
        <v>52</v>
      </c>
      <c r="P71" s="50" t="str">
        <f>VLOOKUP(C71,[8]A!$B$2:$D$1501,3,FALSE)</f>
        <v>2</v>
      </c>
    </row>
    <row r="72" spans="1:16" ht="14.45" customHeight="1" x14ac:dyDescent="0.25">
      <c r="A72" s="7">
        <v>53</v>
      </c>
      <c r="B72" s="7">
        <f t="shared" si="3"/>
        <v>144406</v>
      </c>
      <c r="C72" s="5" t="s">
        <v>575</v>
      </c>
      <c r="D72" s="5" t="s">
        <v>14</v>
      </c>
      <c r="E72" s="49" t="str">
        <f>VLOOKUP(C72,[8]A!$E$2:$K$1451,7,FALSE)</f>
        <v>05996221702</v>
      </c>
      <c r="F72" s="50">
        <v>2</v>
      </c>
      <c r="N72" s="49">
        <f>VLOOKUP(C72,'Ancien Bilan'!$B$4:$D$1238,3,FALSE)</f>
        <v>144406</v>
      </c>
      <c r="O72" s="49">
        <f t="shared" si="2"/>
        <v>53</v>
      </c>
      <c r="P72" s="50" t="str">
        <f>VLOOKUP(C72,[8]A!$B$2:$D$1501,3,FALSE)</f>
        <v>3</v>
      </c>
    </row>
    <row r="73" spans="1:16" ht="14.45" customHeight="1" x14ac:dyDescent="0.25">
      <c r="A73" s="7">
        <v>54</v>
      </c>
      <c r="B73" s="7">
        <f t="shared" si="3"/>
        <v>2918</v>
      </c>
      <c r="C73" t="s">
        <v>665</v>
      </c>
      <c r="D73" t="s">
        <v>2970</v>
      </c>
      <c r="E73" s="49" t="str">
        <f>VLOOKUP(C73,[8]A!$E$2:$K$1451,7,FALSE)</f>
        <v>05999097974</v>
      </c>
      <c r="F73" s="50">
        <v>2</v>
      </c>
      <c r="N73" s="49">
        <f>VLOOKUP(C73,'Ancien Bilan'!$B$4:$D$1238,3,FALSE)</f>
        <v>2918</v>
      </c>
      <c r="O73" s="49">
        <f t="shared" si="2"/>
        <v>54</v>
      </c>
      <c r="P73" s="50" t="str">
        <f>VLOOKUP(C73,[8]A!$B$2:$D$1501,3,FALSE)</f>
        <v>3</v>
      </c>
    </row>
    <row r="74" spans="1:16" ht="14.45" customHeight="1" x14ac:dyDescent="0.25">
      <c r="A74" s="7">
        <v>55</v>
      </c>
      <c r="B74" s="7">
        <f t="shared" si="3"/>
        <v>4302</v>
      </c>
      <c r="C74" t="s">
        <v>1280</v>
      </c>
      <c r="D74" t="s">
        <v>69</v>
      </c>
      <c r="E74" s="49" t="str">
        <f>VLOOKUP(C74,[8]A!$E$2:$K$1451,7,FALSE)</f>
        <v>05999098040</v>
      </c>
      <c r="F74" s="50">
        <v>2</v>
      </c>
      <c r="N74" s="49">
        <f>VLOOKUP(C74,'Ancien Bilan'!$B$4:$D$1238,3,FALSE)</f>
        <v>4302</v>
      </c>
      <c r="O74" s="49">
        <f t="shared" si="2"/>
        <v>55</v>
      </c>
      <c r="P74" s="50" t="str">
        <f>VLOOKUP(C74,[8]A!$B$2:$D$1501,3,FALSE)</f>
        <v>3</v>
      </c>
    </row>
    <row r="75" spans="1:16" ht="14.45" customHeight="1" x14ac:dyDescent="0.25">
      <c r="A75" s="7">
        <v>56</v>
      </c>
      <c r="B75" s="7">
        <f t="shared" si="3"/>
        <v>144398</v>
      </c>
      <c r="C75" t="s">
        <v>78</v>
      </c>
      <c r="D75" t="s">
        <v>16</v>
      </c>
      <c r="E75" s="49" t="e">
        <f>VLOOKUP(C75,[8]A!$E$2:$K$1451,7,FALSE)</f>
        <v>#N/A</v>
      </c>
      <c r="F75" s="50">
        <v>2</v>
      </c>
      <c r="N75" s="49">
        <f>VLOOKUP(C75,'Ancien Bilan'!$B$4:$D$1238,3,FALSE)</f>
        <v>144398</v>
      </c>
      <c r="O75" s="49">
        <f t="shared" si="2"/>
        <v>56</v>
      </c>
      <c r="P75" s="50" t="e">
        <f>VLOOKUP(C75,[8]A!$B$2:$D$1501,3,FALSE)</f>
        <v>#N/A</v>
      </c>
    </row>
    <row r="76" spans="1:16" ht="14.45" customHeight="1" x14ac:dyDescent="0.25">
      <c r="A76" s="7">
        <v>57</v>
      </c>
      <c r="B76" s="7">
        <f t="shared" si="3"/>
        <v>2209</v>
      </c>
      <c r="C76" s="5" t="s">
        <v>582</v>
      </c>
      <c r="D76" s="5" t="s">
        <v>2970</v>
      </c>
      <c r="E76" s="49" t="str">
        <f>VLOOKUP(C76,[8]A!$E$2:$K$1451,7,FALSE)</f>
        <v>05955186189</v>
      </c>
      <c r="F76" s="50">
        <v>2</v>
      </c>
      <c r="N76" s="49">
        <f>VLOOKUP(C76,'Ancien Bilan'!$B$4:$D$1238,3,FALSE)</f>
        <v>2209</v>
      </c>
      <c r="O76" s="49">
        <f t="shared" si="2"/>
        <v>57</v>
      </c>
      <c r="P76" s="50" t="str">
        <f>VLOOKUP(C76,[8]A!$B$2:$D$1501,3,FALSE)</f>
        <v>2</v>
      </c>
    </row>
    <row r="77" spans="1:16" x14ac:dyDescent="0.25">
      <c r="A77" s="7">
        <v>58</v>
      </c>
      <c r="B77" s="7">
        <f t="shared" si="3"/>
        <v>2173</v>
      </c>
      <c r="C77" s="5" t="s">
        <v>64</v>
      </c>
      <c r="D77" s="5" t="s">
        <v>32</v>
      </c>
      <c r="E77" s="49" t="str">
        <f>VLOOKUP(C77,[8]A!$E$2:$K$1451,7,FALSE)</f>
        <v>05994059598</v>
      </c>
      <c r="F77" s="50">
        <v>2</v>
      </c>
      <c r="N77" s="49">
        <f>VLOOKUP(C77,'Ancien Bilan'!$B$4:$D$1238,3,FALSE)</f>
        <v>2173</v>
      </c>
      <c r="O77" s="49">
        <f t="shared" si="2"/>
        <v>58</v>
      </c>
      <c r="P77" s="50" t="str">
        <f>VLOOKUP(C77,[8]A!$B$2:$D$1501,3,FALSE)</f>
        <v>2</v>
      </c>
    </row>
    <row r="78" spans="1:16" ht="14.45" customHeight="1" x14ac:dyDescent="0.25">
      <c r="A78" s="7">
        <v>59</v>
      </c>
      <c r="B78" s="7">
        <f t="shared" si="3"/>
        <v>4444</v>
      </c>
      <c r="C78" s="5" t="s">
        <v>2945</v>
      </c>
      <c r="D78" s="5" t="s">
        <v>2968</v>
      </c>
      <c r="E78" s="49" t="e">
        <f>VLOOKUP(C78,[8]A!$E$2:$K$1451,7,FALSE)</f>
        <v>#N/A</v>
      </c>
      <c r="F78" s="50">
        <v>2</v>
      </c>
      <c r="N78" s="49">
        <f>VLOOKUP(C78,'Ancien Bilan'!$B$4:$D$1238,3,FALSE)</f>
        <v>4444</v>
      </c>
      <c r="O78" s="49">
        <f t="shared" si="2"/>
        <v>59</v>
      </c>
      <c r="P78" s="50" t="e">
        <f>VLOOKUP(C78,[8]A!$B$2:$D$1501,3,FALSE)</f>
        <v>#N/A</v>
      </c>
    </row>
    <row r="79" spans="1:16" ht="14.45" customHeight="1" x14ac:dyDescent="0.25">
      <c r="A79" s="7">
        <v>60</v>
      </c>
      <c r="B79" s="7">
        <f t="shared" si="3"/>
        <v>144273</v>
      </c>
      <c r="C79" t="s">
        <v>118</v>
      </c>
      <c r="D79" s="49" t="s">
        <v>14</v>
      </c>
      <c r="E79" s="49" t="str">
        <f>VLOOKUP(C79,[8]A!$E$2:$K$1451,7,FALSE)</f>
        <v>05999021237</v>
      </c>
      <c r="F79" s="50">
        <v>2</v>
      </c>
      <c r="N79" s="49">
        <f>VLOOKUP(C79,'Ancien Bilan'!$B$4:$D$1238,3,FALSE)</f>
        <v>144273</v>
      </c>
      <c r="O79" s="49">
        <f t="shared" si="2"/>
        <v>60</v>
      </c>
      <c r="P79" s="50" t="str">
        <f>VLOOKUP(C79,[8]A!$B$2:$D$1501,3,FALSE)</f>
        <v>3</v>
      </c>
    </row>
    <row r="80" spans="1:16" ht="14.45" customHeight="1" x14ac:dyDescent="0.25">
      <c r="A80" s="7">
        <v>61</v>
      </c>
      <c r="B80" s="7">
        <f t="shared" si="3"/>
        <v>144315</v>
      </c>
      <c r="C80" t="s">
        <v>63</v>
      </c>
      <c r="D80" s="49" t="s">
        <v>14</v>
      </c>
      <c r="E80" s="49" t="str">
        <f>VLOOKUP(C80,[8]A!$E$2:$K$1451,7,FALSE)</f>
        <v>05996223554</v>
      </c>
      <c r="F80" s="50">
        <v>2</v>
      </c>
      <c r="N80" s="49">
        <f>VLOOKUP(C80,'Ancien Bilan'!$B$4:$D$1238,3,FALSE)</f>
        <v>144315</v>
      </c>
      <c r="O80" s="49">
        <f t="shared" si="2"/>
        <v>61</v>
      </c>
      <c r="P80" s="50" t="str">
        <f>VLOOKUP(C80,[8]A!$B$2:$D$1501,3,FALSE)</f>
        <v>2</v>
      </c>
    </row>
    <row r="81" spans="1:16" ht="14.45" customHeight="1" x14ac:dyDescent="0.25">
      <c r="A81" s="7">
        <v>62</v>
      </c>
      <c r="B81" s="7">
        <f t="shared" si="3"/>
        <v>1272</v>
      </c>
      <c r="C81" s="49" t="s">
        <v>80</v>
      </c>
      <c r="D81" s="49" t="s">
        <v>17</v>
      </c>
      <c r="E81" s="49" t="str">
        <f>VLOOKUP(C81,[8]A!$E$2:$K$1451,7,FALSE)</f>
        <v>05994046793</v>
      </c>
      <c r="F81" s="50">
        <v>2</v>
      </c>
      <c r="N81" s="49">
        <f>VLOOKUP(C81,'Ancien Bilan'!$B$4:$D$1238,3,FALSE)</f>
        <v>1272</v>
      </c>
      <c r="O81" s="49">
        <f t="shared" si="2"/>
        <v>62</v>
      </c>
      <c r="P81" s="50" t="str">
        <f>VLOOKUP(C81,[8]A!$B$2:$D$1501,3,FALSE)</f>
        <v>2</v>
      </c>
    </row>
    <row r="82" spans="1:16" ht="14.45" customHeight="1" x14ac:dyDescent="0.25">
      <c r="A82" s="7">
        <v>63</v>
      </c>
      <c r="B82" s="7">
        <f t="shared" si="3"/>
        <v>144475</v>
      </c>
      <c r="C82" s="25" t="s">
        <v>60</v>
      </c>
      <c r="D82" t="s">
        <v>7</v>
      </c>
      <c r="E82" s="49" t="str">
        <f>VLOOKUP(C82,[8]A!$E$2:$K$1451,7,FALSE)</f>
        <v>05965613068</v>
      </c>
      <c r="F82" s="50">
        <v>2</v>
      </c>
      <c r="N82" s="49">
        <f>VLOOKUP(C82,'Ancien Bilan'!$B$4:$D$1238,3,FALSE)</f>
        <v>144475</v>
      </c>
      <c r="O82" s="49">
        <f t="shared" si="2"/>
        <v>63</v>
      </c>
      <c r="P82" s="50" t="str">
        <f>VLOOKUP(C82,[8]A!$B$2:$D$1501,3,FALSE)</f>
        <v>3</v>
      </c>
    </row>
    <row r="83" spans="1:16" ht="14.45" customHeight="1" x14ac:dyDescent="0.25">
      <c r="A83" s="7">
        <v>64</v>
      </c>
      <c r="B83" s="7">
        <f t="shared" si="3"/>
        <v>2415</v>
      </c>
      <c r="C83" s="5" t="s">
        <v>1031</v>
      </c>
      <c r="D83" t="s">
        <v>88</v>
      </c>
      <c r="E83" s="49" t="str">
        <f>VLOOKUP(C83,[8]A!$E$2:$K$1451,7,FALSE)</f>
        <v>05999111208</v>
      </c>
      <c r="F83" s="50">
        <v>2</v>
      </c>
      <c r="N83" s="49">
        <f>VLOOKUP(C83,'Ancien Bilan'!$B$4:$D$1238,3,FALSE)</f>
        <v>2415</v>
      </c>
      <c r="O83" s="49">
        <f t="shared" si="2"/>
        <v>64</v>
      </c>
      <c r="P83" s="50" t="str">
        <f>VLOOKUP(C83,[8]A!$B$2:$D$1501,3,FALSE)</f>
        <v>3</v>
      </c>
    </row>
    <row r="84" spans="1:16" ht="14.45" customHeight="1" x14ac:dyDescent="0.25">
      <c r="A84" s="7">
        <v>65</v>
      </c>
      <c r="B84" s="7">
        <f t="shared" si="3"/>
        <v>4367</v>
      </c>
      <c r="C84" s="49" t="s">
        <v>2679</v>
      </c>
      <c r="D84" s="51" t="s">
        <v>12</v>
      </c>
      <c r="E84" s="49" t="str">
        <f>VLOOKUP(C84,[8]A!$E$2:$K$1451,7,FALSE)</f>
        <v>06297055593</v>
      </c>
      <c r="F84" s="50">
        <v>2</v>
      </c>
      <c r="N84" s="49">
        <f>VLOOKUP(C84,'Ancien Bilan'!$B$4:$D$1238,3,FALSE)</f>
        <v>4367</v>
      </c>
      <c r="O84" s="49">
        <f t="shared" si="2"/>
        <v>65</v>
      </c>
      <c r="P84" s="50" t="str">
        <f>VLOOKUP(C84,[8]A!$B$2:$D$1501,3,FALSE)</f>
        <v>3</v>
      </c>
    </row>
    <row r="85" spans="1:16" ht="14.45" customHeight="1" x14ac:dyDescent="0.25">
      <c r="A85" s="7">
        <v>66</v>
      </c>
      <c r="B85" s="7">
        <f t="shared" si="3"/>
        <v>144572</v>
      </c>
      <c r="C85" s="49" t="s">
        <v>45</v>
      </c>
      <c r="D85" s="49" t="s">
        <v>14</v>
      </c>
      <c r="E85" s="49" t="str">
        <f>VLOOKUP(C85,[8]A!$E$2:$K$1451,7,FALSE)</f>
        <v>05963119607</v>
      </c>
      <c r="F85" s="50">
        <v>2</v>
      </c>
      <c r="N85" s="49">
        <f>VLOOKUP(C85,'Ancien Bilan'!$B$4:$D$1238,3,FALSE)</f>
        <v>144572</v>
      </c>
      <c r="O85" s="49">
        <f t="shared" si="2"/>
        <v>66</v>
      </c>
      <c r="P85" s="50">
        <v>1</v>
      </c>
    </row>
    <row r="86" spans="1:16" ht="14.45" customHeight="1" x14ac:dyDescent="0.25">
      <c r="A86" s="7">
        <v>67</v>
      </c>
      <c r="B86" s="7">
        <f t="shared" si="3"/>
        <v>2346</v>
      </c>
      <c r="C86" s="5" t="s">
        <v>3110</v>
      </c>
      <c r="D86" t="s">
        <v>14</v>
      </c>
      <c r="E86" s="49" t="e">
        <f>VLOOKUP(C86,[8]A!$E$2:$K$1451,7,FALSE)</f>
        <v>#N/A</v>
      </c>
      <c r="F86" s="50">
        <v>2</v>
      </c>
      <c r="N86" s="49">
        <f>VLOOKUP(C86,'Ancien Bilan'!$B$4:$D$1238,3,FALSE)</f>
        <v>2346</v>
      </c>
      <c r="O86" s="49">
        <f t="shared" si="2"/>
        <v>67</v>
      </c>
      <c r="P86" s="50" t="e">
        <f>VLOOKUP(C86,[8]A!$B$2:$D$1501,3,FALSE)</f>
        <v>#N/A</v>
      </c>
    </row>
    <row r="87" spans="1:16" ht="14.45" customHeight="1" x14ac:dyDescent="0.25">
      <c r="A87" s="7">
        <v>68</v>
      </c>
      <c r="B87" s="7">
        <f t="shared" si="3"/>
        <v>1312</v>
      </c>
      <c r="C87" s="5" t="s">
        <v>145</v>
      </c>
      <c r="D87" t="s">
        <v>88</v>
      </c>
      <c r="E87" s="49" t="str">
        <f>VLOOKUP(C87,[8]A!$E$2:$K$1451,7,FALSE)</f>
        <v>05999119068</v>
      </c>
      <c r="F87" s="50">
        <v>2</v>
      </c>
      <c r="N87" s="49">
        <f>VLOOKUP(C87,'Ancien Bilan'!$B$4:$D$1238,3,FALSE)</f>
        <v>1312</v>
      </c>
      <c r="O87" s="49">
        <f t="shared" si="2"/>
        <v>68</v>
      </c>
      <c r="P87" s="50" t="str">
        <f>VLOOKUP(C87,[8]A!$B$2:$D$1501,3,FALSE)</f>
        <v>3</v>
      </c>
    </row>
    <row r="88" spans="1:16" ht="14.45" customHeight="1" x14ac:dyDescent="0.25">
      <c r="A88" s="7">
        <v>69</v>
      </c>
      <c r="B88" s="7">
        <f t="shared" si="3"/>
        <v>144317</v>
      </c>
      <c r="C88" s="49" t="s">
        <v>56</v>
      </c>
      <c r="D88" s="51" t="s">
        <v>57</v>
      </c>
      <c r="E88" s="49" t="str">
        <f>VLOOKUP(C88,[8]A!$E$2:$K$1451,7,FALSE)</f>
        <v>05996224459</v>
      </c>
      <c r="F88" s="50">
        <v>2</v>
      </c>
      <c r="N88" s="49">
        <f>VLOOKUP(C88,'Ancien Bilan'!$B$4:$D$1238,3,FALSE)</f>
        <v>144317</v>
      </c>
      <c r="O88" s="49">
        <f t="shared" si="2"/>
        <v>69</v>
      </c>
      <c r="P88" s="50" t="str">
        <f>VLOOKUP(C88,[8]A!$B$2:$D$1501,3,FALSE)</f>
        <v>3</v>
      </c>
    </row>
    <row r="89" spans="1:16" ht="14.45" customHeight="1" x14ac:dyDescent="0.25">
      <c r="A89" s="7">
        <v>70</v>
      </c>
      <c r="B89" s="7">
        <f t="shared" si="3"/>
        <v>144339</v>
      </c>
      <c r="C89" s="49" t="s">
        <v>65</v>
      </c>
      <c r="D89" s="51" t="s">
        <v>53</v>
      </c>
      <c r="E89" s="49" t="str">
        <f>VLOOKUP(C89,[8]A!$E$2:$K$1451,7,FALSE)</f>
        <v>05999056748</v>
      </c>
      <c r="F89" s="50">
        <v>2</v>
      </c>
      <c r="N89" s="49">
        <f>VLOOKUP(C89,'Ancien Bilan'!$B$4:$D$1238,3,FALSE)</f>
        <v>144339</v>
      </c>
      <c r="O89" s="49">
        <f t="shared" si="2"/>
        <v>70</v>
      </c>
      <c r="P89" s="50" t="str">
        <f>VLOOKUP(C89,[8]A!$B$2:$D$1501,3,FALSE)</f>
        <v>1</v>
      </c>
    </row>
    <row r="90" spans="1:16" ht="14.45" customHeight="1" x14ac:dyDescent="0.25">
      <c r="A90" s="7">
        <v>71</v>
      </c>
      <c r="B90" s="7">
        <f t="shared" si="3"/>
        <v>4413</v>
      </c>
      <c r="C90" s="49" t="s">
        <v>2853</v>
      </c>
      <c r="D90" s="51" t="s">
        <v>135</v>
      </c>
      <c r="E90" s="49" t="str">
        <f>VLOOKUP(C90,[8]A!$E$2:$K$1451,7,FALSE)</f>
        <v>06240363982</v>
      </c>
      <c r="F90" s="50">
        <v>2</v>
      </c>
      <c r="N90" s="49">
        <f>VLOOKUP(C90,'Ancien Bilan'!$B$4:$D$1238,3,FALSE)</f>
        <v>4413</v>
      </c>
      <c r="O90" s="49">
        <f t="shared" si="2"/>
        <v>71</v>
      </c>
      <c r="P90" s="50" t="str">
        <f>VLOOKUP(C90,[8]A!$B$2:$D$1501,3,FALSE)</f>
        <v>3</v>
      </c>
    </row>
    <row r="91" spans="1:16" ht="14.45" customHeight="1" x14ac:dyDescent="0.25">
      <c r="A91" s="7">
        <v>72</v>
      </c>
      <c r="B91" s="7">
        <f t="shared" si="3"/>
        <v>2327</v>
      </c>
      <c r="C91" s="49" t="s">
        <v>2755</v>
      </c>
      <c r="D91" s="51" t="s">
        <v>126</v>
      </c>
      <c r="E91" s="49" t="str">
        <f>VLOOKUP(C91,[8]A!$E$2:$K$1451,7,FALSE)</f>
        <v>06297082827</v>
      </c>
      <c r="F91" s="50">
        <v>2</v>
      </c>
      <c r="N91" s="49">
        <f>VLOOKUP(C91,'Ancien Bilan'!$B$4:$D$1238,3,FALSE)</f>
        <v>2327</v>
      </c>
      <c r="O91" s="49">
        <f t="shared" si="2"/>
        <v>72</v>
      </c>
      <c r="P91" s="50" t="str">
        <f>VLOOKUP(C91,[8]A!$B$2:$D$1501,3,FALSE)</f>
        <v>3</v>
      </c>
    </row>
    <row r="92" spans="1:16" ht="14.45" customHeight="1" x14ac:dyDescent="0.25">
      <c r="A92" s="7">
        <v>73</v>
      </c>
      <c r="B92" s="7">
        <f t="shared" si="3"/>
        <v>2190</v>
      </c>
      <c r="C92" s="52" t="s">
        <v>263</v>
      </c>
      <c r="D92" s="51" t="s">
        <v>59</v>
      </c>
      <c r="E92" s="49" t="str">
        <f>VLOOKUP(C92,[8]A!$E$2:$K$1451,7,FALSE)</f>
        <v>05999016643</v>
      </c>
      <c r="F92" s="50">
        <v>2</v>
      </c>
      <c r="N92" s="49">
        <f>VLOOKUP(C92,'Ancien Bilan'!$B$4:$D$1238,3,FALSE)</f>
        <v>2190</v>
      </c>
      <c r="O92" s="49">
        <f t="shared" si="2"/>
        <v>73</v>
      </c>
      <c r="P92" s="50" t="str">
        <f>VLOOKUP(C92,[8]A!$B$2:$D$1501,3,FALSE)</f>
        <v>1</v>
      </c>
    </row>
    <row r="93" spans="1:16" ht="14.45" customHeight="1" x14ac:dyDescent="0.25">
      <c r="A93" s="7">
        <v>74</v>
      </c>
      <c r="B93" s="7">
        <f t="shared" si="3"/>
        <v>2316</v>
      </c>
      <c r="C93" s="52" t="s">
        <v>1326</v>
      </c>
      <c r="D93" s="51" t="s">
        <v>153</v>
      </c>
      <c r="E93" s="49" t="str">
        <f>VLOOKUP(C93,[8]A!$E$2:$K$1451,7,FALSE)</f>
        <v>05999068496</v>
      </c>
      <c r="F93" s="50">
        <v>2</v>
      </c>
      <c r="N93" s="49">
        <f>VLOOKUP(C93,'Ancien Bilan'!$B$4:$D$1238,3,FALSE)</f>
        <v>2316</v>
      </c>
      <c r="O93" s="49">
        <f t="shared" si="2"/>
        <v>74</v>
      </c>
      <c r="P93" s="50" t="str">
        <f>VLOOKUP(C93,[8]A!$B$2:$D$1501,3,FALSE)</f>
        <v>1</v>
      </c>
    </row>
    <row r="94" spans="1:16" ht="14.45" customHeight="1" x14ac:dyDescent="0.25">
      <c r="A94" s="7">
        <v>75</v>
      </c>
      <c r="B94" s="7">
        <f t="shared" si="3"/>
        <v>144288</v>
      </c>
      <c r="C94" s="115" t="s">
        <v>54</v>
      </c>
      <c r="D94" s="51" t="s">
        <v>333</v>
      </c>
      <c r="E94" s="49" t="str">
        <f>VLOOKUP(C94,[8]A!$E$2:$K$1451,7,FALSE)</f>
        <v>05999084860</v>
      </c>
      <c r="F94" s="50">
        <v>2</v>
      </c>
      <c r="N94" s="49">
        <f>VLOOKUP(C94,'Ancien Bilan'!$B$4:$D$1238,3,FALSE)</f>
        <v>144288</v>
      </c>
      <c r="O94" s="49">
        <f t="shared" si="2"/>
        <v>75</v>
      </c>
      <c r="P94" s="50" t="str">
        <f>VLOOKUP(C94,[8]A!$B$2:$D$1501,3,FALSE)</f>
        <v>4-A</v>
      </c>
    </row>
    <row r="95" spans="1:16" ht="14.45" customHeight="1" x14ac:dyDescent="0.25">
      <c r="A95" s="7">
        <v>76</v>
      </c>
      <c r="B95" s="7">
        <f t="shared" si="3"/>
        <v>2326</v>
      </c>
      <c r="C95" s="52" t="s">
        <v>2104</v>
      </c>
      <c r="D95" s="49" t="s">
        <v>109</v>
      </c>
      <c r="F95" s="50">
        <v>2</v>
      </c>
      <c r="N95" s="49">
        <v>2326</v>
      </c>
      <c r="O95" s="49">
        <f t="shared" si="2"/>
        <v>76</v>
      </c>
    </row>
    <row r="96" spans="1:16" ht="14.45" customHeight="1" x14ac:dyDescent="0.25">
      <c r="A96" s="7">
        <v>77</v>
      </c>
      <c r="B96" s="7">
        <v>144516</v>
      </c>
      <c r="C96" s="52" t="s">
        <v>853</v>
      </c>
      <c r="D96" t="s">
        <v>3004</v>
      </c>
      <c r="F96" s="50">
        <v>2</v>
      </c>
      <c r="N96" s="49">
        <f>VLOOKUP(C96,'Ancien Bilan'!$B$4:$D$1238,3,FALSE)</f>
        <v>144516</v>
      </c>
      <c r="O96" s="49">
        <f t="shared" si="2"/>
        <v>77</v>
      </c>
    </row>
    <row r="97" spans="1:16" ht="14.45" customHeight="1" x14ac:dyDescent="0.25">
      <c r="A97" s="7">
        <v>78</v>
      </c>
      <c r="B97" s="7">
        <f t="shared" si="3"/>
        <v>144473</v>
      </c>
      <c r="C97" t="s">
        <v>797</v>
      </c>
      <c r="D97" s="51" t="s">
        <v>75</v>
      </c>
      <c r="E97" s="49" t="str">
        <f>VLOOKUP(C97,[8]A!$E$2:$K$1451,7,FALSE)</f>
        <v>05999097894</v>
      </c>
      <c r="F97" s="50">
        <v>2</v>
      </c>
      <c r="N97" s="49">
        <f>VLOOKUP(C97,'Ancien Bilan'!$B$4:$D$1238,3,FALSE)</f>
        <v>144473</v>
      </c>
      <c r="O97" s="49">
        <f>A97</f>
        <v>78</v>
      </c>
      <c r="P97" s="50" t="str">
        <f>VLOOKUP(C97,[8]A!$B$2:$D$1501,3,FALSE)</f>
        <v>1</v>
      </c>
    </row>
    <row r="98" spans="1:16" ht="14.45" customHeight="1" x14ac:dyDescent="0.25">
      <c r="A98" s="7">
        <v>79</v>
      </c>
      <c r="B98" s="7">
        <f t="shared" si="3"/>
        <v>144289</v>
      </c>
      <c r="C98" s="52" t="s">
        <v>76</v>
      </c>
      <c r="D98" s="51" t="s">
        <v>3121</v>
      </c>
      <c r="E98" s="49" t="str">
        <f>VLOOKUP(C98,[8]A!$E$2:$K$1451,7,FALSE)</f>
        <v>05999027661</v>
      </c>
      <c r="F98" s="50">
        <v>2</v>
      </c>
      <c r="N98" s="49">
        <f>VLOOKUP(C98,'Ancien Bilan'!$B$4:$D$1238,3,FALSE)</f>
        <v>144289</v>
      </c>
      <c r="O98" s="49">
        <f t="shared" ref="O98:O104" si="4">A98</f>
        <v>79</v>
      </c>
      <c r="P98" s="50" t="str">
        <f>VLOOKUP(C98,[8]A!$B$2:$D$1501,3,FALSE)</f>
        <v>2</v>
      </c>
    </row>
    <row r="99" spans="1:16" ht="14.45" customHeight="1" x14ac:dyDescent="0.25">
      <c r="A99" s="7">
        <v>80</v>
      </c>
      <c r="B99" s="7">
        <f t="shared" si="3"/>
        <v>2405</v>
      </c>
      <c r="C99" s="52" t="s">
        <v>3187</v>
      </c>
      <c r="D99" s="51" t="s">
        <v>3127</v>
      </c>
      <c r="E99" s="49" t="e">
        <f>VLOOKUP(C99,[8]A!$E$2:$K$1451,7,FALSE)</f>
        <v>#N/A</v>
      </c>
      <c r="F99" s="50">
        <v>2</v>
      </c>
      <c r="N99" s="49">
        <f>VLOOKUP(C99,'Ancien Bilan'!$B$4:$D$1238,3,FALSE)</f>
        <v>2405</v>
      </c>
      <c r="O99" s="49">
        <f t="shared" si="4"/>
        <v>80</v>
      </c>
      <c r="P99" s="50" t="e">
        <f>VLOOKUP(C99,[8]A!$B$2:$D$1501,3,FALSE)</f>
        <v>#N/A</v>
      </c>
    </row>
    <row r="100" spans="1:16" ht="14.45" customHeight="1" x14ac:dyDescent="0.25">
      <c r="A100" s="7">
        <v>81</v>
      </c>
      <c r="B100" s="7">
        <f t="shared" si="3"/>
        <v>144628</v>
      </c>
      <c r="C100" s="52" t="s">
        <v>772</v>
      </c>
      <c r="D100" t="s">
        <v>357</v>
      </c>
      <c r="E100" s="49" t="str">
        <f>VLOOKUP(C100,[8]A!$E$2:$K$1451,7,FALSE)</f>
        <v>05994029057</v>
      </c>
      <c r="F100" s="50">
        <v>2</v>
      </c>
      <c r="N100" s="49">
        <f>VLOOKUP(C100,'Ancien Bilan'!$B$4:$D$1238,3,FALSE)</f>
        <v>144628</v>
      </c>
      <c r="O100" s="49">
        <f t="shared" si="4"/>
        <v>81</v>
      </c>
      <c r="P100" s="50" t="str">
        <f>VLOOKUP(C100,[8]A!$B$2:$D$1501,3,FALSE)</f>
        <v>2</v>
      </c>
    </row>
    <row r="101" spans="1:16" ht="14.45" customHeight="1" x14ac:dyDescent="0.25">
      <c r="A101" s="7">
        <v>82</v>
      </c>
      <c r="B101" s="7">
        <f t="shared" si="3"/>
        <v>2919</v>
      </c>
      <c r="C101" t="s">
        <v>631</v>
      </c>
      <c r="D101" s="51" t="s">
        <v>284</v>
      </c>
      <c r="E101" s="49" t="str">
        <f>VLOOKUP(C101,[8]A!$E$2:$K$1451,7,FALSE)</f>
        <v>05999066415</v>
      </c>
      <c r="F101" s="50">
        <v>2</v>
      </c>
      <c r="N101" s="49">
        <f>VLOOKUP(C101,'Ancien Bilan'!$B$4:$D$1238,3,FALSE)</f>
        <v>2919</v>
      </c>
      <c r="O101" s="49">
        <f t="shared" si="4"/>
        <v>82</v>
      </c>
      <c r="P101" s="50" t="str">
        <f>VLOOKUP(C101,[8]A!$B$2:$D$1501,3,FALSE)</f>
        <v>1</v>
      </c>
    </row>
    <row r="102" spans="1:16" ht="14.45" customHeight="1" x14ac:dyDescent="0.25">
      <c r="A102" s="7">
        <v>83</v>
      </c>
      <c r="B102" s="7">
        <f t="shared" si="3"/>
        <v>4363</v>
      </c>
      <c r="C102" s="49" t="s">
        <v>1985</v>
      </c>
      <c r="D102" s="51" t="s">
        <v>358</v>
      </c>
      <c r="E102" s="49" t="str">
        <f>VLOOKUP(C102,[8]A!$E$2:$K$1451,7,FALSE)</f>
        <v>05999024239</v>
      </c>
      <c r="F102" s="50">
        <v>2</v>
      </c>
      <c r="N102" s="49">
        <f>VLOOKUP(C102,'Ancien Bilan'!$B$4:$D$1238,3,FALSE)</f>
        <v>4363</v>
      </c>
      <c r="O102" s="49">
        <f t="shared" si="4"/>
        <v>83</v>
      </c>
      <c r="P102" s="50" t="str">
        <f>VLOOKUP(C102,[8]A!$B$2:$D$1501,3,FALSE)</f>
        <v>2</v>
      </c>
    </row>
    <row r="103" spans="1:16" ht="14.45" customHeight="1" x14ac:dyDescent="0.25">
      <c r="A103" s="7">
        <v>84</v>
      </c>
      <c r="B103" s="7">
        <v>2942</v>
      </c>
      <c r="C103" t="s">
        <v>609</v>
      </c>
      <c r="D103" t="s">
        <v>53</v>
      </c>
      <c r="E103" s="49" t="str">
        <f>VLOOKUP(C103,[8]A!$E$2:$K$1451,7,FALSE)</f>
        <v>05999069709</v>
      </c>
      <c r="F103" s="50">
        <v>2</v>
      </c>
      <c r="N103" s="49">
        <f>VLOOKUP(C103,'Ancien Bilan'!$B$4:$D$1238,3,FALSE)</f>
        <v>2942</v>
      </c>
      <c r="O103" s="49">
        <f t="shared" si="4"/>
        <v>84</v>
      </c>
      <c r="P103" s="50" t="str">
        <f>VLOOKUP(C103,[8]A!$B$2:$D$1501,3,FALSE)</f>
        <v>2</v>
      </c>
    </row>
    <row r="104" spans="1:16" ht="14.45" customHeight="1" x14ac:dyDescent="0.25">
      <c r="A104" s="7">
        <v>85</v>
      </c>
      <c r="B104" s="7">
        <f t="shared" si="3"/>
        <v>4350</v>
      </c>
      <c r="C104" s="5" t="s">
        <v>1367</v>
      </c>
      <c r="D104" s="5" t="s">
        <v>109</v>
      </c>
      <c r="E104" s="49" t="str">
        <f>VLOOKUP(C104,[8]A!$E$2:$K$1451,7,FALSE)</f>
        <v>05999064206</v>
      </c>
      <c r="F104" s="50">
        <v>2</v>
      </c>
      <c r="N104" s="49">
        <f>VLOOKUP(C104,'Ancien Bilan'!$B$4:$D$1238,3,FALSE)</f>
        <v>4350</v>
      </c>
      <c r="O104" s="49">
        <f t="shared" si="4"/>
        <v>85</v>
      </c>
      <c r="P104" s="50" t="str">
        <f>VLOOKUP(C104,[8]A!$B$2:$D$1501,3,FALSE)</f>
        <v>3</v>
      </c>
    </row>
    <row r="105" spans="1:16" ht="14.45" customHeight="1" x14ac:dyDescent="0.25">
      <c r="A105" s="7">
        <v>86</v>
      </c>
      <c r="B105" s="7">
        <f t="shared" si="3"/>
        <v>144599</v>
      </c>
      <c r="C105" s="49" t="s">
        <v>81</v>
      </c>
      <c r="D105" s="5" t="s">
        <v>843</v>
      </c>
      <c r="E105" s="49" t="str">
        <f>VLOOKUP(C105,[8]A!$E$2:$K$1451,7,FALSE)</f>
        <v>05999111355</v>
      </c>
      <c r="F105" s="50">
        <v>2</v>
      </c>
      <c r="N105" s="49">
        <f>VLOOKUP(C105,'Ancien Bilan'!$B$4:$D$1238,3,FALSE)</f>
        <v>144599</v>
      </c>
      <c r="O105" s="49">
        <f t="shared" si="2"/>
        <v>86</v>
      </c>
      <c r="P105" s="50" t="str">
        <f>VLOOKUP(C105,[8]A!$B$2:$D$1501,3,FALSE)</f>
        <v>2</v>
      </c>
    </row>
    <row r="106" spans="1:16" ht="14.45" customHeight="1" x14ac:dyDescent="0.25">
      <c r="A106" s="7">
        <v>87</v>
      </c>
      <c r="B106" s="7">
        <f t="shared" si="3"/>
        <v>2279</v>
      </c>
      <c r="C106" s="49" t="s">
        <v>747</v>
      </c>
      <c r="D106" s="49" t="s">
        <v>107</v>
      </c>
      <c r="E106" s="49" t="str">
        <f>VLOOKUP(C106,[8]A!$E$2:$K$1451,7,FALSE)</f>
        <v>05994043368</v>
      </c>
      <c r="F106" s="50">
        <v>2</v>
      </c>
      <c r="N106" s="49">
        <f>VLOOKUP(C106,'Ancien Bilan'!$B$4:$D$1238,3,FALSE)</f>
        <v>2279</v>
      </c>
      <c r="O106" s="49">
        <f t="shared" si="2"/>
        <v>87</v>
      </c>
      <c r="P106" s="50" t="str">
        <f>VLOOKUP(C106,[8]A!$B$2:$D$1501,3,FALSE)</f>
        <v>1</v>
      </c>
    </row>
    <row r="107" spans="1:16" ht="14.45" customHeight="1" x14ac:dyDescent="0.25">
      <c r="A107" s="7">
        <v>88</v>
      </c>
      <c r="B107" s="7">
        <f t="shared" si="3"/>
        <v>144278</v>
      </c>
      <c r="C107" s="49" t="s">
        <v>89</v>
      </c>
      <c r="D107" s="49" t="s">
        <v>140</v>
      </c>
      <c r="E107" s="49" t="str">
        <f>VLOOKUP(C107,[8]A!$E$2:$K$1451,7,FALSE)</f>
        <v>05999016340</v>
      </c>
      <c r="F107" s="50">
        <v>2</v>
      </c>
      <c r="N107" s="49">
        <f>VLOOKUP(C107,'Ancien Bilan'!$B$4:$D$1238,3,FALSE)</f>
        <v>144278</v>
      </c>
      <c r="O107" s="49">
        <f t="shared" si="2"/>
        <v>88</v>
      </c>
      <c r="P107" s="50" t="str">
        <f>VLOOKUP(C107,[8]A!$B$2:$D$1501,3,FALSE)</f>
        <v>1</v>
      </c>
    </row>
    <row r="108" spans="1:16" ht="14.45" customHeight="1" x14ac:dyDescent="0.25">
      <c r="A108" s="7">
        <v>89</v>
      </c>
      <c r="B108" s="7">
        <f t="shared" si="3"/>
        <v>144259</v>
      </c>
      <c r="C108" s="49" t="s">
        <v>72</v>
      </c>
      <c r="D108" s="49" t="s">
        <v>143</v>
      </c>
      <c r="E108" s="49" t="str">
        <f>VLOOKUP(C108,[8]A!$E$2:$K$1451,7,FALSE)</f>
        <v>05996216708</v>
      </c>
      <c r="F108" s="50">
        <v>2</v>
      </c>
      <c r="N108" s="49">
        <f>VLOOKUP(C108,'Ancien Bilan'!$B$4:$D$1238,3,FALSE)</f>
        <v>144259</v>
      </c>
      <c r="O108" s="49">
        <f t="shared" si="2"/>
        <v>89</v>
      </c>
      <c r="P108" s="50" t="str">
        <f>VLOOKUP(C108,[8]A!$B$2:$D$1501,3,FALSE)</f>
        <v>2</v>
      </c>
    </row>
    <row r="109" spans="1:16" ht="14.45" customHeight="1" x14ac:dyDescent="0.25">
      <c r="A109" s="7">
        <v>90</v>
      </c>
      <c r="B109" s="7">
        <f t="shared" si="3"/>
        <v>4385</v>
      </c>
      <c r="C109" s="49" t="s">
        <v>2077</v>
      </c>
      <c r="D109" s="49" t="s">
        <v>358</v>
      </c>
      <c r="E109" s="49" t="str">
        <f>VLOOKUP(C109,[8]A!$E$2:$K$1451,7,FALSE)</f>
        <v>05994064253</v>
      </c>
      <c r="F109" s="50">
        <v>2</v>
      </c>
      <c r="N109" s="49">
        <f>VLOOKUP(C109,'Ancien Bilan'!$B$4:$D$1238,3,FALSE)</f>
        <v>4385</v>
      </c>
      <c r="O109" s="49">
        <f t="shared" si="2"/>
        <v>90</v>
      </c>
      <c r="P109" s="50" t="str">
        <f>VLOOKUP(C109,[8]A!$B$2:$D$1501,3,FALSE)</f>
        <v>2</v>
      </c>
    </row>
    <row r="110" spans="1:16" ht="14.45" customHeight="1" x14ac:dyDescent="0.25">
      <c r="A110" s="7">
        <v>91</v>
      </c>
      <c r="B110" s="7">
        <f t="shared" si="3"/>
        <v>2377</v>
      </c>
      <c r="C110" s="49" t="s">
        <v>3151</v>
      </c>
      <c r="D110" s="49" t="s">
        <v>109</v>
      </c>
      <c r="E110" s="49" t="e">
        <f>VLOOKUP(C110,[8]A!$E$2:$K$1451,7,FALSE)</f>
        <v>#N/A</v>
      </c>
      <c r="F110" s="50">
        <v>2</v>
      </c>
      <c r="N110" s="49">
        <f>VLOOKUP(C110,'Ancien Bilan'!$B$4:$D$1238,3,FALSE)</f>
        <v>2377</v>
      </c>
      <c r="O110" s="49">
        <f t="shared" si="2"/>
        <v>91</v>
      </c>
      <c r="P110" s="50" t="e">
        <f>VLOOKUP(C110,[8]A!$B$2:$D$1501,3,FALSE)</f>
        <v>#N/A</v>
      </c>
    </row>
    <row r="111" spans="1:16" ht="14.45" customHeight="1" x14ac:dyDescent="0.25">
      <c r="A111" s="7">
        <v>92</v>
      </c>
      <c r="B111" s="7">
        <f t="shared" si="3"/>
        <v>2310</v>
      </c>
      <c r="C111" s="49" t="s">
        <v>2972</v>
      </c>
      <c r="D111" s="49" t="s">
        <v>140</v>
      </c>
      <c r="E111" s="49" t="e">
        <f>VLOOKUP(C111,[8]A!$E$2:$K$1451,7,FALSE)</f>
        <v>#N/A</v>
      </c>
      <c r="F111" s="50">
        <v>2</v>
      </c>
      <c r="N111" s="49">
        <f>VLOOKUP(C111,'Ancien Bilan'!$B$4:$D$1238,3,FALSE)</f>
        <v>2310</v>
      </c>
      <c r="O111" s="49">
        <f t="shared" si="2"/>
        <v>92</v>
      </c>
      <c r="P111" s="50" t="e">
        <f>VLOOKUP(C111,[8]A!$B$2:$D$1501,3,FALSE)</f>
        <v>#N/A</v>
      </c>
    </row>
    <row r="112" spans="1:16" ht="14.45" customHeight="1" x14ac:dyDescent="0.25">
      <c r="A112" s="7">
        <v>93</v>
      </c>
      <c r="B112" s="7">
        <f t="shared" si="3"/>
        <v>143707</v>
      </c>
      <c r="C112" s="49" t="s">
        <v>3172</v>
      </c>
      <c r="D112" s="19" t="s">
        <v>3174</v>
      </c>
      <c r="E112" s="49" t="e">
        <f>VLOOKUP(C112,[8]A!$E$2:$K$1451,7,FALSE)</f>
        <v>#N/A</v>
      </c>
      <c r="F112" s="50">
        <v>2</v>
      </c>
      <c r="N112" s="49">
        <f>VLOOKUP(C112,'Ancien Bilan'!$B$4:$D$1238,3,FALSE)</f>
        <v>143707</v>
      </c>
      <c r="O112" s="49">
        <f t="shared" si="2"/>
        <v>93</v>
      </c>
      <c r="P112" s="50" t="e">
        <f>VLOOKUP(C112,[8]A!$B$2:$D$1501,3,FALSE)</f>
        <v>#N/A</v>
      </c>
    </row>
    <row r="113" spans="1:16" ht="14.45" customHeight="1" x14ac:dyDescent="0.25">
      <c r="A113" s="7">
        <v>94</v>
      </c>
      <c r="B113" s="7">
        <f t="shared" si="3"/>
        <v>3137</v>
      </c>
      <c r="C113" s="49" t="s">
        <v>881</v>
      </c>
      <c r="D113" s="19" t="s">
        <v>61</v>
      </c>
      <c r="E113" s="49" t="str">
        <f>VLOOKUP(C113,[8]A!$E$2:$K$1451,7,FALSE)</f>
        <v>05999025195</v>
      </c>
      <c r="F113" s="50">
        <v>2</v>
      </c>
      <c r="N113" s="49">
        <f>VLOOKUP(C113,'Ancien Bilan'!$B$4:$D$1238,3,FALSE)</f>
        <v>3137</v>
      </c>
      <c r="O113" s="49">
        <f t="shared" si="2"/>
        <v>94</v>
      </c>
      <c r="P113" s="50" t="str">
        <f>VLOOKUP(C113,[8]A!$B$2:$D$1501,3,FALSE)</f>
        <v>JE</v>
      </c>
    </row>
    <row r="114" spans="1:16" ht="14.45" customHeight="1" x14ac:dyDescent="0.25">
      <c r="A114" s="7">
        <v>95</v>
      </c>
      <c r="B114" s="49" t="e">
        <f t="shared" si="3"/>
        <v>#N/A</v>
      </c>
      <c r="D114" s="49"/>
      <c r="E114" s="49" t="e">
        <f>VLOOKUP(C114,[8]A!$E$2:$K$1451,7,FALSE)</f>
        <v>#N/A</v>
      </c>
      <c r="F114" s="50">
        <v>2</v>
      </c>
      <c r="N114" s="49" t="e">
        <f>VLOOKUP(C114,'Ancien Bilan'!$B$4:$D$1238,3,FALSE)</f>
        <v>#N/A</v>
      </c>
      <c r="O114" s="49">
        <f t="shared" si="2"/>
        <v>95</v>
      </c>
      <c r="P114" s="50" t="e">
        <f>VLOOKUP(C114,[8]A!$B$2:$D$1501,3,FALSE)</f>
        <v>#N/A</v>
      </c>
    </row>
    <row r="115" spans="1:16" ht="14.45" customHeight="1" x14ac:dyDescent="0.25">
      <c r="A115" s="7">
        <v>96</v>
      </c>
      <c r="B115" s="49" t="e">
        <f t="shared" si="3"/>
        <v>#N/A</v>
      </c>
      <c r="D115" s="49"/>
      <c r="E115" s="49" t="e">
        <f>VLOOKUP(C115,[8]A!$E$2:$K$1451,7,FALSE)</f>
        <v>#N/A</v>
      </c>
      <c r="F115" s="50">
        <v>2</v>
      </c>
      <c r="N115" s="49" t="e">
        <f>VLOOKUP(C115,'Ancien Bilan'!$B$4:$D$1238,3,FALSE)</f>
        <v>#N/A</v>
      </c>
      <c r="O115" s="49">
        <f t="shared" si="2"/>
        <v>96</v>
      </c>
      <c r="P115" s="50" t="e">
        <f>VLOOKUP(C115,[8]A!$B$2:$D$1501,3,FALSE)</f>
        <v>#N/A</v>
      </c>
    </row>
    <row r="116" spans="1:16" ht="14.45" customHeight="1" x14ac:dyDescent="0.25">
      <c r="A116" s="7">
        <v>97</v>
      </c>
      <c r="B116" s="49" t="e">
        <f t="shared" si="3"/>
        <v>#N/A</v>
      </c>
      <c r="E116" s="49" t="e">
        <f>VLOOKUP(C116,[8]A!$E$2:$K$1451,7,FALSE)</f>
        <v>#N/A</v>
      </c>
      <c r="F116" s="50">
        <v>2</v>
      </c>
      <c r="N116" s="49" t="e">
        <f>VLOOKUP(C116,'Ancien Bilan'!$B$4:$D$1238,3,FALSE)</f>
        <v>#N/A</v>
      </c>
      <c r="O116" s="49">
        <f t="shared" si="2"/>
        <v>97</v>
      </c>
      <c r="P116" s="50" t="e">
        <f>VLOOKUP(C116,[8]A!$B$2:$D$1501,3,FALSE)</f>
        <v>#N/A</v>
      </c>
    </row>
    <row r="117" spans="1:16" ht="14.45" customHeight="1" x14ac:dyDescent="0.25">
      <c r="A117" s="7">
        <v>98</v>
      </c>
      <c r="B117" s="49" t="e">
        <f t="shared" si="3"/>
        <v>#N/A</v>
      </c>
      <c r="D117" s="49"/>
      <c r="E117" s="49" t="e">
        <f>VLOOKUP(C117,[8]A!$E$2:$K$1451,7,FALSE)</f>
        <v>#N/A</v>
      </c>
      <c r="F117" s="50">
        <v>2</v>
      </c>
      <c r="N117" s="49" t="e">
        <f>VLOOKUP(C117,'Ancien Bilan'!$B$4:$D$1238,3,FALSE)</f>
        <v>#N/A</v>
      </c>
      <c r="O117" s="49">
        <f t="shared" si="2"/>
        <v>98</v>
      </c>
      <c r="P117" s="50" t="e">
        <f>VLOOKUP(C117,[8]A!$B$2:$D$1501,3,FALSE)</f>
        <v>#N/A</v>
      </c>
    </row>
    <row r="118" spans="1:16" ht="14.45" customHeight="1" x14ac:dyDescent="0.25">
      <c r="A118" s="7">
        <v>99</v>
      </c>
      <c r="B118" s="49" t="e">
        <f t="shared" si="3"/>
        <v>#N/A</v>
      </c>
      <c r="D118" s="19"/>
      <c r="E118" s="49" t="e">
        <f>VLOOKUP(C118,[8]A!$E$2:$K$1451,7,FALSE)</f>
        <v>#N/A</v>
      </c>
      <c r="F118" s="50">
        <v>2</v>
      </c>
      <c r="N118" s="49" t="e">
        <f>VLOOKUP(C118,'Ancien Bilan'!$B$4:$D$1238,3,FALSE)</f>
        <v>#N/A</v>
      </c>
      <c r="O118" s="49">
        <f t="shared" si="2"/>
        <v>99</v>
      </c>
      <c r="P118" s="50" t="e">
        <f>VLOOKUP(C118,[8]A!$B$2:$D$1501,3,FALSE)</f>
        <v>#N/A</v>
      </c>
    </row>
    <row r="119" spans="1:16" ht="14.45" customHeight="1" x14ac:dyDescent="0.25">
      <c r="A119" s="7">
        <v>100</v>
      </c>
      <c r="B119" s="49" t="e">
        <f t="shared" si="3"/>
        <v>#N/A</v>
      </c>
      <c r="D119" s="49"/>
      <c r="E119" s="49" t="e">
        <f>VLOOKUP(C119,[8]A!$E$2:$K$1451,7,FALSE)</f>
        <v>#N/A</v>
      </c>
      <c r="F119" s="50">
        <v>2</v>
      </c>
      <c r="N119" s="49" t="e">
        <f>VLOOKUP(C119,'Ancien Bilan'!$B$4:$D$1238,3,FALSE)</f>
        <v>#N/A</v>
      </c>
      <c r="O119" s="49">
        <f t="shared" si="2"/>
        <v>100</v>
      </c>
      <c r="P119" s="50" t="e">
        <f>VLOOKUP(C119,[8]A!$B$2:$D$1501,3,FALSE)</f>
        <v>#N/A</v>
      </c>
    </row>
    <row r="120" spans="1:16" ht="14.45" customHeight="1" x14ac:dyDescent="0.25">
      <c r="A120" s="7">
        <v>251</v>
      </c>
      <c r="B120" s="49" t="e">
        <f t="shared" si="3"/>
        <v>#N/A</v>
      </c>
      <c r="D120" s="19"/>
      <c r="E120" s="49" t="e">
        <f>VLOOKUP(C120,[8]A!$E$2:$K$1451,7,FALSE)</f>
        <v>#N/A</v>
      </c>
      <c r="F120" s="50">
        <v>2</v>
      </c>
      <c r="N120" s="49" t="e">
        <f>VLOOKUP(C120,'Ancien Bilan'!$B$4:$D$1238,3,FALSE)</f>
        <v>#N/A</v>
      </c>
      <c r="O120" s="49">
        <f t="shared" si="2"/>
        <v>251</v>
      </c>
      <c r="P120" s="50" t="e">
        <f>VLOOKUP(C120,[8]A!$B$2:$D$1501,3,FALSE)</f>
        <v>#N/A</v>
      </c>
    </row>
    <row r="121" spans="1:16" ht="14.45" customHeight="1" x14ac:dyDescent="0.25">
      <c r="A121" s="7">
        <v>252</v>
      </c>
      <c r="B121" s="49" t="e">
        <f t="shared" si="3"/>
        <v>#N/A</v>
      </c>
      <c r="D121" s="49"/>
      <c r="E121" s="49" t="e">
        <f>VLOOKUP(C121,[8]A!$E$2:$K$1451,7,FALSE)</f>
        <v>#N/A</v>
      </c>
      <c r="F121" s="50">
        <v>2</v>
      </c>
      <c r="N121" s="49" t="e">
        <f>VLOOKUP(C121,'Ancien Bilan'!$B$4:$D$1238,3,FALSE)</f>
        <v>#N/A</v>
      </c>
      <c r="O121" s="49">
        <f t="shared" si="2"/>
        <v>252</v>
      </c>
      <c r="P121" s="50" t="e">
        <f>VLOOKUP(C121,[8]A!$B$2:$D$1501,3,FALSE)</f>
        <v>#N/A</v>
      </c>
    </row>
    <row r="122" spans="1:16" ht="14.45" customHeight="1" x14ac:dyDescent="0.25">
      <c r="A122" s="7">
        <v>253</v>
      </c>
      <c r="B122" s="49" t="e">
        <f t="shared" si="3"/>
        <v>#N/A</v>
      </c>
      <c r="D122" s="49"/>
      <c r="E122" s="49" t="e">
        <f>VLOOKUP(C122,[8]A!$E$2:$K$1451,7,FALSE)</f>
        <v>#N/A</v>
      </c>
      <c r="F122" s="50">
        <v>2</v>
      </c>
      <c r="N122" s="49" t="e">
        <f>VLOOKUP(C122,'Ancien Bilan'!$B$4:$D$1238,3,FALSE)</f>
        <v>#N/A</v>
      </c>
      <c r="O122" s="49">
        <f t="shared" si="2"/>
        <v>253</v>
      </c>
      <c r="P122" s="50" t="e">
        <f>VLOOKUP(C122,[8]A!$B$2:$D$1501,3,FALSE)</f>
        <v>#N/A</v>
      </c>
    </row>
    <row r="123" spans="1:16" ht="14.45" customHeight="1" x14ac:dyDescent="0.25">
      <c r="A123" s="7">
        <v>254</v>
      </c>
      <c r="B123" s="49" t="e">
        <f t="shared" si="3"/>
        <v>#N/A</v>
      </c>
      <c r="D123" s="49"/>
      <c r="E123" s="49" t="e">
        <f>VLOOKUP(C123,[8]A!$E$2:$K$1451,7,FALSE)</f>
        <v>#N/A</v>
      </c>
      <c r="F123" s="50">
        <v>2</v>
      </c>
      <c r="N123" s="49" t="e">
        <f>VLOOKUP(C123,'Ancien Bilan'!$B$4:$D$1238,3,FALSE)</f>
        <v>#N/A</v>
      </c>
      <c r="O123" s="49">
        <f t="shared" si="2"/>
        <v>254</v>
      </c>
      <c r="P123" s="50" t="e">
        <f>VLOOKUP(C123,[8]A!$B$2:$D$1501,3,FALSE)</f>
        <v>#N/A</v>
      </c>
    </row>
    <row r="124" spans="1:16" ht="14.45" customHeight="1" x14ac:dyDescent="0.25">
      <c r="A124" s="7">
        <v>255</v>
      </c>
      <c r="B124" s="49" t="e">
        <f t="shared" si="3"/>
        <v>#N/A</v>
      </c>
      <c r="D124" s="49"/>
      <c r="E124" s="49" t="e">
        <f>VLOOKUP(C124,[8]A!$E$2:$K$1451,7,FALSE)</f>
        <v>#N/A</v>
      </c>
      <c r="F124" s="50">
        <v>2</v>
      </c>
      <c r="N124" s="49" t="e">
        <f>VLOOKUP(C124,'Ancien Bilan'!$B$4:$D$1238,3,FALSE)</f>
        <v>#N/A</v>
      </c>
      <c r="O124" s="49">
        <f t="shared" si="2"/>
        <v>255</v>
      </c>
      <c r="P124" s="50" t="e">
        <f>VLOOKUP(C124,[8]A!$B$2:$D$1501,3,FALSE)</f>
        <v>#N/A</v>
      </c>
    </row>
    <row r="125" spans="1:16" ht="14.45" customHeight="1" x14ac:dyDescent="0.25">
      <c r="A125" s="7">
        <v>256</v>
      </c>
      <c r="B125" s="49" t="e">
        <f t="shared" si="3"/>
        <v>#N/A</v>
      </c>
      <c r="D125" s="49"/>
      <c r="E125" s="49" t="e">
        <f>VLOOKUP(C125,[8]A!$E$2:$K$1451,7,FALSE)</f>
        <v>#N/A</v>
      </c>
      <c r="F125" s="50">
        <v>2</v>
      </c>
      <c r="N125" s="49" t="e">
        <f>VLOOKUP(C125,'Ancien Bilan'!$B$4:$D$1238,3,FALSE)</f>
        <v>#N/A</v>
      </c>
      <c r="O125" s="49">
        <f t="shared" si="2"/>
        <v>256</v>
      </c>
      <c r="P125" s="50" t="e">
        <f>VLOOKUP(C125,[8]A!$B$2:$D$1501,3,FALSE)</f>
        <v>#N/A</v>
      </c>
    </row>
    <row r="126" spans="1:16" ht="14.45" customHeight="1" x14ac:dyDescent="0.25">
      <c r="A126" s="7">
        <v>257</v>
      </c>
      <c r="B126" s="49" t="e">
        <f t="shared" si="3"/>
        <v>#N/A</v>
      </c>
      <c r="D126" s="49"/>
      <c r="E126" s="49" t="e">
        <f>VLOOKUP(C126,[8]A!$E$2:$K$1451,7,FALSE)</f>
        <v>#N/A</v>
      </c>
      <c r="F126" s="50">
        <v>2</v>
      </c>
      <c r="N126" s="49" t="e">
        <f>VLOOKUP(C126,'Ancien Bilan'!$B$4:$D$1238,3,FALSE)</f>
        <v>#N/A</v>
      </c>
      <c r="O126" s="49">
        <f t="shared" si="2"/>
        <v>257</v>
      </c>
      <c r="P126" s="50" t="e">
        <f>VLOOKUP(C126,[8]A!$B$2:$D$1501,3,FALSE)</f>
        <v>#N/A</v>
      </c>
    </row>
    <row r="127" spans="1:16" ht="14.45" customHeight="1" x14ac:dyDescent="0.25">
      <c r="A127" s="7">
        <v>258</v>
      </c>
      <c r="B127" s="49" t="e">
        <f t="shared" si="3"/>
        <v>#N/A</v>
      </c>
      <c r="D127" s="49"/>
      <c r="E127" s="49" t="e">
        <f>VLOOKUP(C127,[8]A!$E$2:$K$1451,7,FALSE)</f>
        <v>#N/A</v>
      </c>
      <c r="F127" s="50">
        <v>2</v>
      </c>
      <c r="N127" s="49" t="e">
        <f>VLOOKUP(C127,'Ancien Bilan'!$B$4:$D$1238,3,FALSE)</f>
        <v>#N/A</v>
      </c>
      <c r="O127" s="49">
        <f t="shared" si="2"/>
        <v>258</v>
      </c>
      <c r="P127" s="50" t="e">
        <f>VLOOKUP(C127,[8]A!$B$2:$D$1501,3,FALSE)</f>
        <v>#N/A</v>
      </c>
    </row>
    <row r="128" spans="1:16" ht="14.45" customHeight="1" x14ac:dyDescent="0.25">
      <c r="A128" s="7">
        <v>259</v>
      </c>
      <c r="B128" s="49" t="e">
        <f t="shared" si="3"/>
        <v>#N/A</v>
      </c>
      <c r="D128" s="49"/>
      <c r="E128" s="49" t="e">
        <f>VLOOKUP(C128,[8]A!$E$2:$K$1451,7,FALSE)</f>
        <v>#N/A</v>
      </c>
      <c r="F128" s="50">
        <v>2</v>
      </c>
      <c r="N128" s="49" t="e">
        <f>VLOOKUP(C128,'Ancien Bilan'!$B$4:$D$1238,3,FALSE)</f>
        <v>#N/A</v>
      </c>
      <c r="O128" s="49">
        <f t="shared" si="2"/>
        <v>259</v>
      </c>
      <c r="P128" s="50">
        <v>2</v>
      </c>
    </row>
    <row r="129" spans="1:16" ht="14.45" customHeight="1" x14ac:dyDescent="0.25">
      <c r="A129" s="7">
        <v>260</v>
      </c>
      <c r="B129" s="49" t="e">
        <f t="shared" si="3"/>
        <v>#N/A</v>
      </c>
      <c r="D129" s="49"/>
      <c r="E129" s="49" t="e">
        <f>VLOOKUP(C129,[8]A!$E$2:$K$1451,7,FALSE)</f>
        <v>#N/A</v>
      </c>
      <c r="F129" s="50">
        <v>2</v>
      </c>
      <c r="N129" s="49" t="e">
        <f>VLOOKUP(C129,'Ancien Bilan'!$B$4:$D$1238,3,FALSE)</f>
        <v>#N/A</v>
      </c>
      <c r="O129" s="49">
        <f t="shared" si="2"/>
        <v>260</v>
      </c>
      <c r="P129" s="50" t="e">
        <f>VLOOKUP(C129,[8]A!$B$2:$D$1501,3,FALSE)</f>
        <v>#N/A</v>
      </c>
    </row>
    <row r="130" spans="1:16" ht="14.45" customHeight="1" x14ac:dyDescent="0.25">
      <c r="A130" s="7">
        <v>261</v>
      </c>
      <c r="B130" s="49" t="e">
        <f t="shared" si="3"/>
        <v>#N/A</v>
      </c>
      <c r="D130" s="49"/>
      <c r="E130" s="49" t="e">
        <f>VLOOKUP(C130,[8]A!$E$2:$K$1451,7,FALSE)</f>
        <v>#N/A</v>
      </c>
      <c r="F130" s="50">
        <v>2</v>
      </c>
      <c r="N130" s="49" t="e">
        <f>VLOOKUP(C130,'Ancien Bilan'!$B$4:$D$1238,3,FALSE)</f>
        <v>#N/A</v>
      </c>
      <c r="O130" s="49">
        <f t="shared" si="2"/>
        <v>261</v>
      </c>
      <c r="P130" s="50" t="e">
        <f>VLOOKUP(C130,[8]A!$B$2:$D$1501,3,FALSE)</f>
        <v>#N/A</v>
      </c>
    </row>
    <row r="131" spans="1:16" ht="14.45" customHeight="1" x14ac:dyDescent="0.25">
      <c r="A131" s="7">
        <v>262</v>
      </c>
      <c r="B131" s="49" t="e">
        <f t="shared" si="3"/>
        <v>#N/A</v>
      </c>
      <c r="D131" s="49"/>
      <c r="E131" s="49" t="e">
        <f>VLOOKUP(C131,[8]A!$E$2:$K$1451,7,FALSE)</f>
        <v>#N/A</v>
      </c>
      <c r="F131" s="50">
        <v>2</v>
      </c>
      <c r="N131" s="49" t="e">
        <f>VLOOKUP(C131,'Ancien Bilan'!$B$4:$D$1238,3,FALSE)</f>
        <v>#N/A</v>
      </c>
      <c r="O131" s="49">
        <f t="shared" si="2"/>
        <v>262</v>
      </c>
      <c r="P131" s="50" t="e">
        <f>VLOOKUP(C131,[8]A!$B$2:$D$1501,3,FALSE)</f>
        <v>#N/A</v>
      </c>
    </row>
    <row r="132" spans="1:16" ht="14.45" customHeight="1" x14ac:dyDescent="0.25">
      <c r="A132" s="7">
        <v>263</v>
      </c>
      <c r="B132" s="49" t="e">
        <f t="shared" ref="B132:B139" si="5">N132</f>
        <v>#N/A</v>
      </c>
      <c r="D132" s="49"/>
      <c r="E132" s="49" t="e">
        <f>VLOOKUP(C132,[8]A!$E$2:$K$1451,7,FALSE)</f>
        <v>#N/A</v>
      </c>
      <c r="F132" s="50">
        <v>2</v>
      </c>
      <c r="N132" s="49" t="e">
        <f>VLOOKUP(C132,'Ancien Bilan'!$B$4:$D$1238,3,FALSE)</f>
        <v>#N/A</v>
      </c>
      <c r="O132" s="49">
        <f t="shared" si="2"/>
        <v>263</v>
      </c>
      <c r="P132" s="50" t="e">
        <f>VLOOKUP(C132,[8]A!$B$2:$D$1501,3,FALSE)</f>
        <v>#N/A</v>
      </c>
    </row>
    <row r="133" spans="1:16" ht="14.45" customHeight="1" x14ac:dyDescent="0.25">
      <c r="A133" s="7">
        <v>264</v>
      </c>
      <c r="B133" s="49" t="e">
        <f t="shared" si="5"/>
        <v>#N/A</v>
      </c>
      <c r="D133" s="49"/>
      <c r="E133" s="49" t="e">
        <f>VLOOKUP(C133,[8]A!$E$2:$K$1451,7,FALSE)</f>
        <v>#N/A</v>
      </c>
      <c r="F133" s="50">
        <v>2</v>
      </c>
      <c r="N133" s="49" t="e">
        <f>VLOOKUP(C133,'Ancien Bilan'!$B$4:$D$1238,3,FALSE)</f>
        <v>#N/A</v>
      </c>
      <c r="O133" s="49">
        <f t="shared" si="2"/>
        <v>264</v>
      </c>
      <c r="P133" s="50" t="e">
        <f>VLOOKUP(C133,[8]A!$B$2:$D$1501,3,FALSE)</f>
        <v>#N/A</v>
      </c>
    </row>
    <row r="134" spans="1:16" ht="14.45" customHeight="1" x14ac:dyDescent="0.25">
      <c r="A134" s="7">
        <v>265</v>
      </c>
      <c r="B134" s="49" t="e">
        <f t="shared" si="5"/>
        <v>#N/A</v>
      </c>
      <c r="D134" s="49"/>
      <c r="E134" s="49" t="e">
        <f>VLOOKUP(C134,[8]A!$E$2:$K$1451,7,FALSE)</f>
        <v>#N/A</v>
      </c>
      <c r="F134" s="50">
        <v>2</v>
      </c>
      <c r="N134" s="49" t="e">
        <f>VLOOKUP(C134,'Ancien Bilan'!$B$4:$D$1238,3,FALSE)</f>
        <v>#N/A</v>
      </c>
      <c r="O134" s="49">
        <f t="shared" si="2"/>
        <v>265</v>
      </c>
      <c r="P134" s="50" t="e">
        <f>VLOOKUP(C134,[8]A!$B$2:$D$1501,3,FALSE)</f>
        <v>#N/A</v>
      </c>
    </row>
    <row r="135" spans="1:16" ht="14.45" customHeight="1" x14ac:dyDescent="0.25">
      <c r="A135" s="7">
        <v>266</v>
      </c>
      <c r="B135" s="49" t="e">
        <f t="shared" si="5"/>
        <v>#N/A</v>
      </c>
      <c r="D135" s="49"/>
      <c r="E135" s="49" t="e">
        <f>VLOOKUP(C135,[8]A!$E$2:$K$1451,7,FALSE)</f>
        <v>#N/A</v>
      </c>
      <c r="F135" s="50">
        <v>2</v>
      </c>
      <c r="N135" s="49" t="e">
        <f>VLOOKUP(C135,'Ancien Bilan'!$B$4:$D$1238,3,FALSE)</f>
        <v>#N/A</v>
      </c>
      <c r="O135" s="49">
        <f t="shared" si="2"/>
        <v>266</v>
      </c>
      <c r="P135" s="50" t="e">
        <f>VLOOKUP(C135,[8]A!$B$2:$D$1501,3,FALSE)</f>
        <v>#N/A</v>
      </c>
    </row>
    <row r="136" spans="1:16" ht="14.45" customHeight="1" x14ac:dyDescent="0.25">
      <c r="A136" s="7">
        <v>267</v>
      </c>
      <c r="B136" s="49" t="e">
        <f t="shared" si="5"/>
        <v>#N/A</v>
      </c>
      <c r="D136" s="49"/>
      <c r="E136" s="49" t="e">
        <f>VLOOKUP(C136,[8]A!$E$2:$K$1451,7,FALSE)</f>
        <v>#N/A</v>
      </c>
      <c r="F136" s="50">
        <v>2</v>
      </c>
      <c r="N136" s="49" t="e">
        <f>VLOOKUP(C136,'Ancien Bilan'!$B$4:$D$1238,3,FALSE)</f>
        <v>#N/A</v>
      </c>
      <c r="O136" s="49">
        <f t="shared" si="2"/>
        <v>267</v>
      </c>
      <c r="P136" s="50" t="e">
        <f>VLOOKUP(C136,[8]A!$B$2:$D$1501,3,FALSE)</f>
        <v>#N/A</v>
      </c>
    </row>
    <row r="137" spans="1:16" ht="14.45" customHeight="1" x14ac:dyDescent="0.25">
      <c r="A137" s="7">
        <v>268</v>
      </c>
      <c r="B137" s="49" t="e">
        <f t="shared" si="5"/>
        <v>#N/A</v>
      </c>
      <c r="D137" s="49"/>
      <c r="E137" s="49" t="e">
        <f>VLOOKUP(C137,[8]A!$E$2:$K$1451,7,FALSE)</f>
        <v>#N/A</v>
      </c>
      <c r="F137" s="50">
        <v>2</v>
      </c>
      <c r="N137" s="49" t="e">
        <f>VLOOKUP(C137,'Ancien Bilan'!$B$4:$D$1238,3,FALSE)</f>
        <v>#N/A</v>
      </c>
      <c r="O137" s="49">
        <f t="shared" si="2"/>
        <v>268</v>
      </c>
      <c r="P137" s="50" t="e">
        <f>VLOOKUP(C137,[8]A!$B$2:$D$1501,3,FALSE)</f>
        <v>#N/A</v>
      </c>
    </row>
    <row r="138" spans="1:16" ht="14.45" customHeight="1" x14ac:dyDescent="0.25">
      <c r="A138" s="7">
        <v>269</v>
      </c>
      <c r="B138" s="49" t="e">
        <f t="shared" si="5"/>
        <v>#N/A</v>
      </c>
      <c r="E138" s="49" t="e">
        <f>VLOOKUP(C138,[8]A!$E$2:$K$1451,7,FALSE)</f>
        <v>#N/A</v>
      </c>
      <c r="F138" s="50">
        <v>2</v>
      </c>
      <c r="N138" s="49" t="e">
        <f>VLOOKUP(C138,'Ancien Bilan'!$B$4:$D$1238,3,FALSE)</f>
        <v>#N/A</v>
      </c>
      <c r="O138" s="49">
        <f t="shared" si="2"/>
        <v>269</v>
      </c>
      <c r="P138" s="50" t="e">
        <f>VLOOKUP(C138,[8]A!$B$2:$D$1501,3,FALSE)</f>
        <v>#N/A</v>
      </c>
    </row>
    <row r="139" spans="1:16" ht="14.45" customHeight="1" x14ac:dyDescent="0.25">
      <c r="A139" s="7">
        <v>270</v>
      </c>
      <c r="B139" s="49" t="e">
        <f t="shared" si="5"/>
        <v>#N/A</v>
      </c>
      <c r="D139" s="49"/>
      <c r="E139" s="49" t="e">
        <f>VLOOKUP(C139,[8]A!$E$2:$K$1451,7,FALSE)</f>
        <v>#N/A</v>
      </c>
      <c r="F139" s="50">
        <v>2</v>
      </c>
      <c r="N139" s="49" t="e">
        <f>VLOOKUP(C139,'Ancien Bilan'!$B$4:$D$1238,3,FALSE)</f>
        <v>#N/A</v>
      </c>
      <c r="O139" s="49">
        <f t="shared" si="2"/>
        <v>270</v>
      </c>
      <c r="P139" s="50" t="e">
        <f>VLOOKUP(C139,[8]A!$B$2:$D$1501,3,FALSE)</f>
        <v>#N/A</v>
      </c>
    </row>
    <row r="140" spans="1:16" ht="14.45" customHeight="1" x14ac:dyDescent="0.25">
      <c r="A140" s="15">
        <v>101</v>
      </c>
      <c r="B140" s="15">
        <f t="shared" ref="B140:B196" si="6">N140</f>
        <v>144410</v>
      </c>
      <c r="C140" s="49" t="s">
        <v>93</v>
      </c>
      <c r="D140" s="49" t="s">
        <v>62</v>
      </c>
      <c r="E140" s="49" t="str">
        <f>VLOOKUP(C140,[9]A!$E$2:$K$1451,7,FALSE)</f>
        <v>05957195697</v>
      </c>
      <c r="F140" s="50" t="s">
        <v>359</v>
      </c>
      <c r="N140" s="49">
        <f>VLOOKUP(C140,'Ancien Bilan'!$B$4:$D$1238,3,FALSE)</f>
        <v>144410</v>
      </c>
      <c r="O140" s="49">
        <f t="shared" ref="O140:O159" si="7">A140</f>
        <v>101</v>
      </c>
      <c r="P140" s="50" t="str">
        <f>VLOOKUP(C140,[9]A!$B$2:$D$1501,3,FALSE)</f>
        <v>3</v>
      </c>
    </row>
    <row r="141" spans="1:16" ht="14.45" customHeight="1" x14ac:dyDescent="0.25">
      <c r="A141" s="15">
        <v>102</v>
      </c>
      <c r="B141" s="15">
        <f t="shared" si="6"/>
        <v>4425</v>
      </c>
      <c r="C141" s="49" t="s">
        <v>2586</v>
      </c>
      <c r="D141" s="49" t="s">
        <v>91</v>
      </c>
      <c r="E141" s="49" t="str">
        <f>VLOOKUP(C141,[8]A!$E$2:$K$1451,7,FALSE)</f>
        <v>06263102864</v>
      </c>
      <c r="F141" s="50" t="s">
        <v>359</v>
      </c>
      <c r="N141" s="49">
        <f>VLOOKUP(C141,'Ancien Bilan'!$B$4:$D$1238,3,FALSE)</f>
        <v>4425</v>
      </c>
      <c r="O141" s="49">
        <f t="shared" si="7"/>
        <v>102</v>
      </c>
      <c r="P141" s="50" t="str">
        <f>VLOOKUP(C141,[8]A!$B$2:$D$1501,3,FALSE)</f>
        <v>4-A</v>
      </c>
    </row>
    <row r="142" spans="1:16" ht="14.45" customHeight="1" x14ac:dyDescent="0.25">
      <c r="A142" s="15">
        <v>103</v>
      </c>
      <c r="B142" s="15">
        <f t="shared" si="6"/>
        <v>144567</v>
      </c>
      <c r="C142" s="49" t="s">
        <v>92</v>
      </c>
      <c r="D142" s="49" t="s">
        <v>10</v>
      </c>
      <c r="E142" s="49" t="str">
        <f>VLOOKUP(C142,[8]A!$E$2:$K$1451,7,FALSE)</f>
        <v>05999012230</v>
      </c>
      <c r="F142" s="50" t="s">
        <v>359</v>
      </c>
      <c r="N142" s="49">
        <f>VLOOKUP(C142,'Ancien Bilan'!$B$4:$D$1238,3,FALSE)</f>
        <v>144567</v>
      </c>
      <c r="O142" s="49">
        <f t="shared" si="7"/>
        <v>103</v>
      </c>
      <c r="P142" s="50" t="str">
        <f>VLOOKUP(C142,[8]A!$B$2:$D$1501,3,FALSE)</f>
        <v>3</v>
      </c>
    </row>
    <row r="143" spans="1:16" ht="14.45" customHeight="1" x14ac:dyDescent="0.25">
      <c r="A143" s="15">
        <v>104</v>
      </c>
      <c r="B143" s="15">
        <f t="shared" si="6"/>
        <v>4427</v>
      </c>
      <c r="C143" s="49" t="s">
        <v>2999</v>
      </c>
      <c r="D143" s="49" t="s">
        <v>91</v>
      </c>
      <c r="E143" s="49" t="e">
        <f>VLOOKUP(C143,[8]A!$E$2:$K$1451,7,FALSE)</f>
        <v>#N/A</v>
      </c>
      <c r="F143" s="50" t="s">
        <v>359</v>
      </c>
      <c r="N143" s="49">
        <f>VLOOKUP(C143,'Ancien Bilan'!$B$4:$D$1238,3,FALSE)</f>
        <v>4427</v>
      </c>
      <c r="O143" s="49">
        <f t="shared" si="7"/>
        <v>104</v>
      </c>
      <c r="P143" s="50" t="e">
        <f>VLOOKUP(C143,[8]A!$B$2:$D$1501,3,FALSE)</f>
        <v>#N/A</v>
      </c>
    </row>
    <row r="144" spans="1:16" ht="14.45" customHeight="1" x14ac:dyDescent="0.25">
      <c r="A144" s="15">
        <v>105</v>
      </c>
      <c r="B144" s="15">
        <f t="shared" si="6"/>
        <v>4321</v>
      </c>
      <c r="C144" s="49" t="s">
        <v>2796</v>
      </c>
      <c r="D144" s="49" t="s">
        <v>3000</v>
      </c>
      <c r="E144" s="49" t="str">
        <f>VLOOKUP(C144,[8]A!$E$2:$K$1451,7,FALSE)</f>
        <v>06297095154</v>
      </c>
      <c r="F144" s="50" t="s">
        <v>359</v>
      </c>
      <c r="N144" s="49">
        <f>VLOOKUP(C144,'Ancien Bilan'!$B$4:$D$1238,3,FALSE)</f>
        <v>4321</v>
      </c>
      <c r="O144" s="49">
        <f t="shared" si="7"/>
        <v>105</v>
      </c>
      <c r="P144" s="50" t="str">
        <f>VLOOKUP(C144,[8]A!$B$2:$D$1501,3,FALSE)</f>
        <v>3</v>
      </c>
    </row>
    <row r="145" spans="1:16" ht="14.45" customHeight="1" x14ac:dyDescent="0.25">
      <c r="A145" s="15">
        <v>106</v>
      </c>
      <c r="B145" s="15">
        <f t="shared" si="6"/>
        <v>144390</v>
      </c>
      <c r="C145" s="49" t="s">
        <v>114</v>
      </c>
      <c r="D145" s="49" t="s">
        <v>115</v>
      </c>
      <c r="E145" s="49" t="str">
        <f>VLOOKUP(C145,[8]A!$E$2:$K$1451,7,FALSE)</f>
        <v>05994039435</v>
      </c>
      <c r="F145" s="50" t="s">
        <v>359</v>
      </c>
      <c r="N145" s="49">
        <f>VLOOKUP(C145,'Ancien Bilan'!$B$4:$D$1238,3,FALSE)</f>
        <v>144390</v>
      </c>
      <c r="O145" s="49">
        <f t="shared" si="7"/>
        <v>106</v>
      </c>
      <c r="P145" s="50" t="str">
        <f>VLOOKUP(C145,[8]A!$B$2:$D$1501,3,FALSE)</f>
        <v>2</v>
      </c>
    </row>
    <row r="146" spans="1:16" ht="14.45" customHeight="1" x14ac:dyDescent="0.25">
      <c r="A146" s="15">
        <v>107</v>
      </c>
      <c r="B146" s="15">
        <f t="shared" si="6"/>
        <v>144454</v>
      </c>
      <c r="C146" s="49" t="s">
        <v>94</v>
      </c>
      <c r="D146" s="49" t="s">
        <v>59</v>
      </c>
      <c r="E146" s="49" t="str">
        <f>VLOOKUP(C146,[8]A!$E$2:$K$1451,7,FALSE)</f>
        <v>05996222312</v>
      </c>
      <c r="F146" s="50" t="s">
        <v>359</v>
      </c>
      <c r="N146" s="49">
        <f>VLOOKUP(C146,'Ancien Bilan'!$B$4:$D$1238,3,FALSE)</f>
        <v>144454</v>
      </c>
      <c r="O146" s="49">
        <f t="shared" si="7"/>
        <v>107</v>
      </c>
      <c r="P146" s="50" t="str">
        <f>VLOOKUP(C146,[8]A!$B$2:$D$1501,3,FALSE)</f>
        <v>3</v>
      </c>
    </row>
    <row r="147" spans="1:16" ht="14.45" customHeight="1" x14ac:dyDescent="0.25">
      <c r="A147" s="15">
        <v>108</v>
      </c>
      <c r="B147" s="15">
        <f t="shared" si="6"/>
        <v>2923</v>
      </c>
      <c r="C147" s="49" t="s">
        <v>635</v>
      </c>
      <c r="D147" s="19" t="s">
        <v>14</v>
      </c>
      <c r="E147" s="49" t="str">
        <f>VLOOKUP(C147,[8]A!$E$2:$K$1451,7,FALSE)</f>
        <v>05999070856</v>
      </c>
      <c r="F147" s="50" t="s">
        <v>359</v>
      </c>
      <c r="N147" s="49">
        <f>VLOOKUP(C147,'Ancien Bilan'!$B$4:$D$1238,3,FALSE)</f>
        <v>2923</v>
      </c>
      <c r="O147" s="49">
        <f t="shared" si="7"/>
        <v>108</v>
      </c>
      <c r="P147" s="50" t="str">
        <f>VLOOKUP(C147,[8]A!$B$2:$D$1501,3,FALSE)</f>
        <v>3</v>
      </c>
    </row>
    <row r="148" spans="1:16" ht="14.45" customHeight="1" x14ac:dyDescent="0.25">
      <c r="A148" s="15">
        <v>109</v>
      </c>
      <c r="B148" s="15">
        <f t="shared" si="6"/>
        <v>144422</v>
      </c>
      <c r="C148" s="49" t="s">
        <v>693</v>
      </c>
      <c r="D148" s="49" t="s">
        <v>43</v>
      </c>
      <c r="E148" s="49" t="str">
        <f>VLOOKUP(C148,[8]A!$E$2:$K$1451,7,FALSE)</f>
        <v>05994054446</v>
      </c>
      <c r="F148" s="50" t="s">
        <v>359</v>
      </c>
      <c r="N148" s="49">
        <f>VLOOKUP(C148,'Ancien Bilan'!$B$4:$D$1238,3,FALSE)</f>
        <v>144422</v>
      </c>
      <c r="O148" s="49">
        <f t="shared" si="7"/>
        <v>109</v>
      </c>
      <c r="P148" s="50" t="str">
        <f>VLOOKUP(C148,[8]A!$B$2:$D$1501,3,FALSE)</f>
        <v>3</v>
      </c>
    </row>
    <row r="149" spans="1:16" ht="14.45" customHeight="1" x14ac:dyDescent="0.25">
      <c r="A149" s="15">
        <v>110</v>
      </c>
      <c r="B149" s="15">
        <f t="shared" si="6"/>
        <v>4430</v>
      </c>
      <c r="C149" s="49" t="s">
        <v>2607</v>
      </c>
      <c r="D149" s="49" t="s">
        <v>135</v>
      </c>
      <c r="E149" s="49" t="str">
        <f>VLOOKUP(C149,[8]A!$E$2:$K$1451,7,FALSE)</f>
        <v>06297016103</v>
      </c>
      <c r="F149" s="50" t="s">
        <v>359</v>
      </c>
      <c r="N149" s="49">
        <f>VLOOKUP(C149,'Ancien Bilan'!$B$4:$D$1238,3,FALSE)</f>
        <v>4430</v>
      </c>
      <c r="O149" s="49">
        <f t="shared" si="7"/>
        <v>110</v>
      </c>
      <c r="P149" s="50" t="str">
        <f>VLOOKUP(C149,[8]A!$B$2:$D$1501,3,FALSE)</f>
        <v>3</v>
      </c>
    </row>
    <row r="150" spans="1:16" ht="14.45" customHeight="1" x14ac:dyDescent="0.25">
      <c r="A150" s="15">
        <v>111</v>
      </c>
      <c r="B150" s="15">
        <f t="shared" si="6"/>
        <v>144598</v>
      </c>
      <c r="C150" s="49" t="s">
        <v>144</v>
      </c>
      <c r="D150" s="49" t="s">
        <v>14</v>
      </c>
      <c r="E150" s="49" t="str">
        <f>VLOOKUP(C150,[8]A!$E$2:$K$1451,7,FALSE)</f>
        <v>05996219546</v>
      </c>
      <c r="F150" s="50" t="s">
        <v>359</v>
      </c>
      <c r="N150" s="49">
        <f>VLOOKUP(C150,'Ancien Bilan'!$B$4:$D$1238,3,FALSE)</f>
        <v>144598</v>
      </c>
      <c r="O150" s="49">
        <f t="shared" si="7"/>
        <v>111</v>
      </c>
      <c r="P150" s="50" t="str">
        <f>VLOOKUP(C150,[8]A!$B$2:$D$1501,3,FALSE)</f>
        <v>2</v>
      </c>
    </row>
    <row r="151" spans="1:16" ht="14.45" customHeight="1" x14ac:dyDescent="0.25">
      <c r="A151" s="15">
        <v>112</v>
      </c>
      <c r="B151" s="15">
        <f t="shared" si="6"/>
        <v>144326</v>
      </c>
      <c r="C151" s="49" t="s">
        <v>100</v>
      </c>
      <c r="D151" s="49" t="s">
        <v>101</v>
      </c>
      <c r="E151" s="49" t="str">
        <f>VLOOKUP(C151,[8]A!$E$2:$K$1451,7,FALSE)</f>
        <v>06297052385</v>
      </c>
      <c r="F151" s="50" t="s">
        <v>359</v>
      </c>
      <c r="N151" s="49">
        <f>VLOOKUP(C151,'Ancien Bilan'!$B$4:$D$1238,3,FALSE)</f>
        <v>144326</v>
      </c>
      <c r="O151" s="49">
        <f t="shared" si="7"/>
        <v>112</v>
      </c>
      <c r="P151" s="50" t="str">
        <f>VLOOKUP(C151,[8]A!$B$2:$D$1501,3,FALSE)</f>
        <v>3</v>
      </c>
    </row>
    <row r="152" spans="1:16" ht="14.45" customHeight="1" x14ac:dyDescent="0.25">
      <c r="A152" s="15">
        <v>113</v>
      </c>
      <c r="B152" s="49">
        <f t="shared" si="6"/>
        <v>144353</v>
      </c>
      <c r="C152" s="49" t="s">
        <v>810</v>
      </c>
      <c r="D152" s="49" t="s">
        <v>3001</v>
      </c>
      <c r="E152" s="49" t="str">
        <f>VLOOKUP(C152,[8]A!$E$2:$K$1451,7,FALSE)</f>
        <v>05999097889</v>
      </c>
      <c r="F152" s="50" t="s">
        <v>359</v>
      </c>
      <c r="N152" s="49">
        <f>VLOOKUP(C152,'Ancien Bilan'!$B$4:$D$1238,3,FALSE)</f>
        <v>144353</v>
      </c>
      <c r="O152" s="49">
        <f t="shared" si="7"/>
        <v>113</v>
      </c>
      <c r="P152" s="50" t="str">
        <f>VLOOKUP(C152,[8]A!$B$2:$D$1501,3,FALSE)</f>
        <v>2</v>
      </c>
    </row>
    <row r="153" spans="1:16" ht="14.45" customHeight="1" x14ac:dyDescent="0.25">
      <c r="A153" s="15">
        <v>114</v>
      </c>
      <c r="B153" s="15">
        <f t="shared" si="6"/>
        <v>4407</v>
      </c>
      <c r="C153" s="49" t="s">
        <v>3002</v>
      </c>
      <c r="D153" s="49">
        <v>0</v>
      </c>
      <c r="E153" s="49" t="e">
        <f>VLOOKUP(C153,[8]A!$E$2:$K$1451,7,FALSE)</f>
        <v>#N/A</v>
      </c>
      <c r="F153" s="50" t="s">
        <v>359</v>
      </c>
      <c r="N153" s="49">
        <f>VLOOKUP(C153,'Ancien Bilan'!$B$4:$D$1238,3,FALSE)</f>
        <v>4407</v>
      </c>
      <c r="O153" s="49">
        <f t="shared" si="7"/>
        <v>114</v>
      </c>
      <c r="P153" s="50" t="e">
        <f>VLOOKUP(C153,[8]A!$B$2:$D$1501,3,FALSE)</f>
        <v>#N/A</v>
      </c>
    </row>
    <row r="154" spans="1:16" ht="14.45" customHeight="1" x14ac:dyDescent="0.25">
      <c r="A154" s="15">
        <v>115</v>
      </c>
      <c r="B154" s="49">
        <f t="shared" si="6"/>
        <v>1255</v>
      </c>
      <c r="C154" s="49" t="s">
        <v>147</v>
      </c>
      <c r="D154" s="49" t="s">
        <v>96</v>
      </c>
      <c r="E154" s="49" t="str">
        <f>VLOOKUP(C154,[8]A!$E$2:$K$1451,7,FALSE)</f>
        <v>05999094079</v>
      </c>
      <c r="F154" s="50" t="s">
        <v>359</v>
      </c>
      <c r="N154" s="49">
        <f>VLOOKUP(C154,'Ancien Bilan'!$B$4:$D$1238,3,FALSE)</f>
        <v>1255</v>
      </c>
      <c r="O154" s="49">
        <f t="shared" si="7"/>
        <v>115</v>
      </c>
      <c r="P154" s="50" t="str">
        <f>VLOOKUP(C154,[8]A!$B$2:$D$1501,3,FALSE)</f>
        <v>3</v>
      </c>
    </row>
    <row r="155" spans="1:16" ht="14.45" customHeight="1" x14ac:dyDescent="0.25">
      <c r="A155" s="15">
        <v>116</v>
      </c>
      <c r="B155" s="15">
        <f t="shared" si="6"/>
        <v>4432</v>
      </c>
      <c r="C155" s="49" t="s">
        <v>2859</v>
      </c>
      <c r="D155" s="49" t="s">
        <v>2589</v>
      </c>
      <c r="E155" s="49" t="str">
        <f>VLOOKUP(C155,[8]A!$E$2:$K$1451,7,FALSE)</f>
        <v>06297059855</v>
      </c>
      <c r="F155" s="50" t="s">
        <v>359</v>
      </c>
      <c r="N155" s="49">
        <f>VLOOKUP(C155,'Ancien Bilan'!$B$4:$D$1238,3,FALSE)</f>
        <v>4432</v>
      </c>
      <c r="O155" s="49">
        <f t="shared" si="7"/>
        <v>116</v>
      </c>
      <c r="P155" s="50" t="str">
        <f>VLOOKUP(C155,[8]A!$B$2:$D$1501,3,FALSE)</f>
        <v>3</v>
      </c>
    </row>
    <row r="156" spans="1:16" ht="14.45" customHeight="1" x14ac:dyDescent="0.25">
      <c r="A156" s="15">
        <v>117</v>
      </c>
      <c r="B156" s="15">
        <f t="shared" si="6"/>
        <v>144600</v>
      </c>
      <c r="C156" s="49" t="s">
        <v>590</v>
      </c>
      <c r="D156" s="49" t="s">
        <v>14</v>
      </c>
      <c r="E156" s="49" t="str">
        <f>VLOOKUP(C156,[8]A!$E$2:$K$1451,7,FALSE)</f>
        <v>05996215369</v>
      </c>
      <c r="F156" s="50" t="s">
        <v>359</v>
      </c>
      <c r="N156" s="49">
        <f>VLOOKUP(C156,'Ancien Bilan'!$B$4:$D$1238,3,FALSE)</f>
        <v>144600</v>
      </c>
      <c r="O156" s="49">
        <f t="shared" si="7"/>
        <v>117</v>
      </c>
      <c r="P156" s="50" t="str">
        <f>VLOOKUP(C156,[8]A!$B$2:$D$1501,3,FALSE)</f>
        <v>3</v>
      </c>
    </row>
    <row r="157" spans="1:16" ht="14.45" customHeight="1" x14ac:dyDescent="0.25">
      <c r="A157" s="15">
        <v>118</v>
      </c>
      <c r="B157" s="15">
        <f t="shared" si="6"/>
        <v>144282</v>
      </c>
      <c r="C157" s="49" t="s">
        <v>152</v>
      </c>
      <c r="D157" s="49" t="s">
        <v>153</v>
      </c>
      <c r="E157" s="49" t="str">
        <f>VLOOKUP(C157,[8]A!$E$2:$K$1451,7,FALSE)</f>
        <v>05999081763</v>
      </c>
      <c r="F157" s="50" t="s">
        <v>359</v>
      </c>
      <c r="N157" s="49">
        <f>VLOOKUP(C157,'Ancien Bilan'!$B$4:$D$1238,3,FALSE)</f>
        <v>144282</v>
      </c>
      <c r="O157" s="49">
        <f t="shared" si="7"/>
        <v>118</v>
      </c>
      <c r="P157" s="50" t="str">
        <f>VLOOKUP(C157,[8]A!$B$2:$D$1501,3,FALSE)</f>
        <v>2</v>
      </c>
    </row>
    <row r="158" spans="1:16" ht="14.45" customHeight="1" x14ac:dyDescent="0.25">
      <c r="A158" s="15">
        <v>119</v>
      </c>
      <c r="B158" s="15">
        <f t="shared" si="6"/>
        <v>144367</v>
      </c>
      <c r="C158" s="49" t="s">
        <v>120</v>
      </c>
      <c r="D158" s="49" t="s">
        <v>62</v>
      </c>
      <c r="E158" s="49" t="str">
        <f>VLOOKUP(C158,[8]A!$E$2:$K$1451,7,FALSE)</f>
        <v>05999022728</v>
      </c>
      <c r="F158" s="50" t="s">
        <v>359</v>
      </c>
      <c r="N158" s="49">
        <f>VLOOKUP(C158,'Ancien Bilan'!$B$4:$D$1238,3,FALSE)</f>
        <v>144367</v>
      </c>
      <c r="O158" s="49">
        <f t="shared" si="7"/>
        <v>119</v>
      </c>
      <c r="P158" s="50" t="str">
        <f>VLOOKUP(C158,[8]A!$B$2:$D$1501,3,FALSE)</f>
        <v>3</v>
      </c>
    </row>
    <row r="159" spans="1:16" ht="14.45" customHeight="1" x14ac:dyDescent="0.25">
      <c r="A159" s="15">
        <v>120</v>
      </c>
      <c r="B159" s="15">
        <f t="shared" si="6"/>
        <v>2922</v>
      </c>
      <c r="C159" s="49" t="s">
        <v>99</v>
      </c>
      <c r="D159" s="49" t="s">
        <v>14</v>
      </c>
      <c r="E159" s="49" t="str">
        <f>VLOOKUP(C159,[8]A!$E$2:$K$1451,7,FALSE)</f>
        <v>05996216952</v>
      </c>
      <c r="F159" s="50" t="s">
        <v>359</v>
      </c>
      <c r="N159" s="49">
        <f>VLOOKUP(C159,'Ancien Bilan'!$B$4:$D$1238,3,FALSE)</f>
        <v>2922</v>
      </c>
      <c r="O159" s="49">
        <f t="shared" si="7"/>
        <v>120</v>
      </c>
      <c r="P159" s="50" t="str">
        <f>VLOOKUP(C159,[8]A!$B$2:$D$1501,3,FALSE)</f>
        <v>4-B</v>
      </c>
    </row>
    <row r="160" spans="1:16" ht="14.45" customHeight="1" x14ac:dyDescent="0.25">
      <c r="A160" s="15">
        <v>121</v>
      </c>
      <c r="B160" s="15">
        <f t="shared" si="6"/>
        <v>144423</v>
      </c>
      <c r="C160" s="49" t="s">
        <v>875</v>
      </c>
      <c r="D160" s="49" t="s">
        <v>53</v>
      </c>
      <c r="E160" s="49" t="str">
        <f>VLOOKUP(C160,[8]A!$E$2:$K$1451,7,FALSE)</f>
        <v>05999111388</v>
      </c>
      <c r="F160" s="50" t="s">
        <v>359</v>
      </c>
      <c r="N160" s="49">
        <f>VLOOKUP(C160,'Ancien Bilan'!$B$4:$D$1238,3,FALSE)</f>
        <v>144423</v>
      </c>
      <c r="O160" s="49">
        <f t="shared" ref="O160:O223" si="8">A160</f>
        <v>121</v>
      </c>
      <c r="P160" s="50" t="str">
        <f>VLOOKUP(C160,[8]A!$B$2:$D$1501,3,FALSE)</f>
        <v>3</v>
      </c>
    </row>
    <row r="161" spans="1:16" ht="14.45" customHeight="1" x14ac:dyDescent="0.25">
      <c r="A161" s="15">
        <v>122</v>
      </c>
      <c r="B161" s="15">
        <f t="shared" si="6"/>
        <v>144436</v>
      </c>
      <c r="C161" s="49" t="s">
        <v>97</v>
      </c>
      <c r="D161" s="19" t="s">
        <v>22</v>
      </c>
      <c r="E161" s="49" t="str">
        <f>VLOOKUP(C161,[8]A!$E$2:$K$1451,7,FALSE)</f>
        <v>05994064252</v>
      </c>
      <c r="F161" s="50" t="s">
        <v>359</v>
      </c>
      <c r="N161" s="49">
        <f>VLOOKUP(C161,'Ancien Bilan'!$B$4:$D$1238,3,FALSE)</f>
        <v>144436</v>
      </c>
      <c r="O161" s="49">
        <f t="shared" si="8"/>
        <v>122</v>
      </c>
      <c r="P161" s="50" t="str">
        <f>VLOOKUP(C161,[8]A!$B$2:$D$1501,3,FALSE)</f>
        <v>3</v>
      </c>
    </row>
    <row r="162" spans="1:16" ht="14.45" customHeight="1" x14ac:dyDescent="0.25">
      <c r="A162" s="15">
        <v>123</v>
      </c>
      <c r="B162" s="15">
        <f t="shared" si="6"/>
        <v>144588</v>
      </c>
      <c r="C162" s="49" t="s">
        <v>589</v>
      </c>
      <c r="D162" s="5" t="s">
        <v>14</v>
      </c>
      <c r="E162" s="49" t="str">
        <f>VLOOKUP(C162,[8]A!$E$2:$K$1451,7,FALSE)</f>
        <v>05996219563</v>
      </c>
      <c r="F162" s="50" t="s">
        <v>359</v>
      </c>
      <c r="N162" s="49">
        <f>VLOOKUP(C162,'Ancien Bilan'!$B$4:$D$1238,3,FALSE)</f>
        <v>144588</v>
      </c>
      <c r="O162" s="49">
        <f t="shared" si="8"/>
        <v>123</v>
      </c>
      <c r="P162" s="50" t="str">
        <f>VLOOKUP(C162,[8]A!$B$2:$D$1501,3,FALSE)</f>
        <v>3</v>
      </c>
    </row>
    <row r="163" spans="1:16" ht="14.45" customHeight="1" x14ac:dyDescent="0.25">
      <c r="A163" s="15">
        <v>124</v>
      </c>
      <c r="B163" s="15">
        <f t="shared" si="6"/>
        <v>144363</v>
      </c>
      <c r="C163" s="49" t="s">
        <v>591</v>
      </c>
      <c r="D163" s="51" t="s">
        <v>14</v>
      </c>
      <c r="E163" s="49" t="str">
        <f>VLOOKUP(C163,[8]A!$E$2:$K$1451,7,FALSE)</f>
        <v>05996219564</v>
      </c>
      <c r="F163" s="50" t="s">
        <v>359</v>
      </c>
      <c r="N163" s="49">
        <f>VLOOKUP(C163,'Ancien Bilan'!$B$4:$D$1238,3,FALSE)</f>
        <v>144363</v>
      </c>
      <c r="O163" s="49">
        <f t="shared" si="8"/>
        <v>124</v>
      </c>
      <c r="P163" s="50" t="str">
        <f>VLOOKUP(C163,[8]A!$B$2:$D$1501,3,FALSE)</f>
        <v>JE</v>
      </c>
    </row>
    <row r="164" spans="1:16" ht="14.45" customHeight="1" x14ac:dyDescent="0.25">
      <c r="A164" s="15">
        <v>125</v>
      </c>
      <c r="B164" s="15">
        <f t="shared" si="6"/>
        <v>2882</v>
      </c>
      <c r="C164" s="49" t="s">
        <v>904</v>
      </c>
      <c r="D164" s="49" t="s">
        <v>84</v>
      </c>
      <c r="E164" s="49" t="str">
        <f>VLOOKUP(C164,[8]A!$E$2:$K$1451,7,FALSE)</f>
        <v>05996224018</v>
      </c>
      <c r="F164" s="50" t="s">
        <v>359</v>
      </c>
      <c r="N164" s="49">
        <f>VLOOKUP(C164,'Ancien Bilan'!$B$4:$D$1238,3,FALSE)</f>
        <v>2882</v>
      </c>
      <c r="O164" s="49">
        <f t="shared" si="8"/>
        <v>125</v>
      </c>
      <c r="P164" s="50" t="str">
        <f>VLOOKUP(C164,[8]A!$B$2:$D$1501,3,FALSE)</f>
        <v>3</v>
      </c>
    </row>
    <row r="165" spans="1:16" ht="14.45" customHeight="1" x14ac:dyDescent="0.25">
      <c r="A165" s="15">
        <v>126</v>
      </c>
      <c r="B165" s="15">
        <f t="shared" si="6"/>
        <v>144384</v>
      </c>
      <c r="C165" s="49" t="s">
        <v>111</v>
      </c>
      <c r="D165" s="49" t="s">
        <v>112</v>
      </c>
      <c r="E165" s="49" t="str">
        <f>VLOOKUP(C165,[8]A!$E$2:$K$1451,7,FALSE)</f>
        <v>05999028489</v>
      </c>
      <c r="F165" s="50" t="s">
        <v>359</v>
      </c>
      <c r="N165" s="49">
        <f>VLOOKUP(C165,'Ancien Bilan'!$B$4:$D$1238,3,FALSE)</f>
        <v>144384</v>
      </c>
      <c r="O165" s="49">
        <f t="shared" si="8"/>
        <v>126</v>
      </c>
      <c r="P165" s="50" t="str">
        <f>VLOOKUP(C165,[8]A!$B$2:$D$1501,3,FALSE)</f>
        <v>2</v>
      </c>
    </row>
    <row r="166" spans="1:16" ht="14.45" customHeight="1" x14ac:dyDescent="0.25">
      <c r="A166" s="15">
        <v>127</v>
      </c>
      <c r="B166" s="15">
        <f t="shared" si="6"/>
        <v>1275</v>
      </c>
      <c r="C166" s="49" t="s">
        <v>151</v>
      </c>
      <c r="D166" s="49" t="s">
        <v>84</v>
      </c>
      <c r="E166" s="49" t="str">
        <f>VLOOKUP(C166,[8]A!$E$2:$K$1451,7,FALSE)</f>
        <v>05999068459</v>
      </c>
      <c r="F166" s="50" t="s">
        <v>359</v>
      </c>
      <c r="N166" s="49">
        <f>VLOOKUP(C166,'Ancien Bilan'!$B$4:$D$1238,3,FALSE)</f>
        <v>1275</v>
      </c>
      <c r="O166" s="49">
        <f t="shared" si="8"/>
        <v>127</v>
      </c>
      <c r="P166" s="50" t="str">
        <f>VLOOKUP(C166,[8]A!$B$2:$D$1501,3,FALSE)</f>
        <v>3</v>
      </c>
    </row>
    <row r="167" spans="1:16" ht="14.45" customHeight="1" x14ac:dyDescent="0.25">
      <c r="A167" s="15">
        <v>128</v>
      </c>
      <c r="B167" s="15">
        <f t="shared" si="6"/>
        <v>2877</v>
      </c>
      <c r="C167" s="49" t="s">
        <v>707</v>
      </c>
      <c r="D167" s="49" t="s">
        <v>84</v>
      </c>
      <c r="E167" s="49" t="str">
        <f>VLOOKUP(C167,[8]A!$E$2:$K$1451,7,FALSE)</f>
        <v>05999015539</v>
      </c>
      <c r="F167" s="50" t="s">
        <v>359</v>
      </c>
      <c r="N167" s="49">
        <f>VLOOKUP(C167,'Ancien Bilan'!$B$4:$D$1238,3,FALSE)</f>
        <v>2877</v>
      </c>
      <c r="O167" s="49">
        <f t="shared" si="8"/>
        <v>128</v>
      </c>
      <c r="P167" s="50" t="str">
        <f>VLOOKUP(C167,[8]A!$B$2:$D$1501,3,FALSE)</f>
        <v>4-B</v>
      </c>
    </row>
    <row r="168" spans="1:16" ht="14.45" customHeight="1" x14ac:dyDescent="0.25">
      <c r="A168" s="15">
        <v>129</v>
      </c>
      <c r="B168" s="15">
        <f t="shared" si="6"/>
        <v>144336</v>
      </c>
      <c r="C168" s="49" t="s">
        <v>692</v>
      </c>
      <c r="D168" s="49" t="s">
        <v>105</v>
      </c>
      <c r="E168" s="49" t="str">
        <f>VLOOKUP(C168,[8]A!$E$2:$K$1451,7,FALSE)</f>
        <v>05999057206</v>
      </c>
      <c r="F168" s="50" t="s">
        <v>359</v>
      </c>
      <c r="N168" s="49">
        <f>VLOOKUP(C168,'Ancien Bilan'!$B$4:$D$1238,3,FALSE)</f>
        <v>144336</v>
      </c>
      <c r="O168" s="49">
        <f t="shared" si="8"/>
        <v>129</v>
      </c>
      <c r="P168" s="50" t="str">
        <f>VLOOKUP(C168,[8]A!$B$2:$D$1501,3,FALSE)</f>
        <v>2</v>
      </c>
    </row>
    <row r="169" spans="1:16" ht="14.45" customHeight="1" x14ac:dyDescent="0.25">
      <c r="A169" s="15">
        <v>130</v>
      </c>
      <c r="B169" s="15">
        <f t="shared" si="6"/>
        <v>3123</v>
      </c>
      <c r="C169" s="49" t="s">
        <v>1484</v>
      </c>
      <c r="D169" s="49" t="s">
        <v>488</v>
      </c>
      <c r="E169" s="49" t="str">
        <f>VLOOKUP(C169,[8]A!$E$2:$K$1451,7,FALSE)</f>
        <v>05999073455</v>
      </c>
      <c r="F169" s="50" t="s">
        <v>359</v>
      </c>
      <c r="N169" s="49">
        <f>VLOOKUP(C169,'Ancien Bilan'!$B$4:$D$1238,3,FALSE)</f>
        <v>3123</v>
      </c>
      <c r="O169" s="49">
        <f t="shared" si="8"/>
        <v>130</v>
      </c>
      <c r="P169" s="50" t="str">
        <f>VLOOKUP(C169,[8]A!$B$2:$D$1501,3,FALSE)</f>
        <v>1</v>
      </c>
    </row>
    <row r="170" spans="1:16" ht="14.45" customHeight="1" x14ac:dyDescent="0.25">
      <c r="A170" s="15">
        <v>131</v>
      </c>
      <c r="B170" s="15">
        <f t="shared" si="6"/>
        <v>4362</v>
      </c>
      <c r="C170" s="49" t="s">
        <v>3113</v>
      </c>
      <c r="D170" s="49" t="s">
        <v>36</v>
      </c>
      <c r="E170" s="49" t="e">
        <f>VLOOKUP(C170,[8]A!$E$2:$K$1451,7,FALSE)</f>
        <v>#N/A</v>
      </c>
      <c r="F170" s="50" t="s">
        <v>359</v>
      </c>
      <c r="N170" s="49">
        <f>VLOOKUP(C170,'Ancien Bilan'!$B$4:$D$1238,3,FALSE)</f>
        <v>4362</v>
      </c>
      <c r="O170" s="49">
        <f t="shared" si="8"/>
        <v>131</v>
      </c>
      <c r="P170" s="50" t="e">
        <f>VLOOKUP(C170,[8]A!$B$2:$D$1501,3,FALSE)</f>
        <v>#N/A</v>
      </c>
    </row>
    <row r="171" spans="1:16" ht="14.45" customHeight="1" x14ac:dyDescent="0.25">
      <c r="A171" s="15">
        <v>132</v>
      </c>
      <c r="B171" s="15">
        <f t="shared" si="6"/>
        <v>4358</v>
      </c>
      <c r="C171" s="49" t="s">
        <v>2813</v>
      </c>
      <c r="D171" s="49" t="s">
        <v>2625</v>
      </c>
      <c r="E171" s="49" t="str">
        <f>VLOOKUP(C171,[8]A!$E$2:$K$1451,7,FALSE)</f>
        <v>06260087673</v>
      </c>
      <c r="F171" s="50" t="s">
        <v>359</v>
      </c>
      <c r="N171" s="49">
        <f>VLOOKUP(C171,'Ancien Bilan'!$B$4:$D$1238,3,FALSE)</f>
        <v>4358</v>
      </c>
      <c r="O171" s="49">
        <f t="shared" si="8"/>
        <v>132</v>
      </c>
      <c r="P171" s="50" t="str">
        <f>VLOOKUP(C171,[8]A!$B$2:$D$1501,3,FALSE)</f>
        <v>3</v>
      </c>
    </row>
    <row r="172" spans="1:16" ht="14.45" customHeight="1" x14ac:dyDescent="0.25">
      <c r="A172" s="15">
        <v>133</v>
      </c>
      <c r="B172" s="15">
        <f t="shared" si="6"/>
        <v>4347</v>
      </c>
      <c r="C172" s="49" t="s">
        <v>2493</v>
      </c>
      <c r="D172" s="49" t="s">
        <v>62</v>
      </c>
      <c r="E172" s="49" t="str">
        <f>VLOOKUP(C172,[8]A!$E$2:$K$1451,7,FALSE)</f>
        <v>05999069524</v>
      </c>
      <c r="F172" s="50" t="s">
        <v>359</v>
      </c>
      <c r="N172" s="49">
        <f>VLOOKUP(C172,'Ancien Bilan'!$B$4:$D$1238,3,FALSE)</f>
        <v>4347</v>
      </c>
      <c r="O172" s="49">
        <f t="shared" si="8"/>
        <v>133</v>
      </c>
      <c r="P172" s="50" t="str">
        <f>VLOOKUP(C172,[8]A!$B$2:$D$1501,3,FALSE)</f>
        <v>4-A</v>
      </c>
    </row>
    <row r="173" spans="1:16" ht="14.45" customHeight="1" x14ac:dyDescent="0.25">
      <c r="A173" s="15">
        <v>134</v>
      </c>
      <c r="B173" s="15">
        <f t="shared" si="6"/>
        <v>4405</v>
      </c>
      <c r="C173" s="49" t="s">
        <v>3114</v>
      </c>
      <c r="D173" s="49" t="s">
        <v>135</v>
      </c>
      <c r="E173" s="49" t="e">
        <f>VLOOKUP(C173,[8]A!$E$2:$K$1451,7,FALSE)</f>
        <v>#N/A</v>
      </c>
      <c r="F173" s="50" t="s">
        <v>359</v>
      </c>
      <c r="N173" s="49">
        <f>VLOOKUP(C173,'Ancien Bilan'!$B$4:$D$1238,3,FALSE)</f>
        <v>4405</v>
      </c>
      <c r="O173" s="49">
        <f t="shared" si="8"/>
        <v>134</v>
      </c>
      <c r="P173" s="50" t="e">
        <f>VLOOKUP(C173,[8]A!$B$2:$D$1501,3,FALSE)</f>
        <v>#N/A</v>
      </c>
    </row>
    <row r="174" spans="1:16" ht="14.45" customHeight="1" x14ac:dyDescent="0.25">
      <c r="A174" s="15">
        <v>135</v>
      </c>
      <c r="B174" s="15">
        <f t="shared" si="6"/>
        <v>144559</v>
      </c>
      <c r="C174" s="49" t="s">
        <v>137</v>
      </c>
      <c r="D174" s="49" t="s">
        <v>101</v>
      </c>
      <c r="E174" s="49" t="str">
        <f>VLOOKUP(C174,[8]A!$E$2:$K$1451,7,FALSE)</f>
        <v>06297069832</v>
      </c>
      <c r="F174" s="50" t="s">
        <v>359</v>
      </c>
      <c r="N174" s="49">
        <f>VLOOKUP(C174,'Ancien Bilan'!$B$4:$D$1238,3,FALSE)</f>
        <v>144559</v>
      </c>
      <c r="O174" s="49">
        <f t="shared" si="8"/>
        <v>135</v>
      </c>
      <c r="P174" s="50" t="str">
        <f>VLOOKUP(C174,[8]A!$B$2:$D$1501,3,FALSE)</f>
        <v>3</v>
      </c>
    </row>
    <row r="175" spans="1:16" ht="14.45" customHeight="1" x14ac:dyDescent="0.25">
      <c r="A175" s="15">
        <v>136</v>
      </c>
      <c r="B175" s="15">
        <f t="shared" si="6"/>
        <v>4360</v>
      </c>
      <c r="C175" s="49" t="s">
        <v>1688</v>
      </c>
      <c r="D175" s="49" t="s">
        <v>62</v>
      </c>
      <c r="E175" s="49" t="str">
        <f>VLOOKUP(C175,[8]A!$E$2:$K$1451,7,FALSE)</f>
        <v>05996224452</v>
      </c>
      <c r="F175" s="50" t="s">
        <v>359</v>
      </c>
      <c r="N175" s="49">
        <f>VLOOKUP(C175,'Ancien Bilan'!$B$4:$D$1238,3,FALSE)</f>
        <v>4360</v>
      </c>
      <c r="O175" s="49">
        <f t="shared" si="8"/>
        <v>136</v>
      </c>
      <c r="P175" s="50" t="str">
        <f>VLOOKUP(C175,[8]A!$B$2:$D$1501,3,FALSE)</f>
        <v>3</v>
      </c>
    </row>
    <row r="176" spans="1:16" ht="14.45" customHeight="1" x14ac:dyDescent="0.25">
      <c r="A176" s="15">
        <v>137</v>
      </c>
      <c r="B176" s="15">
        <v>2371</v>
      </c>
      <c r="C176" s="49" t="s">
        <v>3091</v>
      </c>
      <c r="D176" s="49" t="s">
        <v>3117</v>
      </c>
      <c r="E176" s="49" t="e">
        <f>VLOOKUP(C176,[8]A!$E$2:$K$1451,7,FALSE)</f>
        <v>#N/A</v>
      </c>
      <c r="F176" s="50" t="s">
        <v>359</v>
      </c>
      <c r="N176" s="49">
        <f>VLOOKUP(C176,'Ancien Bilan'!$B$4:$D$1238,3,FALSE)</f>
        <v>2427</v>
      </c>
      <c r="O176" s="49">
        <f t="shared" si="8"/>
        <v>137</v>
      </c>
      <c r="P176" s="50" t="e">
        <f>VLOOKUP(C176,[8]A!$B$2:$D$1501,3,FALSE)</f>
        <v>#N/A</v>
      </c>
    </row>
    <row r="177" spans="1:16" ht="14.45" customHeight="1" x14ac:dyDescent="0.25">
      <c r="A177" s="15">
        <v>138</v>
      </c>
      <c r="B177" s="15">
        <f t="shared" si="6"/>
        <v>3109</v>
      </c>
      <c r="C177" s="49" t="s">
        <v>938</v>
      </c>
      <c r="D177" s="49" t="s">
        <v>3122</v>
      </c>
      <c r="E177" s="49" t="str">
        <f>VLOOKUP(C177,[8]A!$E$2:$K$1451,7,FALSE)</f>
        <v>05999113182</v>
      </c>
      <c r="F177" s="50" t="s">
        <v>359</v>
      </c>
      <c r="N177" s="49">
        <f>VLOOKUP(C177,'Ancien Bilan'!$B$4:$D$1238,3,FALSE)</f>
        <v>3109</v>
      </c>
      <c r="O177" s="49">
        <f t="shared" si="8"/>
        <v>138</v>
      </c>
      <c r="P177" s="50" t="str">
        <f>VLOOKUP(C177,[8]A!$B$2:$D$1501,3,FALSE)</f>
        <v>3</v>
      </c>
    </row>
    <row r="178" spans="1:16" ht="14.45" customHeight="1" x14ac:dyDescent="0.25">
      <c r="A178" s="15">
        <v>139</v>
      </c>
      <c r="B178" s="15">
        <f t="shared" si="6"/>
        <v>2341</v>
      </c>
      <c r="C178" s="5" t="s">
        <v>1034</v>
      </c>
      <c r="D178" s="49" t="s">
        <v>88</v>
      </c>
      <c r="E178" s="49" t="str">
        <f>VLOOKUP(C178,[8]A!$E$2:$K$1451,7,FALSE)</f>
        <v>05999002209</v>
      </c>
      <c r="F178" s="50" t="s">
        <v>359</v>
      </c>
      <c r="N178" s="49">
        <f>VLOOKUP(C178,'Ancien Bilan'!$B$4:$D$1238,3,FALSE)</f>
        <v>2341</v>
      </c>
      <c r="O178" s="49">
        <f t="shared" si="8"/>
        <v>139</v>
      </c>
      <c r="P178" s="50" t="str">
        <f>VLOOKUP(C178,[8]A!$B$2:$D$1501,3,FALSE)</f>
        <v>3</v>
      </c>
    </row>
    <row r="179" spans="1:16" ht="14.45" customHeight="1" x14ac:dyDescent="0.25">
      <c r="A179" s="15">
        <v>140</v>
      </c>
      <c r="B179" s="15">
        <f t="shared" si="6"/>
        <v>2354</v>
      </c>
      <c r="C179" s="49" t="s">
        <v>1335</v>
      </c>
      <c r="D179" s="49" t="s">
        <v>88</v>
      </c>
      <c r="E179" s="49" t="str">
        <f>VLOOKUP(C179,[8]A!$E$2:$K$1451,7,FALSE)</f>
        <v>05999097683</v>
      </c>
      <c r="F179" s="50" t="s">
        <v>359</v>
      </c>
      <c r="N179" s="49">
        <f>VLOOKUP(C179,'Ancien Bilan'!$B$4:$D$1238,3,FALSE)</f>
        <v>2354</v>
      </c>
      <c r="O179" s="49">
        <f t="shared" si="8"/>
        <v>140</v>
      </c>
      <c r="P179" s="50" t="str">
        <f>VLOOKUP(C179,[8]A!$B$2:$D$1501,3,FALSE)</f>
        <v>3</v>
      </c>
    </row>
    <row r="180" spans="1:16" ht="14.45" customHeight="1" x14ac:dyDescent="0.25">
      <c r="A180" s="15">
        <v>141</v>
      </c>
      <c r="B180" s="15">
        <f t="shared" si="6"/>
        <v>144512</v>
      </c>
      <c r="C180" s="49" t="s">
        <v>103</v>
      </c>
      <c r="D180" s="49" t="s">
        <v>115</v>
      </c>
      <c r="E180" s="49" t="str">
        <f>VLOOKUP(C180,[8]A!$E$2:$K$1451,7,FALSE)</f>
        <v>05999084879</v>
      </c>
      <c r="F180" s="50" t="s">
        <v>359</v>
      </c>
      <c r="N180" s="49">
        <f>VLOOKUP(C180,'Ancien Bilan'!$B$4:$D$1238,3,FALSE)</f>
        <v>144512</v>
      </c>
      <c r="O180" s="49">
        <f t="shared" si="8"/>
        <v>141</v>
      </c>
      <c r="P180" s="50" t="str">
        <f>VLOOKUP(C180,[8]A!$B$2:$D$1501,3,FALSE)</f>
        <v>4-A</v>
      </c>
    </row>
    <row r="181" spans="1:16" ht="14.45" customHeight="1" x14ac:dyDescent="0.25">
      <c r="A181" s="15">
        <v>142</v>
      </c>
      <c r="D181" s="49"/>
      <c r="E181" s="49" t="e">
        <f>VLOOKUP(C181,[8]A!$E$2:$K$1451,7,FALSE)</f>
        <v>#N/A</v>
      </c>
      <c r="F181" s="50" t="s">
        <v>359</v>
      </c>
      <c r="N181" s="49" t="e">
        <f>VLOOKUP(C181,'Ancien Bilan'!$B$4:$D$1238,3,FALSE)</f>
        <v>#N/A</v>
      </c>
      <c r="O181" s="49">
        <f t="shared" si="8"/>
        <v>142</v>
      </c>
      <c r="P181" s="50" t="e">
        <f>VLOOKUP(C181,[8]A!$B$2:$D$1501,3,FALSE)</f>
        <v>#N/A</v>
      </c>
    </row>
    <row r="182" spans="1:16" ht="14.45" customHeight="1" x14ac:dyDescent="0.25">
      <c r="A182" s="15">
        <v>143</v>
      </c>
      <c r="B182" s="15">
        <f t="shared" si="6"/>
        <v>1308</v>
      </c>
      <c r="C182" s="49" t="s">
        <v>159</v>
      </c>
      <c r="D182" s="49" t="s">
        <v>16</v>
      </c>
      <c r="E182" s="49" t="str">
        <f>VLOOKUP(C182,[8]A!$E$2:$K$1451,7,FALSE)</f>
        <v>05999016341</v>
      </c>
      <c r="F182" s="50" t="s">
        <v>359</v>
      </c>
      <c r="N182" s="49">
        <f>VLOOKUP(C182,'Ancien Bilan'!$B$4:$D$1238,3,FALSE)</f>
        <v>1308</v>
      </c>
      <c r="O182" s="49">
        <f t="shared" si="8"/>
        <v>143</v>
      </c>
      <c r="P182" s="50" t="str">
        <f>VLOOKUP(C182,[8]A!$B$2:$D$1501,3,FALSE)</f>
        <v>JE</v>
      </c>
    </row>
    <row r="183" spans="1:16" ht="14.45" customHeight="1" x14ac:dyDescent="0.25">
      <c r="A183" s="15">
        <v>144</v>
      </c>
      <c r="B183" s="15">
        <v>2949</v>
      </c>
      <c r="C183" s="49" t="s">
        <v>3166</v>
      </c>
      <c r="D183" s="49" t="s">
        <v>6</v>
      </c>
      <c r="E183" s="49" t="e">
        <f>VLOOKUP(C183,[8]A!$E$2:$K$1451,7,FALSE)</f>
        <v>#N/A</v>
      </c>
      <c r="F183" s="50" t="s">
        <v>359</v>
      </c>
      <c r="N183" s="49" t="e">
        <f>VLOOKUP(C183,'Ancien Bilan'!$B$4:$D$1238,3,FALSE)</f>
        <v>#N/A</v>
      </c>
      <c r="O183" s="49">
        <f t="shared" si="8"/>
        <v>144</v>
      </c>
      <c r="P183" s="50" t="e">
        <f>VLOOKUP(C183,[8]A!$B$2:$D$1501,3,FALSE)</f>
        <v>#N/A</v>
      </c>
    </row>
    <row r="184" spans="1:16" ht="14.45" customHeight="1" x14ac:dyDescent="0.25">
      <c r="A184" s="15">
        <v>145</v>
      </c>
      <c r="B184" s="15">
        <f t="shared" si="6"/>
        <v>144325</v>
      </c>
      <c r="C184" s="5" t="s">
        <v>110</v>
      </c>
      <c r="D184" s="5" t="s">
        <v>109</v>
      </c>
      <c r="E184" s="49" t="str">
        <f>VLOOKUP(C184,[8]A!$E$2:$K$1451,7,FALSE)</f>
        <v>05999084990</v>
      </c>
      <c r="F184" s="50" t="s">
        <v>359</v>
      </c>
      <c r="N184" s="49">
        <f>VLOOKUP(C184,'Ancien Bilan'!$B$4:$D$1238,3,FALSE)</f>
        <v>144325</v>
      </c>
      <c r="O184" s="49">
        <f t="shared" si="8"/>
        <v>145</v>
      </c>
      <c r="P184" s="50" t="str">
        <f>VLOOKUP(C184,[8]A!$B$2:$D$1501,3,FALSE)</f>
        <v>4-A</v>
      </c>
    </row>
    <row r="185" spans="1:16" ht="14.45" customHeight="1" x14ac:dyDescent="0.25">
      <c r="A185" s="15">
        <v>146</v>
      </c>
      <c r="B185" s="15">
        <f t="shared" si="6"/>
        <v>144400</v>
      </c>
      <c r="C185" s="49" t="s">
        <v>125</v>
      </c>
      <c r="D185" s="49" t="s">
        <v>115</v>
      </c>
      <c r="E185" s="49" t="str">
        <f>VLOOKUP(C185,[8]A!$E$2:$K$1451,7,FALSE)</f>
        <v>05999079017</v>
      </c>
      <c r="F185" s="50">
        <v>3</v>
      </c>
      <c r="N185" s="49">
        <f>VLOOKUP(C185,'Ancien Bilan'!$B$4:$D$1238,3,FALSE)</f>
        <v>144400</v>
      </c>
      <c r="O185" s="49">
        <f t="shared" si="8"/>
        <v>146</v>
      </c>
      <c r="P185" s="50">
        <v>3</v>
      </c>
    </row>
    <row r="186" spans="1:16" ht="14.45" customHeight="1" x14ac:dyDescent="0.25">
      <c r="A186" s="15">
        <v>147</v>
      </c>
      <c r="B186" s="15">
        <f t="shared" si="6"/>
        <v>144387</v>
      </c>
      <c r="C186" s="49" t="s">
        <v>133</v>
      </c>
      <c r="D186" s="19" t="s">
        <v>84</v>
      </c>
      <c r="E186" s="49" t="str">
        <f>VLOOKUP(C186,[8]A!$E$2:$K$1451,7,FALSE)</f>
        <v>05999069650</v>
      </c>
      <c r="F186" s="50">
        <v>3</v>
      </c>
      <c r="N186" s="49">
        <f>VLOOKUP(C186,'Ancien Bilan'!$B$4:$D$1238,3,FALSE)</f>
        <v>144387</v>
      </c>
      <c r="O186" s="49">
        <f t="shared" si="8"/>
        <v>147</v>
      </c>
      <c r="P186" s="50" t="str">
        <f>VLOOKUP(C186,[8]A!$B$2:$D$1501,3,FALSE)</f>
        <v>3</v>
      </c>
    </row>
    <row r="187" spans="1:16" ht="14.45" customHeight="1" x14ac:dyDescent="0.25">
      <c r="A187" s="15">
        <v>148</v>
      </c>
      <c r="B187" s="15">
        <f t="shared" si="6"/>
        <v>1270</v>
      </c>
      <c r="C187" s="49" t="s">
        <v>3088</v>
      </c>
      <c r="D187" s="19" t="s">
        <v>14</v>
      </c>
      <c r="E187" s="49" t="e">
        <f>VLOOKUP(C187,[8]A!$E$2:$K$1451,7,FALSE)</f>
        <v>#N/A</v>
      </c>
      <c r="F187" s="50">
        <v>3</v>
      </c>
      <c r="N187" s="49">
        <f>VLOOKUP(C187,'Ancien Bilan'!$B$4:$D$1238,3,FALSE)</f>
        <v>1270</v>
      </c>
      <c r="O187" s="49">
        <f t="shared" si="8"/>
        <v>148</v>
      </c>
      <c r="P187" s="50" t="e">
        <f>VLOOKUP(C187,[8]A!$B$2:$D$1501,3,FALSE)</f>
        <v>#N/A</v>
      </c>
    </row>
    <row r="188" spans="1:16" ht="14.45" customHeight="1" x14ac:dyDescent="0.25">
      <c r="A188" s="15">
        <v>149</v>
      </c>
      <c r="B188" s="15">
        <f t="shared" si="6"/>
        <v>2925</v>
      </c>
      <c r="C188" s="49" t="s">
        <v>2958</v>
      </c>
      <c r="D188" s="51" t="s">
        <v>14</v>
      </c>
      <c r="E188" s="49" t="e">
        <f>VLOOKUP(C188,[8]A!$E$2:$K$1451,7,FALSE)</f>
        <v>#N/A</v>
      </c>
      <c r="F188" s="50">
        <v>3</v>
      </c>
      <c r="N188" s="49">
        <f>VLOOKUP(C188,'Ancien Bilan'!$B$4:$D$1238,3,FALSE)</f>
        <v>2925</v>
      </c>
      <c r="O188" s="49">
        <f t="shared" si="8"/>
        <v>149</v>
      </c>
      <c r="P188" s="50" t="e">
        <f>VLOOKUP(C188,[8]A!$B$2:$D$1501,3,FALSE)</f>
        <v>#N/A</v>
      </c>
    </row>
    <row r="189" spans="1:16" ht="14.45" customHeight="1" x14ac:dyDescent="0.25">
      <c r="A189" s="15">
        <v>150</v>
      </c>
      <c r="B189" s="15">
        <f t="shared" si="6"/>
        <v>4318</v>
      </c>
      <c r="C189" s="49" t="s">
        <v>2766</v>
      </c>
      <c r="D189" s="51" t="s">
        <v>154</v>
      </c>
      <c r="E189" s="49" t="str">
        <f>VLOOKUP(C189,[8]A!$E$2:$K$1451,7,FALSE)</f>
        <v>06297075543</v>
      </c>
      <c r="F189" s="50">
        <v>3</v>
      </c>
      <c r="N189" s="49">
        <f>VLOOKUP(C189,'Ancien Bilan'!$B$4:$D$1238,3,FALSE)</f>
        <v>4318</v>
      </c>
      <c r="O189" s="49">
        <f t="shared" si="8"/>
        <v>150</v>
      </c>
      <c r="P189" s="50" t="str">
        <f>VLOOKUP(C189,[8]A!$B$2:$D$1501,3,FALSE)</f>
        <v>3</v>
      </c>
    </row>
    <row r="190" spans="1:16" ht="14.45" customHeight="1" x14ac:dyDescent="0.25">
      <c r="A190" s="15">
        <v>151</v>
      </c>
      <c r="B190" s="15">
        <f t="shared" si="6"/>
        <v>144266</v>
      </c>
      <c r="C190" s="49" t="s">
        <v>244</v>
      </c>
      <c r="D190" s="51" t="s">
        <v>109</v>
      </c>
      <c r="E190" s="49" t="str">
        <f>VLOOKUP(C190,[8]A!$E$2:$K$1451,7,FALSE)</f>
        <v>05996224012</v>
      </c>
      <c r="F190" s="50">
        <v>3</v>
      </c>
      <c r="N190" s="49">
        <f>VLOOKUP(C190,'Ancien Bilan'!$B$4:$D$1238,3,FALSE)</f>
        <v>144266</v>
      </c>
      <c r="O190" s="49">
        <f t="shared" si="8"/>
        <v>151</v>
      </c>
      <c r="P190" s="50" t="str">
        <f>VLOOKUP(C190,[8]A!$B$2:$D$1501,3,FALSE)</f>
        <v>4-A</v>
      </c>
    </row>
    <row r="191" spans="1:16" ht="14.45" customHeight="1" x14ac:dyDescent="0.25">
      <c r="A191" s="15">
        <v>152</v>
      </c>
      <c r="B191" s="15">
        <f t="shared" si="6"/>
        <v>144581</v>
      </c>
      <c r="C191" s="49" t="s">
        <v>138</v>
      </c>
      <c r="D191" s="51" t="s">
        <v>32</v>
      </c>
      <c r="E191" s="49" t="str">
        <f>VLOOKUP(C191,[8]A!$E$2:$K$1451,7,FALSE)</f>
        <v>05999018274</v>
      </c>
      <c r="F191" s="50">
        <v>3</v>
      </c>
      <c r="N191" s="49">
        <f>VLOOKUP(C191,'Ancien Bilan'!$B$4:$D$1238,3,FALSE)</f>
        <v>144581</v>
      </c>
      <c r="O191" s="49">
        <f t="shared" si="8"/>
        <v>152</v>
      </c>
      <c r="P191" s="50" t="str">
        <f>VLOOKUP(C191,[8]A!$B$2:$D$1501,3,FALSE)</f>
        <v>2</v>
      </c>
    </row>
    <row r="192" spans="1:16" ht="14.45" customHeight="1" x14ac:dyDescent="0.25">
      <c r="A192" s="15">
        <v>153</v>
      </c>
      <c r="B192" s="15">
        <f t="shared" si="6"/>
        <v>2317</v>
      </c>
      <c r="C192" s="49" t="s">
        <v>2567</v>
      </c>
      <c r="D192" s="51" t="s">
        <v>126</v>
      </c>
      <c r="E192" s="49" t="str">
        <f>VLOOKUP(C192,[8]A!$E$2:$K$1451,7,FALSE)</f>
        <v>06297091959</v>
      </c>
      <c r="F192" s="50">
        <v>3</v>
      </c>
      <c r="N192" s="49">
        <f>VLOOKUP(C192,'Ancien Bilan'!$B$4:$D$1238,3,FALSE)</f>
        <v>2317</v>
      </c>
      <c r="O192" s="49">
        <f t="shared" si="8"/>
        <v>153</v>
      </c>
      <c r="P192" s="50" t="str">
        <f>VLOOKUP(C192,[8]A!$B$2:$D$1501,3,FALSE)</f>
        <v>3</v>
      </c>
    </row>
    <row r="193" spans="1:16" ht="14.45" customHeight="1" x14ac:dyDescent="0.25">
      <c r="A193" s="15">
        <v>154</v>
      </c>
      <c r="B193" s="15">
        <f t="shared" si="6"/>
        <v>144441</v>
      </c>
      <c r="C193" s="49" t="s">
        <v>102</v>
      </c>
      <c r="D193" s="49" t="s">
        <v>59</v>
      </c>
      <c r="E193" s="49" t="str">
        <f>VLOOKUP(C193,[8]A!$E$2:$K$1451,7,FALSE)</f>
        <v>05999017015</v>
      </c>
      <c r="F193" s="50" t="s">
        <v>359</v>
      </c>
      <c r="N193" s="49">
        <f>VLOOKUP(C193,'Ancien Bilan'!$B$4:$D$1238,3,FALSE)</f>
        <v>144441</v>
      </c>
      <c r="O193" s="49">
        <f t="shared" si="8"/>
        <v>154</v>
      </c>
      <c r="P193" s="50" t="str">
        <f>VLOOKUP(C193,[8]A!$B$2:$D$1501,3,FALSE)</f>
        <v>4-A</v>
      </c>
    </row>
    <row r="194" spans="1:16" ht="14.45" customHeight="1" x14ac:dyDescent="0.25">
      <c r="A194" s="15">
        <v>155</v>
      </c>
      <c r="B194" s="15">
        <f t="shared" si="6"/>
        <v>2324</v>
      </c>
      <c r="C194" t="s">
        <v>2753</v>
      </c>
      <c r="D194" t="s">
        <v>126</v>
      </c>
      <c r="E194" s="49" t="str">
        <f>VLOOKUP(C194,[8]A!$E$2:$K$1451,7,FALSE)</f>
        <v>06297082164</v>
      </c>
      <c r="F194" s="50" t="s">
        <v>359</v>
      </c>
      <c r="N194" s="49">
        <f>VLOOKUP(C194,'Ancien Bilan'!$B$4:$D$1238,3,FALSE)</f>
        <v>2324</v>
      </c>
      <c r="O194" s="49">
        <f t="shared" si="8"/>
        <v>155</v>
      </c>
      <c r="P194" s="50" t="str">
        <f>VLOOKUP(C194,[8]A!$B$2:$D$1501,3,FALSE)</f>
        <v>3</v>
      </c>
    </row>
    <row r="195" spans="1:16" ht="14.45" customHeight="1" x14ac:dyDescent="0.25">
      <c r="A195" s="15">
        <v>156</v>
      </c>
      <c r="B195" s="15">
        <f t="shared" si="6"/>
        <v>144548</v>
      </c>
      <c r="C195" t="s">
        <v>116</v>
      </c>
      <c r="D195" t="s">
        <v>126</v>
      </c>
      <c r="E195" s="49" t="str">
        <f>VLOOKUP(C195,[8]A!$E$2:$K$1451,7,FALSE)</f>
        <v>06204815846</v>
      </c>
      <c r="F195" s="50" t="s">
        <v>359</v>
      </c>
      <c r="N195" s="49">
        <f>VLOOKUP(C195,'Ancien Bilan'!$B$4:$D$1238,3,FALSE)</f>
        <v>144548</v>
      </c>
      <c r="O195" s="49">
        <f t="shared" si="8"/>
        <v>156</v>
      </c>
      <c r="P195" s="50" t="str">
        <f>VLOOKUP(C195,[8]A!$B$2:$D$1501,3,FALSE)</f>
        <v>4-A</v>
      </c>
    </row>
    <row r="196" spans="1:16" ht="14.45" customHeight="1" x14ac:dyDescent="0.25">
      <c r="A196" s="15">
        <v>157</v>
      </c>
      <c r="B196" s="15">
        <f t="shared" si="6"/>
        <v>2444</v>
      </c>
      <c r="C196" t="s">
        <v>3115</v>
      </c>
      <c r="D196" t="s">
        <v>154</v>
      </c>
      <c r="E196" s="49" t="e">
        <f>VLOOKUP(C196,[8]A!$E$2:$K$1451,7,FALSE)</f>
        <v>#N/A</v>
      </c>
      <c r="F196" s="50" t="s">
        <v>359</v>
      </c>
      <c r="N196" s="49">
        <f>VLOOKUP(C196,'Ancien Bilan'!$B$4:$D$1238,3,FALSE)</f>
        <v>2444</v>
      </c>
      <c r="O196" s="49">
        <f t="shared" si="8"/>
        <v>157</v>
      </c>
      <c r="P196" s="50" t="e">
        <f>VLOOKUP(C196,[8]A!$B$2:$D$1501,3,FALSE)</f>
        <v>#N/A</v>
      </c>
    </row>
    <row r="197" spans="1:16" ht="14.45" customHeight="1" x14ac:dyDescent="0.25">
      <c r="A197" s="15">
        <v>158</v>
      </c>
      <c r="B197" s="15">
        <f t="shared" ref="B197:B260" si="9">N197</f>
        <v>1281</v>
      </c>
      <c r="C197" t="s">
        <v>136</v>
      </c>
      <c r="D197" t="s">
        <v>22</v>
      </c>
      <c r="E197" s="49" t="str">
        <f>VLOOKUP(C197,[8]A!$E$2:$K$1451,7,FALSE)</f>
        <v>05999017503</v>
      </c>
      <c r="F197" s="50" t="s">
        <v>359</v>
      </c>
      <c r="N197" s="49">
        <f>VLOOKUP(C197,'Ancien Bilan'!$B$4:$D$1238,3,FALSE)</f>
        <v>1281</v>
      </c>
      <c r="O197" s="49">
        <f t="shared" si="8"/>
        <v>158</v>
      </c>
      <c r="P197" s="50" t="str">
        <f>VLOOKUP(C197,[8]A!$B$2:$D$1501,3,FALSE)</f>
        <v>4-A</v>
      </c>
    </row>
    <row r="198" spans="1:16" ht="14.45" customHeight="1" x14ac:dyDescent="0.25">
      <c r="A198" s="15">
        <v>159</v>
      </c>
      <c r="B198" s="15">
        <f t="shared" si="9"/>
        <v>144418</v>
      </c>
      <c r="C198" s="49" t="s">
        <v>127</v>
      </c>
      <c r="D198" s="49" t="s">
        <v>126</v>
      </c>
      <c r="E198" s="49" t="str">
        <f>VLOOKUP(C198,[8]A!$E$2:$K$1451,7,FALSE)</f>
        <v>06297094391</v>
      </c>
      <c r="F198" s="50" t="s">
        <v>359</v>
      </c>
      <c r="N198" s="49">
        <f>VLOOKUP(C198,'Ancien Bilan'!$B$4:$D$1238,3,FALSE)</f>
        <v>144418</v>
      </c>
      <c r="O198" s="49">
        <f t="shared" si="8"/>
        <v>159</v>
      </c>
      <c r="P198" s="50" t="str">
        <f>VLOOKUP(C198,[8]A!$B$2:$D$1501,3,FALSE)</f>
        <v>3</v>
      </c>
    </row>
    <row r="199" spans="1:16" ht="14.45" customHeight="1" x14ac:dyDescent="0.25">
      <c r="A199" s="15">
        <v>160</v>
      </c>
      <c r="B199" s="15">
        <f t="shared" si="9"/>
        <v>4411</v>
      </c>
      <c r="C199" s="49" t="s">
        <v>2523</v>
      </c>
      <c r="D199" s="49" t="s">
        <v>128</v>
      </c>
      <c r="E199" s="49" t="str">
        <f>VLOOKUP(C199,[8]A!$E$2:$K$1451,7,FALSE)</f>
        <v>06297042400</v>
      </c>
      <c r="F199" s="50" t="s">
        <v>359</v>
      </c>
      <c r="N199" s="49">
        <f>VLOOKUP(C199,'Ancien Bilan'!$B$4:$D$1238,3,FALSE)</f>
        <v>4411</v>
      </c>
      <c r="O199" s="49">
        <f t="shared" si="8"/>
        <v>160</v>
      </c>
      <c r="P199" s="50" t="str">
        <f>VLOOKUP(C199,[8]A!$B$2:$D$1501,3,FALSE)</f>
        <v>4-A</v>
      </c>
    </row>
    <row r="200" spans="1:16" ht="14.45" customHeight="1" x14ac:dyDescent="0.25">
      <c r="A200" s="15">
        <v>161</v>
      </c>
      <c r="B200" s="15">
        <f t="shared" si="9"/>
        <v>144501</v>
      </c>
      <c r="C200" s="49" t="s">
        <v>804</v>
      </c>
      <c r="D200" s="5" t="s">
        <v>195</v>
      </c>
      <c r="E200" s="49" t="str">
        <f>VLOOKUP(C200,[8]A!$E$2:$K$1451,7,FALSE)</f>
        <v>05953099025</v>
      </c>
      <c r="F200" s="50" t="s">
        <v>359</v>
      </c>
      <c r="N200" s="49">
        <f>VLOOKUP(C200,'Ancien Bilan'!$B$4:$D$1238,3,FALSE)</f>
        <v>144501</v>
      </c>
      <c r="O200" s="49">
        <f t="shared" si="8"/>
        <v>161</v>
      </c>
      <c r="P200" s="50" t="str">
        <f>VLOOKUP(C200,[8]A!$B$2:$D$1501,3,FALSE)</f>
        <v>3</v>
      </c>
    </row>
    <row r="201" spans="1:16" ht="14.45" customHeight="1" x14ac:dyDescent="0.25">
      <c r="A201" s="15">
        <v>162</v>
      </c>
      <c r="B201" s="15">
        <f t="shared" si="9"/>
        <v>4404</v>
      </c>
      <c r="C201" s="49" t="s">
        <v>3059</v>
      </c>
      <c r="D201" s="49" t="s">
        <v>135</v>
      </c>
      <c r="E201" s="49" t="e">
        <f>VLOOKUP(C201,[8]A!$E$2:$K$1451,7,FALSE)</f>
        <v>#N/A</v>
      </c>
      <c r="F201" s="50" t="s">
        <v>359</v>
      </c>
      <c r="N201" s="49">
        <f>VLOOKUP(C201,'Ancien Bilan'!$B$4:$D$1238,3,FALSE)</f>
        <v>4404</v>
      </c>
      <c r="O201" s="49">
        <f t="shared" si="8"/>
        <v>162</v>
      </c>
      <c r="P201" s="50" t="e">
        <f>VLOOKUP(C201,[8]A!$B$2:$D$1501,3,FALSE)</f>
        <v>#N/A</v>
      </c>
    </row>
    <row r="202" spans="1:16" ht="14.45" customHeight="1" x14ac:dyDescent="0.25">
      <c r="A202" s="15">
        <v>163</v>
      </c>
      <c r="B202" s="15">
        <f t="shared" si="9"/>
        <v>144491</v>
      </c>
      <c r="C202" s="49" t="s">
        <v>228</v>
      </c>
      <c r="D202" s="49" t="s">
        <v>14</v>
      </c>
      <c r="E202" s="49" t="str">
        <f>VLOOKUP(C202,[8]A!$E$2:$K$1451,7,FALSE)</f>
        <v>05999025992</v>
      </c>
      <c r="F202" s="50" t="s">
        <v>359</v>
      </c>
      <c r="N202" s="49">
        <f>VLOOKUP(C202,'Ancien Bilan'!$B$4:$D$1238,3,FALSE)</f>
        <v>144491</v>
      </c>
      <c r="O202" s="49">
        <f t="shared" si="8"/>
        <v>163</v>
      </c>
      <c r="P202" s="50" t="str">
        <f>VLOOKUP(C202,[8]A!$B$2:$D$1501,3,FALSE)</f>
        <v>3</v>
      </c>
    </row>
    <row r="203" spans="1:16" ht="14.45" customHeight="1" x14ac:dyDescent="0.25">
      <c r="A203" s="15">
        <v>164</v>
      </c>
      <c r="B203" s="15">
        <f t="shared" si="9"/>
        <v>144533</v>
      </c>
      <c r="C203" t="s">
        <v>706</v>
      </c>
      <c r="D203" s="51" t="s">
        <v>62</v>
      </c>
      <c r="E203" s="49" t="str">
        <f>VLOOKUP(C203,[8]A!$E$2:$K$1451,7,FALSE)</f>
        <v>05996216578</v>
      </c>
      <c r="F203" s="50">
        <v>3</v>
      </c>
      <c r="N203" s="49">
        <f>VLOOKUP(C203,'Ancien Bilan'!$B$4:$D$1238,3,FALSE)</f>
        <v>144533</v>
      </c>
      <c r="O203" s="49">
        <f t="shared" si="8"/>
        <v>164</v>
      </c>
      <c r="P203" s="50" t="str">
        <f>VLOOKUP(C203,[8]A!$B$2:$D$1501,3,FALSE)</f>
        <v>3</v>
      </c>
    </row>
    <row r="204" spans="1:16" ht="14.45" customHeight="1" x14ac:dyDescent="0.25">
      <c r="A204" s="15">
        <v>165</v>
      </c>
      <c r="B204" s="15">
        <f t="shared" si="9"/>
        <v>2195</v>
      </c>
      <c r="C204" t="s">
        <v>3116</v>
      </c>
      <c r="D204" s="51" t="s">
        <v>59</v>
      </c>
      <c r="E204" s="49" t="e">
        <f>VLOOKUP(C204,[8]A!$E$2:$K$1451,7,FALSE)</f>
        <v>#N/A</v>
      </c>
      <c r="F204" s="50">
        <v>3</v>
      </c>
      <c r="N204" s="49">
        <f>VLOOKUP(C204,'Ancien Bilan'!$B$4:$D$1238,3,FALSE)</f>
        <v>2195</v>
      </c>
      <c r="O204" s="49">
        <f t="shared" si="8"/>
        <v>165</v>
      </c>
      <c r="P204" s="50" t="e">
        <f>VLOOKUP(C204,[8]A!$B$2:$D$1501,3,FALSE)</f>
        <v>#N/A</v>
      </c>
    </row>
    <row r="205" spans="1:16" ht="14.45" customHeight="1" x14ac:dyDescent="0.25">
      <c r="A205" s="15">
        <v>166</v>
      </c>
      <c r="B205" s="15">
        <f t="shared" si="9"/>
        <v>4381</v>
      </c>
      <c r="C205" t="s">
        <v>2661</v>
      </c>
      <c r="D205" s="51" t="s">
        <v>2625</v>
      </c>
      <c r="E205" s="49" t="str">
        <f>VLOOKUP(C205,[8]A!$E$2:$K$1451,7,FALSE)</f>
        <v>06204823312</v>
      </c>
      <c r="F205" s="50">
        <v>3</v>
      </c>
      <c r="N205" s="49">
        <f>VLOOKUP(C205,'Ancien Bilan'!$B$4:$D$1238,3,FALSE)</f>
        <v>4381</v>
      </c>
      <c r="O205" s="49">
        <f t="shared" si="8"/>
        <v>166</v>
      </c>
      <c r="P205" s="50" t="str">
        <f>VLOOKUP(C205,[8]A!$B$2:$D$1501,3,FALSE)</f>
        <v>FE</v>
      </c>
    </row>
    <row r="206" spans="1:16" ht="14.45" customHeight="1" x14ac:dyDescent="0.25">
      <c r="A206" s="15">
        <v>167</v>
      </c>
      <c r="B206" s="15">
        <f t="shared" si="9"/>
        <v>2282</v>
      </c>
      <c r="C206" t="s">
        <v>700</v>
      </c>
      <c r="D206" s="51" t="s">
        <v>865</v>
      </c>
      <c r="E206" s="49" t="str">
        <f>VLOOKUP(C206,[8]A!$E$2:$K$1451,7,FALSE)</f>
        <v>05999095375</v>
      </c>
      <c r="F206" s="50">
        <v>3</v>
      </c>
      <c r="N206" s="49">
        <f>VLOOKUP(C206,'Ancien Bilan'!$B$4:$D$1238,3,FALSE)</f>
        <v>2282</v>
      </c>
      <c r="O206" s="49">
        <f t="shared" si="8"/>
        <v>167</v>
      </c>
      <c r="P206" s="50" t="str">
        <f>VLOOKUP(C206,[8]A!$B$2:$D$1501,3,FALSE)</f>
        <v>4-A</v>
      </c>
    </row>
    <row r="207" spans="1:16" ht="14.45" customHeight="1" x14ac:dyDescent="0.25">
      <c r="A207" s="15">
        <v>168</v>
      </c>
      <c r="B207" s="15">
        <f t="shared" si="9"/>
        <v>4376</v>
      </c>
      <c r="C207" t="s">
        <v>2928</v>
      </c>
      <c r="D207" s="51" t="s">
        <v>62</v>
      </c>
      <c r="E207" s="49" t="e">
        <f>VLOOKUP(C207,[8]A!$E$2:$K$1451,7,FALSE)</f>
        <v>#N/A</v>
      </c>
      <c r="F207" s="50">
        <v>3</v>
      </c>
      <c r="N207" s="49">
        <f>VLOOKUP(C207,'Ancien Bilan'!$B$4:$D$1238,3,FALSE)</f>
        <v>4376</v>
      </c>
      <c r="O207" s="49">
        <f t="shared" si="8"/>
        <v>168</v>
      </c>
      <c r="P207" s="50" t="e">
        <f>VLOOKUP(C207,[8]A!$B$2:$D$1501,3,FALSE)</f>
        <v>#N/A</v>
      </c>
    </row>
    <row r="208" spans="1:16" ht="14.45" customHeight="1" x14ac:dyDescent="0.25">
      <c r="A208" s="15">
        <v>169</v>
      </c>
      <c r="B208" s="15">
        <f t="shared" si="9"/>
        <v>4320</v>
      </c>
      <c r="C208" t="s">
        <v>2798</v>
      </c>
      <c r="D208" s="51" t="s">
        <v>154</v>
      </c>
      <c r="E208" s="49" t="str">
        <f>VLOOKUP(C208,[8]A!$E$2:$K$1451,7,FALSE)</f>
        <v>06297095155</v>
      </c>
      <c r="F208" s="50">
        <v>3</v>
      </c>
      <c r="N208" s="49">
        <f>VLOOKUP(C208,'Ancien Bilan'!$B$4:$D$1238,3,FALSE)</f>
        <v>4320</v>
      </c>
      <c r="O208" s="49">
        <f t="shared" si="8"/>
        <v>169</v>
      </c>
      <c r="P208" s="50" t="str">
        <f>VLOOKUP(C208,[8]A!$B$2:$D$1501,3,FALSE)</f>
        <v>4-A</v>
      </c>
    </row>
    <row r="209" spans="1:16" ht="14.45" customHeight="1" x14ac:dyDescent="0.25">
      <c r="A209" s="15">
        <v>170</v>
      </c>
      <c r="B209" s="15">
        <f t="shared" si="9"/>
        <v>2318</v>
      </c>
      <c r="C209" t="s">
        <v>2959</v>
      </c>
      <c r="D209" s="51" t="s">
        <v>126</v>
      </c>
      <c r="E209" s="49" t="e">
        <f>VLOOKUP(C209,[8]A!$E$2:$K$1451,7,FALSE)</f>
        <v>#N/A</v>
      </c>
      <c r="F209" s="50">
        <v>3</v>
      </c>
      <c r="N209" s="49">
        <f>VLOOKUP(C209,'Ancien Bilan'!$B$4:$D$1238,3,FALSE)</f>
        <v>2318</v>
      </c>
      <c r="O209" s="49">
        <f t="shared" si="8"/>
        <v>170</v>
      </c>
      <c r="P209" s="50" t="e">
        <f>VLOOKUP(C209,[8]A!$B$2:$D$1501,3,FALSE)</f>
        <v>#N/A</v>
      </c>
    </row>
    <row r="210" spans="1:16" ht="14.45" customHeight="1" x14ac:dyDescent="0.25">
      <c r="A210" s="15">
        <v>171</v>
      </c>
      <c r="B210" s="15">
        <f t="shared" si="9"/>
        <v>144543</v>
      </c>
      <c r="C210" t="s">
        <v>3123</v>
      </c>
      <c r="D210" s="51" t="s">
        <v>32</v>
      </c>
      <c r="E210" s="49" t="e">
        <f>VLOOKUP(C210,[8]A!$E$2:$K$1451,7,FALSE)</f>
        <v>#N/A</v>
      </c>
      <c r="F210" s="50">
        <v>3</v>
      </c>
      <c r="N210" s="49">
        <f>VLOOKUP(C210,'Ancien Bilan'!$B$4:$D$1238,3,FALSE)</f>
        <v>144543</v>
      </c>
      <c r="O210" s="49">
        <f t="shared" si="8"/>
        <v>171</v>
      </c>
      <c r="P210" s="50" t="e">
        <f>VLOOKUP(C210,[8]A!$B$2:$D$1501,3,FALSE)</f>
        <v>#N/A</v>
      </c>
    </row>
    <row r="211" spans="1:16" ht="14.45" customHeight="1" x14ac:dyDescent="0.25">
      <c r="A211" s="15">
        <v>172</v>
      </c>
      <c r="B211" s="15">
        <f t="shared" si="9"/>
        <v>2267</v>
      </c>
      <c r="C211" t="s">
        <v>712</v>
      </c>
      <c r="D211" s="51" t="s">
        <v>84</v>
      </c>
      <c r="E211" s="49" t="str">
        <f>VLOOKUP(C211,[8]A!$E$2:$K$1451,7,FALSE)</f>
        <v>05999089255</v>
      </c>
      <c r="F211" s="50">
        <v>3</v>
      </c>
      <c r="N211" s="49">
        <f>VLOOKUP(C211,'Ancien Bilan'!$B$4:$D$1238,3,FALSE)</f>
        <v>2267</v>
      </c>
      <c r="O211" s="49">
        <f t="shared" si="8"/>
        <v>172</v>
      </c>
      <c r="P211" s="50" t="str">
        <f>VLOOKUP(C211,[8]A!$B$2:$D$1501,3,FALSE)</f>
        <v>3</v>
      </c>
    </row>
    <row r="212" spans="1:16" ht="14.45" customHeight="1" x14ac:dyDescent="0.25">
      <c r="A212" s="15">
        <v>173</v>
      </c>
      <c r="B212" s="15">
        <v>2217</v>
      </c>
      <c r="C212" t="s">
        <v>583</v>
      </c>
      <c r="D212" s="51" t="s">
        <v>46</v>
      </c>
      <c r="E212" s="49" t="str">
        <f>VLOOKUP(C212,[8]A!$E$2:$K$1451,7,FALSE)</f>
        <v>05999025993</v>
      </c>
      <c r="F212" s="50">
        <v>3</v>
      </c>
      <c r="N212" s="49">
        <f>VLOOKUP(C212,'Ancien Bilan'!$B$4:$D$1238,3,FALSE)</f>
        <v>2217</v>
      </c>
      <c r="O212" s="49">
        <f t="shared" si="8"/>
        <v>173</v>
      </c>
      <c r="P212" s="50" t="str">
        <f>VLOOKUP(C212,[8]A!$B$2:$D$1501,3,FALSE)</f>
        <v>JE</v>
      </c>
    </row>
    <row r="213" spans="1:16" ht="14.45" customHeight="1" x14ac:dyDescent="0.25">
      <c r="A213" s="15">
        <v>174</v>
      </c>
      <c r="B213" s="15">
        <f t="shared" si="9"/>
        <v>144346</v>
      </c>
      <c r="C213" t="s">
        <v>343</v>
      </c>
      <c r="D213" s="51" t="s">
        <v>32</v>
      </c>
      <c r="E213" s="49" t="str">
        <f>VLOOKUP(C213,[8]A!$E$2:$K$1451,7,FALSE)</f>
        <v>05999111773</v>
      </c>
      <c r="F213" s="50">
        <v>3</v>
      </c>
      <c r="N213" s="49">
        <f>VLOOKUP(C213,'Ancien Bilan'!$B$4:$D$1238,3,FALSE)</f>
        <v>144346</v>
      </c>
      <c r="O213" s="49">
        <f t="shared" si="8"/>
        <v>174</v>
      </c>
      <c r="P213" s="50" t="str">
        <f>VLOOKUP(C213,[8]A!$B$2:$D$1501,3,FALSE)</f>
        <v>2</v>
      </c>
    </row>
    <row r="214" spans="1:16" ht="14.45" customHeight="1" x14ac:dyDescent="0.25">
      <c r="A214" s="15">
        <v>175</v>
      </c>
      <c r="B214" s="15">
        <f t="shared" si="9"/>
        <v>1309</v>
      </c>
      <c r="C214" t="s">
        <v>146</v>
      </c>
      <c r="D214" s="51" t="s">
        <v>342</v>
      </c>
      <c r="E214" s="49" t="str">
        <f>VLOOKUP(C214,[8]A!$E$2:$K$1451,7,FALSE)</f>
        <v>05999107180</v>
      </c>
      <c r="F214" s="50">
        <v>3</v>
      </c>
      <c r="N214" s="49">
        <f>VLOOKUP(C214,'Ancien Bilan'!$B$4:$D$1238,3,FALSE)</f>
        <v>1309</v>
      </c>
      <c r="O214" s="49">
        <f t="shared" si="8"/>
        <v>175</v>
      </c>
      <c r="P214" s="50" t="str">
        <f>VLOOKUP(C214,[8]A!$B$2:$D$1501,3,FALSE)</f>
        <v>3</v>
      </c>
    </row>
    <row r="215" spans="1:16" ht="14.45" customHeight="1" x14ac:dyDescent="0.25">
      <c r="A215" s="15">
        <v>176</v>
      </c>
      <c r="B215" s="15">
        <f t="shared" si="9"/>
        <v>144267</v>
      </c>
      <c r="C215" t="s">
        <v>119</v>
      </c>
      <c r="D215" s="51" t="s">
        <v>84</v>
      </c>
      <c r="E215" s="49" t="str">
        <f>VLOOKUP(C215,[8]A!$E$2:$K$1451,7,FALSE)</f>
        <v>05999068624</v>
      </c>
      <c r="F215" s="50">
        <v>3</v>
      </c>
      <c r="N215" s="49">
        <f>VLOOKUP(C215,'Ancien Bilan'!$B$4:$D$1238,3,FALSE)</f>
        <v>144267</v>
      </c>
      <c r="O215" s="49">
        <f t="shared" si="8"/>
        <v>176</v>
      </c>
      <c r="P215" s="50" t="str">
        <f>VLOOKUP(C215,[8]A!$B$2:$D$1501,3,FALSE)</f>
        <v>4-A</v>
      </c>
    </row>
    <row r="216" spans="1:16" ht="14.45" customHeight="1" x14ac:dyDescent="0.25">
      <c r="A216" s="15">
        <v>177</v>
      </c>
      <c r="B216" s="15">
        <f t="shared" si="9"/>
        <v>1320</v>
      </c>
      <c r="C216" t="s">
        <v>79</v>
      </c>
      <c r="D216" s="51" t="s">
        <v>333</v>
      </c>
      <c r="E216" s="49" t="str">
        <f>VLOOKUP(C216,[8]A!$E$2:$K$1451,7,FALSE)</f>
        <v>05999017336</v>
      </c>
      <c r="F216" s="50">
        <v>3</v>
      </c>
      <c r="N216" s="49">
        <f>VLOOKUP(C216,'Ancien Bilan'!$B$4:$D$1238,3,FALSE)</f>
        <v>1320</v>
      </c>
      <c r="O216" s="49">
        <f t="shared" si="8"/>
        <v>177</v>
      </c>
      <c r="P216" s="50" t="str">
        <f>VLOOKUP(C216,[8]A!$B$2:$D$1501,3,FALSE)</f>
        <v>3</v>
      </c>
    </row>
    <row r="217" spans="1:16" ht="14.45" customHeight="1" x14ac:dyDescent="0.25">
      <c r="A217" s="15">
        <v>178</v>
      </c>
      <c r="B217" s="15">
        <f t="shared" si="9"/>
        <v>144298</v>
      </c>
      <c r="C217" t="s">
        <v>789</v>
      </c>
      <c r="D217" s="51" t="s">
        <v>75</v>
      </c>
      <c r="E217" s="49" t="str">
        <f>VLOOKUP(C217,[8]A!$E$2:$K$1451,7,FALSE)</f>
        <v>05999093833</v>
      </c>
      <c r="F217" s="50">
        <v>3</v>
      </c>
      <c r="N217" s="49">
        <f>VLOOKUP(C217,'Ancien Bilan'!$B$4:$D$1238,3,FALSE)</f>
        <v>144298</v>
      </c>
      <c r="O217" s="49">
        <f t="shared" si="8"/>
        <v>178</v>
      </c>
      <c r="P217" s="50" t="str">
        <f>VLOOKUP(C217,[8]A!$B$2:$D$1501,3,FALSE)</f>
        <v>3</v>
      </c>
    </row>
    <row r="218" spans="1:16" ht="14.45" customHeight="1" x14ac:dyDescent="0.25">
      <c r="A218" s="15">
        <v>179</v>
      </c>
      <c r="B218" s="15">
        <f t="shared" si="9"/>
        <v>144518</v>
      </c>
      <c r="C218" s="5" t="s">
        <v>666</v>
      </c>
      <c r="D218" s="51" t="s">
        <v>14</v>
      </c>
      <c r="E218" s="49" t="e">
        <f>VLOOKUP(C218,[8]A!$E$2:$K$1451,7,FALSE)</f>
        <v>#N/A</v>
      </c>
      <c r="F218" s="50">
        <v>3</v>
      </c>
      <c r="N218" s="49">
        <f>VLOOKUP(C218,'Ancien Bilan'!$B$4:$D$1238,3,FALSE)</f>
        <v>144518</v>
      </c>
      <c r="O218" s="49">
        <f t="shared" si="8"/>
        <v>179</v>
      </c>
      <c r="P218" s="50" t="e">
        <f>VLOOKUP(C218,[8]A!$B$2:$D$1501,3,FALSE)</f>
        <v>#N/A</v>
      </c>
    </row>
    <row r="219" spans="1:16" ht="14.45" customHeight="1" x14ac:dyDescent="0.25">
      <c r="A219" s="15">
        <v>180</v>
      </c>
      <c r="B219" s="15">
        <f t="shared" si="9"/>
        <v>144318</v>
      </c>
      <c r="C219" s="5" t="s">
        <v>842</v>
      </c>
      <c r="D219" s="51" t="s">
        <v>32</v>
      </c>
      <c r="E219" s="49" t="str">
        <f>VLOOKUP(C219,[8]A!$E$2:$K$1451,7,FALSE)</f>
        <v>05999098083</v>
      </c>
      <c r="F219" s="50">
        <v>3</v>
      </c>
      <c r="N219" s="49">
        <f>VLOOKUP(C219,'Ancien Bilan'!$B$4:$D$1238,3,FALSE)</f>
        <v>144318</v>
      </c>
      <c r="O219" s="49">
        <f t="shared" si="8"/>
        <v>180</v>
      </c>
      <c r="P219" s="50" t="str">
        <f>VLOOKUP(C219,[8]A!$B$2:$D$1501,3,FALSE)</f>
        <v>4-A</v>
      </c>
    </row>
    <row r="220" spans="1:16" ht="14.45" customHeight="1" x14ac:dyDescent="0.25">
      <c r="A220" s="15">
        <v>181</v>
      </c>
      <c r="B220" s="15">
        <f t="shared" si="9"/>
        <v>144338</v>
      </c>
      <c r="C220" s="5" t="s">
        <v>786</v>
      </c>
      <c r="D220" s="51" t="s">
        <v>32</v>
      </c>
      <c r="E220" s="49" t="str">
        <f>VLOOKUP(C220,[8]A!$E$2:$K$1451,7,FALSE)</f>
        <v>05999098084</v>
      </c>
      <c r="F220" s="50">
        <v>3</v>
      </c>
      <c r="N220" s="49">
        <f>VLOOKUP(C220,'Ancien Bilan'!$B$4:$D$1238,3,FALSE)</f>
        <v>144338</v>
      </c>
      <c r="O220" s="49">
        <f t="shared" si="8"/>
        <v>181</v>
      </c>
      <c r="P220" s="50" t="str">
        <f>VLOOKUP(C220,[8]A!$B$2:$D$1501,3,FALSE)</f>
        <v>4-A</v>
      </c>
    </row>
    <row r="221" spans="1:16" ht="14.45" customHeight="1" x14ac:dyDescent="0.25">
      <c r="A221" s="15">
        <v>182</v>
      </c>
      <c r="B221" s="15">
        <f t="shared" si="9"/>
        <v>144444</v>
      </c>
      <c r="C221" s="5" t="s">
        <v>1675</v>
      </c>
      <c r="D221" s="51" t="s">
        <v>32</v>
      </c>
      <c r="E221" s="49" t="str">
        <f>VLOOKUP(C221,[8]A!$E$2:$K$1451,7,FALSE)</f>
        <v>05999111761</v>
      </c>
      <c r="F221" s="50">
        <v>3</v>
      </c>
      <c r="N221" s="49">
        <f>VLOOKUP(C221,'Ancien Bilan'!$B$4:$D$1238,3,FALSE)</f>
        <v>144444</v>
      </c>
      <c r="O221" s="49">
        <f t="shared" si="8"/>
        <v>182</v>
      </c>
      <c r="P221" s="50" t="str">
        <f>VLOOKUP(C221,[8]A!$B$2:$D$1501,3,FALSE)</f>
        <v>3</v>
      </c>
    </row>
    <row r="222" spans="1:16" ht="14.45" customHeight="1" x14ac:dyDescent="0.25">
      <c r="A222" s="15">
        <v>183</v>
      </c>
      <c r="B222" s="15">
        <f t="shared" si="9"/>
        <v>144499</v>
      </c>
      <c r="C222" s="5" t="s">
        <v>832</v>
      </c>
      <c r="D222" s="51" t="s">
        <v>140</v>
      </c>
      <c r="E222" s="49" t="str">
        <f>VLOOKUP(C222,[8]A!$E$2:$K$1451,7,FALSE)</f>
        <v>05999098170</v>
      </c>
      <c r="F222" s="50">
        <v>3</v>
      </c>
      <c r="N222" s="49">
        <f>VLOOKUP(C222,'Ancien Bilan'!$B$4:$D$1238,3,FALSE)</f>
        <v>144499</v>
      </c>
      <c r="O222" s="49">
        <f t="shared" si="8"/>
        <v>183</v>
      </c>
      <c r="P222" s="50" t="str">
        <f>VLOOKUP(C222,[8]A!$B$2:$D$1501,3,FALSE)</f>
        <v>3</v>
      </c>
    </row>
    <row r="223" spans="1:16" ht="14.45" customHeight="1" x14ac:dyDescent="0.25">
      <c r="A223" s="15">
        <v>184</v>
      </c>
      <c r="B223" s="15">
        <f t="shared" si="9"/>
        <v>4333</v>
      </c>
      <c r="C223" s="5" t="s">
        <v>1844</v>
      </c>
      <c r="D223" s="51" t="s">
        <v>201</v>
      </c>
      <c r="E223" s="49" t="str">
        <f>VLOOKUP(C223,[8]A!$E$2:$K$1451,7,FALSE)</f>
        <v>05999084869</v>
      </c>
      <c r="F223" s="50">
        <v>3</v>
      </c>
      <c r="N223" s="49">
        <f>VLOOKUP(C223,'Ancien Bilan'!$B$4:$D$1238,3,FALSE)</f>
        <v>4333</v>
      </c>
      <c r="O223" s="49">
        <f t="shared" si="8"/>
        <v>184</v>
      </c>
      <c r="P223" s="50" t="str">
        <f>VLOOKUP(C223,[8]A!$B$2:$D$1501,3,FALSE)</f>
        <v>2</v>
      </c>
    </row>
    <row r="224" spans="1:16" ht="14.45" customHeight="1" x14ac:dyDescent="0.25">
      <c r="A224" s="15">
        <v>185</v>
      </c>
      <c r="B224" s="15">
        <f t="shared" si="9"/>
        <v>2429</v>
      </c>
      <c r="C224" s="5" t="s">
        <v>2026</v>
      </c>
      <c r="D224" s="51" t="s">
        <v>877</v>
      </c>
      <c r="E224" s="49" t="str">
        <f>VLOOKUP(C224,[8]A!$E$2:$K$1451,7,FALSE)</f>
        <v>05999111650</v>
      </c>
      <c r="F224" s="50">
        <v>3</v>
      </c>
      <c r="N224" s="49">
        <f>VLOOKUP(C224,'Ancien Bilan'!$B$4:$D$1238,3,FALSE)</f>
        <v>2429</v>
      </c>
      <c r="O224" s="49">
        <f t="shared" ref="O224:O287" si="10">A224</f>
        <v>185</v>
      </c>
      <c r="P224" s="50" t="str">
        <f>VLOOKUP(C224,[8]A!$B$2:$D$1501,3,FALSE)</f>
        <v>3</v>
      </c>
    </row>
    <row r="225" spans="1:16" ht="14.45" customHeight="1" x14ac:dyDescent="0.25">
      <c r="A225" s="15">
        <v>186</v>
      </c>
      <c r="B225" s="15">
        <f t="shared" si="9"/>
        <v>4131</v>
      </c>
      <c r="C225" s="5" t="s">
        <v>3099</v>
      </c>
      <c r="D225" s="51" t="s">
        <v>2976</v>
      </c>
      <c r="E225" s="49" t="e">
        <f>VLOOKUP(C225,[8]A!$E$2:$K$1451,7,FALSE)</f>
        <v>#N/A</v>
      </c>
      <c r="F225" s="50">
        <v>3</v>
      </c>
      <c r="N225" s="49">
        <f>VLOOKUP(C225,'Ancien Bilan'!$B$4:$D$1238,3,FALSE)</f>
        <v>4131</v>
      </c>
      <c r="O225" s="49">
        <f t="shared" si="10"/>
        <v>186</v>
      </c>
      <c r="P225" s="50" t="e">
        <f>VLOOKUP(C225,[8]A!$B$2:$D$1501,3,FALSE)</f>
        <v>#N/A</v>
      </c>
    </row>
    <row r="226" spans="1:16" ht="14.45" customHeight="1" x14ac:dyDescent="0.25">
      <c r="A226" s="15">
        <v>187</v>
      </c>
      <c r="B226" s="15">
        <f t="shared" si="9"/>
        <v>144623</v>
      </c>
      <c r="C226" s="5" t="s">
        <v>131</v>
      </c>
      <c r="D226" s="51" t="s">
        <v>186</v>
      </c>
      <c r="E226" s="49" t="str">
        <f>VLOOKUP(C226,[8]A!$E$2:$K$1451,7,FALSE)</f>
        <v>05999057090</v>
      </c>
      <c r="F226" s="50">
        <v>3</v>
      </c>
      <c r="N226" s="49">
        <f>VLOOKUP(C226,'Ancien Bilan'!$B$4:$D$1238,3,FALSE)</f>
        <v>144623</v>
      </c>
      <c r="O226" s="49">
        <f t="shared" si="10"/>
        <v>187</v>
      </c>
      <c r="P226" s="50" t="str">
        <f>VLOOKUP(C226,[8]A!$B$2:$D$1501,3,FALSE)</f>
        <v>3</v>
      </c>
    </row>
    <row r="227" spans="1:16" ht="14.45" customHeight="1" x14ac:dyDescent="0.25">
      <c r="A227" s="15">
        <v>188</v>
      </c>
      <c r="B227" s="15">
        <f t="shared" si="9"/>
        <v>144372</v>
      </c>
      <c r="C227" s="5" t="s">
        <v>142</v>
      </c>
      <c r="D227" s="51" t="s">
        <v>22</v>
      </c>
      <c r="E227" s="49" t="str">
        <f>VLOOKUP(C227,[8]A!$E$2:$K$1451,7,FALSE)</f>
        <v>05999063249</v>
      </c>
      <c r="F227" s="50">
        <v>3</v>
      </c>
      <c r="N227" s="49">
        <f>VLOOKUP(C227,'Ancien Bilan'!$B$4:$D$1238,3,FALSE)</f>
        <v>144372</v>
      </c>
      <c r="O227" s="49">
        <f t="shared" si="10"/>
        <v>188</v>
      </c>
      <c r="P227" s="50" t="str">
        <f>VLOOKUP(C227,[8]A!$B$2:$D$1501,3,FALSE)</f>
        <v>3</v>
      </c>
    </row>
    <row r="228" spans="1:16" ht="14.45" customHeight="1" x14ac:dyDescent="0.25">
      <c r="A228" s="15">
        <v>189</v>
      </c>
      <c r="B228" s="15">
        <f t="shared" si="9"/>
        <v>1276</v>
      </c>
      <c r="C228" s="5" t="s">
        <v>570</v>
      </c>
      <c r="D228" s="51" t="s">
        <v>195</v>
      </c>
      <c r="E228" s="49" t="str">
        <f>VLOOKUP(C228,[8]A!$E$2:$K$1451,7,FALSE)</f>
        <v>05999058057</v>
      </c>
      <c r="F228" s="50">
        <v>3</v>
      </c>
      <c r="N228" s="49">
        <f>VLOOKUP(C228,'Ancien Bilan'!$B$4:$D$1238,3,FALSE)</f>
        <v>1276</v>
      </c>
      <c r="O228" s="49">
        <f t="shared" si="10"/>
        <v>189</v>
      </c>
      <c r="P228" s="50" t="str">
        <f>VLOOKUP(C228,[8]A!$B$2:$D$1501,3,FALSE)</f>
        <v>4-A</v>
      </c>
    </row>
    <row r="229" spans="1:16" ht="14.45" customHeight="1" x14ac:dyDescent="0.25">
      <c r="A229" s="15">
        <v>190</v>
      </c>
      <c r="B229" s="15">
        <f t="shared" si="9"/>
        <v>2378</v>
      </c>
      <c r="C229" s="5" t="s">
        <v>663</v>
      </c>
      <c r="D229" s="51" t="s">
        <v>14</v>
      </c>
      <c r="E229" s="49" t="str">
        <f>VLOOKUP(C229,[8]A!$E$2:$K$1451,7,FALSE)</f>
        <v>05999113213</v>
      </c>
      <c r="F229" s="50">
        <v>3</v>
      </c>
      <c r="N229" s="49">
        <f>VLOOKUP(C229,'Ancien Bilan'!$B$4:$D$1238,3,FALSE)</f>
        <v>2378</v>
      </c>
      <c r="O229" s="49">
        <f t="shared" si="10"/>
        <v>190</v>
      </c>
      <c r="P229" s="50" t="str">
        <f>VLOOKUP(C229,[8]A!$B$2:$D$1501,3,FALSE)</f>
        <v>3</v>
      </c>
    </row>
    <row r="230" spans="1:16" ht="14.45" customHeight="1" x14ac:dyDescent="0.25">
      <c r="A230" s="15">
        <v>191</v>
      </c>
      <c r="B230" s="15">
        <f t="shared" si="9"/>
        <v>1279</v>
      </c>
      <c r="C230" s="5" t="s">
        <v>222</v>
      </c>
      <c r="D230" s="51" t="s">
        <v>2911</v>
      </c>
      <c r="E230" s="49" t="str">
        <f>VLOOKUP(C230,[8]A!$E$2:$K$1451,7,FALSE)</f>
        <v>05999111188</v>
      </c>
      <c r="F230" s="50">
        <v>3</v>
      </c>
      <c r="N230" s="49">
        <f>VLOOKUP(C230,'Ancien Bilan'!$B$4:$D$1238,3,FALSE)</f>
        <v>1279</v>
      </c>
      <c r="O230" s="49">
        <f t="shared" si="10"/>
        <v>191</v>
      </c>
      <c r="P230" s="50" t="str">
        <f>VLOOKUP(C230,[8]A!$B$2:$D$1501,3,FALSE)</f>
        <v>3</v>
      </c>
    </row>
    <row r="231" spans="1:16" ht="14.45" customHeight="1" x14ac:dyDescent="0.25">
      <c r="A231" s="15">
        <v>192</v>
      </c>
      <c r="B231" s="15">
        <f t="shared" si="9"/>
        <v>1280</v>
      </c>
      <c r="C231" s="49" t="s">
        <v>545</v>
      </c>
      <c r="D231" t="s">
        <v>2911</v>
      </c>
      <c r="E231" s="49" t="str">
        <f>VLOOKUP(C231,[8]A!$E$2:$K$1451,7,FALSE)</f>
        <v>05999111189</v>
      </c>
      <c r="F231" s="50">
        <v>3</v>
      </c>
      <c r="N231" s="49">
        <f>VLOOKUP(C231,'Ancien Bilan'!$B$4:$D$1238,3,FALSE)</f>
        <v>1280</v>
      </c>
      <c r="O231" s="49">
        <f t="shared" si="10"/>
        <v>192</v>
      </c>
      <c r="P231" s="50" t="str">
        <f>VLOOKUP(C231,[8]A!$B$2:$D$1501,3,FALSE)</f>
        <v>3</v>
      </c>
    </row>
    <row r="232" spans="1:16" ht="14.45" customHeight="1" x14ac:dyDescent="0.25">
      <c r="A232" s="15">
        <v>193</v>
      </c>
      <c r="B232" s="15">
        <f t="shared" si="9"/>
        <v>2418</v>
      </c>
      <c r="C232" s="49" t="s">
        <v>3018</v>
      </c>
      <c r="D232" s="49" t="s">
        <v>140</v>
      </c>
      <c r="E232" s="49" t="e">
        <f>VLOOKUP(C232,[8]A!$E$2:$K$1451,7,FALSE)</f>
        <v>#N/A</v>
      </c>
      <c r="F232" s="50">
        <v>3</v>
      </c>
      <c r="N232" s="49">
        <f>VLOOKUP(C232,'Ancien Bilan'!$B$4:$D$1238,3,FALSE)</f>
        <v>2418</v>
      </c>
      <c r="O232" s="49">
        <f t="shared" si="10"/>
        <v>193</v>
      </c>
      <c r="P232" s="50" t="e">
        <f>VLOOKUP(C232,[8]A!$B$2:$D$1501,3,FALSE)</f>
        <v>#N/A</v>
      </c>
    </row>
    <row r="233" spans="1:16" ht="14.45" customHeight="1" x14ac:dyDescent="0.25">
      <c r="A233" s="15">
        <v>194</v>
      </c>
      <c r="B233" s="15">
        <f t="shared" si="9"/>
        <v>144538</v>
      </c>
      <c r="C233" s="49" t="s">
        <v>1385</v>
      </c>
      <c r="D233" s="49" t="s">
        <v>32</v>
      </c>
      <c r="E233" s="49" t="str">
        <f>VLOOKUP(C233,[8]A!$E$2:$K$1451,7,FALSE)</f>
        <v>05999113203</v>
      </c>
      <c r="F233" s="50">
        <v>3</v>
      </c>
      <c r="N233" s="49">
        <f>VLOOKUP(C233,'Ancien Bilan'!$B$4:$D$1238,3,FALSE)</f>
        <v>144538</v>
      </c>
      <c r="O233" s="49">
        <f t="shared" si="10"/>
        <v>194</v>
      </c>
      <c r="P233" s="50" t="str">
        <f>VLOOKUP(C233,[8]A!$B$2:$D$1501,3,FALSE)</f>
        <v>3</v>
      </c>
    </row>
    <row r="234" spans="1:16" ht="14.45" customHeight="1" x14ac:dyDescent="0.25">
      <c r="A234" s="15">
        <v>195</v>
      </c>
      <c r="B234" s="15">
        <f t="shared" si="9"/>
        <v>144391</v>
      </c>
      <c r="C234" s="49" t="s">
        <v>749</v>
      </c>
      <c r="D234" s="49" t="s">
        <v>107</v>
      </c>
      <c r="E234" s="49" t="str">
        <f>VLOOKUP(C234,[8]A!$E$2:$K$1451,7,FALSE)</f>
        <v>05996219241</v>
      </c>
      <c r="F234" s="50">
        <v>3</v>
      </c>
      <c r="N234" s="49">
        <f>VLOOKUP(C234,'Ancien Bilan'!$B$4:$D$1238,3,FALSE)</f>
        <v>144391</v>
      </c>
      <c r="O234" s="49">
        <f t="shared" si="10"/>
        <v>195</v>
      </c>
      <c r="P234" s="50" t="str">
        <f>VLOOKUP(C234,[8]A!$B$2:$D$1501,3,FALSE)</f>
        <v>3</v>
      </c>
    </row>
    <row r="235" spans="1:16" ht="14.45" customHeight="1" x14ac:dyDescent="0.25">
      <c r="A235" s="15">
        <v>196</v>
      </c>
      <c r="B235" s="15">
        <f t="shared" si="9"/>
        <v>4104</v>
      </c>
      <c r="C235" t="s">
        <v>2929</v>
      </c>
      <c r="D235" t="s">
        <v>3156</v>
      </c>
      <c r="E235" s="49" t="e">
        <f>VLOOKUP(C235,[8]A!$E$2:$K$1451,7,FALSE)</f>
        <v>#N/A</v>
      </c>
      <c r="F235" s="50">
        <v>3</v>
      </c>
      <c r="N235" s="49">
        <f>VLOOKUP(C235,'Ancien Bilan'!$B$4:$D$1238,3,FALSE)</f>
        <v>4104</v>
      </c>
      <c r="O235" s="49">
        <f t="shared" si="10"/>
        <v>196</v>
      </c>
      <c r="P235" s="50" t="e">
        <f>VLOOKUP(C235,[8]A!$B$2:$D$1501,3,FALSE)</f>
        <v>#N/A</v>
      </c>
    </row>
    <row r="236" spans="1:16" ht="14.45" customHeight="1" x14ac:dyDescent="0.25">
      <c r="A236" s="15">
        <v>197</v>
      </c>
      <c r="B236" s="15">
        <f t="shared" si="9"/>
        <v>2443</v>
      </c>
      <c r="C236" t="s">
        <v>2964</v>
      </c>
      <c r="D236" t="s">
        <v>140</v>
      </c>
      <c r="E236" s="49" t="e">
        <f>VLOOKUP(C236,[8]A!$E$2:$K$1451,7,FALSE)</f>
        <v>#N/A</v>
      </c>
      <c r="F236" s="50">
        <v>3</v>
      </c>
      <c r="N236" s="49">
        <f>VLOOKUP(C236,'Ancien Bilan'!$B$4:$D$1238,3,FALSE)</f>
        <v>2443</v>
      </c>
      <c r="O236" s="49">
        <f t="shared" si="10"/>
        <v>197</v>
      </c>
      <c r="P236" s="50" t="e">
        <f>VLOOKUP(C236,[8]A!$B$2:$D$1501,3,FALSE)</f>
        <v>#N/A</v>
      </c>
    </row>
    <row r="237" spans="1:16" ht="14.45" customHeight="1" x14ac:dyDescent="0.25">
      <c r="A237" s="15">
        <v>198</v>
      </c>
      <c r="B237" s="15">
        <f t="shared" si="9"/>
        <v>144586</v>
      </c>
      <c r="C237" t="s">
        <v>689</v>
      </c>
      <c r="D237" t="s">
        <v>141</v>
      </c>
      <c r="E237" s="49" t="str">
        <f>VLOOKUP(C237,[8]A!$E$2:$K$1451,7,FALSE)</f>
        <v>05999105852</v>
      </c>
      <c r="F237" s="50">
        <v>3</v>
      </c>
      <c r="N237" s="49">
        <f>VLOOKUP(C237,'Ancien Bilan'!$B$4:$D$1238,3,FALSE)</f>
        <v>144586</v>
      </c>
      <c r="O237" s="49">
        <f t="shared" si="10"/>
        <v>198</v>
      </c>
      <c r="P237" s="50" t="str">
        <f>VLOOKUP(C237,[8]A!$B$2:$D$1501,3,FALSE)</f>
        <v>2</v>
      </c>
    </row>
    <row r="238" spans="1:16" ht="14.45" customHeight="1" x14ac:dyDescent="0.25">
      <c r="A238" s="15">
        <v>199</v>
      </c>
      <c r="B238" s="15">
        <f t="shared" si="9"/>
        <v>144358</v>
      </c>
      <c r="C238" t="s">
        <v>104</v>
      </c>
      <c r="D238" t="s">
        <v>105</v>
      </c>
      <c r="E238" s="49" t="str">
        <f>VLOOKUP(C238,[8]A!$E$2:$K$1451,7,FALSE)</f>
        <v>05999028480</v>
      </c>
      <c r="F238" s="50">
        <v>3</v>
      </c>
      <c r="N238" s="49">
        <f>VLOOKUP(C238,'Ancien Bilan'!$B$4:$D$1238,3,FALSE)</f>
        <v>144358</v>
      </c>
      <c r="O238" s="49">
        <f t="shared" si="10"/>
        <v>199</v>
      </c>
      <c r="P238" s="50" t="str">
        <f>VLOOKUP(C238,[8]A!$B$2:$D$1501,3,FALSE)</f>
        <v>2</v>
      </c>
    </row>
    <row r="239" spans="1:16" ht="14.45" customHeight="1" x14ac:dyDescent="0.25">
      <c r="A239" s="15">
        <v>200</v>
      </c>
      <c r="B239" s="15">
        <f t="shared" si="9"/>
        <v>144489</v>
      </c>
      <c r="C239" t="s">
        <v>814</v>
      </c>
      <c r="D239" t="s">
        <v>141</v>
      </c>
      <c r="E239" s="49" t="str">
        <f>VLOOKUP(C239,[8]A!$E$2:$K$1451,7,FALSE)</f>
        <v>05999084973</v>
      </c>
      <c r="F239" s="50">
        <v>3</v>
      </c>
      <c r="N239" s="49">
        <f>VLOOKUP(C239,'Ancien Bilan'!$B$4:$D$1238,3,FALSE)</f>
        <v>144489</v>
      </c>
      <c r="O239" s="49">
        <f t="shared" si="10"/>
        <v>200</v>
      </c>
      <c r="P239" s="50" t="str">
        <f>VLOOKUP(C239,[8]A!$B$2:$D$1501,3,FALSE)</f>
        <v>2</v>
      </c>
    </row>
    <row r="240" spans="1:16" ht="14.45" customHeight="1" x14ac:dyDescent="0.25">
      <c r="A240" s="15">
        <v>231</v>
      </c>
      <c r="B240" s="15">
        <f t="shared" si="9"/>
        <v>3995</v>
      </c>
      <c r="C240" s="5" t="s">
        <v>882</v>
      </c>
      <c r="D240" s="51" t="s">
        <v>17</v>
      </c>
      <c r="E240" s="49" t="str">
        <f>VLOOKUP(C240,[8]A!$E$2:$K$1451,7,FALSE)</f>
        <v>05999025196</v>
      </c>
      <c r="F240" s="50">
        <v>3</v>
      </c>
      <c r="N240" s="49">
        <f>VLOOKUP(C240,'Ancien Bilan'!$B$4:$D$1238,3,FALSE)</f>
        <v>3995</v>
      </c>
      <c r="O240" s="49">
        <f t="shared" si="10"/>
        <v>231</v>
      </c>
      <c r="P240" s="50" t="str">
        <f>VLOOKUP(C240,[8]A!$B$2:$D$1501,3,FALSE)</f>
        <v>3</v>
      </c>
    </row>
    <row r="241" spans="1:16" ht="14.45" customHeight="1" x14ac:dyDescent="0.25">
      <c r="A241" s="15">
        <v>232</v>
      </c>
      <c r="B241" s="15">
        <f t="shared" si="9"/>
        <v>2361</v>
      </c>
      <c r="C241" t="s">
        <v>3150</v>
      </c>
      <c r="D241" t="s">
        <v>14</v>
      </c>
      <c r="E241" s="49" t="e">
        <f>VLOOKUP(C241,[8]A!$E$2:$K$1451,7,FALSE)</f>
        <v>#N/A</v>
      </c>
      <c r="F241" s="50">
        <v>3</v>
      </c>
      <c r="N241" s="49">
        <f>VLOOKUP(C241,'Ancien Bilan'!$B$4:$D$1238,3,FALSE)</f>
        <v>2361</v>
      </c>
      <c r="O241" s="49">
        <f t="shared" si="10"/>
        <v>232</v>
      </c>
      <c r="P241" s="50" t="e">
        <f>VLOOKUP(C241,[8]A!$B$2:$D$1501,3,FALSE)</f>
        <v>#N/A</v>
      </c>
    </row>
    <row r="242" spans="1:16" ht="14.45" customHeight="1" x14ac:dyDescent="0.25">
      <c r="A242" s="15">
        <v>233</v>
      </c>
      <c r="B242" s="15">
        <f t="shared" si="9"/>
        <v>144484</v>
      </c>
      <c r="C242" t="s">
        <v>117</v>
      </c>
      <c r="D242" t="s">
        <v>283</v>
      </c>
      <c r="E242" s="49" t="str">
        <f>VLOOKUP(C242,[8]A!$E$2:$K$1451,7,FALSE)</f>
        <v>05999090522</v>
      </c>
      <c r="F242" s="50">
        <v>3</v>
      </c>
      <c r="N242" s="49">
        <f>VLOOKUP(C242,'Ancien Bilan'!$B$4:$D$1238,3,FALSE)</f>
        <v>144484</v>
      </c>
      <c r="O242" s="49">
        <f t="shared" si="10"/>
        <v>233</v>
      </c>
      <c r="P242" s="50" t="str">
        <f>VLOOKUP(C242,[8]A!$B$2:$D$1501,3,FALSE)</f>
        <v>4-A</v>
      </c>
    </row>
    <row r="243" spans="1:16" ht="14.45" customHeight="1" x14ac:dyDescent="0.25">
      <c r="A243" s="15">
        <v>234</v>
      </c>
      <c r="B243" s="15">
        <f t="shared" si="9"/>
        <v>144432</v>
      </c>
      <c r="C243" s="49" t="s">
        <v>867</v>
      </c>
      <c r="D243" s="51" t="s">
        <v>107</v>
      </c>
      <c r="E243" s="49" t="str">
        <f>VLOOKUP(C243,[8]A!$E$2:$K$1451,7,FALSE)</f>
        <v>05996215975</v>
      </c>
      <c r="F243" s="50">
        <v>3</v>
      </c>
      <c r="N243" s="49">
        <f>VLOOKUP(C243,'Ancien Bilan'!$B$4:$D$1238,3,FALSE)</f>
        <v>144432</v>
      </c>
      <c r="O243" s="49">
        <f t="shared" si="10"/>
        <v>234</v>
      </c>
      <c r="P243" s="50" t="str">
        <f>VLOOKUP(C243,[8]A!$B$2:$D$1501,3,FALSE)</f>
        <v>2</v>
      </c>
    </row>
    <row r="244" spans="1:16" ht="14.45" customHeight="1" x14ac:dyDescent="0.25">
      <c r="A244" s="15">
        <v>235</v>
      </c>
      <c r="B244" s="15">
        <f t="shared" si="9"/>
        <v>144505</v>
      </c>
      <c r="C244" t="s">
        <v>592</v>
      </c>
      <c r="D244" t="s">
        <v>14</v>
      </c>
      <c r="E244" s="49" t="str">
        <f>VLOOKUP(C244,[8]A!$E$2:$K$1451,7,FALSE)</f>
        <v>05996214972</v>
      </c>
      <c r="F244" s="50">
        <v>3</v>
      </c>
      <c r="N244" s="49">
        <f>VLOOKUP(C244,'Ancien Bilan'!$B$4:$D$1238,3,FALSE)</f>
        <v>144505</v>
      </c>
      <c r="O244" s="49">
        <f t="shared" si="10"/>
        <v>235</v>
      </c>
      <c r="P244" s="50" t="str">
        <f>VLOOKUP(C244,[8]A!$B$2:$D$1501,3,FALSE)</f>
        <v>4-A</v>
      </c>
    </row>
    <row r="245" spans="1:16" ht="14.45" customHeight="1" x14ac:dyDescent="0.25">
      <c r="A245" s="15">
        <v>236</v>
      </c>
      <c r="B245" s="15">
        <f t="shared" si="9"/>
        <v>144507</v>
      </c>
      <c r="C245" s="49" t="s">
        <v>124</v>
      </c>
      <c r="D245" s="49" t="s">
        <v>3198</v>
      </c>
      <c r="E245" s="49" t="str">
        <f>VLOOKUP(C245,[8]A!$E$2:$K$1451,7,FALSE)</f>
        <v>06240369391</v>
      </c>
      <c r="F245" s="50">
        <v>3</v>
      </c>
      <c r="N245" s="49">
        <f>VLOOKUP(C245,'Ancien Bilan'!$B$4:$D$1238,3,FALSE)</f>
        <v>144507</v>
      </c>
      <c r="O245" s="49">
        <f t="shared" si="10"/>
        <v>236</v>
      </c>
      <c r="P245" s="50" t="str">
        <f>VLOOKUP(C245,[8]A!$B$2:$D$1501,3,FALSE)</f>
        <v>4-A</v>
      </c>
    </row>
    <row r="246" spans="1:16" ht="14.45" customHeight="1" x14ac:dyDescent="0.25">
      <c r="A246" s="15">
        <v>237</v>
      </c>
      <c r="B246" s="49" t="e">
        <f t="shared" si="9"/>
        <v>#N/A</v>
      </c>
      <c r="C246"/>
      <c r="D246"/>
      <c r="E246" s="49" t="e">
        <f>VLOOKUP(C246,[8]A!$E$2:$K$1451,7,FALSE)</f>
        <v>#N/A</v>
      </c>
      <c r="F246" s="50">
        <v>3</v>
      </c>
      <c r="N246" s="49" t="e">
        <f>VLOOKUP(C246,'Ancien Bilan'!$B$4:$D$1238,3,FALSE)</f>
        <v>#N/A</v>
      </c>
      <c r="O246" s="49">
        <f t="shared" si="10"/>
        <v>237</v>
      </c>
      <c r="P246" s="50" t="e">
        <f>VLOOKUP(C246,[8]A!$B$2:$D$1501,3,FALSE)</f>
        <v>#N/A</v>
      </c>
    </row>
    <row r="247" spans="1:16" ht="14.45" customHeight="1" x14ac:dyDescent="0.25">
      <c r="A247" s="15">
        <v>238</v>
      </c>
      <c r="B247" s="49" t="e">
        <f t="shared" si="9"/>
        <v>#N/A</v>
      </c>
      <c r="C247"/>
      <c r="D247"/>
      <c r="E247" s="49" t="e">
        <f>VLOOKUP(C247,[8]A!$E$2:$K$1451,7,FALSE)</f>
        <v>#N/A</v>
      </c>
      <c r="F247" s="50">
        <v>3</v>
      </c>
      <c r="N247" s="49" t="e">
        <f>VLOOKUP(C247,'Ancien Bilan'!$B$4:$D$1238,3,FALSE)</f>
        <v>#N/A</v>
      </c>
      <c r="O247" s="49">
        <f t="shared" si="10"/>
        <v>238</v>
      </c>
      <c r="P247" s="50" t="e">
        <f>VLOOKUP(C247,[8]A!$B$2:$D$1501,3,FALSE)</f>
        <v>#N/A</v>
      </c>
    </row>
    <row r="248" spans="1:16" ht="14.45" customHeight="1" x14ac:dyDescent="0.25">
      <c r="A248" s="15">
        <v>239</v>
      </c>
      <c r="B248" s="49" t="e">
        <f t="shared" si="9"/>
        <v>#N/A</v>
      </c>
      <c r="C248" s="5"/>
      <c r="D248"/>
      <c r="E248" s="49" t="e">
        <f>VLOOKUP(C248,[8]A!$E$2:$K$1451,7,FALSE)</f>
        <v>#N/A</v>
      </c>
      <c r="F248" s="50">
        <v>3</v>
      </c>
      <c r="N248" s="49" t="e">
        <f>VLOOKUP(C248,'Ancien Bilan'!$B$4:$D$1238,3,FALSE)</f>
        <v>#N/A</v>
      </c>
      <c r="O248" s="49">
        <f t="shared" si="10"/>
        <v>239</v>
      </c>
      <c r="P248" s="50" t="e">
        <f>VLOOKUP(C248,[8]A!$B$2:$D$1501,3,FALSE)</f>
        <v>#N/A</v>
      </c>
    </row>
    <row r="249" spans="1:16" ht="14.45" customHeight="1" x14ac:dyDescent="0.25">
      <c r="A249" s="15">
        <v>240</v>
      </c>
      <c r="B249" s="49" t="e">
        <f t="shared" si="9"/>
        <v>#N/A</v>
      </c>
      <c r="C249"/>
      <c r="D249"/>
      <c r="E249" s="49" t="e">
        <f>VLOOKUP(C249,[8]A!$E$2:$K$1451,7,FALSE)</f>
        <v>#N/A</v>
      </c>
      <c r="F249" s="50">
        <v>3</v>
      </c>
      <c r="N249" s="49" t="e">
        <f>VLOOKUP(C249,'Ancien Bilan'!$B$4:$D$1238,3,FALSE)</f>
        <v>#N/A</v>
      </c>
      <c r="O249" s="49">
        <f t="shared" si="10"/>
        <v>240</v>
      </c>
      <c r="P249" s="50" t="e">
        <f>VLOOKUP(C249,[8]A!$B$2:$D$1501,3,FALSE)</f>
        <v>#N/A</v>
      </c>
    </row>
    <row r="250" spans="1:16" ht="14.45" customHeight="1" x14ac:dyDescent="0.25">
      <c r="A250" s="15">
        <v>241</v>
      </c>
      <c r="B250" s="49" t="e">
        <f t="shared" si="9"/>
        <v>#N/A</v>
      </c>
      <c r="C250"/>
      <c r="D250"/>
      <c r="E250" s="49" t="e">
        <f>VLOOKUP(C250,[8]A!$E$2:$K$1451,7,FALSE)</f>
        <v>#N/A</v>
      </c>
      <c r="F250" s="50">
        <v>3</v>
      </c>
      <c r="N250" s="49" t="e">
        <f>VLOOKUP(C250,'Ancien Bilan'!$B$4:$D$1238,3,FALSE)</f>
        <v>#N/A</v>
      </c>
      <c r="O250" s="49">
        <f t="shared" si="10"/>
        <v>241</v>
      </c>
      <c r="P250" s="50" t="e">
        <f>VLOOKUP(C250,[8]A!$B$2:$D$1501,3,FALSE)</f>
        <v>#N/A</v>
      </c>
    </row>
    <row r="251" spans="1:16" ht="14.45" customHeight="1" x14ac:dyDescent="0.25">
      <c r="A251" s="15">
        <v>242</v>
      </c>
      <c r="B251" s="49" t="e">
        <f t="shared" si="9"/>
        <v>#N/A</v>
      </c>
      <c r="C251"/>
      <c r="D251" s="5"/>
      <c r="E251" s="49" t="e">
        <f>VLOOKUP(C251,[8]A!$E$2:$K$1451,7,FALSE)</f>
        <v>#N/A</v>
      </c>
      <c r="F251" s="50">
        <v>3</v>
      </c>
      <c r="N251" s="49" t="e">
        <f>VLOOKUP(C251,'Ancien Bilan'!$B$4:$D$1238,3,FALSE)</f>
        <v>#N/A</v>
      </c>
      <c r="O251" s="49">
        <f t="shared" si="10"/>
        <v>242</v>
      </c>
      <c r="P251" s="50" t="e">
        <f>VLOOKUP(C251,[8]A!$B$2:$D$1501,3,FALSE)</f>
        <v>#N/A</v>
      </c>
    </row>
    <row r="252" spans="1:16" ht="14.45" customHeight="1" x14ac:dyDescent="0.25">
      <c r="A252" s="15">
        <v>243</v>
      </c>
      <c r="B252" s="49" t="e">
        <f t="shared" si="9"/>
        <v>#N/A</v>
      </c>
      <c r="C252"/>
      <c r="D252" s="5"/>
      <c r="E252" s="49" t="e">
        <f>VLOOKUP(C252,[8]A!$E$2:$K$1451,7,FALSE)</f>
        <v>#N/A</v>
      </c>
      <c r="F252" s="50">
        <v>3</v>
      </c>
      <c r="N252" s="49" t="e">
        <f>VLOOKUP(C252,'Ancien Bilan'!$B$4:$D$1238,3,FALSE)</f>
        <v>#N/A</v>
      </c>
      <c r="O252" s="49">
        <f t="shared" si="10"/>
        <v>243</v>
      </c>
      <c r="P252" s="50" t="e">
        <f>VLOOKUP(C252,[8]A!$B$2:$D$1501,3,FALSE)</f>
        <v>#N/A</v>
      </c>
    </row>
    <row r="253" spans="1:16" ht="14.45" customHeight="1" x14ac:dyDescent="0.25">
      <c r="A253" s="15">
        <v>244</v>
      </c>
      <c r="B253" s="49" t="e">
        <f t="shared" si="9"/>
        <v>#N/A</v>
      </c>
      <c r="C253"/>
      <c r="D253"/>
      <c r="E253" s="49" t="e">
        <f>VLOOKUP(C253,[8]A!$E$2:$K$1451,7,FALSE)</f>
        <v>#N/A</v>
      </c>
      <c r="F253" s="50">
        <v>3</v>
      </c>
      <c r="N253" s="49" t="e">
        <f>VLOOKUP(C253,'Ancien Bilan'!$B$4:$D$1238,3,FALSE)</f>
        <v>#N/A</v>
      </c>
      <c r="O253" s="49">
        <f t="shared" si="10"/>
        <v>244</v>
      </c>
      <c r="P253" s="50" t="e">
        <f>VLOOKUP(C253,[8]A!$B$2:$D$1501,3,FALSE)</f>
        <v>#N/A</v>
      </c>
    </row>
    <row r="254" spans="1:16" ht="14.45" customHeight="1" x14ac:dyDescent="0.25">
      <c r="A254" s="15">
        <v>245</v>
      </c>
      <c r="B254" s="49" t="e">
        <f t="shared" si="9"/>
        <v>#N/A</v>
      </c>
      <c r="C254"/>
      <c r="D254"/>
      <c r="E254" s="49" t="e">
        <f>VLOOKUP(C254,[8]A!$E$2:$K$1451,7,FALSE)</f>
        <v>#N/A</v>
      </c>
      <c r="F254" s="50">
        <v>3</v>
      </c>
      <c r="N254" s="49" t="e">
        <f>VLOOKUP(C254,'Ancien Bilan'!$B$4:$D$1238,3,FALSE)</f>
        <v>#N/A</v>
      </c>
      <c r="O254" s="49">
        <f t="shared" si="10"/>
        <v>245</v>
      </c>
      <c r="P254" s="50" t="e">
        <f>VLOOKUP(C254,[8]A!$B$2:$D$1501,3,FALSE)</f>
        <v>#N/A</v>
      </c>
    </row>
    <row r="255" spans="1:16" ht="14.45" customHeight="1" x14ac:dyDescent="0.25">
      <c r="A255" s="15">
        <v>246</v>
      </c>
      <c r="B255" s="49" t="e">
        <f t="shared" si="9"/>
        <v>#N/A</v>
      </c>
      <c r="C255"/>
      <c r="D255"/>
      <c r="E255" s="49" t="e">
        <f>VLOOKUP(C255,[8]A!$E$2:$K$1451,7,FALSE)</f>
        <v>#N/A</v>
      </c>
      <c r="F255" s="50">
        <v>3</v>
      </c>
      <c r="N255" s="49" t="e">
        <f>VLOOKUP(C255,'Ancien Bilan'!$B$4:$D$1238,3,FALSE)</f>
        <v>#N/A</v>
      </c>
      <c r="O255" s="49">
        <f t="shared" si="10"/>
        <v>246</v>
      </c>
      <c r="P255" s="50" t="e">
        <f>VLOOKUP(C255,[8]A!$B$2:$D$1501,3,FALSE)</f>
        <v>#N/A</v>
      </c>
    </row>
    <row r="256" spans="1:16" ht="14.45" customHeight="1" x14ac:dyDescent="0.25">
      <c r="A256" s="15">
        <v>247</v>
      </c>
      <c r="B256" s="49" t="e">
        <f t="shared" si="9"/>
        <v>#N/A</v>
      </c>
      <c r="C256"/>
      <c r="D256"/>
      <c r="E256" s="49" t="e">
        <f>VLOOKUP(C256,[8]A!$E$2:$K$1451,7,FALSE)</f>
        <v>#N/A</v>
      </c>
      <c r="F256" s="50">
        <v>3</v>
      </c>
      <c r="N256" s="49" t="e">
        <f>VLOOKUP(C256,'Ancien Bilan'!$B$4:$D$1238,3,FALSE)</f>
        <v>#N/A</v>
      </c>
      <c r="O256" s="49">
        <f t="shared" si="10"/>
        <v>247</v>
      </c>
      <c r="P256" s="50" t="e">
        <f>VLOOKUP(C256,[8]A!$B$2:$D$1501,3,FALSE)</f>
        <v>#N/A</v>
      </c>
    </row>
    <row r="257" spans="1:16" ht="14.45" customHeight="1" x14ac:dyDescent="0.25">
      <c r="A257" s="15">
        <v>248</v>
      </c>
      <c r="B257" s="49" t="e">
        <f t="shared" si="9"/>
        <v>#N/A</v>
      </c>
      <c r="C257"/>
      <c r="D257"/>
      <c r="E257" s="49" t="e">
        <f>VLOOKUP(C257,[8]A!$E$2:$K$1451,7,FALSE)</f>
        <v>#N/A</v>
      </c>
      <c r="F257" s="50">
        <v>3</v>
      </c>
      <c r="N257" s="49" t="e">
        <f>VLOOKUP(C257,'Ancien Bilan'!$B$4:$D$1238,3,FALSE)</f>
        <v>#N/A</v>
      </c>
      <c r="O257" s="49">
        <f t="shared" si="10"/>
        <v>248</v>
      </c>
      <c r="P257" s="50" t="e">
        <f>VLOOKUP(C257,[8]A!$B$2:$D$1501,3,FALSE)</f>
        <v>#N/A</v>
      </c>
    </row>
    <row r="258" spans="1:16" ht="14.45" customHeight="1" x14ac:dyDescent="0.25">
      <c r="A258" s="15">
        <v>249</v>
      </c>
      <c r="B258" s="49" t="e">
        <f t="shared" si="9"/>
        <v>#N/A</v>
      </c>
      <c r="C258"/>
      <c r="D258"/>
      <c r="E258" s="49" t="e">
        <f>VLOOKUP(C258,[8]A!$E$2:$K$1451,7,FALSE)</f>
        <v>#N/A</v>
      </c>
      <c r="F258" s="50">
        <v>3</v>
      </c>
      <c r="N258" s="49" t="e">
        <f>VLOOKUP(C258,'Ancien Bilan'!$B$4:$D$1238,3,FALSE)</f>
        <v>#N/A</v>
      </c>
      <c r="O258" s="49">
        <f t="shared" si="10"/>
        <v>249</v>
      </c>
      <c r="P258" s="50" t="e">
        <f>VLOOKUP(C258,[8]A!$B$2:$D$1501,3,FALSE)</f>
        <v>#N/A</v>
      </c>
    </row>
    <row r="259" spans="1:16" ht="14.45" customHeight="1" x14ac:dyDescent="0.25">
      <c r="A259" s="15">
        <v>250</v>
      </c>
      <c r="B259" s="49" t="e">
        <f t="shared" si="9"/>
        <v>#N/A</v>
      </c>
      <c r="C259"/>
      <c r="D259"/>
      <c r="E259" s="49" t="e">
        <f>VLOOKUP(C259,[8]A!$E$2:$K$1451,7,FALSE)</f>
        <v>#N/A</v>
      </c>
      <c r="F259" s="50">
        <v>3</v>
      </c>
      <c r="N259" s="49" t="e">
        <f>VLOOKUP(C259,'Ancien Bilan'!$B$4:$D$1238,3,FALSE)</f>
        <v>#N/A</v>
      </c>
      <c r="O259" s="49">
        <f t="shared" si="10"/>
        <v>250</v>
      </c>
      <c r="P259" s="50" t="e">
        <f>VLOOKUP(C259,[8]A!$B$2:$D$1501,3,FALSE)</f>
        <v>#N/A</v>
      </c>
    </row>
    <row r="260" spans="1:16" ht="14.45" customHeight="1" x14ac:dyDescent="0.25">
      <c r="A260" s="18">
        <v>301</v>
      </c>
      <c r="B260" s="49">
        <f t="shared" si="9"/>
        <v>1251</v>
      </c>
      <c r="C260" s="49" t="s">
        <v>156</v>
      </c>
      <c r="D260" s="51" t="s">
        <v>14</v>
      </c>
      <c r="E260" s="49" t="str">
        <f>VLOOKUP(C100,[8]A!$E$2:$K$1451,7,FALSE)</f>
        <v>05994029057</v>
      </c>
      <c r="F260" s="50" t="s">
        <v>3038</v>
      </c>
      <c r="N260" s="49">
        <f>VLOOKUP(C260,'Ancien Bilan'!$B$4:$D$1238,3,FALSE)</f>
        <v>1251</v>
      </c>
      <c r="O260" s="49">
        <f t="shared" si="10"/>
        <v>301</v>
      </c>
      <c r="P260" s="50" t="str">
        <f>VLOOKUP(C100,[8]A!$B$2:$D$1501,3,FALSE)</f>
        <v>2</v>
      </c>
    </row>
    <row r="261" spans="1:16" ht="14.45" customHeight="1" x14ac:dyDescent="0.25">
      <c r="A261" s="18">
        <v>302</v>
      </c>
      <c r="B261" s="49" t="e">
        <f t="shared" ref="B261:B324" si="11">N261</f>
        <v>#N/A</v>
      </c>
      <c r="C261" t="s">
        <v>2628</v>
      </c>
      <c r="D261" t="s">
        <v>2515</v>
      </c>
      <c r="E261" s="49" t="str">
        <f>VLOOKUP(C261,[8]A!$E$2:$K$1451,7,FALSE)</f>
        <v>06204811021</v>
      </c>
      <c r="F261" s="50" t="s">
        <v>3038</v>
      </c>
      <c r="N261" s="49" t="e">
        <f>VLOOKUP(C261,'Ancien Bilan'!$B$4:$D$1238,3,FALSE)</f>
        <v>#N/A</v>
      </c>
      <c r="O261" s="49">
        <f t="shared" si="10"/>
        <v>302</v>
      </c>
      <c r="P261" s="50" t="str">
        <f>VLOOKUP(C261,[8]A!$B$2:$D$1501,3,FALSE)</f>
        <v>FE</v>
      </c>
    </row>
    <row r="262" spans="1:16" ht="14.45" customHeight="1" x14ac:dyDescent="0.25">
      <c r="A262" s="18">
        <v>303</v>
      </c>
      <c r="B262" s="18">
        <f t="shared" si="11"/>
        <v>2339</v>
      </c>
      <c r="C262" t="s">
        <v>1068</v>
      </c>
      <c r="D262" t="s">
        <v>3003</v>
      </c>
      <c r="E262" s="49" t="str">
        <f>VLOOKUP(C262,[8]A!$E$2:$K$1451,7,FALSE)</f>
        <v>05999017337</v>
      </c>
      <c r="F262" s="50" t="s">
        <v>3038</v>
      </c>
      <c r="N262" s="49">
        <f>VLOOKUP(C262,'Ancien Bilan'!$B$4:$D$1238,3,FALSE)</f>
        <v>2339</v>
      </c>
      <c r="O262" s="49">
        <f t="shared" si="10"/>
        <v>303</v>
      </c>
      <c r="P262" s="50" t="str">
        <f>VLOOKUP(C262,[8]A!$B$2:$D$1501,3,FALSE)</f>
        <v>FE</v>
      </c>
    </row>
    <row r="263" spans="1:16" ht="14.45" customHeight="1" x14ac:dyDescent="0.25">
      <c r="A263" s="18">
        <v>304</v>
      </c>
      <c r="B263" s="18">
        <f t="shared" si="11"/>
        <v>2434</v>
      </c>
      <c r="C263" t="s">
        <v>2956</v>
      </c>
      <c r="D263" t="s">
        <v>153</v>
      </c>
      <c r="E263" s="49" t="e">
        <f>VLOOKUP(C263,[8]A!$E$2:$K$1451,7,FALSE)</f>
        <v>#N/A</v>
      </c>
      <c r="F263" s="50" t="s">
        <v>3038</v>
      </c>
      <c r="N263" s="49">
        <f>VLOOKUP(C263,'Ancien Bilan'!$B$4:$D$1238,3,FALSE)</f>
        <v>2434</v>
      </c>
      <c r="O263" s="49">
        <f t="shared" si="10"/>
        <v>304</v>
      </c>
      <c r="P263" s="50" t="e">
        <f>VLOOKUP(C263,[8]A!$B$2:$D$1501,3,FALSE)</f>
        <v>#N/A</v>
      </c>
    </row>
    <row r="264" spans="1:16" ht="14.45" customHeight="1" x14ac:dyDescent="0.25">
      <c r="A264" s="18">
        <v>305</v>
      </c>
      <c r="B264" s="18">
        <f t="shared" si="11"/>
        <v>2422</v>
      </c>
      <c r="C264" t="s">
        <v>2993</v>
      </c>
      <c r="D264" t="s">
        <v>284</v>
      </c>
      <c r="E264" s="49" t="e">
        <f>VLOOKUP(C264,[8]A!$E$2:$K$1451,7,FALSE)</f>
        <v>#N/A</v>
      </c>
      <c r="F264" s="50" t="s">
        <v>3038</v>
      </c>
      <c r="N264" s="49">
        <f>VLOOKUP(C264,'Ancien Bilan'!$B$4:$D$1238,3,FALSE)</f>
        <v>2422</v>
      </c>
      <c r="O264" s="49">
        <f t="shared" si="10"/>
        <v>305</v>
      </c>
      <c r="P264" s="50" t="e">
        <f>VLOOKUP(C264,[8]A!$B$2:$D$1501,3,FALSE)</f>
        <v>#N/A</v>
      </c>
    </row>
    <row r="265" spans="1:16" ht="14.45" customHeight="1" x14ac:dyDescent="0.25">
      <c r="A265" s="18">
        <v>306</v>
      </c>
      <c r="B265" s="18">
        <v>144301</v>
      </c>
      <c r="C265" t="s">
        <v>913</v>
      </c>
      <c r="D265" t="s">
        <v>12</v>
      </c>
      <c r="E265" s="49" t="str">
        <f>VLOOKUP(C265,[8]A!$E$2:$K$1451,7,FALSE)</f>
        <v>06297041804</v>
      </c>
      <c r="F265" s="50" t="s">
        <v>3038</v>
      </c>
      <c r="N265" s="49">
        <f>VLOOKUP(C265,'Ancien Bilan'!$B$4:$D$1238,3,FALSE)</f>
        <v>144301</v>
      </c>
      <c r="O265" s="49">
        <f t="shared" si="10"/>
        <v>306</v>
      </c>
      <c r="P265" s="50" t="str">
        <f>VLOOKUP(C265,[8]A!$B$2:$D$1501,3,FALSE)</f>
        <v>JE</v>
      </c>
    </row>
    <row r="266" spans="1:16" ht="14.45" customHeight="1" x14ac:dyDescent="0.25">
      <c r="A266" s="18">
        <v>307</v>
      </c>
      <c r="B266" s="18">
        <v>4313</v>
      </c>
      <c r="C266" t="s">
        <v>2768</v>
      </c>
      <c r="D266" t="s">
        <v>154</v>
      </c>
      <c r="E266" s="49" t="s">
        <v>2769</v>
      </c>
      <c r="F266" s="50" t="s">
        <v>3038</v>
      </c>
      <c r="N266" s="49">
        <f>VLOOKUP(C266,'Ancien Bilan'!$B$4:$D$1238,3,FALSE)</f>
        <v>4313</v>
      </c>
      <c r="O266" s="49">
        <f t="shared" si="10"/>
        <v>307</v>
      </c>
      <c r="P266" s="50" t="str">
        <f>VLOOKUP(C266,[8]A!$B$2:$D$1501,3,FALSE)</f>
        <v>FE</v>
      </c>
    </row>
    <row r="267" spans="1:16" ht="14.45" customHeight="1" x14ac:dyDescent="0.25">
      <c r="A267" s="18">
        <v>308</v>
      </c>
      <c r="B267" s="18">
        <f t="shared" si="11"/>
        <v>2170</v>
      </c>
      <c r="C267" t="s">
        <v>281</v>
      </c>
      <c r="D267" t="s">
        <v>32</v>
      </c>
      <c r="E267" s="49" t="str">
        <f>VLOOKUP(C267,[8]A!$E$2:$K$1451,7,FALSE)</f>
        <v>05999111772</v>
      </c>
      <c r="F267" s="50" t="s">
        <v>3038</v>
      </c>
      <c r="N267" s="49">
        <f>VLOOKUP(C267,'Ancien Bilan'!$B$4:$D$1238,3,FALSE)</f>
        <v>2170</v>
      </c>
      <c r="O267" s="49">
        <f t="shared" si="10"/>
        <v>308</v>
      </c>
      <c r="P267" s="50" t="str">
        <f>VLOOKUP(C267,[8]A!$B$2:$D$1501,3,FALSE)</f>
        <v>FE</v>
      </c>
    </row>
    <row r="268" spans="1:16" ht="14.45" customHeight="1" x14ac:dyDescent="0.25">
      <c r="A268" s="18">
        <v>309</v>
      </c>
      <c r="B268" s="18">
        <f t="shared" si="11"/>
        <v>2387</v>
      </c>
      <c r="C268" t="s">
        <v>3157</v>
      </c>
      <c r="D268" s="5" t="s">
        <v>149</v>
      </c>
      <c r="E268" s="49" t="e">
        <f>VLOOKUP(C268,[8]A!$E$2:$K$1451,7,FALSE)</f>
        <v>#N/A</v>
      </c>
      <c r="F268" s="50" t="s">
        <v>3038</v>
      </c>
      <c r="N268" s="49">
        <f>VLOOKUP(C268,'Ancien Bilan'!$B$4:$D$1238,3,FALSE)</f>
        <v>2387</v>
      </c>
      <c r="O268" s="49">
        <f t="shared" si="10"/>
        <v>309</v>
      </c>
      <c r="P268" s="50" t="e">
        <f>VLOOKUP(C268,[8]A!$B$2:$D$1501,3,FALSE)</f>
        <v>#N/A</v>
      </c>
    </row>
    <row r="269" spans="1:16" ht="14.45" customHeight="1" x14ac:dyDescent="0.25">
      <c r="A269" s="18">
        <v>310</v>
      </c>
      <c r="B269" s="49" t="e">
        <f t="shared" si="11"/>
        <v>#N/A</v>
      </c>
      <c r="C269"/>
      <c r="D269" s="5"/>
      <c r="E269" s="49" t="e">
        <f>VLOOKUP(C269,[8]A!$E$2:$K$1451,7,FALSE)</f>
        <v>#N/A</v>
      </c>
      <c r="F269" s="50" t="s">
        <v>3038</v>
      </c>
      <c r="N269" s="49" t="e">
        <f>VLOOKUP(C269,'Ancien Bilan'!$B$4:$D$1238,3,FALSE)</f>
        <v>#N/A</v>
      </c>
      <c r="O269" s="49">
        <f t="shared" si="10"/>
        <v>310</v>
      </c>
      <c r="P269" s="50" t="e">
        <f>VLOOKUP(C269,[8]A!$B$2:$D$1501,3,FALSE)</f>
        <v>#N/A</v>
      </c>
    </row>
    <row r="270" spans="1:16" ht="14.45" customHeight="1" x14ac:dyDescent="0.25">
      <c r="A270" s="48">
        <v>201</v>
      </c>
      <c r="B270" s="49" t="str">
        <f t="shared" si="11"/>
        <v xml:space="preserve"> </v>
      </c>
      <c r="C270" t="s">
        <v>23</v>
      </c>
      <c r="D270" s="5" t="s">
        <v>23</v>
      </c>
      <c r="E270" s="49" t="e">
        <f>VLOOKUP(C270,[8]A!$E$2:$K$1451,7,FALSE)</f>
        <v>#N/A</v>
      </c>
      <c r="F270" s="50" t="s">
        <v>364</v>
      </c>
      <c r="N270" s="49" t="str">
        <f>VLOOKUP(C270,'Ancien Bilan'!$B$4:$D$1238,3,FALSE)</f>
        <v xml:space="preserve"> </v>
      </c>
      <c r="O270" s="49">
        <f t="shared" si="10"/>
        <v>201</v>
      </c>
      <c r="P270" s="50" t="e">
        <f>VLOOKUP(C270,[8]A!$B$2:$D$1501,3,FALSE)</f>
        <v>#N/A</v>
      </c>
    </row>
    <row r="271" spans="1:16" ht="14.45" customHeight="1" x14ac:dyDescent="0.25">
      <c r="A271" s="48">
        <v>202</v>
      </c>
      <c r="B271" s="49" t="e">
        <f t="shared" si="11"/>
        <v>#N/A</v>
      </c>
      <c r="C271" t="s">
        <v>2723</v>
      </c>
      <c r="D271" s="5" t="s">
        <v>621</v>
      </c>
      <c r="E271" s="49" t="str">
        <f>VLOOKUP(C271,[8]A!$E$2:$K$1451,7,FALSE)</f>
        <v>06297039426</v>
      </c>
      <c r="F271" s="50" t="s">
        <v>364</v>
      </c>
      <c r="N271" s="49" t="e">
        <f>VLOOKUP(C271,'Ancien Bilan'!$B$4:$D$1238,3,FALSE)</f>
        <v>#N/A</v>
      </c>
      <c r="O271" s="49">
        <f t="shared" si="10"/>
        <v>202</v>
      </c>
      <c r="P271" s="50" t="str">
        <f>VLOOKUP(C271,[8]A!$B$2:$D$1501,3,FALSE)</f>
        <v>JE</v>
      </c>
    </row>
    <row r="272" spans="1:16" ht="14.45" customHeight="1" x14ac:dyDescent="0.25">
      <c r="A272" s="48">
        <v>203</v>
      </c>
      <c r="B272" s="48">
        <v>144443</v>
      </c>
      <c r="C272" t="s">
        <v>168</v>
      </c>
      <c r="D272" s="5" t="s">
        <v>14</v>
      </c>
      <c r="E272" s="49" t="str">
        <f>VLOOKUP(C272,[8]A!$E$2:$K$1451,7,FALSE)</f>
        <v>05999080621</v>
      </c>
      <c r="F272" s="50" t="s">
        <v>364</v>
      </c>
      <c r="N272" s="49">
        <f>VLOOKUP(C272,'Ancien Bilan'!$B$4:$D$1238,3,FALSE)</f>
        <v>144443</v>
      </c>
      <c r="O272" s="49">
        <f t="shared" si="10"/>
        <v>203</v>
      </c>
      <c r="P272" s="50" t="str">
        <f>VLOOKUP(C272,[8]A!$B$2:$D$1501,3,FALSE)</f>
        <v>JE</v>
      </c>
    </row>
    <row r="273" spans="1:16" ht="14.45" customHeight="1" x14ac:dyDescent="0.25">
      <c r="A273" s="48">
        <v>204</v>
      </c>
      <c r="B273" s="48">
        <f t="shared" si="11"/>
        <v>144311</v>
      </c>
      <c r="C273" t="s">
        <v>157</v>
      </c>
      <c r="D273" s="49" t="s">
        <v>109</v>
      </c>
      <c r="E273" s="49" t="str">
        <f>VLOOKUP(C273,[8]A!$E$2:$K$1451,7,FALSE)</f>
        <v>05999025236</v>
      </c>
      <c r="F273" s="50" t="s">
        <v>364</v>
      </c>
      <c r="N273" s="49">
        <f>VLOOKUP(C273,'Ancien Bilan'!$B$4:$D$1238,3,FALSE)</f>
        <v>144311</v>
      </c>
      <c r="O273" s="49">
        <f t="shared" si="10"/>
        <v>204</v>
      </c>
      <c r="P273" s="50" t="str">
        <f>VLOOKUP(C273,[8]A!$B$2:$D$1501,3,FALSE)</f>
        <v>JE</v>
      </c>
    </row>
    <row r="274" spans="1:16" ht="14.45" customHeight="1" x14ac:dyDescent="0.25">
      <c r="A274" s="48">
        <v>205</v>
      </c>
      <c r="B274" s="48">
        <f t="shared" si="11"/>
        <v>144413</v>
      </c>
      <c r="C274" t="s">
        <v>160</v>
      </c>
      <c r="D274" s="5" t="s">
        <v>115</v>
      </c>
      <c r="E274" s="49" t="str">
        <f>VLOOKUP(C274,[8]A!$E$2:$K$1451,7,FALSE)</f>
        <v>05999027660</v>
      </c>
      <c r="F274" s="50" t="s">
        <v>364</v>
      </c>
      <c r="N274" s="49">
        <f>VLOOKUP(C274,'Ancien Bilan'!$B$4:$D$1238,3,FALSE)</f>
        <v>144413</v>
      </c>
      <c r="O274" s="49">
        <f t="shared" si="10"/>
        <v>205</v>
      </c>
      <c r="P274" s="50" t="str">
        <f>VLOOKUP(C274,[8]A!$B$2:$D$1501,3,FALSE)</f>
        <v>JE</v>
      </c>
    </row>
    <row r="275" spans="1:16" ht="14.45" customHeight="1" x14ac:dyDescent="0.25">
      <c r="A275" s="48">
        <v>206</v>
      </c>
      <c r="B275" s="48">
        <f t="shared" si="11"/>
        <v>144348</v>
      </c>
      <c r="C275" t="s">
        <v>158</v>
      </c>
      <c r="D275" s="5" t="s">
        <v>62</v>
      </c>
      <c r="E275" s="49" t="str">
        <f>VLOOKUP(C275,[8]A!$E$2:$K$1451,7,FALSE)</f>
        <v>05999097709</v>
      </c>
      <c r="F275" s="50" t="s">
        <v>364</v>
      </c>
      <c r="N275" s="49">
        <f>VLOOKUP(C275,'Ancien Bilan'!$B$4:$D$1238,3,FALSE)</f>
        <v>144348</v>
      </c>
      <c r="O275" s="49">
        <f t="shared" si="10"/>
        <v>206</v>
      </c>
      <c r="P275" s="50" t="str">
        <f>VLOOKUP(C275,[8]A!$B$2:$D$1501,3,FALSE)</f>
        <v>JE</v>
      </c>
    </row>
    <row r="276" spans="1:16" ht="14.45" customHeight="1" x14ac:dyDescent="0.25">
      <c r="A276" s="48">
        <v>207</v>
      </c>
      <c r="B276" s="49" t="str">
        <f t="shared" si="11"/>
        <v xml:space="preserve"> </v>
      </c>
      <c r="C276" s="5" t="s">
        <v>23</v>
      </c>
      <c r="D276" t="s">
        <v>23</v>
      </c>
      <c r="E276" s="49" t="s">
        <v>23</v>
      </c>
      <c r="F276" s="50" t="s">
        <v>364</v>
      </c>
      <c r="N276" s="49" t="str">
        <f>VLOOKUP(C276,'Ancien Bilan'!$B$4:$D$1238,3,FALSE)</f>
        <v xml:space="preserve"> </v>
      </c>
      <c r="O276" s="49">
        <f t="shared" si="10"/>
        <v>207</v>
      </c>
      <c r="P276" s="50" t="e">
        <f>VLOOKUP(C276,[8]A!$B$2:$D$1501,3,FALSE)</f>
        <v>#N/A</v>
      </c>
    </row>
    <row r="277" spans="1:16" ht="14.45" customHeight="1" x14ac:dyDescent="0.25">
      <c r="A277" s="48">
        <v>208</v>
      </c>
      <c r="B277" s="49">
        <f t="shared" si="11"/>
        <v>3145</v>
      </c>
      <c r="C277" s="5" t="s">
        <v>885</v>
      </c>
      <c r="D277" s="5" t="s">
        <v>61</v>
      </c>
      <c r="E277" s="49" t="str">
        <f>VLOOKUP(C277,[8]A!$E$2:$K$1451,7,FALSE)</f>
        <v>05999084831</v>
      </c>
      <c r="F277" s="50" t="s">
        <v>364</v>
      </c>
      <c r="N277" s="49">
        <f>VLOOKUP(C277,'Ancien Bilan'!$B$4:$D$1238,3,FALSE)</f>
        <v>3145</v>
      </c>
      <c r="O277" s="49">
        <f t="shared" si="10"/>
        <v>208</v>
      </c>
      <c r="P277" s="50" t="str">
        <f>VLOOKUP(C277,[8]A!$B$2:$D$1501,3,FALSE)</f>
        <v>JE</v>
      </c>
    </row>
    <row r="278" spans="1:16" ht="14.45" customHeight="1" x14ac:dyDescent="0.25">
      <c r="A278" s="48">
        <v>209</v>
      </c>
      <c r="B278" s="49">
        <f t="shared" si="11"/>
        <v>144368</v>
      </c>
      <c r="C278" s="5" t="s">
        <v>833</v>
      </c>
      <c r="D278" s="49" t="s">
        <v>16</v>
      </c>
      <c r="E278" s="49" t="str">
        <f>VLOOKUP(C278,[8]A!$E$2:$K$1451,7,FALSE)</f>
        <v>05999098171</v>
      </c>
      <c r="F278" s="50" t="s">
        <v>364</v>
      </c>
      <c r="N278" s="49">
        <f>VLOOKUP(C278,'Ancien Bilan'!$B$4:$D$1238,3,FALSE)</f>
        <v>144368</v>
      </c>
      <c r="O278" s="49">
        <f t="shared" si="10"/>
        <v>209</v>
      </c>
      <c r="P278" s="50" t="str">
        <f>VLOOKUP(C278,[8]A!$B$2:$D$1501,3,FALSE)</f>
        <v>JE</v>
      </c>
    </row>
    <row r="279" spans="1:16" ht="14.45" customHeight="1" x14ac:dyDescent="0.25">
      <c r="A279" s="48">
        <v>210</v>
      </c>
      <c r="B279" s="48">
        <f t="shared" si="11"/>
        <v>4409</v>
      </c>
      <c r="C279" t="s">
        <v>2196</v>
      </c>
      <c r="D279" s="5" t="s">
        <v>115</v>
      </c>
      <c r="E279" s="49" t="str">
        <f>VLOOKUP(C279,[8]A!$E$2:$K$1451,7,FALSE)</f>
        <v>05999068433</v>
      </c>
      <c r="F279" s="50" t="s">
        <v>364</v>
      </c>
      <c r="N279" s="49">
        <f>VLOOKUP(C279,'Ancien Bilan'!$B$4:$D$1238,3,FALSE)</f>
        <v>4409</v>
      </c>
      <c r="O279" s="49">
        <f t="shared" si="10"/>
        <v>210</v>
      </c>
      <c r="P279" s="50" t="str">
        <f>VLOOKUP(C279,[8]A!$B$2:$D$1501,3,FALSE)</f>
        <v>JE</v>
      </c>
    </row>
    <row r="280" spans="1:16" ht="14.45" customHeight="1" x14ac:dyDescent="0.25">
      <c r="A280" s="48">
        <v>211</v>
      </c>
      <c r="B280" s="48">
        <v>144316</v>
      </c>
      <c r="C280" t="s">
        <v>161</v>
      </c>
      <c r="D280" s="5" t="s">
        <v>115</v>
      </c>
      <c r="E280" s="49" t="str">
        <f>VLOOKUP(C280,[8]A!$E$2:$K$1451,7,FALSE)</f>
        <v>05999070923</v>
      </c>
      <c r="F280" s="50" t="s">
        <v>364</v>
      </c>
      <c r="N280" s="49">
        <f>VLOOKUP(C280,'Ancien Bilan'!$B$4:$D$1238,3,FALSE)</f>
        <v>144316</v>
      </c>
      <c r="O280" s="49">
        <f t="shared" si="10"/>
        <v>211</v>
      </c>
      <c r="P280" s="50" t="str">
        <f>VLOOKUP(C280,[8]A!$B$2:$D$1501,3,FALSE)</f>
        <v>JE</v>
      </c>
    </row>
    <row r="281" spans="1:16" ht="14.45" customHeight="1" x14ac:dyDescent="0.25">
      <c r="A281" s="48">
        <v>212</v>
      </c>
      <c r="B281" s="48">
        <v>2349</v>
      </c>
      <c r="C281" s="5" t="s">
        <v>2106</v>
      </c>
      <c r="D281" s="5" t="s">
        <v>7</v>
      </c>
      <c r="E281" s="49" t="str">
        <f>VLOOKUP(C281,[8]A!$E$2:$K$1451,7,FALSE)</f>
        <v>05999018865</v>
      </c>
      <c r="F281" s="50" t="s">
        <v>364</v>
      </c>
      <c r="N281" s="49">
        <f>VLOOKUP(C281,'Ancien Bilan'!$B$4:$D$1238,3,FALSE)</f>
        <v>2349</v>
      </c>
      <c r="O281" s="49">
        <f t="shared" si="10"/>
        <v>212</v>
      </c>
      <c r="P281" s="50" t="str">
        <f>VLOOKUP(C281,[8]A!$B$2:$D$1501,3,FALSE)</f>
        <v>JE</v>
      </c>
    </row>
    <row r="282" spans="1:16" ht="14.45" customHeight="1" x14ac:dyDescent="0.25">
      <c r="A282" s="48">
        <v>213</v>
      </c>
      <c r="B282" s="49" t="e">
        <f t="shared" si="11"/>
        <v>#N/A</v>
      </c>
      <c r="C282" s="5"/>
      <c r="D282" s="5"/>
      <c r="E282" s="49" t="e">
        <f>VLOOKUP(C282,[8]A!$E$2:$K$1451,7,FALSE)</f>
        <v>#N/A</v>
      </c>
      <c r="F282" s="50" t="s">
        <v>364</v>
      </c>
      <c r="N282" s="49" t="e">
        <f>VLOOKUP(C282,'Ancien Bilan'!$B$4:$D$1238,3,FALSE)</f>
        <v>#N/A</v>
      </c>
      <c r="O282" s="49">
        <f t="shared" si="10"/>
        <v>213</v>
      </c>
      <c r="P282" s="50" t="e">
        <f>VLOOKUP(C282,[8]A!$B$2:$D$1501,3,FALSE)</f>
        <v>#N/A</v>
      </c>
    </row>
    <row r="283" spans="1:16" ht="14.45" customHeight="1" x14ac:dyDescent="0.25">
      <c r="A283" s="48">
        <v>214</v>
      </c>
      <c r="B283" s="49">
        <f t="shared" si="11"/>
        <v>144344</v>
      </c>
      <c r="C283" s="5" t="s">
        <v>162</v>
      </c>
      <c r="D283" s="5" t="s">
        <v>115</v>
      </c>
      <c r="E283" s="49" t="str">
        <f>VLOOKUP(C283,[8]A!$E$2:$K$1451,7,FALSE)</f>
        <v>05999019596</v>
      </c>
      <c r="F283" s="50" t="s">
        <v>364</v>
      </c>
      <c r="N283" s="49">
        <f>VLOOKUP(C283,'Ancien Bilan'!$B$4:$D$1238,3,FALSE)</f>
        <v>144344</v>
      </c>
      <c r="O283" s="49">
        <f t="shared" si="10"/>
        <v>214</v>
      </c>
      <c r="P283" s="50" t="str">
        <f>VLOOKUP(C283,[8]A!$B$2:$D$1501,3,FALSE)</f>
        <v>JE</v>
      </c>
    </row>
    <row r="284" spans="1:16" ht="14.45" customHeight="1" x14ac:dyDescent="0.25">
      <c r="A284" s="48">
        <v>215</v>
      </c>
      <c r="B284" s="49">
        <f t="shared" si="11"/>
        <v>144329</v>
      </c>
      <c r="C284" s="5" t="s">
        <v>164</v>
      </c>
      <c r="D284" s="5" t="s">
        <v>22</v>
      </c>
      <c r="E284" s="49" t="str">
        <f>VLOOKUP(C284,[8]A!$E$2:$K$1451,7,FALSE)</f>
        <v>05999098039</v>
      </c>
      <c r="F284" s="50" t="s">
        <v>364</v>
      </c>
      <c r="N284" s="49">
        <f>VLOOKUP(C284,'Ancien Bilan'!$B$4:$D$1238,3,FALSE)</f>
        <v>144329</v>
      </c>
      <c r="O284" s="49">
        <f t="shared" si="10"/>
        <v>215</v>
      </c>
      <c r="P284" s="50" t="str">
        <f>VLOOKUP(C284,[8]A!$B$2:$D$1501,3,FALSE)</f>
        <v>JE</v>
      </c>
    </row>
    <row r="285" spans="1:16" ht="14.45" customHeight="1" x14ac:dyDescent="0.25">
      <c r="A285" s="48">
        <v>216</v>
      </c>
      <c r="B285" s="48">
        <f t="shared" si="11"/>
        <v>2915</v>
      </c>
      <c r="C285" s="49" t="s">
        <v>1672</v>
      </c>
      <c r="D285" s="5" t="s">
        <v>115</v>
      </c>
      <c r="E285" s="49" t="str">
        <f>VLOOKUP(C285,[8]A!$E$2:$K$1451,7,FALSE)</f>
        <v>05999107301</v>
      </c>
      <c r="F285" s="50" t="s">
        <v>364</v>
      </c>
      <c r="N285" s="49">
        <f>VLOOKUP(C285,'Ancien Bilan'!$B$4:$D$1238,3,FALSE)</f>
        <v>2915</v>
      </c>
      <c r="O285" s="49">
        <f t="shared" si="10"/>
        <v>216</v>
      </c>
      <c r="P285" s="50" t="str">
        <f>VLOOKUP(C285,[8]A!$B$2:$D$1501,3,FALSE)</f>
        <v>JE</v>
      </c>
    </row>
    <row r="286" spans="1:16" ht="14.45" customHeight="1" x14ac:dyDescent="0.25">
      <c r="A286" s="48">
        <v>217</v>
      </c>
      <c r="B286" s="49" t="s">
        <v>23</v>
      </c>
      <c r="C286" s="5" t="s">
        <v>23</v>
      </c>
      <c r="D286" s="5" t="s">
        <v>23</v>
      </c>
      <c r="E286" s="49" t="e">
        <f>VLOOKUP(C286,[8]A!$E$2:$K$1451,7,FALSE)</f>
        <v>#N/A</v>
      </c>
      <c r="F286" s="50" t="s">
        <v>364</v>
      </c>
      <c r="N286" s="49" t="str">
        <f>VLOOKUP(C286,'Ancien Bilan'!$B$4:$D$1238,3,FALSE)</f>
        <v xml:space="preserve"> </v>
      </c>
      <c r="O286" s="49">
        <f t="shared" si="10"/>
        <v>217</v>
      </c>
      <c r="P286" s="50" t="e">
        <f>VLOOKUP(C286,[8]A!$B$2:$D$1501,3,FALSE)</f>
        <v>#N/A</v>
      </c>
    </row>
    <row r="287" spans="1:16" ht="14.45" customHeight="1" x14ac:dyDescent="0.25">
      <c r="A287" s="48">
        <v>218</v>
      </c>
      <c r="B287" s="49" t="e">
        <f t="shared" si="11"/>
        <v>#N/A</v>
      </c>
      <c r="C287" t="s">
        <v>2427</v>
      </c>
      <c r="D287" s="5" t="s">
        <v>75</v>
      </c>
      <c r="E287" s="49" t="str">
        <f>VLOOKUP(C287,[8]A!$E$2:$K$1451,7,FALSE)</f>
        <v>05999111389</v>
      </c>
      <c r="F287" s="50" t="s">
        <v>364</v>
      </c>
      <c r="N287" s="49" t="e">
        <f>VLOOKUP(C287,'Ancien Bilan'!$B$4:$D$1238,3,FALSE)</f>
        <v>#N/A</v>
      </c>
      <c r="O287" s="49">
        <f t="shared" si="10"/>
        <v>218</v>
      </c>
      <c r="P287" s="50" t="str">
        <f>VLOOKUP(C287,[8]A!$B$2:$D$1501,3,FALSE)</f>
        <v>JE</v>
      </c>
    </row>
    <row r="288" spans="1:16" ht="14.45" customHeight="1" x14ac:dyDescent="0.25">
      <c r="A288" s="48">
        <v>219</v>
      </c>
      <c r="B288" s="49">
        <f t="shared" si="11"/>
        <v>144427</v>
      </c>
      <c r="C288" s="5" t="s">
        <v>165</v>
      </c>
      <c r="D288" s="5" t="s">
        <v>22</v>
      </c>
      <c r="E288" s="49" t="str">
        <f>VLOOKUP(C288,[8]A!$E$2:$K$1451,7,FALSE)</f>
        <v>05999098038</v>
      </c>
      <c r="F288" s="50" t="s">
        <v>364</v>
      </c>
      <c r="N288" s="49">
        <f>VLOOKUP(C288,'Ancien Bilan'!$B$4:$D$1238,3,FALSE)</f>
        <v>144427</v>
      </c>
      <c r="O288" s="49">
        <f t="shared" ref="O288:O299" si="12">A288</f>
        <v>219</v>
      </c>
      <c r="P288" s="50" t="str">
        <f>VLOOKUP(C288,[8]A!$B$2:$D$1501,3,FALSE)</f>
        <v>JE</v>
      </c>
    </row>
    <row r="289" spans="1:16" ht="14.45" customHeight="1" x14ac:dyDescent="0.25">
      <c r="A289" s="48">
        <v>220</v>
      </c>
      <c r="B289" s="49">
        <f t="shared" si="11"/>
        <v>4443</v>
      </c>
      <c r="C289" t="s">
        <v>3005</v>
      </c>
      <c r="D289" s="5" t="s">
        <v>2625</v>
      </c>
      <c r="E289" s="49" t="e">
        <f>VLOOKUP(C289,[8]A!$E$2:$K$1451,7,FALSE)</f>
        <v>#N/A</v>
      </c>
      <c r="F289" s="50" t="s">
        <v>364</v>
      </c>
      <c r="N289" s="49">
        <f>VLOOKUP(C289,'Ancien Bilan'!$B$4:$D$1238,3,FALSE)</f>
        <v>4443</v>
      </c>
      <c r="O289" s="49">
        <f t="shared" si="12"/>
        <v>220</v>
      </c>
      <c r="P289" s="50" t="e">
        <f>VLOOKUP(C289,[8]A!$B$2:$D$1501,3,FALSE)</f>
        <v>#N/A</v>
      </c>
    </row>
    <row r="290" spans="1:16" ht="14.45" customHeight="1" x14ac:dyDescent="0.25">
      <c r="A290" s="48">
        <v>221</v>
      </c>
      <c r="B290" s="48">
        <f t="shared" si="11"/>
        <v>2180</v>
      </c>
      <c r="C290" t="s">
        <v>170</v>
      </c>
      <c r="D290" s="5" t="s">
        <v>32</v>
      </c>
      <c r="E290" s="49" t="str">
        <f>VLOOKUP(C290,[8]A!$E$2:$K$1451,7,FALSE)</f>
        <v>05999045997</v>
      </c>
      <c r="F290" s="50" t="s">
        <v>364</v>
      </c>
      <c r="N290" s="49">
        <f>VLOOKUP(C290,'Ancien Bilan'!$B$4:$D$1238,3,FALSE)</f>
        <v>2180</v>
      </c>
      <c r="O290" s="49">
        <f t="shared" si="12"/>
        <v>221</v>
      </c>
      <c r="P290" s="50" t="str">
        <f>VLOOKUP(C290,[8]A!$B$2:$D$1501,3,FALSE)</f>
        <v>JE</v>
      </c>
    </row>
    <row r="291" spans="1:16" ht="14.45" customHeight="1" x14ac:dyDescent="0.25">
      <c r="A291" s="48">
        <v>222</v>
      </c>
      <c r="B291" s="49" t="e">
        <f t="shared" si="11"/>
        <v>#N/A</v>
      </c>
      <c r="C291" s="5"/>
      <c r="D291" s="5"/>
      <c r="E291" s="49" t="e">
        <f>VLOOKUP(C291,[8]A!$E$2:$K$1451,7,FALSE)</f>
        <v>#N/A</v>
      </c>
      <c r="F291" s="50" t="s">
        <v>364</v>
      </c>
      <c r="N291" s="49" t="e">
        <f>VLOOKUP(C291,'Ancien Bilan'!$B$4:$D$1238,3,FALSE)</f>
        <v>#N/A</v>
      </c>
      <c r="O291" s="49">
        <f t="shared" si="12"/>
        <v>222</v>
      </c>
      <c r="P291" s="50" t="e">
        <f>VLOOKUP(C291,[8]A!$B$2:$D$1501,3,FALSE)</f>
        <v>#N/A</v>
      </c>
    </row>
    <row r="292" spans="1:16" ht="14.45" customHeight="1" x14ac:dyDescent="0.25">
      <c r="A292" s="48">
        <v>223</v>
      </c>
      <c r="B292" s="49" t="e">
        <f t="shared" si="11"/>
        <v>#N/A</v>
      </c>
      <c r="C292"/>
      <c r="D292" s="5"/>
      <c r="E292" s="49" t="e">
        <f>VLOOKUP(C292,[8]A!$E$2:$K$1451,7,FALSE)</f>
        <v>#N/A</v>
      </c>
      <c r="F292" s="50" t="s">
        <v>364</v>
      </c>
      <c r="N292" s="49" t="e">
        <f>VLOOKUP(C292,'Ancien Bilan'!$B$4:$D$1238,3,FALSE)</f>
        <v>#N/A</v>
      </c>
      <c r="O292" s="49">
        <f t="shared" si="12"/>
        <v>223</v>
      </c>
      <c r="P292" s="50" t="e">
        <f>VLOOKUP(C292,[8]A!$B$2:$D$1501,3,FALSE)</f>
        <v>#N/A</v>
      </c>
    </row>
    <row r="293" spans="1:16" ht="14.45" customHeight="1" x14ac:dyDescent="0.25">
      <c r="A293" s="48">
        <v>224</v>
      </c>
      <c r="B293" s="49" t="e">
        <f t="shared" si="11"/>
        <v>#N/A</v>
      </c>
      <c r="C293"/>
      <c r="D293" s="5"/>
      <c r="E293" s="49" t="e">
        <f>VLOOKUP(C293,[8]A!$E$2:$K$1451,7,FALSE)</f>
        <v>#N/A</v>
      </c>
      <c r="F293" s="50" t="s">
        <v>364</v>
      </c>
      <c r="N293" s="49" t="e">
        <f>VLOOKUP(C293,'Ancien Bilan'!$B$4:$D$1238,3,FALSE)</f>
        <v>#N/A</v>
      </c>
      <c r="O293" s="49">
        <f t="shared" si="12"/>
        <v>224</v>
      </c>
      <c r="P293" s="50" t="e">
        <f>VLOOKUP(C293,[8]A!$B$2:$D$1501,3,FALSE)</f>
        <v>#N/A</v>
      </c>
    </row>
    <row r="294" spans="1:16" ht="14.45" customHeight="1" x14ac:dyDescent="0.25">
      <c r="A294" s="48">
        <v>225</v>
      </c>
      <c r="B294" s="49" t="e">
        <f t="shared" si="11"/>
        <v>#N/A</v>
      </c>
      <c r="C294" s="5"/>
      <c r="D294" s="49"/>
      <c r="E294" s="49" t="e">
        <f>VLOOKUP(C294,[8]A!$E$2:$K$1451,7,FALSE)</f>
        <v>#N/A</v>
      </c>
      <c r="F294" s="50" t="s">
        <v>364</v>
      </c>
      <c r="N294" s="49" t="e">
        <f>VLOOKUP(C294,'Ancien Bilan'!$B$4:$D$1238,3,FALSE)</f>
        <v>#N/A</v>
      </c>
      <c r="O294" s="49">
        <f t="shared" si="12"/>
        <v>225</v>
      </c>
      <c r="P294" s="50" t="e">
        <f>VLOOKUP(C294,[8]A!$B$2:$D$1501,3,FALSE)</f>
        <v>#N/A</v>
      </c>
    </row>
    <row r="295" spans="1:16" ht="14.45" customHeight="1" x14ac:dyDescent="0.25">
      <c r="A295" s="48">
        <v>226</v>
      </c>
      <c r="B295" s="49" t="e">
        <f t="shared" si="11"/>
        <v>#N/A</v>
      </c>
      <c r="C295" s="5"/>
      <c r="D295" s="49"/>
      <c r="E295" s="49" t="e">
        <f>VLOOKUP(C295,[8]A!$E$2:$K$1451,7,FALSE)</f>
        <v>#N/A</v>
      </c>
      <c r="F295" s="50" t="s">
        <v>364</v>
      </c>
      <c r="N295" s="49" t="e">
        <f>VLOOKUP(C295,'Ancien Bilan'!$B$4:$D$1238,3,FALSE)</f>
        <v>#N/A</v>
      </c>
      <c r="O295" s="49">
        <f t="shared" si="12"/>
        <v>226</v>
      </c>
      <c r="P295" s="50" t="e">
        <f>VLOOKUP(C295,[8]A!$B$2:$D$1501,3,FALSE)</f>
        <v>#N/A</v>
      </c>
    </row>
    <row r="296" spans="1:16" ht="14.45" customHeight="1" x14ac:dyDescent="0.25">
      <c r="A296" s="48">
        <v>227</v>
      </c>
      <c r="B296" s="49" t="e">
        <f t="shared" si="11"/>
        <v>#N/A</v>
      </c>
      <c r="C296" s="5"/>
      <c r="D296" s="49"/>
      <c r="E296" s="49" t="e">
        <f>VLOOKUP(C296,[8]A!$E$2:$K$1451,7,FALSE)</f>
        <v>#N/A</v>
      </c>
      <c r="F296" s="50" t="s">
        <v>364</v>
      </c>
      <c r="N296" s="49" t="e">
        <f>VLOOKUP(C296,'Ancien Bilan'!$B$4:$D$1238,3,FALSE)</f>
        <v>#N/A</v>
      </c>
      <c r="O296" s="49">
        <f t="shared" si="12"/>
        <v>227</v>
      </c>
      <c r="P296" s="50" t="e">
        <f>VLOOKUP(C296,[8]A!$B$2:$D$1501,3,FALSE)</f>
        <v>#N/A</v>
      </c>
    </row>
    <row r="297" spans="1:16" ht="14.45" customHeight="1" x14ac:dyDescent="0.25">
      <c r="A297" s="48">
        <v>228</v>
      </c>
      <c r="B297" s="49" t="e">
        <f t="shared" si="11"/>
        <v>#N/A</v>
      </c>
      <c r="C297" s="5"/>
      <c r="D297" s="49"/>
      <c r="E297" s="49" t="e">
        <f>VLOOKUP(C297,[8]A!$E$2:$K$1451,7,FALSE)</f>
        <v>#N/A</v>
      </c>
      <c r="F297" s="50" t="s">
        <v>364</v>
      </c>
      <c r="N297" s="49" t="e">
        <f>VLOOKUP(C297,'Ancien Bilan'!$B$4:$D$1238,3,FALSE)</f>
        <v>#N/A</v>
      </c>
      <c r="O297" s="49">
        <f t="shared" si="12"/>
        <v>228</v>
      </c>
      <c r="P297" s="50" t="e">
        <f>VLOOKUP(C297,[8]A!$B$2:$D$1501,3,FALSE)</f>
        <v>#N/A</v>
      </c>
    </row>
    <row r="298" spans="1:16" ht="14.45" customHeight="1" x14ac:dyDescent="0.25">
      <c r="A298" s="48">
        <v>229</v>
      </c>
      <c r="B298" s="49" t="e">
        <f t="shared" si="11"/>
        <v>#N/A</v>
      </c>
      <c r="C298" s="5"/>
      <c r="D298" s="49"/>
      <c r="E298" s="49" t="e">
        <f>VLOOKUP(C298,[8]A!$E$2:$K$1451,7,FALSE)</f>
        <v>#N/A</v>
      </c>
      <c r="F298" s="50" t="s">
        <v>364</v>
      </c>
      <c r="N298" s="49" t="e">
        <f>VLOOKUP(C298,'Ancien Bilan'!$B$4:$D$1238,3,FALSE)</f>
        <v>#N/A</v>
      </c>
      <c r="O298" s="49">
        <f t="shared" si="12"/>
        <v>229</v>
      </c>
      <c r="P298" s="50" t="e">
        <f>VLOOKUP(C298,[8]A!$B$2:$D$1501,3,FALSE)</f>
        <v>#N/A</v>
      </c>
    </row>
    <row r="299" spans="1:16" ht="14.45" customHeight="1" x14ac:dyDescent="0.25">
      <c r="A299" s="48">
        <v>230</v>
      </c>
      <c r="B299" s="49" t="e">
        <f t="shared" si="11"/>
        <v>#N/A</v>
      </c>
      <c r="C299" s="5"/>
      <c r="D299" s="49"/>
      <c r="E299" s="49" t="e">
        <f>VLOOKUP(C299,[8]A!$E$2:$K$1451,7,FALSE)</f>
        <v>#N/A</v>
      </c>
      <c r="F299" s="50" t="s">
        <v>364</v>
      </c>
      <c r="N299" s="49" t="e">
        <f>VLOOKUP(C299,'Ancien Bilan'!$B$4:$D$1238,3,FALSE)</f>
        <v>#N/A</v>
      </c>
      <c r="O299" s="49">
        <f t="shared" si="12"/>
        <v>230</v>
      </c>
      <c r="P299" s="50" t="e">
        <f>VLOOKUP(C299,[8]A!$B$2:$D$1501,3,FALSE)</f>
        <v>#N/A</v>
      </c>
    </row>
    <row r="300" spans="1:16" ht="14.45" customHeight="1" x14ac:dyDescent="0.25">
      <c r="A300" s="3">
        <v>501</v>
      </c>
      <c r="B300" s="49" t="s">
        <v>23</v>
      </c>
      <c r="C300" t="s">
        <v>23</v>
      </c>
      <c r="D300" t="s">
        <v>23</v>
      </c>
      <c r="E300" s="49" t="e">
        <f>VLOOKUP(C300,[8]A!$E$2:$K$1451,7,FALSE)</f>
        <v>#N/A</v>
      </c>
      <c r="F300" s="50" t="s">
        <v>363</v>
      </c>
      <c r="N300" s="49" t="str">
        <f>VLOOKUP(C300,'Ancien Bilan'!$B$4:$D$1238,3,FALSE)</f>
        <v xml:space="preserve"> </v>
      </c>
      <c r="O300" s="49">
        <f>A300-500</f>
        <v>1</v>
      </c>
      <c r="P300" s="50" t="e">
        <f>VLOOKUP(C300,[8]A!$B$2:$D$1501,3,FALSE)</f>
        <v>#N/A</v>
      </c>
    </row>
    <row r="301" spans="1:16" ht="14.45" customHeight="1" x14ac:dyDescent="0.25">
      <c r="A301" s="3">
        <v>502</v>
      </c>
      <c r="B301" s="3">
        <f t="shared" si="11"/>
        <v>144605</v>
      </c>
      <c r="C301" t="s">
        <v>638</v>
      </c>
      <c r="D301" t="s">
        <v>14</v>
      </c>
      <c r="E301" s="49" t="str">
        <f>VLOOKUP(C301,[8]A!$E$2:$K$1451,7,FALSE)</f>
        <v>05999017639</v>
      </c>
      <c r="F301" s="50" t="s">
        <v>363</v>
      </c>
      <c r="N301" s="49">
        <f>VLOOKUP(C301,'Ancien Bilan'!$B$4:$D$1238,3,FALSE)</f>
        <v>144605</v>
      </c>
      <c r="O301" s="49">
        <f t="shared" ref="O301:O329" si="13">A301-500</f>
        <v>2</v>
      </c>
      <c r="P301" s="50" t="str">
        <f>VLOOKUP(C301,[8]A!$B$2:$D$1501,3,FALSE)</f>
        <v>JE</v>
      </c>
    </row>
    <row r="302" spans="1:16" ht="14.45" customHeight="1" x14ac:dyDescent="0.25">
      <c r="A302" s="3">
        <v>503</v>
      </c>
      <c r="B302" s="49" t="str">
        <f t="shared" si="11"/>
        <v xml:space="preserve"> </v>
      </c>
      <c r="C302" s="49" t="s">
        <v>23</v>
      </c>
      <c r="D302" s="49" t="s">
        <v>23</v>
      </c>
      <c r="E302" s="49" t="e">
        <f>VLOOKUP(C302,[8]A!$E$2:$K$1451,7,FALSE)</f>
        <v>#N/A</v>
      </c>
      <c r="F302" s="50" t="s">
        <v>363</v>
      </c>
      <c r="N302" s="49" t="str">
        <f>VLOOKUP(C302,'Ancien Bilan'!$B$4:$D$1238,3,FALSE)</f>
        <v xml:space="preserve"> </v>
      </c>
      <c r="O302" s="49">
        <f t="shared" si="13"/>
        <v>3</v>
      </c>
      <c r="P302" s="50" t="e">
        <f>VLOOKUP(C302,[8]A!$B$2:$D$1501,3,FALSE)</f>
        <v>#N/A</v>
      </c>
    </row>
    <row r="303" spans="1:16" ht="14.45" customHeight="1" x14ac:dyDescent="0.25">
      <c r="A303" s="3">
        <v>504</v>
      </c>
      <c r="B303" s="3">
        <f t="shared" si="11"/>
        <v>144447</v>
      </c>
      <c r="C303" t="s">
        <v>167</v>
      </c>
      <c r="D303" t="s">
        <v>140</v>
      </c>
      <c r="E303" s="49" t="str">
        <f>VLOOKUP(C303,[8]A!$E$2:$K$1451,7,FALSE)</f>
        <v>05999027273</v>
      </c>
      <c r="F303" s="50" t="s">
        <v>363</v>
      </c>
      <c r="N303" s="49">
        <f>VLOOKUP(C303,'Ancien Bilan'!$B$4:$D$1238,3,FALSE)</f>
        <v>144447</v>
      </c>
      <c r="O303" s="49">
        <f t="shared" si="13"/>
        <v>4</v>
      </c>
      <c r="P303" s="50" t="str">
        <f>VLOOKUP(C303,[8]A!$B$2:$D$1501,3,FALSE)</f>
        <v>JE</v>
      </c>
    </row>
    <row r="304" spans="1:16" ht="14.45" customHeight="1" x14ac:dyDescent="0.25">
      <c r="A304" s="3">
        <v>505</v>
      </c>
      <c r="B304" s="49">
        <f t="shared" si="11"/>
        <v>2921</v>
      </c>
      <c r="C304" t="s">
        <v>626</v>
      </c>
      <c r="D304" t="s">
        <v>2974</v>
      </c>
      <c r="E304" s="49" t="str">
        <f>VLOOKUP(C304,[8]A!$E$2:$K$1451,7,FALSE)</f>
        <v>05999056794</v>
      </c>
      <c r="F304" s="50" t="s">
        <v>363</v>
      </c>
      <c r="N304" s="49">
        <f>VLOOKUP(C304,'Ancien Bilan'!$B$4:$D$1238,3,FALSE)</f>
        <v>2921</v>
      </c>
      <c r="O304" s="49">
        <f t="shared" si="13"/>
        <v>5</v>
      </c>
      <c r="P304" s="50" t="str">
        <f>VLOOKUP(C304,[8]A!$B$2:$D$1501,3,FALSE)</f>
        <v>JE</v>
      </c>
    </row>
    <row r="305" spans="1:16" ht="14.45" customHeight="1" x14ac:dyDescent="0.25">
      <c r="A305" s="3">
        <v>506</v>
      </c>
      <c r="B305" s="3">
        <f t="shared" si="11"/>
        <v>4406</v>
      </c>
      <c r="C305" t="s">
        <v>370</v>
      </c>
      <c r="D305" t="s">
        <v>115</v>
      </c>
      <c r="E305" s="49" t="str">
        <f>VLOOKUP(C305,[8]A!$E$2:$K$1451,7,FALSE)</f>
        <v>05999111467</v>
      </c>
      <c r="F305" s="50" t="s">
        <v>363</v>
      </c>
      <c r="N305" s="49">
        <f>VLOOKUP(C305,'Ancien Bilan'!$B$4:$D$1238,3,FALSE)</f>
        <v>4406</v>
      </c>
      <c r="O305" s="49">
        <f t="shared" si="13"/>
        <v>6</v>
      </c>
      <c r="P305" s="50" t="str">
        <f>VLOOKUP(C305,[8]A!$B$2:$D$1501,3,FALSE)</f>
        <v>JE</v>
      </c>
    </row>
    <row r="306" spans="1:16" ht="14.45" customHeight="1" x14ac:dyDescent="0.25">
      <c r="A306" s="3">
        <v>507</v>
      </c>
      <c r="B306" s="49" t="e">
        <f t="shared" si="11"/>
        <v>#N/A</v>
      </c>
      <c r="C306" t="s">
        <v>3007</v>
      </c>
      <c r="D306" t="s">
        <v>101</v>
      </c>
      <c r="E306" s="49" t="e">
        <f>VLOOKUP(C306,[8]A!$E$2:$K$1451,7,FALSE)</f>
        <v>#N/A</v>
      </c>
      <c r="F306" s="50" t="s">
        <v>363</v>
      </c>
      <c r="N306" s="49" t="e">
        <f>VLOOKUP(C306,'Ancien Bilan'!$B$4:$D$1238,3,FALSE)</f>
        <v>#N/A</v>
      </c>
      <c r="O306" s="49">
        <f t="shared" si="13"/>
        <v>7</v>
      </c>
      <c r="P306" s="50" t="e">
        <f>VLOOKUP(C306,[8]A!$B$2:$D$1501,3,FALSE)</f>
        <v>#N/A</v>
      </c>
    </row>
    <row r="307" spans="1:16" ht="14.45" customHeight="1" x14ac:dyDescent="0.25">
      <c r="A307" s="3">
        <v>508</v>
      </c>
      <c r="B307" s="3">
        <f t="shared" si="11"/>
        <v>4433</v>
      </c>
      <c r="C307" t="s">
        <v>397</v>
      </c>
      <c r="D307" t="s">
        <v>2971</v>
      </c>
      <c r="E307" s="49" t="str">
        <f>VLOOKUP(C307,[8]A!$E$2:$K$1451,7,FALSE)</f>
        <v>06297023924</v>
      </c>
      <c r="F307" s="50" t="s">
        <v>363</v>
      </c>
      <c r="N307" s="49">
        <f>VLOOKUP(C307,'Ancien Bilan'!$B$4:$D$1238,3,FALSE)</f>
        <v>4433</v>
      </c>
      <c r="O307" s="49">
        <f t="shared" si="13"/>
        <v>8</v>
      </c>
      <c r="P307" s="50" t="str">
        <f>VLOOKUP(C307,[8]A!$B$2:$D$1501,3,FALSE)</f>
        <v>JE</v>
      </c>
    </row>
    <row r="308" spans="1:16" ht="14.45" customHeight="1" x14ac:dyDescent="0.25">
      <c r="A308" s="3">
        <v>509</v>
      </c>
      <c r="B308" s="49" t="e">
        <f t="shared" si="11"/>
        <v>#N/A</v>
      </c>
      <c r="C308"/>
      <c r="D308"/>
      <c r="E308" s="49" t="e">
        <f>VLOOKUP(C308,[8]A!$E$2:$K$1451,7,FALSE)</f>
        <v>#N/A</v>
      </c>
      <c r="F308" s="50" t="s">
        <v>363</v>
      </c>
      <c r="N308" s="49" t="e">
        <f>VLOOKUP(C308,'Ancien Bilan'!$B$4:$D$1238,3,FALSE)</f>
        <v>#N/A</v>
      </c>
      <c r="O308" s="49">
        <f t="shared" si="13"/>
        <v>9</v>
      </c>
      <c r="P308" s="50" t="e">
        <f>VLOOKUP(C308,[8]A!$B$2:$D$1501,3,FALSE)</f>
        <v>#N/A</v>
      </c>
    </row>
    <row r="309" spans="1:16" ht="14.45" customHeight="1" x14ac:dyDescent="0.25">
      <c r="A309" s="3">
        <v>510</v>
      </c>
      <c r="B309" s="49" t="s">
        <v>23</v>
      </c>
      <c r="C309" t="s">
        <v>23</v>
      </c>
      <c r="D309" t="s">
        <v>23</v>
      </c>
      <c r="E309" s="49" t="e">
        <f>VLOOKUP(C309,[8]A!$E$2:$K$1451,7,FALSE)</f>
        <v>#N/A</v>
      </c>
      <c r="F309" s="50" t="s">
        <v>363</v>
      </c>
      <c r="N309" s="49" t="str">
        <f>VLOOKUP(C309,'Ancien Bilan'!$B$4:$D$1238,3,FALSE)</f>
        <v xml:space="preserve"> </v>
      </c>
      <c r="O309" s="49">
        <f t="shared" si="13"/>
        <v>10</v>
      </c>
      <c r="P309" s="50" t="e">
        <f>VLOOKUP(C309,[8]A!$B$2:$D$1501,3,FALSE)</f>
        <v>#N/A</v>
      </c>
    </row>
    <row r="310" spans="1:16" ht="14.45" customHeight="1" x14ac:dyDescent="0.25">
      <c r="A310" s="3">
        <v>511</v>
      </c>
      <c r="B310" s="3">
        <v>2356</v>
      </c>
      <c r="C310" t="s">
        <v>3159</v>
      </c>
      <c r="D310" t="s">
        <v>14</v>
      </c>
      <c r="E310" s="49" t="e">
        <f>VLOOKUP(C310,[8]A!$E$2:$K$1451,7,FALSE)</f>
        <v>#N/A</v>
      </c>
      <c r="F310" s="50" t="s">
        <v>363</v>
      </c>
      <c r="N310" s="49">
        <f>VLOOKUP(C310,'Ancien Bilan'!$B$4:$D$1238,3,FALSE)</f>
        <v>2356</v>
      </c>
      <c r="O310" s="49">
        <f t="shared" si="13"/>
        <v>11</v>
      </c>
      <c r="P310" s="50" t="e">
        <f>VLOOKUP(C310,[8]A!$B$2:$D$1501,3,FALSE)</f>
        <v>#N/A</v>
      </c>
    </row>
    <row r="311" spans="1:16" ht="14.45" customHeight="1" x14ac:dyDescent="0.25">
      <c r="A311" s="3">
        <v>512</v>
      </c>
      <c r="B311" s="3">
        <f t="shared" si="11"/>
        <v>144549</v>
      </c>
      <c r="C311" t="s">
        <v>830</v>
      </c>
      <c r="D311" t="s">
        <v>140</v>
      </c>
      <c r="E311" s="49" t="str">
        <f>VLOOKUP(C311,[8]A!$E$2:$K$1451,7,FALSE)</f>
        <v>05999057637</v>
      </c>
      <c r="F311" s="50" t="s">
        <v>363</v>
      </c>
      <c r="N311" s="49">
        <f>VLOOKUP(C311,'Ancien Bilan'!$B$4:$D$1238,3,FALSE)</f>
        <v>144549</v>
      </c>
      <c r="O311" s="49">
        <f t="shared" si="13"/>
        <v>12</v>
      </c>
      <c r="P311" s="50" t="str">
        <f>VLOOKUP(C311,[8]A!$B$2:$D$1501,3,FALSE)</f>
        <v>JE</v>
      </c>
    </row>
    <row r="312" spans="1:16" ht="14.45" customHeight="1" x14ac:dyDescent="0.25">
      <c r="A312" s="3">
        <v>513</v>
      </c>
      <c r="B312" s="49">
        <f t="shared" si="11"/>
        <v>1260</v>
      </c>
      <c r="C312" t="s">
        <v>1116</v>
      </c>
      <c r="D312" t="s">
        <v>3009</v>
      </c>
      <c r="E312" s="49" t="str">
        <f>VLOOKUP(C312,[8]A!$E$2:$K$1451,7,FALSE)</f>
        <v>05999113201</v>
      </c>
      <c r="F312" s="50" t="s">
        <v>363</v>
      </c>
      <c r="N312" s="49">
        <f>VLOOKUP(C312,'Ancien Bilan'!$B$4:$D$1238,3,FALSE)</f>
        <v>1260</v>
      </c>
      <c r="O312" s="49">
        <f t="shared" si="13"/>
        <v>13</v>
      </c>
      <c r="P312" s="50" t="str">
        <f>VLOOKUP(C312,[8]A!$B$2:$D$1501,3,FALSE)</f>
        <v>JE</v>
      </c>
    </row>
    <row r="313" spans="1:16" ht="14.45" customHeight="1" x14ac:dyDescent="0.25">
      <c r="A313" s="3">
        <v>514</v>
      </c>
      <c r="B313" s="3">
        <f t="shared" si="11"/>
        <v>144472</v>
      </c>
      <c r="C313" s="5" t="s">
        <v>166</v>
      </c>
      <c r="D313" s="5" t="s">
        <v>35</v>
      </c>
      <c r="E313" s="49" t="str">
        <f>VLOOKUP(C313,[8]A!$E$2:$K$1451,7,FALSE)</f>
        <v>05999062295</v>
      </c>
      <c r="F313" s="50" t="s">
        <v>363</v>
      </c>
      <c r="N313" s="49">
        <f>VLOOKUP(C313,'Ancien Bilan'!$B$4:$D$1238,3,FALSE)</f>
        <v>144472</v>
      </c>
      <c r="O313" s="49">
        <f t="shared" si="13"/>
        <v>14</v>
      </c>
      <c r="P313" s="50" t="str">
        <f>VLOOKUP(C313,[8]A!$B$2:$D$1501,3,FALSE)</f>
        <v>JE</v>
      </c>
    </row>
    <row r="314" spans="1:16" ht="14.45" customHeight="1" x14ac:dyDescent="0.25">
      <c r="A314" s="3">
        <v>515</v>
      </c>
      <c r="B314" s="49">
        <f t="shared" si="11"/>
        <v>2603</v>
      </c>
      <c r="C314" t="s">
        <v>2500</v>
      </c>
      <c r="D314" s="49" t="s">
        <v>109</v>
      </c>
      <c r="E314" s="49" t="str">
        <f>VLOOKUP(C314,[8]A!$E$2:$K$1451,7,FALSE)</f>
        <v>05999029616</v>
      </c>
      <c r="F314" s="50" t="s">
        <v>363</v>
      </c>
      <c r="N314" s="49">
        <f>VLOOKUP(C314,'Ancien Bilan'!$B$4:$D$1238,3,FALSE)</f>
        <v>2603</v>
      </c>
      <c r="O314" s="49">
        <f t="shared" si="13"/>
        <v>15</v>
      </c>
      <c r="P314" s="50" t="str">
        <f>VLOOKUP(C314,[8]A!$B$2:$D$1501,3,FALSE)</f>
        <v>JE</v>
      </c>
    </row>
    <row r="315" spans="1:16" ht="14.45" customHeight="1" x14ac:dyDescent="0.25">
      <c r="A315" s="3">
        <v>516</v>
      </c>
      <c r="B315" s="3">
        <f t="shared" si="11"/>
        <v>4351</v>
      </c>
      <c r="C315" t="s">
        <v>2927</v>
      </c>
      <c r="D315" s="49" t="s">
        <v>62</v>
      </c>
      <c r="E315" s="49" t="e">
        <f>VLOOKUP(C315,[8]A!$E$2:$K$1451,7,FALSE)</f>
        <v>#N/A</v>
      </c>
      <c r="F315" s="50" t="s">
        <v>363</v>
      </c>
      <c r="N315" s="49">
        <f>VLOOKUP(C315,'Ancien Bilan'!$B$4:$D$1238,3,FALSE)</f>
        <v>4351</v>
      </c>
      <c r="O315" s="49">
        <f t="shared" si="13"/>
        <v>16</v>
      </c>
      <c r="P315" s="50" t="e">
        <f>VLOOKUP(C315,[8]A!$B$2:$D$1501,3,FALSE)</f>
        <v>#N/A</v>
      </c>
    </row>
    <row r="316" spans="1:16" ht="14.45" customHeight="1" x14ac:dyDescent="0.25">
      <c r="A316" s="3">
        <v>517</v>
      </c>
      <c r="B316" s="3">
        <f t="shared" si="11"/>
        <v>2323</v>
      </c>
      <c r="C316" t="s">
        <v>2757</v>
      </c>
      <c r="D316" s="49" t="s">
        <v>126</v>
      </c>
      <c r="E316" s="49" t="str">
        <f>VLOOKUP(C316,[8]A!$E$2:$K$1451,7,FALSE)</f>
        <v>06297083853</v>
      </c>
      <c r="F316" s="50" t="s">
        <v>363</v>
      </c>
      <c r="N316" s="49">
        <f>VLOOKUP(C316,'Ancien Bilan'!$B$4:$D$1238,3,FALSE)</f>
        <v>2323</v>
      </c>
      <c r="O316" s="49">
        <f t="shared" si="13"/>
        <v>17</v>
      </c>
      <c r="P316" s="50" t="str">
        <f>VLOOKUP(C316,[8]A!$B$2:$D$1501,3,FALSE)</f>
        <v>JE</v>
      </c>
    </row>
    <row r="317" spans="1:16" ht="14.45" customHeight="1" x14ac:dyDescent="0.25">
      <c r="A317" s="3">
        <v>518</v>
      </c>
      <c r="B317" s="3">
        <f t="shared" si="11"/>
        <v>2400</v>
      </c>
      <c r="C317" t="s">
        <v>3200</v>
      </c>
      <c r="D317" s="49" t="s">
        <v>36</v>
      </c>
      <c r="E317" s="49" t="e">
        <f>VLOOKUP(C317,[8]A!$E$2:$K$1451,7,FALSE)</f>
        <v>#N/A</v>
      </c>
      <c r="F317" s="50" t="s">
        <v>363</v>
      </c>
      <c r="N317" s="49">
        <f>VLOOKUP(C317,'Ancien Bilan'!$B$4:$D$1238,3,FALSE)</f>
        <v>2400</v>
      </c>
      <c r="O317" s="49">
        <f t="shared" si="13"/>
        <v>18</v>
      </c>
      <c r="P317" s="50" t="e">
        <f>VLOOKUP(C317,[8]A!$B$2:$D$1501,3,FALSE)</f>
        <v>#N/A</v>
      </c>
    </row>
    <row r="318" spans="1:16" ht="14.45" customHeight="1" x14ac:dyDescent="0.25">
      <c r="A318" s="3">
        <v>519</v>
      </c>
      <c r="B318" s="49">
        <f t="shared" si="11"/>
        <v>2277</v>
      </c>
      <c r="C318" t="s">
        <v>781</v>
      </c>
      <c r="D318" t="s">
        <v>3010</v>
      </c>
      <c r="E318" s="49" t="str">
        <f>VLOOKUP(C318,[8]A!$E$2:$K$1451,7,FALSE)</f>
        <v>05999109794</v>
      </c>
      <c r="F318" s="50" t="s">
        <v>363</v>
      </c>
      <c r="N318" s="49">
        <f>VLOOKUP(C318,'Ancien Bilan'!$B$4:$D$1238,3,FALSE)</f>
        <v>2277</v>
      </c>
      <c r="O318" s="49">
        <f t="shared" si="13"/>
        <v>19</v>
      </c>
      <c r="P318" s="50" t="str">
        <f>VLOOKUP(C318,[8]A!$B$2:$D$1501,3,FALSE)</f>
        <v>JE</v>
      </c>
    </row>
    <row r="319" spans="1:16" ht="14.45" customHeight="1" x14ac:dyDescent="0.25">
      <c r="A319" s="3">
        <v>520</v>
      </c>
      <c r="B319" s="49">
        <f t="shared" si="11"/>
        <v>144614</v>
      </c>
      <c r="C319" s="5" t="s">
        <v>172</v>
      </c>
      <c r="D319" t="s">
        <v>173</v>
      </c>
      <c r="E319" s="49" t="e">
        <f>VLOOKUP(C319,[8]A!$E$2:$K$1451,7,FALSE)</f>
        <v>#N/A</v>
      </c>
      <c r="F319" s="50" t="s">
        <v>363</v>
      </c>
      <c r="N319" s="49">
        <f>VLOOKUP(C319,'Ancien Bilan'!$B$4:$D$1238,3,FALSE)</f>
        <v>144614</v>
      </c>
      <c r="O319" s="49">
        <f t="shared" si="13"/>
        <v>20</v>
      </c>
      <c r="P319" s="50" t="e">
        <f>VLOOKUP(C319,[8]A!$B$2:$D$1501,3,FALSE)</f>
        <v>#N/A</v>
      </c>
    </row>
    <row r="320" spans="1:16" ht="14.45" customHeight="1" x14ac:dyDescent="0.25">
      <c r="A320" s="3">
        <v>521</v>
      </c>
      <c r="B320" s="3">
        <f t="shared" si="11"/>
        <v>2381</v>
      </c>
      <c r="C320" s="5" t="s">
        <v>3064</v>
      </c>
      <c r="D320" t="s">
        <v>283</v>
      </c>
      <c r="E320" s="49" t="e">
        <f>VLOOKUP(C320,[8]A!$E$2:$K$1451,7,FALSE)</f>
        <v>#N/A</v>
      </c>
      <c r="F320" s="50" t="s">
        <v>363</v>
      </c>
      <c r="N320" s="49">
        <f>VLOOKUP(C320,'Ancien Bilan'!$B$4:$D$1238,3,FALSE)</f>
        <v>2381</v>
      </c>
      <c r="O320" s="49">
        <f t="shared" si="13"/>
        <v>21</v>
      </c>
      <c r="P320" s="50" t="e">
        <f>VLOOKUP(C320,[8]A!$B$2:$D$1501,3,FALSE)</f>
        <v>#N/A</v>
      </c>
    </row>
    <row r="321" spans="1:16" ht="14.45" customHeight="1" x14ac:dyDescent="0.25">
      <c r="A321" s="3">
        <v>522</v>
      </c>
      <c r="B321" s="3">
        <f t="shared" si="11"/>
        <v>4337</v>
      </c>
      <c r="C321" s="49" t="s">
        <v>1421</v>
      </c>
      <c r="D321" s="49" t="s">
        <v>153</v>
      </c>
      <c r="E321" s="49" t="str">
        <f>VLOOKUP(C321,[8]A!$E$2:$K$1451,7,FALSE)</f>
        <v>05999025841</v>
      </c>
      <c r="F321" s="50" t="s">
        <v>363</v>
      </c>
      <c r="N321" s="49">
        <f>VLOOKUP(C321,'Ancien Bilan'!$B$4:$D$1238,3,FALSE)</f>
        <v>4337</v>
      </c>
      <c r="O321" s="49">
        <f t="shared" si="13"/>
        <v>22</v>
      </c>
      <c r="P321" s="50" t="str">
        <f>VLOOKUP(C321,[8]A!$B$2:$D$1501,3,FALSE)</f>
        <v>JE</v>
      </c>
    </row>
    <row r="322" spans="1:16" ht="14.45" customHeight="1" x14ac:dyDescent="0.25">
      <c r="A322" s="3">
        <v>523</v>
      </c>
      <c r="B322" s="49">
        <f t="shared" si="11"/>
        <v>2189</v>
      </c>
      <c r="C322" s="49" t="s">
        <v>175</v>
      </c>
      <c r="D322" t="s">
        <v>3137</v>
      </c>
      <c r="E322" s="49" t="str">
        <f>VLOOKUP(C322,[8]A!$E$2:$K$1451,7,FALSE)</f>
        <v>05999036237</v>
      </c>
      <c r="F322" s="50" t="s">
        <v>363</v>
      </c>
      <c r="N322" s="49">
        <f>VLOOKUP(C322,'Ancien Bilan'!$B$4:$D$1238,3,FALSE)</f>
        <v>2189</v>
      </c>
      <c r="O322" s="49">
        <f t="shared" si="13"/>
        <v>23</v>
      </c>
      <c r="P322" s="50" t="str">
        <f>VLOOKUP(C322,[8]A!$B$2:$D$1501,3,FALSE)</f>
        <v>JE</v>
      </c>
    </row>
    <row r="323" spans="1:16" ht="14.45" customHeight="1" x14ac:dyDescent="0.25">
      <c r="A323" s="3">
        <v>524</v>
      </c>
      <c r="B323" s="3">
        <v>2394</v>
      </c>
      <c r="C323" s="49" t="s">
        <v>388</v>
      </c>
      <c r="D323" t="s">
        <v>105</v>
      </c>
      <c r="E323" s="49" t="str">
        <f>VLOOKUP(C323,[8]A!$E$2:$K$1451,7,FALSE)</f>
        <v>05999111175</v>
      </c>
      <c r="F323" s="50" t="s">
        <v>363</v>
      </c>
      <c r="N323" s="49">
        <f>VLOOKUP(C323,'Ancien Bilan'!$B$4:$D$1238,3,FALSE)</f>
        <v>2394</v>
      </c>
      <c r="O323" s="49">
        <f t="shared" si="13"/>
        <v>24</v>
      </c>
      <c r="P323" s="50" t="str">
        <f>VLOOKUP(C323,[8]A!$B$2:$D$1501,3,FALSE)</f>
        <v>JE</v>
      </c>
    </row>
    <row r="324" spans="1:16" ht="14.45" customHeight="1" x14ac:dyDescent="0.25">
      <c r="A324" s="3">
        <v>525</v>
      </c>
      <c r="B324" s="3">
        <f t="shared" si="11"/>
        <v>4449</v>
      </c>
      <c r="C324" s="49" t="s">
        <v>2925</v>
      </c>
      <c r="D324" t="s">
        <v>36</v>
      </c>
      <c r="E324" s="49" t="s">
        <v>3617</v>
      </c>
      <c r="F324" s="50" t="s">
        <v>363</v>
      </c>
      <c r="N324" s="49">
        <f>VLOOKUP(C324,'Ancien Bilan'!$B$4:$D$1238,3,FALSE)</f>
        <v>4449</v>
      </c>
      <c r="O324" s="49">
        <f t="shared" si="13"/>
        <v>25</v>
      </c>
      <c r="P324" s="50" t="e">
        <f>VLOOKUP(C324,[8]A!$B$2:$D$1501,3,FALSE)</f>
        <v>#N/A</v>
      </c>
    </row>
    <row r="325" spans="1:16" ht="14.45" customHeight="1" x14ac:dyDescent="0.25">
      <c r="A325" s="3">
        <v>526</v>
      </c>
      <c r="B325" s="3">
        <f>N325</f>
        <v>2382</v>
      </c>
      <c r="C325" s="49" t="s">
        <v>372</v>
      </c>
      <c r="D325" t="s">
        <v>14</v>
      </c>
      <c r="E325" s="49" t="str">
        <f>VLOOKUP(C325,[8]A!$E$2:$K$1451,7,FALSE)</f>
        <v>05999025990</v>
      </c>
      <c r="F325" s="50" t="s">
        <v>363</v>
      </c>
      <c r="N325" s="49">
        <f>VLOOKUP(C325,'Ancien Bilan'!$B$4:$D$1238,3,FALSE)</f>
        <v>2382</v>
      </c>
      <c r="O325" s="49">
        <f t="shared" si="13"/>
        <v>26</v>
      </c>
      <c r="P325" s="50" t="str">
        <f>VLOOKUP(C325,[8]A!$B$2:$D$1501,3,FALSE)</f>
        <v>JE</v>
      </c>
    </row>
    <row r="326" spans="1:16" ht="14.45" customHeight="1" x14ac:dyDescent="0.25">
      <c r="A326" s="3">
        <v>527</v>
      </c>
      <c r="B326" s="3">
        <f>N326</f>
        <v>2393</v>
      </c>
      <c r="C326" s="49" t="s">
        <v>392</v>
      </c>
      <c r="D326" t="s">
        <v>109</v>
      </c>
      <c r="E326" s="49" t="str">
        <f>VLOOKUP(C326,[8]A!$E$2:$K$1451,7,FALSE)</f>
        <v>05999026799</v>
      </c>
      <c r="F326" s="50" t="s">
        <v>363</v>
      </c>
      <c r="N326" s="49">
        <f>VLOOKUP(C326,'Ancien Bilan'!$B$4:$D$1238,3,FALSE)</f>
        <v>2393</v>
      </c>
      <c r="O326" s="49">
        <f t="shared" si="13"/>
        <v>27</v>
      </c>
      <c r="P326" s="50" t="str">
        <f>VLOOKUP(C326,[8]A!$B$2:$D$1501,3,FALSE)</f>
        <v>JE</v>
      </c>
    </row>
    <row r="327" spans="1:16" ht="14.45" customHeight="1" x14ac:dyDescent="0.25">
      <c r="A327" s="3">
        <v>528</v>
      </c>
      <c r="B327" s="49" t="str">
        <f>N327</f>
        <v xml:space="preserve"> </v>
      </c>
      <c r="C327" s="49" t="s">
        <v>23</v>
      </c>
      <c r="D327" t="s">
        <v>23</v>
      </c>
      <c r="E327" s="49" t="e">
        <f>VLOOKUP(C327,[8]A!$E$2:$K$1451,7,FALSE)</f>
        <v>#N/A</v>
      </c>
      <c r="F327" s="50" t="s">
        <v>363</v>
      </c>
      <c r="N327" s="49" t="str">
        <f>VLOOKUP(C327,'Ancien Bilan'!$B$4:$D$1238,3,FALSE)</f>
        <v xml:space="preserve"> </v>
      </c>
      <c r="O327" s="49">
        <f t="shared" si="13"/>
        <v>28</v>
      </c>
      <c r="P327" s="50" t="e">
        <f>VLOOKUP(C327,[8]A!$B$2:$D$1501,3,FALSE)</f>
        <v>#N/A</v>
      </c>
    </row>
    <row r="328" spans="1:16" ht="14.45" customHeight="1" x14ac:dyDescent="0.25">
      <c r="A328" s="3">
        <v>529</v>
      </c>
      <c r="B328" s="49" t="str">
        <f>N328</f>
        <v xml:space="preserve"> </v>
      </c>
      <c r="C328" s="49" t="s">
        <v>23</v>
      </c>
      <c r="D328" t="s">
        <v>23</v>
      </c>
      <c r="E328" s="49" t="e">
        <f>VLOOKUP(C328,[8]A!$E$2:$K$1451,7,FALSE)</f>
        <v>#N/A</v>
      </c>
      <c r="F328" s="50" t="s">
        <v>363</v>
      </c>
      <c r="N328" s="49" t="str">
        <f>VLOOKUP(C328,'Ancien Bilan'!$B$4:$D$1238,3,FALSE)</f>
        <v xml:space="preserve"> </v>
      </c>
      <c r="O328" s="49">
        <f t="shared" si="13"/>
        <v>29</v>
      </c>
      <c r="P328" s="50" t="e">
        <f>VLOOKUP(C328,[8]A!$B$2:$D$1501,3,FALSE)</f>
        <v>#N/A</v>
      </c>
    </row>
    <row r="329" spans="1:16" ht="14.45" customHeight="1" x14ac:dyDescent="0.25">
      <c r="A329" s="3">
        <v>530</v>
      </c>
      <c r="B329" s="49" t="str">
        <f>N329</f>
        <v xml:space="preserve"> </v>
      </c>
      <c r="C329" s="49" t="s">
        <v>23</v>
      </c>
      <c r="D329" t="s">
        <v>23</v>
      </c>
      <c r="E329" s="49" t="e">
        <f>VLOOKUP(C329,[8]A!$E$2:$K$1451,7,FALSE)</f>
        <v>#N/A</v>
      </c>
      <c r="F329" s="50" t="s">
        <v>363</v>
      </c>
      <c r="N329" s="49" t="str">
        <f>VLOOKUP(C329,'Ancien Bilan'!$B$4:$D$1238,3,FALSE)</f>
        <v xml:space="preserve"> </v>
      </c>
      <c r="O329" s="49">
        <f t="shared" si="13"/>
        <v>30</v>
      </c>
      <c r="P329" s="50" t="e">
        <f>VLOOKUP(C329,[8]A!$B$2:$D$1501,3,FALSE)</f>
        <v>#N/A</v>
      </c>
    </row>
  </sheetData>
  <autoFilter ref="A1:P329" xr:uid="{00000000-0009-0000-0000-000009000000}">
    <sortState xmlns:xlrd2="http://schemas.microsoft.com/office/spreadsheetml/2017/richdata2" ref="A2:P746">
      <sortCondition ref="A1"/>
    </sortState>
  </autoFilter>
  <printOptions gridLines="1"/>
  <pageMargins left="0.7" right="0.7" top="0.75" bottom="0.75" header="0.3" footer="0.3"/>
  <pageSetup paperSize="9" scale="25" orientation="landscape" horizontalDpi="4294967293" verticalDpi="4294967293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11"/>
  <sheetViews>
    <sheetView topLeftCell="A49" workbookViewId="0">
      <selection activeCell="F48" sqref="F48"/>
    </sheetView>
  </sheetViews>
  <sheetFormatPr baseColWidth="10" defaultRowHeight="15" x14ac:dyDescent="0.25"/>
  <cols>
    <col min="1" max="1" width="8.42578125" style="14" bestFit="1" customWidth="1"/>
    <col min="2" max="2" width="22.7109375" bestFit="1" customWidth="1"/>
    <col min="3" max="3" width="47.42578125" bestFit="1" customWidth="1"/>
    <col min="4" max="4" width="8.42578125" style="14" bestFit="1" customWidth="1"/>
    <col min="5" max="5" width="10.7109375" bestFit="1" customWidth="1"/>
    <col min="6" max="6" width="22" bestFit="1" customWidth="1"/>
    <col min="7" max="7" width="11.5703125" style="58"/>
    <col min="8" max="8" width="2.7109375" bestFit="1" customWidth="1"/>
  </cols>
  <sheetData>
    <row r="1" spans="1:7" x14ac:dyDescent="0.25">
      <c r="A1" s="13" t="s">
        <v>355</v>
      </c>
      <c r="B1" s="12" t="s">
        <v>416</v>
      </c>
      <c r="C1" s="12" t="s">
        <v>494</v>
      </c>
      <c r="D1" s="13" t="s">
        <v>355</v>
      </c>
      <c r="E1" s="12" t="s">
        <v>354</v>
      </c>
      <c r="F1" s="12" t="s">
        <v>417</v>
      </c>
    </row>
    <row r="2" spans="1:7" x14ac:dyDescent="0.25">
      <c r="A2" s="26">
        <v>1</v>
      </c>
      <c r="B2" s="23" t="s">
        <v>414</v>
      </c>
      <c r="C2" s="23" t="s">
        <v>20</v>
      </c>
      <c r="D2" s="26">
        <v>1</v>
      </c>
      <c r="E2" s="5" t="s">
        <v>415</v>
      </c>
    </row>
    <row r="3" spans="1:7" x14ac:dyDescent="0.25">
      <c r="A3" s="26">
        <v>2</v>
      </c>
      <c r="B3" s="23" t="s">
        <v>368</v>
      </c>
      <c r="C3" s="23" t="s">
        <v>109</v>
      </c>
      <c r="D3" s="26">
        <v>2</v>
      </c>
      <c r="E3" s="5" t="s">
        <v>415</v>
      </c>
      <c r="F3" s="5" t="s">
        <v>412</v>
      </c>
      <c r="G3" s="58">
        <f>VLOOKUP(B3,A!E2:H1313,4,FALSE)</f>
        <v>39837</v>
      </c>
    </row>
    <row r="4" spans="1:7" x14ac:dyDescent="0.25">
      <c r="A4" s="26">
        <v>3</v>
      </c>
      <c r="B4" s="23" t="s">
        <v>409</v>
      </c>
      <c r="C4" s="23" t="s">
        <v>12</v>
      </c>
      <c r="D4" s="26">
        <v>3</v>
      </c>
      <c r="E4" s="5" t="s">
        <v>415</v>
      </c>
      <c r="F4" s="5" t="s">
        <v>412</v>
      </c>
      <c r="G4" s="58">
        <f>VLOOKUP(B4,A!E3:H1314,4,FALSE)</f>
        <v>39939</v>
      </c>
    </row>
    <row r="5" spans="1:7" x14ac:dyDescent="0.25">
      <c r="A5" s="26">
        <v>4</v>
      </c>
      <c r="B5" s="23" t="s">
        <v>439</v>
      </c>
      <c r="C5" s="23" t="s">
        <v>3006</v>
      </c>
      <c r="D5" s="26">
        <v>4</v>
      </c>
      <c r="E5" s="5" t="s">
        <v>415</v>
      </c>
      <c r="F5" s="5" t="s">
        <v>412</v>
      </c>
      <c r="G5" s="58">
        <f>VLOOKUP(B5,A!E4:H1315,4,FALSE)</f>
        <v>40224</v>
      </c>
    </row>
    <row r="6" spans="1:7" x14ac:dyDescent="0.25">
      <c r="A6" s="26">
        <v>5</v>
      </c>
      <c r="B6" s="23" t="s">
        <v>377</v>
      </c>
      <c r="C6" s="23" t="s">
        <v>20</v>
      </c>
      <c r="D6" s="26">
        <v>5</v>
      </c>
      <c r="E6" s="5" t="s">
        <v>415</v>
      </c>
      <c r="F6" s="5" t="s">
        <v>412</v>
      </c>
      <c r="G6" s="58">
        <f>VLOOKUP(B6,A!E7:H1318,4,FALSE)</f>
        <v>39859</v>
      </c>
    </row>
    <row r="7" spans="1:7" x14ac:dyDescent="0.25">
      <c r="A7" s="26">
        <v>6</v>
      </c>
      <c r="B7" s="23" t="s">
        <v>446</v>
      </c>
      <c r="C7" s="23" t="s">
        <v>2971</v>
      </c>
      <c r="D7" s="26">
        <v>6</v>
      </c>
      <c r="E7" s="5" t="s">
        <v>415</v>
      </c>
      <c r="F7" s="5" t="s">
        <v>412</v>
      </c>
      <c r="G7" s="58">
        <f>VLOOKUP(B7,A!E8:H1319,4,FALSE)</f>
        <v>40434</v>
      </c>
    </row>
    <row r="8" spans="1:7" x14ac:dyDescent="0.25">
      <c r="A8" s="26">
        <v>7</v>
      </c>
      <c r="B8" s="23" t="s">
        <v>394</v>
      </c>
      <c r="C8" s="23" t="s">
        <v>1</v>
      </c>
      <c r="D8" s="26">
        <v>7</v>
      </c>
      <c r="E8" s="5" t="s">
        <v>415</v>
      </c>
      <c r="F8" s="5" t="s">
        <v>412</v>
      </c>
      <c r="G8" s="58">
        <f>VLOOKUP(B8,A!E9:H1320,4,FALSE)</f>
        <v>40064</v>
      </c>
    </row>
    <row r="9" spans="1:7" x14ac:dyDescent="0.25">
      <c r="A9" s="26">
        <v>8</v>
      </c>
      <c r="B9" s="5" t="s">
        <v>3394</v>
      </c>
      <c r="C9" s="5" t="s">
        <v>153</v>
      </c>
      <c r="D9" s="26">
        <v>8</v>
      </c>
      <c r="E9" s="5" t="s">
        <v>415</v>
      </c>
      <c r="F9" s="5" t="s">
        <v>412</v>
      </c>
      <c r="G9" s="58" t="e">
        <f>VLOOKUP(B9,A!E10:H1321,4,FALSE)</f>
        <v>#N/A</v>
      </c>
    </row>
    <row r="10" spans="1:7" x14ac:dyDescent="0.25">
      <c r="A10" s="26">
        <v>9</v>
      </c>
      <c r="B10" s="23" t="s">
        <v>398</v>
      </c>
      <c r="C10" s="23" t="s">
        <v>3065</v>
      </c>
      <c r="D10" s="26">
        <v>9</v>
      </c>
      <c r="E10" s="5" t="s">
        <v>415</v>
      </c>
      <c r="F10" s="5" t="s">
        <v>412</v>
      </c>
      <c r="G10" s="58">
        <f>VLOOKUP(B10,A!E11:H1322,4,FALSE)</f>
        <v>40060</v>
      </c>
    </row>
    <row r="11" spans="1:7" x14ac:dyDescent="0.25">
      <c r="A11" s="26">
        <v>10</v>
      </c>
      <c r="B11" s="5" t="s">
        <v>3066</v>
      </c>
      <c r="C11" s="5" t="s">
        <v>36</v>
      </c>
      <c r="D11" s="26">
        <v>10</v>
      </c>
      <c r="E11" s="5" t="s">
        <v>415</v>
      </c>
      <c r="F11" s="5" t="s">
        <v>412</v>
      </c>
      <c r="G11" s="58" t="e">
        <f>VLOOKUP(B11,A!E12:H1323,4,FALSE)</f>
        <v>#N/A</v>
      </c>
    </row>
    <row r="12" spans="1:7" x14ac:dyDescent="0.25">
      <c r="A12" s="26">
        <v>11</v>
      </c>
      <c r="B12" s="23" t="s">
        <v>441</v>
      </c>
      <c r="C12" s="23" t="s">
        <v>17</v>
      </c>
      <c r="D12" s="26">
        <v>11</v>
      </c>
      <c r="E12" s="5" t="s">
        <v>415</v>
      </c>
      <c r="F12" s="5" t="s">
        <v>413</v>
      </c>
      <c r="G12" s="58">
        <f>VLOOKUP(B12,A!E13:H1324,4,FALSE)</f>
        <v>40298</v>
      </c>
    </row>
    <row r="13" spans="1:7" x14ac:dyDescent="0.25">
      <c r="A13" s="26">
        <v>12</v>
      </c>
      <c r="B13" s="23" t="s">
        <v>421</v>
      </c>
      <c r="C13" s="23" t="s">
        <v>3072</v>
      </c>
      <c r="D13" s="26">
        <v>12</v>
      </c>
      <c r="E13" s="5" t="s">
        <v>415</v>
      </c>
      <c r="F13" s="5" t="s">
        <v>412</v>
      </c>
      <c r="G13" s="58">
        <f>VLOOKUP(B13,A!E15:H1326,4,FALSE)</f>
        <v>40393</v>
      </c>
    </row>
    <row r="14" spans="1:7" x14ac:dyDescent="0.25">
      <c r="A14" s="26">
        <v>13</v>
      </c>
      <c r="B14" s="23" t="s">
        <v>418</v>
      </c>
      <c r="C14" s="23" t="s">
        <v>51</v>
      </c>
      <c r="D14" s="26">
        <v>13</v>
      </c>
      <c r="E14" s="5" t="s">
        <v>415</v>
      </c>
      <c r="F14" s="5" t="s">
        <v>412</v>
      </c>
      <c r="G14" s="58" t="e">
        <f>VLOOKUP(B14,A!E16:H1327,4,FALSE)</f>
        <v>#N/A</v>
      </c>
    </row>
    <row r="15" spans="1:7" x14ac:dyDescent="0.25">
      <c r="A15" s="26">
        <v>14</v>
      </c>
      <c r="B15" s="23" t="s">
        <v>432</v>
      </c>
      <c r="C15" s="23" t="s">
        <v>171</v>
      </c>
      <c r="D15" s="26">
        <v>14</v>
      </c>
      <c r="E15" s="5" t="s">
        <v>415</v>
      </c>
      <c r="F15" s="5" t="s">
        <v>412</v>
      </c>
      <c r="G15" s="58">
        <f>VLOOKUP(B15,A!E17:H1328,4,FALSE)</f>
        <v>40311</v>
      </c>
    </row>
    <row r="16" spans="1:7" x14ac:dyDescent="0.25">
      <c r="A16" s="26">
        <v>15</v>
      </c>
      <c r="B16" s="5" t="s">
        <v>3067</v>
      </c>
      <c r="C16" s="5" t="s">
        <v>173</v>
      </c>
      <c r="D16" s="26">
        <v>15</v>
      </c>
      <c r="E16" s="5" t="s">
        <v>415</v>
      </c>
      <c r="F16" s="5" t="s">
        <v>412</v>
      </c>
      <c r="G16" s="58" t="e">
        <f>VLOOKUP(B16,A!E18:H1329,4,FALSE)</f>
        <v>#N/A</v>
      </c>
    </row>
    <row r="17" spans="1:7" x14ac:dyDescent="0.25">
      <c r="A17" s="26">
        <v>16</v>
      </c>
      <c r="B17" s="23" t="s">
        <v>383</v>
      </c>
      <c r="C17" s="23" t="s">
        <v>69</v>
      </c>
      <c r="D17" s="26">
        <v>16</v>
      </c>
      <c r="E17" s="5" t="s">
        <v>415</v>
      </c>
      <c r="F17" s="5" t="s">
        <v>412</v>
      </c>
    </row>
    <row r="18" spans="1:7" x14ac:dyDescent="0.25">
      <c r="A18" s="26">
        <v>17</v>
      </c>
      <c r="B18" s="23" t="s">
        <v>378</v>
      </c>
      <c r="C18" s="23" t="s">
        <v>201</v>
      </c>
      <c r="D18" s="26">
        <v>17</v>
      </c>
      <c r="E18" s="5" t="s">
        <v>415</v>
      </c>
      <c r="F18" s="5" t="s">
        <v>412</v>
      </c>
      <c r="G18" s="58">
        <v>39893</v>
      </c>
    </row>
    <row r="19" spans="1:7" x14ac:dyDescent="0.25">
      <c r="A19" s="26">
        <v>18</v>
      </c>
      <c r="B19" s="23" t="s">
        <v>426</v>
      </c>
      <c r="C19" s="23" t="s">
        <v>330</v>
      </c>
      <c r="D19" s="26">
        <v>18</v>
      </c>
      <c r="E19" s="5" t="s">
        <v>415</v>
      </c>
      <c r="F19" s="5" t="s">
        <v>412</v>
      </c>
      <c r="G19" s="58">
        <f>VLOOKUP(B19,A!E21:H1332,4,FALSE)</f>
        <v>40253</v>
      </c>
    </row>
    <row r="20" spans="1:7" x14ac:dyDescent="0.25">
      <c r="A20" s="26">
        <v>19</v>
      </c>
      <c r="B20" s="23" t="s">
        <v>396</v>
      </c>
      <c r="C20" s="23" t="s">
        <v>17</v>
      </c>
      <c r="D20" s="26">
        <v>19</v>
      </c>
      <c r="E20" s="5" t="s">
        <v>415</v>
      </c>
      <c r="F20" s="5" t="s">
        <v>412</v>
      </c>
      <c r="G20" s="58">
        <f>VLOOKUP(B20,A!E23:H1334,4,FALSE)</f>
        <v>40122</v>
      </c>
    </row>
    <row r="21" spans="1:7" x14ac:dyDescent="0.25">
      <c r="A21" s="26">
        <v>20</v>
      </c>
      <c r="B21" s="5" t="s">
        <v>384</v>
      </c>
      <c r="C21" s="5" t="s">
        <v>3068</v>
      </c>
      <c r="D21" s="26">
        <v>20</v>
      </c>
      <c r="E21" s="5" t="s">
        <v>415</v>
      </c>
      <c r="F21" s="5" t="s">
        <v>413</v>
      </c>
      <c r="G21" s="58">
        <f>VLOOKUP(B21,A!E24:H1335,4,FALSE)</f>
        <v>39918</v>
      </c>
    </row>
    <row r="22" spans="1:7" x14ac:dyDescent="0.25">
      <c r="A22" s="26">
        <v>21</v>
      </c>
      <c r="B22" s="23" t="s">
        <v>401</v>
      </c>
      <c r="C22" s="23" t="s">
        <v>2967</v>
      </c>
      <c r="D22" s="26">
        <v>21</v>
      </c>
      <c r="E22" s="5" t="s">
        <v>415</v>
      </c>
      <c r="F22" s="5" t="s">
        <v>412</v>
      </c>
      <c r="G22" s="58">
        <f>VLOOKUP(B22,A!E25:H1336,4,FALSE)</f>
        <v>40050</v>
      </c>
    </row>
    <row r="23" spans="1:7" x14ac:dyDescent="0.25">
      <c r="A23" s="26">
        <v>22</v>
      </c>
      <c r="B23" s="5" t="s">
        <v>444</v>
      </c>
      <c r="C23" s="5" t="s">
        <v>17</v>
      </c>
      <c r="D23" s="26">
        <v>22</v>
      </c>
      <c r="E23" s="5" t="s">
        <v>415</v>
      </c>
      <c r="F23" s="5" t="s">
        <v>413</v>
      </c>
      <c r="G23" s="58">
        <f>VLOOKUP(B23,A!E26:H1337,4,FALSE)</f>
        <v>40325</v>
      </c>
    </row>
    <row r="24" spans="1:7" x14ac:dyDescent="0.25">
      <c r="A24" s="26">
        <v>23</v>
      </c>
      <c r="B24" s="5" t="s">
        <v>3069</v>
      </c>
      <c r="C24" s="5" t="s">
        <v>101</v>
      </c>
      <c r="D24" s="26">
        <v>23</v>
      </c>
      <c r="E24" s="5" t="s">
        <v>415</v>
      </c>
      <c r="F24" s="5" t="s">
        <v>412</v>
      </c>
      <c r="G24" s="58" t="e">
        <f>VLOOKUP(B24,A!E27:H1338,4,FALSE)</f>
        <v>#N/A</v>
      </c>
    </row>
    <row r="25" spans="1:7" x14ac:dyDescent="0.25">
      <c r="A25" s="26">
        <v>24</v>
      </c>
      <c r="B25" s="5" t="s">
        <v>3070</v>
      </c>
      <c r="C25" s="5" t="s">
        <v>101</v>
      </c>
      <c r="D25" s="26">
        <v>24</v>
      </c>
      <c r="E25" s="5" t="s">
        <v>415</v>
      </c>
      <c r="F25" s="5" t="s">
        <v>413</v>
      </c>
      <c r="G25" s="58" t="e">
        <f>VLOOKUP(B25,A!E28:H1339,4,FALSE)</f>
        <v>#N/A</v>
      </c>
    </row>
    <row r="26" spans="1:7" x14ac:dyDescent="0.25">
      <c r="A26" s="26">
        <v>25</v>
      </c>
      <c r="B26" s="5" t="s">
        <v>3071</v>
      </c>
      <c r="C26" s="5" t="s">
        <v>101</v>
      </c>
      <c r="D26" s="26">
        <v>25</v>
      </c>
      <c r="E26" s="5" t="s">
        <v>415</v>
      </c>
      <c r="F26" s="5" t="s">
        <v>412</v>
      </c>
      <c r="G26" s="58" t="e">
        <f>VLOOKUP(B26,A!E29:H1340,4,FALSE)</f>
        <v>#N/A</v>
      </c>
    </row>
    <row r="27" spans="1:7" x14ac:dyDescent="0.25">
      <c r="A27" s="26">
        <v>26</v>
      </c>
      <c r="B27" s="23" t="s">
        <v>451</v>
      </c>
      <c r="C27" s="23" t="s">
        <v>3074</v>
      </c>
      <c r="D27" s="26">
        <v>26</v>
      </c>
      <c r="E27" s="5" t="s">
        <v>415</v>
      </c>
      <c r="F27" s="5" t="s">
        <v>412</v>
      </c>
      <c r="G27" s="58">
        <f>VLOOKUP(B27,A!E30:H1341,4,FALSE)</f>
        <v>40519</v>
      </c>
    </row>
    <row r="28" spans="1:7" x14ac:dyDescent="0.25">
      <c r="A28" s="26">
        <v>27</v>
      </c>
      <c r="B28" s="23" t="s">
        <v>423</v>
      </c>
      <c r="C28" s="23" t="s">
        <v>3075</v>
      </c>
      <c r="D28" s="26">
        <v>27</v>
      </c>
      <c r="E28" s="5" t="s">
        <v>415</v>
      </c>
      <c r="F28" s="5" t="s">
        <v>413</v>
      </c>
      <c r="G28" s="58">
        <f>VLOOKUP(B28,A!E31:H1342,4,FALSE)</f>
        <v>40364</v>
      </c>
    </row>
    <row r="29" spans="1:7" x14ac:dyDescent="0.25">
      <c r="A29" s="26">
        <v>28</v>
      </c>
      <c r="B29" s="23" t="s">
        <v>3124</v>
      </c>
      <c r="C29" s="23" t="s">
        <v>62</v>
      </c>
      <c r="D29" s="26">
        <v>28</v>
      </c>
      <c r="E29" s="5" t="s">
        <v>415</v>
      </c>
      <c r="F29" s="5" t="s">
        <v>412</v>
      </c>
      <c r="G29" s="58" t="e">
        <f>VLOOKUP(B29,A!E32:H1343,4,FALSE)</f>
        <v>#N/A</v>
      </c>
    </row>
    <row r="30" spans="1:7" x14ac:dyDescent="0.25">
      <c r="A30" s="26">
        <v>29</v>
      </c>
      <c r="B30" s="23" t="s">
        <v>3143</v>
      </c>
      <c r="C30" s="23" t="s">
        <v>3144</v>
      </c>
      <c r="D30" s="26">
        <v>29</v>
      </c>
      <c r="E30" s="5" t="s">
        <v>415</v>
      </c>
      <c r="F30" s="5" t="s">
        <v>412</v>
      </c>
      <c r="G30" s="58" t="e">
        <f>VLOOKUP(B30,A!E33:H1344,4,FALSE)</f>
        <v>#N/A</v>
      </c>
    </row>
    <row r="31" spans="1:7" x14ac:dyDescent="0.25">
      <c r="A31" s="26">
        <v>30</v>
      </c>
      <c r="B31" s="23" t="s">
        <v>3188</v>
      </c>
      <c r="C31" s="23" t="s">
        <v>333</v>
      </c>
      <c r="D31" s="26">
        <v>30</v>
      </c>
      <c r="E31" s="5" t="s">
        <v>415</v>
      </c>
      <c r="F31" s="5" t="s">
        <v>412</v>
      </c>
      <c r="G31" s="58">
        <v>39893</v>
      </c>
    </row>
    <row r="32" spans="1:7" x14ac:dyDescent="0.25">
      <c r="A32" s="26">
        <v>31</v>
      </c>
      <c r="B32" s="5"/>
      <c r="C32" s="5"/>
      <c r="D32" s="26">
        <v>31</v>
      </c>
      <c r="E32" s="5" t="s">
        <v>415</v>
      </c>
      <c r="F32" s="5" t="s">
        <v>412</v>
      </c>
      <c r="G32" s="58" t="e">
        <f>VLOOKUP(B32,A!E35:H1346,4,FALSE)</f>
        <v>#N/A</v>
      </c>
    </row>
    <row r="33" spans="1:7" x14ac:dyDescent="0.25">
      <c r="A33" s="26">
        <v>32</v>
      </c>
      <c r="B33" s="5"/>
      <c r="C33" s="5"/>
      <c r="D33" s="26">
        <v>32</v>
      </c>
      <c r="E33" s="5" t="s">
        <v>415</v>
      </c>
      <c r="F33" s="5" t="s">
        <v>412</v>
      </c>
      <c r="G33" s="58" t="e">
        <f>VLOOKUP(B33,A!E36:H1347,4,FALSE)</f>
        <v>#N/A</v>
      </c>
    </row>
    <row r="34" spans="1:7" x14ac:dyDescent="0.25">
      <c r="A34" s="26">
        <v>33</v>
      </c>
      <c r="B34" s="5"/>
      <c r="C34" s="5"/>
      <c r="D34" s="26">
        <v>33</v>
      </c>
      <c r="E34" s="5" t="s">
        <v>415</v>
      </c>
      <c r="F34" s="5" t="s">
        <v>412</v>
      </c>
      <c r="G34" s="58" t="e">
        <f>VLOOKUP(B34,A!E37:H1348,4,FALSE)</f>
        <v>#N/A</v>
      </c>
    </row>
    <row r="35" spans="1:7" x14ac:dyDescent="0.25">
      <c r="A35" s="26">
        <v>34</v>
      </c>
      <c r="B35" s="5"/>
      <c r="C35" s="5"/>
      <c r="D35" s="26">
        <v>34</v>
      </c>
      <c r="E35" s="5" t="s">
        <v>415</v>
      </c>
      <c r="F35" s="5" t="s">
        <v>413</v>
      </c>
      <c r="G35" s="58" t="e">
        <f>VLOOKUP(B35,A!E38:H1349,4,FALSE)</f>
        <v>#N/A</v>
      </c>
    </row>
    <row r="36" spans="1:7" x14ac:dyDescent="0.25">
      <c r="A36" s="26">
        <v>35</v>
      </c>
      <c r="B36" s="5"/>
      <c r="C36" s="5"/>
      <c r="D36" s="26">
        <v>35</v>
      </c>
      <c r="E36" s="5" t="s">
        <v>415</v>
      </c>
      <c r="F36" s="5" t="s">
        <v>412</v>
      </c>
      <c r="G36" s="58" t="e">
        <f>VLOOKUP(B36,A!E39:H1350,4,FALSE)</f>
        <v>#N/A</v>
      </c>
    </row>
    <row r="37" spans="1:7" x14ac:dyDescent="0.25">
      <c r="A37" s="26">
        <v>36</v>
      </c>
      <c r="B37" s="5"/>
      <c r="C37" s="5"/>
      <c r="D37" s="26">
        <v>36</v>
      </c>
      <c r="E37" s="5" t="s">
        <v>415</v>
      </c>
      <c r="F37" s="5" t="s">
        <v>412</v>
      </c>
      <c r="G37" s="58" t="e">
        <f>VLOOKUP(B37,A!E40:H1351,4,FALSE)</f>
        <v>#N/A</v>
      </c>
    </row>
    <row r="38" spans="1:7" x14ac:dyDescent="0.25">
      <c r="A38" s="26">
        <v>37</v>
      </c>
      <c r="B38" s="5"/>
      <c r="C38" s="5"/>
      <c r="D38" s="26">
        <v>37</v>
      </c>
      <c r="E38" s="5"/>
      <c r="F38" s="5"/>
    </row>
    <row r="39" spans="1:7" x14ac:dyDescent="0.25">
      <c r="A39" s="26">
        <v>38</v>
      </c>
      <c r="B39" s="5"/>
      <c r="C39" s="5"/>
      <c r="D39" s="26">
        <v>38</v>
      </c>
      <c r="E39" s="5"/>
      <c r="F39" s="5"/>
    </row>
    <row r="40" spans="1:7" x14ac:dyDescent="0.25">
      <c r="A40" s="26">
        <v>39</v>
      </c>
      <c r="B40" s="5"/>
      <c r="C40" s="5"/>
      <c r="D40" s="26">
        <v>39</v>
      </c>
      <c r="E40" s="5"/>
      <c r="F40" s="5"/>
    </row>
    <row r="41" spans="1:7" x14ac:dyDescent="0.25">
      <c r="A41" s="26">
        <v>40</v>
      </c>
      <c r="B41" s="5"/>
      <c r="C41" s="5"/>
      <c r="D41" s="26">
        <v>40</v>
      </c>
      <c r="E41" s="5"/>
      <c r="F41" s="5"/>
    </row>
    <row r="42" spans="1:7" x14ac:dyDescent="0.25">
      <c r="A42" s="70">
        <v>41</v>
      </c>
      <c r="B42" s="73" t="s">
        <v>427</v>
      </c>
      <c r="C42" s="73" t="s">
        <v>51</v>
      </c>
      <c r="D42" s="70">
        <v>41</v>
      </c>
      <c r="E42" t="s">
        <v>455</v>
      </c>
      <c r="F42" s="5" t="s">
        <v>453</v>
      </c>
      <c r="G42" s="58">
        <f>VLOOKUP(B42,A!E41:H1352,4,FALSE)</f>
        <v>40866</v>
      </c>
    </row>
    <row r="43" spans="1:7" x14ac:dyDescent="0.25">
      <c r="A43" s="70">
        <v>42</v>
      </c>
      <c r="B43" s="73" t="s">
        <v>443</v>
      </c>
      <c r="C43" s="73" t="s">
        <v>1</v>
      </c>
      <c r="D43" s="70">
        <v>42</v>
      </c>
      <c r="E43" t="s">
        <v>455</v>
      </c>
      <c r="F43" s="5" t="s">
        <v>453</v>
      </c>
      <c r="G43" s="58">
        <f>VLOOKUP(B43,A!E42:H1353,4,FALSE)</f>
        <v>40749</v>
      </c>
    </row>
    <row r="44" spans="1:7" x14ac:dyDescent="0.25">
      <c r="A44" s="70">
        <v>43</v>
      </c>
      <c r="B44" s="73" t="s">
        <v>438</v>
      </c>
      <c r="C44" s="73" t="s">
        <v>115</v>
      </c>
      <c r="D44" s="70">
        <v>43</v>
      </c>
      <c r="E44" t="s">
        <v>455</v>
      </c>
      <c r="F44" s="5" t="s">
        <v>453</v>
      </c>
      <c r="G44" s="58">
        <f>VLOOKUP(B44,A!E43:H1354,4,FALSE)</f>
        <v>40839</v>
      </c>
    </row>
    <row r="45" spans="1:7" x14ac:dyDescent="0.25">
      <c r="A45" s="70">
        <v>44</v>
      </c>
      <c r="B45" s="73" t="s">
        <v>474</v>
      </c>
      <c r="C45" s="73" t="s">
        <v>3050</v>
      </c>
      <c r="D45" s="70">
        <v>44</v>
      </c>
      <c r="E45" t="s">
        <v>455</v>
      </c>
      <c r="F45" s="5" t="s">
        <v>453</v>
      </c>
      <c r="G45" s="58">
        <f>VLOOKUP(B45,A!E44:H1355,4,FALSE)</f>
        <v>41216</v>
      </c>
    </row>
    <row r="46" spans="1:7" x14ac:dyDescent="0.25">
      <c r="A46" s="70">
        <v>45</v>
      </c>
      <c r="B46" s="73" t="s">
        <v>460</v>
      </c>
      <c r="C46" s="73" t="s">
        <v>171</v>
      </c>
      <c r="D46" s="70">
        <v>45</v>
      </c>
      <c r="E46" t="s">
        <v>455</v>
      </c>
      <c r="F46" s="5" t="s">
        <v>453</v>
      </c>
      <c r="G46" s="58">
        <f>VLOOKUP(B46,A!E45:H1356,4,FALSE)</f>
        <v>40933</v>
      </c>
    </row>
    <row r="47" spans="1:7" x14ac:dyDescent="0.25">
      <c r="A47" s="70">
        <v>46</v>
      </c>
      <c r="B47" s="73" t="s">
        <v>428</v>
      </c>
      <c r="C47" s="73" t="s">
        <v>112</v>
      </c>
      <c r="D47" s="70">
        <v>46</v>
      </c>
      <c r="E47" t="s">
        <v>455</v>
      </c>
      <c r="F47" s="5" t="s">
        <v>453</v>
      </c>
      <c r="G47" s="58">
        <f>VLOOKUP(B47,A!E46:H1357,4,FALSE)</f>
        <v>40675</v>
      </c>
    </row>
    <row r="48" spans="1:7" x14ac:dyDescent="0.25">
      <c r="A48" s="70">
        <v>47</v>
      </c>
      <c r="B48" s="73" t="s">
        <v>457</v>
      </c>
      <c r="C48" s="73" t="s">
        <v>153</v>
      </c>
      <c r="D48" s="70">
        <v>47</v>
      </c>
      <c r="E48" t="s">
        <v>455</v>
      </c>
      <c r="F48" s="5" t="s">
        <v>454</v>
      </c>
      <c r="G48" s="58" t="e">
        <f>VLOOKUP(B48,A!E47:H1358,4,FALSE)</f>
        <v>#N/A</v>
      </c>
    </row>
    <row r="49" spans="1:7" x14ac:dyDescent="0.25">
      <c r="A49" s="70">
        <v>48</v>
      </c>
      <c r="B49" s="5" t="s">
        <v>3073</v>
      </c>
      <c r="C49" s="5" t="s">
        <v>2971</v>
      </c>
      <c r="D49" s="70">
        <v>48</v>
      </c>
      <c r="E49" t="s">
        <v>455</v>
      </c>
      <c r="F49" s="5" t="s">
        <v>453</v>
      </c>
      <c r="G49" s="58" t="e">
        <f>VLOOKUP(B49,A!E48:H1359,4,FALSE)</f>
        <v>#N/A</v>
      </c>
    </row>
    <row r="50" spans="1:7" x14ac:dyDescent="0.25">
      <c r="A50" s="70">
        <v>49</v>
      </c>
      <c r="B50" s="73" t="s">
        <v>430</v>
      </c>
      <c r="C50" s="73" t="s">
        <v>20</v>
      </c>
      <c r="D50" s="70">
        <v>49</v>
      </c>
      <c r="E50" t="s">
        <v>455</v>
      </c>
      <c r="F50" s="5" t="s">
        <v>453</v>
      </c>
      <c r="G50" s="58">
        <f>VLOOKUP(B50,A!E49:H1360,4,FALSE)</f>
        <v>40648</v>
      </c>
    </row>
    <row r="51" spans="1:7" x14ac:dyDescent="0.25">
      <c r="A51" s="70">
        <v>50</v>
      </c>
      <c r="B51" s="73" t="s">
        <v>481</v>
      </c>
      <c r="C51" s="73" t="s">
        <v>128</v>
      </c>
      <c r="D51" s="70">
        <v>50</v>
      </c>
      <c r="E51" t="s">
        <v>455</v>
      </c>
      <c r="F51" s="5" t="s">
        <v>453</v>
      </c>
      <c r="G51" s="58">
        <f>VLOOKUP(B51,A!E50:H1361,4,FALSE)</f>
        <v>41212</v>
      </c>
    </row>
    <row r="52" spans="1:7" x14ac:dyDescent="0.25">
      <c r="A52" s="70">
        <v>51</v>
      </c>
      <c r="B52" s="73" t="s">
        <v>484</v>
      </c>
      <c r="C52" s="73" t="s">
        <v>86</v>
      </c>
      <c r="D52" s="70">
        <v>51</v>
      </c>
      <c r="E52" t="s">
        <v>455</v>
      </c>
      <c r="F52" s="5" t="s">
        <v>454</v>
      </c>
      <c r="G52" s="58">
        <f>VLOOKUP(B52,A!E51:H1362,4,FALSE)</f>
        <v>41162</v>
      </c>
    </row>
    <row r="53" spans="1:7" x14ac:dyDescent="0.25">
      <c r="A53" s="70">
        <v>52</v>
      </c>
      <c r="B53" s="73" t="s">
        <v>3081</v>
      </c>
      <c r="C53" s="73" t="s">
        <v>140</v>
      </c>
      <c r="D53" s="70">
        <v>52</v>
      </c>
      <c r="E53" t="s">
        <v>455</v>
      </c>
      <c r="F53" s="5" t="s">
        <v>454</v>
      </c>
      <c r="G53" s="58" t="e">
        <f>VLOOKUP(B53,A!E52:H1363,4,FALSE)</f>
        <v>#N/A</v>
      </c>
    </row>
    <row r="54" spans="1:7" x14ac:dyDescent="0.25">
      <c r="A54" s="70">
        <v>53</v>
      </c>
      <c r="B54" s="73" t="s">
        <v>478</v>
      </c>
      <c r="C54" s="73" t="s">
        <v>86</v>
      </c>
      <c r="D54" s="70">
        <v>53</v>
      </c>
      <c r="E54" t="s">
        <v>455</v>
      </c>
      <c r="F54" s="5" t="s">
        <v>453</v>
      </c>
      <c r="G54" s="58">
        <f>VLOOKUP(B54,A!E53:H1364,4,FALSE)</f>
        <v>41235</v>
      </c>
    </row>
    <row r="55" spans="1:7" x14ac:dyDescent="0.25">
      <c r="A55" s="70">
        <v>54</v>
      </c>
      <c r="B55" s="73" t="s">
        <v>464</v>
      </c>
      <c r="C55" s="73" t="s">
        <v>907</v>
      </c>
      <c r="D55" s="70">
        <v>54</v>
      </c>
      <c r="E55" t="s">
        <v>455</v>
      </c>
      <c r="F55" s="5" t="s">
        <v>453</v>
      </c>
      <c r="G55" s="58">
        <f>VLOOKUP(B55,A!E54:H1365,4,FALSE)</f>
        <v>40939</v>
      </c>
    </row>
    <row r="56" spans="1:7" x14ac:dyDescent="0.25">
      <c r="A56" s="70">
        <v>55</v>
      </c>
      <c r="B56" s="73" t="s">
        <v>486</v>
      </c>
      <c r="C56" s="73" t="s">
        <v>3074</v>
      </c>
      <c r="D56" s="70">
        <v>55</v>
      </c>
      <c r="E56" t="s">
        <v>455</v>
      </c>
      <c r="F56" s="5" t="s">
        <v>453</v>
      </c>
      <c r="G56" s="58">
        <f>VLOOKUP(B56,A!E55:H1366,4,FALSE)</f>
        <v>41152</v>
      </c>
    </row>
    <row r="57" spans="1:7" x14ac:dyDescent="0.25">
      <c r="A57" s="70">
        <v>56</v>
      </c>
      <c r="B57" s="73" t="s">
        <v>480</v>
      </c>
      <c r="C57" s="73" t="s">
        <v>3062</v>
      </c>
      <c r="D57" s="70">
        <v>56</v>
      </c>
      <c r="E57" t="s">
        <v>455</v>
      </c>
      <c r="F57" s="5" t="s">
        <v>453</v>
      </c>
      <c r="G57" s="58">
        <f>VLOOKUP(B57,A!E56:H1367,4,FALSE)</f>
        <v>41258</v>
      </c>
    </row>
    <row r="58" spans="1:7" x14ac:dyDescent="0.25">
      <c r="A58" s="70">
        <v>57</v>
      </c>
      <c r="B58" s="73" t="s">
        <v>485</v>
      </c>
      <c r="C58" s="73" t="s">
        <v>2868</v>
      </c>
      <c r="D58" s="70">
        <v>57</v>
      </c>
      <c r="E58" t="s">
        <v>455</v>
      </c>
      <c r="F58" s="5" t="s">
        <v>453</v>
      </c>
      <c r="G58" s="58">
        <f>VLOOKUP(B58,A!E57:H1368,4,FALSE)</f>
        <v>41127</v>
      </c>
    </row>
    <row r="59" spans="1:7" x14ac:dyDescent="0.25">
      <c r="A59" s="70">
        <v>58</v>
      </c>
      <c r="B59" s="73" t="s">
        <v>3118</v>
      </c>
      <c r="C59" s="73" t="s">
        <v>14</v>
      </c>
      <c r="D59" s="70">
        <v>58</v>
      </c>
      <c r="E59" t="s">
        <v>455</v>
      </c>
      <c r="F59" s="5" t="s">
        <v>453</v>
      </c>
      <c r="G59" s="58" t="e">
        <f>VLOOKUP(B59,A!E58:H1369,4,FALSE)</f>
        <v>#N/A</v>
      </c>
    </row>
    <row r="60" spans="1:7" x14ac:dyDescent="0.25">
      <c r="A60" s="70">
        <v>59</v>
      </c>
      <c r="B60" s="73" t="s">
        <v>3145</v>
      </c>
      <c r="C60" s="73" t="s">
        <v>3146</v>
      </c>
      <c r="D60" s="70">
        <v>59</v>
      </c>
      <c r="E60" t="s">
        <v>455</v>
      </c>
      <c r="F60" s="5" t="s">
        <v>453</v>
      </c>
      <c r="G60" s="58" t="e">
        <f>VLOOKUP(B60,A!E59:H1370,4,FALSE)</f>
        <v>#N/A</v>
      </c>
    </row>
    <row r="61" spans="1:7" x14ac:dyDescent="0.25">
      <c r="A61" s="70">
        <v>60</v>
      </c>
      <c r="B61" s="73" t="s">
        <v>459</v>
      </c>
      <c r="C61" s="73" t="s">
        <v>105</v>
      </c>
      <c r="D61" s="70">
        <v>60</v>
      </c>
      <c r="E61" t="s">
        <v>455</v>
      </c>
      <c r="F61" s="5" t="s">
        <v>454</v>
      </c>
      <c r="G61" s="58">
        <f>VLOOKUP(B61,A!E60:H1371,4,FALSE)</f>
        <v>41219</v>
      </c>
    </row>
    <row r="62" spans="1:7" x14ac:dyDescent="0.25">
      <c r="A62" s="70">
        <v>61</v>
      </c>
      <c r="B62" s="73" t="s">
        <v>3189</v>
      </c>
      <c r="C62" s="5" t="s">
        <v>333</v>
      </c>
      <c r="D62" s="70">
        <v>61</v>
      </c>
      <c r="E62" t="s">
        <v>455</v>
      </c>
      <c r="F62" s="5" t="s">
        <v>453</v>
      </c>
      <c r="G62" s="58" t="s">
        <v>23</v>
      </c>
    </row>
    <row r="63" spans="1:7" x14ac:dyDescent="0.25">
      <c r="A63" s="70">
        <v>62</v>
      </c>
      <c r="B63" s="73" t="s">
        <v>3079</v>
      </c>
      <c r="C63" s="5" t="s">
        <v>283</v>
      </c>
      <c r="D63" s="70">
        <v>62</v>
      </c>
      <c r="E63" t="s">
        <v>455</v>
      </c>
      <c r="F63" s="5" t="s">
        <v>453</v>
      </c>
      <c r="G63" s="58" t="e">
        <f>VLOOKUP(B63,A!E62:H1373,4,FALSE)</f>
        <v>#N/A</v>
      </c>
    </row>
    <row r="64" spans="1:7" x14ac:dyDescent="0.25">
      <c r="A64" s="70">
        <v>63</v>
      </c>
      <c r="B64" s="5" t="s">
        <v>3595</v>
      </c>
      <c r="C64" s="5" t="s">
        <v>153</v>
      </c>
      <c r="D64" s="70">
        <v>63</v>
      </c>
      <c r="E64" t="s">
        <v>455</v>
      </c>
      <c r="F64" s="5" t="s">
        <v>453</v>
      </c>
      <c r="G64" s="58" t="e">
        <f>VLOOKUP(B64,A!E63:H1374,4,FALSE)</f>
        <v>#N/A</v>
      </c>
    </row>
    <row r="65" spans="1:7" x14ac:dyDescent="0.25">
      <c r="A65" s="70">
        <v>64</v>
      </c>
      <c r="B65" s="5"/>
      <c r="C65" s="5"/>
      <c r="D65" s="70">
        <v>64</v>
      </c>
      <c r="E65" t="s">
        <v>455</v>
      </c>
      <c r="F65" s="5" t="s">
        <v>453</v>
      </c>
      <c r="G65" s="58" t="e">
        <f>VLOOKUP(B65,A!E64:H1375,4,FALSE)</f>
        <v>#N/A</v>
      </c>
    </row>
    <row r="66" spans="1:7" x14ac:dyDescent="0.25">
      <c r="A66" s="70">
        <v>65</v>
      </c>
      <c r="B66" s="5"/>
      <c r="C66" s="5"/>
      <c r="D66" s="70">
        <v>65</v>
      </c>
      <c r="E66" t="s">
        <v>455</v>
      </c>
      <c r="F66" s="5" t="s">
        <v>453</v>
      </c>
      <c r="G66" s="58" t="e">
        <f>VLOOKUP(B66,A!E65:H1376,4,FALSE)</f>
        <v>#N/A</v>
      </c>
    </row>
    <row r="67" spans="1:7" x14ac:dyDescent="0.25">
      <c r="A67" s="70">
        <v>66</v>
      </c>
      <c r="B67" s="5"/>
      <c r="C67" s="5"/>
      <c r="D67" s="70">
        <v>66</v>
      </c>
      <c r="E67" t="s">
        <v>455</v>
      </c>
      <c r="F67" s="5" t="s">
        <v>454</v>
      </c>
      <c r="G67" s="58" t="e">
        <f>VLOOKUP(B67,A!E66:H1377,4,FALSE)</f>
        <v>#N/A</v>
      </c>
    </row>
    <row r="68" spans="1:7" x14ac:dyDescent="0.25">
      <c r="A68" s="70">
        <v>67</v>
      </c>
      <c r="B68" s="5"/>
      <c r="C68" s="5"/>
      <c r="D68" s="70">
        <v>67</v>
      </c>
      <c r="E68" t="s">
        <v>455</v>
      </c>
      <c r="F68" s="5" t="s">
        <v>453</v>
      </c>
      <c r="G68" s="58" t="e">
        <f>VLOOKUP(B68,A!E67:H1378,4,FALSE)</f>
        <v>#N/A</v>
      </c>
    </row>
    <row r="69" spans="1:7" x14ac:dyDescent="0.25">
      <c r="A69" s="70">
        <v>68</v>
      </c>
      <c r="B69" s="5"/>
      <c r="C69" s="5"/>
      <c r="D69" s="70">
        <v>68</v>
      </c>
      <c r="E69" t="s">
        <v>455</v>
      </c>
      <c r="F69" s="5" t="s">
        <v>453</v>
      </c>
      <c r="G69" s="58" t="e">
        <f>VLOOKUP(B69,A!E68:H1379,4,FALSE)</f>
        <v>#N/A</v>
      </c>
    </row>
    <row r="70" spans="1:7" x14ac:dyDescent="0.25">
      <c r="A70" s="70">
        <v>69</v>
      </c>
      <c r="B70" s="5"/>
      <c r="C70" s="5"/>
      <c r="D70" s="70">
        <v>69</v>
      </c>
      <c r="E70" t="s">
        <v>455</v>
      </c>
      <c r="F70" s="5" t="s">
        <v>453</v>
      </c>
      <c r="G70" s="58" t="e">
        <f>VLOOKUP(B70,A!E69:H1380,4,FALSE)</f>
        <v>#N/A</v>
      </c>
    </row>
    <row r="71" spans="1:7" x14ac:dyDescent="0.25">
      <c r="A71" s="70">
        <v>70</v>
      </c>
      <c r="B71" s="5"/>
      <c r="C71" s="5"/>
      <c r="D71" s="70">
        <v>70</v>
      </c>
      <c r="E71" t="s">
        <v>455</v>
      </c>
      <c r="F71" s="5" t="s">
        <v>453</v>
      </c>
      <c r="G71" s="58" t="e">
        <f>VLOOKUP(B71,A!E70:H1381,4,FALSE)</f>
        <v>#N/A</v>
      </c>
    </row>
    <row r="72" spans="1:7" x14ac:dyDescent="0.25">
      <c r="A72" s="70">
        <v>71</v>
      </c>
      <c r="B72" s="5"/>
      <c r="C72" s="5"/>
      <c r="D72" s="70">
        <v>71</v>
      </c>
      <c r="E72" t="s">
        <v>455</v>
      </c>
      <c r="F72" s="5" t="s">
        <v>453</v>
      </c>
      <c r="G72" s="58" t="e">
        <f>VLOOKUP(B72,A!E71:H1382,4,FALSE)</f>
        <v>#N/A</v>
      </c>
    </row>
    <row r="73" spans="1:7" x14ac:dyDescent="0.25">
      <c r="A73" s="70">
        <v>72</v>
      </c>
      <c r="B73" s="5"/>
      <c r="C73" s="5"/>
      <c r="D73" s="70">
        <v>72</v>
      </c>
      <c r="E73" t="s">
        <v>455</v>
      </c>
      <c r="F73" s="5" t="s">
        <v>453</v>
      </c>
      <c r="G73" s="58" t="e">
        <f>VLOOKUP(B73,A!E72:H1383,4,FALSE)</f>
        <v>#N/A</v>
      </c>
    </row>
    <row r="74" spans="1:7" x14ac:dyDescent="0.25">
      <c r="A74" s="70">
        <v>73</v>
      </c>
      <c r="B74" s="5"/>
      <c r="C74" s="5"/>
      <c r="D74" s="70">
        <v>73</v>
      </c>
      <c r="E74" t="s">
        <v>455</v>
      </c>
      <c r="F74" s="5" t="s">
        <v>454</v>
      </c>
      <c r="G74" s="58" t="e">
        <f>VLOOKUP(B74,A!E73:H1384,4,FALSE)</f>
        <v>#N/A</v>
      </c>
    </row>
    <row r="75" spans="1:7" x14ac:dyDescent="0.25">
      <c r="A75" s="70">
        <v>74</v>
      </c>
      <c r="B75" s="5"/>
      <c r="C75" s="5"/>
      <c r="D75" s="70">
        <v>74</v>
      </c>
      <c r="E75" t="s">
        <v>455</v>
      </c>
      <c r="F75" s="5" t="s">
        <v>454</v>
      </c>
      <c r="G75" s="58" t="e">
        <f>VLOOKUP(B75,A!E74:H1385,4,FALSE)</f>
        <v>#N/A</v>
      </c>
    </row>
    <row r="76" spans="1:7" x14ac:dyDescent="0.25">
      <c r="A76" s="70">
        <v>75</v>
      </c>
      <c r="D76" s="70">
        <v>75</v>
      </c>
      <c r="E76" t="s">
        <v>455</v>
      </c>
      <c r="F76" t="s">
        <v>454</v>
      </c>
      <c r="G76" s="58" t="e">
        <f>VLOOKUP(B76,A!E75:H1386,4,FALSE)</f>
        <v>#N/A</v>
      </c>
    </row>
    <row r="77" spans="1:7" x14ac:dyDescent="0.25">
      <c r="A77" s="70">
        <v>76</v>
      </c>
      <c r="D77" s="70">
        <v>76</v>
      </c>
      <c r="E77" t="s">
        <v>455</v>
      </c>
      <c r="F77" t="s">
        <v>453</v>
      </c>
      <c r="G77" s="58" t="e">
        <f>VLOOKUP(B77,A!E76:H1387,4,FALSE)</f>
        <v>#N/A</v>
      </c>
    </row>
    <row r="78" spans="1:7" x14ac:dyDescent="0.25">
      <c r="A78" s="70">
        <v>77</v>
      </c>
      <c r="B78" s="5"/>
      <c r="C78" s="5"/>
      <c r="D78" s="70">
        <v>77</v>
      </c>
      <c r="E78" t="s">
        <v>455</v>
      </c>
      <c r="G78" s="58" t="e">
        <f>VLOOKUP(B78,A!E77:H1388,4,FALSE)</f>
        <v>#N/A</v>
      </c>
    </row>
    <row r="79" spans="1:7" x14ac:dyDescent="0.25">
      <c r="A79" s="70">
        <v>78</v>
      </c>
      <c r="D79" s="70">
        <v>78</v>
      </c>
      <c r="G79" s="58" t="e">
        <f>VLOOKUP(B79,A!E78:H1389,4,FALSE)</f>
        <v>#N/A</v>
      </c>
    </row>
    <row r="80" spans="1:7" x14ac:dyDescent="0.25">
      <c r="A80" s="70">
        <v>79</v>
      </c>
      <c r="D80" s="70">
        <v>79</v>
      </c>
      <c r="G80" s="58" t="e">
        <f>VLOOKUP(B80,A!E79:H1390,4,FALSE)</f>
        <v>#N/A</v>
      </c>
    </row>
    <row r="81" spans="1:8" x14ac:dyDescent="0.25">
      <c r="A81" s="70">
        <v>80</v>
      </c>
      <c r="D81" s="70">
        <v>80</v>
      </c>
      <c r="G81" s="58" t="e">
        <f>VLOOKUP(B81,A!E80:H1391,4,FALSE)</f>
        <v>#N/A</v>
      </c>
    </row>
    <row r="82" spans="1:8" x14ac:dyDescent="0.25">
      <c r="A82" s="27">
        <v>81</v>
      </c>
      <c r="B82" s="25" t="s">
        <v>3618</v>
      </c>
      <c r="C82" s="25" t="s">
        <v>3072</v>
      </c>
      <c r="D82" s="27">
        <v>81</v>
      </c>
      <c r="E82" t="s">
        <v>493</v>
      </c>
      <c r="F82" s="5"/>
      <c r="G82" s="58" t="e">
        <f>VLOOKUP(B82,A!E81:H1392,4,FALSE)</f>
        <v>#N/A</v>
      </c>
      <c r="H82" s="11" t="s">
        <v>491</v>
      </c>
    </row>
    <row r="83" spans="1:8" x14ac:dyDescent="0.25">
      <c r="A83" s="27">
        <v>82</v>
      </c>
      <c r="B83" s="25" t="s">
        <v>3077</v>
      </c>
      <c r="C83" s="25" t="s">
        <v>3050</v>
      </c>
      <c r="D83" s="27">
        <v>82</v>
      </c>
      <c r="E83" t="s">
        <v>493</v>
      </c>
      <c r="F83" s="5"/>
      <c r="G83" s="58" t="e">
        <f>VLOOKUP(B83,A!E82:H1393,4,FALSE)</f>
        <v>#N/A</v>
      </c>
      <c r="H83" s="11" t="s">
        <v>491</v>
      </c>
    </row>
    <row r="84" spans="1:8" x14ac:dyDescent="0.25">
      <c r="A84" s="27">
        <v>83</v>
      </c>
      <c r="B84" s="25" t="s">
        <v>3078</v>
      </c>
      <c r="C84" s="25" t="s">
        <v>12</v>
      </c>
      <c r="D84" s="27">
        <v>83</v>
      </c>
      <c r="E84" t="s">
        <v>493</v>
      </c>
      <c r="F84" s="5"/>
      <c r="G84" s="58" t="e">
        <f>VLOOKUP(B84,A!E83:H1394,4,FALSE)</f>
        <v>#N/A</v>
      </c>
      <c r="H84" s="11" t="s">
        <v>492</v>
      </c>
    </row>
    <row r="85" spans="1:8" x14ac:dyDescent="0.25">
      <c r="A85" s="27">
        <v>84</v>
      </c>
      <c r="B85" s="25" t="s">
        <v>467</v>
      </c>
      <c r="C85" s="25" t="s">
        <v>284</v>
      </c>
      <c r="D85" s="27">
        <v>84</v>
      </c>
      <c r="E85" t="s">
        <v>493</v>
      </c>
      <c r="F85" s="5" t="s">
        <v>490</v>
      </c>
      <c r="G85" s="58">
        <f>VLOOKUP(B85,A!E84:H1395,4,FALSE)</f>
        <v>41577</v>
      </c>
      <c r="H85" s="11" t="s">
        <v>492</v>
      </c>
    </row>
    <row r="86" spans="1:8" x14ac:dyDescent="0.25">
      <c r="A86" s="27">
        <v>85</v>
      </c>
      <c r="B86" s="25" t="s">
        <v>3119</v>
      </c>
      <c r="C86" s="25" t="s">
        <v>62</v>
      </c>
      <c r="D86" s="27">
        <v>85</v>
      </c>
      <c r="E86" t="s">
        <v>493</v>
      </c>
      <c r="F86" s="5" t="s">
        <v>490</v>
      </c>
      <c r="G86" s="58" t="e">
        <f>VLOOKUP(B86,A!E85:H1396,4,FALSE)</f>
        <v>#N/A</v>
      </c>
      <c r="H86" s="11" t="s">
        <v>492</v>
      </c>
    </row>
    <row r="87" spans="1:8" x14ac:dyDescent="0.25">
      <c r="A87" s="27">
        <v>86</v>
      </c>
      <c r="B87" s="5"/>
      <c r="C87" s="5"/>
      <c r="D87" s="27">
        <v>86</v>
      </c>
      <c r="E87" t="s">
        <v>493</v>
      </c>
      <c r="F87" s="5"/>
      <c r="G87" s="58" t="e">
        <f>VLOOKUP(B87,A!E86:H1397,4,FALSE)</f>
        <v>#N/A</v>
      </c>
      <c r="H87" s="11" t="s">
        <v>491</v>
      </c>
    </row>
    <row r="88" spans="1:8" x14ac:dyDescent="0.25">
      <c r="A88" s="27">
        <v>87</v>
      </c>
      <c r="B88" s="5" t="s">
        <v>3080</v>
      </c>
      <c r="C88" s="5" t="s">
        <v>3076</v>
      </c>
      <c r="D88" s="27">
        <v>87</v>
      </c>
      <c r="E88" t="s">
        <v>493</v>
      </c>
      <c r="F88" s="5"/>
      <c r="G88" s="58" t="e">
        <f>VLOOKUP(B88,A!E87:H1398,4,FALSE)</f>
        <v>#N/A</v>
      </c>
      <c r="H88" s="11" t="s">
        <v>491</v>
      </c>
    </row>
    <row r="89" spans="1:8" x14ac:dyDescent="0.25">
      <c r="A89" s="27">
        <v>88</v>
      </c>
      <c r="B89" s="25" t="s">
        <v>3158</v>
      </c>
      <c r="C89" s="25" t="s">
        <v>36</v>
      </c>
      <c r="D89" s="27">
        <v>88</v>
      </c>
      <c r="E89" t="s">
        <v>493</v>
      </c>
      <c r="F89" s="5" t="s">
        <v>490</v>
      </c>
      <c r="G89" s="58" t="e">
        <f>VLOOKUP(B89,A!E88:H1399,4,FALSE)</f>
        <v>#N/A</v>
      </c>
      <c r="H89" s="11" t="s">
        <v>492</v>
      </c>
    </row>
    <row r="90" spans="1:8" x14ac:dyDescent="0.25">
      <c r="A90" s="27">
        <v>89</v>
      </c>
      <c r="B90" s="25" t="s">
        <v>458</v>
      </c>
      <c r="C90" s="25" t="s">
        <v>74</v>
      </c>
      <c r="D90" s="27">
        <v>89</v>
      </c>
      <c r="E90" t="s">
        <v>493</v>
      </c>
      <c r="F90" s="5" t="s">
        <v>490</v>
      </c>
      <c r="G90" s="58" t="e">
        <f>VLOOKUP(B90,A!E89:H1400,4,FALSE)</f>
        <v>#N/A</v>
      </c>
      <c r="H90" s="11" t="s">
        <v>492</v>
      </c>
    </row>
    <row r="91" spans="1:8" x14ac:dyDescent="0.25">
      <c r="A91" s="27">
        <v>90</v>
      </c>
      <c r="B91" s="25" t="s">
        <v>3082</v>
      </c>
      <c r="C91" s="25" t="s">
        <v>2589</v>
      </c>
      <c r="D91" s="27">
        <v>90</v>
      </c>
      <c r="E91" t="s">
        <v>493</v>
      </c>
      <c r="F91" s="5" t="s">
        <v>490</v>
      </c>
      <c r="G91" s="58" t="e">
        <f>VLOOKUP(B91,A!E90:H1401,4,FALSE)</f>
        <v>#N/A</v>
      </c>
      <c r="H91" s="11" t="s">
        <v>492</v>
      </c>
    </row>
    <row r="92" spans="1:8" x14ac:dyDescent="0.25">
      <c r="A92" s="27">
        <v>91</v>
      </c>
      <c r="B92" s="25" t="s">
        <v>3083</v>
      </c>
      <c r="C92" s="25" t="s">
        <v>2589</v>
      </c>
      <c r="D92" s="27">
        <v>91</v>
      </c>
      <c r="E92" t="s">
        <v>493</v>
      </c>
      <c r="F92" s="5" t="s">
        <v>490</v>
      </c>
      <c r="G92" s="58" t="e">
        <f>VLOOKUP(B92,A!E91:H1402,4,FALSE)</f>
        <v>#N/A</v>
      </c>
      <c r="H92" s="11" t="s">
        <v>492</v>
      </c>
    </row>
    <row r="93" spans="1:8" x14ac:dyDescent="0.25">
      <c r="A93" s="27">
        <v>92</v>
      </c>
      <c r="B93" s="25" t="s">
        <v>3084</v>
      </c>
      <c r="C93" s="25" t="s">
        <v>907</v>
      </c>
      <c r="D93" s="27">
        <v>92</v>
      </c>
      <c r="E93" t="s">
        <v>493</v>
      </c>
      <c r="F93" s="5"/>
      <c r="G93" s="58" t="e">
        <f>VLOOKUP(B93,A!E92:H1403,4,FALSE)</f>
        <v>#N/A</v>
      </c>
      <c r="H93" s="11" t="s">
        <v>491</v>
      </c>
    </row>
    <row r="94" spans="1:8" x14ac:dyDescent="0.25">
      <c r="A94" s="27">
        <v>93</v>
      </c>
      <c r="B94" s="5" t="s">
        <v>476</v>
      </c>
      <c r="C94" s="5" t="s">
        <v>62</v>
      </c>
      <c r="D94" s="27">
        <v>93</v>
      </c>
      <c r="E94" t="s">
        <v>493</v>
      </c>
      <c r="F94" s="5"/>
      <c r="G94" s="58">
        <f>VLOOKUP(B94,A!E93:H1404,4,FALSE)</f>
        <v>41533</v>
      </c>
      <c r="H94" s="11" t="s">
        <v>492</v>
      </c>
    </row>
    <row r="95" spans="1:8" x14ac:dyDescent="0.25">
      <c r="A95" s="27">
        <v>94</v>
      </c>
      <c r="B95" s="5" t="s">
        <v>461</v>
      </c>
      <c r="C95" s="5" t="s">
        <v>61</v>
      </c>
      <c r="D95" s="27">
        <v>94</v>
      </c>
      <c r="E95" t="s">
        <v>493</v>
      </c>
      <c r="F95" s="5" t="s">
        <v>490</v>
      </c>
      <c r="G95" s="58">
        <f>VLOOKUP(B95,A!E94:H1405,4,FALSE)</f>
        <v>41368</v>
      </c>
      <c r="H95" s="11" t="s">
        <v>492</v>
      </c>
    </row>
    <row r="96" spans="1:8" x14ac:dyDescent="0.25">
      <c r="A96" s="27">
        <v>95</v>
      </c>
      <c r="B96" s="5" t="s">
        <v>3085</v>
      </c>
      <c r="C96" s="5" t="s">
        <v>3086</v>
      </c>
      <c r="D96" s="27">
        <v>95</v>
      </c>
      <c r="E96" t="s">
        <v>493</v>
      </c>
      <c r="F96" s="5" t="s">
        <v>490</v>
      </c>
      <c r="G96" s="58" t="e">
        <f>VLOOKUP(B96,A!E95:H1406,4,FALSE)</f>
        <v>#N/A</v>
      </c>
      <c r="H96" s="11" t="s">
        <v>492</v>
      </c>
    </row>
    <row r="97" spans="1:8" x14ac:dyDescent="0.25">
      <c r="A97" s="27">
        <v>96</v>
      </c>
      <c r="B97" s="5" t="s">
        <v>3087</v>
      </c>
      <c r="C97" s="5" t="s">
        <v>71</v>
      </c>
      <c r="D97" s="27">
        <v>96</v>
      </c>
      <c r="E97" t="s">
        <v>493</v>
      </c>
      <c r="F97" s="5" t="s">
        <v>490</v>
      </c>
      <c r="G97" s="58" t="e">
        <f>VLOOKUP(B97,A!E96:H1407,4,FALSE)</f>
        <v>#N/A</v>
      </c>
      <c r="H97" s="11" t="s">
        <v>492</v>
      </c>
    </row>
    <row r="98" spans="1:8" x14ac:dyDescent="0.25">
      <c r="A98" s="27">
        <v>97</v>
      </c>
      <c r="B98" s="25" t="s">
        <v>471</v>
      </c>
      <c r="C98" s="25" t="s">
        <v>153</v>
      </c>
      <c r="D98" s="27">
        <v>97</v>
      </c>
      <c r="E98" t="s">
        <v>493</v>
      </c>
      <c r="F98" s="5" t="s">
        <v>490</v>
      </c>
      <c r="G98" s="58">
        <f>VLOOKUP(B98,A!E97:H1408,4,FALSE)</f>
        <v>41452</v>
      </c>
      <c r="H98" s="11" t="s">
        <v>491</v>
      </c>
    </row>
    <row r="99" spans="1:8" x14ac:dyDescent="0.25">
      <c r="A99" s="27">
        <v>98</v>
      </c>
      <c r="B99" s="25" t="s">
        <v>3190</v>
      </c>
      <c r="C99" s="25" t="s">
        <v>22</v>
      </c>
      <c r="D99" s="27">
        <v>98</v>
      </c>
      <c r="E99" t="s">
        <v>493</v>
      </c>
      <c r="F99" s="5"/>
      <c r="G99" s="58" t="e">
        <f>VLOOKUP(B99,A!E98:H1409,4,FALSE)</f>
        <v>#N/A</v>
      </c>
      <c r="H99" s="11" t="s">
        <v>492</v>
      </c>
    </row>
    <row r="100" spans="1:8" x14ac:dyDescent="0.25">
      <c r="A100" s="27">
        <v>99</v>
      </c>
      <c r="B100" s="5"/>
      <c r="C100" s="5"/>
      <c r="D100" s="27">
        <v>99</v>
      </c>
      <c r="E100" t="s">
        <v>493</v>
      </c>
      <c r="F100" s="5" t="s">
        <v>490</v>
      </c>
      <c r="G100" s="58" t="e">
        <f>VLOOKUP(B100,A!E99:H1410,4,FALSE)</f>
        <v>#N/A</v>
      </c>
      <c r="H100" s="11" t="s">
        <v>492</v>
      </c>
    </row>
    <row r="101" spans="1:8" x14ac:dyDescent="0.25">
      <c r="A101" s="27">
        <v>100</v>
      </c>
      <c r="B101" s="5"/>
      <c r="C101" s="5"/>
      <c r="D101" s="27">
        <v>100</v>
      </c>
      <c r="E101" t="s">
        <v>493</v>
      </c>
      <c r="F101" s="5" t="s">
        <v>490</v>
      </c>
      <c r="G101" s="58" t="e">
        <f>VLOOKUP(B101,A!E100:H1411,4,FALSE)</f>
        <v>#N/A</v>
      </c>
      <c r="H101" s="11" t="s">
        <v>492</v>
      </c>
    </row>
    <row r="102" spans="1:8" x14ac:dyDescent="0.25">
      <c r="A102" s="27">
        <v>101</v>
      </c>
      <c r="B102" s="5"/>
      <c r="C102" s="5"/>
      <c r="D102" s="27">
        <v>101</v>
      </c>
      <c r="E102" t="s">
        <v>493</v>
      </c>
      <c r="F102" s="5" t="s">
        <v>490</v>
      </c>
      <c r="G102" s="58" t="e">
        <f>VLOOKUP(B102,A!E101:H1412,4,FALSE)</f>
        <v>#N/A</v>
      </c>
      <c r="H102" s="11" t="s">
        <v>492</v>
      </c>
    </row>
    <row r="103" spans="1:8" x14ac:dyDescent="0.25">
      <c r="A103" s="27">
        <v>102</v>
      </c>
      <c r="B103" s="5"/>
      <c r="C103" s="5"/>
      <c r="D103" s="27">
        <v>102</v>
      </c>
      <c r="E103" t="s">
        <v>493</v>
      </c>
      <c r="F103" s="5" t="s">
        <v>490</v>
      </c>
      <c r="G103" s="58" t="e">
        <f>VLOOKUP(B103,A!E102:H1413,4,FALSE)</f>
        <v>#N/A</v>
      </c>
      <c r="H103" s="11" t="s">
        <v>492</v>
      </c>
    </row>
    <row r="104" spans="1:8" x14ac:dyDescent="0.25">
      <c r="A104" s="27">
        <v>103</v>
      </c>
      <c r="B104" s="5"/>
      <c r="C104" s="5"/>
      <c r="D104" s="27">
        <v>103</v>
      </c>
      <c r="E104" t="s">
        <v>493</v>
      </c>
      <c r="F104" s="5" t="s">
        <v>490</v>
      </c>
      <c r="G104" s="58" t="e">
        <f>VLOOKUP(B104,A!E103:H1414,4,FALSE)</f>
        <v>#N/A</v>
      </c>
      <c r="H104" s="11" t="s">
        <v>492</v>
      </c>
    </row>
    <row r="105" spans="1:8" x14ac:dyDescent="0.25">
      <c r="A105" s="27">
        <v>104</v>
      </c>
      <c r="B105" s="5"/>
      <c r="C105" s="5"/>
      <c r="D105" s="27">
        <v>104</v>
      </c>
      <c r="E105" t="s">
        <v>493</v>
      </c>
      <c r="F105" s="5" t="s">
        <v>490</v>
      </c>
      <c r="G105" s="58" t="e">
        <f>VLOOKUP(B105,A!E104:H1415,4,FALSE)</f>
        <v>#N/A</v>
      </c>
      <c r="H105" s="11" t="s">
        <v>492</v>
      </c>
    </row>
    <row r="106" spans="1:8" x14ac:dyDescent="0.25">
      <c r="A106" s="27">
        <v>105</v>
      </c>
      <c r="B106" s="5"/>
      <c r="C106" s="5"/>
      <c r="D106" s="27">
        <v>105</v>
      </c>
      <c r="E106" t="s">
        <v>493</v>
      </c>
      <c r="F106" s="5"/>
      <c r="G106" s="58" t="e">
        <f>VLOOKUP(B106,A!E105:H1416,4,FALSE)</f>
        <v>#N/A</v>
      </c>
      <c r="H106" s="11" t="s">
        <v>491</v>
      </c>
    </row>
    <row r="107" spans="1:8" x14ac:dyDescent="0.25">
      <c r="A107" s="27">
        <v>106</v>
      </c>
      <c r="B107" s="5"/>
      <c r="C107" s="5"/>
      <c r="D107" s="27">
        <v>106</v>
      </c>
      <c r="E107" t="s">
        <v>493</v>
      </c>
      <c r="F107" s="5" t="s">
        <v>490</v>
      </c>
      <c r="G107" s="58" t="e">
        <f>VLOOKUP(B107,A!E106:H1417,4,FALSE)</f>
        <v>#N/A</v>
      </c>
      <c r="H107" s="11" t="s">
        <v>492</v>
      </c>
    </row>
    <row r="108" spans="1:8" x14ac:dyDescent="0.25">
      <c r="A108" s="27">
        <v>107</v>
      </c>
      <c r="B108" s="5"/>
      <c r="C108" s="5"/>
      <c r="D108" s="27">
        <v>107</v>
      </c>
      <c r="E108" t="s">
        <v>493</v>
      </c>
      <c r="F108" s="5" t="s">
        <v>490</v>
      </c>
      <c r="G108" s="58" t="e">
        <f>VLOOKUP(B108,A!E107:H1418,4,FALSE)</f>
        <v>#N/A</v>
      </c>
      <c r="H108" s="11" t="s">
        <v>492</v>
      </c>
    </row>
    <row r="109" spans="1:8" x14ac:dyDescent="0.25">
      <c r="A109" s="27">
        <v>108</v>
      </c>
      <c r="B109" s="5"/>
      <c r="C109" s="5"/>
      <c r="D109" s="27">
        <v>108</v>
      </c>
      <c r="E109" t="s">
        <v>493</v>
      </c>
      <c r="F109" s="5" t="s">
        <v>490</v>
      </c>
      <c r="G109" s="58" t="e">
        <f>VLOOKUP(B109,A!E108:H1419,4,FALSE)</f>
        <v>#N/A</v>
      </c>
      <c r="H109" s="11" t="s">
        <v>492</v>
      </c>
    </row>
    <row r="110" spans="1:8" x14ac:dyDescent="0.25">
      <c r="A110" s="27">
        <v>109</v>
      </c>
      <c r="B110" s="5"/>
      <c r="C110" s="5"/>
      <c r="D110" s="27">
        <v>109</v>
      </c>
      <c r="E110" t="s">
        <v>493</v>
      </c>
      <c r="F110" s="5" t="s">
        <v>490</v>
      </c>
      <c r="G110" s="58" t="e">
        <f>VLOOKUP(B110,A!E109:H1420,4,FALSE)</f>
        <v>#N/A</v>
      </c>
      <c r="H110" s="11" t="s">
        <v>492</v>
      </c>
    </row>
    <row r="111" spans="1:8" x14ac:dyDescent="0.25">
      <c r="A111" s="27">
        <v>110</v>
      </c>
      <c r="B111" s="5"/>
      <c r="C111" s="5"/>
      <c r="D111" s="27">
        <v>110</v>
      </c>
      <c r="E111" t="s">
        <v>493</v>
      </c>
      <c r="F111" s="5"/>
      <c r="G111" s="58" t="e">
        <f>VLOOKUP(B111,A!E110:H1421,4,FALSE)</f>
        <v>#N/A</v>
      </c>
      <c r="H111" s="11" t="s">
        <v>491</v>
      </c>
    </row>
  </sheetData>
  <autoFilter ref="B1:F111" xr:uid="{00000000-0009-0000-0000-00000A000000}"/>
  <printOptions gridLines="1"/>
  <pageMargins left="0.7" right="0.7" top="0.75" bottom="0.75" header="0.3" footer="0.3"/>
  <pageSetup paperSize="9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359"/>
  <sheetViews>
    <sheetView topLeftCell="A281" workbookViewId="0">
      <selection activeCell="C78" sqref="C78"/>
    </sheetView>
  </sheetViews>
  <sheetFormatPr baseColWidth="10" defaultColWidth="11.5703125" defaultRowHeight="15" x14ac:dyDescent="0.25"/>
  <cols>
    <col min="1" max="1" width="7.5703125" style="49" bestFit="1" customWidth="1"/>
    <col min="2" max="2" width="16.5703125" style="49" bestFit="1" customWidth="1"/>
    <col min="3" max="3" width="33.28515625" style="49" bestFit="1" customWidth="1"/>
    <col min="4" max="4" width="48.7109375" style="51" customWidth="1"/>
    <col min="5" max="5" width="12" style="49" bestFit="1" customWidth="1"/>
    <col min="6" max="6" width="11.5703125" style="50"/>
    <col min="7" max="7" width="22.5703125" style="50" customWidth="1"/>
    <col min="8" max="13" width="4.28515625" style="50" customWidth="1"/>
    <col min="14" max="14" width="14.42578125" style="49" bestFit="1" customWidth="1"/>
    <col min="15" max="15" width="9.7109375" style="49" bestFit="1" customWidth="1"/>
    <col min="16" max="16" width="11.5703125" style="50" customWidth="1"/>
    <col min="17" max="16384" width="11.5703125" style="49"/>
  </cols>
  <sheetData>
    <row r="1" spans="1:16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N1" s="49" t="s">
        <v>353</v>
      </c>
      <c r="O1" s="49" t="s">
        <v>355</v>
      </c>
      <c r="P1" s="50" t="s">
        <v>354</v>
      </c>
    </row>
    <row r="2" spans="1:16" ht="14.45" customHeight="1" x14ac:dyDescent="0.25">
      <c r="A2" s="49">
        <v>1</v>
      </c>
      <c r="B2" s="71">
        <v>2446</v>
      </c>
      <c r="C2" s="49" t="s">
        <v>2990</v>
      </c>
      <c r="D2" s="51" t="s">
        <v>153</v>
      </c>
      <c r="E2" s="49" t="e">
        <f>VLOOKUP(C2,[8]A!$E$2:$K$1451,7,FALSE)</f>
        <v>#N/A</v>
      </c>
      <c r="F2" s="50" t="s">
        <v>3032</v>
      </c>
      <c r="G2" s="68"/>
      <c r="N2" s="49">
        <v>2446</v>
      </c>
      <c r="O2" s="49">
        <f t="shared" ref="O2:O106" si="0">A2</f>
        <v>1</v>
      </c>
      <c r="P2" s="50" t="e">
        <f>VLOOKUP(C2,[8]A!$B$2:$D$1501,3,FALSE)</f>
        <v>#N/A</v>
      </c>
    </row>
    <row r="3" spans="1:16" ht="14.45" customHeight="1" x14ac:dyDescent="0.25">
      <c r="A3" s="49">
        <v>2</v>
      </c>
      <c r="B3" s="49" t="str">
        <f>N3</f>
        <v xml:space="preserve"> </v>
      </c>
      <c r="C3" s="49" t="s">
        <v>23</v>
      </c>
      <c r="D3" s="51" t="s">
        <v>23</v>
      </c>
      <c r="E3" s="49" t="e">
        <f>VLOOKUP(C3,[8]A!$E$2:$K$1451,7,FALSE)</f>
        <v>#N/A</v>
      </c>
      <c r="F3" s="50" t="s">
        <v>3032</v>
      </c>
      <c r="G3" s="68"/>
      <c r="N3" s="49" t="str">
        <f>VLOOKUP(C3,Bilan!$B$4:$D$1440,3,FALSE)</f>
        <v xml:space="preserve"> </v>
      </c>
      <c r="O3" s="49">
        <f t="shared" si="0"/>
        <v>2</v>
      </c>
      <c r="P3" s="50" t="e">
        <f>VLOOKUP(C3,[8]A!$B$2:$D$1501,3,FALSE)</f>
        <v>#N/A</v>
      </c>
    </row>
    <row r="4" spans="1:16" ht="14.45" customHeight="1" x14ac:dyDescent="0.25">
      <c r="A4" s="49">
        <v>3</v>
      </c>
      <c r="B4" s="71" t="str">
        <f t="shared" ref="B4:B108" si="1">N4</f>
        <v xml:space="preserve"> </v>
      </c>
      <c r="C4" s="49" t="s">
        <v>1962</v>
      </c>
      <c r="D4" s="49" t="s">
        <v>53</v>
      </c>
      <c r="E4" s="49" t="str">
        <f>VLOOKUP(C4,[8]A!$E$2:$K$1451,7,FALSE)</f>
        <v>05999022071</v>
      </c>
      <c r="F4" s="50" t="s">
        <v>3032</v>
      </c>
      <c r="G4" s="68"/>
      <c r="N4" s="49" t="str">
        <f>VLOOKUP(C4,Bilan!$B$4:$D$1440,3,FALSE)</f>
        <v xml:space="preserve"> </v>
      </c>
      <c r="O4" s="49">
        <f t="shared" si="0"/>
        <v>3</v>
      </c>
      <c r="P4" s="50" t="str">
        <f>VLOOKUP(C4,[8]A!$B$2:$D$1501,3,FALSE)</f>
        <v>2</v>
      </c>
    </row>
    <row r="5" spans="1:16" ht="14.45" customHeight="1" x14ac:dyDescent="0.25">
      <c r="A5" s="49">
        <v>4</v>
      </c>
      <c r="B5" s="71">
        <f t="shared" si="1"/>
        <v>144269</v>
      </c>
      <c r="C5" s="49" t="s">
        <v>184</v>
      </c>
      <c r="D5" s="5" t="s">
        <v>22</v>
      </c>
      <c r="E5" s="49" t="str">
        <f>VLOOKUP(C5,[8]A!$E$2:$K$1451,7,FALSE)</f>
        <v>05999111225</v>
      </c>
      <c r="F5" s="50" t="s">
        <v>3032</v>
      </c>
      <c r="G5" s="68"/>
      <c r="N5" s="49">
        <f>VLOOKUP(C5,Bilan!$B$4:$D$1440,3,FALSE)</f>
        <v>144269</v>
      </c>
      <c r="O5" s="49">
        <f t="shared" si="0"/>
        <v>4</v>
      </c>
      <c r="P5" s="50" t="str">
        <f>VLOOKUP(C5,[8]A!$B$2:$D$1501,3,FALSE)</f>
        <v>3</v>
      </c>
    </row>
    <row r="6" spans="1:16" ht="14.45" customHeight="1" x14ac:dyDescent="0.25">
      <c r="A6" s="49">
        <v>5</v>
      </c>
      <c r="B6" s="49">
        <f t="shared" si="1"/>
        <v>144284</v>
      </c>
      <c r="C6" s="49" t="s">
        <v>690</v>
      </c>
      <c r="D6" s="49" t="s">
        <v>101</v>
      </c>
      <c r="E6" s="49" t="str">
        <f>VLOOKUP(C6,[8]A!$E$2:$K$1451,7,FALSE)</f>
        <v>06297070134</v>
      </c>
      <c r="F6" s="50" t="s">
        <v>3032</v>
      </c>
      <c r="G6" s="68"/>
      <c r="N6" s="49">
        <f>VLOOKUP(C6,Bilan!$B$4:$D$1440,3,FALSE)</f>
        <v>144284</v>
      </c>
      <c r="O6" s="49">
        <f t="shared" si="0"/>
        <v>5</v>
      </c>
      <c r="P6" s="50" t="str">
        <f>VLOOKUP(C6,[8]A!$B$2:$D$1501,3,FALSE)</f>
        <v>3</v>
      </c>
    </row>
    <row r="7" spans="1:16" ht="14.45" customHeight="1" x14ac:dyDescent="0.25">
      <c r="A7" s="49">
        <v>6</v>
      </c>
      <c r="B7" s="49">
        <f t="shared" si="1"/>
        <v>144521</v>
      </c>
      <c r="C7" s="49" t="s">
        <v>180</v>
      </c>
      <c r="D7" s="49" t="s">
        <v>101</v>
      </c>
      <c r="E7" s="49" t="str">
        <f>VLOOKUP(C7,[8]A!$E$2:$K$1451,7,FALSE)</f>
        <v>06297042391</v>
      </c>
      <c r="F7" s="50" t="s">
        <v>3032</v>
      </c>
      <c r="G7" s="68"/>
      <c r="N7" s="49">
        <f>VLOOKUP(C7,Bilan!$B$4:$D$1440,3,FALSE)</f>
        <v>144521</v>
      </c>
      <c r="O7" s="49">
        <f t="shared" si="0"/>
        <v>6</v>
      </c>
      <c r="P7" s="50" t="str">
        <f>VLOOKUP(C7,[8]A!$B$2:$D$1501,3,FALSE)</f>
        <v>3</v>
      </c>
    </row>
    <row r="8" spans="1:16" ht="14.45" customHeight="1" x14ac:dyDescent="0.25">
      <c r="A8" s="49">
        <v>7</v>
      </c>
      <c r="B8" s="49" t="e">
        <f t="shared" si="1"/>
        <v>#N/A</v>
      </c>
      <c r="C8" s="49" t="s">
        <v>3028</v>
      </c>
      <c r="D8" s="49" t="s">
        <v>3029</v>
      </c>
      <c r="E8" s="49" t="e">
        <f>VLOOKUP(C8,[8]A!$E$2:$K$1451,7,FALSE)</f>
        <v>#N/A</v>
      </c>
      <c r="F8" s="50" t="s">
        <v>3032</v>
      </c>
      <c r="G8" s="68"/>
      <c r="N8" s="49" t="e">
        <f>VLOOKUP(C8,Bilan!$B$4:$D$1440,3,FALSE)</f>
        <v>#N/A</v>
      </c>
      <c r="O8" s="49">
        <f t="shared" si="0"/>
        <v>7</v>
      </c>
      <c r="P8" s="50" t="e">
        <f>VLOOKUP(C8,[8]A!$B$2:$D$1501,3,FALSE)</f>
        <v>#N/A</v>
      </c>
    </row>
    <row r="9" spans="1:16" ht="14.45" customHeight="1" x14ac:dyDescent="0.25">
      <c r="A9" s="49">
        <v>8</v>
      </c>
      <c r="B9" s="49">
        <f t="shared" si="1"/>
        <v>2320</v>
      </c>
      <c r="C9" s="49" t="s">
        <v>2961</v>
      </c>
      <c r="D9" s="49" t="s">
        <v>3030</v>
      </c>
      <c r="E9" s="49" t="e">
        <f>VLOOKUP(C9,[8]A!$E$2:$K$1451,7,FALSE)</f>
        <v>#N/A</v>
      </c>
      <c r="F9" s="50" t="s">
        <v>3032</v>
      </c>
      <c r="G9" s="68"/>
      <c r="N9" s="49">
        <f>VLOOKUP(C9,Bilan!$B$4:$D$1440,3,FALSE)</f>
        <v>2320</v>
      </c>
      <c r="O9" s="49">
        <f t="shared" si="0"/>
        <v>8</v>
      </c>
      <c r="P9" s="50" t="e">
        <f>VLOOKUP(C9,[8]A!$B$2:$D$1501,3,FALSE)</f>
        <v>#N/A</v>
      </c>
    </row>
    <row r="10" spans="1:16" ht="14.45" customHeight="1" x14ac:dyDescent="0.25">
      <c r="A10" s="49">
        <v>9</v>
      </c>
      <c r="B10" s="71">
        <f t="shared" si="1"/>
        <v>2166</v>
      </c>
      <c r="C10" s="49" t="s">
        <v>191</v>
      </c>
      <c r="D10" s="49" t="s">
        <v>153</v>
      </c>
      <c r="E10" s="49" t="e">
        <f>VLOOKUP(C10,[8]A!$E$2:$K$1451,7,FALSE)</f>
        <v>#N/A</v>
      </c>
      <c r="F10" s="50" t="s">
        <v>3032</v>
      </c>
      <c r="G10" s="68"/>
      <c r="N10" s="49">
        <f>VLOOKUP(C10,Bilan!$B$4:$D$1440,3,FALSE)</f>
        <v>2166</v>
      </c>
      <c r="O10" s="49">
        <f t="shared" si="0"/>
        <v>9</v>
      </c>
      <c r="P10" s="50" t="e">
        <f>VLOOKUP(C10,[8]A!$B$2:$D$1501,3,FALSE)</f>
        <v>#N/A</v>
      </c>
    </row>
    <row r="11" spans="1:16" ht="14.45" customHeight="1" x14ac:dyDescent="0.25">
      <c r="A11" s="49">
        <v>10</v>
      </c>
      <c r="B11" s="49" t="e">
        <f t="shared" si="1"/>
        <v>#N/A</v>
      </c>
      <c r="C11" s="49" t="s">
        <v>3031</v>
      </c>
      <c r="D11" s="49" t="s">
        <v>101</v>
      </c>
      <c r="E11" s="49" t="e">
        <f>VLOOKUP(C11,[8]A!$E$2:$K$1451,7,FALSE)</f>
        <v>#N/A</v>
      </c>
      <c r="F11" s="50" t="s">
        <v>3032</v>
      </c>
      <c r="G11" s="68"/>
      <c r="N11" s="49" t="e">
        <f>VLOOKUP(C11,Bilan!$B$4:$D$1440,3,FALSE)</f>
        <v>#N/A</v>
      </c>
      <c r="O11" s="49">
        <f t="shared" si="0"/>
        <v>10</v>
      </c>
      <c r="P11" s="50" t="e">
        <f>VLOOKUP(C11,[8]A!$B$2:$D$1501,3,FALSE)</f>
        <v>#N/A</v>
      </c>
    </row>
    <row r="12" spans="1:16" ht="14.45" customHeight="1" x14ac:dyDescent="0.25">
      <c r="A12" s="49">
        <v>11</v>
      </c>
      <c r="B12" s="71">
        <f t="shared" si="1"/>
        <v>1277</v>
      </c>
      <c r="C12" s="49" t="s">
        <v>188</v>
      </c>
      <c r="D12" s="49" t="s">
        <v>3008</v>
      </c>
      <c r="E12" s="49" t="str">
        <f>VLOOKUP(C12,[8]A!$E$2:$K$1451,7,FALSE)</f>
        <v>05999096072</v>
      </c>
      <c r="F12" s="50" t="s">
        <v>3032</v>
      </c>
      <c r="G12" s="68"/>
      <c r="N12" s="49">
        <f>VLOOKUP(C12,Bilan!$B$4:$D$1440,3,FALSE)</f>
        <v>1277</v>
      </c>
      <c r="O12" s="49">
        <f t="shared" si="0"/>
        <v>11</v>
      </c>
      <c r="P12" s="50" t="str">
        <f>VLOOKUP(C12,[8]A!$B$2:$D$1501,3,FALSE)</f>
        <v>3</v>
      </c>
    </row>
    <row r="13" spans="1:16" x14ac:dyDescent="0.25">
      <c r="A13" s="49">
        <v>12</v>
      </c>
      <c r="B13" s="71">
        <f t="shared" si="1"/>
        <v>2420</v>
      </c>
      <c r="C13" s="49" t="s">
        <v>3026</v>
      </c>
      <c r="D13" s="49" t="s">
        <v>101</v>
      </c>
      <c r="E13" s="49" t="e">
        <f>VLOOKUP(C13,[8]A!$E$2:$K$1451,7,FALSE)</f>
        <v>#N/A</v>
      </c>
      <c r="F13" s="50" t="s">
        <v>3032</v>
      </c>
      <c r="G13" s="68"/>
      <c r="N13" s="49">
        <f>VLOOKUP(C13,Bilan!$B$4:$D$1440,3,FALSE)</f>
        <v>2420</v>
      </c>
      <c r="O13" s="49">
        <f t="shared" si="0"/>
        <v>12</v>
      </c>
      <c r="P13" s="50" t="e">
        <f>VLOOKUP(C13,[8]A!$B$2:$D$1501,3,FALSE)</f>
        <v>#N/A</v>
      </c>
    </row>
    <row r="14" spans="1:16" x14ac:dyDescent="0.25">
      <c r="A14" s="49">
        <v>13</v>
      </c>
      <c r="B14" s="71">
        <v>2348</v>
      </c>
      <c r="C14" s="49" t="s">
        <v>3191</v>
      </c>
      <c r="D14" s="49" t="s">
        <v>101</v>
      </c>
      <c r="F14" s="50" t="s">
        <v>3032</v>
      </c>
      <c r="G14" s="68"/>
      <c r="N14" s="49" t="e">
        <f>VLOOKUP(C14,Bilan!$B$4:$D$1440,3,FALSE)</f>
        <v>#N/A</v>
      </c>
      <c r="O14" s="49">
        <f t="shared" si="0"/>
        <v>13</v>
      </c>
    </row>
    <row r="15" spans="1:16" ht="14.45" customHeight="1" x14ac:dyDescent="0.25">
      <c r="A15" s="49">
        <v>14</v>
      </c>
      <c r="B15" s="71">
        <f t="shared" si="1"/>
        <v>144496</v>
      </c>
      <c r="C15" s="49" t="s">
        <v>189</v>
      </c>
      <c r="D15" s="49" t="s">
        <v>22</v>
      </c>
      <c r="E15" s="49" t="str">
        <f>VLOOKUP(C15,[8]A!$E$2:$K$1451,7,FALSE)</f>
        <v>05999117338</v>
      </c>
      <c r="F15" s="50" t="s">
        <v>3032</v>
      </c>
      <c r="G15" s="68"/>
      <c r="N15" s="49">
        <f>VLOOKUP(C15,Bilan!$B$4:$D$1440,3,FALSE)</f>
        <v>144496</v>
      </c>
      <c r="O15" s="49">
        <f t="shared" si="0"/>
        <v>14</v>
      </c>
      <c r="P15" s="50" t="str">
        <f>VLOOKUP(C15,[8]A!$B$2:$D$1501,3,FALSE)</f>
        <v>3</v>
      </c>
    </row>
    <row r="16" spans="1:16" ht="14.45" customHeight="1" x14ac:dyDescent="0.25">
      <c r="A16" s="49">
        <v>15</v>
      </c>
      <c r="B16" s="49">
        <f t="shared" si="1"/>
        <v>0</v>
      </c>
      <c r="C16" s="49" t="s">
        <v>694</v>
      </c>
      <c r="D16" s="49" t="s">
        <v>62</v>
      </c>
      <c r="E16" s="49" t="str">
        <f>VLOOKUP(C16,[8]A!$E$2:$K$1451,7,FALSE)</f>
        <v>05999097710</v>
      </c>
      <c r="F16" s="50" t="s">
        <v>3032</v>
      </c>
      <c r="G16" s="68"/>
      <c r="N16" s="49">
        <f>VLOOKUP(C16,Bilan!$B$4:$D$1440,3,FALSE)</f>
        <v>0</v>
      </c>
      <c r="O16" s="49">
        <f t="shared" si="0"/>
        <v>15</v>
      </c>
      <c r="P16" s="50" t="str">
        <f>VLOOKUP(C16,[8]A!$B$2:$D$1501,3,FALSE)</f>
        <v>3</v>
      </c>
    </row>
    <row r="17" spans="1:16" ht="14.45" customHeight="1" x14ac:dyDescent="0.25">
      <c r="A17" s="49">
        <v>16</v>
      </c>
      <c r="B17" s="49">
        <f t="shared" si="1"/>
        <v>144363</v>
      </c>
      <c r="C17" s="49" t="s">
        <v>591</v>
      </c>
      <c r="D17" s="49" t="s">
        <v>2970</v>
      </c>
      <c r="E17" s="49" t="str">
        <f>VLOOKUP(C17,[8]A!$E$2:$K$1451,7,FALSE)</f>
        <v>05996219564</v>
      </c>
      <c r="F17" s="50" t="s">
        <v>3032</v>
      </c>
      <c r="G17" s="68"/>
      <c r="N17" s="49">
        <f>VLOOKUP(C17,Bilan!$B$4:$D$1440,3,FALSE)</f>
        <v>144363</v>
      </c>
      <c r="O17" s="49">
        <f t="shared" si="0"/>
        <v>16</v>
      </c>
      <c r="P17" s="50" t="str">
        <f>VLOOKUP(C17,[8]A!$B$2:$D$1501,3,FALSE)</f>
        <v>JE</v>
      </c>
    </row>
    <row r="18" spans="1:16" ht="14.45" customHeight="1" x14ac:dyDescent="0.25">
      <c r="A18" s="49">
        <v>17</v>
      </c>
      <c r="B18" s="74">
        <f t="shared" si="1"/>
        <v>1308</v>
      </c>
      <c r="C18" s="49" t="s">
        <v>159</v>
      </c>
      <c r="D18" s="49" t="s">
        <v>16</v>
      </c>
      <c r="E18" s="49" t="str">
        <f>VLOOKUP(C18,[8]A!$E$2:$K$1451,7,FALSE)</f>
        <v>05999016341</v>
      </c>
      <c r="F18" s="50" t="s">
        <v>3032</v>
      </c>
      <c r="G18" s="68"/>
      <c r="N18" s="49">
        <f>VLOOKUP(C18,Bilan!$B$4:$D$1440,3,FALSE)</f>
        <v>1308</v>
      </c>
      <c r="O18" s="49">
        <f t="shared" si="0"/>
        <v>17</v>
      </c>
      <c r="P18" s="50" t="str">
        <f>VLOOKUP(C18,[8]A!$B$2:$D$1501,3,FALSE)</f>
        <v>JE</v>
      </c>
    </row>
    <row r="19" spans="1:16" ht="14.45" customHeight="1" x14ac:dyDescent="0.25">
      <c r="A19" s="49">
        <v>18</v>
      </c>
      <c r="B19" s="71">
        <f t="shared" si="1"/>
        <v>4338</v>
      </c>
      <c r="C19" s="49" t="s">
        <v>2874</v>
      </c>
      <c r="D19" s="49" t="s">
        <v>75</v>
      </c>
      <c r="E19" s="49" t="e">
        <f>VLOOKUP(C19,[8]A!$E$2:$K$1451,7,FALSE)</f>
        <v>#N/A</v>
      </c>
      <c r="F19" s="50" t="s">
        <v>3032</v>
      </c>
      <c r="G19" s="68"/>
      <c r="N19" s="49">
        <f>VLOOKUP(C19,Bilan!$B$4:$D$1440,3,FALSE)</f>
        <v>4338</v>
      </c>
      <c r="O19" s="49">
        <f t="shared" si="0"/>
        <v>18</v>
      </c>
      <c r="P19" s="50" t="e">
        <f>VLOOKUP(C19,[8]A!$B$2:$D$1501,3,FALSE)</f>
        <v>#N/A</v>
      </c>
    </row>
    <row r="20" spans="1:16" ht="14.45" customHeight="1" x14ac:dyDescent="0.25">
      <c r="A20" s="49">
        <v>19</v>
      </c>
      <c r="B20" s="71">
        <f t="shared" si="1"/>
        <v>144571</v>
      </c>
      <c r="C20" s="49" t="s">
        <v>248</v>
      </c>
      <c r="D20" s="49" t="s">
        <v>126</v>
      </c>
      <c r="E20" s="49" t="str">
        <f>VLOOKUP(C20,[8]A!$E$2:$K$1451,7,FALSE)</f>
        <v>06297094390</v>
      </c>
      <c r="F20" s="50" t="s">
        <v>3032</v>
      </c>
      <c r="G20" s="68"/>
      <c r="N20" s="49">
        <f>VLOOKUP(C20,Bilan!$B$4:$D$1440,3,FALSE)</f>
        <v>144571</v>
      </c>
      <c r="O20" s="49">
        <f t="shared" si="0"/>
        <v>19</v>
      </c>
      <c r="P20" s="50" t="str">
        <f>VLOOKUP(C20,[8]A!$B$2:$D$1501,3,FALSE)</f>
        <v>JE</v>
      </c>
    </row>
    <row r="21" spans="1:16" ht="14.45" customHeight="1" x14ac:dyDescent="0.25">
      <c r="A21" s="49">
        <v>20</v>
      </c>
      <c r="B21" s="71">
        <f t="shared" si="1"/>
        <v>0</v>
      </c>
      <c r="C21" s="49" t="s">
        <v>331</v>
      </c>
      <c r="D21" s="49" t="s">
        <v>330</v>
      </c>
      <c r="E21" s="49" t="str">
        <f>VLOOKUP(C21,[8]A!$E$2:$K$1451,7,FALSE)</f>
        <v>05996218831</v>
      </c>
      <c r="F21" s="50" t="s">
        <v>3032</v>
      </c>
      <c r="G21" s="68"/>
      <c r="N21" s="49">
        <f>VLOOKUP(C21,Bilan!$B$4:$D$1440,3,FALSE)</f>
        <v>0</v>
      </c>
      <c r="O21" s="49">
        <f t="shared" si="0"/>
        <v>20</v>
      </c>
      <c r="P21" s="50" t="str">
        <f>VLOOKUP(C21,[8]A!$B$2:$D$1501,3,FALSE)</f>
        <v>3</v>
      </c>
    </row>
    <row r="22" spans="1:16" ht="14.45" customHeight="1" x14ac:dyDescent="0.25">
      <c r="A22" s="49">
        <v>501</v>
      </c>
      <c r="B22" s="74">
        <f t="shared" si="1"/>
        <v>3050</v>
      </c>
      <c r="C22" s="49" t="s">
        <v>3153</v>
      </c>
      <c r="D22" s="49" t="s">
        <v>153</v>
      </c>
      <c r="E22" s="49" t="e">
        <f>VLOOKUP(C22,[8]A!$E$2:$K$1451,7,FALSE)</f>
        <v>#N/A</v>
      </c>
      <c r="F22" s="50" t="s">
        <v>3032</v>
      </c>
      <c r="G22" s="68"/>
      <c r="N22" s="49">
        <f>VLOOKUP(C22,Bilan!$B$4:$D$1440,3,FALSE)</f>
        <v>3050</v>
      </c>
      <c r="O22" s="49">
        <f t="shared" si="0"/>
        <v>501</v>
      </c>
      <c r="P22" s="50" t="e">
        <f>VLOOKUP(C22,[8]A!$B$2:$D$1501,3,FALSE)</f>
        <v>#N/A</v>
      </c>
    </row>
    <row r="23" spans="1:16" ht="14.45" customHeight="1" x14ac:dyDescent="0.25">
      <c r="A23" s="49">
        <v>502</v>
      </c>
      <c r="B23" s="74">
        <f t="shared" si="1"/>
        <v>144502</v>
      </c>
      <c r="C23" s="49" t="s">
        <v>185</v>
      </c>
      <c r="D23" s="49" t="s">
        <v>186</v>
      </c>
      <c r="E23" s="49" t="str">
        <f>VLOOKUP(C23,[8]A!$E$2:$K$1451,7,FALSE)</f>
        <v>05999079019</v>
      </c>
      <c r="F23" s="50" t="s">
        <v>3032</v>
      </c>
      <c r="G23" s="68"/>
      <c r="N23" s="49">
        <f>VLOOKUP(C23,Bilan!$B$4:$D$1440,3,FALSE)</f>
        <v>144502</v>
      </c>
      <c r="O23" s="49">
        <f t="shared" si="0"/>
        <v>502</v>
      </c>
      <c r="P23" s="50" t="str">
        <f>VLOOKUP(C23,[8]A!$B$2:$D$1501,3,FALSE)</f>
        <v>3</v>
      </c>
    </row>
    <row r="24" spans="1:16" ht="14.45" customHeight="1" x14ac:dyDescent="0.25">
      <c r="A24" s="49">
        <v>503</v>
      </c>
      <c r="B24" s="71">
        <f>N24</f>
        <v>2307</v>
      </c>
      <c r="C24" s="49" t="s">
        <v>2973</v>
      </c>
      <c r="D24" s="49" t="s">
        <v>140</v>
      </c>
      <c r="E24" s="49" t="e">
        <f>VLOOKUP(C24,[8]A!$E$2:$K$1451,7,FALSE)</f>
        <v>#N/A</v>
      </c>
      <c r="F24" s="50" t="s">
        <v>3032</v>
      </c>
      <c r="G24" s="68"/>
      <c r="N24" s="49">
        <f>VLOOKUP(C24,Bilan!$B$4:$D$1440,3,FALSE)</f>
        <v>2307</v>
      </c>
      <c r="O24" s="49">
        <f>A24</f>
        <v>503</v>
      </c>
      <c r="P24" s="50" t="e">
        <f>VLOOKUP(C24,[8]A!$B$2:$D$1501,3,FALSE)</f>
        <v>#N/A</v>
      </c>
    </row>
    <row r="25" spans="1:16" ht="14.45" customHeight="1" x14ac:dyDescent="0.25">
      <c r="A25" s="49">
        <v>504</v>
      </c>
      <c r="B25" s="71">
        <f>N25</f>
        <v>2418</v>
      </c>
      <c r="C25" s="49" t="s">
        <v>3018</v>
      </c>
      <c r="D25" s="49" t="s">
        <v>140</v>
      </c>
      <c r="E25" s="49" t="e">
        <f>VLOOKUP(C25,[8]A!$E$2:$K$1451,7,FALSE)</f>
        <v>#N/A</v>
      </c>
      <c r="F25" s="50" t="s">
        <v>3032</v>
      </c>
      <c r="G25" s="68"/>
      <c r="N25" s="49">
        <f>VLOOKUP(C25,Bilan!$B$4:$D$1440,3,FALSE)</f>
        <v>2418</v>
      </c>
      <c r="O25" s="49">
        <f>A25</f>
        <v>504</v>
      </c>
      <c r="P25" s="50" t="e">
        <f>VLOOKUP(C25,[8]A!$B$2:$D$1501,3,FALSE)</f>
        <v>#N/A</v>
      </c>
    </row>
    <row r="26" spans="1:16" ht="14.45" customHeight="1" x14ac:dyDescent="0.25">
      <c r="A26" s="49">
        <v>505</v>
      </c>
      <c r="B26" s="71">
        <f>N26</f>
        <v>2375</v>
      </c>
      <c r="C26" s="49" t="s">
        <v>3162</v>
      </c>
      <c r="D26" s="49" t="s">
        <v>101</v>
      </c>
      <c r="E26" s="49" t="e">
        <f>VLOOKUP(C26,[8]A!$E$2:$K$1451,7,FALSE)</f>
        <v>#N/A</v>
      </c>
      <c r="F26" s="50" t="s">
        <v>3032</v>
      </c>
      <c r="G26" s="68"/>
      <c r="N26" s="49">
        <f>VLOOKUP(C26,Bilan!$B$4:$D$1440,3,FALSE)</f>
        <v>2375</v>
      </c>
      <c r="O26" s="49">
        <f>A26</f>
        <v>505</v>
      </c>
      <c r="P26" s="50" t="e">
        <f>VLOOKUP(C26,[8]A!$B$2:$D$1501,3,FALSE)</f>
        <v>#N/A</v>
      </c>
    </row>
    <row r="27" spans="1:16" ht="14.45" customHeight="1" x14ac:dyDescent="0.25">
      <c r="A27" s="49">
        <v>506</v>
      </c>
      <c r="B27" s="71">
        <f>N27</f>
        <v>2352</v>
      </c>
      <c r="C27" s="49" t="s">
        <v>3161</v>
      </c>
      <c r="D27" s="49" t="s">
        <v>36</v>
      </c>
      <c r="E27" s="49" t="e">
        <f>VLOOKUP(C27,[8]A!$E$2:$K$1451,7,FALSE)</f>
        <v>#N/A</v>
      </c>
      <c r="F27" s="50" t="s">
        <v>3032</v>
      </c>
      <c r="G27" s="68"/>
      <c r="N27" s="49">
        <f>VLOOKUP(C27,Bilan!$B$4:$D$1440,3,FALSE)</f>
        <v>2352</v>
      </c>
      <c r="O27" s="49">
        <f>A27</f>
        <v>506</v>
      </c>
      <c r="P27" s="50" t="e">
        <f>VLOOKUP(C27,[8]A!$B$2:$D$1501,3,FALSE)</f>
        <v>#N/A</v>
      </c>
    </row>
    <row r="28" spans="1:16" ht="14.45" customHeight="1" x14ac:dyDescent="0.25">
      <c r="A28" s="49">
        <v>507</v>
      </c>
      <c r="B28" s="49" t="e">
        <f>N28</f>
        <v>#N/A</v>
      </c>
      <c r="C28" s="49" t="s">
        <v>44</v>
      </c>
      <c r="D28" s="49" t="s">
        <v>140</v>
      </c>
      <c r="E28" s="49" t="str">
        <f>VLOOKUP(C28,[8]A!$E$2:$K$1451,7,FALSE)</f>
        <v>05999091117</v>
      </c>
      <c r="F28" s="50" t="s">
        <v>3032</v>
      </c>
      <c r="G28" s="68"/>
      <c r="N28" s="49" t="e">
        <f>VLOOKUP(C28,Bilan!$B$4:$D$1440,3,FALSE)</f>
        <v>#N/A</v>
      </c>
      <c r="O28" s="49">
        <f t="shared" si="0"/>
        <v>507</v>
      </c>
      <c r="P28" s="50" t="str">
        <f>VLOOKUP(C28,[8]A!$B$2:$D$1501,3,FALSE)</f>
        <v>2</v>
      </c>
    </row>
    <row r="29" spans="1:16" ht="14.45" customHeight="1" x14ac:dyDescent="0.25">
      <c r="A29" s="49">
        <v>508</v>
      </c>
      <c r="B29" s="49" t="e">
        <f t="shared" si="1"/>
        <v>#N/A</v>
      </c>
      <c r="D29" s="49"/>
      <c r="E29" s="49" t="e">
        <f>VLOOKUP(C29,[8]A!$E$2:$K$1451,7,FALSE)</f>
        <v>#N/A</v>
      </c>
      <c r="F29" s="50" t="s">
        <v>3032</v>
      </c>
      <c r="G29" s="68"/>
      <c r="N29" s="49" t="e">
        <f>VLOOKUP(C29,Bilan!$B$4:$D$1440,3,FALSE)</f>
        <v>#N/A</v>
      </c>
      <c r="O29" s="49">
        <f t="shared" si="0"/>
        <v>508</v>
      </c>
      <c r="P29" s="50" t="e">
        <f>VLOOKUP(C29,[8]A!$B$2:$D$1501,3,FALSE)</f>
        <v>#N/A</v>
      </c>
    </row>
    <row r="30" spans="1:16" ht="14.45" customHeight="1" x14ac:dyDescent="0.25">
      <c r="A30" s="49">
        <v>509</v>
      </c>
      <c r="B30" s="49" t="e">
        <f t="shared" si="1"/>
        <v>#N/A</v>
      </c>
      <c r="D30" s="49"/>
      <c r="E30" s="49" t="e">
        <f>VLOOKUP(C30,[8]A!$E$2:$K$1451,7,FALSE)</f>
        <v>#N/A</v>
      </c>
      <c r="F30" s="50" t="s">
        <v>3032</v>
      </c>
      <c r="G30" s="68"/>
      <c r="N30" s="49" t="e">
        <f>VLOOKUP(C30,Bilan!$B$4:$D$1440,3,FALSE)</f>
        <v>#N/A</v>
      </c>
      <c r="O30" s="49">
        <f t="shared" si="0"/>
        <v>509</v>
      </c>
      <c r="P30" s="50" t="e">
        <f>VLOOKUP(C30,[8]A!$B$2:$D$1501,3,FALSE)</f>
        <v>#N/A</v>
      </c>
    </row>
    <row r="31" spans="1:16" ht="14.45" customHeight="1" x14ac:dyDescent="0.25">
      <c r="A31" s="49">
        <v>510</v>
      </c>
      <c r="B31" s="49" t="e">
        <f t="shared" si="1"/>
        <v>#N/A</v>
      </c>
      <c r="D31" s="19"/>
      <c r="E31" s="49" t="e">
        <f>VLOOKUP(C31,[8]A!$E$2:$K$1451,7,FALSE)</f>
        <v>#N/A</v>
      </c>
      <c r="F31" s="50" t="s">
        <v>3032</v>
      </c>
      <c r="G31" s="68"/>
      <c r="N31" s="49" t="e">
        <f>VLOOKUP(C31,Bilan!$B$4:$D$1440,3,FALSE)</f>
        <v>#N/A</v>
      </c>
      <c r="O31" s="49">
        <f t="shared" si="0"/>
        <v>510</v>
      </c>
      <c r="P31" s="50" t="e">
        <f>VLOOKUP(C31,[8]A!$B$2:$D$1501,3,FALSE)</f>
        <v>#N/A</v>
      </c>
    </row>
    <row r="32" spans="1:16" ht="14.45" customHeight="1" x14ac:dyDescent="0.25">
      <c r="A32" s="49">
        <v>511</v>
      </c>
      <c r="B32" s="49" t="e">
        <f t="shared" si="1"/>
        <v>#N/A</v>
      </c>
      <c r="D32" s="49"/>
      <c r="E32" s="49" t="e">
        <f>VLOOKUP(C32,[8]A!$E$2:$K$1451,7,FALSE)</f>
        <v>#N/A</v>
      </c>
      <c r="F32" s="50" t="s">
        <v>3032</v>
      </c>
      <c r="G32" s="68"/>
      <c r="N32" s="49" t="e">
        <f>VLOOKUP(C32,Bilan!$B$4:$D$1440,3,FALSE)</f>
        <v>#N/A</v>
      </c>
      <c r="O32" s="49">
        <f t="shared" si="0"/>
        <v>511</v>
      </c>
      <c r="P32" s="50" t="e">
        <f>VLOOKUP(C32,[8]A!$B$2:$D$1501,3,FALSE)</f>
        <v>#N/A</v>
      </c>
    </row>
    <row r="33" spans="1:16" ht="14.45" customHeight="1" x14ac:dyDescent="0.25">
      <c r="A33" s="49">
        <v>512</v>
      </c>
      <c r="B33" s="49" t="e">
        <f t="shared" si="1"/>
        <v>#N/A</v>
      </c>
      <c r="D33"/>
      <c r="E33" s="49" t="e">
        <f>VLOOKUP(C33,[8]A!$E$2:$K$1451,7,FALSE)</f>
        <v>#N/A</v>
      </c>
      <c r="F33" s="50" t="s">
        <v>3032</v>
      </c>
      <c r="G33" s="68"/>
      <c r="N33" s="49" t="e">
        <f>VLOOKUP(C33,Bilan!$B$4:$D$1440,3,FALSE)</f>
        <v>#N/A</v>
      </c>
      <c r="O33" s="49">
        <f t="shared" si="0"/>
        <v>512</v>
      </c>
      <c r="P33" s="50" t="e">
        <f>VLOOKUP(C33,[8]A!$B$2:$D$1501,3,FALSE)</f>
        <v>#N/A</v>
      </c>
    </row>
    <row r="34" spans="1:16" ht="14.45" customHeight="1" x14ac:dyDescent="0.25">
      <c r="A34" s="49">
        <v>513</v>
      </c>
      <c r="B34" s="49" t="e">
        <f t="shared" si="1"/>
        <v>#N/A</v>
      </c>
      <c r="D34" s="49"/>
      <c r="E34" s="49" t="e">
        <f>VLOOKUP(C34,[8]A!$E$2:$K$1451,7,FALSE)</f>
        <v>#N/A</v>
      </c>
      <c r="F34" s="50" t="s">
        <v>3032</v>
      </c>
      <c r="G34" s="68"/>
      <c r="N34" s="49" t="e">
        <f>VLOOKUP(C34,Bilan!$B$4:$D$1440,3,FALSE)</f>
        <v>#N/A</v>
      </c>
      <c r="O34" s="49">
        <f t="shared" si="0"/>
        <v>513</v>
      </c>
      <c r="P34" s="50" t="e">
        <f>VLOOKUP(C34,[8]A!$B$2:$D$1501,3,FALSE)</f>
        <v>#N/A</v>
      </c>
    </row>
    <row r="35" spans="1:16" ht="14.45" customHeight="1" x14ac:dyDescent="0.25">
      <c r="A35" s="49">
        <v>514</v>
      </c>
      <c r="B35" s="49" t="e">
        <f t="shared" si="1"/>
        <v>#N/A</v>
      </c>
      <c r="C35" s="5"/>
      <c r="D35" s="49"/>
      <c r="E35" s="49" t="e">
        <f>VLOOKUP(C35,[8]A!$E$2:$K$1451,7,FALSE)</f>
        <v>#N/A</v>
      </c>
      <c r="F35" s="50" t="s">
        <v>3032</v>
      </c>
      <c r="G35" s="68"/>
      <c r="N35" s="49" t="e">
        <f>VLOOKUP(C35,Bilan!$B$4:$D$1440,3,FALSE)</f>
        <v>#N/A</v>
      </c>
      <c r="O35" s="49">
        <f t="shared" si="0"/>
        <v>514</v>
      </c>
      <c r="P35" s="50" t="e">
        <f>VLOOKUP(C35,[8]A!$B$2:$D$1501,3,FALSE)</f>
        <v>#N/A</v>
      </c>
    </row>
    <row r="36" spans="1:16" ht="14.45" customHeight="1" x14ac:dyDescent="0.25">
      <c r="A36" s="49">
        <v>515</v>
      </c>
      <c r="B36" s="49" t="e">
        <f t="shared" si="1"/>
        <v>#N/A</v>
      </c>
      <c r="D36" s="49"/>
      <c r="E36" s="49" t="e">
        <f>VLOOKUP(C36,[8]A!$E$2:$K$1451,7,FALSE)</f>
        <v>#N/A</v>
      </c>
      <c r="F36" s="50" t="s">
        <v>360</v>
      </c>
      <c r="G36" s="68"/>
      <c r="N36" s="49" t="e">
        <f>VLOOKUP(C36,Bilan!$B$4:$D$1440,3,FALSE)</f>
        <v>#N/A</v>
      </c>
      <c r="O36" s="49">
        <f t="shared" si="0"/>
        <v>515</v>
      </c>
      <c r="P36" s="50" t="e">
        <f>VLOOKUP(C36,[8]A!$B$2:$D$1501,3,FALSE)</f>
        <v>#N/A</v>
      </c>
    </row>
    <row r="37" spans="1:16" ht="14.45" customHeight="1" x14ac:dyDescent="0.25">
      <c r="A37" s="49">
        <v>516</v>
      </c>
      <c r="B37" s="49" t="e">
        <f t="shared" si="1"/>
        <v>#N/A</v>
      </c>
      <c r="D37" s="49"/>
      <c r="E37" s="49" t="e">
        <f>VLOOKUP(C37,[8]A!$E$2:$K$1451,7,FALSE)</f>
        <v>#N/A</v>
      </c>
      <c r="F37" s="50" t="s">
        <v>360</v>
      </c>
      <c r="G37" s="68"/>
      <c r="N37" s="49" t="e">
        <f>VLOOKUP(C37,Bilan!$B$4:$D$1440,3,FALSE)</f>
        <v>#N/A</v>
      </c>
      <c r="O37" s="49">
        <f t="shared" si="0"/>
        <v>516</v>
      </c>
      <c r="P37" s="50" t="e">
        <f>VLOOKUP(C37,[8]A!$B$2:$D$1501,3,FALSE)</f>
        <v>#N/A</v>
      </c>
    </row>
    <row r="38" spans="1:16" ht="14.45" customHeight="1" x14ac:dyDescent="0.25">
      <c r="A38" s="49">
        <v>517</v>
      </c>
      <c r="B38" s="49" t="e">
        <f t="shared" si="1"/>
        <v>#N/A</v>
      </c>
      <c r="C38" s="5"/>
      <c r="D38" s="19"/>
      <c r="E38" s="49" t="e">
        <f>VLOOKUP(C38,[8]A!$E$2:$K$1451,7,FALSE)</f>
        <v>#N/A</v>
      </c>
      <c r="F38" s="50">
        <v>1</v>
      </c>
      <c r="G38" s="68"/>
      <c r="N38" s="49" t="e">
        <f>VLOOKUP(C38,Bilan!$B$4:$D$1440,3,FALSE)</f>
        <v>#N/A</v>
      </c>
      <c r="O38" s="49">
        <f t="shared" si="0"/>
        <v>517</v>
      </c>
      <c r="P38" s="50" t="e">
        <f>VLOOKUP(C38,[8]A!$B$2:$D$1501,3,FALSE)</f>
        <v>#N/A</v>
      </c>
    </row>
    <row r="39" spans="1:16" ht="14.45" customHeight="1" x14ac:dyDescent="0.25">
      <c r="A39" s="49">
        <v>518</v>
      </c>
      <c r="B39" s="49" t="e">
        <f t="shared" si="1"/>
        <v>#N/A</v>
      </c>
      <c r="D39" s="19"/>
      <c r="E39" s="49" t="e">
        <f>VLOOKUP(C39,[8]A!$E$2:$K$1451,7,FALSE)</f>
        <v>#N/A</v>
      </c>
      <c r="F39" s="50">
        <v>1</v>
      </c>
      <c r="G39" s="68"/>
      <c r="N39" s="49" t="e">
        <f>VLOOKUP(C39,Bilan!$B$4:$D$1440,3,FALSE)</f>
        <v>#N/A</v>
      </c>
      <c r="O39" s="49">
        <f t="shared" si="0"/>
        <v>518</v>
      </c>
      <c r="P39" s="50" t="e">
        <f>VLOOKUP(C39,[8]A!$B$2:$D$1501,3,FALSE)</f>
        <v>#N/A</v>
      </c>
    </row>
    <row r="40" spans="1:16" ht="14.45" customHeight="1" x14ac:dyDescent="0.25">
      <c r="A40" s="49">
        <v>519</v>
      </c>
      <c r="B40" s="49" t="e">
        <f t="shared" si="1"/>
        <v>#N/A</v>
      </c>
      <c r="E40" s="49" t="e">
        <f>VLOOKUP(C40,[8]A!$E$2:$K$1451,7,FALSE)</f>
        <v>#N/A</v>
      </c>
      <c r="F40" s="50">
        <v>1</v>
      </c>
      <c r="G40" s="68"/>
      <c r="N40" s="49" t="e">
        <f>VLOOKUP(C40,Bilan!$B$4:$D$1440,3,FALSE)</f>
        <v>#N/A</v>
      </c>
      <c r="O40" s="49">
        <f t="shared" si="0"/>
        <v>519</v>
      </c>
      <c r="P40" s="50" t="e">
        <f>VLOOKUP(C40,[8]A!$B$2:$D$1501,3,FALSE)</f>
        <v>#N/A</v>
      </c>
    </row>
    <row r="41" spans="1:16" ht="14.45" customHeight="1" x14ac:dyDescent="0.25">
      <c r="A41" s="49">
        <v>520</v>
      </c>
      <c r="B41" s="49" t="e">
        <f t="shared" si="1"/>
        <v>#N/A</v>
      </c>
      <c r="C41" s="5"/>
      <c r="E41" s="49" t="e">
        <f>VLOOKUP(C41,[8]A!$E$2:$K$1451,7,FALSE)</f>
        <v>#N/A</v>
      </c>
      <c r="F41" s="50">
        <v>1</v>
      </c>
      <c r="G41" s="68"/>
      <c r="N41" s="49" t="e">
        <f>VLOOKUP(C41,Bilan!$B$4:$D$1440,3,FALSE)</f>
        <v>#N/A</v>
      </c>
      <c r="O41" s="49">
        <f t="shared" si="0"/>
        <v>520</v>
      </c>
      <c r="P41" s="50" t="e">
        <f>VLOOKUP(C41,[8]A!$B$2:$D$1501,3,FALSE)</f>
        <v>#N/A</v>
      </c>
    </row>
    <row r="42" spans="1:16" ht="14.45" customHeight="1" x14ac:dyDescent="0.25">
      <c r="A42" s="3">
        <v>21</v>
      </c>
      <c r="B42" s="3">
        <f t="shared" si="1"/>
        <v>2154</v>
      </c>
      <c r="C42" s="5" t="s">
        <v>200</v>
      </c>
      <c r="D42" s="51" t="s">
        <v>201</v>
      </c>
      <c r="E42" s="49" t="str">
        <f>VLOOKUP(C42,[8]A!$E$2:$K$1451,7,FALSE)</f>
        <v>05999097829</v>
      </c>
      <c r="F42" s="50" t="s">
        <v>3033</v>
      </c>
      <c r="G42" s="68"/>
      <c r="N42" s="49">
        <f>VLOOKUP(C42,Bilan!$B$4:$D$1440,3,FALSE)</f>
        <v>2154</v>
      </c>
      <c r="O42" s="49">
        <f t="shared" si="0"/>
        <v>21</v>
      </c>
      <c r="P42" s="50" t="str">
        <f>VLOOKUP(C42,[8]A!$B$2:$D$1501,3,FALSE)</f>
        <v>1</v>
      </c>
    </row>
    <row r="43" spans="1:16" ht="14.45" customHeight="1" x14ac:dyDescent="0.25">
      <c r="A43" s="3">
        <v>22</v>
      </c>
      <c r="B43" s="3">
        <f t="shared" si="1"/>
        <v>144292</v>
      </c>
      <c r="C43" s="5" t="s">
        <v>831</v>
      </c>
      <c r="D43" s="51" t="s">
        <v>16</v>
      </c>
      <c r="E43" s="49" t="str">
        <f>VLOOKUP(C43,[8]A!$E$2:$K$1451,7,FALSE)</f>
        <v>05999087678</v>
      </c>
      <c r="F43" s="50" t="s">
        <v>3033</v>
      </c>
      <c r="G43" s="68"/>
      <c r="N43" s="49">
        <f>VLOOKUP(C43,Bilan!$B$4:$D$1440,3,FALSE)</f>
        <v>144292</v>
      </c>
      <c r="O43" s="49">
        <f t="shared" si="0"/>
        <v>22</v>
      </c>
      <c r="P43" s="50" t="str">
        <f>VLOOKUP(C43,[8]A!$B$2:$D$1501,3,FALSE)</f>
        <v>3</v>
      </c>
    </row>
    <row r="44" spans="1:16" ht="14.45" customHeight="1" x14ac:dyDescent="0.25">
      <c r="A44" s="3">
        <v>23</v>
      </c>
      <c r="B44" s="3">
        <f t="shared" si="1"/>
        <v>4450</v>
      </c>
      <c r="C44" s="5" t="s">
        <v>2920</v>
      </c>
      <c r="D44" s="51" t="s">
        <v>36</v>
      </c>
      <c r="E44" s="49" t="e">
        <f>VLOOKUP(C44,[8]A!$E$2:$K$1451,7,FALSE)</f>
        <v>#N/A</v>
      </c>
      <c r="F44" s="50" t="s">
        <v>3033</v>
      </c>
      <c r="G44" s="68"/>
      <c r="N44" s="49">
        <f>VLOOKUP(C44,Bilan!$B$4:$D$1440,3,FALSE)</f>
        <v>4450</v>
      </c>
      <c r="O44" s="49">
        <f t="shared" si="0"/>
        <v>23</v>
      </c>
      <c r="P44" s="50" t="e">
        <f>VLOOKUP(C44,[8]A!$B$2:$D$1501,3,FALSE)</f>
        <v>#N/A</v>
      </c>
    </row>
    <row r="45" spans="1:16" ht="14.45" customHeight="1" x14ac:dyDescent="0.25">
      <c r="A45" s="3">
        <v>24</v>
      </c>
      <c r="B45" s="49">
        <f t="shared" si="1"/>
        <v>4383</v>
      </c>
      <c r="C45" s="5" t="s">
        <v>2821</v>
      </c>
      <c r="D45" s="51" t="s">
        <v>101</v>
      </c>
      <c r="E45" s="49" t="str">
        <f>VLOOKUP(C45,[8]A!$E$2:$K$1451,7,FALSE)</f>
        <v>06297085464</v>
      </c>
      <c r="F45" s="50" t="s">
        <v>3033</v>
      </c>
      <c r="G45" s="68"/>
      <c r="N45" s="49">
        <f>VLOOKUP(C45,Bilan!$B$4:$D$1440,3,FALSE)</f>
        <v>4383</v>
      </c>
      <c r="O45" s="49">
        <f t="shared" si="0"/>
        <v>24</v>
      </c>
      <c r="P45" s="50" t="str">
        <f>VLOOKUP(C45,[8]A!$B$2:$D$1501,3,FALSE)</f>
        <v>3</v>
      </c>
    </row>
    <row r="46" spans="1:16" ht="14.45" customHeight="1" x14ac:dyDescent="0.25">
      <c r="A46" s="3">
        <v>25</v>
      </c>
      <c r="B46" s="3">
        <f t="shared" si="1"/>
        <v>2927</v>
      </c>
      <c r="C46" s="5" t="s">
        <v>676</v>
      </c>
      <c r="D46" s="51" t="s">
        <v>4</v>
      </c>
      <c r="E46" s="49" t="str">
        <f>VLOOKUP(C46,[8]A!$E$2:$K$1451,7,FALSE)</f>
        <v>05996216387</v>
      </c>
      <c r="F46" s="50" t="s">
        <v>3033</v>
      </c>
      <c r="G46" s="68"/>
      <c r="N46" s="49">
        <f>VLOOKUP(C46,Bilan!$B$4:$D$1440,3,FALSE)</f>
        <v>2927</v>
      </c>
      <c r="O46" s="49">
        <f t="shared" si="0"/>
        <v>25</v>
      </c>
      <c r="P46" s="50" t="str">
        <f>VLOOKUP(C46,[8]A!$B$2:$D$1501,3,FALSE)</f>
        <v>2</v>
      </c>
    </row>
    <row r="47" spans="1:16" ht="14.45" customHeight="1" x14ac:dyDescent="0.25">
      <c r="A47" s="3">
        <v>26</v>
      </c>
      <c r="B47" s="49" t="e">
        <f t="shared" si="1"/>
        <v>#N/A</v>
      </c>
      <c r="C47" s="5" t="s">
        <v>2826</v>
      </c>
      <c r="D47" s="49" t="s">
        <v>154</v>
      </c>
      <c r="E47" s="49" t="str">
        <f>VLOOKUP(C47,[8]A!$E$2:$K$1451,7,FALSE)</f>
        <v>06297083846</v>
      </c>
      <c r="F47" s="50" t="s">
        <v>3033</v>
      </c>
      <c r="G47" s="68"/>
      <c r="N47" s="49" t="e">
        <f>VLOOKUP(C47,Bilan!$B$4:$D$1440,3,FALSE)</f>
        <v>#N/A</v>
      </c>
      <c r="O47" s="49">
        <f t="shared" si="0"/>
        <v>26</v>
      </c>
      <c r="P47" s="50" t="str">
        <f>VLOOKUP(C47,[8]A!$B$2:$D$1501,3,FALSE)</f>
        <v>3</v>
      </c>
    </row>
    <row r="48" spans="1:16" ht="14.45" customHeight="1" x14ac:dyDescent="0.25">
      <c r="A48" s="3">
        <v>27</v>
      </c>
      <c r="B48" s="49">
        <f t="shared" si="1"/>
        <v>2433</v>
      </c>
      <c r="C48" t="s">
        <v>2704</v>
      </c>
      <c r="D48" t="s">
        <v>2625</v>
      </c>
      <c r="E48" s="49" t="str">
        <f>VLOOKUP(C48,[8]A!$E$2:$K$1451,7,FALSE)</f>
        <v>06297094488</v>
      </c>
      <c r="F48" s="50" t="s">
        <v>3033</v>
      </c>
      <c r="G48" s="68"/>
      <c r="N48" s="49">
        <f>VLOOKUP(C48,Bilan!$B$4:$D$1440,3,FALSE)</f>
        <v>2433</v>
      </c>
      <c r="O48" s="49">
        <f t="shared" si="0"/>
        <v>27</v>
      </c>
      <c r="P48" s="50" t="str">
        <f>VLOOKUP(C48,[8]A!$B$2:$D$1501,3,FALSE)</f>
        <v>2</v>
      </c>
    </row>
    <row r="49" spans="1:16" ht="14.45" customHeight="1" x14ac:dyDescent="0.25">
      <c r="A49" s="3">
        <v>28</v>
      </c>
      <c r="B49" s="3">
        <f t="shared" si="1"/>
        <v>144381</v>
      </c>
      <c r="C49" t="s">
        <v>770</v>
      </c>
      <c r="D49" t="s">
        <v>33</v>
      </c>
      <c r="E49" s="49" t="str">
        <f>VLOOKUP(C49,[8]A!$E$2:$K$1451,7,FALSE)</f>
        <v>05999086373</v>
      </c>
      <c r="F49" s="50" t="s">
        <v>3033</v>
      </c>
      <c r="G49" s="68"/>
      <c r="N49" s="49">
        <f>VLOOKUP(C49,Bilan!$B$4:$D$1440,3,FALSE)</f>
        <v>144381</v>
      </c>
      <c r="O49" s="49">
        <f t="shared" si="0"/>
        <v>28</v>
      </c>
      <c r="P49" s="50" t="str">
        <f>VLOOKUP(C49,[8]A!$B$2:$D$1501,3,FALSE)</f>
        <v>1</v>
      </c>
    </row>
    <row r="50" spans="1:16" ht="14.45" customHeight="1" x14ac:dyDescent="0.25">
      <c r="A50" s="3">
        <v>29</v>
      </c>
      <c r="B50" s="3">
        <f t="shared" si="1"/>
        <v>144527</v>
      </c>
      <c r="C50" t="s">
        <v>196</v>
      </c>
      <c r="D50" t="s">
        <v>51</v>
      </c>
      <c r="E50" s="49" t="e">
        <f>VLOOKUP(C50,[8]A!$E$2:$K$1451,7,FALSE)</f>
        <v>#N/A</v>
      </c>
      <c r="F50" s="50" t="s">
        <v>3033</v>
      </c>
      <c r="G50" s="68"/>
      <c r="N50" s="49">
        <f>VLOOKUP(C50,Bilan!$B$4:$D$1440,3,FALSE)</f>
        <v>144527</v>
      </c>
      <c r="O50" s="49">
        <f t="shared" si="0"/>
        <v>29</v>
      </c>
      <c r="P50" s="50" t="e">
        <f>VLOOKUP(C50,[8]A!$B$2:$D$1501,3,FALSE)</f>
        <v>#N/A</v>
      </c>
    </row>
    <row r="51" spans="1:16" ht="14.45" customHeight="1" x14ac:dyDescent="0.25">
      <c r="A51" s="3">
        <v>30</v>
      </c>
      <c r="B51" s="3">
        <f t="shared" si="1"/>
        <v>144253</v>
      </c>
      <c r="C51" t="s">
        <v>197</v>
      </c>
      <c r="D51" t="s">
        <v>3039</v>
      </c>
      <c r="E51" s="49" t="str">
        <f>VLOOKUP(C51,[8]A!$E$2:$K$1451,7,FALSE)</f>
        <v>05999057087</v>
      </c>
      <c r="F51" s="50" t="s">
        <v>3033</v>
      </c>
      <c r="G51" s="68"/>
      <c r="N51" s="49">
        <f>VLOOKUP(C51,Bilan!$B$4:$D$1440,3,FALSE)</f>
        <v>144253</v>
      </c>
      <c r="O51" s="49">
        <f t="shared" si="0"/>
        <v>30</v>
      </c>
      <c r="P51" s="50" t="str">
        <f>VLOOKUP(C51,[8]A!$B$2:$D$1501,3,FALSE)</f>
        <v>3</v>
      </c>
    </row>
    <row r="52" spans="1:16" ht="14.45" customHeight="1" x14ac:dyDescent="0.25">
      <c r="A52" s="3">
        <v>31</v>
      </c>
      <c r="B52" s="3">
        <f t="shared" si="1"/>
        <v>4379</v>
      </c>
      <c r="C52" t="s">
        <v>1842</v>
      </c>
      <c r="D52" t="s">
        <v>33</v>
      </c>
      <c r="E52" s="49" t="str">
        <f>VLOOKUP(C52,[8]A!$E$2:$K$1451,7,FALSE)</f>
        <v>05999099815</v>
      </c>
      <c r="F52" s="50" t="s">
        <v>3033</v>
      </c>
      <c r="G52" s="68"/>
      <c r="N52" s="49">
        <f>VLOOKUP(C52,Bilan!$B$4:$D$1440,3,FALSE)</f>
        <v>4379</v>
      </c>
      <c r="O52" s="49">
        <f t="shared" si="0"/>
        <v>31</v>
      </c>
      <c r="P52" s="50" t="str">
        <f>VLOOKUP(C52,[8]A!$B$2:$D$1501,3,FALSE)</f>
        <v>1</v>
      </c>
    </row>
    <row r="53" spans="1:16" ht="14.45" customHeight="1" x14ac:dyDescent="0.25">
      <c r="A53" s="3">
        <v>32</v>
      </c>
      <c r="B53" s="49">
        <f t="shared" si="1"/>
        <v>144310</v>
      </c>
      <c r="C53" t="s">
        <v>193</v>
      </c>
      <c r="D53" t="s">
        <v>101</v>
      </c>
      <c r="E53" s="49" t="str">
        <f>VLOOKUP(C53,[8]A!$E$2:$K$1451,7,FALSE)</f>
        <v>06204730362</v>
      </c>
      <c r="F53" s="50" t="s">
        <v>3033</v>
      </c>
      <c r="G53" s="68"/>
      <c r="N53" s="49">
        <f>VLOOKUP(C53,Bilan!$B$4:$D$1440,3,FALSE)</f>
        <v>144310</v>
      </c>
      <c r="O53" s="49">
        <f t="shared" si="0"/>
        <v>32</v>
      </c>
      <c r="P53" s="50" t="str">
        <f>VLOOKUP(C53,[8]A!$B$2:$D$1501,3,FALSE)</f>
        <v>1</v>
      </c>
    </row>
    <row r="54" spans="1:16" ht="14.45" customHeight="1" x14ac:dyDescent="0.25">
      <c r="A54" s="3">
        <v>33</v>
      </c>
      <c r="B54" s="3">
        <f t="shared" si="1"/>
        <v>4414</v>
      </c>
      <c r="C54" s="49" t="s">
        <v>2525</v>
      </c>
      <c r="D54" t="s">
        <v>3040</v>
      </c>
      <c r="E54" s="49" t="str">
        <f>VLOOKUP(C54,[8]A!$E$2:$K$1451,7,FALSE)</f>
        <v>06204950880</v>
      </c>
      <c r="F54" s="50" t="s">
        <v>3033</v>
      </c>
      <c r="G54" s="68"/>
      <c r="N54" s="49">
        <f>VLOOKUP(C54,Bilan!$B$4:$D$1440,3,FALSE)</f>
        <v>4414</v>
      </c>
      <c r="O54" s="49">
        <f t="shared" si="0"/>
        <v>33</v>
      </c>
      <c r="P54" s="50" t="str">
        <f>VLOOKUP(C54,[8]A!$B$2:$D$1501,3,FALSE)</f>
        <v>1</v>
      </c>
    </row>
    <row r="55" spans="1:16" ht="14.45" customHeight="1" x14ac:dyDescent="0.25">
      <c r="A55" s="3">
        <v>34</v>
      </c>
      <c r="B55" s="3">
        <f t="shared" si="1"/>
        <v>2336</v>
      </c>
      <c r="C55" s="49" t="s">
        <v>3014</v>
      </c>
      <c r="D55" t="s">
        <v>140</v>
      </c>
      <c r="E55" s="49" t="e">
        <f>VLOOKUP(C55,[8]A!$E$2:$K$1451,7,FALSE)</f>
        <v>#N/A</v>
      </c>
      <c r="F55" s="50" t="s">
        <v>3033</v>
      </c>
      <c r="G55" s="68"/>
      <c r="N55" s="49">
        <f>VLOOKUP(C55,Bilan!$B$4:$D$1440,3,FALSE)</f>
        <v>2336</v>
      </c>
      <c r="O55" s="49">
        <f t="shared" si="0"/>
        <v>34</v>
      </c>
      <c r="P55" s="50" t="e">
        <f>VLOOKUP(C55,[8]A!$B$2:$D$1501,3,FALSE)</f>
        <v>#N/A</v>
      </c>
    </row>
    <row r="56" spans="1:16" ht="14.45" customHeight="1" x14ac:dyDescent="0.25">
      <c r="A56" s="3">
        <v>35</v>
      </c>
      <c r="B56" s="49" t="e">
        <f t="shared" si="1"/>
        <v>#N/A</v>
      </c>
      <c r="C56" s="49" t="s">
        <v>3041</v>
      </c>
      <c r="D56" s="49" t="s">
        <v>101</v>
      </c>
      <c r="E56" s="49" t="e">
        <f>VLOOKUP(C56,[8]A!$E$2:$K$1451,7,FALSE)</f>
        <v>#N/A</v>
      </c>
      <c r="F56" s="50" t="s">
        <v>3033</v>
      </c>
      <c r="G56" s="68"/>
      <c r="N56" s="49" t="e">
        <f>VLOOKUP(C56,Bilan!$B$4:$D$1440,3,FALSE)</f>
        <v>#N/A</v>
      </c>
      <c r="O56" s="49">
        <f t="shared" si="0"/>
        <v>35</v>
      </c>
      <c r="P56" s="50" t="e">
        <f>VLOOKUP(C56,[8]A!$B$2:$D$1501,3,FALSE)</f>
        <v>#N/A</v>
      </c>
    </row>
    <row r="57" spans="1:16" ht="14.45" customHeight="1" x14ac:dyDescent="0.25">
      <c r="A57" s="3">
        <v>36</v>
      </c>
      <c r="B57" s="3">
        <f t="shared" si="1"/>
        <v>144551</v>
      </c>
      <c r="C57" s="49" t="s">
        <v>192</v>
      </c>
      <c r="D57" t="s">
        <v>153</v>
      </c>
      <c r="E57" s="49" t="str">
        <f>VLOOKUP(C57,[8]A!$E$2:$K$1451,7,FALSE)</f>
        <v>05999019951</v>
      </c>
      <c r="F57" s="50" t="s">
        <v>3033</v>
      </c>
      <c r="G57" s="68"/>
      <c r="N57" s="49">
        <f>VLOOKUP(C57,Bilan!$B$4:$D$1440,3,FALSE)</f>
        <v>144551</v>
      </c>
      <c r="O57" s="49">
        <f t="shared" si="0"/>
        <v>36</v>
      </c>
      <c r="P57" s="50" t="str">
        <f>VLOOKUP(C57,[8]A!$B$2:$D$1501,3,FALSE)</f>
        <v>3</v>
      </c>
    </row>
    <row r="58" spans="1:16" ht="14.45" customHeight="1" x14ac:dyDescent="0.25">
      <c r="A58" s="3">
        <v>37</v>
      </c>
      <c r="B58" s="3">
        <f t="shared" si="1"/>
        <v>2311</v>
      </c>
      <c r="C58" t="s">
        <v>2094</v>
      </c>
      <c r="D58" t="s">
        <v>452</v>
      </c>
      <c r="E58" s="49" t="str">
        <f>VLOOKUP(C58,[8]A!$E$2:$K$1451,7,FALSE)</f>
        <v>05999062329</v>
      </c>
      <c r="F58" s="50" t="s">
        <v>3033</v>
      </c>
      <c r="G58" s="68"/>
      <c r="N58" s="49">
        <f>VLOOKUP(C58,Bilan!$B$4:$D$1440,3,FALSE)</f>
        <v>2311</v>
      </c>
      <c r="O58" s="49">
        <f t="shared" si="0"/>
        <v>37</v>
      </c>
      <c r="P58" s="50" t="str">
        <f>VLOOKUP(C58,[8]A!$B$2:$D$1501,3,FALSE)</f>
        <v>2</v>
      </c>
    </row>
    <row r="59" spans="1:16" ht="14.45" customHeight="1" x14ac:dyDescent="0.25">
      <c r="A59" s="3">
        <v>38</v>
      </c>
      <c r="B59" s="3">
        <f t="shared" si="1"/>
        <v>2918</v>
      </c>
      <c r="C59" t="s">
        <v>665</v>
      </c>
      <c r="D59" t="s">
        <v>14</v>
      </c>
      <c r="E59" s="49" t="str">
        <f>VLOOKUP(C59,[8]A!$E$2:$K$1451,7,FALSE)</f>
        <v>05999097974</v>
      </c>
      <c r="F59" s="50" t="s">
        <v>3033</v>
      </c>
      <c r="G59" s="68"/>
      <c r="N59" s="49">
        <f>VLOOKUP(C59,Bilan!$B$4:$D$1440,3,FALSE)</f>
        <v>2918</v>
      </c>
      <c r="O59" s="49">
        <f t="shared" si="0"/>
        <v>38</v>
      </c>
      <c r="P59" s="50" t="str">
        <f>VLOOKUP(C59,[8]A!$B$2:$D$1501,3,FALSE)</f>
        <v>3</v>
      </c>
    </row>
    <row r="60" spans="1:16" ht="14.45" customHeight="1" x14ac:dyDescent="0.25">
      <c r="A60" s="3">
        <v>39</v>
      </c>
      <c r="B60" s="3">
        <f t="shared" si="1"/>
        <v>2428</v>
      </c>
      <c r="C60" t="s">
        <v>2989</v>
      </c>
      <c r="D60" t="s">
        <v>153</v>
      </c>
      <c r="E60" s="49" t="e">
        <f>VLOOKUP(C60,[8]A!$E$2:$K$1451,7,FALSE)</f>
        <v>#N/A</v>
      </c>
      <c r="F60" s="50" t="s">
        <v>3033</v>
      </c>
      <c r="G60" s="68"/>
      <c r="N60" s="49">
        <f>VLOOKUP(C60,Bilan!$B$4:$D$1440,3,FALSE)</f>
        <v>2428</v>
      </c>
      <c r="O60" s="49">
        <f t="shared" si="0"/>
        <v>39</v>
      </c>
      <c r="P60" s="50" t="e">
        <f>VLOOKUP(C60,[8]A!$B$2:$D$1501,3,FALSE)</f>
        <v>#N/A</v>
      </c>
    </row>
    <row r="61" spans="1:16" ht="14.45" customHeight="1" x14ac:dyDescent="0.25">
      <c r="A61" s="3">
        <v>40</v>
      </c>
      <c r="B61" s="3">
        <f t="shared" si="1"/>
        <v>144442</v>
      </c>
      <c r="C61" t="s">
        <v>788</v>
      </c>
      <c r="D61" t="s">
        <v>75</v>
      </c>
      <c r="E61" s="49" t="str">
        <f>VLOOKUP(C61,[8]A!$E$2:$K$1451,7,FALSE)</f>
        <v>05999119328</v>
      </c>
      <c r="F61" s="50" t="s">
        <v>3033</v>
      </c>
      <c r="G61" s="68"/>
      <c r="N61" s="49">
        <f>VLOOKUP(C61,Bilan!$B$4:$D$1440,3,FALSE)</f>
        <v>144442</v>
      </c>
      <c r="O61" s="49">
        <f t="shared" si="0"/>
        <v>40</v>
      </c>
      <c r="P61" s="50" t="str">
        <f>VLOOKUP(C61,[8]A!$B$2:$D$1501,3,FALSE)</f>
        <v>3</v>
      </c>
    </row>
    <row r="62" spans="1:16" ht="14.45" customHeight="1" x14ac:dyDescent="0.25">
      <c r="A62" s="3">
        <v>121</v>
      </c>
      <c r="B62" s="3">
        <f t="shared" ref="B62:B81" si="2">N62</f>
        <v>2305</v>
      </c>
      <c r="C62" s="5" t="s">
        <v>3025</v>
      </c>
      <c r="D62" s="51" t="s">
        <v>101</v>
      </c>
      <c r="E62" s="49" t="e">
        <f>VLOOKUP(C62,[8]A!$E$2:$K$1451,7,FALSE)</f>
        <v>#N/A</v>
      </c>
      <c r="F62" s="50" t="s">
        <v>3033</v>
      </c>
      <c r="G62" s="68"/>
      <c r="N62" s="49">
        <f>VLOOKUP(C62,Bilan!$B$4:$D$1440,3,FALSE)</f>
        <v>2305</v>
      </c>
      <c r="O62" s="49">
        <f t="shared" ref="O62:O81" si="3">A62</f>
        <v>121</v>
      </c>
      <c r="P62" s="50" t="e">
        <f>VLOOKUP(C62,[8]A!$B$2:$D$1501,3,FALSE)</f>
        <v>#N/A</v>
      </c>
    </row>
    <row r="63" spans="1:16" ht="14.45" customHeight="1" x14ac:dyDescent="0.25">
      <c r="A63" s="3">
        <v>122</v>
      </c>
      <c r="B63" s="3">
        <f t="shared" si="2"/>
        <v>5126</v>
      </c>
      <c r="C63" s="5" t="s">
        <v>841</v>
      </c>
      <c r="D63" s="51" t="s">
        <v>195</v>
      </c>
      <c r="E63" s="49" t="str">
        <f>VLOOKUP(C63,[8]A!$E$2:$K$1451,7,FALSE)</f>
        <v>05994063091</v>
      </c>
      <c r="F63" s="50" t="s">
        <v>3033</v>
      </c>
      <c r="G63" s="68"/>
      <c r="N63" s="49">
        <f>VLOOKUP(C63,Bilan!$B$4:$D$1440,3,FALSE)</f>
        <v>5126</v>
      </c>
      <c r="O63" s="49">
        <f t="shared" si="3"/>
        <v>122</v>
      </c>
      <c r="P63" s="50" t="str">
        <f>VLOOKUP(C63,[8]A!$B$2:$D$1501,3,FALSE)</f>
        <v>3</v>
      </c>
    </row>
    <row r="64" spans="1:16" ht="14.45" customHeight="1" x14ac:dyDescent="0.25">
      <c r="A64" s="3">
        <v>123</v>
      </c>
      <c r="B64" s="3">
        <f t="shared" si="2"/>
        <v>2438</v>
      </c>
      <c r="C64" s="5" t="s">
        <v>2609</v>
      </c>
      <c r="D64" s="51" t="s">
        <v>2515</v>
      </c>
      <c r="E64" s="49" t="str">
        <f>VLOOKUP(C64,[8]A!$E$2:$K$1451,7,FALSE)</f>
        <v>06297102212</v>
      </c>
      <c r="F64" s="50" t="s">
        <v>3033</v>
      </c>
      <c r="G64" s="68"/>
      <c r="N64" s="49">
        <f>VLOOKUP(C64,Bilan!$B$4:$D$1440,3,FALSE)</f>
        <v>2438</v>
      </c>
      <c r="O64" s="49">
        <f t="shared" si="3"/>
        <v>123</v>
      </c>
      <c r="P64" s="50" t="str">
        <f>VLOOKUP(C64,[8]A!$B$2:$D$1501,3,FALSE)</f>
        <v>3</v>
      </c>
    </row>
    <row r="65" spans="1:16" ht="14.45" customHeight="1" x14ac:dyDescent="0.25">
      <c r="A65" s="3">
        <v>124</v>
      </c>
      <c r="B65" s="3">
        <f t="shared" si="2"/>
        <v>1295</v>
      </c>
      <c r="C65" s="5" t="s">
        <v>50</v>
      </c>
      <c r="D65" s="51" t="s">
        <v>153</v>
      </c>
      <c r="E65" s="49" t="e">
        <f>VLOOKUP(C65,[8]A!$E$2:$K$1451,7,FALSE)</f>
        <v>#N/A</v>
      </c>
      <c r="F65" s="50" t="s">
        <v>3033</v>
      </c>
      <c r="G65" s="68"/>
      <c r="N65" s="49">
        <f>VLOOKUP(C65,Bilan!$B$4:$D$1440,3,FALSE)</f>
        <v>1295</v>
      </c>
      <c r="O65" s="49">
        <f t="shared" si="3"/>
        <v>124</v>
      </c>
      <c r="P65" s="50" t="e">
        <f>VLOOKUP(C65,[8]A!$B$2:$D$1501,3,FALSE)</f>
        <v>#N/A</v>
      </c>
    </row>
    <row r="66" spans="1:16" ht="14.45" customHeight="1" x14ac:dyDescent="0.25">
      <c r="A66" s="3">
        <v>125</v>
      </c>
      <c r="B66" s="3">
        <f t="shared" si="2"/>
        <v>144396</v>
      </c>
      <c r="C66" s="5" t="s">
        <v>198</v>
      </c>
      <c r="D66" s="51" t="s">
        <v>101</v>
      </c>
      <c r="E66" s="49" t="str">
        <f>VLOOKUP(C66,[8]A!$E$2:$K$1451,7,FALSE)</f>
        <v>06210648851</v>
      </c>
      <c r="F66" s="50" t="s">
        <v>3033</v>
      </c>
      <c r="G66" s="68"/>
      <c r="N66" s="49">
        <f>VLOOKUP(C66,Bilan!$B$4:$D$1440,3,FALSE)</f>
        <v>144396</v>
      </c>
      <c r="O66" s="49">
        <f t="shared" si="3"/>
        <v>125</v>
      </c>
      <c r="P66" s="50" t="str">
        <f>VLOOKUP(C66,[8]A!$B$2:$D$1501,3,FALSE)</f>
        <v>3</v>
      </c>
    </row>
    <row r="67" spans="1:16" ht="14.45" customHeight="1" x14ac:dyDescent="0.25">
      <c r="A67" s="3">
        <v>126</v>
      </c>
      <c r="B67" s="3">
        <f t="shared" si="2"/>
        <v>144444</v>
      </c>
      <c r="C67" s="5" t="s">
        <v>1675</v>
      </c>
      <c r="D67" s="49" t="s">
        <v>32</v>
      </c>
      <c r="E67" s="49" t="str">
        <f>VLOOKUP(C67,[8]A!$E$2:$K$1451,7,FALSE)</f>
        <v>05999111761</v>
      </c>
      <c r="F67" s="50" t="s">
        <v>3033</v>
      </c>
      <c r="G67" s="68"/>
      <c r="N67" s="49">
        <f>VLOOKUP(C67,Bilan!$B$4:$D$1440,3,FALSE)</f>
        <v>144444</v>
      </c>
      <c r="O67" s="49">
        <f t="shared" si="3"/>
        <v>126</v>
      </c>
      <c r="P67" s="50" t="str">
        <f>VLOOKUP(C67,[8]A!$B$2:$D$1501,3,FALSE)</f>
        <v>3</v>
      </c>
    </row>
    <row r="68" spans="1:16" ht="14.45" customHeight="1" x14ac:dyDescent="0.25">
      <c r="A68" s="3">
        <v>127</v>
      </c>
      <c r="B68" s="3">
        <f t="shared" si="2"/>
        <v>2309</v>
      </c>
      <c r="C68" t="s">
        <v>3163</v>
      </c>
      <c r="D68" t="s">
        <v>140</v>
      </c>
      <c r="E68" s="49" t="e">
        <f>VLOOKUP(C68,[8]A!$E$2:$K$1451,7,FALSE)</f>
        <v>#N/A</v>
      </c>
      <c r="F68" s="50" t="s">
        <v>3033</v>
      </c>
      <c r="G68" s="68"/>
      <c r="N68" s="49">
        <f>VLOOKUP(C68,Bilan!$B$4:$D$1440,3,FALSE)</f>
        <v>2309</v>
      </c>
      <c r="O68" s="49">
        <f t="shared" si="3"/>
        <v>127</v>
      </c>
      <c r="P68" s="50" t="e">
        <f>VLOOKUP(C68,[8]A!$B$2:$D$1501,3,FALSE)</f>
        <v>#N/A</v>
      </c>
    </row>
    <row r="69" spans="1:16" ht="14.45" customHeight="1" x14ac:dyDescent="0.25">
      <c r="A69" s="3">
        <v>128</v>
      </c>
      <c r="B69" s="3">
        <f t="shared" si="2"/>
        <v>2443</v>
      </c>
      <c r="C69" t="s">
        <v>2964</v>
      </c>
      <c r="D69" t="s">
        <v>140</v>
      </c>
      <c r="E69" s="49" t="e">
        <f>VLOOKUP(C69,[8]A!$E$2:$K$1451,7,FALSE)</f>
        <v>#N/A</v>
      </c>
      <c r="F69" s="50" t="s">
        <v>3033</v>
      </c>
      <c r="G69" s="68"/>
      <c r="N69" s="49">
        <f>VLOOKUP(C69,Bilan!$B$4:$D$1440,3,FALSE)</f>
        <v>2443</v>
      </c>
      <c r="O69" s="49">
        <f t="shared" si="3"/>
        <v>128</v>
      </c>
      <c r="P69" s="50" t="e">
        <f>VLOOKUP(C69,[8]A!$B$2:$D$1501,3,FALSE)</f>
        <v>#N/A</v>
      </c>
    </row>
    <row r="70" spans="1:16" ht="14.45" customHeight="1" x14ac:dyDescent="0.25">
      <c r="A70" s="3">
        <v>129</v>
      </c>
      <c r="B70" s="3">
        <f t="shared" si="2"/>
        <v>2411</v>
      </c>
      <c r="C70" t="s">
        <v>2963</v>
      </c>
      <c r="D70" t="s">
        <v>36</v>
      </c>
      <c r="E70" s="49" t="e">
        <f>VLOOKUP(C70,[8]A!$E$2:$K$1451,7,FALSE)</f>
        <v>#N/A</v>
      </c>
      <c r="F70" s="50" t="s">
        <v>3033</v>
      </c>
      <c r="G70" s="68"/>
      <c r="N70" s="49">
        <f>VLOOKUP(C70,Bilan!$B$4:$D$1440,3,FALSE)</f>
        <v>2411</v>
      </c>
      <c r="O70" s="49">
        <f t="shared" si="3"/>
        <v>129</v>
      </c>
      <c r="P70" s="50" t="e">
        <f>VLOOKUP(C70,[8]A!$B$2:$D$1501,3,FALSE)</f>
        <v>#N/A</v>
      </c>
    </row>
    <row r="71" spans="1:16" ht="14.45" customHeight="1" x14ac:dyDescent="0.25">
      <c r="A71" s="3">
        <v>130</v>
      </c>
      <c r="B71" s="3">
        <f t="shared" si="2"/>
        <v>3118</v>
      </c>
      <c r="C71" t="s">
        <v>901</v>
      </c>
      <c r="D71" t="s">
        <v>174</v>
      </c>
      <c r="E71" s="49" t="str">
        <f>VLOOKUP(C71,[8]A!$E$2:$K$1451,7,FALSE)</f>
        <v>05999117360</v>
      </c>
      <c r="F71" s="50" t="s">
        <v>3033</v>
      </c>
      <c r="G71" s="68"/>
      <c r="N71" s="49">
        <f>VLOOKUP(C71,Bilan!$B$4:$D$1440,3,FALSE)</f>
        <v>3118</v>
      </c>
      <c r="O71" s="49">
        <f t="shared" si="3"/>
        <v>130</v>
      </c>
      <c r="P71" s="50" t="str">
        <f>VLOOKUP(C71,[8]A!$B$2:$D$1501,3,FALSE)</f>
        <v>3</v>
      </c>
    </row>
    <row r="72" spans="1:16" ht="14.45" customHeight="1" x14ac:dyDescent="0.25">
      <c r="A72" s="3">
        <v>131</v>
      </c>
      <c r="B72" s="3">
        <f t="shared" si="2"/>
        <v>4378</v>
      </c>
      <c r="C72" t="s">
        <v>2921</v>
      </c>
      <c r="D72" t="s">
        <v>36</v>
      </c>
      <c r="E72" s="49" t="e">
        <f>VLOOKUP(C72,[8]A!$E$2:$K$1451,7,FALSE)</f>
        <v>#N/A</v>
      </c>
      <c r="F72" s="50" t="s">
        <v>3033</v>
      </c>
      <c r="G72" s="68"/>
      <c r="N72" s="49">
        <f>VLOOKUP(C72,Bilan!$B$4:$D$1440,3,FALSE)</f>
        <v>4378</v>
      </c>
      <c r="O72" s="49">
        <f t="shared" si="3"/>
        <v>131</v>
      </c>
      <c r="P72" s="50" t="e">
        <f>VLOOKUP(C72,[8]A!$B$2:$D$1501,3,FALSE)</f>
        <v>#N/A</v>
      </c>
    </row>
    <row r="73" spans="1:16" ht="14.45" customHeight="1" x14ac:dyDescent="0.25">
      <c r="A73" s="3">
        <v>132</v>
      </c>
      <c r="B73" s="3">
        <v>1303</v>
      </c>
      <c r="C73" t="s">
        <v>3167</v>
      </c>
      <c r="D73" t="s">
        <v>3168</v>
      </c>
      <c r="E73" s="49" t="e">
        <f>VLOOKUP(C73,[8]A!$E$2:$K$1451,7,FALSE)</f>
        <v>#N/A</v>
      </c>
      <c r="F73" s="50" t="s">
        <v>3033</v>
      </c>
      <c r="G73" s="68"/>
      <c r="N73" s="49" t="e">
        <f>VLOOKUP(C73,Bilan!$B$4:$D$1440,3,FALSE)</f>
        <v>#N/A</v>
      </c>
      <c r="O73" s="49">
        <f t="shared" si="3"/>
        <v>132</v>
      </c>
      <c r="P73" s="50" t="e">
        <f>VLOOKUP(C73,[8]A!$B$2:$D$1501,3,FALSE)</f>
        <v>#N/A</v>
      </c>
    </row>
    <row r="74" spans="1:16" ht="14.45" customHeight="1" x14ac:dyDescent="0.25">
      <c r="A74" s="3">
        <v>133</v>
      </c>
      <c r="B74" s="49">
        <f t="shared" si="2"/>
        <v>2212</v>
      </c>
      <c r="C74" s="49" t="s">
        <v>298</v>
      </c>
      <c r="D74" t="s">
        <v>183</v>
      </c>
      <c r="E74" s="49" t="str">
        <f>VLOOKUP(C74,[8]A!$E$2:$K$1451,7,FALSE)</f>
        <v>05996219752</v>
      </c>
      <c r="F74" s="50" t="s">
        <v>3033</v>
      </c>
      <c r="G74" s="68"/>
      <c r="N74" s="49">
        <f>VLOOKUP(C74,Bilan!$B$4:$D$1440,3,FALSE)</f>
        <v>2212</v>
      </c>
      <c r="O74" s="49">
        <f t="shared" si="3"/>
        <v>133</v>
      </c>
      <c r="P74" s="50" t="str">
        <f>VLOOKUP(C74,[8]A!$B$2:$D$1501,3,FALSE)</f>
        <v>1</v>
      </c>
    </row>
    <row r="75" spans="1:16" ht="14.45" customHeight="1" x14ac:dyDescent="0.25">
      <c r="A75" s="3">
        <v>134</v>
      </c>
      <c r="B75" s="3">
        <f t="shared" si="2"/>
        <v>2342</v>
      </c>
      <c r="C75" s="49" t="s">
        <v>1260</v>
      </c>
      <c r="D75" t="s">
        <v>411</v>
      </c>
      <c r="E75" s="49" t="str">
        <f>VLOOKUP(C75,[8]A!$E$2:$K$1451,7,FALSE)</f>
        <v>05999069525</v>
      </c>
      <c r="F75" s="50" t="s">
        <v>3033</v>
      </c>
      <c r="G75" s="68"/>
      <c r="N75" s="49">
        <f>VLOOKUP(C75,Bilan!$B$4:$D$1440,3,FALSE)</f>
        <v>2342</v>
      </c>
      <c r="O75" s="49">
        <f t="shared" si="3"/>
        <v>134</v>
      </c>
      <c r="P75" s="50" t="str">
        <f>VLOOKUP(C75,[8]A!$B$2:$D$1501,3,FALSE)</f>
        <v>1</v>
      </c>
    </row>
    <row r="76" spans="1:16" ht="14.45" customHeight="1" x14ac:dyDescent="0.25">
      <c r="A76" s="3">
        <v>135</v>
      </c>
      <c r="B76" s="49">
        <f t="shared" si="2"/>
        <v>2210</v>
      </c>
      <c r="C76" s="49" t="s">
        <v>299</v>
      </c>
      <c r="D76" s="49" t="s">
        <v>62</v>
      </c>
      <c r="E76" s="49" t="str">
        <f>VLOOKUP(C76,[8]A!$E$2:$K$1451,7,FALSE)</f>
        <v>05999018537</v>
      </c>
      <c r="F76" s="50" t="s">
        <v>3033</v>
      </c>
      <c r="G76" s="68"/>
      <c r="N76" s="49">
        <f>VLOOKUP(C76,Bilan!$B$4:$D$1440,3,FALSE)</f>
        <v>2210</v>
      </c>
      <c r="O76" s="49">
        <f t="shared" si="3"/>
        <v>135</v>
      </c>
      <c r="P76" s="50" t="str">
        <f>VLOOKUP(C76,[8]A!$B$2:$D$1501,3,FALSE)</f>
        <v>2</v>
      </c>
    </row>
    <row r="77" spans="1:16" ht="14.45" customHeight="1" x14ac:dyDescent="0.25">
      <c r="A77" s="3">
        <v>136</v>
      </c>
      <c r="B77" s="49">
        <f t="shared" si="2"/>
        <v>2565</v>
      </c>
      <c r="C77" s="49" t="s">
        <v>3280</v>
      </c>
      <c r="D77" t="s">
        <v>3277</v>
      </c>
      <c r="E77" s="49" t="e">
        <f>VLOOKUP(C77,[8]A!$E$2:$K$1451,7,FALSE)</f>
        <v>#N/A</v>
      </c>
      <c r="F77" s="50" t="s">
        <v>3033</v>
      </c>
      <c r="G77" s="68"/>
      <c r="N77" s="49">
        <f>VLOOKUP(C77,Bilan!$B$4:$D$1440,3,FALSE)</f>
        <v>2565</v>
      </c>
      <c r="O77" s="49">
        <f t="shared" si="3"/>
        <v>136</v>
      </c>
      <c r="P77" s="50" t="e">
        <f>VLOOKUP(C77,[8]A!$B$2:$D$1501,3,FALSE)</f>
        <v>#N/A</v>
      </c>
    </row>
    <row r="78" spans="1:16" ht="14.45" customHeight="1" x14ac:dyDescent="0.25">
      <c r="A78" s="3">
        <v>137</v>
      </c>
      <c r="B78" s="49">
        <f t="shared" si="2"/>
        <v>7108</v>
      </c>
      <c r="C78" t="s">
        <v>3430</v>
      </c>
      <c r="D78" t="s">
        <v>96</v>
      </c>
      <c r="E78" s="49" t="e">
        <f>VLOOKUP(C78,[8]A!$E$2:$K$1451,7,FALSE)</f>
        <v>#N/A</v>
      </c>
      <c r="F78" s="50" t="s">
        <v>3033</v>
      </c>
      <c r="G78" s="68"/>
      <c r="N78" s="49">
        <f>VLOOKUP(C78,Bilan!$B$4:$D$1440,3,FALSE)</f>
        <v>7108</v>
      </c>
      <c r="O78" s="49">
        <f t="shared" si="3"/>
        <v>137</v>
      </c>
      <c r="P78" s="50" t="e">
        <f>VLOOKUP(C78,[8]A!$B$2:$D$1501,3,FALSE)</f>
        <v>#N/A</v>
      </c>
    </row>
    <row r="79" spans="1:16" ht="14.45" customHeight="1" x14ac:dyDescent="0.25">
      <c r="A79" s="3">
        <v>138</v>
      </c>
      <c r="B79" s="49">
        <f t="shared" si="2"/>
        <v>7072</v>
      </c>
      <c r="C79" t="s">
        <v>1351</v>
      </c>
      <c r="D79" t="s">
        <v>96</v>
      </c>
      <c r="E79" s="49" t="str">
        <f>VLOOKUP(C79,[8]A!$E$2:$K$1451,7,FALSE)</f>
        <v>05996219092</v>
      </c>
      <c r="F79" s="50" t="s">
        <v>3033</v>
      </c>
      <c r="G79" s="68"/>
      <c r="N79" s="49">
        <f>VLOOKUP(C79,Bilan!$B$4:$D$1440,3,FALSE)</f>
        <v>7072</v>
      </c>
      <c r="O79" s="49">
        <f t="shared" si="3"/>
        <v>138</v>
      </c>
      <c r="P79" s="50" t="str">
        <f>VLOOKUP(C79,[8]A!$B$2:$D$1501,3,FALSE)</f>
        <v>1</v>
      </c>
    </row>
    <row r="80" spans="1:16" ht="14.45" customHeight="1" x14ac:dyDescent="0.25">
      <c r="A80" s="3">
        <v>139</v>
      </c>
      <c r="B80" s="3">
        <f t="shared" si="2"/>
        <v>144470</v>
      </c>
      <c r="C80" t="s">
        <v>2624</v>
      </c>
      <c r="D80" t="s">
        <v>2625</v>
      </c>
      <c r="E80" s="49" t="str">
        <f>VLOOKUP(C80,[8]A!$E$2:$K$1451,7,FALSE)</f>
        <v>06297015338</v>
      </c>
      <c r="F80" s="50" t="s">
        <v>3033</v>
      </c>
      <c r="G80" s="68"/>
      <c r="N80" s="49">
        <f>VLOOKUP(C80,Bilan!$B$4:$D$1440,3,FALSE)</f>
        <v>144470</v>
      </c>
      <c r="O80" s="49">
        <f t="shared" si="3"/>
        <v>139</v>
      </c>
      <c r="P80" s="50" t="str">
        <f>VLOOKUP(C80,[8]A!$B$2:$D$1501,3,FALSE)</f>
        <v>2</v>
      </c>
    </row>
    <row r="81" spans="1:16" ht="14.45" customHeight="1" x14ac:dyDescent="0.25">
      <c r="A81" s="3">
        <v>140</v>
      </c>
      <c r="B81" s="49" t="e">
        <f t="shared" si="2"/>
        <v>#N/A</v>
      </c>
      <c r="C81"/>
      <c r="D81"/>
      <c r="E81" s="49" t="e">
        <f>VLOOKUP(C81,[8]A!$E$2:$K$1451,7,FALSE)</f>
        <v>#N/A</v>
      </c>
      <c r="F81" s="50" t="s">
        <v>3033</v>
      </c>
      <c r="G81" s="68"/>
      <c r="N81" s="49" t="e">
        <f>VLOOKUP(C81,Bilan!$B$4:$D$1440,3,FALSE)</f>
        <v>#N/A</v>
      </c>
      <c r="O81" s="49">
        <f t="shared" si="3"/>
        <v>140</v>
      </c>
      <c r="P81" s="50" t="e">
        <f>VLOOKUP(C81,[8]A!$B$2:$D$1501,3,FALSE)</f>
        <v>#N/A</v>
      </c>
    </row>
    <row r="82" spans="1:16" ht="14.45" customHeight="1" x14ac:dyDescent="0.25">
      <c r="A82" s="3">
        <v>281</v>
      </c>
      <c r="B82" s="49" t="e">
        <f t="shared" ref="B82:B101" si="4">N82</f>
        <v>#N/A</v>
      </c>
      <c r="C82" s="5"/>
      <c r="E82" s="49" t="e">
        <f>VLOOKUP(C82,[8]A!$E$2:$K$1451,7,FALSE)</f>
        <v>#N/A</v>
      </c>
      <c r="F82" s="50" t="s">
        <v>3033</v>
      </c>
      <c r="G82" s="68"/>
      <c r="N82" s="49" t="e">
        <f>VLOOKUP(C82,Bilan!$B$4:$D$1440,3,FALSE)</f>
        <v>#N/A</v>
      </c>
      <c r="O82" s="49">
        <f t="shared" ref="O82:O101" si="5">A82</f>
        <v>281</v>
      </c>
      <c r="P82" s="50" t="e">
        <f>VLOOKUP(C82,[8]A!$B$2:$D$1501,3,FALSE)</f>
        <v>#N/A</v>
      </c>
    </row>
    <row r="83" spans="1:16" ht="14.45" customHeight="1" x14ac:dyDescent="0.25">
      <c r="A83" s="3">
        <v>282</v>
      </c>
      <c r="B83" s="49" t="e">
        <f t="shared" si="4"/>
        <v>#N/A</v>
      </c>
      <c r="C83" s="5"/>
      <c r="E83" s="49" t="e">
        <f>VLOOKUP(C83,[8]A!$E$2:$K$1451,7,FALSE)</f>
        <v>#N/A</v>
      </c>
      <c r="F83" s="50" t="s">
        <v>3033</v>
      </c>
      <c r="G83" s="68"/>
      <c r="N83" s="49" t="e">
        <f>VLOOKUP(C83,Bilan!$B$4:$D$1440,3,FALSE)</f>
        <v>#N/A</v>
      </c>
      <c r="O83" s="49">
        <f t="shared" si="5"/>
        <v>282</v>
      </c>
      <c r="P83" s="50" t="e">
        <f>VLOOKUP(C83,[8]A!$B$2:$D$1501,3,FALSE)</f>
        <v>#N/A</v>
      </c>
    </row>
    <row r="84" spans="1:16" ht="14.45" customHeight="1" x14ac:dyDescent="0.25">
      <c r="A84" s="3">
        <v>283</v>
      </c>
      <c r="B84" s="49" t="e">
        <f t="shared" si="4"/>
        <v>#N/A</v>
      </c>
      <c r="C84" s="5"/>
      <c r="E84" s="49" t="e">
        <f>VLOOKUP(C84,[8]A!$E$2:$K$1451,7,FALSE)</f>
        <v>#N/A</v>
      </c>
      <c r="F84" s="50" t="s">
        <v>3033</v>
      </c>
      <c r="G84" s="68"/>
      <c r="N84" s="49" t="e">
        <f>VLOOKUP(C84,Bilan!$B$4:$D$1440,3,FALSE)</f>
        <v>#N/A</v>
      </c>
      <c r="O84" s="49">
        <f t="shared" si="5"/>
        <v>283</v>
      </c>
      <c r="P84" s="50" t="e">
        <f>VLOOKUP(C84,[8]A!$B$2:$D$1501,3,FALSE)</f>
        <v>#N/A</v>
      </c>
    </row>
    <row r="85" spans="1:16" ht="14.45" customHeight="1" x14ac:dyDescent="0.25">
      <c r="A85" s="3">
        <v>284</v>
      </c>
      <c r="B85" s="49" t="e">
        <f t="shared" si="4"/>
        <v>#N/A</v>
      </c>
      <c r="C85" s="5"/>
      <c r="E85" s="49" t="e">
        <f>VLOOKUP(C85,[8]A!$E$2:$K$1451,7,FALSE)</f>
        <v>#N/A</v>
      </c>
      <c r="F85" s="50" t="s">
        <v>3033</v>
      </c>
      <c r="G85" s="68"/>
      <c r="N85" s="49" t="e">
        <f>VLOOKUP(C85,Bilan!$B$4:$D$1440,3,FALSE)</f>
        <v>#N/A</v>
      </c>
      <c r="O85" s="49">
        <f t="shared" si="5"/>
        <v>284</v>
      </c>
      <c r="P85" s="50" t="e">
        <f>VLOOKUP(C85,[8]A!$B$2:$D$1501,3,FALSE)</f>
        <v>#N/A</v>
      </c>
    </row>
    <row r="86" spans="1:16" ht="14.45" customHeight="1" x14ac:dyDescent="0.25">
      <c r="A86" s="3">
        <v>285</v>
      </c>
      <c r="B86" s="49" t="e">
        <f t="shared" si="4"/>
        <v>#N/A</v>
      </c>
      <c r="C86" s="5"/>
      <c r="E86" s="49" t="e">
        <f>VLOOKUP(C86,[8]A!$E$2:$K$1451,7,FALSE)</f>
        <v>#N/A</v>
      </c>
      <c r="F86" s="50" t="s">
        <v>3033</v>
      </c>
      <c r="G86" s="68"/>
      <c r="N86" s="49" t="e">
        <f>VLOOKUP(C86,Bilan!$B$4:$D$1440,3,FALSE)</f>
        <v>#N/A</v>
      </c>
      <c r="O86" s="49">
        <f t="shared" si="5"/>
        <v>285</v>
      </c>
      <c r="P86" s="50" t="e">
        <f>VLOOKUP(C86,[8]A!$B$2:$D$1501,3,FALSE)</f>
        <v>#N/A</v>
      </c>
    </row>
    <row r="87" spans="1:16" ht="14.45" customHeight="1" x14ac:dyDescent="0.25">
      <c r="A87" s="3">
        <v>286</v>
      </c>
      <c r="B87" s="49" t="e">
        <f t="shared" si="4"/>
        <v>#N/A</v>
      </c>
      <c r="C87" s="5"/>
      <c r="D87" s="49"/>
      <c r="E87" s="49" t="e">
        <f>VLOOKUP(C87,[8]A!$E$2:$K$1451,7,FALSE)</f>
        <v>#N/A</v>
      </c>
      <c r="F87" s="50" t="s">
        <v>3033</v>
      </c>
      <c r="G87" s="68"/>
      <c r="N87" s="49" t="e">
        <f>VLOOKUP(C87,Bilan!$B$4:$D$1440,3,FALSE)</f>
        <v>#N/A</v>
      </c>
      <c r="O87" s="49">
        <f t="shared" si="5"/>
        <v>286</v>
      </c>
      <c r="P87" s="50" t="e">
        <f>VLOOKUP(C87,[8]A!$B$2:$D$1501,3,FALSE)</f>
        <v>#N/A</v>
      </c>
    </row>
    <row r="88" spans="1:16" ht="14.45" customHeight="1" x14ac:dyDescent="0.25">
      <c r="A88" s="3">
        <v>287</v>
      </c>
      <c r="B88" s="49" t="e">
        <f t="shared" si="4"/>
        <v>#N/A</v>
      </c>
      <c r="C88"/>
      <c r="D88"/>
      <c r="E88" s="49" t="e">
        <f>VLOOKUP(C88,[8]A!$E$2:$K$1451,7,FALSE)</f>
        <v>#N/A</v>
      </c>
      <c r="F88" s="50" t="s">
        <v>3033</v>
      </c>
      <c r="G88" s="68"/>
      <c r="N88" s="49" t="e">
        <f>VLOOKUP(C88,Bilan!$B$4:$D$1440,3,FALSE)</f>
        <v>#N/A</v>
      </c>
      <c r="O88" s="49">
        <f t="shared" si="5"/>
        <v>287</v>
      </c>
      <c r="P88" s="50" t="e">
        <f>VLOOKUP(C88,[8]A!$B$2:$D$1501,3,FALSE)</f>
        <v>#N/A</v>
      </c>
    </row>
    <row r="89" spans="1:16" ht="14.45" customHeight="1" x14ac:dyDescent="0.25">
      <c r="A89" s="3">
        <v>288</v>
      </c>
      <c r="B89" s="49" t="e">
        <f t="shared" si="4"/>
        <v>#N/A</v>
      </c>
      <c r="C89"/>
      <c r="D89"/>
      <c r="E89" s="49" t="e">
        <f>VLOOKUP(C89,[8]A!$E$2:$K$1451,7,FALSE)</f>
        <v>#N/A</v>
      </c>
      <c r="F89" s="50" t="s">
        <v>3033</v>
      </c>
      <c r="G89" s="68"/>
      <c r="N89" s="49" t="e">
        <f>VLOOKUP(C89,Bilan!$B$4:$D$1440,3,FALSE)</f>
        <v>#N/A</v>
      </c>
      <c r="O89" s="49">
        <f t="shared" si="5"/>
        <v>288</v>
      </c>
      <c r="P89" s="50" t="e">
        <f>VLOOKUP(C89,[8]A!$B$2:$D$1501,3,FALSE)</f>
        <v>#N/A</v>
      </c>
    </row>
    <row r="90" spans="1:16" ht="14.45" customHeight="1" x14ac:dyDescent="0.25">
      <c r="A90" s="3">
        <v>289</v>
      </c>
      <c r="B90" s="49" t="e">
        <f t="shared" si="4"/>
        <v>#N/A</v>
      </c>
      <c r="C90"/>
      <c r="D90"/>
      <c r="E90" s="49" t="e">
        <f>VLOOKUP(C90,[8]A!$E$2:$K$1451,7,FALSE)</f>
        <v>#N/A</v>
      </c>
      <c r="F90" s="50" t="s">
        <v>3033</v>
      </c>
      <c r="G90" s="68"/>
      <c r="N90" s="49" t="e">
        <f>VLOOKUP(C90,Bilan!$B$4:$D$1440,3,FALSE)</f>
        <v>#N/A</v>
      </c>
      <c r="O90" s="49">
        <f t="shared" si="5"/>
        <v>289</v>
      </c>
      <c r="P90" s="50" t="e">
        <f>VLOOKUP(C90,[8]A!$B$2:$D$1501,3,FALSE)</f>
        <v>#N/A</v>
      </c>
    </row>
    <row r="91" spans="1:16" ht="14.45" customHeight="1" x14ac:dyDescent="0.25">
      <c r="A91" s="3">
        <v>290</v>
      </c>
      <c r="B91" s="49" t="e">
        <f t="shared" si="4"/>
        <v>#N/A</v>
      </c>
      <c r="C91"/>
      <c r="D91"/>
      <c r="E91" s="49" t="e">
        <f>VLOOKUP(C91,[8]A!$E$2:$K$1451,7,FALSE)</f>
        <v>#N/A</v>
      </c>
      <c r="F91" s="50" t="s">
        <v>3033</v>
      </c>
      <c r="G91" s="68"/>
      <c r="N91" s="49" t="e">
        <f>VLOOKUP(C91,Bilan!$B$4:$D$1440,3,FALSE)</f>
        <v>#N/A</v>
      </c>
      <c r="O91" s="49">
        <f t="shared" si="5"/>
        <v>290</v>
      </c>
      <c r="P91" s="50" t="e">
        <f>VLOOKUP(C91,[8]A!$B$2:$D$1501,3,FALSE)</f>
        <v>#N/A</v>
      </c>
    </row>
    <row r="92" spans="1:16" ht="14.45" customHeight="1" x14ac:dyDescent="0.25">
      <c r="A92" s="49">
        <v>291</v>
      </c>
      <c r="B92" s="49" t="e">
        <f t="shared" si="4"/>
        <v>#N/A</v>
      </c>
      <c r="C92"/>
      <c r="D92"/>
      <c r="E92" s="49" t="e">
        <f>VLOOKUP(C92,[8]A!$E$2:$K$1451,7,FALSE)</f>
        <v>#N/A</v>
      </c>
      <c r="F92" s="50" t="s">
        <v>3033</v>
      </c>
      <c r="G92" s="68"/>
      <c r="N92" s="49" t="e">
        <f>VLOOKUP(C92,Bilan!$B$4:$D$1440,3,FALSE)</f>
        <v>#N/A</v>
      </c>
      <c r="O92" s="49">
        <f t="shared" si="5"/>
        <v>291</v>
      </c>
      <c r="P92" s="50" t="e">
        <f>VLOOKUP(C92,[8]A!$B$2:$D$1501,3,FALSE)</f>
        <v>#N/A</v>
      </c>
    </row>
    <row r="93" spans="1:16" ht="14.45" customHeight="1" x14ac:dyDescent="0.25">
      <c r="A93" s="49">
        <v>292</v>
      </c>
      <c r="B93" s="49" t="e">
        <f t="shared" si="4"/>
        <v>#N/A</v>
      </c>
      <c r="C93"/>
      <c r="D93"/>
      <c r="E93" s="49" t="e">
        <f>VLOOKUP(C93,[8]A!$E$2:$K$1451,7,FALSE)</f>
        <v>#N/A</v>
      </c>
      <c r="F93" s="50" t="s">
        <v>3033</v>
      </c>
      <c r="G93" s="68"/>
      <c r="N93" s="49" t="e">
        <f>VLOOKUP(C93,Bilan!$B$4:$D$1440,3,FALSE)</f>
        <v>#N/A</v>
      </c>
      <c r="O93" s="49">
        <f t="shared" si="5"/>
        <v>292</v>
      </c>
      <c r="P93" s="50" t="e">
        <f>VLOOKUP(C93,[8]A!$B$2:$D$1501,3,FALSE)</f>
        <v>#N/A</v>
      </c>
    </row>
    <row r="94" spans="1:16" ht="14.45" customHeight="1" x14ac:dyDescent="0.25">
      <c r="A94" s="49">
        <v>293</v>
      </c>
      <c r="B94" s="49" t="e">
        <f t="shared" si="4"/>
        <v>#N/A</v>
      </c>
      <c r="D94"/>
      <c r="E94" s="49" t="e">
        <f>VLOOKUP(C94,[8]A!$E$2:$K$1451,7,FALSE)</f>
        <v>#N/A</v>
      </c>
      <c r="F94" s="50" t="s">
        <v>3033</v>
      </c>
      <c r="G94" s="68"/>
      <c r="N94" s="49" t="e">
        <f>VLOOKUP(C94,Bilan!$B$4:$D$1440,3,FALSE)</f>
        <v>#N/A</v>
      </c>
      <c r="O94" s="49">
        <f t="shared" si="5"/>
        <v>293</v>
      </c>
      <c r="P94" s="50" t="e">
        <f>VLOOKUP(C94,[8]A!$B$2:$D$1501,3,FALSE)</f>
        <v>#N/A</v>
      </c>
    </row>
    <row r="95" spans="1:16" ht="14.45" customHeight="1" x14ac:dyDescent="0.25">
      <c r="A95" s="49">
        <v>294</v>
      </c>
      <c r="B95" s="49" t="e">
        <f t="shared" si="4"/>
        <v>#N/A</v>
      </c>
      <c r="D95"/>
      <c r="E95" s="49" t="e">
        <f>VLOOKUP(C95,[8]A!$E$2:$K$1451,7,FALSE)</f>
        <v>#N/A</v>
      </c>
      <c r="F95" s="50" t="s">
        <v>3033</v>
      </c>
      <c r="G95" s="68"/>
      <c r="N95" s="49" t="e">
        <f>VLOOKUP(C95,Bilan!$B$4:$D$1440,3,FALSE)</f>
        <v>#N/A</v>
      </c>
      <c r="O95" s="49">
        <f t="shared" si="5"/>
        <v>294</v>
      </c>
      <c r="P95" s="50" t="e">
        <f>VLOOKUP(C95,[8]A!$B$2:$D$1501,3,FALSE)</f>
        <v>#N/A</v>
      </c>
    </row>
    <row r="96" spans="1:16" ht="14.45" customHeight="1" x14ac:dyDescent="0.25">
      <c r="A96" s="49">
        <v>295</v>
      </c>
      <c r="B96" s="49" t="e">
        <f t="shared" si="4"/>
        <v>#N/A</v>
      </c>
      <c r="D96" s="49"/>
      <c r="E96" s="49" t="e">
        <f>VLOOKUP(C96,[8]A!$E$2:$K$1451,7,FALSE)</f>
        <v>#N/A</v>
      </c>
      <c r="F96" s="50" t="s">
        <v>3033</v>
      </c>
      <c r="G96" s="68"/>
      <c r="N96" s="49" t="e">
        <f>VLOOKUP(C96,Bilan!$B$4:$D$1440,3,FALSE)</f>
        <v>#N/A</v>
      </c>
      <c r="O96" s="49">
        <f t="shared" si="5"/>
        <v>295</v>
      </c>
      <c r="P96" s="50" t="e">
        <f>VLOOKUP(C96,[8]A!$B$2:$D$1501,3,FALSE)</f>
        <v>#N/A</v>
      </c>
    </row>
    <row r="97" spans="1:16" ht="14.45" customHeight="1" x14ac:dyDescent="0.25">
      <c r="A97" s="49">
        <v>296</v>
      </c>
      <c r="B97" s="49" t="e">
        <f t="shared" si="4"/>
        <v>#N/A</v>
      </c>
      <c r="D97"/>
      <c r="E97" s="49" t="e">
        <f>VLOOKUP(C97,[8]A!$E$2:$K$1451,7,FALSE)</f>
        <v>#N/A</v>
      </c>
      <c r="F97" s="50" t="s">
        <v>3033</v>
      </c>
      <c r="G97" s="68"/>
      <c r="N97" s="49" t="e">
        <f>VLOOKUP(C97,Bilan!$B$4:$D$1440,3,FALSE)</f>
        <v>#N/A</v>
      </c>
      <c r="O97" s="49">
        <f t="shared" si="5"/>
        <v>296</v>
      </c>
      <c r="P97" s="50" t="e">
        <f>VLOOKUP(C97,[8]A!$B$2:$D$1501,3,FALSE)</f>
        <v>#N/A</v>
      </c>
    </row>
    <row r="98" spans="1:16" ht="14.45" customHeight="1" x14ac:dyDescent="0.25">
      <c r="A98" s="49">
        <v>297</v>
      </c>
      <c r="B98" s="49" t="e">
        <f t="shared" si="4"/>
        <v>#N/A</v>
      </c>
      <c r="C98"/>
      <c r="D98"/>
      <c r="E98" s="49" t="e">
        <f>VLOOKUP(C98,[8]A!$E$2:$K$1451,7,FALSE)</f>
        <v>#N/A</v>
      </c>
      <c r="F98" s="50" t="s">
        <v>3033</v>
      </c>
      <c r="G98" s="68"/>
      <c r="N98" s="49" t="e">
        <f>VLOOKUP(C98,Bilan!$B$4:$D$1440,3,FALSE)</f>
        <v>#N/A</v>
      </c>
      <c r="O98" s="49">
        <f t="shared" si="5"/>
        <v>297</v>
      </c>
      <c r="P98" s="50" t="e">
        <f>VLOOKUP(C98,[8]A!$B$2:$D$1501,3,FALSE)</f>
        <v>#N/A</v>
      </c>
    </row>
    <row r="99" spans="1:16" ht="14.45" customHeight="1" x14ac:dyDescent="0.25">
      <c r="A99" s="49">
        <v>298</v>
      </c>
      <c r="B99" s="49" t="e">
        <f t="shared" si="4"/>
        <v>#N/A</v>
      </c>
      <c r="C99"/>
      <c r="D99"/>
      <c r="E99" s="49" t="e">
        <f>VLOOKUP(C99,[8]A!$E$2:$K$1451,7,FALSE)</f>
        <v>#N/A</v>
      </c>
      <c r="F99" s="50" t="s">
        <v>3033</v>
      </c>
      <c r="G99" s="68"/>
      <c r="N99" s="49" t="e">
        <f>VLOOKUP(C99,Bilan!$B$4:$D$1440,3,FALSE)</f>
        <v>#N/A</v>
      </c>
      <c r="O99" s="49">
        <f t="shared" si="5"/>
        <v>298</v>
      </c>
      <c r="P99" s="50" t="e">
        <f>VLOOKUP(C99,[8]A!$B$2:$D$1501,3,FALSE)</f>
        <v>#N/A</v>
      </c>
    </row>
    <row r="100" spans="1:16" ht="14.45" customHeight="1" x14ac:dyDescent="0.25">
      <c r="A100" s="49">
        <v>299</v>
      </c>
      <c r="B100" s="49" t="e">
        <f t="shared" si="4"/>
        <v>#N/A</v>
      </c>
      <c r="C100"/>
      <c r="D100"/>
      <c r="E100" s="49" t="e">
        <f>VLOOKUP(C100,[8]A!$E$2:$K$1451,7,FALSE)</f>
        <v>#N/A</v>
      </c>
      <c r="F100" s="50" t="s">
        <v>3033</v>
      </c>
      <c r="G100" s="68"/>
      <c r="N100" s="49" t="e">
        <f>VLOOKUP(C100,Bilan!$B$4:$D$1440,3,FALSE)</f>
        <v>#N/A</v>
      </c>
      <c r="O100" s="49">
        <f t="shared" si="5"/>
        <v>299</v>
      </c>
      <c r="P100" s="50" t="e">
        <f>VLOOKUP(C100,[8]A!$B$2:$D$1501,3,FALSE)</f>
        <v>#N/A</v>
      </c>
    </row>
    <row r="101" spans="1:16" ht="14.45" customHeight="1" x14ac:dyDescent="0.25">
      <c r="A101" s="49">
        <v>300</v>
      </c>
      <c r="B101" s="49" t="e">
        <f t="shared" si="4"/>
        <v>#N/A</v>
      </c>
      <c r="C101"/>
      <c r="D101"/>
      <c r="E101" s="49" t="e">
        <f>VLOOKUP(C101,[8]A!$E$2:$K$1451,7,FALSE)</f>
        <v>#N/A</v>
      </c>
      <c r="F101" s="50" t="s">
        <v>3033</v>
      </c>
      <c r="G101" s="68"/>
      <c r="N101" s="49" t="e">
        <f>VLOOKUP(C101,Bilan!$B$4:$D$1440,3,FALSE)</f>
        <v>#N/A</v>
      </c>
      <c r="O101" s="49">
        <f t="shared" si="5"/>
        <v>300</v>
      </c>
      <c r="P101" s="50" t="e">
        <f>VLOOKUP(C101,[8]A!$B$2:$D$1501,3,FALSE)</f>
        <v>#N/A</v>
      </c>
    </row>
    <row r="102" spans="1:16" ht="14.45" customHeight="1" x14ac:dyDescent="0.25">
      <c r="A102" s="7">
        <v>41</v>
      </c>
      <c r="B102" s="7">
        <f t="shared" si="1"/>
        <v>2186</v>
      </c>
      <c r="C102" t="s">
        <v>11</v>
      </c>
      <c r="D102" t="s">
        <v>4</v>
      </c>
      <c r="E102" s="49" t="str">
        <f>VLOOKUP(C102,[8]A!$E$2:$K$1451,7,FALSE)</f>
        <v>05994063026</v>
      </c>
      <c r="F102" s="50" t="s">
        <v>3034</v>
      </c>
      <c r="G102" s="68"/>
      <c r="N102" s="49">
        <f>VLOOKUP(C102,Bilan!$B$4:$D$1440,3,FALSE)</f>
        <v>2186</v>
      </c>
      <c r="O102" s="49">
        <f t="shared" si="0"/>
        <v>41</v>
      </c>
      <c r="P102" s="50" t="str">
        <f>VLOOKUP(C102,[8]A!$B$2:$D$1501,3,FALSE)</f>
        <v>2</v>
      </c>
    </row>
    <row r="103" spans="1:16" ht="14.45" customHeight="1" x14ac:dyDescent="0.25">
      <c r="A103" s="7">
        <v>42</v>
      </c>
      <c r="B103" s="7">
        <f t="shared" si="1"/>
        <v>2423</v>
      </c>
      <c r="C103" t="s">
        <v>2569</v>
      </c>
      <c r="D103" t="s">
        <v>47</v>
      </c>
      <c r="E103" s="49" t="str">
        <f>VLOOKUP(C103,[8]A!$E$2:$K$1451,7,FALSE)</f>
        <v>06297066751</v>
      </c>
      <c r="F103" s="50" t="s">
        <v>3034</v>
      </c>
      <c r="G103" s="68"/>
      <c r="N103" s="49">
        <f>VLOOKUP(C103,Bilan!$B$4:$D$1440,3,FALSE)</f>
        <v>2423</v>
      </c>
      <c r="O103" s="49">
        <f t="shared" si="0"/>
        <v>42</v>
      </c>
      <c r="P103" s="50" t="str">
        <f>VLOOKUP(C103,[8]A!$B$2:$D$1501,3,FALSE)</f>
        <v>1</v>
      </c>
    </row>
    <row r="104" spans="1:16" ht="14.45" customHeight="1" x14ac:dyDescent="0.25">
      <c r="A104" s="7">
        <v>43</v>
      </c>
      <c r="B104" s="7">
        <f t="shared" si="1"/>
        <v>144576</v>
      </c>
      <c r="C104" t="s">
        <v>211</v>
      </c>
      <c r="D104" t="s">
        <v>3042</v>
      </c>
      <c r="E104" s="49" t="str">
        <f>VLOOKUP(C104,[8]A!$E$2:$K$1451,7,FALSE)</f>
        <v>05994043415</v>
      </c>
      <c r="F104" s="50" t="s">
        <v>3034</v>
      </c>
      <c r="G104" s="68"/>
      <c r="N104" s="49">
        <f>VLOOKUP(C104,Bilan!$B$4:$D$1440,3,FALSE)</f>
        <v>144576</v>
      </c>
      <c r="O104" s="49">
        <f t="shared" si="0"/>
        <v>43</v>
      </c>
      <c r="P104" s="50" t="str">
        <f>VLOOKUP(C104,[8]A!$B$2:$D$1501,3,FALSE)</f>
        <v>2</v>
      </c>
    </row>
    <row r="105" spans="1:16" ht="14.45" customHeight="1" x14ac:dyDescent="0.25">
      <c r="A105" s="7">
        <v>44</v>
      </c>
      <c r="B105" s="49">
        <f t="shared" si="1"/>
        <v>1323</v>
      </c>
      <c r="C105" t="s">
        <v>217</v>
      </c>
      <c r="D105" s="5" t="s">
        <v>12</v>
      </c>
      <c r="E105" s="49" t="str">
        <f>VLOOKUP(C105,[8]A!$E$2:$K$1451,7,FALSE)</f>
        <v>06297097288</v>
      </c>
      <c r="F105" s="50" t="s">
        <v>3034</v>
      </c>
      <c r="G105" s="68"/>
      <c r="N105" s="49">
        <f>VLOOKUP(C105,Bilan!$B$4:$D$1440,3,FALSE)</f>
        <v>1323</v>
      </c>
      <c r="O105" s="49">
        <f t="shared" si="0"/>
        <v>44</v>
      </c>
      <c r="P105" s="50" t="str">
        <f>VLOOKUP(C105,[8]A!$B$2:$D$1501,3,FALSE)</f>
        <v>3</v>
      </c>
    </row>
    <row r="106" spans="1:16" ht="14.45" customHeight="1" x14ac:dyDescent="0.25">
      <c r="A106" s="7">
        <v>45</v>
      </c>
      <c r="B106" s="7">
        <f t="shared" si="1"/>
        <v>2454</v>
      </c>
      <c r="C106" t="s">
        <v>2981</v>
      </c>
      <c r="D106" s="49" t="s">
        <v>2982</v>
      </c>
      <c r="E106" s="49" t="e">
        <f>VLOOKUP(C106,[8]A!$E$2:$K$1451,7,FALSE)</f>
        <v>#N/A</v>
      </c>
      <c r="F106" s="50" t="s">
        <v>3034</v>
      </c>
      <c r="G106" s="68"/>
      <c r="N106" s="49">
        <f>VLOOKUP(C106,Bilan!$B$4:$D$1440,3,FALSE)</f>
        <v>2454</v>
      </c>
      <c r="O106" s="49">
        <f t="shared" si="0"/>
        <v>45</v>
      </c>
      <c r="P106" s="50" t="e">
        <f>VLOOKUP(C106,[8]A!$B$2:$D$1501,3,FALSE)</f>
        <v>#N/A</v>
      </c>
    </row>
    <row r="107" spans="1:16" ht="14.45" customHeight="1" x14ac:dyDescent="0.25">
      <c r="A107" s="7">
        <v>46</v>
      </c>
      <c r="B107" s="7">
        <f t="shared" si="1"/>
        <v>144409</v>
      </c>
      <c r="C107" s="5" t="s">
        <v>214</v>
      </c>
      <c r="D107" s="5" t="s">
        <v>36</v>
      </c>
      <c r="E107" s="49" t="e">
        <f>VLOOKUP(C107,[8]A!$E$2:$K$1451,7,FALSE)</f>
        <v>#N/A</v>
      </c>
      <c r="F107" s="50" t="s">
        <v>3034</v>
      </c>
      <c r="G107" s="68"/>
      <c r="N107" s="49">
        <f>VLOOKUP(C107,Bilan!$B$4:$D$1440,3,FALSE)</f>
        <v>144409</v>
      </c>
      <c r="O107" s="49">
        <f t="shared" ref="O107:O180" si="6">A107</f>
        <v>46</v>
      </c>
      <c r="P107" s="50" t="e">
        <f>VLOOKUP(C107,[8]A!$B$2:$D$1501,3,FALSE)</f>
        <v>#N/A</v>
      </c>
    </row>
    <row r="108" spans="1:16" ht="14.45" customHeight="1" x14ac:dyDescent="0.25">
      <c r="A108" s="7">
        <v>47</v>
      </c>
      <c r="B108" s="7">
        <f t="shared" si="1"/>
        <v>144429</v>
      </c>
      <c r="C108" t="s">
        <v>840</v>
      </c>
      <c r="D108" s="5" t="s">
        <v>3043</v>
      </c>
      <c r="E108" s="49" t="str">
        <f>VLOOKUP(C108,[8]A!$E$2:$K$1451,7,FALSE)</f>
        <v>06297037065</v>
      </c>
      <c r="F108" s="50" t="s">
        <v>3034</v>
      </c>
      <c r="G108" s="68"/>
      <c r="N108" s="49">
        <f>VLOOKUP(C108,Bilan!$B$4:$D$1440,3,FALSE)</f>
        <v>144429</v>
      </c>
      <c r="O108" s="49">
        <f t="shared" si="6"/>
        <v>47</v>
      </c>
      <c r="P108" s="50" t="str">
        <f>VLOOKUP(C108,[8]A!$B$2:$D$1501,3,FALSE)</f>
        <v>2</v>
      </c>
    </row>
    <row r="109" spans="1:16" ht="14.45" customHeight="1" x14ac:dyDescent="0.25">
      <c r="A109" s="7">
        <v>48</v>
      </c>
      <c r="B109" s="7">
        <f t="shared" ref="B109:B172" si="7">N109</f>
        <v>144476</v>
      </c>
      <c r="C109" t="s">
        <v>210</v>
      </c>
      <c r="D109" s="5" t="s">
        <v>66</v>
      </c>
      <c r="E109" s="49" t="str">
        <f>VLOOKUP(C109,[8]A!$E$2:$K$1451,7,FALSE)</f>
        <v>05999029141</v>
      </c>
      <c r="F109" s="50" t="s">
        <v>3034</v>
      </c>
      <c r="G109" s="68"/>
      <c r="N109" s="49">
        <f>VLOOKUP(C109,Bilan!$B$4:$D$1440,3,FALSE)</f>
        <v>144476</v>
      </c>
      <c r="O109" s="49">
        <f t="shared" si="6"/>
        <v>48</v>
      </c>
      <c r="P109" s="50" t="str">
        <f>VLOOKUP(C109,[8]A!$B$2:$D$1501,3,FALSE)</f>
        <v>1</v>
      </c>
    </row>
    <row r="110" spans="1:16" x14ac:dyDescent="0.25">
      <c r="A110" s="7">
        <v>49</v>
      </c>
      <c r="B110" s="7">
        <f t="shared" si="7"/>
        <v>4375</v>
      </c>
      <c r="C110" t="s">
        <v>2241</v>
      </c>
      <c r="D110" s="5" t="s">
        <v>4</v>
      </c>
      <c r="E110" s="49" t="str">
        <f>VLOOKUP(C110,[8]A!$E$2:$K$1451,7,FALSE)</f>
        <v>05999057227</v>
      </c>
      <c r="F110" s="50" t="s">
        <v>3034</v>
      </c>
      <c r="G110" s="68"/>
      <c r="N110" s="49">
        <f>VLOOKUP(C110,Bilan!$B$4:$D$1440,3,FALSE)</f>
        <v>4375</v>
      </c>
      <c r="O110" s="49">
        <f t="shared" si="6"/>
        <v>49</v>
      </c>
      <c r="P110" s="50" t="str">
        <f>VLOOKUP(C110,[8]A!$B$2:$D$1501,3,FALSE)</f>
        <v>2</v>
      </c>
    </row>
    <row r="111" spans="1:16" ht="14.45" customHeight="1" x14ac:dyDescent="0.25">
      <c r="A111" s="7">
        <v>50</v>
      </c>
      <c r="B111" s="7">
        <f t="shared" si="7"/>
        <v>144411</v>
      </c>
      <c r="C111" t="s">
        <v>15</v>
      </c>
      <c r="D111" s="5" t="s">
        <v>140</v>
      </c>
      <c r="E111" s="49" t="str">
        <f>VLOOKUP(C111,[8]A!$E$2:$K$1451,7,FALSE)</f>
        <v>05999025679</v>
      </c>
      <c r="F111" s="50" t="s">
        <v>3034</v>
      </c>
      <c r="G111" s="68"/>
      <c r="N111" s="49">
        <f>VLOOKUP(C111,Bilan!$B$4:$D$1440,3,FALSE)</f>
        <v>144411</v>
      </c>
      <c r="O111" s="49">
        <f t="shared" si="6"/>
        <v>50</v>
      </c>
      <c r="P111" s="50" t="str">
        <f>VLOOKUP(C111,[8]A!$B$2:$D$1501,3,FALSE)</f>
        <v>3</v>
      </c>
    </row>
    <row r="112" spans="1:16" ht="14.45" customHeight="1" x14ac:dyDescent="0.25">
      <c r="A112" s="7">
        <v>51</v>
      </c>
      <c r="B112" s="49">
        <f t="shared" si="7"/>
        <v>4368</v>
      </c>
      <c r="C112" t="s">
        <v>2948</v>
      </c>
      <c r="D112" s="5" t="s">
        <v>71</v>
      </c>
      <c r="E112" s="49" t="e">
        <f>VLOOKUP(C112,[8]A!$E$2:$K$1451,7,FALSE)</f>
        <v>#N/A</v>
      </c>
      <c r="F112" s="50" t="s">
        <v>3034</v>
      </c>
      <c r="G112" s="68"/>
      <c r="N112" s="49">
        <f>VLOOKUP(C112,Bilan!$B$4:$D$1440,3,FALSE)</f>
        <v>4368</v>
      </c>
      <c r="O112" s="49">
        <f t="shared" si="6"/>
        <v>51</v>
      </c>
      <c r="P112" s="50" t="e">
        <f>VLOOKUP(C112,[8]A!$B$2:$D$1501,3,FALSE)</f>
        <v>#N/A</v>
      </c>
    </row>
    <row r="113" spans="1:16" ht="14.45" customHeight="1" x14ac:dyDescent="0.25">
      <c r="A113" s="7">
        <v>52</v>
      </c>
      <c r="B113" s="49">
        <f t="shared" si="7"/>
        <v>144566</v>
      </c>
      <c r="C113" s="5" t="s">
        <v>219</v>
      </c>
      <c r="D113" s="5" t="s">
        <v>115</v>
      </c>
      <c r="E113" s="49" t="str">
        <f>VLOOKUP(C113,[8]A!$E$2:$K$1451,7,FALSE)</f>
        <v>05999111387</v>
      </c>
      <c r="F113" s="50" t="s">
        <v>3034</v>
      </c>
      <c r="G113" s="68"/>
      <c r="N113" s="49">
        <f>VLOOKUP(C113,Bilan!$B$4:$D$1440,3,FALSE)</f>
        <v>144566</v>
      </c>
      <c r="O113" s="49">
        <f t="shared" si="6"/>
        <v>52</v>
      </c>
      <c r="P113" s="50" t="str">
        <f>VLOOKUP(C113,[8]A!$B$2:$D$1501,3,FALSE)</f>
        <v>3</v>
      </c>
    </row>
    <row r="114" spans="1:16" ht="14.45" customHeight="1" x14ac:dyDescent="0.25">
      <c r="A114" s="7">
        <v>53</v>
      </c>
      <c r="B114" s="7">
        <f t="shared" si="7"/>
        <v>144421</v>
      </c>
      <c r="C114" t="s">
        <v>216</v>
      </c>
      <c r="D114" t="s">
        <v>195</v>
      </c>
      <c r="E114" s="49" t="str">
        <f>VLOOKUP(C114,[8]A!$E$2:$K$1451,7,FALSE)</f>
        <v>05966155811</v>
      </c>
      <c r="F114" s="50" t="s">
        <v>3034</v>
      </c>
      <c r="G114" s="68"/>
      <c r="N114" s="49">
        <f>VLOOKUP(C114,Bilan!$B$4:$D$1440,3,FALSE)</f>
        <v>144421</v>
      </c>
      <c r="O114" s="49">
        <f t="shared" si="6"/>
        <v>53</v>
      </c>
      <c r="P114" s="50" t="str">
        <f>VLOOKUP(C114,[8]A!$B$2:$D$1501,3,FALSE)</f>
        <v>3</v>
      </c>
    </row>
    <row r="115" spans="1:16" ht="14.45" customHeight="1" x14ac:dyDescent="0.25">
      <c r="A115" s="7">
        <v>54</v>
      </c>
      <c r="B115" s="49">
        <f t="shared" si="7"/>
        <v>144565</v>
      </c>
      <c r="C115" t="s">
        <v>221</v>
      </c>
      <c r="D115" t="s">
        <v>33</v>
      </c>
      <c r="E115" s="49" t="str">
        <f>VLOOKUP(C115,[8]A!$E$2:$K$1451,7,FALSE)</f>
        <v>05999111890</v>
      </c>
      <c r="F115" s="50" t="s">
        <v>3034</v>
      </c>
      <c r="G115" s="68"/>
      <c r="N115" s="49">
        <f>VLOOKUP(C115,Bilan!$B$4:$D$1440,3,FALSE)</f>
        <v>144565</v>
      </c>
      <c r="O115" s="49">
        <f t="shared" si="6"/>
        <v>54</v>
      </c>
      <c r="P115" s="50" t="str">
        <f>VLOOKUP(C115,[8]A!$B$2:$D$1501,3,FALSE)</f>
        <v>3</v>
      </c>
    </row>
    <row r="116" spans="1:16" ht="14.45" customHeight="1" x14ac:dyDescent="0.25">
      <c r="A116" s="7">
        <v>55</v>
      </c>
      <c r="B116" s="7">
        <f t="shared" si="7"/>
        <v>2425</v>
      </c>
      <c r="C116" t="s">
        <v>2988</v>
      </c>
      <c r="D116" t="s">
        <v>153</v>
      </c>
      <c r="E116" s="49" t="e">
        <f>VLOOKUP(C116,[8]A!$E$2:$K$1451,7,FALSE)</f>
        <v>#N/A</v>
      </c>
      <c r="F116" s="50" t="s">
        <v>3034</v>
      </c>
      <c r="G116" s="68"/>
      <c r="N116" s="49">
        <f>VLOOKUP(C116,Bilan!$B$4:$D$1440,3,FALSE)</f>
        <v>2425</v>
      </c>
      <c r="O116" s="49">
        <f t="shared" si="6"/>
        <v>55</v>
      </c>
      <c r="P116" s="50" t="e">
        <f>VLOOKUP(C116,[8]A!$B$2:$D$1501,3,FALSE)</f>
        <v>#N/A</v>
      </c>
    </row>
    <row r="117" spans="1:16" ht="14.45" customHeight="1" x14ac:dyDescent="0.25">
      <c r="A117" s="7">
        <v>56</v>
      </c>
      <c r="B117" s="7">
        <f t="shared" si="7"/>
        <v>144299</v>
      </c>
      <c r="C117" s="5" t="s">
        <v>601</v>
      </c>
      <c r="D117" s="5" t="s">
        <v>126</v>
      </c>
      <c r="E117" s="49" t="str">
        <f>VLOOKUP(C117,[8]A!$E$2:$K$1451,7,FALSE)</f>
        <v>06297096176</v>
      </c>
      <c r="F117" s="50" t="s">
        <v>3034</v>
      </c>
      <c r="G117" s="68"/>
      <c r="N117" s="49">
        <f>VLOOKUP(C117,Bilan!$B$4:$D$1440,3,FALSE)</f>
        <v>144299</v>
      </c>
      <c r="O117" s="49">
        <f t="shared" si="6"/>
        <v>56</v>
      </c>
      <c r="P117" s="50" t="str">
        <f>VLOOKUP(C117,[8]A!$B$2:$D$1501,3,FALSE)</f>
        <v>1</v>
      </c>
    </row>
    <row r="118" spans="1:16" x14ac:dyDescent="0.25">
      <c r="A118" s="7">
        <v>57</v>
      </c>
      <c r="B118" s="7">
        <f t="shared" si="7"/>
        <v>4392</v>
      </c>
      <c r="C118" s="5" t="s">
        <v>2904</v>
      </c>
      <c r="D118" s="5" t="s">
        <v>75</v>
      </c>
      <c r="E118" s="49" t="e">
        <f>VLOOKUP(C118,[8]A!$E$2:$K$1451,7,FALSE)</f>
        <v>#N/A</v>
      </c>
      <c r="F118" s="50" t="s">
        <v>3034</v>
      </c>
      <c r="G118" s="68"/>
      <c r="N118" s="49">
        <f>VLOOKUP(C118,Bilan!$B$4:$D$1440,3,FALSE)</f>
        <v>4392</v>
      </c>
      <c r="O118" s="49">
        <f t="shared" si="6"/>
        <v>57</v>
      </c>
      <c r="P118" s="50" t="e">
        <f>VLOOKUP(C118,[8]A!$B$2:$D$1501,3,FALSE)</f>
        <v>#N/A</v>
      </c>
    </row>
    <row r="119" spans="1:16" ht="14.45" customHeight="1" x14ac:dyDescent="0.25">
      <c r="A119" s="7">
        <v>58</v>
      </c>
      <c r="B119" s="7">
        <f t="shared" si="7"/>
        <v>144492</v>
      </c>
      <c r="C119" s="5" t="s">
        <v>848</v>
      </c>
      <c r="D119" s="5" t="s">
        <v>153</v>
      </c>
      <c r="E119" s="49" t="str">
        <f>VLOOKUP(C119,[8]A!$E$2:$K$1451,7,FALSE)</f>
        <v>05996217363</v>
      </c>
      <c r="F119" s="50" t="s">
        <v>3034</v>
      </c>
      <c r="G119" s="68"/>
      <c r="N119" s="49">
        <f>VLOOKUP(C119,Bilan!$B$4:$D$1440,3,FALSE)</f>
        <v>144492</v>
      </c>
      <c r="O119" s="49">
        <f t="shared" si="6"/>
        <v>58</v>
      </c>
      <c r="P119" s="50" t="str">
        <f>VLOOKUP(C119,[8]A!$B$2:$D$1501,3,FALSE)</f>
        <v>3</v>
      </c>
    </row>
    <row r="120" spans="1:16" ht="14.45" customHeight="1" x14ac:dyDescent="0.25">
      <c r="A120" s="7">
        <v>59</v>
      </c>
      <c r="B120" s="7">
        <f t="shared" si="7"/>
        <v>2219</v>
      </c>
      <c r="C120" t="s">
        <v>303</v>
      </c>
      <c r="D120" s="49" t="s">
        <v>330</v>
      </c>
      <c r="E120" s="49" t="str">
        <f>VLOOKUP(C120,[8]A!$E$2:$K$1451,7,FALSE)</f>
        <v>05999028487</v>
      </c>
      <c r="F120" s="50" t="s">
        <v>3034</v>
      </c>
      <c r="G120" s="68"/>
      <c r="N120" s="49">
        <f>VLOOKUP(C120,Bilan!$B$4:$D$1440,3,FALSE)</f>
        <v>2219</v>
      </c>
      <c r="O120" s="49">
        <f t="shared" si="6"/>
        <v>59</v>
      </c>
      <c r="P120" s="50" t="str">
        <f>VLOOKUP(C120,[8]A!$B$2:$D$1501,3,FALSE)</f>
        <v>1</v>
      </c>
    </row>
    <row r="121" spans="1:16" ht="14.45" customHeight="1" x14ac:dyDescent="0.25">
      <c r="A121" s="7">
        <v>60</v>
      </c>
      <c r="B121" s="7">
        <f t="shared" si="7"/>
        <v>4303</v>
      </c>
      <c r="C121" t="s">
        <v>2720</v>
      </c>
      <c r="D121" s="49" t="s">
        <v>149</v>
      </c>
      <c r="E121" s="49" t="str">
        <f>VLOOKUP(C121,[8]A!$E$2:$K$1451,7,FALSE)</f>
        <v>06297037068</v>
      </c>
      <c r="F121" s="50" t="s">
        <v>3034</v>
      </c>
      <c r="G121" s="68"/>
      <c r="N121" s="49">
        <f>VLOOKUP(C121,Bilan!$B$4:$D$1440,3,FALSE)</f>
        <v>4303</v>
      </c>
      <c r="O121" s="49">
        <f t="shared" si="6"/>
        <v>60</v>
      </c>
      <c r="P121" s="50" t="str">
        <f>VLOOKUP(C121,[8]A!$B$2:$D$1501,3,FALSE)</f>
        <v>3</v>
      </c>
    </row>
    <row r="122" spans="1:16" ht="14.45" customHeight="1" x14ac:dyDescent="0.25">
      <c r="A122" s="7">
        <v>141</v>
      </c>
      <c r="B122" s="7">
        <f t="shared" si="7"/>
        <v>144500</v>
      </c>
      <c r="C122" s="49" t="s">
        <v>716</v>
      </c>
      <c r="D122" t="s">
        <v>109</v>
      </c>
      <c r="E122" s="49" t="str">
        <f>VLOOKUP(C122,[8]A!$E$2:$K$1451,7,FALSE)</f>
        <v>05996215348</v>
      </c>
      <c r="F122" s="50" t="s">
        <v>3034</v>
      </c>
      <c r="G122" s="68"/>
      <c r="N122" s="49">
        <f>VLOOKUP(C122,Bilan!$B$4:$D$1440,3,FALSE)</f>
        <v>144500</v>
      </c>
      <c r="O122" s="49">
        <f t="shared" si="6"/>
        <v>141</v>
      </c>
      <c r="P122" s="50" t="str">
        <f>VLOOKUP(C122,[8]A!$B$2:$D$1501,3,FALSE)</f>
        <v>2</v>
      </c>
    </row>
    <row r="123" spans="1:16" ht="14.45" customHeight="1" x14ac:dyDescent="0.25">
      <c r="A123" s="7">
        <v>142</v>
      </c>
      <c r="B123" s="7">
        <f t="shared" si="7"/>
        <v>144461</v>
      </c>
      <c r="C123" s="5" t="s">
        <v>943</v>
      </c>
      <c r="D123" t="s">
        <v>201</v>
      </c>
      <c r="E123" s="49" t="str">
        <f>VLOOKUP(C123,[8]A!$E$2:$K$1451,7,FALSE)</f>
        <v>05999109290</v>
      </c>
      <c r="F123" s="50" t="s">
        <v>3034</v>
      </c>
      <c r="G123" s="68"/>
      <c r="N123" s="49">
        <f>VLOOKUP(C123,Bilan!$B$4:$D$1440,3,FALSE)</f>
        <v>144461</v>
      </c>
      <c r="O123" s="49">
        <f t="shared" si="6"/>
        <v>142</v>
      </c>
      <c r="P123" s="50" t="str">
        <f>VLOOKUP(C123,[8]A!$B$2:$D$1501,3,FALSE)</f>
        <v>2</v>
      </c>
    </row>
    <row r="124" spans="1:16" ht="14.45" customHeight="1" x14ac:dyDescent="0.25">
      <c r="A124" s="7">
        <v>143</v>
      </c>
      <c r="B124" s="7">
        <f t="shared" si="7"/>
        <v>2332</v>
      </c>
      <c r="C124" s="5" t="s">
        <v>3108</v>
      </c>
      <c r="D124" t="s">
        <v>3127</v>
      </c>
      <c r="E124" s="49" t="e">
        <f>VLOOKUP(C124,[8]A!$E$2:$K$1451,7,FALSE)</f>
        <v>#N/A</v>
      </c>
      <c r="F124" s="50" t="s">
        <v>3034</v>
      </c>
      <c r="G124" s="68"/>
      <c r="N124" s="49">
        <f>VLOOKUP(C124,Bilan!$B$4:$D$1440,3,FALSE)</f>
        <v>2332</v>
      </c>
      <c r="O124" s="49">
        <f t="shared" si="6"/>
        <v>143</v>
      </c>
      <c r="P124" s="50" t="e">
        <f>VLOOKUP(C124,[8]A!$B$2:$D$1501,3,FALSE)</f>
        <v>#N/A</v>
      </c>
    </row>
    <row r="125" spans="1:16" ht="14.45" customHeight="1" x14ac:dyDescent="0.25">
      <c r="A125" s="7">
        <v>144</v>
      </c>
      <c r="B125" s="7">
        <f t="shared" si="7"/>
        <v>0</v>
      </c>
      <c r="C125" s="49" t="s">
        <v>2880</v>
      </c>
      <c r="D125" s="51" t="s">
        <v>3154</v>
      </c>
      <c r="E125" s="49" t="e">
        <f>VLOOKUP(C125,[8]A!$E$2:$K$1451,7,FALSE)</f>
        <v>#N/A</v>
      </c>
      <c r="F125" s="50" t="s">
        <v>3034</v>
      </c>
      <c r="G125" s="68"/>
      <c r="N125" s="49">
        <f>VLOOKUP(C125,Bilan!$B$4:$D$1440,3,FALSE)</f>
        <v>0</v>
      </c>
      <c r="O125" s="49">
        <f t="shared" si="6"/>
        <v>144</v>
      </c>
      <c r="P125" s="50" t="e">
        <f>VLOOKUP(C125,[8]A!$B$2:$D$1501,3,FALSE)</f>
        <v>#N/A</v>
      </c>
    </row>
    <row r="126" spans="1:16" ht="14.45" customHeight="1" x14ac:dyDescent="0.25">
      <c r="A126" s="7">
        <v>145</v>
      </c>
      <c r="B126" s="7">
        <f t="shared" si="7"/>
        <v>4367</v>
      </c>
      <c r="C126" s="49" t="s">
        <v>2679</v>
      </c>
      <c r="D126" s="49" t="s">
        <v>12</v>
      </c>
      <c r="E126" s="49" t="str">
        <f>VLOOKUP(C126,[8]A!$E$2:$K$1451,7,FALSE)</f>
        <v>06297055593</v>
      </c>
      <c r="F126" s="50" t="s">
        <v>3034</v>
      </c>
      <c r="G126" s="68"/>
      <c r="N126" s="49">
        <f>VLOOKUP(C126,Bilan!$B$4:$D$1440,3,FALSE)</f>
        <v>4367</v>
      </c>
      <c r="O126" s="49">
        <f t="shared" si="6"/>
        <v>145</v>
      </c>
      <c r="P126" s="50">
        <v>1</v>
      </c>
    </row>
    <row r="127" spans="1:16" ht="14.45" customHeight="1" x14ac:dyDescent="0.25">
      <c r="A127" s="7">
        <v>146</v>
      </c>
      <c r="B127" s="7">
        <f t="shared" si="7"/>
        <v>2386</v>
      </c>
      <c r="C127" s="5" t="s">
        <v>3147</v>
      </c>
      <c r="D127" t="s">
        <v>143</v>
      </c>
      <c r="E127" s="49" t="e">
        <f>VLOOKUP(C127,[8]A!$E$2:$K$1451,7,FALSE)</f>
        <v>#N/A</v>
      </c>
      <c r="F127" s="50" t="s">
        <v>3034</v>
      </c>
      <c r="G127" s="68"/>
      <c r="N127" s="49">
        <f>VLOOKUP(C127,Bilan!$B$4:$D$1440,3,FALSE)</f>
        <v>2386</v>
      </c>
      <c r="O127" s="49">
        <f t="shared" si="6"/>
        <v>146</v>
      </c>
      <c r="P127" s="50" t="e">
        <f>VLOOKUP(C127,[8]A!$B$2:$D$1501,3,FALSE)</f>
        <v>#N/A</v>
      </c>
    </row>
    <row r="128" spans="1:16" ht="14.45" customHeight="1" x14ac:dyDescent="0.25">
      <c r="A128" s="7">
        <v>147</v>
      </c>
      <c r="B128" s="7">
        <f t="shared" si="7"/>
        <v>3116</v>
      </c>
      <c r="C128" s="5" t="s">
        <v>940</v>
      </c>
      <c r="D128" t="s">
        <v>3127</v>
      </c>
      <c r="E128" s="49" t="str">
        <f>VLOOKUP(C128,[8]A!$E$2:$K$1451,7,FALSE)</f>
        <v>05999113181</v>
      </c>
      <c r="F128" s="50" t="s">
        <v>3034</v>
      </c>
      <c r="G128" s="68"/>
      <c r="N128" s="49">
        <f>VLOOKUP(C128,Bilan!$B$4:$D$1440,3,FALSE)</f>
        <v>3116</v>
      </c>
      <c r="O128" s="49">
        <f t="shared" si="6"/>
        <v>147</v>
      </c>
      <c r="P128" s="50" t="str">
        <f>VLOOKUP(C128,[8]A!$B$2:$D$1501,3,FALSE)</f>
        <v>3</v>
      </c>
    </row>
    <row r="129" spans="1:16" ht="14.45" customHeight="1" x14ac:dyDescent="0.25">
      <c r="A129" s="7">
        <v>148</v>
      </c>
      <c r="B129" s="7">
        <f t="shared" si="7"/>
        <v>2414</v>
      </c>
      <c r="C129" s="49" t="s">
        <v>3129</v>
      </c>
      <c r="D129" s="51" t="s">
        <v>22</v>
      </c>
      <c r="E129" s="49" t="e">
        <f>VLOOKUP(C129,[8]A!$E$2:$K$1451,7,FALSE)</f>
        <v>#N/A</v>
      </c>
      <c r="F129" s="50" t="s">
        <v>3034</v>
      </c>
      <c r="G129" s="68"/>
      <c r="N129" s="49">
        <f>VLOOKUP(C129,Bilan!$B$4:$D$1440,3,FALSE)</f>
        <v>2414</v>
      </c>
      <c r="O129" s="49">
        <f t="shared" si="6"/>
        <v>148</v>
      </c>
      <c r="P129" s="50" t="e">
        <f>VLOOKUP(C129,[8]A!$B$2:$D$1501,3,FALSE)</f>
        <v>#N/A</v>
      </c>
    </row>
    <row r="130" spans="1:16" ht="14.45" customHeight="1" x14ac:dyDescent="0.25">
      <c r="A130" s="7">
        <v>149</v>
      </c>
      <c r="B130" s="49">
        <f t="shared" si="7"/>
        <v>144420</v>
      </c>
      <c r="C130" s="49" t="s">
        <v>823</v>
      </c>
      <c r="D130" s="51" t="s">
        <v>109</v>
      </c>
      <c r="E130" s="49" t="str">
        <f>VLOOKUP(C130,[8]A!$E$2:$K$1451,7,FALSE)</f>
        <v>05999082328</v>
      </c>
      <c r="F130" s="50" t="s">
        <v>3034</v>
      </c>
      <c r="G130" s="68"/>
      <c r="N130" s="49">
        <f>VLOOKUP(C130,Bilan!$B$4:$D$1440,3,FALSE)</f>
        <v>144420</v>
      </c>
      <c r="O130" s="49">
        <f t="shared" si="6"/>
        <v>149</v>
      </c>
      <c r="P130" s="50" t="str">
        <f>VLOOKUP(C130,[8]A!$B$2:$D$1501,3,FALSE)</f>
        <v>1</v>
      </c>
    </row>
    <row r="131" spans="1:16" ht="14.45" customHeight="1" x14ac:dyDescent="0.25">
      <c r="A131" s="7">
        <v>150</v>
      </c>
      <c r="B131" s="49" t="e">
        <f t="shared" si="7"/>
        <v>#N/A</v>
      </c>
      <c r="E131" s="49" t="e">
        <f>VLOOKUP(C131,[8]A!$E$2:$K$1451,7,FALSE)</f>
        <v>#N/A</v>
      </c>
      <c r="F131" s="50" t="s">
        <v>3034</v>
      </c>
      <c r="G131" s="68"/>
      <c r="N131" s="49" t="e">
        <f>VLOOKUP(C131,Bilan!$B$4:$D$1440,3,FALSE)</f>
        <v>#N/A</v>
      </c>
      <c r="O131" s="49">
        <f t="shared" si="6"/>
        <v>150</v>
      </c>
      <c r="P131" s="50" t="e">
        <f>VLOOKUP(C131,[8]A!$B$2:$D$1501,3,FALSE)</f>
        <v>#N/A</v>
      </c>
    </row>
    <row r="132" spans="1:16" ht="14.45" customHeight="1" x14ac:dyDescent="0.25">
      <c r="A132" s="7">
        <v>151</v>
      </c>
      <c r="B132" s="49" t="e">
        <f t="shared" si="7"/>
        <v>#N/A</v>
      </c>
      <c r="E132" s="49" t="e">
        <f>VLOOKUP(C132,[8]A!$E$2:$K$1451,7,FALSE)</f>
        <v>#N/A</v>
      </c>
      <c r="F132" s="50" t="s">
        <v>3034</v>
      </c>
      <c r="G132" s="68"/>
      <c r="N132" s="49" t="e">
        <f>VLOOKUP(C132,Bilan!$B$4:$D$1440,3,FALSE)</f>
        <v>#N/A</v>
      </c>
      <c r="O132" s="49">
        <f t="shared" si="6"/>
        <v>151</v>
      </c>
      <c r="P132" s="50" t="e">
        <f>VLOOKUP(C132,[8]A!$B$2:$D$1501,3,FALSE)</f>
        <v>#N/A</v>
      </c>
    </row>
    <row r="133" spans="1:16" ht="14.45" customHeight="1" x14ac:dyDescent="0.25">
      <c r="A133" s="7">
        <v>152</v>
      </c>
      <c r="B133" s="49" t="e">
        <f t="shared" si="7"/>
        <v>#N/A</v>
      </c>
      <c r="C133" s="52"/>
      <c r="E133" s="49" t="e">
        <f>VLOOKUP(C133,[8]A!$E$2:$K$1451,7,FALSE)</f>
        <v>#N/A</v>
      </c>
      <c r="F133" s="50" t="s">
        <v>3034</v>
      </c>
      <c r="G133" s="68"/>
      <c r="N133" s="49" t="e">
        <f>VLOOKUP(C133,Bilan!$B$4:$D$1440,3,FALSE)</f>
        <v>#N/A</v>
      </c>
      <c r="O133" s="49">
        <f t="shared" si="6"/>
        <v>152</v>
      </c>
      <c r="P133" s="50" t="e">
        <f>VLOOKUP(C133,[8]A!$B$2:$D$1501,3,FALSE)</f>
        <v>#N/A</v>
      </c>
    </row>
    <row r="134" spans="1:16" ht="14.45" customHeight="1" x14ac:dyDescent="0.25">
      <c r="A134" s="7">
        <v>153</v>
      </c>
      <c r="B134" s="49" t="e">
        <f t="shared" si="7"/>
        <v>#N/A</v>
      </c>
      <c r="C134" s="52"/>
      <c r="E134" s="49" t="e">
        <f>VLOOKUP(C134,[8]A!$E$2:$K$1451,7,FALSE)</f>
        <v>#N/A</v>
      </c>
      <c r="F134" s="50" t="s">
        <v>3034</v>
      </c>
      <c r="G134" s="68"/>
      <c r="N134" s="49" t="e">
        <f>VLOOKUP(C134,Bilan!$B$4:$D$1440,3,FALSE)</f>
        <v>#N/A</v>
      </c>
      <c r="O134" s="49">
        <f t="shared" si="6"/>
        <v>153</v>
      </c>
      <c r="P134" s="50" t="e">
        <f>VLOOKUP(C134,[8]A!$B$2:$D$1501,3,FALSE)</f>
        <v>#N/A</v>
      </c>
    </row>
    <row r="135" spans="1:16" ht="14.45" customHeight="1" x14ac:dyDescent="0.25">
      <c r="A135" s="7">
        <v>154</v>
      </c>
      <c r="B135" s="49" t="e">
        <f t="shared" si="7"/>
        <v>#N/A</v>
      </c>
      <c r="C135" s="52"/>
      <c r="E135" s="49" t="e">
        <f>VLOOKUP(C135,[8]A!$E$2:$K$1451,7,FALSE)</f>
        <v>#N/A</v>
      </c>
      <c r="F135" s="50" t="s">
        <v>3034</v>
      </c>
      <c r="G135" s="68"/>
      <c r="N135" s="49" t="e">
        <f>VLOOKUP(C135,Bilan!$B$4:$D$1440,3,FALSE)</f>
        <v>#N/A</v>
      </c>
      <c r="O135" s="49">
        <f t="shared" si="6"/>
        <v>154</v>
      </c>
      <c r="P135" s="50" t="e">
        <f>VLOOKUP(C135,[8]A!$B$2:$D$1501,3,FALSE)</f>
        <v>#N/A</v>
      </c>
    </row>
    <row r="136" spans="1:16" ht="14.45" customHeight="1" x14ac:dyDescent="0.25">
      <c r="A136" s="7">
        <v>155</v>
      </c>
      <c r="B136" s="49" t="e">
        <f t="shared" si="7"/>
        <v>#N/A</v>
      </c>
      <c r="C136" s="52"/>
      <c r="D136" s="49"/>
      <c r="E136" s="49" t="e">
        <f>VLOOKUP(C136,[8]A!$E$2:$K$1451,7,FALSE)</f>
        <v>#N/A</v>
      </c>
      <c r="F136" s="50" t="s">
        <v>3034</v>
      </c>
      <c r="G136" s="68"/>
      <c r="N136" s="49" t="e">
        <f>VLOOKUP(C136,Bilan!$B$4:$D$1440,3,FALSE)</f>
        <v>#N/A</v>
      </c>
      <c r="O136" s="49">
        <f t="shared" si="6"/>
        <v>155</v>
      </c>
    </row>
    <row r="137" spans="1:16" ht="14.45" customHeight="1" x14ac:dyDescent="0.25">
      <c r="A137" s="7">
        <v>156</v>
      </c>
      <c r="B137" s="49" t="e">
        <f t="shared" si="7"/>
        <v>#N/A</v>
      </c>
      <c r="C137" s="52"/>
      <c r="D137"/>
      <c r="E137" s="49" t="e">
        <f>VLOOKUP(C137,[8]A!$E$2:$K$1451,7,FALSE)</f>
        <v>#N/A</v>
      </c>
      <c r="F137" s="50" t="s">
        <v>3034</v>
      </c>
      <c r="G137" s="68"/>
      <c r="N137" s="49" t="e">
        <f>VLOOKUP(C137,Bilan!$B$4:$D$1440,3,FALSE)</f>
        <v>#N/A</v>
      </c>
      <c r="O137" s="49">
        <f t="shared" si="6"/>
        <v>156</v>
      </c>
    </row>
    <row r="138" spans="1:16" ht="14.45" customHeight="1" x14ac:dyDescent="0.25">
      <c r="A138" s="7">
        <v>157</v>
      </c>
      <c r="B138" s="49" t="e">
        <f t="shared" si="7"/>
        <v>#N/A</v>
      </c>
      <c r="C138"/>
      <c r="E138" s="49" t="e">
        <f>VLOOKUP(C138,[8]A!$E$2:$K$1451,7,FALSE)</f>
        <v>#N/A</v>
      </c>
      <c r="F138" s="50" t="s">
        <v>3034</v>
      </c>
      <c r="G138" s="68"/>
      <c r="N138" s="49" t="e">
        <f>VLOOKUP(C138,Bilan!$B$4:$D$1440,3,FALSE)</f>
        <v>#N/A</v>
      </c>
      <c r="O138" s="49">
        <f>A138</f>
        <v>157</v>
      </c>
      <c r="P138" s="50" t="e">
        <f>VLOOKUP(C138,[8]A!$B$2:$D$1501,3,FALSE)</f>
        <v>#N/A</v>
      </c>
    </row>
    <row r="139" spans="1:16" ht="14.45" customHeight="1" x14ac:dyDescent="0.25">
      <c r="A139" s="7">
        <v>158</v>
      </c>
      <c r="B139" s="49" t="e">
        <f t="shared" si="7"/>
        <v>#N/A</v>
      </c>
      <c r="C139"/>
      <c r="E139" s="49" t="e">
        <f>VLOOKUP(C139,[8]A!$E$2:$K$1451,7,FALSE)</f>
        <v>#N/A</v>
      </c>
      <c r="F139" s="50" t="s">
        <v>3034</v>
      </c>
      <c r="G139" s="68"/>
      <c r="N139" s="49" t="e">
        <f>VLOOKUP(C139,Bilan!$B$4:$D$1440,3,FALSE)</f>
        <v>#N/A</v>
      </c>
      <c r="O139" s="49">
        <f t="shared" ref="O139:O145" si="8">A139</f>
        <v>158</v>
      </c>
      <c r="P139" s="50" t="e">
        <f>VLOOKUP(C139,[8]A!$B$2:$D$1501,3,FALSE)</f>
        <v>#N/A</v>
      </c>
    </row>
    <row r="140" spans="1:16" ht="14.45" customHeight="1" x14ac:dyDescent="0.25">
      <c r="A140" s="7">
        <v>159</v>
      </c>
      <c r="B140" s="49" t="e">
        <f t="shared" si="7"/>
        <v>#N/A</v>
      </c>
      <c r="C140" s="52"/>
      <c r="E140" s="49" t="e">
        <f>VLOOKUP(C140,[8]A!$E$2:$K$1451,7,FALSE)</f>
        <v>#N/A</v>
      </c>
      <c r="F140" s="50" t="s">
        <v>3034</v>
      </c>
      <c r="G140" s="68"/>
      <c r="N140" s="49" t="e">
        <f>VLOOKUP(C140,Bilan!$B$4:$D$1440,3,FALSE)</f>
        <v>#N/A</v>
      </c>
      <c r="O140" s="49">
        <f t="shared" si="8"/>
        <v>159</v>
      </c>
      <c r="P140" s="50" t="e">
        <f>VLOOKUP(C140,[8]A!$B$2:$D$1501,3,FALSE)</f>
        <v>#N/A</v>
      </c>
    </row>
    <row r="141" spans="1:16" ht="14.45" customHeight="1" x14ac:dyDescent="0.25">
      <c r="A141" s="7">
        <v>160</v>
      </c>
      <c r="B141" s="49" t="e">
        <f t="shared" si="7"/>
        <v>#N/A</v>
      </c>
      <c r="C141" s="52"/>
      <c r="D141"/>
      <c r="E141" s="49" t="e">
        <f>VLOOKUP(C141,[8]A!$E$2:$K$1451,7,FALSE)</f>
        <v>#N/A</v>
      </c>
      <c r="F141" s="50" t="s">
        <v>3034</v>
      </c>
      <c r="G141" s="68"/>
      <c r="N141" s="49" t="e">
        <f>VLOOKUP(C141,Bilan!$B$4:$D$1440,3,FALSE)</f>
        <v>#N/A</v>
      </c>
      <c r="O141" s="49">
        <f t="shared" si="8"/>
        <v>160</v>
      </c>
      <c r="P141" s="50" t="e">
        <f>VLOOKUP(C141,[8]A!$B$2:$D$1501,3,FALSE)</f>
        <v>#N/A</v>
      </c>
    </row>
    <row r="142" spans="1:16" ht="14.45" customHeight="1" x14ac:dyDescent="0.25">
      <c r="A142" s="7">
        <v>201</v>
      </c>
      <c r="B142" s="49" t="e">
        <f t="shared" si="7"/>
        <v>#N/A</v>
      </c>
      <c r="C142"/>
      <c r="E142" s="49" t="e">
        <f>VLOOKUP(C142,[8]A!$E$2:$K$1451,7,FALSE)</f>
        <v>#N/A</v>
      </c>
      <c r="F142" s="50" t="s">
        <v>3034</v>
      </c>
      <c r="G142" s="68"/>
      <c r="N142" s="49" t="e">
        <f>VLOOKUP(C142,Bilan!$B$4:$D$1440,3,FALSE)</f>
        <v>#N/A</v>
      </c>
      <c r="O142" s="49">
        <f t="shared" si="8"/>
        <v>201</v>
      </c>
      <c r="P142" s="50" t="e">
        <f>VLOOKUP(C142,[8]A!$B$2:$D$1501,3,FALSE)</f>
        <v>#N/A</v>
      </c>
    </row>
    <row r="143" spans="1:16" ht="14.45" customHeight="1" x14ac:dyDescent="0.25">
      <c r="A143" s="7">
        <v>202</v>
      </c>
      <c r="B143" s="49" t="e">
        <f t="shared" si="7"/>
        <v>#N/A</v>
      </c>
      <c r="E143" s="49" t="e">
        <f>VLOOKUP(C143,[8]A!$E$2:$K$1451,7,FALSE)</f>
        <v>#N/A</v>
      </c>
      <c r="F143" s="50" t="s">
        <v>3034</v>
      </c>
      <c r="G143" s="68"/>
      <c r="N143" s="49" t="e">
        <f>VLOOKUP(C143,Bilan!$B$4:$D$1440,3,FALSE)</f>
        <v>#N/A</v>
      </c>
      <c r="O143" s="49">
        <f t="shared" si="8"/>
        <v>202</v>
      </c>
      <c r="P143" s="50" t="e">
        <f>VLOOKUP(C143,[8]A!$B$2:$D$1501,3,FALSE)</f>
        <v>#N/A</v>
      </c>
    </row>
    <row r="144" spans="1:16" ht="14.45" customHeight="1" x14ac:dyDescent="0.25">
      <c r="A144" s="7">
        <v>203</v>
      </c>
      <c r="B144" s="49" t="e">
        <f t="shared" si="7"/>
        <v>#N/A</v>
      </c>
      <c r="C144"/>
      <c r="D144"/>
      <c r="E144" s="49" t="e">
        <f>VLOOKUP(C144,[8]A!$E$2:$K$1451,7,FALSE)</f>
        <v>#N/A</v>
      </c>
      <c r="F144" s="50" t="s">
        <v>3034</v>
      </c>
      <c r="G144" s="68"/>
      <c r="N144" s="49" t="e">
        <f>VLOOKUP(C144,Bilan!$B$4:$D$1440,3,FALSE)</f>
        <v>#N/A</v>
      </c>
      <c r="O144" s="49">
        <f t="shared" si="8"/>
        <v>203</v>
      </c>
      <c r="P144" s="50" t="e">
        <f>VLOOKUP(C144,[8]A!$B$2:$D$1501,3,FALSE)</f>
        <v>#N/A</v>
      </c>
    </row>
    <row r="145" spans="1:16" ht="14.45" customHeight="1" x14ac:dyDescent="0.25">
      <c r="A145" s="7">
        <v>204</v>
      </c>
      <c r="B145" s="49" t="e">
        <f t="shared" si="7"/>
        <v>#N/A</v>
      </c>
      <c r="C145" s="5"/>
      <c r="D145" s="5"/>
      <c r="E145" s="49" t="e">
        <f>VLOOKUP(C145,[8]A!$E$2:$K$1451,7,FALSE)</f>
        <v>#N/A</v>
      </c>
      <c r="F145" s="50" t="s">
        <v>3034</v>
      </c>
      <c r="G145" s="68"/>
      <c r="N145" s="49" t="e">
        <f>VLOOKUP(C145,Bilan!$B$4:$D$1440,3,FALSE)</f>
        <v>#N/A</v>
      </c>
      <c r="O145" s="49">
        <f t="shared" si="8"/>
        <v>204</v>
      </c>
      <c r="P145" s="50" t="e">
        <f>VLOOKUP(C145,[8]A!$B$2:$D$1501,3,FALSE)</f>
        <v>#N/A</v>
      </c>
    </row>
    <row r="146" spans="1:16" ht="14.45" customHeight="1" x14ac:dyDescent="0.25">
      <c r="A146" s="7">
        <v>205</v>
      </c>
      <c r="B146" s="49" t="e">
        <f t="shared" si="7"/>
        <v>#N/A</v>
      </c>
      <c r="D146" s="5"/>
      <c r="E146" s="49" t="e">
        <f>VLOOKUP(C146,[8]A!$E$2:$K$1451,7,FALSE)</f>
        <v>#N/A</v>
      </c>
      <c r="F146" s="50" t="s">
        <v>3034</v>
      </c>
      <c r="G146" s="68"/>
      <c r="N146" s="49" t="e">
        <f>VLOOKUP(C146,Bilan!$B$4:$D$1440,3,FALSE)</f>
        <v>#N/A</v>
      </c>
      <c r="O146" s="49">
        <f t="shared" si="6"/>
        <v>205</v>
      </c>
      <c r="P146" s="50" t="e">
        <f>VLOOKUP(C146,[8]A!$B$2:$D$1501,3,FALSE)</f>
        <v>#N/A</v>
      </c>
    </row>
    <row r="147" spans="1:16" ht="14.45" customHeight="1" x14ac:dyDescent="0.25">
      <c r="A147" s="7">
        <v>206</v>
      </c>
      <c r="B147" s="49" t="e">
        <f t="shared" si="7"/>
        <v>#N/A</v>
      </c>
      <c r="D147" s="49"/>
      <c r="E147" s="49" t="e">
        <f>VLOOKUP(C147,[8]A!$E$2:$K$1451,7,FALSE)</f>
        <v>#N/A</v>
      </c>
      <c r="F147" s="50" t="s">
        <v>3034</v>
      </c>
      <c r="G147" s="68"/>
      <c r="N147" s="49" t="e">
        <f>VLOOKUP(C147,Bilan!$B$4:$D$1440,3,FALSE)</f>
        <v>#N/A</v>
      </c>
      <c r="O147" s="49">
        <f t="shared" si="6"/>
        <v>206</v>
      </c>
      <c r="P147" s="50" t="e">
        <f>VLOOKUP(C147,[8]A!$B$2:$D$1501,3,FALSE)</f>
        <v>#N/A</v>
      </c>
    </row>
    <row r="148" spans="1:16" ht="14.45" customHeight="1" x14ac:dyDescent="0.25">
      <c r="A148" s="7">
        <v>207</v>
      </c>
      <c r="B148" s="49" t="e">
        <f t="shared" si="7"/>
        <v>#N/A</v>
      </c>
      <c r="D148" s="49"/>
      <c r="E148" s="49" t="e">
        <f>VLOOKUP(C148,[8]A!$E$2:$K$1451,7,FALSE)</f>
        <v>#N/A</v>
      </c>
      <c r="F148" s="50" t="s">
        <v>3034</v>
      </c>
      <c r="G148" s="68"/>
      <c r="N148" s="49" t="e">
        <f>VLOOKUP(C148,Bilan!$B$4:$D$1440,3,FALSE)</f>
        <v>#N/A</v>
      </c>
      <c r="O148" s="49">
        <f t="shared" si="6"/>
        <v>207</v>
      </c>
      <c r="P148" s="50" t="e">
        <f>VLOOKUP(C148,[8]A!$B$2:$D$1501,3,FALSE)</f>
        <v>#N/A</v>
      </c>
    </row>
    <row r="149" spans="1:16" ht="14.45" customHeight="1" x14ac:dyDescent="0.25">
      <c r="A149" s="7">
        <v>208</v>
      </c>
      <c r="B149" s="49" t="e">
        <f t="shared" si="7"/>
        <v>#N/A</v>
      </c>
      <c r="D149" s="49"/>
      <c r="E149" s="49" t="e">
        <f>VLOOKUP(C149,[8]A!$E$2:$K$1451,7,FALSE)</f>
        <v>#N/A</v>
      </c>
      <c r="F149" s="50" t="s">
        <v>3034</v>
      </c>
      <c r="G149" s="68"/>
      <c r="N149" s="49" t="e">
        <f>VLOOKUP(C149,Bilan!$B$4:$D$1440,3,FALSE)</f>
        <v>#N/A</v>
      </c>
      <c r="O149" s="49">
        <f t="shared" si="6"/>
        <v>208</v>
      </c>
      <c r="P149" s="50" t="e">
        <f>VLOOKUP(C149,[8]A!$B$2:$D$1501,3,FALSE)</f>
        <v>#N/A</v>
      </c>
    </row>
    <row r="150" spans="1:16" ht="14.45" customHeight="1" x14ac:dyDescent="0.25">
      <c r="A150" s="7">
        <v>209</v>
      </c>
      <c r="B150" s="49" t="e">
        <f t="shared" si="7"/>
        <v>#N/A</v>
      </c>
      <c r="D150" s="49"/>
      <c r="E150" s="49" t="e">
        <f>VLOOKUP(C150,[8]A!$E$2:$K$1451,7,FALSE)</f>
        <v>#N/A</v>
      </c>
      <c r="F150" s="50" t="s">
        <v>3034</v>
      </c>
      <c r="G150" s="68"/>
      <c r="N150" s="49" t="e">
        <f>VLOOKUP(C150,Bilan!$B$4:$D$1440,3,FALSE)</f>
        <v>#N/A</v>
      </c>
      <c r="O150" s="49">
        <f t="shared" si="6"/>
        <v>209</v>
      </c>
      <c r="P150" s="50" t="e">
        <f>VLOOKUP(C150,[8]A!$B$2:$D$1501,3,FALSE)</f>
        <v>#N/A</v>
      </c>
    </row>
    <row r="151" spans="1:16" ht="14.45" customHeight="1" x14ac:dyDescent="0.25">
      <c r="A151" s="7">
        <v>210</v>
      </c>
      <c r="B151" s="49" t="e">
        <f t="shared" si="7"/>
        <v>#N/A</v>
      </c>
      <c r="D151" s="49"/>
      <c r="E151" s="49" t="e">
        <f>VLOOKUP(C151,[8]A!$E$2:$K$1451,7,FALSE)</f>
        <v>#N/A</v>
      </c>
      <c r="F151" s="50" t="s">
        <v>3034</v>
      </c>
      <c r="G151" s="68"/>
      <c r="N151" s="49" t="e">
        <f>VLOOKUP(C151,Bilan!$B$4:$D$1440,3,FALSE)</f>
        <v>#N/A</v>
      </c>
      <c r="O151" s="49">
        <f t="shared" si="6"/>
        <v>210</v>
      </c>
      <c r="P151" s="50" t="e">
        <f>VLOOKUP(C151,[8]A!$B$2:$D$1501,3,FALSE)</f>
        <v>#N/A</v>
      </c>
    </row>
    <row r="152" spans="1:16" ht="14.45" customHeight="1" x14ac:dyDescent="0.25">
      <c r="A152" s="67">
        <v>61</v>
      </c>
      <c r="B152" s="15">
        <f t="shared" si="7"/>
        <v>2437</v>
      </c>
      <c r="C152" s="49" t="s">
        <v>3044</v>
      </c>
      <c r="D152" s="49" t="s">
        <v>3130</v>
      </c>
      <c r="E152" s="49" t="e">
        <f>VLOOKUP(C152,[8]A!$E$2:$K$1451,7,FALSE)</f>
        <v>#N/A</v>
      </c>
      <c r="F152" s="50" t="s">
        <v>3035</v>
      </c>
      <c r="G152" s="68"/>
      <c r="N152" s="49">
        <f>VLOOKUP(C152,Bilan!$B$4:$D$1440,3,FALSE)</f>
        <v>2437</v>
      </c>
      <c r="O152" s="49">
        <f t="shared" si="6"/>
        <v>61</v>
      </c>
      <c r="P152" s="50" t="e">
        <f>VLOOKUP(C152,[8]A!$B$2:$D$1501,3,FALSE)</f>
        <v>#N/A</v>
      </c>
    </row>
    <row r="153" spans="1:16" ht="14.45" customHeight="1" x14ac:dyDescent="0.25">
      <c r="A153" s="67">
        <v>62</v>
      </c>
      <c r="B153" s="15">
        <f t="shared" si="7"/>
        <v>144519</v>
      </c>
      <c r="C153" s="49" t="s">
        <v>223</v>
      </c>
      <c r="D153" s="19" t="s">
        <v>20</v>
      </c>
      <c r="E153" s="49" t="str">
        <f>VLOOKUP(C153,[8]A!$E$2:$K$1451,7,FALSE)</f>
        <v>05999069712</v>
      </c>
      <c r="F153" s="50" t="s">
        <v>3035</v>
      </c>
      <c r="G153" s="68"/>
      <c r="N153" s="49">
        <f>VLOOKUP(C153,Bilan!$B$4:$D$1440,3,FALSE)</f>
        <v>144519</v>
      </c>
      <c r="O153" s="49">
        <f t="shared" si="6"/>
        <v>62</v>
      </c>
      <c r="P153" s="50" t="str">
        <f>VLOOKUP(C153,[8]A!$B$2:$D$1501,3,FALSE)</f>
        <v>3</v>
      </c>
    </row>
    <row r="154" spans="1:16" ht="14.45" customHeight="1" x14ac:dyDescent="0.25">
      <c r="A154" s="67">
        <v>63</v>
      </c>
      <c r="B154" s="15">
        <f t="shared" si="7"/>
        <v>144278</v>
      </c>
      <c r="C154" s="49" t="s">
        <v>89</v>
      </c>
      <c r="D154" s="19" t="s">
        <v>140</v>
      </c>
      <c r="E154" s="49" t="str">
        <f>VLOOKUP(C154,[8]A!$E$2:$K$1451,7,FALSE)</f>
        <v>05999016340</v>
      </c>
      <c r="F154" s="50" t="s">
        <v>3035</v>
      </c>
      <c r="G154" s="68"/>
      <c r="N154" s="49">
        <f>VLOOKUP(C154,Bilan!$B$4:$D$1440,3,FALSE)</f>
        <v>144278</v>
      </c>
      <c r="O154" s="49">
        <f t="shared" si="6"/>
        <v>63</v>
      </c>
      <c r="P154" s="50" t="str">
        <f>VLOOKUP(C154,[8]A!$B$2:$D$1501,3,FALSE)</f>
        <v>1</v>
      </c>
    </row>
    <row r="155" spans="1:16" ht="14.45" customHeight="1" x14ac:dyDescent="0.25">
      <c r="A155" s="67">
        <v>64</v>
      </c>
      <c r="B155" s="15">
        <f t="shared" si="7"/>
        <v>144597</v>
      </c>
      <c r="C155" s="49" t="s">
        <v>150</v>
      </c>
      <c r="D155" s="49" t="s">
        <v>16</v>
      </c>
      <c r="E155" s="49" t="str">
        <f>VLOOKUP(C155,[8]A!$E$2:$K$1451,7,FALSE)</f>
        <v>05999027272</v>
      </c>
      <c r="F155" s="50" t="s">
        <v>3035</v>
      </c>
      <c r="G155" s="68"/>
      <c r="N155" s="49">
        <f>VLOOKUP(C155,Bilan!$B$4:$D$1440,3,FALSE)</f>
        <v>144597</v>
      </c>
      <c r="O155" s="49">
        <f t="shared" si="6"/>
        <v>64</v>
      </c>
      <c r="P155" s="50" t="str">
        <f>VLOOKUP(C155,[8]A!$B$2:$D$1501,3,FALSE)</f>
        <v>3</v>
      </c>
    </row>
    <row r="156" spans="1:16" ht="14.45" customHeight="1" x14ac:dyDescent="0.25">
      <c r="A156" s="67">
        <v>65</v>
      </c>
      <c r="B156" s="15">
        <f t="shared" si="7"/>
        <v>3126</v>
      </c>
      <c r="C156" s="49" t="s">
        <v>899</v>
      </c>
      <c r="D156" s="49" t="s">
        <v>3045</v>
      </c>
      <c r="E156" s="49" t="str">
        <f>VLOOKUP(C156,[8]A!$E$2:$K$1451,7,FALSE)</f>
        <v>05999090528</v>
      </c>
      <c r="F156" s="50" t="s">
        <v>3035</v>
      </c>
      <c r="G156" s="68"/>
      <c r="N156" s="49">
        <f>VLOOKUP(C156,Bilan!$B$4:$D$1440,3,FALSE)</f>
        <v>3126</v>
      </c>
      <c r="O156" s="49">
        <f t="shared" si="6"/>
        <v>65</v>
      </c>
      <c r="P156" s="50" t="str">
        <f>VLOOKUP(C156,[8]A!$B$2:$D$1501,3,FALSE)</f>
        <v>2</v>
      </c>
    </row>
    <row r="157" spans="1:16" ht="14.45" customHeight="1" x14ac:dyDescent="0.25">
      <c r="A157" s="67">
        <v>66</v>
      </c>
      <c r="B157" s="15">
        <f t="shared" si="7"/>
        <v>144319</v>
      </c>
      <c r="C157" s="49" t="s">
        <v>718</v>
      </c>
      <c r="D157" s="51" t="s">
        <v>3046</v>
      </c>
      <c r="E157" s="49" t="str">
        <f>VLOOKUP(C157,[8]A!$E$2:$K$1451,7,FALSE)</f>
        <v>05999098650</v>
      </c>
      <c r="F157" s="50" t="s">
        <v>3035</v>
      </c>
      <c r="G157" s="68"/>
      <c r="N157" s="49">
        <f>VLOOKUP(C157,Bilan!$B$4:$D$1440,3,FALSE)</f>
        <v>144319</v>
      </c>
      <c r="O157" s="49">
        <f t="shared" si="6"/>
        <v>66</v>
      </c>
      <c r="P157" s="50" t="str">
        <f>VLOOKUP(C157,[8]A!$B$2:$D$1501,3,FALSE)</f>
        <v>3</v>
      </c>
    </row>
    <row r="158" spans="1:16" ht="14.45" customHeight="1" x14ac:dyDescent="0.25">
      <c r="A158" s="67">
        <v>67</v>
      </c>
      <c r="B158" s="15">
        <f t="shared" si="7"/>
        <v>1288</v>
      </c>
      <c r="C158" s="49" t="s">
        <v>224</v>
      </c>
      <c r="D158" s="49" t="s">
        <v>213</v>
      </c>
      <c r="E158" s="49" t="str">
        <f>VLOOKUP(C158,[8]A!$E$2:$K$1451,7,FALSE)</f>
        <v>06265605486</v>
      </c>
      <c r="F158" s="50" t="s">
        <v>3035</v>
      </c>
      <c r="G158" s="68"/>
      <c r="N158" s="49">
        <f>VLOOKUP(C158,Bilan!$B$4:$D$1440,3,FALSE)</f>
        <v>1288</v>
      </c>
      <c r="O158" s="49">
        <f t="shared" si="6"/>
        <v>67</v>
      </c>
      <c r="P158" s="50" t="str">
        <f>VLOOKUP(C158,[8]A!$B$2:$D$1501,3,FALSE)</f>
        <v>1</v>
      </c>
    </row>
    <row r="159" spans="1:16" ht="14.45" customHeight="1" x14ac:dyDescent="0.25">
      <c r="A159" s="67">
        <v>68</v>
      </c>
      <c r="B159" s="15">
        <f t="shared" si="7"/>
        <v>144360</v>
      </c>
      <c r="C159" s="49" t="s">
        <v>226</v>
      </c>
      <c r="D159" s="19" t="s">
        <v>105</v>
      </c>
      <c r="E159" s="49" t="str">
        <f>VLOOKUP(C159,[8]A!$E$2:$K$1451,7,FALSE)</f>
        <v>05996219215</v>
      </c>
      <c r="F159" s="50" t="s">
        <v>3035</v>
      </c>
      <c r="G159" s="68"/>
      <c r="N159" s="49">
        <f>VLOOKUP(C159,Bilan!$B$4:$D$1440,3,FALSE)</f>
        <v>144360</v>
      </c>
      <c r="O159" s="49">
        <f t="shared" si="6"/>
        <v>68</v>
      </c>
      <c r="P159" s="50" t="str">
        <f>VLOOKUP(C159,[8]A!$B$2:$D$1501,3,FALSE)</f>
        <v>2</v>
      </c>
    </row>
    <row r="160" spans="1:16" ht="14.45" customHeight="1" x14ac:dyDescent="0.25">
      <c r="A160" s="67">
        <v>69</v>
      </c>
      <c r="B160" s="15">
        <f t="shared" si="7"/>
        <v>2344</v>
      </c>
      <c r="C160" s="49" t="s">
        <v>2689</v>
      </c>
      <c r="D160" s="49" t="s">
        <v>101</v>
      </c>
      <c r="E160" s="49" t="str">
        <f>VLOOKUP(C160,[8]A!$E$2:$K$1451,7,FALSE)</f>
        <v>06297009605</v>
      </c>
      <c r="F160" s="50" t="s">
        <v>3035</v>
      </c>
      <c r="G160" s="68"/>
      <c r="N160" s="49">
        <f>VLOOKUP(C160,Bilan!$B$4:$D$1440,3,FALSE)</f>
        <v>2344</v>
      </c>
      <c r="O160" s="49">
        <f t="shared" si="6"/>
        <v>69</v>
      </c>
      <c r="P160" s="50" t="str">
        <f>VLOOKUP(C160,[8]A!$B$2:$D$1501,3,FALSE)</f>
        <v>3</v>
      </c>
    </row>
    <row r="161" spans="1:16" ht="14.45" customHeight="1" x14ac:dyDescent="0.25">
      <c r="A161" s="67">
        <v>70</v>
      </c>
      <c r="B161" s="15">
        <f t="shared" si="7"/>
        <v>2451</v>
      </c>
      <c r="C161" s="49" t="s">
        <v>2619</v>
      </c>
      <c r="D161" s="19" t="s">
        <v>3130</v>
      </c>
      <c r="E161" s="49" t="str">
        <f>VLOOKUP(C161,[8]A!$E$2:$K$1451,7,FALSE)</f>
        <v>06240368462</v>
      </c>
      <c r="F161" s="50" t="s">
        <v>3035</v>
      </c>
      <c r="G161" s="68"/>
      <c r="N161" s="49">
        <f>VLOOKUP(C161,Bilan!$B$4:$D$1440,3,FALSE)</f>
        <v>2451</v>
      </c>
      <c r="O161" s="49">
        <f t="shared" si="6"/>
        <v>70</v>
      </c>
      <c r="P161" s="50" t="str">
        <f>VLOOKUP(C161,[8]A!$B$2:$D$1501,3,FALSE)</f>
        <v>2</v>
      </c>
    </row>
    <row r="162" spans="1:16" ht="14.45" customHeight="1" x14ac:dyDescent="0.25">
      <c r="A162" s="67">
        <v>71</v>
      </c>
      <c r="B162" s="49" t="s">
        <v>23</v>
      </c>
      <c r="C162" s="49" t="s">
        <v>23</v>
      </c>
      <c r="D162" s="49" t="s">
        <v>23</v>
      </c>
      <c r="E162" s="49" t="e">
        <f>VLOOKUP(C162,[8]A!$E$2:$K$1451,7,FALSE)</f>
        <v>#N/A</v>
      </c>
      <c r="F162" s="50" t="s">
        <v>3035</v>
      </c>
      <c r="G162" s="68"/>
      <c r="N162" s="49" t="str">
        <f>VLOOKUP(C162,Bilan!$B$4:$D$1440,3,FALSE)</f>
        <v xml:space="preserve"> </v>
      </c>
      <c r="O162" s="49">
        <f t="shared" si="6"/>
        <v>71</v>
      </c>
      <c r="P162" s="50" t="e">
        <f>VLOOKUP(C162,[8]A!$B$2:$D$1501,3,FALSE)</f>
        <v>#N/A</v>
      </c>
    </row>
    <row r="163" spans="1:16" ht="14.45" customHeight="1" x14ac:dyDescent="0.25">
      <c r="A163" s="67">
        <v>72</v>
      </c>
      <c r="B163" s="15">
        <f t="shared" si="7"/>
        <v>144433</v>
      </c>
      <c r="C163" s="49" t="s">
        <v>769</v>
      </c>
      <c r="D163" s="49" t="s">
        <v>36</v>
      </c>
      <c r="E163" s="49" t="str">
        <f>VLOOKUP(C163,[8]A!$E$2:$K$1451,7,FALSE)</f>
        <v>05999099812</v>
      </c>
      <c r="F163" s="50" t="s">
        <v>3035</v>
      </c>
      <c r="G163" s="68"/>
      <c r="N163" s="49">
        <f>VLOOKUP(C163,Bilan!$B$4:$D$1440,3,FALSE)</f>
        <v>144433</v>
      </c>
      <c r="O163" s="49">
        <f t="shared" si="6"/>
        <v>72</v>
      </c>
      <c r="P163" s="50" t="str">
        <f>VLOOKUP(C163,[8]A!$B$2:$D$1501,3,FALSE)</f>
        <v>3</v>
      </c>
    </row>
    <row r="164" spans="1:16" ht="14.45" customHeight="1" x14ac:dyDescent="0.25">
      <c r="A164" s="67">
        <v>73</v>
      </c>
      <c r="B164" s="15">
        <f t="shared" si="7"/>
        <v>3115</v>
      </c>
      <c r="C164" s="49" t="s">
        <v>924</v>
      </c>
      <c r="D164" s="49" t="s">
        <v>3047</v>
      </c>
      <c r="E164" s="49" t="str">
        <f>VLOOKUP(C164,[8]A!$E$2:$K$1451,7,FALSE)</f>
        <v>06297082826</v>
      </c>
      <c r="F164" s="50" t="s">
        <v>3035</v>
      </c>
      <c r="G164" s="68"/>
      <c r="N164" s="49">
        <f>VLOOKUP(C164,Bilan!$B$4:$D$1440,3,FALSE)</f>
        <v>3115</v>
      </c>
      <c r="O164" s="49">
        <f t="shared" si="6"/>
        <v>73</v>
      </c>
      <c r="P164" s="50" t="str">
        <f>VLOOKUP(C164,[8]A!$B$2:$D$1501,3,FALSE)</f>
        <v>4-A</v>
      </c>
    </row>
    <row r="165" spans="1:16" ht="14.45" customHeight="1" x14ac:dyDescent="0.25">
      <c r="A165" s="67">
        <v>74</v>
      </c>
      <c r="B165" s="49">
        <f t="shared" si="7"/>
        <v>5145</v>
      </c>
      <c r="C165" s="49" t="s">
        <v>3048</v>
      </c>
      <c r="D165" s="49" t="s">
        <v>231</v>
      </c>
      <c r="E165" s="49" t="e">
        <f>VLOOKUP(C165,[8]A!$E$2:$K$1451,7,FALSE)</f>
        <v>#N/A</v>
      </c>
      <c r="F165" s="50" t="s">
        <v>3035</v>
      </c>
      <c r="G165" s="68"/>
      <c r="N165" s="49">
        <f>VLOOKUP(C165,Bilan!$B$4:$D$1440,3,FALSE)</f>
        <v>5145</v>
      </c>
      <c r="O165" s="49">
        <f t="shared" si="6"/>
        <v>74</v>
      </c>
      <c r="P165" s="50" t="e">
        <f>VLOOKUP(C165,[8]A!$B$2:$D$1501,3,FALSE)</f>
        <v>#N/A</v>
      </c>
    </row>
    <row r="166" spans="1:16" ht="14.45" customHeight="1" x14ac:dyDescent="0.25">
      <c r="A166" s="67">
        <v>75</v>
      </c>
      <c r="B166" s="15">
        <f t="shared" si="7"/>
        <v>144491</v>
      </c>
      <c r="C166" s="49" t="s">
        <v>228</v>
      </c>
      <c r="D166" s="49" t="s">
        <v>46</v>
      </c>
      <c r="E166" s="49" t="str">
        <f>VLOOKUP(C166,[8]A!$E$2:$K$1451,7,FALSE)</f>
        <v>05999025992</v>
      </c>
      <c r="F166" s="50" t="s">
        <v>3035</v>
      </c>
      <c r="G166" s="68"/>
      <c r="N166" s="49">
        <f>VLOOKUP(C166,Bilan!$B$4:$D$1440,3,FALSE)</f>
        <v>144491</v>
      </c>
      <c r="O166" s="49">
        <f t="shared" si="6"/>
        <v>75</v>
      </c>
      <c r="P166" s="50" t="str">
        <f>VLOOKUP(C166,[8]A!$B$2:$D$1501,3,FALSE)</f>
        <v>3</v>
      </c>
    </row>
    <row r="167" spans="1:16" ht="14.45" customHeight="1" x14ac:dyDescent="0.25">
      <c r="A167" s="67">
        <v>76</v>
      </c>
      <c r="B167" s="15">
        <f t="shared" si="7"/>
        <v>144401</v>
      </c>
      <c r="C167" s="49" t="s">
        <v>73</v>
      </c>
      <c r="D167" s="49" t="s">
        <v>74</v>
      </c>
      <c r="E167" s="49" t="str">
        <f>VLOOKUP(C167,[8]A!$E$2:$K$1451,7,FALSE)</f>
        <v>05999064357</v>
      </c>
      <c r="F167" s="50" t="s">
        <v>3035</v>
      </c>
      <c r="G167" s="68"/>
      <c r="N167" s="49">
        <f>VLOOKUP(C167,Bilan!$B$4:$D$1440,3,FALSE)</f>
        <v>144401</v>
      </c>
      <c r="O167" s="49">
        <f t="shared" si="6"/>
        <v>76</v>
      </c>
      <c r="P167" s="50" t="str">
        <f>VLOOKUP(C167,[8]A!$B$2:$D$1501,3,FALSE)</f>
        <v>1</v>
      </c>
    </row>
    <row r="168" spans="1:16" ht="14.45" customHeight="1" x14ac:dyDescent="0.25">
      <c r="A168" s="67">
        <v>77</v>
      </c>
      <c r="B168" s="15">
        <f t="shared" si="7"/>
        <v>2316</v>
      </c>
      <c r="C168" s="49" t="s">
        <v>1326</v>
      </c>
      <c r="D168" s="49" t="s">
        <v>153</v>
      </c>
      <c r="E168" s="49" t="str">
        <f>VLOOKUP(C168,[8]A!$E$2:$K$1451,7,FALSE)</f>
        <v>05999068496</v>
      </c>
      <c r="F168" s="50" t="s">
        <v>3035</v>
      </c>
      <c r="G168" s="68"/>
      <c r="N168" s="49">
        <f>VLOOKUP(C168,Bilan!$B$4:$D$1440,3,FALSE)</f>
        <v>2316</v>
      </c>
      <c r="O168" s="49">
        <f t="shared" si="6"/>
        <v>77</v>
      </c>
      <c r="P168" s="50" t="str">
        <f>VLOOKUP(C168,[8]A!$B$2:$D$1501,3,FALSE)</f>
        <v>1</v>
      </c>
    </row>
    <row r="169" spans="1:16" ht="14.45" customHeight="1" x14ac:dyDescent="0.25">
      <c r="A169" s="67">
        <v>78</v>
      </c>
      <c r="B169" s="15">
        <f t="shared" si="7"/>
        <v>144262</v>
      </c>
      <c r="C169" s="49" t="s">
        <v>121</v>
      </c>
      <c r="D169" s="49" t="s">
        <v>32</v>
      </c>
      <c r="E169" s="49" t="str">
        <f>VLOOKUP(C169,[8]A!$E$2:$K$1451,7,FALSE)</f>
        <v>05999085640</v>
      </c>
      <c r="F169" s="50" t="s">
        <v>3035</v>
      </c>
      <c r="G169" s="68"/>
      <c r="N169" s="49">
        <f>VLOOKUP(C169,Bilan!$B$4:$D$1440,3,FALSE)</f>
        <v>144262</v>
      </c>
      <c r="O169" s="49">
        <f t="shared" si="6"/>
        <v>78</v>
      </c>
      <c r="P169" s="50">
        <v>2</v>
      </c>
    </row>
    <row r="170" spans="1:16" ht="14.45" customHeight="1" x14ac:dyDescent="0.25">
      <c r="A170" s="67">
        <v>79</v>
      </c>
      <c r="B170" s="15">
        <f t="shared" si="7"/>
        <v>144473</v>
      </c>
      <c r="C170" s="49" t="s">
        <v>797</v>
      </c>
      <c r="D170" s="49" t="s">
        <v>75</v>
      </c>
      <c r="E170" s="49" t="str">
        <f>VLOOKUP(C170,[8]A!$E$2:$K$1451,7,FALSE)</f>
        <v>05999097894</v>
      </c>
      <c r="F170" s="50" t="s">
        <v>3035</v>
      </c>
      <c r="G170" s="68"/>
      <c r="N170" s="49">
        <f>VLOOKUP(C170,Bilan!$B$4:$D$1440,3,FALSE)</f>
        <v>144473</v>
      </c>
      <c r="O170" s="49">
        <f t="shared" si="6"/>
        <v>79</v>
      </c>
      <c r="P170" s="50" t="str">
        <f>VLOOKUP(C170,[8]A!$B$2:$D$1501,3,FALSE)</f>
        <v>1</v>
      </c>
    </row>
    <row r="171" spans="1:16" ht="14.45" customHeight="1" x14ac:dyDescent="0.25">
      <c r="A171" s="67">
        <v>80</v>
      </c>
      <c r="B171" s="15">
        <f t="shared" si="7"/>
        <v>144326</v>
      </c>
      <c r="C171" s="49" t="s">
        <v>100</v>
      </c>
      <c r="D171" s="49" t="s">
        <v>101</v>
      </c>
      <c r="E171" s="49" t="str">
        <f>VLOOKUP(C171,[8]A!$E$2:$K$1451,7,FALSE)</f>
        <v>06297052385</v>
      </c>
      <c r="F171" s="50" t="s">
        <v>3035</v>
      </c>
      <c r="G171" s="68"/>
      <c r="N171" s="49">
        <f>VLOOKUP(C171,Bilan!$B$4:$D$1440,3,FALSE)</f>
        <v>144326</v>
      </c>
      <c r="O171" s="49">
        <f t="shared" si="6"/>
        <v>80</v>
      </c>
      <c r="P171" s="50" t="str">
        <f>VLOOKUP(C171,[8]A!$B$2:$D$1501,3,FALSE)</f>
        <v>3</v>
      </c>
    </row>
    <row r="172" spans="1:16" ht="14.45" customHeight="1" x14ac:dyDescent="0.25">
      <c r="A172" s="67">
        <v>161</v>
      </c>
      <c r="B172" s="15">
        <f t="shared" si="7"/>
        <v>1310</v>
      </c>
      <c r="C172" s="49" t="s">
        <v>784</v>
      </c>
      <c r="D172" s="49" t="s">
        <v>195</v>
      </c>
      <c r="E172" s="49" t="str">
        <f>VLOOKUP(C172,[8]A!$E$2:$K$1451,7,FALSE)</f>
        <v>05999057243</v>
      </c>
      <c r="F172" s="50" t="s">
        <v>3035</v>
      </c>
      <c r="G172" s="68"/>
      <c r="N172" s="49">
        <f>VLOOKUP(C172,Bilan!$B$4:$D$1440,3,FALSE)</f>
        <v>1310</v>
      </c>
      <c r="O172" s="49">
        <f t="shared" si="6"/>
        <v>161</v>
      </c>
      <c r="P172" s="50" t="str">
        <f>VLOOKUP(C172,[8]A!$B$2:$D$1501,3,FALSE)</f>
        <v>3</v>
      </c>
    </row>
    <row r="173" spans="1:16" ht="14.45" customHeight="1" x14ac:dyDescent="0.25">
      <c r="A173" s="67">
        <v>162</v>
      </c>
      <c r="B173" s="15">
        <f t="shared" ref="B173:B235" si="9">N173</f>
        <v>144367</v>
      </c>
      <c r="C173" s="49" t="s">
        <v>120</v>
      </c>
      <c r="D173" s="49" t="s">
        <v>62</v>
      </c>
      <c r="E173" s="49" t="str">
        <f>VLOOKUP(C173,[8]A!$E$2:$K$1451,7,FALSE)</f>
        <v>05999022728</v>
      </c>
      <c r="F173" s="50" t="s">
        <v>3035</v>
      </c>
      <c r="G173" s="68"/>
      <c r="N173" s="49">
        <f>VLOOKUP(C173,Bilan!$B$4:$D$1440,3,FALSE)</f>
        <v>144367</v>
      </c>
      <c r="O173" s="49">
        <f t="shared" si="6"/>
        <v>162</v>
      </c>
      <c r="P173" s="50" t="str">
        <f>VLOOKUP(C173,[8]A!$B$2:$D$1501,3,FALSE)</f>
        <v>3</v>
      </c>
    </row>
    <row r="174" spans="1:16" ht="14.45" customHeight="1" x14ac:dyDescent="0.25">
      <c r="A174" s="67">
        <v>163</v>
      </c>
      <c r="B174" s="15">
        <f t="shared" si="9"/>
        <v>4394</v>
      </c>
      <c r="C174" s="49" t="s">
        <v>3120</v>
      </c>
      <c r="D174" s="49" t="s">
        <v>112</v>
      </c>
      <c r="E174" s="49" t="e">
        <f>VLOOKUP(C174,[8]A!$E$2:$K$1451,7,FALSE)</f>
        <v>#N/A</v>
      </c>
      <c r="F174" s="50" t="s">
        <v>3035</v>
      </c>
      <c r="G174" s="68"/>
      <c r="N174" s="49">
        <f>VLOOKUP(C174,Bilan!$B$4:$D$1440,3,FALSE)</f>
        <v>4394</v>
      </c>
      <c r="O174" s="49">
        <f t="shared" si="6"/>
        <v>163</v>
      </c>
      <c r="P174" s="50" t="e">
        <f>VLOOKUP(C174,[8]A!$B$2:$D$1501,3,FALSE)</f>
        <v>#N/A</v>
      </c>
    </row>
    <row r="175" spans="1:16" ht="14.45" customHeight="1" x14ac:dyDescent="0.25">
      <c r="A175" s="67">
        <v>164</v>
      </c>
      <c r="B175" s="15">
        <f t="shared" si="9"/>
        <v>4363</v>
      </c>
      <c r="C175" s="49" t="s">
        <v>1985</v>
      </c>
      <c r="D175" s="49" t="s">
        <v>358</v>
      </c>
      <c r="E175" s="49" t="str">
        <f>VLOOKUP(C175,[8]A!$E$2:$K$1451,7,FALSE)</f>
        <v>05999024239</v>
      </c>
      <c r="F175" s="50" t="s">
        <v>3035</v>
      </c>
      <c r="G175" s="68"/>
      <c r="N175" s="49">
        <f>VLOOKUP(C175,Bilan!$B$4:$D$1440,3,FALSE)</f>
        <v>4363</v>
      </c>
      <c r="O175" s="49">
        <f t="shared" si="6"/>
        <v>164</v>
      </c>
      <c r="P175" s="50" t="str">
        <f>VLOOKUP(C175,[8]A!$B$2:$D$1501,3,FALSE)</f>
        <v>2</v>
      </c>
    </row>
    <row r="176" spans="1:16" ht="14.45" customHeight="1" x14ac:dyDescent="0.25">
      <c r="A176" s="67">
        <v>165</v>
      </c>
      <c r="B176" s="15" t="str">
        <f t="shared" si="9"/>
        <v xml:space="preserve"> </v>
      </c>
      <c r="C176" s="49" t="s">
        <v>2202</v>
      </c>
      <c r="D176" s="49" t="s">
        <v>62</v>
      </c>
      <c r="E176" s="49" t="str">
        <f>VLOOKUP(C176,[8]A!$E$2:$K$1451,7,FALSE)</f>
        <v>05999016472</v>
      </c>
      <c r="F176" s="50" t="s">
        <v>3035</v>
      </c>
      <c r="G176" s="68"/>
      <c r="N176" s="49" t="str">
        <f>VLOOKUP(C176,Bilan!$B$4:$D$1440,3,FALSE)</f>
        <v xml:space="preserve"> </v>
      </c>
      <c r="O176" s="49">
        <f t="shared" si="6"/>
        <v>165</v>
      </c>
      <c r="P176" s="50" t="str">
        <f>VLOOKUP(C176,[8]A!$B$2:$D$1501,3,FALSE)</f>
        <v>3</v>
      </c>
    </row>
    <row r="177" spans="1:16" ht="14.45" customHeight="1" x14ac:dyDescent="0.25">
      <c r="A177" s="67">
        <v>166</v>
      </c>
      <c r="B177" s="15">
        <f t="shared" si="9"/>
        <v>144552</v>
      </c>
      <c r="C177" s="49" t="s">
        <v>813</v>
      </c>
      <c r="D177" s="49" t="s">
        <v>141</v>
      </c>
      <c r="E177" s="49" t="str">
        <f>VLOOKUP(C177,[8]A!$E$2:$K$1451,7,FALSE)</f>
        <v>05999013636</v>
      </c>
      <c r="F177" s="50" t="s">
        <v>3035</v>
      </c>
      <c r="G177" s="68"/>
      <c r="N177" s="49">
        <f>VLOOKUP(C177,Bilan!$B$4:$D$1440,3,FALSE)</f>
        <v>144552</v>
      </c>
      <c r="O177" s="49">
        <f t="shared" si="6"/>
        <v>166</v>
      </c>
      <c r="P177" s="50" t="str">
        <f>VLOOKUP(C177,[8]A!$B$2:$D$1501,3,FALSE)</f>
        <v>3</v>
      </c>
    </row>
    <row r="178" spans="1:16" ht="14.45" customHeight="1" x14ac:dyDescent="0.25">
      <c r="A178" s="67">
        <v>167</v>
      </c>
      <c r="B178" s="15">
        <f t="shared" si="9"/>
        <v>144553</v>
      </c>
      <c r="C178" s="49" t="s">
        <v>215</v>
      </c>
      <c r="D178" s="49" t="s">
        <v>59</v>
      </c>
      <c r="E178" s="49" t="str">
        <f>VLOOKUP(C178,[8]A!$E$2:$K$1451,7,FALSE)</f>
        <v>05999029008</v>
      </c>
      <c r="F178" s="50" t="s">
        <v>3035</v>
      </c>
      <c r="G178" s="68"/>
      <c r="N178" s="49">
        <f>VLOOKUP(C178,Bilan!$B$4:$D$1440,3,FALSE)</f>
        <v>144553</v>
      </c>
      <c r="O178" s="49">
        <f t="shared" si="6"/>
        <v>167</v>
      </c>
      <c r="P178" s="50" t="str">
        <f>VLOOKUP(C178,[8]A!$B$2:$D$1501,3,FALSE)</f>
        <v>2</v>
      </c>
    </row>
    <row r="179" spans="1:16" ht="14.45" customHeight="1" x14ac:dyDescent="0.25">
      <c r="A179" s="67">
        <v>168</v>
      </c>
      <c r="B179" s="15">
        <f t="shared" si="9"/>
        <v>4350</v>
      </c>
      <c r="C179" s="49" t="s">
        <v>1367</v>
      </c>
      <c r="D179" s="51" t="s">
        <v>109</v>
      </c>
      <c r="E179" s="49" t="str">
        <f>VLOOKUP(C179,[8]A!$E$2:$K$1451,7,FALSE)</f>
        <v>05999064206</v>
      </c>
      <c r="F179" s="50" t="s">
        <v>3035</v>
      </c>
      <c r="G179" s="68"/>
      <c r="N179" s="49">
        <f>VLOOKUP(C179,Bilan!$B$4:$D$1440,3,FALSE)</f>
        <v>4350</v>
      </c>
      <c r="O179" s="49">
        <f t="shared" si="6"/>
        <v>168</v>
      </c>
      <c r="P179" s="50" t="str">
        <f>VLOOKUP(C179,[8]A!$B$2:$D$1501,3,FALSE)</f>
        <v>3</v>
      </c>
    </row>
    <row r="180" spans="1:16" ht="14.45" customHeight="1" x14ac:dyDescent="0.25">
      <c r="A180" s="67">
        <v>169</v>
      </c>
      <c r="B180" s="15">
        <f t="shared" si="9"/>
        <v>2394</v>
      </c>
      <c r="C180" s="49" t="s">
        <v>227</v>
      </c>
      <c r="D180" s="49" t="s">
        <v>105</v>
      </c>
      <c r="E180" s="49" t="str">
        <f>VLOOKUP(C180,[8]A!$E$2:$K$1451,7,FALSE)</f>
        <v>05996219654</v>
      </c>
      <c r="F180" s="50" t="s">
        <v>3035</v>
      </c>
      <c r="G180" s="68"/>
      <c r="N180" s="49">
        <f>VLOOKUP(C180,Bilan!$B$4:$D$1440,3,FALSE)</f>
        <v>2394</v>
      </c>
      <c r="O180" s="49">
        <f t="shared" si="6"/>
        <v>169</v>
      </c>
      <c r="P180" s="50" t="str">
        <f>VLOOKUP(C180,[8]A!$B$2:$D$1501,3,FALSE)</f>
        <v>2</v>
      </c>
    </row>
    <row r="181" spans="1:16" ht="14.45" customHeight="1" x14ac:dyDescent="0.25">
      <c r="A181" s="67">
        <v>170</v>
      </c>
      <c r="B181" s="15">
        <f t="shared" si="9"/>
        <v>4325</v>
      </c>
      <c r="C181" s="49" t="s">
        <v>953</v>
      </c>
      <c r="D181" s="49" t="s">
        <v>107</v>
      </c>
      <c r="E181" s="49" t="str">
        <f>VLOOKUP(C181,[9]A!$E$2:$K$1451,7,FALSE)</f>
        <v>05999099574</v>
      </c>
      <c r="F181" s="50" t="s">
        <v>3035</v>
      </c>
      <c r="G181" s="68"/>
      <c r="N181" s="49">
        <f>VLOOKUP(C181,Bilan!$B$4:$D$1440,3,FALSE)</f>
        <v>4325</v>
      </c>
      <c r="O181" s="49">
        <f t="shared" ref="O181:O244" si="10">A181</f>
        <v>170</v>
      </c>
      <c r="P181" s="50" t="str">
        <f>VLOOKUP(C181,[9]A!$B$2:$D$1501,3,FALSE)</f>
        <v>2</v>
      </c>
    </row>
    <row r="182" spans="1:16" ht="14.45" customHeight="1" x14ac:dyDescent="0.25">
      <c r="A182" s="67">
        <v>171</v>
      </c>
      <c r="B182" s="15">
        <f t="shared" si="9"/>
        <v>144398</v>
      </c>
      <c r="C182" s="49" t="s">
        <v>78</v>
      </c>
      <c r="D182" s="49" t="s">
        <v>140</v>
      </c>
      <c r="E182" s="49" t="e">
        <f>VLOOKUP(C182,[8]A!$E$2:$K$1451,7,FALSE)</f>
        <v>#N/A</v>
      </c>
      <c r="F182" s="50" t="s">
        <v>3035</v>
      </c>
      <c r="G182" s="68"/>
      <c r="N182" s="49">
        <f>VLOOKUP(C182,Bilan!$B$4:$D$1440,3,FALSE)</f>
        <v>144398</v>
      </c>
      <c r="O182" s="49">
        <f t="shared" si="10"/>
        <v>171</v>
      </c>
      <c r="P182" s="50" t="e">
        <f>VLOOKUP(C182,[8]A!$B$2:$D$1501,3,FALSE)</f>
        <v>#N/A</v>
      </c>
    </row>
    <row r="183" spans="1:16" ht="14.45" customHeight="1" x14ac:dyDescent="0.25">
      <c r="A183" s="67">
        <v>172</v>
      </c>
      <c r="B183" s="15">
        <f t="shared" si="9"/>
        <v>2407</v>
      </c>
      <c r="C183" s="49" t="s">
        <v>3011</v>
      </c>
      <c r="D183" s="49" t="s">
        <v>140</v>
      </c>
      <c r="E183" s="49" t="e">
        <f>VLOOKUP(C183,[8]A!$E$2:$K$1451,7,FALSE)</f>
        <v>#N/A</v>
      </c>
      <c r="F183" s="50" t="s">
        <v>3035</v>
      </c>
      <c r="G183" s="68"/>
      <c r="N183" s="49">
        <f>VLOOKUP(C183,Bilan!$B$4:$D$1440,3,FALSE)</f>
        <v>2407</v>
      </c>
      <c r="O183" s="49">
        <f t="shared" si="10"/>
        <v>172</v>
      </c>
      <c r="P183" s="50" t="e">
        <f>VLOOKUP(C183,[8]A!$B$2:$D$1501,3,FALSE)</f>
        <v>#N/A</v>
      </c>
    </row>
    <row r="184" spans="1:16" ht="14.45" customHeight="1" x14ac:dyDescent="0.25">
      <c r="A184" s="67">
        <v>173</v>
      </c>
      <c r="B184" s="15">
        <f t="shared" ref="B184:B189" si="11">N184</f>
        <v>144406</v>
      </c>
      <c r="C184" s="49" t="s">
        <v>575</v>
      </c>
      <c r="D184" s="49" t="s">
        <v>14</v>
      </c>
      <c r="E184" s="49" t="str">
        <f>VLOOKUP(C184,[8]A!$E$2:$K$1451,7,FALSE)</f>
        <v>05996221702</v>
      </c>
      <c r="F184" s="50" t="s">
        <v>3035</v>
      </c>
      <c r="G184" s="68"/>
      <c r="N184" s="49">
        <f>VLOOKUP(C184,Bilan!$B$4:$D$1440,3,FALSE)</f>
        <v>144406</v>
      </c>
      <c r="O184" s="49">
        <f t="shared" ref="O184:O189" si="12">A184</f>
        <v>173</v>
      </c>
      <c r="P184" s="50" t="str">
        <f>VLOOKUP(C184,[8]A!$B$2:$D$1501,3,FALSE)</f>
        <v>3</v>
      </c>
    </row>
    <row r="185" spans="1:16" ht="14.45" customHeight="1" x14ac:dyDescent="0.25">
      <c r="A185" s="67">
        <v>174</v>
      </c>
      <c r="B185" s="15">
        <f t="shared" si="11"/>
        <v>4396</v>
      </c>
      <c r="C185" s="49" t="s">
        <v>2640</v>
      </c>
      <c r="D185" s="49" t="s">
        <v>2625</v>
      </c>
      <c r="E185" s="49" t="str">
        <f>VLOOKUP(C185,[8]A!$E$2:$K$1451,7,FALSE)</f>
        <v>06297037378</v>
      </c>
      <c r="F185" s="50" t="s">
        <v>3035</v>
      </c>
      <c r="G185" s="68"/>
      <c r="N185" s="49">
        <f>VLOOKUP(C185,Bilan!$B$4:$D$1440,3,FALSE)</f>
        <v>4396</v>
      </c>
      <c r="O185" s="49">
        <f t="shared" si="12"/>
        <v>174</v>
      </c>
      <c r="P185" s="50" t="str">
        <f>VLOOKUP(C185,[8]A!$B$2:$D$1501,3,FALSE)</f>
        <v>1</v>
      </c>
    </row>
    <row r="186" spans="1:16" ht="14.45" customHeight="1" x14ac:dyDescent="0.25">
      <c r="A186" s="67">
        <v>175</v>
      </c>
      <c r="B186" s="15">
        <f t="shared" si="11"/>
        <v>144520</v>
      </c>
      <c r="C186" s="49" t="s">
        <v>70</v>
      </c>
      <c r="D186" s="49" t="s">
        <v>2786</v>
      </c>
      <c r="E186" s="49" t="str">
        <f>VLOOKUP(C186,[8]A!$E$2:$K$1451,7,FALSE)</f>
        <v>06297060382</v>
      </c>
      <c r="F186" s="50" t="s">
        <v>3035</v>
      </c>
      <c r="G186" s="68"/>
      <c r="N186" s="49">
        <f>VLOOKUP(C186,Bilan!$B$4:$D$1440,3,FALSE)</f>
        <v>144520</v>
      </c>
      <c r="O186" s="49">
        <f t="shared" si="12"/>
        <v>175</v>
      </c>
      <c r="P186" s="50" t="str">
        <f>VLOOKUP(C186,[8]A!$B$2:$D$1501,3,FALSE)</f>
        <v>3</v>
      </c>
    </row>
    <row r="187" spans="1:16" ht="14.45" customHeight="1" x14ac:dyDescent="0.25">
      <c r="A187" s="67">
        <v>176</v>
      </c>
      <c r="B187" s="15">
        <f t="shared" si="11"/>
        <v>4385</v>
      </c>
      <c r="C187" s="49" t="s">
        <v>2077</v>
      </c>
      <c r="D187" s="49" t="s">
        <v>358</v>
      </c>
      <c r="E187" s="49" t="str">
        <f>VLOOKUP(C187,[8]A!$E$2:$K$1451,7,FALSE)</f>
        <v>05994064253</v>
      </c>
      <c r="F187" s="50" t="s">
        <v>3035</v>
      </c>
      <c r="G187" s="68"/>
      <c r="N187" s="49">
        <f>VLOOKUP(C187,Bilan!$B$4:$D$1440,3,FALSE)</f>
        <v>4385</v>
      </c>
      <c r="O187" s="49">
        <f t="shared" si="12"/>
        <v>176</v>
      </c>
      <c r="P187" s="50" t="str">
        <f>VLOOKUP(C187,[8]A!$B$2:$D$1501,3,FALSE)</f>
        <v>2</v>
      </c>
    </row>
    <row r="188" spans="1:16" ht="14.45" customHeight="1" x14ac:dyDescent="0.25">
      <c r="A188" s="67">
        <v>177</v>
      </c>
      <c r="B188" s="15">
        <f t="shared" si="11"/>
        <v>144339</v>
      </c>
      <c r="C188" s="49" t="s">
        <v>65</v>
      </c>
      <c r="D188" s="19" t="s">
        <v>53</v>
      </c>
      <c r="E188" s="49" t="str">
        <f>VLOOKUP(C188,[8]A!$E$2:$K$1451,7,FALSE)</f>
        <v>05999056748</v>
      </c>
      <c r="F188" s="50" t="s">
        <v>3035</v>
      </c>
      <c r="G188" s="68"/>
      <c r="N188" s="49">
        <f>VLOOKUP(C188,Bilan!$B$4:$D$1440,3,FALSE)</f>
        <v>144339</v>
      </c>
      <c r="O188" s="49">
        <f t="shared" si="12"/>
        <v>177</v>
      </c>
      <c r="P188" s="50" t="str">
        <f>VLOOKUP(C188,[8]A!$B$2:$D$1501,3,FALSE)</f>
        <v>1</v>
      </c>
    </row>
    <row r="189" spans="1:16" ht="14.45" customHeight="1" x14ac:dyDescent="0.25">
      <c r="A189" s="67">
        <v>178</v>
      </c>
      <c r="B189" s="15">
        <f t="shared" si="11"/>
        <v>4373</v>
      </c>
      <c r="C189" s="49" t="s">
        <v>2916</v>
      </c>
      <c r="D189" s="49" t="s">
        <v>36</v>
      </c>
      <c r="E189" s="49" t="e">
        <f>VLOOKUP(C189,[8]A!$E$2:$K$1451,7,FALSE)</f>
        <v>#N/A</v>
      </c>
      <c r="F189" s="50" t="s">
        <v>3035</v>
      </c>
      <c r="G189" s="68"/>
      <c r="N189" s="49">
        <f>VLOOKUP(C189,Bilan!$B$4:$D$1440,3,FALSE)</f>
        <v>4373</v>
      </c>
      <c r="O189" s="49">
        <f t="shared" si="12"/>
        <v>178</v>
      </c>
      <c r="P189" s="50" t="e">
        <f>VLOOKUP(C189,[8]A!$B$2:$D$1501,3,FALSE)</f>
        <v>#N/A</v>
      </c>
    </row>
    <row r="190" spans="1:16" ht="14.45" customHeight="1" x14ac:dyDescent="0.25">
      <c r="A190" s="67">
        <v>179</v>
      </c>
      <c r="B190" s="15">
        <v>2391</v>
      </c>
      <c r="C190" s="49" t="s">
        <v>2392</v>
      </c>
      <c r="D190" s="49" t="s">
        <v>174</v>
      </c>
      <c r="E190" s="49" t="str">
        <f>VLOOKUP(C190,[8]A!$E$2:$K$1451,7,FALSE)</f>
        <v>05999112479</v>
      </c>
      <c r="F190" s="50" t="s">
        <v>3035</v>
      </c>
      <c r="G190" s="68"/>
      <c r="N190" s="49">
        <f>VLOOKUP(C190,Bilan!$B$4:$D$1440,3,FALSE)</f>
        <v>2391</v>
      </c>
      <c r="O190" s="49">
        <f t="shared" si="10"/>
        <v>179</v>
      </c>
      <c r="P190" s="50" t="str">
        <f>VLOOKUP(C190,[8]A!$B$2:$D$1501,3,FALSE)</f>
        <v>2</v>
      </c>
    </row>
    <row r="191" spans="1:16" ht="14.45" customHeight="1" x14ac:dyDescent="0.25">
      <c r="A191" s="67">
        <v>180</v>
      </c>
      <c r="B191" s="15">
        <f t="shared" si="9"/>
        <v>1318</v>
      </c>
      <c r="C191" s="49" t="s">
        <v>106</v>
      </c>
      <c r="D191" s="49" t="s">
        <v>107</v>
      </c>
      <c r="E191" s="49" t="str">
        <f>VLOOKUP(C191,[8]A!$E$2:$K$1451,7,FALSE)</f>
        <v>05999066563</v>
      </c>
      <c r="F191" s="50" t="s">
        <v>3035</v>
      </c>
      <c r="G191" s="68"/>
      <c r="N191" s="49">
        <f>VLOOKUP(C191,Bilan!$B$4:$D$1440,3,FALSE)</f>
        <v>1318</v>
      </c>
      <c r="O191" s="49">
        <f t="shared" si="10"/>
        <v>180</v>
      </c>
      <c r="P191" s="50" t="str">
        <f>VLOOKUP(C191,[8]A!$B$2:$D$1501,3,FALSE)</f>
        <v>2</v>
      </c>
    </row>
    <row r="192" spans="1:16" ht="14.45" customHeight="1" x14ac:dyDescent="0.25">
      <c r="A192" s="67">
        <v>221</v>
      </c>
      <c r="B192" s="15">
        <f t="shared" si="9"/>
        <v>144373</v>
      </c>
      <c r="C192" s="49" t="s">
        <v>691</v>
      </c>
      <c r="D192" s="49" t="s">
        <v>358</v>
      </c>
      <c r="E192" s="49" t="str">
        <f>VLOOKUP(C192,[8]A!$E$2:$K$1451,7,FALSE)</f>
        <v>05999067328</v>
      </c>
      <c r="F192" s="50" t="s">
        <v>3035</v>
      </c>
      <c r="G192" s="68"/>
      <c r="N192" s="49">
        <f>VLOOKUP(C192,Bilan!$B$4:$D$1440,3,FALSE)</f>
        <v>144373</v>
      </c>
      <c r="O192" s="49">
        <f t="shared" si="10"/>
        <v>221</v>
      </c>
      <c r="P192" s="50" t="str">
        <f>VLOOKUP(C192,[8]A!$B$2:$D$1501,3,FALSE)</f>
        <v>3</v>
      </c>
    </row>
    <row r="193" spans="1:16" ht="14.45" customHeight="1" x14ac:dyDescent="0.25">
      <c r="A193" s="67">
        <v>222</v>
      </c>
      <c r="B193" s="15">
        <f t="shared" si="9"/>
        <v>2369</v>
      </c>
      <c r="C193" s="49" t="s">
        <v>3173</v>
      </c>
      <c r="D193" s="49" t="s">
        <v>333</v>
      </c>
      <c r="E193" s="49" t="e">
        <f>VLOOKUP(C193,[8]A!$E$2:$K$1451,7,FALSE)</f>
        <v>#N/A</v>
      </c>
      <c r="F193" s="50" t="s">
        <v>3035</v>
      </c>
      <c r="G193" s="68"/>
      <c r="N193" s="49">
        <f>VLOOKUP(C193,Bilan!$B$4:$D$1440,3,FALSE)</f>
        <v>2369</v>
      </c>
      <c r="O193" s="49">
        <f t="shared" si="10"/>
        <v>222</v>
      </c>
      <c r="P193" s="50" t="e">
        <f>VLOOKUP(C193,[8]A!$B$2:$D$1501,3,FALSE)</f>
        <v>#N/A</v>
      </c>
    </row>
    <row r="194" spans="1:16" ht="14.45" customHeight="1" x14ac:dyDescent="0.25">
      <c r="A194" s="67">
        <v>223</v>
      </c>
      <c r="B194" s="15">
        <f t="shared" si="9"/>
        <v>4330</v>
      </c>
      <c r="C194" s="49" t="s">
        <v>2885</v>
      </c>
      <c r="D194" s="49" t="s">
        <v>283</v>
      </c>
      <c r="E194" s="49" t="e">
        <f>VLOOKUP(C194,[8]A!$E$2:$K$1451,7,FALSE)</f>
        <v>#N/A</v>
      </c>
      <c r="F194" s="50" t="s">
        <v>3035</v>
      </c>
      <c r="G194" s="68"/>
      <c r="N194" s="49">
        <f>VLOOKUP(C194,Bilan!$B$4:$D$1440,3,FALSE)</f>
        <v>4330</v>
      </c>
      <c r="O194" s="49">
        <f t="shared" si="10"/>
        <v>223</v>
      </c>
      <c r="P194" s="50" t="e">
        <f>VLOOKUP(C194,[8]A!$B$2:$D$1501,3,FALSE)</f>
        <v>#N/A</v>
      </c>
    </row>
    <row r="195" spans="1:16" ht="14.45" customHeight="1" x14ac:dyDescent="0.25">
      <c r="A195" s="67">
        <v>224</v>
      </c>
      <c r="B195" s="15">
        <f t="shared" si="9"/>
        <v>1266</v>
      </c>
      <c r="C195" s="49" t="s">
        <v>3192</v>
      </c>
      <c r="D195" s="49" t="s">
        <v>283</v>
      </c>
      <c r="E195" s="49" t="e">
        <f>VLOOKUP(C195,[8]A!$E$2:$K$1451,7,FALSE)</f>
        <v>#N/A</v>
      </c>
      <c r="F195" s="50" t="s">
        <v>3035</v>
      </c>
      <c r="G195" s="68"/>
      <c r="N195" s="49">
        <f>VLOOKUP(C195,Bilan!$B$4:$D$1440,3,FALSE)</f>
        <v>1266</v>
      </c>
      <c r="O195" s="49">
        <f t="shared" si="10"/>
        <v>224</v>
      </c>
      <c r="P195" s="50" t="e">
        <f>VLOOKUP(C195,[8]A!$B$2:$D$1501,3,FALSE)</f>
        <v>#N/A</v>
      </c>
    </row>
    <row r="196" spans="1:16" ht="14.45" customHeight="1" x14ac:dyDescent="0.25">
      <c r="A196" s="67">
        <v>225</v>
      </c>
      <c r="B196" s="15">
        <f t="shared" si="9"/>
        <v>144282</v>
      </c>
      <c r="C196" s="49" t="s">
        <v>152</v>
      </c>
      <c r="D196" s="49" t="s">
        <v>153</v>
      </c>
      <c r="E196" s="49" t="str">
        <f>VLOOKUP(C196,[8]A!$E$2:$K$1451,7,FALSE)</f>
        <v>05999081763</v>
      </c>
      <c r="F196" s="50" t="s">
        <v>3035</v>
      </c>
      <c r="G196" s="68"/>
      <c r="N196" s="49">
        <f>VLOOKUP(C196,Bilan!$B$4:$D$1440,3,FALSE)</f>
        <v>144282</v>
      </c>
      <c r="O196" s="49">
        <f t="shared" si="10"/>
        <v>225</v>
      </c>
      <c r="P196" s="50" t="str">
        <f>VLOOKUP(C196,[8]A!$B$2:$D$1501,3,FALSE)</f>
        <v>2</v>
      </c>
    </row>
    <row r="197" spans="1:16" ht="14.45" customHeight="1" x14ac:dyDescent="0.25">
      <c r="A197" s="67">
        <v>226</v>
      </c>
      <c r="B197" s="15">
        <f t="shared" si="9"/>
        <v>4428</v>
      </c>
      <c r="C197" s="49" t="s">
        <v>2913</v>
      </c>
      <c r="D197" s="49" t="s">
        <v>36</v>
      </c>
      <c r="E197" s="49" t="e">
        <f>VLOOKUP(C197,[8]A!$E$2:$K$1451,7,FALSE)</f>
        <v>#N/A</v>
      </c>
      <c r="F197" s="50" t="s">
        <v>3035</v>
      </c>
      <c r="G197" s="68"/>
      <c r="N197" s="49">
        <f>VLOOKUP(C197,Bilan!$B$4:$D$1440,3,FALSE)</f>
        <v>4428</v>
      </c>
      <c r="O197" s="49">
        <f t="shared" si="10"/>
        <v>226</v>
      </c>
      <c r="P197" s="50" t="e">
        <f>VLOOKUP(C197,[8]A!$B$2:$D$1501,3,FALSE)</f>
        <v>#N/A</v>
      </c>
    </row>
    <row r="198" spans="1:16" ht="14.45" customHeight="1" x14ac:dyDescent="0.25">
      <c r="A198" s="67">
        <v>227</v>
      </c>
      <c r="B198" s="15">
        <f t="shared" si="9"/>
        <v>4469</v>
      </c>
      <c r="C198" s="49" t="s">
        <v>3308</v>
      </c>
      <c r="D198" s="49" t="s">
        <v>153</v>
      </c>
      <c r="E198" s="49" t="e">
        <f>VLOOKUP(C198,[8]A!$E$2:$K$1451,7,FALSE)</f>
        <v>#N/A</v>
      </c>
      <c r="F198" s="50" t="s">
        <v>3035</v>
      </c>
      <c r="G198" s="68"/>
      <c r="N198" s="49">
        <f>VLOOKUP(C198,Bilan!$B$4:$D$1440,3,FALSE)</f>
        <v>4469</v>
      </c>
      <c r="O198" s="49">
        <f t="shared" si="10"/>
        <v>227</v>
      </c>
      <c r="P198" s="50" t="e">
        <f>VLOOKUP(C198,[8]A!$B$2:$D$1501,3,FALSE)</f>
        <v>#N/A</v>
      </c>
    </row>
    <row r="199" spans="1:16" ht="14.45" customHeight="1" x14ac:dyDescent="0.25">
      <c r="A199" s="67">
        <v>228</v>
      </c>
      <c r="B199" s="15">
        <f t="shared" si="9"/>
        <v>2530</v>
      </c>
      <c r="C199" s="49" t="s">
        <v>3223</v>
      </c>
      <c r="D199" s="49" t="s">
        <v>877</v>
      </c>
      <c r="E199" s="49" t="e">
        <f>VLOOKUP(C199,[8]A!$E$2:$K$1451,7,FALSE)</f>
        <v>#N/A</v>
      </c>
      <c r="F199" s="50" t="s">
        <v>3035</v>
      </c>
      <c r="G199" s="68"/>
      <c r="N199" s="49">
        <f>VLOOKUP(C199,Bilan!$B$4:$D$1440,3,FALSE)</f>
        <v>2530</v>
      </c>
      <c r="O199" s="49">
        <f t="shared" si="10"/>
        <v>228</v>
      </c>
      <c r="P199" s="50" t="e">
        <f>VLOOKUP(C199,[8]A!$B$2:$D$1501,3,FALSE)</f>
        <v>#N/A</v>
      </c>
    </row>
    <row r="200" spans="1:16" ht="14.45" customHeight="1" x14ac:dyDescent="0.25">
      <c r="A200" s="67">
        <v>229</v>
      </c>
      <c r="B200" s="49" t="e">
        <f t="shared" si="9"/>
        <v>#N/A</v>
      </c>
      <c r="D200" s="49"/>
      <c r="E200" s="49" t="e">
        <f>VLOOKUP(C200,[8]A!$E$2:$K$1451,7,FALSE)</f>
        <v>#N/A</v>
      </c>
      <c r="F200" s="50" t="s">
        <v>3035</v>
      </c>
      <c r="G200" s="68"/>
      <c r="N200" s="49" t="e">
        <f>VLOOKUP(C200,Bilan!$B$4:$D$1440,3,FALSE)</f>
        <v>#N/A</v>
      </c>
      <c r="O200" s="49">
        <f t="shared" si="10"/>
        <v>229</v>
      </c>
      <c r="P200" s="50" t="e">
        <f>VLOOKUP(C200,[8]A!$B$2:$D$1501,3,FALSE)</f>
        <v>#N/A</v>
      </c>
    </row>
    <row r="201" spans="1:16" ht="14.45" customHeight="1" x14ac:dyDescent="0.25">
      <c r="A201" s="67">
        <v>230</v>
      </c>
      <c r="B201" s="49" t="e">
        <f t="shared" si="9"/>
        <v>#N/A</v>
      </c>
      <c r="D201" s="49"/>
      <c r="E201" s="49" t="e">
        <f>VLOOKUP(C201,[8]A!$E$2:$K$1451,7,FALSE)</f>
        <v>#N/A</v>
      </c>
      <c r="F201" s="50" t="s">
        <v>3035</v>
      </c>
      <c r="G201" s="68"/>
      <c r="N201" s="49" t="e">
        <f>VLOOKUP(C201,Bilan!$B$4:$D$1440,3,FALSE)</f>
        <v>#N/A</v>
      </c>
      <c r="O201" s="49">
        <f t="shared" si="10"/>
        <v>230</v>
      </c>
      <c r="P201" s="50" t="e">
        <f>VLOOKUP(C201,[8]A!$B$2:$D$1501,3,FALSE)</f>
        <v>#N/A</v>
      </c>
    </row>
    <row r="202" spans="1:16" ht="14.45" customHeight="1" x14ac:dyDescent="0.25">
      <c r="A202" s="67">
        <v>231</v>
      </c>
      <c r="B202" s="49" t="e">
        <f t="shared" si="9"/>
        <v>#N/A</v>
      </c>
      <c r="D202" s="19"/>
      <c r="E202" s="49" t="e">
        <f>VLOOKUP(C202,[8]A!$E$2:$K$1451,7,FALSE)</f>
        <v>#N/A</v>
      </c>
      <c r="F202" s="50" t="s">
        <v>3035</v>
      </c>
      <c r="G202" s="68"/>
      <c r="N202" s="49" t="e">
        <f>VLOOKUP(C202,Bilan!$B$4:$D$1440,3,FALSE)</f>
        <v>#N/A</v>
      </c>
      <c r="O202" s="49">
        <f t="shared" si="10"/>
        <v>231</v>
      </c>
      <c r="P202" s="50" t="e">
        <f>VLOOKUP(C202,[8]A!$B$2:$D$1501,3,FALSE)</f>
        <v>#N/A</v>
      </c>
    </row>
    <row r="203" spans="1:16" ht="14.45" customHeight="1" x14ac:dyDescent="0.25">
      <c r="A203" s="67">
        <v>232</v>
      </c>
      <c r="B203" s="49" t="e">
        <f t="shared" si="9"/>
        <v>#N/A</v>
      </c>
      <c r="D203" s="5"/>
      <c r="E203" s="49" t="e">
        <f>VLOOKUP(C203,[8]A!$E$2:$K$1451,7,FALSE)</f>
        <v>#N/A</v>
      </c>
      <c r="F203" s="50" t="s">
        <v>3035</v>
      </c>
      <c r="G203" s="68"/>
      <c r="N203" s="49" t="e">
        <f>VLOOKUP(C203,Bilan!$B$4:$D$1440,3,FALSE)</f>
        <v>#N/A</v>
      </c>
      <c r="O203" s="49">
        <f t="shared" si="10"/>
        <v>232</v>
      </c>
      <c r="P203" s="50" t="e">
        <f>VLOOKUP(C203,[8]A!$B$2:$D$1501,3,FALSE)</f>
        <v>#N/A</v>
      </c>
    </row>
    <row r="204" spans="1:16" ht="14.45" customHeight="1" x14ac:dyDescent="0.25">
      <c r="A204" s="67">
        <v>233</v>
      </c>
      <c r="B204" s="49" t="e">
        <f t="shared" si="9"/>
        <v>#N/A</v>
      </c>
      <c r="E204" s="49" t="e">
        <f>VLOOKUP(C204,[8]A!$E$2:$K$1451,7,FALSE)</f>
        <v>#N/A</v>
      </c>
      <c r="F204" s="50" t="s">
        <v>3035</v>
      </c>
      <c r="G204" s="68"/>
      <c r="N204" s="49" t="e">
        <f>VLOOKUP(C204,Bilan!$B$4:$D$1440,3,FALSE)</f>
        <v>#N/A</v>
      </c>
      <c r="O204" s="49">
        <f t="shared" si="10"/>
        <v>233</v>
      </c>
      <c r="P204" s="50" t="e">
        <f>VLOOKUP(C204,[8]A!$B$2:$D$1501,3,FALSE)</f>
        <v>#N/A</v>
      </c>
    </row>
    <row r="205" spans="1:16" ht="14.45" customHeight="1" x14ac:dyDescent="0.25">
      <c r="A205" s="67">
        <v>234</v>
      </c>
      <c r="B205" s="49" t="e">
        <f t="shared" si="9"/>
        <v>#N/A</v>
      </c>
      <c r="D205" s="49"/>
      <c r="E205" s="49" t="e">
        <f>VLOOKUP(C205,[8]A!$E$2:$K$1451,7,FALSE)</f>
        <v>#N/A</v>
      </c>
      <c r="F205" s="50" t="s">
        <v>3035</v>
      </c>
      <c r="G205" s="68"/>
      <c r="N205" s="49" t="e">
        <f>VLOOKUP(C205,Bilan!$B$4:$D$1440,3,FALSE)</f>
        <v>#N/A</v>
      </c>
      <c r="O205" s="49">
        <f t="shared" si="10"/>
        <v>234</v>
      </c>
      <c r="P205" s="50" t="e">
        <f>VLOOKUP(C205,[8]A!$B$2:$D$1501,3,FALSE)</f>
        <v>#N/A</v>
      </c>
    </row>
    <row r="206" spans="1:16" ht="14.45" customHeight="1" x14ac:dyDescent="0.25">
      <c r="A206" s="67">
        <v>235</v>
      </c>
      <c r="B206" s="49" t="e">
        <f t="shared" si="9"/>
        <v>#N/A</v>
      </c>
      <c r="D206" s="49"/>
      <c r="E206" s="49" t="e">
        <f>VLOOKUP(C206,[8]A!$E$2:$K$1451,7,FALSE)</f>
        <v>#N/A</v>
      </c>
      <c r="F206" s="50" t="s">
        <v>3035</v>
      </c>
      <c r="G206" s="68"/>
      <c r="N206" s="49" t="e">
        <f>VLOOKUP(C206,Bilan!$B$4:$D$1440,3,FALSE)</f>
        <v>#N/A</v>
      </c>
      <c r="O206" s="49">
        <f t="shared" si="10"/>
        <v>235</v>
      </c>
      <c r="P206" s="50" t="e">
        <f>VLOOKUP(C206,[8]A!$B$2:$D$1501,3,FALSE)</f>
        <v>#N/A</v>
      </c>
    </row>
    <row r="207" spans="1:16" ht="14.45" customHeight="1" x14ac:dyDescent="0.25">
      <c r="A207" s="67">
        <v>236</v>
      </c>
      <c r="B207" s="49" t="e">
        <f t="shared" si="9"/>
        <v>#N/A</v>
      </c>
      <c r="D207" s="49"/>
      <c r="E207" s="49" t="e">
        <f>VLOOKUP(C207,[8]A!$E$2:$K$1451,7,FALSE)</f>
        <v>#N/A</v>
      </c>
      <c r="F207" s="50" t="s">
        <v>3035</v>
      </c>
      <c r="G207" s="68"/>
      <c r="N207" s="49" t="e">
        <f>VLOOKUP(C207,Bilan!$B$4:$D$1440,3,FALSE)</f>
        <v>#N/A</v>
      </c>
      <c r="O207" s="49">
        <f t="shared" si="10"/>
        <v>236</v>
      </c>
      <c r="P207" s="50" t="e">
        <f>VLOOKUP(C207,[8]A!$B$2:$D$1501,3,FALSE)</f>
        <v>#N/A</v>
      </c>
    </row>
    <row r="208" spans="1:16" ht="14.45" customHeight="1" x14ac:dyDescent="0.25">
      <c r="A208" s="67">
        <v>237</v>
      </c>
      <c r="B208" s="49" t="e">
        <f t="shared" si="9"/>
        <v>#N/A</v>
      </c>
      <c r="D208" s="49"/>
      <c r="E208" s="49" t="e">
        <f>VLOOKUP(C208,[8]A!$E$2:$K$1451,7,FALSE)</f>
        <v>#N/A</v>
      </c>
      <c r="F208" s="50" t="s">
        <v>3035</v>
      </c>
      <c r="G208" s="68"/>
      <c r="N208" s="49" t="e">
        <f>VLOOKUP(C208,Bilan!$B$4:$D$1440,3,FALSE)</f>
        <v>#N/A</v>
      </c>
      <c r="O208" s="49">
        <f t="shared" si="10"/>
        <v>237</v>
      </c>
      <c r="P208" s="50" t="e">
        <f>VLOOKUP(C208,[8]A!$B$2:$D$1501,3,FALSE)</f>
        <v>#N/A</v>
      </c>
    </row>
    <row r="209" spans="1:16" ht="14.45" customHeight="1" x14ac:dyDescent="0.25">
      <c r="A209" s="67">
        <v>238</v>
      </c>
      <c r="B209" s="49" t="e">
        <f t="shared" si="9"/>
        <v>#N/A</v>
      </c>
      <c r="D209" s="49"/>
      <c r="E209" s="49" t="e">
        <f>VLOOKUP(C209,[8]A!$E$2:$K$1451,7,FALSE)</f>
        <v>#N/A</v>
      </c>
      <c r="F209" s="50" t="s">
        <v>3035</v>
      </c>
      <c r="G209" s="68"/>
      <c r="N209" s="49" t="e">
        <f>VLOOKUP(C209,Bilan!$B$4:$D$1440,3,FALSE)</f>
        <v>#N/A</v>
      </c>
      <c r="O209" s="49">
        <f t="shared" si="10"/>
        <v>238</v>
      </c>
      <c r="P209" s="50" t="e">
        <f>VLOOKUP(C209,[8]A!$B$2:$D$1501,3,FALSE)</f>
        <v>#N/A</v>
      </c>
    </row>
    <row r="210" spans="1:16" ht="14.45" customHeight="1" x14ac:dyDescent="0.25">
      <c r="A210" s="67">
        <v>239</v>
      </c>
      <c r="B210" s="49" t="e">
        <f t="shared" si="9"/>
        <v>#N/A</v>
      </c>
      <c r="D210" s="49"/>
      <c r="E210" s="49" t="e">
        <f>VLOOKUP(C210,[8]A!$E$2:$K$1451,7,FALSE)</f>
        <v>#N/A</v>
      </c>
      <c r="F210" s="50" t="s">
        <v>3035</v>
      </c>
      <c r="G210" s="68"/>
      <c r="N210" s="49" t="e">
        <f>VLOOKUP(C210,Bilan!$B$4:$D$1440,3,FALSE)</f>
        <v>#N/A</v>
      </c>
      <c r="O210" s="49">
        <f t="shared" si="10"/>
        <v>239</v>
      </c>
      <c r="P210" s="50" t="e">
        <f>VLOOKUP(C210,[8]A!$B$2:$D$1501,3,FALSE)</f>
        <v>#N/A</v>
      </c>
    </row>
    <row r="211" spans="1:16" ht="14.45" customHeight="1" x14ac:dyDescent="0.25">
      <c r="A211" s="67">
        <v>240</v>
      </c>
      <c r="B211" s="49" t="e">
        <f t="shared" si="9"/>
        <v>#N/A</v>
      </c>
      <c r="D211" s="49"/>
      <c r="E211" s="49" t="e">
        <f>VLOOKUP(C211,[8]A!$E$2:$K$1451,7,FALSE)</f>
        <v>#N/A</v>
      </c>
      <c r="F211" s="50" t="s">
        <v>3035</v>
      </c>
      <c r="G211" s="68"/>
      <c r="N211" s="49" t="e">
        <f>VLOOKUP(C211,Bilan!$B$4:$D$1440,3,FALSE)</f>
        <v>#N/A</v>
      </c>
      <c r="O211" s="49">
        <f t="shared" si="10"/>
        <v>240</v>
      </c>
      <c r="P211" s="50" t="e">
        <f>VLOOKUP(C211,[8]A!$B$2:$D$1501,3,FALSE)</f>
        <v>#N/A</v>
      </c>
    </row>
    <row r="212" spans="1:16" ht="14.45" customHeight="1" x14ac:dyDescent="0.25">
      <c r="A212" s="22">
        <v>81</v>
      </c>
      <c r="B212" s="22">
        <f t="shared" si="9"/>
        <v>4435</v>
      </c>
      <c r="C212" s="49" t="s">
        <v>2950</v>
      </c>
      <c r="D212" s="49" t="s">
        <v>2786</v>
      </c>
      <c r="E212" s="49" t="e">
        <f>VLOOKUP(C212,[8]A!$E$2:$K$1451,7,FALSE)</f>
        <v>#N/A</v>
      </c>
      <c r="F212" s="50" t="s">
        <v>3036</v>
      </c>
      <c r="G212" s="68"/>
      <c r="N212" s="49">
        <f>VLOOKUP(C212,Bilan!$B$4:$D$1440,3,FALSE)</f>
        <v>4435</v>
      </c>
      <c r="O212" s="49">
        <f t="shared" si="10"/>
        <v>81</v>
      </c>
      <c r="P212" s="50" t="e">
        <f>VLOOKUP(C212,[8]A!$B$2:$D$1501,3,FALSE)</f>
        <v>#N/A</v>
      </c>
    </row>
    <row r="213" spans="1:16" ht="14.45" customHeight="1" x14ac:dyDescent="0.25">
      <c r="A213" s="22">
        <v>82</v>
      </c>
      <c r="B213" s="22">
        <f t="shared" si="9"/>
        <v>2453</v>
      </c>
      <c r="C213" s="49" t="s">
        <v>2770</v>
      </c>
      <c r="D213" s="49" t="s">
        <v>3130</v>
      </c>
      <c r="E213" s="49" t="str">
        <f>VLOOKUP(C213,[8]A!$E$2:$K$1451,7,FALSE)</f>
        <v>06260055573</v>
      </c>
      <c r="F213" s="50" t="s">
        <v>3036</v>
      </c>
      <c r="G213" s="68"/>
      <c r="N213" s="49">
        <f>VLOOKUP(C213,Bilan!$B$4:$D$1440,3,FALSE)</f>
        <v>2453</v>
      </c>
      <c r="O213" s="49">
        <f t="shared" si="10"/>
        <v>82</v>
      </c>
      <c r="P213" s="50" t="str">
        <f>VLOOKUP(C213,[8]A!$B$2:$D$1501,3,FALSE)</f>
        <v>1</v>
      </c>
    </row>
    <row r="214" spans="1:16" ht="14.45" customHeight="1" x14ac:dyDescent="0.25">
      <c r="A214" s="22">
        <v>83</v>
      </c>
      <c r="B214" s="22">
        <f t="shared" si="9"/>
        <v>144349</v>
      </c>
      <c r="C214" s="49" t="s">
        <v>1958</v>
      </c>
      <c r="D214" s="49" t="s">
        <v>3049</v>
      </c>
      <c r="E214" s="49" t="str">
        <f>VLOOKUP(C214,[8]A!$E$2:$K$1451,7,FALSE)</f>
        <v>05999097890</v>
      </c>
      <c r="F214" s="50" t="s">
        <v>3036</v>
      </c>
      <c r="G214" s="68"/>
      <c r="N214" s="49">
        <f>VLOOKUP(C214,Bilan!$B$4:$D$1440,3,FALSE)</f>
        <v>144349</v>
      </c>
      <c r="O214" s="49">
        <f t="shared" si="10"/>
        <v>83</v>
      </c>
      <c r="P214" s="50" t="str">
        <f>VLOOKUP(C214,[8]A!$B$2:$D$1501,3,FALSE)</f>
        <v>2</v>
      </c>
    </row>
    <row r="215" spans="1:16" ht="14.45" customHeight="1" x14ac:dyDescent="0.25">
      <c r="A215" s="22">
        <v>84</v>
      </c>
      <c r="B215" s="22">
        <v>2314</v>
      </c>
      <c r="C215" s="49" t="s">
        <v>3013</v>
      </c>
      <c r="D215" s="49" t="s">
        <v>16</v>
      </c>
      <c r="E215" s="49" t="e">
        <f>VLOOKUP(C215,[8]A!$E$2:$K$1451,7,FALSE)</f>
        <v>#N/A</v>
      </c>
      <c r="F215" s="50" t="s">
        <v>3036</v>
      </c>
      <c r="G215" s="68"/>
      <c r="N215" s="49">
        <f>VLOOKUP(C215,Bilan!$B$4:$D$1440,3,FALSE)</f>
        <v>2314</v>
      </c>
      <c r="O215" s="49">
        <f t="shared" si="10"/>
        <v>84</v>
      </c>
      <c r="P215" s="50" t="e">
        <f>VLOOKUP(C215,[8]A!$B$2:$D$1501,3,FALSE)</f>
        <v>#N/A</v>
      </c>
    </row>
    <row r="216" spans="1:16" ht="14.45" customHeight="1" x14ac:dyDescent="0.25">
      <c r="A216" s="22">
        <v>85</v>
      </c>
      <c r="B216" s="22">
        <f t="shared" si="9"/>
        <v>144333</v>
      </c>
      <c r="C216" s="49" t="s">
        <v>237</v>
      </c>
      <c r="D216" s="49" t="s">
        <v>3003</v>
      </c>
      <c r="E216" s="49" t="str">
        <f>VLOOKUP(C216,[8]A!$E$2:$K$1451,7,FALSE)</f>
        <v>05965594028</v>
      </c>
      <c r="F216" s="50" t="s">
        <v>3036</v>
      </c>
      <c r="G216" s="68"/>
      <c r="N216" s="49">
        <f>VLOOKUP(C216,Bilan!$B$4:$D$1440,3,FALSE)</f>
        <v>144333</v>
      </c>
      <c r="O216" s="49">
        <f t="shared" si="10"/>
        <v>85</v>
      </c>
      <c r="P216" s="50" t="str">
        <f>VLOOKUP(C216,[8]A!$B$2:$D$1501,3,FALSE)</f>
        <v>2</v>
      </c>
    </row>
    <row r="217" spans="1:16" ht="14.45" customHeight="1" x14ac:dyDescent="0.25">
      <c r="A217" s="22">
        <v>86</v>
      </c>
      <c r="B217" s="22">
        <f t="shared" si="9"/>
        <v>4370</v>
      </c>
      <c r="C217" s="49" t="s">
        <v>1139</v>
      </c>
      <c r="D217" s="49" t="s">
        <v>3050</v>
      </c>
      <c r="E217" s="49" t="str">
        <f>VLOOKUP(C217,[8]A!$E$2:$K$1451,7,FALSE)</f>
        <v>05996214966</v>
      </c>
      <c r="F217" s="50" t="s">
        <v>3036</v>
      </c>
      <c r="G217" s="68"/>
      <c r="N217" s="49">
        <f>VLOOKUP(C217,Bilan!$B$4:$D$1440,3,FALSE)</f>
        <v>4370</v>
      </c>
      <c r="O217" s="49">
        <f t="shared" si="10"/>
        <v>86</v>
      </c>
      <c r="P217" s="50" t="str">
        <f>VLOOKUP(C217,[8]A!$B$2:$D$1501,3,FALSE)</f>
        <v>3</v>
      </c>
    </row>
    <row r="218" spans="1:16" ht="14.45" customHeight="1" x14ac:dyDescent="0.25">
      <c r="A218" s="22">
        <v>87</v>
      </c>
      <c r="B218" s="22">
        <f t="shared" si="9"/>
        <v>4408</v>
      </c>
      <c r="C218" s="49" t="s">
        <v>1978</v>
      </c>
      <c r="D218" s="49" t="s">
        <v>33</v>
      </c>
      <c r="E218" s="49" t="str">
        <f>VLOOKUP(C218,[8]A!$E$2:$K$1451,7,FALSE)</f>
        <v>05999023584</v>
      </c>
      <c r="F218" s="50" t="s">
        <v>3036</v>
      </c>
      <c r="G218" s="68"/>
      <c r="N218" s="49">
        <f>VLOOKUP(C218,Bilan!$B$4:$D$1440,3,FALSE)</f>
        <v>4408</v>
      </c>
      <c r="O218" s="49">
        <f t="shared" si="10"/>
        <v>87</v>
      </c>
      <c r="P218" s="50" t="str">
        <f>VLOOKUP(C218,[8]A!$B$2:$D$1501,3,FALSE)</f>
        <v>1</v>
      </c>
    </row>
    <row r="219" spans="1:16" ht="14.45" customHeight="1" x14ac:dyDescent="0.25">
      <c r="A219" s="22">
        <v>88</v>
      </c>
      <c r="B219" s="22">
        <f t="shared" si="9"/>
        <v>4410</v>
      </c>
      <c r="C219" s="5" t="s">
        <v>2947</v>
      </c>
      <c r="D219" s="49" t="s">
        <v>2786</v>
      </c>
      <c r="E219" s="49" t="e">
        <f>VLOOKUP(C219,[8]A!$E$2:$K$1451,7,FALSE)</f>
        <v>#N/A</v>
      </c>
      <c r="F219" s="50" t="s">
        <v>3036</v>
      </c>
      <c r="G219" s="68"/>
      <c r="N219" s="49">
        <f>VLOOKUP(C219,Bilan!$B$4:$D$1440,3,FALSE)</f>
        <v>4410</v>
      </c>
      <c r="O219" s="49">
        <f t="shared" si="10"/>
        <v>88</v>
      </c>
      <c r="P219" s="50" t="e">
        <f>VLOOKUP(C219,[8]A!$B$2:$D$1501,3,FALSE)</f>
        <v>#N/A</v>
      </c>
    </row>
    <row r="220" spans="1:16" ht="14.45" customHeight="1" x14ac:dyDescent="0.25">
      <c r="A220" s="22">
        <v>89</v>
      </c>
      <c r="B220" s="22">
        <f t="shared" si="9"/>
        <v>144308</v>
      </c>
      <c r="C220" s="49" t="s">
        <v>236</v>
      </c>
      <c r="D220" s="49" t="s">
        <v>3051</v>
      </c>
      <c r="E220" s="49" t="str">
        <f>VLOOKUP(C220,[8]A!$E$2:$K$1451,7,FALSE)</f>
        <v>05999068625</v>
      </c>
      <c r="F220" s="50" t="s">
        <v>3036</v>
      </c>
      <c r="G220" s="68"/>
      <c r="N220" s="49">
        <f>VLOOKUP(C220,Bilan!$B$4:$D$1440,3,FALSE)</f>
        <v>144308</v>
      </c>
      <c r="O220" s="49">
        <f t="shared" si="10"/>
        <v>89</v>
      </c>
      <c r="P220" s="50" t="str">
        <f>VLOOKUP(C220,[8]A!$B$2:$D$1501,3,FALSE)</f>
        <v>4-A</v>
      </c>
    </row>
    <row r="221" spans="1:16" ht="14.45" customHeight="1" x14ac:dyDescent="0.25">
      <c r="A221" s="22">
        <v>90</v>
      </c>
      <c r="B221" s="22">
        <f t="shared" si="9"/>
        <v>2447</v>
      </c>
      <c r="C221" s="49" t="s">
        <v>3052</v>
      </c>
      <c r="D221" s="49" t="s">
        <v>2620</v>
      </c>
      <c r="E221" s="49" t="e">
        <f>VLOOKUP(C221,[8]A!$E$2:$K$1451,7,FALSE)</f>
        <v>#N/A</v>
      </c>
      <c r="F221" s="50" t="s">
        <v>3036</v>
      </c>
      <c r="G221" s="68"/>
      <c r="N221" s="49">
        <f>VLOOKUP(C221,Bilan!$B$4:$D$1440,3,FALSE)</f>
        <v>2447</v>
      </c>
      <c r="O221" s="49">
        <f t="shared" si="10"/>
        <v>90</v>
      </c>
      <c r="P221" s="50" t="e">
        <f>VLOOKUP(C221,[8]A!$B$2:$D$1501,3,FALSE)</f>
        <v>#N/A</v>
      </c>
    </row>
    <row r="222" spans="1:16" ht="14.45" customHeight="1" x14ac:dyDescent="0.25">
      <c r="A222" s="22">
        <v>91</v>
      </c>
      <c r="B222" s="22">
        <f t="shared" si="9"/>
        <v>2374</v>
      </c>
      <c r="C222" s="49" t="s">
        <v>2682</v>
      </c>
      <c r="D222" s="49" t="s">
        <v>3053</v>
      </c>
      <c r="E222" s="49" t="str">
        <f>VLOOKUP(C222,[8]A!$E$2:$K$1451,7,FALSE)</f>
        <v>06240143251</v>
      </c>
      <c r="F222" s="50" t="s">
        <v>3036</v>
      </c>
      <c r="G222" s="68"/>
      <c r="N222" s="49">
        <f>VLOOKUP(C222,Bilan!$B$4:$D$1440,3,FALSE)</f>
        <v>2374</v>
      </c>
      <c r="O222" s="49">
        <f t="shared" si="10"/>
        <v>91</v>
      </c>
      <c r="P222" s="50" t="str">
        <f>VLOOKUP(C222,[8]A!$B$2:$D$1501,3,FALSE)</f>
        <v>2</v>
      </c>
    </row>
    <row r="223" spans="1:16" ht="14.45" customHeight="1" x14ac:dyDescent="0.25">
      <c r="A223" s="22">
        <v>92</v>
      </c>
      <c r="B223" s="22">
        <f t="shared" si="9"/>
        <v>144419</v>
      </c>
      <c r="C223" s="49" t="s">
        <v>234</v>
      </c>
      <c r="D223" s="49" t="s">
        <v>105</v>
      </c>
      <c r="E223" s="49" t="str">
        <f>VLOOKUP(C223,[8]A!$E$2:$K$1451,7,FALSE)</f>
        <v>06297055737</v>
      </c>
      <c r="F223" s="50" t="s">
        <v>3036</v>
      </c>
      <c r="G223" s="68"/>
      <c r="N223" s="49">
        <f>VLOOKUP(C223,Bilan!$B$4:$D$1440,3,FALSE)</f>
        <v>144419</v>
      </c>
      <c r="O223" s="49">
        <f t="shared" si="10"/>
        <v>92</v>
      </c>
      <c r="P223" s="50" t="str">
        <f>VLOOKUP(C223,[8]A!$B$2:$D$1501,3,FALSE)</f>
        <v>4-A</v>
      </c>
    </row>
    <row r="224" spans="1:16" ht="14.45" customHeight="1" x14ac:dyDescent="0.25">
      <c r="A224" s="22">
        <v>93</v>
      </c>
      <c r="B224" s="22">
        <v>4364</v>
      </c>
      <c r="C224" s="49" t="s">
        <v>2922</v>
      </c>
      <c r="D224" s="49" t="s">
        <v>36</v>
      </c>
      <c r="E224" s="49" t="e">
        <f>VLOOKUP(C224,[8]A!$E$2:$K$1451,7,FALSE)</f>
        <v>#N/A</v>
      </c>
      <c r="F224" s="50" t="s">
        <v>3036</v>
      </c>
      <c r="G224" s="68"/>
      <c r="N224" s="49">
        <f>VLOOKUP(C224,Bilan!$B$4:$D$1440,3,FALSE)</f>
        <v>4364</v>
      </c>
      <c r="O224" s="49">
        <f t="shared" si="10"/>
        <v>93</v>
      </c>
      <c r="P224" s="50" t="e">
        <f>VLOOKUP(C224,[8]A!$B$2:$D$1501,3,FALSE)</f>
        <v>#N/A</v>
      </c>
    </row>
    <row r="225" spans="1:16" ht="14.45" customHeight="1" x14ac:dyDescent="0.25">
      <c r="A225" s="22">
        <v>94</v>
      </c>
      <c r="B225" s="22">
        <f t="shared" si="9"/>
        <v>2424</v>
      </c>
      <c r="C225" s="5" t="s">
        <v>1060</v>
      </c>
      <c r="D225" s="5" t="s">
        <v>109</v>
      </c>
      <c r="E225" s="49" t="str">
        <f>VLOOKUP(C225,[8]A!$E$2:$K$1451,7,FALSE)</f>
        <v>05999019952</v>
      </c>
      <c r="F225" s="50" t="s">
        <v>3036</v>
      </c>
      <c r="G225" s="68"/>
      <c r="N225" s="49">
        <f>VLOOKUP(C225,Bilan!$B$4:$D$1440,3,FALSE)</f>
        <v>2424</v>
      </c>
      <c r="O225" s="49">
        <f t="shared" si="10"/>
        <v>94</v>
      </c>
      <c r="P225" s="50" t="str">
        <f>VLOOKUP(C225,[8]A!$B$2:$D$1501,3,FALSE)</f>
        <v>1</v>
      </c>
    </row>
    <row r="226" spans="1:16" ht="14.45" customHeight="1" x14ac:dyDescent="0.25">
      <c r="A226" s="22">
        <v>95</v>
      </c>
      <c r="B226" s="49">
        <f t="shared" si="9"/>
        <v>144370</v>
      </c>
      <c r="C226" s="49" t="s">
        <v>238</v>
      </c>
      <c r="D226" s="49" t="s">
        <v>186</v>
      </c>
      <c r="E226" s="49" t="str">
        <f>VLOOKUP(C226,[8]A!$E$2:$K$1451,7,FALSE)</f>
        <v>05999057233</v>
      </c>
      <c r="F226" s="50" t="s">
        <v>3036</v>
      </c>
      <c r="G226" s="68"/>
      <c r="N226" s="49">
        <f>VLOOKUP(C226,Bilan!$B$4:$D$1440,3,FALSE)</f>
        <v>144370</v>
      </c>
      <c r="O226" s="49">
        <f t="shared" si="10"/>
        <v>95</v>
      </c>
      <c r="P226" s="50">
        <v>3</v>
      </c>
    </row>
    <row r="227" spans="1:16" ht="14.45" customHeight="1" x14ac:dyDescent="0.25">
      <c r="A227" s="22">
        <v>96</v>
      </c>
      <c r="B227" s="22">
        <f t="shared" si="9"/>
        <v>3131</v>
      </c>
      <c r="C227" s="49" t="s">
        <v>906</v>
      </c>
      <c r="D227" s="19" t="s">
        <v>4</v>
      </c>
      <c r="E227" s="49" t="str">
        <f>VLOOKUP(C227,[8]A!$E$2:$K$1451,7,FALSE)</f>
        <v>05994059597</v>
      </c>
      <c r="F227" s="50" t="s">
        <v>3036</v>
      </c>
      <c r="G227" s="68"/>
      <c r="N227" s="49">
        <f>VLOOKUP(C227,Bilan!$B$4:$D$1440,3,FALSE)</f>
        <v>3131</v>
      </c>
      <c r="O227" s="49">
        <f t="shared" si="10"/>
        <v>96</v>
      </c>
      <c r="P227" s="50" t="str">
        <f>VLOOKUP(C227,[8]A!$B$2:$D$1501,3,FALSE)</f>
        <v>2</v>
      </c>
    </row>
    <row r="228" spans="1:16" ht="14.45" customHeight="1" x14ac:dyDescent="0.25">
      <c r="A228" s="22">
        <v>97</v>
      </c>
      <c r="B228" s="22">
        <f t="shared" si="9"/>
        <v>2449</v>
      </c>
      <c r="C228" s="49" t="s">
        <v>2987</v>
      </c>
      <c r="D228" s="19" t="s">
        <v>153</v>
      </c>
      <c r="E228" s="49" t="e">
        <f>VLOOKUP(C228,[8]A!$E$2:$K$1451,7,FALSE)</f>
        <v>#N/A</v>
      </c>
      <c r="F228" s="50" t="s">
        <v>3036</v>
      </c>
      <c r="G228" s="68"/>
      <c r="N228" s="49">
        <f>VLOOKUP(C228,Bilan!$B$4:$D$1440,3,FALSE)</f>
        <v>2449</v>
      </c>
      <c r="O228" s="49">
        <f t="shared" si="10"/>
        <v>97</v>
      </c>
      <c r="P228" s="50" t="e">
        <f>VLOOKUP(C228,[8]A!$B$2:$D$1501,3,FALSE)</f>
        <v>#N/A</v>
      </c>
    </row>
    <row r="229" spans="1:16" ht="14.45" customHeight="1" x14ac:dyDescent="0.25">
      <c r="A229" s="22">
        <v>98</v>
      </c>
      <c r="B229" s="22">
        <f t="shared" si="9"/>
        <v>144362</v>
      </c>
      <c r="C229" s="49" t="s">
        <v>561</v>
      </c>
      <c r="D229" s="51" t="s">
        <v>105</v>
      </c>
      <c r="E229" s="49" t="str">
        <f>VLOOKUP(C229,[8]A!$E$2:$K$1451,7,FALSE)</f>
        <v>05996219572</v>
      </c>
      <c r="F229" s="50" t="s">
        <v>3036</v>
      </c>
      <c r="G229" s="68"/>
      <c r="N229" s="49">
        <f>VLOOKUP(C229,Bilan!$B$4:$D$1440,3,FALSE)</f>
        <v>144362</v>
      </c>
      <c r="O229" s="49">
        <f t="shared" si="10"/>
        <v>98</v>
      </c>
      <c r="P229" s="50" t="str">
        <f>VLOOKUP(C229,[8]A!$B$2:$D$1501,3,FALSE)</f>
        <v>4-A</v>
      </c>
    </row>
    <row r="230" spans="1:16" ht="14.45" customHeight="1" x14ac:dyDescent="0.25">
      <c r="A230" s="22">
        <v>99</v>
      </c>
      <c r="B230" s="22">
        <f t="shared" si="9"/>
        <v>2229</v>
      </c>
      <c r="C230" s="49" t="s">
        <v>573</v>
      </c>
      <c r="D230" s="51" t="s">
        <v>14</v>
      </c>
      <c r="E230" s="49" t="str">
        <f>VLOOKUP(C230,[8]A!$E$2:$K$1451,7,FALSE)</f>
        <v>05999069521</v>
      </c>
      <c r="F230" s="50" t="s">
        <v>3036</v>
      </c>
      <c r="G230" s="68"/>
      <c r="N230" s="49">
        <f>VLOOKUP(C230,Bilan!$B$4:$D$1440,3,FALSE)</f>
        <v>2229</v>
      </c>
      <c r="O230" s="49">
        <f t="shared" si="10"/>
        <v>99</v>
      </c>
      <c r="P230" s="50" t="str">
        <f>VLOOKUP(C230,[8]A!$B$2:$D$1501,3,FALSE)</f>
        <v>3</v>
      </c>
    </row>
    <row r="231" spans="1:16" ht="14.45" customHeight="1" x14ac:dyDescent="0.25">
      <c r="A231" s="22">
        <v>100</v>
      </c>
      <c r="B231" s="22">
        <f t="shared" si="9"/>
        <v>2188</v>
      </c>
      <c r="C231" s="49" t="s">
        <v>278</v>
      </c>
      <c r="D231" s="51" t="s">
        <v>171</v>
      </c>
      <c r="E231" s="49" t="str">
        <f>VLOOKUP(C231,[8]A!$E$2:$K$1451,7,FALSE)</f>
        <v>05996219392</v>
      </c>
      <c r="F231" s="50" t="s">
        <v>3036</v>
      </c>
      <c r="G231" s="68"/>
      <c r="N231" s="49">
        <f>VLOOKUP(C231,Bilan!$B$4:$D$1440,3,FALSE)</f>
        <v>2188</v>
      </c>
      <c r="O231" s="49">
        <f t="shared" si="10"/>
        <v>100</v>
      </c>
      <c r="P231" s="50" t="str">
        <f>VLOOKUP(C231,[8]A!$B$2:$D$1501,3,FALSE)</f>
        <v>2</v>
      </c>
    </row>
    <row r="232" spans="1:16" ht="14.45" customHeight="1" x14ac:dyDescent="0.25">
      <c r="A232" s="22">
        <v>181</v>
      </c>
      <c r="B232" s="22" t="e">
        <f t="shared" si="9"/>
        <v>#N/A</v>
      </c>
      <c r="C232" s="49" t="s">
        <v>3136</v>
      </c>
      <c r="D232" s="51" t="s">
        <v>2969</v>
      </c>
      <c r="E232" s="49" t="e">
        <f>VLOOKUP(C232,[8]A!$E$2:$K$1451,7,FALSE)</f>
        <v>#N/A</v>
      </c>
      <c r="F232" s="50" t="s">
        <v>3036</v>
      </c>
      <c r="G232" s="68"/>
      <c r="N232" s="49" t="e">
        <f>VLOOKUP(C232,Bilan!$B$4:$D$1440,3,FALSE)</f>
        <v>#N/A</v>
      </c>
      <c r="O232" s="49">
        <f t="shared" si="10"/>
        <v>181</v>
      </c>
      <c r="P232" s="50" t="e">
        <f>VLOOKUP(C232,[8]A!$B$2:$D$1501,3,FALSE)</f>
        <v>#N/A</v>
      </c>
    </row>
    <row r="233" spans="1:16" ht="14.45" customHeight="1" x14ac:dyDescent="0.25">
      <c r="A233" s="22">
        <v>182</v>
      </c>
      <c r="B233" s="22">
        <f t="shared" si="9"/>
        <v>2325</v>
      </c>
      <c r="C233" s="49" t="s">
        <v>2839</v>
      </c>
      <c r="D233" s="51" t="s">
        <v>126</v>
      </c>
      <c r="E233" s="49" t="str">
        <f>VLOOKUP(C233,[8]A!$E$2:$K$1451,7,FALSE)</f>
        <v>06297083855</v>
      </c>
      <c r="F233" s="50" t="s">
        <v>3036</v>
      </c>
      <c r="G233" s="68"/>
      <c r="N233" s="49">
        <f>VLOOKUP(C233,Bilan!$B$4:$D$1440,3,FALSE)</f>
        <v>2325</v>
      </c>
      <c r="O233" s="49">
        <f t="shared" si="10"/>
        <v>182</v>
      </c>
      <c r="P233" s="50" t="str">
        <f>VLOOKUP(C233,[8]A!$B$2:$D$1501,3,FALSE)</f>
        <v>4-A</v>
      </c>
    </row>
    <row r="234" spans="1:16" ht="14.45" customHeight="1" x14ac:dyDescent="0.25">
      <c r="A234" s="22">
        <v>183</v>
      </c>
      <c r="B234" s="22">
        <f t="shared" si="9"/>
        <v>2223</v>
      </c>
      <c r="C234" s="49" t="s">
        <v>293</v>
      </c>
      <c r="D234" s="49" t="s">
        <v>47</v>
      </c>
      <c r="E234" s="49" t="str">
        <f>VLOOKUP(C234,[8]A!$E$2:$K$1451,7,FALSE)</f>
        <v>06297098606</v>
      </c>
      <c r="F234" s="50" t="s">
        <v>3036</v>
      </c>
      <c r="G234" s="68"/>
      <c r="N234" s="49">
        <f>VLOOKUP(C234,Bilan!$B$4:$D$1440,3,FALSE)</f>
        <v>2223</v>
      </c>
      <c r="O234" s="49">
        <f t="shared" si="10"/>
        <v>183</v>
      </c>
      <c r="P234" s="50" t="str">
        <f>VLOOKUP(C234,[8]A!$B$2:$D$1501,3,FALSE)</f>
        <v>1</v>
      </c>
    </row>
    <row r="235" spans="1:16" ht="14.45" customHeight="1" x14ac:dyDescent="0.25">
      <c r="A235" s="22">
        <v>184</v>
      </c>
      <c r="B235" s="22">
        <f t="shared" si="9"/>
        <v>2281</v>
      </c>
      <c r="C235" t="s">
        <v>708</v>
      </c>
      <c r="D235" t="s">
        <v>84</v>
      </c>
      <c r="E235" s="49" t="str">
        <f>VLOOKUP(C235,[8]A!$E$2:$K$1451,7,FALSE)</f>
        <v>05999069649</v>
      </c>
      <c r="F235" s="50" t="s">
        <v>3036</v>
      </c>
      <c r="G235" s="68"/>
      <c r="N235" s="49">
        <f>VLOOKUP(C235,Bilan!$B$4:$D$1440,3,FALSE)</f>
        <v>2281</v>
      </c>
      <c r="O235" s="49">
        <f t="shared" si="10"/>
        <v>184</v>
      </c>
      <c r="P235" s="50" t="str">
        <f>VLOOKUP(C235,[8]A!$B$2:$D$1501,3,FALSE)</f>
        <v>4-A</v>
      </c>
    </row>
    <row r="236" spans="1:16" ht="14.45" customHeight="1" x14ac:dyDescent="0.25">
      <c r="A236" s="22">
        <v>185</v>
      </c>
      <c r="B236" s="22">
        <v>144314</v>
      </c>
      <c r="C236" t="s">
        <v>58</v>
      </c>
      <c r="D236" t="s">
        <v>59</v>
      </c>
      <c r="E236" s="49" t="s">
        <v>1983</v>
      </c>
      <c r="F236" s="50" t="s">
        <v>3036</v>
      </c>
      <c r="G236" s="68"/>
      <c r="N236" s="49">
        <f>VLOOKUP(C236,Bilan!$B$4:$D$1440,3,FALSE)</f>
        <v>144314</v>
      </c>
      <c r="O236" s="49">
        <v>185</v>
      </c>
      <c r="P236" s="50" t="s">
        <v>359</v>
      </c>
    </row>
    <row r="237" spans="1:16" ht="14.45" customHeight="1" x14ac:dyDescent="0.25">
      <c r="A237" s="22">
        <v>186</v>
      </c>
      <c r="B237" s="22">
        <f t="shared" ref="B237:B300" si="13">N237</f>
        <v>4431</v>
      </c>
      <c r="C237" t="s">
        <v>2907</v>
      </c>
      <c r="D237" t="s">
        <v>4</v>
      </c>
      <c r="E237" s="49" t="e">
        <f>VLOOKUP(C237,[8]A!$E$2:$K$1451,7,FALSE)</f>
        <v>#N/A</v>
      </c>
      <c r="F237" s="50" t="s">
        <v>3036</v>
      </c>
      <c r="G237" s="68"/>
      <c r="N237" s="49">
        <f>VLOOKUP(C237,Bilan!$B$4:$D$1440,3,FALSE)</f>
        <v>4431</v>
      </c>
      <c r="O237" s="49">
        <f t="shared" si="10"/>
        <v>186</v>
      </c>
      <c r="P237" s="50" t="e">
        <f>VLOOKUP(C237,[8]A!$B$2:$D$1501,3,FALSE)</f>
        <v>#N/A</v>
      </c>
    </row>
    <row r="238" spans="1:16" ht="14.45" customHeight="1" x14ac:dyDescent="0.25">
      <c r="A238" s="22">
        <v>187</v>
      </c>
      <c r="B238" s="22">
        <v>144317</v>
      </c>
      <c r="C238" t="s">
        <v>56</v>
      </c>
      <c r="D238" t="s">
        <v>57</v>
      </c>
      <c r="E238" s="49" t="s">
        <v>2002</v>
      </c>
      <c r="F238" s="50" t="s">
        <v>3036</v>
      </c>
      <c r="G238" s="68"/>
      <c r="N238" s="49">
        <f>VLOOKUP(C238,Bilan!$B$4:$D$1440,3,FALSE)</f>
        <v>144317</v>
      </c>
      <c r="O238" s="49">
        <f t="shared" si="10"/>
        <v>187</v>
      </c>
      <c r="P238" s="50" t="str">
        <f>VLOOKUP(C238,[8]A!$B$2:$D$1501,3,FALSE)</f>
        <v>3</v>
      </c>
    </row>
    <row r="239" spans="1:16" ht="14.45" customHeight="1" x14ac:dyDescent="0.25">
      <c r="A239" s="22">
        <v>188</v>
      </c>
      <c r="B239" s="22">
        <v>2331</v>
      </c>
      <c r="C239" s="49" t="s">
        <v>3017</v>
      </c>
      <c r="D239" s="49" t="s">
        <v>140</v>
      </c>
      <c r="E239" s="49" t="e">
        <v>#N/A</v>
      </c>
      <c r="F239" s="50" t="s">
        <v>3036</v>
      </c>
      <c r="G239" s="68"/>
      <c r="N239" s="49">
        <f>VLOOKUP(C239,Bilan!$B$4:$D$1440,3,FALSE)</f>
        <v>2331</v>
      </c>
      <c r="O239" s="49">
        <f t="shared" si="10"/>
        <v>188</v>
      </c>
      <c r="P239" s="50" t="e">
        <f>VLOOKUP(C239,[8]A!$B$2:$D$1501,3,FALSE)</f>
        <v>#N/A</v>
      </c>
    </row>
    <row r="240" spans="1:16" ht="14.45" customHeight="1" x14ac:dyDescent="0.25">
      <c r="A240" s="22">
        <v>189</v>
      </c>
      <c r="B240" s="22">
        <v>4380</v>
      </c>
      <c r="C240" s="49" t="s">
        <v>1391</v>
      </c>
      <c r="D240" s="49" t="s">
        <v>174</v>
      </c>
      <c r="E240" s="49" t="s">
        <v>3036</v>
      </c>
      <c r="F240" s="50" t="s">
        <v>3036</v>
      </c>
      <c r="G240" s="68"/>
      <c r="N240" s="49">
        <f>VLOOKUP(C240,Bilan!$B$4:$D$1440,3,FALSE)</f>
        <v>4380</v>
      </c>
      <c r="O240" s="49">
        <f t="shared" si="10"/>
        <v>189</v>
      </c>
      <c r="P240" s="50" t="str">
        <f>VLOOKUP(C240,[8]A!$B$2:$D$1501,3,FALSE)</f>
        <v>2</v>
      </c>
    </row>
    <row r="241" spans="1:16" ht="14.45" customHeight="1" x14ac:dyDescent="0.25">
      <c r="A241" s="22">
        <v>190</v>
      </c>
      <c r="B241" s="22">
        <v>1325</v>
      </c>
      <c r="C241" s="49" t="s">
        <v>240</v>
      </c>
      <c r="D241" s="5" t="s">
        <v>2911</v>
      </c>
      <c r="E241" s="49" t="s">
        <v>1823</v>
      </c>
      <c r="F241" s="50" t="s">
        <v>3036</v>
      </c>
      <c r="G241" s="68"/>
      <c r="N241" s="49">
        <f>VLOOKUP(C241,Bilan!$B$4:$D$1440,3,FALSE)</f>
        <v>1325</v>
      </c>
      <c r="O241" s="49">
        <f t="shared" si="10"/>
        <v>190</v>
      </c>
      <c r="P241" s="50" t="str">
        <f>VLOOKUP(C241,[8]A!$B$2:$D$1501,3,FALSE)</f>
        <v>4-A</v>
      </c>
    </row>
    <row r="242" spans="1:16" ht="14.45" customHeight="1" x14ac:dyDescent="0.25">
      <c r="A242" s="22">
        <v>191</v>
      </c>
      <c r="B242" s="22">
        <v>2376</v>
      </c>
      <c r="C242" s="49" t="s">
        <v>3132</v>
      </c>
      <c r="D242" s="49" t="s">
        <v>2911</v>
      </c>
      <c r="E242" s="49" t="e">
        <v>#N/A</v>
      </c>
      <c r="F242" s="50" t="s">
        <v>3036</v>
      </c>
      <c r="G242" s="68"/>
      <c r="N242" s="49">
        <f>VLOOKUP(C242,Bilan!$B$4:$D$1440,3,FALSE)</f>
        <v>2376</v>
      </c>
      <c r="O242" s="49">
        <f t="shared" si="10"/>
        <v>191</v>
      </c>
      <c r="P242" s="50" t="e">
        <f>VLOOKUP(C242,[8]A!$B$2:$D$1501,3,FALSE)</f>
        <v>#N/A</v>
      </c>
    </row>
    <row r="243" spans="1:16" ht="14.45" customHeight="1" x14ac:dyDescent="0.25">
      <c r="A243" s="22">
        <v>192</v>
      </c>
      <c r="B243" s="22">
        <f t="shared" si="13"/>
        <v>143710</v>
      </c>
      <c r="C243" s="49" t="s">
        <v>3185</v>
      </c>
      <c r="D243" s="49" t="s">
        <v>3193</v>
      </c>
      <c r="E243" s="49" t="e">
        <f>VLOOKUP(C243,[8]A!$E$2:$K$1451,7,FALSE)</f>
        <v>#N/A</v>
      </c>
      <c r="F243" s="50" t="s">
        <v>3036</v>
      </c>
      <c r="G243" s="68"/>
      <c r="N243" s="49">
        <f>VLOOKUP(C243,Bilan!$B$4:$D$1440,3,FALSE)</f>
        <v>143710</v>
      </c>
      <c r="O243" s="49">
        <f t="shared" si="10"/>
        <v>192</v>
      </c>
      <c r="P243" s="50" t="e">
        <f>VLOOKUP(C243,[8]A!$B$2:$D$1501,3,FALSE)</f>
        <v>#N/A</v>
      </c>
    </row>
    <row r="244" spans="1:16" ht="14.45" customHeight="1" x14ac:dyDescent="0.25">
      <c r="A244" s="22">
        <v>193</v>
      </c>
      <c r="B244" s="22">
        <f t="shared" si="13"/>
        <v>4413</v>
      </c>
      <c r="C244" t="s">
        <v>2853</v>
      </c>
      <c r="D244" s="51" t="s">
        <v>135</v>
      </c>
      <c r="E244" s="49" t="str">
        <f>VLOOKUP(C244,[8]A!$E$2:$K$1451,7,FALSE)</f>
        <v>06240363982</v>
      </c>
      <c r="F244" s="50" t="s">
        <v>3036</v>
      </c>
      <c r="G244" s="68"/>
      <c r="N244" s="49">
        <f>VLOOKUP(C244,Bilan!$B$4:$D$1440,3,FALSE)</f>
        <v>4413</v>
      </c>
      <c r="O244" s="49">
        <f t="shared" si="10"/>
        <v>193</v>
      </c>
      <c r="P244" s="50" t="str">
        <f>VLOOKUP(C244,[8]A!$B$2:$D$1501,3,FALSE)</f>
        <v>3</v>
      </c>
    </row>
    <row r="245" spans="1:16" ht="14.45" customHeight="1" x14ac:dyDescent="0.25">
      <c r="A245" s="22">
        <v>194</v>
      </c>
      <c r="B245" s="22">
        <f t="shared" si="13"/>
        <v>2310</v>
      </c>
      <c r="C245" t="s">
        <v>2972</v>
      </c>
      <c r="D245" s="51" t="s">
        <v>140</v>
      </c>
      <c r="E245" s="49" t="s">
        <v>23</v>
      </c>
      <c r="F245" s="50" t="s">
        <v>3036</v>
      </c>
      <c r="G245" s="68"/>
      <c r="N245" s="49">
        <f>VLOOKUP(C245,Bilan!$B$4:$D$1440,3,FALSE)</f>
        <v>2310</v>
      </c>
      <c r="O245" s="49">
        <f t="shared" ref="O245:O308" si="14">A245</f>
        <v>194</v>
      </c>
      <c r="P245" s="50" t="e">
        <f>VLOOKUP(C245,[8]A!$B$2:$D$1501,3,FALSE)</f>
        <v>#N/A</v>
      </c>
    </row>
    <row r="246" spans="1:16" ht="14.45" customHeight="1" x14ac:dyDescent="0.25">
      <c r="A246" s="22">
        <v>195</v>
      </c>
      <c r="B246" s="22" t="str">
        <f t="shared" si="13"/>
        <v xml:space="preserve"> </v>
      </c>
      <c r="C246" t="s">
        <v>3016</v>
      </c>
      <c r="D246" s="51" t="s">
        <v>140</v>
      </c>
      <c r="E246" s="49" t="e">
        <f>VLOOKUP(C246,[8]A!$E$2:$K$1451,7,FALSE)</f>
        <v>#N/A</v>
      </c>
      <c r="F246" s="50" t="s">
        <v>3036</v>
      </c>
      <c r="G246" s="68"/>
      <c r="N246" s="49" t="str">
        <f>VLOOKUP(C246,Bilan!$B$4:$D$1440,3,FALSE)</f>
        <v xml:space="preserve"> </v>
      </c>
      <c r="O246" s="49">
        <f t="shared" si="14"/>
        <v>195</v>
      </c>
      <c r="P246" s="50" t="e">
        <f>VLOOKUP(C246,[8]A!$B$2:$D$1501,3,FALSE)</f>
        <v>#N/A</v>
      </c>
    </row>
    <row r="247" spans="1:16" ht="14.45" customHeight="1" x14ac:dyDescent="0.25">
      <c r="A247" s="22">
        <v>196</v>
      </c>
      <c r="B247" s="22">
        <f t="shared" si="13"/>
        <v>4314</v>
      </c>
      <c r="C247" t="s">
        <v>2884</v>
      </c>
      <c r="D247" s="51" t="s">
        <v>283</v>
      </c>
      <c r="E247" s="49" t="s">
        <v>23</v>
      </c>
      <c r="F247" s="50" t="s">
        <v>3036</v>
      </c>
      <c r="G247" s="68"/>
      <c r="N247" s="49">
        <f>VLOOKUP(C247,Bilan!$B$4:$D$1440,3,FALSE)</f>
        <v>4314</v>
      </c>
      <c r="O247" s="49">
        <f t="shared" si="14"/>
        <v>196</v>
      </c>
      <c r="P247" s="50" t="e">
        <f>VLOOKUP(C247,[8]A!$B$2:$D$1501,3,FALSE)</f>
        <v>#N/A</v>
      </c>
    </row>
    <row r="248" spans="1:16" ht="14.45" customHeight="1" x14ac:dyDescent="0.25">
      <c r="A248" s="22">
        <v>197</v>
      </c>
      <c r="B248" s="22">
        <f t="shared" si="13"/>
        <v>2406</v>
      </c>
      <c r="C248" t="s">
        <v>3024</v>
      </c>
      <c r="D248" s="51" t="s">
        <v>101</v>
      </c>
      <c r="F248" s="50" t="s">
        <v>3036</v>
      </c>
      <c r="G248" s="68"/>
      <c r="N248" s="49">
        <f>VLOOKUP(C248,Bilan!$B$4:$D$1440,3,FALSE)</f>
        <v>2406</v>
      </c>
      <c r="O248" s="49">
        <f t="shared" si="14"/>
        <v>197</v>
      </c>
      <c r="P248" s="50" t="e">
        <f>VLOOKUP(C248,[8]A!$B$2:$D$1501,3,FALSE)</f>
        <v>#N/A</v>
      </c>
    </row>
    <row r="249" spans="1:16" ht="14.45" customHeight="1" x14ac:dyDescent="0.25">
      <c r="A249" s="22">
        <v>198</v>
      </c>
      <c r="B249" s="22">
        <f t="shared" si="13"/>
        <v>2417</v>
      </c>
      <c r="C249" t="s">
        <v>3107</v>
      </c>
      <c r="D249" s="51" t="s">
        <v>3127</v>
      </c>
      <c r="F249" s="50" t="s">
        <v>3036</v>
      </c>
      <c r="G249" s="68"/>
      <c r="N249" s="49">
        <f>VLOOKUP(C249,Bilan!$B$4:$D$1440,3,FALSE)</f>
        <v>2417</v>
      </c>
      <c r="O249" s="49">
        <f t="shared" si="14"/>
        <v>198</v>
      </c>
      <c r="P249" s="50" t="e">
        <f>VLOOKUP(C249,[8]A!$B$2:$D$1501,3,FALSE)</f>
        <v>#N/A</v>
      </c>
    </row>
    <row r="250" spans="1:16" ht="14.45" customHeight="1" x14ac:dyDescent="0.25">
      <c r="A250" s="22">
        <v>199</v>
      </c>
      <c r="B250" s="22">
        <f t="shared" si="13"/>
        <v>2953</v>
      </c>
      <c r="C250" t="s">
        <v>614</v>
      </c>
      <c r="D250" s="51" t="s">
        <v>204</v>
      </c>
      <c r="F250" s="50" t="s">
        <v>3036</v>
      </c>
      <c r="G250" s="68"/>
      <c r="N250" s="49">
        <f>VLOOKUP(C250,Bilan!$B$4:$D$1440,3,FALSE)</f>
        <v>2953</v>
      </c>
      <c r="O250" s="49">
        <f t="shared" si="14"/>
        <v>199</v>
      </c>
      <c r="P250" s="50" t="str">
        <f>VLOOKUP(C250,[8]A!$B$2:$D$1501,3,FALSE)</f>
        <v>4-A</v>
      </c>
    </row>
    <row r="251" spans="1:16" ht="14.45" customHeight="1" x14ac:dyDescent="0.25">
      <c r="A251" s="22">
        <v>200</v>
      </c>
      <c r="B251" s="49">
        <f t="shared" si="13"/>
        <v>2317</v>
      </c>
      <c r="C251" t="s">
        <v>2567</v>
      </c>
      <c r="D251" s="51" t="s">
        <v>126</v>
      </c>
      <c r="E251" s="49" t="s">
        <v>23</v>
      </c>
      <c r="F251" s="50" t="s">
        <v>1823</v>
      </c>
      <c r="G251" s="68"/>
      <c r="N251" s="49">
        <f>VLOOKUP(C251,Bilan!$B$4:$D$1440,3,FALSE)</f>
        <v>2317</v>
      </c>
      <c r="O251" s="49" t="s">
        <v>23</v>
      </c>
      <c r="P251" s="50" t="str">
        <f>VLOOKUP(C251,[8]A!$B$2:$D$1501,3,FALSE)</f>
        <v>3</v>
      </c>
    </row>
    <row r="252" spans="1:16" ht="14.45" customHeight="1" x14ac:dyDescent="0.25">
      <c r="A252" s="69">
        <v>101</v>
      </c>
      <c r="B252" s="69">
        <f t="shared" si="13"/>
        <v>144271</v>
      </c>
      <c r="C252" t="s">
        <v>1340</v>
      </c>
      <c r="D252" s="51" t="s">
        <v>32</v>
      </c>
      <c r="E252" s="49" t="str">
        <f>VLOOKUP(C252,[8]A!$E$2:$K$1451,7,FALSE)</f>
        <v>05999111362</v>
      </c>
      <c r="F252" s="50" t="s">
        <v>3037</v>
      </c>
      <c r="G252" s="68"/>
      <c r="N252" s="49">
        <f>VLOOKUP(C252,Bilan!$B$4:$D$1440,3,FALSE)</f>
        <v>144271</v>
      </c>
      <c r="O252" s="49">
        <f t="shared" si="14"/>
        <v>101</v>
      </c>
      <c r="P252" s="50" t="str">
        <f>VLOOKUP(C252,[8]A!$B$2:$D$1501,3,FALSE)</f>
        <v>3</v>
      </c>
    </row>
    <row r="253" spans="1:16" ht="14.45" customHeight="1" x14ac:dyDescent="0.25">
      <c r="A253" s="69">
        <v>102</v>
      </c>
      <c r="B253" s="69">
        <f t="shared" si="13"/>
        <v>144574</v>
      </c>
      <c r="C253" t="s">
        <v>242</v>
      </c>
      <c r="D253" s="51" t="s">
        <v>195</v>
      </c>
      <c r="E253" s="49" t="str">
        <f>VLOOKUP(C253,[8]A!$E$2:$K$1451,7,FALSE)</f>
        <v>05999025847</v>
      </c>
      <c r="F253" s="50" t="s">
        <v>3037</v>
      </c>
      <c r="G253" s="68"/>
      <c r="N253" s="49">
        <f>VLOOKUP(C253,Bilan!$B$4:$D$1440,3,FALSE)</f>
        <v>144574</v>
      </c>
      <c r="O253" s="49">
        <f t="shared" si="14"/>
        <v>102</v>
      </c>
      <c r="P253" s="50" t="str">
        <f>VLOOKUP(C253,[8]A!$B$2:$D$1501,3,FALSE)</f>
        <v>4-A</v>
      </c>
    </row>
    <row r="254" spans="1:16" ht="14.45" customHeight="1" x14ac:dyDescent="0.25">
      <c r="A254" s="69">
        <v>103</v>
      </c>
      <c r="B254" s="69">
        <f t="shared" si="13"/>
        <v>4442</v>
      </c>
      <c r="C254" t="s">
        <v>1829</v>
      </c>
      <c r="D254" s="51" t="s">
        <v>243</v>
      </c>
      <c r="E254" s="49" t="str">
        <f>VLOOKUP(C254,[8]A!$E$2:$K$1451,7,FALSE)</f>
        <v>05999017088</v>
      </c>
      <c r="F254" s="50" t="s">
        <v>3037</v>
      </c>
      <c r="G254" s="68"/>
      <c r="N254" s="49">
        <f>VLOOKUP(C254,Bilan!$B$4:$D$1440,3,FALSE)</f>
        <v>4442</v>
      </c>
      <c r="O254" s="49">
        <f t="shared" si="14"/>
        <v>103</v>
      </c>
      <c r="P254" s="50" t="str">
        <f>VLOOKUP(C254,[8]A!$B$2:$D$1501,3,FALSE)</f>
        <v>1</v>
      </c>
    </row>
    <row r="255" spans="1:16" ht="14.45" customHeight="1" x14ac:dyDescent="0.25">
      <c r="A255" s="69">
        <v>104</v>
      </c>
      <c r="B255" s="49">
        <f t="shared" si="13"/>
        <v>144321</v>
      </c>
      <c r="C255" t="s">
        <v>245</v>
      </c>
      <c r="D255" s="51" t="s">
        <v>61</v>
      </c>
      <c r="E255" s="49" t="str">
        <f>VLOOKUP(C255,[8]A!$E$2:$K$1451,7,FALSE)</f>
        <v>05999100591</v>
      </c>
      <c r="F255" s="50" t="s">
        <v>3037</v>
      </c>
      <c r="G255" s="68"/>
      <c r="N255" s="49">
        <f>VLOOKUP(C255,Bilan!$B$4:$D$1440,3,FALSE)</f>
        <v>144321</v>
      </c>
      <c r="O255" s="49">
        <f t="shared" si="14"/>
        <v>104</v>
      </c>
      <c r="P255" s="50" t="str">
        <f>VLOOKUP(C255,[8]A!$B$2:$D$1501,3,FALSE)</f>
        <v>3</v>
      </c>
    </row>
    <row r="256" spans="1:16" ht="14.45" customHeight="1" x14ac:dyDescent="0.25">
      <c r="A256" s="69">
        <v>105</v>
      </c>
      <c r="B256" s="69">
        <f t="shared" si="13"/>
        <v>144263</v>
      </c>
      <c r="C256" t="s">
        <v>923</v>
      </c>
      <c r="D256" s="51" t="s">
        <v>2968</v>
      </c>
      <c r="E256" s="49" t="str">
        <f>VLOOKUP(C256,[8]A!$E$2:$K$1451,7,FALSE)</f>
        <v>06297005991</v>
      </c>
      <c r="F256" s="50" t="s">
        <v>3037</v>
      </c>
      <c r="G256" s="68"/>
      <c r="N256" s="49">
        <f>VLOOKUP(C256,Bilan!$B$4:$D$1440,3,FALSE)</f>
        <v>144263</v>
      </c>
      <c r="O256" s="49">
        <f t="shared" si="14"/>
        <v>105</v>
      </c>
      <c r="P256" s="50" t="str">
        <f>VLOOKUP(C256,[8]A!$B$2:$D$1501,3,FALSE)</f>
        <v>4-B</v>
      </c>
    </row>
    <row r="257" spans="1:16" ht="14.45" customHeight="1" x14ac:dyDescent="0.25">
      <c r="A257" s="69">
        <v>106</v>
      </c>
      <c r="B257" s="69">
        <f t="shared" si="13"/>
        <v>144288</v>
      </c>
      <c r="C257" t="s">
        <v>54</v>
      </c>
      <c r="D257" s="51" t="s">
        <v>3003</v>
      </c>
      <c r="E257" s="49" t="str">
        <f>VLOOKUP(C257,[8]A!$E$2:$K$1451,7,FALSE)</f>
        <v>05999084860</v>
      </c>
      <c r="F257" s="50" t="s">
        <v>3037</v>
      </c>
      <c r="G257" s="68"/>
      <c r="N257" s="49">
        <f>VLOOKUP(C257,Bilan!$B$4:$D$1440,3,FALSE)</f>
        <v>144288</v>
      </c>
      <c r="O257" s="49">
        <f t="shared" si="14"/>
        <v>106</v>
      </c>
      <c r="P257" s="50" t="str">
        <f>VLOOKUP(C257,[8]A!$B$2:$D$1501,3,FALSE)</f>
        <v>4-A</v>
      </c>
    </row>
    <row r="258" spans="1:16" ht="14.45" customHeight="1" x14ac:dyDescent="0.25">
      <c r="A258" s="69">
        <v>107</v>
      </c>
      <c r="B258" s="69">
        <f t="shared" si="13"/>
        <v>4317</v>
      </c>
      <c r="C258" t="s">
        <v>2713</v>
      </c>
      <c r="D258" s="51" t="s">
        <v>3000</v>
      </c>
      <c r="E258" s="49" t="str">
        <f>VLOOKUP(C258,[8]A!$E$2:$K$1451,7,FALSE)</f>
        <v>06240368702</v>
      </c>
      <c r="F258" s="50" t="s">
        <v>3037</v>
      </c>
      <c r="G258" s="68"/>
      <c r="N258" s="49">
        <f>VLOOKUP(C258,Bilan!$B$4:$D$1440,3,FALSE)</f>
        <v>4317</v>
      </c>
      <c r="O258" s="49">
        <f t="shared" si="14"/>
        <v>107</v>
      </c>
      <c r="P258" s="50" t="str">
        <f>VLOOKUP(C258,[8]A!$B$2:$D$1501,3,FALSE)</f>
        <v>4-A</v>
      </c>
    </row>
    <row r="259" spans="1:16" ht="14.45" customHeight="1" x14ac:dyDescent="0.25">
      <c r="A259" s="69">
        <v>108</v>
      </c>
      <c r="B259" s="69">
        <f t="shared" si="13"/>
        <v>1309</v>
      </c>
      <c r="C259" s="5" t="s">
        <v>146</v>
      </c>
      <c r="D259" s="51" t="s">
        <v>342</v>
      </c>
      <c r="E259" s="49" t="str">
        <f>VLOOKUP(C259,[8]A!$E$2:$K$1451,7,FALSE)</f>
        <v>05999107180</v>
      </c>
      <c r="F259" s="50" t="s">
        <v>3037</v>
      </c>
      <c r="G259" s="68"/>
      <c r="N259" s="49">
        <f>VLOOKUP(C259,Bilan!$B$4:$D$1440,3,FALSE)</f>
        <v>1309</v>
      </c>
      <c r="O259" s="49">
        <f t="shared" si="14"/>
        <v>108</v>
      </c>
      <c r="P259" s="50" t="str">
        <f>VLOOKUP(C259,[8]A!$B$2:$D$1501,3,FALSE)</f>
        <v>3</v>
      </c>
    </row>
    <row r="260" spans="1:16" ht="14.45" customHeight="1" x14ac:dyDescent="0.25">
      <c r="A260" s="69">
        <v>109</v>
      </c>
      <c r="B260" s="69">
        <f t="shared" si="13"/>
        <v>4399</v>
      </c>
      <c r="C260" s="5" t="s">
        <v>2908</v>
      </c>
      <c r="D260" s="51" t="s">
        <v>4</v>
      </c>
      <c r="E260" s="49" t="e">
        <f>VLOOKUP(C260,[8]A!$E$2:$K$1451,7,FALSE)</f>
        <v>#N/A</v>
      </c>
      <c r="F260" s="50" t="s">
        <v>3037</v>
      </c>
      <c r="G260" s="68"/>
      <c r="N260" s="49">
        <f>VLOOKUP(C260,Bilan!$B$4:$D$1440,3,FALSE)</f>
        <v>4399</v>
      </c>
      <c r="O260" s="49">
        <f t="shared" si="14"/>
        <v>109</v>
      </c>
      <c r="P260" s="50" t="e">
        <f>VLOOKUP(C260,[8]A!$B$2:$D$1501,3,FALSE)</f>
        <v>#N/A</v>
      </c>
    </row>
    <row r="261" spans="1:16" ht="14.45" customHeight="1" x14ac:dyDescent="0.25">
      <c r="A261" s="69">
        <v>110</v>
      </c>
      <c r="B261" s="69">
        <f t="shared" si="13"/>
        <v>2448</v>
      </c>
      <c r="C261" s="5" t="s">
        <v>2985</v>
      </c>
      <c r="D261" s="51" t="s">
        <v>2982</v>
      </c>
      <c r="E261" s="49" t="e">
        <f>VLOOKUP(C261,[8]A!$E$2:$K$1451,7,FALSE)</f>
        <v>#N/A</v>
      </c>
      <c r="F261" s="50" t="s">
        <v>3037</v>
      </c>
      <c r="G261" s="68"/>
      <c r="N261" s="49">
        <f>VLOOKUP(C261,Bilan!$B$4:$D$1440,3,FALSE)</f>
        <v>2448</v>
      </c>
      <c r="O261" s="49">
        <f t="shared" si="14"/>
        <v>110</v>
      </c>
      <c r="P261" s="50" t="e">
        <f>VLOOKUP(C261,[8]A!$B$2:$D$1501,3,FALSE)</f>
        <v>#N/A</v>
      </c>
    </row>
    <row r="262" spans="1:16" ht="14.45" customHeight="1" x14ac:dyDescent="0.25">
      <c r="A262" s="69">
        <v>111</v>
      </c>
      <c r="B262" s="69">
        <f t="shared" si="13"/>
        <v>4425</v>
      </c>
      <c r="C262" s="5" t="s">
        <v>2586</v>
      </c>
      <c r="D262" s="51" t="s">
        <v>2968</v>
      </c>
      <c r="E262" s="49" t="str">
        <f>VLOOKUP(C262,[8]A!$E$2:$K$1451,7,FALSE)</f>
        <v>06263102864</v>
      </c>
      <c r="F262" s="50" t="s">
        <v>3037</v>
      </c>
      <c r="G262" s="68"/>
      <c r="N262" s="49">
        <f>VLOOKUP(C262,Bilan!$B$4:$D$1440,3,FALSE)</f>
        <v>4425</v>
      </c>
      <c r="O262" s="49">
        <f t="shared" si="14"/>
        <v>111</v>
      </c>
      <c r="P262" s="50" t="str">
        <f>VLOOKUP(C262,[8]A!$B$2:$D$1501,3,FALSE)</f>
        <v>4-A</v>
      </c>
    </row>
    <row r="263" spans="1:16" ht="14.45" customHeight="1" x14ac:dyDescent="0.25">
      <c r="A263" s="69">
        <v>112</v>
      </c>
      <c r="B263" s="69">
        <f t="shared" si="13"/>
        <v>4407</v>
      </c>
      <c r="C263" s="5" t="s">
        <v>3002</v>
      </c>
      <c r="D263" s="51" t="s">
        <v>3054</v>
      </c>
      <c r="E263" s="49" t="e">
        <f>VLOOKUP(C263,[8]A!$E$2:$K$1451,7,FALSE)</f>
        <v>#N/A</v>
      </c>
      <c r="F263" s="50" t="s">
        <v>3037</v>
      </c>
      <c r="G263" s="68"/>
      <c r="N263" s="49">
        <f>VLOOKUP(C263,Bilan!$B$4:$D$1440,3,FALSE)</f>
        <v>4407</v>
      </c>
      <c r="O263" s="49">
        <f t="shared" si="14"/>
        <v>112</v>
      </c>
      <c r="P263" s="50" t="e">
        <f>VLOOKUP(C263,[8]A!$B$2:$D$1501,3,FALSE)</f>
        <v>#N/A</v>
      </c>
    </row>
    <row r="264" spans="1:16" ht="14.45" customHeight="1" x14ac:dyDescent="0.25">
      <c r="A264" s="69">
        <v>113</v>
      </c>
      <c r="B264" s="49">
        <f t="shared" si="13"/>
        <v>5162</v>
      </c>
      <c r="C264" s="5" t="s">
        <v>3055</v>
      </c>
      <c r="D264" s="51" t="s">
        <v>12</v>
      </c>
      <c r="E264" s="49" t="e">
        <f>VLOOKUP(C264,[8]A!$E$2:$K$1451,7,FALSE)</f>
        <v>#N/A</v>
      </c>
      <c r="F264" s="50" t="s">
        <v>3037</v>
      </c>
      <c r="G264" s="68"/>
      <c r="N264" s="49">
        <f>VLOOKUP(C264,Bilan!$B$4:$D$1440,3,FALSE)</f>
        <v>5162</v>
      </c>
      <c r="O264" s="49">
        <f t="shared" si="14"/>
        <v>113</v>
      </c>
      <c r="P264" s="50" t="e">
        <f>VLOOKUP(C264,[8]A!$B$2:$D$1501,3,FALSE)</f>
        <v>#N/A</v>
      </c>
    </row>
    <row r="265" spans="1:16" ht="14.45" customHeight="1" x14ac:dyDescent="0.25">
      <c r="A265" s="69">
        <v>114</v>
      </c>
      <c r="B265" s="49">
        <f t="shared" si="13"/>
        <v>2922</v>
      </c>
      <c r="C265" s="5" t="s">
        <v>99</v>
      </c>
      <c r="D265" s="51" t="s">
        <v>14</v>
      </c>
      <c r="E265" s="49" t="str">
        <f>VLOOKUP(C265,[8]A!$E$2:$K$1451,7,FALSE)</f>
        <v>05996216952</v>
      </c>
      <c r="F265" s="50" t="s">
        <v>3037</v>
      </c>
      <c r="G265" s="68"/>
      <c r="N265" s="49">
        <f>VLOOKUP(C265,Bilan!$B$4:$D$1440,3,FALSE)</f>
        <v>2922</v>
      </c>
      <c r="O265" s="49">
        <f t="shared" si="14"/>
        <v>114</v>
      </c>
      <c r="P265" s="50" t="str">
        <f>VLOOKUP(C265,[8]A!$B$2:$D$1501,3,FALSE)</f>
        <v>4-B</v>
      </c>
    </row>
    <row r="266" spans="1:16" ht="14.45" customHeight="1" x14ac:dyDescent="0.25">
      <c r="A266" s="69">
        <v>115</v>
      </c>
      <c r="B266" s="49">
        <f t="shared" si="13"/>
        <v>2261</v>
      </c>
      <c r="C266" s="5" t="s">
        <v>709</v>
      </c>
      <c r="D266" s="51" t="s">
        <v>3056</v>
      </c>
      <c r="E266" s="49" t="str">
        <f>VLOOKUP(C266,[8]A!$E$2:$K$1451,7,FALSE)</f>
        <v>05999089254</v>
      </c>
      <c r="F266" s="50" t="s">
        <v>3037</v>
      </c>
      <c r="G266" s="68"/>
      <c r="N266" s="49">
        <f>VLOOKUP(C266,Bilan!$B$4:$D$1440,3,FALSE)</f>
        <v>2261</v>
      </c>
      <c r="O266" s="49">
        <f t="shared" si="14"/>
        <v>115</v>
      </c>
      <c r="P266" s="50" t="str">
        <f>VLOOKUP(C266,[8]A!$B$2:$D$1501,3,FALSE)</f>
        <v>4-A</v>
      </c>
    </row>
    <row r="267" spans="1:16" ht="14.45" customHeight="1" x14ac:dyDescent="0.25">
      <c r="A267" s="69">
        <v>116</v>
      </c>
      <c r="B267" s="69">
        <f t="shared" si="13"/>
        <v>0</v>
      </c>
      <c r="C267" s="5" t="s">
        <v>2783</v>
      </c>
      <c r="D267" s="51" t="s">
        <v>154</v>
      </c>
      <c r="E267" s="49" t="str">
        <f>VLOOKUP(C267,[8]A!$E$2:$K$1451,7,FALSE)</f>
        <v>06297036055</v>
      </c>
      <c r="F267" s="50" t="s">
        <v>3037</v>
      </c>
      <c r="G267" s="68"/>
      <c r="N267" s="49">
        <f>VLOOKUP(C267,Bilan!$B$4:$D$1440,3,FALSE)</f>
        <v>0</v>
      </c>
      <c r="O267" s="49">
        <f t="shared" si="14"/>
        <v>116</v>
      </c>
      <c r="P267" s="50" t="str">
        <f>VLOOKUP(C267,[8]A!$B$2:$D$1501,3,FALSE)</f>
        <v>4-A</v>
      </c>
    </row>
    <row r="268" spans="1:16" ht="14.45" customHeight="1" x14ac:dyDescent="0.25">
      <c r="A268" s="69">
        <v>117</v>
      </c>
      <c r="B268" s="49">
        <f t="shared" si="13"/>
        <v>144370</v>
      </c>
      <c r="C268" s="5" t="s">
        <v>238</v>
      </c>
      <c r="D268" s="51" t="s">
        <v>186</v>
      </c>
      <c r="E268" s="49" t="str">
        <f>VLOOKUP(C268,[8]A!$E$2:$K$1451,7,FALSE)</f>
        <v>05999057233</v>
      </c>
      <c r="F268" s="50" t="s">
        <v>3037</v>
      </c>
      <c r="G268" s="68"/>
      <c r="N268" s="49">
        <f>VLOOKUP(C268,Bilan!$B$4:$D$1440,3,FALSE)</f>
        <v>144370</v>
      </c>
      <c r="O268" s="49">
        <f t="shared" si="14"/>
        <v>117</v>
      </c>
      <c r="P268" s="50" t="str">
        <f>VLOOKUP(C268,[8]A!$B$2:$D$1501,3,FALSE)</f>
        <v>3</v>
      </c>
    </row>
    <row r="269" spans="1:16" ht="14.45" customHeight="1" x14ac:dyDescent="0.25">
      <c r="A269" s="69">
        <v>118</v>
      </c>
      <c r="B269" s="69">
        <f t="shared" si="13"/>
        <v>2221</v>
      </c>
      <c r="C269" s="5" t="s">
        <v>305</v>
      </c>
      <c r="D269" s="51" t="s">
        <v>330</v>
      </c>
      <c r="E269" s="49" t="str">
        <f>VLOOKUP(C269,[8]A!$E$2:$K$1451,7,FALSE)</f>
        <v>05996218227</v>
      </c>
      <c r="F269" s="50" t="s">
        <v>3037</v>
      </c>
      <c r="G269" s="68"/>
      <c r="N269" s="49">
        <f>VLOOKUP(C269,Bilan!$B$4:$D$1440,3,FALSE)</f>
        <v>2221</v>
      </c>
      <c r="O269" s="49">
        <f t="shared" si="14"/>
        <v>118</v>
      </c>
      <c r="P269" s="50" t="str">
        <f>VLOOKUP(C269,[8]A!$B$2:$D$1501,3,FALSE)</f>
        <v>4-A</v>
      </c>
    </row>
    <row r="270" spans="1:16" ht="14.45" customHeight="1" x14ac:dyDescent="0.25">
      <c r="A270" s="69">
        <v>119</v>
      </c>
      <c r="B270" s="69">
        <f t="shared" si="13"/>
        <v>144342</v>
      </c>
      <c r="C270" s="5" t="s">
        <v>760</v>
      </c>
      <c r="D270" s="51" t="s">
        <v>195</v>
      </c>
      <c r="E270" s="49" t="str">
        <f>VLOOKUP(C270,[8]A!$E$2:$K$1451,7,FALSE)</f>
        <v>05965164034</v>
      </c>
      <c r="F270" s="50" t="s">
        <v>3037</v>
      </c>
      <c r="G270" s="68"/>
      <c r="N270" s="49">
        <f>VLOOKUP(C270,Bilan!$B$4:$D$1440,3,FALSE)</f>
        <v>144342</v>
      </c>
      <c r="O270" s="49">
        <f t="shared" si="14"/>
        <v>119</v>
      </c>
      <c r="P270" s="50" t="str">
        <f>VLOOKUP(C270,[8]A!$B$2:$D$1501,3,FALSE)</f>
        <v>3</v>
      </c>
    </row>
    <row r="271" spans="1:16" ht="14.45" customHeight="1" x14ac:dyDescent="0.25">
      <c r="A271" s="69">
        <v>120</v>
      </c>
      <c r="B271" s="69">
        <f t="shared" si="13"/>
        <v>144300</v>
      </c>
      <c r="C271" s="5" t="s">
        <v>239</v>
      </c>
      <c r="D271" s="51" t="s">
        <v>143</v>
      </c>
      <c r="E271" s="49" t="str">
        <f>VLOOKUP(C271,[8]A!$E$2:$K$1451,7,FALSE)</f>
        <v>05963119611</v>
      </c>
      <c r="F271" s="50" t="s">
        <v>3037</v>
      </c>
      <c r="G271" s="68"/>
      <c r="N271" s="49">
        <f>VLOOKUP(C271,Bilan!$B$4:$D$1440,3,FALSE)</f>
        <v>144300</v>
      </c>
      <c r="O271" s="49">
        <f t="shared" si="14"/>
        <v>120</v>
      </c>
      <c r="P271" s="50" t="str">
        <f>VLOOKUP(C271,[8]A!$B$2:$D$1501,3,FALSE)</f>
        <v>3</v>
      </c>
    </row>
    <row r="272" spans="1:16" ht="14.45" customHeight="1" x14ac:dyDescent="0.25">
      <c r="A272" s="69">
        <v>301</v>
      </c>
      <c r="B272" s="69">
        <f t="shared" si="13"/>
        <v>4366</v>
      </c>
      <c r="C272" s="49" t="s">
        <v>2903</v>
      </c>
      <c r="D272" t="s">
        <v>3193</v>
      </c>
      <c r="E272" s="49" t="e">
        <f>VLOOKUP(C272,[8]A!$E$2:$K$1451,7,FALSE)</f>
        <v>#N/A</v>
      </c>
      <c r="F272" s="50" t="s">
        <v>3037</v>
      </c>
      <c r="G272" s="68"/>
      <c r="N272" s="49">
        <f>VLOOKUP(C272,Bilan!$B$4:$D$1440,3,FALSE)</f>
        <v>4366</v>
      </c>
      <c r="O272" s="49">
        <f t="shared" si="14"/>
        <v>301</v>
      </c>
      <c r="P272" s="50" t="e">
        <f>VLOOKUP(C272,[8]A!$B$2:$D$1501,3,FALSE)</f>
        <v>#N/A</v>
      </c>
    </row>
    <row r="273" spans="1:16" ht="14.45" customHeight="1" x14ac:dyDescent="0.25">
      <c r="A273" s="69">
        <v>302</v>
      </c>
      <c r="B273" s="69">
        <f t="shared" si="13"/>
        <v>144384</v>
      </c>
      <c r="C273" s="49" t="s">
        <v>111</v>
      </c>
      <c r="D273" s="49" t="s">
        <v>112</v>
      </c>
      <c r="E273" s="49" t="str">
        <f>VLOOKUP(C273,[8]A!$E$2:$K$1451,7,FALSE)</f>
        <v>05999028489</v>
      </c>
      <c r="F273" s="50" t="s">
        <v>3037</v>
      </c>
      <c r="G273" s="68"/>
      <c r="N273" s="49">
        <f>VLOOKUP(C273,Bilan!$B$4:$D$1440,3,FALSE)</f>
        <v>144384</v>
      </c>
      <c r="O273" s="49">
        <f t="shared" si="14"/>
        <v>302</v>
      </c>
      <c r="P273" s="50" t="str">
        <f>VLOOKUP(C273,[8]A!$B$2:$D$1501,3,FALSE)</f>
        <v>2</v>
      </c>
    </row>
    <row r="274" spans="1:16" ht="14.45" customHeight="1" x14ac:dyDescent="0.25">
      <c r="A274" s="69">
        <v>303</v>
      </c>
      <c r="B274" s="49" t="e">
        <f t="shared" si="13"/>
        <v>#N/A</v>
      </c>
      <c r="D274" s="49"/>
      <c r="E274" s="49" t="e">
        <f>VLOOKUP(C274,[8]A!$E$2:$K$1451,7,FALSE)</f>
        <v>#N/A</v>
      </c>
      <c r="F274" s="50" t="s">
        <v>3037</v>
      </c>
      <c r="G274" s="68"/>
      <c r="N274" s="49" t="e">
        <f>VLOOKUP(C274,Bilan!$B$4:$D$1440,3,FALSE)</f>
        <v>#N/A</v>
      </c>
      <c r="O274" s="49">
        <f t="shared" si="14"/>
        <v>303</v>
      </c>
      <c r="P274" s="50" t="e">
        <f>VLOOKUP(C274,[8]A!$B$2:$D$1501,3,FALSE)</f>
        <v>#N/A</v>
      </c>
    </row>
    <row r="275" spans="1:16" ht="14.45" customHeight="1" x14ac:dyDescent="0.25">
      <c r="A275" s="69">
        <v>304</v>
      </c>
      <c r="B275" s="49" t="e">
        <f t="shared" si="13"/>
        <v>#N/A</v>
      </c>
      <c r="D275" s="49"/>
      <c r="E275" s="49" t="e">
        <f>VLOOKUP(C275,[8]A!$E$2:$K$1451,7,FALSE)</f>
        <v>#N/A</v>
      </c>
      <c r="F275" s="50" t="s">
        <v>3037</v>
      </c>
      <c r="G275" s="68"/>
      <c r="N275" s="49" t="e">
        <f>VLOOKUP(C275,Bilan!$B$4:$D$1440,3,FALSE)</f>
        <v>#N/A</v>
      </c>
      <c r="O275" s="49">
        <f t="shared" si="14"/>
        <v>304</v>
      </c>
      <c r="P275" s="50" t="e">
        <f>VLOOKUP(C275,[8]A!$B$2:$D$1501,3,FALSE)</f>
        <v>#N/A</v>
      </c>
    </row>
    <row r="276" spans="1:16" ht="14.45" customHeight="1" x14ac:dyDescent="0.25">
      <c r="A276" s="49">
        <v>305</v>
      </c>
      <c r="B276" s="49" t="e">
        <f t="shared" si="13"/>
        <v>#N/A</v>
      </c>
      <c r="C276"/>
      <c r="D276"/>
      <c r="E276" s="49" t="e">
        <f>VLOOKUP(C276,[8]A!$E$2:$K$1451,7,FALSE)</f>
        <v>#N/A</v>
      </c>
      <c r="F276" s="50" t="s">
        <v>3037</v>
      </c>
      <c r="G276" s="68"/>
      <c r="N276" s="49" t="e">
        <f>VLOOKUP(C276,Bilan!$B$4:$D$1440,3,FALSE)</f>
        <v>#N/A</v>
      </c>
      <c r="O276" s="49">
        <f t="shared" si="14"/>
        <v>305</v>
      </c>
      <c r="P276" s="50" t="e">
        <f>VLOOKUP(C276,[8]A!$B$2:$D$1501,3,FALSE)</f>
        <v>#N/A</v>
      </c>
    </row>
    <row r="277" spans="1:16" ht="14.45" customHeight="1" x14ac:dyDescent="0.25">
      <c r="A277" s="69">
        <v>306</v>
      </c>
      <c r="B277" s="49" t="e">
        <f t="shared" si="13"/>
        <v>#N/A</v>
      </c>
      <c r="C277"/>
      <c r="D277"/>
      <c r="E277" s="49" t="e">
        <f>VLOOKUP(C277,[8]A!$E$2:$K$1451,7,FALSE)</f>
        <v>#N/A</v>
      </c>
      <c r="F277" s="50" t="s">
        <v>3037</v>
      </c>
      <c r="G277" s="68"/>
      <c r="N277" s="49" t="e">
        <f>VLOOKUP(C277,Bilan!$B$4:$D$1440,3,FALSE)</f>
        <v>#N/A</v>
      </c>
      <c r="O277" s="49">
        <f t="shared" si="14"/>
        <v>306</v>
      </c>
      <c r="P277" s="50" t="e">
        <f>VLOOKUP(C277,[8]A!$B$2:$D$1501,3,FALSE)</f>
        <v>#N/A</v>
      </c>
    </row>
    <row r="278" spans="1:16" ht="14.45" customHeight="1" x14ac:dyDescent="0.25">
      <c r="A278" s="69">
        <v>307</v>
      </c>
      <c r="B278" s="49" t="e">
        <f t="shared" si="13"/>
        <v>#N/A</v>
      </c>
      <c r="C278"/>
      <c r="D278"/>
      <c r="E278" s="49" t="e">
        <f>VLOOKUP(C278,[8]A!$E$2:$K$1451,7,FALSE)</f>
        <v>#N/A</v>
      </c>
      <c r="F278" s="50" t="s">
        <v>3037</v>
      </c>
      <c r="G278" s="68"/>
      <c r="N278" s="49" t="e">
        <f>VLOOKUP(C278,Bilan!$B$4:$D$1440,3,FALSE)</f>
        <v>#N/A</v>
      </c>
      <c r="O278" s="49">
        <f t="shared" si="14"/>
        <v>307</v>
      </c>
      <c r="P278" s="50" t="e">
        <f>VLOOKUP(C278,[8]A!$B$2:$D$1501,3,FALSE)</f>
        <v>#N/A</v>
      </c>
    </row>
    <row r="279" spans="1:16" ht="14.45" customHeight="1" x14ac:dyDescent="0.25">
      <c r="A279" s="69">
        <v>308</v>
      </c>
      <c r="B279" s="49" t="e">
        <f t="shared" si="13"/>
        <v>#N/A</v>
      </c>
      <c r="C279"/>
      <c r="D279"/>
      <c r="E279" s="49" t="e">
        <f>VLOOKUP(C279,[8]A!$E$2:$K$1451,7,FALSE)</f>
        <v>#N/A</v>
      </c>
      <c r="F279" s="50" t="s">
        <v>3037</v>
      </c>
      <c r="G279" s="68"/>
      <c r="N279" s="49" t="e">
        <f>VLOOKUP(C279,Bilan!$B$4:$D$1440,3,FALSE)</f>
        <v>#N/A</v>
      </c>
      <c r="O279" s="49">
        <f t="shared" si="14"/>
        <v>308</v>
      </c>
      <c r="P279" s="50" t="e">
        <f>VLOOKUP(C279,[8]A!$B$2:$D$1501,3,FALSE)</f>
        <v>#N/A</v>
      </c>
    </row>
    <row r="280" spans="1:16" ht="14.45" customHeight="1" x14ac:dyDescent="0.25">
      <c r="A280" s="69">
        <v>309</v>
      </c>
      <c r="B280" s="49" t="e">
        <f t="shared" si="13"/>
        <v>#N/A</v>
      </c>
      <c r="C280"/>
      <c r="D280"/>
      <c r="E280" s="49" t="e">
        <f>VLOOKUP(C280,[8]A!$E$2:$K$1451,7,FALSE)</f>
        <v>#N/A</v>
      </c>
      <c r="F280" s="50" t="s">
        <v>3037</v>
      </c>
      <c r="G280" s="68"/>
      <c r="N280" s="49" t="e">
        <f>VLOOKUP(C280,Bilan!$B$4:$D$1440,3,FALSE)</f>
        <v>#N/A</v>
      </c>
      <c r="O280" s="49">
        <f t="shared" si="14"/>
        <v>309</v>
      </c>
      <c r="P280" s="50" t="e">
        <f>VLOOKUP(C280,[8]A!$B$2:$D$1501,3,FALSE)</f>
        <v>#N/A</v>
      </c>
    </row>
    <row r="281" spans="1:16" ht="14.45" customHeight="1" x14ac:dyDescent="0.25">
      <c r="A281" s="69">
        <v>310</v>
      </c>
      <c r="B281" s="49" t="e">
        <f t="shared" si="13"/>
        <v>#N/A</v>
      </c>
      <c r="C281" s="5"/>
      <c r="E281" s="49" t="e">
        <f>VLOOKUP(C281,[8]A!$E$2:$K$1451,7,FALSE)</f>
        <v>#N/A</v>
      </c>
      <c r="F281" s="50" t="s">
        <v>3037</v>
      </c>
      <c r="G281" s="68"/>
      <c r="N281" s="49" t="e">
        <f>VLOOKUP(C281,Bilan!$B$4:$D$1440,3,FALSE)</f>
        <v>#N/A</v>
      </c>
      <c r="O281" s="49">
        <f t="shared" si="14"/>
        <v>310</v>
      </c>
      <c r="P281" s="50" t="e">
        <f>VLOOKUP(C281,[8]A!$B$2:$D$1501,3,FALSE)</f>
        <v>#N/A</v>
      </c>
    </row>
    <row r="282" spans="1:16" ht="14.45" customHeight="1" x14ac:dyDescent="0.25">
      <c r="A282" s="18">
        <v>321</v>
      </c>
      <c r="B282" s="18">
        <f t="shared" si="13"/>
        <v>4447</v>
      </c>
      <c r="C282" t="s">
        <v>2946</v>
      </c>
      <c r="D282" t="s">
        <v>2786</v>
      </c>
      <c r="E282" s="49" t="e">
        <f>VLOOKUP(C282,[8]A!$E$2:$K$1451,7,FALSE)</f>
        <v>#N/A</v>
      </c>
      <c r="F282" s="50" t="s">
        <v>3038</v>
      </c>
      <c r="G282" s="68"/>
      <c r="N282" s="49">
        <f>VLOOKUP(C282,Bilan!$B$4:$D$1440,3,FALSE)</f>
        <v>4447</v>
      </c>
      <c r="O282" s="49">
        <f t="shared" si="14"/>
        <v>321</v>
      </c>
      <c r="P282" s="50" t="e">
        <f>VLOOKUP(C282,[8]A!$B$2:$D$1501,3,FALSE)</f>
        <v>#N/A</v>
      </c>
    </row>
    <row r="283" spans="1:16" ht="14.45" customHeight="1" x14ac:dyDescent="0.25">
      <c r="A283" s="18">
        <v>322</v>
      </c>
      <c r="B283" s="49">
        <f t="shared" si="13"/>
        <v>1305</v>
      </c>
      <c r="C283" t="s">
        <v>258</v>
      </c>
      <c r="D283" t="s">
        <v>3000</v>
      </c>
      <c r="E283" s="49" t="str">
        <f>VLOOKUP(C283,[8]A!$E$2:$K$1451,7,FALSE)</f>
        <v>06240368703</v>
      </c>
      <c r="F283" s="50" t="s">
        <v>3038</v>
      </c>
      <c r="G283" s="68"/>
      <c r="N283" s="49">
        <f>VLOOKUP(C283,Bilan!$B$4:$D$1440,3,FALSE)</f>
        <v>1305</v>
      </c>
      <c r="O283" s="49">
        <f t="shared" si="14"/>
        <v>322</v>
      </c>
      <c r="P283" s="50" t="str">
        <f>VLOOKUP(C283,[8]A!$B$2:$D$1501,3,FALSE)</f>
        <v>FE</v>
      </c>
    </row>
    <row r="284" spans="1:16" ht="14.45" customHeight="1" x14ac:dyDescent="0.25">
      <c r="A284" s="18">
        <v>323</v>
      </c>
      <c r="B284" s="18">
        <f t="shared" si="13"/>
        <v>3122</v>
      </c>
      <c r="C284" s="49" t="s">
        <v>898</v>
      </c>
      <c r="D284" s="51" t="s">
        <v>36</v>
      </c>
      <c r="E284" s="49" t="str">
        <f>VLOOKUP(C284,[8]A!$E$2:$K$1451,7,FALSE)</f>
        <v>05999098095</v>
      </c>
      <c r="F284" s="50" t="s">
        <v>3038</v>
      </c>
      <c r="G284" s="68"/>
      <c r="N284" s="49">
        <f>VLOOKUP(C284,Bilan!$B$4:$D$1440,3,FALSE)</f>
        <v>3122</v>
      </c>
      <c r="O284" s="49">
        <f t="shared" si="14"/>
        <v>323</v>
      </c>
      <c r="P284" s="50" t="str">
        <f>VLOOKUP(C284,[8]A!$B$2:$D$1501,3,FALSE)</f>
        <v>4-A</v>
      </c>
    </row>
    <row r="285" spans="1:16" ht="14.45" customHeight="1" x14ac:dyDescent="0.25">
      <c r="A285" s="18">
        <v>324</v>
      </c>
      <c r="B285" s="49">
        <f t="shared" si="13"/>
        <v>2390</v>
      </c>
      <c r="C285" t="s">
        <v>3057</v>
      </c>
      <c r="D285" t="s">
        <v>3029</v>
      </c>
      <c r="E285" s="49" t="e">
        <f>VLOOKUP(C285,[8]A!$E$2:$K$1451,7,FALSE)</f>
        <v>#N/A</v>
      </c>
      <c r="F285" s="50" t="s">
        <v>3038</v>
      </c>
      <c r="G285" s="68"/>
      <c r="N285" s="49">
        <f>VLOOKUP(C285,Bilan!$B$4:$D$1440,3,FALSE)</f>
        <v>2390</v>
      </c>
      <c r="O285" s="49">
        <f t="shared" si="14"/>
        <v>324</v>
      </c>
      <c r="P285" s="50" t="e">
        <f>VLOOKUP(C285,[8]A!$B$2:$D$1501,3,FALSE)</f>
        <v>#N/A</v>
      </c>
    </row>
    <row r="286" spans="1:16" ht="14.45" customHeight="1" x14ac:dyDescent="0.25">
      <c r="A286" s="18">
        <v>325</v>
      </c>
      <c r="B286" s="18">
        <f t="shared" si="13"/>
        <v>1253</v>
      </c>
      <c r="C286" s="49" t="s">
        <v>255</v>
      </c>
      <c r="D286" s="49" t="s">
        <v>201</v>
      </c>
      <c r="E286" s="49" t="str">
        <f>VLOOKUP(C286,[8]A!$E$2:$K$1451,7,FALSE)</f>
        <v>05999084870</v>
      </c>
      <c r="F286" s="50" t="s">
        <v>3038</v>
      </c>
      <c r="G286" s="68"/>
      <c r="N286" s="49">
        <f>VLOOKUP(C286,Bilan!$B$4:$D$1440,3,FALSE)</f>
        <v>1253</v>
      </c>
      <c r="O286" s="49">
        <f t="shared" si="14"/>
        <v>325</v>
      </c>
      <c r="P286" s="50" t="str">
        <f>VLOOKUP(C286,[8]A!$B$2:$D$1501,3,FALSE)</f>
        <v>FE</v>
      </c>
    </row>
    <row r="287" spans="1:16" ht="14.45" customHeight="1" x14ac:dyDescent="0.25">
      <c r="A287" s="18">
        <v>326</v>
      </c>
      <c r="B287" s="18">
        <f t="shared" si="13"/>
        <v>144517</v>
      </c>
      <c r="C287" t="s">
        <v>134</v>
      </c>
      <c r="D287" t="s">
        <v>3006</v>
      </c>
      <c r="E287" s="49" t="str">
        <f>VLOOKUP(C287,[8]A!$E$2:$K$1451,7,FALSE)</f>
        <v>05999085106</v>
      </c>
      <c r="F287" s="50" t="s">
        <v>3038</v>
      </c>
      <c r="G287" s="68"/>
      <c r="N287" s="49">
        <f>VLOOKUP(C287,Bilan!$B$4:$D$1440,3,FALSE)</f>
        <v>144517</v>
      </c>
      <c r="O287" s="49">
        <f t="shared" si="14"/>
        <v>326</v>
      </c>
      <c r="P287" s="50" t="str">
        <f>VLOOKUP(C287,[8]A!$B$2:$D$1501,3,FALSE)</f>
        <v>3</v>
      </c>
    </row>
    <row r="288" spans="1:16" ht="14.45" customHeight="1" x14ac:dyDescent="0.25">
      <c r="A288" s="18">
        <v>327</v>
      </c>
      <c r="B288" s="49" t="e">
        <f t="shared" si="13"/>
        <v>#N/A</v>
      </c>
      <c r="C288" t="s">
        <v>2798</v>
      </c>
      <c r="D288" t="s">
        <v>154</v>
      </c>
      <c r="E288" s="49" t="str">
        <f>VLOOKUP(C288,[8]A!$E$2:$K$1451,7,FALSE)</f>
        <v>06297095155</v>
      </c>
      <c r="F288" s="50" t="s">
        <v>3038</v>
      </c>
      <c r="G288" s="68"/>
      <c r="N288" s="49" t="e">
        <f>VLOOKUP(C288,Bilan!$B$4:$D$1440,3,FALSE)</f>
        <v>#N/A</v>
      </c>
      <c r="O288" s="49">
        <f t="shared" si="14"/>
        <v>327</v>
      </c>
      <c r="P288" s="50" t="str">
        <f>VLOOKUP(C288,[8]A!$B$2:$D$1501,3,FALSE)</f>
        <v>4-A</v>
      </c>
    </row>
    <row r="289" spans="1:16" ht="14.45" customHeight="1" x14ac:dyDescent="0.25">
      <c r="A289" s="18">
        <v>328</v>
      </c>
      <c r="B289" s="18">
        <f t="shared" si="13"/>
        <v>144525</v>
      </c>
      <c r="C289" s="5" t="s">
        <v>588</v>
      </c>
      <c r="D289" t="s">
        <v>14</v>
      </c>
      <c r="E289" s="49" t="str">
        <f>VLOOKUP(C289,[8]A!$E$2:$K$1451,7,FALSE)</f>
        <v>05996223970</v>
      </c>
      <c r="F289" s="50" t="s">
        <v>3038</v>
      </c>
      <c r="G289" s="68"/>
      <c r="N289" s="49">
        <f>VLOOKUP(C289,Bilan!$B$4:$D$1440,3,FALSE)</f>
        <v>144525</v>
      </c>
      <c r="O289" s="49">
        <f t="shared" si="14"/>
        <v>328</v>
      </c>
      <c r="P289" s="50" t="str">
        <f>VLOOKUP(C289,[8]A!$B$2:$D$1501,3,FALSE)</f>
        <v>FE</v>
      </c>
    </row>
    <row r="290" spans="1:16" ht="14.45" customHeight="1" x14ac:dyDescent="0.25">
      <c r="A290" s="18">
        <v>329</v>
      </c>
      <c r="B290" s="18">
        <f t="shared" si="13"/>
        <v>144340</v>
      </c>
      <c r="C290" t="s">
        <v>744</v>
      </c>
      <c r="D290" t="s">
        <v>47</v>
      </c>
      <c r="E290" s="49" t="str">
        <f>VLOOKUP(C290,[8]A!$E$2:$K$1451,7,FALSE)</f>
        <v>06297098605</v>
      </c>
      <c r="F290" s="50" t="s">
        <v>3038</v>
      </c>
      <c r="G290" s="68"/>
      <c r="N290" s="49">
        <f>VLOOKUP(C290,Bilan!$B$4:$D$1440,3,FALSE)</f>
        <v>144340</v>
      </c>
      <c r="O290" s="49">
        <f t="shared" si="14"/>
        <v>329</v>
      </c>
      <c r="P290" s="50" t="str">
        <f>VLOOKUP(C290,[8]A!$B$2:$D$1501,3,FALSE)</f>
        <v>FE</v>
      </c>
    </row>
    <row r="291" spans="1:16" ht="14.45" customHeight="1" x14ac:dyDescent="0.25">
      <c r="A291" s="18">
        <v>330</v>
      </c>
      <c r="B291" s="18">
        <f t="shared" si="13"/>
        <v>4361</v>
      </c>
      <c r="C291" t="s">
        <v>2918</v>
      </c>
      <c r="D291" t="s">
        <v>33</v>
      </c>
      <c r="E291" s="49" t="e">
        <f>VLOOKUP(C291,[8]A!$E$2:$K$1451,7,FALSE)</f>
        <v>#N/A</v>
      </c>
      <c r="F291" s="50" t="s">
        <v>3038</v>
      </c>
      <c r="G291" s="68"/>
      <c r="N291" s="49">
        <f>VLOOKUP(C291,Bilan!$B$4:$D$1440,3,FALSE)</f>
        <v>4361</v>
      </c>
      <c r="O291" s="49">
        <f t="shared" si="14"/>
        <v>330</v>
      </c>
      <c r="P291" s="50" t="e">
        <f>VLOOKUP(C291,[8]A!$B$2:$D$1501,3,FALSE)</f>
        <v>#N/A</v>
      </c>
    </row>
    <row r="292" spans="1:16" ht="14.45" customHeight="1" x14ac:dyDescent="0.25">
      <c r="A292" s="18">
        <v>331</v>
      </c>
      <c r="B292" s="18">
        <f t="shared" si="13"/>
        <v>144368</v>
      </c>
      <c r="C292" t="s">
        <v>833</v>
      </c>
      <c r="D292" s="5" t="s">
        <v>140</v>
      </c>
      <c r="E292" s="49" t="str">
        <f>VLOOKUP(C292,[8]A!$E$2:$K$1451,7,FALSE)</f>
        <v>05999098171</v>
      </c>
      <c r="F292" s="50" t="s">
        <v>3038</v>
      </c>
      <c r="G292" s="68"/>
      <c r="N292" s="49">
        <f>VLOOKUP(C292,Bilan!$B$4:$D$1440,3,FALSE)</f>
        <v>144368</v>
      </c>
      <c r="O292" s="49">
        <f t="shared" si="14"/>
        <v>331</v>
      </c>
      <c r="P292" s="50" t="str">
        <f>VLOOKUP(C292,[8]A!$B$2:$D$1501,3,FALSE)</f>
        <v>JE</v>
      </c>
    </row>
    <row r="293" spans="1:16" ht="14.45" customHeight="1" x14ac:dyDescent="0.25">
      <c r="A293" s="18">
        <v>332</v>
      </c>
      <c r="B293" s="49">
        <f t="shared" si="13"/>
        <v>2450</v>
      </c>
      <c r="C293" t="s">
        <v>2983</v>
      </c>
      <c r="D293" s="5" t="s">
        <v>2982</v>
      </c>
      <c r="E293" s="49" t="e">
        <f>VLOOKUP(C293,[8]A!$E$2:$K$1451,7,FALSE)</f>
        <v>#N/A</v>
      </c>
      <c r="F293" s="50" t="s">
        <v>3038</v>
      </c>
      <c r="G293" s="68"/>
      <c r="N293" s="49">
        <f>VLOOKUP(C293,Bilan!$B$4:$D$1440,3,FALSE)</f>
        <v>2450</v>
      </c>
      <c r="O293" s="49">
        <f t="shared" si="14"/>
        <v>332</v>
      </c>
      <c r="P293" s="50" t="e">
        <f>VLOOKUP(C293,[8]A!$B$2:$D$1501,3,FALSE)</f>
        <v>#N/A</v>
      </c>
    </row>
    <row r="294" spans="1:16" ht="14.45" customHeight="1" x14ac:dyDescent="0.25">
      <c r="A294" s="18">
        <v>333</v>
      </c>
      <c r="B294" s="49">
        <f t="shared" si="13"/>
        <v>2408</v>
      </c>
      <c r="C294" t="s">
        <v>2776</v>
      </c>
      <c r="D294" t="s">
        <v>101</v>
      </c>
      <c r="E294" s="49" t="str">
        <f>VLOOKUP(C294,[8]A!$E$2:$K$1451,7,FALSE)</f>
        <v>06297094477</v>
      </c>
      <c r="F294" s="50" t="s">
        <v>3038</v>
      </c>
      <c r="G294" s="68"/>
      <c r="N294" s="49">
        <f>VLOOKUP(C294,Bilan!$B$4:$D$1440,3,FALSE)</f>
        <v>2408</v>
      </c>
      <c r="O294" s="49">
        <f t="shared" si="14"/>
        <v>333</v>
      </c>
      <c r="P294" s="50" t="str">
        <f>VLOOKUP(C294,[8]A!$B$2:$D$1501,3,FALSE)</f>
        <v>FE</v>
      </c>
    </row>
    <row r="295" spans="1:16" ht="14.45" customHeight="1" x14ac:dyDescent="0.25">
      <c r="A295" s="18">
        <v>334</v>
      </c>
      <c r="B295" s="49">
        <f t="shared" si="13"/>
        <v>2436</v>
      </c>
      <c r="C295" t="s">
        <v>3058</v>
      </c>
      <c r="D295" t="s">
        <v>2940</v>
      </c>
      <c r="E295" s="49" t="e">
        <f>VLOOKUP(C295,[8]A!$E$2:$K$1451,7,FALSE)</f>
        <v>#N/A</v>
      </c>
      <c r="F295" s="50" t="s">
        <v>3038</v>
      </c>
      <c r="G295" s="68"/>
      <c r="N295" s="49">
        <f>VLOOKUP(C295,Bilan!$B$4:$D$1440,3,FALSE)</f>
        <v>2436</v>
      </c>
      <c r="O295" s="49">
        <f t="shared" si="14"/>
        <v>334</v>
      </c>
      <c r="P295" s="50" t="e">
        <f>VLOOKUP(C295,[8]A!$B$2:$D$1501,3,FALSE)</f>
        <v>#N/A</v>
      </c>
    </row>
    <row r="296" spans="1:16" ht="14.45" customHeight="1" x14ac:dyDescent="0.25">
      <c r="A296" s="18">
        <v>335</v>
      </c>
      <c r="B296" s="49">
        <f t="shared" si="13"/>
        <v>144441</v>
      </c>
      <c r="C296" t="s">
        <v>102</v>
      </c>
      <c r="D296" t="s">
        <v>59</v>
      </c>
      <c r="E296" s="49" t="str">
        <f>VLOOKUP(C296,[8]A!$E$2:$K$1451,7,FALSE)</f>
        <v>05999017015</v>
      </c>
      <c r="F296" s="50" t="s">
        <v>3038</v>
      </c>
      <c r="G296" s="68"/>
      <c r="N296" s="49">
        <f>VLOOKUP(C296,Bilan!$B$4:$D$1440,3,FALSE)</f>
        <v>144441</v>
      </c>
      <c r="O296" s="49">
        <f t="shared" si="14"/>
        <v>335</v>
      </c>
      <c r="P296" s="50" t="str">
        <f>VLOOKUP(C296,[8]A!$B$2:$D$1501,3,FALSE)</f>
        <v>4-A</v>
      </c>
    </row>
    <row r="297" spans="1:16" ht="14.45" customHeight="1" x14ac:dyDescent="0.25">
      <c r="A297" s="18">
        <v>336</v>
      </c>
      <c r="B297" s="18">
        <f t="shared" si="13"/>
        <v>2306</v>
      </c>
      <c r="C297" t="s">
        <v>913</v>
      </c>
      <c r="D297" t="s">
        <v>12</v>
      </c>
      <c r="E297" s="49" t="str">
        <f>VLOOKUP(C297,[8]A!$E$2:$K$1451,7,FALSE)</f>
        <v>06297041804</v>
      </c>
      <c r="F297" s="50" t="s">
        <v>3038</v>
      </c>
      <c r="G297" s="68"/>
      <c r="N297" s="49">
        <f>VLOOKUP(C297,Bilan!$B$4:$D$1440,3,FALSE)</f>
        <v>2306</v>
      </c>
      <c r="O297" s="49">
        <f t="shared" si="14"/>
        <v>336</v>
      </c>
      <c r="P297" s="50" t="str">
        <f>VLOOKUP(C297,[8]A!$B$2:$D$1501,3,FALSE)</f>
        <v>JE</v>
      </c>
    </row>
    <row r="298" spans="1:16" ht="14.45" customHeight="1" x14ac:dyDescent="0.25">
      <c r="A298" s="18">
        <v>337</v>
      </c>
      <c r="B298" s="18">
        <f t="shared" si="13"/>
        <v>4382</v>
      </c>
      <c r="C298" t="s">
        <v>1141</v>
      </c>
      <c r="D298" t="s">
        <v>4</v>
      </c>
      <c r="E298" s="49" t="str">
        <f>VLOOKUP(C298,[8]A!$E$2:$K$1451,7,FALSE)</f>
        <v>05996214967</v>
      </c>
      <c r="F298" s="50" t="s">
        <v>3038</v>
      </c>
      <c r="G298" s="68"/>
      <c r="N298" s="49">
        <f>VLOOKUP(C298,Bilan!$B$4:$D$1440,3,FALSE)</f>
        <v>4382</v>
      </c>
      <c r="O298" s="49">
        <f t="shared" si="14"/>
        <v>337</v>
      </c>
      <c r="P298" s="50" t="str">
        <f>VLOOKUP(C298,[8]A!$B$2:$D$1501,3,FALSE)</f>
        <v>4-A</v>
      </c>
    </row>
    <row r="299" spans="1:16" ht="14.45" customHeight="1" x14ac:dyDescent="0.25">
      <c r="A299" s="18">
        <v>338</v>
      </c>
      <c r="B299" s="18">
        <f t="shared" si="13"/>
        <v>3107</v>
      </c>
      <c r="C299" t="s">
        <v>497</v>
      </c>
      <c r="D299" t="s">
        <v>330</v>
      </c>
      <c r="E299" s="49" t="str">
        <f>VLOOKUP(C299,[8]A!$E$2:$K$1451,7,FALSE)</f>
        <v>05999023387</v>
      </c>
      <c r="F299" s="50" t="s">
        <v>3038</v>
      </c>
      <c r="G299" s="68"/>
      <c r="N299" s="49">
        <f>VLOOKUP(C299,Bilan!$B$4:$D$1440,3,FALSE)</f>
        <v>3107</v>
      </c>
      <c r="O299" s="49">
        <f t="shared" si="14"/>
        <v>338</v>
      </c>
      <c r="P299" s="50" t="str">
        <f>VLOOKUP(C299,[8]A!$B$2:$D$1501,3,FALSE)</f>
        <v>4-A</v>
      </c>
    </row>
    <row r="300" spans="1:16" ht="14.45" customHeight="1" x14ac:dyDescent="0.25">
      <c r="A300" s="18">
        <v>339</v>
      </c>
      <c r="B300" s="18">
        <f t="shared" si="13"/>
        <v>2315</v>
      </c>
      <c r="C300" t="s">
        <v>3096</v>
      </c>
      <c r="D300" t="s">
        <v>20</v>
      </c>
      <c r="E300" s="49" t="e">
        <f>VLOOKUP(C300,[8]A!$E$2:$K$1451,7,FALSE)</f>
        <v>#N/A</v>
      </c>
      <c r="F300" s="50" t="s">
        <v>3038</v>
      </c>
      <c r="G300" s="68"/>
      <c r="N300" s="49">
        <f>VLOOKUP(C300,Bilan!$B$4:$D$1440,3,FALSE)</f>
        <v>2315</v>
      </c>
      <c r="O300" s="49">
        <f t="shared" si="14"/>
        <v>339</v>
      </c>
      <c r="P300" s="50" t="e">
        <f>VLOOKUP(C300,[8]A!$B$2:$D$1501,3,FALSE)</f>
        <v>#N/A</v>
      </c>
    </row>
    <row r="301" spans="1:16" ht="14.45" customHeight="1" x14ac:dyDescent="0.25">
      <c r="A301" s="18">
        <v>340</v>
      </c>
      <c r="B301" s="18" t="e">
        <f t="shared" ref="B301:B356" si="15">N301</f>
        <v>#N/A</v>
      </c>
      <c r="C301" s="49" t="s">
        <v>257</v>
      </c>
      <c r="D301" s="51" t="s">
        <v>153</v>
      </c>
      <c r="E301" s="49" t="e">
        <f>VLOOKUP(C141,[8]A!$E$2:$K$1451,7,FALSE)</f>
        <v>#N/A</v>
      </c>
      <c r="F301" s="50" t="s">
        <v>3038</v>
      </c>
      <c r="G301" s="68"/>
      <c r="N301" s="49" t="e">
        <f>VLOOKUP(C301,Bilan!$B$4:$D$1440,3,FALSE)</f>
        <v>#N/A</v>
      </c>
      <c r="O301" s="49">
        <f t="shared" si="14"/>
        <v>340</v>
      </c>
      <c r="P301" s="50" t="e">
        <f>VLOOKUP(C141,[8]A!$B$2:$D$1501,3,FALSE)</f>
        <v>#N/A</v>
      </c>
    </row>
    <row r="302" spans="1:16" ht="14.45" customHeight="1" x14ac:dyDescent="0.25">
      <c r="A302" s="18">
        <v>341</v>
      </c>
      <c r="B302" s="18">
        <v>4448</v>
      </c>
      <c r="C302" t="s">
        <v>2917</v>
      </c>
      <c r="D302" t="s">
        <v>36</v>
      </c>
      <c r="E302" s="49" t="e">
        <f>VLOOKUP(C302,[8]A!$E$2:$K$1451,7,FALSE)</f>
        <v>#N/A</v>
      </c>
      <c r="F302" s="50" t="s">
        <v>3038</v>
      </c>
      <c r="G302" s="68"/>
      <c r="N302" s="49">
        <f>VLOOKUP(C302,Bilan!$B$4:$D$1440,3,FALSE)</f>
        <v>4484</v>
      </c>
      <c r="O302" s="49">
        <f t="shared" si="14"/>
        <v>341</v>
      </c>
      <c r="P302" s="50" t="e">
        <f>VLOOKUP(C302,[8]A!$B$2:$D$1501,3,FALSE)</f>
        <v>#N/A</v>
      </c>
    </row>
    <row r="303" spans="1:16" ht="14.45" customHeight="1" x14ac:dyDescent="0.25">
      <c r="A303" s="18">
        <v>342</v>
      </c>
      <c r="B303" s="18" t="str">
        <f t="shared" si="15"/>
        <v xml:space="preserve"> </v>
      </c>
      <c r="C303" t="s">
        <v>618</v>
      </c>
      <c r="D303" t="s">
        <v>204</v>
      </c>
      <c r="E303" s="49" t="str">
        <f>VLOOKUP(C303,[8]A!$E$2:$K$1451,7,FALSE)</f>
        <v>05999093876</v>
      </c>
      <c r="F303" s="50" t="s">
        <v>3038</v>
      </c>
      <c r="G303" s="68"/>
      <c r="N303" s="49" t="str">
        <f>VLOOKUP(C303,Bilan!$B$4:$D$1440,3,FALSE)</f>
        <v xml:space="preserve"> </v>
      </c>
      <c r="O303" s="49">
        <f t="shared" si="14"/>
        <v>342</v>
      </c>
      <c r="P303" s="50" t="str">
        <f>VLOOKUP(C303,[8]A!$B$2:$D$1501,3,FALSE)</f>
        <v>FE</v>
      </c>
    </row>
    <row r="304" spans="1:16" ht="14.45" customHeight="1" x14ac:dyDescent="0.25">
      <c r="A304" s="18">
        <v>343</v>
      </c>
      <c r="B304" s="18">
        <f t="shared" si="15"/>
        <v>2218</v>
      </c>
      <c r="C304" t="s">
        <v>3133</v>
      </c>
      <c r="D304" t="s">
        <v>2911</v>
      </c>
      <c r="E304" s="49" t="e">
        <f>VLOOKUP(C304,[8]A!$E$2:$K$1451,7,FALSE)</f>
        <v>#N/A</v>
      </c>
      <c r="F304" s="50" t="s">
        <v>3038</v>
      </c>
      <c r="G304" s="68"/>
      <c r="N304" s="49">
        <f>VLOOKUP(C304,Bilan!$B$4:$D$1440,3,FALSE)</f>
        <v>2218</v>
      </c>
      <c r="O304" s="49">
        <f t="shared" si="14"/>
        <v>343</v>
      </c>
      <c r="P304" s="50" t="e">
        <f>VLOOKUP(C304,[8]A!$B$2:$D$1501,3,FALSE)</f>
        <v>#N/A</v>
      </c>
    </row>
    <row r="305" spans="1:16" ht="14.45" customHeight="1" x14ac:dyDescent="0.25">
      <c r="A305" s="18">
        <v>344</v>
      </c>
      <c r="B305" s="49">
        <f t="shared" si="15"/>
        <v>4424</v>
      </c>
      <c r="C305" t="s">
        <v>3194</v>
      </c>
      <c r="D305" t="s">
        <v>128</v>
      </c>
      <c r="E305" s="49" t="e">
        <f>VLOOKUP(C305,[8]A!$E$2:$K$1451,7,FALSE)</f>
        <v>#N/A</v>
      </c>
      <c r="F305" s="50" t="s">
        <v>3038</v>
      </c>
      <c r="G305" s="68"/>
      <c r="N305" s="49">
        <f>VLOOKUP(C305,Bilan!$B$4:$D$1440,3,FALSE)</f>
        <v>4424</v>
      </c>
      <c r="O305" s="49">
        <f t="shared" si="14"/>
        <v>344</v>
      </c>
      <c r="P305" s="50" t="e">
        <f>VLOOKUP(C305,[8]A!$B$2:$D$1501,3,FALSE)</f>
        <v>#N/A</v>
      </c>
    </row>
    <row r="306" spans="1:16" ht="14.45" customHeight="1" x14ac:dyDescent="0.25">
      <c r="A306" s="18">
        <v>345</v>
      </c>
      <c r="B306" s="18">
        <f t="shared" si="15"/>
        <v>2422</v>
      </c>
      <c r="C306" t="s">
        <v>2993</v>
      </c>
      <c r="D306" t="s">
        <v>251</v>
      </c>
      <c r="E306" s="49" t="e">
        <f>VLOOKUP(C306,[8]A!$E$2:$K$1451,7,FALSE)</f>
        <v>#N/A</v>
      </c>
      <c r="F306" s="50" t="s">
        <v>3038</v>
      </c>
      <c r="G306" s="68"/>
      <c r="N306" s="49">
        <f>VLOOKUP(C306,Bilan!$B$4:$D$1440,3,FALSE)</f>
        <v>2422</v>
      </c>
      <c r="O306" s="49">
        <f t="shared" si="14"/>
        <v>345</v>
      </c>
      <c r="P306" s="50" t="e">
        <f>VLOOKUP(C306,[8]A!$B$2:$D$1501,3,FALSE)</f>
        <v>#N/A</v>
      </c>
    </row>
    <row r="307" spans="1:16" ht="14.45" customHeight="1" x14ac:dyDescent="0.25">
      <c r="A307" s="18">
        <v>346</v>
      </c>
      <c r="B307" s="18">
        <f t="shared" si="15"/>
        <v>2572</v>
      </c>
      <c r="C307" t="s">
        <v>3286</v>
      </c>
      <c r="D307" t="s">
        <v>153</v>
      </c>
      <c r="E307" s="49" t="e">
        <f>VLOOKUP(C307,[8]A!$E$2:$K$1451,7,FALSE)</f>
        <v>#N/A</v>
      </c>
      <c r="F307" s="50" t="s">
        <v>3038</v>
      </c>
      <c r="G307" s="68"/>
      <c r="N307" s="49">
        <f>VLOOKUP(C307,Bilan!$B$4:$D$1440,3,FALSE)</f>
        <v>2572</v>
      </c>
      <c r="O307" s="49">
        <f t="shared" si="14"/>
        <v>346</v>
      </c>
      <c r="P307" s="50" t="e">
        <f>VLOOKUP(C307,[8]A!$B$2:$D$1501,3,FALSE)</f>
        <v>#N/A</v>
      </c>
    </row>
    <row r="308" spans="1:16" ht="14.45" customHeight="1" x14ac:dyDescent="0.25">
      <c r="A308" s="18">
        <v>347</v>
      </c>
      <c r="B308" s="18">
        <f t="shared" si="15"/>
        <v>2434</v>
      </c>
      <c r="C308" t="s">
        <v>2956</v>
      </c>
      <c r="D308" t="s">
        <v>153</v>
      </c>
      <c r="E308" s="49" t="e">
        <f>VLOOKUP(C308,[8]A!$E$2:$K$1451,7,FALSE)</f>
        <v>#N/A</v>
      </c>
      <c r="F308" s="50" t="s">
        <v>3038</v>
      </c>
      <c r="G308" s="68"/>
      <c r="N308" s="49">
        <f>VLOOKUP(C308,Bilan!$B$4:$D$1440,3,FALSE)</f>
        <v>2434</v>
      </c>
      <c r="O308" s="49">
        <f t="shared" si="14"/>
        <v>347</v>
      </c>
      <c r="P308" s="50" t="e">
        <f>VLOOKUP(C308,[8]A!$B$2:$D$1501,3,FALSE)</f>
        <v>#N/A</v>
      </c>
    </row>
    <row r="309" spans="1:16" ht="14.45" customHeight="1" x14ac:dyDescent="0.25">
      <c r="A309" s="18">
        <v>348</v>
      </c>
      <c r="B309" s="49">
        <f t="shared" si="15"/>
        <v>4432</v>
      </c>
      <c r="C309" t="s">
        <v>2859</v>
      </c>
      <c r="D309" s="5" t="s">
        <v>2589</v>
      </c>
      <c r="E309" s="49" t="str">
        <f>VLOOKUP(C309,[8]A!$E$2:$K$1451,7,FALSE)</f>
        <v>06297059855</v>
      </c>
      <c r="F309" s="50" t="s">
        <v>3038</v>
      </c>
      <c r="G309" s="68"/>
      <c r="N309" s="49">
        <f>VLOOKUP(C309,Bilan!$B$4:$D$1440,3,FALSE)</f>
        <v>4432</v>
      </c>
      <c r="O309" s="49">
        <f t="shared" ref="O309:O359" si="16">A309</f>
        <v>348</v>
      </c>
      <c r="P309" s="50" t="str">
        <f>VLOOKUP(C309,[8]A!$B$2:$D$1501,3,FALSE)</f>
        <v>3</v>
      </c>
    </row>
    <row r="310" spans="1:16" ht="14.45" customHeight="1" x14ac:dyDescent="0.25">
      <c r="A310" s="18">
        <v>349</v>
      </c>
      <c r="B310" s="49" t="e">
        <f t="shared" si="15"/>
        <v>#N/A</v>
      </c>
      <c r="C310"/>
      <c r="D310" s="5"/>
      <c r="E310" s="49" t="e">
        <f>VLOOKUP(C310,[8]A!$E$2:$K$1451,7,FALSE)</f>
        <v>#N/A</v>
      </c>
      <c r="F310" s="50" t="s">
        <v>3038</v>
      </c>
      <c r="G310" s="68"/>
      <c r="N310" s="49" t="e">
        <f>VLOOKUP(C310,Bilan!$B$4:$D$1440,3,FALSE)</f>
        <v>#N/A</v>
      </c>
      <c r="O310" s="49">
        <f t="shared" si="16"/>
        <v>349</v>
      </c>
      <c r="P310" s="50" t="e">
        <f>VLOOKUP(C310,[8]A!$B$2:$D$1501,3,FALSE)</f>
        <v>#N/A</v>
      </c>
    </row>
    <row r="311" spans="1:16" ht="14.45" customHeight="1" x14ac:dyDescent="0.25">
      <c r="A311" s="18">
        <v>350</v>
      </c>
      <c r="B311" s="49" t="e">
        <f t="shared" si="15"/>
        <v>#N/A</v>
      </c>
      <c r="C311"/>
      <c r="D311" s="5"/>
      <c r="E311" s="49" t="e">
        <f>VLOOKUP(C311,[8]A!$E$2:$K$1451,7,FALSE)</f>
        <v>#N/A</v>
      </c>
      <c r="F311" s="50" t="s">
        <v>3038</v>
      </c>
      <c r="G311" s="68"/>
      <c r="N311" s="49" t="e">
        <f>VLOOKUP(C311,Bilan!$B$4:$D$1440,3,FALSE)</f>
        <v>#N/A</v>
      </c>
      <c r="O311" s="49">
        <f t="shared" si="16"/>
        <v>350</v>
      </c>
      <c r="P311" s="50" t="e">
        <f>VLOOKUP(C311,[8]A!$B$2:$D$1501,3,FALSE)</f>
        <v>#N/A</v>
      </c>
    </row>
    <row r="312" spans="1:16" ht="14.45" customHeight="1" x14ac:dyDescent="0.25">
      <c r="A312" s="48">
        <v>441</v>
      </c>
      <c r="B312" s="48">
        <f t="shared" si="15"/>
        <v>4304</v>
      </c>
      <c r="C312" t="s">
        <v>249</v>
      </c>
      <c r="D312" s="5" t="s">
        <v>201</v>
      </c>
      <c r="E312" s="49" t="str">
        <f>VLOOKUP(C312,[8]A!$E$2:$K$1451,7,FALSE)</f>
        <v>05999020193</v>
      </c>
      <c r="F312" s="50" t="s">
        <v>3201</v>
      </c>
      <c r="G312" s="68"/>
      <c r="N312" s="49">
        <f>VLOOKUP(C312,Bilan!$B$4:$D$1440,3,FALSE)</f>
        <v>4304</v>
      </c>
      <c r="O312" s="49">
        <f t="shared" si="16"/>
        <v>441</v>
      </c>
      <c r="P312" s="50" t="str">
        <f>VLOOKUP(C312,[8]A!$B$2:$D$1501,3,FALSE)</f>
        <v>JE</v>
      </c>
    </row>
    <row r="313" spans="1:16" ht="14.45" customHeight="1" x14ac:dyDescent="0.25">
      <c r="A313" s="48">
        <v>442</v>
      </c>
      <c r="B313" s="48">
        <f t="shared" si="15"/>
        <v>144329</v>
      </c>
      <c r="C313" t="s">
        <v>164</v>
      </c>
      <c r="D313" s="5" t="s">
        <v>22</v>
      </c>
      <c r="E313" s="49" t="str">
        <f>VLOOKUP(C313,[8]A!$E$2:$K$1451,7,FALSE)</f>
        <v>05999098039</v>
      </c>
      <c r="F313" s="50" t="s">
        <v>3201</v>
      </c>
      <c r="G313" s="68"/>
      <c r="N313" s="49">
        <f>VLOOKUP(C313,Bilan!$B$4:$D$1440,3,FALSE)</f>
        <v>144329</v>
      </c>
      <c r="O313" s="49">
        <f t="shared" si="16"/>
        <v>442</v>
      </c>
      <c r="P313" s="50" t="str">
        <f>VLOOKUP(C313,[8]A!$B$2:$D$1501,3,FALSE)</f>
        <v>JE</v>
      </c>
    </row>
    <row r="314" spans="1:16" ht="14.45" customHeight="1" x14ac:dyDescent="0.25">
      <c r="A314" s="48">
        <v>443</v>
      </c>
      <c r="B314" s="49">
        <f t="shared" si="15"/>
        <v>144348</v>
      </c>
      <c r="C314" t="s">
        <v>158</v>
      </c>
      <c r="D314" s="49" t="s">
        <v>62</v>
      </c>
      <c r="E314" s="49" t="str">
        <f>VLOOKUP(C314,[8]A!$E$2:$K$1451,7,FALSE)</f>
        <v>05999097709</v>
      </c>
      <c r="F314" s="50" t="s">
        <v>3201</v>
      </c>
      <c r="G314" s="68"/>
      <c r="N314" s="49">
        <f>VLOOKUP(C314,Bilan!$B$4:$D$1440,3,FALSE)</f>
        <v>144348</v>
      </c>
      <c r="O314" s="49">
        <f t="shared" si="16"/>
        <v>443</v>
      </c>
      <c r="P314" s="50" t="str">
        <f>VLOOKUP(C314,[8]A!$B$2:$D$1501,3,FALSE)</f>
        <v>JE</v>
      </c>
    </row>
    <row r="315" spans="1:16" ht="14.45" customHeight="1" x14ac:dyDescent="0.25">
      <c r="A315" s="48">
        <v>444</v>
      </c>
      <c r="B315" s="48">
        <f t="shared" si="15"/>
        <v>4443</v>
      </c>
      <c r="C315" t="s">
        <v>3005</v>
      </c>
      <c r="D315" s="5" t="s">
        <v>2625</v>
      </c>
      <c r="E315" s="49" t="e">
        <f>VLOOKUP(C315,[8]A!$E$2:$K$1451,7,FALSE)</f>
        <v>#N/A</v>
      </c>
      <c r="F315" s="50" t="s">
        <v>3201</v>
      </c>
      <c r="G315" s="68"/>
      <c r="N315" s="49">
        <f>VLOOKUP(C315,Bilan!$B$4:$D$1440,3,FALSE)</f>
        <v>4443</v>
      </c>
      <c r="O315" s="49">
        <f t="shared" si="16"/>
        <v>444</v>
      </c>
      <c r="P315" s="50" t="e">
        <f>VLOOKUP(C315,[8]A!$B$2:$D$1501,3,FALSE)</f>
        <v>#N/A</v>
      </c>
    </row>
    <row r="316" spans="1:16" ht="14.45" customHeight="1" x14ac:dyDescent="0.25">
      <c r="A316" s="48">
        <v>445</v>
      </c>
      <c r="B316" s="49">
        <f t="shared" si="15"/>
        <v>7066</v>
      </c>
      <c r="C316" t="s">
        <v>2427</v>
      </c>
      <c r="D316" s="5" t="s">
        <v>75</v>
      </c>
      <c r="E316" s="49" t="str">
        <f>VLOOKUP(C316,[8]A!$E$2:$K$1451,7,FALSE)</f>
        <v>05999111389</v>
      </c>
      <c r="F316" s="50" t="s">
        <v>3201</v>
      </c>
      <c r="G316" s="68"/>
      <c r="N316" s="49">
        <f>VLOOKUP(C316,Bilan!$B$4:$D$1440,3,FALSE)</f>
        <v>7066</v>
      </c>
      <c r="O316" s="49">
        <f t="shared" si="16"/>
        <v>445</v>
      </c>
      <c r="P316" s="50" t="str">
        <f>VLOOKUP(C316,[8]A!$B$2:$D$1501,3,FALSE)</f>
        <v>JE</v>
      </c>
    </row>
    <row r="317" spans="1:16" ht="14.45" customHeight="1" x14ac:dyDescent="0.25">
      <c r="A317" s="48">
        <v>446</v>
      </c>
      <c r="B317" s="49" t="str">
        <f t="shared" si="15"/>
        <v xml:space="preserve"> </v>
      </c>
      <c r="C317" s="5" t="s">
        <v>3063</v>
      </c>
      <c r="D317" t="s">
        <v>16</v>
      </c>
      <c r="E317" s="49" t="e">
        <f>VLOOKUP(C317,[8]A!$E$2:$K$1451,7,FALSE)</f>
        <v>#N/A</v>
      </c>
      <c r="F317" s="50" t="s">
        <v>3201</v>
      </c>
      <c r="G317" s="68"/>
      <c r="N317" s="49" t="str">
        <f>VLOOKUP(C317,Bilan!$B$4:$D$1440,3,FALSE)</f>
        <v xml:space="preserve"> </v>
      </c>
      <c r="O317" s="49">
        <f t="shared" si="16"/>
        <v>446</v>
      </c>
      <c r="P317" s="50" t="e">
        <f>VLOOKUP(C317,[8]A!$B$2:$D$1501,3,FALSE)</f>
        <v>#N/A</v>
      </c>
    </row>
    <row r="318" spans="1:16" ht="14.45" customHeight="1" x14ac:dyDescent="0.25">
      <c r="A318" s="48">
        <v>447</v>
      </c>
      <c r="B318" s="48">
        <f t="shared" si="15"/>
        <v>2319</v>
      </c>
      <c r="C318" s="5" t="s">
        <v>3021</v>
      </c>
      <c r="D318" s="5" t="s">
        <v>101</v>
      </c>
      <c r="E318" s="49" t="e">
        <f>VLOOKUP(C318,[8]A!$E$2:$K$1451,7,FALSE)</f>
        <v>#N/A</v>
      </c>
      <c r="F318" s="50" t="s">
        <v>3201</v>
      </c>
      <c r="G318" s="68"/>
      <c r="N318" s="49">
        <f>VLOOKUP(C318,Bilan!$B$4:$D$1440,3,FALSE)</f>
        <v>2319</v>
      </c>
      <c r="O318" s="49">
        <f t="shared" si="16"/>
        <v>447</v>
      </c>
      <c r="P318" s="50" t="e">
        <f>VLOOKUP(C318,[8]A!$B$2:$D$1501,3,FALSE)</f>
        <v>#N/A</v>
      </c>
    </row>
    <row r="319" spans="1:16" ht="14.45" customHeight="1" x14ac:dyDescent="0.25">
      <c r="A319" s="48">
        <v>448</v>
      </c>
      <c r="B319" s="48">
        <f t="shared" si="15"/>
        <v>3124</v>
      </c>
      <c r="C319" s="5" t="s">
        <v>897</v>
      </c>
      <c r="D319" s="49" t="s">
        <v>452</v>
      </c>
      <c r="E319" s="49" t="str">
        <f>VLOOKUP(C319,[8]A!$E$2:$K$1451,7,FALSE)</f>
        <v>05999036253</v>
      </c>
      <c r="F319" s="50" t="s">
        <v>3201</v>
      </c>
      <c r="G319" s="68"/>
      <c r="N319" s="49">
        <f>VLOOKUP(C319,Bilan!$B$4:$D$1440,3,FALSE)</f>
        <v>3124</v>
      </c>
      <c r="O319" s="49">
        <f t="shared" si="16"/>
        <v>448</v>
      </c>
      <c r="P319" s="50" t="str">
        <f>VLOOKUP(C319,[8]A!$B$2:$D$1501,3,FALSE)</f>
        <v>JE</v>
      </c>
    </row>
    <row r="320" spans="1:16" ht="14.45" customHeight="1" x14ac:dyDescent="0.25">
      <c r="A320" s="48">
        <v>449</v>
      </c>
      <c r="B320" s="49" t="e">
        <f t="shared" si="15"/>
        <v>#N/A</v>
      </c>
      <c r="C320" t="s">
        <v>2249</v>
      </c>
      <c r="D320" s="5" t="s">
        <v>251</v>
      </c>
      <c r="E320" s="49" t="str">
        <f>VLOOKUP(C320,[8]A!$E$2:$K$1451,7,FALSE)</f>
        <v>05999118498</v>
      </c>
      <c r="F320" s="50" t="s">
        <v>3201</v>
      </c>
      <c r="G320" s="68"/>
      <c r="N320" s="49" t="e">
        <f>VLOOKUP(C320,Bilan!$B$4:$D$1440,3,FALSE)</f>
        <v>#N/A</v>
      </c>
      <c r="O320" s="49">
        <f t="shared" si="16"/>
        <v>449</v>
      </c>
      <c r="P320" s="50" t="str">
        <f>VLOOKUP(C320,[8]A!$B$2:$D$1501,3,FALSE)</f>
        <v>JE</v>
      </c>
    </row>
    <row r="321" spans="1:16" ht="14.45" customHeight="1" x14ac:dyDescent="0.25">
      <c r="A321" s="48">
        <v>450</v>
      </c>
      <c r="B321" s="49">
        <f t="shared" si="15"/>
        <v>144413</v>
      </c>
      <c r="C321" t="s">
        <v>160</v>
      </c>
      <c r="D321" s="5" t="s">
        <v>115</v>
      </c>
      <c r="E321" s="49" t="s">
        <v>1101</v>
      </c>
      <c r="F321" s="50" t="s">
        <v>3201</v>
      </c>
      <c r="G321" s="68"/>
      <c r="N321" s="49">
        <f>VLOOKUP(C321,Bilan!$B$4:$D$1440,3,FALSE)</f>
        <v>144413</v>
      </c>
      <c r="O321" s="49">
        <f t="shared" si="16"/>
        <v>450</v>
      </c>
      <c r="P321" s="50" t="str">
        <f>VLOOKUP(C321,[8]A!$B$2:$D$1501,3,FALSE)</f>
        <v>JE</v>
      </c>
    </row>
    <row r="322" spans="1:16" ht="14.45" customHeight="1" x14ac:dyDescent="0.25">
      <c r="A322" s="48">
        <v>451</v>
      </c>
      <c r="B322" s="49" t="e">
        <f t="shared" si="15"/>
        <v>#N/A</v>
      </c>
      <c r="C322" s="5" t="s">
        <v>3060</v>
      </c>
      <c r="D322" s="5" t="s">
        <v>3061</v>
      </c>
      <c r="E322" s="49" t="e">
        <f>VLOOKUP(C322,[8]A!$E$2:$K$1451,7,FALSE)</f>
        <v>#N/A</v>
      </c>
      <c r="F322" s="50" t="s">
        <v>3201</v>
      </c>
      <c r="G322" s="68"/>
      <c r="N322" s="49" t="e">
        <f>VLOOKUP(C322,Bilan!$B$4:$D$1440,3,FALSE)</f>
        <v>#N/A</v>
      </c>
      <c r="O322" s="49">
        <f t="shared" si="16"/>
        <v>451</v>
      </c>
      <c r="P322" s="50" t="e">
        <f>VLOOKUP(C322,[8]A!$B$2:$D$1501,3,FALSE)</f>
        <v>#N/A</v>
      </c>
    </row>
    <row r="323" spans="1:16" ht="14.45" customHeight="1" x14ac:dyDescent="0.25">
      <c r="A323" s="48">
        <v>452</v>
      </c>
      <c r="B323" s="48">
        <f t="shared" si="15"/>
        <v>4354</v>
      </c>
      <c r="C323" s="5" t="s">
        <v>1799</v>
      </c>
      <c r="D323" s="5" t="s">
        <v>36</v>
      </c>
      <c r="E323" s="49" t="str">
        <f>VLOOKUP(C323,[8]A!$E$2:$K$1451,7,FALSE)</f>
        <v>05999120516</v>
      </c>
      <c r="F323" s="50" t="s">
        <v>3201</v>
      </c>
      <c r="G323" s="68"/>
      <c r="N323" s="49">
        <f>VLOOKUP(C323,Bilan!$B$4:$D$1440,3,FALSE)</f>
        <v>4354</v>
      </c>
      <c r="O323" s="49">
        <f t="shared" si="16"/>
        <v>452</v>
      </c>
      <c r="P323" s="50" t="str">
        <f>VLOOKUP(C323,[8]A!$B$2:$D$1501,3,FALSE)</f>
        <v>JE</v>
      </c>
    </row>
    <row r="324" spans="1:16" ht="14.45" customHeight="1" x14ac:dyDescent="0.25">
      <c r="A324" s="48">
        <v>453</v>
      </c>
      <c r="B324" s="49">
        <f t="shared" si="15"/>
        <v>144584</v>
      </c>
      <c r="C324" s="5" t="s">
        <v>247</v>
      </c>
      <c r="D324" s="5" t="s">
        <v>3062</v>
      </c>
      <c r="E324" s="49" t="str">
        <f>VLOOKUP(C324,[8]A!$E$2:$K$1451,7,FALSE)</f>
        <v>06297087646</v>
      </c>
      <c r="F324" s="50" t="s">
        <v>3201</v>
      </c>
      <c r="G324" s="68"/>
      <c r="N324" s="49">
        <f>VLOOKUP(C324,Bilan!$B$4:$D$1440,3,FALSE)</f>
        <v>144584</v>
      </c>
      <c r="O324" s="49">
        <f t="shared" si="16"/>
        <v>453</v>
      </c>
      <c r="P324" s="50" t="str">
        <f>VLOOKUP(C324,[8]A!$B$2:$D$1501,3,FALSE)</f>
        <v>JE</v>
      </c>
    </row>
    <row r="325" spans="1:16" ht="14.45" customHeight="1" x14ac:dyDescent="0.25">
      <c r="A325" s="48">
        <v>454</v>
      </c>
      <c r="B325" s="48" t="str">
        <f t="shared" si="15"/>
        <v xml:space="preserve"> </v>
      </c>
      <c r="C325" s="5" t="s">
        <v>2460</v>
      </c>
      <c r="D325" s="5" t="s">
        <v>62</v>
      </c>
      <c r="E325" s="49" t="str">
        <f>VLOOKUP(C325,[8]A!$E$2:$K$1451,7,FALSE)</f>
        <v>05999111323</v>
      </c>
      <c r="F325" s="50" t="s">
        <v>3201</v>
      </c>
      <c r="G325" s="68"/>
      <c r="N325" s="49" t="str">
        <f>VLOOKUP(C325,Bilan!$B$4:$D$1440,3,FALSE)</f>
        <v xml:space="preserve"> </v>
      </c>
      <c r="O325" s="49">
        <f t="shared" si="16"/>
        <v>454</v>
      </c>
      <c r="P325" s="50" t="str">
        <f>VLOOKUP(C325,[8]A!$B$2:$D$1501,3,FALSE)</f>
        <v>JE</v>
      </c>
    </row>
    <row r="326" spans="1:16" ht="14.45" customHeight="1" x14ac:dyDescent="0.25">
      <c r="A326" s="48">
        <v>455</v>
      </c>
      <c r="B326" s="49">
        <f t="shared" si="15"/>
        <v>2180</v>
      </c>
      <c r="C326" s="49" t="s">
        <v>170</v>
      </c>
      <c r="D326" s="5" t="s">
        <v>32</v>
      </c>
      <c r="E326" s="49" t="str">
        <f>VLOOKUP(C326,[8]A!$E$2:$K$1451,7,FALSE)</f>
        <v>05999045997</v>
      </c>
      <c r="F326" s="50" t="s">
        <v>3201</v>
      </c>
      <c r="G326" s="68"/>
      <c r="N326" s="49">
        <f>VLOOKUP(C326,Bilan!$B$4:$D$1440,3,FALSE)</f>
        <v>2180</v>
      </c>
      <c r="O326" s="49">
        <f t="shared" si="16"/>
        <v>455</v>
      </c>
      <c r="P326" s="50" t="str">
        <f>VLOOKUP(C326,[8]A!$B$2:$D$1501,3,FALSE)</f>
        <v>JE</v>
      </c>
    </row>
    <row r="327" spans="1:16" ht="14.45" customHeight="1" x14ac:dyDescent="0.25">
      <c r="A327" s="48">
        <v>456</v>
      </c>
      <c r="B327" s="48">
        <f t="shared" si="15"/>
        <v>2452</v>
      </c>
      <c r="C327" s="5" t="s">
        <v>852</v>
      </c>
      <c r="D327" s="5" t="s">
        <v>153</v>
      </c>
      <c r="E327" s="49" t="e">
        <f>VLOOKUP(C327,[8]A!$E$2:$K$1451,7,FALSE)</f>
        <v>#N/A</v>
      </c>
      <c r="F327" s="50" t="s">
        <v>3201</v>
      </c>
      <c r="G327" s="68"/>
      <c r="N327" s="49">
        <f>VLOOKUP(C327,Bilan!$B$4:$D$1440,3,FALSE)</f>
        <v>2452</v>
      </c>
      <c r="O327" s="49">
        <f t="shared" si="16"/>
        <v>456</v>
      </c>
      <c r="P327" s="50" t="e">
        <f>VLOOKUP(C327,[8]A!$B$2:$D$1501,3,FALSE)</f>
        <v>#N/A</v>
      </c>
    </row>
    <row r="328" spans="1:16" ht="14.45" customHeight="1" x14ac:dyDescent="0.25">
      <c r="A328" s="48">
        <v>457</v>
      </c>
      <c r="B328" s="48">
        <f t="shared" si="15"/>
        <v>1319</v>
      </c>
      <c r="C328" t="s">
        <v>169</v>
      </c>
      <c r="D328" s="5" t="s">
        <v>2911</v>
      </c>
      <c r="E328" s="49" t="str">
        <f>VLOOKUP(C328,[8]A!$E$2:$K$1451,7,FALSE)</f>
        <v>05999111915</v>
      </c>
      <c r="F328" s="50" t="s">
        <v>3201</v>
      </c>
      <c r="G328" s="68"/>
      <c r="N328" s="49">
        <f>VLOOKUP(C328,Bilan!$B$4:$D$1440,3,FALSE)</f>
        <v>1319</v>
      </c>
      <c r="O328" s="49">
        <f t="shared" si="16"/>
        <v>457</v>
      </c>
      <c r="P328" s="50" t="str">
        <f>VLOOKUP(C328,[8]A!$B$2:$D$1501,3,FALSE)</f>
        <v>JE</v>
      </c>
    </row>
    <row r="329" spans="1:16" ht="14.45" customHeight="1" x14ac:dyDescent="0.25">
      <c r="A329" s="48">
        <v>458</v>
      </c>
      <c r="B329" s="48">
        <f t="shared" si="15"/>
        <v>4415</v>
      </c>
      <c r="C329" s="5" t="s">
        <v>2914</v>
      </c>
      <c r="D329" s="5" t="s">
        <v>36</v>
      </c>
      <c r="E329" s="49" t="e">
        <f>VLOOKUP(C329,[8]A!$E$2:$K$1451,7,FALSE)</f>
        <v>#N/A</v>
      </c>
      <c r="F329" s="50" t="s">
        <v>3201</v>
      </c>
      <c r="G329" s="68"/>
      <c r="N329" s="49">
        <f>VLOOKUP(C329,Bilan!$B$4:$D$1440,3,FALSE)</f>
        <v>4415</v>
      </c>
      <c r="O329" s="49">
        <f t="shared" si="16"/>
        <v>458</v>
      </c>
      <c r="P329" s="50" t="e">
        <f>VLOOKUP(C329,[8]A!$B$2:$D$1501,3,FALSE)</f>
        <v>#N/A</v>
      </c>
    </row>
    <row r="330" spans="1:16" ht="14.45" customHeight="1" x14ac:dyDescent="0.25">
      <c r="A330" s="48">
        <v>459</v>
      </c>
      <c r="B330" s="48">
        <f t="shared" si="15"/>
        <v>2322</v>
      </c>
      <c r="C330" t="s">
        <v>2691</v>
      </c>
      <c r="D330" s="5" t="s">
        <v>154</v>
      </c>
      <c r="E330" s="49" t="str">
        <f>VLOOKUP(C330,[8]A!$E$2:$K$1451,7,FALSE)</f>
        <v>06297094528</v>
      </c>
      <c r="F330" s="50" t="s">
        <v>3201</v>
      </c>
      <c r="G330" s="68"/>
      <c r="N330" s="49">
        <f>VLOOKUP(C330,Bilan!$B$4:$D$1440,3,FALSE)</f>
        <v>2322</v>
      </c>
      <c r="O330" s="49">
        <f t="shared" si="16"/>
        <v>459</v>
      </c>
      <c r="P330" s="50" t="str">
        <f>VLOOKUP(C330,[8]A!$B$2:$D$1501,3,FALSE)</f>
        <v>JE</v>
      </c>
    </row>
    <row r="331" spans="1:16" ht="14.45" customHeight="1" x14ac:dyDescent="0.25">
      <c r="A331" s="48">
        <v>460</v>
      </c>
      <c r="B331" s="48">
        <f t="shared" si="15"/>
        <v>1273</v>
      </c>
      <c r="C331" t="s">
        <v>3152</v>
      </c>
      <c r="D331" s="5" t="s">
        <v>201</v>
      </c>
      <c r="E331" s="49" t="e">
        <f>VLOOKUP(C331,[8]A!$E$2:$K$1451,7,FALSE)</f>
        <v>#N/A</v>
      </c>
      <c r="F331" s="50" t="s">
        <v>3201</v>
      </c>
      <c r="G331" s="68"/>
      <c r="N331" s="49">
        <f>VLOOKUP(C331,Bilan!$B$4:$D$1440,3,FALSE)</f>
        <v>1273</v>
      </c>
      <c r="O331" s="49">
        <f t="shared" si="16"/>
        <v>460</v>
      </c>
      <c r="P331" s="50" t="e">
        <f>VLOOKUP(C331,[8]A!$B$2:$D$1501,3,FALSE)</f>
        <v>#N/A</v>
      </c>
    </row>
    <row r="332" spans="1:16" ht="14.45" customHeight="1" x14ac:dyDescent="0.25">
      <c r="A332" s="48">
        <v>461</v>
      </c>
      <c r="B332" s="48">
        <f t="shared" si="15"/>
        <v>4393</v>
      </c>
      <c r="C332" s="5" t="s">
        <v>2924</v>
      </c>
      <c r="D332" s="5" t="s">
        <v>36</v>
      </c>
      <c r="E332" s="49" t="e">
        <f>VLOOKUP(C332,[8]A!$E$2:$K$1451,7,FALSE)</f>
        <v>#N/A</v>
      </c>
      <c r="F332" s="50" t="s">
        <v>3201</v>
      </c>
      <c r="G332" s="68"/>
      <c r="N332" s="49">
        <f>VLOOKUP(C332,Bilan!$B$4:$D$1440,3,FALSE)</f>
        <v>4393</v>
      </c>
      <c r="O332" s="49">
        <f t="shared" si="16"/>
        <v>461</v>
      </c>
      <c r="P332" s="50" t="e">
        <f>VLOOKUP(C332,[8]A!$B$2:$D$1501,3,FALSE)</f>
        <v>#N/A</v>
      </c>
    </row>
    <row r="333" spans="1:16" ht="14.45" customHeight="1" x14ac:dyDescent="0.25">
      <c r="A333" s="48">
        <v>462</v>
      </c>
      <c r="B333" s="48">
        <f t="shared" si="15"/>
        <v>144427</v>
      </c>
      <c r="C333" t="s">
        <v>165</v>
      </c>
      <c r="D333" s="5" t="s">
        <v>22</v>
      </c>
      <c r="E333" s="49" t="str">
        <f>VLOOKUP(C333,[8]A!$E$2:$K$1451,7,FALSE)</f>
        <v>05999098038</v>
      </c>
      <c r="F333" s="50" t="s">
        <v>3201</v>
      </c>
      <c r="G333" s="68"/>
      <c r="N333" s="49">
        <f>VLOOKUP(C333,Bilan!$B$4:$D$1440,3,FALSE)</f>
        <v>144427</v>
      </c>
      <c r="O333" s="49">
        <f t="shared" si="16"/>
        <v>462</v>
      </c>
      <c r="P333" s="50" t="str">
        <f>VLOOKUP(C333,[8]A!$B$2:$D$1501,3,FALSE)</f>
        <v>JE</v>
      </c>
    </row>
    <row r="334" spans="1:16" ht="14.45" customHeight="1" x14ac:dyDescent="0.25">
      <c r="A334" s="48">
        <v>463</v>
      </c>
      <c r="B334" s="48">
        <f t="shared" si="15"/>
        <v>2340</v>
      </c>
      <c r="C334" t="s">
        <v>2962</v>
      </c>
      <c r="D334" s="5" t="s">
        <v>36</v>
      </c>
      <c r="E334" s="49" t="e">
        <f>VLOOKUP(C334,[8]A!$E$2:$K$1451,7,FALSE)</f>
        <v>#N/A</v>
      </c>
      <c r="F334" s="50" t="s">
        <v>3201</v>
      </c>
      <c r="G334" s="68"/>
      <c r="N334" s="49">
        <f>VLOOKUP(C334,Bilan!$B$4:$D$1440,3,FALSE)</f>
        <v>2340</v>
      </c>
      <c r="O334" s="49">
        <f t="shared" si="16"/>
        <v>463</v>
      </c>
      <c r="P334" s="50" t="e">
        <f>VLOOKUP(C334,[8]A!$B$2:$D$1501,3,FALSE)</f>
        <v>#N/A</v>
      </c>
    </row>
    <row r="335" spans="1:16" ht="14.45" customHeight="1" x14ac:dyDescent="0.25">
      <c r="A335" s="48">
        <v>464</v>
      </c>
      <c r="B335" s="48">
        <v>2355</v>
      </c>
      <c r="C335" s="5" t="s">
        <v>3160</v>
      </c>
      <c r="D335" s="49" t="s">
        <v>101</v>
      </c>
      <c r="E335" s="49" t="e">
        <f>VLOOKUP(C335,[8]A!$E$2:$K$1451,7,FALSE)</f>
        <v>#N/A</v>
      </c>
      <c r="F335" s="50" t="s">
        <v>3201</v>
      </c>
      <c r="G335" s="68"/>
      <c r="N335" s="49">
        <f>VLOOKUP(C335,Bilan!$B$4:$D$1440,3,FALSE)</f>
        <v>2355</v>
      </c>
      <c r="O335" s="49">
        <f t="shared" si="16"/>
        <v>464</v>
      </c>
      <c r="P335" s="50" t="e">
        <f>VLOOKUP(C335,[8]A!$B$2:$D$1501,3,FALSE)</f>
        <v>#N/A</v>
      </c>
    </row>
    <row r="336" spans="1:16" ht="14.45" customHeight="1" x14ac:dyDescent="0.25">
      <c r="A336" s="48">
        <v>465</v>
      </c>
      <c r="B336" s="49">
        <f t="shared" si="15"/>
        <v>7122</v>
      </c>
      <c r="C336" s="5" t="s">
        <v>3380</v>
      </c>
      <c r="D336" s="49" t="s">
        <v>174</v>
      </c>
      <c r="E336" s="49" t="e">
        <f>VLOOKUP(C336,[8]A!$E$2:$K$1451,7,FALSE)</f>
        <v>#N/A</v>
      </c>
      <c r="F336" s="50" t="s">
        <v>3201</v>
      </c>
      <c r="G336" s="68"/>
      <c r="N336" s="49">
        <f>VLOOKUP(C336,Bilan!$B$4:$D$1440,3,FALSE)</f>
        <v>7122</v>
      </c>
      <c r="O336" s="49">
        <f t="shared" si="16"/>
        <v>465</v>
      </c>
      <c r="P336" s="50" t="e">
        <f>VLOOKUP(C336,[8]A!$B$2:$D$1501,3,FALSE)</f>
        <v>#N/A</v>
      </c>
    </row>
    <row r="337" spans="1:16" ht="14.45" customHeight="1" x14ac:dyDescent="0.25">
      <c r="A337" s="48">
        <v>466</v>
      </c>
      <c r="B337" s="49" t="e">
        <f t="shared" si="15"/>
        <v>#N/A</v>
      </c>
      <c r="C337" s="5"/>
      <c r="D337" s="49"/>
      <c r="E337" s="49" t="e">
        <f>VLOOKUP(C337,[8]A!$E$2:$K$1451,7,FALSE)</f>
        <v>#N/A</v>
      </c>
      <c r="F337" s="50" t="s">
        <v>3201</v>
      </c>
      <c r="G337" s="68"/>
      <c r="N337" s="49" t="e">
        <f>VLOOKUP(C337,Bilan!$B$4:$D$1440,3,FALSE)</f>
        <v>#N/A</v>
      </c>
      <c r="O337" s="49">
        <f t="shared" si="16"/>
        <v>466</v>
      </c>
      <c r="P337" s="50" t="e">
        <f>VLOOKUP(C337,[8]A!$B$2:$D$1501,3,FALSE)</f>
        <v>#N/A</v>
      </c>
    </row>
    <row r="338" spans="1:16" ht="14.45" customHeight="1" x14ac:dyDescent="0.25">
      <c r="A338" s="48">
        <v>467</v>
      </c>
      <c r="B338" s="49" t="e">
        <f t="shared" si="15"/>
        <v>#N/A</v>
      </c>
      <c r="C338" s="5"/>
      <c r="D338" s="49"/>
      <c r="E338" s="49" t="e">
        <f>VLOOKUP(C338,[8]A!$E$2:$K$1451,7,FALSE)</f>
        <v>#N/A</v>
      </c>
      <c r="F338" s="50" t="s">
        <v>3201</v>
      </c>
      <c r="G338" s="68"/>
      <c r="N338" s="49" t="e">
        <f>VLOOKUP(C338,Bilan!$B$4:$D$1440,3,FALSE)</f>
        <v>#N/A</v>
      </c>
      <c r="O338" s="49">
        <f t="shared" si="16"/>
        <v>467</v>
      </c>
      <c r="P338" s="50" t="e">
        <f>VLOOKUP(C338,[8]A!$B$2:$D$1501,3,FALSE)</f>
        <v>#N/A</v>
      </c>
    </row>
    <row r="339" spans="1:16" ht="14.45" customHeight="1" x14ac:dyDescent="0.25">
      <c r="A339" s="48">
        <v>468</v>
      </c>
      <c r="B339" s="49" t="e">
        <f t="shared" si="15"/>
        <v>#N/A</v>
      </c>
      <c r="C339" s="5"/>
      <c r="D339" s="49"/>
      <c r="E339" s="49" t="e">
        <f>VLOOKUP(C339,[8]A!$E$2:$K$1451,7,FALSE)</f>
        <v>#N/A</v>
      </c>
      <c r="F339" s="50" t="s">
        <v>3201</v>
      </c>
      <c r="G339" s="68"/>
      <c r="N339" s="49" t="e">
        <f>VLOOKUP(C339,Bilan!$B$4:$D$1440,3,FALSE)</f>
        <v>#N/A</v>
      </c>
      <c r="O339" s="49">
        <f t="shared" si="16"/>
        <v>468</v>
      </c>
      <c r="P339" s="50" t="e">
        <f>VLOOKUP(C339,[8]A!$B$2:$D$1501,3,FALSE)</f>
        <v>#N/A</v>
      </c>
    </row>
    <row r="340" spans="1:16" ht="14.45" customHeight="1" x14ac:dyDescent="0.25">
      <c r="A340" s="48">
        <v>469</v>
      </c>
      <c r="B340" s="49" t="e">
        <f t="shared" si="15"/>
        <v>#N/A</v>
      </c>
      <c r="C340" s="5"/>
      <c r="D340" s="49"/>
      <c r="E340" s="49" t="e">
        <f>VLOOKUP(C340,[8]A!$E$2:$K$1451,7,FALSE)</f>
        <v>#N/A</v>
      </c>
      <c r="F340" s="50" t="s">
        <v>3201</v>
      </c>
      <c r="G340" s="68"/>
      <c r="N340" s="49" t="e">
        <f>VLOOKUP(C340,Bilan!$B$4:$D$1440,3,FALSE)</f>
        <v>#N/A</v>
      </c>
      <c r="O340" s="49">
        <f t="shared" si="16"/>
        <v>469</v>
      </c>
      <c r="P340" s="50" t="e">
        <f>VLOOKUP(C340,[8]A!$B$2:$D$1501,3,FALSE)</f>
        <v>#N/A</v>
      </c>
    </row>
    <row r="341" spans="1:16" ht="14.45" customHeight="1" x14ac:dyDescent="0.25">
      <c r="A341" s="48">
        <v>470</v>
      </c>
      <c r="B341" s="49" t="e">
        <f t="shared" si="15"/>
        <v>#N/A</v>
      </c>
      <c r="C341"/>
      <c r="D341"/>
      <c r="E341" s="49" t="e">
        <f>VLOOKUP(C341,[8]A!$E$2:$K$1451,7,FALSE)</f>
        <v>#N/A</v>
      </c>
      <c r="F341" s="50" t="s">
        <v>3201</v>
      </c>
      <c r="G341" s="68"/>
      <c r="N341" s="49" t="e">
        <f>VLOOKUP(C341,Bilan!$B$4:$D$1440,3,FALSE)</f>
        <v>#N/A</v>
      </c>
      <c r="O341" s="49">
        <f t="shared" si="16"/>
        <v>470</v>
      </c>
      <c r="P341" s="50" t="e">
        <f>VLOOKUP(C341,[8]A!$B$2:$D$1501,3,FALSE)</f>
        <v>#N/A</v>
      </c>
    </row>
    <row r="342" spans="1:16" ht="14.45" customHeight="1" x14ac:dyDescent="0.25">
      <c r="A342" s="48">
        <v>471</v>
      </c>
      <c r="B342" s="49" t="e">
        <f t="shared" si="15"/>
        <v>#N/A</v>
      </c>
      <c r="C342"/>
      <c r="D342"/>
      <c r="E342" s="49" t="e">
        <f>VLOOKUP(C342,[8]A!$E$2:$K$1451,7,FALSE)</f>
        <v>#N/A</v>
      </c>
      <c r="F342" s="50" t="s">
        <v>3201</v>
      </c>
      <c r="G342" s="68"/>
      <c r="N342" s="49" t="e">
        <f>VLOOKUP(C342,Bilan!$B$4:$D$1440,3,FALSE)</f>
        <v>#N/A</v>
      </c>
      <c r="O342" s="49">
        <f t="shared" si="16"/>
        <v>471</v>
      </c>
      <c r="P342" s="50" t="e">
        <f>VLOOKUP(C342,[8]A!$B$2:$D$1501,3,FALSE)</f>
        <v>#N/A</v>
      </c>
    </row>
    <row r="343" spans="1:16" ht="14.45" customHeight="1" x14ac:dyDescent="0.25">
      <c r="A343" s="48">
        <v>472</v>
      </c>
      <c r="B343" s="49" t="e">
        <f t="shared" si="15"/>
        <v>#N/A</v>
      </c>
      <c r="D343" s="49"/>
      <c r="E343" s="49" t="e">
        <f>VLOOKUP(C343,[8]A!$E$2:$K$1451,7,FALSE)</f>
        <v>#N/A</v>
      </c>
      <c r="F343" s="50" t="s">
        <v>3201</v>
      </c>
      <c r="G343" s="68"/>
      <c r="N343" s="49" t="e">
        <f>VLOOKUP(C343,Bilan!$B$4:$D$1440,3,FALSE)</f>
        <v>#N/A</v>
      </c>
      <c r="O343" s="49">
        <f t="shared" si="16"/>
        <v>472</v>
      </c>
      <c r="P343" s="50" t="e">
        <f>VLOOKUP(C343,[8]A!$B$2:$D$1501,3,FALSE)</f>
        <v>#N/A</v>
      </c>
    </row>
    <row r="344" spans="1:16" ht="14.45" customHeight="1" x14ac:dyDescent="0.25">
      <c r="A344" s="48">
        <v>473</v>
      </c>
      <c r="B344" s="49" t="e">
        <f t="shared" si="15"/>
        <v>#N/A</v>
      </c>
      <c r="C344"/>
      <c r="D344"/>
      <c r="E344" s="49" t="e">
        <f>VLOOKUP(C344,[8]A!$E$2:$K$1451,7,FALSE)</f>
        <v>#N/A</v>
      </c>
      <c r="F344" s="50" t="s">
        <v>3201</v>
      </c>
      <c r="G344" s="68"/>
      <c r="N344" s="49" t="e">
        <f>VLOOKUP(C344,Bilan!$B$4:$D$1440,3,FALSE)</f>
        <v>#N/A</v>
      </c>
      <c r="O344" s="49">
        <f t="shared" si="16"/>
        <v>473</v>
      </c>
      <c r="P344" s="50" t="e">
        <f>VLOOKUP(C344,[8]A!$B$2:$D$1501,3,FALSE)</f>
        <v>#N/A</v>
      </c>
    </row>
    <row r="345" spans="1:16" ht="14.45" customHeight="1" x14ac:dyDescent="0.25">
      <c r="A345" s="48">
        <v>474</v>
      </c>
      <c r="B345" s="49" t="e">
        <f t="shared" si="15"/>
        <v>#N/A</v>
      </c>
      <c r="C345"/>
      <c r="D345"/>
      <c r="E345" s="49" t="e">
        <f>VLOOKUP(C345,[8]A!$E$2:$K$1451,7,FALSE)</f>
        <v>#N/A</v>
      </c>
      <c r="F345" s="50" t="s">
        <v>3201</v>
      </c>
      <c r="G345" s="68"/>
      <c r="N345" s="49" t="e">
        <f>VLOOKUP(C345,Bilan!$B$4:$D$1440,3,FALSE)</f>
        <v>#N/A</v>
      </c>
      <c r="O345" s="49">
        <f t="shared" si="16"/>
        <v>474</v>
      </c>
      <c r="P345" s="50" t="e">
        <f>VLOOKUP(C345,[8]A!$B$2:$D$1501,3,FALSE)</f>
        <v>#N/A</v>
      </c>
    </row>
    <row r="346" spans="1:16" ht="14.45" customHeight="1" x14ac:dyDescent="0.25">
      <c r="A346" s="48">
        <v>475</v>
      </c>
      <c r="B346" s="49" t="e">
        <f t="shared" si="15"/>
        <v>#N/A</v>
      </c>
      <c r="C346"/>
      <c r="D346"/>
      <c r="E346" s="49" t="e">
        <f>VLOOKUP(C346,[8]A!$E$2:$K$1451,7,FALSE)</f>
        <v>#N/A</v>
      </c>
      <c r="F346" s="50" t="s">
        <v>3201</v>
      </c>
      <c r="G346" s="68"/>
      <c r="N346" s="49" t="e">
        <f>VLOOKUP(C346,Bilan!$B$4:$D$1440,3,FALSE)</f>
        <v>#N/A</v>
      </c>
      <c r="O346" s="49">
        <f t="shared" si="16"/>
        <v>475</v>
      </c>
      <c r="P346" s="50" t="e">
        <f>VLOOKUP(C346,[8]A!$B$2:$D$1501,3,FALSE)</f>
        <v>#N/A</v>
      </c>
    </row>
    <row r="347" spans="1:16" ht="14.45" customHeight="1" x14ac:dyDescent="0.25">
      <c r="A347" s="48">
        <v>476</v>
      </c>
      <c r="B347" s="49" t="e">
        <f t="shared" si="15"/>
        <v>#N/A</v>
      </c>
      <c r="C347"/>
      <c r="D347"/>
      <c r="E347" s="49" t="e">
        <f>VLOOKUP(C347,[8]A!$E$2:$K$1451,7,FALSE)</f>
        <v>#N/A</v>
      </c>
      <c r="F347" s="50" t="s">
        <v>3201</v>
      </c>
      <c r="G347" s="68"/>
      <c r="N347" s="49" t="e">
        <f>VLOOKUP(C347,Bilan!$B$4:$D$1440,3,FALSE)</f>
        <v>#N/A</v>
      </c>
      <c r="O347" s="49">
        <f t="shared" si="16"/>
        <v>476</v>
      </c>
      <c r="P347" s="50" t="e">
        <f>VLOOKUP(C347,[8]A!$B$2:$D$1501,3,FALSE)</f>
        <v>#N/A</v>
      </c>
    </row>
    <row r="348" spans="1:16" ht="14.45" customHeight="1" x14ac:dyDescent="0.25">
      <c r="A348" s="48">
        <v>477</v>
      </c>
      <c r="B348" s="49" t="e">
        <f t="shared" si="15"/>
        <v>#N/A</v>
      </c>
      <c r="C348"/>
      <c r="D348"/>
      <c r="E348" s="49" t="e">
        <f>VLOOKUP(C348,[8]A!$E$2:$K$1451,7,FALSE)</f>
        <v>#N/A</v>
      </c>
      <c r="F348" s="50" t="s">
        <v>3201</v>
      </c>
      <c r="G348" s="68"/>
      <c r="N348" s="49" t="e">
        <f>VLOOKUP(C348,Bilan!$B$4:$D$1440,3,FALSE)</f>
        <v>#N/A</v>
      </c>
      <c r="O348" s="49">
        <f t="shared" si="16"/>
        <v>477</v>
      </c>
      <c r="P348" s="50" t="e">
        <f>VLOOKUP(C348,[8]A!$B$2:$D$1501,3,FALSE)</f>
        <v>#N/A</v>
      </c>
    </row>
    <row r="349" spans="1:16" ht="14.45" customHeight="1" x14ac:dyDescent="0.25">
      <c r="A349" s="48">
        <v>478</v>
      </c>
      <c r="B349" s="49" t="e">
        <f t="shared" si="15"/>
        <v>#N/A</v>
      </c>
      <c r="C349"/>
      <c r="D349"/>
      <c r="E349" s="49" t="e">
        <f>VLOOKUP(C349,[8]A!$E$2:$K$1451,7,FALSE)</f>
        <v>#N/A</v>
      </c>
      <c r="F349" s="50" t="s">
        <v>3201</v>
      </c>
      <c r="G349" s="68"/>
      <c r="N349" s="49" t="e">
        <f>VLOOKUP(C349,Bilan!$B$4:$D$1440,3,FALSE)</f>
        <v>#N/A</v>
      </c>
      <c r="O349" s="49">
        <f t="shared" si="16"/>
        <v>478</v>
      </c>
      <c r="P349" s="50" t="e">
        <f>VLOOKUP(C349,[8]A!$B$2:$D$1501,3,FALSE)</f>
        <v>#N/A</v>
      </c>
    </row>
    <row r="350" spans="1:16" ht="14.45" customHeight="1" x14ac:dyDescent="0.25">
      <c r="A350" s="48">
        <v>479</v>
      </c>
      <c r="B350" s="49" t="e">
        <f t="shared" si="15"/>
        <v>#N/A</v>
      </c>
      <c r="C350"/>
      <c r="D350"/>
      <c r="E350" s="49" t="e">
        <f>VLOOKUP(C350,[8]A!$E$2:$K$1451,7,FALSE)</f>
        <v>#N/A</v>
      </c>
      <c r="F350" s="50" t="s">
        <v>3201</v>
      </c>
      <c r="G350" s="68"/>
      <c r="N350" s="49" t="e">
        <f>VLOOKUP(C350,Bilan!$B$4:$D$1440,3,FALSE)</f>
        <v>#N/A</v>
      </c>
      <c r="O350" s="49">
        <f t="shared" si="16"/>
        <v>479</v>
      </c>
      <c r="P350" s="50" t="e">
        <f>VLOOKUP(C350,[8]A!$B$2:$D$1501,3,FALSE)</f>
        <v>#N/A</v>
      </c>
    </row>
    <row r="351" spans="1:16" ht="14.45" customHeight="1" x14ac:dyDescent="0.25">
      <c r="A351" s="48">
        <v>480</v>
      </c>
      <c r="B351" s="49" t="e">
        <f t="shared" si="15"/>
        <v>#N/A</v>
      </c>
      <c r="C351"/>
      <c r="D351"/>
      <c r="E351" s="49" t="e">
        <f>VLOOKUP(C351,[8]A!$E$2:$K$1451,7,FALSE)</f>
        <v>#N/A</v>
      </c>
      <c r="F351" s="50" t="s">
        <v>3201</v>
      </c>
      <c r="G351" s="68"/>
      <c r="N351" s="49" t="e">
        <f>VLOOKUP(C351,Bilan!$B$4:$D$1440,3,FALSE)</f>
        <v>#N/A</v>
      </c>
      <c r="O351" s="49">
        <f t="shared" si="16"/>
        <v>480</v>
      </c>
      <c r="P351" s="50" t="e">
        <f>VLOOKUP(C351,[8]A!$B$2:$D$1501,3,FALSE)</f>
        <v>#N/A</v>
      </c>
    </row>
    <row r="352" spans="1:16" x14ac:dyDescent="0.25">
      <c r="A352" s="71">
        <v>431</v>
      </c>
      <c r="B352" s="76">
        <f t="shared" si="15"/>
        <v>144285</v>
      </c>
      <c r="C352" s="49" t="s">
        <v>3125</v>
      </c>
      <c r="D352" s="51" t="s">
        <v>115</v>
      </c>
      <c r="F352" s="50" t="s">
        <v>3112</v>
      </c>
      <c r="N352" s="49">
        <v>144285</v>
      </c>
      <c r="O352" s="49">
        <f t="shared" si="16"/>
        <v>431</v>
      </c>
      <c r="P352" s="50" t="e">
        <f>VLOOKUP(C352,[8]A!$B$2:$D$1501,3,FALSE)</f>
        <v>#N/A</v>
      </c>
    </row>
    <row r="353" spans="1:16" x14ac:dyDescent="0.25">
      <c r="A353" s="71">
        <v>432</v>
      </c>
      <c r="B353" s="76">
        <f t="shared" si="15"/>
        <v>144434</v>
      </c>
      <c r="C353" s="49" t="s">
        <v>3111</v>
      </c>
      <c r="D353" s="51" t="s">
        <v>183</v>
      </c>
      <c r="F353" s="50" t="s">
        <v>3112</v>
      </c>
      <c r="N353" s="49">
        <v>144434</v>
      </c>
      <c r="O353" s="49">
        <f t="shared" si="16"/>
        <v>432</v>
      </c>
      <c r="P353" s="50" t="e">
        <f>VLOOKUP(C353,[8]A!$B$2:$D$1501,3,FALSE)</f>
        <v>#N/A</v>
      </c>
    </row>
    <row r="354" spans="1:16" x14ac:dyDescent="0.25">
      <c r="A354" s="71">
        <v>433</v>
      </c>
      <c r="B354" s="76">
        <f t="shared" si="15"/>
        <v>3109</v>
      </c>
      <c r="C354" s="49" t="s">
        <v>3126</v>
      </c>
      <c r="D354" s="51" t="s">
        <v>3127</v>
      </c>
      <c r="F354" s="50" t="s">
        <v>3112</v>
      </c>
      <c r="N354" s="49">
        <v>3109</v>
      </c>
      <c r="O354" s="49">
        <f t="shared" si="16"/>
        <v>433</v>
      </c>
      <c r="P354" s="50" t="e">
        <f>VLOOKUP(C354,[8]A!$B$2:$D$1501,3,FALSE)</f>
        <v>#N/A</v>
      </c>
    </row>
    <row r="355" spans="1:16" x14ac:dyDescent="0.25">
      <c r="A355" s="71">
        <v>434</v>
      </c>
      <c r="B355" s="76">
        <f t="shared" si="15"/>
        <v>144553</v>
      </c>
      <c r="C355" s="49" t="s">
        <v>3164</v>
      </c>
      <c r="D355" s="51" t="s">
        <v>59</v>
      </c>
      <c r="F355" s="50" t="s">
        <v>3112</v>
      </c>
      <c r="N355" s="49">
        <v>144553</v>
      </c>
      <c r="O355" s="49">
        <f t="shared" si="16"/>
        <v>434</v>
      </c>
      <c r="P355" s="50" t="e">
        <f>VLOOKUP(C355,[8]A!$B$2:$D$1501,3,FALSE)</f>
        <v>#N/A</v>
      </c>
    </row>
    <row r="356" spans="1:16" x14ac:dyDescent="0.25">
      <c r="A356" s="71">
        <v>425</v>
      </c>
      <c r="B356" s="71">
        <f t="shared" si="15"/>
        <v>3140</v>
      </c>
      <c r="C356" s="49" t="s">
        <v>3195</v>
      </c>
      <c r="D356" s="51" t="s">
        <v>53</v>
      </c>
      <c r="F356" s="50" t="s">
        <v>3112</v>
      </c>
      <c r="N356" s="49">
        <v>3140</v>
      </c>
      <c r="O356" s="49">
        <f t="shared" si="16"/>
        <v>425</v>
      </c>
    </row>
    <row r="357" spans="1:16" x14ac:dyDescent="0.25">
      <c r="F357" s="50" t="s">
        <v>3112</v>
      </c>
      <c r="O357" s="49">
        <f t="shared" si="16"/>
        <v>0</v>
      </c>
    </row>
    <row r="358" spans="1:16" x14ac:dyDescent="0.25">
      <c r="O358" s="49">
        <f t="shared" si="16"/>
        <v>0</v>
      </c>
    </row>
    <row r="359" spans="1:16" x14ac:dyDescent="0.25">
      <c r="O359" s="49">
        <f t="shared" si="16"/>
        <v>0</v>
      </c>
    </row>
  </sheetData>
  <autoFilter ref="A1:P351" xr:uid="{00000000-0009-0000-0000-00000B000000}">
    <sortState xmlns:xlrd2="http://schemas.microsoft.com/office/spreadsheetml/2017/richdata2" ref="A2:P746">
      <sortCondition ref="A1"/>
    </sortState>
  </autoFilter>
  <sortState xmlns:xlrd2="http://schemas.microsoft.com/office/spreadsheetml/2017/richdata2" ref="A23:P26">
    <sortCondition ref="A23"/>
  </sortState>
  <printOptions gridLines="1"/>
  <pageMargins left="0.7" right="0.7" top="0.75" bottom="0.75" header="0.3" footer="0.3"/>
  <pageSetup paperSize="9" scale="19" orientation="landscape" horizontalDpi="4294967293" verticalDpi="4294967293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835"/>
  <sheetViews>
    <sheetView topLeftCell="A210" workbookViewId="0">
      <selection activeCell="B229" sqref="B229"/>
    </sheetView>
  </sheetViews>
  <sheetFormatPr baseColWidth="10" defaultColWidth="11.5703125" defaultRowHeight="15" x14ac:dyDescent="0.25"/>
  <cols>
    <col min="1" max="1" width="7.5703125" style="2" bestFit="1" customWidth="1"/>
    <col min="2" max="2" width="16.5703125" style="2" bestFit="1" customWidth="1"/>
    <col min="3" max="3" width="24.7109375" style="2" bestFit="1" customWidth="1"/>
    <col min="4" max="4" width="48.7109375" style="20" customWidth="1"/>
    <col min="5" max="5" width="12" style="2" bestFit="1" customWidth="1"/>
    <col min="6" max="6" width="11.5703125" style="8"/>
    <col min="7" max="7" width="22.5703125" style="8" customWidth="1"/>
    <col min="8" max="13" width="4.28515625" style="8" customWidth="1"/>
    <col min="14" max="15" width="11.5703125" style="2" customWidth="1"/>
    <col min="16" max="16" width="11.5703125" style="8" customWidth="1"/>
    <col min="17" max="16384" width="11.5703125" style="2"/>
  </cols>
  <sheetData>
    <row r="1" spans="1:16" x14ac:dyDescent="0.25">
      <c r="A1" s="2" t="s">
        <v>355</v>
      </c>
      <c r="B1" s="2" t="s">
        <v>176</v>
      </c>
      <c r="C1" s="2" t="s">
        <v>177</v>
      </c>
      <c r="D1" s="20" t="s">
        <v>178</v>
      </c>
      <c r="E1" s="2" t="s">
        <v>356</v>
      </c>
      <c r="F1" s="8" t="s">
        <v>354</v>
      </c>
      <c r="N1" s="2" t="s">
        <v>353</v>
      </c>
      <c r="O1" s="2" t="s">
        <v>355</v>
      </c>
      <c r="P1" s="8" t="s">
        <v>354</v>
      </c>
    </row>
    <row r="2" spans="1:16" ht="14.45" customHeight="1" x14ac:dyDescent="0.25">
      <c r="A2" s="2">
        <v>1</v>
      </c>
      <c r="B2" s="2">
        <v>144449</v>
      </c>
      <c r="C2" s="2" t="s">
        <v>218</v>
      </c>
      <c r="D2" s="20" t="s">
        <v>74</v>
      </c>
      <c r="E2" s="2" t="str">
        <f>VLOOKUP(C2,A!$E$2:$K$1451,7,FALSE)</f>
        <v>05999016478</v>
      </c>
      <c r="F2" s="8" t="s">
        <v>360</v>
      </c>
      <c r="G2" s="8" t="str">
        <f>VLOOKUP(C2,A!$B$2:$I$1501,8,FALSE)</f>
        <v>Adulte Masculin 30/39 ans</v>
      </c>
      <c r="N2" s="2">
        <f t="shared" ref="N2:N65" si="0">B2</f>
        <v>144449</v>
      </c>
      <c r="O2" s="2">
        <f t="shared" ref="O2:O65" si="1">A2</f>
        <v>1</v>
      </c>
      <c r="P2" s="8" t="str">
        <f>VLOOKUP(C2,A!$B$2:$D$1501,3,FALSE)</f>
        <v>1</v>
      </c>
    </row>
    <row r="3" spans="1:16" ht="14.45" customHeight="1" x14ac:dyDescent="0.25">
      <c r="A3" s="2">
        <v>2</v>
      </c>
      <c r="B3" s="2">
        <v>144401</v>
      </c>
      <c r="C3" s="2" t="s">
        <v>73</v>
      </c>
      <c r="D3" s="20" t="s">
        <v>74</v>
      </c>
      <c r="E3" s="2" t="str">
        <f>VLOOKUP(C3,A!$E$2:$K$1451,7,FALSE)</f>
        <v>05999064357</v>
      </c>
      <c r="F3" s="8" t="s">
        <v>360</v>
      </c>
      <c r="G3" s="8" t="str">
        <f>VLOOKUP(C3,A!$B$2:$I$1501,8,FALSE)</f>
        <v>Adulte Masculin 40/49 ans</v>
      </c>
      <c r="N3" s="2">
        <f t="shared" si="0"/>
        <v>144401</v>
      </c>
      <c r="O3" s="2">
        <f t="shared" si="1"/>
        <v>2</v>
      </c>
      <c r="P3" s="8" t="str">
        <f>VLOOKUP(C3,A!$B$2:$D$1501,3,FALSE)</f>
        <v>1</v>
      </c>
    </row>
    <row r="4" spans="1:16" ht="14.45" customHeight="1" x14ac:dyDescent="0.25">
      <c r="A4" s="2">
        <v>3</v>
      </c>
      <c r="B4" s="2">
        <v>144297</v>
      </c>
      <c r="C4" s="2" t="s">
        <v>8</v>
      </c>
      <c r="D4" s="2" t="s">
        <v>109</v>
      </c>
      <c r="E4" s="2" t="str">
        <f>VLOOKUP(C4,A!$E$2:$K$1451,7,FALSE)</f>
        <v>05996216283</v>
      </c>
      <c r="F4" s="8" t="s">
        <v>360</v>
      </c>
      <c r="G4" s="8" t="str">
        <f>VLOOKUP(C4,A!$B$2:$I$1501,8,FALSE)</f>
        <v>Adulte Masculin 40/49 ans</v>
      </c>
      <c r="N4" s="2">
        <f t="shared" si="0"/>
        <v>144297</v>
      </c>
      <c r="O4" s="2">
        <f t="shared" si="1"/>
        <v>3</v>
      </c>
      <c r="P4" s="8" t="str">
        <f>VLOOKUP(C4,A!$B$2:$D$1501,3,FALSE)</f>
        <v>1</v>
      </c>
    </row>
    <row r="5" spans="1:16" ht="14.45" customHeight="1" x14ac:dyDescent="0.25">
      <c r="A5" s="2">
        <v>4</v>
      </c>
      <c r="B5" s="2">
        <v>144476</v>
      </c>
      <c r="C5" s="2" t="s">
        <v>210</v>
      </c>
      <c r="D5" s="5" t="s">
        <v>358</v>
      </c>
      <c r="E5" s="2" t="str">
        <f>VLOOKUP(C5,A!$E$2:$K$1451,7,FALSE)</f>
        <v>05999029141</v>
      </c>
      <c r="F5" s="8" t="s">
        <v>360</v>
      </c>
      <c r="G5" s="8" t="str">
        <f>VLOOKUP(C5,A!$B$2:$I$1501,8,FALSE)</f>
        <v>Adulte Masculin 30/39 ans</v>
      </c>
      <c r="N5" s="2">
        <f t="shared" si="0"/>
        <v>144476</v>
      </c>
      <c r="O5" s="2">
        <f t="shared" si="1"/>
        <v>4</v>
      </c>
      <c r="P5" s="8" t="str">
        <f>VLOOKUP(C5,A!$B$2:$D$1501,3,FALSE)</f>
        <v>1</v>
      </c>
    </row>
    <row r="6" spans="1:16" ht="14.45" customHeight="1" x14ac:dyDescent="0.25">
      <c r="A6" s="2">
        <v>5</v>
      </c>
      <c r="B6" s="2">
        <v>1313</v>
      </c>
      <c r="C6" s="2" t="s">
        <v>13</v>
      </c>
      <c r="D6" s="2" t="s">
        <v>14</v>
      </c>
      <c r="E6" s="2" t="str">
        <f>VLOOKUP(C6,A!$E$2:$K$1451,7,FALSE)</f>
        <v>05999023578</v>
      </c>
      <c r="F6" s="8" t="s">
        <v>360</v>
      </c>
      <c r="G6" s="8" t="str">
        <f>VLOOKUP(C6,A!$B$2:$I$1501,8,FALSE)</f>
        <v>Adulte Masculin 30/39 ans</v>
      </c>
      <c r="N6" s="2">
        <f t="shared" si="0"/>
        <v>1313</v>
      </c>
      <c r="O6" s="2">
        <f t="shared" si="1"/>
        <v>5</v>
      </c>
      <c r="P6" s="8" t="str">
        <f>VLOOKUP(C6,A!$B$2:$D$1501,3,FALSE)</f>
        <v>1</v>
      </c>
    </row>
    <row r="7" spans="1:16" ht="14.45" customHeight="1" x14ac:dyDescent="0.25">
      <c r="A7" s="2">
        <v>6</v>
      </c>
      <c r="B7" s="2">
        <v>144320</v>
      </c>
      <c r="C7" s="2" t="s">
        <v>232</v>
      </c>
      <c r="D7" s="2" t="s">
        <v>84</v>
      </c>
      <c r="E7" s="2" t="str">
        <f>VLOOKUP(C7,A!$E$2:$K$1451,7,FALSE)</f>
        <v>05999062801</v>
      </c>
      <c r="F7" s="8" t="s">
        <v>360</v>
      </c>
      <c r="G7" s="8" t="str">
        <f>VLOOKUP(C7,A!$B$2:$I$1501,8,FALSE)</f>
        <v>Adulte Masculin 40/49 ans</v>
      </c>
      <c r="N7" s="2">
        <f t="shared" si="0"/>
        <v>144320</v>
      </c>
      <c r="O7" s="2">
        <f t="shared" si="1"/>
        <v>6</v>
      </c>
      <c r="P7" s="8" t="str">
        <f>VLOOKUP(C7,A!$B$2:$D$1501,3,FALSE)</f>
        <v>1</v>
      </c>
    </row>
    <row r="8" spans="1:16" ht="14.45" customHeight="1" x14ac:dyDescent="0.25">
      <c r="A8" s="2">
        <v>7</v>
      </c>
      <c r="B8" s="2">
        <v>144278</v>
      </c>
      <c r="C8" s="2" t="s">
        <v>89</v>
      </c>
      <c r="D8" s="2" t="s">
        <v>140</v>
      </c>
      <c r="E8" s="2" t="str">
        <f>VLOOKUP(C8,A!$E$2:$K$1451,7,FALSE)</f>
        <v>05999016340</v>
      </c>
      <c r="F8" s="8" t="s">
        <v>360</v>
      </c>
      <c r="G8" s="8" t="str">
        <f>VLOOKUP(C8,A!$B$2:$I$1501,8,FALSE)</f>
        <v>Adulte Masculin 40/49 ans</v>
      </c>
      <c r="N8" s="2">
        <f t="shared" si="0"/>
        <v>144278</v>
      </c>
      <c r="O8" s="2">
        <f t="shared" si="1"/>
        <v>7</v>
      </c>
      <c r="P8" s="8" t="str">
        <f>VLOOKUP(C8,A!$B$2:$D$1501,3,FALSE)</f>
        <v>1</v>
      </c>
    </row>
    <row r="9" spans="1:16" ht="14.45" customHeight="1" x14ac:dyDescent="0.25">
      <c r="A9" s="2">
        <v>8</v>
      </c>
      <c r="B9" s="2">
        <v>144434</v>
      </c>
      <c r="C9" s="2" t="s">
        <v>351</v>
      </c>
      <c r="D9" s="2" t="s">
        <v>183</v>
      </c>
      <c r="E9" s="2" t="str">
        <f>VLOOKUP(C9,A!$E$2:$K$1451,7,FALSE)</f>
        <v>05994062447</v>
      </c>
      <c r="F9" s="8" t="s">
        <v>360</v>
      </c>
      <c r="G9" s="8" t="str">
        <f>VLOOKUP(C9,A!$B$2:$I$1501,8,FALSE)</f>
        <v>Adulte Masculin 40/49 ans</v>
      </c>
      <c r="N9" s="2">
        <f t="shared" si="0"/>
        <v>144434</v>
      </c>
      <c r="O9" s="2">
        <f t="shared" si="1"/>
        <v>8</v>
      </c>
      <c r="P9" s="8" t="str">
        <f>VLOOKUP(C9,A!$B$2:$D$1501,3,FALSE)</f>
        <v>1</v>
      </c>
    </row>
    <row r="10" spans="1:16" ht="14.45" customHeight="1" x14ac:dyDescent="0.25">
      <c r="A10" s="2">
        <v>9</v>
      </c>
      <c r="B10" s="2">
        <v>144337</v>
      </c>
      <c r="C10" s="2" t="s">
        <v>28</v>
      </c>
      <c r="D10" s="2" t="s">
        <v>109</v>
      </c>
      <c r="E10" s="2" t="str">
        <f>VLOOKUP(C10,A!$E$2:$K$1451,7,FALSE)</f>
        <v>05999085272</v>
      </c>
      <c r="F10" s="8" t="s">
        <v>360</v>
      </c>
      <c r="G10" s="8" t="str">
        <f>VLOOKUP(C10,A!$B$2:$I$1501,8,FALSE)</f>
        <v>Adulte Masculin 20/29 ans</v>
      </c>
      <c r="N10" s="2">
        <f t="shared" si="0"/>
        <v>144337</v>
      </c>
      <c r="O10" s="2">
        <f t="shared" si="1"/>
        <v>9</v>
      </c>
      <c r="P10" s="8" t="str">
        <f>VLOOKUP(C10,A!$B$2:$D$1501,3,FALSE)</f>
        <v>1</v>
      </c>
    </row>
    <row r="11" spans="1:16" ht="14.45" customHeight="1" x14ac:dyDescent="0.25">
      <c r="A11" s="2">
        <v>10</v>
      </c>
      <c r="B11" s="2">
        <v>144339</v>
      </c>
      <c r="C11" s="2" t="s">
        <v>65</v>
      </c>
      <c r="D11" s="2" t="s">
        <v>17</v>
      </c>
      <c r="E11" s="2" t="str">
        <f>VLOOKUP(C11,A!$E$2:$K$1451,7,FALSE)</f>
        <v>05999056748</v>
      </c>
      <c r="F11" s="8" t="s">
        <v>360</v>
      </c>
      <c r="G11" s="8" t="str">
        <f>VLOOKUP(C11,A!$B$2:$I$1501,8,FALSE)</f>
        <v>Adulte Masculin 40/49 ans</v>
      </c>
      <c r="N11" s="2">
        <f t="shared" si="0"/>
        <v>144339</v>
      </c>
      <c r="O11" s="2">
        <f t="shared" si="1"/>
        <v>10</v>
      </c>
      <c r="P11" s="8" t="str">
        <f>VLOOKUP(C11,A!$B$2:$D$1501,3,FALSE)</f>
        <v>1</v>
      </c>
    </row>
    <row r="12" spans="1:16" ht="14.45" customHeight="1" x14ac:dyDescent="0.25">
      <c r="A12" s="2">
        <v>11</v>
      </c>
      <c r="B12" s="2">
        <v>144392</v>
      </c>
      <c r="C12" s="2" t="s">
        <v>27</v>
      </c>
      <c r="D12" s="2" t="s">
        <v>109</v>
      </c>
      <c r="E12" s="2" t="str">
        <f>VLOOKUP(C12,A!$E$2:$K$1451,7,FALSE)</f>
        <v>05999065522</v>
      </c>
      <c r="F12" s="8" t="s">
        <v>360</v>
      </c>
      <c r="G12" s="8" t="str">
        <f>VLOOKUP(C12,A!$B$2:$I$1501,8,FALSE)</f>
        <v>Adulte Masculin 20/29 ans</v>
      </c>
      <c r="N12" s="2">
        <f t="shared" si="0"/>
        <v>144392</v>
      </c>
      <c r="O12" s="2">
        <f t="shared" si="1"/>
        <v>11</v>
      </c>
      <c r="P12" s="8" t="str">
        <f>VLOOKUP(C12,A!$B$2:$D$1501,3,FALSE)</f>
        <v>1</v>
      </c>
    </row>
    <row r="13" spans="1:16" x14ac:dyDescent="0.25">
      <c r="A13" s="2">
        <v>12</v>
      </c>
      <c r="B13" s="2">
        <v>144416</v>
      </c>
      <c r="C13" s="2" t="s">
        <v>5</v>
      </c>
      <c r="D13" s="2" t="s">
        <v>53</v>
      </c>
      <c r="E13" s="2" t="str">
        <f>VLOOKUP(C13,A!$E$2:$K$1451,7,FALSE)</f>
        <v>05994059693</v>
      </c>
      <c r="F13" s="8" t="s">
        <v>360</v>
      </c>
      <c r="G13" s="8" t="str">
        <f>VLOOKUP(C13,A!$B$2:$I$1501,8,FALSE)</f>
        <v>Adulte Masculin 17/19 ans</v>
      </c>
      <c r="N13" s="2">
        <f t="shared" si="0"/>
        <v>144416</v>
      </c>
      <c r="O13" s="2">
        <f t="shared" si="1"/>
        <v>12</v>
      </c>
      <c r="P13" s="8" t="str">
        <f>VLOOKUP(C13,A!$B$2:$D$1501,3,FALSE)</f>
        <v>1</v>
      </c>
    </row>
    <row r="14" spans="1:16" ht="14.45" customHeight="1" x14ac:dyDescent="0.25">
      <c r="A14" s="2">
        <v>14</v>
      </c>
      <c r="B14" s="2">
        <v>144532</v>
      </c>
      <c r="C14" s="2" t="s">
        <v>0</v>
      </c>
      <c r="D14" s="2" t="s">
        <v>326</v>
      </c>
      <c r="E14" s="2" t="str">
        <f>VLOOKUP(C14,A!$E$2:$K$1451,7,FALSE)</f>
        <v>05999024147</v>
      </c>
      <c r="F14" s="8" t="s">
        <v>360</v>
      </c>
      <c r="G14" s="8" t="str">
        <f>VLOOKUP(C14,A!$B$2:$I$1501,8,FALSE)</f>
        <v>Adulte Masculin 30/39 ans</v>
      </c>
      <c r="N14" s="2">
        <f t="shared" si="0"/>
        <v>144532</v>
      </c>
      <c r="O14" s="2">
        <f t="shared" si="1"/>
        <v>14</v>
      </c>
      <c r="P14" s="8" t="str">
        <f>VLOOKUP(C14,A!$B$2:$D$1501,3,FALSE)</f>
        <v>1</v>
      </c>
    </row>
    <row r="15" spans="1:16" ht="14.45" customHeight="1" x14ac:dyDescent="0.25">
      <c r="A15" s="2">
        <v>15</v>
      </c>
      <c r="B15" s="2">
        <v>2190</v>
      </c>
      <c r="C15" s="2" t="s">
        <v>263</v>
      </c>
      <c r="D15" s="2" t="s">
        <v>59</v>
      </c>
      <c r="E15" s="2" t="str">
        <f>VLOOKUP(C15,A!$E$2:$K$1451,7,FALSE)</f>
        <v>05999016643</v>
      </c>
      <c r="F15" s="8" t="s">
        <v>360</v>
      </c>
      <c r="G15" s="8" t="str">
        <f>VLOOKUP(C15,A!$B$2:$I$1501,8,FALSE)</f>
        <v>Adulte Masculin 30/39 ans</v>
      </c>
      <c r="N15" s="2">
        <f t="shared" si="0"/>
        <v>2190</v>
      </c>
      <c r="O15" s="2">
        <f t="shared" si="1"/>
        <v>15</v>
      </c>
      <c r="P15" s="8" t="str">
        <f>VLOOKUP(C15,A!$B$2:$D$1501,3,FALSE)</f>
        <v>1</v>
      </c>
    </row>
    <row r="16" spans="1:16" ht="14.45" customHeight="1" x14ac:dyDescent="0.25">
      <c r="A16" s="2">
        <v>16</v>
      </c>
      <c r="B16" s="2">
        <v>2202</v>
      </c>
      <c r="C16" s="2" t="s">
        <v>274</v>
      </c>
      <c r="D16" s="2" t="s">
        <v>14</v>
      </c>
      <c r="E16" s="2" t="str">
        <f>VLOOKUP(C16,A!$E$2:$K$1451,7,FALSE)</f>
        <v>05999012920</v>
      </c>
      <c r="F16" s="8" t="s">
        <v>360</v>
      </c>
      <c r="G16" s="8" t="str">
        <f>VLOOKUP(C16,A!$B$2:$I$1501,8,FALSE)</f>
        <v>Adulte Masculin 40/49 ans</v>
      </c>
      <c r="N16" s="2">
        <f t="shared" si="0"/>
        <v>2202</v>
      </c>
      <c r="O16" s="2">
        <f t="shared" si="1"/>
        <v>16</v>
      </c>
      <c r="P16" s="8" t="str">
        <f>VLOOKUP(C16,A!$B$2:$D$1501,3,FALSE)</f>
        <v>1</v>
      </c>
    </row>
    <row r="17" spans="1:16" ht="14.45" customHeight="1" x14ac:dyDescent="0.25">
      <c r="A17" s="2">
        <v>17</v>
      </c>
      <c r="B17" s="2">
        <v>2200</v>
      </c>
      <c r="C17" s="2" t="s">
        <v>275</v>
      </c>
      <c r="D17" s="2" t="s">
        <v>14</v>
      </c>
      <c r="E17" s="2" t="str">
        <f>VLOOKUP(C17,A!$E$2:$K$1451,7,FALSE)</f>
        <v>05999012921</v>
      </c>
      <c r="F17" s="8" t="s">
        <v>360</v>
      </c>
      <c r="G17" s="8" t="str">
        <f>VLOOKUP(C17,A!$B$2:$I$1501,8,FALSE)</f>
        <v>Adulte Masculin 17/19 ans</v>
      </c>
      <c r="N17" s="2">
        <f t="shared" si="0"/>
        <v>2200</v>
      </c>
      <c r="O17" s="2">
        <f t="shared" si="1"/>
        <v>17</v>
      </c>
      <c r="P17" s="8" t="str">
        <f>VLOOKUP(C17,A!$B$2:$D$1501,3,FALSE)</f>
        <v>1</v>
      </c>
    </row>
    <row r="18" spans="1:16" ht="14.45" customHeight="1" x14ac:dyDescent="0.25">
      <c r="A18" s="2">
        <v>18</v>
      </c>
      <c r="B18" s="2">
        <v>2197</v>
      </c>
      <c r="C18" s="2" t="s">
        <v>279</v>
      </c>
      <c r="D18" s="2" t="s">
        <v>202</v>
      </c>
      <c r="E18" s="2" t="str">
        <f>VLOOKUP(C18,A!$E$2:$K$1451,7,FALSE)</f>
        <v>05999025680</v>
      </c>
      <c r="F18" s="8" t="s">
        <v>360</v>
      </c>
      <c r="G18" s="8" t="str">
        <f>VLOOKUP(C18,A!$B$2:$I$1501,8,FALSE)</f>
        <v>Adulte Masculin 30/39 ans</v>
      </c>
      <c r="N18" s="2">
        <f t="shared" si="0"/>
        <v>2197</v>
      </c>
      <c r="O18" s="2">
        <f t="shared" si="1"/>
        <v>18</v>
      </c>
      <c r="P18" s="8" t="str">
        <f>VLOOKUP(C18,A!$B$2:$D$1501,3,FALSE)</f>
        <v>1</v>
      </c>
    </row>
    <row r="19" spans="1:16" ht="14.45" customHeight="1" x14ac:dyDescent="0.25">
      <c r="A19" s="2">
        <v>19</v>
      </c>
      <c r="B19" s="2">
        <v>2196</v>
      </c>
      <c r="C19" s="2" t="s">
        <v>280</v>
      </c>
      <c r="D19" s="2" t="s">
        <v>202</v>
      </c>
      <c r="E19" s="2" t="str">
        <f>VLOOKUP(C19,A!$E$2:$K$1451,7,FALSE)</f>
        <v>05999080934</v>
      </c>
      <c r="F19" s="8" t="s">
        <v>360</v>
      </c>
      <c r="G19" s="8" t="str">
        <f>VLOOKUP(C19,A!$B$2:$I$1501,8,FALSE)</f>
        <v>Adulte Masculin 40/49 ans</v>
      </c>
      <c r="N19" s="2">
        <f t="shared" si="0"/>
        <v>2196</v>
      </c>
      <c r="O19" s="2">
        <f t="shared" si="1"/>
        <v>19</v>
      </c>
      <c r="P19" s="8" t="str">
        <f>VLOOKUP(C19,A!$B$2:$D$1501,3,FALSE)</f>
        <v>1</v>
      </c>
    </row>
    <row r="20" spans="1:16" ht="14.45" customHeight="1" x14ac:dyDescent="0.25">
      <c r="A20" s="2">
        <v>20</v>
      </c>
      <c r="B20" s="2">
        <v>144604</v>
      </c>
      <c r="C20" s="2" t="s">
        <v>82</v>
      </c>
      <c r="D20" s="2" t="s">
        <v>17</v>
      </c>
      <c r="E20" s="2" t="str">
        <f>VLOOKUP(C20,A!$E$2:$K$1451,7,FALSE)</f>
        <v>05999093520</v>
      </c>
      <c r="F20" s="8" t="s">
        <v>360</v>
      </c>
      <c r="G20" s="8" t="str">
        <f>VLOOKUP(C20,A!$B$2:$I$1501,8,FALSE)</f>
        <v>Adulte Masculin 30/39 ans</v>
      </c>
      <c r="N20" s="2">
        <f t="shared" si="0"/>
        <v>144604</v>
      </c>
      <c r="O20" s="2">
        <f t="shared" si="1"/>
        <v>20</v>
      </c>
      <c r="P20" s="8" t="str">
        <f>VLOOKUP(C20,A!$B$2:$D$1501,3,FALSE)</f>
        <v>1</v>
      </c>
    </row>
    <row r="21" spans="1:16" ht="14.45" customHeight="1" x14ac:dyDescent="0.25">
      <c r="A21" s="2">
        <v>21</v>
      </c>
      <c r="B21" s="2">
        <v>2155</v>
      </c>
      <c r="C21" s="2" t="s">
        <v>289</v>
      </c>
      <c r="D21" s="2" t="s">
        <v>273</v>
      </c>
      <c r="E21" s="2" t="str">
        <f>VLOOKUP(C21,A!$E$2:$K$1451,7,FALSE)</f>
        <v>05999023980</v>
      </c>
      <c r="F21" s="8" t="s">
        <v>360</v>
      </c>
      <c r="G21" s="8" t="str">
        <f>VLOOKUP(C21,A!$B$2:$I$1501,8,FALSE)</f>
        <v>Adulte Masculin 30/39 ans</v>
      </c>
      <c r="N21" s="2">
        <f t="shared" si="0"/>
        <v>2155</v>
      </c>
      <c r="O21" s="2">
        <f t="shared" si="1"/>
        <v>21</v>
      </c>
      <c r="P21" s="8" t="str">
        <f>VLOOKUP(C21,A!$B$2:$D$1501,3,FALSE)</f>
        <v>1</v>
      </c>
    </row>
    <row r="22" spans="1:16" ht="14.45" customHeight="1" x14ac:dyDescent="0.25">
      <c r="A22" s="2">
        <v>22</v>
      </c>
      <c r="B22" s="2">
        <v>2154</v>
      </c>
      <c r="C22" s="2" t="s">
        <v>200</v>
      </c>
      <c r="D22" s="2" t="s">
        <v>201</v>
      </c>
      <c r="E22" s="2" t="str">
        <f>VLOOKUP(C22,A!$E$2:$K$1451,7,FALSE)</f>
        <v>05999097829</v>
      </c>
      <c r="F22" s="8" t="s">
        <v>360</v>
      </c>
      <c r="G22" s="8" t="str">
        <f>VLOOKUP(C22,A!$B$2:$I$1501,8,FALSE)</f>
        <v>Adulte Masculin 20/29 ans</v>
      </c>
      <c r="N22" s="2">
        <f t="shared" si="0"/>
        <v>2154</v>
      </c>
      <c r="O22" s="2">
        <f t="shared" si="1"/>
        <v>22</v>
      </c>
      <c r="P22" s="8" t="str">
        <f>VLOOKUP(C22,A!$B$2:$D$1501,3,FALSE)</f>
        <v>1</v>
      </c>
    </row>
    <row r="23" spans="1:16" ht="14.45" customHeight="1" x14ac:dyDescent="0.25">
      <c r="A23" s="2">
        <v>23</v>
      </c>
      <c r="B23" s="2">
        <v>2224</v>
      </c>
      <c r="C23" s="2" t="s">
        <v>292</v>
      </c>
      <c r="D23" s="2" t="s">
        <v>326</v>
      </c>
      <c r="E23" s="2" t="str">
        <f>VLOOKUP(C23,A!$E$2:$K$1451,7,FALSE)</f>
        <v>05999111985</v>
      </c>
      <c r="F23" s="8" t="s">
        <v>360</v>
      </c>
      <c r="G23" s="8" t="str">
        <f>VLOOKUP(C23,A!$B$2:$I$1501,8,FALSE)</f>
        <v>Adulte Masculin 20/29 ans</v>
      </c>
      <c r="N23" s="2">
        <f t="shared" si="0"/>
        <v>2224</v>
      </c>
      <c r="O23" s="2">
        <f t="shared" si="1"/>
        <v>23</v>
      </c>
      <c r="P23" s="8" t="str">
        <f>VLOOKUP(C23,A!$B$2:$D$1501,3,FALSE)</f>
        <v>1</v>
      </c>
    </row>
    <row r="24" spans="1:16" ht="14.45" customHeight="1" x14ac:dyDescent="0.25">
      <c r="A24" s="2">
        <v>24</v>
      </c>
      <c r="B24" s="2">
        <v>2222</v>
      </c>
      <c r="C24" s="2" t="s">
        <v>297</v>
      </c>
      <c r="D24" s="2" t="s">
        <v>328</v>
      </c>
      <c r="E24" s="2" t="str">
        <f>VLOOKUP(C24,A!$E$2:$K$1451,7,FALSE)</f>
        <v>05999064433</v>
      </c>
      <c r="F24" s="8" t="s">
        <v>360</v>
      </c>
      <c r="G24" s="8" t="str">
        <f>VLOOKUP(C24,A!$B$2:$I$1501,8,FALSE)</f>
        <v>Adulte Masculin 30/39 ans</v>
      </c>
      <c r="N24" s="2">
        <f t="shared" si="0"/>
        <v>2222</v>
      </c>
      <c r="O24" s="2">
        <f t="shared" si="1"/>
        <v>24</v>
      </c>
      <c r="P24" s="8" t="str">
        <f>VLOOKUP(C24,A!$B$2:$D$1501,3,FALSE)</f>
        <v>1</v>
      </c>
    </row>
    <row r="25" spans="1:16" ht="14.45" customHeight="1" x14ac:dyDescent="0.25">
      <c r="A25" s="2">
        <v>25</v>
      </c>
      <c r="B25" s="2">
        <v>2212</v>
      </c>
      <c r="C25" s="2" t="s">
        <v>298</v>
      </c>
      <c r="D25" s="2" t="s">
        <v>183</v>
      </c>
      <c r="E25" s="2" t="str">
        <f>VLOOKUP(C25,A!$E$2:$K$1451,7,FALSE)</f>
        <v>05996219752</v>
      </c>
      <c r="F25" s="8" t="s">
        <v>360</v>
      </c>
      <c r="G25" s="8" t="str">
        <f>VLOOKUP(C25,A!$B$2:$I$1501,8,FALSE)</f>
        <v>Adulte Masculin 20/29 ans</v>
      </c>
      <c r="N25" s="2">
        <f t="shared" si="0"/>
        <v>2212</v>
      </c>
      <c r="O25" s="2">
        <f t="shared" si="1"/>
        <v>25</v>
      </c>
      <c r="P25" s="8" t="str">
        <f>VLOOKUP(C25,A!$B$2:$D$1501,3,FALSE)</f>
        <v>1</v>
      </c>
    </row>
    <row r="26" spans="1:16" ht="14.45" customHeight="1" x14ac:dyDescent="0.25">
      <c r="A26" s="2">
        <v>26</v>
      </c>
      <c r="B26" s="2">
        <v>2207</v>
      </c>
      <c r="C26" s="2" t="s">
        <v>301</v>
      </c>
      <c r="D26" s="2" t="s">
        <v>326</v>
      </c>
      <c r="E26" s="2" t="str">
        <f>VLOOKUP(C26,A!$E$2:$K$1451,7,FALSE)</f>
        <v>05994058192</v>
      </c>
      <c r="F26" s="8" t="s">
        <v>360</v>
      </c>
      <c r="G26" s="8" t="str">
        <f>VLOOKUP(C26,A!$B$2:$I$1501,8,FALSE)</f>
        <v>Adulte Masculin 30/39 ans</v>
      </c>
      <c r="N26" s="2">
        <f t="shared" si="0"/>
        <v>2207</v>
      </c>
      <c r="O26" s="2">
        <f t="shared" si="1"/>
        <v>26</v>
      </c>
      <c r="P26" s="8" t="str">
        <f>VLOOKUP(C26,A!$B$2:$D$1501,3,FALSE)</f>
        <v>1</v>
      </c>
    </row>
    <row r="27" spans="1:16" ht="14.45" customHeight="1" x14ac:dyDescent="0.25">
      <c r="A27" s="2">
        <v>27</v>
      </c>
      <c r="B27" s="2">
        <v>2219</v>
      </c>
      <c r="C27" s="2" t="s">
        <v>303</v>
      </c>
      <c r="D27" s="2" t="s">
        <v>330</v>
      </c>
      <c r="E27" s="2" t="str">
        <f>VLOOKUP(C27,A!$E$2:$K$1451,7,FALSE)</f>
        <v>05999028487</v>
      </c>
      <c r="F27" s="8" t="s">
        <v>360</v>
      </c>
      <c r="G27" s="8" t="str">
        <f>VLOOKUP(C27,A!$B$2:$I$1501,8,FALSE)</f>
        <v>Adulte Masculin 30/39 ans</v>
      </c>
      <c r="N27" s="2">
        <f t="shared" si="0"/>
        <v>2219</v>
      </c>
      <c r="O27" s="2">
        <f t="shared" si="1"/>
        <v>27</v>
      </c>
      <c r="P27" s="8" t="str">
        <f>VLOOKUP(C27,A!$B$2:$D$1501,3,FALSE)</f>
        <v>1</v>
      </c>
    </row>
    <row r="28" spans="1:16" ht="14.45" customHeight="1" x14ac:dyDescent="0.25">
      <c r="A28" s="2">
        <v>28</v>
      </c>
      <c r="B28" s="2">
        <v>1303</v>
      </c>
      <c r="C28" s="2" t="s">
        <v>34</v>
      </c>
      <c r="D28" s="2" t="s">
        <v>326</v>
      </c>
      <c r="E28" s="2" t="str">
        <f>VLOOKUP(C28,A!$E$2:$K$1451,7,FALSE)</f>
        <v>05994063020</v>
      </c>
      <c r="F28" s="8" t="s">
        <v>360</v>
      </c>
      <c r="G28" s="8" t="str">
        <f>VLOOKUP(C28,A!$B$2:$I$1501,8,FALSE)</f>
        <v>Adulte Masculin 20/29 ans</v>
      </c>
      <c r="N28" s="2">
        <f t="shared" si="0"/>
        <v>1303</v>
      </c>
      <c r="O28" s="2">
        <f t="shared" si="1"/>
        <v>28</v>
      </c>
      <c r="P28" s="8" t="str">
        <f>VLOOKUP(C28,A!$B$2:$D$1501,3,FALSE)</f>
        <v>1</v>
      </c>
    </row>
    <row r="29" spans="1:16" ht="14.45" customHeight="1" x14ac:dyDescent="0.25">
      <c r="A29" s="2">
        <v>29</v>
      </c>
      <c r="B29" s="2">
        <v>2176</v>
      </c>
      <c r="C29" s="2" t="s">
        <v>320</v>
      </c>
      <c r="D29" s="2" t="s">
        <v>326</v>
      </c>
      <c r="E29" s="2" t="str">
        <f>VLOOKUP(C29,A!$E$2:$K$1451,7,FALSE)</f>
        <v>05999024929</v>
      </c>
      <c r="F29" s="8" t="s">
        <v>360</v>
      </c>
      <c r="G29" s="8" t="str">
        <f>VLOOKUP(C29,A!$B$2:$I$1501,8,FALSE)</f>
        <v>Adulte Masculin 30/39 ans</v>
      </c>
      <c r="N29" s="2">
        <f t="shared" si="0"/>
        <v>2176</v>
      </c>
      <c r="O29" s="2">
        <f t="shared" si="1"/>
        <v>29</v>
      </c>
      <c r="P29" s="8" t="str">
        <f>VLOOKUP(C29,A!$B$2:$D$1501,3,FALSE)</f>
        <v>1</v>
      </c>
    </row>
    <row r="30" spans="1:16" ht="14.45" customHeight="1" x14ac:dyDescent="0.25">
      <c r="A30" s="2">
        <v>30</v>
      </c>
      <c r="B30" s="2">
        <v>144374</v>
      </c>
      <c r="C30" s="2" t="s">
        <v>9</v>
      </c>
      <c r="D30" s="19" t="s">
        <v>22</v>
      </c>
      <c r="E30" s="2" t="str">
        <f>VLOOKUP(C30,A!$E$2:$K$1451,7,FALSE)</f>
        <v>05999102231</v>
      </c>
      <c r="F30" s="8" t="s">
        <v>360</v>
      </c>
      <c r="G30" s="8" t="str">
        <f>VLOOKUP(C30,A!$B$2:$I$1501,8,FALSE)</f>
        <v>Adulte Masculin 20/29 ans</v>
      </c>
      <c r="N30" s="2">
        <f t="shared" si="0"/>
        <v>144374</v>
      </c>
      <c r="O30" s="2">
        <f t="shared" si="1"/>
        <v>30</v>
      </c>
      <c r="P30" s="8" t="str">
        <f>VLOOKUP(C30,A!$B$2:$D$1501,3,FALSE)</f>
        <v>1</v>
      </c>
    </row>
    <row r="31" spans="1:16" ht="14.45" customHeight="1" x14ac:dyDescent="0.25">
      <c r="A31" s="2">
        <v>31</v>
      </c>
      <c r="B31" s="2">
        <v>1271</v>
      </c>
      <c r="C31" s="2" t="s">
        <v>87</v>
      </c>
      <c r="D31" s="2" t="s">
        <v>174</v>
      </c>
      <c r="E31" s="2" t="str">
        <f>VLOOKUP(C31,A!$E$2:$K$1451,7,FALSE)</f>
        <v>05999025738</v>
      </c>
      <c r="F31" s="8" t="s">
        <v>360</v>
      </c>
      <c r="G31" s="8" t="str">
        <f>VLOOKUP(C31,A!$B$2:$I$1501,8,FALSE)</f>
        <v>Adulte Masculin 30/39 ans</v>
      </c>
      <c r="N31" s="2">
        <f t="shared" si="0"/>
        <v>1271</v>
      </c>
      <c r="O31" s="2">
        <f t="shared" si="1"/>
        <v>31</v>
      </c>
      <c r="P31" s="8" t="str">
        <f>VLOOKUP(C31,A!$B$2:$D$1501,3,FALSE)</f>
        <v>1</v>
      </c>
    </row>
    <row r="32" spans="1:16" ht="14.45" customHeight="1" x14ac:dyDescent="0.25">
      <c r="A32" s="2">
        <v>32</v>
      </c>
      <c r="B32" s="2">
        <v>144498</v>
      </c>
      <c r="C32" s="2" t="s">
        <v>29</v>
      </c>
      <c r="D32" t="s">
        <v>126</v>
      </c>
      <c r="E32" s="2" t="str">
        <f>VLOOKUP(C32,A!$E$2:$K$1451,7,FALSE)</f>
        <v>06297087022</v>
      </c>
      <c r="F32" s="8" t="s">
        <v>360</v>
      </c>
      <c r="G32" s="8" t="str">
        <f>VLOOKUP(C32,A!$B$2:$I$1501,8,FALSE)</f>
        <v>Adulte Masculin 17/19 ans</v>
      </c>
      <c r="N32" s="2">
        <f t="shared" si="0"/>
        <v>144498</v>
      </c>
      <c r="O32" s="2">
        <f t="shared" si="1"/>
        <v>32</v>
      </c>
      <c r="P32" s="8" t="str">
        <f>VLOOKUP(C32,A!$B$2:$D$1501,3,FALSE)</f>
        <v>1</v>
      </c>
    </row>
    <row r="33" spans="1:16" ht="14.45" customHeight="1" x14ac:dyDescent="0.25">
      <c r="A33" s="2">
        <v>33</v>
      </c>
      <c r="B33" s="2">
        <v>144310</v>
      </c>
      <c r="C33" s="2" t="s">
        <v>193</v>
      </c>
      <c r="D33" s="2" t="s">
        <v>101</v>
      </c>
      <c r="E33" s="2" t="str">
        <f>VLOOKUP(C33,A!$E$2:$K$1451,7,FALSE)</f>
        <v>06204730362</v>
      </c>
      <c r="F33" s="8" t="s">
        <v>360</v>
      </c>
      <c r="G33" s="8" t="str">
        <f>VLOOKUP(C33,A!$B$2:$I$1501,8,FALSE)</f>
        <v>Adulte Masculin 20/29 ans</v>
      </c>
      <c r="N33" s="2">
        <f t="shared" si="0"/>
        <v>144310</v>
      </c>
      <c r="O33" s="2">
        <f t="shared" si="1"/>
        <v>33</v>
      </c>
      <c r="P33" s="8" t="str">
        <f>VLOOKUP(C33,A!$B$2:$D$1501,3,FALSE)</f>
        <v>1</v>
      </c>
    </row>
    <row r="34" spans="1:16" ht="14.45" customHeight="1" x14ac:dyDescent="0.25">
      <c r="A34" s="2">
        <v>34</v>
      </c>
      <c r="B34" s="2">
        <v>2223</v>
      </c>
      <c r="C34" s="5" t="s">
        <v>293</v>
      </c>
      <c r="D34" s="2" t="s">
        <v>47</v>
      </c>
      <c r="E34" s="2" t="str">
        <f>VLOOKUP(C34,A!$E$2:$K$1451,7,FALSE)</f>
        <v>06297098606</v>
      </c>
      <c r="F34" s="8" t="s">
        <v>360</v>
      </c>
      <c r="G34" s="8" t="str">
        <f>VLOOKUP(C34,A!$B$2:$I$1501,8,FALSE)</f>
        <v>Adulte Masculin 50/59 ans</v>
      </c>
      <c r="N34" s="2">
        <f t="shared" si="0"/>
        <v>2223</v>
      </c>
      <c r="O34" s="2">
        <f t="shared" si="1"/>
        <v>34</v>
      </c>
      <c r="P34" s="8" t="str">
        <f>VLOOKUP(C34,A!$B$2:$D$1501,3,FALSE)</f>
        <v>1</v>
      </c>
    </row>
    <row r="35" spans="1:16" ht="14.45" customHeight="1" x14ac:dyDescent="0.25">
      <c r="A35" s="2">
        <v>35</v>
      </c>
      <c r="B35" s="2">
        <v>2216</v>
      </c>
      <c r="C35" s="2" t="s">
        <v>37</v>
      </c>
      <c r="D35" s="2" t="s">
        <v>91</v>
      </c>
      <c r="E35" s="2" t="str">
        <f>VLOOKUP(C35,A!$E$2:$K$1451,7,FALSE)</f>
        <v>06260031180</v>
      </c>
      <c r="F35" s="8" t="s">
        <v>360</v>
      </c>
      <c r="G35" s="8" t="str">
        <f>VLOOKUP(C35,A!$B$2:$I$1501,8,FALSE)</f>
        <v>Adulte Masculin 40/49 ans</v>
      </c>
      <c r="N35" s="2">
        <f t="shared" si="0"/>
        <v>2216</v>
      </c>
      <c r="O35" s="2">
        <f t="shared" si="1"/>
        <v>35</v>
      </c>
      <c r="P35" s="8" t="str">
        <f>VLOOKUP(C35,A!$B$2:$D$1501,3,FALSE)</f>
        <v>1</v>
      </c>
    </row>
    <row r="36" spans="1:16" ht="14.45" customHeight="1" x14ac:dyDescent="0.25">
      <c r="A36" s="2">
        <v>36</v>
      </c>
      <c r="B36" s="2">
        <v>1288</v>
      </c>
      <c r="C36" s="2" t="s">
        <v>224</v>
      </c>
      <c r="D36" s="2" t="s">
        <v>213</v>
      </c>
      <c r="E36" s="2" t="str">
        <f>VLOOKUP(C36,A!$E$2:$K$1451,7,FALSE)</f>
        <v>06265605486</v>
      </c>
      <c r="F36" s="8" t="s">
        <v>360</v>
      </c>
      <c r="G36" s="8" t="str">
        <f>VLOOKUP(C36,A!$B$2:$I$1501,8,FALSE)</f>
        <v>Adulte Masculin 40/49 ans</v>
      </c>
      <c r="N36" s="2">
        <f t="shared" si="0"/>
        <v>1288</v>
      </c>
      <c r="O36" s="2">
        <f t="shared" si="1"/>
        <v>36</v>
      </c>
      <c r="P36" s="8" t="str">
        <f>VLOOKUP(C36,A!$B$2:$D$1501,3,FALSE)</f>
        <v>1</v>
      </c>
    </row>
    <row r="37" spans="1:16" ht="14.45" customHeight="1" x14ac:dyDescent="0.25">
      <c r="A37" s="2">
        <v>37</v>
      </c>
      <c r="B37" s="2">
        <v>1252</v>
      </c>
      <c r="C37" s="5" t="s">
        <v>505</v>
      </c>
      <c r="D37" s="19" t="str">
        <f>VLOOKUP(C37,[8]A!$B$2:$H$1501,6,FALSE)</f>
        <v>NEW TEAM MAULDE</v>
      </c>
      <c r="E37" s="2" t="str">
        <f>VLOOKUP(C37,A!$E$2:$K$1451,7,FALSE)</f>
        <v>05999059180</v>
      </c>
      <c r="F37" s="8">
        <v>1</v>
      </c>
      <c r="G37" s="8" t="str">
        <f>VLOOKUP(C37,A!$B$2:$I$1501,8,FALSE)</f>
        <v>Adulte Masculin 30/39 ans</v>
      </c>
      <c r="N37" s="2">
        <f t="shared" si="0"/>
        <v>1252</v>
      </c>
      <c r="O37" s="2">
        <f t="shared" si="1"/>
        <v>37</v>
      </c>
      <c r="P37" s="8" t="str">
        <f>VLOOKUP(C37,A!$B$2:$D$1501,3,FALSE)</f>
        <v>1</v>
      </c>
    </row>
    <row r="38" spans="1:16" ht="14.45" customHeight="1" x14ac:dyDescent="0.25">
      <c r="A38" s="2">
        <v>38</v>
      </c>
      <c r="B38" s="2">
        <v>144356</v>
      </c>
      <c r="C38" s="2" t="s">
        <v>498</v>
      </c>
      <c r="D38" s="19" t="str">
        <f>VLOOKUP(C38,[8]A!$B$2:$H$1501,6,FALSE)</f>
        <v>NEW TEAM MAULDE</v>
      </c>
      <c r="E38" s="2" t="str">
        <f>VLOOKUP(C38,A!$E$2:$K$1451,7,FALSE)</f>
        <v>05999023281</v>
      </c>
      <c r="F38" s="8">
        <v>1</v>
      </c>
      <c r="G38" s="8" t="str">
        <f>VLOOKUP(C38,A!$B$2:$I$1501,8,FALSE)</f>
        <v>Adulte Masculin 30/39 ans</v>
      </c>
      <c r="N38" s="2">
        <f t="shared" si="0"/>
        <v>144356</v>
      </c>
      <c r="O38" s="2">
        <f t="shared" si="1"/>
        <v>38</v>
      </c>
      <c r="P38" s="8" t="str">
        <f>VLOOKUP(C38,A!$B$2:$D$1501,3,FALSE)</f>
        <v>1</v>
      </c>
    </row>
    <row r="39" spans="1:16" ht="14.45" customHeight="1" x14ac:dyDescent="0.25">
      <c r="A39" s="2">
        <v>39</v>
      </c>
      <c r="B39">
        <v>144397</v>
      </c>
      <c r="C39" s="2" t="s">
        <v>85</v>
      </c>
      <c r="D39" s="20" t="str">
        <f>VLOOKUP(C39,[8]A!$B$2:$H$1501,6,FALSE)</f>
        <v>T.C.S.P. 59 - FERRIERE LA GRANDE</v>
      </c>
      <c r="E39" s="2" t="str">
        <f>VLOOKUP(C39,A!$E$2:$K$1451,7,FALSE)</f>
        <v>05999029318</v>
      </c>
      <c r="F39" s="8">
        <v>1</v>
      </c>
      <c r="G39" s="8" t="str">
        <f>VLOOKUP(C39,A!$B$2:$I$1501,8,FALSE)</f>
        <v>Adulte Masculin 30/39 ans</v>
      </c>
      <c r="N39" s="2">
        <f t="shared" si="0"/>
        <v>144397</v>
      </c>
      <c r="O39" s="2">
        <f t="shared" si="1"/>
        <v>39</v>
      </c>
      <c r="P39" s="8" t="str">
        <f>VLOOKUP(C39,A!$B$2:$D$1501,3,FALSE)</f>
        <v>1</v>
      </c>
    </row>
    <row r="40" spans="1:16" ht="14.45" customHeight="1" x14ac:dyDescent="0.25">
      <c r="A40" s="2">
        <v>40</v>
      </c>
      <c r="B40">
        <v>1322</v>
      </c>
      <c r="C40" s="5" t="s">
        <v>510</v>
      </c>
      <c r="D40" s="20" t="str">
        <f>VLOOKUP(C40,[8]A!$B$2:$H$1501,6,FALSE)</f>
        <v>ETOILE CYCLISTE FEIGNIES</v>
      </c>
      <c r="E40" s="2" t="str">
        <f>VLOOKUP(C40,A!$E$2:$K$1451,7,FALSE)</f>
        <v>05996219554</v>
      </c>
      <c r="F40" s="8">
        <v>1</v>
      </c>
      <c r="G40" s="8" t="str">
        <f>VLOOKUP(C40,A!$B$2:$I$1501,8,FALSE)</f>
        <v>Adulte Masculin 20/29 ans</v>
      </c>
      <c r="N40" s="2">
        <f t="shared" si="0"/>
        <v>1322</v>
      </c>
      <c r="O40" s="2">
        <f t="shared" si="1"/>
        <v>40</v>
      </c>
      <c r="P40" s="8" t="str">
        <f>VLOOKUP(C40,A!$B$2:$D$1501,3,FALSE)</f>
        <v>1</v>
      </c>
    </row>
    <row r="41" spans="1:16" ht="14.45" customHeight="1" x14ac:dyDescent="0.25">
      <c r="A41" s="2">
        <v>41</v>
      </c>
      <c r="B41">
        <v>144412</v>
      </c>
      <c r="C41" s="5" t="s">
        <v>515</v>
      </c>
      <c r="D41" s="20" t="str">
        <f>VLOOKUP(C41,[8]A!$B$2:$H$1501,6,FALSE)</f>
        <v>ETOILE CYCLISTE FEIGNIES</v>
      </c>
      <c r="E41" s="2" t="str">
        <f>VLOOKUP(C41,A!$E$2:$K$1451,7,FALSE)</f>
        <v>05999062632</v>
      </c>
      <c r="F41" s="8">
        <v>1</v>
      </c>
      <c r="G41" s="8" t="str">
        <f>VLOOKUP(C41,A!$B$2:$I$1501,8,FALSE)</f>
        <v>Adulte Masculin 40/49 ans</v>
      </c>
      <c r="N41" s="2">
        <f t="shared" si="0"/>
        <v>144412</v>
      </c>
      <c r="O41" s="2">
        <f t="shared" si="1"/>
        <v>41</v>
      </c>
      <c r="P41" s="8" t="str">
        <f>VLOOKUP(C41,A!$B$2:$D$1501,3,FALSE)</f>
        <v>1</v>
      </c>
    </row>
    <row r="42" spans="1:16" ht="14.45" customHeight="1" x14ac:dyDescent="0.25">
      <c r="A42" s="2">
        <v>42</v>
      </c>
      <c r="B42">
        <v>144438</v>
      </c>
      <c r="C42" s="5" t="s">
        <v>518</v>
      </c>
      <c r="D42" s="20" t="str">
        <f>VLOOKUP(C42,[8]A!$B$2:$H$1501,6,FALSE)</f>
        <v>ETOILE CYCLISTE FEIGNIES</v>
      </c>
      <c r="E42" s="2" t="str">
        <f>VLOOKUP(C42,A!$E$2:$K$1451,7,FALSE)</f>
        <v>05999024844</v>
      </c>
      <c r="F42" s="8">
        <v>1</v>
      </c>
      <c r="G42" s="8" t="str">
        <f>VLOOKUP(C42,A!$B$2:$I$1501,8,FALSE)</f>
        <v>Adulte Masculin 40/49 ans</v>
      </c>
      <c r="N42" s="2">
        <f t="shared" si="0"/>
        <v>144438</v>
      </c>
      <c r="O42" s="2">
        <f t="shared" si="1"/>
        <v>42</v>
      </c>
      <c r="P42" s="8" t="str">
        <f>VLOOKUP(C42,A!$B$2:$D$1501,3,FALSE)</f>
        <v>1</v>
      </c>
    </row>
    <row r="43" spans="1:16" ht="14.45" customHeight="1" x14ac:dyDescent="0.25">
      <c r="A43" s="2">
        <v>43</v>
      </c>
      <c r="B43">
        <v>144602</v>
      </c>
      <c r="C43" s="5" t="s">
        <v>523</v>
      </c>
      <c r="D43" s="20" t="str">
        <f>VLOOKUP(C43,[8]A!$B$2:$H$1501,6,FALSE)</f>
        <v>ETOILE CYCLISTE FEIGNIES</v>
      </c>
      <c r="E43" s="2" t="str">
        <f>VLOOKUP(C43,A!$E$2:$K$1451,7,FALSE)</f>
        <v>05999023522</v>
      </c>
      <c r="F43" s="8">
        <v>1</v>
      </c>
      <c r="G43" s="8" t="str">
        <f>VLOOKUP(C43,A!$B$2:$I$1501,8,FALSE)</f>
        <v>Adulte Masculin 20/29 ans</v>
      </c>
      <c r="N43" s="2">
        <f t="shared" si="0"/>
        <v>144602</v>
      </c>
      <c r="O43" s="2">
        <f t="shared" si="1"/>
        <v>43</v>
      </c>
      <c r="P43" s="8" t="str">
        <f>VLOOKUP(C43,A!$B$2:$D$1501,3,FALSE)</f>
        <v>1</v>
      </c>
    </row>
    <row r="44" spans="1:16" ht="14.45" customHeight="1" x14ac:dyDescent="0.25">
      <c r="A44" s="2">
        <v>44</v>
      </c>
      <c r="B44">
        <v>144591</v>
      </c>
      <c r="C44" s="5" t="s">
        <v>525</v>
      </c>
      <c r="D44" s="20" t="str">
        <f>VLOOKUP(C44,[8]A!$B$2:$H$1501,6,FALSE)</f>
        <v>ETOILE CYCLISTE FEIGNIES</v>
      </c>
      <c r="E44" s="2" t="str">
        <f>VLOOKUP(C44,A!$E$2:$K$1451,7,FALSE)</f>
        <v>05994058221</v>
      </c>
      <c r="F44" s="8">
        <v>1</v>
      </c>
      <c r="G44" s="8" t="str">
        <f>VLOOKUP(C44,A!$B$2:$I$1501,8,FALSE)</f>
        <v>Adulte Masculin 30/39 ans</v>
      </c>
      <c r="N44" s="2">
        <f t="shared" si="0"/>
        <v>144591</v>
      </c>
      <c r="O44" s="2">
        <f t="shared" si="1"/>
        <v>44</v>
      </c>
      <c r="P44" s="8" t="str">
        <f>VLOOKUP(C44,A!$B$2:$D$1501,3,FALSE)</f>
        <v>1</v>
      </c>
    </row>
    <row r="45" spans="1:16" ht="14.45" customHeight="1" x14ac:dyDescent="0.25">
      <c r="A45" s="2">
        <v>45</v>
      </c>
      <c r="B45">
        <v>144616</v>
      </c>
      <c r="C45" s="5" t="s">
        <v>528</v>
      </c>
      <c r="D45" s="20" t="str">
        <f>VLOOKUP(C45,[8]A!$B$2:$H$1501,6,FALSE)</f>
        <v>ETOILE CYCLISTE FEIGNIES</v>
      </c>
      <c r="E45" s="2" t="str">
        <f>VLOOKUP(C45,A!$E$2:$K$1451,7,FALSE)</f>
        <v>05994058823</v>
      </c>
      <c r="F45" s="8">
        <v>1</v>
      </c>
      <c r="G45" s="8" t="str">
        <f>VLOOKUP(C45,A!$B$2:$I$1501,8,FALSE)</f>
        <v>Adulte Masculin 20/29 ans</v>
      </c>
      <c r="N45" s="2">
        <f t="shared" si="0"/>
        <v>144616</v>
      </c>
      <c r="O45" s="2">
        <f t="shared" si="1"/>
        <v>45</v>
      </c>
      <c r="P45" s="8" t="str">
        <f>VLOOKUP(C45,A!$B$2:$D$1501,3,FALSE)</f>
        <v>1</v>
      </c>
    </row>
    <row r="46" spans="1:16" ht="14.45" customHeight="1" x14ac:dyDescent="0.25">
      <c r="A46" s="2">
        <v>47</v>
      </c>
      <c r="B46">
        <v>144544</v>
      </c>
      <c r="C46" s="5" t="s">
        <v>597</v>
      </c>
      <c r="D46" s="2" t="s">
        <v>326</v>
      </c>
      <c r="E46" s="2" t="str">
        <f>VLOOKUP(C46,A!$E$2:$K$1451,7,FALSE)</f>
        <v>05999068493</v>
      </c>
      <c r="F46" s="8">
        <v>1</v>
      </c>
      <c r="G46" s="8" t="str">
        <f>VLOOKUP(C46,A!$B$2:$I$1501,8,FALSE)</f>
        <v>Adulte Masculin 40/49 ans</v>
      </c>
      <c r="N46" s="2">
        <f t="shared" si="0"/>
        <v>144544</v>
      </c>
      <c r="O46" s="2">
        <f t="shared" si="1"/>
        <v>47</v>
      </c>
      <c r="P46" s="8" t="str">
        <f>VLOOKUP(C46,A!$B$2:$D$1501,3,FALSE)</f>
        <v>1</v>
      </c>
    </row>
    <row r="47" spans="1:16" ht="14.45" customHeight="1" x14ac:dyDescent="0.25">
      <c r="A47" s="2">
        <v>48</v>
      </c>
      <c r="B47">
        <v>144299</v>
      </c>
      <c r="C47" t="s">
        <v>601</v>
      </c>
      <c r="D47" t="s">
        <v>126</v>
      </c>
      <c r="E47" s="2" t="str">
        <f>VLOOKUP(C47,A!$E$2:$K$1451,7,FALSE)</f>
        <v>06297096176</v>
      </c>
      <c r="F47" s="8">
        <v>1</v>
      </c>
      <c r="G47" s="8" t="str">
        <f>VLOOKUP(C47,A!$B$2:$I$1501,8,FALSE)</f>
        <v>Adulte Masculin 30/39 ans</v>
      </c>
      <c r="N47" s="2">
        <f t="shared" si="0"/>
        <v>144299</v>
      </c>
      <c r="O47" s="2">
        <f t="shared" si="1"/>
        <v>48</v>
      </c>
      <c r="P47" s="8" t="str">
        <f>VLOOKUP(C47,A!$B$2:$D$1501,3,FALSE)</f>
        <v>1</v>
      </c>
    </row>
    <row r="48" spans="1:16" ht="14.45" customHeight="1" x14ac:dyDescent="0.25">
      <c r="A48" s="2">
        <v>49</v>
      </c>
      <c r="B48">
        <v>2945</v>
      </c>
      <c r="C48" t="s">
        <v>602</v>
      </c>
      <c r="D48" t="s">
        <v>53</v>
      </c>
      <c r="E48" s="2" t="str">
        <f>VLOOKUP(C48,A!$E$2:$K$1451,7,FALSE)</f>
        <v>05999093901</v>
      </c>
      <c r="F48" s="8">
        <v>1</v>
      </c>
      <c r="G48" s="8" t="str">
        <f>VLOOKUP(C48,A!$B$2:$I$1501,8,FALSE)</f>
        <v>Adulte Masculin 20/29 ans</v>
      </c>
      <c r="N48" s="2">
        <f t="shared" si="0"/>
        <v>2945</v>
      </c>
      <c r="O48" s="2">
        <f t="shared" si="1"/>
        <v>49</v>
      </c>
      <c r="P48" s="8" t="str">
        <f>VLOOKUP(C48,A!$B$2:$D$1501,3,FALSE)</f>
        <v>1</v>
      </c>
    </row>
    <row r="49" spans="1:16" ht="14.45" customHeight="1" x14ac:dyDescent="0.25">
      <c r="A49" s="2">
        <v>50</v>
      </c>
      <c r="B49">
        <v>2943</v>
      </c>
      <c r="C49" t="s">
        <v>603</v>
      </c>
      <c r="D49" t="s">
        <v>53</v>
      </c>
      <c r="E49" s="2" t="str">
        <f>VLOOKUP(C49,A!$E$2:$K$1451,7,FALSE)</f>
        <v>05996215523</v>
      </c>
      <c r="F49" s="8">
        <v>1</v>
      </c>
      <c r="G49" s="8" t="str">
        <f>VLOOKUP(C49,A!$B$2:$I$1501,8,FALSE)</f>
        <v>Adulte Masculin 20/29 ans</v>
      </c>
      <c r="N49" s="2">
        <f t="shared" si="0"/>
        <v>2943</v>
      </c>
      <c r="O49" s="2">
        <f t="shared" si="1"/>
        <v>50</v>
      </c>
      <c r="P49" s="8" t="str">
        <f>VLOOKUP(C49,A!$B$2:$D$1501,3,FALSE)</f>
        <v>1</v>
      </c>
    </row>
    <row r="50" spans="1:16" ht="14.45" customHeight="1" x14ac:dyDescent="0.25">
      <c r="A50" s="2">
        <v>51</v>
      </c>
      <c r="B50">
        <v>2946</v>
      </c>
      <c r="C50" t="s">
        <v>604</v>
      </c>
      <c r="D50" t="s">
        <v>53</v>
      </c>
      <c r="E50" s="2" t="str">
        <f>VLOOKUP(C50,A!$E$2:$K$1451,7,FALSE)</f>
        <v>05999018955</v>
      </c>
      <c r="F50" s="8">
        <v>1</v>
      </c>
      <c r="G50" s="8" t="str">
        <f>VLOOKUP(C50,A!$B$2:$I$1501,8,FALSE)</f>
        <v>Adulte Masculin 50/59 ans</v>
      </c>
      <c r="N50" s="2">
        <f t="shared" si="0"/>
        <v>2946</v>
      </c>
      <c r="O50" s="2">
        <f t="shared" si="1"/>
        <v>51</v>
      </c>
      <c r="P50" s="8" t="str">
        <f>VLOOKUP(C50,A!$B$2:$D$1501,3,FALSE)</f>
        <v>1</v>
      </c>
    </row>
    <row r="51" spans="1:16" ht="14.45" customHeight="1" x14ac:dyDescent="0.25">
      <c r="A51" s="2">
        <v>52</v>
      </c>
      <c r="B51">
        <v>2947</v>
      </c>
      <c r="C51" t="s">
        <v>607</v>
      </c>
      <c r="D51" t="s">
        <v>53</v>
      </c>
      <c r="E51" s="2" t="str">
        <f>VLOOKUP(C51,A!$E$2:$K$1451,7,FALSE)</f>
        <v>05999016681</v>
      </c>
      <c r="F51" s="8">
        <v>1</v>
      </c>
      <c r="G51" s="8" t="str">
        <f>VLOOKUP(C51,A!$B$2:$I$1501,8,FALSE)</f>
        <v>Adulte Masculin 30/39 ans</v>
      </c>
      <c r="N51" s="2">
        <f t="shared" si="0"/>
        <v>2947</v>
      </c>
      <c r="O51" s="2">
        <f t="shared" si="1"/>
        <v>52</v>
      </c>
      <c r="P51" s="8" t="str">
        <f>VLOOKUP(C51,A!$B$2:$D$1501,3,FALSE)</f>
        <v>1</v>
      </c>
    </row>
    <row r="52" spans="1:16" ht="14.45" customHeight="1" x14ac:dyDescent="0.25">
      <c r="A52" s="2">
        <v>53</v>
      </c>
      <c r="B52">
        <v>2948</v>
      </c>
      <c r="C52" t="s">
        <v>610</v>
      </c>
      <c r="D52" t="s">
        <v>53</v>
      </c>
      <c r="E52" s="2" t="str">
        <f>VLOOKUP(C52,A!$E$2:$K$1451,7,FALSE)</f>
        <v>05999069150</v>
      </c>
      <c r="F52" s="8">
        <v>1</v>
      </c>
      <c r="G52" s="8" t="str">
        <f>VLOOKUP(C52,A!$B$2:$I$1501,8,FALSE)</f>
        <v>Adulte Masculin 20/29 ans</v>
      </c>
      <c r="N52" s="2">
        <f t="shared" si="0"/>
        <v>2948</v>
      </c>
      <c r="O52" s="2">
        <f t="shared" si="1"/>
        <v>53</v>
      </c>
      <c r="P52" s="8" t="str">
        <f>VLOOKUP(C52,A!$B$2:$D$1501,3,FALSE)</f>
        <v>1</v>
      </c>
    </row>
    <row r="53" spans="1:16" ht="14.45" customHeight="1" x14ac:dyDescent="0.25">
      <c r="A53" s="2">
        <v>54</v>
      </c>
      <c r="B53" s="2">
        <v>3140</v>
      </c>
      <c r="C53" s="2" t="s">
        <v>52</v>
      </c>
      <c r="D53" t="s">
        <v>53</v>
      </c>
      <c r="E53" s="2" t="str">
        <f>VLOOKUP(C53,A!$E$2:$K$1451,7,FALSE)</f>
        <v>05999120514</v>
      </c>
      <c r="F53" s="8">
        <v>1</v>
      </c>
      <c r="G53" s="8" t="str">
        <f>VLOOKUP(C53,A!$B$2:$I$1501,8,FALSE)</f>
        <v>Adulte Masculin 40/49 ans</v>
      </c>
      <c r="N53" s="2">
        <f t="shared" si="0"/>
        <v>3140</v>
      </c>
      <c r="O53" s="2">
        <f t="shared" si="1"/>
        <v>54</v>
      </c>
      <c r="P53" s="8" t="str">
        <f>VLOOKUP(C53,A!$B$2:$D$1501,3,FALSE)</f>
        <v>1</v>
      </c>
    </row>
    <row r="54" spans="1:16" ht="14.45" customHeight="1" x14ac:dyDescent="0.25">
      <c r="A54" s="2">
        <v>55</v>
      </c>
      <c r="B54" s="2">
        <v>144503</v>
      </c>
      <c r="C54" s="2" t="s">
        <v>49</v>
      </c>
      <c r="D54" t="s">
        <v>53</v>
      </c>
      <c r="E54" s="2" t="str">
        <f>VLOOKUP(C54,A!$E$2:$K$1451,7,FALSE)</f>
        <v>05999108843</v>
      </c>
      <c r="F54" s="8">
        <v>1</v>
      </c>
      <c r="G54" s="8" t="str">
        <f>VLOOKUP(C54,A!$B$2:$I$1501,8,FALSE)</f>
        <v>Adulte Masculin 20/29 ans</v>
      </c>
      <c r="N54" s="2">
        <f t="shared" si="0"/>
        <v>144503</v>
      </c>
      <c r="O54" s="2">
        <f t="shared" si="1"/>
        <v>55</v>
      </c>
      <c r="P54" s="8" t="str">
        <f>VLOOKUP(C54,A!$B$2:$D$1501,3,FALSE)</f>
        <v>1</v>
      </c>
    </row>
    <row r="55" spans="1:16" ht="14.45" customHeight="1" x14ac:dyDescent="0.25">
      <c r="A55" s="2">
        <v>56</v>
      </c>
      <c r="B55">
        <v>144424</v>
      </c>
      <c r="C55" s="2" t="s">
        <v>598</v>
      </c>
      <c r="D55" s="2" t="s">
        <v>504</v>
      </c>
      <c r="E55" s="2" t="str">
        <f>VLOOKUP(C55,A!$E$2:$K$1451,7,FALSE)</f>
        <v>05999025273</v>
      </c>
      <c r="F55" s="8">
        <v>1</v>
      </c>
      <c r="G55" s="8" t="str">
        <f>VLOOKUP(C55,A!$B$2:$I$1501,8,FALSE)</f>
        <v>Adulte Masculin 50/59 ans</v>
      </c>
      <c r="N55" s="2">
        <f t="shared" si="0"/>
        <v>144424</v>
      </c>
      <c r="O55" s="2">
        <f t="shared" si="1"/>
        <v>56</v>
      </c>
      <c r="P55" s="8" t="str">
        <f>VLOOKUP(C55,A!$B$2:$D$1501,3,FALSE)</f>
        <v>1</v>
      </c>
    </row>
    <row r="56" spans="1:16" ht="14.45" customHeight="1" x14ac:dyDescent="0.25">
      <c r="A56" s="2">
        <v>57</v>
      </c>
      <c r="B56">
        <v>144258</v>
      </c>
      <c r="C56" s="2" t="s">
        <v>567</v>
      </c>
      <c r="D56" t="s">
        <v>14</v>
      </c>
      <c r="E56" s="2" t="str">
        <f>VLOOKUP(C56,A!$E$2:$K$1451,7,FALSE)</f>
        <v>05999025259</v>
      </c>
      <c r="F56" s="8">
        <v>1</v>
      </c>
      <c r="G56" s="8" t="str">
        <f>VLOOKUP(C56,A!$B$2:$I$1501,8,FALSE)</f>
        <v>Adulte Masculin 30/39 ans</v>
      </c>
      <c r="N56" s="2">
        <f t="shared" si="0"/>
        <v>144258</v>
      </c>
      <c r="O56" s="2">
        <f t="shared" si="1"/>
        <v>57</v>
      </c>
      <c r="P56" s="8" t="str">
        <f>VLOOKUP(C56,A!$B$2:$D$1501,3,FALSE)</f>
        <v>1</v>
      </c>
    </row>
    <row r="57" spans="1:16" ht="14.45" customHeight="1" x14ac:dyDescent="0.25">
      <c r="A57" s="2">
        <v>58</v>
      </c>
      <c r="B57">
        <v>144279</v>
      </c>
      <c r="C57" t="s">
        <v>585</v>
      </c>
      <c r="D57" t="s">
        <v>14</v>
      </c>
      <c r="E57" s="2" t="str">
        <f>VLOOKUP(C57,A!$E$2:$K$1451,7,FALSE)</f>
        <v>05999021232</v>
      </c>
      <c r="F57" s="8">
        <v>1</v>
      </c>
      <c r="G57" s="8" t="str">
        <f>VLOOKUP(C57,A!$B$2:$I$1501,8,FALSE)</f>
        <v>Adulte Masculin 40/49 ans</v>
      </c>
      <c r="N57" s="2">
        <f t="shared" si="0"/>
        <v>144279</v>
      </c>
      <c r="O57" s="2">
        <f t="shared" si="1"/>
        <v>58</v>
      </c>
      <c r="P57" s="8" t="str">
        <f>VLOOKUP(C57,A!$B$2:$D$1501,3,FALSE)</f>
        <v>1</v>
      </c>
    </row>
    <row r="58" spans="1:16" ht="14.45" customHeight="1" x14ac:dyDescent="0.25">
      <c r="A58" s="2">
        <v>59</v>
      </c>
      <c r="B58">
        <v>2939</v>
      </c>
      <c r="C58" t="s">
        <v>627</v>
      </c>
      <c r="D58" t="s">
        <v>284</v>
      </c>
      <c r="E58" s="2" t="str">
        <f>VLOOKUP(C58,A!$E$2:$K$1451,7,FALSE)</f>
        <v>05999109587</v>
      </c>
      <c r="F58" s="8">
        <v>1</v>
      </c>
      <c r="G58" s="8" t="str">
        <f>VLOOKUP(C58,A!$B$2:$I$1501,8,FALSE)</f>
        <v>Adulte Masculin 20/29 ans</v>
      </c>
      <c r="N58" s="2">
        <f t="shared" si="0"/>
        <v>2939</v>
      </c>
      <c r="O58" s="2">
        <f t="shared" si="1"/>
        <v>59</v>
      </c>
      <c r="P58" s="8" t="str">
        <f>VLOOKUP(C58,A!$B$2:$D$1501,3,FALSE)</f>
        <v>1</v>
      </c>
    </row>
    <row r="59" spans="1:16" ht="14.45" customHeight="1" x14ac:dyDescent="0.25">
      <c r="A59" s="2">
        <v>60</v>
      </c>
      <c r="B59">
        <v>2919</v>
      </c>
      <c r="C59" t="s">
        <v>631</v>
      </c>
      <c r="D59" t="s">
        <v>284</v>
      </c>
      <c r="E59" s="2" t="str">
        <f>VLOOKUP(C59,A!$E$2:$K$1451,7,FALSE)</f>
        <v>05999066415</v>
      </c>
      <c r="F59" s="8">
        <v>1</v>
      </c>
      <c r="G59" s="8" t="str">
        <f>VLOOKUP(C59,A!$B$2:$I$1501,8,FALSE)</f>
        <v>Adulte Masculin 30/39 ans</v>
      </c>
      <c r="N59" s="2">
        <f t="shared" si="0"/>
        <v>2919</v>
      </c>
      <c r="O59" s="2">
        <f t="shared" si="1"/>
        <v>60</v>
      </c>
      <c r="P59" s="8" t="str">
        <f>VLOOKUP(C59,A!$B$2:$D$1501,3,FALSE)</f>
        <v>1</v>
      </c>
    </row>
    <row r="60" spans="1:16" ht="14.45" customHeight="1" x14ac:dyDescent="0.25">
      <c r="A60" s="2">
        <v>61</v>
      </c>
      <c r="B60">
        <v>144615</v>
      </c>
      <c r="C60" t="s">
        <v>641</v>
      </c>
      <c r="D60" t="s">
        <v>643</v>
      </c>
      <c r="E60" s="2" t="str">
        <f>VLOOKUP(C60,A!$E$2:$K$1451,7,FALSE)</f>
        <v>05996224000</v>
      </c>
      <c r="F60" s="8">
        <v>1</v>
      </c>
      <c r="G60" s="8" t="str">
        <f>VLOOKUP(C60,A!$B$2:$I$1501,8,FALSE)</f>
        <v>Adulte Masculin 20/29 ans</v>
      </c>
      <c r="N60" s="2">
        <f t="shared" si="0"/>
        <v>144615</v>
      </c>
      <c r="O60" s="2">
        <f t="shared" si="1"/>
        <v>61</v>
      </c>
      <c r="P60" s="8" t="str">
        <f>VLOOKUP(C60,A!$B$2:$D$1501,3,FALSE)</f>
        <v>1</v>
      </c>
    </row>
    <row r="61" spans="1:16" ht="14.45" customHeight="1" x14ac:dyDescent="0.25">
      <c r="A61" s="2">
        <v>62</v>
      </c>
      <c r="B61">
        <v>144381</v>
      </c>
      <c r="C61" t="s">
        <v>770</v>
      </c>
      <c r="D61" t="s">
        <v>36</v>
      </c>
      <c r="E61" s="2" t="str">
        <f>VLOOKUP(C61,A!$E$2:$K$1451,7,FALSE)</f>
        <v>05999086373</v>
      </c>
      <c r="F61" s="8">
        <v>1</v>
      </c>
      <c r="G61" s="8" t="str">
        <f>VLOOKUP(C61,A!$B$2:$I$1501,8,FALSE)</f>
        <v>Adulte Masculin 20/29 ans</v>
      </c>
      <c r="N61" s="2">
        <f t="shared" si="0"/>
        <v>144381</v>
      </c>
      <c r="O61" s="2">
        <f t="shared" si="1"/>
        <v>62</v>
      </c>
      <c r="P61" s="8" t="str">
        <f>VLOOKUP(C61,A!$B$2:$D$1501,3,FALSE)</f>
        <v>1</v>
      </c>
    </row>
    <row r="62" spans="1:16" ht="14.45" customHeight="1" x14ac:dyDescent="0.25">
      <c r="A62" s="2">
        <v>63</v>
      </c>
      <c r="B62">
        <v>144403</v>
      </c>
      <c r="C62" t="s">
        <v>649</v>
      </c>
      <c r="D62" t="s">
        <v>32</v>
      </c>
      <c r="E62" s="2" t="str">
        <f>VLOOKUP(C62,A!$E$2:$K$1451,7,FALSE)</f>
        <v>05994036102</v>
      </c>
      <c r="F62" s="8">
        <v>1</v>
      </c>
      <c r="G62" s="8" t="str">
        <f>VLOOKUP(C62,A!$B$2:$I$1501,8,FALSE)</f>
        <v>Adulte Masculin 40/49 ans</v>
      </c>
      <c r="N62" s="2">
        <f t="shared" si="0"/>
        <v>144403</v>
      </c>
      <c r="O62" s="2">
        <f t="shared" si="1"/>
        <v>63</v>
      </c>
      <c r="P62" s="8" t="str">
        <f>VLOOKUP(C62,A!$B$2:$D$1501,3,FALSE)</f>
        <v>1</v>
      </c>
    </row>
    <row r="63" spans="1:16" ht="14.45" customHeight="1" x14ac:dyDescent="0.25">
      <c r="A63" s="2">
        <v>64</v>
      </c>
      <c r="B63">
        <v>2931</v>
      </c>
      <c r="C63" t="s">
        <v>667</v>
      </c>
      <c r="D63" t="s">
        <v>14</v>
      </c>
      <c r="E63" s="2" t="str">
        <f>VLOOKUP(C63,A!$E$2:$K$1451,7,FALSE)</f>
        <v>05999016423</v>
      </c>
      <c r="F63" s="8">
        <v>1</v>
      </c>
      <c r="G63" s="8" t="str">
        <f>VLOOKUP(C63,A!$B$2:$I$1501,8,FALSE)</f>
        <v>Adulte Masculin 40/49 ans</v>
      </c>
      <c r="N63" s="2">
        <f t="shared" si="0"/>
        <v>2931</v>
      </c>
      <c r="O63" s="2">
        <f t="shared" si="1"/>
        <v>64</v>
      </c>
      <c r="P63" s="8" t="str">
        <f>VLOOKUP(C63,A!$B$2:$D$1501,3,FALSE)</f>
        <v>1</v>
      </c>
    </row>
    <row r="64" spans="1:16" ht="14.45" customHeight="1" x14ac:dyDescent="0.25">
      <c r="A64" s="2">
        <v>65</v>
      </c>
      <c r="B64">
        <v>144306</v>
      </c>
      <c r="C64" t="s">
        <v>682</v>
      </c>
      <c r="D64" s="5" t="s">
        <v>141</v>
      </c>
      <c r="E64" s="2" t="str">
        <f>VLOOKUP(C64,A!$E$2:$K$1451,7,FALSE)</f>
        <v>05999105851</v>
      </c>
      <c r="F64" s="8">
        <v>1</v>
      </c>
      <c r="G64" s="8" t="str">
        <f>VLOOKUP(C64,A!$B$2:$I$1501,8,FALSE)</f>
        <v>Adulte Masculin 20/29 ans</v>
      </c>
      <c r="N64" s="2">
        <f t="shared" si="0"/>
        <v>144306</v>
      </c>
      <c r="O64" s="2">
        <f t="shared" si="1"/>
        <v>65</v>
      </c>
      <c r="P64" s="8" t="str">
        <f>VLOOKUP(C64,A!$B$2:$D$1501,3,FALSE)</f>
        <v>1</v>
      </c>
    </row>
    <row r="65" spans="1:16" ht="14.45" customHeight="1" x14ac:dyDescent="0.25">
      <c r="A65" s="2">
        <v>66</v>
      </c>
      <c r="B65">
        <v>144490</v>
      </c>
      <c r="C65" t="s">
        <v>696</v>
      </c>
      <c r="D65" s="2" t="s">
        <v>17</v>
      </c>
      <c r="E65" s="2" t="str">
        <f>VLOOKUP(C65,A!$E$2:$K$1451,7,FALSE)</f>
        <v>05996224505</v>
      </c>
      <c r="F65" s="8">
        <v>1</v>
      </c>
      <c r="G65" s="8" t="str">
        <f>VLOOKUP(C65,A!$B$2:$I$1501,8,FALSE)</f>
        <v>Adulte Masculin 40/49 ans</v>
      </c>
      <c r="N65" s="2">
        <f t="shared" si="0"/>
        <v>144490</v>
      </c>
      <c r="O65" s="2">
        <f t="shared" si="1"/>
        <v>66</v>
      </c>
      <c r="P65" s="8" t="str">
        <f>VLOOKUP(C65,A!$B$2:$D$1501,3,FALSE)</f>
        <v>1</v>
      </c>
    </row>
    <row r="66" spans="1:16" ht="14.45" customHeight="1" x14ac:dyDescent="0.25">
      <c r="A66" s="2">
        <v>67</v>
      </c>
      <c r="B66">
        <v>2875</v>
      </c>
      <c r="C66" s="5" t="s">
        <v>817</v>
      </c>
      <c r="D66" s="5" t="s">
        <v>328</v>
      </c>
      <c r="E66" s="2" t="str">
        <f>VLOOKUP(C66,A!$E$2:$K$1451,7,FALSE)</f>
        <v>05999093514</v>
      </c>
      <c r="F66" s="8">
        <v>1</v>
      </c>
      <c r="G66" s="8" t="str">
        <f>VLOOKUP(C66,A!$B$2:$I$1501,8,FALSE)</f>
        <v>Adulte Masculin 40/49 ans</v>
      </c>
      <c r="N66" s="2">
        <f t="shared" ref="N66:N159" si="2">B66</f>
        <v>2875</v>
      </c>
      <c r="O66" s="2">
        <f t="shared" ref="O66:O159" si="3">A66</f>
        <v>67</v>
      </c>
      <c r="P66" s="8" t="str">
        <f>VLOOKUP(C66,A!$B$2:$D$1501,3,FALSE)</f>
        <v>1</v>
      </c>
    </row>
    <row r="67" spans="1:16" ht="14.45" customHeight="1" x14ac:dyDescent="0.25">
      <c r="A67" s="2">
        <v>68</v>
      </c>
      <c r="B67">
        <v>2288</v>
      </c>
      <c r="C67" t="s">
        <v>771</v>
      </c>
      <c r="D67" s="5" t="s">
        <v>865</v>
      </c>
      <c r="E67" s="2" t="str">
        <f>VLOOKUP(C67,A!$E$2:$K$1451,7,FALSE)</f>
        <v>05999068035</v>
      </c>
      <c r="F67" s="8">
        <v>1</v>
      </c>
      <c r="G67" s="8" t="str">
        <f>VLOOKUP(C67,A!$B$2:$I$1501,8,FALSE)</f>
        <v>Adulte Masculin 30/39 ans</v>
      </c>
      <c r="N67" s="2">
        <f t="shared" si="2"/>
        <v>2288</v>
      </c>
      <c r="O67" s="2">
        <f t="shared" si="3"/>
        <v>68</v>
      </c>
      <c r="P67" s="8" t="str">
        <f>VLOOKUP(C67,A!$B$2:$D$1501,3,FALSE)</f>
        <v>1</v>
      </c>
    </row>
    <row r="68" spans="1:16" ht="14.45" customHeight="1" x14ac:dyDescent="0.25">
      <c r="A68" s="2">
        <v>69</v>
      </c>
      <c r="B68">
        <v>144420</v>
      </c>
      <c r="C68" t="s">
        <v>823</v>
      </c>
      <c r="D68" s="5" t="s">
        <v>109</v>
      </c>
      <c r="E68" s="2" t="str">
        <f>VLOOKUP(C68,A!$E$2:$K$1451,7,FALSE)</f>
        <v>05999082328</v>
      </c>
      <c r="F68" s="8">
        <v>1</v>
      </c>
      <c r="G68" s="8" t="str">
        <f>VLOOKUP(C68,A!$B$2:$I$1501,8,FALSE)</f>
        <v>Adulte Masculin 30/39 ans</v>
      </c>
      <c r="N68" s="2">
        <f t="shared" si="2"/>
        <v>144420</v>
      </c>
      <c r="O68" s="2">
        <f t="shared" si="3"/>
        <v>69</v>
      </c>
      <c r="P68" s="8" t="str">
        <f>VLOOKUP(C68,A!$B$2:$D$1501,3,FALSE)</f>
        <v>1</v>
      </c>
    </row>
    <row r="69" spans="1:16" x14ac:dyDescent="0.25">
      <c r="A69" s="2">
        <v>70</v>
      </c>
      <c r="B69">
        <v>144404</v>
      </c>
      <c r="C69" t="s">
        <v>824</v>
      </c>
      <c r="D69" s="5" t="s">
        <v>109</v>
      </c>
      <c r="E69" s="2" t="str">
        <f>VLOOKUP(C69,A!$E$2:$K$1451,7,FALSE)</f>
        <v>05999111113</v>
      </c>
      <c r="F69" s="8">
        <v>1</v>
      </c>
      <c r="G69" s="8" t="str">
        <f>VLOOKUP(C69,A!$B$2:$I$1501,8,FALSE)</f>
        <v>Adulte Masculin 30/39 ans</v>
      </c>
      <c r="N69" s="2">
        <f t="shared" si="2"/>
        <v>144404</v>
      </c>
      <c r="O69" s="2">
        <f t="shared" si="3"/>
        <v>70</v>
      </c>
      <c r="P69" s="8" t="str">
        <f>VLOOKUP(C69,A!$B$2:$D$1501,3,FALSE)</f>
        <v>1</v>
      </c>
    </row>
    <row r="70" spans="1:16" ht="14.45" customHeight="1" x14ac:dyDescent="0.25">
      <c r="A70" s="2">
        <v>71</v>
      </c>
      <c r="B70">
        <v>144556</v>
      </c>
      <c r="C70" t="s">
        <v>739</v>
      </c>
      <c r="D70" s="5" t="s">
        <v>39</v>
      </c>
      <c r="E70" s="2" t="str">
        <f>VLOOKUP(C70,A!$E$2:$K$1451,7,FALSE)</f>
        <v>05999064434</v>
      </c>
      <c r="F70" s="8">
        <v>1</v>
      </c>
      <c r="G70" s="8" t="str">
        <f>VLOOKUP(C70,A!$B$2:$I$1501,8,FALSE)</f>
        <v>Adulte Masculin 30/39 ans</v>
      </c>
      <c r="N70" s="2">
        <f t="shared" si="2"/>
        <v>144556</v>
      </c>
      <c r="O70" s="2">
        <f t="shared" si="3"/>
        <v>71</v>
      </c>
      <c r="P70" s="8" t="str">
        <f>VLOOKUP(C70,A!$B$2:$D$1501,3,FALSE)</f>
        <v>1</v>
      </c>
    </row>
    <row r="71" spans="1:16" ht="14.45" customHeight="1" x14ac:dyDescent="0.25">
      <c r="A71" s="2">
        <v>72</v>
      </c>
      <c r="B71">
        <v>144629</v>
      </c>
      <c r="C71" t="s">
        <v>740</v>
      </c>
      <c r="D71" s="5" t="s">
        <v>39</v>
      </c>
      <c r="E71" s="2" t="str">
        <f>VLOOKUP(C71,A!$E$2:$K$1451,7,FALSE)</f>
        <v>05999012880</v>
      </c>
      <c r="F71" s="8">
        <v>1</v>
      </c>
      <c r="G71" s="8" t="str">
        <f>VLOOKUP(C71,A!$B$2:$I$1501,8,FALSE)</f>
        <v>Adulte Masculin 30/39 ans</v>
      </c>
      <c r="N71" s="2">
        <f t="shared" si="2"/>
        <v>144629</v>
      </c>
      <c r="O71" s="2">
        <f t="shared" si="3"/>
        <v>72</v>
      </c>
      <c r="P71" s="8" t="str">
        <f>VLOOKUP(C71,A!$B$2:$D$1501,3,FALSE)</f>
        <v>1</v>
      </c>
    </row>
    <row r="72" spans="1:16" ht="14.45" customHeight="1" x14ac:dyDescent="0.25">
      <c r="A72" s="2">
        <v>73</v>
      </c>
      <c r="B72">
        <v>144515</v>
      </c>
      <c r="C72" s="5" t="s">
        <v>826</v>
      </c>
      <c r="D72" s="5" t="s">
        <v>39</v>
      </c>
      <c r="E72" s="2" t="str">
        <f>VLOOKUP(C72,A!$E$2:$K$1451,7,FALSE)</f>
        <v>05999030599</v>
      </c>
      <c r="F72" s="8">
        <v>1</v>
      </c>
      <c r="G72" s="8" t="str">
        <f>VLOOKUP(C72,A!$B$2:$I$1501,8,FALSE)</f>
        <v>Adulte Masculin 20/29 ans</v>
      </c>
      <c r="N72" s="2">
        <f t="shared" si="2"/>
        <v>144515</v>
      </c>
      <c r="O72" s="2">
        <f t="shared" si="3"/>
        <v>73</v>
      </c>
      <c r="P72" s="8" t="str">
        <f>VLOOKUP(C72,A!$B$2:$D$1501,3,FALSE)</f>
        <v>1</v>
      </c>
    </row>
    <row r="73" spans="1:16" ht="14.45" customHeight="1" x14ac:dyDescent="0.25">
      <c r="A73" s="2">
        <v>74</v>
      </c>
      <c r="B73">
        <v>144596</v>
      </c>
      <c r="C73" t="s">
        <v>703</v>
      </c>
      <c r="D73" t="s">
        <v>704</v>
      </c>
      <c r="E73" s="2" t="str">
        <f>VLOOKUP(C73,A!$E$2:$K$1451,7,FALSE)</f>
        <v>05999057240</v>
      </c>
      <c r="F73" s="8">
        <v>1</v>
      </c>
      <c r="G73" s="8" t="str">
        <f>VLOOKUP(C73,A!$B$2:$I$1501,8,FALSE)</f>
        <v>Adulte Masculin 20/29 ans</v>
      </c>
      <c r="N73" s="2">
        <f t="shared" si="2"/>
        <v>144596</v>
      </c>
      <c r="O73" s="2">
        <f t="shared" si="3"/>
        <v>74</v>
      </c>
      <c r="P73" s="8" t="str">
        <f>VLOOKUP(C73,A!$B$2:$D$1501,3,FALSE)</f>
        <v>1</v>
      </c>
    </row>
    <row r="74" spans="1:16" ht="14.45" customHeight="1" x14ac:dyDescent="0.25">
      <c r="A74" s="2">
        <v>75</v>
      </c>
      <c r="B74">
        <v>144313</v>
      </c>
      <c r="C74" t="s">
        <v>734</v>
      </c>
      <c r="D74" t="s">
        <v>327</v>
      </c>
      <c r="E74" s="2" t="str">
        <f>VLOOKUP(C74,A!$E$2:$K$1451,7,FALSE)</f>
        <v>05999067326</v>
      </c>
      <c r="F74" s="8">
        <v>1</v>
      </c>
      <c r="G74" s="8" t="str">
        <f>VLOOKUP(C74,A!$B$2:$I$1501,8,FALSE)</f>
        <v>Adulte Masculin 30/39 ans</v>
      </c>
      <c r="N74" s="2">
        <f t="shared" si="2"/>
        <v>144313</v>
      </c>
      <c r="O74" s="2">
        <f t="shared" si="3"/>
        <v>75</v>
      </c>
      <c r="P74" s="8" t="str">
        <f>VLOOKUP(C74,A!$B$2:$D$1501,3,FALSE)</f>
        <v>1</v>
      </c>
    </row>
    <row r="75" spans="1:16" ht="14.45" customHeight="1" x14ac:dyDescent="0.25">
      <c r="A75" s="2">
        <v>76</v>
      </c>
      <c r="B75">
        <v>144293</v>
      </c>
      <c r="C75" t="s">
        <v>743</v>
      </c>
      <c r="D75" t="s">
        <v>53</v>
      </c>
      <c r="E75" s="2" t="str">
        <f>VLOOKUP(C75,A!$E$2:$K$1451,7,FALSE)</f>
        <v>05996216279</v>
      </c>
      <c r="F75" s="8">
        <v>1</v>
      </c>
      <c r="G75" s="8" t="str">
        <f>VLOOKUP(C75,A!$B$2:$I$1501,8,FALSE)</f>
        <v>Adulte Masculin 20/29 ans</v>
      </c>
      <c r="N75" s="2">
        <f t="shared" si="2"/>
        <v>144293</v>
      </c>
      <c r="O75" s="2">
        <f t="shared" si="3"/>
        <v>76</v>
      </c>
      <c r="P75" s="8" t="str">
        <f>VLOOKUP(C75,A!$B$2:$D$1501,3,FALSE)</f>
        <v>1</v>
      </c>
    </row>
    <row r="76" spans="1:16" ht="14.45" customHeight="1" x14ac:dyDescent="0.25">
      <c r="A76" s="2">
        <v>77</v>
      </c>
      <c r="B76">
        <v>2297</v>
      </c>
      <c r="C76" s="5" t="s">
        <v>835</v>
      </c>
      <c r="D76" s="5" t="s">
        <v>213</v>
      </c>
      <c r="E76" s="2" t="str">
        <f>VLOOKUP(C76,A!$E$2:$K$1451,7,FALSE)</f>
        <v>06297042262</v>
      </c>
      <c r="F76" s="8">
        <v>1</v>
      </c>
      <c r="G76" s="8" t="str">
        <f>VLOOKUP(C76,A!$B$2:$I$1501,8,FALSE)</f>
        <v>Adulte Masculin 30/39 ans</v>
      </c>
      <c r="N76" s="2">
        <f t="shared" si="2"/>
        <v>2297</v>
      </c>
      <c r="O76" s="2">
        <f t="shared" si="3"/>
        <v>77</v>
      </c>
      <c r="P76" s="8" t="str">
        <f>VLOOKUP(C76,A!$B$2:$D$1501,3,FALSE)</f>
        <v>1</v>
      </c>
    </row>
    <row r="77" spans="1:16" x14ac:dyDescent="0.25">
      <c r="A77" s="2">
        <v>78</v>
      </c>
      <c r="B77">
        <v>2285</v>
      </c>
      <c r="C77" s="5" t="s">
        <v>838</v>
      </c>
      <c r="D77" s="5" t="s">
        <v>213</v>
      </c>
      <c r="E77" s="2" t="str">
        <f>VLOOKUP(C77,A!$E$2:$K$1451,7,FALSE)</f>
        <v>06297064612</v>
      </c>
      <c r="F77" s="8">
        <v>1</v>
      </c>
      <c r="G77" s="8" t="str">
        <f>VLOOKUP(C77,A!$B$2:$I$1501,8,FALSE)</f>
        <v>Adulte Masculin 30/39 ans</v>
      </c>
      <c r="N77" s="2">
        <f t="shared" si="2"/>
        <v>2285</v>
      </c>
      <c r="O77" s="2">
        <f t="shared" si="3"/>
        <v>78</v>
      </c>
      <c r="P77" s="8" t="str">
        <f>VLOOKUP(C77,A!$B$2:$D$1501,3,FALSE)</f>
        <v>1</v>
      </c>
    </row>
    <row r="78" spans="1:16" ht="14.45" customHeight="1" x14ac:dyDescent="0.25">
      <c r="A78" s="2">
        <v>79</v>
      </c>
      <c r="B78">
        <v>2271</v>
      </c>
      <c r="C78" s="5" t="s">
        <v>839</v>
      </c>
      <c r="D78" s="5" t="s">
        <v>213</v>
      </c>
      <c r="E78" s="2" t="str">
        <f>VLOOKUP(C78,A!$E$2:$K$1451,7,FALSE)</f>
        <v>06204808731</v>
      </c>
      <c r="F78" s="8">
        <v>1</v>
      </c>
      <c r="G78" s="8" t="str">
        <f>VLOOKUP(C78,A!$B$2:$I$1501,8,FALSE)</f>
        <v>Adulte Masculin 40/49 ans</v>
      </c>
      <c r="N78" s="2">
        <f t="shared" si="2"/>
        <v>2271</v>
      </c>
      <c r="O78" s="2">
        <f t="shared" si="3"/>
        <v>79</v>
      </c>
      <c r="P78" s="8" t="str">
        <f>VLOOKUP(C78,A!$B$2:$D$1501,3,FALSE)</f>
        <v>1</v>
      </c>
    </row>
    <row r="79" spans="1:16" ht="14.45" customHeight="1" x14ac:dyDescent="0.25">
      <c r="A79" s="2">
        <v>80</v>
      </c>
      <c r="B79">
        <v>2279</v>
      </c>
      <c r="C79" t="s">
        <v>747</v>
      </c>
      <c r="D79" s="2" t="s">
        <v>107</v>
      </c>
      <c r="E79" s="2" t="str">
        <f>VLOOKUP(C79,A!$E$2:$K$1451,7,FALSE)</f>
        <v>05994043368</v>
      </c>
      <c r="F79" s="8">
        <v>1</v>
      </c>
      <c r="G79" s="8" t="str">
        <f>VLOOKUP(C79,A!$B$2:$I$1501,8,FALSE)</f>
        <v>Adulte Masculin 20/29 ans</v>
      </c>
      <c r="N79" s="2">
        <f t="shared" si="2"/>
        <v>2279</v>
      </c>
      <c r="O79" s="2">
        <f t="shared" si="3"/>
        <v>80</v>
      </c>
      <c r="P79" s="8" t="str">
        <f>VLOOKUP(C79,A!$B$2:$D$1501,3,FALSE)</f>
        <v>1</v>
      </c>
    </row>
    <row r="80" spans="1:16" ht="14.45" customHeight="1" x14ac:dyDescent="0.25">
      <c r="A80" s="2">
        <v>81</v>
      </c>
      <c r="B80">
        <v>2266</v>
      </c>
      <c r="C80" t="s">
        <v>755</v>
      </c>
      <c r="D80" s="2" t="s">
        <v>107</v>
      </c>
      <c r="E80" s="2" t="str">
        <f>VLOOKUP(C80,A!$E$2:$K$1451,7,FALSE)</f>
        <v>05999099576</v>
      </c>
      <c r="F80" s="8">
        <v>1</v>
      </c>
      <c r="G80" s="8" t="str">
        <f>VLOOKUP(C80,A!$B$2:$I$1501,8,FALSE)</f>
        <v>Adulte Masculin 30/39 ans</v>
      </c>
      <c r="N80" s="2">
        <f t="shared" si="2"/>
        <v>2266</v>
      </c>
      <c r="O80" s="2">
        <f t="shared" si="3"/>
        <v>81</v>
      </c>
      <c r="P80" s="8" t="str">
        <f>VLOOKUP(C80,A!$B$2:$D$1501,3,FALSE)</f>
        <v>1</v>
      </c>
    </row>
    <row r="81" spans="1:16" ht="14.45" customHeight="1" x14ac:dyDescent="0.25">
      <c r="A81" s="2">
        <v>82</v>
      </c>
      <c r="B81">
        <v>144473</v>
      </c>
      <c r="C81" s="2" t="s">
        <v>797</v>
      </c>
      <c r="D81" t="s">
        <v>75</v>
      </c>
      <c r="E81" s="2" t="str">
        <f>VLOOKUP(C81,A!$E$2:$K$1451,7,FALSE)</f>
        <v>05999097894</v>
      </c>
      <c r="F81" s="8">
        <v>1</v>
      </c>
      <c r="G81" s="8" t="str">
        <f>VLOOKUP(C81,A!$B$2:$I$1501,8,FALSE)</f>
        <v>Adulte Masculin 40/49 ans</v>
      </c>
      <c r="N81" s="2">
        <f t="shared" si="2"/>
        <v>144473</v>
      </c>
      <c r="O81" s="2">
        <f t="shared" si="3"/>
        <v>82</v>
      </c>
      <c r="P81" s="8" t="str">
        <f>VLOOKUP(C81,A!$B$2:$D$1501,3,FALSE)</f>
        <v>1</v>
      </c>
    </row>
    <row r="82" spans="1:16" ht="14.45" customHeight="1" x14ac:dyDescent="0.25">
      <c r="A82" s="2">
        <v>83</v>
      </c>
      <c r="B82">
        <v>2937</v>
      </c>
      <c r="C82" s="5" t="s">
        <v>615</v>
      </c>
      <c r="D82" t="s">
        <v>204</v>
      </c>
      <c r="E82" s="2" t="str">
        <f>VLOOKUP(C82,A!$E$2:$K$1451,7,FALSE)</f>
        <v>05999085188</v>
      </c>
      <c r="F82" s="8">
        <v>1</v>
      </c>
      <c r="G82" s="8" t="str">
        <f>VLOOKUP(C82,A!$B$2:$I$1501,8,FALSE)</f>
        <v>Adulte Masculin 30/39 ans</v>
      </c>
      <c r="N82" s="2">
        <f t="shared" si="2"/>
        <v>2937</v>
      </c>
      <c r="O82" s="2">
        <f t="shared" si="3"/>
        <v>83</v>
      </c>
      <c r="P82" s="8" t="str">
        <f>VLOOKUP(C82,A!$B$2:$D$1501,3,FALSE)</f>
        <v>1</v>
      </c>
    </row>
    <row r="83" spans="1:16" ht="14.45" customHeight="1" x14ac:dyDescent="0.25">
      <c r="A83" s="2">
        <v>84</v>
      </c>
      <c r="B83">
        <v>2938</v>
      </c>
      <c r="C83" s="5" t="s">
        <v>619</v>
      </c>
      <c r="D83" t="s">
        <v>204</v>
      </c>
      <c r="E83" s="2" t="str">
        <f>VLOOKUP(C83,A!$E$2:$K$1451,7,FALSE)</f>
        <v>05999085189</v>
      </c>
      <c r="F83" s="8">
        <v>1</v>
      </c>
      <c r="G83" s="8" t="str">
        <f>VLOOKUP(C83,A!$B$2:$I$1501,8,FALSE)</f>
        <v>Adulte Masculin 40/49 ans</v>
      </c>
      <c r="N83" s="2">
        <f t="shared" si="2"/>
        <v>2938</v>
      </c>
      <c r="O83" s="2">
        <f t="shared" si="3"/>
        <v>84</v>
      </c>
      <c r="P83" s="8" t="str">
        <f>VLOOKUP(C83,A!$B$2:$D$1501,3,FALSE)</f>
        <v>1</v>
      </c>
    </row>
    <row r="84" spans="1:16" ht="14.45" customHeight="1" x14ac:dyDescent="0.25">
      <c r="A84" s="2">
        <v>85</v>
      </c>
      <c r="B84" s="2">
        <v>1292</v>
      </c>
      <c r="C84" s="2" t="s">
        <v>212</v>
      </c>
      <c r="D84" s="20" t="s">
        <v>213</v>
      </c>
      <c r="E84" s="2" t="str">
        <f>VLOOKUP(C84,A!$E$2:$K$1451,7,FALSE)</f>
        <v>06204947569</v>
      </c>
      <c r="F84" s="8">
        <v>1</v>
      </c>
      <c r="G84" s="8" t="str">
        <f>VLOOKUP(C84,A!$B$2:$I$1501,8,FALSE)</f>
        <v>Adulte Masculin 30/39 ans</v>
      </c>
      <c r="N84" s="2">
        <f t="shared" si="2"/>
        <v>1292</v>
      </c>
      <c r="O84" s="2">
        <f t="shared" si="3"/>
        <v>85</v>
      </c>
      <c r="P84" s="8" t="str">
        <f>VLOOKUP(C84,A!$B$2:$D$1501,3,FALSE)</f>
        <v>1</v>
      </c>
    </row>
    <row r="85" spans="1:16" ht="14.45" customHeight="1" x14ac:dyDescent="0.25">
      <c r="A85" s="2">
        <v>86</v>
      </c>
      <c r="B85" s="2">
        <v>2213</v>
      </c>
      <c r="C85" s="2" t="s">
        <v>294</v>
      </c>
      <c r="D85" s="2" t="s">
        <v>109</v>
      </c>
      <c r="E85" s="2" t="str">
        <f>VLOOKUP(C85,A!$E$2:$K$1451,7,FALSE)</f>
        <v>05999025668</v>
      </c>
      <c r="F85" s="8">
        <v>1</v>
      </c>
      <c r="G85" s="8" t="str">
        <f>VLOOKUP(C85,A!$B$2:$I$1501,8,FALSE)</f>
        <v>Adulte Masculin 17/19 ans</v>
      </c>
      <c r="N85" s="2">
        <f t="shared" si="2"/>
        <v>2213</v>
      </c>
      <c r="O85" s="2">
        <f t="shared" si="3"/>
        <v>86</v>
      </c>
      <c r="P85" s="8" t="str">
        <f>VLOOKUP(C85,A!$B$2:$D$1501,3,FALSE)</f>
        <v>1</v>
      </c>
    </row>
    <row r="86" spans="1:16" ht="14.45" customHeight="1" x14ac:dyDescent="0.25">
      <c r="A86" s="2">
        <v>87</v>
      </c>
      <c r="B86" s="2">
        <v>3047</v>
      </c>
      <c r="C86" s="5" t="s">
        <v>919</v>
      </c>
      <c r="D86" t="s">
        <v>870</v>
      </c>
      <c r="E86" s="2" t="str">
        <f>VLOOKUP(C86,A!$E$2:$K$1451,7,FALSE)</f>
        <v>05999017369</v>
      </c>
      <c r="F86" s="8">
        <v>1</v>
      </c>
      <c r="G86" s="8" t="str">
        <f>VLOOKUP(C86,A!$B$2:$I$1501,8,FALSE)</f>
        <v>Adulte Masculin 40/49 ans</v>
      </c>
      <c r="N86" s="2">
        <f t="shared" si="2"/>
        <v>3047</v>
      </c>
      <c r="O86" s="2">
        <f t="shared" si="3"/>
        <v>87</v>
      </c>
      <c r="P86" s="8" t="str">
        <f>VLOOKUP(C86,A!$B$2:$D$1501,3,FALSE)</f>
        <v>1</v>
      </c>
    </row>
    <row r="87" spans="1:16" ht="14.45" customHeight="1" x14ac:dyDescent="0.25">
      <c r="A87" s="2">
        <v>88</v>
      </c>
      <c r="B87" s="2">
        <v>3111</v>
      </c>
      <c r="C87" s="5" t="s">
        <v>920</v>
      </c>
      <c r="D87" t="s">
        <v>870</v>
      </c>
      <c r="E87" s="2" t="str">
        <f>VLOOKUP(C87,A!$E$2:$K$1451,7,FALSE)</f>
        <v>05999093657</v>
      </c>
      <c r="F87" s="8">
        <v>1</v>
      </c>
      <c r="G87" s="8" t="str">
        <f>VLOOKUP(C87,A!$B$2:$I$1501,8,FALSE)</f>
        <v>Adulte Masculin 20/29 ans</v>
      </c>
      <c r="N87" s="2">
        <f t="shared" si="2"/>
        <v>3111</v>
      </c>
      <c r="O87" s="2">
        <f t="shared" si="3"/>
        <v>88</v>
      </c>
      <c r="P87" s="8" t="str">
        <f>VLOOKUP(C87,A!$B$2:$D$1501,3,FALSE)</f>
        <v>1</v>
      </c>
    </row>
    <row r="88" spans="1:16" ht="14.45" customHeight="1" x14ac:dyDescent="0.25">
      <c r="A88" s="2">
        <v>89</v>
      </c>
      <c r="B88" s="2">
        <v>3130</v>
      </c>
      <c r="C88" s="2" t="s">
        <v>932</v>
      </c>
      <c r="D88" s="20" t="s">
        <v>340</v>
      </c>
      <c r="E88" s="2" t="str">
        <f>VLOOKUP(C88,A!$E$2:$K$1451,7,FALSE)</f>
        <v>05999121029</v>
      </c>
      <c r="F88" s="8">
        <v>1</v>
      </c>
      <c r="G88" s="8" t="str">
        <f>VLOOKUP(C88,A!$B$2:$I$1501,8,FALSE)</f>
        <v>Adulte Masculin 30/39 ans</v>
      </c>
      <c r="N88" s="2">
        <f t="shared" si="2"/>
        <v>3130</v>
      </c>
      <c r="O88" s="2">
        <f t="shared" si="3"/>
        <v>89</v>
      </c>
      <c r="P88" s="8" t="str">
        <f>VLOOKUP(C88,A!$B$2:$D$1501,3,FALSE)</f>
        <v>1</v>
      </c>
    </row>
    <row r="89" spans="1:16" ht="14.45" customHeight="1" x14ac:dyDescent="0.25">
      <c r="A89" s="2">
        <v>90</v>
      </c>
      <c r="B89" s="2">
        <v>3050</v>
      </c>
      <c r="C89" s="2" t="s">
        <v>936</v>
      </c>
      <c r="D89" s="20" t="s">
        <v>340</v>
      </c>
      <c r="E89" s="2" t="str">
        <f>VLOOKUP(C89,A!$E$2:$K$1451,7,FALSE)</f>
        <v>05999092148</v>
      </c>
      <c r="F89" s="8">
        <v>1</v>
      </c>
      <c r="G89" s="8" t="str">
        <f>VLOOKUP(C89,A!$B$2:$I$1501,8,FALSE)</f>
        <v>Adulte Masculin 30/39 ans</v>
      </c>
      <c r="N89" s="2">
        <f t="shared" si="2"/>
        <v>3050</v>
      </c>
      <c r="O89" s="2">
        <f t="shared" si="3"/>
        <v>90</v>
      </c>
      <c r="P89" s="8" t="str">
        <f>VLOOKUP(C89,A!$B$2:$D$1501,3,FALSE)</f>
        <v>1</v>
      </c>
    </row>
    <row r="90" spans="1:16" ht="14.45" customHeight="1" x14ac:dyDescent="0.25">
      <c r="A90" s="2">
        <v>91</v>
      </c>
      <c r="B90" s="2">
        <v>3992</v>
      </c>
      <c r="C90" s="2" t="s">
        <v>954</v>
      </c>
      <c r="D90" s="20" t="s">
        <v>22</v>
      </c>
      <c r="E90" s="2" t="str">
        <f>VLOOKUP(C90,A!$E$2:$K$1451,7,FALSE)</f>
        <v>05999123961</v>
      </c>
      <c r="F90" s="8">
        <v>1</v>
      </c>
      <c r="G90" s="8" t="str">
        <f>VLOOKUP(C90,A!$B$2:$I$1501,8,FALSE)</f>
        <v>Adulte Masculin 30/39 ans</v>
      </c>
      <c r="N90" s="2">
        <f t="shared" ref="N90:N119" si="4">B90</f>
        <v>3992</v>
      </c>
      <c r="O90" s="2">
        <f t="shared" ref="O90:O119" si="5">A90</f>
        <v>91</v>
      </c>
      <c r="P90" s="8" t="str">
        <f>VLOOKUP(C90,A!$B$2:$D$1501,3,FALSE)</f>
        <v>1</v>
      </c>
    </row>
    <row r="91" spans="1:16" ht="14.45" customHeight="1" x14ac:dyDescent="0.25">
      <c r="A91" s="32">
        <v>92</v>
      </c>
      <c r="B91">
        <v>144599</v>
      </c>
      <c r="C91" t="s">
        <v>81</v>
      </c>
      <c r="D91" s="5" t="s">
        <v>843</v>
      </c>
      <c r="E91" s="2" t="str">
        <f>VLOOKUP(C91,A!$E$2:$K$1451,7,FALSE)</f>
        <v>05999111355</v>
      </c>
      <c r="F91" s="8">
        <v>1</v>
      </c>
      <c r="G91" s="8" t="str">
        <f>VLOOKUP(C91,A!$B$2:$I$1501,8,FALSE)</f>
        <v>Adulte Masculin 30/39 ans</v>
      </c>
      <c r="N91" s="2">
        <f t="shared" si="4"/>
        <v>144599</v>
      </c>
      <c r="O91" s="2">
        <f t="shared" si="5"/>
        <v>92</v>
      </c>
      <c r="P91" s="8" t="str">
        <f>VLOOKUP(C91,A!$B$2:$D$1501,3,FALSE)</f>
        <v>2</v>
      </c>
    </row>
    <row r="92" spans="1:16" ht="14.45" customHeight="1" x14ac:dyDescent="0.25">
      <c r="A92" s="32">
        <v>93</v>
      </c>
      <c r="E92" s="2" t="e">
        <f>VLOOKUP(C92,A!$E$2:$K$1451,7,FALSE)</f>
        <v>#N/A</v>
      </c>
      <c r="G92" s="8" t="e">
        <f>VLOOKUP(C92,A!$B$2:$I$1501,8,FALSE)</f>
        <v>#N/A</v>
      </c>
      <c r="N92" s="2">
        <f t="shared" si="4"/>
        <v>0</v>
      </c>
      <c r="O92" s="2">
        <f t="shared" si="5"/>
        <v>93</v>
      </c>
      <c r="P92" s="8" t="e">
        <f>VLOOKUP(C92,A!$B$2:$D$1501,3,FALSE)</f>
        <v>#N/A</v>
      </c>
    </row>
    <row r="93" spans="1:16" ht="14.45" customHeight="1" x14ac:dyDescent="0.25">
      <c r="A93" s="32">
        <v>94</v>
      </c>
      <c r="E93" s="2" t="e">
        <f>VLOOKUP(C93,A!$E$2:$K$1451,7,FALSE)</f>
        <v>#N/A</v>
      </c>
      <c r="G93" s="8" t="e">
        <f>VLOOKUP(C93,A!$B$2:$I$1501,8,FALSE)</f>
        <v>#N/A</v>
      </c>
      <c r="N93" s="2">
        <f t="shared" si="4"/>
        <v>0</v>
      </c>
      <c r="O93" s="2">
        <f t="shared" si="5"/>
        <v>94</v>
      </c>
      <c r="P93" s="8" t="e">
        <f>VLOOKUP(C93,A!$B$2:$D$1501,3,FALSE)</f>
        <v>#N/A</v>
      </c>
    </row>
    <row r="94" spans="1:16" ht="14.45" customHeight="1" x14ac:dyDescent="0.25">
      <c r="A94" s="32">
        <v>95</v>
      </c>
      <c r="E94" s="2" t="e">
        <f>VLOOKUP(C94,A!$E$2:$K$1451,7,FALSE)</f>
        <v>#N/A</v>
      </c>
      <c r="G94" s="8" t="e">
        <f>VLOOKUP(C94,A!$B$2:$I$1501,8,FALSE)</f>
        <v>#N/A</v>
      </c>
      <c r="N94" s="2">
        <f t="shared" si="4"/>
        <v>0</v>
      </c>
      <c r="O94" s="2">
        <f t="shared" si="5"/>
        <v>95</v>
      </c>
      <c r="P94" s="8" t="e">
        <f>VLOOKUP(C94,A!$B$2:$D$1501,3,FALSE)</f>
        <v>#N/A</v>
      </c>
    </row>
    <row r="95" spans="1:16" ht="14.45" customHeight="1" x14ac:dyDescent="0.25">
      <c r="A95" s="32">
        <v>96</v>
      </c>
      <c r="E95" s="2" t="e">
        <f>VLOOKUP(C95,A!$E$2:$K$1451,7,FALSE)</f>
        <v>#N/A</v>
      </c>
      <c r="G95" s="8" t="e">
        <f>VLOOKUP(C95,A!$B$2:$I$1501,8,FALSE)</f>
        <v>#N/A</v>
      </c>
      <c r="N95" s="2">
        <f t="shared" si="4"/>
        <v>0</v>
      </c>
      <c r="O95" s="2">
        <f t="shared" si="5"/>
        <v>96</v>
      </c>
      <c r="P95" s="8" t="e">
        <f>VLOOKUP(C95,A!$B$2:$D$1501,3,FALSE)</f>
        <v>#N/A</v>
      </c>
    </row>
    <row r="96" spans="1:16" ht="14.45" customHeight="1" x14ac:dyDescent="0.25">
      <c r="A96" s="32">
        <v>97</v>
      </c>
      <c r="E96" s="2" t="e">
        <f>VLOOKUP(C96,A!$E$2:$K$1451,7,FALSE)</f>
        <v>#N/A</v>
      </c>
      <c r="G96" s="8" t="e">
        <f>VLOOKUP(C96,A!$B$2:$I$1501,8,FALSE)</f>
        <v>#N/A</v>
      </c>
      <c r="N96" s="2">
        <f t="shared" si="4"/>
        <v>0</v>
      </c>
      <c r="O96" s="2">
        <f t="shared" si="5"/>
        <v>97</v>
      </c>
      <c r="P96" s="8" t="e">
        <f>VLOOKUP(C96,A!$B$2:$D$1501,3,FALSE)</f>
        <v>#N/A</v>
      </c>
    </row>
    <row r="97" spans="1:16" ht="14.45" customHeight="1" x14ac:dyDescent="0.25">
      <c r="A97" s="32">
        <v>98</v>
      </c>
      <c r="E97" s="2" t="e">
        <f>VLOOKUP(C97,A!$E$2:$K$1451,7,FALSE)</f>
        <v>#N/A</v>
      </c>
      <c r="G97" s="8" t="e">
        <f>VLOOKUP(C97,A!$B$2:$I$1501,8,FALSE)</f>
        <v>#N/A</v>
      </c>
      <c r="N97" s="2">
        <f t="shared" si="4"/>
        <v>0</v>
      </c>
      <c r="O97" s="2">
        <f t="shared" si="5"/>
        <v>98</v>
      </c>
      <c r="P97" s="8" t="e">
        <f>VLOOKUP(C97,A!$B$2:$D$1501,3,FALSE)</f>
        <v>#N/A</v>
      </c>
    </row>
    <row r="98" spans="1:16" ht="14.45" customHeight="1" x14ac:dyDescent="0.25">
      <c r="A98" s="32">
        <v>99</v>
      </c>
      <c r="E98" s="2" t="e">
        <f>VLOOKUP(C98,A!$E$2:$K$1451,7,FALSE)</f>
        <v>#N/A</v>
      </c>
      <c r="G98" s="8" t="e">
        <f>VLOOKUP(C98,A!$B$2:$I$1501,8,FALSE)</f>
        <v>#N/A</v>
      </c>
      <c r="N98" s="2">
        <f t="shared" si="4"/>
        <v>0</v>
      </c>
      <c r="O98" s="2">
        <f t="shared" si="5"/>
        <v>99</v>
      </c>
      <c r="P98" s="8" t="e">
        <f>VLOOKUP(C98,A!$B$2:$D$1501,3,FALSE)</f>
        <v>#N/A</v>
      </c>
    </row>
    <row r="99" spans="1:16" ht="14.45" customHeight="1" x14ac:dyDescent="0.25">
      <c r="A99" s="32">
        <v>100</v>
      </c>
      <c r="E99" s="2" t="e">
        <f>VLOOKUP(C99,A!$E$2:$K$1451,7,FALSE)</f>
        <v>#N/A</v>
      </c>
      <c r="G99" s="8" t="e">
        <f>VLOOKUP(C99,A!$B$2:$I$1501,8,FALSE)</f>
        <v>#N/A</v>
      </c>
      <c r="N99" s="2">
        <f t="shared" si="4"/>
        <v>0</v>
      </c>
      <c r="O99" s="2">
        <f t="shared" si="5"/>
        <v>100</v>
      </c>
      <c r="P99" s="8" t="e">
        <f>VLOOKUP(C99,A!$B$2:$D$1501,3,FALSE)</f>
        <v>#N/A</v>
      </c>
    </row>
    <row r="100" spans="1:16" ht="14.45" customHeight="1" x14ac:dyDescent="0.25">
      <c r="A100" s="32">
        <v>101</v>
      </c>
      <c r="E100" s="2" t="e">
        <f>VLOOKUP(C100,A!$E$2:$K$1451,7,FALSE)</f>
        <v>#N/A</v>
      </c>
      <c r="G100" s="8" t="e">
        <f>VLOOKUP(C100,A!$B$2:$I$1501,8,FALSE)</f>
        <v>#N/A</v>
      </c>
      <c r="N100" s="2">
        <f t="shared" si="4"/>
        <v>0</v>
      </c>
      <c r="O100" s="2">
        <f t="shared" si="5"/>
        <v>101</v>
      </c>
      <c r="P100" s="8" t="e">
        <f>VLOOKUP(C100,A!$B$2:$D$1501,3,FALSE)</f>
        <v>#N/A</v>
      </c>
    </row>
    <row r="101" spans="1:16" ht="14.45" customHeight="1" x14ac:dyDescent="0.25">
      <c r="A101" s="32">
        <v>102</v>
      </c>
      <c r="E101" s="2" t="e">
        <f>VLOOKUP(C101,A!$E$2:$K$1451,7,FALSE)</f>
        <v>#N/A</v>
      </c>
      <c r="G101" s="8" t="e">
        <f>VLOOKUP(C101,A!$B$2:$I$1501,8,FALSE)</f>
        <v>#N/A</v>
      </c>
      <c r="N101" s="2">
        <f t="shared" si="4"/>
        <v>0</v>
      </c>
      <c r="O101" s="2">
        <f t="shared" si="5"/>
        <v>102</v>
      </c>
      <c r="P101" s="8" t="e">
        <f>VLOOKUP(C101,A!$B$2:$D$1501,3,FALSE)</f>
        <v>#N/A</v>
      </c>
    </row>
    <row r="102" spans="1:16" ht="14.45" customHeight="1" x14ac:dyDescent="0.25">
      <c r="A102" s="32">
        <v>103</v>
      </c>
      <c r="E102" s="2" t="e">
        <f>VLOOKUP(C102,A!$E$2:$K$1451,7,FALSE)</f>
        <v>#N/A</v>
      </c>
      <c r="G102" s="8" t="e">
        <f>VLOOKUP(C102,A!$B$2:$I$1501,8,FALSE)</f>
        <v>#N/A</v>
      </c>
      <c r="N102" s="2">
        <f t="shared" si="4"/>
        <v>0</v>
      </c>
      <c r="O102" s="2">
        <f t="shared" si="5"/>
        <v>103</v>
      </c>
      <c r="P102" s="8" t="e">
        <f>VLOOKUP(C102,A!$B$2:$D$1501,3,FALSE)</f>
        <v>#N/A</v>
      </c>
    </row>
    <row r="103" spans="1:16" ht="14.45" customHeight="1" x14ac:dyDescent="0.25">
      <c r="A103" s="32">
        <v>104</v>
      </c>
      <c r="E103" s="2" t="e">
        <f>VLOOKUP(C103,A!$E$2:$K$1451,7,FALSE)</f>
        <v>#N/A</v>
      </c>
      <c r="G103" s="8" t="e">
        <f>VLOOKUP(C103,A!$B$2:$I$1501,8,FALSE)</f>
        <v>#N/A</v>
      </c>
      <c r="N103" s="2">
        <f t="shared" si="4"/>
        <v>0</v>
      </c>
      <c r="O103" s="2">
        <f t="shared" si="5"/>
        <v>104</v>
      </c>
      <c r="P103" s="8" t="e">
        <f>VLOOKUP(C103,A!$B$2:$D$1501,3,FALSE)</f>
        <v>#N/A</v>
      </c>
    </row>
    <row r="104" spans="1:16" ht="14.45" customHeight="1" x14ac:dyDescent="0.25">
      <c r="A104" s="32">
        <v>105</v>
      </c>
      <c r="E104" s="2" t="e">
        <f>VLOOKUP(C104,A!$E$2:$K$1451,7,FALSE)</f>
        <v>#N/A</v>
      </c>
      <c r="G104" s="8" t="e">
        <f>VLOOKUP(C104,A!$B$2:$I$1501,8,FALSE)</f>
        <v>#N/A</v>
      </c>
      <c r="N104" s="2">
        <f t="shared" si="4"/>
        <v>0</v>
      </c>
      <c r="O104" s="2">
        <f t="shared" si="5"/>
        <v>105</v>
      </c>
      <c r="P104" s="8" t="e">
        <f>VLOOKUP(C104,A!$B$2:$D$1501,3,FALSE)</f>
        <v>#N/A</v>
      </c>
    </row>
    <row r="105" spans="1:16" ht="14.45" customHeight="1" x14ac:dyDescent="0.25">
      <c r="A105" s="32">
        <v>106</v>
      </c>
      <c r="E105" s="2" t="e">
        <f>VLOOKUP(C105,A!$E$2:$K$1451,7,FALSE)</f>
        <v>#N/A</v>
      </c>
      <c r="G105" s="8" t="e">
        <f>VLOOKUP(C105,A!$B$2:$I$1501,8,FALSE)</f>
        <v>#N/A</v>
      </c>
      <c r="N105" s="2">
        <f t="shared" si="4"/>
        <v>0</v>
      </c>
      <c r="O105" s="2">
        <f t="shared" si="5"/>
        <v>106</v>
      </c>
      <c r="P105" s="8" t="e">
        <f>VLOOKUP(C105,A!$B$2:$D$1501,3,FALSE)</f>
        <v>#N/A</v>
      </c>
    </row>
    <row r="106" spans="1:16" ht="14.45" customHeight="1" x14ac:dyDescent="0.25">
      <c r="A106" s="32">
        <v>107</v>
      </c>
      <c r="E106" s="2" t="e">
        <f>VLOOKUP(C106,A!$E$2:$K$1451,7,FALSE)</f>
        <v>#N/A</v>
      </c>
      <c r="G106" s="8" t="e">
        <f>VLOOKUP(C106,A!$B$2:$I$1501,8,FALSE)</f>
        <v>#N/A</v>
      </c>
      <c r="N106" s="2">
        <f t="shared" si="4"/>
        <v>0</v>
      </c>
      <c r="O106" s="2">
        <f t="shared" si="5"/>
        <v>107</v>
      </c>
      <c r="P106" s="8" t="e">
        <f>VLOOKUP(C106,A!$B$2:$D$1501,3,FALSE)</f>
        <v>#N/A</v>
      </c>
    </row>
    <row r="107" spans="1:16" ht="14.45" customHeight="1" x14ac:dyDescent="0.25">
      <c r="A107" s="32">
        <v>108</v>
      </c>
      <c r="E107" s="2" t="e">
        <f>VLOOKUP(C107,A!$E$2:$K$1451,7,FALSE)</f>
        <v>#N/A</v>
      </c>
      <c r="G107" s="8" t="e">
        <f>VLOOKUP(C107,A!$B$2:$I$1501,8,FALSE)</f>
        <v>#N/A</v>
      </c>
      <c r="N107" s="2">
        <f t="shared" si="4"/>
        <v>0</v>
      </c>
      <c r="O107" s="2">
        <f t="shared" si="5"/>
        <v>108</v>
      </c>
      <c r="P107" s="8" t="e">
        <f>VLOOKUP(C107,A!$B$2:$D$1501,3,FALSE)</f>
        <v>#N/A</v>
      </c>
    </row>
    <row r="108" spans="1:16" ht="14.45" customHeight="1" x14ac:dyDescent="0.25">
      <c r="A108" s="32">
        <v>109</v>
      </c>
      <c r="E108" s="2" t="e">
        <f>VLOOKUP(C108,A!$E$2:$K$1451,7,FALSE)</f>
        <v>#N/A</v>
      </c>
      <c r="G108" s="8" t="e">
        <f>VLOOKUP(C108,A!$B$2:$I$1501,8,FALSE)</f>
        <v>#N/A</v>
      </c>
      <c r="N108" s="2">
        <f t="shared" si="4"/>
        <v>0</v>
      </c>
      <c r="O108" s="2">
        <f t="shared" si="5"/>
        <v>109</v>
      </c>
      <c r="P108" s="8" t="e">
        <f>VLOOKUP(C108,A!$B$2:$D$1501,3,FALSE)</f>
        <v>#N/A</v>
      </c>
    </row>
    <row r="109" spans="1:16" ht="14.45" customHeight="1" x14ac:dyDescent="0.25">
      <c r="A109" s="32">
        <v>110</v>
      </c>
      <c r="E109" s="2" t="e">
        <f>VLOOKUP(C109,A!$E$2:$K$1451,7,FALSE)</f>
        <v>#N/A</v>
      </c>
      <c r="G109" s="8" t="e">
        <f>VLOOKUP(C109,A!$B$2:$I$1501,8,FALSE)</f>
        <v>#N/A</v>
      </c>
      <c r="N109" s="2">
        <f t="shared" si="4"/>
        <v>0</v>
      </c>
      <c r="O109" s="2">
        <f t="shared" si="5"/>
        <v>110</v>
      </c>
      <c r="P109" s="8" t="e">
        <f>VLOOKUP(C109,A!$B$2:$D$1501,3,FALSE)</f>
        <v>#N/A</v>
      </c>
    </row>
    <row r="110" spans="1:16" ht="14.45" customHeight="1" x14ac:dyDescent="0.25">
      <c r="A110" s="32">
        <v>111</v>
      </c>
      <c r="E110" s="2" t="e">
        <f>VLOOKUP(C110,A!$E$2:$K$1451,7,FALSE)</f>
        <v>#N/A</v>
      </c>
      <c r="G110" s="8" t="e">
        <f>VLOOKUP(C110,A!$B$2:$I$1501,8,FALSE)</f>
        <v>#N/A</v>
      </c>
      <c r="N110" s="2">
        <f t="shared" si="4"/>
        <v>0</v>
      </c>
      <c r="O110" s="2">
        <f t="shared" si="5"/>
        <v>111</v>
      </c>
      <c r="P110" s="8" t="e">
        <f>VLOOKUP(C110,A!$B$2:$D$1501,3,FALSE)</f>
        <v>#N/A</v>
      </c>
    </row>
    <row r="111" spans="1:16" ht="14.45" customHeight="1" x14ac:dyDescent="0.25">
      <c r="A111" s="32">
        <v>112</v>
      </c>
      <c r="E111" s="2" t="e">
        <f>VLOOKUP(C111,A!$E$2:$K$1451,7,FALSE)</f>
        <v>#N/A</v>
      </c>
      <c r="G111" s="8" t="e">
        <f>VLOOKUP(C111,A!$B$2:$I$1501,8,FALSE)</f>
        <v>#N/A</v>
      </c>
      <c r="N111" s="2">
        <f t="shared" si="4"/>
        <v>0</v>
      </c>
      <c r="O111" s="2">
        <f t="shared" si="5"/>
        <v>112</v>
      </c>
      <c r="P111" s="8" t="e">
        <f>VLOOKUP(C111,A!$B$2:$D$1501,3,FALSE)</f>
        <v>#N/A</v>
      </c>
    </row>
    <row r="112" spans="1:16" ht="14.45" customHeight="1" x14ac:dyDescent="0.25">
      <c r="A112" s="32">
        <v>113</v>
      </c>
      <c r="E112" s="2" t="e">
        <f>VLOOKUP(C112,A!$E$2:$K$1451,7,FALSE)</f>
        <v>#N/A</v>
      </c>
      <c r="G112" s="8" t="e">
        <f>VLOOKUP(C112,A!$B$2:$I$1501,8,FALSE)</f>
        <v>#N/A</v>
      </c>
      <c r="N112" s="2">
        <f t="shared" si="4"/>
        <v>0</v>
      </c>
      <c r="O112" s="2">
        <f t="shared" si="5"/>
        <v>113</v>
      </c>
      <c r="P112" s="8" t="e">
        <f>VLOOKUP(C112,A!$B$2:$D$1501,3,FALSE)</f>
        <v>#N/A</v>
      </c>
    </row>
    <row r="113" spans="1:16" ht="14.45" customHeight="1" x14ac:dyDescent="0.25">
      <c r="A113" s="32">
        <v>114</v>
      </c>
      <c r="E113" s="2" t="e">
        <f>VLOOKUP(C113,A!$E$2:$K$1451,7,FALSE)</f>
        <v>#N/A</v>
      </c>
      <c r="G113" s="8" t="e">
        <f>VLOOKUP(C113,A!$B$2:$I$1501,8,FALSE)</f>
        <v>#N/A</v>
      </c>
      <c r="N113" s="2">
        <f t="shared" si="4"/>
        <v>0</v>
      </c>
      <c r="O113" s="2">
        <f t="shared" si="5"/>
        <v>114</v>
      </c>
      <c r="P113" s="8" t="e">
        <f>VLOOKUP(C113,A!$B$2:$D$1501,3,FALSE)</f>
        <v>#N/A</v>
      </c>
    </row>
    <row r="114" spans="1:16" ht="14.45" customHeight="1" x14ac:dyDescent="0.25">
      <c r="A114" s="32">
        <v>115</v>
      </c>
      <c r="E114" s="2" t="e">
        <f>VLOOKUP(C114,A!$E$2:$K$1451,7,FALSE)</f>
        <v>#N/A</v>
      </c>
      <c r="G114" s="8" t="e">
        <f>VLOOKUP(C114,A!$B$2:$I$1501,8,FALSE)</f>
        <v>#N/A</v>
      </c>
      <c r="N114" s="2">
        <f t="shared" si="4"/>
        <v>0</v>
      </c>
      <c r="O114" s="2">
        <f t="shared" si="5"/>
        <v>115</v>
      </c>
      <c r="P114" s="8" t="e">
        <f>VLOOKUP(C114,A!$B$2:$D$1501,3,FALSE)</f>
        <v>#N/A</v>
      </c>
    </row>
    <row r="115" spans="1:16" ht="14.45" customHeight="1" x14ac:dyDescent="0.25">
      <c r="A115" s="32">
        <v>116</v>
      </c>
      <c r="E115" s="2" t="e">
        <f>VLOOKUP(C115,A!$E$2:$K$1451,7,FALSE)</f>
        <v>#N/A</v>
      </c>
      <c r="G115" s="8" t="e">
        <f>VLOOKUP(C115,A!$B$2:$I$1501,8,FALSE)</f>
        <v>#N/A</v>
      </c>
      <c r="N115" s="2">
        <f t="shared" si="4"/>
        <v>0</v>
      </c>
      <c r="O115" s="2">
        <f t="shared" si="5"/>
        <v>116</v>
      </c>
      <c r="P115" s="8" t="e">
        <f>VLOOKUP(C115,A!$B$2:$D$1501,3,FALSE)</f>
        <v>#N/A</v>
      </c>
    </row>
    <row r="116" spans="1:16" ht="14.45" customHeight="1" x14ac:dyDescent="0.25">
      <c r="A116" s="32">
        <v>117</v>
      </c>
      <c r="E116" s="2" t="e">
        <f>VLOOKUP(C116,A!$E$2:$K$1451,7,FALSE)</f>
        <v>#N/A</v>
      </c>
      <c r="G116" s="8" t="e">
        <f>VLOOKUP(C116,A!$B$2:$I$1501,8,FALSE)</f>
        <v>#N/A</v>
      </c>
      <c r="N116" s="2">
        <f t="shared" si="4"/>
        <v>0</v>
      </c>
      <c r="O116" s="2">
        <f t="shared" si="5"/>
        <v>117</v>
      </c>
      <c r="P116" s="8" t="e">
        <f>VLOOKUP(C116,A!$B$2:$D$1501,3,FALSE)</f>
        <v>#N/A</v>
      </c>
    </row>
    <row r="117" spans="1:16" ht="14.45" customHeight="1" x14ac:dyDescent="0.25">
      <c r="A117" s="32">
        <v>118</v>
      </c>
      <c r="E117" s="2" t="e">
        <f>VLOOKUP(C117,A!$E$2:$K$1451,7,FALSE)</f>
        <v>#N/A</v>
      </c>
      <c r="G117" s="8" t="e">
        <f>VLOOKUP(C117,A!$B$2:$I$1501,8,FALSE)</f>
        <v>#N/A</v>
      </c>
      <c r="N117" s="2">
        <f t="shared" si="4"/>
        <v>0</v>
      </c>
      <c r="O117" s="2">
        <f t="shared" si="5"/>
        <v>118</v>
      </c>
      <c r="P117" s="8" t="e">
        <f>VLOOKUP(C117,A!$B$2:$D$1501,3,FALSE)</f>
        <v>#N/A</v>
      </c>
    </row>
    <row r="118" spans="1:16" ht="14.45" customHeight="1" x14ac:dyDescent="0.25">
      <c r="A118" s="32">
        <v>119</v>
      </c>
      <c r="E118" s="2" t="e">
        <f>VLOOKUP(C118,A!$E$2:$K$1451,7,FALSE)</f>
        <v>#N/A</v>
      </c>
      <c r="G118" s="8" t="e">
        <f>VLOOKUP(C118,A!$B$2:$I$1501,8,FALSE)</f>
        <v>#N/A</v>
      </c>
      <c r="N118" s="2">
        <f t="shared" si="4"/>
        <v>0</v>
      </c>
      <c r="O118" s="2">
        <f t="shared" si="5"/>
        <v>119</v>
      </c>
      <c r="P118" s="8" t="e">
        <f>VLOOKUP(C118,A!$B$2:$D$1501,3,FALSE)</f>
        <v>#N/A</v>
      </c>
    </row>
    <row r="119" spans="1:16" ht="14.45" customHeight="1" x14ac:dyDescent="0.25">
      <c r="A119" s="32">
        <v>120</v>
      </c>
      <c r="E119" s="2" t="e">
        <f>VLOOKUP(C119,A!$E$2:$K$1451,7,FALSE)</f>
        <v>#N/A</v>
      </c>
      <c r="G119" s="8" t="e">
        <f>VLOOKUP(C119,A!$B$2:$I$1501,8,FALSE)</f>
        <v>#N/A</v>
      </c>
      <c r="N119" s="2">
        <f t="shared" si="4"/>
        <v>0</v>
      </c>
      <c r="O119" s="2">
        <f t="shared" si="5"/>
        <v>120</v>
      </c>
      <c r="P119" s="8" t="e">
        <f>VLOOKUP(C119,A!$B$2:$D$1501,3,FALSE)</f>
        <v>#N/A</v>
      </c>
    </row>
    <row r="120" spans="1:16" ht="14.45" customHeight="1" x14ac:dyDescent="0.25">
      <c r="A120" s="16">
        <v>201</v>
      </c>
      <c r="B120" s="2">
        <v>144594</v>
      </c>
      <c r="C120" s="2" t="s">
        <v>77</v>
      </c>
      <c r="D120" s="5" t="s">
        <v>357</v>
      </c>
      <c r="E120" s="2" t="str">
        <f>VLOOKUP(C120,A!$E$2:$K$1451,7,FALSE)</f>
        <v>05999098981</v>
      </c>
      <c r="F120" s="8" t="s">
        <v>361</v>
      </c>
      <c r="G120" s="8" t="str">
        <f>VLOOKUP(C120,A!$B$2:$I$1501,8,FALSE)</f>
        <v>Adulte Masculin 40/49 ans</v>
      </c>
      <c r="N120" s="2">
        <f t="shared" si="2"/>
        <v>144594</v>
      </c>
      <c r="O120" s="2">
        <f t="shared" si="3"/>
        <v>201</v>
      </c>
      <c r="P120" s="8" t="str">
        <f>VLOOKUP(C120,A!$B$2:$D$1501,3,FALSE)</f>
        <v>2</v>
      </c>
    </row>
    <row r="121" spans="1:16" ht="14.45" customHeight="1" x14ac:dyDescent="0.25">
      <c r="A121" s="16">
        <v>202</v>
      </c>
      <c r="B121" s="2">
        <v>144390</v>
      </c>
      <c r="C121" s="2" t="s">
        <v>114</v>
      </c>
      <c r="D121" s="2" t="s">
        <v>115</v>
      </c>
      <c r="E121" s="2" t="str">
        <f>VLOOKUP(C121,A!$E$2:$K$1451,7,FALSE)</f>
        <v>05994039435</v>
      </c>
      <c r="F121" s="8" t="s">
        <v>361</v>
      </c>
      <c r="G121" s="8" t="str">
        <f>VLOOKUP(C121,A!$B$2:$I$1501,8,FALSE)</f>
        <v>Adulte Masculin 40/49 ans</v>
      </c>
      <c r="N121" s="2">
        <f t="shared" si="2"/>
        <v>144390</v>
      </c>
      <c r="O121" s="2">
        <f t="shared" si="3"/>
        <v>202</v>
      </c>
      <c r="P121" s="8" t="str">
        <f>VLOOKUP(C121,A!$B$2:$D$1501,3,FALSE)</f>
        <v>2</v>
      </c>
    </row>
    <row r="122" spans="1:16" ht="14.45" customHeight="1" x14ac:dyDescent="0.25">
      <c r="A122" s="16">
        <v>203</v>
      </c>
      <c r="B122" s="2">
        <v>144504</v>
      </c>
      <c r="C122" s="2" t="s">
        <v>113</v>
      </c>
      <c r="D122" s="2" t="s">
        <v>115</v>
      </c>
      <c r="E122" s="2" t="str">
        <f>VLOOKUP(C122,A!$E$2:$K$1451,7,FALSE)</f>
        <v>05994039433</v>
      </c>
      <c r="F122" s="8" t="s">
        <v>361</v>
      </c>
      <c r="G122" s="8" t="str">
        <f>VLOOKUP(C122,A!$B$2:$I$1501,8,FALSE)</f>
        <v>Adulte Masculin 40/49 ans</v>
      </c>
      <c r="N122" s="2">
        <f t="shared" si="2"/>
        <v>144504</v>
      </c>
      <c r="O122" s="2">
        <f t="shared" si="3"/>
        <v>203</v>
      </c>
      <c r="P122" s="8" t="str">
        <f>VLOOKUP(C122,A!$B$2:$D$1501,3,FALSE)</f>
        <v>2</v>
      </c>
    </row>
    <row r="123" spans="1:16" ht="14.45" customHeight="1" x14ac:dyDescent="0.25">
      <c r="A123" s="16">
        <v>204</v>
      </c>
      <c r="B123" s="2">
        <v>2173</v>
      </c>
      <c r="C123" s="2" t="s">
        <v>64</v>
      </c>
      <c r="D123" s="2" t="s">
        <v>32</v>
      </c>
      <c r="E123" s="2" t="str">
        <f>VLOOKUP(C123,A!$E$2:$K$1451,7,FALSE)</f>
        <v>05994059598</v>
      </c>
      <c r="F123" s="8" t="s">
        <v>361</v>
      </c>
      <c r="G123" s="8" t="str">
        <f>VLOOKUP(C123,A!$B$2:$I$1501,8,FALSE)</f>
        <v>Adulte Masculin 20/29 ans</v>
      </c>
      <c r="N123" s="2">
        <f t="shared" si="2"/>
        <v>2173</v>
      </c>
      <c r="O123" s="2">
        <f t="shared" si="3"/>
        <v>204</v>
      </c>
      <c r="P123" s="8" t="str">
        <f>VLOOKUP(C123,A!$B$2:$D$1501,3,FALSE)</f>
        <v>2</v>
      </c>
    </row>
    <row r="124" spans="1:16" ht="14.45" customHeight="1" x14ac:dyDescent="0.25">
      <c r="A124" s="16">
        <v>205</v>
      </c>
      <c r="B124" s="2">
        <v>144524</v>
      </c>
      <c r="C124" s="2" t="s">
        <v>130</v>
      </c>
      <c r="D124" s="2" t="s">
        <v>109</v>
      </c>
      <c r="E124" s="2" t="str">
        <f>VLOOKUP(C124,A!$E$2:$K$1451,7,FALSE)</f>
        <v>05999080938</v>
      </c>
      <c r="F124" s="8" t="s">
        <v>361</v>
      </c>
      <c r="G124" s="8" t="str">
        <f>VLOOKUP(C124,A!$B$2:$I$1501,8,FALSE)</f>
        <v>Adulte Masculin 17/19 ans</v>
      </c>
      <c r="N124" s="2">
        <f t="shared" si="2"/>
        <v>144524</v>
      </c>
      <c r="O124" s="2">
        <f t="shared" si="3"/>
        <v>205</v>
      </c>
      <c r="P124" s="8" t="str">
        <f>VLOOKUP(C124,A!$B$2:$D$1501,3,FALSE)</f>
        <v>2</v>
      </c>
    </row>
    <row r="125" spans="1:16" ht="14.45" customHeight="1" x14ac:dyDescent="0.25">
      <c r="A125" s="16">
        <v>206</v>
      </c>
      <c r="C125" s="2" t="s">
        <v>48</v>
      </c>
      <c r="D125" s="2" t="s">
        <v>140</v>
      </c>
      <c r="E125" s="2" t="str">
        <f>VLOOKUP(C125,A!$E$2:$K$1451,7,FALSE)</f>
        <v>05999019587</v>
      </c>
      <c r="F125" s="8" t="s">
        <v>361</v>
      </c>
      <c r="G125" s="8" t="str">
        <f>VLOOKUP(C125,A!$B$2:$I$1501,8,FALSE)</f>
        <v>Adulte Masculin 17/19 ans</v>
      </c>
      <c r="N125" s="2">
        <f t="shared" si="2"/>
        <v>0</v>
      </c>
      <c r="O125" s="2">
        <f t="shared" si="3"/>
        <v>206</v>
      </c>
      <c r="P125" s="8" t="str">
        <f>VLOOKUP(C125,A!$B$2:$D$1501,3,FALSE)</f>
        <v>2</v>
      </c>
    </row>
    <row r="126" spans="1:16" ht="14.45" customHeight="1" x14ac:dyDescent="0.25">
      <c r="A126" s="16">
        <v>207</v>
      </c>
      <c r="B126" s="2">
        <v>144251</v>
      </c>
      <c r="C126" s="2" t="s">
        <v>45</v>
      </c>
      <c r="D126" s="2" t="s">
        <v>14</v>
      </c>
      <c r="E126" s="2" t="str">
        <f>VLOOKUP(C126,A!$E$2:$K$1451,7,FALSE)</f>
        <v>05963119607</v>
      </c>
      <c r="F126" s="8" t="s">
        <v>361</v>
      </c>
      <c r="G126" s="8" t="str">
        <f>VLOOKUP(C126,A!$B$2:$I$1501,8,FALSE)</f>
        <v>Adulte Masculin 50/59 ans</v>
      </c>
      <c r="N126" s="2">
        <f t="shared" si="2"/>
        <v>144251</v>
      </c>
      <c r="O126" s="2">
        <f t="shared" si="3"/>
        <v>207</v>
      </c>
      <c r="P126" s="8" t="str">
        <f>VLOOKUP(C126,A!$B$2:$D$1501,3,FALSE)</f>
        <v>2</v>
      </c>
    </row>
    <row r="127" spans="1:16" ht="14.45" customHeight="1" x14ac:dyDescent="0.25">
      <c r="A127" s="16">
        <v>208</v>
      </c>
      <c r="B127" s="2">
        <v>144448</v>
      </c>
      <c r="C127" s="2" t="s">
        <v>98</v>
      </c>
      <c r="D127" s="19" t="s">
        <v>105</v>
      </c>
      <c r="E127" s="2" t="str">
        <f>VLOOKUP(C127,A!$E$2:$K$1451,7,FALSE)</f>
        <v>05994059689</v>
      </c>
      <c r="F127" s="8" t="s">
        <v>361</v>
      </c>
      <c r="G127" s="8" t="str">
        <f>VLOOKUP(C127,A!$B$2:$I$1501,8,FALSE)</f>
        <v>Adulte Masculin 20/29 ans</v>
      </c>
      <c r="N127" s="2">
        <f t="shared" si="2"/>
        <v>144448</v>
      </c>
      <c r="O127" s="2">
        <f t="shared" si="3"/>
        <v>208</v>
      </c>
      <c r="P127" s="8" t="str">
        <f>VLOOKUP(C127,A!$B$2:$D$1501,3,FALSE)</f>
        <v>2</v>
      </c>
    </row>
    <row r="128" spans="1:16" ht="14.45" customHeight="1" x14ac:dyDescent="0.25">
      <c r="A128" s="16">
        <v>209</v>
      </c>
      <c r="B128" s="2">
        <v>144451</v>
      </c>
      <c r="C128" s="2" t="s">
        <v>233</v>
      </c>
      <c r="D128" s="19" t="s">
        <v>105</v>
      </c>
      <c r="E128" s="2" t="str">
        <f>VLOOKUP(C128,A!$E$2:$K$1451,7,FALSE)</f>
        <v>05999063288</v>
      </c>
      <c r="F128" s="8" t="s">
        <v>361</v>
      </c>
      <c r="G128" s="8" t="str">
        <f>VLOOKUP(C128,A!$B$2:$I$1501,8,FALSE)</f>
        <v>Adulte Masculin 50/59 ans</v>
      </c>
      <c r="N128" s="2">
        <f t="shared" si="2"/>
        <v>144451</v>
      </c>
      <c r="O128" s="2">
        <f t="shared" si="3"/>
        <v>209</v>
      </c>
      <c r="P128" s="8" t="str">
        <f>VLOOKUP(C128,A!$B$2:$D$1501,3,FALSE)</f>
        <v>2</v>
      </c>
    </row>
    <row r="129" spans="1:16" ht="14.45" customHeight="1" x14ac:dyDescent="0.25">
      <c r="A129" s="16">
        <v>210</v>
      </c>
      <c r="B129" s="2">
        <v>144576</v>
      </c>
      <c r="C129" s="2" t="s">
        <v>211</v>
      </c>
      <c r="D129" s="2" t="s">
        <v>14</v>
      </c>
      <c r="E129" s="2" t="str">
        <f>VLOOKUP(C129,A!$E$2:$K$1451,7,FALSE)</f>
        <v>05994043415</v>
      </c>
      <c r="F129" s="8" t="s">
        <v>361</v>
      </c>
      <c r="G129" s="8" t="str">
        <f>VLOOKUP(C129,A!$B$2:$I$1501,8,FALSE)</f>
        <v>Adulte Masculin 30/39 ans</v>
      </c>
      <c r="N129" s="2">
        <f t="shared" si="2"/>
        <v>144576</v>
      </c>
      <c r="O129" s="2">
        <f t="shared" si="3"/>
        <v>210</v>
      </c>
      <c r="P129" s="8" t="str">
        <f>VLOOKUP(C129,A!$B$2:$D$1501,3,FALSE)</f>
        <v>2</v>
      </c>
    </row>
    <row r="130" spans="1:16" ht="14.45" customHeight="1" x14ac:dyDescent="0.25">
      <c r="A130" s="16">
        <v>211</v>
      </c>
      <c r="B130" s="2">
        <v>144259</v>
      </c>
      <c r="C130" s="2" t="s">
        <v>72</v>
      </c>
      <c r="D130" s="2" t="s">
        <v>143</v>
      </c>
      <c r="E130" s="2" t="str">
        <f>VLOOKUP(C130,A!$E$2:$K$1451,7,FALSE)</f>
        <v>05996216708</v>
      </c>
      <c r="F130" s="8" t="s">
        <v>361</v>
      </c>
      <c r="G130" s="8" t="str">
        <f>VLOOKUP(C130,A!$B$2:$I$1501,8,FALSE)</f>
        <v>Adulte Masculin 20/29 ans</v>
      </c>
      <c r="N130" s="2">
        <f t="shared" si="2"/>
        <v>144259</v>
      </c>
      <c r="O130" s="2">
        <f t="shared" si="3"/>
        <v>211</v>
      </c>
      <c r="P130" s="8" t="str">
        <f>VLOOKUP(C130,A!$B$2:$D$1501,3,FALSE)</f>
        <v>2</v>
      </c>
    </row>
    <row r="131" spans="1:16" ht="14.45" customHeight="1" x14ac:dyDescent="0.25">
      <c r="A131" s="16">
        <v>212</v>
      </c>
      <c r="B131" s="2">
        <v>144333</v>
      </c>
      <c r="C131" s="2" t="s">
        <v>237</v>
      </c>
      <c r="D131" s="20" t="s">
        <v>333</v>
      </c>
      <c r="E131" s="2" t="str">
        <f>VLOOKUP(C131,A!$E$2:$K$1451,7,FALSE)</f>
        <v>05965594028</v>
      </c>
      <c r="F131" s="8" t="s">
        <v>361</v>
      </c>
      <c r="G131" s="8" t="str">
        <f>VLOOKUP(C131,A!$B$2:$I$1501,8,FALSE)</f>
        <v>Adulte Masculin 50/59 ans</v>
      </c>
      <c r="N131" s="2">
        <f t="shared" si="2"/>
        <v>144333</v>
      </c>
      <c r="O131" s="2">
        <f t="shared" si="3"/>
        <v>212</v>
      </c>
      <c r="P131" s="8" t="str">
        <f>VLOOKUP(C131,A!$B$2:$D$1501,3,FALSE)</f>
        <v>2</v>
      </c>
    </row>
    <row r="132" spans="1:16" ht="14.45" customHeight="1" x14ac:dyDescent="0.25">
      <c r="A132" s="16">
        <v>213</v>
      </c>
      <c r="B132" s="2">
        <v>144469</v>
      </c>
      <c r="C132" s="2" t="s">
        <v>42</v>
      </c>
      <c r="D132" s="2" t="s">
        <v>62</v>
      </c>
      <c r="E132" s="2" t="str">
        <f>VLOOKUP(C132,A!$E$2:$K$1451,7,FALSE)</f>
        <v>05999080507</v>
      </c>
      <c r="F132" s="8" t="s">
        <v>361</v>
      </c>
      <c r="G132" s="8" t="str">
        <f>VLOOKUP(C132,A!$B$2:$I$1501,8,FALSE)</f>
        <v>Adulte Masculin 20/29 ans</v>
      </c>
      <c r="N132" s="2">
        <f t="shared" si="2"/>
        <v>144469</v>
      </c>
      <c r="O132" s="2">
        <f t="shared" si="3"/>
        <v>213</v>
      </c>
      <c r="P132" s="8" t="str">
        <f>VLOOKUP(C132,A!$B$2:$D$1501,3,FALSE)</f>
        <v>2</v>
      </c>
    </row>
    <row r="133" spans="1:16" ht="14.45" customHeight="1" x14ac:dyDescent="0.25">
      <c r="A133" s="16">
        <v>214</v>
      </c>
      <c r="B133" s="2">
        <v>144360</v>
      </c>
      <c r="C133" s="2" t="s">
        <v>226</v>
      </c>
      <c r="D133" s="19" t="s">
        <v>105</v>
      </c>
      <c r="E133" s="2" t="str">
        <f>VLOOKUP(C133,A!$E$2:$K$1451,7,FALSE)</f>
        <v>05996219215</v>
      </c>
      <c r="F133" s="8" t="s">
        <v>361</v>
      </c>
      <c r="G133" s="8" t="str">
        <f>VLOOKUP(C133,A!$B$2:$I$1501,8,FALSE)</f>
        <v>Adulte Masculin 40/49 ans</v>
      </c>
      <c r="N133" s="2">
        <f t="shared" si="2"/>
        <v>144360</v>
      </c>
      <c r="O133" s="2">
        <f t="shared" si="3"/>
        <v>214</v>
      </c>
      <c r="P133" s="8" t="str">
        <f>VLOOKUP(C133,A!$B$2:$D$1501,3,FALSE)</f>
        <v>2</v>
      </c>
    </row>
    <row r="134" spans="1:16" ht="14.45" customHeight="1" x14ac:dyDescent="0.25">
      <c r="A134" s="16">
        <v>215</v>
      </c>
      <c r="B134" s="2">
        <v>144315</v>
      </c>
      <c r="C134" s="2" t="s">
        <v>63</v>
      </c>
      <c r="D134" s="2" t="s">
        <v>14</v>
      </c>
      <c r="E134" s="2" t="str">
        <f>VLOOKUP(C134,A!$E$2:$K$1451,7,FALSE)</f>
        <v>05996223554</v>
      </c>
      <c r="F134" s="8" t="s">
        <v>361</v>
      </c>
      <c r="G134" s="8" t="str">
        <f>VLOOKUP(C134,A!$B$2:$I$1501,8,FALSE)</f>
        <v>Adulte Masculin 17/19 ans</v>
      </c>
      <c r="N134" s="2">
        <f t="shared" si="2"/>
        <v>144315</v>
      </c>
      <c r="O134" s="2">
        <f t="shared" si="3"/>
        <v>215</v>
      </c>
      <c r="P134" s="8" t="str">
        <f>VLOOKUP(C134,A!$B$2:$D$1501,3,FALSE)</f>
        <v>2</v>
      </c>
    </row>
    <row r="135" spans="1:16" ht="14.45" customHeight="1" x14ac:dyDescent="0.25">
      <c r="A135" s="16">
        <v>216</v>
      </c>
      <c r="B135" s="2">
        <v>144303</v>
      </c>
      <c r="C135" s="2" t="s">
        <v>227</v>
      </c>
      <c r="D135" s="19" t="s">
        <v>105</v>
      </c>
      <c r="E135" s="2" t="str">
        <f>VLOOKUP(C135,A!$E$2:$K$1451,7,FALSE)</f>
        <v>05996219654</v>
      </c>
      <c r="F135" s="8" t="s">
        <v>361</v>
      </c>
      <c r="G135" s="8" t="str">
        <f>VLOOKUP(C135,A!$B$2:$I$1501,8,FALSE)</f>
        <v>Adulte Masculin 40/49 ans</v>
      </c>
      <c r="N135" s="2">
        <f t="shared" si="2"/>
        <v>144303</v>
      </c>
      <c r="O135" s="2">
        <f t="shared" si="3"/>
        <v>216</v>
      </c>
      <c r="P135" s="8" t="str">
        <f>VLOOKUP(C135,A!$B$2:$D$1501,3,FALSE)</f>
        <v>2</v>
      </c>
    </row>
    <row r="136" spans="1:16" ht="14.45" customHeight="1" x14ac:dyDescent="0.25">
      <c r="A136" s="16">
        <v>217</v>
      </c>
      <c r="B136" s="2">
        <v>144522</v>
      </c>
      <c r="C136" s="2" t="s">
        <v>55</v>
      </c>
      <c r="D136" s="2" t="s">
        <v>53</v>
      </c>
      <c r="E136" s="2" t="str">
        <f>VLOOKUP(C136,A!$E$2:$K$1451,7,FALSE)</f>
        <v>05994054577</v>
      </c>
      <c r="F136" s="8" t="s">
        <v>361</v>
      </c>
      <c r="G136" s="8" t="str">
        <f>VLOOKUP(C136,A!$B$2:$I$1501,8,FALSE)</f>
        <v>Adulte Masculin 40/49 ans</v>
      </c>
      <c r="N136" s="2">
        <f t="shared" si="2"/>
        <v>144522</v>
      </c>
      <c r="O136" s="2">
        <f t="shared" si="3"/>
        <v>217</v>
      </c>
      <c r="P136" s="8" t="str">
        <f>VLOOKUP(C136,A!$B$2:$D$1501,3,FALSE)</f>
        <v>2</v>
      </c>
    </row>
    <row r="137" spans="1:16" ht="14.45" customHeight="1" x14ac:dyDescent="0.25">
      <c r="A137" s="16">
        <v>218</v>
      </c>
      <c r="B137" s="2">
        <v>144365</v>
      </c>
      <c r="C137" s="2" t="s">
        <v>230</v>
      </c>
      <c r="D137" s="2" t="s">
        <v>53</v>
      </c>
      <c r="E137" s="2" t="str">
        <f>VLOOKUP(C137,A!$E$2:$K$1451,7,FALSE)</f>
        <v>05996225761</v>
      </c>
      <c r="F137" s="8" t="s">
        <v>361</v>
      </c>
      <c r="G137" s="8" t="str">
        <f>VLOOKUP(C137,A!$B$2:$I$1501,8,FALSE)</f>
        <v>Adulte Masculin 40/49 ans</v>
      </c>
      <c r="N137" s="2">
        <f t="shared" si="2"/>
        <v>144365</v>
      </c>
      <c r="O137" s="2">
        <f t="shared" si="3"/>
        <v>218</v>
      </c>
      <c r="P137" s="8" t="str">
        <f>VLOOKUP(C137,A!$B$2:$D$1501,3,FALSE)</f>
        <v>2</v>
      </c>
    </row>
    <row r="138" spans="1:16" ht="14.45" customHeight="1" x14ac:dyDescent="0.25">
      <c r="A138" s="16">
        <v>219</v>
      </c>
      <c r="B138" s="2">
        <v>144595</v>
      </c>
      <c r="C138" s="2" t="s">
        <v>181</v>
      </c>
      <c r="D138" s="2" t="s">
        <v>53</v>
      </c>
      <c r="E138" s="2" t="str">
        <f>VLOOKUP(C138,A!$E$2:$K$1451,7,FALSE)</f>
        <v>05999097896</v>
      </c>
      <c r="F138" s="8" t="s">
        <v>361</v>
      </c>
      <c r="G138" s="8" t="str">
        <f>VLOOKUP(C138,A!$B$2:$I$1501,8,FALSE)</f>
        <v>Adulte Masculin 17/19 ans</v>
      </c>
      <c r="N138" s="2">
        <f t="shared" si="2"/>
        <v>144595</v>
      </c>
      <c r="O138" s="2">
        <f t="shared" si="3"/>
        <v>219</v>
      </c>
      <c r="P138" s="8" t="str">
        <f>VLOOKUP(C138,A!$B$2:$D$1501,3,FALSE)</f>
        <v>2</v>
      </c>
    </row>
    <row r="139" spans="1:16" ht="14.45" customHeight="1" x14ac:dyDescent="0.25">
      <c r="A139" s="16">
        <v>220</v>
      </c>
      <c r="B139" s="2">
        <v>144285</v>
      </c>
      <c r="C139" s="2" t="s">
        <v>25</v>
      </c>
      <c r="D139" s="2" t="s">
        <v>115</v>
      </c>
      <c r="E139" s="2" t="str">
        <f>VLOOKUP(C139,A!$E$2:$K$1451,7,FALSE)</f>
        <v>05999066600</v>
      </c>
      <c r="F139" s="8" t="s">
        <v>361</v>
      </c>
      <c r="G139" s="8" t="str">
        <f>VLOOKUP(C139,A!$B$2:$I$1501,8,FALSE)</f>
        <v>Adulte Masculin 17/19 ans</v>
      </c>
      <c r="N139" s="2">
        <f t="shared" si="2"/>
        <v>144285</v>
      </c>
      <c r="O139" s="2">
        <f t="shared" si="3"/>
        <v>220</v>
      </c>
      <c r="P139" s="8" t="str">
        <f>VLOOKUP(C139,A!$B$2:$D$1501,3,FALSE)</f>
        <v>2</v>
      </c>
    </row>
    <row r="140" spans="1:16" ht="14.45" customHeight="1" x14ac:dyDescent="0.25">
      <c r="A140" s="16">
        <v>221</v>
      </c>
      <c r="B140" s="2">
        <v>2179</v>
      </c>
      <c r="C140" s="2" t="s">
        <v>260</v>
      </c>
      <c r="D140" s="2" t="s">
        <v>59</v>
      </c>
      <c r="E140" s="2" t="str">
        <f>VLOOKUP(C140,A!$E$2:$K$1451,7,FALSE)</f>
        <v>05999023559</v>
      </c>
      <c r="F140" s="8" t="s">
        <v>361</v>
      </c>
      <c r="G140" s="8" t="str">
        <f>VLOOKUP(C140,A!$B$2:$I$1501,8,FALSE)</f>
        <v>Adulte Masculin 30/39 ans</v>
      </c>
      <c r="N140" s="2">
        <f t="shared" si="2"/>
        <v>2179</v>
      </c>
      <c r="O140" s="2">
        <f t="shared" si="3"/>
        <v>221</v>
      </c>
      <c r="P140" s="8" t="str">
        <f>VLOOKUP(C140,A!$B$2:$D$1501,3,FALSE)</f>
        <v>2</v>
      </c>
    </row>
    <row r="141" spans="1:16" ht="14.45" customHeight="1" x14ac:dyDescent="0.25">
      <c r="A141" s="16">
        <v>222</v>
      </c>
      <c r="B141" s="2">
        <v>2195</v>
      </c>
      <c r="C141" s="2" t="s">
        <v>261</v>
      </c>
      <c r="D141" s="2" t="s">
        <v>59</v>
      </c>
      <c r="E141" s="2" t="str">
        <f>VLOOKUP(C141,A!$E$2:$K$1451,7,FALSE)</f>
        <v>05999016644</v>
      </c>
      <c r="F141" s="8" t="s">
        <v>361</v>
      </c>
      <c r="G141" s="8" t="str">
        <f>VLOOKUP(C141,A!$B$2:$I$1501,8,FALSE)</f>
        <v>Adulte Masculin 30/39 ans</v>
      </c>
      <c r="N141" s="2">
        <f t="shared" si="2"/>
        <v>2195</v>
      </c>
      <c r="O141" s="2">
        <f t="shared" si="3"/>
        <v>222</v>
      </c>
      <c r="P141" s="8" t="str">
        <f>VLOOKUP(C141,A!$B$2:$D$1501,3,FALSE)</f>
        <v>2</v>
      </c>
    </row>
    <row r="142" spans="1:16" ht="14.45" customHeight="1" x14ac:dyDescent="0.25">
      <c r="A142" s="16">
        <v>223</v>
      </c>
      <c r="B142" s="2">
        <v>2181</v>
      </c>
      <c r="C142" s="2" t="s">
        <v>265</v>
      </c>
      <c r="D142" s="2" t="s">
        <v>59</v>
      </c>
      <c r="E142" s="2" t="str">
        <f>VLOOKUP(C142,A!$E$2:$K$1451,7,FALSE)</f>
        <v>05996227408</v>
      </c>
      <c r="F142" s="8" t="s">
        <v>361</v>
      </c>
      <c r="G142" s="8" t="str">
        <f>VLOOKUP(C142,A!$B$2:$I$1501,8,FALSE)</f>
        <v>Adulte Masculin 30/39 ans</v>
      </c>
      <c r="N142" s="2">
        <f t="shared" si="2"/>
        <v>2181</v>
      </c>
      <c r="O142" s="2">
        <f t="shared" si="3"/>
        <v>223</v>
      </c>
      <c r="P142" s="8" t="str">
        <f>VLOOKUP(C142,A!$B$2:$D$1501,3,FALSE)</f>
        <v>2</v>
      </c>
    </row>
    <row r="143" spans="1:16" ht="14.45" customHeight="1" x14ac:dyDescent="0.25">
      <c r="A143" s="16">
        <v>224</v>
      </c>
      <c r="B143" s="2">
        <v>1316</v>
      </c>
      <c r="C143" s="2" t="s">
        <v>277</v>
      </c>
      <c r="D143" s="2" t="s">
        <v>32</v>
      </c>
      <c r="E143" s="2" t="str">
        <f>VLOOKUP(C143,A!$E$2:$K$1451,7,FALSE)</f>
        <v>05999069470</v>
      </c>
      <c r="F143" s="8">
        <v>2</v>
      </c>
      <c r="G143" s="8" t="str">
        <f>VLOOKUP(C143,A!$B$2:$I$1501,8,FALSE)</f>
        <v>Adulte Masculin 50/59 ans</v>
      </c>
      <c r="N143" s="2">
        <f t="shared" si="2"/>
        <v>1316</v>
      </c>
      <c r="O143" s="2">
        <f t="shared" si="3"/>
        <v>224</v>
      </c>
      <c r="P143" s="8" t="str">
        <f>VLOOKUP(C143,A!$B$2:$D$1501,3,FALSE)</f>
        <v>2</v>
      </c>
    </row>
    <row r="144" spans="1:16" ht="14.45" customHeight="1" x14ac:dyDescent="0.25">
      <c r="A144" s="16">
        <v>225</v>
      </c>
      <c r="B144" s="2">
        <v>2188</v>
      </c>
      <c r="C144" s="2" t="s">
        <v>278</v>
      </c>
      <c r="D144" s="2" t="s">
        <v>171</v>
      </c>
      <c r="E144" s="2" t="str">
        <f>VLOOKUP(C144,A!$E$2:$K$1451,7,FALSE)</f>
        <v>05996219392</v>
      </c>
      <c r="F144" s="8" t="s">
        <v>361</v>
      </c>
      <c r="G144" s="8" t="str">
        <f>VLOOKUP(C144,A!$B$2:$I$1501,8,FALSE)</f>
        <v>Adulte Masculin 50/59 ans</v>
      </c>
      <c r="N144" s="2">
        <f t="shared" si="2"/>
        <v>2188</v>
      </c>
      <c r="O144" s="2">
        <f t="shared" si="3"/>
        <v>225</v>
      </c>
      <c r="P144" s="8" t="str">
        <f>VLOOKUP(C144,A!$B$2:$D$1501,3,FALSE)</f>
        <v>2</v>
      </c>
    </row>
    <row r="145" spans="1:16" ht="14.45" customHeight="1" x14ac:dyDescent="0.25">
      <c r="A145" s="16">
        <v>226</v>
      </c>
      <c r="B145" s="2">
        <v>144626</v>
      </c>
      <c r="C145" s="2" t="s">
        <v>90</v>
      </c>
      <c r="D145" s="2" t="s">
        <v>41</v>
      </c>
      <c r="E145" s="2" t="str">
        <f>VLOOKUP(C145,A!$E$2:$K$1451,7,FALSE)</f>
        <v>05999109592</v>
      </c>
      <c r="F145" s="8" t="s">
        <v>361</v>
      </c>
      <c r="G145" s="8" t="str">
        <f>VLOOKUP(C145,A!$B$2:$I$1501,8,FALSE)</f>
        <v>Adulte Masculin 40/49 ans</v>
      </c>
      <c r="N145" s="2">
        <f t="shared" si="2"/>
        <v>144626</v>
      </c>
      <c r="O145" s="2">
        <f t="shared" si="3"/>
        <v>226</v>
      </c>
      <c r="P145" s="8" t="str">
        <f>VLOOKUP(C145,A!$B$2:$D$1501,3,FALSE)</f>
        <v>2</v>
      </c>
    </row>
    <row r="146" spans="1:16" ht="14.45" customHeight="1" x14ac:dyDescent="0.25">
      <c r="A146" s="16">
        <v>227</v>
      </c>
      <c r="B146" s="2">
        <v>144384</v>
      </c>
      <c r="C146" s="2" t="s">
        <v>111</v>
      </c>
      <c r="D146" s="2" t="s">
        <v>112</v>
      </c>
      <c r="E146" s="2" t="str">
        <f>VLOOKUP(C146,A!$E$2:$K$1451,7,FALSE)</f>
        <v>05999028489</v>
      </c>
      <c r="F146" s="8" t="s">
        <v>361</v>
      </c>
      <c r="G146" s="8" t="str">
        <f>VLOOKUP(C146,A!$B$2:$I$1501,8,FALSE)</f>
        <v>Adulte Masculin 60 ans et plus</v>
      </c>
      <c r="N146" s="2">
        <f t="shared" si="2"/>
        <v>144384</v>
      </c>
      <c r="O146" s="2">
        <f t="shared" si="3"/>
        <v>227</v>
      </c>
      <c r="P146" s="8" t="str">
        <f>VLOOKUP(C146,A!$B$2:$D$1501,3,FALSE)</f>
        <v>2</v>
      </c>
    </row>
    <row r="147" spans="1:16" ht="14.45" customHeight="1" x14ac:dyDescent="0.25">
      <c r="A147" s="16">
        <v>228</v>
      </c>
      <c r="B147" s="2">
        <v>144581</v>
      </c>
      <c r="C147" s="2" t="s">
        <v>138</v>
      </c>
      <c r="D147" s="2" t="s">
        <v>32</v>
      </c>
      <c r="E147" s="2" t="str">
        <f>VLOOKUP(C147,A!$E$2:$K$1451,7,FALSE)</f>
        <v>05999018274</v>
      </c>
      <c r="F147" s="8" t="s">
        <v>361</v>
      </c>
      <c r="G147" s="8" t="str">
        <f>VLOOKUP(C147,A!$B$2:$I$1501,8,FALSE)</f>
        <v>Adulte Masculin 30/39 ans</v>
      </c>
      <c r="N147" s="2">
        <f t="shared" si="2"/>
        <v>144581</v>
      </c>
      <c r="O147" s="2">
        <f t="shared" si="3"/>
        <v>228</v>
      </c>
      <c r="P147" s="8" t="str">
        <f>VLOOKUP(C147,A!$B$2:$D$1501,3,FALSE)</f>
        <v>2</v>
      </c>
    </row>
    <row r="148" spans="1:16" ht="14.45" customHeight="1" x14ac:dyDescent="0.25">
      <c r="A148" s="16">
        <v>229</v>
      </c>
      <c r="B148" s="2">
        <v>144289</v>
      </c>
      <c r="C148" s="2" t="s">
        <v>76</v>
      </c>
      <c r="D148" s="2" t="s">
        <v>115</v>
      </c>
      <c r="E148" s="2" t="str">
        <f>VLOOKUP(C148,A!$E$2:$K$1451,7,FALSE)</f>
        <v>05999027661</v>
      </c>
      <c r="F148" s="8" t="s">
        <v>361</v>
      </c>
      <c r="G148" s="8" t="str">
        <f>VLOOKUP(C148,A!$B$2:$I$1501,8,FALSE)</f>
        <v>Adulte Masculin 50/59 ans</v>
      </c>
      <c r="N148" s="2">
        <f t="shared" si="2"/>
        <v>144289</v>
      </c>
      <c r="O148" s="2">
        <f t="shared" si="3"/>
        <v>229</v>
      </c>
      <c r="P148" s="8" t="str">
        <f>VLOOKUP(C148,A!$B$2:$D$1501,3,FALSE)</f>
        <v>2</v>
      </c>
    </row>
    <row r="149" spans="1:16" ht="14.45" customHeight="1" x14ac:dyDescent="0.25">
      <c r="A149" s="16">
        <v>230</v>
      </c>
      <c r="B149" s="2">
        <v>1272</v>
      </c>
      <c r="C149" s="2" t="s">
        <v>80</v>
      </c>
      <c r="D149" s="2" t="s">
        <v>17</v>
      </c>
      <c r="E149" s="2" t="str">
        <f>VLOOKUP(C149,A!$E$2:$K$1451,7,FALSE)</f>
        <v>05994046793</v>
      </c>
      <c r="F149" s="8" t="s">
        <v>361</v>
      </c>
      <c r="G149" s="8" t="str">
        <f>VLOOKUP(C149,A!$B$2:$I$1501,8,FALSE)</f>
        <v>Adulte Masculin 40/49 ans</v>
      </c>
      <c r="N149" s="2">
        <f t="shared" si="2"/>
        <v>1272</v>
      </c>
      <c r="O149" s="2">
        <f t="shared" si="3"/>
        <v>230</v>
      </c>
      <c r="P149" s="8" t="str">
        <f>VLOOKUP(C149,A!$B$2:$D$1501,3,FALSE)</f>
        <v>2</v>
      </c>
    </row>
    <row r="150" spans="1:16" ht="14.45" customHeight="1" x14ac:dyDescent="0.25">
      <c r="A150" s="16">
        <v>231</v>
      </c>
      <c r="B150">
        <v>2184</v>
      </c>
      <c r="C150" s="2" t="s">
        <v>287</v>
      </c>
      <c r="D150" s="2" t="s">
        <v>62</v>
      </c>
      <c r="E150" s="2" t="str">
        <f>VLOOKUP(C150,A!$E$2:$K$1451,7,FALSE)</f>
        <v>05996218463</v>
      </c>
      <c r="F150" s="8" t="s">
        <v>361</v>
      </c>
      <c r="G150" s="8" t="str">
        <f>VLOOKUP(C150,A!$B$2:$I$1501,8,FALSE)</f>
        <v>Adulte Masculin 30/39 ans</v>
      </c>
      <c r="N150" s="2">
        <f t="shared" si="2"/>
        <v>2184</v>
      </c>
      <c r="O150" s="2">
        <f t="shared" si="3"/>
        <v>231</v>
      </c>
      <c r="P150" s="8" t="str">
        <f>VLOOKUP(C150,A!$B$2:$D$1501,3,FALSE)</f>
        <v>2</v>
      </c>
    </row>
    <row r="151" spans="1:16" ht="14.45" customHeight="1" x14ac:dyDescent="0.25">
      <c r="A151" s="16">
        <v>232</v>
      </c>
      <c r="B151" s="2">
        <v>1290</v>
      </c>
      <c r="C151" s="2" t="s">
        <v>286</v>
      </c>
      <c r="D151" s="2" t="s">
        <v>53</v>
      </c>
      <c r="E151" s="2" t="str">
        <f>VLOOKUP(C151,A!$E$2:$K$1451,7,FALSE)</f>
        <v>05999016680</v>
      </c>
      <c r="F151" s="8" t="s">
        <v>361</v>
      </c>
      <c r="G151" s="8" t="str">
        <f>VLOOKUP(C151,A!$B$2:$I$1501,8,FALSE)</f>
        <v>Adulte Masculin 40/49 ans</v>
      </c>
      <c r="N151" s="2">
        <f t="shared" si="2"/>
        <v>1290</v>
      </c>
      <c r="O151" s="2">
        <f t="shared" si="3"/>
        <v>232</v>
      </c>
      <c r="P151" s="8" t="str">
        <f>VLOOKUP(C151,A!$B$2:$D$1501,3,FALSE)</f>
        <v>2</v>
      </c>
    </row>
    <row r="152" spans="1:16" ht="14.45" customHeight="1" x14ac:dyDescent="0.25">
      <c r="A152" s="16">
        <v>233</v>
      </c>
      <c r="B152" s="2">
        <v>2164</v>
      </c>
      <c r="C152" s="2" t="s">
        <v>291</v>
      </c>
      <c r="D152" s="2" t="s">
        <v>284</v>
      </c>
      <c r="E152" s="2" t="str">
        <f>VLOOKUP(C152,A!$E$2:$K$1451,7,FALSE)</f>
        <v>05999029185</v>
      </c>
      <c r="F152" s="8" t="s">
        <v>361</v>
      </c>
      <c r="G152" s="8" t="str">
        <f>VLOOKUP(C152,A!$B$2:$I$1501,8,FALSE)</f>
        <v>Adulte Masculin 40/49 ans</v>
      </c>
      <c r="N152" s="2">
        <f t="shared" si="2"/>
        <v>2164</v>
      </c>
      <c r="O152" s="2">
        <f t="shared" si="3"/>
        <v>233</v>
      </c>
      <c r="P152" s="8" t="str">
        <f>VLOOKUP(C152,A!$B$2:$D$1501,3,FALSE)</f>
        <v>2</v>
      </c>
    </row>
    <row r="153" spans="1:16" ht="14.45" customHeight="1" x14ac:dyDescent="0.25">
      <c r="A153" s="16">
        <v>234</v>
      </c>
      <c r="B153" s="2">
        <v>3129</v>
      </c>
      <c r="C153" s="2" t="s">
        <v>854</v>
      </c>
      <c r="D153" s="20" t="s">
        <v>174</v>
      </c>
      <c r="E153" s="2" t="str">
        <f>VLOOKUP(C153,A!$E$2:$K$1451,7,FALSE)</f>
        <v>05999024086</v>
      </c>
      <c r="F153" s="8">
        <v>2</v>
      </c>
      <c r="G153" s="8" t="str">
        <f>VLOOKUP(C153,A!$B$2:$I$1501,8,FALSE)</f>
        <v>Adulte Masculin 40/49 ans</v>
      </c>
      <c r="N153" s="2">
        <f t="shared" si="2"/>
        <v>3129</v>
      </c>
      <c r="O153" s="2">
        <f t="shared" si="3"/>
        <v>234</v>
      </c>
      <c r="P153" s="8" t="str">
        <f>VLOOKUP(C153,A!$B$2:$D$1501,3,FALSE)</f>
        <v>2</v>
      </c>
    </row>
    <row r="154" spans="1:16" ht="14.45" customHeight="1" x14ac:dyDescent="0.25">
      <c r="A154" s="16">
        <v>235</v>
      </c>
      <c r="B154" s="2">
        <v>2211</v>
      </c>
      <c r="C154" s="2" t="s">
        <v>295</v>
      </c>
      <c r="D154" s="2" t="s">
        <v>327</v>
      </c>
      <c r="E154" s="2" t="str">
        <f>VLOOKUP(C154,A!$E$2:$K$1451,7,FALSE)</f>
        <v>05999029989</v>
      </c>
      <c r="F154" s="8" t="s">
        <v>361</v>
      </c>
      <c r="G154" s="8" t="str">
        <f>VLOOKUP(C154,A!$B$2:$I$1501,8,FALSE)</f>
        <v>Adulte Masculin 40/49 ans</v>
      </c>
      <c r="N154" s="2">
        <f t="shared" si="2"/>
        <v>2211</v>
      </c>
      <c r="O154" s="2">
        <f t="shared" si="3"/>
        <v>235</v>
      </c>
      <c r="P154" s="8" t="str">
        <f>VLOOKUP(C154,A!$B$2:$D$1501,3,FALSE)</f>
        <v>2</v>
      </c>
    </row>
    <row r="155" spans="1:16" ht="14.45" customHeight="1" x14ac:dyDescent="0.25">
      <c r="A155" s="16">
        <v>236</v>
      </c>
      <c r="B155" s="2">
        <v>2226</v>
      </c>
      <c r="C155" s="2" t="s">
        <v>296</v>
      </c>
      <c r="D155" s="2" t="s">
        <v>141</v>
      </c>
      <c r="E155" s="2" t="str">
        <f>VLOOKUP(C155,A!$E$2:$K$1451,7,FALSE)</f>
        <v>05999023575</v>
      </c>
      <c r="F155" s="8" t="s">
        <v>361</v>
      </c>
      <c r="G155" s="8" t="str">
        <f>VLOOKUP(C155,A!$B$2:$I$1501,8,FALSE)</f>
        <v>Adulte Masculin 20/29 ans</v>
      </c>
      <c r="N155" s="2">
        <f t="shared" si="2"/>
        <v>2226</v>
      </c>
      <c r="O155" s="2">
        <f t="shared" si="3"/>
        <v>236</v>
      </c>
      <c r="P155" s="8" t="str">
        <f>VLOOKUP(C155,A!$B$2:$D$1501,3,FALSE)</f>
        <v>2</v>
      </c>
    </row>
    <row r="156" spans="1:16" ht="14.45" customHeight="1" x14ac:dyDescent="0.25">
      <c r="A156" s="16">
        <v>237</v>
      </c>
      <c r="B156" s="2">
        <v>2210</v>
      </c>
      <c r="C156" s="2" t="s">
        <v>299</v>
      </c>
      <c r="D156" s="2" t="s">
        <v>62</v>
      </c>
      <c r="E156" s="2" t="str">
        <f>VLOOKUP(C156,A!$E$2:$K$1451,7,FALSE)</f>
        <v>05999018537</v>
      </c>
      <c r="F156" s="8" t="s">
        <v>361</v>
      </c>
      <c r="G156" s="8" t="str">
        <f>VLOOKUP(C156,A!$B$2:$I$1501,8,FALSE)</f>
        <v>Adulte Masculin 20/29 ans</v>
      </c>
      <c r="N156" s="2">
        <f t="shared" si="2"/>
        <v>2210</v>
      </c>
      <c r="O156" s="2">
        <f t="shared" si="3"/>
        <v>237</v>
      </c>
      <c r="P156" s="8" t="str">
        <f>VLOOKUP(C156,A!$B$2:$D$1501,3,FALSE)</f>
        <v>2</v>
      </c>
    </row>
    <row r="157" spans="1:16" ht="14.45" customHeight="1" x14ac:dyDescent="0.25">
      <c r="A157" s="16">
        <v>238</v>
      </c>
      <c r="B157" s="2">
        <v>2228</v>
      </c>
      <c r="C157" s="2" t="s">
        <v>300</v>
      </c>
      <c r="D157" s="2" t="s">
        <v>171</v>
      </c>
      <c r="E157" s="2" t="str">
        <f>VLOOKUP(C157,A!$E$2:$K$1451,7,FALSE)</f>
        <v>05999026005</v>
      </c>
      <c r="F157" s="8" t="s">
        <v>361</v>
      </c>
      <c r="G157" s="8" t="str">
        <f>VLOOKUP(C157,A!$B$2:$I$1501,8,FALSE)</f>
        <v>Adulte Masculin 50/59 ans</v>
      </c>
      <c r="N157" s="2">
        <f t="shared" si="2"/>
        <v>2228</v>
      </c>
      <c r="O157" s="2">
        <f t="shared" si="3"/>
        <v>238</v>
      </c>
      <c r="P157" s="8" t="str">
        <f>VLOOKUP(C157,A!$B$2:$D$1501,3,FALSE)</f>
        <v>2</v>
      </c>
    </row>
    <row r="158" spans="1:16" ht="14.45" customHeight="1" x14ac:dyDescent="0.25">
      <c r="A158" s="16">
        <v>239</v>
      </c>
      <c r="B158" s="2">
        <v>2158</v>
      </c>
      <c r="C158" s="2" t="s">
        <v>315</v>
      </c>
      <c r="D158" s="19" t="s">
        <v>105</v>
      </c>
      <c r="E158" s="2" t="str">
        <f>VLOOKUP(C158,A!$E$2:$K$1451,7,FALSE)</f>
        <v>05999024895</v>
      </c>
      <c r="F158" s="8" t="s">
        <v>361</v>
      </c>
      <c r="G158" s="8" t="str">
        <f>VLOOKUP(C158,A!$B$2:$I$1501,8,FALSE)</f>
        <v>Adulte Masculin 30/39 ans</v>
      </c>
      <c r="N158" s="2">
        <f t="shared" si="2"/>
        <v>2158</v>
      </c>
      <c r="O158" s="2">
        <f t="shared" si="3"/>
        <v>239</v>
      </c>
      <c r="P158" s="8" t="str">
        <f>VLOOKUP(C158,A!$B$2:$D$1501,3,FALSE)</f>
        <v>2</v>
      </c>
    </row>
    <row r="159" spans="1:16" ht="14.45" customHeight="1" x14ac:dyDescent="0.25">
      <c r="A159" s="16">
        <v>240</v>
      </c>
      <c r="B159" s="2">
        <v>1282</v>
      </c>
      <c r="C159" s="2" t="s">
        <v>209</v>
      </c>
      <c r="D159" s="2" t="s">
        <v>183</v>
      </c>
      <c r="E159" s="2" t="str">
        <f>VLOOKUP(C159,A!$E$2:$K$1451,7,FALSE)</f>
        <v>05999105856</v>
      </c>
      <c r="F159" s="8" t="s">
        <v>361</v>
      </c>
      <c r="G159" s="8" t="str">
        <f>VLOOKUP(C159,A!$B$2:$I$1501,8,FALSE)</f>
        <v>Adulte Masculin 20/29 ans</v>
      </c>
      <c r="N159" s="2">
        <f t="shared" si="2"/>
        <v>1282</v>
      </c>
      <c r="O159" s="2">
        <f t="shared" si="3"/>
        <v>240</v>
      </c>
      <c r="P159" s="8" t="str">
        <f>VLOOKUP(C159,A!$B$2:$D$1501,3,FALSE)</f>
        <v>2</v>
      </c>
    </row>
    <row r="160" spans="1:16" ht="14.45" customHeight="1" x14ac:dyDescent="0.25">
      <c r="A160" s="16">
        <v>241</v>
      </c>
      <c r="B160" s="2">
        <v>1318</v>
      </c>
      <c r="C160" s="2" t="s">
        <v>106</v>
      </c>
      <c r="D160" s="2" t="s">
        <v>107</v>
      </c>
      <c r="E160" s="2" t="str">
        <f>VLOOKUP(C160,A!$E$2:$K$1451,7,FALSE)</f>
        <v>05999066563</v>
      </c>
      <c r="F160" s="8" t="s">
        <v>361</v>
      </c>
      <c r="G160" s="8" t="str">
        <f>VLOOKUP(C160,A!$B$2:$I$1501,8,FALSE)</f>
        <v>Adulte Masculin 40/49 ans</v>
      </c>
      <c r="N160" s="2">
        <f t="shared" ref="N160:N223" si="6">B160</f>
        <v>1318</v>
      </c>
      <c r="O160" s="2">
        <f t="shared" ref="O160:O223" si="7">A160</f>
        <v>241</v>
      </c>
      <c r="P160" s="8" t="str">
        <f>VLOOKUP(C160,A!$B$2:$D$1501,3,FALSE)</f>
        <v>2</v>
      </c>
    </row>
    <row r="161" spans="1:16" ht="14.45" customHeight="1" x14ac:dyDescent="0.25">
      <c r="A161" s="16">
        <v>242</v>
      </c>
      <c r="B161" s="2">
        <v>1256</v>
      </c>
      <c r="C161" s="2" t="s">
        <v>321</v>
      </c>
      <c r="D161" s="2" t="s">
        <v>14</v>
      </c>
      <c r="E161" s="2" t="str">
        <f>VLOOKUP(C161,A!$E$2:$K$1451,7,FALSE)</f>
        <v>05999121788</v>
      </c>
      <c r="F161" s="8" t="s">
        <v>361</v>
      </c>
      <c r="G161" s="8" t="str">
        <f>VLOOKUP(C161,A!$B$2:$I$1501,8,FALSE)</f>
        <v>Adulte Masculin 50/59 ans</v>
      </c>
      <c r="N161" s="2">
        <f t="shared" si="6"/>
        <v>1256</v>
      </c>
      <c r="O161" s="2">
        <f t="shared" si="7"/>
        <v>242</v>
      </c>
      <c r="P161" s="8" t="str">
        <f>VLOOKUP(C161,A!$B$2:$D$1501,3,FALSE)</f>
        <v>2</v>
      </c>
    </row>
    <row r="162" spans="1:16" ht="14.45" customHeight="1" x14ac:dyDescent="0.25">
      <c r="A162" s="16">
        <v>243</v>
      </c>
      <c r="B162" s="2">
        <v>1257</v>
      </c>
      <c r="C162" s="2" t="s">
        <v>343</v>
      </c>
      <c r="D162" s="2" t="s">
        <v>32</v>
      </c>
      <c r="E162" s="2" t="str">
        <f>VLOOKUP(C162,A!$E$2:$K$1451,7,FALSE)</f>
        <v>05999111773</v>
      </c>
      <c r="F162" s="8" t="s">
        <v>361</v>
      </c>
      <c r="G162" s="8" t="str">
        <f>VLOOKUP(C162,A!$B$2:$I$1501,8,FALSE)</f>
        <v>Adulte Masculin 50/59 ans</v>
      </c>
      <c r="N162" s="2">
        <f t="shared" si="6"/>
        <v>1257</v>
      </c>
      <c r="O162" s="2">
        <f t="shared" si="7"/>
        <v>243</v>
      </c>
      <c r="P162" s="8" t="str">
        <f>VLOOKUP(C162,A!$B$2:$D$1501,3,FALSE)</f>
        <v>2</v>
      </c>
    </row>
    <row r="163" spans="1:16" ht="14.45" customHeight="1" x14ac:dyDescent="0.25">
      <c r="A163" s="16">
        <v>244</v>
      </c>
      <c r="B163" s="2">
        <v>2163</v>
      </c>
      <c r="C163" s="2" t="s">
        <v>344</v>
      </c>
      <c r="D163" s="2" t="s">
        <v>141</v>
      </c>
      <c r="E163" s="2" t="str">
        <f>VLOOKUP(C163,A!$E$2:$K$1451,7,FALSE)</f>
        <v>05999105853</v>
      </c>
      <c r="F163" s="8" t="s">
        <v>361</v>
      </c>
      <c r="G163" s="8" t="str">
        <f>VLOOKUP(C163,A!$B$2:$I$1501,8,FALSE)</f>
        <v>Adulte Masculin 20/29 ans</v>
      </c>
      <c r="N163" s="2">
        <f t="shared" si="6"/>
        <v>2163</v>
      </c>
      <c r="O163" s="2">
        <f t="shared" si="7"/>
        <v>244</v>
      </c>
      <c r="P163" s="8" t="str">
        <f>VLOOKUP(C163,A!$B$2:$D$1501,3,FALSE)</f>
        <v>2</v>
      </c>
    </row>
    <row r="164" spans="1:16" ht="14.45" customHeight="1" x14ac:dyDescent="0.25">
      <c r="A164" s="16">
        <v>245</v>
      </c>
      <c r="B164" s="2">
        <v>144553</v>
      </c>
      <c r="C164" s="2" t="s">
        <v>215</v>
      </c>
      <c r="D164" s="2" t="s">
        <v>112</v>
      </c>
      <c r="E164" s="2" t="str">
        <f>VLOOKUP(C164,A!$E$2:$K$1451,7,FALSE)</f>
        <v>05999029008</v>
      </c>
      <c r="F164" s="8" t="s">
        <v>361</v>
      </c>
      <c r="G164" s="8" t="str">
        <f>VLOOKUP(C164,A!$B$2:$I$1501,8,FALSE)</f>
        <v>Adulte Masculin 30/39 ans</v>
      </c>
      <c r="N164" s="2">
        <f t="shared" si="6"/>
        <v>144553</v>
      </c>
      <c r="O164" s="2">
        <f t="shared" si="7"/>
        <v>245</v>
      </c>
      <c r="P164" s="8" t="str">
        <f>VLOOKUP(C164,A!$B$2:$D$1501,3,FALSE)</f>
        <v>2</v>
      </c>
    </row>
    <row r="165" spans="1:16" ht="14.45" customHeight="1" x14ac:dyDescent="0.25">
      <c r="A165" s="16">
        <v>246</v>
      </c>
      <c r="B165" s="2">
        <v>2168</v>
      </c>
      <c r="C165" s="2" t="s">
        <v>206</v>
      </c>
      <c r="D165" s="2" t="s">
        <v>86</v>
      </c>
      <c r="E165" s="2" t="str">
        <f>VLOOKUP(C165,A!$E$2:$K$1451,7,FALSE)</f>
        <v>06297019653</v>
      </c>
      <c r="F165" s="8" t="s">
        <v>361</v>
      </c>
      <c r="G165" s="8" t="str">
        <f>VLOOKUP(C165,A!$B$2:$I$1501,8,FALSE)</f>
        <v>Adulte Masculin 20/29 ans</v>
      </c>
      <c r="N165" s="2">
        <f t="shared" si="6"/>
        <v>2168</v>
      </c>
      <c r="O165" s="2">
        <f t="shared" si="7"/>
        <v>246</v>
      </c>
      <c r="P165" s="8" t="str">
        <f>VLOOKUP(C165,A!$B$2:$D$1501,3,FALSE)</f>
        <v>2</v>
      </c>
    </row>
    <row r="166" spans="1:16" ht="14.45" customHeight="1" x14ac:dyDescent="0.25">
      <c r="A166" s="16">
        <v>247</v>
      </c>
      <c r="B166" s="2">
        <v>144358</v>
      </c>
      <c r="C166" s="2" t="s">
        <v>104</v>
      </c>
      <c r="D166" s="19" t="str">
        <f>VLOOKUP(C166,[8]A!$B$2:$H$1501,6,FALSE)</f>
        <v>NEW TEAM MAULDE</v>
      </c>
      <c r="E166" s="2" t="str">
        <f>VLOOKUP(C166,A!$E$2:$K$1451,7,FALSE)</f>
        <v>05999028480</v>
      </c>
      <c r="F166" s="8">
        <v>2</v>
      </c>
      <c r="G166" s="8" t="str">
        <f>VLOOKUP(C166,A!$B$2:$I$1501,8,FALSE)</f>
        <v>Adulte Masculin 40/49 ans</v>
      </c>
      <c r="N166" s="2">
        <f t="shared" si="6"/>
        <v>144358</v>
      </c>
      <c r="O166" s="2">
        <f t="shared" si="7"/>
        <v>247</v>
      </c>
      <c r="P166" s="8" t="str">
        <f>VLOOKUP(C166,A!$B$2:$D$1501,3,FALSE)</f>
        <v>2</v>
      </c>
    </row>
    <row r="167" spans="1:16" ht="14.45" customHeight="1" x14ac:dyDescent="0.25">
      <c r="A167" s="16">
        <v>248</v>
      </c>
      <c r="B167" s="2">
        <v>1254</v>
      </c>
      <c r="C167" s="2" t="s">
        <v>506</v>
      </c>
      <c r="D167" s="19" t="str">
        <f>VLOOKUP(C167,[8]A!$B$2:$H$1501,6,FALSE)</f>
        <v>NEW TEAM MAULDE</v>
      </c>
      <c r="E167" s="2" t="str">
        <f>VLOOKUP(C167,A!$E$2:$K$1451,7,FALSE)</f>
        <v>05999119911</v>
      </c>
      <c r="F167" s="8">
        <v>2</v>
      </c>
      <c r="G167" s="8" t="str">
        <f>VLOOKUP(C167,A!$B$2:$I$1501,8,FALSE)</f>
        <v>Adulte Masculin 40/49 ans</v>
      </c>
      <c r="N167" s="2">
        <f t="shared" si="6"/>
        <v>1254</v>
      </c>
      <c r="O167" s="2">
        <f t="shared" si="7"/>
        <v>248</v>
      </c>
      <c r="P167" s="8" t="str">
        <f>VLOOKUP(C167,A!$B$2:$D$1501,3,FALSE)</f>
        <v>2</v>
      </c>
    </row>
    <row r="168" spans="1:16" ht="14.45" customHeight="1" x14ac:dyDescent="0.25">
      <c r="A168" s="16">
        <v>249</v>
      </c>
      <c r="B168">
        <v>144471</v>
      </c>
      <c r="C168" s="2" t="s">
        <v>21</v>
      </c>
      <c r="D168" s="19" t="str">
        <f>VLOOKUP(C168,[8]A!$B$2:$H$1501,6,FALSE)</f>
        <v>TEAM BOUSIES</v>
      </c>
      <c r="E168" s="2" t="str">
        <f>VLOOKUP(C168,A!$E$2:$K$1451,7,FALSE)</f>
        <v>05999085423</v>
      </c>
      <c r="F168" s="8">
        <v>2</v>
      </c>
      <c r="G168" s="8" t="str">
        <f>VLOOKUP(C168,A!$B$2:$I$1501,8,FALSE)</f>
        <v>Adulte Masculin 20/29 ans</v>
      </c>
      <c r="N168" s="2">
        <f t="shared" si="6"/>
        <v>144471</v>
      </c>
      <c r="O168" s="2">
        <f t="shared" si="7"/>
        <v>249</v>
      </c>
      <c r="P168" s="8" t="str">
        <f>VLOOKUP(C168,A!$B$2:$D$1501,3,FALSE)</f>
        <v>2</v>
      </c>
    </row>
    <row r="169" spans="1:16" ht="14.45" customHeight="1" x14ac:dyDescent="0.25">
      <c r="A169" s="16">
        <v>250</v>
      </c>
      <c r="B169">
        <v>2186</v>
      </c>
      <c r="C169" s="2" t="s">
        <v>11</v>
      </c>
      <c r="D169" s="20" t="str">
        <f>VLOOKUP(C169,[8]A!$B$2:$H$1501,6,FALSE)</f>
        <v>VTT  CLUB PONT SUR SAMBRE</v>
      </c>
      <c r="E169" s="2" t="str">
        <f>VLOOKUP(C169,A!$E$2:$K$1451,7,FALSE)</f>
        <v>05994063026</v>
      </c>
      <c r="F169" s="8">
        <v>2</v>
      </c>
      <c r="G169" s="8" t="str">
        <f>VLOOKUP(C169,A!$B$2:$I$1501,8,FALSE)</f>
        <v>Adulte Masculin 30/39 ans</v>
      </c>
      <c r="N169" s="2">
        <f t="shared" si="6"/>
        <v>2186</v>
      </c>
      <c r="O169" s="2">
        <f t="shared" si="7"/>
        <v>250</v>
      </c>
      <c r="P169" s="8" t="str">
        <f>VLOOKUP(C169,A!$B$2:$D$1501,3,FALSE)</f>
        <v>2</v>
      </c>
    </row>
    <row r="170" spans="1:16" ht="14.45" customHeight="1" x14ac:dyDescent="0.25">
      <c r="A170" s="16">
        <v>251</v>
      </c>
      <c r="B170">
        <v>2206</v>
      </c>
      <c r="C170" t="s">
        <v>548</v>
      </c>
      <c r="D170" s="20" t="str">
        <f>VLOOKUP(C170,[8]A!$B$2:$H$1501,6,FALSE)</f>
        <v>ESPOIR CYCLISTE  WAMBRECHIES MARQUETTE</v>
      </c>
      <c r="E170" s="2" t="str">
        <f>VLOOKUP(C170,A!$E$2:$K$1451,7,FALSE)</f>
        <v>05999057244</v>
      </c>
      <c r="F170" s="8">
        <v>2</v>
      </c>
      <c r="G170" s="8" t="str">
        <f>VLOOKUP(C170,A!$B$2:$I$1501,8,FALSE)</f>
        <v>Adulte Masculin 20/29 ans</v>
      </c>
      <c r="N170" s="2">
        <f t="shared" si="6"/>
        <v>2206</v>
      </c>
      <c r="O170" s="2">
        <f t="shared" si="7"/>
        <v>251</v>
      </c>
      <c r="P170" s="8" t="str">
        <f>VLOOKUP(C170,A!$B$2:$D$1501,3,FALSE)</f>
        <v>2</v>
      </c>
    </row>
    <row r="171" spans="1:16" ht="14.45" customHeight="1" x14ac:dyDescent="0.25">
      <c r="A171" s="16">
        <v>252</v>
      </c>
      <c r="B171">
        <v>1302</v>
      </c>
      <c r="C171" t="s">
        <v>40</v>
      </c>
      <c r="D171" s="20" t="str">
        <f>VLOOKUP(C171,[8]A!$B$2:$H$1501,6,FALSE)</f>
        <v>ESPOIR CYCLISTE  WAMBRECHIES MARQUETTE</v>
      </c>
      <c r="E171" s="2" t="str">
        <f>VLOOKUP(C171,A!$E$2:$K$1451,7,FALSE)</f>
        <v>05999094112</v>
      </c>
      <c r="F171" s="8">
        <v>2</v>
      </c>
      <c r="G171" s="8" t="str">
        <f>VLOOKUP(C171,A!$B$2:$I$1501,8,FALSE)</f>
        <v>Adulte Masculin 30/39 ans</v>
      </c>
      <c r="N171" s="2">
        <f t="shared" si="6"/>
        <v>1302</v>
      </c>
      <c r="O171" s="2">
        <f t="shared" si="7"/>
        <v>252</v>
      </c>
      <c r="P171" s="8" t="str">
        <f>VLOOKUP(C171,A!$B$2:$D$1501,3,FALSE)</f>
        <v>2</v>
      </c>
    </row>
    <row r="172" spans="1:16" ht="14.45" customHeight="1" x14ac:dyDescent="0.25">
      <c r="A172" s="16">
        <v>253</v>
      </c>
      <c r="B172">
        <v>1258</v>
      </c>
      <c r="C172" t="s">
        <v>148</v>
      </c>
      <c r="D172" s="20" t="str">
        <f>VLOOKUP(C172,[8]A!$B$2:$H$1501,6,FALSE)</f>
        <v>ESPOIR CYCLISTE  WAMBRECHIES MARQUETTE</v>
      </c>
      <c r="E172" s="2" t="str">
        <f>VLOOKUP(C172,A!$E$2:$K$1451,7,FALSE)</f>
        <v>05999109593</v>
      </c>
      <c r="F172" s="8">
        <v>2</v>
      </c>
      <c r="G172" s="8" t="str">
        <f>VLOOKUP(C172,A!$B$2:$I$1501,8,FALSE)</f>
        <v>Adulte Masculin 30/39 ans</v>
      </c>
      <c r="N172" s="2">
        <f t="shared" si="6"/>
        <v>1258</v>
      </c>
      <c r="O172" s="2">
        <f t="shared" si="7"/>
        <v>253</v>
      </c>
      <c r="P172" s="8" t="str">
        <f>VLOOKUP(C172,A!$B$2:$D$1501,3,FALSE)</f>
        <v>2</v>
      </c>
    </row>
    <row r="173" spans="1:16" ht="14.45" customHeight="1" x14ac:dyDescent="0.25">
      <c r="A173" s="16">
        <v>254</v>
      </c>
      <c r="B173">
        <v>144408</v>
      </c>
      <c r="C173" s="5" t="s">
        <v>513</v>
      </c>
      <c r="D173" s="20" t="str">
        <f>VLOOKUP(C173,[8]A!$B$2:$H$1501,6,FALSE)</f>
        <v>ETOILE CYCLISTE FEIGNIES</v>
      </c>
      <c r="E173" s="2" t="str">
        <f>VLOOKUP(C173,A!$E$2:$K$1451,7,FALSE)</f>
        <v>05996217370</v>
      </c>
      <c r="F173" s="8">
        <v>2</v>
      </c>
      <c r="G173" s="8" t="str">
        <f>VLOOKUP(C173,A!$B$2:$I$1501,8,FALSE)</f>
        <v>Adulte Masculin 30/39 ans</v>
      </c>
      <c r="N173" s="2">
        <f t="shared" si="6"/>
        <v>144408</v>
      </c>
      <c r="O173" s="2">
        <f t="shared" si="7"/>
        <v>254</v>
      </c>
      <c r="P173" s="8" t="str">
        <f>VLOOKUP(C173,A!$B$2:$D$1501,3,FALSE)</f>
        <v>2</v>
      </c>
    </row>
    <row r="174" spans="1:16" ht="14.45" customHeight="1" x14ac:dyDescent="0.25">
      <c r="A174" s="16">
        <v>255</v>
      </c>
      <c r="B174">
        <v>144464</v>
      </c>
      <c r="C174" s="5" t="s">
        <v>516</v>
      </c>
      <c r="D174" s="20" t="str">
        <f>VLOOKUP(C174,[8]A!$B$2:$H$1501,6,FALSE)</f>
        <v>ETOILE CYCLISTE FEIGNIES</v>
      </c>
      <c r="E174" s="2" t="str">
        <f>VLOOKUP(C174,A!$E$2:$K$1451,7,FALSE)</f>
        <v>05999106136</v>
      </c>
      <c r="F174" s="8">
        <v>2</v>
      </c>
      <c r="G174" s="8" t="str">
        <f>VLOOKUP(C174,A!$B$2:$I$1501,8,FALSE)</f>
        <v>Adulte Masculin 20/29 ans</v>
      </c>
      <c r="N174" s="2">
        <f t="shared" si="6"/>
        <v>144464</v>
      </c>
      <c r="O174" s="2">
        <f t="shared" si="7"/>
        <v>255</v>
      </c>
      <c r="P174" s="8" t="str">
        <f>VLOOKUP(C174,A!$B$2:$D$1501,3,FALSE)</f>
        <v>2</v>
      </c>
    </row>
    <row r="175" spans="1:16" ht="14.45" customHeight="1" x14ac:dyDescent="0.25">
      <c r="A175" s="16">
        <v>256</v>
      </c>
      <c r="B175">
        <v>144603</v>
      </c>
      <c r="C175" s="5" t="s">
        <v>529</v>
      </c>
      <c r="D175" s="20" t="str">
        <f>VLOOKUP(C175,[8]A!$B$2:$H$1501,6,FALSE)</f>
        <v>ETOILE CYCLISTE FEIGNIES</v>
      </c>
      <c r="E175" s="2" t="str">
        <f>VLOOKUP(C175,A!$E$2:$K$1451,7,FALSE)</f>
        <v>05999020502</v>
      </c>
      <c r="F175" s="8">
        <v>2</v>
      </c>
      <c r="G175" s="8" t="str">
        <f>VLOOKUP(C175,A!$B$2:$I$1501,8,FALSE)</f>
        <v>Adulte Masculin 50/59 ans</v>
      </c>
      <c r="N175" s="2">
        <f t="shared" si="6"/>
        <v>144603</v>
      </c>
      <c r="O175" s="2">
        <f t="shared" si="7"/>
        <v>256</v>
      </c>
      <c r="P175" s="8" t="str">
        <f>VLOOKUP(C175,A!$B$2:$D$1501,3,FALSE)</f>
        <v>2</v>
      </c>
    </row>
    <row r="176" spans="1:16" ht="14.45" customHeight="1" x14ac:dyDescent="0.25">
      <c r="A176" s="16">
        <v>257</v>
      </c>
      <c r="B176">
        <v>144580</v>
      </c>
      <c r="C176" s="5" t="s">
        <v>531</v>
      </c>
      <c r="D176" s="20" t="str">
        <f>VLOOKUP(C176,[8]A!$B$2:$H$1501,6,FALSE)</f>
        <v>ETOILE CYCLISTE FEIGNIES</v>
      </c>
      <c r="E176" s="2" t="str">
        <f>VLOOKUP(C176,A!$E$2:$K$1451,7,FALSE)</f>
        <v>05996217372</v>
      </c>
      <c r="F176" s="8">
        <v>2</v>
      </c>
      <c r="G176" s="8" t="str">
        <f>VLOOKUP(C176,A!$B$2:$I$1501,8,FALSE)</f>
        <v>Adulte Masculin 50/59 ans</v>
      </c>
      <c r="N176" s="2">
        <f t="shared" si="6"/>
        <v>144580</v>
      </c>
      <c r="O176" s="2">
        <f t="shared" si="7"/>
        <v>257</v>
      </c>
      <c r="P176" s="8" t="str">
        <f>VLOOKUP(C176,A!$B$2:$D$1501,3,FALSE)</f>
        <v>2</v>
      </c>
    </row>
    <row r="177" spans="1:16" ht="14.45" customHeight="1" x14ac:dyDescent="0.25">
      <c r="A177" s="16">
        <v>258</v>
      </c>
      <c r="B177">
        <v>144618</v>
      </c>
      <c r="C177" s="5" t="s">
        <v>535</v>
      </c>
      <c r="D177" s="20" t="str">
        <f>VLOOKUP(C177,[8]A!$B$2:$H$1501,6,FALSE)</f>
        <v>ETOILE CYCLISTE FEIGNIES</v>
      </c>
      <c r="E177" s="2" t="str">
        <f>VLOOKUP(C177,A!$E$2:$K$1451,7,FALSE)</f>
        <v>05999074037</v>
      </c>
      <c r="F177" s="8">
        <v>2</v>
      </c>
      <c r="G177" s="8" t="str">
        <f>VLOOKUP(C177,A!$B$2:$I$1501,8,FALSE)</f>
        <v>Adulte Masculin 40/49 ans</v>
      </c>
      <c r="N177" s="2">
        <f t="shared" si="6"/>
        <v>144618</v>
      </c>
      <c r="O177" s="2">
        <f t="shared" si="7"/>
        <v>258</v>
      </c>
      <c r="P177" s="8" t="str">
        <f>VLOOKUP(C177,A!$B$2:$D$1501,3,FALSE)</f>
        <v>2</v>
      </c>
    </row>
    <row r="178" spans="1:16" ht="14.45" customHeight="1" x14ac:dyDescent="0.25">
      <c r="A178" s="16">
        <v>259</v>
      </c>
      <c r="B178">
        <v>144426</v>
      </c>
      <c r="C178" t="s">
        <v>594</v>
      </c>
      <c r="D178" t="s">
        <v>22</v>
      </c>
      <c r="E178" s="2" t="str">
        <f>VLOOKUP(C178,A!$E$2:$K$1451,7,FALSE)</f>
        <v>05999012903</v>
      </c>
      <c r="F178" s="8">
        <v>2</v>
      </c>
      <c r="G178" s="8" t="str">
        <f>VLOOKUP(C178,A!$B$2:$I$1501,8,FALSE)</f>
        <v>Adulte Masculin 40/49 ans</v>
      </c>
      <c r="N178" s="2">
        <f t="shared" si="6"/>
        <v>144426</v>
      </c>
      <c r="O178" s="2">
        <f t="shared" si="7"/>
        <v>259</v>
      </c>
      <c r="P178" s="8" t="str">
        <f>VLOOKUP(C178,A!$B$2:$D$1501,3,FALSE)</f>
        <v>2</v>
      </c>
    </row>
    <row r="179" spans="1:16" ht="14.45" customHeight="1" x14ac:dyDescent="0.25">
      <c r="A179" s="16">
        <v>260</v>
      </c>
      <c r="B179">
        <v>144482</v>
      </c>
      <c r="C179" t="s">
        <v>595</v>
      </c>
      <c r="D179" s="2" t="s">
        <v>326</v>
      </c>
      <c r="E179" s="2" t="str">
        <f>VLOOKUP(C179,A!$E$2:$K$1451,7,FALSE)</f>
        <v>05996216308</v>
      </c>
      <c r="F179" s="8">
        <v>2</v>
      </c>
      <c r="G179" s="8" t="str">
        <f>VLOOKUP(C179,A!$B$2:$I$1501,8,FALSE)</f>
        <v>Adulte Masculin 50/59 ans</v>
      </c>
      <c r="N179" s="2">
        <f t="shared" si="6"/>
        <v>144482</v>
      </c>
      <c r="O179" s="2">
        <f t="shared" si="7"/>
        <v>260</v>
      </c>
      <c r="P179" s="8" t="str">
        <f>VLOOKUP(C179,A!$B$2:$D$1501,3,FALSE)</f>
        <v>2</v>
      </c>
    </row>
    <row r="180" spans="1:16" ht="14.45" customHeight="1" x14ac:dyDescent="0.25">
      <c r="A180" s="16">
        <v>261</v>
      </c>
      <c r="B180">
        <v>144380</v>
      </c>
      <c r="C180" s="2" t="s">
        <v>560</v>
      </c>
      <c r="D180" s="2" t="s">
        <v>496</v>
      </c>
      <c r="E180" s="2" t="str">
        <f>VLOOKUP(C180,A!$E$2:$K$1451,7,FALSE)</f>
        <v>05994058241</v>
      </c>
      <c r="F180" s="8">
        <v>2</v>
      </c>
      <c r="G180" s="8" t="str">
        <f>VLOOKUP(C180,A!$B$2:$I$1501,8,FALSE)</f>
        <v>Adulte Masculin 50/59 ans</v>
      </c>
      <c r="N180" s="2">
        <f t="shared" si="6"/>
        <v>144380</v>
      </c>
      <c r="O180" s="2">
        <f t="shared" si="7"/>
        <v>261</v>
      </c>
      <c r="P180" s="8" t="str">
        <f>VLOOKUP(C180,A!$B$2:$D$1501,3,FALSE)</f>
        <v>2</v>
      </c>
    </row>
    <row r="181" spans="1:16" ht="14.45" customHeight="1" x14ac:dyDescent="0.25">
      <c r="A181" s="16">
        <v>262</v>
      </c>
      <c r="B181">
        <v>2944</v>
      </c>
      <c r="C181" t="s">
        <v>605</v>
      </c>
      <c r="D181" t="s">
        <v>53</v>
      </c>
      <c r="E181" s="2" t="str">
        <f>VLOOKUP(C181,A!$E$2:$K$1451,7,FALSE)</f>
        <v>05999039247</v>
      </c>
      <c r="F181" s="8">
        <v>2</v>
      </c>
      <c r="G181" s="8" t="str">
        <f>VLOOKUP(C181,A!$B$2:$I$1501,8,FALSE)</f>
        <v>Adulte Masculin 50/59 ans</v>
      </c>
      <c r="N181" s="2">
        <f t="shared" si="6"/>
        <v>2944</v>
      </c>
      <c r="O181" s="2">
        <f t="shared" si="7"/>
        <v>262</v>
      </c>
      <c r="P181" s="8" t="str">
        <f>VLOOKUP(C181,A!$B$2:$D$1501,3,FALSE)</f>
        <v>2</v>
      </c>
    </row>
    <row r="182" spans="1:16" ht="14.45" customHeight="1" x14ac:dyDescent="0.25">
      <c r="A182" s="16">
        <v>263</v>
      </c>
      <c r="B182">
        <v>2941</v>
      </c>
      <c r="C182" t="s">
        <v>606</v>
      </c>
      <c r="D182" t="s">
        <v>53</v>
      </c>
      <c r="E182" s="2" t="str">
        <f>VLOOKUP(C182,A!$E$2:$K$1451,7,FALSE)</f>
        <v>05999069710</v>
      </c>
      <c r="F182" s="8">
        <v>2</v>
      </c>
      <c r="G182" s="8" t="str">
        <f>VLOOKUP(C182,A!$B$2:$I$1501,8,FALSE)</f>
        <v>Adulte Masculin 40/49 ans</v>
      </c>
      <c r="N182" s="2">
        <f t="shared" si="6"/>
        <v>2941</v>
      </c>
      <c r="O182" s="2">
        <f t="shared" si="7"/>
        <v>263</v>
      </c>
      <c r="P182" s="8" t="str">
        <f>VLOOKUP(C182,A!$B$2:$D$1501,3,FALSE)</f>
        <v>2</v>
      </c>
    </row>
    <row r="183" spans="1:16" ht="14.45" customHeight="1" x14ac:dyDescent="0.25">
      <c r="A183" s="16">
        <v>264</v>
      </c>
      <c r="B183">
        <v>2950</v>
      </c>
      <c r="C183" t="s">
        <v>608</v>
      </c>
      <c r="D183" t="s">
        <v>53</v>
      </c>
      <c r="E183" s="2" t="str">
        <f>VLOOKUP(C183,A!$E$2:$K$1451,7,FALSE)</f>
        <v>05999111171</v>
      </c>
      <c r="F183" s="8">
        <v>2</v>
      </c>
      <c r="G183" s="8" t="str">
        <f>VLOOKUP(C183,A!$B$2:$I$1501,8,FALSE)</f>
        <v>Adulte Masculin 40/49 ans</v>
      </c>
      <c r="N183" s="2">
        <f t="shared" si="6"/>
        <v>2950</v>
      </c>
      <c r="O183" s="2">
        <f t="shared" si="7"/>
        <v>264</v>
      </c>
      <c r="P183" s="8" t="str">
        <f>VLOOKUP(C183,A!$B$2:$D$1501,3,FALSE)</f>
        <v>2</v>
      </c>
    </row>
    <row r="184" spans="1:16" ht="14.45" customHeight="1" x14ac:dyDescent="0.25">
      <c r="A184" s="16">
        <v>265</v>
      </c>
      <c r="B184">
        <v>2942</v>
      </c>
      <c r="C184" t="s">
        <v>609</v>
      </c>
      <c r="D184" t="s">
        <v>53</v>
      </c>
      <c r="E184" s="2" t="str">
        <f>VLOOKUP(C184,A!$E$2:$K$1451,7,FALSE)</f>
        <v>05999069709</v>
      </c>
      <c r="F184" s="8">
        <v>2</v>
      </c>
      <c r="G184" s="8" t="str">
        <f>VLOOKUP(C184,A!$B$2:$I$1501,8,FALSE)</f>
        <v>Adulte Masculin 30/39 ans</v>
      </c>
      <c r="N184" s="2">
        <f t="shared" si="6"/>
        <v>2942</v>
      </c>
      <c r="O184" s="2">
        <f t="shared" si="7"/>
        <v>265</v>
      </c>
      <c r="P184" s="8" t="str">
        <f>VLOOKUP(C184,A!$B$2:$D$1501,3,FALSE)</f>
        <v>2</v>
      </c>
    </row>
    <row r="185" spans="1:16" ht="14.45" customHeight="1" x14ac:dyDescent="0.25">
      <c r="A185" s="16">
        <v>266</v>
      </c>
      <c r="B185">
        <v>144287</v>
      </c>
      <c r="C185" s="2" t="s">
        <v>612</v>
      </c>
      <c r="D185" s="2" t="s">
        <v>39</v>
      </c>
      <c r="E185" s="2" t="str">
        <f>VLOOKUP(C185,A!$E$2:$K$1451,7,FALSE)</f>
        <v>05999023983</v>
      </c>
      <c r="F185" s="8">
        <v>2</v>
      </c>
      <c r="G185" s="8" t="str">
        <f>VLOOKUP(C185,A!$B$2:$I$1501,8,FALSE)</f>
        <v>Adulte Masculin 30/39 ans</v>
      </c>
      <c r="N185" s="2">
        <f t="shared" si="6"/>
        <v>144287</v>
      </c>
      <c r="O185" s="2">
        <f t="shared" si="7"/>
        <v>266</v>
      </c>
      <c r="P185" s="8" t="str">
        <f>VLOOKUP(C185,A!$B$2:$D$1501,3,FALSE)</f>
        <v>2</v>
      </c>
    </row>
    <row r="186" spans="1:16" ht="14.45" customHeight="1" x14ac:dyDescent="0.25">
      <c r="A186" s="16">
        <v>267</v>
      </c>
      <c r="B186">
        <v>2215</v>
      </c>
      <c r="C186" t="s">
        <v>577</v>
      </c>
      <c r="D186" t="s">
        <v>14</v>
      </c>
      <c r="E186" s="2" t="str">
        <f>VLOOKUP(C186,A!$E$2:$K$1451,7,FALSE)</f>
        <v>05999067467</v>
      </c>
      <c r="F186" s="8">
        <v>2</v>
      </c>
      <c r="G186" s="8" t="str">
        <f>VLOOKUP(C186,A!$B$2:$I$1501,8,FALSE)</f>
        <v>Adulte Masculin 50/59 ans</v>
      </c>
      <c r="N186" s="2">
        <f t="shared" si="6"/>
        <v>2215</v>
      </c>
      <c r="O186" s="2">
        <f t="shared" si="7"/>
        <v>267</v>
      </c>
      <c r="P186" s="8" t="str">
        <f>VLOOKUP(C186,A!$B$2:$D$1501,3,FALSE)</f>
        <v>2</v>
      </c>
    </row>
    <row r="187" spans="1:16" ht="14.45" customHeight="1" x14ac:dyDescent="0.25">
      <c r="A187" s="16">
        <v>268</v>
      </c>
      <c r="B187">
        <v>2209</v>
      </c>
      <c r="C187" t="s">
        <v>582</v>
      </c>
      <c r="D187" t="s">
        <v>14</v>
      </c>
      <c r="E187" s="2" t="str">
        <f>VLOOKUP(C187,A!$E$2:$K$1451,7,FALSE)</f>
        <v>05955186189</v>
      </c>
      <c r="F187" s="8">
        <v>2</v>
      </c>
      <c r="G187" s="8" t="str">
        <f>VLOOKUP(C187,A!$B$2:$I$1501,8,FALSE)</f>
        <v>Adulte Masculin 40/49 ans</v>
      </c>
      <c r="N187" s="2">
        <f t="shared" si="6"/>
        <v>2209</v>
      </c>
      <c r="O187" s="2">
        <f t="shared" si="7"/>
        <v>268</v>
      </c>
      <c r="P187" s="8" t="str">
        <f>VLOOKUP(C187,A!$B$2:$D$1501,3,FALSE)</f>
        <v>2</v>
      </c>
    </row>
    <row r="188" spans="1:16" ht="14.45" customHeight="1" x14ac:dyDescent="0.25">
      <c r="A188" s="16">
        <v>269</v>
      </c>
      <c r="B188" s="2">
        <v>144598</v>
      </c>
      <c r="C188" s="2" t="s">
        <v>144</v>
      </c>
      <c r="D188" s="20" t="s">
        <v>14</v>
      </c>
      <c r="E188" s="2" t="str">
        <f>VLOOKUP(C188,A!$E$2:$K$1451,7,FALSE)</f>
        <v>05996219546</v>
      </c>
      <c r="F188" s="8">
        <v>2</v>
      </c>
      <c r="G188" s="8" t="str">
        <f>VLOOKUP(C188,A!$B$2:$I$1501,8,FALSE)</f>
        <v>Adulte Masculin 40/49 ans</v>
      </c>
      <c r="N188" s="2">
        <f t="shared" si="6"/>
        <v>144598</v>
      </c>
      <c r="O188" s="2">
        <f t="shared" si="7"/>
        <v>269</v>
      </c>
      <c r="P188" s="8" t="str">
        <f>VLOOKUP(C188,A!$B$2:$D$1501,3,FALSE)</f>
        <v>2</v>
      </c>
    </row>
    <row r="189" spans="1:16" ht="14.45" customHeight="1" x14ac:dyDescent="0.25">
      <c r="A189" s="16">
        <v>270</v>
      </c>
      <c r="B189">
        <v>2935</v>
      </c>
      <c r="C189" s="5" t="s">
        <v>639</v>
      </c>
      <c r="D189" t="s">
        <v>621</v>
      </c>
      <c r="E189" s="2" t="str">
        <f>VLOOKUP(C189,A!$E$2:$K$1451,7,FALSE)</f>
        <v>06297092290</v>
      </c>
      <c r="F189" s="8">
        <v>2</v>
      </c>
      <c r="G189" s="8" t="str">
        <f>VLOOKUP(C189,A!$B$2:$I$1501,8,FALSE)</f>
        <v>Adulte Masculin 17/19 ans</v>
      </c>
      <c r="N189" s="2">
        <f t="shared" si="6"/>
        <v>2935</v>
      </c>
      <c r="O189" s="2">
        <f t="shared" si="7"/>
        <v>270</v>
      </c>
      <c r="P189" s="8" t="str">
        <f>VLOOKUP(C189,A!$B$2:$D$1501,3,FALSE)</f>
        <v>2</v>
      </c>
    </row>
    <row r="190" spans="1:16" ht="14.45" customHeight="1" x14ac:dyDescent="0.25">
      <c r="A190" s="16">
        <v>271</v>
      </c>
      <c r="B190">
        <v>2930</v>
      </c>
      <c r="C190" t="s">
        <v>625</v>
      </c>
      <c r="D190" t="s">
        <v>284</v>
      </c>
      <c r="E190" s="2" t="str">
        <f>VLOOKUP(C190,A!$E$2:$K$1451,7,FALSE)</f>
        <v>05999023519</v>
      </c>
      <c r="F190" s="8">
        <v>2</v>
      </c>
      <c r="G190" s="8" t="str">
        <f>VLOOKUP(C190,A!$B$2:$I$1501,8,FALSE)</f>
        <v>Adulte Masculin 40/49 ans</v>
      </c>
      <c r="N190" s="2">
        <f t="shared" si="6"/>
        <v>2930</v>
      </c>
      <c r="O190" s="2">
        <f t="shared" si="7"/>
        <v>271</v>
      </c>
      <c r="P190" s="8" t="str">
        <f>VLOOKUP(C190,A!$B$2:$D$1501,3,FALSE)</f>
        <v>2</v>
      </c>
    </row>
    <row r="191" spans="1:16" ht="14.45" customHeight="1" x14ac:dyDescent="0.25">
      <c r="A191" s="16">
        <v>272</v>
      </c>
      <c r="B191">
        <v>144485</v>
      </c>
      <c r="C191" t="s">
        <v>644</v>
      </c>
      <c r="D191" t="s">
        <v>452</v>
      </c>
      <c r="E191" s="2" t="str">
        <f>VLOOKUP(C191,A!$E$2:$K$1451,7,FALSE)</f>
        <v>05999081968</v>
      </c>
      <c r="F191" s="8">
        <v>2</v>
      </c>
      <c r="G191" s="8" t="str">
        <f>VLOOKUP(C191,A!$B$2:$I$1501,8,FALSE)</f>
        <v>Adulte Masculin 50/59 ans</v>
      </c>
      <c r="N191" s="2">
        <f t="shared" si="6"/>
        <v>144485</v>
      </c>
      <c r="O191" s="2">
        <f t="shared" si="7"/>
        <v>272</v>
      </c>
      <c r="P191" s="8" t="str">
        <f>VLOOKUP(C191,A!$B$2:$D$1501,3,FALSE)</f>
        <v>2</v>
      </c>
    </row>
    <row r="192" spans="1:16" ht="14.45" customHeight="1" x14ac:dyDescent="0.25">
      <c r="A192" s="16">
        <v>273</v>
      </c>
      <c r="B192">
        <v>144599</v>
      </c>
      <c r="C192" t="s">
        <v>81</v>
      </c>
      <c r="D192" s="5" t="s">
        <v>843</v>
      </c>
      <c r="E192" s="2" t="str">
        <f>VLOOKUP(C192,A!$E$2:$K$1451,7,FALSE)</f>
        <v>05999111355</v>
      </c>
      <c r="F192" s="8">
        <v>2</v>
      </c>
      <c r="G192" s="8" t="str">
        <f>VLOOKUP(C192,A!$B$2:$I$1501,8,FALSE)</f>
        <v>Adulte Masculin 30/39 ans</v>
      </c>
      <c r="N192" s="2">
        <f t="shared" si="6"/>
        <v>144599</v>
      </c>
      <c r="O192" s="2">
        <f t="shared" si="7"/>
        <v>273</v>
      </c>
      <c r="P192" s="8" t="str">
        <f>VLOOKUP(C192,A!$B$2:$D$1501,3,FALSE)</f>
        <v>2</v>
      </c>
    </row>
    <row r="193" spans="1:16" ht="14.45" customHeight="1" x14ac:dyDescent="0.25">
      <c r="A193" s="16">
        <v>274</v>
      </c>
      <c r="B193">
        <v>144349</v>
      </c>
      <c r="C193" t="s">
        <v>658</v>
      </c>
      <c r="D193" t="s">
        <v>32</v>
      </c>
      <c r="E193" s="2" t="str">
        <f>VLOOKUP(C193,A!$E$2:$K$1451,7,FALSE)</f>
        <v>05999097890</v>
      </c>
      <c r="F193" s="8">
        <v>2</v>
      </c>
      <c r="G193" s="8" t="str">
        <f>VLOOKUP(C193,A!$B$2:$I$1501,8,FALSE)</f>
        <v>Adulte Masculin 50/59 ans</v>
      </c>
      <c r="N193" s="2">
        <f t="shared" si="6"/>
        <v>144349</v>
      </c>
      <c r="O193" s="2">
        <f t="shared" si="7"/>
        <v>274</v>
      </c>
      <c r="P193" s="8" t="str">
        <f>VLOOKUP(C193,A!$B$2:$D$1501,3,FALSE)</f>
        <v>2</v>
      </c>
    </row>
    <row r="194" spans="1:16" ht="14.45" customHeight="1" x14ac:dyDescent="0.25">
      <c r="A194" s="16">
        <v>275</v>
      </c>
      <c r="B194">
        <v>2927</v>
      </c>
      <c r="C194" t="s">
        <v>676</v>
      </c>
      <c r="D194" t="s">
        <v>243</v>
      </c>
      <c r="E194" s="2" t="str">
        <f>VLOOKUP(C194,A!$E$2:$K$1451,7,FALSE)</f>
        <v>05996216387</v>
      </c>
      <c r="F194" s="8">
        <v>2</v>
      </c>
      <c r="G194" s="8" t="str">
        <f>VLOOKUP(C194,A!$B$2:$I$1501,8,FALSE)</f>
        <v>Adulte Masculin 20/29 ans</v>
      </c>
      <c r="N194" s="2">
        <f t="shared" si="6"/>
        <v>2927</v>
      </c>
      <c r="O194" s="2">
        <f t="shared" si="7"/>
        <v>275</v>
      </c>
      <c r="P194" s="8" t="str">
        <f>VLOOKUP(C194,A!$B$2:$D$1501,3,FALSE)</f>
        <v>2</v>
      </c>
    </row>
    <row r="195" spans="1:16" ht="14.45" customHeight="1" x14ac:dyDescent="0.25">
      <c r="A195" s="16">
        <v>276</v>
      </c>
      <c r="B195">
        <v>144354</v>
      </c>
      <c r="C195" t="s">
        <v>679</v>
      </c>
      <c r="D195" s="5" t="s">
        <v>141</v>
      </c>
      <c r="E195" s="2" t="str">
        <f>VLOOKUP(C195,A!$E$2:$K$1451,7,FALSE)</f>
        <v>05999092707</v>
      </c>
      <c r="F195" s="8">
        <v>2</v>
      </c>
      <c r="G195" s="8" t="str">
        <f>VLOOKUP(C195,A!$B$2:$I$1501,8,FALSE)</f>
        <v>Adulte Masculin 40/49 ans</v>
      </c>
      <c r="N195" s="2">
        <f t="shared" si="6"/>
        <v>144354</v>
      </c>
      <c r="O195" s="2">
        <f t="shared" si="7"/>
        <v>276</v>
      </c>
      <c r="P195" s="8" t="str">
        <f>VLOOKUP(C195,A!$B$2:$D$1501,3,FALSE)</f>
        <v>2</v>
      </c>
    </row>
    <row r="196" spans="1:16" ht="14.45" customHeight="1" x14ac:dyDescent="0.25">
      <c r="A196" s="16">
        <v>277</v>
      </c>
      <c r="B196">
        <v>144579</v>
      </c>
      <c r="C196" t="s">
        <v>683</v>
      </c>
      <c r="D196" s="5" t="s">
        <v>141</v>
      </c>
      <c r="E196" s="2" t="str">
        <f>VLOOKUP(C196,A!$E$2:$K$1451,7,FALSE)</f>
        <v>05999082335</v>
      </c>
      <c r="F196" s="8">
        <v>2</v>
      </c>
      <c r="G196" s="8" t="str">
        <f>VLOOKUP(C196,A!$B$2:$I$1501,8,FALSE)</f>
        <v>Adulte Masculin 40/49 ans</v>
      </c>
      <c r="N196" s="2">
        <f t="shared" si="6"/>
        <v>144579</v>
      </c>
      <c r="O196" s="2">
        <f t="shared" si="7"/>
        <v>277</v>
      </c>
      <c r="P196" s="8" t="str">
        <f>VLOOKUP(C196,A!$B$2:$D$1501,3,FALSE)</f>
        <v>2</v>
      </c>
    </row>
    <row r="197" spans="1:16" ht="14.45" customHeight="1" x14ac:dyDescent="0.25">
      <c r="A197" s="16">
        <v>278</v>
      </c>
      <c r="B197">
        <v>144405</v>
      </c>
      <c r="C197" t="s">
        <v>684</v>
      </c>
      <c r="D197" s="5" t="s">
        <v>141</v>
      </c>
      <c r="E197" s="2" t="str">
        <f>VLOOKUP(C197,A!$E$2:$K$1451,7,FALSE)</f>
        <v>05999082333</v>
      </c>
      <c r="F197" s="8">
        <v>2</v>
      </c>
      <c r="G197" s="8" t="str">
        <f>VLOOKUP(C197,A!$B$2:$I$1501,8,FALSE)</f>
        <v>Adulte Masculin 50/59 ans</v>
      </c>
      <c r="N197" s="2">
        <f t="shared" si="6"/>
        <v>144405</v>
      </c>
      <c r="O197" s="2">
        <f t="shared" si="7"/>
        <v>278</v>
      </c>
      <c r="P197" s="8" t="str">
        <f>VLOOKUP(C197,A!$B$2:$D$1501,3,FALSE)</f>
        <v>2</v>
      </c>
    </row>
    <row r="198" spans="1:16" ht="14.45" customHeight="1" x14ac:dyDescent="0.25">
      <c r="A198" s="16">
        <v>279</v>
      </c>
      <c r="B198">
        <v>144486</v>
      </c>
      <c r="C198" t="s">
        <v>686</v>
      </c>
      <c r="D198" s="5" t="s">
        <v>141</v>
      </c>
      <c r="E198" s="2" t="str">
        <f>VLOOKUP(C198,A!$E$2:$K$1451,7,FALSE)</f>
        <v>05999013637</v>
      </c>
      <c r="F198" s="8">
        <v>2</v>
      </c>
      <c r="G198" s="8" t="str">
        <f>VLOOKUP(C198,A!$B$2:$I$1501,8,FALSE)</f>
        <v>Adulte Masculin 30/39 ans</v>
      </c>
      <c r="N198" s="2">
        <f t="shared" si="6"/>
        <v>144486</v>
      </c>
      <c r="O198" s="2">
        <f t="shared" si="7"/>
        <v>279</v>
      </c>
      <c r="P198" s="8" t="str">
        <f>VLOOKUP(C198,A!$B$2:$D$1501,3,FALSE)</f>
        <v>2</v>
      </c>
    </row>
    <row r="199" spans="1:16" ht="14.45" customHeight="1" x14ac:dyDescent="0.25">
      <c r="A199" s="16">
        <v>280</v>
      </c>
      <c r="B199">
        <v>144497</v>
      </c>
      <c r="C199" t="s">
        <v>687</v>
      </c>
      <c r="D199" s="5" t="s">
        <v>141</v>
      </c>
      <c r="E199" s="2" t="str">
        <f>VLOOKUP(C199,A!$E$2:$K$1451,7,FALSE)</f>
        <v>05994042334</v>
      </c>
      <c r="F199" s="8">
        <v>2</v>
      </c>
      <c r="G199" s="8" t="str">
        <f>VLOOKUP(C199,A!$B$2:$I$1501,8,FALSE)</f>
        <v>Adulte Masculin 50/59 ans</v>
      </c>
      <c r="N199" s="2">
        <f t="shared" si="6"/>
        <v>144497</v>
      </c>
      <c r="O199" s="2">
        <f t="shared" si="7"/>
        <v>280</v>
      </c>
      <c r="P199" s="8" t="str">
        <f>VLOOKUP(C199,A!$B$2:$D$1501,3,FALSE)</f>
        <v>2</v>
      </c>
    </row>
    <row r="200" spans="1:16" ht="14.45" customHeight="1" x14ac:dyDescent="0.25">
      <c r="A200" s="16">
        <v>281</v>
      </c>
      <c r="B200">
        <v>144307</v>
      </c>
      <c r="C200" t="s">
        <v>688</v>
      </c>
      <c r="D200" s="5" t="s">
        <v>141</v>
      </c>
      <c r="E200" s="2" t="str">
        <f>VLOOKUP(C200,A!$E$2:$K$1451,7,FALSE)</f>
        <v>05999082334</v>
      </c>
      <c r="F200" s="8">
        <v>2</v>
      </c>
      <c r="G200" s="8" t="str">
        <f>VLOOKUP(C200,A!$B$2:$I$1501,8,FALSE)</f>
        <v>Adulte Masculin 50/59 ans</v>
      </c>
      <c r="N200" s="2">
        <f t="shared" si="6"/>
        <v>144307</v>
      </c>
      <c r="O200" s="2">
        <f t="shared" si="7"/>
        <v>281</v>
      </c>
      <c r="P200" s="8" t="str">
        <f>VLOOKUP(C200,A!$B$2:$D$1501,3,FALSE)</f>
        <v>2</v>
      </c>
    </row>
    <row r="201" spans="1:16" ht="14.45" customHeight="1" x14ac:dyDescent="0.25">
      <c r="A201" s="16">
        <v>282</v>
      </c>
      <c r="B201">
        <v>144586</v>
      </c>
      <c r="C201" t="s">
        <v>689</v>
      </c>
      <c r="D201" s="5" t="s">
        <v>141</v>
      </c>
      <c r="E201" s="2" t="str">
        <f>VLOOKUP(C201,A!$E$2:$K$1451,7,FALSE)</f>
        <v>05999105852</v>
      </c>
      <c r="F201" s="8">
        <v>2</v>
      </c>
      <c r="G201" s="8" t="str">
        <f>VLOOKUP(C201,A!$B$2:$I$1501,8,FALSE)</f>
        <v>Adulte Masculin 30/39 ans</v>
      </c>
      <c r="N201" s="2">
        <f t="shared" si="6"/>
        <v>144586</v>
      </c>
      <c r="O201" s="2">
        <f t="shared" si="7"/>
        <v>282</v>
      </c>
      <c r="P201" s="8" t="str">
        <f>VLOOKUP(C201,A!$B$2:$D$1501,3,FALSE)</f>
        <v>2</v>
      </c>
    </row>
    <row r="202" spans="1:16" ht="14.45" customHeight="1" x14ac:dyDescent="0.25">
      <c r="A202" s="16">
        <v>283</v>
      </c>
      <c r="B202">
        <v>2289</v>
      </c>
      <c r="C202" s="5" t="s">
        <v>816</v>
      </c>
      <c r="D202" s="5" t="s">
        <v>328</v>
      </c>
      <c r="E202" s="2" t="str">
        <f>VLOOKUP(C202,A!$E$2:$K$1451,7,FALSE)</f>
        <v>05999062323</v>
      </c>
      <c r="F202" s="8">
        <v>2</v>
      </c>
      <c r="G202" s="8" t="str">
        <f>VLOOKUP(C202,A!$B$2:$I$1501,8,FALSE)</f>
        <v>Adulte Masculin 30/39 ans</v>
      </c>
      <c r="N202" s="2">
        <f t="shared" si="6"/>
        <v>2289</v>
      </c>
      <c r="O202" s="2">
        <f t="shared" si="7"/>
        <v>283</v>
      </c>
      <c r="P202" s="8" t="str">
        <f>VLOOKUP(C202,A!$B$2:$D$1501,3,FALSE)</f>
        <v>2</v>
      </c>
    </row>
    <row r="203" spans="1:16" ht="14.45" customHeight="1" x14ac:dyDescent="0.25">
      <c r="A203" s="16">
        <v>284</v>
      </c>
      <c r="B203">
        <v>2876</v>
      </c>
      <c r="C203" s="5" t="s">
        <v>818</v>
      </c>
      <c r="D203" s="5" t="s">
        <v>328</v>
      </c>
      <c r="E203" s="2" t="str">
        <f>VLOOKUP(C203,A!$E$2:$K$1451,7,FALSE)</f>
        <v>05999021141</v>
      </c>
      <c r="F203" s="8">
        <v>2</v>
      </c>
      <c r="G203" s="8" t="str">
        <f>VLOOKUP(C203,A!$B$2:$I$1501,8,FALSE)</f>
        <v>Adulte Masculin 40/49 ans</v>
      </c>
      <c r="N203" s="2">
        <f t="shared" si="6"/>
        <v>2876</v>
      </c>
      <c r="O203" s="2">
        <f t="shared" si="7"/>
        <v>284</v>
      </c>
      <c r="P203" s="8" t="str">
        <f>VLOOKUP(C203,A!$B$2:$D$1501,3,FALSE)</f>
        <v>2</v>
      </c>
    </row>
    <row r="204" spans="1:16" ht="14.45" customHeight="1" x14ac:dyDescent="0.25">
      <c r="A204" s="16">
        <v>285</v>
      </c>
      <c r="B204">
        <v>144336</v>
      </c>
      <c r="C204" t="s">
        <v>692</v>
      </c>
      <c r="D204" s="5" t="s">
        <v>62</v>
      </c>
      <c r="E204" s="2" t="str">
        <f>VLOOKUP(C204,A!$E$2:$K$1451,7,FALSE)</f>
        <v>05999057206</v>
      </c>
      <c r="F204" s="8">
        <v>2</v>
      </c>
      <c r="G204" s="8" t="str">
        <f>VLOOKUP(C204,A!$B$2:$I$1501,8,FALSE)</f>
        <v>Adulte Masculin 30/39 ans</v>
      </c>
      <c r="N204" s="2">
        <f t="shared" si="6"/>
        <v>144336</v>
      </c>
      <c r="O204" s="2">
        <f t="shared" si="7"/>
        <v>285</v>
      </c>
      <c r="P204" s="8" t="str">
        <f>VLOOKUP(C204,A!$B$2:$D$1501,3,FALSE)</f>
        <v>2</v>
      </c>
    </row>
    <row r="205" spans="1:16" ht="14.45" customHeight="1" x14ac:dyDescent="0.25">
      <c r="A205" s="16">
        <v>286</v>
      </c>
      <c r="B205">
        <v>144483</v>
      </c>
      <c r="C205" t="s">
        <v>695</v>
      </c>
      <c r="D205" s="5" t="s">
        <v>62</v>
      </c>
      <c r="E205" s="2" t="str">
        <f>VLOOKUP(C205,A!$E$2:$K$1451,7,FALSE)</f>
        <v>05965164040</v>
      </c>
      <c r="F205" s="8">
        <v>2</v>
      </c>
      <c r="G205" s="8" t="str">
        <f>VLOOKUP(C205,A!$B$2:$I$1501,8,FALSE)</f>
        <v>Adulte Masculin 40/49 ans</v>
      </c>
      <c r="N205" s="2">
        <f t="shared" si="6"/>
        <v>144483</v>
      </c>
      <c r="O205" s="2">
        <f t="shared" si="7"/>
        <v>286</v>
      </c>
      <c r="P205" s="8" t="str">
        <f>VLOOKUP(C205,A!$B$2:$D$1501,3,FALSE)</f>
        <v>2</v>
      </c>
    </row>
    <row r="206" spans="1:16" ht="14.45" customHeight="1" x14ac:dyDescent="0.25">
      <c r="A206" s="16">
        <v>287</v>
      </c>
      <c r="B206">
        <v>2304</v>
      </c>
      <c r="C206" t="s">
        <v>699</v>
      </c>
      <c r="D206" s="5" t="s">
        <v>865</v>
      </c>
      <c r="E206" s="2" t="str">
        <f>VLOOKUP(C206,A!$E$2:$K$1451,7,FALSE)</f>
        <v>05996222832</v>
      </c>
      <c r="F206" s="8">
        <v>2</v>
      </c>
      <c r="G206" s="8" t="str">
        <f>VLOOKUP(C206,A!$B$2:$I$1501,8,FALSE)</f>
        <v>Adulte Masculin 50/59 ans</v>
      </c>
      <c r="N206" s="2">
        <f t="shared" si="6"/>
        <v>2304</v>
      </c>
      <c r="O206" s="2">
        <f t="shared" si="7"/>
        <v>287</v>
      </c>
      <c r="P206" s="8" t="str">
        <f>VLOOKUP(C206,A!$B$2:$D$1501,3,FALSE)</f>
        <v>2</v>
      </c>
    </row>
    <row r="207" spans="1:16" ht="14.45" customHeight="1" x14ac:dyDescent="0.25">
      <c r="A207" s="16">
        <v>288</v>
      </c>
      <c r="B207">
        <v>2917</v>
      </c>
      <c r="C207" t="s">
        <v>802</v>
      </c>
      <c r="D207" t="s">
        <v>14</v>
      </c>
      <c r="E207" s="2" t="str">
        <f>VLOOKUP(C207,A!$E$2:$K$1451,7,FALSE)</f>
        <v>05999018288</v>
      </c>
      <c r="F207" s="8">
        <v>2</v>
      </c>
      <c r="G207" s="8" t="str">
        <f>VLOOKUP(C207,A!$B$2:$I$1501,8,FALSE)</f>
        <v>Adulte Masculin 40/49 ans</v>
      </c>
      <c r="N207" s="2">
        <f t="shared" si="6"/>
        <v>2917</v>
      </c>
      <c r="O207" s="2">
        <f t="shared" si="7"/>
        <v>288</v>
      </c>
      <c r="P207" s="8" t="str">
        <f>VLOOKUP(C207,A!$B$2:$D$1501,3,FALSE)</f>
        <v>2</v>
      </c>
    </row>
    <row r="208" spans="1:16" ht="14.45" customHeight="1" x14ac:dyDescent="0.25">
      <c r="A208" s="16">
        <v>289</v>
      </c>
      <c r="B208">
        <v>144489</v>
      </c>
      <c r="C208" s="5" t="s">
        <v>814</v>
      </c>
      <c r="D208" s="5" t="s">
        <v>141</v>
      </c>
      <c r="E208" s="2" t="str">
        <f>VLOOKUP(C208,A!$E$2:$K$1451,7,FALSE)</f>
        <v>05999084973</v>
      </c>
      <c r="F208" s="8">
        <v>2</v>
      </c>
      <c r="G208" s="8" t="str">
        <f>VLOOKUP(C208,A!$B$2:$I$1501,8,FALSE)</f>
        <v>Adulte Masculin 40/49 ans</v>
      </c>
      <c r="N208" s="2">
        <f t="shared" si="6"/>
        <v>144489</v>
      </c>
      <c r="O208" s="2">
        <f t="shared" si="7"/>
        <v>289</v>
      </c>
      <c r="P208" s="8" t="str">
        <f>VLOOKUP(C208,A!$B$2:$D$1501,3,FALSE)</f>
        <v>2</v>
      </c>
    </row>
    <row r="209" spans="1:16" ht="14.45" customHeight="1" x14ac:dyDescent="0.25">
      <c r="A209" s="16">
        <v>290</v>
      </c>
      <c r="B209">
        <v>144324</v>
      </c>
      <c r="C209" t="s">
        <v>815</v>
      </c>
      <c r="D209" s="5" t="s">
        <v>358</v>
      </c>
      <c r="E209" s="2" t="str">
        <f>VLOOKUP(C209,A!$E$2:$K$1451,7,FALSE)</f>
        <v>05999090519</v>
      </c>
      <c r="F209" s="8">
        <v>2</v>
      </c>
      <c r="G209" s="8" t="str">
        <f>VLOOKUP(C209,A!$B$2:$I$1501,8,FALSE)</f>
        <v>Adulte Masculin 20/29 ans</v>
      </c>
      <c r="N209" s="2">
        <f t="shared" si="6"/>
        <v>144324</v>
      </c>
      <c r="O209" s="2">
        <f t="shared" si="7"/>
        <v>290</v>
      </c>
      <c r="P209" s="8" t="str">
        <f>VLOOKUP(C209,A!$B$2:$D$1501,3,FALSE)</f>
        <v>2</v>
      </c>
    </row>
    <row r="210" spans="1:16" ht="14.45" customHeight="1" x14ac:dyDescent="0.25">
      <c r="A210" s="16">
        <v>291</v>
      </c>
      <c r="B210">
        <v>2303</v>
      </c>
      <c r="C210" s="5" t="s">
        <v>819</v>
      </c>
      <c r="D210" s="5" t="s">
        <v>328</v>
      </c>
      <c r="E210" s="2" t="str">
        <f>VLOOKUP(C210,A!$E$2:$K$1451,7,FALSE)</f>
        <v>05999029312</v>
      </c>
      <c r="F210" s="8">
        <v>2</v>
      </c>
      <c r="G210" s="8" t="str">
        <f>VLOOKUP(C210,A!$B$2:$I$1501,8,FALSE)</f>
        <v>Adulte Masculin 50/59 ans</v>
      </c>
      <c r="N210" s="2">
        <f t="shared" si="6"/>
        <v>2303</v>
      </c>
      <c r="O210" s="2">
        <f t="shared" si="7"/>
        <v>291</v>
      </c>
      <c r="P210" s="8" t="str">
        <f>VLOOKUP(C210,A!$B$2:$D$1501,3,FALSE)</f>
        <v>2</v>
      </c>
    </row>
    <row r="211" spans="1:16" ht="14.45" customHeight="1" x14ac:dyDescent="0.25">
      <c r="A211" s="16">
        <v>292</v>
      </c>
      <c r="B211">
        <v>2290</v>
      </c>
      <c r="C211" s="5" t="s">
        <v>820</v>
      </c>
      <c r="D211" s="5" t="s">
        <v>328</v>
      </c>
      <c r="E211" s="2" t="str">
        <f>VLOOKUP(C211,A!$E$2:$K$1451,7,FALSE)</f>
        <v>05999029643</v>
      </c>
      <c r="F211" s="8">
        <v>2</v>
      </c>
      <c r="G211" s="8" t="str">
        <f>VLOOKUP(C211,A!$B$2:$I$1501,8,FALSE)</f>
        <v>Adulte Masculin 40/49 ans</v>
      </c>
      <c r="N211" s="2">
        <f t="shared" si="6"/>
        <v>2290</v>
      </c>
      <c r="O211" s="2">
        <f t="shared" si="7"/>
        <v>292</v>
      </c>
      <c r="P211" s="8" t="str">
        <f>VLOOKUP(C211,A!$B$2:$D$1501,3,FALSE)</f>
        <v>2</v>
      </c>
    </row>
    <row r="212" spans="1:16" ht="14.45" customHeight="1" x14ac:dyDescent="0.25">
      <c r="A212" s="16">
        <v>293</v>
      </c>
      <c r="B212">
        <v>144382</v>
      </c>
      <c r="C212" t="s">
        <v>701</v>
      </c>
      <c r="D212" s="5" t="s">
        <v>62</v>
      </c>
      <c r="E212" s="2" t="str">
        <f>VLOOKUP(C212,A!$E$2:$K$1451,7,FALSE)</f>
        <v>05999028716</v>
      </c>
      <c r="F212" s="8">
        <v>2</v>
      </c>
      <c r="G212" s="8" t="str">
        <f>VLOOKUP(C212,A!$B$2:$I$1501,8,FALSE)</f>
        <v>Adulte Masculin 40/49 ans</v>
      </c>
      <c r="N212" s="2">
        <f t="shared" si="6"/>
        <v>144382</v>
      </c>
      <c r="O212" s="2">
        <f t="shared" si="7"/>
        <v>293</v>
      </c>
      <c r="P212" s="8" t="str">
        <f>VLOOKUP(C212,A!$B$2:$D$1501,3,FALSE)</f>
        <v>2</v>
      </c>
    </row>
    <row r="213" spans="1:16" ht="14.45" customHeight="1" x14ac:dyDescent="0.25">
      <c r="A213" s="16">
        <v>294</v>
      </c>
      <c r="B213">
        <v>2302</v>
      </c>
      <c r="C213" t="s">
        <v>715</v>
      </c>
      <c r="D213" s="5" t="s">
        <v>183</v>
      </c>
      <c r="E213" s="2" t="str">
        <f>VLOOKUP(C213,A!$E$2:$K$1451,7,FALSE)</f>
        <v>05996215346</v>
      </c>
      <c r="F213" s="8">
        <v>2</v>
      </c>
      <c r="G213" s="8" t="str">
        <f>VLOOKUP(C213,A!$B$2:$I$1501,8,FALSE)</f>
        <v>Adulte Masculin 20/29 ans</v>
      </c>
      <c r="N213" s="2">
        <f t="shared" si="6"/>
        <v>2302</v>
      </c>
      <c r="O213" s="2">
        <f t="shared" si="7"/>
        <v>294</v>
      </c>
      <c r="P213" s="8" t="str">
        <f>VLOOKUP(C213,A!$B$2:$D$1501,3,FALSE)</f>
        <v>2</v>
      </c>
    </row>
    <row r="214" spans="1:16" ht="14.45" customHeight="1" x14ac:dyDescent="0.25">
      <c r="A214" s="16">
        <v>295</v>
      </c>
      <c r="B214">
        <v>144500</v>
      </c>
      <c r="C214" t="s">
        <v>716</v>
      </c>
      <c r="D214" t="s">
        <v>109</v>
      </c>
      <c r="E214" s="2" t="str">
        <f>VLOOKUP(C214,A!$E$2:$K$1451,7,FALSE)</f>
        <v>05996215348</v>
      </c>
      <c r="F214" s="8">
        <v>2</v>
      </c>
      <c r="G214" s="8" t="str">
        <f>VLOOKUP(C214,A!$B$2:$I$1501,8,FALSE)</f>
        <v>Adulte Masculin 30/39 ans</v>
      </c>
      <c r="N214" s="2">
        <f t="shared" si="6"/>
        <v>144500</v>
      </c>
      <c r="O214" s="2">
        <f t="shared" si="7"/>
        <v>295</v>
      </c>
      <c r="P214" s="8" t="str">
        <f>VLOOKUP(C214,A!$B$2:$D$1501,3,FALSE)</f>
        <v>2</v>
      </c>
    </row>
    <row r="215" spans="1:16" ht="14.45" customHeight="1" x14ac:dyDescent="0.25">
      <c r="A215" s="16">
        <v>296</v>
      </c>
      <c r="B215">
        <v>2299</v>
      </c>
      <c r="C215" s="5" t="s">
        <v>779</v>
      </c>
      <c r="D215" s="2" t="s">
        <v>115</v>
      </c>
      <c r="E215" s="2" t="str">
        <f>VLOOKUP(C215,A!$E$2:$K$1451,7,FALSE)</f>
        <v>05960091549</v>
      </c>
      <c r="F215" s="8">
        <v>2</v>
      </c>
      <c r="G215" s="8" t="str">
        <f>VLOOKUP(C215,A!$B$2:$I$1501,8,FALSE)</f>
        <v>Adulte Masculin 40/49 ans</v>
      </c>
      <c r="N215" s="2">
        <f t="shared" si="6"/>
        <v>2299</v>
      </c>
      <c r="O215" s="2">
        <f t="shared" si="7"/>
        <v>296</v>
      </c>
      <c r="P215" s="8" t="str">
        <f>VLOOKUP(C215,A!$B$2:$D$1501,3,FALSE)</f>
        <v>2</v>
      </c>
    </row>
    <row r="216" spans="1:16" ht="14.45" customHeight="1" x14ac:dyDescent="0.25">
      <c r="A216" s="16">
        <v>297</v>
      </c>
      <c r="B216">
        <v>144407</v>
      </c>
      <c r="C216" t="s">
        <v>723</v>
      </c>
      <c r="D216" t="s">
        <v>327</v>
      </c>
      <c r="E216" s="2" t="str">
        <f>VLOOKUP(C216,A!$E$2:$K$1451,7,FALSE)</f>
        <v>05999029985</v>
      </c>
      <c r="F216" s="8">
        <v>2</v>
      </c>
      <c r="G216" s="8" t="str">
        <f>VLOOKUP(C216,A!$B$2:$I$1501,8,FALSE)</f>
        <v>Adulte Masculin 40/49 ans</v>
      </c>
      <c r="N216" s="2">
        <f t="shared" si="6"/>
        <v>144407</v>
      </c>
      <c r="O216" s="2">
        <f t="shared" si="7"/>
        <v>297</v>
      </c>
      <c r="P216" s="8" t="str">
        <f>VLOOKUP(C216,A!$B$2:$D$1501,3,FALSE)</f>
        <v>2</v>
      </c>
    </row>
    <row r="217" spans="1:16" ht="14.45" customHeight="1" x14ac:dyDescent="0.25">
      <c r="A217" s="16">
        <v>298</v>
      </c>
      <c r="B217">
        <v>144335</v>
      </c>
      <c r="C217" t="s">
        <v>724</v>
      </c>
      <c r="D217" t="s">
        <v>327</v>
      </c>
      <c r="E217" s="2" t="str">
        <f>VLOOKUP(C217,A!$E$2:$K$1451,7,FALSE)</f>
        <v>05999029988</v>
      </c>
      <c r="F217" s="8">
        <v>2</v>
      </c>
      <c r="G217" s="8" t="str">
        <f>VLOOKUP(C217,A!$B$2:$I$1501,8,FALSE)</f>
        <v>Adulte Masculin 40/49 ans</v>
      </c>
      <c r="N217" s="2">
        <f t="shared" si="6"/>
        <v>144335</v>
      </c>
      <c r="O217" s="2">
        <f t="shared" si="7"/>
        <v>298</v>
      </c>
      <c r="P217" s="8" t="str">
        <f>VLOOKUP(C217,A!$B$2:$D$1501,3,FALSE)</f>
        <v>2</v>
      </c>
    </row>
    <row r="218" spans="1:16" ht="14.45" customHeight="1" x14ac:dyDescent="0.25">
      <c r="A218" s="16">
        <v>299</v>
      </c>
      <c r="B218">
        <v>144563</v>
      </c>
      <c r="C218" t="s">
        <v>727</v>
      </c>
      <c r="D218" t="s">
        <v>327</v>
      </c>
      <c r="E218" s="2" t="str">
        <f>VLOOKUP(C218,A!$E$2:$K$1451,7,FALSE)</f>
        <v>05999029990</v>
      </c>
      <c r="F218" s="8">
        <v>2</v>
      </c>
      <c r="G218" s="8" t="str">
        <f>VLOOKUP(C218,A!$B$2:$I$1501,8,FALSE)</f>
        <v>Adulte Masculin 50/59 ans</v>
      </c>
      <c r="N218" s="2">
        <f t="shared" si="6"/>
        <v>144563</v>
      </c>
      <c r="O218" s="2">
        <f t="shared" si="7"/>
        <v>299</v>
      </c>
      <c r="P218" s="8" t="str">
        <f>VLOOKUP(C218,A!$B$2:$D$1501,3,FALSE)</f>
        <v>2</v>
      </c>
    </row>
    <row r="219" spans="1:16" ht="14.45" customHeight="1" x14ac:dyDescent="0.25">
      <c r="A219" s="16">
        <v>300</v>
      </c>
      <c r="B219">
        <v>144272</v>
      </c>
      <c r="C219" t="s">
        <v>728</v>
      </c>
      <c r="D219" t="s">
        <v>327</v>
      </c>
      <c r="E219" s="2" t="str">
        <f>VLOOKUP(C219,A!$E$2:$K$1451,7,FALSE)</f>
        <v>05996225894</v>
      </c>
      <c r="F219" s="8">
        <v>2</v>
      </c>
      <c r="G219" s="8" t="str">
        <f>VLOOKUP(C219,A!$B$2:$I$1501,8,FALSE)</f>
        <v>Adulte Masculin 20/29 ans</v>
      </c>
      <c r="N219" s="2">
        <f t="shared" si="6"/>
        <v>144272</v>
      </c>
      <c r="O219" s="2">
        <f t="shared" si="7"/>
        <v>300</v>
      </c>
      <c r="P219" s="8" t="str">
        <f>VLOOKUP(C219,A!$B$2:$D$1501,3,FALSE)</f>
        <v>2</v>
      </c>
    </row>
    <row r="220" spans="1:16" ht="14.45" customHeight="1" x14ac:dyDescent="0.25">
      <c r="A220" s="16">
        <v>301</v>
      </c>
      <c r="B220">
        <v>144457</v>
      </c>
      <c r="C220" t="s">
        <v>738</v>
      </c>
      <c r="D220" t="s">
        <v>327</v>
      </c>
      <c r="E220" s="2" t="str">
        <f>VLOOKUP(C220,A!$E$2:$K$1451,7,FALSE)</f>
        <v>05999111194</v>
      </c>
      <c r="F220" s="8">
        <v>2</v>
      </c>
      <c r="G220" s="8" t="str">
        <f>VLOOKUP(C220,A!$B$2:$I$1501,8,FALSE)</f>
        <v>Adulte Masculin 40/49 ans</v>
      </c>
      <c r="N220" s="2">
        <f t="shared" si="6"/>
        <v>144457</v>
      </c>
      <c r="O220" s="2">
        <f t="shared" si="7"/>
        <v>301</v>
      </c>
      <c r="P220" s="8" t="str">
        <f>VLOOKUP(C220,A!$B$2:$D$1501,3,FALSE)</f>
        <v>2</v>
      </c>
    </row>
    <row r="221" spans="1:16" ht="14.45" customHeight="1" x14ac:dyDescent="0.25">
      <c r="A221" s="16">
        <v>302</v>
      </c>
      <c r="B221">
        <v>144429</v>
      </c>
      <c r="C221" t="s">
        <v>840</v>
      </c>
      <c r="D221" s="5" t="s">
        <v>213</v>
      </c>
      <c r="E221" s="2" t="str">
        <f>VLOOKUP(C221,A!$E$2:$K$1451,7,FALSE)</f>
        <v>06297037065</v>
      </c>
      <c r="F221" s="8">
        <v>2</v>
      </c>
      <c r="G221" s="8" t="str">
        <f>VLOOKUP(C221,A!$B$2:$I$1501,8,FALSE)</f>
        <v>Adulte Masculin 30/39 ans</v>
      </c>
      <c r="N221" s="2">
        <f t="shared" si="6"/>
        <v>144429</v>
      </c>
      <c r="O221" s="2">
        <f t="shared" si="7"/>
        <v>302</v>
      </c>
      <c r="P221" s="8" t="str">
        <f>VLOOKUP(C221,A!$B$2:$D$1501,3,FALSE)</f>
        <v>2</v>
      </c>
    </row>
    <row r="222" spans="1:16" ht="14.45" customHeight="1" x14ac:dyDescent="0.25">
      <c r="A222" s="16">
        <v>303</v>
      </c>
      <c r="B222">
        <v>2272</v>
      </c>
      <c r="C222" t="s">
        <v>750</v>
      </c>
      <c r="D222" s="2" t="s">
        <v>107</v>
      </c>
      <c r="E222" s="2" t="str">
        <f>VLOOKUP(C222,A!$E$2:$K$1451,7,FALSE)</f>
        <v>05999085850</v>
      </c>
      <c r="F222" s="8">
        <v>2</v>
      </c>
      <c r="G222" s="8" t="str">
        <f>VLOOKUP(C222,A!$B$2:$I$1501,8,FALSE)</f>
        <v>Adulte Masculin 20/29 ans</v>
      </c>
      <c r="N222" s="2">
        <f t="shared" si="6"/>
        <v>2272</v>
      </c>
      <c r="O222" s="2">
        <f t="shared" si="7"/>
        <v>303</v>
      </c>
      <c r="P222" s="8" t="str">
        <f>VLOOKUP(C222,A!$B$2:$D$1501,3,FALSE)</f>
        <v>2</v>
      </c>
    </row>
    <row r="223" spans="1:16" ht="14.45" customHeight="1" x14ac:dyDescent="0.25">
      <c r="A223" s="16">
        <v>304</v>
      </c>
      <c r="B223">
        <v>2273</v>
      </c>
      <c r="C223" t="s">
        <v>754</v>
      </c>
      <c r="D223" s="2" t="s">
        <v>107</v>
      </c>
      <c r="E223" s="2" t="str">
        <f>VLOOKUP(C223,A!$E$2:$K$1451,7,FALSE)</f>
        <v>05999099577</v>
      </c>
      <c r="F223" s="8">
        <v>2</v>
      </c>
      <c r="G223" s="8" t="str">
        <f>VLOOKUP(C223,A!$B$2:$I$1501,8,FALSE)</f>
        <v>Adulte Masculin 60 ans et plus</v>
      </c>
      <c r="N223" s="2">
        <f t="shared" si="6"/>
        <v>2273</v>
      </c>
      <c r="O223" s="2">
        <f t="shared" si="7"/>
        <v>304</v>
      </c>
      <c r="P223" s="8" t="str">
        <f>VLOOKUP(C223,A!$B$2:$D$1501,3,FALSE)</f>
        <v>2</v>
      </c>
    </row>
    <row r="224" spans="1:16" ht="14.45" customHeight="1" x14ac:dyDescent="0.25">
      <c r="A224" s="16">
        <v>305</v>
      </c>
      <c r="B224">
        <v>2286</v>
      </c>
      <c r="C224" t="s">
        <v>756</v>
      </c>
      <c r="D224" s="2" t="s">
        <v>107</v>
      </c>
      <c r="E224" s="2" t="str">
        <f>VLOOKUP(C224,A!$E$2:$K$1451,7,FALSE)</f>
        <v>05999111440</v>
      </c>
      <c r="F224" s="8">
        <v>2</v>
      </c>
      <c r="G224" s="8" t="str">
        <f>VLOOKUP(C224,A!$B$2:$I$1501,8,FALSE)</f>
        <v>Adulte Masculin 20/29 ans</v>
      </c>
      <c r="N224" s="2">
        <f t="shared" ref="N224:N314" si="8">B224</f>
        <v>2286</v>
      </c>
      <c r="O224" s="2">
        <f t="shared" ref="O224:O314" si="9">A224</f>
        <v>305</v>
      </c>
      <c r="P224" s="8" t="str">
        <f>VLOOKUP(C224,A!$B$2:$D$1501,3,FALSE)</f>
        <v>2</v>
      </c>
    </row>
    <row r="225" spans="1:16" ht="14.45" customHeight="1" x14ac:dyDescent="0.25">
      <c r="A225" s="16">
        <v>306</v>
      </c>
      <c r="B225">
        <v>2264</v>
      </c>
      <c r="C225" t="s">
        <v>748</v>
      </c>
      <c r="D225" s="2" t="s">
        <v>107</v>
      </c>
      <c r="E225" s="2" t="str">
        <f>VLOOKUP(C225,A!$E$2:$K$1451,7,FALSE)</f>
        <v>05999016510</v>
      </c>
      <c r="F225" s="8">
        <v>2</v>
      </c>
      <c r="G225" s="8" t="str">
        <f>VLOOKUP(C225,A!$B$2:$I$1501,8,FALSE)</f>
        <v>Adulte Masculin 20/29 ans</v>
      </c>
      <c r="N225" s="2">
        <f t="shared" si="8"/>
        <v>2264</v>
      </c>
      <c r="O225" s="2">
        <f t="shared" si="9"/>
        <v>306</v>
      </c>
      <c r="P225" s="8" t="str">
        <f>VLOOKUP(C225,A!$B$2:$D$1501,3,FALSE)</f>
        <v>2</v>
      </c>
    </row>
    <row r="226" spans="1:16" ht="14.45" customHeight="1" x14ac:dyDescent="0.25">
      <c r="A226" s="16">
        <v>307</v>
      </c>
      <c r="B226">
        <v>144628</v>
      </c>
      <c r="C226" t="s">
        <v>772</v>
      </c>
      <c r="D226" t="s">
        <v>704</v>
      </c>
      <c r="E226" s="2" t="str">
        <f>VLOOKUP(C226,A!$E$2:$K$1451,7,FALSE)</f>
        <v>05994029057</v>
      </c>
      <c r="F226" s="8">
        <v>2</v>
      </c>
      <c r="G226" s="8" t="str">
        <f>VLOOKUP(C226,A!$B$2:$I$1501,8,FALSE)</f>
        <v>Adulte Masculin 40/49 ans</v>
      </c>
      <c r="N226" s="2">
        <f t="shared" si="8"/>
        <v>144628</v>
      </c>
      <c r="O226" s="2">
        <f t="shared" si="9"/>
        <v>307</v>
      </c>
      <c r="P226" s="8" t="str">
        <f>VLOOKUP(C226,A!$B$2:$D$1501,3,FALSE)</f>
        <v>2</v>
      </c>
    </row>
    <row r="227" spans="1:16" ht="14.45" customHeight="1" x14ac:dyDescent="0.25">
      <c r="A227" s="16">
        <v>308</v>
      </c>
      <c r="B227">
        <v>144346</v>
      </c>
      <c r="C227" s="5" t="s">
        <v>343</v>
      </c>
      <c r="D227" t="s">
        <v>32</v>
      </c>
      <c r="E227" s="2" t="str">
        <f>VLOOKUP(C227,A!$E$2:$K$1451,7,FALSE)</f>
        <v>05999111773</v>
      </c>
      <c r="F227" s="8">
        <v>2</v>
      </c>
      <c r="G227" s="8" t="str">
        <f>VLOOKUP(C227,A!$B$2:$I$1501,8,FALSE)</f>
        <v>Adulte Masculin 50/59 ans</v>
      </c>
      <c r="N227" s="2">
        <f t="shared" si="8"/>
        <v>144346</v>
      </c>
      <c r="O227" s="2">
        <f t="shared" si="9"/>
        <v>308</v>
      </c>
      <c r="P227" s="8" t="str">
        <f>VLOOKUP(C227,A!$B$2:$D$1501,3,FALSE)</f>
        <v>2</v>
      </c>
    </row>
    <row r="228" spans="1:16" ht="14.45" customHeight="1" x14ac:dyDescent="0.25">
      <c r="A228" s="16">
        <v>309</v>
      </c>
      <c r="B228">
        <v>144609</v>
      </c>
      <c r="C228" s="5" t="s">
        <v>532</v>
      </c>
      <c r="D228" s="20" t="str">
        <f>VLOOKUP(C228,[8]A!$B$2:$H$1501,6,FALSE)</f>
        <v>ETOILE CYCLISTE FEIGNIES</v>
      </c>
      <c r="E228" s="2" t="str">
        <f>VLOOKUP(C228,A!$E$2:$K$1451,7,FALSE)</f>
        <v>05996226944</v>
      </c>
      <c r="F228" s="8">
        <v>2</v>
      </c>
      <c r="G228" s="8" t="str">
        <f>VLOOKUP(C228,A!$B$2:$I$1501,8,FALSE)</f>
        <v>Adulte Masculin 40/49 ans</v>
      </c>
      <c r="N228" s="2">
        <f t="shared" si="8"/>
        <v>144609</v>
      </c>
      <c r="O228" s="2">
        <f t="shared" si="9"/>
        <v>309</v>
      </c>
      <c r="P228" s="8" t="str">
        <f>VLOOKUP(C228,A!$B$2:$D$1501,3,FALSE)</f>
        <v>2</v>
      </c>
    </row>
    <row r="229" spans="1:16" ht="14.45" customHeight="1" x14ac:dyDescent="0.25">
      <c r="A229" s="16">
        <v>310</v>
      </c>
      <c r="B229">
        <v>144353</v>
      </c>
      <c r="C229" s="5" t="s">
        <v>810</v>
      </c>
      <c r="D229" t="s">
        <v>32</v>
      </c>
      <c r="E229" s="2" t="str">
        <f>VLOOKUP(C229,A!$E$2:$K$1451,7,FALSE)</f>
        <v>05999097889</v>
      </c>
      <c r="F229" s="8">
        <v>2</v>
      </c>
      <c r="G229" s="8" t="str">
        <f>VLOOKUP(C229,A!$B$2:$I$1501,8,FALSE)</f>
        <v>Adulte Masculin 40/49 ans</v>
      </c>
      <c r="N229" s="2">
        <f t="shared" si="8"/>
        <v>144353</v>
      </c>
      <c r="O229" s="2">
        <f t="shared" si="9"/>
        <v>310</v>
      </c>
      <c r="P229" s="8" t="str">
        <f>VLOOKUP(C229,A!$B$2:$D$1501,3,FALSE)</f>
        <v>2</v>
      </c>
    </row>
    <row r="230" spans="1:16" ht="14.45" customHeight="1" x14ac:dyDescent="0.25">
      <c r="A230" s="16">
        <v>311</v>
      </c>
      <c r="B230">
        <v>144393</v>
      </c>
      <c r="C230" s="5" t="s">
        <v>811</v>
      </c>
      <c r="D230" t="s">
        <v>32</v>
      </c>
      <c r="E230" s="2" t="str">
        <f>VLOOKUP(C230,A!$E$2:$K$1451,7,FALSE)</f>
        <v>05999075704</v>
      </c>
      <c r="F230" s="8">
        <v>2</v>
      </c>
      <c r="G230" s="8" t="str">
        <f>VLOOKUP(C230,A!$B$2:$I$1501,8,FALSE)</f>
        <v>Adulte Masculin 40/49 ans</v>
      </c>
      <c r="N230" s="2">
        <f t="shared" si="8"/>
        <v>144393</v>
      </c>
      <c r="O230" s="2">
        <f t="shared" si="9"/>
        <v>311</v>
      </c>
      <c r="P230" s="8" t="str">
        <f>VLOOKUP(C230,A!$B$2:$D$1501,3,FALSE)</f>
        <v>2</v>
      </c>
    </row>
    <row r="231" spans="1:16" ht="14.45" customHeight="1" x14ac:dyDescent="0.25">
      <c r="A231" s="16">
        <v>312</v>
      </c>
      <c r="B231" s="2">
        <v>144376</v>
      </c>
      <c r="C231" s="2" t="s">
        <v>847</v>
      </c>
      <c r="D231" s="5" t="s">
        <v>153</v>
      </c>
      <c r="E231" s="2" t="str">
        <f>VLOOKUP(C231,A!$E$2:$K$1451,7,FALSE)</f>
        <v>05999017141</v>
      </c>
      <c r="F231" s="8">
        <v>2</v>
      </c>
      <c r="G231" s="8" t="str">
        <f>VLOOKUP(C231,A!$B$2:$I$1501,8,FALSE)</f>
        <v>Adulte Masculin 40/49 ans</v>
      </c>
      <c r="N231" s="2">
        <f t="shared" si="8"/>
        <v>144376</v>
      </c>
      <c r="O231" s="2">
        <f t="shared" si="9"/>
        <v>312</v>
      </c>
      <c r="P231" s="8" t="str">
        <f>VLOOKUP(C231,A!$B$2:$D$1501,3,FALSE)</f>
        <v>2</v>
      </c>
    </row>
    <row r="232" spans="1:16" ht="14.45" customHeight="1" x14ac:dyDescent="0.25">
      <c r="A232" s="16">
        <v>313</v>
      </c>
      <c r="B232">
        <v>144506</v>
      </c>
      <c r="C232" s="5" t="s">
        <v>864</v>
      </c>
      <c r="D232" s="5" t="s">
        <v>153</v>
      </c>
      <c r="E232" s="2" t="str">
        <f>VLOOKUP(C232,A!$E$2:$K$1451,7,FALSE)</f>
        <v>05999105635</v>
      </c>
      <c r="F232" s="8">
        <v>2</v>
      </c>
      <c r="G232" s="8" t="str">
        <f>VLOOKUP(C232,A!$B$2:$I$1501,8,FALSE)</f>
        <v>Adulte Masculin 17/19 ans</v>
      </c>
      <c r="N232" s="2">
        <f t="shared" si="8"/>
        <v>144506</v>
      </c>
      <c r="O232" s="2">
        <f t="shared" si="9"/>
        <v>313</v>
      </c>
      <c r="P232" s="8" t="str">
        <f>VLOOKUP(C232,A!$B$2:$D$1501,3,FALSE)</f>
        <v>2</v>
      </c>
    </row>
    <row r="233" spans="1:16" ht="14.45" customHeight="1" x14ac:dyDescent="0.25">
      <c r="A233" s="16">
        <v>314</v>
      </c>
      <c r="B233">
        <v>2954</v>
      </c>
      <c r="C233" s="5" t="s">
        <v>617</v>
      </c>
      <c r="D233" t="s">
        <v>204</v>
      </c>
      <c r="E233" s="2" t="str">
        <f>VLOOKUP(C233,A!$E$2:$K$1451,7,FALSE)</f>
        <v>05999028465</v>
      </c>
      <c r="F233" s="8">
        <v>2</v>
      </c>
      <c r="G233" s="8" t="str">
        <f>VLOOKUP(C233,A!$B$2:$I$1501,8,FALSE)</f>
        <v>Adulte Masculin 40/49 ans</v>
      </c>
      <c r="N233" s="2">
        <f t="shared" si="8"/>
        <v>2954</v>
      </c>
      <c r="O233" s="2">
        <f t="shared" si="9"/>
        <v>314</v>
      </c>
      <c r="P233" s="8" t="str">
        <f>VLOOKUP(C233,A!$B$2:$D$1501,3,FALSE)</f>
        <v>2</v>
      </c>
    </row>
    <row r="234" spans="1:16" ht="14.45" customHeight="1" x14ac:dyDescent="0.25">
      <c r="A234" s="16">
        <v>315</v>
      </c>
      <c r="B234" s="2">
        <v>144432</v>
      </c>
      <c r="C234" s="2" t="s">
        <v>867</v>
      </c>
      <c r="D234" s="20" t="s">
        <v>107</v>
      </c>
      <c r="E234" s="2" t="str">
        <f>VLOOKUP(C234,A!$E$2:$K$1451,7,FALSE)</f>
        <v>05996215975</v>
      </c>
      <c r="F234" s="8">
        <v>2</v>
      </c>
      <c r="G234" s="8" t="str">
        <f>VLOOKUP(C234,A!$B$2:$I$1501,8,FALSE)</f>
        <v>Adulte Masculin 40/49 ans</v>
      </c>
      <c r="N234" s="2">
        <f t="shared" si="8"/>
        <v>144432</v>
      </c>
      <c r="O234" s="2">
        <f t="shared" si="9"/>
        <v>315</v>
      </c>
      <c r="P234" s="8" t="str">
        <f>VLOOKUP(C234,A!$B$2:$D$1501,3,FALSE)</f>
        <v>2</v>
      </c>
    </row>
    <row r="235" spans="1:16" ht="14.45" customHeight="1" x14ac:dyDescent="0.25">
      <c r="A235" s="16">
        <v>316</v>
      </c>
      <c r="B235" s="2">
        <v>3125</v>
      </c>
      <c r="C235" s="2" t="s">
        <v>866</v>
      </c>
      <c r="D235" s="20" t="s">
        <v>107</v>
      </c>
      <c r="E235" s="2" t="str">
        <f>VLOOKUP(C235,A!$E$2:$K$1451,7,FALSE)</f>
        <v>05999023389</v>
      </c>
      <c r="F235" s="8">
        <v>2</v>
      </c>
      <c r="G235" s="8" t="str">
        <f>VLOOKUP(C235,A!$B$2:$I$1501,8,FALSE)</f>
        <v>Adulte Masculin 17/19 ans</v>
      </c>
      <c r="N235" s="2">
        <f t="shared" si="8"/>
        <v>3125</v>
      </c>
      <c r="O235" s="2">
        <f t="shared" si="9"/>
        <v>316</v>
      </c>
      <c r="P235" s="8" t="str">
        <f>VLOOKUP(C235,A!$B$2:$D$1501,3,FALSE)</f>
        <v>2</v>
      </c>
    </row>
    <row r="236" spans="1:16" ht="14.45" customHeight="1" x14ac:dyDescent="0.25">
      <c r="A236" s="16">
        <v>317</v>
      </c>
      <c r="B236">
        <v>3996</v>
      </c>
      <c r="C236" s="5" t="s">
        <v>880</v>
      </c>
      <c r="D236" s="5" t="s">
        <v>17</v>
      </c>
      <c r="E236" s="2" t="str">
        <f>VLOOKUP(C236,A!$E$2:$K$1451,7,FALSE)</f>
        <v>05999068434</v>
      </c>
      <c r="F236" s="8">
        <v>2</v>
      </c>
      <c r="G236" s="8" t="str">
        <f>VLOOKUP(C236,A!$B$2:$I$1501,8,FALSE)</f>
        <v>Adulte Masculin 50/59 ans</v>
      </c>
      <c r="N236" s="2">
        <f t="shared" si="8"/>
        <v>3996</v>
      </c>
      <c r="O236" s="2">
        <f t="shared" si="9"/>
        <v>317</v>
      </c>
      <c r="P236" s="8" t="str">
        <f>VLOOKUP(C236,A!$B$2:$D$1501,3,FALSE)</f>
        <v>2</v>
      </c>
    </row>
    <row r="237" spans="1:16" ht="14.45" customHeight="1" x14ac:dyDescent="0.25">
      <c r="A237" s="16">
        <v>318</v>
      </c>
      <c r="B237">
        <v>3141</v>
      </c>
      <c r="C237" s="5" t="s">
        <v>888</v>
      </c>
      <c r="D237" s="5" t="s">
        <v>17</v>
      </c>
      <c r="E237" s="2" t="str">
        <f>VLOOKUP(C237,A!$E$2:$K$1451,7,FALSE)</f>
        <v>05999028459</v>
      </c>
      <c r="F237" s="8">
        <v>2</v>
      </c>
      <c r="G237" s="8" t="str">
        <f>VLOOKUP(C237,A!$B$2:$I$1501,8,FALSE)</f>
        <v>Adulte Masculin 40/49 ans</v>
      </c>
      <c r="N237" s="2">
        <f t="shared" si="8"/>
        <v>3141</v>
      </c>
      <c r="O237" s="2">
        <f t="shared" si="9"/>
        <v>318</v>
      </c>
      <c r="P237" s="8" t="str">
        <f>VLOOKUP(C237,A!$B$2:$D$1501,3,FALSE)</f>
        <v>2</v>
      </c>
    </row>
    <row r="238" spans="1:16" ht="14.45" customHeight="1" x14ac:dyDescent="0.25">
      <c r="A238" s="16">
        <v>319</v>
      </c>
      <c r="B238">
        <v>3138</v>
      </c>
      <c r="C238" s="5" t="s">
        <v>889</v>
      </c>
      <c r="D238" s="5" t="s">
        <v>17</v>
      </c>
      <c r="E238" s="2" t="str">
        <f>VLOOKUP(C238,A!$E$2:$K$1451,7,FALSE)</f>
        <v>05999025354</v>
      </c>
      <c r="F238" s="8">
        <v>2</v>
      </c>
      <c r="G238" s="8" t="str">
        <f>VLOOKUP(C238,A!$B$2:$I$1501,8,FALSE)</f>
        <v>Adulte Masculin 60 ans et plus</v>
      </c>
      <c r="N238" s="2">
        <f t="shared" si="8"/>
        <v>3138</v>
      </c>
      <c r="O238" s="2">
        <f t="shared" si="9"/>
        <v>319</v>
      </c>
      <c r="P238" s="8" t="str">
        <f>VLOOKUP(C238,A!$B$2:$D$1501,3,FALSE)</f>
        <v>2</v>
      </c>
    </row>
    <row r="239" spans="1:16" ht="14.45" customHeight="1" x14ac:dyDescent="0.25">
      <c r="A239" s="16">
        <v>320</v>
      </c>
      <c r="B239" s="2">
        <v>2884</v>
      </c>
      <c r="C239" s="2" t="s">
        <v>900</v>
      </c>
      <c r="D239" s="20" t="s">
        <v>174</v>
      </c>
      <c r="E239" s="2" t="str">
        <f>VLOOKUP(C239,A!$E$2:$K$1451,7,FALSE)</f>
        <v>05999028517</v>
      </c>
      <c r="F239" s="8">
        <v>2</v>
      </c>
      <c r="G239" s="8" t="str">
        <f>VLOOKUP(C239,A!$B$2:$I$1501,8,FALSE)</f>
        <v>Adulte Masculin 40/49 ans</v>
      </c>
      <c r="N239" s="2">
        <f t="shared" si="8"/>
        <v>2884</v>
      </c>
      <c r="O239" s="2">
        <f t="shared" si="9"/>
        <v>320</v>
      </c>
      <c r="P239" s="8" t="str">
        <f>VLOOKUP(C239,A!$B$2:$D$1501,3,FALSE)</f>
        <v>2</v>
      </c>
    </row>
    <row r="240" spans="1:16" ht="14.45" customHeight="1" x14ac:dyDescent="0.25">
      <c r="A240" s="16">
        <v>321</v>
      </c>
      <c r="B240" s="2">
        <v>3126</v>
      </c>
      <c r="C240" s="2" t="s">
        <v>899</v>
      </c>
      <c r="D240" s="20" t="s">
        <v>174</v>
      </c>
      <c r="E240" s="2" t="str">
        <f>VLOOKUP(C240,A!$E$2:$K$1451,7,FALSE)</f>
        <v>05999090528</v>
      </c>
      <c r="F240" s="8">
        <v>2</v>
      </c>
      <c r="G240" s="8" t="str">
        <f>VLOOKUP(C240,A!$B$2:$I$1501,8,FALSE)</f>
        <v>Adulte Masculin 40/49 ans</v>
      </c>
      <c r="N240" s="2">
        <f t="shared" si="8"/>
        <v>3126</v>
      </c>
      <c r="O240" s="2">
        <f t="shared" si="9"/>
        <v>321</v>
      </c>
      <c r="P240" s="8" t="str">
        <f>VLOOKUP(C240,A!$B$2:$D$1501,3,FALSE)</f>
        <v>2</v>
      </c>
    </row>
    <row r="241" spans="1:16" ht="14.45" customHeight="1" x14ac:dyDescent="0.25">
      <c r="A241" s="16">
        <v>322</v>
      </c>
      <c r="B241" s="2">
        <v>2883</v>
      </c>
      <c r="C241" t="s">
        <v>896</v>
      </c>
      <c r="D241" s="5" t="s">
        <v>141</v>
      </c>
      <c r="E241" s="2" t="str">
        <f>VLOOKUP(C241,A!$E$2:$K$1451,7,FALSE)</f>
        <v>05999075214</v>
      </c>
      <c r="F241" s="8">
        <v>2</v>
      </c>
      <c r="G241" s="8" t="str">
        <f>VLOOKUP(C241,A!$B$2:$I$1501,8,FALSE)</f>
        <v>Adulte Masculin 20/29 ans</v>
      </c>
      <c r="N241" s="2">
        <f t="shared" si="8"/>
        <v>2883</v>
      </c>
      <c r="O241" s="2">
        <f t="shared" si="9"/>
        <v>322</v>
      </c>
      <c r="P241" s="8" t="str">
        <f>VLOOKUP(C241,A!$B$2:$D$1501,3,FALSE)</f>
        <v>2</v>
      </c>
    </row>
    <row r="242" spans="1:16" ht="14.45" customHeight="1" x14ac:dyDescent="0.25">
      <c r="A242" s="16">
        <v>323</v>
      </c>
      <c r="B242" s="2">
        <v>3110</v>
      </c>
      <c r="C242" t="s">
        <v>902</v>
      </c>
      <c r="D242" t="s">
        <v>109</v>
      </c>
      <c r="E242" s="2" t="str">
        <f>VLOOKUP(C242,A!$E$2:$K$1451,7,FALSE)</f>
        <v>05999017963</v>
      </c>
      <c r="F242" s="8">
        <v>2</v>
      </c>
      <c r="G242" s="8" t="str">
        <f>VLOOKUP(C242,A!$B$2:$I$1501,8,FALSE)</f>
        <v>Adulte Masculin 40/49 ans</v>
      </c>
      <c r="N242" s="2">
        <f t="shared" si="8"/>
        <v>3110</v>
      </c>
      <c r="O242" s="2">
        <f t="shared" si="9"/>
        <v>323</v>
      </c>
      <c r="P242" s="8" t="str">
        <f>VLOOKUP(C242,A!$B$2:$D$1501,3,FALSE)</f>
        <v>2</v>
      </c>
    </row>
    <row r="243" spans="1:16" ht="14.45" customHeight="1" x14ac:dyDescent="0.25">
      <c r="A243" s="16">
        <v>324</v>
      </c>
      <c r="B243" s="2">
        <v>3132</v>
      </c>
      <c r="C243" s="5" t="s">
        <v>918</v>
      </c>
      <c r="D243" t="s">
        <v>870</v>
      </c>
      <c r="E243" s="2" t="str">
        <f>VLOOKUP(C243,A!$E$2:$K$1451,7,FALSE)</f>
        <v>05957195718</v>
      </c>
      <c r="F243" s="8">
        <v>2</v>
      </c>
      <c r="G243" s="8" t="str">
        <f>VLOOKUP(C243,A!$B$2:$I$1501,8,FALSE)</f>
        <v>Adulte Masculin 60 ans et plus</v>
      </c>
      <c r="N243" s="2">
        <f t="shared" si="8"/>
        <v>3132</v>
      </c>
      <c r="O243" s="2">
        <f t="shared" si="9"/>
        <v>324</v>
      </c>
      <c r="P243" s="8" t="str">
        <f>VLOOKUP(C243,A!$B$2:$D$1501,3,FALSE)</f>
        <v>2</v>
      </c>
    </row>
    <row r="244" spans="1:16" ht="14.45" customHeight="1" x14ac:dyDescent="0.25">
      <c r="A244" s="16">
        <v>325</v>
      </c>
      <c r="B244" s="2">
        <v>3131</v>
      </c>
      <c r="C244" t="s">
        <v>906</v>
      </c>
      <c r="D244" t="s">
        <v>243</v>
      </c>
      <c r="E244" s="2" t="str">
        <f>VLOOKUP(C244,A!$E$2:$K$1451,7,FALSE)</f>
        <v>05994059597</v>
      </c>
      <c r="F244" s="8">
        <v>2</v>
      </c>
      <c r="G244" s="8" t="str">
        <f>VLOOKUP(C244,A!$B$2:$I$1501,8,FALSE)</f>
        <v>Adulte Masculin 50/59 ans</v>
      </c>
      <c r="N244" s="2">
        <f t="shared" si="8"/>
        <v>3131</v>
      </c>
      <c r="O244" s="2">
        <f t="shared" si="9"/>
        <v>325</v>
      </c>
      <c r="P244" s="8" t="str">
        <f>VLOOKUP(C244,A!$B$2:$D$1501,3,FALSE)</f>
        <v>2</v>
      </c>
    </row>
    <row r="245" spans="1:16" ht="14.45" customHeight="1" x14ac:dyDescent="0.25">
      <c r="A245" s="16">
        <v>326</v>
      </c>
      <c r="B245" s="2">
        <v>3108</v>
      </c>
      <c r="C245" t="s">
        <v>922</v>
      </c>
      <c r="D245" t="s">
        <v>908</v>
      </c>
      <c r="E245" s="2" t="str">
        <f>VLOOKUP(C245,A!$E$2:$K$1451,7,FALSE)</f>
        <v>05955195517</v>
      </c>
      <c r="F245" s="8">
        <v>2</v>
      </c>
      <c r="G245" s="8" t="str">
        <f>VLOOKUP(C245,A!$B$2:$I$1501,8,FALSE)</f>
        <v>Adulte Masculin 40/49 ans</v>
      </c>
      <c r="N245" s="2">
        <f t="shared" si="8"/>
        <v>3108</v>
      </c>
      <c r="O245" s="2">
        <f t="shared" si="9"/>
        <v>326</v>
      </c>
      <c r="P245" s="8" t="str">
        <f>VLOOKUP(C245,A!$B$2:$D$1501,3,FALSE)</f>
        <v>2</v>
      </c>
    </row>
    <row r="246" spans="1:16" ht="14.45" customHeight="1" x14ac:dyDescent="0.25">
      <c r="A246" s="16">
        <v>327</v>
      </c>
      <c r="B246" s="2">
        <v>3120</v>
      </c>
      <c r="C246" t="s">
        <v>909</v>
      </c>
      <c r="D246" t="s">
        <v>32</v>
      </c>
      <c r="E246" s="2" t="str">
        <f>VLOOKUP(C246,A!$E$2:$K$1451,7,FALSE)</f>
        <v>05999069471</v>
      </c>
      <c r="F246" s="8">
        <v>2</v>
      </c>
      <c r="G246" s="8" t="str">
        <f>VLOOKUP(C246,A!$B$2:$I$1501,8,FALSE)</f>
        <v>Adulte Masculin 20/29 ans</v>
      </c>
      <c r="N246" s="2">
        <f t="shared" si="8"/>
        <v>3120</v>
      </c>
      <c r="O246" s="2">
        <f t="shared" si="9"/>
        <v>327</v>
      </c>
      <c r="P246" s="8" t="str">
        <f>VLOOKUP(C246,A!$B$2:$D$1501,3,FALSE)</f>
        <v>2</v>
      </c>
    </row>
    <row r="247" spans="1:16" ht="14.45" customHeight="1" x14ac:dyDescent="0.25">
      <c r="A247" s="16">
        <v>328</v>
      </c>
      <c r="B247" s="2">
        <v>3113</v>
      </c>
      <c r="C247" t="s">
        <v>912</v>
      </c>
      <c r="D247" t="s">
        <v>32</v>
      </c>
      <c r="E247" s="2" t="str">
        <f>VLOOKUP(C247,A!$E$2:$K$1451,7,FALSE)</f>
        <v>05996219579</v>
      </c>
      <c r="F247" s="8">
        <v>2</v>
      </c>
      <c r="G247" s="8" t="str">
        <f>VLOOKUP(C247,A!$B$2:$I$1501,8,FALSE)</f>
        <v>Adulte Masculin 20/29 ans</v>
      </c>
      <c r="N247" s="2">
        <f t="shared" si="8"/>
        <v>3113</v>
      </c>
      <c r="O247" s="2">
        <f t="shared" si="9"/>
        <v>328</v>
      </c>
      <c r="P247" s="8" t="str">
        <f>VLOOKUP(C247,A!$B$2:$D$1501,3,FALSE)</f>
        <v>2</v>
      </c>
    </row>
    <row r="248" spans="1:16" ht="14.45" customHeight="1" x14ac:dyDescent="0.25">
      <c r="A248" s="29">
        <v>329</v>
      </c>
      <c r="B248" s="2">
        <v>144627</v>
      </c>
      <c r="C248" s="2" t="s">
        <v>31</v>
      </c>
      <c r="D248" s="20" t="s">
        <v>32</v>
      </c>
      <c r="E248" s="2" t="str">
        <f>VLOOKUP(C248,A!$E$2:$K$1451,7,FALSE)</f>
        <v>05996227229</v>
      </c>
      <c r="F248" s="8">
        <v>2</v>
      </c>
      <c r="G248" s="8" t="str">
        <f>VLOOKUP(C248,A!$B$2:$I$1501,8,FALSE)</f>
        <v>Adulte Masculin 40/49 ans</v>
      </c>
      <c r="N248" s="2">
        <f t="shared" si="8"/>
        <v>144627</v>
      </c>
      <c r="O248" s="2">
        <f t="shared" si="9"/>
        <v>329</v>
      </c>
      <c r="P248" s="8" t="str">
        <f>VLOOKUP(C248,A!$B$2:$D$1501,3,FALSE)</f>
        <v>2</v>
      </c>
    </row>
    <row r="249" spans="1:16" ht="14.45" customHeight="1" x14ac:dyDescent="0.25">
      <c r="A249" s="16">
        <v>330</v>
      </c>
      <c r="B249" s="2">
        <v>3114</v>
      </c>
      <c r="C249" s="2" t="s">
        <v>929</v>
      </c>
      <c r="D249" s="20" t="s">
        <v>930</v>
      </c>
      <c r="E249" s="2" t="str">
        <f>VLOOKUP(C249,A!$E$2:$K$1451,7,FALSE)</f>
        <v>05999097700</v>
      </c>
      <c r="F249" s="8">
        <v>2</v>
      </c>
      <c r="G249" s="8" t="str">
        <f>VLOOKUP(C249,A!$B$2:$I$1501,8,FALSE)</f>
        <v>Adulte Masculin 50/59 ans</v>
      </c>
      <c r="N249" s="2">
        <f t="shared" si="8"/>
        <v>3114</v>
      </c>
      <c r="O249" s="2">
        <f t="shared" si="9"/>
        <v>330</v>
      </c>
      <c r="P249" s="8" t="str">
        <f>VLOOKUP(C249,A!$B$2:$D$1501,3,FALSE)</f>
        <v>2</v>
      </c>
    </row>
    <row r="250" spans="1:16" ht="14.45" customHeight="1" x14ac:dyDescent="0.25">
      <c r="A250" s="16">
        <v>331</v>
      </c>
      <c r="B250" s="2">
        <v>3105</v>
      </c>
      <c r="C250" t="s">
        <v>937</v>
      </c>
      <c r="D250" t="s">
        <v>143</v>
      </c>
      <c r="E250" s="2" t="str">
        <f>VLOOKUP(C250,A!$E$2:$K$1451,7,FALSE)</f>
        <v>05999012173</v>
      </c>
      <c r="F250" s="8">
        <v>2</v>
      </c>
      <c r="G250" s="8" t="str">
        <f>VLOOKUP(C250,A!$B$2:$I$1501,8,FALSE)</f>
        <v>Adulte Masculin 40/49 ans</v>
      </c>
      <c r="N250" s="2">
        <f t="shared" si="8"/>
        <v>3105</v>
      </c>
      <c r="O250" s="2">
        <f t="shared" si="9"/>
        <v>331</v>
      </c>
      <c r="P250" s="8" t="str">
        <f>VLOOKUP(C250,A!$B$2:$D$1501,3,FALSE)</f>
        <v>2</v>
      </c>
    </row>
    <row r="251" spans="1:16" ht="14.45" customHeight="1" x14ac:dyDescent="0.25">
      <c r="A251" s="16">
        <v>332</v>
      </c>
      <c r="B251" s="2">
        <v>144386</v>
      </c>
      <c r="C251" s="2" t="s">
        <v>44</v>
      </c>
      <c r="D251" s="20" t="s">
        <v>140</v>
      </c>
      <c r="E251" s="2" t="str">
        <f>VLOOKUP(C251,A!$E$2:$K$1451,7,FALSE)</f>
        <v>05999091117</v>
      </c>
      <c r="F251" s="8">
        <v>2</v>
      </c>
      <c r="G251" s="8" t="str">
        <f>VLOOKUP(C251,A!$B$2:$I$1501,8,FALSE)</f>
        <v>Adulte Masculin 17/19 ans</v>
      </c>
      <c r="N251" s="2">
        <f t="shared" si="8"/>
        <v>144386</v>
      </c>
      <c r="O251" s="2">
        <f t="shared" si="9"/>
        <v>332</v>
      </c>
      <c r="P251" s="8" t="str">
        <f>VLOOKUP(C251,A!$B$2:$D$1501,3,FALSE)</f>
        <v>2</v>
      </c>
    </row>
    <row r="252" spans="1:16" ht="14.45" customHeight="1" x14ac:dyDescent="0.25">
      <c r="A252" s="16">
        <v>333</v>
      </c>
      <c r="B252" s="2">
        <v>144461</v>
      </c>
      <c r="C252" s="2" t="s">
        <v>943</v>
      </c>
      <c r="D252" s="20" t="s">
        <v>201</v>
      </c>
      <c r="E252" s="2" t="str">
        <f>VLOOKUP(C252,A!$E$2:$K$1451,7,FALSE)</f>
        <v>05999109290</v>
      </c>
      <c r="F252" s="8">
        <v>2</v>
      </c>
      <c r="G252" s="8" t="str">
        <f>VLOOKUP(C252,A!$B$2:$I$1501,8,FALSE)</f>
        <v>Adulte Masculin 30/39 ans</v>
      </c>
      <c r="N252" s="2">
        <f t="shared" si="8"/>
        <v>144461</v>
      </c>
      <c r="O252" s="2">
        <f t="shared" si="9"/>
        <v>333</v>
      </c>
      <c r="P252" s="8" t="str">
        <f>VLOOKUP(C252,A!$B$2:$D$1501,3,FALSE)</f>
        <v>2</v>
      </c>
    </row>
    <row r="253" spans="1:16" ht="14.45" customHeight="1" x14ac:dyDescent="0.25">
      <c r="A253" s="33">
        <v>334</v>
      </c>
      <c r="B253" s="1">
        <v>2056</v>
      </c>
      <c r="C253" t="s">
        <v>953</v>
      </c>
      <c r="D253" t="s">
        <v>759</v>
      </c>
      <c r="E253" s="2" t="str">
        <f>VLOOKUP(C253,A!$E$2:$K$1451,7,FALSE)</f>
        <v>05999099574</v>
      </c>
      <c r="F253" s="8">
        <v>2</v>
      </c>
      <c r="G253" s="8" t="str">
        <f>VLOOKUP(C253,A!$B$2:$I$1501,8,FALSE)</f>
        <v>Adulte Masculin 40/49 ans</v>
      </c>
      <c r="N253" s="2">
        <f t="shared" ref="N253:N279" si="10">B253</f>
        <v>2056</v>
      </c>
      <c r="O253" s="2">
        <f t="shared" ref="O253:O279" si="11">A253</f>
        <v>334</v>
      </c>
      <c r="P253" s="8" t="str">
        <f>VLOOKUP(C253,A!$B$2:$D$1501,3,FALSE)</f>
        <v>2</v>
      </c>
    </row>
    <row r="254" spans="1:16" ht="14.45" customHeight="1" x14ac:dyDescent="0.25">
      <c r="A254" s="33">
        <v>335</v>
      </c>
      <c r="E254" s="2" t="e">
        <f>VLOOKUP(C254,A!$E$2:$K$1451,7,FALSE)</f>
        <v>#N/A</v>
      </c>
      <c r="G254" s="8" t="e">
        <f>VLOOKUP(C254,A!$B$2:$I$1501,8,FALSE)</f>
        <v>#N/A</v>
      </c>
      <c r="N254" s="2">
        <f t="shared" si="10"/>
        <v>0</v>
      </c>
      <c r="O254" s="2">
        <f t="shared" si="11"/>
        <v>335</v>
      </c>
      <c r="P254" s="8" t="e">
        <f>VLOOKUP(C254,A!$B$2:$D$1501,3,FALSE)</f>
        <v>#N/A</v>
      </c>
    </row>
    <row r="255" spans="1:16" ht="14.45" customHeight="1" x14ac:dyDescent="0.25">
      <c r="A255" s="33">
        <v>336</v>
      </c>
      <c r="E255" s="2" t="e">
        <f>VLOOKUP(C255,A!$E$2:$K$1451,7,FALSE)</f>
        <v>#N/A</v>
      </c>
      <c r="G255" s="8" t="e">
        <f>VLOOKUP(C255,A!$B$2:$I$1501,8,FALSE)</f>
        <v>#N/A</v>
      </c>
      <c r="N255" s="2">
        <f t="shared" si="10"/>
        <v>0</v>
      </c>
      <c r="O255" s="2">
        <f t="shared" si="11"/>
        <v>336</v>
      </c>
      <c r="P255" s="8" t="e">
        <f>VLOOKUP(C255,A!$B$2:$D$1501,3,FALSE)</f>
        <v>#N/A</v>
      </c>
    </row>
    <row r="256" spans="1:16" ht="14.45" customHeight="1" x14ac:dyDescent="0.25">
      <c r="A256" s="33">
        <v>337</v>
      </c>
      <c r="E256" s="2" t="e">
        <f>VLOOKUP(C256,A!$E$2:$K$1451,7,FALSE)</f>
        <v>#N/A</v>
      </c>
      <c r="G256" s="8" t="e">
        <f>VLOOKUP(C256,A!$B$2:$I$1501,8,FALSE)</f>
        <v>#N/A</v>
      </c>
      <c r="N256" s="2">
        <f t="shared" si="10"/>
        <v>0</v>
      </c>
      <c r="O256" s="2">
        <f t="shared" si="11"/>
        <v>337</v>
      </c>
      <c r="P256" s="8" t="e">
        <f>VLOOKUP(C256,A!$B$2:$D$1501,3,FALSE)</f>
        <v>#N/A</v>
      </c>
    </row>
    <row r="257" spans="1:16" ht="14.45" customHeight="1" x14ac:dyDescent="0.25">
      <c r="A257" s="33">
        <v>338</v>
      </c>
      <c r="E257" s="2" t="e">
        <f>VLOOKUP(C257,A!$E$2:$K$1451,7,FALSE)</f>
        <v>#N/A</v>
      </c>
      <c r="G257" s="8" t="e">
        <f>VLOOKUP(C257,A!$B$2:$I$1501,8,FALSE)</f>
        <v>#N/A</v>
      </c>
      <c r="N257" s="2">
        <f t="shared" si="10"/>
        <v>0</v>
      </c>
      <c r="O257" s="2">
        <f t="shared" si="11"/>
        <v>338</v>
      </c>
      <c r="P257" s="8" t="e">
        <f>VLOOKUP(C257,A!$B$2:$D$1501,3,FALSE)</f>
        <v>#N/A</v>
      </c>
    </row>
    <row r="258" spans="1:16" ht="14.45" customHeight="1" x14ac:dyDescent="0.25">
      <c r="A258" s="33">
        <v>339</v>
      </c>
      <c r="E258" s="2" t="e">
        <f>VLOOKUP(C258,A!$E$2:$K$1451,7,FALSE)</f>
        <v>#N/A</v>
      </c>
      <c r="G258" s="8" t="e">
        <f>VLOOKUP(C258,A!$B$2:$I$1501,8,FALSE)</f>
        <v>#N/A</v>
      </c>
      <c r="N258" s="2">
        <f t="shared" si="10"/>
        <v>0</v>
      </c>
      <c r="O258" s="2">
        <f t="shared" si="11"/>
        <v>339</v>
      </c>
      <c r="P258" s="8" t="e">
        <f>VLOOKUP(C258,A!$B$2:$D$1501,3,FALSE)</f>
        <v>#N/A</v>
      </c>
    </row>
    <row r="259" spans="1:16" ht="14.45" customHeight="1" x14ac:dyDescent="0.25">
      <c r="A259" s="33">
        <v>340</v>
      </c>
      <c r="E259" s="2" t="e">
        <f>VLOOKUP(C259,A!$E$2:$K$1451,7,FALSE)</f>
        <v>#N/A</v>
      </c>
      <c r="G259" s="8" t="e">
        <f>VLOOKUP(C259,A!$B$2:$I$1501,8,FALSE)</f>
        <v>#N/A</v>
      </c>
      <c r="N259" s="2">
        <f t="shared" si="10"/>
        <v>0</v>
      </c>
      <c r="O259" s="2">
        <f t="shared" si="11"/>
        <v>340</v>
      </c>
      <c r="P259" s="8" t="e">
        <f>VLOOKUP(C259,A!$B$2:$D$1501,3,FALSE)</f>
        <v>#N/A</v>
      </c>
    </row>
    <row r="260" spans="1:16" ht="14.45" customHeight="1" x14ac:dyDescent="0.25">
      <c r="A260" s="33">
        <v>341</v>
      </c>
      <c r="E260" s="2" t="e">
        <f>VLOOKUP(C260,A!$E$2:$K$1451,7,FALSE)</f>
        <v>#N/A</v>
      </c>
      <c r="G260" s="8" t="e">
        <f>VLOOKUP(C260,A!$B$2:$I$1501,8,FALSE)</f>
        <v>#N/A</v>
      </c>
      <c r="N260" s="2">
        <f t="shared" si="10"/>
        <v>0</v>
      </c>
      <c r="O260" s="2">
        <f t="shared" si="11"/>
        <v>341</v>
      </c>
      <c r="P260" s="8" t="e">
        <f>VLOOKUP(C260,A!$B$2:$D$1501,3,FALSE)</f>
        <v>#N/A</v>
      </c>
    </row>
    <row r="261" spans="1:16" ht="14.45" customHeight="1" x14ac:dyDescent="0.25">
      <c r="A261" s="33">
        <v>342</v>
      </c>
      <c r="E261" s="2" t="e">
        <f>VLOOKUP(C261,A!$E$2:$K$1451,7,FALSE)</f>
        <v>#N/A</v>
      </c>
      <c r="G261" s="8" t="e">
        <f>VLOOKUP(C261,A!$B$2:$I$1501,8,FALSE)</f>
        <v>#N/A</v>
      </c>
      <c r="N261" s="2">
        <f t="shared" si="10"/>
        <v>0</v>
      </c>
      <c r="O261" s="2">
        <f t="shared" si="11"/>
        <v>342</v>
      </c>
      <c r="P261" s="8" t="e">
        <f>VLOOKUP(C261,A!$B$2:$D$1501,3,FALSE)</f>
        <v>#N/A</v>
      </c>
    </row>
    <row r="262" spans="1:16" ht="14.45" customHeight="1" x14ac:dyDescent="0.25">
      <c r="A262" s="33">
        <v>343</v>
      </c>
      <c r="E262" s="2" t="e">
        <f>VLOOKUP(C262,A!$E$2:$K$1451,7,FALSE)</f>
        <v>#N/A</v>
      </c>
      <c r="G262" s="8" t="e">
        <f>VLOOKUP(C262,A!$B$2:$I$1501,8,FALSE)</f>
        <v>#N/A</v>
      </c>
      <c r="N262" s="2">
        <f t="shared" si="10"/>
        <v>0</v>
      </c>
      <c r="O262" s="2">
        <f t="shared" si="11"/>
        <v>343</v>
      </c>
      <c r="P262" s="8" t="e">
        <f>VLOOKUP(C262,A!$B$2:$D$1501,3,FALSE)</f>
        <v>#N/A</v>
      </c>
    </row>
    <row r="263" spans="1:16" ht="14.45" customHeight="1" x14ac:dyDescent="0.25">
      <c r="A263" s="33">
        <v>344</v>
      </c>
      <c r="E263" s="2" t="e">
        <f>VLOOKUP(C263,A!$E$2:$K$1451,7,FALSE)</f>
        <v>#N/A</v>
      </c>
      <c r="G263" s="8" t="e">
        <f>VLOOKUP(C263,A!$B$2:$I$1501,8,FALSE)</f>
        <v>#N/A</v>
      </c>
      <c r="N263" s="2">
        <f t="shared" si="10"/>
        <v>0</v>
      </c>
      <c r="O263" s="2">
        <f t="shared" si="11"/>
        <v>344</v>
      </c>
      <c r="P263" s="8" t="e">
        <f>VLOOKUP(C263,A!$B$2:$D$1501,3,FALSE)</f>
        <v>#N/A</v>
      </c>
    </row>
    <row r="264" spans="1:16" ht="14.45" customHeight="1" x14ac:dyDescent="0.25">
      <c r="A264" s="33">
        <v>345</v>
      </c>
      <c r="E264" s="2" t="e">
        <f>VLOOKUP(C264,A!$E$2:$K$1451,7,FALSE)</f>
        <v>#N/A</v>
      </c>
      <c r="G264" s="8" t="e">
        <f>VLOOKUP(C264,A!$B$2:$I$1501,8,FALSE)</f>
        <v>#N/A</v>
      </c>
      <c r="N264" s="2">
        <f t="shared" si="10"/>
        <v>0</v>
      </c>
      <c r="O264" s="2">
        <f t="shared" si="11"/>
        <v>345</v>
      </c>
      <c r="P264" s="8" t="e">
        <f>VLOOKUP(C264,A!$B$2:$D$1501,3,FALSE)</f>
        <v>#N/A</v>
      </c>
    </row>
    <row r="265" spans="1:16" ht="14.45" customHeight="1" x14ac:dyDescent="0.25">
      <c r="A265" s="33">
        <v>346</v>
      </c>
      <c r="E265" s="2" t="e">
        <f>VLOOKUP(C265,A!$E$2:$K$1451,7,FALSE)</f>
        <v>#N/A</v>
      </c>
      <c r="G265" s="8" t="e">
        <f>VLOOKUP(C265,A!$B$2:$I$1501,8,FALSE)</f>
        <v>#N/A</v>
      </c>
      <c r="N265" s="2">
        <f t="shared" si="10"/>
        <v>0</v>
      </c>
      <c r="O265" s="2">
        <f t="shared" si="11"/>
        <v>346</v>
      </c>
      <c r="P265" s="8" t="e">
        <f>VLOOKUP(C265,A!$B$2:$D$1501,3,FALSE)</f>
        <v>#N/A</v>
      </c>
    </row>
    <row r="266" spans="1:16" ht="14.45" customHeight="1" x14ac:dyDescent="0.25">
      <c r="A266" s="33">
        <v>347</v>
      </c>
      <c r="E266" s="2" t="e">
        <f>VLOOKUP(C266,A!$E$2:$K$1451,7,FALSE)</f>
        <v>#N/A</v>
      </c>
      <c r="G266" s="8" t="e">
        <f>VLOOKUP(C266,A!$B$2:$I$1501,8,FALSE)</f>
        <v>#N/A</v>
      </c>
      <c r="N266" s="2">
        <f t="shared" si="10"/>
        <v>0</v>
      </c>
      <c r="O266" s="2">
        <f t="shared" si="11"/>
        <v>347</v>
      </c>
      <c r="P266" s="8" t="e">
        <f>VLOOKUP(C266,A!$B$2:$D$1501,3,FALSE)</f>
        <v>#N/A</v>
      </c>
    </row>
    <row r="267" spans="1:16" ht="14.45" customHeight="1" x14ac:dyDescent="0.25">
      <c r="A267" s="33">
        <v>348</v>
      </c>
      <c r="E267" s="2" t="e">
        <f>VLOOKUP(C267,A!$E$2:$K$1451,7,FALSE)</f>
        <v>#N/A</v>
      </c>
      <c r="G267" s="8" t="e">
        <f>VLOOKUP(C267,A!$B$2:$I$1501,8,FALSE)</f>
        <v>#N/A</v>
      </c>
      <c r="N267" s="2">
        <f t="shared" si="10"/>
        <v>0</v>
      </c>
      <c r="O267" s="2">
        <f t="shared" si="11"/>
        <v>348</v>
      </c>
      <c r="P267" s="8" t="e">
        <f>VLOOKUP(C267,A!$B$2:$D$1501,3,FALSE)</f>
        <v>#N/A</v>
      </c>
    </row>
    <row r="268" spans="1:16" ht="14.45" customHeight="1" x14ac:dyDescent="0.25">
      <c r="A268" s="33">
        <v>349</v>
      </c>
      <c r="E268" s="2" t="e">
        <f>VLOOKUP(C268,A!$E$2:$K$1451,7,FALSE)</f>
        <v>#N/A</v>
      </c>
      <c r="G268" s="8" t="e">
        <f>VLOOKUP(C268,A!$B$2:$I$1501,8,FALSE)</f>
        <v>#N/A</v>
      </c>
      <c r="N268" s="2">
        <f t="shared" si="10"/>
        <v>0</v>
      </c>
      <c r="O268" s="2">
        <f t="shared" si="11"/>
        <v>349</v>
      </c>
      <c r="P268" s="8" t="e">
        <f>VLOOKUP(C268,A!$B$2:$D$1501,3,FALSE)</f>
        <v>#N/A</v>
      </c>
    </row>
    <row r="269" spans="1:16" ht="14.45" customHeight="1" x14ac:dyDescent="0.25">
      <c r="A269" s="33">
        <v>350</v>
      </c>
      <c r="E269" s="2" t="e">
        <f>VLOOKUP(C269,A!$E$2:$K$1451,7,FALSE)</f>
        <v>#N/A</v>
      </c>
      <c r="G269" s="8" t="e">
        <f>VLOOKUP(C269,A!$B$2:$I$1501,8,FALSE)</f>
        <v>#N/A</v>
      </c>
      <c r="N269" s="2">
        <f t="shared" si="10"/>
        <v>0</v>
      </c>
      <c r="O269" s="2">
        <f t="shared" si="11"/>
        <v>350</v>
      </c>
      <c r="P269" s="8" t="e">
        <f>VLOOKUP(C269,A!$B$2:$D$1501,3,FALSE)</f>
        <v>#N/A</v>
      </c>
    </row>
    <row r="270" spans="1:16" ht="14.45" customHeight="1" x14ac:dyDescent="0.25">
      <c r="A270" s="33">
        <v>351</v>
      </c>
      <c r="E270" s="2" t="e">
        <f>VLOOKUP(C270,A!$E$2:$K$1451,7,FALSE)</f>
        <v>#N/A</v>
      </c>
      <c r="G270" s="8" t="e">
        <f>VLOOKUP(C270,A!$B$2:$I$1501,8,FALSE)</f>
        <v>#N/A</v>
      </c>
      <c r="N270" s="2">
        <f t="shared" si="10"/>
        <v>0</v>
      </c>
      <c r="O270" s="2">
        <f t="shared" si="11"/>
        <v>351</v>
      </c>
      <c r="P270" s="8" t="e">
        <f>VLOOKUP(C270,A!$B$2:$D$1501,3,FALSE)</f>
        <v>#N/A</v>
      </c>
    </row>
    <row r="271" spans="1:16" ht="14.45" customHeight="1" x14ac:dyDescent="0.25">
      <c r="A271" s="33">
        <v>352</v>
      </c>
      <c r="E271" s="2" t="e">
        <f>VLOOKUP(C271,A!$E$2:$K$1451,7,FALSE)</f>
        <v>#N/A</v>
      </c>
      <c r="G271" s="8" t="e">
        <f>VLOOKUP(C271,A!$B$2:$I$1501,8,FALSE)</f>
        <v>#N/A</v>
      </c>
      <c r="N271" s="2">
        <f t="shared" si="10"/>
        <v>0</v>
      </c>
      <c r="O271" s="2">
        <f t="shared" si="11"/>
        <v>352</v>
      </c>
      <c r="P271" s="8" t="e">
        <f>VLOOKUP(C271,A!$B$2:$D$1501,3,FALSE)</f>
        <v>#N/A</v>
      </c>
    </row>
    <row r="272" spans="1:16" ht="14.45" customHeight="1" x14ac:dyDescent="0.25">
      <c r="A272" s="33">
        <v>353</v>
      </c>
      <c r="E272" s="2" t="e">
        <f>VLOOKUP(C272,A!$E$2:$K$1451,7,FALSE)</f>
        <v>#N/A</v>
      </c>
      <c r="G272" s="8" t="e">
        <f>VLOOKUP(C272,A!$B$2:$I$1501,8,FALSE)</f>
        <v>#N/A</v>
      </c>
      <c r="N272" s="2">
        <f t="shared" si="10"/>
        <v>0</v>
      </c>
      <c r="O272" s="2">
        <f t="shared" si="11"/>
        <v>353</v>
      </c>
      <c r="P272" s="8" t="e">
        <f>VLOOKUP(C272,A!$B$2:$D$1501,3,FALSE)</f>
        <v>#N/A</v>
      </c>
    </row>
    <row r="273" spans="1:16" ht="14.45" customHeight="1" x14ac:dyDescent="0.25">
      <c r="A273" s="33">
        <v>354</v>
      </c>
      <c r="E273" s="2" t="e">
        <f>VLOOKUP(C273,A!$E$2:$K$1451,7,FALSE)</f>
        <v>#N/A</v>
      </c>
      <c r="G273" s="8" t="e">
        <f>VLOOKUP(C273,A!$B$2:$I$1501,8,FALSE)</f>
        <v>#N/A</v>
      </c>
      <c r="N273" s="2">
        <f t="shared" si="10"/>
        <v>0</v>
      </c>
      <c r="O273" s="2">
        <f t="shared" si="11"/>
        <v>354</v>
      </c>
      <c r="P273" s="8" t="e">
        <f>VLOOKUP(C273,A!$B$2:$D$1501,3,FALSE)</f>
        <v>#N/A</v>
      </c>
    </row>
    <row r="274" spans="1:16" ht="14.45" customHeight="1" x14ac:dyDescent="0.25">
      <c r="A274" s="33">
        <v>355</v>
      </c>
      <c r="E274" s="2" t="e">
        <f>VLOOKUP(C274,A!$E$2:$K$1451,7,FALSE)</f>
        <v>#N/A</v>
      </c>
      <c r="G274" s="8" t="e">
        <f>VLOOKUP(C274,A!$B$2:$I$1501,8,FALSE)</f>
        <v>#N/A</v>
      </c>
      <c r="N274" s="2">
        <f t="shared" si="10"/>
        <v>0</v>
      </c>
      <c r="O274" s="2">
        <f t="shared" si="11"/>
        <v>355</v>
      </c>
      <c r="P274" s="8" t="e">
        <f>VLOOKUP(C274,A!$B$2:$D$1501,3,FALSE)</f>
        <v>#N/A</v>
      </c>
    </row>
    <row r="275" spans="1:16" ht="14.45" customHeight="1" x14ac:dyDescent="0.25">
      <c r="A275" s="33">
        <v>356</v>
      </c>
      <c r="E275" s="2" t="e">
        <f>VLOOKUP(C275,A!$E$2:$K$1451,7,FALSE)</f>
        <v>#N/A</v>
      </c>
      <c r="G275" s="8" t="e">
        <f>VLOOKUP(C275,A!$B$2:$I$1501,8,FALSE)</f>
        <v>#N/A</v>
      </c>
      <c r="N275" s="2">
        <f t="shared" si="10"/>
        <v>0</v>
      </c>
      <c r="O275" s="2">
        <f t="shared" si="11"/>
        <v>356</v>
      </c>
      <c r="P275" s="8" t="e">
        <f>VLOOKUP(C275,A!$B$2:$D$1501,3,FALSE)</f>
        <v>#N/A</v>
      </c>
    </row>
    <row r="276" spans="1:16" ht="14.45" customHeight="1" x14ac:dyDescent="0.25">
      <c r="A276" s="33">
        <v>357</v>
      </c>
      <c r="E276" s="2" t="e">
        <f>VLOOKUP(C276,A!$E$2:$K$1451,7,FALSE)</f>
        <v>#N/A</v>
      </c>
      <c r="G276" s="8" t="e">
        <f>VLOOKUP(C276,A!$B$2:$I$1501,8,FALSE)</f>
        <v>#N/A</v>
      </c>
      <c r="N276" s="2">
        <f t="shared" si="10"/>
        <v>0</v>
      </c>
      <c r="O276" s="2">
        <f t="shared" si="11"/>
        <v>357</v>
      </c>
      <c r="P276" s="8" t="e">
        <f>VLOOKUP(C276,A!$B$2:$D$1501,3,FALSE)</f>
        <v>#N/A</v>
      </c>
    </row>
    <row r="277" spans="1:16" ht="14.45" customHeight="1" x14ac:dyDescent="0.25">
      <c r="A277" s="33">
        <v>358</v>
      </c>
      <c r="E277" s="2" t="e">
        <f>VLOOKUP(C277,A!$E$2:$K$1451,7,FALSE)</f>
        <v>#N/A</v>
      </c>
      <c r="G277" s="8" t="e">
        <f>VLOOKUP(C277,A!$B$2:$I$1501,8,FALSE)</f>
        <v>#N/A</v>
      </c>
      <c r="N277" s="2">
        <f t="shared" si="10"/>
        <v>0</v>
      </c>
      <c r="O277" s="2">
        <f t="shared" si="11"/>
        <v>358</v>
      </c>
      <c r="P277" s="8" t="e">
        <f>VLOOKUP(C277,A!$B$2:$D$1501,3,FALSE)</f>
        <v>#N/A</v>
      </c>
    </row>
    <row r="278" spans="1:16" ht="14.45" customHeight="1" x14ac:dyDescent="0.25">
      <c r="A278" s="33">
        <v>359</v>
      </c>
      <c r="E278" s="2" t="e">
        <f>VLOOKUP(C278,A!$E$2:$K$1451,7,FALSE)</f>
        <v>#N/A</v>
      </c>
      <c r="G278" s="8" t="e">
        <f>VLOOKUP(C278,A!$B$2:$I$1501,8,FALSE)</f>
        <v>#N/A</v>
      </c>
      <c r="N278" s="2">
        <f t="shared" si="10"/>
        <v>0</v>
      </c>
      <c r="O278" s="2">
        <f t="shared" si="11"/>
        <v>359</v>
      </c>
      <c r="P278" s="8" t="e">
        <f>VLOOKUP(C278,A!$B$2:$D$1501,3,FALSE)</f>
        <v>#N/A</v>
      </c>
    </row>
    <row r="279" spans="1:16" ht="14.45" customHeight="1" x14ac:dyDescent="0.25">
      <c r="A279" s="33">
        <v>360</v>
      </c>
      <c r="E279" s="2" t="e">
        <f>VLOOKUP(C279,A!$E$2:$K$1451,7,FALSE)</f>
        <v>#N/A</v>
      </c>
      <c r="G279" s="8" t="e">
        <f>VLOOKUP(C279,A!$B$2:$I$1501,8,FALSE)</f>
        <v>#N/A</v>
      </c>
      <c r="N279" s="2">
        <f t="shared" si="10"/>
        <v>0</v>
      </c>
      <c r="O279" s="2">
        <f t="shared" si="11"/>
        <v>360</v>
      </c>
      <c r="P279" s="8" t="e">
        <f>VLOOKUP(C279,A!$B$2:$D$1501,3,FALSE)</f>
        <v>#N/A</v>
      </c>
    </row>
    <row r="280" spans="1:16" ht="14.45" customHeight="1" x14ac:dyDescent="0.25">
      <c r="A280" s="7">
        <v>501</v>
      </c>
      <c r="B280" s="2">
        <v>144273</v>
      </c>
      <c r="C280" s="2" t="s">
        <v>118</v>
      </c>
      <c r="D280" s="2" t="s">
        <v>14</v>
      </c>
      <c r="E280" s="2" t="str">
        <f>VLOOKUP(C280,A!$E$2:$K$1451,7,FALSE)</f>
        <v>05999021237</v>
      </c>
      <c r="F280" s="8" t="s">
        <v>359</v>
      </c>
      <c r="G280" s="8" t="str">
        <f>VLOOKUP(C280,A!$B$2:$I$1501,8,FALSE)</f>
        <v>Adulte Masculin 50/59 ans</v>
      </c>
      <c r="N280" s="2">
        <f t="shared" si="8"/>
        <v>144273</v>
      </c>
      <c r="O280" s="2">
        <f t="shared" si="9"/>
        <v>501</v>
      </c>
      <c r="P280" s="8" t="str">
        <f>VLOOKUP(C280,A!$B$2:$D$1501,3,FALSE)</f>
        <v>3</v>
      </c>
    </row>
    <row r="281" spans="1:16" ht="14.45" customHeight="1" x14ac:dyDescent="0.25">
      <c r="A281" s="7">
        <v>502</v>
      </c>
      <c r="B281" s="2">
        <v>144410</v>
      </c>
      <c r="C281" s="2" t="s">
        <v>93</v>
      </c>
      <c r="D281" s="2" t="s">
        <v>62</v>
      </c>
      <c r="E281" s="2" t="str">
        <f>VLOOKUP(C281,A!$E$2:$K$1451,7,FALSE)</f>
        <v>05957195697</v>
      </c>
      <c r="F281" s="8" t="s">
        <v>359</v>
      </c>
      <c r="G281" s="8" t="str">
        <f>VLOOKUP(C281,A!$B$2:$I$1501,8,FALSE)</f>
        <v>Adulte Masculin 40/49 ans</v>
      </c>
      <c r="N281" s="2">
        <f t="shared" si="8"/>
        <v>144410</v>
      </c>
      <c r="O281" s="2">
        <f t="shared" si="9"/>
        <v>502</v>
      </c>
      <c r="P281" s="8" t="str">
        <f>VLOOKUP(C281,A!$B$2:$D$1501,3,FALSE)</f>
        <v>3</v>
      </c>
    </row>
    <row r="282" spans="1:16" ht="14.45" customHeight="1" x14ac:dyDescent="0.25">
      <c r="A282" s="7">
        <v>503</v>
      </c>
      <c r="B282" s="2">
        <v>2192</v>
      </c>
      <c r="C282" s="2" t="s">
        <v>155</v>
      </c>
      <c r="D282" s="2" t="s">
        <v>84</v>
      </c>
      <c r="E282" s="2" t="str">
        <f>VLOOKUP(C282,A!$E$2:$K$1451,7,FALSE)</f>
        <v>05999076034</v>
      </c>
      <c r="F282" s="8" t="s">
        <v>359</v>
      </c>
      <c r="G282" s="8" t="str">
        <f>VLOOKUP(C282,A!$B$2:$I$1501,8,FALSE)</f>
        <v>Adulte Masculin 40/49 ans</v>
      </c>
      <c r="N282" s="2">
        <f t="shared" si="8"/>
        <v>2192</v>
      </c>
      <c r="O282" s="2">
        <f t="shared" si="9"/>
        <v>503</v>
      </c>
      <c r="P282" s="8" t="str">
        <f>VLOOKUP(C282,A!$B$2:$D$1501,3,FALSE)</f>
        <v>3</v>
      </c>
    </row>
    <row r="283" spans="1:16" ht="14.45" customHeight="1" x14ac:dyDescent="0.25">
      <c r="A283" s="7">
        <v>504</v>
      </c>
      <c r="B283" s="2">
        <v>144411</v>
      </c>
      <c r="C283" s="2" t="s">
        <v>15</v>
      </c>
      <c r="D283" s="2" t="s">
        <v>140</v>
      </c>
      <c r="E283" s="2" t="str">
        <f>VLOOKUP(C283,A!$E$2:$K$1451,7,FALSE)</f>
        <v>05999025679</v>
      </c>
      <c r="F283" s="8" t="s">
        <v>359</v>
      </c>
      <c r="G283" s="8" t="str">
        <f>VLOOKUP(C283,A!$B$2:$I$1501,8,FALSE)</f>
        <v>Adulte Masculin 30/39 ans</v>
      </c>
      <c r="N283" s="2">
        <f t="shared" si="8"/>
        <v>144411</v>
      </c>
      <c r="O283" s="2">
        <f t="shared" si="9"/>
        <v>504</v>
      </c>
      <c r="P283" s="8" t="str">
        <f>VLOOKUP(C283,A!$B$2:$D$1501,3,FALSE)</f>
        <v>3</v>
      </c>
    </row>
    <row r="284" spans="1:16" ht="14.45" customHeight="1" x14ac:dyDescent="0.25">
      <c r="A284" s="7">
        <v>505</v>
      </c>
      <c r="B284" s="2">
        <v>144567</v>
      </c>
      <c r="C284" s="2" t="s">
        <v>92</v>
      </c>
      <c r="D284" s="2" t="s">
        <v>10</v>
      </c>
      <c r="E284" s="2" t="str">
        <f>VLOOKUP(C284,A!$E$2:$K$1451,7,FALSE)</f>
        <v>05999012230</v>
      </c>
      <c r="F284" s="8" t="s">
        <v>359</v>
      </c>
      <c r="G284" s="8" t="str">
        <f>VLOOKUP(C284,A!$B$2:$I$1501,8,FALSE)</f>
        <v>Adulte Masculin 50/59 ans</v>
      </c>
      <c r="N284" s="2">
        <f t="shared" si="8"/>
        <v>144567</v>
      </c>
      <c r="O284" s="2">
        <f t="shared" si="9"/>
        <v>505</v>
      </c>
      <c r="P284" s="8" t="str">
        <f>VLOOKUP(C284,A!$B$2:$D$1501,3,FALSE)</f>
        <v>3</v>
      </c>
    </row>
    <row r="285" spans="1:16" ht="14.45" customHeight="1" x14ac:dyDescent="0.25">
      <c r="A285" s="7">
        <v>506</v>
      </c>
      <c r="B285" s="2">
        <v>144491</v>
      </c>
      <c r="C285" s="2" t="s">
        <v>228</v>
      </c>
      <c r="D285" s="2" t="s">
        <v>14</v>
      </c>
      <c r="E285" s="2" t="str">
        <f>VLOOKUP(C285,A!$E$2:$K$1451,7,FALSE)</f>
        <v>05999025992</v>
      </c>
      <c r="F285" s="8" t="s">
        <v>359</v>
      </c>
      <c r="G285" s="8" t="str">
        <f>VLOOKUP(C285,A!$B$2:$I$1501,8,FALSE)</f>
        <v>Adulte Masculin 40/49 ans</v>
      </c>
      <c r="N285" s="2">
        <f t="shared" si="8"/>
        <v>144491</v>
      </c>
      <c r="O285" s="2">
        <f t="shared" si="9"/>
        <v>506</v>
      </c>
      <c r="P285" s="8" t="str">
        <f>VLOOKUP(C285,A!$B$2:$D$1501,3,FALSE)</f>
        <v>3</v>
      </c>
    </row>
    <row r="286" spans="1:16" ht="14.45" customHeight="1" x14ac:dyDescent="0.25">
      <c r="A286" s="7">
        <v>507</v>
      </c>
      <c r="B286" s="2">
        <v>144253</v>
      </c>
      <c r="C286" s="2" t="s">
        <v>197</v>
      </c>
      <c r="D286" s="2" t="s">
        <v>75</v>
      </c>
      <c r="E286" s="2" t="str">
        <f>VLOOKUP(C286,A!$E$2:$K$1451,7,FALSE)</f>
        <v>05999057087</v>
      </c>
      <c r="F286" s="8" t="s">
        <v>359</v>
      </c>
      <c r="G286" s="8" t="str">
        <f>VLOOKUP(C286,A!$B$2:$I$1501,8,FALSE)</f>
        <v>Adulte Masculin 20/29 ans</v>
      </c>
      <c r="N286" s="2">
        <f t="shared" si="8"/>
        <v>144253</v>
      </c>
      <c r="O286" s="2">
        <f t="shared" si="9"/>
        <v>507</v>
      </c>
      <c r="P286" s="8" t="str">
        <f>VLOOKUP(C286,A!$B$2:$D$1501,3,FALSE)</f>
        <v>3</v>
      </c>
    </row>
    <row r="287" spans="1:16" ht="14.45" customHeight="1" x14ac:dyDescent="0.25">
      <c r="A287" s="7">
        <v>508</v>
      </c>
      <c r="B287" s="2">
        <v>144269</v>
      </c>
      <c r="C287" s="2" t="s">
        <v>184</v>
      </c>
      <c r="D287" s="19" t="s">
        <v>22</v>
      </c>
      <c r="E287" s="2" t="str">
        <f>VLOOKUP(C287,A!$E$2:$K$1451,7,FALSE)</f>
        <v>05999111225</v>
      </c>
      <c r="F287" s="8" t="s">
        <v>359</v>
      </c>
      <c r="G287" s="8" t="str">
        <f>VLOOKUP(C287,A!$B$2:$I$1501,8,FALSE)</f>
        <v>Adulte Masculin 17/19 ans</v>
      </c>
      <c r="N287" s="2">
        <f t="shared" si="8"/>
        <v>144269</v>
      </c>
      <c r="O287" s="2">
        <f t="shared" si="9"/>
        <v>508</v>
      </c>
      <c r="P287" s="8" t="str">
        <f>VLOOKUP(C287,A!$B$2:$D$1501,3,FALSE)</f>
        <v>3</v>
      </c>
    </row>
    <row r="288" spans="1:16" ht="14.45" customHeight="1" x14ac:dyDescent="0.25">
      <c r="A288" s="7">
        <v>509</v>
      </c>
      <c r="B288" s="2">
        <v>1312</v>
      </c>
      <c r="C288" s="2" t="s">
        <v>145</v>
      </c>
      <c r="D288" s="2" t="s">
        <v>88</v>
      </c>
      <c r="E288" s="2" t="str">
        <f>VLOOKUP(C288,A!$E$2:$K$1451,7,FALSE)</f>
        <v>05999119068</v>
      </c>
      <c r="F288" s="8" t="s">
        <v>359</v>
      </c>
      <c r="G288" s="8" t="str">
        <f>VLOOKUP(C288,A!$B$2:$I$1501,8,FALSE)</f>
        <v>Adulte Masculin 30/39 ans</v>
      </c>
      <c r="N288" s="2">
        <f t="shared" si="8"/>
        <v>1312</v>
      </c>
      <c r="O288" s="2">
        <f t="shared" si="9"/>
        <v>509</v>
      </c>
      <c r="P288" s="8" t="str">
        <f>VLOOKUP(C288,A!$B$2:$D$1501,3,FALSE)</f>
        <v>3</v>
      </c>
    </row>
    <row r="289" spans="1:16" ht="14.45" customHeight="1" x14ac:dyDescent="0.25">
      <c r="A289" s="7">
        <v>510</v>
      </c>
      <c r="B289" s="2">
        <v>144291</v>
      </c>
      <c r="C289" s="2" t="s">
        <v>220</v>
      </c>
      <c r="D289" s="2" t="s">
        <v>335</v>
      </c>
      <c r="E289" s="2" t="str">
        <f>VLOOKUP(C289,A!$E$2:$K$1451,7,FALSE)</f>
        <v>05996218968</v>
      </c>
      <c r="F289" s="8" t="s">
        <v>359</v>
      </c>
      <c r="G289" s="8" t="str">
        <f>VLOOKUP(C289,A!$B$2:$I$1501,8,FALSE)</f>
        <v>Adulte Masculin 30/39 ans</v>
      </c>
      <c r="N289" s="2">
        <f t="shared" si="8"/>
        <v>144291</v>
      </c>
      <c r="O289" s="2">
        <f t="shared" si="9"/>
        <v>510</v>
      </c>
      <c r="P289" s="8" t="str">
        <f>VLOOKUP(C289,A!$B$2:$D$1501,3,FALSE)</f>
        <v>3</v>
      </c>
    </row>
    <row r="290" spans="1:16" ht="14.45" customHeight="1" x14ac:dyDescent="0.25">
      <c r="A290" s="7">
        <v>511</v>
      </c>
      <c r="B290" s="2">
        <v>144454</v>
      </c>
      <c r="C290" s="2" t="s">
        <v>94</v>
      </c>
      <c r="D290" s="2" t="s">
        <v>59</v>
      </c>
      <c r="E290" s="2" t="str">
        <f>VLOOKUP(C290,A!$E$2:$K$1451,7,FALSE)</f>
        <v>05996222312</v>
      </c>
      <c r="F290" s="8" t="s">
        <v>359</v>
      </c>
      <c r="G290" s="8" t="str">
        <f>VLOOKUP(C290,A!$B$2:$I$1501,8,FALSE)</f>
        <v>Adulte Masculin 40/49 ans</v>
      </c>
      <c r="N290" s="2">
        <f t="shared" si="8"/>
        <v>144454</v>
      </c>
      <c r="O290" s="2">
        <f t="shared" si="9"/>
        <v>511</v>
      </c>
      <c r="P290" s="8" t="str">
        <f>VLOOKUP(C290,A!$B$2:$D$1501,3,FALSE)</f>
        <v>3</v>
      </c>
    </row>
    <row r="291" spans="1:16" ht="14.45" customHeight="1" x14ac:dyDescent="0.25">
      <c r="A291" s="7">
        <v>512</v>
      </c>
      <c r="B291" s="2">
        <v>144446</v>
      </c>
      <c r="C291" s="2" t="s">
        <v>108</v>
      </c>
      <c r="D291" s="2" t="s">
        <v>109</v>
      </c>
      <c r="E291" s="2" t="str">
        <f>VLOOKUP(C291,A!$E$2:$K$1451,7,FALSE)</f>
        <v>05999094424</v>
      </c>
      <c r="F291" s="8" t="s">
        <v>359</v>
      </c>
      <c r="G291" s="8" t="str">
        <f>VLOOKUP(C291,A!$B$2:$I$1501,8,FALSE)</f>
        <v>Adulte Masculin 20/29 ans</v>
      </c>
      <c r="N291" s="2">
        <f t="shared" si="8"/>
        <v>144446</v>
      </c>
      <c r="O291" s="2">
        <f t="shared" si="9"/>
        <v>512</v>
      </c>
      <c r="P291" s="8" t="str">
        <f>VLOOKUP(C291,A!$B$2:$D$1501,3,FALSE)</f>
        <v>3</v>
      </c>
    </row>
    <row r="292" spans="1:16" ht="14.45" customHeight="1" x14ac:dyDescent="0.25">
      <c r="A292" s="7">
        <v>513</v>
      </c>
      <c r="B292" s="2">
        <v>144321</v>
      </c>
      <c r="C292" s="2" t="s">
        <v>245</v>
      </c>
      <c r="D292" s="2" t="s">
        <v>17</v>
      </c>
      <c r="E292" s="2" t="str">
        <f>VLOOKUP(C292,A!$E$2:$K$1451,7,FALSE)</f>
        <v>05999100591</v>
      </c>
      <c r="F292" s="8" t="s">
        <v>359</v>
      </c>
      <c r="G292" s="8" t="str">
        <f>VLOOKUP(C292,A!$B$2:$I$1501,8,FALSE)</f>
        <v>Adulte Masculin 60 ans et plus</v>
      </c>
      <c r="N292" s="2">
        <f t="shared" si="8"/>
        <v>144321</v>
      </c>
      <c r="O292" s="2">
        <f t="shared" si="9"/>
        <v>513</v>
      </c>
      <c r="P292" s="8" t="str">
        <f>VLOOKUP(C292,A!$B$2:$D$1501,3,FALSE)</f>
        <v>3</v>
      </c>
    </row>
    <row r="293" spans="1:16" ht="14.45" customHeight="1" x14ac:dyDescent="0.25">
      <c r="A293" s="7">
        <v>514</v>
      </c>
      <c r="B293" s="2">
        <v>144387</v>
      </c>
      <c r="C293" s="2" t="s">
        <v>133</v>
      </c>
      <c r="D293" s="2" t="s">
        <v>84</v>
      </c>
      <c r="E293" s="2" t="str">
        <f>VLOOKUP(C293,A!$E$2:$K$1451,7,FALSE)</f>
        <v>05999069650</v>
      </c>
      <c r="F293" s="8" t="s">
        <v>359</v>
      </c>
      <c r="G293" s="8" t="str">
        <f>VLOOKUP(C293,A!$B$2:$I$1501,8,FALSE)</f>
        <v>Adulte Masculin 20/29 ans</v>
      </c>
      <c r="N293" s="2">
        <f t="shared" si="8"/>
        <v>144387</v>
      </c>
      <c r="O293" s="2">
        <f t="shared" si="9"/>
        <v>514</v>
      </c>
      <c r="P293" s="8" t="str">
        <f>VLOOKUP(C293,A!$B$2:$D$1501,3,FALSE)</f>
        <v>3</v>
      </c>
    </row>
    <row r="294" spans="1:16" ht="14.45" customHeight="1" x14ac:dyDescent="0.25">
      <c r="A294" s="7">
        <v>515</v>
      </c>
      <c r="B294" s="2">
        <v>144535</v>
      </c>
      <c r="C294" s="2" t="s">
        <v>18</v>
      </c>
      <c r="D294" s="2" t="s">
        <v>14</v>
      </c>
      <c r="E294" s="2" t="str">
        <f>VLOOKUP(C294,A!$E$2:$K$1451,7,FALSE)</f>
        <v>05999086064</v>
      </c>
      <c r="F294" s="8" t="s">
        <v>359</v>
      </c>
      <c r="G294" s="8" t="str">
        <f>VLOOKUP(C294,A!$B$2:$I$1501,8,FALSE)</f>
        <v>Adulte Masculin 40/49 ans</v>
      </c>
      <c r="N294" s="2">
        <f t="shared" si="8"/>
        <v>144535</v>
      </c>
      <c r="O294" s="2">
        <f t="shared" si="9"/>
        <v>515</v>
      </c>
      <c r="P294" s="8" t="str">
        <f>VLOOKUP(C294,A!$B$2:$D$1501,3,FALSE)</f>
        <v>3</v>
      </c>
    </row>
    <row r="295" spans="1:16" ht="14.45" customHeight="1" x14ac:dyDescent="0.25">
      <c r="A295" s="7">
        <v>516</v>
      </c>
      <c r="B295" s="2">
        <v>1293</v>
      </c>
      <c r="C295" s="2" t="s">
        <v>83</v>
      </c>
      <c r="D295" s="2" t="s">
        <v>84</v>
      </c>
      <c r="E295" s="2" t="str">
        <f>VLOOKUP(C295,A!$E$2:$K$1451,7,FALSE)</f>
        <v>05999069653</v>
      </c>
      <c r="F295" s="8" t="s">
        <v>359</v>
      </c>
      <c r="G295" s="8" t="str">
        <f>VLOOKUP(C295,A!$B$2:$I$1501,8,FALSE)</f>
        <v>Adulte Masculin 50/59 ans</v>
      </c>
      <c r="N295" s="2">
        <f t="shared" si="8"/>
        <v>1293</v>
      </c>
      <c r="O295" s="2">
        <f t="shared" si="9"/>
        <v>516</v>
      </c>
      <c r="P295" s="8" t="str">
        <f>VLOOKUP(C295,A!$B$2:$D$1501,3,FALSE)</f>
        <v>3</v>
      </c>
    </row>
    <row r="296" spans="1:16" ht="14.45" customHeight="1" x14ac:dyDescent="0.25">
      <c r="A296" s="7">
        <v>517</v>
      </c>
      <c r="B296" s="2">
        <v>1275</v>
      </c>
      <c r="C296" s="2" t="s">
        <v>151</v>
      </c>
      <c r="D296" s="2" t="s">
        <v>84</v>
      </c>
      <c r="E296" s="2" t="str">
        <f>VLOOKUP(C296,A!$E$2:$K$1451,7,FALSE)</f>
        <v>05999068459</v>
      </c>
      <c r="F296" s="8" t="s">
        <v>359</v>
      </c>
      <c r="G296" s="8" t="str">
        <f>VLOOKUP(C296,A!$B$2:$I$1501,8,FALSE)</f>
        <v>Adulte Masculin 50/59 ans</v>
      </c>
      <c r="N296" s="2">
        <f t="shared" si="8"/>
        <v>1275</v>
      </c>
      <c r="O296" s="2">
        <f t="shared" si="9"/>
        <v>517</v>
      </c>
      <c r="P296" s="8" t="str">
        <f>VLOOKUP(C296,A!$B$2:$D$1501,3,FALSE)</f>
        <v>3</v>
      </c>
    </row>
    <row r="297" spans="1:16" ht="14.45" customHeight="1" x14ac:dyDescent="0.25">
      <c r="A297" s="7">
        <v>518</v>
      </c>
      <c r="B297" s="2">
        <v>144300</v>
      </c>
      <c r="C297" s="2" t="s">
        <v>239</v>
      </c>
      <c r="D297" s="2" t="s">
        <v>143</v>
      </c>
      <c r="E297" s="2" t="str">
        <f>VLOOKUP(C297,A!$E$2:$K$1451,7,FALSE)</f>
        <v>05963119611</v>
      </c>
      <c r="F297" s="8" t="s">
        <v>359</v>
      </c>
      <c r="G297" s="8" t="str">
        <f>VLOOKUP(C297,A!$B$2:$I$1501,8,FALSE)</f>
        <v>Adulte Masculin 50/59 ans</v>
      </c>
      <c r="N297" s="2">
        <f t="shared" si="8"/>
        <v>144300</v>
      </c>
      <c r="O297" s="2">
        <f t="shared" si="9"/>
        <v>518</v>
      </c>
      <c r="P297" s="8" t="str">
        <f>VLOOKUP(C297,A!$B$2:$D$1501,3,FALSE)</f>
        <v>3</v>
      </c>
    </row>
    <row r="298" spans="1:16" ht="14.45" customHeight="1" x14ac:dyDescent="0.25">
      <c r="A298" s="7">
        <v>519</v>
      </c>
      <c r="B298" s="2">
        <v>144400</v>
      </c>
      <c r="C298" s="2" t="s">
        <v>125</v>
      </c>
      <c r="D298" s="2" t="s">
        <v>115</v>
      </c>
      <c r="E298" s="2" t="str">
        <f>VLOOKUP(C298,A!$E$2:$K$1451,7,FALSE)</f>
        <v>05999079017</v>
      </c>
      <c r="F298" s="8" t="s">
        <v>359</v>
      </c>
      <c r="G298" s="8" t="str">
        <f>VLOOKUP(C298,A!$B$2:$I$1501,8,FALSE)</f>
        <v>Adulte Masculin 40/49 ans</v>
      </c>
      <c r="N298" s="2">
        <f t="shared" si="8"/>
        <v>144400</v>
      </c>
      <c r="O298" s="2">
        <f t="shared" si="9"/>
        <v>519</v>
      </c>
      <c r="P298" s="8" t="str">
        <f>VLOOKUP(C298,A!$B$2:$D$1501,3,FALSE)</f>
        <v>3</v>
      </c>
    </row>
    <row r="299" spans="1:16" ht="14.45" customHeight="1" x14ac:dyDescent="0.25">
      <c r="A299" s="7">
        <v>520</v>
      </c>
      <c r="B299" s="2">
        <v>144314</v>
      </c>
      <c r="C299" s="2" t="s">
        <v>58</v>
      </c>
      <c r="D299" s="2" t="s">
        <v>59</v>
      </c>
      <c r="E299" s="2" t="str">
        <f>VLOOKUP(C299,A!$E$2:$K$1451,7,FALSE)</f>
        <v>05999061117</v>
      </c>
      <c r="F299" s="8" t="s">
        <v>359</v>
      </c>
      <c r="G299" s="8" t="str">
        <f>VLOOKUP(C299,A!$B$2:$I$1501,8,FALSE)</f>
        <v>Adulte Masculin 50/59 ans</v>
      </c>
      <c r="N299" s="2">
        <f t="shared" si="8"/>
        <v>144314</v>
      </c>
      <c r="O299" s="2">
        <f t="shared" si="9"/>
        <v>520</v>
      </c>
      <c r="P299" s="8" t="str">
        <f>VLOOKUP(C299,A!$B$2:$D$1501,3,FALSE)</f>
        <v>3</v>
      </c>
    </row>
    <row r="300" spans="1:16" ht="14.45" customHeight="1" x14ac:dyDescent="0.25">
      <c r="A300" s="7">
        <v>521</v>
      </c>
      <c r="B300" s="2">
        <v>144317</v>
      </c>
      <c r="C300" s="2" t="s">
        <v>56</v>
      </c>
      <c r="D300" s="2" t="s">
        <v>57</v>
      </c>
      <c r="E300" s="2" t="str">
        <f>VLOOKUP(C300,A!$E$2:$K$1451,7,FALSE)</f>
        <v>05996224459</v>
      </c>
      <c r="F300" s="8" t="s">
        <v>359</v>
      </c>
      <c r="G300" s="8" t="str">
        <f>VLOOKUP(C300,A!$B$2:$I$1501,8,FALSE)</f>
        <v>Adulte Masculin 50/59 ans</v>
      </c>
      <c r="N300" s="2">
        <f t="shared" si="8"/>
        <v>144317</v>
      </c>
      <c r="O300" s="2">
        <f t="shared" si="9"/>
        <v>521</v>
      </c>
      <c r="P300" s="8" t="str">
        <f>VLOOKUP(C300,A!$B$2:$D$1501,3,FALSE)</f>
        <v>3</v>
      </c>
    </row>
    <row r="301" spans="1:16" ht="14.45" customHeight="1" x14ac:dyDescent="0.25">
      <c r="A301" s="7">
        <v>522</v>
      </c>
      <c r="B301" s="2">
        <v>144372</v>
      </c>
      <c r="C301" s="2" t="s">
        <v>142</v>
      </c>
      <c r="D301" s="19" t="s">
        <v>22</v>
      </c>
      <c r="E301" s="2" t="str">
        <f>VLOOKUP(C301,A!$E$2:$K$1451,7,FALSE)</f>
        <v>05999063249</v>
      </c>
      <c r="F301" s="8" t="s">
        <v>359</v>
      </c>
      <c r="G301" s="8" t="str">
        <f>VLOOKUP(C301,A!$B$2:$I$1501,8,FALSE)</f>
        <v>Adulte Masculin 30/39 ans</v>
      </c>
      <c r="N301" s="2">
        <f t="shared" si="8"/>
        <v>144372</v>
      </c>
      <c r="O301" s="2">
        <f t="shared" si="9"/>
        <v>522</v>
      </c>
      <c r="P301" s="8" t="str">
        <f>VLOOKUP(C301,A!$B$2:$D$1501,3,FALSE)</f>
        <v>3</v>
      </c>
    </row>
    <row r="302" spans="1:16" ht="14.45" customHeight="1" x14ac:dyDescent="0.25">
      <c r="A302" s="7">
        <v>523</v>
      </c>
      <c r="B302" s="2">
        <v>144551</v>
      </c>
      <c r="C302" s="2" t="s">
        <v>192</v>
      </c>
      <c r="D302" s="5" t="s">
        <v>153</v>
      </c>
      <c r="E302" s="2" t="str">
        <f>VLOOKUP(C302,A!$E$2:$K$1451,7,FALSE)</f>
        <v>05999019951</v>
      </c>
      <c r="F302" s="8" t="s">
        <v>359</v>
      </c>
      <c r="G302" s="8" t="str">
        <f>VLOOKUP(C302,A!$B$2:$I$1501,8,FALSE)</f>
        <v>Adulte Masculin 20/29 ans</v>
      </c>
      <c r="N302" s="2">
        <f t="shared" si="8"/>
        <v>144551</v>
      </c>
      <c r="O302" s="2">
        <f t="shared" si="9"/>
        <v>523</v>
      </c>
      <c r="P302" s="8" t="str">
        <f>VLOOKUP(C302,A!$B$2:$D$1501,3,FALSE)</f>
        <v>3</v>
      </c>
    </row>
    <row r="303" spans="1:16" ht="14.45" customHeight="1" x14ac:dyDescent="0.25">
      <c r="A303" s="7">
        <v>524</v>
      </c>
      <c r="B303" s="2">
        <v>144517</v>
      </c>
      <c r="C303" s="2" t="s">
        <v>134</v>
      </c>
      <c r="D303" s="20" t="s">
        <v>74</v>
      </c>
      <c r="E303" s="2" t="str">
        <f>VLOOKUP(C303,A!$E$2:$K$1451,7,FALSE)</f>
        <v>05999085106</v>
      </c>
      <c r="F303" s="8" t="s">
        <v>359</v>
      </c>
      <c r="G303" s="8" t="str">
        <f>VLOOKUP(C303,A!$B$2:$I$1501,8,FALSE)</f>
        <v>Adulte Féminin 30/39 ans</v>
      </c>
      <c r="N303" s="2">
        <f t="shared" si="8"/>
        <v>144517</v>
      </c>
      <c r="O303" s="2">
        <f t="shared" si="9"/>
        <v>524</v>
      </c>
      <c r="P303" s="8" t="str">
        <f>VLOOKUP(C303,A!$B$2:$D$1501,3,FALSE)</f>
        <v>3</v>
      </c>
    </row>
    <row r="304" spans="1:16" ht="14.45" customHeight="1" x14ac:dyDescent="0.25">
      <c r="A304" s="7">
        <v>526</v>
      </c>
      <c r="B304" s="2">
        <v>144475</v>
      </c>
      <c r="C304" s="2" t="s">
        <v>60</v>
      </c>
      <c r="D304" s="2" t="s">
        <v>109</v>
      </c>
      <c r="E304" s="2" t="str">
        <f>VLOOKUP(C304,A!$E$2:$K$1451,7,FALSE)</f>
        <v>05965613068</v>
      </c>
      <c r="F304" s="8" t="s">
        <v>359</v>
      </c>
      <c r="G304" s="8" t="str">
        <f>VLOOKUP(C304,A!$B$2:$I$1501,8,FALSE)</f>
        <v>Adulte Masculin 50/59 ans</v>
      </c>
      <c r="N304" s="2">
        <f t="shared" si="8"/>
        <v>144475</v>
      </c>
      <c r="O304" s="2">
        <f t="shared" si="9"/>
        <v>526</v>
      </c>
      <c r="P304" s="8" t="str">
        <f>VLOOKUP(C304,A!$B$2:$D$1501,3,FALSE)</f>
        <v>3</v>
      </c>
    </row>
    <row r="305" spans="1:16" ht="14.45" customHeight="1" x14ac:dyDescent="0.25">
      <c r="A305" s="7">
        <v>527</v>
      </c>
      <c r="B305" s="2">
        <v>2171</v>
      </c>
      <c r="C305" s="2" t="s">
        <v>282</v>
      </c>
      <c r="D305" s="2" t="s">
        <v>283</v>
      </c>
      <c r="E305" s="2" t="str">
        <f>VLOOKUP(C305,A!$E$2:$K$1451,7,FALSE)</f>
        <v>05999065715</v>
      </c>
      <c r="F305" s="8" t="s">
        <v>359</v>
      </c>
      <c r="G305" s="8" t="str">
        <f>VLOOKUP(C305,A!$B$2:$I$1501,8,FALSE)</f>
        <v>Adulte Masculin 20/29 ans</v>
      </c>
      <c r="N305" s="2">
        <f t="shared" si="8"/>
        <v>2171</v>
      </c>
      <c r="O305" s="2">
        <f t="shared" si="9"/>
        <v>527</v>
      </c>
      <c r="P305" s="8" t="str">
        <f>VLOOKUP(C305,A!$B$2:$D$1501,3,FALSE)</f>
        <v>3</v>
      </c>
    </row>
    <row r="306" spans="1:16" ht="14.45" customHeight="1" x14ac:dyDescent="0.25">
      <c r="A306" s="7">
        <v>528</v>
      </c>
      <c r="B306">
        <v>2183</v>
      </c>
      <c r="C306" s="2" t="s">
        <v>285</v>
      </c>
      <c r="D306" s="2" t="s">
        <v>183</v>
      </c>
      <c r="E306" s="2" t="str">
        <f>VLOOKUP(C306,A!$E$2:$K$1451,7,FALSE)</f>
        <v>05905210227</v>
      </c>
      <c r="F306" s="8" t="s">
        <v>359</v>
      </c>
      <c r="G306" s="8" t="str">
        <f>VLOOKUP(C306,A!$B$2:$I$1501,8,FALSE)</f>
        <v>Adulte Masculin 50/59 ans</v>
      </c>
      <c r="N306" s="2">
        <f t="shared" si="8"/>
        <v>2183</v>
      </c>
      <c r="O306" s="2">
        <f t="shared" si="9"/>
        <v>528</v>
      </c>
      <c r="P306" s="8" t="str">
        <f>VLOOKUP(C306,A!$B$2:$D$1501,3,FALSE)</f>
        <v>3</v>
      </c>
    </row>
    <row r="307" spans="1:16" ht="14.45" customHeight="1" x14ac:dyDescent="0.25">
      <c r="A307" s="7">
        <v>529</v>
      </c>
      <c r="B307" s="2">
        <v>2162</v>
      </c>
      <c r="C307" s="2" t="s">
        <v>290</v>
      </c>
      <c r="D307" s="2" t="s">
        <v>283</v>
      </c>
      <c r="E307" s="2" t="str">
        <f>VLOOKUP(C307,A!$E$2:$K$1451,7,FALSE)</f>
        <v>05999015642</v>
      </c>
      <c r="F307" s="8" t="s">
        <v>359</v>
      </c>
      <c r="G307" s="8" t="str">
        <f>VLOOKUP(C307,A!$B$2:$I$1501,8,FALSE)</f>
        <v>Adulte Masculin 50/59 ans</v>
      </c>
      <c r="N307" s="2">
        <f t="shared" si="8"/>
        <v>2162</v>
      </c>
      <c r="O307" s="2">
        <f t="shared" si="9"/>
        <v>529</v>
      </c>
      <c r="P307" s="8" t="str">
        <f>VLOOKUP(C307,A!$B$2:$D$1501,3,FALSE)</f>
        <v>3</v>
      </c>
    </row>
    <row r="308" spans="1:16" ht="14.45" customHeight="1" x14ac:dyDescent="0.25">
      <c r="A308" s="7">
        <v>530</v>
      </c>
      <c r="B308" s="2">
        <v>2208</v>
      </c>
      <c r="C308" s="2" t="s">
        <v>302</v>
      </c>
      <c r="D308" s="2" t="s">
        <v>283</v>
      </c>
      <c r="E308" s="2" t="str">
        <f>VLOOKUP(C308,A!$E$2:$K$1451,7,FALSE)</f>
        <v>05957195747</v>
      </c>
      <c r="F308" s="8" t="s">
        <v>359</v>
      </c>
      <c r="G308" s="8" t="str">
        <f>VLOOKUP(C308,A!$B$2:$I$1501,8,FALSE)</f>
        <v>Adulte Masculin 40/49 ans</v>
      </c>
      <c r="N308" s="2">
        <f t="shared" si="8"/>
        <v>2208</v>
      </c>
      <c r="O308" s="2">
        <f t="shared" si="9"/>
        <v>530</v>
      </c>
      <c r="P308" s="8" t="str">
        <f>VLOOKUP(C308,A!$B$2:$D$1501,3,FALSE)</f>
        <v>3</v>
      </c>
    </row>
    <row r="309" spans="1:16" ht="14.45" customHeight="1" x14ac:dyDescent="0.25">
      <c r="A309" s="7">
        <v>531</v>
      </c>
      <c r="B309" s="2">
        <v>2225</v>
      </c>
      <c r="C309" s="2" t="s">
        <v>331</v>
      </c>
      <c r="D309" s="2" t="s">
        <v>330</v>
      </c>
      <c r="E309" s="2" t="str">
        <f>VLOOKUP(C309,A!$E$2:$K$1451,7,FALSE)</f>
        <v>05996218831</v>
      </c>
      <c r="F309" s="8" t="s">
        <v>359</v>
      </c>
      <c r="G309" s="8" t="str">
        <f>VLOOKUP(C309,A!$B$2:$I$1501,8,FALSE)</f>
        <v>Adulte Masculin 17/19 ans</v>
      </c>
      <c r="N309" s="2">
        <f t="shared" si="8"/>
        <v>2225</v>
      </c>
      <c r="O309" s="2">
        <f t="shared" si="9"/>
        <v>531</v>
      </c>
      <c r="P309" s="8" t="str">
        <f>VLOOKUP(C309,A!$B$2:$D$1501,3,FALSE)</f>
        <v>3</v>
      </c>
    </row>
    <row r="310" spans="1:16" ht="14.45" customHeight="1" x14ac:dyDescent="0.25">
      <c r="A310" s="7">
        <v>532</v>
      </c>
      <c r="B310" s="2">
        <v>2177</v>
      </c>
      <c r="C310" s="2" t="s">
        <v>306</v>
      </c>
      <c r="D310" s="2" t="s">
        <v>38</v>
      </c>
      <c r="E310" s="2" t="str">
        <f>VLOOKUP(C310,A!$E$2:$K$1451,7,FALSE)</f>
        <v>05999121445</v>
      </c>
      <c r="F310" s="8" t="s">
        <v>359</v>
      </c>
      <c r="G310" s="8" t="str">
        <f>VLOOKUP(C310,A!$B$2:$I$1501,8,FALSE)</f>
        <v>Adulte Masculin 60 ans et plus</v>
      </c>
      <c r="N310" s="2">
        <f t="shared" si="8"/>
        <v>2177</v>
      </c>
      <c r="O310" s="2">
        <f t="shared" si="9"/>
        <v>532</v>
      </c>
      <c r="P310" s="8" t="str">
        <f>VLOOKUP(C310,A!$B$2:$D$1501,3,FALSE)</f>
        <v>3</v>
      </c>
    </row>
    <row r="311" spans="1:16" ht="14.45" customHeight="1" x14ac:dyDescent="0.25">
      <c r="A311" s="7">
        <v>533</v>
      </c>
      <c r="B311" s="2">
        <v>1287</v>
      </c>
      <c r="C311" s="2" t="s">
        <v>307</v>
      </c>
      <c r="D311" s="2" t="s">
        <v>204</v>
      </c>
      <c r="E311" s="2" t="str">
        <f>VLOOKUP(C311,A!$E$2:$K$1451,7,FALSE)</f>
        <v>05999084953</v>
      </c>
      <c r="F311" s="8" t="s">
        <v>359</v>
      </c>
      <c r="G311" s="8" t="str">
        <f>VLOOKUP(C311,A!$B$2:$I$1501,8,FALSE)</f>
        <v>Adulte Masculin 20/29 ans</v>
      </c>
      <c r="N311" s="2">
        <f t="shared" si="8"/>
        <v>1287</v>
      </c>
      <c r="O311" s="2">
        <f t="shared" si="9"/>
        <v>533</v>
      </c>
      <c r="P311" s="8" t="str">
        <f>VLOOKUP(C311,A!$B$2:$D$1501,3,FALSE)</f>
        <v>3</v>
      </c>
    </row>
    <row r="312" spans="1:16" ht="14.45" customHeight="1" x14ac:dyDescent="0.25">
      <c r="A312" s="7">
        <v>534</v>
      </c>
      <c r="B312" s="2">
        <v>2172</v>
      </c>
      <c r="C312" s="2" t="s">
        <v>311</v>
      </c>
      <c r="D312" s="2" t="s">
        <v>183</v>
      </c>
      <c r="E312" s="2" t="str">
        <f>VLOOKUP(C312,A!$E$2:$K$1451,7,FALSE)</f>
        <v>05994044639</v>
      </c>
      <c r="F312" s="8" t="s">
        <v>359</v>
      </c>
      <c r="G312" s="8" t="str">
        <f>VLOOKUP(C312,A!$B$2:$I$1501,8,FALSE)</f>
        <v>Adulte Masculin 40/49 ans</v>
      </c>
      <c r="N312" s="2">
        <f t="shared" si="8"/>
        <v>2172</v>
      </c>
      <c r="O312" s="2">
        <f t="shared" si="9"/>
        <v>534</v>
      </c>
      <c r="P312" s="8" t="str">
        <f>VLOOKUP(C312,A!$B$2:$D$1501,3,FALSE)</f>
        <v>3</v>
      </c>
    </row>
    <row r="313" spans="1:16" ht="14.45" customHeight="1" x14ac:dyDescent="0.25">
      <c r="A313" s="7">
        <v>535</v>
      </c>
      <c r="B313" s="2">
        <v>1265</v>
      </c>
      <c r="C313" s="2" t="s">
        <v>336</v>
      </c>
      <c r="D313" s="2" t="s">
        <v>183</v>
      </c>
      <c r="E313" s="2" t="str">
        <f>VLOOKUP(C313,A!$E$2:$K$1451,7,FALSE)</f>
        <v>05999097765</v>
      </c>
      <c r="F313" s="8" t="s">
        <v>359</v>
      </c>
      <c r="G313" s="8" t="str">
        <f>VLOOKUP(C313,A!$B$2:$I$1501,8,FALSE)</f>
        <v>Adulte Masculin 40/49 ans</v>
      </c>
      <c r="N313" s="2">
        <f t="shared" si="8"/>
        <v>1265</v>
      </c>
      <c r="O313" s="2">
        <f t="shared" si="9"/>
        <v>535</v>
      </c>
      <c r="P313" s="8" t="str">
        <f>VLOOKUP(C313,A!$B$2:$D$1501,3,FALSE)</f>
        <v>3</v>
      </c>
    </row>
    <row r="314" spans="1:16" ht="14.45" customHeight="1" x14ac:dyDescent="0.25">
      <c r="A314" s="7">
        <v>537</v>
      </c>
      <c r="B314" s="2">
        <v>1309</v>
      </c>
      <c r="C314" s="2" t="s">
        <v>146</v>
      </c>
      <c r="D314" s="2" t="s">
        <v>32</v>
      </c>
      <c r="E314" s="2" t="str">
        <f>VLOOKUP(C314,A!$E$2:$K$1451,7,FALSE)</f>
        <v>05999107180</v>
      </c>
      <c r="F314" s="8" t="s">
        <v>359</v>
      </c>
      <c r="G314" s="8" t="str">
        <f>VLOOKUP(C314,A!$B$2:$I$1501,8,FALSE)</f>
        <v>Adulte Masculin 60 ans et plus</v>
      </c>
      <c r="N314" s="2">
        <f t="shared" si="8"/>
        <v>1309</v>
      </c>
      <c r="O314" s="2">
        <f t="shared" si="9"/>
        <v>537</v>
      </c>
      <c r="P314" s="8" t="str">
        <f>VLOOKUP(C314,A!$B$2:$D$1501,3,FALSE)</f>
        <v>3</v>
      </c>
    </row>
    <row r="315" spans="1:16" ht="14.45" customHeight="1" x14ac:dyDescent="0.25">
      <c r="A315" s="7">
        <v>538</v>
      </c>
      <c r="B315" s="2">
        <v>1270</v>
      </c>
      <c r="C315" s="2" t="s">
        <v>314</v>
      </c>
      <c r="D315" s="2" t="s">
        <v>14</v>
      </c>
      <c r="E315" s="2" t="str">
        <f>VLOOKUP(C315,A!$E$2:$K$1451,7,FALSE)</f>
        <v>05999084893</v>
      </c>
      <c r="F315" s="8" t="s">
        <v>359</v>
      </c>
      <c r="G315" s="8" t="str">
        <f>VLOOKUP(C315,A!$B$2:$I$1501,8,FALSE)</f>
        <v>Adulte Masculin 40/49 ans</v>
      </c>
      <c r="N315" s="2">
        <f t="shared" ref="N315:N378" si="12">B315</f>
        <v>1270</v>
      </c>
      <c r="O315" s="2">
        <f t="shared" ref="O315:O378" si="13">A315</f>
        <v>538</v>
      </c>
      <c r="P315" s="8" t="str">
        <f>VLOOKUP(C315,A!$B$2:$D$1501,3,FALSE)</f>
        <v>3</v>
      </c>
    </row>
    <row r="316" spans="1:16" ht="14.45" customHeight="1" x14ac:dyDescent="0.25">
      <c r="A316" s="7">
        <v>539</v>
      </c>
      <c r="B316" s="2">
        <v>2167</v>
      </c>
      <c r="C316" s="2" t="s">
        <v>316</v>
      </c>
      <c r="D316" s="2" t="s">
        <v>342</v>
      </c>
      <c r="E316" s="2" t="str">
        <f>VLOOKUP(C316,A!$E$2:$K$1451,7,FALSE)</f>
        <v>05999119954</v>
      </c>
      <c r="F316" s="8" t="s">
        <v>359</v>
      </c>
      <c r="G316" s="8" t="str">
        <f>VLOOKUP(C316,A!$B$2:$I$1501,8,FALSE)</f>
        <v>Adulte Masculin 50/59 ans</v>
      </c>
      <c r="N316" s="2">
        <f t="shared" si="12"/>
        <v>2167</v>
      </c>
      <c r="O316" s="2">
        <f t="shared" si="13"/>
        <v>539</v>
      </c>
      <c r="P316" s="8" t="str">
        <f>VLOOKUP(C316,A!$B$2:$D$1501,3,FALSE)</f>
        <v>3</v>
      </c>
    </row>
    <row r="317" spans="1:16" ht="14.45" customHeight="1" x14ac:dyDescent="0.25">
      <c r="A317" s="7">
        <v>540</v>
      </c>
      <c r="B317" s="2">
        <v>1285</v>
      </c>
      <c r="C317" s="2" t="s">
        <v>317</v>
      </c>
      <c r="D317" s="2" t="s">
        <v>284</v>
      </c>
      <c r="E317" s="2" t="str">
        <f>VLOOKUP(C317,A!$E$2:$K$1451,7,FALSE)</f>
        <v>05999120693</v>
      </c>
      <c r="F317" s="8" t="s">
        <v>359</v>
      </c>
      <c r="G317" s="8" t="str">
        <f>VLOOKUP(C317,A!$B$2:$I$1501,8,FALSE)</f>
        <v>Adulte Masculin 40/49 ans</v>
      </c>
      <c r="N317" s="2">
        <f t="shared" si="12"/>
        <v>1285</v>
      </c>
      <c r="O317" s="2">
        <f t="shared" si="13"/>
        <v>540</v>
      </c>
      <c r="P317" s="8" t="str">
        <f>VLOOKUP(C317,A!$B$2:$D$1501,3,FALSE)</f>
        <v>3</v>
      </c>
    </row>
    <row r="318" spans="1:16" ht="14.45" customHeight="1" x14ac:dyDescent="0.25">
      <c r="A318" s="7">
        <v>541</v>
      </c>
      <c r="B318" s="2">
        <v>1263</v>
      </c>
      <c r="C318" s="5" t="s">
        <v>350</v>
      </c>
      <c r="D318" s="2" t="s">
        <v>330</v>
      </c>
      <c r="E318" s="2" t="str">
        <f>VLOOKUP(C318,A!$E$2:$K$1451,7,FALSE)</f>
        <v>05996218228</v>
      </c>
      <c r="F318" s="8" t="s">
        <v>359</v>
      </c>
      <c r="G318" s="8" t="str">
        <f>VLOOKUP(C318,A!$B$2:$I$1501,8,FALSE)</f>
        <v>Adulte Masculin 30/39 ans</v>
      </c>
      <c r="N318" s="2">
        <f t="shared" si="12"/>
        <v>1263</v>
      </c>
      <c r="O318" s="2">
        <f t="shared" si="13"/>
        <v>541</v>
      </c>
      <c r="P318" s="8" t="str">
        <f>VLOOKUP(C318,A!$B$2:$D$1501,3,FALSE)</f>
        <v>3</v>
      </c>
    </row>
    <row r="319" spans="1:16" ht="14.45" customHeight="1" x14ac:dyDescent="0.25">
      <c r="A319" s="7">
        <v>542</v>
      </c>
      <c r="B319" s="2">
        <v>1326</v>
      </c>
      <c r="C319" s="2" t="s">
        <v>324</v>
      </c>
      <c r="D319" s="2" t="s">
        <v>75</v>
      </c>
      <c r="E319" s="2" t="str">
        <f>VLOOKUP(C319,A!$E$2:$K$1451,7,FALSE)</f>
        <v>05999110308</v>
      </c>
      <c r="F319" s="8" t="s">
        <v>359</v>
      </c>
      <c r="G319" s="8" t="str">
        <f>VLOOKUP(C319,A!$B$2:$I$1501,8,FALSE)</f>
        <v>Adulte Masculin 40/49 ans</v>
      </c>
      <c r="N319" s="2">
        <f t="shared" si="12"/>
        <v>1326</v>
      </c>
      <c r="O319" s="2">
        <f t="shared" si="13"/>
        <v>542</v>
      </c>
      <c r="P319" s="8" t="str">
        <f>VLOOKUP(C319,A!$B$2:$D$1501,3,FALSE)</f>
        <v>3</v>
      </c>
    </row>
    <row r="320" spans="1:16" ht="14.45" customHeight="1" x14ac:dyDescent="0.25">
      <c r="A320" s="7">
        <v>543</v>
      </c>
      <c r="B320" s="2">
        <v>2169</v>
      </c>
      <c r="C320" s="2" t="s">
        <v>341</v>
      </c>
      <c r="D320" s="2" t="s">
        <v>330</v>
      </c>
      <c r="E320" s="2" t="str">
        <f>VLOOKUP(C320,A!$E$2:$K$1451,7,FALSE)</f>
        <v>05999028522</v>
      </c>
      <c r="F320" s="8" t="s">
        <v>359</v>
      </c>
      <c r="G320" s="8" t="str">
        <f>VLOOKUP(C320,A!$B$2:$I$1501,8,FALSE)</f>
        <v>Adulte Masculin 20/29 ans</v>
      </c>
      <c r="N320" s="2">
        <f t="shared" si="12"/>
        <v>2169</v>
      </c>
      <c r="O320" s="2">
        <f t="shared" si="13"/>
        <v>543</v>
      </c>
      <c r="P320" s="8" t="str">
        <f>VLOOKUP(C320,A!$B$2:$D$1501,3,FALSE)</f>
        <v>3</v>
      </c>
    </row>
    <row r="321" spans="1:16" ht="14.45" customHeight="1" x14ac:dyDescent="0.25">
      <c r="A321" s="7">
        <v>544</v>
      </c>
      <c r="B321" s="2">
        <v>144296</v>
      </c>
      <c r="C321" s="2" t="s">
        <v>95</v>
      </c>
      <c r="D321" s="2" t="s">
        <v>96</v>
      </c>
      <c r="E321" s="2" t="str">
        <f>VLOOKUP(C321,A!$E$2:$K$1451,7,FALSE)</f>
        <v>05963119626</v>
      </c>
      <c r="F321" s="8" t="s">
        <v>359</v>
      </c>
      <c r="G321" s="8" t="str">
        <f>VLOOKUP(C321,A!$B$2:$I$1501,8,FALSE)</f>
        <v>Adulte Masculin 50/59 ans</v>
      </c>
      <c r="N321" s="2">
        <f t="shared" si="12"/>
        <v>144296</v>
      </c>
      <c r="O321" s="2">
        <f t="shared" si="13"/>
        <v>544</v>
      </c>
      <c r="P321" s="8" t="str">
        <f>VLOOKUP(C321,A!$B$2:$D$1501,3,FALSE)</f>
        <v>3</v>
      </c>
    </row>
    <row r="322" spans="1:16" ht="14.45" customHeight="1" x14ac:dyDescent="0.25">
      <c r="A322" s="7">
        <v>545</v>
      </c>
      <c r="B322" s="2">
        <v>144597</v>
      </c>
      <c r="C322" s="2" t="s">
        <v>150</v>
      </c>
      <c r="D322" s="2" t="s">
        <v>140</v>
      </c>
      <c r="E322" s="2" t="str">
        <f>VLOOKUP(C322,A!$E$2:$K$1451,7,FALSE)</f>
        <v>05999027272</v>
      </c>
      <c r="F322" s="8" t="s">
        <v>359</v>
      </c>
      <c r="G322" s="8" t="str">
        <f>VLOOKUP(C322,A!$B$2:$I$1501,8,FALSE)</f>
        <v>Adulte Masculin 40/49 ans</v>
      </c>
      <c r="N322" s="2">
        <f t="shared" si="12"/>
        <v>144597</v>
      </c>
      <c r="O322" s="2">
        <f t="shared" si="13"/>
        <v>545</v>
      </c>
      <c r="P322" s="8" t="str">
        <f>VLOOKUP(C322,A!$B$2:$D$1501,3,FALSE)</f>
        <v>3</v>
      </c>
    </row>
    <row r="323" spans="1:16" ht="14.45" customHeight="1" x14ac:dyDescent="0.25">
      <c r="A323" s="7">
        <v>546</v>
      </c>
      <c r="B323" s="2">
        <v>2174</v>
      </c>
      <c r="C323" s="2" t="s">
        <v>346</v>
      </c>
      <c r="D323" s="2" t="s">
        <v>141</v>
      </c>
      <c r="E323" s="2" t="str">
        <f>VLOOKUP(C323,A!$E$2:$K$1451,7,FALSE)</f>
        <v>05999028533</v>
      </c>
      <c r="F323" s="8" t="s">
        <v>359</v>
      </c>
      <c r="G323" s="8" t="str">
        <f>VLOOKUP(C323,A!$B$2:$I$1501,8,FALSE)</f>
        <v>Adulte Masculin 50/59 ans</v>
      </c>
      <c r="N323" s="2">
        <f t="shared" si="12"/>
        <v>2174</v>
      </c>
      <c r="O323" s="2">
        <f t="shared" si="13"/>
        <v>546</v>
      </c>
      <c r="P323" s="8" t="str">
        <f>VLOOKUP(C323,A!$B$2:$D$1501,3,FALSE)</f>
        <v>3</v>
      </c>
    </row>
    <row r="324" spans="1:16" ht="14.45" customHeight="1" x14ac:dyDescent="0.25">
      <c r="A324" s="7">
        <v>547</v>
      </c>
      <c r="B324" s="2">
        <v>144622</v>
      </c>
      <c r="C324" s="2" t="s">
        <v>349</v>
      </c>
      <c r="D324" s="2" t="s">
        <v>32</v>
      </c>
      <c r="E324" s="2" t="str">
        <f>VLOOKUP(C324,A!$E$2:$K$1451,7,FALSE)</f>
        <v>05999123574</v>
      </c>
      <c r="F324" s="8" t="s">
        <v>359</v>
      </c>
      <c r="G324" s="8" t="str">
        <f>VLOOKUP(C324,A!$B$2:$I$1501,8,FALSE)</f>
        <v>Adulte Féminin 30/39 ans</v>
      </c>
      <c r="N324" s="2">
        <f t="shared" si="12"/>
        <v>144622</v>
      </c>
      <c r="O324" s="2">
        <f t="shared" si="13"/>
        <v>547</v>
      </c>
      <c r="P324" s="8" t="str">
        <f>VLOOKUP(C324,A!$B$2:$D$1501,3,FALSE)</f>
        <v>3</v>
      </c>
    </row>
    <row r="325" spans="1:16" ht="14.45" customHeight="1" x14ac:dyDescent="0.25">
      <c r="A325" s="7">
        <v>548</v>
      </c>
      <c r="B325" s="2">
        <v>144436</v>
      </c>
      <c r="C325" s="5" t="s">
        <v>97</v>
      </c>
      <c r="D325" s="5" t="s">
        <v>22</v>
      </c>
      <c r="E325" s="2" t="str">
        <f>VLOOKUP(C325,A!$E$2:$K$1451,7,FALSE)</f>
        <v>05994064252</v>
      </c>
      <c r="F325" s="8" t="s">
        <v>359</v>
      </c>
      <c r="G325" s="8" t="str">
        <f>VLOOKUP(C325,A!$B$2:$I$1501,8,FALSE)</f>
        <v>Adulte Masculin 50/59 ans</v>
      </c>
      <c r="N325" s="2">
        <f t="shared" si="12"/>
        <v>144436</v>
      </c>
      <c r="O325" s="2">
        <f t="shared" si="13"/>
        <v>548</v>
      </c>
      <c r="P325" s="8" t="str">
        <f>VLOOKUP(C325,A!$B$2:$D$1501,3,FALSE)</f>
        <v>3</v>
      </c>
    </row>
    <row r="326" spans="1:16" ht="14.45" customHeight="1" x14ac:dyDescent="0.25">
      <c r="A326" s="17">
        <v>549</v>
      </c>
      <c r="B326" s="2">
        <v>2157</v>
      </c>
      <c r="C326" s="2" t="s">
        <v>319</v>
      </c>
      <c r="D326" s="2" t="s">
        <v>338</v>
      </c>
      <c r="E326" s="2" t="e">
        <f>VLOOKUP(C326,A!$E$2:$K$1451,7,FALSE)</f>
        <v>#N/A</v>
      </c>
      <c r="F326" s="8">
        <v>3</v>
      </c>
      <c r="G326" s="8" t="e">
        <f>VLOOKUP(C326,A!$B$2:$I$1501,8,FALSE)</f>
        <v>#N/A</v>
      </c>
      <c r="N326" s="2">
        <f t="shared" si="12"/>
        <v>2157</v>
      </c>
      <c r="O326" s="2">
        <f t="shared" si="13"/>
        <v>549</v>
      </c>
      <c r="P326" s="8" t="e">
        <f>VLOOKUP(C326,A!$B$2:$D$1501,3,FALSE)</f>
        <v>#N/A</v>
      </c>
    </row>
    <row r="327" spans="1:16" ht="14.45" customHeight="1" x14ac:dyDescent="0.25">
      <c r="A327" s="7">
        <v>550</v>
      </c>
      <c r="B327">
        <v>144496</v>
      </c>
      <c r="C327" s="2" t="s">
        <v>189</v>
      </c>
      <c r="D327" s="19" t="str">
        <f>VLOOKUP(C327,[8]A!$B$2:$H$1501,6,FALSE)</f>
        <v>TEAM BOUSIES</v>
      </c>
      <c r="E327" s="2" t="str">
        <f>VLOOKUP(C327,A!$E$2:$K$1451,7,FALSE)</f>
        <v>05999117338</v>
      </c>
      <c r="F327" s="8">
        <v>3</v>
      </c>
      <c r="G327" s="8" t="str">
        <f>VLOOKUP(C327,A!$B$2:$I$1501,8,FALSE)</f>
        <v>Adulte Masculin 17/19 ans</v>
      </c>
      <c r="N327" s="2">
        <f t="shared" si="12"/>
        <v>144496</v>
      </c>
      <c r="O327" s="2">
        <f t="shared" si="13"/>
        <v>550</v>
      </c>
      <c r="P327" s="8" t="str">
        <f>VLOOKUP(C327,A!$B$2:$D$1501,3,FALSE)</f>
        <v>3</v>
      </c>
    </row>
    <row r="328" spans="1:16" ht="14.45" customHeight="1" x14ac:dyDescent="0.25">
      <c r="A328" s="7">
        <v>551</v>
      </c>
      <c r="B328">
        <v>144275</v>
      </c>
      <c r="C328" s="2" t="s">
        <v>507</v>
      </c>
      <c r="D328" s="19" t="str">
        <f>VLOOKUP(C328,[8]A!$B$2:$H$1501,6,FALSE)</f>
        <v>TEAM BOUSIES</v>
      </c>
      <c r="E328" s="2" t="str">
        <f>VLOOKUP(C328,A!$E$2:$K$1451,7,FALSE)</f>
        <v>05999117337</v>
      </c>
      <c r="F328" s="8">
        <v>3</v>
      </c>
      <c r="G328" s="8" t="str">
        <f>VLOOKUP(C328,A!$B$2:$I$1501,8,FALSE)</f>
        <v>Adulte Masculin 40/49 ans</v>
      </c>
      <c r="N328" s="2">
        <f t="shared" si="12"/>
        <v>144275</v>
      </c>
      <c r="O328" s="2">
        <f t="shared" si="13"/>
        <v>551</v>
      </c>
      <c r="P328" s="8" t="str">
        <f>VLOOKUP(C328,A!$B$2:$D$1501,3,FALSE)</f>
        <v>3</v>
      </c>
    </row>
    <row r="329" spans="1:16" ht="14.45" customHeight="1" x14ac:dyDescent="0.25">
      <c r="A329" s="7">
        <v>552</v>
      </c>
      <c r="B329">
        <v>1291</v>
      </c>
      <c r="C329" s="2" t="s">
        <v>499</v>
      </c>
      <c r="D329" s="20" t="str">
        <f>VLOOKUP(C329,[8]A!$B$2:$H$1501,6,FALSE)</f>
        <v>T.C.S.P. 59 - FERRIERE LA GRANDE</v>
      </c>
      <c r="E329" s="2" t="str">
        <f>VLOOKUP(C329,A!$E$2:$K$1451,7,FALSE)</f>
        <v>05999068425</v>
      </c>
      <c r="F329" s="8">
        <v>3</v>
      </c>
      <c r="G329" s="8" t="str">
        <f>VLOOKUP(C329,A!$B$2:$I$1501,8,FALSE)</f>
        <v>Adulte Masculin 40/49 ans</v>
      </c>
      <c r="N329" s="2">
        <f t="shared" si="12"/>
        <v>1291</v>
      </c>
      <c r="O329" s="2">
        <f t="shared" si="13"/>
        <v>552</v>
      </c>
      <c r="P329" s="8" t="str">
        <f>VLOOKUP(C329,A!$B$2:$D$1501,3,FALSE)</f>
        <v>3</v>
      </c>
    </row>
    <row r="330" spans="1:16" ht="14.45" customHeight="1" x14ac:dyDescent="0.25">
      <c r="A330" s="7">
        <v>553</v>
      </c>
      <c r="B330">
        <v>1298</v>
      </c>
      <c r="C330" s="2" t="s">
        <v>500</v>
      </c>
      <c r="D330" s="20" t="str">
        <f>VLOOKUP(C330,[8]A!$B$2:$H$1501,6,FALSE)</f>
        <v>T.C.S.P. 59 - FERRIERE LA GRANDE</v>
      </c>
      <c r="E330" s="2" t="str">
        <f>VLOOKUP(C330,A!$E$2:$K$1451,7,FALSE)</f>
        <v>05999111161</v>
      </c>
      <c r="F330" s="8">
        <v>3</v>
      </c>
      <c r="G330" s="8" t="str">
        <f>VLOOKUP(C330,A!$B$2:$I$1501,8,FALSE)</f>
        <v>Adulte Masculin 30/39 ans</v>
      </c>
      <c r="N330" s="2">
        <f t="shared" si="12"/>
        <v>1298</v>
      </c>
      <c r="O330" s="2">
        <f t="shared" si="13"/>
        <v>553</v>
      </c>
      <c r="P330" s="8" t="str">
        <f>VLOOKUP(C330,A!$B$2:$D$1501,3,FALSE)</f>
        <v>3</v>
      </c>
    </row>
    <row r="331" spans="1:16" ht="14.45" customHeight="1" x14ac:dyDescent="0.25">
      <c r="A331" s="7">
        <v>554</v>
      </c>
      <c r="B331">
        <v>144621</v>
      </c>
      <c r="C331" s="2" t="s">
        <v>501</v>
      </c>
      <c r="D331" s="20" t="str">
        <f>VLOOKUP(C331,[8]A!$B$2:$H$1501,6,FALSE)</f>
        <v>T.C.S.P. 59 - FERRIERE LA GRANDE</v>
      </c>
      <c r="E331" s="2" t="str">
        <f>VLOOKUP(C331,A!$E$2:$K$1451,7,FALSE)</f>
        <v>05999117361</v>
      </c>
      <c r="F331" s="8">
        <v>3</v>
      </c>
      <c r="G331" s="8" t="str">
        <f>VLOOKUP(C331,A!$B$2:$I$1501,8,FALSE)</f>
        <v>Adulte Masculin 30/39 ans</v>
      </c>
      <c r="N331" s="2">
        <f t="shared" si="12"/>
        <v>144621</v>
      </c>
      <c r="O331" s="2">
        <f t="shared" si="13"/>
        <v>554</v>
      </c>
      <c r="P331" s="8" t="str">
        <f>VLOOKUP(C331,A!$B$2:$D$1501,3,FALSE)</f>
        <v>3</v>
      </c>
    </row>
    <row r="332" spans="1:16" ht="14.45" customHeight="1" x14ac:dyDescent="0.25">
      <c r="A332" s="7">
        <v>555</v>
      </c>
      <c r="B332">
        <v>144417</v>
      </c>
      <c r="C332" s="2" t="s">
        <v>502</v>
      </c>
      <c r="D332" s="20" t="str">
        <f>VLOOKUP(C332,[8]A!$B$2:$H$1501,6,FALSE)</f>
        <v>T.C.S.P. 59 - FERRIERE LA GRANDE</v>
      </c>
      <c r="E332" s="2" t="str">
        <f>VLOOKUP(C332,A!$E$2:$K$1451,7,FALSE)</f>
        <v>05999117363</v>
      </c>
      <c r="F332" s="8">
        <v>3</v>
      </c>
      <c r="G332" s="8" t="str">
        <f>VLOOKUP(C332,A!$B$2:$I$1501,8,FALSE)</f>
        <v>Adulte Masculin 17/19 ans</v>
      </c>
      <c r="N332" s="2">
        <f t="shared" si="12"/>
        <v>144417</v>
      </c>
      <c r="O332" s="2">
        <f t="shared" si="13"/>
        <v>555</v>
      </c>
      <c r="P332" s="8" t="str">
        <f>VLOOKUP(C332,A!$B$2:$D$1501,3,FALSE)</f>
        <v>3</v>
      </c>
    </row>
    <row r="333" spans="1:16" ht="14.45" customHeight="1" x14ac:dyDescent="0.25">
      <c r="A333" s="7">
        <v>556</v>
      </c>
      <c r="B333">
        <v>1320</v>
      </c>
      <c r="C333" s="2" t="s">
        <v>79</v>
      </c>
      <c r="D333" s="20" t="str">
        <f>VLOOKUP(C333,[8]A!$B$2:$H$1501,6,FALSE)</f>
        <v>TEAM DECOPUB PROVILLE</v>
      </c>
      <c r="E333" s="2" t="str">
        <f>VLOOKUP(C333,A!$E$2:$K$1451,7,FALSE)</f>
        <v>05999017336</v>
      </c>
      <c r="F333" s="8">
        <v>3</v>
      </c>
      <c r="G333" s="8" t="str">
        <f>VLOOKUP(C333,A!$B$2:$I$1501,8,FALSE)</f>
        <v>Adulte Masculin 60 ans et plus</v>
      </c>
      <c r="N333" s="2">
        <f t="shared" si="12"/>
        <v>1320</v>
      </c>
      <c r="O333" s="2">
        <f t="shared" si="13"/>
        <v>556</v>
      </c>
      <c r="P333" s="8" t="str">
        <f>VLOOKUP(C333,A!$B$2:$D$1501,3,FALSE)</f>
        <v>3</v>
      </c>
    </row>
    <row r="334" spans="1:16" ht="14.45" customHeight="1" x14ac:dyDescent="0.25">
      <c r="A334" s="7">
        <v>557</v>
      </c>
      <c r="B334" s="2">
        <v>144334</v>
      </c>
      <c r="C334" s="2" t="s">
        <v>194</v>
      </c>
      <c r="D334" s="2" t="s">
        <v>101</v>
      </c>
      <c r="E334" s="2" t="str">
        <f>VLOOKUP(C334,A!$E$2:$K$1451,7,FALSE)</f>
        <v>06260084562</v>
      </c>
      <c r="F334" s="8" t="s">
        <v>359</v>
      </c>
      <c r="G334" s="8" t="str">
        <f>VLOOKUP(C334,A!$B$2:$I$1501,8,FALSE)</f>
        <v>Adulte Masculin 20/29 ans</v>
      </c>
      <c r="N334" s="2">
        <f t="shared" si="12"/>
        <v>144334</v>
      </c>
      <c r="O334" s="2">
        <f t="shared" si="13"/>
        <v>557</v>
      </c>
      <c r="P334" s="8" t="str">
        <f>VLOOKUP(C334,A!$B$2:$D$1501,3,FALSE)</f>
        <v>3</v>
      </c>
    </row>
    <row r="335" spans="1:16" ht="14.45" customHeight="1" x14ac:dyDescent="0.25">
      <c r="A335" s="7">
        <v>558</v>
      </c>
      <c r="B335">
        <v>144326</v>
      </c>
      <c r="C335" t="s">
        <v>100</v>
      </c>
      <c r="D335" t="s">
        <v>101</v>
      </c>
      <c r="E335" s="2" t="str">
        <f>VLOOKUP(C335,A!$E$2:$K$1451,7,FALSE)</f>
        <v>06297052385</v>
      </c>
      <c r="F335" s="8" t="s">
        <v>359</v>
      </c>
      <c r="G335" s="8" t="str">
        <f>VLOOKUP(C335,A!$B$2:$I$1501,8,FALSE)</f>
        <v>Adulte Masculin 40/49 ans</v>
      </c>
      <c r="N335" s="2">
        <f t="shared" si="12"/>
        <v>144326</v>
      </c>
      <c r="O335" s="2">
        <f t="shared" si="13"/>
        <v>558</v>
      </c>
      <c r="P335" s="8" t="str">
        <f>VLOOKUP(C335,A!$B$2:$D$1501,3,FALSE)</f>
        <v>3</v>
      </c>
    </row>
    <row r="336" spans="1:16" ht="14.45" customHeight="1" x14ac:dyDescent="0.25">
      <c r="A336" s="7">
        <v>559</v>
      </c>
      <c r="B336">
        <v>144559</v>
      </c>
      <c r="C336" t="s">
        <v>137</v>
      </c>
      <c r="D336" t="s">
        <v>101</v>
      </c>
      <c r="E336" s="2" t="str">
        <f>VLOOKUP(C336,A!$E$2:$K$1451,7,FALSE)</f>
        <v>06297069832</v>
      </c>
      <c r="F336" s="8" t="s">
        <v>359</v>
      </c>
      <c r="G336" s="8" t="str">
        <f>VLOOKUP(C336,A!$B$2:$I$1501,8,FALSE)</f>
        <v>Adulte Masculin 40/49 ans</v>
      </c>
      <c r="N336" s="2">
        <f t="shared" si="12"/>
        <v>144559</v>
      </c>
      <c r="O336" s="2">
        <f t="shared" si="13"/>
        <v>559</v>
      </c>
      <c r="P336" s="8" t="str">
        <f>VLOOKUP(C336,A!$B$2:$D$1501,3,FALSE)</f>
        <v>3</v>
      </c>
    </row>
    <row r="337" spans="1:16" ht="14.45" customHeight="1" x14ac:dyDescent="0.25">
      <c r="A337" s="7">
        <v>560</v>
      </c>
      <c r="B337">
        <v>144590</v>
      </c>
      <c r="C337" t="s">
        <v>229</v>
      </c>
      <c r="D337" t="s">
        <v>101</v>
      </c>
      <c r="E337" s="2" t="str">
        <f>VLOOKUP(C337,A!$E$2:$K$1451,7,FALSE)</f>
        <v>06240368696</v>
      </c>
      <c r="F337" s="8" t="s">
        <v>359</v>
      </c>
      <c r="G337" s="8" t="str">
        <f>VLOOKUP(C337,A!$B$2:$I$1501,8,FALSE)</f>
        <v>Adulte Masculin 40/49 ans</v>
      </c>
      <c r="N337" s="2">
        <f t="shared" si="12"/>
        <v>144590</v>
      </c>
      <c r="O337" s="2">
        <f t="shared" si="13"/>
        <v>560</v>
      </c>
      <c r="P337" s="8" t="str">
        <f>VLOOKUP(C337,A!$B$2:$D$1501,3,FALSE)</f>
        <v>3</v>
      </c>
    </row>
    <row r="338" spans="1:16" ht="14.45" customHeight="1" x14ac:dyDescent="0.25">
      <c r="A338" s="7">
        <v>561</v>
      </c>
      <c r="B338">
        <v>144396</v>
      </c>
      <c r="C338" t="s">
        <v>198</v>
      </c>
      <c r="D338" t="s">
        <v>101</v>
      </c>
      <c r="E338" s="2" t="str">
        <f>VLOOKUP(C338,A!$E$2:$K$1451,7,FALSE)</f>
        <v>06210648851</v>
      </c>
      <c r="F338" s="8" t="s">
        <v>359</v>
      </c>
      <c r="G338" s="8" t="str">
        <f>VLOOKUP(C338,A!$B$2:$I$1501,8,FALSE)</f>
        <v>Adulte Masculin 20/29 ans</v>
      </c>
      <c r="N338" s="2">
        <f t="shared" si="12"/>
        <v>144396</v>
      </c>
      <c r="O338" s="2">
        <f t="shared" si="13"/>
        <v>561</v>
      </c>
      <c r="P338" s="8" t="str">
        <f>VLOOKUP(C338,A!$B$2:$D$1501,3,FALSE)</f>
        <v>3</v>
      </c>
    </row>
    <row r="339" spans="1:16" ht="14.45" customHeight="1" x14ac:dyDescent="0.25">
      <c r="A339" s="7">
        <v>562</v>
      </c>
      <c r="B339" s="2">
        <v>144521</v>
      </c>
      <c r="C339" s="2" t="s">
        <v>180</v>
      </c>
      <c r="D339" s="2" t="s">
        <v>101</v>
      </c>
      <c r="E339" s="2" t="str">
        <f>VLOOKUP(C339,A!$E$2:$K$1451,7,FALSE)</f>
        <v>06297042391</v>
      </c>
      <c r="F339" s="8" t="s">
        <v>359</v>
      </c>
      <c r="G339" s="8" t="str">
        <f>VLOOKUP(C339,A!$B$2:$I$1501,8,FALSE)</f>
        <v>Adulte Masculin 17/19 ans</v>
      </c>
      <c r="N339" s="2">
        <f t="shared" si="12"/>
        <v>144521</v>
      </c>
      <c r="O339" s="2">
        <f t="shared" si="13"/>
        <v>562</v>
      </c>
      <c r="P339" s="8" t="str">
        <f>VLOOKUP(C339,A!$B$2:$D$1501,3,FALSE)</f>
        <v>3</v>
      </c>
    </row>
    <row r="340" spans="1:16" ht="14.45" customHeight="1" x14ac:dyDescent="0.25">
      <c r="A340" s="7">
        <v>563</v>
      </c>
      <c r="B340" s="2">
        <v>1269</v>
      </c>
      <c r="C340" s="2" t="s">
        <v>325</v>
      </c>
      <c r="D340" s="2" t="s">
        <v>154</v>
      </c>
      <c r="E340" s="2" t="str">
        <f>VLOOKUP(C340,A!$E$2:$K$1451,7,FALSE)</f>
        <v>06297070120</v>
      </c>
      <c r="F340" s="8" t="s">
        <v>359</v>
      </c>
      <c r="G340" s="8" t="str">
        <f>VLOOKUP(C340,A!$B$2:$I$1501,8,FALSE)</f>
        <v>Adulte Masculin 30/39 ans</v>
      </c>
      <c r="N340" s="2">
        <f t="shared" si="12"/>
        <v>1269</v>
      </c>
      <c r="O340" s="2">
        <f t="shared" si="13"/>
        <v>563</v>
      </c>
      <c r="P340" s="8" t="str">
        <f>VLOOKUP(C340,A!$B$2:$D$1501,3,FALSE)</f>
        <v>3</v>
      </c>
    </row>
    <row r="341" spans="1:16" ht="14.45" customHeight="1" x14ac:dyDescent="0.25">
      <c r="A341" s="7">
        <v>564</v>
      </c>
      <c r="B341" s="2">
        <v>144418</v>
      </c>
      <c r="C341" s="2" t="s">
        <v>127</v>
      </c>
      <c r="D341" s="5" t="s">
        <v>128</v>
      </c>
      <c r="E341" s="2" t="str">
        <f>VLOOKUP(C341,A!$E$2:$K$1451,7,FALSE)</f>
        <v>06297094391</v>
      </c>
      <c r="F341" s="8" t="s">
        <v>359</v>
      </c>
      <c r="G341" s="8" t="str">
        <f>VLOOKUP(C341,A!$B$2:$I$1501,8,FALSE)</f>
        <v>Adulte Masculin 40/49 ans</v>
      </c>
      <c r="N341" s="2">
        <f t="shared" si="12"/>
        <v>144418</v>
      </c>
      <c r="O341" s="2">
        <f t="shared" si="13"/>
        <v>564</v>
      </c>
      <c r="P341" s="8" t="str">
        <f>VLOOKUP(C341,A!$B$2:$D$1501,3,FALSE)</f>
        <v>3</v>
      </c>
    </row>
    <row r="342" spans="1:16" ht="14.45" customHeight="1" x14ac:dyDescent="0.25">
      <c r="A342" s="7">
        <v>565</v>
      </c>
      <c r="B342" s="2">
        <v>144520</v>
      </c>
      <c r="C342" s="2" t="s">
        <v>70</v>
      </c>
      <c r="D342" s="2" t="s">
        <v>71</v>
      </c>
      <c r="E342" s="2" t="str">
        <f>VLOOKUP(C342,A!$E$2:$K$1451,7,FALSE)</f>
        <v>06297060382</v>
      </c>
      <c r="F342" s="8" t="s">
        <v>359</v>
      </c>
      <c r="G342" s="8" t="str">
        <f>VLOOKUP(C342,A!$B$2:$I$1501,8,FALSE)</f>
        <v>Adulte Masculin 30/39 ans</v>
      </c>
      <c r="N342" s="2">
        <f t="shared" si="12"/>
        <v>144520</v>
      </c>
      <c r="O342" s="2">
        <f t="shared" si="13"/>
        <v>565</v>
      </c>
      <c r="P342" s="8" t="str">
        <f>VLOOKUP(C342,A!$B$2:$D$1501,3,FALSE)</f>
        <v>3</v>
      </c>
    </row>
    <row r="343" spans="1:16" ht="14.45" customHeight="1" x14ac:dyDescent="0.25">
      <c r="A343" s="7">
        <v>566</v>
      </c>
      <c r="B343" s="2">
        <v>1323</v>
      </c>
      <c r="C343" s="2" t="s">
        <v>217</v>
      </c>
      <c r="D343" s="2" t="s">
        <v>12</v>
      </c>
      <c r="E343" s="2" t="str">
        <f>VLOOKUP(C343,A!$E$2:$K$1451,7,FALSE)</f>
        <v>06297097288</v>
      </c>
      <c r="F343" s="8" t="s">
        <v>359</v>
      </c>
      <c r="G343" s="8" t="str">
        <f>VLOOKUP(C343,A!$B$2:$I$1501,8,FALSE)</f>
        <v>Adulte Masculin 30/39 ans</v>
      </c>
      <c r="N343" s="2">
        <f t="shared" si="12"/>
        <v>1323</v>
      </c>
      <c r="O343" s="2">
        <f t="shared" si="13"/>
        <v>566</v>
      </c>
      <c r="P343" s="8" t="str">
        <f>VLOOKUP(C343,A!$B$2:$D$1501,3,FALSE)</f>
        <v>3</v>
      </c>
    </row>
    <row r="344" spans="1:16" ht="14.45" customHeight="1" x14ac:dyDescent="0.25">
      <c r="A344" s="7">
        <v>567</v>
      </c>
      <c r="B344">
        <v>1306</v>
      </c>
      <c r="C344" t="s">
        <v>540</v>
      </c>
      <c r="D344" s="20" t="str">
        <f>VLOOKUP(C344,[8]A!$B$2:$H$1501,6,FALSE)</f>
        <v>ENTENTE SPORTIVE ENFANTS DE GAYANT (ESEG) DOUAI</v>
      </c>
      <c r="E344" s="2" t="str">
        <f>VLOOKUP(C344,A!$E$2:$K$1451,7,FALSE)</f>
        <v>05999105008</v>
      </c>
      <c r="F344" s="8">
        <v>3</v>
      </c>
      <c r="G344" s="8" t="str">
        <f>VLOOKUP(C344,A!$B$2:$I$1501,8,FALSE)</f>
        <v>Adulte Masculin 30/39 ans</v>
      </c>
      <c r="N344" s="2">
        <f t="shared" si="12"/>
        <v>1306</v>
      </c>
      <c r="O344" s="2">
        <f t="shared" si="13"/>
        <v>567</v>
      </c>
      <c r="P344" s="8" t="str">
        <f>VLOOKUP(C344,A!$B$2:$D$1501,3,FALSE)</f>
        <v>3</v>
      </c>
    </row>
    <row r="345" spans="1:16" ht="14.45" customHeight="1" x14ac:dyDescent="0.25">
      <c r="A345" s="7">
        <v>568</v>
      </c>
      <c r="B345">
        <v>1262</v>
      </c>
      <c r="C345" t="s">
        <v>541</v>
      </c>
      <c r="D345" s="20" t="str">
        <f>VLOOKUP(C345,[8]A!$B$2:$H$1501,6,FALSE)</f>
        <v>ENTENTE SPORTIVE ENFANTS DE GAYANT (ESEG) DOUAI</v>
      </c>
      <c r="E345" s="2" t="str">
        <f>VLOOKUP(C345,A!$E$2:$K$1451,7,FALSE)</f>
        <v>05999120612</v>
      </c>
      <c r="F345" s="8">
        <v>3</v>
      </c>
      <c r="G345" s="8" t="str">
        <f>VLOOKUP(C345,A!$B$2:$I$1501,8,FALSE)</f>
        <v>Adulte Masculin 30/39 ans</v>
      </c>
      <c r="N345" s="2">
        <f t="shared" si="12"/>
        <v>1262</v>
      </c>
      <c r="O345" s="2">
        <f t="shared" si="13"/>
        <v>568</v>
      </c>
      <c r="P345" s="8" t="str">
        <f>VLOOKUP(C345,A!$B$2:$D$1501,3,FALSE)</f>
        <v>3</v>
      </c>
    </row>
    <row r="346" spans="1:16" ht="14.45" customHeight="1" x14ac:dyDescent="0.25">
      <c r="A346" s="7">
        <v>569</v>
      </c>
      <c r="B346">
        <v>1274</v>
      </c>
      <c r="C346" t="s">
        <v>542</v>
      </c>
      <c r="D346" s="20" t="str">
        <f>VLOOKUP(C346,[8]A!$B$2:$H$1501,6,FALSE)</f>
        <v>ENTENTE SPORTIVE ENFANTS DE GAYANT (ESEG) DOUAI</v>
      </c>
      <c r="E346" s="2" t="str">
        <f>VLOOKUP(C346,A!$E$2:$K$1451,7,FALSE)</f>
        <v>05999111643</v>
      </c>
      <c r="F346" s="8">
        <v>3</v>
      </c>
      <c r="G346" s="8" t="str">
        <f>VLOOKUP(C346,A!$B$2:$I$1501,8,FALSE)</f>
        <v>Adulte Masculin 20/29 ans</v>
      </c>
      <c r="N346" s="2">
        <f t="shared" si="12"/>
        <v>1274</v>
      </c>
      <c r="O346" s="2">
        <f t="shared" si="13"/>
        <v>569</v>
      </c>
      <c r="P346" s="8" t="str">
        <f>VLOOKUP(C346,A!$B$2:$D$1501,3,FALSE)</f>
        <v>3</v>
      </c>
    </row>
    <row r="347" spans="1:16" ht="14.45" customHeight="1" x14ac:dyDescent="0.25">
      <c r="A347" s="7">
        <v>570</v>
      </c>
      <c r="B347">
        <v>144570</v>
      </c>
      <c r="C347" t="s">
        <v>544</v>
      </c>
      <c r="D347" s="20" t="str">
        <f>VLOOKUP(C347,[8]A!$B$2:$H$1501,6,FALSE)</f>
        <v>ESPOIR CYCLISTE  WAMBRECHIES MARQUETTE</v>
      </c>
      <c r="E347" s="2" t="str">
        <f>VLOOKUP(C347,A!$E$2:$K$1451,7,FALSE)</f>
        <v>05999107225</v>
      </c>
      <c r="F347" s="8">
        <v>3</v>
      </c>
      <c r="G347" s="8" t="str">
        <f>VLOOKUP(C347,A!$B$2:$I$1501,8,FALSE)</f>
        <v>Adulte Masculin 40/49 ans</v>
      </c>
      <c r="N347" s="2">
        <f t="shared" si="12"/>
        <v>144570</v>
      </c>
      <c r="O347" s="2">
        <f t="shared" si="13"/>
        <v>570</v>
      </c>
      <c r="P347" s="8" t="str">
        <f>VLOOKUP(C347,A!$B$2:$D$1501,3,FALSE)</f>
        <v>3</v>
      </c>
    </row>
    <row r="348" spans="1:16" ht="14.45" customHeight="1" x14ac:dyDescent="0.25">
      <c r="A348" s="7">
        <v>571</v>
      </c>
      <c r="B348">
        <v>1279</v>
      </c>
      <c r="C348" t="s">
        <v>222</v>
      </c>
      <c r="D348" s="20" t="str">
        <f>VLOOKUP(C348,[8]A!$B$2:$H$1501,6,FALSE)</f>
        <v>ESPOIR CYCLISTE  WAMBRECHIES MARQUETTE</v>
      </c>
      <c r="E348" s="2" t="str">
        <f>VLOOKUP(C348,A!$E$2:$K$1451,7,FALSE)</f>
        <v>05999111188</v>
      </c>
      <c r="F348" s="8">
        <v>3</v>
      </c>
      <c r="G348" s="8" t="str">
        <f>VLOOKUP(C348,A!$B$2:$I$1501,8,FALSE)</f>
        <v>Adulte Masculin 30/39 ans</v>
      </c>
      <c r="N348" s="2">
        <f t="shared" si="12"/>
        <v>1279</v>
      </c>
      <c r="O348" s="2">
        <f t="shared" si="13"/>
        <v>571</v>
      </c>
      <c r="P348" s="8" t="str">
        <f>VLOOKUP(C348,A!$B$2:$D$1501,3,FALSE)</f>
        <v>3</v>
      </c>
    </row>
    <row r="349" spans="1:16" ht="14.45" customHeight="1" x14ac:dyDescent="0.25">
      <c r="A349" s="7">
        <v>572</v>
      </c>
      <c r="B349">
        <v>1280</v>
      </c>
      <c r="C349" t="s">
        <v>545</v>
      </c>
      <c r="D349" s="20" t="str">
        <f>VLOOKUP(C349,[8]A!$B$2:$H$1501,6,FALSE)</f>
        <v>ESPOIR CYCLISTE  WAMBRECHIES MARQUETTE</v>
      </c>
      <c r="E349" s="2" t="str">
        <f>VLOOKUP(C349,A!$E$2:$K$1451,7,FALSE)</f>
        <v>05999111189</v>
      </c>
      <c r="F349" s="8">
        <v>3</v>
      </c>
      <c r="G349" s="8" t="str">
        <f>VLOOKUP(C349,A!$B$2:$I$1501,8,FALSE)</f>
        <v>Adulte Masculin 30/39 ans</v>
      </c>
      <c r="N349" s="2">
        <f t="shared" si="12"/>
        <v>1280</v>
      </c>
      <c r="O349" s="2">
        <f t="shared" si="13"/>
        <v>572</v>
      </c>
      <c r="P349" s="8" t="str">
        <f>VLOOKUP(C349,A!$B$2:$D$1501,3,FALSE)</f>
        <v>3</v>
      </c>
    </row>
    <row r="350" spans="1:16" ht="14.45" customHeight="1" x14ac:dyDescent="0.25">
      <c r="A350" s="7">
        <v>573</v>
      </c>
      <c r="B350">
        <v>1311</v>
      </c>
      <c r="C350" t="s">
        <v>546</v>
      </c>
      <c r="D350" s="20" t="str">
        <f>VLOOKUP(C350,[8]A!$B$2:$H$1501,6,FALSE)</f>
        <v>ESPOIR CYCLISTE  WAMBRECHIES MARQUETTE</v>
      </c>
      <c r="E350" s="2" t="str">
        <f>VLOOKUP(C350,A!$E$2:$K$1451,7,FALSE)</f>
        <v>05999111191</v>
      </c>
      <c r="F350" s="8">
        <v>3</v>
      </c>
      <c r="G350" s="8" t="str">
        <f>VLOOKUP(C350,A!$B$2:$I$1501,8,FALSE)</f>
        <v>Adulte Masculin 30/39 ans</v>
      </c>
      <c r="N350" s="2">
        <f t="shared" si="12"/>
        <v>1311</v>
      </c>
      <c r="O350" s="2">
        <f t="shared" si="13"/>
        <v>573</v>
      </c>
      <c r="P350" s="8" t="str">
        <f>VLOOKUP(C350,A!$B$2:$D$1501,3,FALSE)</f>
        <v>3</v>
      </c>
    </row>
    <row r="351" spans="1:16" ht="14.45" customHeight="1" x14ac:dyDescent="0.25">
      <c r="A351" s="7">
        <v>574</v>
      </c>
      <c r="B351">
        <v>1268</v>
      </c>
      <c r="C351" t="s">
        <v>190</v>
      </c>
      <c r="D351" s="20" t="str">
        <f>VLOOKUP(C351,[8]A!$B$2:$H$1501,6,FALSE)</f>
        <v>ESPOIR CYCLISTE  WAMBRECHIES MARQUETTE</v>
      </c>
      <c r="E351" s="2" t="str">
        <f>VLOOKUP(C351,A!$E$2:$K$1451,7,FALSE)</f>
        <v>05999112667</v>
      </c>
      <c r="F351" s="8">
        <v>3</v>
      </c>
      <c r="G351" s="8" t="str">
        <f>VLOOKUP(C351,A!$B$2:$I$1501,8,FALSE)</f>
        <v>Adulte Masculin 17/19 ans</v>
      </c>
      <c r="N351" s="2">
        <f t="shared" si="12"/>
        <v>1268</v>
      </c>
      <c r="O351" s="2">
        <f t="shared" si="13"/>
        <v>574</v>
      </c>
      <c r="P351" s="8" t="str">
        <f>VLOOKUP(C351,A!$B$2:$D$1501,3,FALSE)</f>
        <v>3</v>
      </c>
    </row>
    <row r="352" spans="1:16" ht="14.45" customHeight="1" x14ac:dyDescent="0.25">
      <c r="A352" s="7">
        <v>575</v>
      </c>
      <c r="B352">
        <v>144546</v>
      </c>
      <c r="C352" t="s">
        <v>549</v>
      </c>
      <c r="D352" s="20" t="str">
        <f>VLOOKUP(C352,[8]A!$B$2:$H$1501,6,FALSE)</f>
        <v>ESPOIR CYCLISTE  WAMBRECHIES MARQUETTE</v>
      </c>
      <c r="E352" s="2" t="str">
        <f>VLOOKUP(C352,A!$E$2:$K$1451,7,FALSE)</f>
        <v>05999122173</v>
      </c>
      <c r="F352" s="8">
        <v>3</v>
      </c>
      <c r="G352" s="8" t="str">
        <f>VLOOKUP(C352,A!$B$2:$I$1501,8,FALSE)</f>
        <v>Adulte Masculin 30/39 ans</v>
      </c>
      <c r="N352" s="2">
        <f t="shared" si="12"/>
        <v>144546</v>
      </c>
      <c r="O352" s="2">
        <f t="shared" si="13"/>
        <v>575</v>
      </c>
      <c r="P352" s="8" t="str">
        <f>VLOOKUP(C352,A!$B$2:$D$1501,3,FALSE)</f>
        <v>3</v>
      </c>
    </row>
    <row r="353" spans="1:16" ht="14.45" customHeight="1" x14ac:dyDescent="0.25">
      <c r="A353" s="7">
        <v>336</v>
      </c>
      <c r="B353">
        <v>2161</v>
      </c>
      <c r="C353" t="s">
        <v>550</v>
      </c>
      <c r="D353" s="20" t="str">
        <f>VLOOKUP(C353,[8]A!$B$2:$H$1501,6,FALSE)</f>
        <v>ESPOIR CYCLISTE  WAMBRECHIES MARQUETTE</v>
      </c>
      <c r="E353" s="2" t="str">
        <f>VLOOKUP(C353,A!$E$2:$K$1451,7,FALSE)</f>
        <v>05999098980</v>
      </c>
      <c r="F353" s="8">
        <v>2</v>
      </c>
      <c r="G353" s="8" t="str">
        <f>VLOOKUP(C353,A!$B$2:$I$1501,8,FALSE)</f>
        <v>Adulte Masculin 30/39 ans</v>
      </c>
      <c r="N353" s="2">
        <f t="shared" si="12"/>
        <v>2161</v>
      </c>
      <c r="O353" s="2">
        <f t="shared" si="13"/>
        <v>336</v>
      </c>
      <c r="P353" s="8" t="str">
        <f>VLOOKUP(C353,A!$B$2:$D$1501,3,FALSE)</f>
        <v>2</v>
      </c>
    </row>
    <row r="354" spans="1:16" ht="14.45" customHeight="1" x14ac:dyDescent="0.25">
      <c r="A354" s="7">
        <v>577</v>
      </c>
      <c r="B354">
        <v>1297</v>
      </c>
      <c r="C354" t="s">
        <v>551</v>
      </c>
      <c r="D354" s="20" t="str">
        <f>VLOOKUP(C354,[8]A!$B$2:$H$1501,6,FALSE)</f>
        <v>ESPOIR CYCLISTE  WAMBRECHIES MARQUETTE</v>
      </c>
      <c r="E354" s="2" t="str">
        <f>VLOOKUP(C354,A!$E$2:$K$1451,7,FALSE)</f>
        <v>05999122174</v>
      </c>
      <c r="F354" s="8">
        <v>3</v>
      </c>
      <c r="G354" s="8" t="str">
        <f>VLOOKUP(C354,A!$B$2:$I$1501,8,FALSE)</f>
        <v>Adulte Masculin 50/59 ans</v>
      </c>
      <c r="N354" s="2">
        <f t="shared" si="12"/>
        <v>1297</v>
      </c>
      <c r="O354" s="2">
        <f t="shared" si="13"/>
        <v>577</v>
      </c>
      <c r="P354" s="8" t="str">
        <f>VLOOKUP(C354,A!$B$2:$D$1501,3,FALSE)</f>
        <v>3</v>
      </c>
    </row>
    <row r="355" spans="1:16" ht="14.45" customHeight="1" x14ac:dyDescent="0.25">
      <c r="A355" s="7">
        <v>578</v>
      </c>
      <c r="B355">
        <v>1277</v>
      </c>
      <c r="C355" t="s">
        <v>188</v>
      </c>
      <c r="D355" s="20" t="str">
        <f>VLOOKUP(C355,[8]A!$B$2:$H$1501,6,FALSE)</f>
        <v>ESPOIR CYCLISTE  WAMBRECHIES MARQUETTE</v>
      </c>
      <c r="E355" s="2" t="str">
        <f>VLOOKUP(C355,A!$E$2:$K$1451,7,FALSE)</f>
        <v>05999096072</v>
      </c>
      <c r="F355" s="8">
        <v>3</v>
      </c>
      <c r="G355" s="8" t="str">
        <f>VLOOKUP(C355,A!$B$2:$I$1501,8,FALSE)</f>
        <v>Adulte Masculin 17/19 ans</v>
      </c>
      <c r="N355" s="2">
        <f t="shared" si="12"/>
        <v>1277</v>
      </c>
      <c r="O355" s="2">
        <f t="shared" si="13"/>
        <v>578</v>
      </c>
      <c r="P355" s="8" t="str">
        <f>VLOOKUP(C355,A!$B$2:$D$1501,3,FALSE)</f>
        <v>3</v>
      </c>
    </row>
    <row r="356" spans="1:16" ht="14.45" customHeight="1" x14ac:dyDescent="0.25">
      <c r="A356" s="7">
        <v>579</v>
      </c>
      <c r="B356">
        <v>1264</v>
      </c>
      <c r="C356" t="s">
        <v>139</v>
      </c>
      <c r="D356" s="20" t="str">
        <f>VLOOKUP(C356,[8]A!$B$2:$H$1501,6,FALSE)</f>
        <v>ESPOIR CYCLISTE  WAMBRECHIES MARQUETTE</v>
      </c>
      <c r="E356" s="2" t="str">
        <f>VLOOKUP(C356,A!$E$2:$K$1451,7,FALSE)</f>
        <v>05999107227</v>
      </c>
      <c r="F356" s="8">
        <v>3</v>
      </c>
      <c r="G356" s="8" t="str">
        <f>VLOOKUP(C356,A!$B$2:$I$1501,8,FALSE)</f>
        <v>Adulte Masculin 20/29 ans</v>
      </c>
      <c r="N356" s="2">
        <f t="shared" si="12"/>
        <v>1264</v>
      </c>
      <c r="O356" s="2">
        <f t="shared" si="13"/>
        <v>579</v>
      </c>
      <c r="P356" s="8" t="str">
        <f>VLOOKUP(C356,A!$B$2:$D$1501,3,FALSE)</f>
        <v>3</v>
      </c>
    </row>
    <row r="357" spans="1:16" ht="14.45" customHeight="1" x14ac:dyDescent="0.25">
      <c r="A357" s="7">
        <v>580</v>
      </c>
      <c r="B357">
        <v>144611</v>
      </c>
      <c r="C357" t="s">
        <v>552</v>
      </c>
      <c r="D357" s="20" t="str">
        <f>VLOOKUP(C357,[8]A!$B$2:$H$1501,6,FALSE)</f>
        <v>ESPOIR CYCLISTE  WAMBRECHIES MARQUETTE</v>
      </c>
      <c r="E357" s="2" t="str">
        <f>VLOOKUP(C357,A!$E$2:$K$1451,7,FALSE)</f>
        <v>05999112666</v>
      </c>
      <c r="F357" s="8">
        <v>3</v>
      </c>
      <c r="G357" s="8" t="str">
        <f>VLOOKUP(C357,A!$B$2:$I$1501,8,FALSE)</f>
        <v>Adulte Masculin 20/29 ans</v>
      </c>
      <c r="N357" s="2">
        <f t="shared" si="12"/>
        <v>144611</v>
      </c>
      <c r="O357" s="2">
        <f t="shared" si="13"/>
        <v>580</v>
      </c>
      <c r="P357" s="8" t="str">
        <f>VLOOKUP(C357,A!$B$2:$D$1501,3,FALSE)</f>
        <v>3</v>
      </c>
    </row>
    <row r="358" spans="1:16" ht="14.45" customHeight="1" x14ac:dyDescent="0.25">
      <c r="A358" s="7">
        <v>581</v>
      </c>
      <c r="B358">
        <v>1317</v>
      </c>
      <c r="C358" t="s">
        <v>553</v>
      </c>
      <c r="D358" s="20" t="str">
        <f>VLOOKUP(C358,[8]A!$B$2:$H$1501,6,FALSE)</f>
        <v>ESPOIR CYCLISTE  WAMBRECHIES MARQUETTE</v>
      </c>
      <c r="E358" s="2" t="str">
        <f>VLOOKUP(C358,A!$E$2:$K$1451,7,FALSE)</f>
        <v>05999111916</v>
      </c>
      <c r="F358" s="8">
        <v>3</v>
      </c>
      <c r="G358" s="8" t="str">
        <f>VLOOKUP(C358,A!$B$2:$I$1501,8,FALSE)</f>
        <v>Adulte Masculin 17/19 ans</v>
      </c>
      <c r="N358" s="2">
        <f t="shared" si="12"/>
        <v>1317</v>
      </c>
      <c r="O358" s="2">
        <f t="shared" si="13"/>
        <v>581</v>
      </c>
      <c r="P358" s="8" t="str">
        <f>VLOOKUP(C358,A!$B$2:$D$1501,3,FALSE)</f>
        <v>3</v>
      </c>
    </row>
    <row r="359" spans="1:16" ht="14.45" customHeight="1" x14ac:dyDescent="0.25">
      <c r="A359" s="7">
        <v>582</v>
      </c>
      <c r="B359">
        <v>1307</v>
      </c>
      <c r="C359" t="s">
        <v>554</v>
      </c>
      <c r="D359" s="20" t="str">
        <f>VLOOKUP(C359,[8]A!$B$2:$H$1501,6,FALSE)</f>
        <v>ESPOIR CYCLISTE  WAMBRECHIES MARQUETTE</v>
      </c>
      <c r="E359" s="2" t="str">
        <f>VLOOKUP(C359,A!$E$2:$K$1451,7,FALSE)</f>
        <v>05996220382</v>
      </c>
      <c r="F359" s="8">
        <v>3</v>
      </c>
      <c r="G359" s="8" t="str">
        <f>VLOOKUP(C359,A!$B$2:$I$1501,8,FALSE)</f>
        <v>Adulte Masculin 30/39 ans</v>
      </c>
      <c r="N359" s="2">
        <f t="shared" si="12"/>
        <v>1307</v>
      </c>
      <c r="O359" s="2">
        <f t="shared" si="13"/>
        <v>582</v>
      </c>
      <c r="P359" s="8" t="str">
        <f>VLOOKUP(C359,A!$B$2:$D$1501,3,FALSE)</f>
        <v>3</v>
      </c>
    </row>
    <row r="360" spans="1:16" ht="14.45" customHeight="1" x14ac:dyDescent="0.25">
      <c r="A360" s="7">
        <v>583</v>
      </c>
      <c r="B360">
        <v>144345</v>
      </c>
      <c r="C360" s="5" t="s">
        <v>511</v>
      </c>
      <c r="D360" s="20" t="str">
        <f>VLOOKUP(C360,[8]A!$B$2:$H$1501,6,FALSE)</f>
        <v>ETOILE CYCLISTE FEIGNIES</v>
      </c>
      <c r="E360" s="2" t="str">
        <f>VLOOKUP(C360,A!$E$2:$K$1451,7,FALSE)</f>
        <v>05999122577</v>
      </c>
      <c r="F360" s="8">
        <v>3</v>
      </c>
      <c r="G360" s="8" t="str">
        <f>VLOOKUP(C360,A!$B$2:$I$1501,8,FALSE)</f>
        <v>Adulte Masculin 17/19 ans</v>
      </c>
      <c r="N360" s="2">
        <f t="shared" si="12"/>
        <v>144345</v>
      </c>
      <c r="O360" s="2">
        <f t="shared" si="13"/>
        <v>583</v>
      </c>
      <c r="P360" s="8" t="str">
        <f>VLOOKUP(C360,A!$B$2:$D$1501,3,FALSE)</f>
        <v>3</v>
      </c>
    </row>
    <row r="361" spans="1:16" ht="14.45" customHeight="1" x14ac:dyDescent="0.25">
      <c r="A361" s="7">
        <v>584</v>
      </c>
      <c r="B361">
        <v>144474</v>
      </c>
      <c r="C361" s="5" t="s">
        <v>512</v>
      </c>
      <c r="D361" s="20" t="str">
        <f>VLOOKUP(C361,[8]A!$B$2:$H$1501,6,FALSE)</f>
        <v>ETOILE CYCLISTE FEIGNIES</v>
      </c>
      <c r="E361" s="2" t="str">
        <f>VLOOKUP(C361,A!$E$2:$K$1451,7,FALSE)</f>
        <v>05999105843</v>
      </c>
      <c r="F361" s="8">
        <v>3</v>
      </c>
      <c r="G361" s="8" t="str">
        <f>VLOOKUP(C361,A!$B$2:$I$1501,8,FALSE)</f>
        <v>Adulte Masculin 40/49 ans</v>
      </c>
      <c r="N361" s="2">
        <f t="shared" si="12"/>
        <v>144474</v>
      </c>
      <c r="O361" s="2">
        <f t="shared" si="13"/>
        <v>584</v>
      </c>
      <c r="P361" s="8" t="str">
        <f>VLOOKUP(C361,A!$B$2:$D$1501,3,FALSE)</f>
        <v>3</v>
      </c>
    </row>
    <row r="362" spans="1:16" ht="14.45" customHeight="1" x14ac:dyDescent="0.25">
      <c r="A362" s="7">
        <v>585</v>
      </c>
      <c r="B362">
        <v>144375</v>
      </c>
      <c r="C362" s="5" t="s">
        <v>514</v>
      </c>
      <c r="D362" s="20" t="str">
        <f>VLOOKUP(C362,[8]A!$B$2:$H$1501,6,FALSE)</f>
        <v>ETOILE CYCLISTE FEIGNIES</v>
      </c>
      <c r="E362" s="2" t="str">
        <f>VLOOKUP(C362,A!$E$2:$K$1451,7,FALSE)</f>
        <v>05996224458</v>
      </c>
      <c r="F362" s="8">
        <v>3</v>
      </c>
      <c r="G362" s="8" t="str">
        <f>VLOOKUP(C362,A!$B$2:$I$1501,8,FALSE)</f>
        <v>Adulte Masculin 50/59 ans</v>
      </c>
      <c r="N362" s="2">
        <f t="shared" si="12"/>
        <v>144375</v>
      </c>
      <c r="O362" s="2">
        <f t="shared" si="13"/>
        <v>585</v>
      </c>
      <c r="P362" s="8" t="str">
        <f>VLOOKUP(C362,A!$B$2:$D$1501,3,FALSE)</f>
        <v>3</v>
      </c>
    </row>
    <row r="363" spans="1:16" ht="14.45" customHeight="1" x14ac:dyDescent="0.25">
      <c r="A363" s="7">
        <v>586</v>
      </c>
      <c r="B363">
        <v>144255</v>
      </c>
      <c r="C363" s="5" t="s">
        <v>517</v>
      </c>
      <c r="D363" s="20" t="str">
        <f>VLOOKUP(C363,[8]A!$B$2:$H$1501,6,FALSE)</f>
        <v>ETOILE CYCLISTE FEIGNIES</v>
      </c>
      <c r="E363" s="2" t="str">
        <f>VLOOKUP(C363,A!$E$2:$K$1451,7,FALSE)</f>
        <v>05999024845</v>
      </c>
      <c r="F363" s="8">
        <v>3</v>
      </c>
      <c r="G363" s="8" t="str">
        <f>VLOOKUP(C363,A!$B$2:$I$1501,8,FALSE)</f>
        <v>Adulte Masculin 40/49 ans</v>
      </c>
      <c r="N363" s="2">
        <f t="shared" si="12"/>
        <v>144255</v>
      </c>
      <c r="O363" s="2">
        <f t="shared" si="13"/>
        <v>586</v>
      </c>
      <c r="P363" s="8" t="str">
        <f>VLOOKUP(C363,A!$B$2:$D$1501,3,FALSE)</f>
        <v>3</v>
      </c>
    </row>
    <row r="364" spans="1:16" ht="14.45" customHeight="1" x14ac:dyDescent="0.25">
      <c r="A364" s="7">
        <v>587</v>
      </c>
      <c r="B364">
        <v>144270</v>
      </c>
      <c r="C364" s="5" t="s">
        <v>519</v>
      </c>
      <c r="D364" s="20" t="str">
        <f>VLOOKUP(C364,[8]A!$B$2:$H$1501,6,FALSE)</f>
        <v>ETOILE CYCLISTE FEIGNIES</v>
      </c>
      <c r="E364" s="2" t="str">
        <f>VLOOKUP(C364,A!$E$2:$K$1451,7,FALSE)</f>
        <v>05999122578</v>
      </c>
      <c r="F364" s="8">
        <v>3</v>
      </c>
      <c r="G364" s="8" t="str">
        <f>VLOOKUP(C364,A!$B$2:$I$1501,8,FALSE)</f>
        <v>Adulte Masculin 30/39 ans</v>
      </c>
      <c r="N364" s="2">
        <f t="shared" si="12"/>
        <v>144270</v>
      </c>
      <c r="O364" s="2">
        <f t="shared" si="13"/>
        <v>587</v>
      </c>
      <c r="P364" s="8" t="str">
        <f>VLOOKUP(C364,A!$B$2:$D$1501,3,FALSE)</f>
        <v>3</v>
      </c>
    </row>
    <row r="365" spans="1:16" ht="14.45" customHeight="1" x14ac:dyDescent="0.25">
      <c r="A365" s="7">
        <v>588</v>
      </c>
      <c r="B365">
        <v>144399</v>
      </c>
      <c r="C365" s="5" t="s">
        <v>520</v>
      </c>
      <c r="D365" s="20" t="str">
        <f>VLOOKUP(C365,[8]A!$B$2:$H$1501,6,FALSE)</f>
        <v>ETOILE CYCLISTE FEIGNIES</v>
      </c>
      <c r="E365" s="2" t="str">
        <f>VLOOKUP(C365,A!$E$2:$K$1451,7,FALSE)</f>
        <v>05999119882</v>
      </c>
      <c r="F365" s="8">
        <v>3</v>
      </c>
      <c r="G365" s="8" t="str">
        <f>VLOOKUP(C365,A!$B$2:$I$1501,8,FALSE)</f>
        <v>Adulte Masculin 30/39 ans</v>
      </c>
      <c r="N365" s="2">
        <f t="shared" si="12"/>
        <v>144399</v>
      </c>
      <c r="O365" s="2">
        <f t="shared" si="13"/>
        <v>588</v>
      </c>
      <c r="P365" s="8" t="str">
        <f>VLOOKUP(C365,A!$B$2:$D$1501,3,FALSE)</f>
        <v>3</v>
      </c>
    </row>
    <row r="366" spans="1:16" ht="14.45" customHeight="1" x14ac:dyDescent="0.25">
      <c r="A366" s="7">
        <v>589</v>
      </c>
      <c r="B366">
        <v>144569</v>
      </c>
      <c r="C366" s="5" t="s">
        <v>521</v>
      </c>
      <c r="D366" s="20" t="str">
        <f>VLOOKUP(C366,[8]A!$B$2:$H$1501,6,FALSE)</f>
        <v>ETOILE CYCLISTE FEIGNIES</v>
      </c>
      <c r="E366" s="2" t="str">
        <f>VLOOKUP(C366,A!$E$2:$K$1451,7,FALSE)</f>
        <v>05999012519</v>
      </c>
      <c r="F366" s="8">
        <v>3</v>
      </c>
      <c r="G366" s="8" t="str">
        <f>VLOOKUP(C366,A!$B$2:$I$1501,8,FALSE)</f>
        <v>Adulte Masculin 30/39 ans</v>
      </c>
      <c r="N366" s="2">
        <f t="shared" si="12"/>
        <v>144569</v>
      </c>
      <c r="O366" s="2">
        <f t="shared" si="13"/>
        <v>589</v>
      </c>
      <c r="P366" s="8" t="str">
        <f>VLOOKUP(C366,A!$B$2:$D$1501,3,FALSE)</f>
        <v>3</v>
      </c>
    </row>
    <row r="367" spans="1:16" ht="14.45" customHeight="1" x14ac:dyDescent="0.25">
      <c r="A367" s="7">
        <v>590</v>
      </c>
      <c r="B367">
        <v>144630</v>
      </c>
      <c r="C367" s="5" t="s">
        <v>524</v>
      </c>
      <c r="D367" s="20" t="str">
        <f>VLOOKUP(C367,[8]A!$B$2:$H$1501,6,FALSE)</f>
        <v>ETOILE CYCLISTE FEIGNIES</v>
      </c>
      <c r="E367" s="2" t="str">
        <f>VLOOKUP(C367,A!$E$2:$K$1451,7,FALSE)</f>
        <v>05999023523</v>
      </c>
      <c r="F367" s="8">
        <v>3</v>
      </c>
      <c r="G367" s="8" t="str">
        <f>VLOOKUP(C367,A!$B$2:$I$1501,8,FALSE)</f>
        <v>Adulte Masculin 40/49 ans</v>
      </c>
      <c r="N367" s="2">
        <f t="shared" si="12"/>
        <v>144630</v>
      </c>
      <c r="O367" s="2">
        <f t="shared" si="13"/>
        <v>590</v>
      </c>
      <c r="P367" s="8" t="str">
        <f>VLOOKUP(C367,A!$B$2:$D$1501,3,FALSE)</f>
        <v>3</v>
      </c>
    </row>
    <row r="368" spans="1:16" ht="14.45" customHeight="1" x14ac:dyDescent="0.25">
      <c r="A368" s="7">
        <v>591</v>
      </c>
      <c r="B368">
        <v>144564</v>
      </c>
      <c r="C368" s="5" t="s">
        <v>527</v>
      </c>
      <c r="D368" s="20" t="str">
        <f>VLOOKUP(C368,[8]A!$B$2:$H$1501,6,FALSE)</f>
        <v>ETOILE CYCLISTE FEIGNIES</v>
      </c>
      <c r="E368" s="2" t="str">
        <f>VLOOKUP(C368,A!$E$2:$K$1451,7,FALSE)</f>
        <v>05999109572</v>
      </c>
      <c r="F368" s="8">
        <v>3</v>
      </c>
      <c r="G368" s="8" t="str">
        <f>VLOOKUP(C368,A!$B$2:$I$1501,8,FALSE)</f>
        <v>Adulte Masculin 30/39 ans</v>
      </c>
      <c r="N368" s="2">
        <f t="shared" si="12"/>
        <v>144564</v>
      </c>
      <c r="O368" s="2">
        <f t="shared" si="13"/>
        <v>591</v>
      </c>
      <c r="P368" s="8" t="str">
        <f>VLOOKUP(C368,A!$B$2:$D$1501,3,FALSE)</f>
        <v>3</v>
      </c>
    </row>
    <row r="369" spans="1:16" ht="14.45" customHeight="1" x14ac:dyDescent="0.25">
      <c r="A369" s="7">
        <v>592</v>
      </c>
      <c r="B369">
        <v>144623</v>
      </c>
      <c r="C369" s="5" t="s">
        <v>131</v>
      </c>
      <c r="D369" s="20" t="str">
        <f>VLOOKUP(C369,[8]A!$B$2:$H$1501,6,FALSE)</f>
        <v>ETOILE CYCLISTE FEIGNIES</v>
      </c>
      <c r="E369" s="2" t="str">
        <f>VLOOKUP(C369,A!$E$2:$K$1451,7,FALSE)</f>
        <v>05999057090</v>
      </c>
      <c r="F369" s="8">
        <v>3</v>
      </c>
      <c r="G369" s="8" t="str">
        <f>VLOOKUP(C369,A!$B$2:$I$1501,8,FALSE)</f>
        <v>Adulte Masculin 40/49 ans</v>
      </c>
      <c r="N369" s="2">
        <f t="shared" si="12"/>
        <v>144623</v>
      </c>
      <c r="O369" s="2">
        <f t="shared" si="13"/>
        <v>592</v>
      </c>
      <c r="P369" s="8" t="str">
        <f>VLOOKUP(C369,A!$B$2:$D$1501,3,FALSE)</f>
        <v>3</v>
      </c>
    </row>
    <row r="370" spans="1:16" ht="14.45" customHeight="1" x14ac:dyDescent="0.25">
      <c r="A370" s="7">
        <v>593</v>
      </c>
      <c r="B370">
        <v>144502</v>
      </c>
      <c r="C370" s="5" t="s">
        <v>185</v>
      </c>
      <c r="D370" s="20" t="str">
        <f>VLOOKUP(C370,[8]A!$B$2:$H$1501,6,FALSE)</f>
        <v>ETOILE CYCLISTE FEIGNIES</v>
      </c>
      <c r="E370" s="2" t="str">
        <f>VLOOKUP(C370,A!$E$2:$K$1451,7,FALSE)</f>
        <v>05999079019</v>
      </c>
      <c r="F370" s="8">
        <v>3</v>
      </c>
      <c r="G370" s="8" t="str">
        <f>VLOOKUP(C370,A!$B$2:$I$1501,8,FALSE)</f>
        <v>Adulte Masculin 17/19 ans</v>
      </c>
      <c r="N370" s="2">
        <f t="shared" si="12"/>
        <v>144502</v>
      </c>
      <c r="O370" s="2">
        <f t="shared" si="13"/>
        <v>593</v>
      </c>
      <c r="P370" s="8" t="str">
        <f>VLOOKUP(C370,A!$B$2:$D$1501,3,FALSE)</f>
        <v>3</v>
      </c>
    </row>
    <row r="371" spans="1:16" ht="14.45" customHeight="1" x14ac:dyDescent="0.25">
      <c r="A371" s="7">
        <v>594</v>
      </c>
      <c r="B371">
        <v>144370</v>
      </c>
      <c r="C371" s="5" t="s">
        <v>238</v>
      </c>
      <c r="D371" s="20" t="str">
        <f>VLOOKUP(C371,[8]A!$B$2:$H$1501,6,FALSE)</f>
        <v>ETOILE CYCLISTE FEIGNIES</v>
      </c>
      <c r="E371" s="2" t="str">
        <f>VLOOKUP(C371,A!$E$2:$K$1451,7,FALSE)</f>
        <v>05999057233</v>
      </c>
      <c r="F371" s="8">
        <v>3</v>
      </c>
      <c r="G371" s="8" t="str">
        <f>VLOOKUP(C371,A!$B$2:$I$1501,8,FALSE)</f>
        <v>Adulte Masculin 50/59 ans</v>
      </c>
      <c r="N371" s="2">
        <f t="shared" si="12"/>
        <v>144370</v>
      </c>
      <c r="O371" s="2">
        <f t="shared" si="13"/>
        <v>594</v>
      </c>
      <c r="P371" s="8" t="str">
        <f>VLOOKUP(C371,A!$B$2:$D$1501,3,FALSE)</f>
        <v>3</v>
      </c>
    </row>
    <row r="372" spans="1:16" ht="14.45" customHeight="1" x14ac:dyDescent="0.25">
      <c r="A372" s="7">
        <v>595</v>
      </c>
      <c r="B372">
        <v>144582</v>
      </c>
      <c r="C372" s="5" t="s">
        <v>533</v>
      </c>
      <c r="D372" s="20" t="str">
        <f>VLOOKUP(C372,[8]A!$B$2:$H$1501,6,FALSE)</f>
        <v>ETOILE CYCLISTE FEIGNIES</v>
      </c>
      <c r="E372" s="2" t="str">
        <f>VLOOKUP(C372,A!$E$2:$K$1451,7,FALSE)</f>
        <v>05999119885</v>
      </c>
      <c r="F372" s="8">
        <v>3</v>
      </c>
      <c r="G372" s="8" t="str">
        <f>VLOOKUP(C372,A!$B$2:$I$1501,8,FALSE)</f>
        <v>Adulte Masculin 20/29 ans</v>
      </c>
      <c r="N372" s="2">
        <f t="shared" si="12"/>
        <v>144582</v>
      </c>
      <c r="O372" s="2">
        <f t="shared" si="13"/>
        <v>595</v>
      </c>
      <c r="P372" s="8" t="str">
        <f>VLOOKUP(C372,A!$B$2:$D$1501,3,FALSE)</f>
        <v>3</v>
      </c>
    </row>
    <row r="373" spans="1:16" ht="14.45" customHeight="1" x14ac:dyDescent="0.25">
      <c r="A373" s="7">
        <v>596</v>
      </c>
      <c r="B373">
        <v>144526</v>
      </c>
      <c r="C373" s="2" t="s">
        <v>556</v>
      </c>
      <c r="D373" t="s">
        <v>452</v>
      </c>
      <c r="E373" s="2" t="str">
        <f>VLOOKUP(C373,A!$E$2:$K$1451,7,FALSE)</f>
        <v>05999107458</v>
      </c>
      <c r="F373" s="8">
        <v>3</v>
      </c>
      <c r="G373" s="8" t="str">
        <f>VLOOKUP(C373,A!$B$2:$I$1501,8,FALSE)</f>
        <v>Adulte Masculin 40/49 ans</v>
      </c>
      <c r="N373" s="2">
        <f t="shared" si="12"/>
        <v>144526</v>
      </c>
      <c r="O373" s="2">
        <f t="shared" si="13"/>
        <v>596</v>
      </c>
      <c r="P373" s="8" t="str">
        <f>VLOOKUP(C373,A!$B$2:$D$1501,3,FALSE)</f>
        <v>3</v>
      </c>
    </row>
    <row r="374" spans="1:16" ht="14.45" customHeight="1" x14ac:dyDescent="0.25">
      <c r="A374" s="7">
        <v>597</v>
      </c>
      <c r="B374">
        <v>144465</v>
      </c>
      <c r="C374" s="22" t="s">
        <v>558</v>
      </c>
      <c r="D374" s="22" t="s">
        <v>559</v>
      </c>
      <c r="E374" s="2" t="str">
        <f>VLOOKUP(C374,A!$E$2:$K$1451,7,FALSE)</f>
        <v>05999109026</v>
      </c>
      <c r="F374" s="8">
        <v>3</v>
      </c>
      <c r="G374" s="8" t="str">
        <f>VLOOKUP(C374,A!$B$2:$I$1501,8,FALSE)</f>
        <v>Adulte Masculin 20/29 ans</v>
      </c>
      <c r="N374" s="2">
        <f t="shared" si="12"/>
        <v>144465</v>
      </c>
      <c r="O374" s="2">
        <f t="shared" si="13"/>
        <v>597</v>
      </c>
      <c r="P374" s="8" t="str">
        <f>VLOOKUP(C374,A!$B$2:$D$1501,3,FALSE)</f>
        <v>3</v>
      </c>
    </row>
    <row r="375" spans="1:16" ht="14.45" customHeight="1" x14ac:dyDescent="0.25">
      <c r="A375" s="7">
        <v>598</v>
      </c>
      <c r="B375">
        <v>144352</v>
      </c>
      <c r="C375" s="2" t="s">
        <v>600</v>
      </c>
      <c r="D375" s="2" t="s">
        <v>504</v>
      </c>
      <c r="E375" s="2" t="str">
        <f>VLOOKUP(C375,A!$E$2:$K$1451,7,FALSE)</f>
        <v>05957074565</v>
      </c>
      <c r="F375" s="8">
        <v>3</v>
      </c>
      <c r="G375" s="8" t="str">
        <f>VLOOKUP(C375,A!$B$2:$I$1501,8,FALSE)</f>
        <v>Adulte Masculin 40/49 ans</v>
      </c>
      <c r="N375" s="2">
        <f t="shared" si="12"/>
        <v>144352</v>
      </c>
      <c r="O375" s="2">
        <f t="shared" si="13"/>
        <v>598</v>
      </c>
      <c r="P375" s="8" t="str">
        <f>VLOOKUP(C375,A!$B$2:$D$1501,3,FALSE)</f>
        <v>3</v>
      </c>
    </row>
    <row r="376" spans="1:16" ht="14.45" customHeight="1" x14ac:dyDescent="0.25">
      <c r="A376" s="7">
        <v>599</v>
      </c>
      <c r="B376">
        <v>144304</v>
      </c>
      <c r="C376" s="2" t="s">
        <v>565</v>
      </c>
      <c r="D376" s="2" t="s">
        <v>14</v>
      </c>
      <c r="E376" s="2" t="str">
        <f>VLOOKUP(C376,A!$E$2:$K$1451,7,FALSE)</f>
        <v>05966529642</v>
      </c>
      <c r="F376" s="8">
        <v>3</v>
      </c>
      <c r="G376" s="8" t="str">
        <f>VLOOKUP(C376,A!$B$2:$I$1501,8,FALSE)</f>
        <v>Adulte Masculin 50/59 ans</v>
      </c>
      <c r="N376" s="2">
        <f t="shared" si="12"/>
        <v>144304</v>
      </c>
      <c r="O376" s="2">
        <f t="shared" si="13"/>
        <v>599</v>
      </c>
      <c r="P376" s="8" t="str">
        <f>VLOOKUP(C376,A!$B$2:$D$1501,3,FALSE)</f>
        <v>3</v>
      </c>
    </row>
    <row r="377" spans="1:16" ht="14.45" customHeight="1" x14ac:dyDescent="0.25">
      <c r="A377" s="7">
        <v>600</v>
      </c>
      <c r="B377">
        <v>2229</v>
      </c>
      <c r="C377" t="s">
        <v>573</v>
      </c>
      <c r="D377" t="s">
        <v>14</v>
      </c>
      <c r="E377" s="2" t="str">
        <f>VLOOKUP(C377,A!$E$2:$K$1451,7,FALSE)</f>
        <v>05999069521</v>
      </c>
      <c r="F377" s="8">
        <v>3</v>
      </c>
      <c r="G377" s="8" t="str">
        <f>VLOOKUP(C377,A!$B$2:$I$1501,8,FALSE)</f>
        <v>Adulte Masculin 40/49 ans</v>
      </c>
      <c r="N377" s="2">
        <f t="shared" si="12"/>
        <v>2229</v>
      </c>
      <c r="O377" s="2">
        <f t="shared" si="13"/>
        <v>600</v>
      </c>
      <c r="P377" s="8" t="str">
        <f>VLOOKUP(C377,A!$B$2:$D$1501,3,FALSE)</f>
        <v>3</v>
      </c>
    </row>
    <row r="378" spans="1:16" ht="14.45" customHeight="1" x14ac:dyDescent="0.25">
      <c r="A378" s="7">
        <v>601</v>
      </c>
      <c r="B378">
        <v>144406</v>
      </c>
      <c r="C378" t="s">
        <v>575</v>
      </c>
      <c r="D378" t="s">
        <v>14</v>
      </c>
      <c r="E378" s="2" t="str">
        <f>VLOOKUP(C378,A!$E$2:$K$1451,7,FALSE)</f>
        <v>05996221702</v>
      </c>
      <c r="F378" s="8">
        <v>3</v>
      </c>
      <c r="G378" s="8" t="str">
        <f>VLOOKUP(C378,A!$B$2:$I$1501,8,FALSE)</f>
        <v>Adulte Masculin 40/49 ans</v>
      </c>
      <c r="N378" s="2">
        <f t="shared" si="12"/>
        <v>144406</v>
      </c>
      <c r="O378" s="2">
        <f t="shared" si="13"/>
        <v>601</v>
      </c>
      <c r="P378" s="8" t="str">
        <f>VLOOKUP(C378,A!$B$2:$D$1501,3,FALSE)</f>
        <v>3</v>
      </c>
    </row>
    <row r="379" spans="1:16" ht="14.45" customHeight="1" x14ac:dyDescent="0.25">
      <c r="A379" s="7">
        <v>602</v>
      </c>
      <c r="B379">
        <v>144588</v>
      </c>
      <c r="C379" t="s">
        <v>589</v>
      </c>
      <c r="D379" t="s">
        <v>14</v>
      </c>
      <c r="E379" s="2" t="str">
        <f>VLOOKUP(C379,A!$E$2:$K$1451,7,FALSE)</f>
        <v>05996219563</v>
      </c>
      <c r="F379" s="8">
        <v>3</v>
      </c>
      <c r="G379" s="8" t="str">
        <f>VLOOKUP(C379,A!$B$2:$I$1501,8,FALSE)</f>
        <v>Adulte Masculin 17/19 ans</v>
      </c>
      <c r="N379" s="2">
        <f t="shared" ref="N379:N442" si="14">B379</f>
        <v>144588</v>
      </c>
      <c r="O379" s="2">
        <f t="shared" ref="O379:O442" si="15">A379</f>
        <v>602</v>
      </c>
      <c r="P379" s="8" t="str">
        <f>VLOOKUP(C379,A!$B$2:$D$1501,3,FALSE)</f>
        <v>3</v>
      </c>
    </row>
    <row r="380" spans="1:16" ht="14.45" customHeight="1" x14ac:dyDescent="0.25">
      <c r="A380" s="7">
        <v>603</v>
      </c>
      <c r="B380">
        <v>144600</v>
      </c>
      <c r="C380" t="s">
        <v>590</v>
      </c>
      <c r="D380" t="s">
        <v>14</v>
      </c>
      <c r="E380" s="2" t="str">
        <f>VLOOKUP(C380,A!$E$2:$K$1451,7,FALSE)</f>
        <v>05996215369</v>
      </c>
      <c r="F380" s="8">
        <v>3</v>
      </c>
      <c r="G380" s="8" t="str">
        <f>VLOOKUP(C380,A!$B$2:$I$1501,8,FALSE)</f>
        <v>Adulte Masculin 40/49 ans</v>
      </c>
      <c r="N380" s="2">
        <f t="shared" si="14"/>
        <v>144600</v>
      </c>
      <c r="O380" s="2">
        <f t="shared" si="15"/>
        <v>603</v>
      </c>
      <c r="P380" s="8" t="str">
        <f>VLOOKUP(C380,A!$B$2:$D$1501,3,FALSE)</f>
        <v>3</v>
      </c>
    </row>
    <row r="381" spans="1:16" ht="14.45" customHeight="1" x14ac:dyDescent="0.25">
      <c r="A381" s="7">
        <v>604</v>
      </c>
      <c r="B381">
        <v>144617</v>
      </c>
      <c r="C381" t="s">
        <v>580</v>
      </c>
      <c r="D381" t="s">
        <v>14</v>
      </c>
      <c r="E381" s="2" t="str">
        <f>VLOOKUP(C381,A!$E$2:$K$1451,7,FALSE)</f>
        <v>05992014293</v>
      </c>
      <c r="F381" s="8">
        <v>3</v>
      </c>
      <c r="G381" s="8" t="str">
        <f>VLOOKUP(C381,A!$B$2:$I$1501,8,FALSE)</f>
        <v>Adulte Masculin 50/59 ans</v>
      </c>
      <c r="N381" s="2">
        <f t="shared" si="14"/>
        <v>144617</v>
      </c>
      <c r="O381" s="2">
        <f t="shared" si="15"/>
        <v>604</v>
      </c>
      <c r="P381" s="8" t="str">
        <f>VLOOKUP(C381,A!$B$2:$D$1501,3,FALSE)</f>
        <v>3</v>
      </c>
    </row>
    <row r="382" spans="1:16" ht="14.45" customHeight="1" x14ac:dyDescent="0.25">
      <c r="A382" s="7">
        <v>605</v>
      </c>
      <c r="B382">
        <v>144312</v>
      </c>
      <c r="C382" s="5" t="s">
        <v>503</v>
      </c>
      <c r="D382" s="20" t="str">
        <f>VLOOKUP(C382,[8]A!$B$2:$H$1501,6,FALSE)</f>
        <v>T.C.S.P. 59 - FERRIERE LA GRANDE</v>
      </c>
      <c r="E382" s="2" t="str">
        <f>VLOOKUP(C382,A!$E$2:$K$1451,7,FALSE)</f>
        <v>05996223019</v>
      </c>
      <c r="F382" s="8">
        <v>3</v>
      </c>
      <c r="G382" s="8" t="str">
        <f>VLOOKUP(C382,A!$B$2:$I$1501,8,FALSE)</f>
        <v>Adulte Masculin 40/49 ans</v>
      </c>
      <c r="N382" s="2">
        <f t="shared" si="14"/>
        <v>144312</v>
      </c>
      <c r="O382" s="2">
        <f t="shared" si="15"/>
        <v>605</v>
      </c>
      <c r="P382" s="8" t="str">
        <f>VLOOKUP(C382,A!$B$2:$D$1501,3,FALSE)</f>
        <v>3</v>
      </c>
    </row>
    <row r="383" spans="1:16" ht="14.45" customHeight="1" x14ac:dyDescent="0.25">
      <c r="A383" s="7">
        <v>606</v>
      </c>
      <c r="B383">
        <v>2923</v>
      </c>
      <c r="C383" t="s">
        <v>635</v>
      </c>
      <c r="D383" t="s">
        <v>14</v>
      </c>
      <c r="E383" s="2" t="str">
        <f>VLOOKUP(C383,A!$E$2:$K$1451,7,FALSE)</f>
        <v>05999070856</v>
      </c>
      <c r="F383" s="8">
        <v>3</v>
      </c>
      <c r="G383" s="8" t="str">
        <f>VLOOKUP(C383,A!$B$2:$I$1501,8,FALSE)</f>
        <v>Adulte Masculin 50/59 ans</v>
      </c>
      <c r="N383" s="2">
        <f t="shared" si="14"/>
        <v>2923</v>
      </c>
      <c r="O383" s="2">
        <f t="shared" si="15"/>
        <v>606</v>
      </c>
      <c r="P383" s="8" t="str">
        <f>VLOOKUP(C383,A!$B$2:$D$1501,3,FALSE)</f>
        <v>3</v>
      </c>
    </row>
    <row r="384" spans="1:16" ht="14.45" customHeight="1" x14ac:dyDescent="0.25">
      <c r="A384" s="7">
        <v>607</v>
      </c>
      <c r="B384">
        <v>2924</v>
      </c>
      <c r="C384" t="s">
        <v>636</v>
      </c>
      <c r="D384" t="s">
        <v>14</v>
      </c>
      <c r="E384" s="2" t="str">
        <f>VLOOKUP(C384,A!$E$2:$K$1451,7,FALSE)</f>
        <v>05999023857</v>
      </c>
      <c r="F384" s="8">
        <v>3</v>
      </c>
      <c r="G384" s="8" t="str">
        <f>VLOOKUP(C384,A!$B$2:$I$1501,8,FALSE)</f>
        <v>Adulte Masculin 30/39 ans</v>
      </c>
      <c r="N384" s="2">
        <f t="shared" si="14"/>
        <v>2924</v>
      </c>
      <c r="O384" s="2">
        <f t="shared" si="15"/>
        <v>607</v>
      </c>
      <c r="P384" s="8" t="str">
        <f>VLOOKUP(C384,A!$B$2:$D$1501,3,FALSE)</f>
        <v>3</v>
      </c>
    </row>
    <row r="385" spans="1:16" ht="14.45" customHeight="1" x14ac:dyDescent="0.25">
      <c r="A385" s="7">
        <v>608</v>
      </c>
      <c r="B385" s="2">
        <v>144330</v>
      </c>
      <c r="C385" s="2" t="s">
        <v>123</v>
      </c>
      <c r="D385" s="20" t="s">
        <v>14</v>
      </c>
      <c r="E385" s="2" t="str">
        <f>VLOOKUP(C385,A!$E$2:$K$1451,7,FALSE)</f>
        <v>05999013630</v>
      </c>
      <c r="F385" s="8">
        <v>3</v>
      </c>
      <c r="G385" s="8" t="str">
        <f>VLOOKUP(C385,A!$B$2:$I$1501,8,FALSE)</f>
        <v>Adulte Masculin 20/29 ans</v>
      </c>
      <c r="N385" s="2">
        <f t="shared" si="14"/>
        <v>144330</v>
      </c>
      <c r="O385" s="2">
        <f t="shared" si="15"/>
        <v>608</v>
      </c>
      <c r="P385" s="8" t="str">
        <f>VLOOKUP(C385,A!$B$2:$D$1501,3,FALSE)</f>
        <v>3</v>
      </c>
    </row>
    <row r="386" spans="1:16" ht="14.45" customHeight="1" x14ac:dyDescent="0.25">
      <c r="A386" s="7">
        <v>609</v>
      </c>
      <c r="B386">
        <v>2913</v>
      </c>
      <c r="C386" t="s">
        <v>629</v>
      </c>
      <c r="D386" t="s">
        <v>284</v>
      </c>
      <c r="E386" s="2" t="str">
        <f>VLOOKUP(C386,A!$E$2:$K$1451,7,FALSE)</f>
        <v>05999067478</v>
      </c>
      <c r="F386" s="8">
        <v>3</v>
      </c>
      <c r="G386" s="8" t="str">
        <f>VLOOKUP(C386,A!$B$2:$I$1501,8,FALSE)</f>
        <v>Adulte Masculin 50/59 ans</v>
      </c>
      <c r="N386" s="2">
        <f t="shared" si="14"/>
        <v>2913</v>
      </c>
      <c r="O386" s="2">
        <f t="shared" si="15"/>
        <v>609</v>
      </c>
      <c r="P386" s="8" t="str">
        <f>VLOOKUP(C386,A!$B$2:$D$1501,3,FALSE)</f>
        <v>3</v>
      </c>
    </row>
    <row r="387" spans="1:16" ht="14.45" customHeight="1" x14ac:dyDescent="0.25">
      <c r="A387" s="7">
        <v>610</v>
      </c>
      <c r="B387" s="2">
        <v>2194</v>
      </c>
      <c r="C387" s="2" t="s">
        <v>272</v>
      </c>
      <c r="D387" s="2" t="s">
        <v>273</v>
      </c>
      <c r="E387" s="2" t="str">
        <f>VLOOKUP(C387,A!$E$2:$K$1451,7,FALSE)</f>
        <v>05999084444</v>
      </c>
      <c r="F387" s="8">
        <v>3</v>
      </c>
      <c r="G387" s="8" t="str">
        <f>VLOOKUP(C387,A!$B$2:$I$1501,8,FALSE)</f>
        <v>Adulte Masculin 50/59 ans</v>
      </c>
      <c r="N387" s="2">
        <f t="shared" si="14"/>
        <v>2194</v>
      </c>
      <c r="O387" s="2">
        <f t="shared" si="15"/>
        <v>610</v>
      </c>
      <c r="P387" s="8" t="str">
        <f>VLOOKUP(C387,A!$B$2:$D$1501,3,FALSE)</f>
        <v>3</v>
      </c>
    </row>
    <row r="388" spans="1:16" ht="14.45" customHeight="1" x14ac:dyDescent="0.25">
      <c r="A388" s="7">
        <v>611</v>
      </c>
      <c r="B388">
        <v>144276</v>
      </c>
      <c r="C388" t="s">
        <v>640</v>
      </c>
      <c r="D388" t="s">
        <v>643</v>
      </c>
      <c r="E388" s="2" t="str">
        <f>VLOOKUP(C388,A!$E$2:$K$1451,7,FALSE)</f>
        <v>05999084951</v>
      </c>
      <c r="F388" s="8">
        <v>3</v>
      </c>
      <c r="G388" s="8" t="str">
        <f>VLOOKUP(C388,A!$B$2:$I$1501,8,FALSE)</f>
        <v>Adulte Masculin 20/29 ans</v>
      </c>
      <c r="N388" s="2">
        <f t="shared" si="14"/>
        <v>144276</v>
      </c>
      <c r="O388" s="2">
        <f t="shared" si="15"/>
        <v>611</v>
      </c>
      <c r="P388" s="8" t="str">
        <f>VLOOKUP(C388,A!$B$2:$D$1501,3,FALSE)</f>
        <v>3</v>
      </c>
    </row>
    <row r="389" spans="1:16" ht="14.45" customHeight="1" x14ac:dyDescent="0.25">
      <c r="A389" s="7">
        <v>612</v>
      </c>
      <c r="B389">
        <v>144309</v>
      </c>
      <c r="C389" t="s">
        <v>642</v>
      </c>
      <c r="D389" t="s">
        <v>643</v>
      </c>
      <c r="E389" s="2" t="str">
        <f>VLOOKUP(C389,A!$E$2:$K$1451,7,FALSE)</f>
        <v>05996221879</v>
      </c>
      <c r="F389" s="8">
        <v>3</v>
      </c>
      <c r="G389" s="8" t="str">
        <f>VLOOKUP(C389,A!$B$2:$I$1501,8,FALSE)</f>
        <v>Adulte Masculin 40/49 ans</v>
      </c>
      <c r="N389" s="2">
        <f t="shared" si="14"/>
        <v>144309</v>
      </c>
      <c r="O389" s="2">
        <f t="shared" si="15"/>
        <v>612</v>
      </c>
      <c r="P389" s="8" t="str">
        <f>VLOOKUP(C389,A!$B$2:$D$1501,3,FALSE)</f>
        <v>3</v>
      </c>
    </row>
    <row r="390" spans="1:16" ht="14.45" customHeight="1" x14ac:dyDescent="0.25">
      <c r="A390" s="7">
        <v>613</v>
      </c>
      <c r="B390">
        <v>144587</v>
      </c>
      <c r="C390" s="5" t="s">
        <v>763</v>
      </c>
      <c r="D390" t="s">
        <v>643</v>
      </c>
      <c r="E390" s="2" t="str">
        <f>VLOOKUP(C390,A!$E$2:$K$1451,7,FALSE)</f>
        <v>05999111164</v>
      </c>
      <c r="F390" s="8">
        <v>3</v>
      </c>
      <c r="G390" s="8" t="str">
        <f>VLOOKUP(C390,A!$B$2:$I$1501,8,FALSE)</f>
        <v>Adulte Masculin 17/19 ans</v>
      </c>
      <c r="N390" s="2">
        <f t="shared" si="14"/>
        <v>144587</v>
      </c>
      <c r="O390" s="2">
        <f t="shared" si="15"/>
        <v>613</v>
      </c>
      <c r="P390" s="8" t="str">
        <f>VLOOKUP(C390,A!$B$2:$D$1501,3,FALSE)</f>
        <v>3</v>
      </c>
    </row>
    <row r="391" spans="1:16" ht="14.45" customHeight="1" x14ac:dyDescent="0.25">
      <c r="A391" s="7">
        <v>614</v>
      </c>
      <c r="B391">
        <v>144274</v>
      </c>
      <c r="C391" t="s">
        <v>764</v>
      </c>
      <c r="D391" t="s">
        <v>643</v>
      </c>
      <c r="E391" s="2" t="str">
        <f>VLOOKUP(C391,A!$E$2:$K$1451,7,FALSE)</f>
        <v>05999111165</v>
      </c>
      <c r="F391" s="8">
        <v>3</v>
      </c>
      <c r="G391" s="8" t="str">
        <f>VLOOKUP(C391,A!$B$2:$I$1501,8,FALSE)</f>
        <v>Adulte Masculin 20/29 ans</v>
      </c>
      <c r="N391" s="2">
        <f t="shared" si="14"/>
        <v>144274</v>
      </c>
      <c r="O391" s="2">
        <f t="shared" si="15"/>
        <v>614</v>
      </c>
      <c r="P391" s="8" t="str">
        <f>VLOOKUP(C391,A!$B$2:$D$1501,3,FALSE)</f>
        <v>3</v>
      </c>
    </row>
    <row r="392" spans="1:16" ht="14.45" customHeight="1" x14ac:dyDescent="0.25">
      <c r="A392" s="7">
        <v>615</v>
      </c>
      <c r="B392">
        <v>144488</v>
      </c>
      <c r="C392" t="s">
        <v>765</v>
      </c>
      <c r="D392" t="s">
        <v>643</v>
      </c>
      <c r="E392" s="2" t="str">
        <f>VLOOKUP(C392,A!$E$2:$K$1451,7,FALSE)</f>
        <v>05999057252</v>
      </c>
      <c r="F392" s="8">
        <v>3</v>
      </c>
      <c r="G392" s="8" t="str">
        <f>VLOOKUP(C392,A!$B$2:$I$1501,8,FALSE)</f>
        <v>Adulte Masculin 20/29 ans</v>
      </c>
      <c r="N392" s="2">
        <f t="shared" si="14"/>
        <v>144488</v>
      </c>
      <c r="O392" s="2">
        <f t="shared" si="15"/>
        <v>615</v>
      </c>
      <c r="P392" s="8" t="str">
        <f>VLOOKUP(C392,A!$B$2:$D$1501,3,FALSE)</f>
        <v>3</v>
      </c>
    </row>
    <row r="393" spans="1:16" ht="14.45" customHeight="1" x14ac:dyDescent="0.25">
      <c r="A393" s="7">
        <v>616</v>
      </c>
      <c r="B393">
        <v>144402</v>
      </c>
      <c r="C393" t="s">
        <v>767</v>
      </c>
      <c r="D393" s="5" t="s">
        <v>843</v>
      </c>
      <c r="E393" s="2" t="str">
        <f>VLOOKUP(C393,A!$E$2:$K$1451,7,FALSE)</f>
        <v>05999112315</v>
      </c>
      <c r="F393" s="8">
        <v>3</v>
      </c>
      <c r="G393" s="8" t="str">
        <f>VLOOKUP(C393,A!$B$2:$I$1501,8,FALSE)</f>
        <v>Adulte Masculin 40/49 ans</v>
      </c>
      <c r="N393" s="2">
        <f t="shared" si="14"/>
        <v>144402</v>
      </c>
      <c r="O393" s="2">
        <f t="shared" si="15"/>
        <v>616</v>
      </c>
      <c r="P393" s="8" t="str">
        <f>VLOOKUP(C393,A!$B$2:$D$1501,3,FALSE)</f>
        <v>3</v>
      </c>
    </row>
    <row r="394" spans="1:16" ht="14.45" customHeight="1" x14ac:dyDescent="0.25">
      <c r="A394" s="7">
        <v>617</v>
      </c>
      <c r="B394">
        <v>144265</v>
      </c>
      <c r="C394" t="s">
        <v>768</v>
      </c>
      <c r="D394" s="5" t="s">
        <v>843</v>
      </c>
      <c r="E394" s="2" t="str">
        <f>VLOOKUP(C394,A!$E$2:$K$1451,7,FALSE)</f>
        <v>05999111357</v>
      </c>
      <c r="F394" s="8">
        <v>3</v>
      </c>
      <c r="G394" s="8" t="str">
        <f>VLOOKUP(C394,A!$B$2:$I$1501,8,FALSE)</f>
        <v>Adulte Masculin 20/29 ans</v>
      </c>
      <c r="N394" s="2">
        <f t="shared" si="14"/>
        <v>144265</v>
      </c>
      <c r="O394" s="2">
        <f t="shared" si="15"/>
        <v>617</v>
      </c>
      <c r="P394" s="8" t="str">
        <f>VLOOKUP(C394,A!$B$2:$D$1501,3,FALSE)</f>
        <v>3</v>
      </c>
    </row>
    <row r="395" spans="1:16" ht="14.45" customHeight="1" x14ac:dyDescent="0.25">
      <c r="A395" s="7">
        <v>618</v>
      </c>
      <c r="B395">
        <v>144513</v>
      </c>
      <c r="C395" t="s">
        <v>645</v>
      </c>
      <c r="D395" t="s">
        <v>746</v>
      </c>
      <c r="E395" s="2" t="str">
        <f>VLOOKUP(C395,A!$E$2:$K$1451,7,FALSE)</f>
        <v>05999073897</v>
      </c>
      <c r="F395" s="8">
        <v>3</v>
      </c>
      <c r="G395" s="8" t="str">
        <f>VLOOKUP(C395,A!$B$2:$I$1501,8,FALSE)</f>
        <v>Adulte Masculin 30/39 ans</v>
      </c>
      <c r="N395" s="2">
        <f t="shared" si="14"/>
        <v>144513</v>
      </c>
      <c r="O395" s="2">
        <f t="shared" si="15"/>
        <v>618</v>
      </c>
      <c r="P395" s="8" t="str">
        <f>VLOOKUP(C395,A!$B$2:$D$1501,3,FALSE)</f>
        <v>3</v>
      </c>
    </row>
    <row r="396" spans="1:16" ht="14.45" customHeight="1" x14ac:dyDescent="0.25">
      <c r="A396" s="7">
        <v>619</v>
      </c>
      <c r="B396">
        <v>144433</v>
      </c>
      <c r="C396" t="s">
        <v>769</v>
      </c>
      <c r="D396" t="s">
        <v>36</v>
      </c>
      <c r="E396" s="2" t="str">
        <f>VLOOKUP(C396,A!$E$2:$K$1451,7,FALSE)</f>
        <v>05999099812</v>
      </c>
      <c r="F396" s="8">
        <v>3</v>
      </c>
      <c r="G396" s="8" t="str">
        <f>VLOOKUP(C396,A!$B$2:$I$1501,8,FALSE)</f>
        <v>Adulte Masculin 40/49 ans</v>
      </c>
      <c r="N396" s="2">
        <f t="shared" si="14"/>
        <v>144433</v>
      </c>
      <c r="O396" s="2">
        <f t="shared" si="15"/>
        <v>619</v>
      </c>
      <c r="P396" s="8" t="str">
        <f>VLOOKUP(C396,A!$B$2:$D$1501,3,FALSE)</f>
        <v>3</v>
      </c>
    </row>
    <row r="397" spans="1:16" ht="14.45" customHeight="1" x14ac:dyDescent="0.25">
      <c r="A397" s="7">
        <v>620</v>
      </c>
      <c r="B397">
        <v>144347</v>
      </c>
      <c r="C397" t="s">
        <v>646</v>
      </c>
      <c r="D397" t="s">
        <v>32</v>
      </c>
      <c r="E397" s="2" t="str">
        <f>VLOOKUP(C397,A!$E$2:$K$1451,7,FALSE)</f>
        <v>05999087674</v>
      </c>
      <c r="F397" s="8">
        <v>3</v>
      </c>
      <c r="G397" s="8" t="str">
        <f>VLOOKUP(C397,A!$B$2:$I$1501,8,FALSE)</f>
        <v>Adulte Masculin 40/49 ans</v>
      </c>
      <c r="N397" s="2">
        <f t="shared" si="14"/>
        <v>144347</v>
      </c>
      <c r="O397" s="2">
        <f t="shared" si="15"/>
        <v>620</v>
      </c>
      <c r="P397" s="8" t="str">
        <f>VLOOKUP(C397,A!$B$2:$D$1501,3,FALSE)</f>
        <v>3</v>
      </c>
    </row>
    <row r="398" spans="1:16" ht="14.45" customHeight="1" x14ac:dyDescent="0.25">
      <c r="A398" s="7">
        <v>621</v>
      </c>
      <c r="B398">
        <v>144264</v>
      </c>
      <c r="C398" t="s">
        <v>648</v>
      </c>
      <c r="D398" t="s">
        <v>32</v>
      </c>
      <c r="E398" s="2" t="str">
        <f>VLOOKUP(C398,A!$E$2:$K$1451,7,FALSE)</f>
        <v>05999118500</v>
      </c>
      <c r="F398" s="8">
        <v>3</v>
      </c>
      <c r="G398" s="8" t="str">
        <f>VLOOKUP(C398,A!$B$2:$I$1501,8,FALSE)</f>
        <v>Adulte Masculin 50/59 ans</v>
      </c>
      <c r="N398" s="2">
        <f t="shared" si="14"/>
        <v>144264</v>
      </c>
      <c r="O398" s="2">
        <f t="shared" si="15"/>
        <v>621</v>
      </c>
      <c r="P398" s="8" t="str">
        <f>VLOOKUP(C398,A!$B$2:$D$1501,3,FALSE)</f>
        <v>3</v>
      </c>
    </row>
    <row r="399" spans="1:16" ht="14.45" customHeight="1" x14ac:dyDescent="0.25">
      <c r="A399" s="7">
        <v>622</v>
      </c>
      <c r="B399">
        <v>144388</v>
      </c>
      <c r="C399" t="s">
        <v>650</v>
      </c>
      <c r="D399" t="s">
        <v>32</v>
      </c>
      <c r="E399" s="2" t="str">
        <f>VLOOKUP(C399,A!$E$2:$K$1451,7,FALSE)</f>
        <v>05999111760</v>
      </c>
      <c r="F399" s="8">
        <v>3</v>
      </c>
      <c r="G399" s="8" t="str">
        <f>VLOOKUP(C399,A!$B$2:$I$1501,8,FALSE)</f>
        <v>Adulte Masculin 20/29 ans</v>
      </c>
      <c r="N399" s="2">
        <f t="shared" si="14"/>
        <v>144388</v>
      </c>
      <c r="O399" s="2">
        <f t="shared" si="15"/>
        <v>622</v>
      </c>
      <c r="P399" s="8" t="str">
        <f>VLOOKUP(C399,A!$B$2:$D$1501,3,FALSE)</f>
        <v>3</v>
      </c>
    </row>
    <row r="400" spans="1:16" ht="14.45" customHeight="1" x14ac:dyDescent="0.25">
      <c r="A400" s="7">
        <v>623</v>
      </c>
      <c r="B400">
        <v>144271</v>
      </c>
      <c r="C400" t="s">
        <v>651</v>
      </c>
      <c r="D400" t="s">
        <v>32</v>
      </c>
      <c r="E400" s="2" t="str">
        <f>VLOOKUP(C400,A!$E$2:$K$1451,7,FALSE)</f>
        <v>05999111362</v>
      </c>
      <c r="F400" s="8">
        <v>3</v>
      </c>
      <c r="G400" s="8" t="str">
        <f>VLOOKUP(C400,A!$B$2:$I$1501,8,FALSE)</f>
        <v>Adulte Masculin 60 ans et plus</v>
      </c>
      <c r="N400" s="2">
        <f t="shared" si="14"/>
        <v>144271</v>
      </c>
      <c r="O400" s="2">
        <f t="shared" si="15"/>
        <v>623</v>
      </c>
      <c r="P400" s="8" t="str">
        <f>VLOOKUP(C400,A!$B$2:$D$1501,3,FALSE)</f>
        <v>3</v>
      </c>
    </row>
    <row r="401" spans="1:16" ht="14.45" customHeight="1" x14ac:dyDescent="0.25">
      <c r="A401" s="7">
        <v>624</v>
      </c>
      <c r="B401">
        <v>144538</v>
      </c>
      <c r="C401" t="s">
        <v>653</v>
      </c>
      <c r="D401" t="s">
        <v>32</v>
      </c>
      <c r="E401" s="2" t="str">
        <f>VLOOKUP(C401,A!$E$2:$K$1451,7,FALSE)</f>
        <v>05999113203</v>
      </c>
      <c r="F401" s="8">
        <v>3</v>
      </c>
      <c r="G401" s="8" t="str">
        <f>VLOOKUP(C401,A!$B$2:$I$1501,8,FALSE)</f>
        <v>Adulte Masculin 30/39 ans</v>
      </c>
      <c r="N401" s="2">
        <f t="shared" si="14"/>
        <v>144538</v>
      </c>
      <c r="O401" s="2">
        <f t="shared" si="15"/>
        <v>624</v>
      </c>
      <c r="P401" s="8" t="str">
        <f>VLOOKUP(C401,A!$B$2:$D$1501,3,FALSE)</f>
        <v>3</v>
      </c>
    </row>
    <row r="402" spans="1:16" ht="14.45" customHeight="1" x14ac:dyDescent="0.25">
      <c r="A402" s="7">
        <v>625</v>
      </c>
      <c r="B402">
        <v>144550</v>
      </c>
      <c r="C402" t="s">
        <v>654</v>
      </c>
      <c r="D402" t="s">
        <v>32</v>
      </c>
      <c r="E402" s="2" t="str">
        <f>VLOOKUP(C402,A!$E$2:$K$1451,7,FALSE)</f>
        <v>05999118501</v>
      </c>
      <c r="F402" s="8">
        <v>3</v>
      </c>
      <c r="G402" s="8" t="str">
        <f>VLOOKUP(C402,A!$B$2:$I$1501,8,FALSE)</f>
        <v>Adulte Masculin 50/59 ans</v>
      </c>
      <c r="N402" s="2">
        <f t="shared" si="14"/>
        <v>144550</v>
      </c>
      <c r="O402" s="2">
        <f t="shared" si="15"/>
        <v>625</v>
      </c>
      <c r="P402" s="8" t="str">
        <f>VLOOKUP(C402,A!$B$2:$D$1501,3,FALSE)</f>
        <v>3</v>
      </c>
    </row>
    <row r="403" spans="1:16" ht="14.45" customHeight="1" x14ac:dyDescent="0.25">
      <c r="A403" s="7">
        <v>626</v>
      </c>
      <c r="B403">
        <v>144589</v>
      </c>
      <c r="C403" t="s">
        <v>655</v>
      </c>
      <c r="D403" t="s">
        <v>32</v>
      </c>
      <c r="E403" s="2" t="str">
        <f>VLOOKUP(C403,A!$E$2:$K$1451,7,FALSE)</f>
        <v>05996216342</v>
      </c>
      <c r="F403" s="8">
        <v>3</v>
      </c>
      <c r="G403" s="8" t="str">
        <f>VLOOKUP(C403,A!$B$2:$I$1501,8,FALSE)</f>
        <v>Adulte Masculin 50/59 ans</v>
      </c>
      <c r="N403" s="2">
        <f t="shared" si="14"/>
        <v>144589</v>
      </c>
      <c r="O403" s="2">
        <f t="shared" si="15"/>
        <v>626</v>
      </c>
      <c r="P403" s="8" t="str">
        <f>VLOOKUP(C403,A!$B$2:$D$1501,3,FALSE)</f>
        <v>3</v>
      </c>
    </row>
    <row r="404" spans="1:16" ht="14.45" customHeight="1" x14ac:dyDescent="0.25">
      <c r="A404" s="7">
        <v>627</v>
      </c>
      <c r="B404">
        <v>144444</v>
      </c>
      <c r="C404" t="s">
        <v>656</v>
      </c>
      <c r="D404" t="s">
        <v>32</v>
      </c>
      <c r="E404" s="2" t="str">
        <f>VLOOKUP(C404,A!$E$2:$K$1451,7,FALSE)</f>
        <v>05999111761</v>
      </c>
      <c r="F404" s="8">
        <v>3</v>
      </c>
      <c r="G404" s="8" t="str">
        <f>VLOOKUP(C404,A!$B$2:$I$1501,8,FALSE)</f>
        <v>Adulte Masculin 17/19 ans</v>
      </c>
      <c r="N404" s="2">
        <f t="shared" si="14"/>
        <v>144444</v>
      </c>
      <c r="O404" s="2">
        <f t="shared" si="15"/>
        <v>627</v>
      </c>
      <c r="P404" s="8" t="str">
        <f>VLOOKUP(C404,A!$B$2:$D$1501,3,FALSE)</f>
        <v>3</v>
      </c>
    </row>
    <row r="405" spans="1:16" ht="14.45" customHeight="1" x14ac:dyDescent="0.25">
      <c r="A405" s="7">
        <v>628</v>
      </c>
      <c r="B405">
        <v>144561</v>
      </c>
      <c r="C405" t="s">
        <v>660</v>
      </c>
      <c r="D405" t="s">
        <v>32</v>
      </c>
      <c r="E405" s="2" t="str">
        <f>VLOOKUP(C405,A!$E$2:$K$1451,7,FALSE)</f>
        <v>05999111657</v>
      </c>
      <c r="F405" s="8">
        <v>3</v>
      </c>
      <c r="G405" s="8" t="str">
        <f>VLOOKUP(C405,A!$B$2:$I$1501,8,FALSE)</f>
        <v>Adulte Masculin 40/49 ans</v>
      </c>
      <c r="N405" s="2">
        <f t="shared" si="14"/>
        <v>144561</v>
      </c>
      <c r="O405" s="2">
        <f t="shared" si="15"/>
        <v>628</v>
      </c>
      <c r="P405" s="8" t="str">
        <f>VLOOKUP(C405,A!$B$2:$D$1501,3,FALSE)</f>
        <v>3</v>
      </c>
    </row>
    <row r="406" spans="1:16" ht="14.45" customHeight="1" x14ac:dyDescent="0.25">
      <c r="A406" s="7">
        <v>629</v>
      </c>
      <c r="B406">
        <v>144295</v>
      </c>
      <c r="C406" t="s">
        <v>662</v>
      </c>
      <c r="D406" t="s">
        <v>32</v>
      </c>
      <c r="E406" s="2" t="str">
        <f>VLOOKUP(C406,A!$E$2:$K$1451,7,FALSE)</f>
        <v>05999012929</v>
      </c>
      <c r="F406" s="8">
        <v>3</v>
      </c>
      <c r="G406" s="8" t="str">
        <f>VLOOKUP(C406,A!$B$2:$I$1501,8,FALSE)</f>
        <v>Adulte Masculin 30/39 ans</v>
      </c>
      <c r="N406" s="2">
        <f t="shared" si="14"/>
        <v>144295</v>
      </c>
      <c r="O406" s="2">
        <f t="shared" si="15"/>
        <v>629</v>
      </c>
      <c r="P406" s="8" t="str">
        <f>VLOOKUP(C406,A!$B$2:$D$1501,3,FALSE)</f>
        <v>3</v>
      </c>
    </row>
    <row r="407" spans="1:16" ht="14.45" customHeight="1" x14ac:dyDescent="0.25">
      <c r="A407" s="7">
        <v>630</v>
      </c>
      <c r="B407">
        <v>2932</v>
      </c>
      <c r="C407" t="s">
        <v>800</v>
      </c>
      <c r="D407" t="s">
        <v>14</v>
      </c>
      <c r="E407" s="2" t="str">
        <f>VLOOKUP(C407,A!$E$2:$K$1451,7,FALSE)</f>
        <v>05999057638</v>
      </c>
      <c r="F407" s="8">
        <v>3</v>
      </c>
      <c r="G407" s="8" t="str">
        <f>VLOOKUP(C407,A!$B$2:$I$1501,8,FALSE)</f>
        <v>Adulte Masculin 40/49 ans</v>
      </c>
      <c r="N407" s="2">
        <f t="shared" si="14"/>
        <v>2932</v>
      </c>
      <c r="O407" s="2">
        <f t="shared" si="15"/>
        <v>630</v>
      </c>
      <c r="P407" s="8" t="str">
        <f>VLOOKUP(C407,A!$B$2:$D$1501,3,FALSE)</f>
        <v>3</v>
      </c>
    </row>
    <row r="408" spans="1:16" ht="14.45" customHeight="1" x14ac:dyDescent="0.25">
      <c r="A408" s="7">
        <v>631</v>
      </c>
      <c r="B408">
        <v>2918</v>
      </c>
      <c r="C408" t="s">
        <v>665</v>
      </c>
      <c r="D408" t="s">
        <v>14</v>
      </c>
      <c r="E408" s="2" t="str">
        <f>VLOOKUP(C408,A!$E$2:$K$1451,7,FALSE)</f>
        <v>05999097974</v>
      </c>
      <c r="F408" s="8">
        <v>3</v>
      </c>
      <c r="G408" s="8" t="str">
        <f>VLOOKUP(C408,A!$B$2:$I$1501,8,FALSE)</f>
        <v>Adulte Masculin 17/19 ans</v>
      </c>
      <c r="N408" s="2">
        <f t="shared" si="14"/>
        <v>2918</v>
      </c>
      <c r="O408" s="2">
        <f t="shared" si="15"/>
        <v>631</v>
      </c>
      <c r="P408" s="8" t="str">
        <f>VLOOKUP(C408,A!$B$2:$D$1501,3,FALSE)</f>
        <v>3</v>
      </c>
    </row>
    <row r="409" spans="1:16" ht="14.45" customHeight="1" x14ac:dyDescent="0.25">
      <c r="A409" s="7">
        <v>632</v>
      </c>
      <c r="B409">
        <v>144613</v>
      </c>
      <c r="C409" t="s">
        <v>668</v>
      </c>
      <c r="D409" t="s">
        <v>452</v>
      </c>
      <c r="E409" s="2" t="str">
        <f>VLOOKUP(C409,A!$E$2:$K$1451,7,FALSE)</f>
        <v>05999090516</v>
      </c>
      <c r="F409" s="8">
        <v>3</v>
      </c>
      <c r="G409" s="8" t="str">
        <f>VLOOKUP(C409,A!$B$2:$I$1501,8,FALSE)</f>
        <v>Adulte Masculin 60 ans et plus</v>
      </c>
      <c r="N409" s="2">
        <f t="shared" si="14"/>
        <v>144613</v>
      </c>
      <c r="O409" s="2">
        <f t="shared" si="15"/>
        <v>632</v>
      </c>
      <c r="P409" s="8" t="str">
        <f>VLOOKUP(C409,A!$B$2:$D$1501,3,FALSE)</f>
        <v>3</v>
      </c>
    </row>
    <row r="410" spans="1:16" ht="14.45" customHeight="1" x14ac:dyDescent="0.25">
      <c r="A410" s="7">
        <v>633</v>
      </c>
      <c r="B410">
        <v>2906</v>
      </c>
      <c r="C410" t="s">
        <v>670</v>
      </c>
      <c r="D410" s="5" t="s">
        <v>283</v>
      </c>
      <c r="E410" s="2" t="str">
        <f>VLOOKUP(C410,A!$E$2:$K$1451,7,FALSE)</f>
        <v>05999111366</v>
      </c>
      <c r="F410" s="8">
        <v>3</v>
      </c>
      <c r="G410" s="8" t="str">
        <f>VLOOKUP(C410,A!$B$2:$I$1501,8,FALSE)</f>
        <v>Adulte Masculin 40/49 ans</v>
      </c>
      <c r="N410" s="2">
        <f t="shared" si="14"/>
        <v>2906</v>
      </c>
      <c r="O410" s="2">
        <f t="shared" si="15"/>
        <v>633</v>
      </c>
      <c r="P410" s="8" t="str">
        <f>VLOOKUP(C410,A!$B$2:$D$1501,3,FALSE)</f>
        <v>3</v>
      </c>
    </row>
    <row r="411" spans="1:16" ht="14.45" customHeight="1" x14ac:dyDescent="0.25">
      <c r="A411" s="7">
        <v>634</v>
      </c>
      <c r="B411">
        <v>2908</v>
      </c>
      <c r="C411" t="s">
        <v>672</v>
      </c>
      <c r="D411" s="5" t="s">
        <v>283</v>
      </c>
      <c r="E411" s="2" t="str">
        <f>VLOOKUP(C411,A!$E$2:$K$1451,7,FALSE)</f>
        <v>05994039993</v>
      </c>
      <c r="F411" s="8">
        <v>3</v>
      </c>
      <c r="G411" s="8" t="str">
        <f>VLOOKUP(C411,A!$B$2:$I$1501,8,FALSE)</f>
        <v>Adulte Masculin 40/49 ans</v>
      </c>
      <c r="N411" s="2">
        <f t="shared" si="14"/>
        <v>2908</v>
      </c>
      <c r="O411" s="2">
        <f t="shared" si="15"/>
        <v>634</v>
      </c>
      <c r="P411" s="8" t="str">
        <f>VLOOKUP(C411,A!$B$2:$D$1501,3,FALSE)</f>
        <v>3</v>
      </c>
    </row>
    <row r="412" spans="1:16" ht="14.45" customHeight="1" x14ac:dyDescent="0.25">
      <c r="A412" s="7">
        <v>635</v>
      </c>
      <c r="B412">
        <v>2910</v>
      </c>
      <c r="C412" t="s">
        <v>675</v>
      </c>
      <c r="D412" s="5" t="s">
        <v>283</v>
      </c>
      <c r="E412" s="2" t="str">
        <f>VLOOKUP(C412,A!$E$2:$K$1451,7,FALSE)</f>
        <v>05999111365</v>
      </c>
      <c r="F412" s="8">
        <v>3</v>
      </c>
      <c r="G412" s="8" t="str">
        <f>VLOOKUP(C412,A!$B$2:$I$1501,8,FALSE)</f>
        <v>Adulte Masculin 17/19 ans</v>
      </c>
      <c r="N412" s="2">
        <f t="shared" si="14"/>
        <v>2910</v>
      </c>
      <c r="O412" s="2">
        <f t="shared" si="15"/>
        <v>635</v>
      </c>
      <c r="P412" s="8" t="str">
        <f>VLOOKUP(C412,A!$B$2:$D$1501,3,FALSE)</f>
        <v>3</v>
      </c>
    </row>
    <row r="413" spans="1:16" ht="14.45" customHeight="1" x14ac:dyDescent="0.25">
      <c r="A413" s="7">
        <v>636</v>
      </c>
      <c r="B413">
        <v>144466</v>
      </c>
      <c r="C413" t="s">
        <v>680</v>
      </c>
      <c r="D413" s="5" t="s">
        <v>141</v>
      </c>
      <c r="E413" s="2" t="str">
        <f>VLOOKUP(C413,A!$E$2:$K$1451,7,FALSE)</f>
        <v>05999119878</v>
      </c>
      <c r="F413" s="8">
        <v>3</v>
      </c>
      <c r="G413" s="8" t="str">
        <f>VLOOKUP(C413,A!$B$2:$I$1501,8,FALSE)</f>
        <v>Adulte Masculin 20/29 ans</v>
      </c>
      <c r="N413" s="2">
        <f t="shared" si="14"/>
        <v>144466</v>
      </c>
      <c r="O413" s="2">
        <f t="shared" si="15"/>
        <v>636</v>
      </c>
      <c r="P413" s="8" t="str">
        <f>VLOOKUP(C413,A!$B$2:$D$1501,3,FALSE)</f>
        <v>3</v>
      </c>
    </row>
    <row r="414" spans="1:16" ht="14.45" customHeight="1" x14ac:dyDescent="0.25">
      <c r="A414" s="7">
        <v>637</v>
      </c>
      <c r="B414">
        <v>144268</v>
      </c>
      <c r="C414" t="s">
        <v>685</v>
      </c>
      <c r="D414" s="5" t="s">
        <v>141</v>
      </c>
      <c r="E414" s="2" t="str">
        <f>VLOOKUP(C414,A!$E$2:$K$1451,7,FALSE)</f>
        <v>05953097727</v>
      </c>
      <c r="F414" s="8">
        <v>3</v>
      </c>
      <c r="G414" s="8" t="str">
        <f>VLOOKUP(C414,A!$B$2:$I$1501,8,FALSE)</f>
        <v>Adulte Masculin 40/49 ans</v>
      </c>
      <c r="N414" s="2">
        <f t="shared" si="14"/>
        <v>144268</v>
      </c>
      <c r="O414" s="2">
        <f t="shared" si="15"/>
        <v>637</v>
      </c>
      <c r="P414" s="8" t="str">
        <f>VLOOKUP(C414,A!$B$2:$D$1501,3,FALSE)</f>
        <v>3</v>
      </c>
    </row>
    <row r="415" spans="1:16" ht="14.45" customHeight="1" x14ac:dyDescent="0.25">
      <c r="A415" s="7">
        <v>638</v>
      </c>
      <c r="B415">
        <v>144284</v>
      </c>
      <c r="C415" t="s">
        <v>690</v>
      </c>
      <c r="D415" s="2" t="s">
        <v>101</v>
      </c>
      <c r="E415" s="2" t="str">
        <f>VLOOKUP(C415,A!$E$2:$K$1451,7,FALSE)</f>
        <v>06297070134</v>
      </c>
      <c r="F415" s="8">
        <v>3</v>
      </c>
      <c r="G415" s="8" t="str">
        <f>VLOOKUP(C415,A!$B$2:$I$1501,8,FALSE)</f>
        <v>Adulte Masculin 17/19 ans</v>
      </c>
      <c r="N415" s="2">
        <f t="shared" si="14"/>
        <v>144284</v>
      </c>
      <c r="O415" s="2">
        <f t="shared" si="15"/>
        <v>638</v>
      </c>
      <c r="P415" s="8" t="str">
        <f>VLOOKUP(C415,A!$B$2:$D$1501,3,FALSE)</f>
        <v>3</v>
      </c>
    </row>
    <row r="416" spans="1:16" ht="14.45" customHeight="1" x14ac:dyDescent="0.25">
      <c r="A416" s="7">
        <v>639</v>
      </c>
      <c r="B416">
        <v>144373</v>
      </c>
      <c r="C416" t="s">
        <v>691</v>
      </c>
      <c r="D416" s="5" t="s">
        <v>358</v>
      </c>
      <c r="E416" s="2" t="str">
        <f>VLOOKUP(C416,A!$E$2:$K$1451,7,FALSE)</f>
        <v>05999067328</v>
      </c>
      <c r="F416" s="8">
        <v>3</v>
      </c>
      <c r="G416" s="8" t="str">
        <f>VLOOKUP(C416,A!$B$2:$I$1501,8,FALSE)</f>
        <v>Adulte Masculin 40/49 ans</v>
      </c>
      <c r="N416" s="2">
        <f t="shared" si="14"/>
        <v>144373</v>
      </c>
      <c r="O416" s="2">
        <f t="shared" si="15"/>
        <v>639</v>
      </c>
      <c r="P416" s="8" t="str">
        <f>VLOOKUP(C416,A!$B$2:$D$1501,3,FALSE)</f>
        <v>3</v>
      </c>
    </row>
    <row r="417" spans="1:16" ht="14.45" customHeight="1" x14ac:dyDescent="0.25">
      <c r="A417" s="7">
        <v>640</v>
      </c>
      <c r="B417">
        <v>144422</v>
      </c>
      <c r="C417" t="s">
        <v>693</v>
      </c>
      <c r="D417" s="5" t="s">
        <v>62</v>
      </c>
      <c r="E417" s="2" t="str">
        <f>VLOOKUP(C417,A!$E$2:$K$1451,7,FALSE)</f>
        <v>05994054446</v>
      </c>
      <c r="F417" s="8">
        <v>3</v>
      </c>
      <c r="G417" s="8" t="str">
        <f>VLOOKUP(C417,A!$B$2:$I$1501,8,FALSE)</f>
        <v>Adulte Masculin 40/49 ans</v>
      </c>
      <c r="N417" s="2">
        <f t="shared" si="14"/>
        <v>144422</v>
      </c>
      <c r="O417" s="2">
        <f t="shared" si="15"/>
        <v>640</v>
      </c>
      <c r="P417" s="8" t="str">
        <f>VLOOKUP(C417,A!$B$2:$D$1501,3,FALSE)</f>
        <v>3</v>
      </c>
    </row>
    <row r="418" spans="1:16" ht="14.45" customHeight="1" x14ac:dyDescent="0.25">
      <c r="A418" s="7">
        <v>641</v>
      </c>
      <c r="B418">
        <v>144531</v>
      </c>
      <c r="C418" t="s">
        <v>694</v>
      </c>
      <c r="D418" s="5" t="s">
        <v>62</v>
      </c>
      <c r="E418" s="2" t="str">
        <f>VLOOKUP(C418,A!$E$2:$K$1451,7,FALSE)</f>
        <v>05999097710</v>
      </c>
      <c r="F418" s="8">
        <v>3</v>
      </c>
      <c r="G418" s="8" t="str">
        <f>VLOOKUP(C418,A!$B$2:$I$1501,8,FALSE)</f>
        <v>Adulte Masculin 17/19 ans</v>
      </c>
      <c r="N418" s="2">
        <f t="shared" si="14"/>
        <v>144531</v>
      </c>
      <c r="O418" s="2">
        <f t="shared" si="15"/>
        <v>641</v>
      </c>
      <c r="P418" s="8" t="str">
        <f>VLOOKUP(C418,A!$B$2:$D$1501,3,FALSE)</f>
        <v>3</v>
      </c>
    </row>
    <row r="419" spans="1:16" ht="14.45" customHeight="1" x14ac:dyDescent="0.25">
      <c r="A419" s="7">
        <v>642</v>
      </c>
      <c r="B419">
        <v>144332</v>
      </c>
      <c r="C419" s="5" t="s">
        <v>801</v>
      </c>
      <c r="D419" t="s">
        <v>284</v>
      </c>
      <c r="E419" s="2" t="str">
        <f>VLOOKUP(C419,A!$E$2:$K$1451,7,FALSE)</f>
        <v>05999064904</v>
      </c>
      <c r="F419" s="8">
        <v>3</v>
      </c>
      <c r="G419" s="8" t="str">
        <f>VLOOKUP(C419,A!$B$2:$I$1501,8,FALSE)</f>
        <v>Adulte Masculin 40/49 ans</v>
      </c>
      <c r="N419" s="2">
        <f t="shared" si="14"/>
        <v>144332</v>
      </c>
      <c r="O419" s="2">
        <f t="shared" si="15"/>
        <v>642</v>
      </c>
      <c r="P419" s="8" t="str">
        <f>VLOOKUP(C419,A!$B$2:$D$1501,3,FALSE)</f>
        <v>3</v>
      </c>
    </row>
    <row r="420" spans="1:16" ht="14.45" customHeight="1" x14ac:dyDescent="0.25">
      <c r="A420" s="7">
        <v>643</v>
      </c>
      <c r="B420">
        <v>144552</v>
      </c>
      <c r="C420" s="5" t="s">
        <v>813</v>
      </c>
      <c r="D420" s="5" t="s">
        <v>141</v>
      </c>
      <c r="E420" s="2" t="str">
        <f>VLOOKUP(C420,A!$E$2:$K$1451,7,FALSE)</f>
        <v>05999013636</v>
      </c>
      <c r="F420" s="8">
        <v>3</v>
      </c>
      <c r="G420" s="8" t="str">
        <f>VLOOKUP(C420,A!$B$2:$I$1501,8,FALSE)</f>
        <v>Adulte Masculin 40/49 ans</v>
      </c>
      <c r="N420" s="2">
        <f t="shared" si="14"/>
        <v>144552</v>
      </c>
      <c r="O420" s="2">
        <f t="shared" si="15"/>
        <v>643</v>
      </c>
      <c r="P420" s="8" t="str">
        <f>VLOOKUP(C420,A!$B$2:$D$1501,3,FALSE)</f>
        <v>3</v>
      </c>
    </row>
    <row r="421" spans="1:16" ht="14.45" customHeight="1" x14ac:dyDescent="0.25">
      <c r="A421" s="7">
        <v>644</v>
      </c>
      <c r="B421">
        <v>144545</v>
      </c>
      <c r="C421" s="5" t="s">
        <v>821</v>
      </c>
      <c r="D421" s="2" t="s">
        <v>171</v>
      </c>
      <c r="E421" s="2" t="str">
        <f>VLOOKUP(C421,A!$E$2:$K$1451,7,FALSE)</f>
        <v>05999119864</v>
      </c>
      <c r="F421" s="8">
        <v>3</v>
      </c>
      <c r="G421" s="8" t="str">
        <f>VLOOKUP(C421,A!$B$2:$I$1501,8,FALSE)</f>
        <v>Adulte Masculin 50/59 ans</v>
      </c>
      <c r="N421" s="2">
        <f t="shared" si="14"/>
        <v>144545</v>
      </c>
      <c r="O421" s="2">
        <f t="shared" si="15"/>
        <v>644</v>
      </c>
      <c r="P421" s="8" t="str">
        <f>VLOOKUP(C421,A!$B$2:$D$1501,3,FALSE)</f>
        <v>3</v>
      </c>
    </row>
    <row r="422" spans="1:16" ht="14.45" customHeight="1" x14ac:dyDescent="0.25">
      <c r="A422" s="7">
        <v>646</v>
      </c>
      <c r="B422">
        <v>144554</v>
      </c>
      <c r="C422" t="s">
        <v>741</v>
      </c>
      <c r="D422" s="5" t="s">
        <v>39</v>
      </c>
      <c r="E422" s="2" t="str">
        <f>VLOOKUP(C422,A!$E$2:$K$1451,7,FALSE)</f>
        <v>05999023853</v>
      </c>
      <c r="F422" s="8">
        <v>3</v>
      </c>
      <c r="G422" s="8" t="str">
        <f>VLOOKUP(C422,A!$B$2:$I$1501,8,FALSE)</f>
        <v>Adulte Masculin 20/29 ans</v>
      </c>
      <c r="N422" s="2">
        <f t="shared" si="14"/>
        <v>144554</v>
      </c>
      <c r="O422" s="2">
        <f t="shared" si="15"/>
        <v>646</v>
      </c>
      <c r="P422" s="8" t="str">
        <f>VLOOKUP(C422,A!$B$2:$D$1501,3,FALSE)</f>
        <v>3</v>
      </c>
    </row>
    <row r="423" spans="1:16" ht="14.45" customHeight="1" x14ac:dyDescent="0.25">
      <c r="A423" s="7">
        <v>647</v>
      </c>
      <c r="B423">
        <v>144573</v>
      </c>
      <c r="C423" t="s">
        <v>742</v>
      </c>
      <c r="D423" s="5" t="s">
        <v>39</v>
      </c>
      <c r="E423" s="2" t="str">
        <f>VLOOKUP(C423,A!$E$2:$K$1451,7,FALSE)</f>
        <v>05996222811</v>
      </c>
      <c r="F423" s="8">
        <v>3</v>
      </c>
      <c r="G423" s="8" t="str">
        <f>VLOOKUP(C423,A!$B$2:$I$1501,8,FALSE)</f>
        <v>Adulte Masculin 30/39 ans</v>
      </c>
      <c r="N423" s="2">
        <f t="shared" si="14"/>
        <v>144573</v>
      </c>
      <c r="O423" s="2">
        <f t="shared" si="15"/>
        <v>647</v>
      </c>
      <c r="P423" s="8" t="str">
        <f>VLOOKUP(C423,A!$B$2:$D$1501,3,FALSE)</f>
        <v>3</v>
      </c>
    </row>
    <row r="424" spans="1:16" ht="14.45" customHeight="1" x14ac:dyDescent="0.25">
      <c r="A424" s="7">
        <v>648</v>
      </c>
      <c r="B424">
        <v>144415</v>
      </c>
      <c r="C424" s="5" t="s">
        <v>182</v>
      </c>
      <c r="D424" s="5" t="s">
        <v>183</v>
      </c>
      <c r="E424" s="2" t="str">
        <f>VLOOKUP(C424,A!$E$2:$K$1451,7,FALSE)</f>
        <v>05999084981</v>
      </c>
      <c r="F424" s="8">
        <v>3</v>
      </c>
      <c r="G424" s="8" t="str">
        <f>VLOOKUP(C424,A!$B$2:$I$1501,8,FALSE)</f>
        <v>Adulte Masculin 17/19 ans</v>
      </c>
      <c r="N424" s="2">
        <f t="shared" si="14"/>
        <v>144415</v>
      </c>
      <c r="O424" s="2">
        <f t="shared" si="15"/>
        <v>648</v>
      </c>
      <c r="P424" s="8" t="str">
        <f>VLOOKUP(C424,A!$B$2:$D$1501,3,FALSE)</f>
        <v>3</v>
      </c>
    </row>
    <row r="425" spans="1:16" ht="14.45" customHeight="1" x14ac:dyDescent="0.25">
      <c r="A425" s="7">
        <v>649</v>
      </c>
      <c r="B425">
        <v>144539</v>
      </c>
      <c r="C425" s="5" t="s">
        <v>805</v>
      </c>
      <c r="D425" s="5" t="s">
        <v>183</v>
      </c>
      <c r="E425" s="2" t="str">
        <f>VLOOKUP(C425,A!$E$2:$K$1451,7,FALSE)</f>
        <v>05999097767</v>
      </c>
      <c r="F425" s="8">
        <v>3</v>
      </c>
      <c r="G425" s="8" t="str">
        <f>VLOOKUP(C425,A!$B$2:$I$1501,8,FALSE)</f>
        <v>Adulte Féminin 17/29 ans</v>
      </c>
      <c r="N425" s="2">
        <f t="shared" si="14"/>
        <v>144539</v>
      </c>
      <c r="O425" s="2">
        <f t="shared" si="15"/>
        <v>649</v>
      </c>
      <c r="P425" s="8" t="str">
        <f>VLOOKUP(C425,A!$B$2:$D$1501,3,FALSE)</f>
        <v>3</v>
      </c>
    </row>
    <row r="426" spans="1:16" ht="14.45" customHeight="1" x14ac:dyDescent="0.25">
      <c r="A426" s="7">
        <v>650</v>
      </c>
      <c r="B426">
        <v>144280</v>
      </c>
      <c r="C426" s="5" t="s">
        <v>807</v>
      </c>
      <c r="D426" s="5" t="s">
        <v>183</v>
      </c>
      <c r="E426" s="2" t="str">
        <f>VLOOKUP(C426,A!$E$2:$K$1451,7,FALSE)</f>
        <v>05999092855</v>
      </c>
      <c r="F426" s="8">
        <v>3</v>
      </c>
      <c r="G426" s="8" t="str">
        <f>VLOOKUP(C426,A!$B$2:$I$1501,8,FALSE)</f>
        <v>Adulte Masculin 50/59 ans</v>
      </c>
      <c r="N426" s="2">
        <f t="shared" si="14"/>
        <v>144280</v>
      </c>
      <c r="O426" s="2">
        <f t="shared" si="15"/>
        <v>650</v>
      </c>
      <c r="P426" s="8" t="str">
        <f>VLOOKUP(C426,A!$B$2:$D$1501,3,FALSE)</f>
        <v>3</v>
      </c>
    </row>
    <row r="427" spans="1:16" ht="14.45" customHeight="1" x14ac:dyDescent="0.25">
      <c r="A427" s="7">
        <v>651</v>
      </c>
      <c r="B427">
        <v>144341</v>
      </c>
      <c r="C427" s="5" t="s">
        <v>808</v>
      </c>
      <c r="D427" s="5" t="s">
        <v>183</v>
      </c>
      <c r="E427" s="2" t="str">
        <f>VLOOKUP(C427,A!$E$2:$K$1451,7,FALSE)</f>
        <v>05999111724</v>
      </c>
      <c r="F427" s="8">
        <v>3</v>
      </c>
      <c r="G427" s="8" t="str">
        <f>VLOOKUP(C427,A!$B$2:$I$1501,8,FALSE)</f>
        <v>Adulte Masculin 30/39 ans</v>
      </c>
      <c r="N427" s="2">
        <f t="shared" si="14"/>
        <v>144341</v>
      </c>
      <c r="O427" s="2">
        <f t="shared" si="15"/>
        <v>651</v>
      </c>
      <c r="P427" s="8" t="str">
        <f>VLOOKUP(C427,A!$B$2:$D$1501,3,FALSE)</f>
        <v>3</v>
      </c>
    </row>
    <row r="428" spans="1:16" ht="14.45" customHeight="1" x14ac:dyDescent="0.25">
      <c r="A428" s="7">
        <v>652</v>
      </c>
      <c r="B428">
        <v>144533</v>
      </c>
      <c r="C428" t="s">
        <v>706</v>
      </c>
      <c r="D428" s="5" t="s">
        <v>62</v>
      </c>
      <c r="E428" s="2" t="str">
        <f>VLOOKUP(C428,A!$E$2:$K$1451,7,FALSE)</f>
        <v>05996216578</v>
      </c>
      <c r="F428" s="8">
        <v>3</v>
      </c>
      <c r="G428" s="8" t="str">
        <f>VLOOKUP(C428,A!$B$2:$I$1501,8,FALSE)</f>
        <v>Adulte Masculin 20/29 ans</v>
      </c>
      <c r="N428" s="2">
        <f t="shared" si="14"/>
        <v>144533</v>
      </c>
      <c r="O428" s="2">
        <f t="shared" si="15"/>
        <v>652</v>
      </c>
      <c r="P428" s="8" t="str">
        <f>VLOOKUP(C428,A!$B$2:$D$1501,3,FALSE)</f>
        <v>3</v>
      </c>
    </row>
    <row r="429" spans="1:16" ht="14.45" customHeight="1" x14ac:dyDescent="0.25">
      <c r="A429" s="7">
        <v>653</v>
      </c>
      <c r="B429">
        <v>2262</v>
      </c>
      <c r="C429" s="5" t="s">
        <v>828</v>
      </c>
      <c r="D429" s="5" t="s">
        <v>84</v>
      </c>
      <c r="E429" s="2" t="str">
        <f>VLOOKUP(C429,A!$E$2:$K$1451,7,FALSE)</f>
        <v>05999120614</v>
      </c>
      <c r="F429" s="8">
        <v>3</v>
      </c>
      <c r="G429" s="8" t="str">
        <f>VLOOKUP(C429,A!$B$2:$I$1501,8,FALSE)</f>
        <v>Adulte Masculin 20/29 ans</v>
      </c>
      <c r="N429" s="2">
        <f t="shared" si="14"/>
        <v>2262</v>
      </c>
      <c r="O429" s="2">
        <f t="shared" si="15"/>
        <v>653</v>
      </c>
      <c r="P429" s="8" t="str">
        <f>VLOOKUP(C429,A!$B$2:$D$1501,3,FALSE)</f>
        <v>3</v>
      </c>
    </row>
    <row r="430" spans="1:16" ht="14.45" customHeight="1" x14ac:dyDescent="0.25">
      <c r="A430" s="7">
        <v>654</v>
      </c>
      <c r="B430">
        <v>2267</v>
      </c>
      <c r="C430" t="s">
        <v>712</v>
      </c>
      <c r="D430" s="5" t="s">
        <v>84</v>
      </c>
      <c r="E430" s="2" t="str">
        <f>VLOOKUP(C430,A!$E$2:$K$1451,7,FALSE)</f>
        <v>05999089255</v>
      </c>
      <c r="F430" s="8">
        <v>3</v>
      </c>
      <c r="G430" s="8" t="str">
        <f>VLOOKUP(C430,A!$B$2:$I$1501,8,FALSE)</f>
        <v>Adulte Masculin 20/29 ans</v>
      </c>
      <c r="N430" s="2">
        <f t="shared" si="14"/>
        <v>2267</v>
      </c>
      <c r="O430" s="2">
        <f t="shared" si="15"/>
        <v>654</v>
      </c>
      <c r="P430" s="8" t="str">
        <f>VLOOKUP(C430,A!$B$2:$D$1501,3,FALSE)</f>
        <v>3</v>
      </c>
    </row>
    <row r="431" spans="1:16" ht="14.45" customHeight="1" x14ac:dyDescent="0.25">
      <c r="A431" s="7">
        <v>655</v>
      </c>
      <c r="B431">
        <v>2263</v>
      </c>
      <c r="C431" s="5" t="s">
        <v>829</v>
      </c>
      <c r="D431" s="5" t="s">
        <v>84</v>
      </c>
      <c r="E431" s="2" t="str">
        <f>VLOOKUP(C431,A!$E$2:$K$1451,7,FALSE)</f>
        <v>05999082200</v>
      </c>
      <c r="F431" s="8">
        <v>3</v>
      </c>
      <c r="G431" s="8" t="str">
        <f>VLOOKUP(C431,A!$B$2:$I$1501,8,FALSE)</f>
        <v>Adulte Masculin 30/39 ans</v>
      </c>
      <c r="N431" s="2">
        <f t="shared" si="14"/>
        <v>2263</v>
      </c>
      <c r="O431" s="2">
        <f t="shared" si="15"/>
        <v>655</v>
      </c>
      <c r="P431" s="8" t="str">
        <f>VLOOKUP(C431,A!$B$2:$D$1501,3,FALSE)</f>
        <v>3</v>
      </c>
    </row>
    <row r="432" spans="1:16" ht="14.45" customHeight="1" x14ac:dyDescent="0.25">
      <c r="A432" s="7">
        <v>656</v>
      </c>
      <c r="B432">
        <v>2268</v>
      </c>
      <c r="C432" t="s">
        <v>713</v>
      </c>
      <c r="D432" s="5" t="s">
        <v>84</v>
      </c>
      <c r="E432" s="2" t="str">
        <f>VLOOKUP(C432,A!$E$2:$K$1451,7,FALSE)</f>
        <v>05999094080</v>
      </c>
      <c r="F432" s="8">
        <v>3</v>
      </c>
      <c r="G432" s="8" t="str">
        <f>VLOOKUP(C432,A!$B$2:$I$1501,8,FALSE)</f>
        <v>Adulte Masculin 30/39 ans</v>
      </c>
      <c r="N432" s="2">
        <f t="shared" si="14"/>
        <v>2268</v>
      </c>
      <c r="O432" s="2">
        <f t="shared" si="15"/>
        <v>656</v>
      </c>
      <c r="P432" s="8" t="str">
        <f>VLOOKUP(C432,A!$B$2:$D$1501,3,FALSE)</f>
        <v>3</v>
      </c>
    </row>
    <row r="433" spans="1:16" ht="14.45" customHeight="1" x14ac:dyDescent="0.25">
      <c r="A433" s="7">
        <v>657</v>
      </c>
      <c r="B433">
        <v>2269</v>
      </c>
      <c r="C433" t="s">
        <v>714</v>
      </c>
      <c r="D433" s="5" t="s">
        <v>865</v>
      </c>
      <c r="E433" s="2" t="str">
        <f>VLOOKUP(C433,A!$E$2:$K$1451,7,FALSE)</f>
        <v>05999084946</v>
      </c>
      <c r="F433" s="8">
        <v>3</v>
      </c>
      <c r="G433" s="8" t="str">
        <f>VLOOKUP(C433,A!$B$2:$I$1501,8,FALSE)</f>
        <v>Adulte Masculin 17/19 ans</v>
      </c>
      <c r="N433" s="2">
        <f t="shared" si="14"/>
        <v>2269</v>
      </c>
      <c r="O433" s="2">
        <f t="shared" si="15"/>
        <v>657</v>
      </c>
      <c r="P433" s="8" t="str">
        <f>VLOOKUP(C433,A!$B$2:$D$1501,3,FALSE)</f>
        <v>3</v>
      </c>
    </row>
    <row r="434" spans="1:16" ht="14.45" customHeight="1" x14ac:dyDescent="0.25">
      <c r="A434" s="7">
        <v>658</v>
      </c>
      <c r="B434">
        <v>144292</v>
      </c>
      <c r="C434" s="5" t="s">
        <v>831</v>
      </c>
      <c r="D434" s="5" t="s">
        <v>140</v>
      </c>
      <c r="E434" s="2" t="str">
        <f>VLOOKUP(C434,A!$E$2:$K$1451,7,FALSE)</f>
        <v>05999087678</v>
      </c>
      <c r="F434" s="8">
        <v>3</v>
      </c>
      <c r="G434" s="8" t="str">
        <f>VLOOKUP(C434,A!$B$2:$I$1501,8,FALSE)</f>
        <v>Adulte Masculin 20/29 ans</v>
      </c>
      <c r="N434" s="2">
        <f t="shared" si="14"/>
        <v>144292</v>
      </c>
      <c r="O434" s="2">
        <f t="shared" si="15"/>
        <v>658</v>
      </c>
      <c r="P434" s="8" t="str">
        <f>VLOOKUP(C434,A!$B$2:$D$1501,3,FALSE)</f>
        <v>3</v>
      </c>
    </row>
    <row r="435" spans="1:16" ht="14.45" customHeight="1" x14ac:dyDescent="0.25">
      <c r="A435" s="7">
        <v>659</v>
      </c>
      <c r="B435">
        <v>144499</v>
      </c>
      <c r="C435" t="s">
        <v>832</v>
      </c>
      <c r="D435" s="5" t="s">
        <v>140</v>
      </c>
      <c r="E435" s="2" t="str">
        <f>VLOOKUP(C435,A!$E$2:$K$1451,7,FALSE)</f>
        <v>05999098170</v>
      </c>
      <c r="F435" s="8">
        <v>3</v>
      </c>
      <c r="G435" s="8" t="str">
        <f>VLOOKUP(C435,A!$B$2:$I$1501,8,FALSE)</f>
        <v>Adulte Masculin 40/49 ans</v>
      </c>
      <c r="N435" s="2">
        <f t="shared" si="14"/>
        <v>144499</v>
      </c>
      <c r="O435" s="2">
        <f t="shared" si="15"/>
        <v>659</v>
      </c>
      <c r="P435" s="8" t="str">
        <f>VLOOKUP(C435,A!$B$2:$D$1501,3,FALSE)</f>
        <v>3</v>
      </c>
    </row>
    <row r="436" spans="1:16" ht="14.45" customHeight="1" x14ac:dyDescent="0.25">
      <c r="A436" s="7">
        <v>660</v>
      </c>
      <c r="B436">
        <v>144319</v>
      </c>
      <c r="C436" t="s">
        <v>718</v>
      </c>
      <c r="D436" s="5" t="s">
        <v>153</v>
      </c>
      <c r="E436" s="2" t="str">
        <f>VLOOKUP(C436,A!$E$2:$K$1451,7,FALSE)</f>
        <v>05999098650</v>
      </c>
      <c r="F436" s="8">
        <v>3</v>
      </c>
      <c r="G436" s="8" t="str">
        <f>VLOOKUP(C436,A!$B$2:$I$1501,8,FALSE)</f>
        <v>Adulte Masculin 40/49 ans</v>
      </c>
      <c r="N436" s="2">
        <f t="shared" si="14"/>
        <v>144319</v>
      </c>
      <c r="O436" s="2">
        <f t="shared" si="15"/>
        <v>660</v>
      </c>
      <c r="P436" s="8" t="str">
        <f>VLOOKUP(C436,A!$B$2:$D$1501,3,FALSE)</f>
        <v>3</v>
      </c>
    </row>
    <row r="437" spans="1:16" ht="14.45" customHeight="1" x14ac:dyDescent="0.25">
      <c r="A437" s="7">
        <v>661</v>
      </c>
      <c r="B437">
        <v>2878</v>
      </c>
      <c r="C437" s="5" t="s">
        <v>777</v>
      </c>
      <c r="D437" s="2" t="s">
        <v>115</v>
      </c>
      <c r="E437" s="2" t="str">
        <f>VLOOKUP(C437,A!$E$2:$K$1451,7,FALSE)</f>
        <v>05994046792</v>
      </c>
      <c r="F437" s="8">
        <v>3</v>
      </c>
      <c r="G437" s="8" t="str">
        <f>VLOOKUP(C437,A!$B$2:$I$1501,8,FALSE)</f>
        <v>Adulte Masculin 40/49 ans</v>
      </c>
      <c r="N437" s="2">
        <f t="shared" si="14"/>
        <v>2878</v>
      </c>
      <c r="O437" s="2">
        <f t="shared" si="15"/>
        <v>661</v>
      </c>
      <c r="P437" s="8" t="str">
        <f>VLOOKUP(C437,A!$B$2:$D$1501,3,FALSE)</f>
        <v>3</v>
      </c>
    </row>
    <row r="438" spans="1:16" ht="14.45" customHeight="1" x14ac:dyDescent="0.25">
      <c r="A438" s="7">
        <v>662</v>
      </c>
      <c r="B438">
        <v>2274</v>
      </c>
      <c r="C438" s="5" t="s">
        <v>780</v>
      </c>
      <c r="D438" s="2" t="s">
        <v>115</v>
      </c>
      <c r="E438" s="2" t="str">
        <f>VLOOKUP(C438,A!$E$2:$K$1451,7,FALSE)</f>
        <v>05999109792</v>
      </c>
      <c r="F438" s="8">
        <v>3</v>
      </c>
      <c r="G438" s="8" t="str">
        <f>VLOOKUP(C438,A!$B$2:$I$1501,8,FALSE)</f>
        <v>Adulte Masculin 30/39 ans</v>
      </c>
      <c r="N438" s="2">
        <f t="shared" si="14"/>
        <v>2274</v>
      </c>
      <c r="O438" s="2">
        <f t="shared" si="15"/>
        <v>662</v>
      </c>
      <c r="P438" s="8" t="str">
        <f>VLOOKUP(C438,A!$B$2:$D$1501,3,FALSE)</f>
        <v>3</v>
      </c>
    </row>
    <row r="439" spans="1:16" ht="14.45" customHeight="1" x14ac:dyDescent="0.25">
      <c r="A439" s="7">
        <v>663</v>
      </c>
      <c r="B439">
        <v>2276</v>
      </c>
      <c r="C439" s="5" t="s">
        <v>773</v>
      </c>
      <c r="D439" s="2" t="s">
        <v>115</v>
      </c>
      <c r="E439" s="2" t="str">
        <f>VLOOKUP(C439,A!$E$2:$K$1451,7,FALSE)</f>
        <v>05999021760</v>
      </c>
      <c r="F439" s="8">
        <v>3</v>
      </c>
      <c r="G439" s="8" t="str">
        <f>VLOOKUP(C439,A!$B$2:$I$1501,8,FALSE)</f>
        <v>Adulte Masculin 50/59 ans</v>
      </c>
      <c r="N439" s="2">
        <f t="shared" si="14"/>
        <v>2276</v>
      </c>
      <c r="O439" s="2">
        <f t="shared" si="15"/>
        <v>663</v>
      </c>
      <c r="P439" s="8" t="str">
        <f>VLOOKUP(C439,A!$B$2:$D$1501,3,FALSE)</f>
        <v>3</v>
      </c>
    </row>
    <row r="440" spans="1:16" ht="14.45" customHeight="1" x14ac:dyDescent="0.25">
      <c r="A440" s="7">
        <v>664</v>
      </c>
      <c r="B440">
        <v>2278</v>
      </c>
      <c r="C440" s="5" t="s">
        <v>782</v>
      </c>
      <c r="D440" s="2" t="s">
        <v>115</v>
      </c>
      <c r="E440" s="2" t="str">
        <f>VLOOKUP(C440,A!$E$2:$K$1451,7,FALSE)</f>
        <v>05994059612</v>
      </c>
      <c r="F440" s="8">
        <v>3</v>
      </c>
      <c r="G440" s="8" t="str">
        <f>VLOOKUP(C440,A!$B$2:$I$1501,8,FALSE)</f>
        <v>Adulte Masculin 40/49 ans</v>
      </c>
      <c r="N440" s="2">
        <f t="shared" si="14"/>
        <v>2278</v>
      </c>
      <c r="O440" s="2">
        <f t="shared" si="15"/>
        <v>664</v>
      </c>
      <c r="P440" s="8" t="str">
        <f>VLOOKUP(C440,A!$B$2:$D$1501,3,FALSE)</f>
        <v>3</v>
      </c>
    </row>
    <row r="441" spans="1:16" ht="14.45" customHeight="1" x14ac:dyDescent="0.25">
      <c r="A441" s="7">
        <v>665</v>
      </c>
      <c r="B441">
        <v>2275</v>
      </c>
      <c r="C441" s="5" t="s">
        <v>776</v>
      </c>
      <c r="D441" s="2" t="s">
        <v>115</v>
      </c>
      <c r="E441" s="2" t="str">
        <f>VLOOKUP(C441,A!$E$2:$K$1451,7,FALSE)</f>
        <v>05999116330</v>
      </c>
      <c r="F441" s="8">
        <v>3</v>
      </c>
      <c r="G441" s="8" t="str">
        <f>VLOOKUP(C441,A!$B$2:$I$1501,8,FALSE)</f>
        <v>Adulte Masculin 17/19 ans</v>
      </c>
      <c r="N441" s="2">
        <f t="shared" si="14"/>
        <v>2275</v>
      </c>
      <c r="O441" s="2">
        <f t="shared" si="15"/>
        <v>665</v>
      </c>
      <c r="P441" s="8" t="str">
        <f>VLOOKUP(C441,A!$B$2:$D$1501,3,FALSE)</f>
        <v>3</v>
      </c>
    </row>
    <row r="442" spans="1:16" ht="14.45" customHeight="1" x14ac:dyDescent="0.25">
      <c r="A442" s="7">
        <v>666</v>
      </c>
      <c r="B442">
        <v>2300</v>
      </c>
      <c r="C442" s="5" t="s">
        <v>783</v>
      </c>
      <c r="D442" s="2" t="s">
        <v>115</v>
      </c>
      <c r="E442" s="2" t="str">
        <f>VLOOKUP(C442,A!$E$2:$K$1451,7,FALSE)</f>
        <v>05999029478</v>
      </c>
      <c r="F442" s="8">
        <v>3</v>
      </c>
      <c r="G442" s="8" t="str">
        <f>VLOOKUP(C442,A!$B$2:$I$1501,8,FALSE)</f>
        <v>Adulte Masculin 50/59 ans</v>
      </c>
      <c r="N442" s="2">
        <f t="shared" si="14"/>
        <v>2300</v>
      </c>
      <c r="O442" s="2">
        <f t="shared" si="15"/>
        <v>666</v>
      </c>
      <c r="P442" s="8" t="str">
        <f>VLOOKUP(C442,A!$B$2:$D$1501,3,FALSE)</f>
        <v>3</v>
      </c>
    </row>
    <row r="443" spans="1:16" ht="14.45" customHeight="1" x14ac:dyDescent="0.25">
      <c r="A443" s="7">
        <v>667</v>
      </c>
      <c r="B443" s="2">
        <v>3146</v>
      </c>
      <c r="C443" t="s">
        <v>719</v>
      </c>
      <c r="D443" t="s">
        <v>761</v>
      </c>
      <c r="E443" s="2" t="str">
        <f>VLOOKUP(C443,A!$E$2:$K$1451,7,FALSE)</f>
        <v>05999113219</v>
      </c>
      <c r="F443" s="8">
        <v>3</v>
      </c>
      <c r="G443" s="8" t="str">
        <f>VLOOKUP(C443,A!$B$2:$I$1501,8,FALSE)</f>
        <v>Adulte Masculin 40/49 ans</v>
      </c>
      <c r="N443" s="2">
        <f t="shared" ref="N443:N535" si="16">B443</f>
        <v>3146</v>
      </c>
      <c r="O443" s="2">
        <f t="shared" ref="O443:O535" si="17">A443</f>
        <v>667</v>
      </c>
      <c r="P443" s="8" t="str">
        <f>VLOOKUP(C443,A!$B$2:$D$1501,3,FALSE)</f>
        <v>3</v>
      </c>
    </row>
    <row r="444" spans="1:16" ht="14.45" customHeight="1" x14ac:dyDescent="0.25">
      <c r="A444" s="7">
        <v>668</v>
      </c>
      <c r="B444">
        <v>144479</v>
      </c>
      <c r="C444" t="s">
        <v>720</v>
      </c>
      <c r="D444" t="s">
        <v>327</v>
      </c>
      <c r="E444" s="2" t="str">
        <f>VLOOKUP(C444,A!$E$2:$K$1451,7,FALSE)</f>
        <v>05994063071</v>
      </c>
      <c r="F444" s="8">
        <v>3</v>
      </c>
      <c r="G444" s="8" t="str">
        <f>VLOOKUP(C444,A!$B$2:$I$1501,8,FALSE)</f>
        <v>Adulte Masculin 50/59 ans</v>
      </c>
      <c r="N444" s="2">
        <f t="shared" si="16"/>
        <v>144479</v>
      </c>
      <c r="O444" s="2">
        <f t="shared" si="17"/>
        <v>668</v>
      </c>
      <c r="P444" s="8" t="str">
        <f>VLOOKUP(C444,A!$B$2:$D$1501,3,FALSE)</f>
        <v>3</v>
      </c>
    </row>
    <row r="445" spans="1:16" ht="14.45" customHeight="1" x14ac:dyDescent="0.25">
      <c r="A445" s="7">
        <v>669</v>
      </c>
      <c r="B445">
        <v>144277</v>
      </c>
      <c r="C445" t="s">
        <v>721</v>
      </c>
      <c r="D445" t="s">
        <v>327</v>
      </c>
      <c r="E445" s="2" t="str">
        <f>VLOOKUP(C445,A!$E$2:$K$1451,7,FALSE)</f>
        <v>05999112676</v>
      </c>
      <c r="F445" s="8">
        <v>3</v>
      </c>
      <c r="G445" s="8" t="str">
        <f>VLOOKUP(C445,A!$B$2:$I$1501,8,FALSE)</f>
        <v>Adulte Masculin 40/49 ans</v>
      </c>
      <c r="N445" s="2">
        <f t="shared" si="16"/>
        <v>144277</v>
      </c>
      <c r="O445" s="2">
        <f t="shared" si="17"/>
        <v>669</v>
      </c>
      <c r="P445" s="8" t="str">
        <f>VLOOKUP(C445,A!$B$2:$D$1501,3,FALSE)</f>
        <v>3</v>
      </c>
    </row>
    <row r="446" spans="1:16" ht="14.45" customHeight="1" x14ac:dyDescent="0.25">
      <c r="A446" s="7">
        <v>670</v>
      </c>
      <c r="B446">
        <v>144323</v>
      </c>
      <c r="C446" t="s">
        <v>725</v>
      </c>
      <c r="D446" t="s">
        <v>327</v>
      </c>
      <c r="E446" s="2" t="str">
        <f>VLOOKUP(C446,A!$E$2:$K$1451,7,FALSE)</f>
        <v>05999111151</v>
      </c>
      <c r="F446" s="8">
        <v>3</v>
      </c>
      <c r="G446" s="8" t="str">
        <f>VLOOKUP(C446,A!$B$2:$I$1501,8,FALSE)</f>
        <v>Adulte Masculin 30/39 ans</v>
      </c>
      <c r="N446" s="2">
        <f t="shared" si="16"/>
        <v>144323</v>
      </c>
      <c r="O446" s="2">
        <f t="shared" si="17"/>
        <v>670</v>
      </c>
      <c r="P446" s="8" t="str">
        <f>VLOOKUP(C446,A!$B$2:$D$1501,3,FALSE)</f>
        <v>3</v>
      </c>
    </row>
    <row r="447" spans="1:16" ht="14.45" customHeight="1" x14ac:dyDescent="0.25">
      <c r="A447" s="7">
        <v>671</v>
      </c>
      <c r="B447">
        <v>144541</v>
      </c>
      <c r="C447" t="s">
        <v>726</v>
      </c>
      <c r="D447" t="s">
        <v>327</v>
      </c>
      <c r="E447" s="2" t="str">
        <f>VLOOKUP(C447,A!$E$2:$K$1451,7,FALSE)</f>
        <v>05999112677</v>
      </c>
      <c r="F447" s="8">
        <v>3</v>
      </c>
      <c r="G447" s="8" t="str">
        <f>VLOOKUP(C447,A!$B$2:$I$1501,8,FALSE)</f>
        <v>Adulte Masculin 30/39 ans</v>
      </c>
      <c r="N447" s="2">
        <f t="shared" si="16"/>
        <v>144541</v>
      </c>
      <c r="O447" s="2">
        <f t="shared" si="17"/>
        <v>671</v>
      </c>
      <c r="P447" s="8" t="str">
        <f>VLOOKUP(C447,A!$B$2:$D$1501,3,FALSE)</f>
        <v>3</v>
      </c>
    </row>
    <row r="448" spans="1:16" ht="14.45" customHeight="1" x14ac:dyDescent="0.25">
      <c r="A448" s="7">
        <v>672</v>
      </c>
      <c r="B448">
        <v>144331</v>
      </c>
      <c r="C448" t="s">
        <v>729</v>
      </c>
      <c r="D448" t="s">
        <v>327</v>
      </c>
      <c r="E448" s="2" t="str">
        <f>VLOOKUP(C448,A!$E$2:$K$1451,7,FALSE)</f>
        <v>05999094115</v>
      </c>
      <c r="F448" s="8">
        <v>3</v>
      </c>
      <c r="G448" s="8" t="str">
        <f>VLOOKUP(C448,A!$B$2:$I$1501,8,FALSE)</f>
        <v>Adulte Masculin 50/59 ans</v>
      </c>
      <c r="N448" s="2">
        <f t="shared" si="16"/>
        <v>144331</v>
      </c>
      <c r="O448" s="2">
        <f t="shared" si="17"/>
        <v>672</v>
      </c>
      <c r="P448" s="8" t="str">
        <f>VLOOKUP(C448,A!$B$2:$D$1501,3,FALSE)</f>
        <v>3</v>
      </c>
    </row>
    <row r="449" spans="1:16" ht="14.45" customHeight="1" x14ac:dyDescent="0.25">
      <c r="A449" s="7">
        <v>673</v>
      </c>
      <c r="B449">
        <v>144257</v>
      </c>
      <c r="C449" t="s">
        <v>730</v>
      </c>
      <c r="D449" t="s">
        <v>327</v>
      </c>
      <c r="E449" s="2" t="str">
        <f>VLOOKUP(C449,A!$E$2:$K$1451,7,FALSE)</f>
        <v>05999119871</v>
      </c>
      <c r="F449" s="8">
        <v>3</v>
      </c>
      <c r="G449" s="8" t="str">
        <f>VLOOKUP(C449,A!$B$2:$I$1501,8,FALSE)</f>
        <v>Adulte Masculin 50/59 ans</v>
      </c>
      <c r="N449" s="2">
        <f t="shared" si="16"/>
        <v>144257</v>
      </c>
      <c r="O449" s="2">
        <f t="shared" si="17"/>
        <v>673</v>
      </c>
      <c r="P449" s="8" t="str">
        <f>VLOOKUP(C449,A!$B$2:$D$1501,3,FALSE)</f>
        <v>3</v>
      </c>
    </row>
    <row r="450" spans="1:16" ht="14.45" customHeight="1" x14ac:dyDescent="0.25">
      <c r="A450" s="7">
        <v>674</v>
      </c>
      <c r="B450">
        <v>144593</v>
      </c>
      <c r="C450" t="s">
        <v>731</v>
      </c>
      <c r="D450" t="s">
        <v>327</v>
      </c>
      <c r="E450" s="2" t="str">
        <f>VLOOKUP(C450,A!$E$2:$K$1451,7,FALSE)</f>
        <v>05999117341</v>
      </c>
      <c r="F450" s="8">
        <v>3</v>
      </c>
      <c r="G450" s="8" t="str">
        <f>VLOOKUP(C450,A!$B$2:$I$1501,8,FALSE)</f>
        <v>Adulte Masculin 30/39 ans</v>
      </c>
      <c r="N450" s="2">
        <f t="shared" si="16"/>
        <v>144593</v>
      </c>
      <c r="O450" s="2">
        <f t="shared" si="17"/>
        <v>674</v>
      </c>
      <c r="P450" s="8" t="str">
        <f>VLOOKUP(C450,A!$B$2:$D$1501,3,FALSE)</f>
        <v>3</v>
      </c>
    </row>
    <row r="451" spans="1:16" ht="14.45" customHeight="1" x14ac:dyDescent="0.25">
      <c r="A451" s="7">
        <v>675</v>
      </c>
      <c r="B451">
        <v>144608</v>
      </c>
      <c r="C451" t="s">
        <v>732</v>
      </c>
      <c r="D451" t="s">
        <v>327</v>
      </c>
      <c r="E451" s="2" t="str">
        <f>VLOOKUP(C451,A!$E$2:$K$1451,7,FALSE)</f>
        <v>05999092704</v>
      </c>
      <c r="F451" s="8">
        <v>3</v>
      </c>
      <c r="G451" s="8" t="str">
        <f>VLOOKUP(C451,A!$B$2:$I$1501,8,FALSE)</f>
        <v>Adulte Masculin 40/49 ans</v>
      </c>
      <c r="N451" s="2">
        <f t="shared" si="16"/>
        <v>144608</v>
      </c>
      <c r="O451" s="2">
        <f t="shared" si="17"/>
        <v>675</v>
      </c>
      <c r="P451" s="8" t="str">
        <f>VLOOKUP(C451,A!$B$2:$D$1501,3,FALSE)</f>
        <v>3</v>
      </c>
    </row>
    <row r="452" spans="1:16" ht="14.45" customHeight="1" x14ac:dyDescent="0.25">
      <c r="A452" s="7">
        <v>676</v>
      </c>
      <c r="B452">
        <v>144371</v>
      </c>
      <c r="C452" t="s">
        <v>733</v>
      </c>
      <c r="D452" t="s">
        <v>327</v>
      </c>
      <c r="E452" s="2" t="str">
        <f>VLOOKUP(C452,A!$E$2:$K$1451,7,FALSE)</f>
        <v>05999111192</v>
      </c>
      <c r="F452" s="8">
        <v>3</v>
      </c>
      <c r="G452" s="8" t="str">
        <f>VLOOKUP(C452,A!$B$2:$I$1501,8,FALSE)</f>
        <v>Adulte Masculin 30/39 ans</v>
      </c>
      <c r="N452" s="2">
        <f t="shared" si="16"/>
        <v>144371</v>
      </c>
      <c r="O452" s="2">
        <f t="shared" si="17"/>
        <v>676</v>
      </c>
      <c r="P452" s="8" t="str">
        <f>VLOOKUP(C452,A!$B$2:$D$1501,3,FALSE)</f>
        <v>3</v>
      </c>
    </row>
    <row r="453" spans="1:16" ht="14.45" customHeight="1" x14ac:dyDescent="0.25">
      <c r="A453" s="7">
        <v>677</v>
      </c>
      <c r="B453">
        <v>144459</v>
      </c>
      <c r="C453" t="s">
        <v>735</v>
      </c>
      <c r="D453" t="s">
        <v>327</v>
      </c>
      <c r="E453" s="2" t="str">
        <f>VLOOKUP(C453,A!$E$2:$K$1451,7,FALSE)</f>
        <v>05994047353</v>
      </c>
      <c r="F453" s="8">
        <v>3</v>
      </c>
      <c r="G453" s="8" t="str">
        <f>VLOOKUP(C453,A!$B$2:$I$1501,8,FALSE)</f>
        <v>Adulte Masculin 40/49 ans</v>
      </c>
      <c r="N453" s="2">
        <f t="shared" si="16"/>
        <v>144459</v>
      </c>
      <c r="O453" s="2">
        <f t="shared" si="17"/>
        <v>677</v>
      </c>
      <c r="P453" s="8" t="str">
        <f>VLOOKUP(C453,A!$B$2:$D$1501,3,FALSE)</f>
        <v>3</v>
      </c>
    </row>
    <row r="454" spans="1:16" ht="14.45" customHeight="1" x14ac:dyDescent="0.25">
      <c r="A454" s="7">
        <v>678</v>
      </c>
      <c r="B454">
        <v>144359</v>
      </c>
      <c r="C454" t="s">
        <v>736</v>
      </c>
      <c r="D454" t="s">
        <v>327</v>
      </c>
      <c r="E454" s="2" t="str">
        <f>VLOOKUP(C454,A!$E$2:$K$1451,7,FALSE)</f>
        <v>05999112675</v>
      </c>
      <c r="F454" s="8">
        <v>3</v>
      </c>
      <c r="G454" s="8" t="str">
        <f>VLOOKUP(C454,A!$B$2:$I$1501,8,FALSE)</f>
        <v>Adulte Masculin 40/49 ans</v>
      </c>
      <c r="N454" s="2">
        <f t="shared" si="16"/>
        <v>144359</v>
      </c>
      <c r="O454" s="2">
        <f t="shared" si="17"/>
        <v>678</v>
      </c>
      <c r="P454" s="8" t="str">
        <f>VLOOKUP(C454,A!$B$2:$D$1501,3,FALSE)</f>
        <v>3</v>
      </c>
    </row>
    <row r="455" spans="1:16" ht="14.45" customHeight="1" x14ac:dyDescent="0.25">
      <c r="A455" s="7">
        <v>679</v>
      </c>
      <c r="B455">
        <v>144283</v>
      </c>
      <c r="C455" t="s">
        <v>737</v>
      </c>
      <c r="D455" t="s">
        <v>327</v>
      </c>
      <c r="E455" s="2" t="str">
        <f>VLOOKUP(C455,A!$E$2:$K$1451,7,FALSE)</f>
        <v>05999111193</v>
      </c>
      <c r="F455" s="8">
        <v>3</v>
      </c>
      <c r="G455" s="8" t="str">
        <f>VLOOKUP(C455,A!$B$2:$I$1501,8,FALSE)</f>
        <v>Adulte Masculin 30/39 ans</v>
      </c>
      <c r="N455" s="2">
        <f t="shared" si="16"/>
        <v>144283</v>
      </c>
      <c r="O455" s="2">
        <f t="shared" si="17"/>
        <v>679</v>
      </c>
      <c r="P455" s="8" t="str">
        <f>VLOOKUP(C455,A!$B$2:$D$1501,3,FALSE)</f>
        <v>3</v>
      </c>
    </row>
    <row r="456" spans="1:16" ht="14.45" customHeight="1" x14ac:dyDescent="0.25">
      <c r="A456" s="7">
        <v>680</v>
      </c>
      <c r="B456">
        <v>2293</v>
      </c>
      <c r="C456" s="5" t="s">
        <v>837</v>
      </c>
      <c r="D456" s="5" t="s">
        <v>213</v>
      </c>
      <c r="E456" s="2" t="str">
        <f>VLOOKUP(C456,A!$E$2:$K$1451,7,FALSE)</f>
        <v>06297083836</v>
      </c>
      <c r="F456" s="8">
        <v>3</v>
      </c>
      <c r="G456" s="8" t="str">
        <f>VLOOKUP(C456,A!$B$2:$I$1501,8,FALSE)</f>
        <v>Adulte Masculin 20/29 ans</v>
      </c>
      <c r="N456" s="2">
        <f t="shared" si="16"/>
        <v>2293</v>
      </c>
      <c r="O456" s="2">
        <f t="shared" si="17"/>
        <v>680</v>
      </c>
      <c r="P456" s="8" t="str">
        <f>VLOOKUP(C456,A!$B$2:$D$1501,3,FALSE)</f>
        <v>3</v>
      </c>
    </row>
    <row r="457" spans="1:16" ht="14.45" customHeight="1" x14ac:dyDescent="0.25">
      <c r="A457" s="7">
        <v>681</v>
      </c>
      <c r="B457">
        <v>144391</v>
      </c>
      <c r="C457" t="s">
        <v>749</v>
      </c>
      <c r="D457" s="2" t="s">
        <v>107</v>
      </c>
      <c r="E457" s="2" t="str">
        <f>VLOOKUP(C457,A!$E$2:$K$1451,7,FALSE)</f>
        <v>05996219241</v>
      </c>
      <c r="F457" s="8">
        <v>3</v>
      </c>
      <c r="G457" s="8" t="str">
        <f>VLOOKUP(C457,A!$B$2:$I$1501,8,FALSE)</f>
        <v>Adulte Masculin 30/39 ans</v>
      </c>
      <c r="N457" s="2">
        <f t="shared" si="16"/>
        <v>144391</v>
      </c>
      <c r="O457" s="2">
        <f t="shared" si="17"/>
        <v>681</v>
      </c>
      <c r="P457" s="8" t="str">
        <f>VLOOKUP(C457,A!$B$2:$D$1501,3,FALSE)</f>
        <v>3</v>
      </c>
    </row>
    <row r="458" spans="1:16" ht="14.45" customHeight="1" x14ac:dyDescent="0.25">
      <c r="A458" s="7">
        <v>682</v>
      </c>
      <c r="B458">
        <v>2294</v>
      </c>
      <c r="C458" t="s">
        <v>751</v>
      </c>
      <c r="D458" s="2" t="s">
        <v>107</v>
      </c>
      <c r="E458" s="2" t="str">
        <f>VLOOKUP(C458,A!$E$2:$K$1451,7,FALSE)</f>
        <v>05999122326</v>
      </c>
      <c r="F458" s="8">
        <v>3</v>
      </c>
      <c r="G458" s="8" t="str">
        <f>VLOOKUP(C458,A!$B$2:$I$1501,8,FALSE)</f>
        <v>Adulte Masculin 50/59 ans</v>
      </c>
      <c r="N458" s="2">
        <f t="shared" si="16"/>
        <v>2294</v>
      </c>
      <c r="O458" s="2">
        <f t="shared" si="17"/>
        <v>682</v>
      </c>
      <c r="P458" s="8" t="str">
        <f>VLOOKUP(C458,A!$B$2:$D$1501,3,FALSE)</f>
        <v>3</v>
      </c>
    </row>
    <row r="459" spans="1:16" ht="14.45" customHeight="1" x14ac:dyDescent="0.25">
      <c r="A459" s="7">
        <v>683</v>
      </c>
      <c r="B459">
        <v>2301</v>
      </c>
      <c r="C459" t="s">
        <v>752</v>
      </c>
      <c r="D459" s="2" t="s">
        <v>107</v>
      </c>
      <c r="E459" s="2" t="str">
        <f>VLOOKUP(C459,A!$E$2:$K$1451,7,FALSE)</f>
        <v>05999069793</v>
      </c>
      <c r="F459" s="8">
        <v>3</v>
      </c>
      <c r="G459" s="8" t="str">
        <f>VLOOKUP(C459,A!$B$2:$I$1501,8,FALSE)</f>
        <v>Adulte Masculin 30/39 ans</v>
      </c>
      <c r="N459" s="2">
        <f t="shared" si="16"/>
        <v>2301</v>
      </c>
      <c r="O459" s="2">
        <f t="shared" si="17"/>
        <v>683</v>
      </c>
      <c r="P459" s="8" t="str">
        <f>VLOOKUP(C459,A!$B$2:$D$1501,3,FALSE)</f>
        <v>3</v>
      </c>
    </row>
    <row r="460" spans="1:16" ht="14.45" customHeight="1" x14ac:dyDescent="0.25">
      <c r="A460" s="7">
        <v>684</v>
      </c>
      <c r="B460">
        <v>2280</v>
      </c>
      <c r="C460" t="s">
        <v>753</v>
      </c>
      <c r="D460" s="2" t="s">
        <v>107</v>
      </c>
      <c r="E460" s="2" t="str">
        <f>VLOOKUP(C460,A!$E$2:$K$1451,7,FALSE)</f>
        <v>05999099575</v>
      </c>
      <c r="F460" s="8">
        <v>3</v>
      </c>
      <c r="G460" s="8" t="str">
        <f>VLOOKUP(C460,A!$B$2:$I$1501,8,FALSE)</f>
        <v>Adulte Masculin 30/39 ans</v>
      </c>
      <c r="N460" s="2">
        <f t="shared" si="16"/>
        <v>2280</v>
      </c>
      <c r="O460" s="2">
        <f t="shared" si="17"/>
        <v>684</v>
      </c>
      <c r="P460" s="8" t="str">
        <f>VLOOKUP(C460,A!$B$2:$D$1501,3,FALSE)</f>
        <v>3</v>
      </c>
    </row>
    <row r="461" spans="1:16" ht="14.45" customHeight="1" x14ac:dyDescent="0.25">
      <c r="A461" s="7">
        <v>685</v>
      </c>
      <c r="B461">
        <v>144342</v>
      </c>
      <c r="C461" t="s">
        <v>760</v>
      </c>
      <c r="D461" t="s">
        <v>537</v>
      </c>
      <c r="E461" s="2" t="str">
        <f>VLOOKUP(C461,A!$E$2:$K$1451,7,FALSE)</f>
        <v>05965164034</v>
      </c>
      <c r="F461" s="8">
        <v>3</v>
      </c>
      <c r="G461" s="8" t="str">
        <f>VLOOKUP(C461,A!$B$2:$I$1501,8,FALSE)</f>
        <v>Adulte Masculin 50/59 ans</v>
      </c>
      <c r="N461" s="2">
        <f t="shared" si="16"/>
        <v>144342</v>
      </c>
      <c r="O461" s="2">
        <f t="shared" si="17"/>
        <v>685</v>
      </c>
      <c r="P461" s="8" t="str">
        <f>VLOOKUP(C461,A!$B$2:$D$1501,3,FALSE)</f>
        <v>3</v>
      </c>
    </row>
    <row r="462" spans="1:16" ht="14.45" customHeight="1" x14ac:dyDescent="0.25">
      <c r="A462" s="7">
        <v>686</v>
      </c>
      <c r="B462">
        <v>144290</v>
      </c>
      <c r="C462" s="5" t="s">
        <v>841</v>
      </c>
      <c r="D462" t="s">
        <v>537</v>
      </c>
      <c r="E462" s="2" t="str">
        <f>VLOOKUP(C462,A!$E$2:$K$1451,7,FALSE)</f>
        <v>05994063091</v>
      </c>
      <c r="F462" s="8">
        <v>3</v>
      </c>
      <c r="G462" s="8" t="str">
        <f>VLOOKUP(C462,A!$B$2:$I$1501,8,FALSE)</f>
        <v>Adulte Masculin 20/29 ans</v>
      </c>
      <c r="N462" s="2">
        <f t="shared" si="16"/>
        <v>144290</v>
      </c>
      <c r="O462" s="2">
        <f t="shared" si="17"/>
        <v>686</v>
      </c>
      <c r="P462" s="8" t="str">
        <f>VLOOKUP(C462,A!$B$2:$D$1501,3,FALSE)</f>
        <v>3</v>
      </c>
    </row>
    <row r="463" spans="1:16" ht="14.45" customHeight="1" x14ac:dyDescent="0.25">
      <c r="A463" s="7">
        <v>687</v>
      </c>
      <c r="B463">
        <v>144421</v>
      </c>
      <c r="C463" s="5" t="s">
        <v>216</v>
      </c>
      <c r="D463" t="s">
        <v>537</v>
      </c>
      <c r="E463" s="2" t="str">
        <f>VLOOKUP(C463,A!$E$2:$K$1451,7,FALSE)</f>
        <v>05966155811</v>
      </c>
      <c r="F463" s="8">
        <v>3</v>
      </c>
      <c r="G463" s="8" t="str">
        <f>VLOOKUP(C463,A!$B$2:$I$1501,8,FALSE)</f>
        <v>Adulte Masculin 30/39 ans</v>
      </c>
      <c r="N463" s="2">
        <f t="shared" si="16"/>
        <v>144421</v>
      </c>
      <c r="O463" s="2">
        <f t="shared" si="17"/>
        <v>687</v>
      </c>
      <c r="P463" s="8" t="str">
        <f>VLOOKUP(C463,A!$B$2:$D$1501,3,FALSE)</f>
        <v>3</v>
      </c>
    </row>
    <row r="464" spans="1:16" ht="14.45" customHeight="1" x14ac:dyDescent="0.25">
      <c r="A464" s="7">
        <v>688</v>
      </c>
      <c r="B464" s="2">
        <v>1310</v>
      </c>
      <c r="C464" s="2" t="s">
        <v>784</v>
      </c>
      <c r="D464" s="2" t="s">
        <v>537</v>
      </c>
      <c r="E464" s="2" t="str">
        <f>VLOOKUP(C464,A!$E$2:$K$1451,7,FALSE)</f>
        <v>05999057243</v>
      </c>
      <c r="F464" s="8">
        <v>3</v>
      </c>
      <c r="G464" s="8" t="str">
        <f>VLOOKUP(C464,A!$B$2:$I$1501,8,FALSE)</f>
        <v>Adulte Masculin 40/49 ans</v>
      </c>
      <c r="N464" s="2">
        <f t="shared" si="16"/>
        <v>1310</v>
      </c>
      <c r="O464" s="2">
        <f t="shared" si="17"/>
        <v>688</v>
      </c>
      <c r="P464" s="8" t="str">
        <f>VLOOKUP(C464,A!$B$2:$D$1501,3,FALSE)</f>
        <v>3</v>
      </c>
    </row>
    <row r="465" spans="1:16" ht="14.45" customHeight="1" x14ac:dyDescent="0.25">
      <c r="A465" s="7">
        <v>689</v>
      </c>
      <c r="B465">
        <v>144439</v>
      </c>
      <c r="C465" s="2" t="s">
        <v>785</v>
      </c>
      <c r="D465" t="s">
        <v>32</v>
      </c>
      <c r="E465" s="2" t="str">
        <f>VLOOKUP(C465,A!$E$2:$K$1451,7,FALSE)</f>
        <v>05999122424</v>
      </c>
      <c r="F465" s="8">
        <v>3</v>
      </c>
      <c r="G465" s="8" t="str">
        <f>VLOOKUP(C465,A!$B$2:$I$1501,8,FALSE)</f>
        <v>Adulte Masculin 20/29 ans</v>
      </c>
      <c r="N465" s="2">
        <f t="shared" si="16"/>
        <v>144439</v>
      </c>
      <c r="O465" s="2">
        <f t="shared" si="17"/>
        <v>689</v>
      </c>
      <c r="P465" s="8" t="str">
        <f>VLOOKUP(C465,A!$B$2:$D$1501,3,FALSE)</f>
        <v>3</v>
      </c>
    </row>
    <row r="466" spans="1:16" ht="14.45" customHeight="1" x14ac:dyDescent="0.25">
      <c r="A466" s="7">
        <v>690</v>
      </c>
      <c r="B466">
        <v>144322</v>
      </c>
      <c r="C466" s="2" t="s">
        <v>787</v>
      </c>
      <c r="D466" t="s">
        <v>75</v>
      </c>
      <c r="E466" s="2" t="str">
        <f>VLOOKUP(C466,A!$E$2:$K$1451,7,FALSE)</f>
        <v>05999012447</v>
      </c>
      <c r="F466" s="8">
        <v>3</v>
      </c>
      <c r="G466" s="8" t="str">
        <f>VLOOKUP(C466,A!$B$2:$I$1501,8,FALSE)</f>
        <v>Adulte Masculin 20/29 ans</v>
      </c>
      <c r="N466" s="2">
        <f t="shared" si="16"/>
        <v>144322</v>
      </c>
      <c r="O466" s="2">
        <f t="shared" si="17"/>
        <v>690</v>
      </c>
      <c r="P466" s="8" t="str">
        <f>VLOOKUP(C466,A!$B$2:$D$1501,3,FALSE)</f>
        <v>3</v>
      </c>
    </row>
    <row r="467" spans="1:16" ht="14.45" customHeight="1" x14ac:dyDescent="0.25">
      <c r="A467" s="7">
        <v>691</v>
      </c>
      <c r="B467">
        <v>144442</v>
      </c>
      <c r="C467" s="2" t="s">
        <v>788</v>
      </c>
      <c r="D467" t="s">
        <v>75</v>
      </c>
      <c r="E467" s="2" t="str">
        <f>VLOOKUP(C467,A!$E$2:$K$1451,7,FALSE)</f>
        <v>05999119328</v>
      </c>
      <c r="F467" s="8">
        <v>3</v>
      </c>
      <c r="G467" s="8" t="str">
        <f>VLOOKUP(C467,A!$B$2:$I$1501,8,FALSE)</f>
        <v>Adulte Masculin 20/29 ans</v>
      </c>
      <c r="N467" s="2">
        <f t="shared" si="16"/>
        <v>144442</v>
      </c>
      <c r="O467" s="2">
        <f t="shared" si="17"/>
        <v>691</v>
      </c>
      <c r="P467" s="8" t="str">
        <f>VLOOKUP(C467,A!$B$2:$D$1501,3,FALSE)</f>
        <v>3</v>
      </c>
    </row>
    <row r="468" spans="1:16" ht="14.45" customHeight="1" x14ac:dyDescent="0.25">
      <c r="A468" s="7">
        <v>692</v>
      </c>
      <c r="B468">
        <v>144298</v>
      </c>
      <c r="C468" s="2" t="s">
        <v>789</v>
      </c>
      <c r="D468" t="s">
        <v>75</v>
      </c>
      <c r="E468" s="2" t="str">
        <f>VLOOKUP(C468,A!$E$2:$K$1451,7,FALSE)</f>
        <v>05999093833</v>
      </c>
      <c r="F468" s="8">
        <v>3</v>
      </c>
      <c r="G468" s="8" t="str">
        <f>VLOOKUP(C468,A!$B$2:$I$1501,8,FALSE)</f>
        <v>Adulte Masculin 20/29 ans</v>
      </c>
      <c r="N468" s="2">
        <f t="shared" si="16"/>
        <v>144298</v>
      </c>
      <c r="O468" s="2">
        <f t="shared" si="17"/>
        <v>692</v>
      </c>
      <c r="P468" s="8" t="str">
        <f>VLOOKUP(C468,A!$B$2:$D$1501,3,FALSE)</f>
        <v>3</v>
      </c>
    </row>
    <row r="469" spans="1:16" ht="14.45" customHeight="1" x14ac:dyDescent="0.25">
      <c r="A469" s="7">
        <v>693</v>
      </c>
      <c r="B469">
        <v>144430</v>
      </c>
      <c r="C469" s="2" t="s">
        <v>790</v>
      </c>
      <c r="D469" t="s">
        <v>75</v>
      </c>
      <c r="E469" s="2" t="str">
        <f>VLOOKUP(C469,A!$E$2:$K$1451,7,FALSE)</f>
        <v>05999119327</v>
      </c>
      <c r="F469" s="8">
        <v>3</v>
      </c>
      <c r="G469" s="8" t="str">
        <f>VLOOKUP(C469,A!$B$2:$I$1501,8,FALSE)</f>
        <v>Adulte Masculin 40/49 ans</v>
      </c>
      <c r="N469" s="2">
        <f t="shared" si="16"/>
        <v>144430</v>
      </c>
      <c r="O469" s="2">
        <f t="shared" si="17"/>
        <v>693</v>
      </c>
      <c r="P469" s="8" t="str">
        <f>VLOOKUP(C469,A!$B$2:$D$1501,3,FALSE)</f>
        <v>3</v>
      </c>
    </row>
    <row r="470" spans="1:16" ht="14.45" customHeight="1" x14ac:dyDescent="0.25">
      <c r="A470" s="7">
        <v>694</v>
      </c>
      <c r="B470">
        <v>144537</v>
      </c>
      <c r="C470" s="2" t="s">
        <v>791</v>
      </c>
      <c r="D470" t="s">
        <v>75</v>
      </c>
      <c r="E470" s="2" t="str">
        <f>VLOOKUP(C470,A!$E$2:$K$1451,7,FALSE)</f>
        <v>05999119872</v>
      </c>
      <c r="F470" s="8">
        <v>3</v>
      </c>
      <c r="G470" s="8" t="str">
        <f>VLOOKUP(C470,A!$B$2:$I$1501,8,FALSE)</f>
        <v>Adulte Masculin 30/39 ans</v>
      </c>
      <c r="N470" s="2">
        <f t="shared" si="16"/>
        <v>144537</v>
      </c>
      <c r="O470" s="2">
        <f t="shared" si="17"/>
        <v>694</v>
      </c>
      <c r="P470" s="8" t="str">
        <f>VLOOKUP(C470,A!$B$2:$D$1501,3,FALSE)</f>
        <v>3</v>
      </c>
    </row>
    <row r="471" spans="1:16" ht="14.45" customHeight="1" x14ac:dyDescent="0.25">
      <c r="A471" s="7">
        <v>695</v>
      </c>
      <c r="B471">
        <v>144508</v>
      </c>
      <c r="C471" s="2" t="s">
        <v>793</v>
      </c>
      <c r="D471" t="s">
        <v>75</v>
      </c>
      <c r="E471" s="2" t="str">
        <f>VLOOKUP(C471,A!$E$2:$K$1451,7,FALSE)</f>
        <v>05999017487</v>
      </c>
      <c r="F471" s="8">
        <v>3</v>
      </c>
      <c r="G471" s="8" t="str">
        <f>VLOOKUP(C471,A!$B$2:$I$1501,8,FALSE)</f>
        <v>Adulte Masculin 17/19 ans</v>
      </c>
      <c r="N471" s="2">
        <f t="shared" si="16"/>
        <v>144508</v>
      </c>
      <c r="O471" s="2">
        <f t="shared" si="17"/>
        <v>695</v>
      </c>
      <c r="P471" s="8" t="str">
        <f>VLOOKUP(C471,A!$B$2:$D$1501,3,FALSE)</f>
        <v>3</v>
      </c>
    </row>
    <row r="472" spans="1:16" ht="14.45" customHeight="1" x14ac:dyDescent="0.25">
      <c r="A472" s="7">
        <v>696</v>
      </c>
      <c r="B472">
        <v>144583</v>
      </c>
      <c r="C472" s="2" t="s">
        <v>794</v>
      </c>
      <c r="D472" t="s">
        <v>75</v>
      </c>
      <c r="E472" s="2" t="str">
        <f>VLOOKUP(C472,A!$E$2:$K$1451,7,FALSE)</f>
        <v>05999097967</v>
      </c>
      <c r="F472" s="8">
        <v>3</v>
      </c>
      <c r="G472" s="8" t="str">
        <f>VLOOKUP(C472,A!$B$2:$I$1501,8,FALSE)</f>
        <v>Adulte Masculin 40/49 ans</v>
      </c>
      <c r="N472" s="2">
        <f t="shared" si="16"/>
        <v>144583</v>
      </c>
      <c r="O472" s="2">
        <f t="shared" si="17"/>
        <v>696</v>
      </c>
      <c r="P472" s="8" t="str">
        <f>VLOOKUP(C472,A!$B$2:$D$1501,3,FALSE)</f>
        <v>3</v>
      </c>
    </row>
    <row r="473" spans="1:16" ht="14.45" customHeight="1" x14ac:dyDescent="0.25">
      <c r="A473" s="7">
        <v>697</v>
      </c>
      <c r="B473" s="2">
        <v>144367</v>
      </c>
      <c r="C473" s="2" t="s">
        <v>120</v>
      </c>
      <c r="D473" s="2" t="s">
        <v>62</v>
      </c>
      <c r="E473" s="2" t="str">
        <f>VLOOKUP(C473,A!$E$2:$K$1451,7,FALSE)</f>
        <v>05999022728</v>
      </c>
      <c r="F473" s="8">
        <v>3</v>
      </c>
      <c r="G473" s="8" t="str">
        <f>VLOOKUP(C473,A!$B$2:$I$1501,8,FALSE)</f>
        <v>Adulte Masculin 40/49 ans</v>
      </c>
      <c r="N473" s="2">
        <f t="shared" si="16"/>
        <v>144367</v>
      </c>
      <c r="O473" s="2">
        <f t="shared" si="17"/>
        <v>697</v>
      </c>
      <c r="P473" s="8" t="str">
        <f>VLOOKUP(C473,A!$B$2:$D$1501,3,FALSE)</f>
        <v>3</v>
      </c>
    </row>
    <row r="474" spans="1:16" ht="14.45" customHeight="1" x14ac:dyDescent="0.25">
      <c r="A474" s="7">
        <v>698</v>
      </c>
      <c r="B474">
        <v>2907</v>
      </c>
      <c r="C474" t="s">
        <v>669</v>
      </c>
      <c r="D474" s="5" t="s">
        <v>283</v>
      </c>
      <c r="E474" s="2" t="str">
        <f>VLOOKUP(C474,A!$E$2:$K$1451,7,FALSE)</f>
        <v>05999059500</v>
      </c>
      <c r="F474" s="8">
        <v>3</v>
      </c>
      <c r="G474" s="8" t="str">
        <f>VLOOKUP(C474,A!$B$2:$I$1501,8,FALSE)</f>
        <v>Adulte Masculin 50/59 ans</v>
      </c>
      <c r="N474" s="2">
        <f t="shared" si="16"/>
        <v>2907</v>
      </c>
      <c r="O474" s="2">
        <f t="shared" si="17"/>
        <v>698</v>
      </c>
      <c r="P474" s="8" t="str">
        <f>VLOOKUP(C474,A!$B$2:$D$1501,3,FALSE)</f>
        <v>3</v>
      </c>
    </row>
    <row r="475" spans="1:16" ht="14.45" customHeight="1" x14ac:dyDescent="0.25">
      <c r="A475" s="7">
        <v>699</v>
      </c>
      <c r="B475">
        <v>144501</v>
      </c>
      <c r="C475" t="s">
        <v>804</v>
      </c>
      <c r="D475" t="s">
        <v>195</v>
      </c>
      <c r="E475" s="2" t="str">
        <f>VLOOKUP(C475,A!$E$2:$K$1451,7,FALSE)</f>
        <v>05953099025</v>
      </c>
      <c r="F475" s="8">
        <v>3</v>
      </c>
      <c r="G475" s="8" t="str">
        <f>VLOOKUP(C475,A!$B$2:$I$1501,8,FALSE)</f>
        <v>Adulte Masculin 40/49 ans</v>
      </c>
      <c r="N475" s="2">
        <f t="shared" si="16"/>
        <v>144501</v>
      </c>
      <c r="O475" s="2">
        <f t="shared" si="17"/>
        <v>699</v>
      </c>
      <c r="P475" s="8" t="str">
        <f>VLOOKUP(C475,A!$B$2:$D$1501,3,FALSE)</f>
        <v>3</v>
      </c>
    </row>
    <row r="476" spans="1:16" ht="14.45" customHeight="1" x14ac:dyDescent="0.25">
      <c r="A476" s="7">
        <v>700</v>
      </c>
      <c r="B476" s="2">
        <v>144327</v>
      </c>
      <c r="C476" s="2" t="s">
        <v>844</v>
      </c>
      <c r="D476" s="5" t="s">
        <v>153</v>
      </c>
      <c r="E476" s="2" t="str">
        <f>VLOOKUP(C476,A!$E$2:$K$1451,7,FALSE)</f>
        <v>05999119957</v>
      </c>
      <c r="F476" s="8">
        <v>3</v>
      </c>
      <c r="G476" s="8" t="str">
        <f>VLOOKUP(C476,A!$B$2:$I$1501,8,FALSE)</f>
        <v>Adulte Masculin 40/49 ans</v>
      </c>
      <c r="N476" s="2">
        <f t="shared" si="16"/>
        <v>144327</v>
      </c>
      <c r="O476" s="2">
        <f t="shared" si="17"/>
        <v>700</v>
      </c>
      <c r="P476" s="8" t="str">
        <f>VLOOKUP(C476,A!$B$2:$D$1501,3,FALSE)</f>
        <v>3</v>
      </c>
    </row>
    <row r="477" spans="1:16" ht="14.45" customHeight="1" x14ac:dyDescent="0.25">
      <c r="A477" s="7">
        <v>701</v>
      </c>
      <c r="B477">
        <v>144492</v>
      </c>
      <c r="C477" t="s">
        <v>848</v>
      </c>
      <c r="D477" s="5" t="s">
        <v>153</v>
      </c>
      <c r="E477" s="2" t="str">
        <f>VLOOKUP(C477,A!$E$2:$K$1451,7,FALSE)</f>
        <v>05996217363</v>
      </c>
      <c r="F477" s="8">
        <v>3</v>
      </c>
      <c r="G477" s="8" t="str">
        <f>VLOOKUP(C477,A!$B$2:$I$1501,8,FALSE)</f>
        <v>Adulte Masculin 30/39 ans</v>
      </c>
      <c r="N477" s="2">
        <f t="shared" si="16"/>
        <v>144492</v>
      </c>
      <c r="O477" s="2">
        <f t="shared" si="17"/>
        <v>701</v>
      </c>
      <c r="P477" s="8" t="str">
        <f>VLOOKUP(C477,A!$B$2:$D$1501,3,FALSE)</f>
        <v>3</v>
      </c>
    </row>
    <row r="478" spans="1:16" ht="14.45" customHeight="1" x14ac:dyDescent="0.25">
      <c r="A478" s="7">
        <v>702</v>
      </c>
      <c r="B478">
        <v>144440</v>
      </c>
      <c r="C478" s="5" t="s">
        <v>849</v>
      </c>
      <c r="D478" s="5" t="s">
        <v>153</v>
      </c>
      <c r="E478" s="2" t="str">
        <f>VLOOKUP(C478,A!$E$2:$K$1451,7,FALSE)</f>
        <v>05999119956</v>
      </c>
      <c r="F478" s="8">
        <v>3</v>
      </c>
      <c r="G478" s="8" t="str">
        <f>VLOOKUP(C478,A!$B$2:$I$1501,8,FALSE)</f>
        <v>Adulte Masculin 50/59 ans</v>
      </c>
      <c r="N478" s="2">
        <f t="shared" si="16"/>
        <v>144440</v>
      </c>
      <c r="O478" s="2">
        <f t="shared" si="17"/>
        <v>702</v>
      </c>
      <c r="P478" s="8" t="str">
        <f>VLOOKUP(C478,A!$B$2:$D$1501,3,FALSE)</f>
        <v>3</v>
      </c>
    </row>
    <row r="479" spans="1:16" ht="14.45" customHeight="1" x14ac:dyDescent="0.25">
      <c r="A479" s="7">
        <v>703</v>
      </c>
      <c r="B479">
        <v>144516</v>
      </c>
      <c r="C479" t="s">
        <v>853</v>
      </c>
      <c r="D479" s="20" t="s">
        <v>174</v>
      </c>
      <c r="E479" s="2" t="str">
        <f>VLOOKUP(C479,A!$E$2:$K$1451,7,FALSE)</f>
        <v>05999052627</v>
      </c>
      <c r="F479" s="8">
        <v>3</v>
      </c>
      <c r="G479" s="8" t="str">
        <f>VLOOKUP(C479,A!$B$2:$I$1501,8,FALSE)</f>
        <v>Adulte Masculin 17/19 ans</v>
      </c>
      <c r="N479" s="2">
        <f t="shared" si="16"/>
        <v>144516</v>
      </c>
      <c r="O479" s="2">
        <f t="shared" si="17"/>
        <v>703</v>
      </c>
      <c r="P479" s="8" t="str">
        <f>VLOOKUP(C479,A!$B$2:$D$1501,3,FALSE)</f>
        <v>3</v>
      </c>
    </row>
    <row r="480" spans="1:16" ht="14.45" customHeight="1" x14ac:dyDescent="0.25">
      <c r="A480" s="7">
        <v>704</v>
      </c>
      <c r="B480" s="2">
        <v>2951</v>
      </c>
      <c r="C480" s="5" t="s">
        <v>613</v>
      </c>
      <c r="D480" s="2" t="s">
        <v>204</v>
      </c>
      <c r="E480" s="2" t="str">
        <f>VLOOKUP(C480,A!$E$2:$K$1451,7,FALSE)</f>
        <v>05999028468</v>
      </c>
      <c r="F480" s="8">
        <v>3</v>
      </c>
      <c r="G480" s="8" t="str">
        <f>VLOOKUP(C480,A!$B$2:$I$1501,8,FALSE)</f>
        <v>Adulte Masculin 20/29 ans</v>
      </c>
      <c r="N480" s="2">
        <f t="shared" si="16"/>
        <v>2951</v>
      </c>
      <c r="O480" s="2">
        <f t="shared" si="17"/>
        <v>704</v>
      </c>
      <c r="P480" s="8" t="str">
        <f>VLOOKUP(C480,A!$B$2:$D$1501,3,FALSE)</f>
        <v>3</v>
      </c>
    </row>
    <row r="481" spans="1:16" ht="14.45" customHeight="1" x14ac:dyDescent="0.25">
      <c r="A481" s="7">
        <v>705</v>
      </c>
      <c r="B481">
        <v>144423</v>
      </c>
      <c r="C481" s="2" t="s">
        <v>875</v>
      </c>
      <c r="D481" t="s">
        <v>53</v>
      </c>
      <c r="E481" s="2" t="str">
        <f>VLOOKUP(C481,A!$E$2:$K$1451,7,FALSE)</f>
        <v>05999111388</v>
      </c>
      <c r="F481" s="8">
        <v>3</v>
      </c>
      <c r="G481" s="8" t="str">
        <f>VLOOKUP(C481,A!$B$2:$I$1501,8,FALSE)</f>
        <v>Adulte Masculin 40/49 ans</v>
      </c>
      <c r="N481" s="2">
        <f t="shared" si="16"/>
        <v>144423</v>
      </c>
      <c r="O481" s="2">
        <f t="shared" si="17"/>
        <v>705</v>
      </c>
      <c r="P481" s="8" t="str">
        <f>VLOOKUP(C481,A!$B$2:$D$1501,3,FALSE)</f>
        <v>3</v>
      </c>
    </row>
    <row r="482" spans="1:16" ht="14.45" customHeight="1" x14ac:dyDescent="0.25">
      <c r="A482" s="7">
        <v>706</v>
      </c>
      <c r="B482" s="2">
        <v>144509</v>
      </c>
      <c r="C482" s="2" t="s">
        <v>868</v>
      </c>
      <c r="D482" t="s">
        <v>109</v>
      </c>
      <c r="E482" s="2" t="str">
        <f>VLOOKUP(C482,A!$E$2:$K$1451,7,FALSE)</f>
        <v>05994063636</v>
      </c>
      <c r="F482" s="8">
        <v>3</v>
      </c>
      <c r="G482" s="8" t="str">
        <f>VLOOKUP(C482,A!$B$2:$I$1501,8,FALSE)</f>
        <v>Adulte Masculin 60 ans et plus</v>
      </c>
      <c r="N482" s="2">
        <f t="shared" si="16"/>
        <v>144509</v>
      </c>
      <c r="O482" s="2">
        <f t="shared" si="17"/>
        <v>706</v>
      </c>
      <c r="P482" s="8" t="str">
        <f>VLOOKUP(C482,A!$B$2:$D$1501,3,FALSE)</f>
        <v>3</v>
      </c>
    </row>
    <row r="483" spans="1:16" ht="14.45" customHeight="1" x14ac:dyDescent="0.25">
      <c r="A483" s="7">
        <v>707</v>
      </c>
      <c r="B483" s="2">
        <v>144463</v>
      </c>
      <c r="C483" s="2" t="s">
        <v>869</v>
      </c>
      <c r="D483" t="s">
        <v>109</v>
      </c>
      <c r="E483" s="2" t="str">
        <f>VLOOKUP(C483,A!$E$2:$K$1451,7,FALSE)</f>
        <v>05999068416</v>
      </c>
      <c r="F483" s="8">
        <v>3</v>
      </c>
      <c r="G483" s="8" t="str">
        <f>VLOOKUP(C483,A!$B$2:$I$1501,8,FALSE)</f>
        <v>Adulte Masculin 50/59 ans</v>
      </c>
      <c r="N483" s="2">
        <f t="shared" si="16"/>
        <v>144463</v>
      </c>
      <c r="O483" s="2">
        <f t="shared" si="17"/>
        <v>707</v>
      </c>
      <c r="P483" s="8" t="str">
        <f>VLOOKUP(C483,A!$B$2:$D$1501,3,FALSE)</f>
        <v>3</v>
      </c>
    </row>
    <row r="484" spans="1:16" ht="14.45" customHeight="1" x14ac:dyDescent="0.25">
      <c r="A484" s="7">
        <v>708</v>
      </c>
      <c r="B484">
        <v>3995</v>
      </c>
      <c r="C484" s="5" t="s">
        <v>882</v>
      </c>
      <c r="D484" s="5" t="s">
        <v>17</v>
      </c>
      <c r="E484" s="2" t="str">
        <f>VLOOKUP(C484,A!$E$2:$K$1451,7,FALSE)</f>
        <v>05999025196</v>
      </c>
      <c r="F484" s="8">
        <v>3</v>
      </c>
      <c r="G484" s="8" t="str">
        <f>VLOOKUP(C484,A!$B$2:$I$1501,8,FALSE)</f>
        <v>Adulte Masculin 40/49 ans</v>
      </c>
      <c r="N484" s="2">
        <f t="shared" si="16"/>
        <v>3995</v>
      </c>
      <c r="O484" s="2">
        <f t="shared" si="17"/>
        <v>708</v>
      </c>
      <c r="P484" s="8" t="str">
        <f>VLOOKUP(C484,A!$B$2:$D$1501,3,FALSE)</f>
        <v>3</v>
      </c>
    </row>
    <row r="485" spans="1:16" ht="14.45" customHeight="1" x14ac:dyDescent="0.25">
      <c r="A485" s="7">
        <v>709</v>
      </c>
      <c r="B485">
        <v>3136</v>
      </c>
      <c r="C485" s="5" t="s">
        <v>883</v>
      </c>
      <c r="D485" s="5" t="s">
        <v>17</v>
      </c>
      <c r="E485" s="2" t="str">
        <f>VLOOKUP(C485,A!$E$2:$K$1451,7,FALSE)</f>
        <v>05994064243</v>
      </c>
      <c r="F485" s="8">
        <v>3</v>
      </c>
      <c r="G485" s="8" t="str">
        <f>VLOOKUP(C485,A!$B$2:$I$1501,8,FALSE)</f>
        <v>Adulte Masculin 50/59 ans</v>
      </c>
      <c r="N485" s="2">
        <f t="shared" si="16"/>
        <v>3136</v>
      </c>
      <c r="O485" s="2">
        <f t="shared" si="17"/>
        <v>709</v>
      </c>
      <c r="P485" s="8" t="str">
        <f>VLOOKUP(C485,A!$B$2:$D$1501,3,FALSE)</f>
        <v>3</v>
      </c>
    </row>
    <row r="486" spans="1:16" ht="14.45" customHeight="1" x14ac:dyDescent="0.25">
      <c r="A486" s="7">
        <v>710</v>
      </c>
      <c r="B486">
        <v>3144</v>
      </c>
      <c r="C486" s="5" t="s">
        <v>887</v>
      </c>
      <c r="D486" s="5" t="s">
        <v>17</v>
      </c>
      <c r="E486" s="2" t="str">
        <f>VLOOKUP(C486,A!$E$2:$K$1451,7,FALSE)</f>
        <v>05999111919</v>
      </c>
      <c r="F486" s="8">
        <v>3</v>
      </c>
      <c r="G486" s="8" t="str">
        <f>VLOOKUP(C486,A!$B$2:$I$1501,8,FALSE)</f>
        <v>Adulte Masculin 50/59 ans</v>
      </c>
      <c r="N486" s="2">
        <f t="shared" si="16"/>
        <v>3144</v>
      </c>
      <c r="O486" s="2">
        <f t="shared" si="17"/>
        <v>710</v>
      </c>
      <c r="P486" s="8" t="str">
        <f>VLOOKUP(C486,A!$B$2:$D$1501,3,FALSE)</f>
        <v>3</v>
      </c>
    </row>
    <row r="487" spans="1:16" ht="14.45" customHeight="1" x14ac:dyDescent="0.25">
      <c r="A487" s="7">
        <v>711</v>
      </c>
      <c r="B487" s="2">
        <v>3994</v>
      </c>
      <c r="C487" s="2" t="s">
        <v>857</v>
      </c>
      <c r="D487" s="5" t="s">
        <v>410</v>
      </c>
      <c r="E487" s="2" t="str">
        <f>VLOOKUP(C487,A!$E$2:$K$1451,7,FALSE)</f>
        <v>05999029316</v>
      </c>
      <c r="F487" s="8">
        <v>3</v>
      </c>
      <c r="G487" s="8" t="str">
        <f>VLOOKUP(C487,A!$B$2:$I$1501,8,FALSE)</f>
        <v>Adulte Masculin 50/59 ans</v>
      </c>
      <c r="N487" s="2">
        <f t="shared" si="16"/>
        <v>3994</v>
      </c>
      <c r="O487" s="2">
        <f t="shared" si="17"/>
        <v>711</v>
      </c>
      <c r="P487" s="8" t="str">
        <f>VLOOKUP(C487,A!$B$2:$D$1501,3,FALSE)</f>
        <v>3</v>
      </c>
    </row>
    <row r="488" spans="1:16" ht="14.45" customHeight="1" x14ac:dyDescent="0.25">
      <c r="A488" s="7">
        <v>712</v>
      </c>
      <c r="B488" s="2">
        <v>3134</v>
      </c>
      <c r="C488" s="2" t="s">
        <v>892</v>
      </c>
      <c r="D488" s="5" t="s">
        <v>410</v>
      </c>
      <c r="E488" s="2" t="str">
        <f>VLOOKUP(C488,A!$E$2:$K$1451,7,FALSE)</f>
        <v>05994058138</v>
      </c>
      <c r="F488" s="8">
        <v>3</v>
      </c>
      <c r="G488" s="8" t="str">
        <f>VLOOKUP(C488,A!$B$2:$I$1501,8,FALSE)</f>
        <v>Adulte Masculin 30/39 ans</v>
      </c>
      <c r="N488" s="2">
        <f t="shared" si="16"/>
        <v>3134</v>
      </c>
      <c r="O488" s="2">
        <f t="shared" si="17"/>
        <v>712</v>
      </c>
      <c r="P488" s="8" t="str">
        <f>VLOOKUP(C488,A!$B$2:$D$1501,3,FALSE)</f>
        <v>3</v>
      </c>
    </row>
    <row r="489" spans="1:16" ht="14.45" customHeight="1" x14ac:dyDescent="0.25">
      <c r="A489" s="7">
        <v>713</v>
      </c>
      <c r="B489">
        <v>144425</v>
      </c>
      <c r="C489" t="s">
        <v>894</v>
      </c>
      <c r="D489" t="s">
        <v>537</v>
      </c>
      <c r="E489" s="2" t="str">
        <f>VLOOKUP(C489,A!$E$2:$K$1451,7,FALSE)</f>
        <v>05996223674</v>
      </c>
      <c r="F489" s="8">
        <v>3</v>
      </c>
      <c r="G489" s="8" t="str">
        <f>VLOOKUP(C489,A!$B$2:$I$1501,8,FALSE)</f>
        <v>Adulte Masculin 20/29 ans</v>
      </c>
      <c r="N489" s="2">
        <f t="shared" si="16"/>
        <v>144425</v>
      </c>
      <c r="O489" s="2">
        <f t="shared" si="17"/>
        <v>713</v>
      </c>
      <c r="P489" s="8" t="str">
        <f>VLOOKUP(C489,A!$B$2:$D$1501,3,FALSE)</f>
        <v>3</v>
      </c>
    </row>
    <row r="490" spans="1:16" ht="14.45" customHeight="1" x14ac:dyDescent="0.25">
      <c r="A490" s="7">
        <v>714</v>
      </c>
      <c r="B490" s="2">
        <v>3118</v>
      </c>
      <c r="C490" s="2" t="s">
        <v>901</v>
      </c>
      <c r="D490" s="20" t="s">
        <v>174</v>
      </c>
      <c r="E490" s="2" t="str">
        <f>VLOOKUP(C490,A!$E$2:$K$1451,7,FALSE)</f>
        <v>05999117360</v>
      </c>
      <c r="F490" s="8">
        <v>3</v>
      </c>
      <c r="G490" s="8" t="str">
        <f>VLOOKUP(C490,A!$B$2:$I$1501,8,FALSE)</f>
        <v>Adulte Masculin 17/19 ans</v>
      </c>
      <c r="N490" s="2">
        <f t="shared" si="16"/>
        <v>3118</v>
      </c>
      <c r="O490" s="2">
        <f t="shared" si="17"/>
        <v>714</v>
      </c>
      <c r="P490" s="8" t="str">
        <f>VLOOKUP(C490,A!$B$2:$D$1501,3,FALSE)</f>
        <v>3</v>
      </c>
    </row>
    <row r="491" spans="1:16" ht="14.45" customHeight="1" x14ac:dyDescent="0.25">
      <c r="A491" s="7">
        <v>715</v>
      </c>
      <c r="B491" s="2">
        <v>3104</v>
      </c>
      <c r="C491" t="s">
        <v>874</v>
      </c>
      <c r="D491" t="s">
        <v>14</v>
      </c>
      <c r="E491" s="2" t="str">
        <f>VLOOKUP(C491,A!$E$2:$K$1451,7,FALSE)</f>
        <v>05999094452</v>
      </c>
      <c r="F491" s="8">
        <v>3</v>
      </c>
      <c r="G491" s="8" t="str">
        <f>VLOOKUP(C491,A!$B$2:$I$1501,8,FALSE)</f>
        <v>Adulte Masculin 50/59 ans</v>
      </c>
      <c r="N491" s="2">
        <f t="shared" si="16"/>
        <v>3104</v>
      </c>
      <c r="O491" s="2">
        <f t="shared" si="17"/>
        <v>715</v>
      </c>
      <c r="P491" s="8" t="str">
        <f>VLOOKUP(C491,A!$B$2:$D$1501,3,FALSE)</f>
        <v>3</v>
      </c>
    </row>
    <row r="492" spans="1:16" ht="14.45" customHeight="1" x14ac:dyDescent="0.25">
      <c r="A492" s="7">
        <v>716</v>
      </c>
      <c r="B492" s="2">
        <v>3049</v>
      </c>
      <c r="C492" t="s">
        <v>927</v>
      </c>
      <c r="D492" t="s">
        <v>14</v>
      </c>
      <c r="E492" s="2" t="str">
        <f>VLOOKUP(C492,A!$E$2:$K$1451,7,FALSE)</f>
        <v>05999086375</v>
      </c>
      <c r="F492" s="8">
        <v>3</v>
      </c>
      <c r="G492" s="8" t="str">
        <f>VLOOKUP(C492,A!$B$2:$I$1501,8,FALSE)</f>
        <v>Adulte Masculin 50/59 ans</v>
      </c>
      <c r="N492" s="2">
        <f t="shared" si="16"/>
        <v>3049</v>
      </c>
      <c r="O492" s="2">
        <f t="shared" si="17"/>
        <v>716</v>
      </c>
      <c r="P492" s="8" t="str">
        <f>VLOOKUP(C492,A!$B$2:$D$1501,3,FALSE)</f>
        <v>3</v>
      </c>
    </row>
    <row r="493" spans="1:16" ht="14.45" customHeight="1" x14ac:dyDescent="0.25">
      <c r="A493" s="7">
        <v>717</v>
      </c>
      <c r="B493" s="2">
        <v>2882</v>
      </c>
      <c r="C493" t="s">
        <v>904</v>
      </c>
      <c r="D493" s="5" t="s">
        <v>84</v>
      </c>
      <c r="E493" s="2" t="str">
        <f>VLOOKUP(C493,A!$E$2:$K$1451,7,FALSE)</f>
        <v>05996224018</v>
      </c>
      <c r="F493" s="8">
        <v>3</v>
      </c>
      <c r="G493" s="8" t="str">
        <f>VLOOKUP(C493,A!$B$2:$I$1501,8,FALSE)</f>
        <v>Adulte Masculin 17/19 ans</v>
      </c>
      <c r="N493" s="2">
        <f t="shared" si="16"/>
        <v>2882</v>
      </c>
      <c r="O493" s="2">
        <f t="shared" si="17"/>
        <v>717</v>
      </c>
      <c r="P493" s="8" t="str">
        <f>VLOOKUP(C493,A!$B$2:$D$1501,3,FALSE)</f>
        <v>3</v>
      </c>
    </row>
    <row r="494" spans="1:16" ht="14.45" customHeight="1" x14ac:dyDescent="0.25">
      <c r="A494" s="7">
        <v>718</v>
      </c>
      <c r="B494" s="2">
        <v>3119</v>
      </c>
      <c r="C494" t="s">
        <v>905</v>
      </c>
      <c r="D494" s="5" t="s">
        <v>84</v>
      </c>
      <c r="E494" s="2" t="str">
        <f>VLOOKUP(C494,A!$E$2:$K$1451,7,FALSE)</f>
        <v>05996226623</v>
      </c>
      <c r="F494" s="8">
        <v>3</v>
      </c>
      <c r="G494" s="8" t="str">
        <f>VLOOKUP(C494,A!$B$2:$I$1501,8,FALSE)</f>
        <v>Adulte Masculin 50/59 ans</v>
      </c>
      <c r="N494" s="2">
        <f t="shared" si="16"/>
        <v>3119</v>
      </c>
      <c r="O494" s="2">
        <f t="shared" si="17"/>
        <v>718</v>
      </c>
      <c r="P494" s="8" t="str">
        <f>VLOOKUP(C494,A!$B$2:$D$1501,3,FALSE)</f>
        <v>3</v>
      </c>
    </row>
    <row r="495" spans="1:16" ht="14.45" customHeight="1" x14ac:dyDescent="0.25">
      <c r="A495" s="7">
        <v>719</v>
      </c>
      <c r="B495" s="2">
        <v>3121</v>
      </c>
      <c r="C495" t="s">
        <v>910</v>
      </c>
      <c r="D495" t="s">
        <v>32</v>
      </c>
      <c r="E495" s="2" t="str">
        <f>VLOOKUP(C495,A!$E$2:$K$1451,7,FALSE)</f>
        <v>05996225610</v>
      </c>
      <c r="F495" s="8">
        <v>3</v>
      </c>
      <c r="G495" s="8" t="str">
        <f>VLOOKUP(C495,A!$B$2:$I$1501,8,FALSE)</f>
        <v>Adulte Masculin 20/29 ans</v>
      </c>
      <c r="N495" s="2">
        <f t="shared" si="16"/>
        <v>3121</v>
      </c>
      <c r="O495" s="2">
        <f t="shared" si="17"/>
        <v>719</v>
      </c>
      <c r="P495" s="8" t="str">
        <f>VLOOKUP(C495,A!$B$2:$D$1501,3,FALSE)</f>
        <v>3</v>
      </c>
    </row>
    <row r="496" spans="1:16" ht="14.45" customHeight="1" x14ac:dyDescent="0.25">
      <c r="A496" s="7">
        <v>720</v>
      </c>
      <c r="B496" s="2">
        <v>3128</v>
      </c>
      <c r="C496" t="s">
        <v>911</v>
      </c>
      <c r="D496" t="s">
        <v>32</v>
      </c>
      <c r="E496" s="2" t="str">
        <f>VLOOKUP(C496,A!$E$2:$K$1451,7,FALSE)</f>
        <v>05999118502</v>
      </c>
      <c r="F496" s="8">
        <v>3</v>
      </c>
      <c r="G496" s="8" t="str">
        <f>VLOOKUP(C496,A!$B$2:$I$1501,8,FALSE)</f>
        <v>Adulte Masculin 20/29 ans</v>
      </c>
      <c r="N496" s="2">
        <f t="shared" si="16"/>
        <v>3128</v>
      </c>
      <c r="O496" s="2">
        <f t="shared" si="17"/>
        <v>720</v>
      </c>
      <c r="P496" s="8" t="str">
        <f>VLOOKUP(C496,A!$B$2:$D$1501,3,FALSE)</f>
        <v>3</v>
      </c>
    </row>
    <row r="497" spans="1:16" x14ac:dyDescent="0.25">
      <c r="A497" s="7">
        <v>721</v>
      </c>
      <c r="B497" s="2">
        <v>144385</v>
      </c>
      <c r="C497" s="2" t="s">
        <v>928</v>
      </c>
      <c r="D497" s="20" t="s">
        <v>109</v>
      </c>
      <c r="E497" s="2" t="str">
        <f>VLOOKUP(C497,A!$E$2:$K$1451,7,FALSE)</f>
        <v>05999085562</v>
      </c>
      <c r="F497" s="8">
        <v>3</v>
      </c>
      <c r="G497" s="8" t="str">
        <f>VLOOKUP(C497,A!$B$2:$I$1501,8,FALSE)</f>
        <v>Adulte Masculin 17/19 ans</v>
      </c>
      <c r="N497" s="2">
        <f t="shared" si="16"/>
        <v>144385</v>
      </c>
      <c r="O497" s="2">
        <f t="shared" si="17"/>
        <v>721</v>
      </c>
      <c r="P497" s="8" t="str">
        <f>VLOOKUP(C497,A!$B$2:$D$1501,3,FALSE)</f>
        <v>3</v>
      </c>
    </row>
    <row r="498" spans="1:16" x14ac:dyDescent="0.25">
      <c r="A498" s="7">
        <v>722</v>
      </c>
      <c r="B498" s="2">
        <v>3123</v>
      </c>
      <c r="C498" s="2" t="s">
        <v>934</v>
      </c>
      <c r="D498" s="20" t="s">
        <v>340</v>
      </c>
      <c r="E498" s="2" t="str">
        <f>VLOOKUP(C498,A!$E$2:$K$1451,7,FALSE)</f>
        <v>05999118961</v>
      </c>
      <c r="F498" s="8">
        <v>3</v>
      </c>
      <c r="G498" s="8" t="str">
        <f>VLOOKUP(C498,A!$B$2:$I$1501,8,FALSE)</f>
        <v>Adulte Masculin 30/39 ans</v>
      </c>
      <c r="N498" s="2">
        <f t="shared" si="16"/>
        <v>3123</v>
      </c>
      <c r="O498" s="2">
        <f t="shared" si="17"/>
        <v>722</v>
      </c>
      <c r="P498" s="8" t="str">
        <f>VLOOKUP(C498,A!$B$2:$D$1501,3,FALSE)</f>
        <v>3</v>
      </c>
    </row>
    <row r="499" spans="1:16" ht="14.45" customHeight="1" x14ac:dyDescent="0.25">
      <c r="A499" s="7">
        <v>723</v>
      </c>
      <c r="B499" s="2">
        <v>3116</v>
      </c>
      <c r="C499" s="2" t="s">
        <v>940</v>
      </c>
      <c r="D499" s="20" t="s">
        <v>939</v>
      </c>
      <c r="E499" s="2" t="str">
        <f>VLOOKUP(C499,A!$E$2:$K$1451,7,FALSE)</f>
        <v>05999113181</v>
      </c>
      <c r="F499" s="8">
        <v>3</v>
      </c>
      <c r="G499" s="8" t="str">
        <f>VLOOKUP(C499,A!$B$2:$I$1501,8,FALSE)</f>
        <v>Adulte Masculin 30/39 ans</v>
      </c>
      <c r="N499" s="2">
        <f t="shared" si="16"/>
        <v>3116</v>
      </c>
      <c r="O499" s="2">
        <f t="shared" si="17"/>
        <v>723</v>
      </c>
      <c r="P499" s="8" t="str">
        <f>VLOOKUP(C499,A!$B$2:$D$1501,3,FALSE)</f>
        <v>3</v>
      </c>
    </row>
    <row r="500" spans="1:16" ht="14.45" customHeight="1" x14ac:dyDescent="0.25">
      <c r="A500" s="7">
        <v>724</v>
      </c>
      <c r="B500" s="2">
        <v>3109</v>
      </c>
      <c r="C500" s="2" t="s">
        <v>938</v>
      </c>
      <c r="D500" s="20" t="s">
        <v>939</v>
      </c>
      <c r="E500" s="2" t="str">
        <f>VLOOKUP(C500,A!$E$2:$K$1451,7,FALSE)</f>
        <v>05999113182</v>
      </c>
      <c r="F500" s="8">
        <v>3</v>
      </c>
      <c r="G500" s="8" t="str">
        <f>VLOOKUP(C500,A!$B$2:$I$1501,8,FALSE)</f>
        <v>Adulte Masculin 30/39 ans</v>
      </c>
      <c r="N500" s="2">
        <f t="shared" si="16"/>
        <v>3109</v>
      </c>
      <c r="O500" s="2">
        <f t="shared" si="17"/>
        <v>724</v>
      </c>
      <c r="P500" s="8" t="str">
        <f>VLOOKUP(C500,A!$B$2:$D$1501,3,FALSE)</f>
        <v>3</v>
      </c>
    </row>
    <row r="501" spans="1:16" ht="14.45" customHeight="1" x14ac:dyDescent="0.25">
      <c r="A501" s="34">
        <v>725</v>
      </c>
      <c r="B501">
        <v>3150</v>
      </c>
      <c r="C501" t="s">
        <v>945</v>
      </c>
      <c r="D501" t="s">
        <v>109</v>
      </c>
      <c r="E501" s="2" t="str">
        <f>VLOOKUP(C501,A!$E$2:$K$1451,7,FALSE)</f>
        <v>05999123947</v>
      </c>
      <c r="F501" s="8">
        <v>3</v>
      </c>
      <c r="G501" s="8" t="str">
        <f>VLOOKUP(C501,A!$B$2:$I$1501,8,FALSE)</f>
        <v>Jeune Masculin 15/16 ans</v>
      </c>
      <c r="N501" s="2">
        <f t="shared" ref="N501:N529" si="18">B501</f>
        <v>3150</v>
      </c>
      <c r="O501" s="2">
        <f t="shared" ref="O501:O529" si="19">A501</f>
        <v>725</v>
      </c>
      <c r="P501" s="8" t="str">
        <f>VLOOKUP(C501,A!$B$2:$D$1501,3,FALSE)</f>
        <v>JE</v>
      </c>
    </row>
    <row r="502" spans="1:16" ht="14.45" customHeight="1" x14ac:dyDescent="0.25">
      <c r="A502" s="34">
        <v>726</v>
      </c>
      <c r="E502" s="2" t="e">
        <f>VLOOKUP(C502,A!$E$2:$K$1451,7,FALSE)</f>
        <v>#N/A</v>
      </c>
      <c r="G502" s="8" t="e">
        <f>VLOOKUP(C502,A!$B$2:$I$1501,8,FALSE)</f>
        <v>#N/A</v>
      </c>
      <c r="N502" s="2">
        <f t="shared" si="18"/>
        <v>0</v>
      </c>
      <c r="O502" s="2">
        <f t="shared" si="19"/>
        <v>726</v>
      </c>
      <c r="P502" s="8" t="e">
        <f>VLOOKUP(C502,A!$B$2:$D$1501,3,FALSE)</f>
        <v>#N/A</v>
      </c>
    </row>
    <row r="503" spans="1:16" ht="14.45" customHeight="1" x14ac:dyDescent="0.25">
      <c r="A503" s="34">
        <v>727</v>
      </c>
      <c r="E503" s="2" t="e">
        <f>VLOOKUP(C503,A!$E$2:$K$1451,7,FALSE)</f>
        <v>#N/A</v>
      </c>
      <c r="G503" s="8" t="e">
        <f>VLOOKUP(C503,A!$B$2:$I$1501,8,FALSE)</f>
        <v>#N/A</v>
      </c>
      <c r="N503" s="2">
        <f t="shared" si="18"/>
        <v>0</v>
      </c>
      <c r="O503" s="2">
        <f t="shared" si="19"/>
        <v>727</v>
      </c>
      <c r="P503" s="8" t="e">
        <f>VLOOKUP(C503,A!$B$2:$D$1501,3,FALSE)</f>
        <v>#N/A</v>
      </c>
    </row>
    <row r="504" spans="1:16" ht="14.45" customHeight="1" x14ac:dyDescent="0.25">
      <c r="A504" s="34">
        <v>728</v>
      </c>
      <c r="E504" s="2" t="e">
        <f>VLOOKUP(C504,A!$E$2:$K$1451,7,FALSE)</f>
        <v>#N/A</v>
      </c>
      <c r="G504" s="8" t="e">
        <f>VLOOKUP(C504,A!$B$2:$I$1501,8,FALSE)</f>
        <v>#N/A</v>
      </c>
      <c r="N504" s="2">
        <f t="shared" si="18"/>
        <v>0</v>
      </c>
      <c r="O504" s="2">
        <f t="shared" si="19"/>
        <v>728</v>
      </c>
      <c r="P504" s="8" t="e">
        <f>VLOOKUP(C504,A!$B$2:$D$1501,3,FALSE)</f>
        <v>#N/A</v>
      </c>
    </row>
    <row r="505" spans="1:16" ht="14.45" customHeight="1" x14ac:dyDescent="0.25">
      <c r="A505" s="34">
        <v>729</v>
      </c>
      <c r="E505" s="2" t="e">
        <f>VLOOKUP(C505,A!$E$2:$K$1451,7,FALSE)</f>
        <v>#N/A</v>
      </c>
      <c r="G505" s="8" t="e">
        <f>VLOOKUP(C505,A!$B$2:$I$1501,8,FALSE)</f>
        <v>#N/A</v>
      </c>
      <c r="N505" s="2">
        <f t="shared" si="18"/>
        <v>0</v>
      </c>
      <c r="O505" s="2">
        <f t="shared" si="19"/>
        <v>729</v>
      </c>
      <c r="P505" s="8" t="e">
        <f>VLOOKUP(C505,A!$B$2:$D$1501,3,FALSE)</f>
        <v>#N/A</v>
      </c>
    </row>
    <row r="506" spans="1:16" ht="14.45" customHeight="1" x14ac:dyDescent="0.25">
      <c r="A506" s="34">
        <v>730</v>
      </c>
      <c r="E506" s="2" t="e">
        <f>VLOOKUP(C506,A!$E$2:$K$1451,7,FALSE)</f>
        <v>#N/A</v>
      </c>
      <c r="G506" s="8" t="e">
        <f>VLOOKUP(C506,A!$B$2:$I$1501,8,FALSE)</f>
        <v>#N/A</v>
      </c>
      <c r="N506" s="2">
        <f t="shared" si="18"/>
        <v>0</v>
      </c>
      <c r="O506" s="2">
        <f t="shared" si="19"/>
        <v>730</v>
      </c>
      <c r="P506" s="8" t="e">
        <f>VLOOKUP(C506,A!$B$2:$D$1501,3,FALSE)</f>
        <v>#N/A</v>
      </c>
    </row>
    <row r="507" spans="1:16" ht="14.45" customHeight="1" x14ac:dyDescent="0.25">
      <c r="A507" s="34">
        <v>731</v>
      </c>
      <c r="E507" s="2" t="e">
        <f>VLOOKUP(C507,A!$E$2:$K$1451,7,FALSE)</f>
        <v>#N/A</v>
      </c>
      <c r="G507" s="8" t="e">
        <f>VLOOKUP(C507,A!$B$2:$I$1501,8,FALSE)</f>
        <v>#N/A</v>
      </c>
      <c r="N507" s="2">
        <f t="shared" si="18"/>
        <v>0</v>
      </c>
      <c r="O507" s="2">
        <f t="shared" si="19"/>
        <v>731</v>
      </c>
      <c r="P507" s="8" t="e">
        <f>VLOOKUP(C507,A!$B$2:$D$1501,3,FALSE)</f>
        <v>#N/A</v>
      </c>
    </row>
    <row r="508" spans="1:16" ht="14.45" customHeight="1" x14ac:dyDescent="0.25">
      <c r="A508" s="34">
        <v>732</v>
      </c>
      <c r="E508" s="2" t="e">
        <f>VLOOKUP(C508,A!$E$2:$K$1451,7,FALSE)</f>
        <v>#N/A</v>
      </c>
      <c r="G508" s="8" t="e">
        <f>VLOOKUP(C508,A!$B$2:$I$1501,8,FALSE)</f>
        <v>#N/A</v>
      </c>
      <c r="N508" s="2">
        <f t="shared" si="18"/>
        <v>0</v>
      </c>
      <c r="O508" s="2">
        <f t="shared" si="19"/>
        <v>732</v>
      </c>
      <c r="P508" s="8" t="e">
        <f>VLOOKUP(C508,A!$B$2:$D$1501,3,FALSE)</f>
        <v>#N/A</v>
      </c>
    </row>
    <row r="509" spans="1:16" ht="14.45" customHeight="1" x14ac:dyDescent="0.25">
      <c r="A509" s="34">
        <v>733</v>
      </c>
      <c r="E509" s="2" t="e">
        <f>VLOOKUP(C509,A!$E$2:$K$1451,7,FALSE)</f>
        <v>#N/A</v>
      </c>
      <c r="G509" s="8" t="e">
        <f>VLOOKUP(C509,A!$B$2:$I$1501,8,FALSE)</f>
        <v>#N/A</v>
      </c>
      <c r="N509" s="2">
        <f t="shared" si="18"/>
        <v>0</v>
      </c>
      <c r="O509" s="2">
        <f t="shared" si="19"/>
        <v>733</v>
      </c>
      <c r="P509" s="8" t="e">
        <f>VLOOKUP(C509,A!$B$2:$D$1501,3,FALSE)</f>
        <v>#N/A</v>
      </c>
    </row>
    <row r="510" spans="1:16" ht="14.45" customHeight="1" x14ac:dyDescent="0.25">
      <c r="A510" s="34">
        <v>734</v>
      </c>
      <c r="E510" s="2" t="e">
        <f>VLOOKUP(C510,A!$E$2:$K$1451,7,FALSE)</f>
        <v>#N/A</v>
      </c>
      <c r="G510" s="8" t="e">
        <f>VLOOKUP(C510,A!$B$2:$I$1501,8,FALSE)</f>
        <v>#N/A</v>
      </c>
      <c r="N510" s="2">
        <f t="shared" si="18"/>
        <v>0</v>
      </c>
      <c r="O510" s="2">
        <f t="shared" si="19"/>
        <v>734</v>
      </c>
      <c r="P510" s="8" t="e">
        <f>VLOOKUP(C510,A!$B$2:$D$1501,3,FALSE)</f>
        <v>#N/A</v>
      </c>
    </row>
    <row r="511" spans="1:16" ht="14.45" customHeight="1" x14ac:dyDescent="0.25">
      <c r="A511" s="34">
        <v>735</v>
      </c>
      <c r="E511" s="2" t="e">
        <f>VLOOKUP(C511,A!$E$2:$K$1451,7,FALSE)</f>
        <v>#N/A</v>
      </c>
      <c r="G511" s="8" t="e">
        <f>VLOOKUP(C511,A!$B$2:$I$1501,8,FALSE)</f>
        <v>#N/A</v>
      </c>
      <c r="N511" s="2">
        <f t="shared" si="18"/>
        <v>0</v>
      </c>
      <c r="O511" s="2">
        <f t="shared" si="19"/>
        <v>735</v>
      </c>
      <c r="P511" s="8" t="e">
        <f>VLOOKUP(C511,A!$B$2:$D$1501,3,FALSE)</f>
        <v>#N/A</v>
      </c>
    </row>
    <row r="512" spans="1:16" ht="14.45" customHeight="1" x14ac:dyDescent="0.25">
      <c r="A512" s="34">
        <v>736</v>
      </c>
      <c r="E512" s="2" t="e">
        <f>VLOOKUP(C512,A!$E$2:$K$1451,7,FALSE)</f>
        <v>#N/A</v>
      </c>
      <c r="G512" s="8" t="e">
        <f>VLOOKUP(C512,A!$B$2:$I$1501,8,FALSE)</f>
        <v>#N/A</v>
      </c>
      <c r="N512" s="2">
        <f t="shared" si="18"/>
        <v>0</v>
      </c>
      <c r="O512" s="2">
        <f t="shared" si="19"/>
        <v>736</v>
      </c>
      <c r="P512" s="8" t="e">
        <f>VLOOKUP(C512,A!$B$2:$D$1501,3,FALSE)</f>
        <v>#N/A</v>
      </c>
    </row>
    <row r="513" spans="1:16" ht="14.45" customHeight="1" x14ac:dyDescent="0.25">
      <c r="A513" s="34">
        <v>737</v>
      </c>
      <c r="E513" s="2" t="e">
        <f>VLOOKUP(C513,A!$E$2:$K$1451,7,FALSE)</f>
        <v>#N/A</v>
      </c>
      <c r="G513" s="8" t="e">
        <f>VLOOKUP(C513,A!$B$2:$I$1501,8,FALSE)</f>
        <v>#N/A</v>
      </c>
      <c r="N513" s="2">
        <f t="shared" si="18"/>
        <v>0</v>
      </c>
      <c r="O513" s="2">
        <f t="shared" si="19"/>
        <v>737</v>
      </c>
      <c r="P513" s="8" t="e">
        <f>VLOOKUP(C513,A!$B$2:$D$1501,3,FALSE)</f>
        <v>#N/A</v>
      </c>
    </row>
    <row r="514" spans="1:16" ht="14.45" customHeight="1" x14ac:dyDescent="0.25">
      <c r="A514" s="34">
        <v>738</v>
      </c>
      <c r="E514" s="2" t="e">
        <f>VLOOKUP(C514,A!$E$2:$K$1451,7,FALSE)</f>
        <v>#N/A</v>
      </c>
      <c r="G514" s="8" t="e">
        <f>VLOOKUP(C514,A!$B$2:$I$1501,8,FALSE)</f>
        <v>#N/A</v>
      </c>
      <c r="N514" s="2">
        <f t="shared" si="18"/>
        <v>0</v>
      </c>
      <c r="O514" s="2">
        <f t="shared" si="19"/>
        <v>738</v>
      </c>
      <c r="P514" s="8" t="e">
        <f>VLOOKUP(C514,A!$B$2:$D$1501,3,FALSE)</f>
        <v>#N/A</v>
      </c>
    </row>
    <row r="515" spans="1:16" ht="14.45" customHeight="1" x14ac:dyDescent="0.25">
      <c r="A515" s="34">
        <v>739</v>
      </c>
      <c r="E515" s="2" t="e">
        <f>VLOOKUP(C515,A!$E$2:$K$1451,7,FALSE)</f>
        <v>#N/A</v>
      </c>
      <c r="G515" s="8" t="e">
        <f>VLOOKUP(C515,A!$B$2:$I$1501,8,FALSE)</f>
        <v>#N/A</v>
      </c>
      <c r="N515" s="2">
        <f t="shared" si="18"/>
        <v>0</v>
      </c>
      <c r="O515" s="2">
        <f t="shared" si="19"/>
        <v>739</v>
      </c>
      <c r="P515" s="8" t="e">
        <f>VLOOKUP(C515,A!$B$2:$D$1501,3,FALSE)</f>
        <v>#N/A</v>
      </c>
    </row>
    <row r="516" spans="1:16" ht="14.45" customHeight="1" x14ac:dyDescent="0.25">
      <c r="A516" s="34">
        <v>740</v>
      </c>
      <c r="E516" s="2" t="e">
        <f>VLOOKUP(C516,A!$E$2:$K$1451,7,FALSE)</f>
        <v>#N/A</v>
      </c>
      <c r="G516" s="8" t="e">
        <f>VLOOKUP(C516,A!$B$2:$I$1501,8,FALSE)</f>
        <v>#N/A</v>
      </c>
      <c r="N516" s="2">
        <f t="shared" si="18"/>
        <v>0</v>
      </c>
      <c r="O516" s="2">
        <f t="shared" si="19"/>
        <v>740</v>
      </c>
      <c r="P516" s="8" t="e">
        <f>VLOOKUP(C516,A!$B$2:$D$1501,3,FALSE)</f>
        <v>#N/A</v>
      </c>
    </row>
    <row r="517" spans="1:16" ht="14.45" customHeight="1" x14ac:dyDescent="0.25">
      <c r="A517" s="34">
        <v>741</v>
      </c>
      <c r="E517" s="2" t="e">
        <f>VLOOKUP(C517,A!$E$2:$K$1451,7,FALSE)</f>
        <v>#N/A</v>
      </c>
      <c r="G517" s="8" t="e">
        <f>VLOOKUP(C517,A!$B$2:$I$1501,8,FALSE)</f>
        <v>#N/A</v>
      </c>
      <c r="N517" s="2">
        <f t="shared" si="18"/>
        <v>0</v>
      </c>
      <c r="O517" s="2">
        <f t="shared" si="19"/>
        <v>741</v>
      </c>
      <c r="P517" s="8" t="e">
        <f>VLOOKUP(C517,A!$B$2:$D$1501,3,FALSE)</f>
        <v>#N/A</v>
      </c>
    </row>
    <row r="518" spans="1:16" ht="14.45" customHeight="1" x14ac:dyDescent="0.25">
      <c r="A518" s="34">
        <v>742</v>
      </c>
      <c r="E518" s="2" t="e">
        <f>VLOOKUP(C518,A!$E$2:$K$1451,7,FALSE)</f>
        <v>#N/A</v>
      </c>
      <c r="G518" s="8" t="e">
        <f>VLOOKUP(C518,A!$B$2:$I$1501,8,FALSE)</f>
        <v>#N/A</v>
      </c>
      <c r="N518" s="2">
        <f t="shared" si="18"/>
        <v>0</v>
      </c>
      <c r="O518" s="2">
        <f t="shared" si="19"/>
        <v>742</v>
      </c>
      <c r="P518" s="8" t="e">
        <f>VLOOKUP(C518,A!$B$2:$D$1501,3,FALSE)</f>
        <v>#N/A</v>
      </c>
    </row>
    <row r="519" spans="1:16" ht="14.45" customHeight="1" x14ac:dyDescent="0.25">
      <c r="A519" s="34">
        <v>743</v>
      </c>
      <c r="E519" s="2" t="e">
        <f>VLOOKUP(C519,A!$E$2:$K$1451,7,FALSE)</f>
        <v>#N/A</v>
      </c>
      <c r="G519" s="8" t="e">
        <f>VLOOKUP(C519,A!$B$2:$I$1501,8,FALSE)</f>
        <v>#N/A</v>
      </c>
      <c r="N519" s="2">
        <f t="shared" si="18"/>
        <v>0</v>
      </c>
      <c r="O519" s="2">
        <f t="shared" si="19"/>
        <v>743</v>
      </c>
      <c r="P519" s="8" t="e">
        <f>VLOOKUP(C519,A!$B$2:$D$1501,3,FALSE)</f>
        <v>#N/A</v>
      </c>
    </row>
    <row r="520" spans="1:16" ht="14.45" customHeight="1" x14ac:dyDescent="0.25">
      <c r="A520" s="34">
        <v>744</v>
      </c>
      <c r="E520" s="2" t="e">
        <f>VLOOKUP(C520,A!$E$2:$K$1451,7,FALSE)</f>
        <v>#N/A</v>
      </c>
      <c r="G520" s="8" t="e">
        <f>VLOOKUP(C520,A!$B$2:$I$1501,8,FALSE)</f>
        <v>#N/A</v>
      </c>
      <c r="N520" s="2">
        <f t="shared" si="18"/>
        <v>0</v>
      </c>
      <c r="O520" s="2">
        <f t="shared" si="19"/>
        <v>744</v>
      </c>
      <c r="P520" s="8" t="e">
        <f>VLOOKUP(C520,A!$B$2:$D$1501,3,FALSE)</f>
        <v>#N/A</v>
      </c>
    </row>
    <row r="521" spans="1:16" ht="14.45" customHeight="1" x14ac:dyDescent="0.25">
      <c r="A521" s="34">
        <v>745</v>
      </c>
      <c r="E521" s="2" t="e">
        <f>VLOOKUP(C521,A!$E$2:$K$1451,7,FALSE)</f>
        <v>#N/A</v>
      </c>
      <c r="G521" s="8" t="e">
        <f>VLOOKUP(C521,A!$B$2:$I$1501,8,FALSE)</f>
        <v>#N/A</v>
      </c>
      <c r="N521" s="2">
        <f t="shared" si="18"/>
        <v>0</v>
      </c>
      <c r="O521" s="2">
        <f t="shared" si="19"/>
        <v>745</v>
      </c>
      <c r="P521" s="8" t="e">
        <f>VLOOKUP(C521,A!$B$2:$D$1501,3,FALSE)</f>
        <v>#N/A</v>
      </c>
    </row>
    <row r="522" spans="1:16" ht="14.45" customHeight="1" x14ac:dyDescent="0.25">
      <c r="A522" s="34">
        <v>746</v>
      </c>
      <c r="E522" s="2" t="e">
        <f>VLOOKUP(C522,A!$E$2:$K$1451,7,FALSE)</f>
        <v>#N/A</v>
      </c>
      <c r="G522" s="8" t="e">
        <f>VLOOKUP(C522,A!$B$2:$I$1501,8,FALSE)</f>
        <v>#N/A</v>
      </c>
      <c r="N522" s="2">
        <f t="shared" si="18"/>
        <v>0</v>
      </c>
      <c r="O522" s="2">
        <f t="shared" si="19"/>
        <v>746</v>
      </c>
      <c r="P522" s="8" t="e">
        <f>VLOOKUP(C522,A!$B$2:$D$1501,3,FALSE)</f>
        <v>#N/A</v>
      </c>
    </row>
    <row r="523" spans="1:16" ht="14.45" customHeight="1" x14ac:dyDescent="0.25">
      <c r="A523" s="34">
        <v>747</v>
      </c>
      <c r="E523" s="2" t="e">
        <f>VLOOKUP(C523,A!$E$2:$K$1451,7,FALSE)</f>
        <v>#N/A</v>
      </c>
      <c r="G523" s="8" t="e">
        <f>VLOOKUP(C523,A!$B$2:$I$1501,8,FALSE)</f>
        <v>#N/A</v>
      </c>
      <c r="N523" s="2">
        <f t="shared" si="18"/>
        <v>0</v>
      </c>
      <c r="O523" s="2">
        <f t="shared" si="19"/>
        <v>747</v>
      </c>
      <c r="P523" s="8" t="e">
        <f>VLOOKUP(C523,A!$B$2:$D$1501,3,FALSE)</f>
        <v>#N/A</v>
      </c>
    </row>
    <row r="524" spans="1:16" ht="14.45" customHeight="1" x14ac:dyDescent="0.25">
      <c r="A524" s="34">
        <v>748</v>
      </c>
      <c r="E524" s="2" t="e">
        <f>VLOOKUP(C524,A!$E$2:$K$1451,7,FALSE)</f>
        <v>#N/A</v>
      </c>
      <c r="G524" s="8" t="e">
        <f>VLOOKUP(C524,A!$B$2:$I$1501,8,FALSE)</f>
        <v>#N/A</v>
      </c>
      <c r="N524" s="2">
        <f t="shared" si="18"/>
        <v>0</v>
      </c>
      <c r="O524" s="2">
        <f t="shared" si="19"/>
        <v>748</v>
      </c>
      <c r="P524" s="8" t="e">
        <f>VLOOKUP(C524,A!$B$2:$D$1501,3,FALSE)</f>
        <v>#N/A</v>
      </c>
    </row>
    <row r="525" spans="1:16" ht="14.45" customHeight="1" x14ac:dyDescent="0.25">
      <c r="A525" s="34">
        <v>749</v>
      </c>
      <c r="E525" s="2" t="e">
        <f>VLOOKUP(C525,A!$E$2:$K$1451,7,FALSE)</f>
        <v>#N/A</v>
      </c>
      <c r="G525" s="8" t="e">
        <f>VLOOKUP(C525,A!$B$2:$I$1501,8,FALSE)</f>
        <v>#N/A</v>
      </c>
      <c r="N525" s="2">
        <f t="shared" si="18"/>
        <v>0</v>
      </c>
      <c r="O525" s="2">
        <f t="shared" si="19"/>
        <v>749</v>
      </c>
      <c r="P525" s="8" t="e">
        <f>VLOOKUP(C525,A!$B$2:$D$1501,3,FALSE)</f>
        <v>#N/A</v>
      </c>
    </row>
    <row r="526" spans="1:16" ht="14.45" customHeight="1" x14ac:dyDescent="0.25">
      <c r="A526" s="34">
        <v>750</v>
      </c>
      <c r="E526" s="2" t="e">
        <f>VLOOKUP(C526,A!$E$2:$K$1451,7,FALSE)</f>
        <v>#N/A</v>
      </c>
      <c r="G526" s="8" t="e">
        <f>VLOOKUP(C526,A!$B$2:$I$1501,8,FALSE)</f>
        <v>#N/A</v>
      </c>
      <c r="N526" s="2">
        <f t="shared" si="18"/>
        <v>0</v>
      </c>
      <c r="O526" s="2">
        <f t="shared" si="19"/>
        <v>750</v>
      </c>
      <c r="P526" s="8" t="e">
        <f>VLOOKUP(C526,A!$B$2:$D$1501,3,FALSE)</f>
        <v>#N/A</v>
      </c>
    </row>
    <row r="527" spans="1:16" ht="14.45" customHeight="1" x14ac:dyDescent="0.25">
      <c r="A527" s="34">
        <v>751</v>
      </c>
      <c r="E527" s="2" t="e">
        <f>VLOOKUP(C527,A!$E$2:$K$1451,7,FALSE)</f>
        <v>#N/A</v>
      </c>
      <c r="G527" s="8" t="e">
        <f>VLOOKUP(C527,A!$B$2:$I$1501,8,FALSE)</f>
        <v>#N/A</v>
      </c>
      <c r="N527" s="2">
        <f t="shared" si="18"/>
        <v>0</v>
      </c>
      <c r="O527" s="2">
        <f t="shared" si="19"/>
        <v>751</v>
      </c>
      <c r="P527" s="8" t="e">
        <f>VLOOKUP(C527,A!$B$2:$D$1501,3,FALSE)</f>
        <v>#N/A</v>
      </c>
    </row>
    <row r="528" spans="1:16" ht="14.45" customHeight="1" x14ac:dyDescent="0.25">
      <c r="A528" s="34">
        <v>752</v>
      </c>
      <c r="E528" s="2" t="e">
        <f>VLOOKUP(C528,A!$E$2:$K$1451,7,FALSE)</f>
        <v>#N/A</v>
      </c>
      <c r="G528" s="8" t="e">
        <f>VLOOKUP(C528,A!$B$2:$I$1501,8,FALSE)</f>
        <v>#N/A</v>
      </c>
      <c r="N528" s="2">
        <f t="shared" si="18"/>
        <v>0</v>
      </c>
      <c r="O528" s="2">
        <f t="shared" si="19"/>
        <v>752</v>
      </c>
      <c r="P528" s="8" t="e">
        <f>VLOOKUP(C528,A!$B$2:$D$1501,3,FALSE)</f>
        <v>#N/A</v>
      </c>
    </row>
    <row r="529" spans="1:16" ht="14.45" customHeight="1" x14ac:dyDescent="0.25">
      <c r="A529" s="34">
        <v>753</v>
      </c>
      <c r="E529" s="2" t="e">
        <f>VLOOKUP(C529,A!$E$2:$K$1451,7,FALSE)</f>
        <v>#N/A</v>
      </c>
      <c r="G529" s="8" t="e">
        <f>VLOOKUP(C529,A!$B$2:$I$1501,8,FALSE)</f>
        <v>#N/A</v>
      </c>
      <c r="N529" s="2">
        <f t="shared" si="18"/>
        <v>0</v>
      </c>
      <c r="O529" s="2">
        <f t="shared" si="19"/>
        <v>753</v>
      </c>
      <c r="P529" s="8" t="e">
        <f>VLOOKUP(C529,A!$B$2:$D$1501,3,FALSE)</f>
        <v>#N/A</v>
      </c>
    </row>
    <row r="530" spans="1:16" ht="14.45" customHeight="1" x14ac:dyDescent="0.25">
      <c r="A530" s="1">
        <v>1001</v>
      </c>
      <c r="B530" s="2">
        <v>1278</v>
      </c>
      <c r="C530" s="2" t="s">
        <v>208</v>
      </c>
      <c r="D530" s="19" t="s">
        <v>105</v>
      </c>
      <c r="E530" s="2" t="str">
        <f>VLOOKUP(C530,A!$E$2:$K$1451,7,FALSE)</f>
        <v>05994063019</v>
      </c>
      <c r="F530" s="8">
        <v>4</v>
      </c>
      <c r="G530" s="8" t="str">
        <f>VLOOKUP(C530,A!$B$2:$I$1501,8,FALSE)</f>
        <v>Adulte Masculin 20/29 ans</v>
      </c>
      <c r="N530" s="2">
        <f t="shared" si="16"/>
        <v>1278</v>
      </c>
      <c r="O530" s="2">
        <f t="shared" si="17"/>
        <v>1001</v>
      </c>
      <c r="P530" s="8" t="str">
        <f>VLOOKUP(C530,A!$B$2:$D$1501,3,FALSE)</f>
        <v>4-A</v>
      </c>
    </row>
    <row r="531" spans="1:16" ht="14.45" customHeight="1" x14ac:dyDescent="0.25">
      <c r="A531" s="1">
        <v>1002</v>
      </c>
      <c r="B531">
        <v>144308</v>
      </c>
      <c r="C531" t="s">
        <v>236</v>
      </c>
      <c r="D531" s="2" t="s">
        <v>84</v>
      </c>
      <c r="E531" s="2" t="str">
        <f>VLOOKUP(C531,A!$E$2:$K$1451,7,FALSE)</f>
        <v>05999068625</v>
      </c>
      <c r="F531" s="8">
        <v>4</v>
      </c>
      <c r="G531" s="8" t="str">
        <f>VLOOKUP(C531,A!$B$2:$I$1501,8,FALSE)</f>
        <v>Adulte Masculin 50/59 ans</v>
      </c>
      <c r="N531" s="2">
        <f t="shared" si="16"/>
        <v>144308</v>
      </c>
      <c r="O531" s="2">
        <f t="shared" si="17"/>
        <v>1002</v>
      </c>
      <c r="P531" s="8" t="str">
        <f>VLOOKUP(C531,A!$B$2:$D$1501,3,FALSE)</f>
        <v>4-A</v>
      </c>
    </row>
    <row r="532" spans="1:16" ht="14.45" customHeight="1" x14ac:dyDescent="0.25">
      <c r="A532" s="1">
        <v>1003</v>
      </c>
      <c r="B532" s="2">
        <v>144262</v>
      </c>
      <c r="C532" s="2" t="s">
        <v>121</v>
      </c>
      <c r="D532" s="2" t="s">
        <v>32</v>
      </c>
      <c r="E532" s="2" t="str">
        <f>VLOOKUP(C532,A!$E$2:$K$1451,7,FALSE)</f>
        <v>05999085640</v>
      </c>
      <c r="F532" s="8">
        <v>4</v>
      </c>
      <c r="G532" s="8" t="str">
        <f>VLOOKUP(C532,A!$B$2:$I$1501,8,FALSE)</f>
        <v>Adulte Masculin 40/49 ans</v>
      </c>
      <c r="N532" s="2">
        <f t="shared" si="16"/>
        <v>144262</v>
      </c>
      <c r="O532" s="2">
        <f t="shared" si="17"/>
        <v>1003</v>
      </c>
      <c r="P532" s="8" t="str">
        <f>VLOOKUP(C532,A!$B$2:$D$1501,3,FALSE)</f>
        <v>4-A</v>
      </c>
    </row>
    <row r="533" spans="1:16" ht="14.45" customHeight="1" x14ac:dyDescent="0.25">
      <c r="A533" s="1">
        <v>1004</v>
      </c>
      <c r="B533">
        <v>2922</v>
      </c>
      <c r="C533" s="2" t="s">
        <v>99</v>
      </c>
      <c r="D533" s="2" t="s">
        <v>14</v>
      </c>
      <c r="E533" s="2" t="str">
        <f>VLOOKUP(C533,A!$E$2:$K$1451,7,FALSE)</f>
        <v>05996216952</v>
      </c>
      <c r="F533" s="8">
        <v>4</v>
      </c>
      <c r="G533" s="8" t="str">
        <f>VLOOKUP(C533,A!$B$2:$I$1501,8,FALSE)</f>
        <v>Adulte Masculin 60 ans et plus</v>
      </c>
      <c r="N533" s="2">
        <f t="shared" si="16"/>
        <v>2922</v>
      </c>
      <c r="O533" s="2">
        <f t="shared" si="17"/>
        <v>1004</v>
      </c>
      <c r="P533" s="8" t="str">
        <f>VLOOKUP(C533,A!$B$2:$D$1501,3,FALSE)</f>
        <v>4-B</v>
      </c>
    </row>
    <row r="534" spans="1:16" ht="14.45" customHeight="1" x14ac:dyDescent="0.25">
      <c r="A534" s="1">
        <v>1005</v>
      </c>
      <c r="B534" s="2">
        <v>144441</v>
      </c>
      <c r="C534" s="2" t="s">
        <v>102</v>
      </c>
      <c r="D534" s="2" t="s">
        <v>59</v>
      </c>
      <c r="E534" s="2" t="str">
        <f>VLOOKUP(C534,A!$E$2:$K$1451,7,FALSE)</f>
        <v>05999017015</v>
      </c>
      <c r="F534" s="8">
        <v>4</v>
      </c>
      <c r="G534" s="8" t="str">
        <f>VLOOKUP(C534,A!$B$2:$I$1501,8,FALSE)</f>
        <v>Adulte Féminin 40 ans et plus</v>
      </c>
      <c r="N534" s="2">
        <f t="shared" si="16"/>
        <v>144441</v>
      </c>
      <c r="O534" s="2">
        <f t="shared" si="17"/>
        <v>1005</v>
      </c>
      <c r="P534" s="8" t="str">
        <f>VLOOKUP(C534,A!$B$2:$D$1501,3,FALSE)</f>
        <v>4-A</v>
      </c>
    </row>
    <row r="535" spans="1:16" ht="14.45" customHeight="1" x14ac:dyDescent="0.25">
      <c r="A535" s="1">
        <v>1006</v>
      </c>
      <c r="B535" s="2">
        <v>1324</v>
      </c>
      <c r="C535" s="5" t="s">
        <v>951</v>
      </c>
      <c r="D535" s="2" t="s">
        <v>183</v>
      </c>
      <c r="E535" s="2" t="str">
        <f>VLOOKUP(C535,A!$E$2:$K$1451,7,FALSE)</f>
        <v>05999089245</v>
      </c>
      <c r="F535" s="8">
        <v>4</v>
      </c>
      <c r="G535" s="8" t="str">
        <f>VLOOKUP(C535,A!$B$2:$I$1501,8,FALSE)</f>
        <v>Adulte Masculin 40/49 ans</v>
      </c>
      <c r="N535" s="2">
        <f t="shared" si="16"/>
        <v>1324</v>
      </c>
      <c r="O535" s="2">
        <f t="shared" si="17"/>
        <v>1006</v>
      </c>
      <c r="P535" s="8" t="str">
        <f>VLOOKUP(C535,A!$B$2:$D$1501,3,FALSE)</f>
        <v>4-A</v>
      </c>
    </row>
    <row r="536" spans="1:16" ht="14.45" customHeight="1" x14ac:dyDescent="0.25">
      <c r="A536" s="1">
        <v>1007</v>
      </c>
      <c r="B536" s="2">
        <v>144266</v>
      </c>
      <c r="C536" s="2" t="s">
        <v>244</v>
      </c>
      <c r="D536" s="2" t="s">
        <v>109</v>
      </c>
      <c r="E536" s="2" t="str">
        <f>VLOOKUP(C536,A!$E$2:$K$1451,7,FALSE)</f>
        <v>05996224012</v>
      </c>
      <c r="F536" s="8">
        <v>4</v>
      </c>
      <c r="G536" s="8" t="str">
        <f>VLOOKUP(C536,A!$B$2:$I$1501,8,FALSE)</f>
        <v>Adulte Masculin 60 ans et plus</v>
      </c>
      <c r="N536" s="2">
        <f t="shared" ref="N536:N600" si="20">B536</f>
        <v>144266</v>
      </c>
      <c r="O536" s="2">
        <f t="shared" ref="O536:O600" si="21">A536</f>
        <v>1007</v>
      </c>
      <c r="P536" s="8" t="str">
        <f>VLOOKUP(C536,A!$B$2:$D$1501,3,FALSE)</f>
        <v>4-A</v>
      </c>
    </row>
    <row r="537" spans="1:16" ht="14.45" customHeight="1" x14ac:dyDescent="0.25">
      <c r="A537" s="1">
        <v>1008</v>
      </c>
      <c r="B537" s="2">
        <v>2203</v>
      </c>
      <c r="C537" s="2" t="s">
        <v>262</v>
      </c>
      <c r="D537" s="2" t="s">
        <v>59</v>
      </c>
      <c r="E537" s="2" t="str">
        <f>VLOOKUP(C537,A!$E$2:$K$1451,7,FALSE)</f>
        <v>05966529331</v>
      </c>
      <c r="F537" s="8">
        <v>4</v>
      </c>
      <c r="G537" s="8" t="str">
        <f>VLOOKUP(C537,A!$B$2:$I$1501,8,FALSE)</f>
        <v>Adulte Masculin 60 ans et plus</v>
      </c>
      <c r="N537" s="2">
        <f t="shared" si="20"/>
        <v>2203</v>
      </c>
      <c r="O537" s="2">
        <f t="shared" si="21"/>
        <v>1008</v>
      </c>
      <c r="P537" s="8" t="str">
        <f>VLOOKUP(C537,A!$B$2:$D$1501,3,FALSE)</f>
        <v>4-A</v>
      </c>
    </row>
    <row r="538" spans="1:16" ht="14.45" customHeight="1" x14ac:dyDescent="0.25">
      <c r="A538" s="1">
        <v>1009</v>
      </c>
      <c r="B538" s="2">
        <v>2175</v>
      </c>
      <c r="C538" s="2" t="s">
        <v>264</v>
      </c>
      <c r="D538" s="2" t="s">
        <v>59</v>
      </c>
      <c r="E538" s="2" t="str">
        <f>VLOOKUP(C538,A!$E$2:$K$1451,7,FALSE)</f>
        <v>05966529328</v>
      </c>
      <c r="F538" s="8">
        <v>4</v>
      </c>
      <c r="G538" s="8" t="str">
        <f>VLOOKUP(C538,A!$B$2:$I$1501,8,FALSE)</f>
        <v>Adulte Masculin 60 ans et plus</v>
      </c>
      <c r="N538" s="2">
        <f t="shared" si="20"/>
        <v>2175</v>
      </c>
      <c r="O538" s="2">
        <f t="shared" si="21"/>
        <v>1009</v>
      </c>
      <c r="P538" s="8" t="str">
        <f>VLOOKUP(C538,A!$B$2:$D$1501,3,FALSE)</f>
        <v>4-A</v>
      </c>
    </row>
    <row r="539" spans="1:16" ht="14.45" customHeight="1" x14ac:dyDescent="0.25">
      <c r="A539" s="1">
        <v>1010</v>
      </c>
      <c r="B539" s="2">
        <v>2259</v>
      </c>
      <c r="C539" s="2" t="s">
        <v>266</v>
      </c>
      <c r="D539" s="2" t="s">
        <v>59</v>
      </c>
      <c r="E539" s="2" t="str">
        <f>VLOOKUP(C539,A!$E$2:$K$1451,7,FALSE)</f>
        <v>05996224037</v>
      </c>
      <c r="F539" s="8">
        <v>4</v>
      </c>
      <c r="G539" s="8" t="str">
        <f>VLOOKUP(C539,A!$B$2:$I$1501,8,FALSE)</f>
        <v>Adulte Masculin 40/49 ans</v>
      </c>
      <c r="N539" s="2">
        <f t="shared" si="20"/>
        <v>2259</v>
      </c>
      <c r="O539" s="2">
        <f t="shared" si="21"/>
        <v>1010</v>
      </c>
      <c r="P539" s="8" t="str">
        <f>VLOOKUP(C539,A!$B$2:$D$1501,3,FALSE)</f>
        <v>4-A</v>
      </c>
    </row>
    <row r="540" spans="1:16" ht="14.45" customHeight="1" x14ac:dyDescent="0.25">
      <c r="A540" s="1">
        <v>1011</v>
      </c>
      <c r="B540" s="2">
        <v>2182</v>
      </c>
      <c r="C540" s="2" t="s">
        <v>267</v>
      </c>
      <c r="D540" s="2" t="s">
        <v>59</v>
      </c>
      <c r="E540" s="2" t="str">
        <f>VLOOKUP(C540,A!$E$2:$K$1451,7,FALSE)</f>
        <v>05994063062</v>
      </c>
      <c r="F540" s="8">
        <v>4</v>
      </c>
      <c r="G540" s="8" t="str">
        <f>VLOOKUP(C540,A!$B$2:$I$1501,8,FALSE)</f>
        <v>Adulte Masculin 50/59 ans</v>
      </c>
      <c r="N540" s="2">
        <f t="shared" si="20"/>
        <v>2182</v>
      </c>
      <c r="O540" s="2">
        <f t="shared" si="21"/>
        <v>1011</v>
      </c>
      <c r="P540" s="8" t="str">
        <f>VLOOKUP(C540,A!$B$2:$D$1501,3,FALSE)</f>
        <v>4-A</v>
      </c>
    </row>
    <row r="541" spans="1:16" ht="14.45" customHeight="1" x14ac:dyDescent="0.25">
      <c r="A541" s="1">
        <v>1012</v>
      </c>
      <c r="B541" s="2">
        <v>2178</v>
      </c>
      <c r="C541" s="2" t="s">
        <v>268</v>
      </c>
      <c r="D541" s="2" t="s">
        <v>59</v>
      </c>
      <c r="E541" s="2" t="str">
        <f>VLOOKUP(C541,A!$E$2:$K$1451,7,FALSE)</f>
        <v>05999066736</v>
      </c>
      <c r="F541" s="8">
        <v>4</v>
      </c>
      <c r="G541" s="8" t="str">
        <f>VLOOKUP(C541,A!$B$2:$I$1501,8,FALSE)</f>
        <v>Adulte Masculin 30/39 ans</v>
      </c>
      <c r="N541" s="2">
        <f t="shared" si="20"/>
        <v>2178</v>
      </c>
      <c r="O541" s="2">
        <f t="shared" si="21"/>
        <v>1012</v>
      </c>
      <c r="P541" s="8" t="str">
        <f>VLOOKUP(C541,A!$B$2:$D$1501,3,FALSE)</f>
        <v>4-A</v>
      </c>
    </row>
    <row r="542" spans="1:16" ht="14.45" customHeight="1" x14ac:dyDescent="0.25">
      <c r="A542" s="1">
        <v>1013</v>
      </c>
      <c r="B542" s="2">
        <v>2198</v>
      </c>
      <c r="C542" s="2" t="s">
        <v>271</v>
      </c>
      <c r="D542" s="2" t="s">
        <v>270</v>
      </c>
      <c r="E542" s="2" t="str">
        <f>VLOOKUP(C542,A!$E$2:$K$1451,7,FALSE)</f>
        <v>05996215976</v>
      </c>
      <c r="F542" s="8">
        <v>4</v>
      </c>
      <c r="G542" s="8" t="str">
        <f>VLOOKUP(C542,A!$B$2:$I$1501,8,FALSE)</f>
        <v>Adulte Masculin 60 ans et plus</v>
      </c>
      <c r="N542" s="2">
        <f t="shared" si="20"/>
        <v>2198</v>
      </c>
      <c r="O542" s="2">
        <f t="shared" si="21"/>
        <v>1013</v>
      </c>
      <c r="P542" s="8" t="str">
        <f>VLOOKUP(C542,A!$B$2:$D$1501,3,FALSE)</f>
        <v>4-A</v>
      </c>
    </row>
    <row r="543" spans="1:16" x14ac:dyDescent="0.25">
      <c r="A543" s="1">
        <v>1014</v>
      </c>
      <c r="B543" s="2">
        <v>1257</v>
      </c>
      <c r="C543" s="2" t="s">
        <v>955</v>
      </c>
      <c r="D543" s="20" t="s">
        <v>154</v>
      </c>
      <c r="E543" s="2" t="str">
        <f>VLOOKUP(C543,A!$E$2:$K$1451,7,FALSE)</f>
        <v>06259125452</v>
      </c>
      <c r="F543" s="8">
        <v>4</v>
      </c>
      <c r="G543" s="8" t="str">
        <f>VLOOKUP(C543,A!$B$2:$I$1501,8,FALSE)</f>
        <v>Adulte Masculin 60 ans et plus</v>
      </c>
      <c r="N543" s="2">
        <f>B543</f>
        <v>1257</v>
      </c>
      <c r="O543" s="2">
        <f>A543</f>
        <v>1014</v>
      </c>
      <c r="P543" s="8" t="str">
        <f>VLOOKUP(C543,A!$B$2:$D$1501,3,FALSE)</f>
        <v>4-B</v>
      </c>
    </row>
    <row r="544" spans="1:16" ht="14.45" customHeight="1" x14ac:dyDescent="0.25">
      <c r="A544" s="1">
        <v>1015</v>
      </c>
      <c r="B544" s="2">
        <v>2185</v>
      </c>
      <c r="C544" s="2" t="s">
        <v>276</v>
      </c>
      <c r="D544" s="2" t="s">
        <v>14</v>
      </c>
      <c r="E544" s="2" t="str">
        <f>VLOOKUP(C544,A!$E$2:$K$1451,7,FALSE)</f>
        <v>05953098075</v>
      </c>
      <c r="F544" s="8">
        <v>4</v>
      </c>
      <c r="G544" s="8" t="str">
        <f>VLOOKUP(C544,A!$B$2:$I$1501,8,FALSE)</f>
        <v>Adulte Masculin 60 ans et plus</v>
      </c>
      <c r="N544" s="2">
        <f t="shared" si="20"/>
        <v>2185</v>
      </c>
      <c r="O544" s="2">
        <f t="shared" si="21"/>
        <v>1015</v>
      </c>
      <c r="P544" s="8" t="str">
        <f>VLOOKUP(C544,A!$B$2:$D$1501,3,FALSE)</f>
        <v>4-B</v>
      </c>
    </row>
    <row r="545" spans="1:16" ht="14.45" customHeight="1" x14ac:dyDescent="0.25">
      <c r="A545" s="1">
        <v>1016</v>
      </c>
      <c r="B545" s="2">
        <v>144512</v>
      </c>
      <c r="C545" s="2" t="s">
        <v>103</v>
      </c>
      <c r="D545" s="2" t="s">
        <v>115</v>
      </c>
      <c r="E545" s="2" t="str">
        <f>VLOOKUP(C545,A!$E$2:$K$1451,7,FALSE)</f>
        <v>05999084879</v>
      </c>
      <c r="F545" s="8">
        <v>4</v>
      </c>
      <c r="G545" s="8" t="str">
        <f>VLOOKUP(C545,A!$B$2:$I$1501,8,FALSE)</f>
        <v>Adulte Masculin 30/39 ans</v>
      </c>
      <c r="N545" s="2">
        <f t="shared" si="20"/>
        <v>144512</v>
      </c>
      <c r="O545" s="2">
        <f t="shared" si="21"/>
        <v>1016</v>
      </c>
      <c r="P545" s="8" t="str">
        <f>VLOOKUP(C545,A!$B$2:$D$1501,3,FALSE)</f>
        <v>4-A</v>
      </c>
    </row>
    <row r="546" spans="1:16" ht="14.45" customHeight="1" x14ac:dyDescent="0.25">
      <c r="A546" s="1">
        <v>1017</v>
      </c>
      <c r="B546" s="2">
        <v>144574</v>
      </c>
      <c r="C546" s="2" t="s">
        <v>242</v>
      </c>
      <c r="D546" s="2" t="s">
        <v>195</v>
      </c>
      <c r="E546" s="2" t="str">
        <f>VLOOKUP(C546,A!$E$2:$K$1451,7,FALSE)</f>
        <v>05999025847</v>
      </c>
      <c r="F546" s="8">
        <v>4</v>
      </c>
      <c r="G546" s="8" t="str">
        <f>VLOOKUP(C546,A!$B$2:$I$1501,8,FALSE)</f>
        <v>Adulte Masculin 60 ans et plus</v>
      </c>
      <c r="N546" s="2">
        <f t="shared" si="20"/>
        <v>144574</v>
      </c>
      <c r="O546" s="2">
        <f t="shared" si="21"/>
        <v>1017</v>
      </c>
      <c r="P546" s="8" t="str">
        <f>VLOOKUP(C546,A!$B$2:$D$1501,3,FALSE)</f>
        <v>4-A</v>
      </c>
    </row>
    <row r="547" spans="1:16" ht="14.45" customHeight="1" x14ac:dyDescent="0.25">
      <c r="A547" s="1">
        <v>1018</v>
      </c>
      <c r="B547" s="2">
        <v>2218</v>
      </c>
      <c r="C547" s="2" t="s">
        <v>329</v>
      </c>
      <c r="D547" s="2" t="s">
        <v>41</v>
      </c>
      <c r="E547" s="2" t="str">
        <f>VLOOKUP(C547,A!$E$2:$K$1451,7,FALSE)</f>
        <v>05999029387</v>
      </c>
      <c r="F547" s="8">
        <v>4</v>
      </c>
      <c r="G547" s="8" t="str">
        <f>VLOOKUP(C547,A!$B$2:$I$1501,8,FALSE)</f>
        <v>Adulte Masculin 60 ans et plus</v>
      </c>
      <c r="N547" s="2">
        <f t="shared" si="20"/>
        <v>2218</v>
      </c>
      <c r="O547" s="2">
        <f t="shared" si="21"/>
        <v>1018</v>
      </c>
      <c r="P547" s="8" t="str">
        <f>VLOOKUP(C547,A!$B$2:$D$1501,3,FALSE)</f>
        <v>4-B</v>
      </c>
    </row>
    <row r="548" spans="1:16" ht="14.45" customHeight="1" x14ac:dyDescent="0.25">
      <c r="A548" s="1">
        <v>1019</v>
      </c>
      <c r="B548" s="2">
        <v>2214</v>
      </c>
      <c r="C548" s="2" t="s">
        <v>304</v>
      </c>
      <c r="D548" s="2" t="s">
        <v>14</v>
      </c>
      <c r="E548" s="2" t="str">
        <f>VLOOKUP(C548,A!$E$2:$K$1451,7,FALSE)</f>
        <v>05994060567</v>
      </c>
      <c r="F548" s="8">
        <v>4</v>
      </c>
      <c r="G548" s="8" t="str">
        <f>VLOOKUP(C548,A!$B$2:$I$1501,8,FALSE)</f>
        <v>Adulte Masculin 60 ans et plus</v>
      </c>
      <c r="N548" s="2">
        <f t="shared" si="20"/>
        <v>2214</v>
      </c>
      <c r="O548" s="2">
        <f t="shared" si="21"/>
        <v>1019</v>
      </c>
      <c r="P548" s="8" t="str">
        <f>VLOOKUP(C548,A!$B$2:$D$1501,3,FALSE)</f>
        <v>4-B</v>
      </c>
    </row>
    <row r="549" spans="1:16" ht="14.45" customHeight="1" x14ac:dyDescent="0.25">
      <c r="A549" s="1">
        <v>1020</v>
      </c>
      <c r="B549" s="2">
        <v>2221</v>
      </c>
      <c r="C549" s="2" t="s">
        <v>305</v>
      </c>
      <c r="D549" s="2" t="s">
        <v>330</v>
      </c>
      <c r="E549" s="2" t="str">
        <f>VLOOKUP(C549,A!$E$2:$K$1451,7,FALSE)</f>
        <v>05996218227</v>
      </c>
      <c r="F549" s="8">
        <v>4</v>
      </c>
      <c r="G549" s="8" t="str">
        <f>VLOOKUP(C549,A!$B$2:$I$1501,8,FALSE)</f>
        <v>Adulte Masculin 60 ans et plus</v>
      </c>
      <c r="N549" s="2">
        <f t="shared" si="20"/>
        <v>2221</v>
      </c>
      <c r="O549" s="2">
        <f t="shared" si="21"/>
        <v>1020</v>
      </c>
      <c r="P549" s="8" t="str">
        <f>VLOOKUP(C549,A!$B$2:$D$1501,3,FALSE)</f>
        <v>4-A</v>
      </c>
    </row>
    <row r="550" spans="1:16" ht="14.45" customHeight="1" x14ac:dyDescent="0.25">
      <c r="A550" s="1">
        <v>1021</v>
      </c>
      <c r="B550" s="2">
        <v>1314</v>
      </c>
      <c r="C550" s="2" t="s">
        <v>334</v>
      </c>
      <c r="D550" s="2" t="s">
        <v>183</v>
      </c>
      <c r="E550" s="2" t="str">
        <f>VLOOKUP(C550,A!$E$2:$K$1451,7,FALSE)</f>
        <v>05994042372</v>
      </c>
      <c r="F550" s="8">
        <v>4</v>
      </c>
      <c r="G550" s="8" t="str">
        <f>VLOOKUP(C550,A!$B$2:$I$1501,8,FALSE)</f>
        <v>Adulte Masculin 50/59 ans</v>
      </c>
      <c r="N550" s="2">
        <f t="shared" si="20"/>
        <v>1314</v>
      </c>
      <c r="O550" s="2">
        <f t="shared" si="21"/>
        <v>1021</v>
      </c>
      <c r="P550" s="8" t="str">
        <f>VLOOKUP(C550,A!$B$2:$D$1501,3,FALSE)</f>
        <v>4-A</v>
      </c>
    </row>
    <row r="551" spans="1:16" ht="14.45" customHeight="1" x14ac:dyDescent="0.25">
      <c r="A551" s="1">
        <v>1022</v>
      </c>
      <c r="B551" s="2">
        <v>1259</v>
      </c>
      <c r="C551" s="2" t="s">
        <v>308</v>
      </c>
      <c r="D551" s="2" t="s">
        <v>107</v>
      </c>
      <c r="E551" s="2" t="str">
        <f>VLOOKUP(C551,A!$E$2:$K$1451,7,FALSE)</f>
        <v>05999030402</v>
      </c>
      <c r="F551" s="8">
        <v>4</v>
      </c>
      <c r="G551" s="8" t="str">
        <f>VLOOKUP(C551,A!$B$2:$I$1501,8,FALSE)</f>
        <v>Adulte Masculin 40/49 ans</v>
      </c>
      <c r="N551" s="2">
        <f t="shared" si="20"/>
        <v>1259</v>
      </c>
      <c r="O551" s="2">
        <f t="shared" si="21"/>
        <v>1022</v>
      </c>
      <c r="P551" s="8" t="str">
        <f>VLOOKUP(C551,A!$B$2:$D$1501,3,FALSE)</f>
        <v>4-A</v>
      </c>
    </row>
    <row r="552" spans="1:16" ht="14.45" customHeight="1" x14ac:dyDescent="0.25">
      <c r="A552" s="1">
        <v>1023</v>
      </c>
      <c r="B552" s="2">
        <v>2191</v>
      </c>
      <c r="C552" s="2" t="s">
        <v>309</v>
      </c>
      <c r="D552" s="2" t="s">
        <v>335</v>
      </c>
      <c r="E552" s="2" t="str">
        <f>VLOOKUP(C552,A!$E$2:$K$1451,7,FALSE)</f>
        <v>05996219250</v>
      </c>
      <c r="F552" s="8">
        <v>4</v>
      </c>
      <c r="G552" s="8" t="str">
        <f>VLOOKUP(C552,A!$B$2:$I$1501,8,FALSE)</f>
        <v>Adulte Masculin 50/59 ans</v>
      </c>
      <c r="N552" s="2">
        <f t="shared" si="20"/>
        <v>2191</v>
      </c>
      <c r="O552" s="2">
        <f t="shared" si="21"/>
        <v>1023</v>
      </c>
      <c r="P552" s="8" t="str">
        <f>VLOOKUP(C552,A!$B$2:$D$1501,3,FALSE)</f>
        <v>4-A</v>
      </c>
    </row>
    <row r="553" spans="1:16" ht="14.45" customHeight="1" x14ac:dyDescent="0.25">
      <c r="A553" s="1">
        <v>1024</v>
      </c>
      <c r="B553" s="2">
        <v>1296</v>
      </c>
      <c r="C553" s="2" t="s">
        <v>310</v>
      </c>
      <c r="D553" s="2" t="s">
        <v>174</v>
      </c>
      <c r="E553" s="2" t="str">
        <f>VLOOKUP(C553,A!$E$2:$K$1451,7,FALSE)</f>
        <v>05999083110</v>
      </c>
      <c r="F553" s="8">
        <v>4</v>
      </c>
      <c r="G553" s="8" t="str">
        <f>VLOOKUP(C553,A!$B$2:$I$1501,8,FALSE)</f>
        <v>Adulte Masculin 40/49 ans</v>
      </c>
      <c r="N553" s="2">
        <f t="shared" si="20"/>
        <v>1296</v>
      </c>
      <c r="O553" s="2">
        <f t="shared" si="21"/>
        <v>1024</v>
      </c>
      <c r="P553" s="8" t="str">
        <f>VLOOKUP(C553,A!$B$2:$D$1501,3,FALSE)</f>
        <v>4-A</v>
      </c>
    </row>
    <row r="554" spans="1:16" ht="14.45" customHeight="1" x14ac:dyDescent="0.25">
      <c r="A554" s="21">
        <v>1025</v>
      </c>
      <c r="B554" s="2">
        <v>1267</v>
      </c>
      <c r="C554" s="2" t="s">
        <v>318</v>
      </c>
      <c r="D554" s="2" t="s">
        <v>340</v>
      </c>
      <c r="E554" s="2" t="str">
        <f>VLOOKUP(C554,A!$E$2:$K$1451,7,FALSE)</f>
        <v>05963119621</v>
      </c>
      <c r="F554" s="8">
        <v>4</v>
      </c>
      <c r="G554" s="8" t="str">
        <f>VLOOKUP(C554,A!$B$2:$I$1501,8,FALSE)</f>
        <v>Adulte Masculin 60 ans et plus</v>
      </c>
      <c r="N554" s="2">
        <f t="shared" si="20"/>
        <v>1267</v>
      </c>
      <c r="O554" s="2">
        <f t="shared" si="21"/>
        <v>1025</v>
      </c>
      <c r="P554" s="8" t="str">
        <f>VLOOKUP(C554,A!$B$2:$D$1501,3,FALSE)</f>
        <v>4-A</v>
      </c>
    </row>
    <row r="555" spans="1:16" ht="14.45" customHeight="1" x14ac:dyDescent="0.25">
      <c r="A555" s="1">
        <v>1026</v>
      </c>
      <c r="B555" s="2">
        <v>144256</v>
      </c>
      <c r="C555" s="2" t="s">
        <v>322</v>
      </c>
      <c r="D555" s="2" t="s">
        <v>183</v>
      </c>
      <c r="E555" s="2" t="str">
        <f>VLOOKUP(C555,A!$E$2:$K$1451,7,FALSE)</f>
        <v>05996215516</v>
      </c>
      <c r="F555" s="8">
        <v>4</v>
      </c>
      <c r="G555" s="8" t="str">
        <f>VLOOKUP(C555,A!$B$2:$I$1501,8,FALSE)</f>
        <v>Adulte Masculin 60 ans et plus</v>
      </c>
      <c r="N555" s="2">
        <f t="shared" si="20"/>
        <v>144256</v>
      </c>
      <c r="O555" s="2">
        <f t="shared" si="21"/>
        <v>1026</v>
      </c>
      <c r="P555" s="8" t="str">
        <f>VLOOKUP(C555,A!$B$2:$D$1501,3,FALSE)</f>
        <v>4-A</v>
      </c>
    </row>
    <row r="556" spans="1:16" ht="14.45" customHeight="1" x14ac:dyDescent="0.25">
      <c r="A556" s="1">
        <v>1027</v>
      </c>
      <c r="B556" s="2">
        <v>1281</v>
      </c>
      <c r="C556" s="2" t="s">
        <v>136</v>
      </c>
      <c r="D556" s="19" t="s">
        <v>22</v>
      </c>
      <c r="E556" s="2" t="str">
        <f>VLOOKUP(C556,A!$E$2:$K$1451,7,FALSE)</f>
        <v>05999017503</v>
      </c>
      <c r="F556" s="8">
        <v>4</v>
      </c>
      <c r="G556" s="8" t="str">
        <f>VLOOKUP(C556,A!$B$2:$I$1501,8,FALSE)</f>
        <v>Adulte Masculin 50/59 ans</v>
      </c>
      <c r="N556" s="2">
        <f t="shared" si="20"/>
        <v>1281</v>
      </c>
      <c r="O556" s="2">
        <f t="shared" si="21"/>
        <v>1027</v>
      </c>
      <c r="P556" s="8" t="str">
        <f>VLOOKUP(C556,A!$B$2:$D$1501,3,FALSE)</f>
        <v>4-A</v>
      </c>
    </row>
    <row r="557" spans="1:16" ht="14.45" customHeight="1" x14ac:dyDescent="0.25">
      <c r="A557" s="1">
        <v>1028</v>
      </c>
      <c r="B557" s="2">
        <v>144477</v>
      </c>
      <c r="C557" s="2" t="s">
        <v>132</v>
      </c>
      <c r="D557" s="2" t="s">
        <v>32</v>
      </c>
      <c r="E557" s="2" t="str">
        <f>VLOOKUP(C557,A!$E$2:$K$1451,7,FALSE)</f>
        <v>05999110309</v>
      </c>
      <c r="F557" s="8">
        <v>4</v>
      </c>
      <c r="G557" s="8" t="str">
        <f>VLOOKUP(C557,A!$B$2:$I$1501,8,FALSE)</f>
        <v>Adulte Masculin 60 ans et plus</v>
      </c>
      <c r="N557" s="2">
        <f t="shared" si="20"/>
        <v>144477</v>
      </c>
      <c r="O557" s="2">
        <f t="shared" si="21"/>
        <v>1028</v>
      </c>
      <c r="P557" s="8" t="str">
        <f>VLOOKUP(C557,A!$B$2:$D$1501,3,FALSE)</f>
        <v>4-A</v>
      </c>
    </row>
    <row r="558" spans="1:16" ht="14.45" customHeight="1" x14ac:dyDescent="0.25">
      <c r="A558" s="1">
        <v>1029</v>
      </c>
      <c r="B558">
        <v>1266</v>
      </c>
      <c r="C558" s="2" t="s">
        <v>348</v>
      </c>
      <c r="D558" s="19" t="str">
        <f>VLOOKUP(C558,[8]A!$B$2:$H$1501,6,FALSE)</f>
        <v>SAULZOIR MONTRECOURT CYCLING CLUB</v>
      </c>
      <c r="E558" s="2" t="str">
        <f>VLOOKUP(C558,A!$E$2:$K$1451,7,FALSE)</f>
        <v>05996225885</v>
      </c>
      <c r="F558" s="8">
        <v>4</v>
      </c>
      <c r="G558" s="8" t="str">
        <f>VLOOKUP(C558,A!$B$2:$I$1501,8,FALSE)</f>
        <v>Adulte Masculin 40/49 ans</v>
      </c>
      <c r="N558" s="2">
        <f t="shared" si="20"/>
        <v>1266</v>
      </c>
      <c r="O558" s="2">
        <f t="shared" si="21"/>
        <v>1029</v>
      </c>
      <c r="P558" s="8" t="str">
        <f>VLOOKUP(C558,A!$B$2:$D$1501,3,FALSE)</f>
        <v>4-A</v>
      </c>
    </row>
    <row r="559" spans="1:16" ht="14.45" customHeight="1" x14ac:dyDescent="0.25">
      <c r="A559" s="1">
        <v>1030</v>
      </c>
      <c r="B559" s="2">
        <v>1299</v>
      </c>
      <c r="C559" s="2" t="s">
        <v>495</v>
      </c>
      <c r="D559" s="19" t="str">
        <f>VLOOKUP(C559,[8]A!$B$2:$H$1501,6,FALSE)</f>
        <v>UNION SPORTIVE VALENCIENNES MARLY</v>
      </c>
      <c r="E559" s="2" t="str">
        <f>VLOOKUP(C559,A!$E$2:$K$1451,7,FALSE)</f>
        <v>05994058137</v>
      </c>
      <c r="F559" s="8">
        <v>4</v>
      </c>
      <c r="G559" s="8" t="str">
        <f>VLOOKUP(C559,A!$B$2:$I$1501,8,FALSE)</f>
        <v>Adulte Masculin 60 ans et plus</v>
      </c>
      <c r="N559" s="2">
        <f t="shared" si="20"/>
        <v>1299</v>
      </c>
      <c r="O559" s="2">
        <f t="shared" si="21"/>
        <v>1030</v>
      </c>
      <c r="P559" s="8" t="str">
        <f>VLOOKUP(C559,A!$B$2:$D$1501,3,FALSE)</f>
        <v>4-B</v>
      </c>
    </row>
    <row r="560" spans="1:16" ht="14.45" customHeight="1" x14ac:dyDescent="0.25">
      <c r="A560" s="1">
        <v>1031</v>
      </c>
      <c r="B560">
        <v>3107</v>
      </c>
      <c r="C560" s="2" t="s">
        <v>497</v>
      </c>
      <c r="D560" s="19" t="str">
        <f>VLOOKUP(C560,[8]A!$B$2:$H$1501,6,FALSE)</f>
        <v>TEAM BIKE PRESEAU</v>
      </c>
      <c r="E560" s="2" t="str">
        <f>VLOOKUP(C560,A!$E$2:$K$1451,7,FALSE)</f>
        <v>05999023387</v>
      </c>
      <c r="F560" s="8">
        <v>4</v>
      </c>
      <c r="G560" s="8" t="str">
        <f>VLOOKUP(C560,A!$B$2:$I$1501,8,FALSE)</f>
        <v>Adulte Féminin 40 ans et plus</v>
      </c>
      <c r="N560" s="2">
        <f t="shared" si="20"/>
        <v>3107</v>
      </c>
      <c r="O560" s="2">
        <f t="shared" si="21"/>
        <v>1031</v>
      </c>
      <c r="P560" s="8" t="str">
        <f>VLOOKUP(C560,A!$B$2:$D$1501,3,FALSE)</f>
        <v>4-A</v>
      </c>
    </row>
    <row r="561" spans="1:16" x14ac:dyDescent="0.25">
      <c r="A561" s="1">
        <v>1032</v>
      </c>
      <c r="B561">
        <v>144260</v>
      </c>
      <c r="C561" s="2" t="s">
        <v>508</v>
      </c>
      <c r="D561" s="19" t="str">
        <f>VLOOKUP(C561,[8]A!$B$2:$H$1501,6,FALSE)</f>
        <v>TEAM BOUSIES</v>
      </c>
      <c r="E561" s="2" t="str">
        <f>VLOOKUP(C561,A!$E$2:$K$1451,7,FALSE)</f>
        <v>05996217368</v>
      </c>
      <c r="F561" s="8">
        <v>4</v>
      </c>
      <c r="G561" s="8" t="str">
        <f>VLOOKUP(C561,A!$B$2:$I$1501,8,FALSE)</f>
        <v>Adulte Masculin 60 ans et plus</v>
      </c>
      <c r="N561" s="2">
        <f t="shared" si="20"/>
        <v>144260</v>
      </c>
      <c r="O561" s="2">
        <f t="shared" si="21"/>
        <v>1032</v>
      </c>
      <c r="P561" s="8" t="str">
        <f>VLOOKUP(C561,A!$B$2:$D$1501,3,FALSE)</f>
        <v>4-A</v>
      </c>
    </row>
    <row r="562" spans="1:16" ht="14.45" customHeight="1" x14ac:dyDescent="0.25">
      <c r="A562" s="1">
        <v>1033</v>
      </c>
      <c r="B562" s="2">
        <v>144288</v>
      </c>
      <c r="C562" s="2" t="s">
        <v>54</v>
      </c>
      <c r="D562" s="20" t="str">
        <f>VLOOKUP(C562,[8]A!$B$2:$H$1501,6,FALSE)</f>
        <v>TEAM DECOPUB PROVILLE</v>
      </c>
      <c r="E562" s="2" t="str">
        <f>VLOOKUP(C562,A!$E$2:$K$1451,7,FALSE)</f>
        <v>05999084860</v>
      </c>
      <c r="F562" s="8">
        <v>4</v>
      </c>
      <c r="G562" s="8" t="str">
        <f>VLOOKUP(C562,A!$B$2:$I$1501,8,FALSE)</f>
        <v>Adulte Masculin 60 ans et plus</v>
      </c>
      <c r="N562" s="2">
        <f t="shared" si="20"/>
        <v>144288</v>
      </c>
      <c r="O562" s="2">
        <f t="shared" si="21"/>
        <v>1033</v>
      </c>
      <c r="P562" s="8" t="str">
        <f>VLOOKUP(C562,A!$B$2:$D$1501,3,FALSE)</f>
        <v>4-A</v>
      </c>
    </row>
    <row r="563" spans="1:16" ht="14.45" customHeight="1" x14ac:dyDescent="0.25">
      <c r="A563" s="1">
        <v>1034</v>
      </c>
      <c r="B563" s="2">
        <v>2156</v>
      </c>
      <c r="C563" s="2" t="s">
        <v>312</v>
      </c>
      <c r="D563" s="2" t="s">
        <v>337</v>
      </c>
      <c r="E563" s="2" t="e">
        <f>VLOOKUP(C563,A!$E$2:$K$1451,7,FALSE)</f>
        <v>#N/A</v>
      </c>
      <c r="F563" s="8">
        <v>4</v>
      </c>
      <c r="G563" s="8" t="e">
        <f>VLOOKUP(C563,A!$B$2:$I$1501,8,FALSE)</f>
        <v>#N/A</v>
      </c>
      <c r="N563" s="2">
        <f t="shared" si="20"/>
        <v>2156</v>
      </c>
      <c r="O563" s="2">
        <f t="shared" si="21"/>
        <v>1034</v>
      </c>
      <c r="P563" s="8" t="e">
        <f>VLOOKUP(C563,A!$B$2:$D$1501,3,FALSE)</f>
        <v>#N/A</v>
      </c>
    </row>
    <row r="564" spans="1:16" ht="14.45" customHeight="1" x14ac:dyDescent="0.25">
      <c r="A564" s="1">
        <v>1035</v>
      </c>
      <c r="B564" s="2">
        <v>144548</v>
      </c>
      <c r="C564" s="2" t="s">
        <v>116</v>
      </c>
      <c r="D564" s="5" t="s">
        <v>128</v>
      </c>
      <c r="E564" s="2" t="str">
        <f>VLOOKUP(C564,A!$E$2:$K$1451,7,FALSE)</f>
        <v>06204815846</v>
      </c>
      <c r="F564" s="8">
        <v>4</v>
      </c>
      <c r="G564" s="8" t="str">
        <f>VLOOKUP(C564,A!$B$2:$I$1501,8,FALSE)</f>
        <v>Adulte Masculin 40/49 ans</v>
      </c>
      <c r="N564" s="2">
        <f t="shared" si="20"/>
        <v>144548</v>
      </c>
      <c r="O564" s="2">
        <f t="shared" si="21"/>
        <v>1035</v>
      </c>
      <c r="P564" s="8" t="str">
        <f>VLOOKUP(C564,A!$B$2:$D$1501,3,FALSE)</f>
        <v>4-A</v>
      </c>
    </row>
    <row r="565" spans="1:16" ht="14.45" customHeight="1" x14ac:dyDescent="0.25">
      <c r="A565" s="1">
        <v>1036</v>
      </c>
      <c r="B565" s="2">
        <v>144419</v>
      </c>
      <c r="C565" s="2" t="s">
        <v>234</v>
      </c>
      <c r="D565" s="2" t="s">
        <v>235</v>
      </c>
      <c r="E565" s="2" t="str">
        <f>VLOOKUP(C565,A!$E$2:$K$1451,7,FALSE)</f>
        <v>06297055737</v>
      </c>
      <c r="F565" s="8">
        <v>4</v>
      </c>
      <c r="G565" s="8" t="str">
        <f>VLOOKUP(C565,A!$B$2:$I$1501,8,FALSE)</f>
        <v>Adulte Masculin 50/59 ans</v>
      </c>
      <c r="N565" s="2">
        <f t="shared" si="20"/>
        <v>144419</v>
      </c>
      <c r="O565" s="2">
        <f t="shared" si="21"/>
        <v>1036</v>
      </c>
      <c r="P565" s="8" t="str">
        <f>VLOOKUP(C565,A!$B$2:$D$1501,3,FALSE)</f>
        <v>4-A</v>
      </c>
    </row>
    <row r="566" spans="1:16" ht="14.45" customHeight="1" x14ac:dyDescent="0.25">
      <c r="A566" s="1">
        <v>1037</v>
      </c>
      <c r="B566">
        <v>1325</v>
      </c>
      <c r="C566" t="s">
        <v>240</v>
      </c>
      <c r="D566" s="20" t="str">
        <f>VLOOKUP(C566,[8]A!$B$2:$H$1501,6,FALSE)</f>
        <v>ESPOIR CYCLISTE  WAMBRECHIES MARQUETTE</v>
      </c>
      <c r="E566" s="2" t="str">
        <f>VLOOKUP(C566,A!$E$2:$K$1451,7,FALSE)</f>
        <v>05996222753</v>
      </c>
      <c r="F566" s="8">
        <v>4</v>
      </c>
      <c r="G566" s="8" t="str">
        <f>VLOOKUP(C566,A!$B$2:$I$1501,8,FALSE)</f>
        <v>Adulte Masculin 50/59 ans</v>
      </c>
      <c r="N566" s="2">
        <f t="shared" si="20"/>
        <v>1325</v>
      </c>
      <c r="O566" s="2">
        <f t="shared" si="21"/>
        <v>1037</v>
      </c>
      <c r="P566" s="8" t="str">
        <f>VLOOKUP(C566,A!$B$2:$D$1501,3,FALSE)</f>
        <v>4-A</v>
      </c>
    </row>
    <row r="567" spans="1:16" ht="14.45" customHeight="1" x14ac:dyDescent="0.25">
      <c r="A567" s="1">
        <v>1038</v>
      </c>
      <c r="B567">
        <v>1261</v>
      </c>
      <c r="C567" t="s">
        <v>555</v>
      </c>
      <c r="D567" s="20" t="str">
        <f>VLOOKUP(C567,[8]A!$B$2:$H$1501,6,FALSE)</f>
        <v>ESPOIR CYCLISTE  WAMBRECHIES MARQUETTE</v>
      </c>
      <c r="E567" s="2" t="str">
        <f>VLOOKUP(C567,A!$E$2:$K$1451,7,FALSE)</f>
        <v>05999012083</v>
      </c>
      <c r="F567" s="8">
        <v>4</v>
      </c>
      <c r="G567" s="8" t="str">
        <f>VLOOKUP(C567,A!$B$2:$I$1501,8,FALSE)</f>
        <v>Adulte Masculin 60 ans et plus</v>
      </c>
      <c r="N567" s="2">
        <f t="shared" si="20"/>
        <v>1261</v>
      </c>
      <c r="O567" s="2">
        <f t="shared" si="21"/>
        <v>1038</v>
      </c>
      <c r="P567" s="8" t="str">
        <f>VLOOKUP(C567,A!$B$2:$D$1501,3,FALSE)</f>
        <v>4-A</v>
      </c>
    </row>
    <row r="568" spans="1:16" ht="14.45" customHeight="1" x14ac:dyDescent="0.25">
      <c r="A568" s="1">
        <v>1039</v>
      </c>
      <c r="B568">
        <v>144592</v>
      </c>
      <c r="C568" s="5" t="s">
        <v>536</v>
      </c>
      <c r="D568" s="20" t="str">
        <f>VLOOKUP(C568,[8]A!$B$2:$H$1501,6,FALSE)</f>
        <v>ETOILE CYCLISTE FEIGNIES</v>
      </c>
      <c r="E568" s="2" t="str">
        <f>VLOOKUP(C568,A!$E$2:$K$1451,7,FALSE)</f>
        <v>05994040043</v>
      </c>
      <c r="F568" s="8">
        <v>4</v>
      </c>
      <c r="G568" s="8" t="str">
        <f>VLOOKUP(C568,A!$B$2:$I$1501,8,FALSE)</f>
        <v>Adulte Masculin 60 ans et plus</v>
      </c>
      <c r="N568" s="2">
        <f t="shared" si="20"/>
        <v>144592</v>
      </c>
      <c r="O568" s="2">
        <f t="shared" si="21"/>
        <v>1039</v>
      </c>
      <c r="P568" s="8" t="str">
        <f>VLOOKUP(C568,A!$B$2:$D$1501,3,FALSE)</f>
        <v>4-A</v>
      </c>
    </row>
    <row r="569" spans="1:16" ht="14.45" customHeight="1" x14ac:dyDescent="0.25">
      <c r="A569" s="1">
        <v>1040</v>
      </c>
      <c r="B569">
        <v>144362</v>
      </c>
      <c r="C569" s="2" t="s">
        <v>561</v>
      </c>
      <c r="D569" s="2" t="s">
        <v>496</v>
      </c>
      <c r="E569" s="2" t="str">
        <f>VLOOKUP(C569,A!$E$2:$K$1451,7,FALSE)</f>
        <v>05996219572</v>
      </c>
      <c r="F569" s="8">
        <v>4</v>
      </c>
      <c r="G569" s="8" t="str">
        <f>VLOOKUP(C569,A!$B$2:$I$1501,8,FALSE)</f>
        <v>Adulte Masculin 50/59 ans</v>
      </c>
      <c r="N569" s="2">
        <f t="shared" si="20"/>
        <v>144362</v>
      </c>
      <c r="O569" s="2">
        <f t="shared" si="21"/>
        <v>1040</v>
      </c>
      <c r="P569" s="8" t="str">
        <f>VLOOKUP(C569,A!$B$2:$D$1501,3,FALSE)</f>
        <v>4-A</v>
      </c>
    </row>
    <row r="570" spans="1:16" ht="14.45" customHeight="1" x14ac:dyDescent="0.25">
      <c r="A570" s="1">
        <v>1041</v>
      </c>
      <c r="B570">
        <v>1294</v>
      </c>
      <c r="C570" s="5" t="s">
        <v>569</v>
      </c>
      <c r="D570" s="20" t="str">
        <f>VLOOKUP(C570,[8]A!$B$2:$H$1501,6,FALSE)</f>
        <v>VELO CLUB ARMENTIERES</v>
      </c>
      <c r="E570" s="2" t="str">
        <f>VLOOKUP(C570,A!$E$2:$K$1451,7,FALSE)</f>
        <v>05994063158</v>
      </c>
      <c r="F570" s="8">
        <v>4</v>
      </c>
      <c r="G570" s="8" t="str">
        <f>VLOOKUP(C570,A!$B$2:$I$1501,8,FALSE)</f>
        <v>Adulte Masculin 50/59 ans</v>
      </c>
      <c r="N570" s="2">
        <f t="shared" si="20"/>
        <v>1294</v>
      </c>
      <c r="O570" s="2">
        <f t="shared" si="21"/>
        <v>1041</v>
      </c>
      <c r="P570" s="8" t="str">
        <f>VLOOKUP(C570,A!$B$2:$D$1501,3,FALSE)</f>
        <v>4-A</v>
      </c>
    </row>
    <row r="571" spans="1:16" ht="14.45" customHeight="1" x14ac:dyDescent="0.25">
      <c r="A571" s="1">
        <v>1042</v>
      </c>
      <c r="B571">
        <v>1276</v>
      </c>
      <c r="C571" s="5" t="s">
        <v>570</v>
      </c>
      <c r="D571" s="20" t="str">
        <f>VLOOKUP(C571,[8]A!$B$2:$H$1501,6,FALSE)</f>
        <v>VELO CLUB ARMENTIERES</v>
      </c>
      <c r="E571" s="2" t="str">
        <f>VLOOKUP(C571,A!$E$2:$K$1451,7,FALSE)</f>
        <v>05999058057</v>
      </c>
      <c r="F571" s="8">
        <v>4</v>
      </c>
      <c r="G571" s="8" t="str">
        <f>VLOOKUP(C571,A!$B$2:$I$1501,8,FALSE)</f>
        <v>Adulte Masculin 50/59 ans</v>
      </c>
      <c r="N571" s="2">
        <f t="shared" si="20"/>
        <v>1276</v>
      </c>
      <c r="O571" s="2">
        <f t="shared" si="21"/>
        <v>1042</v>
      </c>
      <c r="P571" s="8" t="str">
        <f>VLOOKUP(C571,A!$B$2:$D$1501,3,FALSE)</f>
        <v>4-A</v>
      </c>
    </row>
    <row r="572" spans="1:16" ht="14.45" customHeight="1" x14ac:dyDescent="0.25">
      <c r="A572" s="1">
        <v>1043</v>
      </c>
      <c r="B572">
        <v>144534</v>
      </c>
      <c r="C572" s="2" t="s">
        <v>562</v>
      </c>
      <c r="D572" s="2" t="s">
        <v>283</v>
      </c>
      <c r="E572" s="2" t="str">
        <f>VLOOKUP(C572,A!$E$2:$K$1451,7,FALSE)</f>
        <v>05996223444</v>
      </c>
      <c r="F572" s="8">
        <v>4</v>
      </c>
      <c r="G572" s="8" t="str">
        <f>VLOOKUP(C572,A!$B$2:$I$1501,8,FALSE)</f>
        <v>Adulte Masculin 50/59 ans</v>
      </c>
      <c r="N572" s="2">
        <f t="shared" si="20"/>
        <v>144534</v>
      </c>
      <c r="O572" s="2">
        <f t="shared" si="21"/>
        <v>1043</v>
      </c>
      <c r="P572" s="8" t="str">
        <f>VLOOKUP(C572,A!$B$2:$D$1501,3,FALSE)</f>
        <v>4-A</v>
      </c>
    </row>
    <row r="573" spans="1:16" ht="14.45" customHeight="1" x14ac:dyDescent="0.25">
      <c r="A573" s="1">
        <v>1044</v>
      </c>
      <c r="B573">
        <v>144612</v>
      </c>
      <c r="C573" s="2" t="s">
        <v>557</v>
      </c>
      <c r="D573" s="2" t="s">
        <v>283</v>
      </c>
      <c r="E573" s="2" t="str">
        <f>VLOOKUP(C573,A!$E$2:$K$1451,7,FALSE)</f>
        <v>05999065716</v>
      </c>
      <c r="F573" s="8">
        <v>4</v>
      </c>
      <c r="G573" s="8" t="str">
        <f>VLOOKUP(C573,A!$B$2:$I$1501,8,FALSE)</f>
        <v>Adulte Masculin 60 ans et plus</v>
      </c>
      <c r="N573" s="2">
        <f t="shared" si="20"/>
        <v>144612</v>
      </c>
      <c r="O573" s="2">
        <f t="shared" si="21"/>
        <v>1044</v>
      </c>
      <c r="P573" s="8" t="str">
        <f>VLOOKUP(C573,A!$B$2:$D$1501,3,FALSE)</f>
        <v>4-A</v>
      </c>
    </row>
    <row r="574" spans="1:16" ht="14.45" customHeight="1" x14ac:dyDescent="0.25">
      <c r="A574" s="1">
        <v>1045</v>
      </c>
      <c r="B574">
        <v>144480</v>
      </c>
      <c r="C574" t="s">
        <v>568</v>
      </c>
      <c r="D574" t="s">
        <v>14</v>
      </c>
      <c r="E574" s="2" t="str">
        <f>VLOOKUP(C574,A!$E$2:$K$1451,7,FALSE)</f>
        <v>05999068875</v>
      </c>
      <c r="F574" s="8">
        <v>4</v>
      </c>
      <c r="G574" s="8" t="str">
        <f>VLOOKUP(C574,A!$B$2:$I$1501,8,FALSE)</f>
        <v>Adulte Masculin 60 ans et plus</v>
      </c>
      <c r="N574" s="2">
        <f t="shared" si="20"/>
        <v>144480</v>
      </c>
      <c r="O574" s="2">
        <f t="shared" si="21"/>
        <v>1045</v>
      </c>
      <c r="P574" s="8" t="str">
        <f>VLOOKUP(C574,A!$B$2:$D$1501,3,FALSE)</f>
        <v>4-B</v>
      </c>
    </row>
    <row r="575" spans="1:16" ht="14.45" customHeight="1" x14ac:dyDescent="0.25">
      <c r="A575" s="1">
        <v>1046</v>
      </c>
      <c r="B575">
        <v>2227</v>
      </c>
      <c r="C575" t="s">
        <v>571</v>
      </c>
      <c r="D575" t="s">
        <v>14</v>
      </c>
      <c r="E575" s="2" t="str">
        <f>VLOOKUP(C575,A!$E$2:$K$1451,7,FALSE)</f>
        <v>05996223700</v>
      </c>
      <c r="F575" s="8">
        <v>4</v>
      </c>
      <c r="G575" s="8" t="str">
        <f>VLOOKUP(C575,A!$B$2:$I$1501,8,FALSE)</f>
        <v>Adulte Masculin 60 ans et plus</v>
      </c>
      <c r="N575" s="2">
        <f t="shared" si="20"/>
        <v>2227</v>
      </c>
      <c r="O575" s="2">
        <f t="shared" si="21"/>
        <v>1046</v>
      </c>
      <c r="P575" s="8" t="str">
        <f>VLOOKUP(C575,A!$B$2:$D$1501,3,FALSE)</f>
        <v>4-B</v>
      </c>
    </row>
    <row r="576" spans="1:16" ht="14.45" customHeight="1" x14ac:dyDescent="0.25">
      <c r="A576" s="1">
        <v>1047</v>
      </c>
      <c r="B576">
        <v>144328</v>
      </c>
      <c r="C576" t="s">
        <v>572</v>
      </c>
      <c r="D576" t="s">
        <v>14</v>
      </c>
      <c r="E576" s="2" t="str">
        <f>VLOOKUP(C576,A!$E$2:$K$1451,7,FALSE)</f>
        <v>05957195743</v>
      </c>
      <c r="F576" s="8">
        <v>4</v>
      </c>
      <c r="G576" s="8" t="str">
        <f>VLOOKUP(C576,A!$B$2:$I$1501,8,FALSE)</f>
        <v>Adulte Masculin 60 ans et plus</v>
      </c>
      <c r="N576" s="2">
        <f t="shared" si="20"/>
        <v>144328</v>
      </c>
      <c r="O576" s="2">
        <f t="shared" si="21"/>
        <v>1047</v>
      </c>
      <c r="P576" s="8" t="str">
        <f>VLOOKUP(C576,A!$B$2:$D$1501,3,FALSE)</f>
        <v>4-B</v>
      </c>
    </row>
    <row r="577" spans="1:16" ht="14.45" customHeight="1" x14ac:dyDescent="0.25">
      <c r="A577" s="1">
        <v>1048</v>
      </c>
      <c r="B577">
        <v>2220</v>
      </c>
      <c r="C577" t="s">
        <v>574</v>
      </c>
      <c r="D577" t="s">
        <v>14</v>
      </c>
      <c r="E577" s="2" t="str">
        <f>VLOOKUP(C577,A!$E$2:$K$1451,7,FALSE)</f>
        <v>05994042858</v>
      </c>
      <c r="F577" s="8">
        <v>4</v>
      </c>
      <c r="G577" s="8" t="str">
        <f>VLOOKUP(C577,A!$B$2:$I$1501,8,FALSE)</f>
        <v>Adulte Masculin 50/59 ans</v>
      </c>
      <c r="N577" s="2">
        <f t="shared" si="20"/>
        <v>2220</v>
      </c>
      <c r="O577" s="2">
        <f t="shared" si="21"/>
        <v>1048</v>
      </c>
      <c r="P577" s="8" t="str">
        <f>VLOOKUP(C577,A!$B$2:$D$1501,3,FALSE)</f>
        <v>4-A</v>
      </c>
    </row>
    <row r="578" spans="1:16" ht="14.45" customHeight="1" x14ac:dyDescent="0.25">
      <c r="A578" s="1">
        <v>1049</v>
      </c>
      <c r="B578">
        <v>144453</v>
      </c>
      <c r="C578" t="s">
        <v>576</v>
      </c>
      <c r="D578" t="s">
        <v>14</v>
      </c>
      <c r="E578" s="2" t="str">
        <f>VLOOKUP(C578,A!$E$2:$K$1451,7,FALSE)</f>
        <v>05996217430</v>
      </c>
      <c r="F578" s="8">
        <v>4</v>
      </c>
      <c r="G578" s="8" t="str">
        <f>VLOOKUP(C578,A!$B$2:$I$1501,8,FALSE)</f>
        <v>Adulte Masculin 60 ans et plus</v>
      </c>
      <c r="N578" s="2">
        <f t="shared" si="20"/>
        <v>144453</v>
      </c>
      <c r="O578" s="2">
        <f t="shared" si="21"/>
        <v>1049</v>
      </c>
      <c r="P578" s="8" t="str">
        <f>VLOOKUP(C578,A!$B$2:$D$1501,3,FALSE)</f>
        <v>4-B</v>
      </c>
    </row>
    <row r="579" spans="1:16" ht="14.45" customHeight="1" x14ac:dyDescent="0.25">
      <c r="A579" s="1">
        <v>1050</v>
      </c>
      <c r="B579">
        <v>144379</v>
      </c>
      <c r="C579" t="s">
        <v>578</v>
      </c>
      <c r="D579" t="s">
        <v>14</v>
      </c>
      <c r="E579" s="2" t="str">
        <f>VLOOKUP(C579,A!$E$2:$K$1451,7,FALSE)</f>
        <v>05999029186</v>
      </c>
      <c r="F579" s="8">
        <v>4</v>
      </c>
      <c r="G579" s="8" t="str">
        <f>VLOOKUP(C579,A!$B$2:$I$1501,8,FALSE)</f>
        <v>Adulte Masculin 60 ans et plus</v>
      </c>
      <c r="N579" s="2">
        <f t="shared" si="20"/>
        <v>144379</v>
      </c>
      <c r="O579" s="2">
        <f t="shared" si="21"/>
        <v>1050</v>
      </c>
      <c r="P579" s="8" t="str">
        <f>VLOOKUP(C579,A!$B$2:$D$1501,3,FALSE)</f>
        <v>4-A</v>
      </c>
    </row>
    <row r="580" spans="1:16" ht="14.45" customHeight="1" x14ac:dyDescent="0.25">
      <c r="A580" s="1">
        <v>1051</v>
      </c>
      <c r="B580">
        <v>1301</v>
      </c>
      <c r="C580" t="s">
        <v>579</v>
      </c>
      <c r="D580" t="s">
        <v>14</v>
      </c>
      <c r="E580" s="2" t="str">
        <f>VLOOKUP(C580,A!$E$2:$K$1451,7,FALSE)</f>
        <v>05999084974</v>
      </c>
      <c r="F580" s="8">
        <v>4</v>
      </c>
      <c r="G580" s="8" t="str">
        <f>VLOOKUP(C580,A!$B$2:$I$1501,8,FALSE)</f>
        <v>Adulte Masculin 60 ans et plus</v>
      </c>
      <c r="N580" s="2">
        <f t="shared" si="20"/>
        <v>1301</v>
      </c>
      <c r="O580" s="2">
        <f t="shared" si="21"/>
        <v>1051</v>
      </c>
      <c r="P580" s="8" t="str">
        <f>VLOOKUP(C580,A!$B$2:$D$1501,3,FALSE)</f>
        <v>4-B</v>
      </c>
    </row>
    <row r="581" spans="1:16" ht="14.45" customHeight="1" x14ac:dyDescent="0.25">
      <c r="A581" s="1">
        <v>1052</v>
      </c>
      <c r="B581">
        <v>2205</v>
      </c>
      <c r="C581" t="s">
        <v>581</v>
      </c>
      <c r="D581" t="s">
        <v>14</v>
      </c>
      <c r="E581" s="2" t="str">
        <f>VLOOKUP(C581,A!$E$2:$K$1451,7,FALSE)</f>
        <v>05994046563</v>
      </c>
      <c r="F581" s="8">
        <v>4</v>
      </c>
      <c r="G581" s="8" t="str">
        <f>VLOOKUP(C581,A!$B$2:$I$1501,8,FALSE)</f>
        <v>Adulte Masculin 60 ans et plus</v>
      </c>
      <c r="N581" s="2">
        <f t="shared" si="20"/>
        <v>2205</v>
      </c>
      <c r="O581" s="2">
        <f t="shared" si="21"/>
        <v>1052</v>
      </c>
      <c r="P581" s="8" t="str">
        <f>VLOOKUP(C581,A!$B$2:$D$1501,3,FALSE)</f>
        <v>4-B</v>
      </c>
    </row>
    <row r="582" spans="1:16" ht="14.45" customHeight="1" x14ac:dyDescent="0.25">
      <c r="A582" s="1">
        <v>1053</v>
      </c>
      <c r="B582">
        <v>144562</v>
      </c>
      <c r="C582" t="s">
        <v>584</v>
      </c>
      <c r="D582" t="s">
        <v>14</v>
      </c>
      <c r="E582" s="2" t="str">
        <f>VLOOKUP(C582,A!$E$2:$K$1451,7,FALSE)</f>
        <v>05996223545</v>
      </c>
      <c r="F582" s="8">
        <v>4</v>
      </c>
      <c r="G582" s="8" t="str">
        <f>VLOOKUP(C582,A!$B$2:$I$1501,8,FALSE)</f>
        <v>Adulte Masculin 50/59 ans</v>
      </c>
      <c r="N582" s="2">
        <f t="shared" si="20"/>
        <v>144562</v>
      </c>
      <c r="O582" s="2">
        <f t="shared" si="21"/>
        <v>1053</v>
      </c>
      <c r="P582" s="8" t="str">
        <f>VLOOKUP(C582,A!$B$2:$D$1501,3,FALSE)</f>
        <v>4-A</v>
      </c>
    </row>
    <row r="583" spans="1:16" ht="14.45" customHeight="1" x14ac:dyDescent="0.25">
      <c r="A583" s="1">
        <v>1054</v>
      </c>
      <c r="B583">
        <v>144601</v>
      </c>
      <c r="C583" t="s">
        <v>586</v>
      </c>
      <c r="D583" t="s">
        <v>14</v>
      </c>
      <c r="E583" s="2" t="str">
        <f>VLOOKUP(C583,A!$E$2:$K$1451,7,FALSE)</f>
        <v>05996225882</v>
      </c>
      <c r="F583" s="8">
        <v>4</v>
      </c>
      <c r="G583" s="8" t="str">
        <f>VLOOKUP(C583,A!$B$2:$I$1501,8,FALSE)</f>
        <v>Adulte Masculin 60 ans et plus</v>
      </c>
      <c r="N583" s="2">
        <f t="shared" si="20"/>
        <v>144601</v>
      </c>
      <c r="O583" s="2">
        <f t="shared" si="21"/>
        <v>1054</v>
      </c>
      <c r="P583" s="8" t="str">
        <f>VLOOKUP(C583,A!$B$2:$D$1501,3,FALSE)</f>
        <v>4-B</v>
      </c>
    </row>
    <row r="584" spans="1:16" ht="14.45" customHeight="1" x14ac:dyDescent="0.25">
      <c r="A584" s="1">
        <v>1055</v>
      </c>
      <c r="B584">
        <v>144514</v>
      </c>
      <c r="C584" t="s">
        <v>587</v>
      </c>
      <c r="D584" t="s">
        <v>14</v>
      </c>
      <c r="E584" s="2" t="str">
        <f>VLOOKUP(C584,A!$E$2:$K$1451,7,FALSE)</f>
        <v>05999056953</v>
      </c>
      <c r="F584" s="8">
        <v>4</v>
      </c>
      <c r="G584" s="8" t="str">
        <f>VLOOKUP(C584,A!$B$2:$I$1501,8,FALSE)</f>
        <v>Adulte Féminin 30/39 ans</v>
      </c>
      <c r="N584" s="2">
        <f t="shared" si="20"/>
        <v>144514</v>
      </c>
      <c r="O584" s="2">
        <f t="shared" si="21"/>
        <v>1055</v>
      </c>
      <c r="P584" s="8" t="str">
        <f>VLOOKUP(C584,A!$B$2:$D$1501,3,FALSE)</f>
        <v>4-A</v>
      </c>
    </row>
    <row r="585" spans="1:16" ht="14.45" customHeight="1" x14ac:dyDescent="0.25">
      <c r="A585" s="1">
        <v>1056</v>
      </c>
      <c r="B585">
        <v>144505</v>
      </c>
      <c r="C585" t="s">
        <v>592</v>
      </c>
      <c r="D585" t="s">
        <v>14</v>
      </c>
      <c r="E585" s="2" t="str">
        <f>VLOOKUP(C585,A!$E$2:$K$1451,7,FALSE)</f>
        <v>05996214972</v>
      </c>
      <c r="F585" s="8">
        <v>4</v>
      </c>
      <c r="G585" s="8" t="str">
        <f>VLOOKUP(C585,A!$B$2:$I$1501,8,FALSE)</f>
        <v>Adulte Masculin 50/59 ans</v>
      </c>
      <c r="N585" s="2">
        <f t="shared" si="20"/>
        <v>144505</v>
      </c>
      <c r="O585" s="2">
        <f t="shared" si="21"/>
        <v>1056</v>
      </c>
      <c r="P585" s="8" t="str">
        <f>VLOOKUP(C585,A!$B$2:$D$1501,3,FALSE)</f>
        <v>4-A</v>
      </c>
    </row>
    <row r="586" spans="1:16" ht="14.45" customHeight="1" x14ac:dyDescent="0.25">
      <c r="A586" s="1">
        <v>1057</v>
      </c>
      <c r="B586">
        <v>144585</v>
      </c>
      <c r="C586" t="s">
        <v>593</v>
      </c>
      <c r="D586" t="s">
        <v>14</v>
      </c>
      <c r="E586" s="2" t="str">
        <f>VLOOKUP(C586,A!$E$2:$K$1451,7,FALSE)</f>
        <v>05999069548</v>
      </c>
      <c r="F586" s="8">
        <v>4</v>
      </c>
      <c r="G586" s="8" t="str">
        <f>VLOOKUP(C586,A!$B$2:$I$1501,8,FALSE)</f>
        <v>Adulte Masculin 30/39 ans</v>
      </c>
      <c r="N586" s="2">
        <f t="shared" si="20"/>
        <v>144585</v>
      </c>
      <c r="O586" s="2">
        <f t="shared" si="21"/>
        <v>1057</v>
      </c>
      <c r="P586" s="8" t="str">
        <f>VLOOKUP(C586,A!$B$2:$D$1501,3,FALSE)</f>
        <v>4-A</v>
      </c>
    </row>
    <row r="587" spans="1:16" ht="14.45" customHeight="1" x14ac:dyDescent="0.25">
      <c r="A587" s="1">
        <v>1058</v>
      </c>
      <c r="B587">
        <v>144414</v>
      </c>
      <c r="C587" s="5" t="s">
        <v>637</v>
      </c>
      <c r="D587" t="s">
        <v>14</v>
      </c>
      <c r="E587" s="2" t="str">
        <f>VLOOKUP(C587,A!$E$2:$K$1451,7,FALSE)</f>
        <v>05996215566</v>
      </c>
      <c r="F587" s="8">
        <v>4</v>
      </c>
      <c r="G587" s="8" t="str">
        <f>VLOOKUP(C587,A!$B$2:$I$1501,8,FALSE)</f>
        <v>Adulte Masculin 60 ans et plus</v>
      </c>
      <c r="N587" s="2">
        <f t="shared" si="20"/>
        <v>144414</v>
      </c>
      <c r="O587" s="2">
        <f t="shared" si="21"/>
        <v>1058</v>
      </c>
      <c r="P587" s="8" t="str">
        <f>VLOOKUP(C587,A!$B$2:$D$1501,3,FALSE)</f>
        <v>4-B</v>
      </c>
    </row>
    <row r="588" spans="1:16" ht="14.45" customHeight="1" x14ac:dyDescent="0.25">
      <c r="A588" s="1">
        <v>1059</v>
      </c>
      <c r="B588">
        <v>144281</v>
      </c>
      <c r="C588" s="5" t="s">
        <v>564</v>
      </c>
      <c r="D588" s="2" t="s">
        <v>504</v>
      </c>
      <c r="E588" s="2" t="str">
        <f>VLOOKUP(C588,A!$E$2:$K$1451,7,FALSE)</f>
        <v>05999084859</v>
      </c>
      <c r="F588" s="8">
        <v>4</v>
      </c>
      <c r="G588" s="8" t="str">
        <f>VLOOKUP(C588,A!$B$2:$I$1501,8,FALSE)</f>
        <v>Adulte Masculin 60 ans et plus</v>
      </c>
      <c r="N588" s="2">
        <f t="shared" si="20"/>
        <v>144281</v>
      </c>
      <c r="O588" s="2">
        <f t="shared" si="21"/>
        <v>1059</v>
      </c>
      <c r="P588" s="8" t="str">
        <f>VLOOKUP(C588,A!$B$2:$D$1501,3,FALSE)</f>
        <v>4-A</v>
      </c>
    </row>
    <row r="589" spans="1:16" ht="14.45" customHeight="1" x14ac:dyDescent="0.25">
      <c r="A589" s="1">
        <v>1060</v>
      </c>
      <c r="B589">
        <v>144625</v>
      </c>
      <c r="C589" t="s">
        <v>647</v>
      </c>
      <c r="D589" t="s">
        <v>32</v>
      </c>
      <c r="E589" s="2" t="str">
        <f>VLOOKUP(C589,A!$E$2:$K$1451,7,FALSE)</f>
        <v>05999056992</v>
      </c>
      <c r="F589" s="8">
        <v>4</v>
      </c>
      <c r="G589" s="8" t="str">
        <f>VLOOKUP(C589,A!$B$2:$I$1501,8,FALSE)</f>
        <v>Adulte Masculin 30/39 ans</v>
      </c>
      <c r="N589" s="2">
        <f t="shared" si="20"/>
        <v>144625</v>
      </c>
      <c r="O589" s="2">
        <f t="shared" si="21"/>
        <v>1060</v>
      </c>
      <c r="P589" s="8" t="str">
        <f>VLOOKUP(C589,A!$B$2:$D$1501,3,FALSE)</f>
        <v>4-A</v>
      </c>
    </row>
    <row r="590" spans="1:16" ht="14.45" customHeight="1" x14ac:dyDescent="0.25">
      <c r="A590" s="1">
        <v>1061</v>
      </c>
      <c r="B590">
        <v>144610</v>
      </c>
      <c r="C590" t="s">
        <v>652</v>
      </c>
      <c r="D590" t="s">
        <v>32</v>
      </c>
      <c r="E590" s="2" t="str">
        <f>VLOOKUP(C590,A!$E$2:$K$1451,7,FALSE)</f>
        <v>05999097887</v>
      </c>
      <c r="F590" s="8">
        <v>4</v>
      </c>
      <c r="G590" s="8" t="str">
        <f>VLOOKUP(C590,A!$B$2:$I$1501,8,FALSE)</f>
        <v>Adulte Masculin 60 ans et plus</v>
      </c>
      <c r="N590" s="2">
        <f t="shared" si="20"/>
        <v>144610</v>
      </c>
      <c r="O590" s="2">
        <f t="shared" si="21"/>
        <v>1061</v>
      </c>
      <c r="P590" s="8" t="str">
        <f>VLOOKUP(C590,A!$B$2:$D$1501,3,FALSE)</f>
        <v>4-A</v>
      </c>
    </row>
    <row r="591" spans="1:16" ht="14.45" customHeight="1" x14ac:dyDescent="0.25">
      <c r="A591" s="1">
        <v>1062</v>
      </c>
      <c r="B591">
        <v>144445</v>
      </c>
      <c r="C591" t="s">
        <v>657</v>
      </c>
      <c r="D591" t="s">
        <v>32</v>
      </c>
      <c r="E591" s="2" t="str">
        <f>VLOOKUP(C591,A!$E$2:$K$1451,7,FALSE)</f>
        <v>05999079999</v>
      </c>
      <c r="F591" s="8">
        <v>4</v>
      </c>
      <c r="G591" s="8" t="str">
        <f>VLOOKUP(C591,A!$B$2:$I$1501,8,FALSE)</f>
        <v>Adulte Masculin 40/49 ans</v>
      </c>
      <c r="N591" s="2">
        <f t="shared" si="20"/>
        <v>144445</v>
      </c>
      <c r="O591" s="2">
        <f t="shared" si="21"/>
        <v>1062</v>
      </c>
      <c r="P591" s="8" t="str">
        <f>VLOOKUP(C591,A!$B$2:$D$1501,3,FALSE)</f>
        <v>4-A</v>
      </c>
    </row>
    <row r="592" spans="1:16" ht="14.45" customHeight="1" x14ac:dyDescent="0.25">
      <c r="A592" s="1">
        <v>1063</v>
      </c>
      <c r="B592">
        <v>144458</v>
      </c>
      <c r="C592" t="s">
        <v>659</v>
      </c>
      <c r="D592" t="s">
        <v>32</v>
      </c>
      <c r="E592" s="2" t="str">
        <f>VLOOKUP(C592,A!$E$2:$K$1451,7,FALSE)</f>
        <v>05999097891</v>
      </c>
      <c r="F592" s="8">
        <v>4</v>
      </c>
      <c r="G592" s="8" t="str">
        <f>VLOOKUP(C592,A!$B$2:$I$1501,8,FALSE)</f>
        <v>Adulte Masculin 60 ans et plus</v>
      </c>
      <c r="N592" s="2">
        <f t="shared" si="20"/>
        <v>144458</v>
      </c>
      <c r="O592" s="2">
        <f t="shared" si="21"/>
        <v>1063</v>
      </c>
      <c r="P592" s="8" t="str">
        <f>VLOOKUP(C592,A!$B$2:$D$1501,3,FALSE)</f>
        <v>4-B</v>
      </c>
    </row>
    <row r="593" spans="1:16" ht="14.45" customHeight="1" x14ac:dyDescent="0.25">
      <c r="A593" s="1">
        <v>1064</v>
      </c>
      <c r="B593">
        <v>144455</v>
      </c>
      <c r="C593" t="s">
        <v>661</v>
      </c>
      <c r="D593" t="s">
        <v>32</v>
      </c>
      <c r="E593" s="2" t="str">
        <f>VLOOKUP(C593,A!$E$2:$K$1451,7,FALSE)</f>
        <v>05999012939</v>
      </c>
      <c r="F593" s="8">
        <v>4</v>
      </c>
      <c r="G593" s="8" t="str">
        <f>VLOOKUP(C593,A!$B$2:$I$1501,8,FALSE)</f>
        <v>Adulte Masculin 60 ans et plus</v>
      </c>
      <c r="N593" s="2">
        <f t="shared" si="20"/>
        <v>144455</v>
      </c>
      <c r="O593" s="2">
        <f t="shared" si="21"/>
        <v>1064</v>
      </c>
      <c r="P593" s="8" t="str">
        <f>VLOOKUP(C593,A!$B$2:$D$1501,3,FALSE)</f>
        <v>4-A</v>
      </c>
    </row>
    <row r="594" spans="1:16" ht="14.45" customHeight="1" x14ac:dyDescent="0.25">
      <c r="A594" s="1">
        <v>1065</v>
      </c>
      <c r="B594">
        <v>144484</v>
      </c>
      <c r="C594" t="s">
        <v>117</v>
      </c>
      <c r="D594" s="5" t="s">
        <v>283</v>
      </c>
      <c r="E594" s="2" t="str">
        <f>VLOOKUP(C594,A!$E$2:$K$1451,7,FALSE)</f>
        <v>05999090522</v>
      </c>
      <c r="F594" s="8">
        <v>4</v>
      </c>
      <c r="G594" s="8" t="str">
        <f>VLOOKUP(C594,A!$B$2:$I$1501,8,FALSE)</f>
        <v>Adulte Masculin 20/29 ans</v>
      </c>
      <c r="N594" s="2">
        <f t="shared" si="20"/>
        <v>144484</v>
      </c>
      <c r="O594" s="2">
        <f t="shared" si="21"/>
        <v>1065</v>
      </c>
      <c r="P594" s="8" t="str">
        <f>VLOOKUP(C594,A!$B$2:$D$1501,3,FALSE)</f>
        <v>4-A</v>
      </c>
    </row>
    <row r="595" spans="1:16" ht="14.45" customHeight="1" x14ac:dyDescent="0.25">
      <c r="A595" s="1">
        <v>1067</v>
      </c>
      <c r="B595">
        <v>2905</v>
      </c>
      <c r="C595" t="s">
        <v>671</v>
      </c>
      <c r="D595" s="5" t="s">
        <v>283</v>
      </c>
      <c r="E595" s="2" t="str">
        <f>VLOOKUP(C595,A!$E$2:$K$1451,7,FALSE)</f>
        <v>05996225903</v>
      </c>
      <c r="F595" s="8">
        <v>4</v>
      </c>
      <c r="G595" s="8" t="str">
        <f>VLOOKUP(C595,A!$B$2:$I$1501,8,FALSE)</f>
        <v>Adulte Masculin 50/59 ans</v>
      </c>
      <c r="N595" s="2">
        <f t="shared" si="20"/>
        <v>2905</v>
      </c>
      <c r="O595" s="2">
        <f t="shared" si="21"/>
        <v>1067</v>
      </c>
      <c r="P595" s="8" t="str">
        <f>VLOOKUP(C595,A!$B$2:$D$1501,3,FALSE)</f>
        <v>4-A</v>
      </c>
    </row>
    <row r="596" spans="1:16" ht="14.45" customHeight="1" x14ac:dyDescent="0.25">
      <c r="A596" s="1">
        <v>1068</v>
      </c>
      <c r="B596">
        <v>2933</v>
      </c>
      <c r="C596" t="s">
        <v>673</v>
      </c>
      <c r="D596" s="5" t="s">
        <v>283</v>
      </c>
      <c r="E596" s="2" t="str">
        <f>VLOOKUP(C596,A!$E$2:$K$1451,7,FALSE)</f>
        <v>05999069148</v>
      </c>
      <c r="F596" s="8">
        <v>4</v>
      </c>
      <c r="G596" s="8" t="str">
        <f>VLOOKUP(C596,A!$B$2:$I$1501,8,FALSE)</f>
        <v>Adulte Masculin 50/59 ans</v>
      </c>
      <c r="N596" s="2">
        <f t="shared" si="20"/>
        <v>2933</v>
      </c>
      <c r="O596" s="2">
        <f t="shared" si="21"/>
        <v>1068</v>
      </c>
      <c r="P596" s="8" t="str">
        <f>VLOOKUP(C596,A!$B$2:$D$1501,3,FALSE)</f>
        <v>4-A</v>
      </c>
    </row>
    <row r="597" spans="1:16" ht="14.45" customHeight="1" x14ac:dyDescent="0.25">
      <c r="A597" s="1">
        <v>1069</v>
      </c>
      <c r="B597">
        <v>2911</v>
      </c>
      <c r="C597" t="s">
        <v>677</v>
      </c>
      <c r="D597" t="s">
        <v>678</v>
      </c>
      <c r="E597" s="2" t="str">
        <f>VLOOKUP(C597,A!$E$2:$K$1451,7,FALSE)</f>
        <v>06297092226</v>
      </c>
      <c r="F597" s="8">
        <v>4</v>
      </c>
      <c r="G597" s="8" t="str">
        <f>VLOOKUP(C597,A!$B$2:$I$1501,8,FALSE)</f>
        <v>Adulte Masculin 60 ans et plus</v>
      </c>
      <c r="N597" s="2">
        <f t="shared" si="20"/>
        <v>2911</v>
      </c>
      <c r="O597" s="2">
        <f t="shared" si="21"/>
        <v>1069</v>
      </c>
      <c r="P597" s="8" t="str">
        <f>VLOOKUP(C597,A!$B$2:$D$1501,3,FALSE)</f>
        <v>4-A</v>
      </c>
    </row>
    <row r="598" spans="1:16" ht="14.45" customHeight="1" x14ac:dyDescent="0.25">
      <c r="A598" s="1">
        <v>1070</v>
      </c>
      <c r="B598">
        <v>144528</v>
      </c>
      <c r="C598" t="s">
        <v>681</v>
      </c>
      <c r="D598" s="5" t="s">
        <v>141</v>
      </c>
      <c r="E598" s="2" t="str">
        <f>VLOOKUP(C598,A!$E$2:$K$1451,7,FALSE)</f>
        <v>05999026020</v>
      </c>
      <c r="F598" s="8">
        <v>4</v>
      </c>
      <c r="G598" s="8" t="str">
        <f>VLOOKUP(C598,A!$B$2:$I$1501,8,FALSE)</f>
        <v>Adulte Masculin 60 ans et plus</v>
      </c>
      <c r="N598" s="2">
        <f t="shared" si="20"/>
        <v>144528</v>
      </c>
      <c r="O598" s="2">
        <f t="shared" si="21"/>
        <v>1070</v>
      </c>
      <c r="P598" s="8" t="str">
        <f>VLOOKUP(C598,A!$B$2:$D$1501,3,FALSE)</f>
        <v>4-B</v>
      </c>
    </row>
    <row r="599" spans="1:16" ht="14.45" customHeight="1" x14ac:dyDescent="0.25">
      <c r="A599" s="1">
        <v>1071</v>
      </c>
      <c r="B599">
        <v>2283</v>
      </c>
      <c r="C599" t="s">
        <v>697</v>
      </c>
      <c r="D599" s="5" t="s">
        <v>865</v>
      </c>
      <c r="E599" s="2" t="str">
        <f>VLOOKUP(C599,A!$E$2:$K$1451,7,FALSE)</f>
        <v>05999084945</v>
      </c>
      <c r="F599" s="8">
        <v>4</v>
      </c>
      <c r="G599" s="8" t="str">
        <f>VLOOKUP(C599,A!$B$2:$I$1501,8,FALSE)</f>
        <v>Adulte Masculin 60 ans et plus</v>
      </c>
      <c r="N599" s="2">
        <f t="shared" si="20"/>
        <v>2283</v>
      </c>
      <c r="O599" s="2">
        <f t="shared" si="21"/>
        <v>1071</v>
      </c>
      <c r="P599" s="8" t="str">
        <f>VLOOKUP(C599,A!$B$2:$D$1501,3,FALSE)</f>
        <v>4-A</v>
      </c>
    </row>
    <row r="600" spans="1:16" ht="14.45" customHeight="1" x14ac:dyDescent="0.25">
      <c r="A600" s="1">
        <v>1072</v>
      </c>
      <c r="B600">
        <v>2874</v>
      </c>
      <c r="C600" t="s">
        <v>698</v>
      </c>
      <c r="D600" s="5" t="s">
        <v>865</v>
      </c>
      <c r="E600" s="2" t="str">
        <f>VLOOKUP(C600,A!$E$2:$K$1451,7,FALSE)</f>
        <v>05996222560</v>
      </c>
      <c r="F600" s="8">
        <v>4</v>
      </c>
      <c r="G600" s="8" t="str">
        <f>VLOOKUP(C600,A!$B$2:$I$1501,8,FALSE)</f>
        <v>Adulte Masculin 60 ans et plus</v>
      </c>
      <c r="N600" s="2">
        <f t="shared" si="20"/>
        <v>2874</v>
      </c>
      <c r="O600" s="2">
        <f t="shared" si="21"/>
        <v>1072</v>
      </c>
      <c r="P600" s="8" t="str">
        <f>VLOOKUP(C600,A!$B$2:$D$1501,3,FALSE)</f>
        <v>4-A</v>
      </c>
    </row>
    <row r="601" spans="1:16" ht="14.45" customHeight="1" x14ac:dyDescent="0.25">
      <c r="A601" s="1">
        <v>1073</v>
      </c>
      <c r="B601">
        <v>2912</v>
      </c>
      <c r="C601" s="5" t="s">
        <v>812</v>
      </c>
      <c r="D601" s="5" t="s">
        <v>283</v>
      </c>
      <c r="E601" s="2" t="str">
        <f>VLOOKUP(C601,A!$E$2:$K$1451,7,FALSE)</f>
        <v>05999066570</v>
      </c>
      <c r="F601" s="8">
        <v>4</v>
      </c>
      <c r="G601" s="8" t="str">
        <f>VLOOKUP(C601,A!$B$2:$I$1501,8,FALSE)</f>
        <v>Adulte Masculin 60 ans et plus</v>
      </c>
      <c r="N601" s="2">
        <f t="shared" ref="N601:N694" si="22">B601</f>
        <v>2912</v>
      </c>
      <c r="O601" s="2">
        <f t="shared" ref="O601:O694" si="23">A601</f>
        <v>1073</v>
      </c>
      <c r="P601" s="8" t="str">
        <f>VLOOKUP(C601,A!$B$2:$D$1501,3,FALSE)</f>
        <v>4-B</v>
      </c>
    </row>
    <row r="602" spans="1:16" ht="14.45" customHeight="1" x14ac:dyDescent="0.25">
      <c r="A602" s="1">
        <v>1074</v>
      </c>
      <c r="B602">
        <v>144619</v>
      </c>
      <c r="C602" s="5" t="s">
        <v>822</v>
      </c>
      <c r="D602" s="5" t="s">
        <v>62</v>
      </c>
      <c r="E602" s="2" t="str">
        <f>VLOOKUP(C602,A!$E$2:$K$1451,7,FALSE)</f>
        <v>05999058304</v>
      </c>
      <c r="F602" s="8">
        <v>4</v>
      </c>
      <c r="G602" s="8" t="str">
        <f>VLOOKUP(C602,A!$B$2:$I$1501,8,FALSE)</f>
        <v>Adulte Masculin 60 ans et plus</v>
      </c>
      <c r="N602" s="2">
        <f t="shared" si="22"/>
        <v>144619</v>
      </c>
      <c r="O602" s="2">
        <f t="shared" si="23"/>
        <v>1074</v>
      </c>
      <c r="P602" s="8" t="str">
        <f>VLOOKUP(C602,A!$B$2:$D$1501,3,FALSE)</f>
        <v>4-A</v>
      </c>
    </row>
    <row r="603" spans="1:16" ht="14.45" customHeight="1" x14ac:dyDescent="0.25">
      <c r="A603" s="1">
        <v>1075</v>
      </c>
      <c r="B603">
        <v>144435</v>
      </c>
      <c r="C603" t="s">
        <v>825</v>
      </c>
      <c r="D603" s="5" t="s">
        <v>39</v>
      </c>
      <c r="E603" s="2" t="str">
        <f>VLOOKUP(C603,A!$E$2:$K$1451,7,FALSE)</f>
        <v>05999067452</v>
      </c>
      <c r="F603" s="8">
        <v>4</v>
      </c>
      <c r="G603" s="8" t="str">
        <f>VLOOKUP(C603,A!$B$2:$I$1501,8,FALSE)</f>
        <v>Adulte Masculin 50/59 ans</v>
      </c>
      <c r="N603" s="2">
        <f t="shared" si="22"/>
        <v>144435</v>
      </c>
      <c r="O603" s="2">
        <f t="shared" si="23"/>
        <v>1075</v>
      </c>
      <c r="P603" s="8" t="str">
        <f>VLOOKUP(C603,A!$B$2:$D$1501,3,FALSE)</f>
        <v>4-A</v>
      </c>
    </row>
    <row r="604" spans="1:16" ht="14.45" customHeight="1" x14ac:dyDescent="0.25">
      <c r="A604" s="1">
        <v>1076</v>
      </c>
      <c r="B604">
        <v>144383</v>
      </c>
      <c r="C604" s="5" t="s">
        <v>806</v>
      </c>
      <c r="D604" s="5" t="s">
        <v>183</v>
      </c>
      <c r="E604" s="2" t="str">
        <f>VLOOKUP(C604,A!$E$2:$K$1451,7,FALSE)</f>
        <v>05953098189</v>
      </c>
      <c r="F604" s="8">
        <v>4</v>
      </c>
      <c r="G604" s="8" t="str">
        <f>VLOOKUP(C604,A!$B$2:$I$1501,8,FALSE)</f>
        <v>Adulte Masculin 60 ans et plus</v>
      </c>
      <c r="N604" s="2">
        <f t="shared" si="22"/>
        <v>144383</v>
      </c>
      <c r="O604" s="2">
        <f t="shared" si="23"/>
        <v>1076</v>
      </c>
      <c r="P604" s="8" t="str">
        <f>VLOOKUP(C604,A!$B$2:$D$1501,3,FALSE)</f>
        <v>4-A</v>
      </c>
    </row>
    <row r="605" spans="1:16" ht="14.45" customHeight="1" x14ac:dyDescent="0.25">
      <c r="A605" s="1">
        <v>1077</v>
      </c>
      <c r="B605">
        <v>144286</v>
      </c>
      <c r="C605" s="5" t="s">
        <v>809</v>
      </c>
      <c r="D605" s="5" t="s">
        <v>183</v>
      </c>
      <c r="E605" s="2" t="str">
        <f>VLOOKUP(C605,A!$E$2:$K$1451,7,FALSE)</f>
        <v>05996224043</v>
      </c>
      <c r="F605" s="8">
        <v>4</v>
      </c>
      <c r="G605" s="8" t="str">
        <f>VLOOKUP(C605,A!$B$2:$I$1501,8,FALSE)</f>
        <v>Adulte Masculin 50/59 ans</v>
      </c>
      <c r="N605" s="2">
        <f t="shared" si="22"/>
        <v>144286</v>
      </c>
      <c r="O605" s="2">
        <f t="shared" si="23"/>
        <v>1077</v>
      </c>
      <c r="P605" s="8" t="str">
        <f>VLOOKUP(C605,A!$B$2:$D$1501,3,FALSE)</f>
        <v>4-A</v>
      </c>
    </row>
    <row r="606" spans="1:16" ht="14.45" customHeight="1" x14ac:dyDescent="0.25">
      <c r="A606" s="1">
        <v>1078</v>
      </c>
      <c r="B606">
        <v>2291</v>
      </c>
      <c r="C606" t="s">
        <v>705</v>
      </c>
      <c r="D606" t="s">
        <v>128</v>
      </c>
      <c r="E606" s="2" t="str">
        <f>VLOOKUP(C606,A!$E$2:$K$1451,7,FALSE)</f>
        <v>06204734207</v>
      </c>
      <c r="F606" s="8">
        <v>4</v>
      </c>
      <c r="G606" s="8" t="str">
        <f>VLOOKUP(C606,A!$B$2:$I$1501,8,FALSE)</f>
        <v>Adulte Masculin 60 ans et plus</v>
      </c>
      <c r="N606" s="2">
        <f t="shared" si="22"/>
        <v>2291</v>
      </c>
      <c r="O606" s="2">
        <f t="shared" si="23"/>
        <v>1078</v>
      </c>
      <c r="P606" s="8" t="str">
        <f>VLOOKUP(C606,A!$B$2:$D$1501,3,FALSE)</f>
        <v>4-A</v>
      </c>
    </row>
    <row r="607" spans="1:16" ht="14.45" customHeight="1" x14ac:dyDescent="0.25">
      <c r="A607" s="1">
        <v>1079</v>
      </c>
      <c r="B607">
        <v>2877</v>
      </c>
      <c r="C607" t="s">
        <v>707</v>
      </c>
      <c r="D607" s="5" t="s">
        <v>84</v>
      </c>
      <c r="E607" s="2" t="str">
        <f>VLOOKUP(C607,A!$E$2:$K$1451,7,FALSE)</f>
        <v>05999015539</v>
      </c>
      <c r="F607" s="8">
        <v>4</v>
      </c>
      <c r="G607" s="8" t="str">
        <f>VLOOKUP(C607,A!$B$2:$I$1501,8,FALSE)</f>
        <v>Adulte Masculin 60 ans et plus</v>
      </c>
      <c r="N607" s="2">
        <f t="shared" si="22"/>
        <v>2877</v>
      </c>
      <c r="O607" s="2">
        <f t="shared" si="23"/>
        <v>1079</v>
      </c>
      <c r="P607" s="8" t="str">
        <f>VLOOKUP(C607,A!$B$2:$D$1501,3,FALSE)</f>
        <v>4-B</v>
      </c>
    </row>
    <row r="608" spans="1:16" ht="14.45" customHeight="1" x14ac:dyDescent="0.25">
      <c r="A608" s="1">
        <v>1080</v>
      </c>
      <c r="B608">
        <v>2281</v>
      </c>
      <c r="C608" t="s">
        <v>708</v>
      </c>
      <c r="D608" s="5" t="s">
        <v>84</v>
      </c>
      <c r="E608" s="2" t="str">
        <f>VLOOKUP(C608,A!$E$2:$K$1451,7,FALSE)</f>
        <v>05999069649</v>
      </c>
      <c r="F608" s="8">
        <v>4</v>
      </c>
      <c r="G608" s="8" t="str">
        <f>VLOOKUP(C608,A!$B$2:$I$1501,8,FALSE)</f>
        <v>Adulte Masculin 50/59 ans</v>
      </c>
      <c r="N608" s="2">
        <f t="shared" si="22"/>
        <v>2281</v>
      </c>
      <c r="O608" s="2">
        <f t="shared" si="23"/>
        <v>1080</v>
      </c>
      <c r="P608" s="8" t="str">
        <f>VLOOKUP(C608,A!$B$2:$D$1501,3,FALSE)</f>
        <v>4-A</v>
      </c>
    </row>
    <row r="609" spans="1:16" ht="14.45" customHeight="1" x14ac:dyDescent="0.25">
      <c r="A609" s="1">
        <v>1081</v>
      </c>
      <c r="B609">
        <v>2261</v>
      </c>
      <c r="C609" t="s">
        <v>709</v>
      </c>
      <c r="D609" s="5" t="s">
        <v>84</v>
      </c>
      <c r="E609" s="2" t="str">
        <f>VLOOKUP(C609,A!$E$2:$K$1451,7,FALSE)</f>
        <v>05999089254</v>
      </c>
      <c r="F609" s="8">
        <v>4</v>
      </c>
      <c r="G609" s="8" t="str">
        <f>VLOOKUP(C609,A!$B$2:$I$1501,8,FALSE)</f>
        <v>Adulte Masculin 60 ans et plus</v>
      </c>
      <c r="N609" s="2">
        <f t="shared" si="22"/>
        <v>2261</v>
      </c>
      <c r="O609" s="2">
        <f t="shared" si="23"/>
        <v>1081</v>
      </c>
      <c r="P609" s="8" t="str">
        <f>VLOOKUP(C609,A!$B$2:$D$1501,3,FALSE)</f>
        <v>4-A</v>
      </c>
    </row>
    <row r="610" spans="1:16" ht="14.45" customHeight="1" x14ac:dyDescent="0.25">
      <c r="A610" s="1">
        <v>1082</v>
      </c>
      <c r="B610">
        <v>2260</v>
      </c>
      <c r="C610" t="s">
        <v>710</v>
      </c>
      <c r="D610" s="5" t="s">
        <v>84</v>
      </c>
      <c r="E610" s="2" t="str">
        <f>VLOOKUP(C610,A!$E$2:$K$1451,7,FALSE)</f>
        <v>05999076037</v>
      </c>
      <c r="F610" s="8">
        <v>4</v>
      </c>
      <c r="G610" s="8" t="str">
        <f>VLOOKUP(C610,A!$B$2:$I$1501,8,FALSE)</f>
        <v>Adulte Masculin 50/59 ans</v>
      </c>
      <c r="N610" s="2">
        <f t="shared" si="22"/>
        <v>2260</v>
      </c>
      <c r="O610" s="2">
        <f t="shared" si="23"/>
        <v>1082</v>
      </c>
      <c r="P610" s="8" t="str">
        <f>VLOOKUP(C610,A!$B$2:$D$1501,3,FALSE)</f>
        <v>4-A</v>
      </c>
    </row>
    <row r="611" spans="1:16" ht="14.45" customHeight="1" x14ac:dyDescent="0.25">
      <c r="A611" s="1">
        <v>1083</v>
      </c>
      <c r="B611">
        <v>144540</v>
      </c>
      <c r="C611" s="5" t="s">
        <v>827</v>
      </c>
      <c r="D611" s="5" t="s">
        <v>84</v>
      </c>
      <c r="E611" s="2" t="str">
        <f>VLOOKUP(C611,A!$E$2:$K$1451,7,FALSE)</f>
        <v>05999026800</v>
      </c>
      <c r="F611" s="8">
        <v>4</v>
      </c>
      <c r="G611" s="8" t="str">
        <f>VLOOKUP(C611,A!$B$2:$I$1501,8,FALSE)</f>
        <v>Adulte Masculin 50/59 ans</v>
      </c>
      <c r="N611" s="2">
        <f t="shared" si="22"/>
        <v>144540</v>
      </c>
      <c r="O611" s="2">
        <f t="shared" si="23"/>
        <v>1083</v>
      </c>
      <c r="P611" s="8" t="str">
        <f>VLOOKUP(C611,A!$B$2:$D$1501,3,FALSE)</f>
        <v>4-A</v>
      </c>
    </row>
    <row r="612" spans="1:16" ht="14.45" customHeight="1" x14ac:dyDescent="0.25">
      <c r="A612" s="1">
        <v>1084</v>
      </c>
      <c r="B612">
        <v>2284</v>
      </c>
      <c r="C612" t="s">
        <v>711</v>
      </c>
      <c r="D612" s="5" t="s">
        <v>84</v>
      </c>
      <c r="E612" s="2" t="str">
        <f>VLOOKUP(C612,A!$E$2:$K$1451,7,FALSE)</f>
        <v>05999111723</v>
      </c>
      <c r="F612" s="8">
        <v>4</v>
      </c>
      <c r="G612" s="8" t="str">
        <f>VLOOKUP(C612,A!$B$2:$I$1501,8,FALSE)</f>
        <v>Adulte Masculin 60 ans et plus</v>
      </c>
      <c r="N612" s="2">
        <f t="shared" si="22"/>
        <v>2284</v>
      </c>
      <c r="O612" s="2">
        <f t="shared" si="23"/>
        <v>1084</v>
      </c>
      <c r="P612" s="8" t="str">
        <f>VLOOKUP(C612,A!$B$2:$D$1501,3,FALSE)</f>
        <v>4-A</v>
      </c>
    </row>
    <row r="613" spans="1:16" ht="14.45" customHeight="1" x14ac:dyDescent="0.25">
      <c r="A613" s="1">
        <v>1085</v>
      </c>
      <c r="B613">
        <v>144389</v>
      </c>
      <c r="C613" t="s">
        <v>717</v>
      </c>
      <c r="D613" s="5" t="s">
        <v>62</v>
      </c>
      <c r="E613" s="2" t="str">
        <f>VLOOKUP(C613,A!$E$2:$K$1451,7,FALSE)</f>
        <v>05999019105</v>
      </c>
      <c r="F613" s="8">
        <v>4</v>
      </c>
      <c r="G613" s="8" t="str">
        <f>VLOOKUP(C613,A!$B$2:$I$1501,8,FALSE)</f>
        <v>Adulte Masculin 40/49 ans</v>
      </c>
      <c r="N613" s="2">
        <f t="shared" si="22"/>
        <v>144389</v>
      </c>
      <c r="O613" s="2">
        <f t="shared" si="23"/>
        <v>1085</v>
      </c>
      <c r="P613" s="8" t="str">
        <f>VLOOKUP(C613,A!$B$2:$D$1501,3,FALSE)</f>
        <v>4-A</v>
      </c>
    </row>
    <row r="614" spans="1:16" ht="14.45" customHeight="1" x14ac:dyDescent="0.25">
      <c r="A614" s="1">
        <v>1086</v>
      </c>
      <c r="B614">
        <v>144456</v>
      </c>
      <c r="C614" t="s">
        <v>722</v>
      </c>
      <c r="D614" t="s">
        <v>327</v>
      </c>
      <c r="E614" s="2" t="str">
        <f>VLOOKUP(C614,A!$E$2:$K$1451,7,FALSE)</f>
        <v>05996220727</v>
      </c>
      <c r="F614" s="8">
        <v>4</v>
      </c>
      <c r="G614" s="8" t="str">
        <f>VLOOKUP(C614,A!$B$2:$I$1501,8,FALSE)</f>
        <v>Adulte Masculin 60 ans et plus</v>
      </c>
      <c r="N614" s="2">
        <f t="shared" si="22"/>
        <v>144456</v>
      </c>
      <c r="O614" s="2">
        <f t="shared" si="23"/>
        <v>1086</v>
      </c>
      <c r="P614" s="8" t="str">
        <f>VLOOKUP(C614,A!$B$2:$D$1501,3,FALSE)</f>
        <v>4-A</v>
      </c>
    </row>
    <row r="615" spans="1:16" ht="14.45" customHeight="1" x14ac:dyDescent="0.25">
      <c r="A615" s="1">
        <v>1087</v>
      </c>
      <c r="B615">
        <v>2295</v>
      </c>
      <c r="C615" s="5" t="s">
        <v>836</v>
      </c>
      <c r="D615" s="5" t="s">
        <v>213</v>
      </c>
      <c r="E615" s="2" t="str">
        <f>VLOOKUP(C615,A!$E$2:$K$1451,7,FALSE)</f>
        <v>06297042260</v>
      </c>
      <c r="F615" s="8">
        <v>4</v>
      </c>
      <c r="G615" s="8" t="str">
        <f>VLOOKUP(C615,A!$B$2:$I$1501,8,FALSE)</f>
        <v>Adulte Masculin 60 ans et plus</v>
      </c>
      <c r="N615" s="2">
        <f t="shared" si="22"/>
        <v>2295</v>
      </c>
      <c r="O615" s="2">
        <f t="shared" si="23"/>
        <v>1087</v>
      </c>
      <c r="P615" s="8" t="str">
        <f>VLOOKUP(C615,A!$B$2:$D$1501,3,FALSE)</f>
        <v>4-A</v>
      </c>
    </row>
    <row r="616" spans="1:16" ht="14.45" customHeight="1" x14ac:dyDescent="0.25">
      <c r="A616" s="1">
        <v>1088</v>
      </c>
      <c r="B616">
        <v>2265</v>
      </c>
      <c r="C616" t="s">
        <v>757</v>
      </c>
      <c r="D616" s="2" t="s">
        <v>107</v>
      </c>
      <c r="E616" s="2" t="str">
        <f>VLOOKUP(C616,A!$E$2:$K$1451,7,FALSE)</f>
        <v>05994059691</v>
      </c>
      <c r="F616" s="8">
        <v>4</v>
      </c>
      <c r="G616" s="8" t="str">
        <f>VLOOKUP(C616,A!$B$2:$I$1501,8,FALSE)</f>
        <v>Adulte Masculin 50/59 ans</v>
      </c>
      <c r="N616" s="2">
        <f t="shared" si="22"/>
        <v>2265</v>
      </c>
      <c r="O616" s="2">
        <f t="shared" si="23"/>
        <v>1088</v>
      </c>
      <c r="P616" s="8" t="str">
        <f>VLOOKUP(C616,A!$B$2:$D$1501,3,FALSE)</f>
        <v>4-A</v>
      </c>
    </row>
    <row r="617" spans="1:16" ht="14.45" customHeight="1" x14ac:dyDescent="0.25">
      <c r="A617" s="1">
        <v>1089</v>
      </c>
      <c r="B617">
        <v>2287</v>
      </c>
      <c r="C617" t="s">
        <v>758</v>
      </c>
      <c r="D617" s="2" t="s">
        <v>107</v>
      </c>
      <c r="E617" s="2" t="str">
        <f>VLOOKUP(C617,A!$E$2:$K$1451,7,FALSE)</f>
        <v>05999099578</v>
      </c>
      <c r="F617" s="8">
        <v>4</v>
      </c>
      <c r="G617" s="8" t="str">
        <f>VLOOKUP(C617,A!$B$2:$I$1501,8,FALSE)</f>
        <v>Adulte Masculin 30/39 ans</v>
      </c>
      <c r="N617" s="2">
        <f t="shared" si="22"/>
        <v>2287</v>
      </c>
      <c r="O617" s="2">
        <f t="shared" si="23"/>
        <v>1089</v>
      </c>
      <c r="P617" s="8" t="str">
        <f>VLOOKUP(C617,A!$B$2:$D$1501,3,FALSE)</f>
        <v>4-A</v>
      </c>
    </row>
    <row r="618" spans="1:16" ht="14.45" customHeight="1" x14ac:dyDescent="0.25">
      <c r="A618" s="1">
        <v>1090</v>
      </c>
      <c r="B618">
        <v>144318</v>
      </c>
      <c r="C618" s="5" t="s">
        <v>842</v>
      </c>
      <c r="D618" t="s">
        <v>32</v>
      </c>
      <c r="E618" s="2" t="str">
        <f>VLOOKUP(C618,A!$E$2:$K$1451,7,FALSE)</f>
        <v>05999098083</v>
      </c>
      <c r="F618" s="8">
        <v>4</v>
      </c>
      <c r="G618" s="8" t="str">
        <f>VLOOKUP(C618,A!$B$2:$I$1501,8,FALSE)</f>
        <v>Adulte Masculin 40/49 ans</v>
      </c>
      <c r="N618" s="2">
        <f t="shared" si="22"/>
        <v>144318</v>
      </c>
      <c r="O618" s="2">
        <f t="shared" si="23"/>
        <v>1090</v>
      </c>
      <c r="P618" s="8" t="str">
        <f>VLOOKUP(C618,A!$B$2:$D$1501,3,FALSE)</f>
        <v>4-A</v>
      </c>
    </row>
    <row r="619" spans="1:16" ht="14.45" customHeight="1" x14ac:dyDescent="0.25">
      <c r="A619" s="1">
        <v>1091</v>
      </c>
      <c r="B619">
        <v>144338</v>
      </c>
      <c r="C619" s="2" t="s">
        <v>786</v>
      </c>
      <c r="D619" t="s">
        <v>32</v>
      </c>
      <c r="E619" s="2" t="str">
        <f>VLOOKUP(C619,A!$E$2:$K$1451,7,FALSE)</f>
        <v>05999098084</v>
      </c>
      <c r="F619" s="8">
        <v>4</v>
      </c>
      <c r="G619" s="8" t="str">
        <f>VLOOKUP(C619,A!$B$2:$I$1501,8,FALSE)</f>
        <v>Adulte Masculin 30/39 ans</v>
      </c>
      <c r="N619" s="2">
        <f t="shared" si="22"/>
        <v>144338</v>
      </c>
      <c r="O619" s="2">
        <f t="shared" si="23"/>
        <v>1091</v>
      </c>
      <c r="P619" s="8" t="str">
        <f>VLOOKUP(C619,A!$B$2:$D$1501,3,FALSE)</f>
        <v>4-A</v>
      </c>
    </row>
    <row r="620" spans="1:16" ht="14.45" customHeight="1" x14ac:dyDescent="0.25">
      <c r="A620" s="1">
        <v>1092</v>
      </c>
      <c r="B620">
        <v>144481</v>
      </c>
      <c r="C620" s="2" t="s">
        <v>796</v>
      </c>
      <c r="D620" t="s">
        <v>75</v>
      </c>
      <c r="E620" s="2" t="str">
        <f>VLOOKUP(C620,A!$E$2:$K$1451,7,FALSE)</f>
        <v>05999098979</v>
      </c>
      <c r="F620" s="8">
        <v>4</v>
      </c>
      <c r="G620" s="8" t="str">
        <f>VLOOKUP(C620,A!$B$2:$I$1501,8,FALSE)</f>
        <v>Adulte Masculin 40/49 ans</v>
      </c>
      <c r="N620" s="2">
        <f t="shared" si="22"/>
        <v>144481</v>
      </c>
      <c r="O620" s="2">
        <f t="shared" si="23"/>
        <v>1092</v>
      </c>
      <c r="P620" s="8" t="str">
        <f>VLOOKUP(C620,A!$B$2:$D$1501,3,FALSE)</f>
        <v>4-A</v>
      </c>
    </row>
    <row r="621" spans="1:16" ht="14.45" customHeight="1" x14ac:dyDescent="0.25">
      <c r="A621" s="1">
        <v>1093</v>
      </c>
      <c r="B621">
        <v>144557</v>
      </c>
      <c r="C621" t="s">
        <v>845</v>
      </c>
      <c r="D621" s="5" t="s">
        <v>153</v>
      </c>
      <c r="E621" s="2" t="str">
        <f>VLOOKUP(C621,A!$E$2:$K$1451,7,FALSE)</f>
        <v>05999107481</v>
      </c>
      <c r="F621" s="8">
        <v>4</v>
      </c>
      <c r="G621" s="8" t="str">
        <f>VLOOKUP(C621,A!$B$2:$I$1501,8,FALSE)</f>
        <v>Adulte Masculin 40/49 ans</v>
      </c>
      <c r="N621" s="2">
        <f t="shared" si="22"/>
        <v>144557</v>
      </c>
      <c r="O621" s="2">
        <f t="shared" si="23"/>
        <v>1093</v>
      </c>
      <c r="P621" s="8" t="str">
        <f>VLOOKUP(C621,A!$B$2:$D$1501,3,FALSE)</f>
        <v>4-A</v>
      </c>
    </row>
    <row r="622" spans="1:16" ht="14.45" customHeight="1" x14ac:dyDescent="0.25">
      <c r="A622" s="1">
        <v>1094</v>
      </c>
      <c r="B622">
        <v>2953</v>
      </c>
      <c r="C622" s="5" t="s">
        <v>614</v>
      </c>
      <c r="D622" t="s">
        <v>204</v>
      </c>
      <c r="E622" s="2" t="str">
        <f>VLOOKUP(C622,A!$E$2:$K$1451,7,FALSE)</f>
        <v>05999057242</v>
      </c>
      <c r="F622" s="8">
        <v>4</v>
      </c>
      <c r="G622" s="8" t="str">
        <f>VLOOKUP(C622,A!$B$2:$I$1501,8,FALSE)</f>
        <v>Adulte Masculin 50/59 ans</v>
      </c>
      <c r="N622" s="2">
        <f t="shared" si="22"/>
        <v>2953</v>
      </c>
      <c r="O622" s="2">
        <f t="shared" si="23"/>
        <v>1094</v>
      </c>
      <c r="P622" s="8" t="str">
        <f>VLOOKUP(C622,A!$B$2:$D$1501,3,FALSE)</f>
        <v>4-A</v>
      </c>
    </row>
    <row r="623" spans="1:16" ht="14.45" customHeight="1" x14ac:dyDescent="0.25">
      <c r="A623" s="1">
        <v>1095</v>
      </c>
      <c r="B623">
        <v>2936</v>
      </c>
      <c r="C623" s="5" t="s">
        <v>616</v>
      </c>
      <c r="D623" t="s">
        <v>204</v>
      </c>
      <c r="E623" s="2" t="str">
        <f>VLOOKUP(C623,A!$E$2:$K$1451,7,FALSE)</f>
        <v>05999085192</v>
      </c>
      <c r="F623" s="8">
        <v>4</v>
      </c>
      <c r="G623" s="8" t="str">
        <f>VLOOKUP(C623,A!$B$2:$I$1501,8,FALSE)</f>
        <v>Adulte Masculin 60 ans et plus</v>
      </c>
      <c r="N623" s="2">
        <f t="shared" si="22"/>
        <v>2936</v>
      </c>
      <c r="O623" s="2">
        <f t="shared" si="23"/>
        <v>1095</v>
      </c>
      <c r="P623" s="8" t="str">
        <f>VLOOKUP(C623,A!$B$2:$D$1501,3,FALSE)</f>
        <v>4-A</v>
      </c>
    </row>
    <row r="624" spans="1:16" ht="14.45" customHeight="1" x14ac:dyDescent="0.25">
      <c r="A624" s="1">
        <v>1096</v>
      </c>
      <c r="B624">
        <v>144543</v>
      </c>
      <c r="C624" t="s">
        <v>873</v>
      </c>
      <c r="D624" t="s">
        <v>32</v>
      </c>
      <c r="E624" s="2" t="str">
        <f>VLOOKUP(C624,A!$E$2:$K$1451,7,FALSE)</f>
        <v>05994042756</v>
      </c>
      <c r="F624" s="8">
        <v>4</v>
      </c>
      <c r="G624" s="8" t="str">
        <f>VLOOKUP(C624,A!$B$2:$I$1501,8,FALSE)</f>
        <v>Adulte Masculin 60 ans et plus</v>
      </c>
      <c r="N624" s="2">
        <f t="shared" si="22"/>
        <v>144543</v>
      </c>
      <c r="O624" s="2">
        <f t="shared" si="23"/>
        <v>1096</v>
      </c>
      <c r="P624" s="8" t="str">
        <f>VLOOKUP(C624,A!$B$2:$D$1501,3,FALSE)</f>
        <v>4-B</v>
      </c>
    </row>
    <row r="625" spans="1:16" ht="14.45" customHeight="1" x14ac:dyDescent="0.25">
      <c r="A625" s="1">
        <v>1097</v>
      </c>
      <c r="B625" s="2">
        <v>4000</v>
      </c>
      <c r="C625" s="2" t="s">
        <v>876</v>
      </c>
      <c r="D625" s="20" t="s">
        <v>877</v>
      </c>
      <c r="E625" s="2" t="str">
        <f>VLOOKUP(C625,A!$E$2:$K$1451,7,FALSE)</f>
        <v>05994058255</v>
      </c>
      <c r="F625" s="8">
        <v>4</v>
      </c>
      <c r="G625" s="8" t="str">
        <f>VLOOKUP(C625,A!$B$2:$I$1501,8,FALSE)</f>
        <v>Adulte Masculin 60 ans et plus</v>
      </c>
      <c r="N625" s="2">
        <f t="shared" si="22"/>
        <v>4000</v>
      </c>
      <c r="O625" s="2">
        <f t="shared" si="23"/>
        <v>1097</v>
      </c>
      <c r="P625" s="8" t="str">
        <f>VLOOKUP(C625,A!$B$2:$D$1501,3,FALSE)</f>
        <v>4-A</v>
      </c>
    </row>
    <row r="626" spans="1:16" ht="14.45" customHeight="1" x14ac:dyDescent="0.25">
      <c r="A626" s="1">
        <v>1098</v>
      </c>
      <c r="B626" s="2">
        <v>3999</v>
      </c>
      <c r="C626" s="2" t="s">
        <v>856</v>
      </c>
      <c r="D626" s="5" t="s">
        <v>410</v>
      </c>
      <c r="E626" s="2" t="str">
        <f>VLOOKUP(C626,A!$E$2:$K$1451,7,FALSE)</f>
        <v>05996222310</v>
      </c>
      <c r="F626" s="8">
        <v>4</v>
      </c>
      <c r="G626" s="8" t="str">
        <f>VLOOKUP(C626,A!$B$2:$I$1501,8,FALSE)</f>
        <v>Adulte Masculin 50/59 ans</v>
      </c>
      <c r="N626" s="2">
        <f t="shared" si="22"/>
        <v>3999</v>
      </c>
      <c r="O626" s="2">
        <f t="shared" si="23"/>
        <v>1098</v>
      </c>
      <c r="P626" s="8" t="str">
        <f>VLOOKUP(C626,A!$B$2:$D$1501,3,FALSE)</f>
        <v>4-A</v>
      </c>
    </row>
    <row r="627" spans="1:16" ht="14.45" customHeight="1" x14ac:dyDescent="0.25">
      <c r="A627" s="1">
        <v>1099</v>
      </c>
      <c r="B627" s="2">
        <v>3142</v>
      </c>
      <c r="C627" s="2" t="s">
        <v>891</v>
      </c>
      <c r="D627" s="5" t="s">
        <v>410</v>
      </c>
      <c r="E627" s="2" t="str">
        <f>VLOOKUP(C627,A!$E$2:$K$1451,7,FALSE)</f>
        <v>05999017016</v>
      </c>
      <c r="F627" s="8">
        <v>4</v>
      </c>
      <c r="G627" s="8" t="str">
        <f>VLOOKUP(C627,A!$B$2:$I$1501,8,FALSE)</f>
        <v>Adulte Masculin 50/59 ans</v>
      </c>
      <c r="N627" s="2">
        <f t="shared" si="22"/>
        <v>3142</v>
      </c>
      <c r="O627" s="2">
        <f t="shared" si="23"/>
        <v>1099</v>
      </c>
      <c r="P627" s="8" t="str">
        <f>VLOOKUP(C627,A!$B$2:$D$1501,3,FALSE)</f>
        <v>4-A</v>
      </c>
    </row>
    <row r="628" spans="1:16" ht="14.45" customHeight="1" x14ac:dyDescent="0.25">
      <c r="A628" s="1">
        <v>1100</v>
      </c>
      <c r="B628" s="2">
        <v>3993</v>
      </c>
      <c r="C628" s="2" t="s">
        <v>893</v>
      </c>
      <c r="D628" s="5" t="s">
        <v>410</v>
      </c>
      <c r="E628" s="2" t="str">
        <f>VLOOKUP(C628,A!$E$2:$K$1451,7,FALSE)</f>
        <v>05996226755</v>
      </c>
      <c r="F628" s="8">
        <v>4</v>
      </c>
      <c r="G628" s="8" t="str">
        <f>VLOOKUP(C628,A!$B$2:$I$1501,8,FALSE)</f>
        <v>Adulte Masculin 60 ans et plus</v>
      </c>
      <c r="N628" s="2">
        <f t="shared" si="22"/>
        <v>3993</v>
      </c>
      <c r="O628" s="2">
        <f t="shared" si="23"/>
        <v>1100</v>
      </c>
      <c r="P628" s="8" t="str">
        <f>VLOOKUP(C628,A!$B$2:$D$1501,3,FALSE)</f>
        <v>4-A</v>
      </c>
    </row>
    <row r="629" spans="1:16" ht="14.45" customHeight="1" x14ac:dyDescent="0.25">
      <c r="A629" s="1">
        <v>1101</v>
      </c>
      <c r="B629" s="2">
        <v>3122</v>
      </c>
      <c r="C629" s="2" t="s">
        <v>898</v>
      </c>
      <c r="D629" s="20" t="s">
        <v>174</v>
      </c>
      <c r="E629" s="2" t="str">
        <f>VLOOKUP(C629,A!$E$2:$K$1451,7,FALSE)</f>
        <v>05999098095</v>
      </c>
      <c r="F629" s="8">
        <v>4</v>
      </c>
      <c r="G629" s="8" t="str">
        <f>VLOOKUP(C629,A!$B$2:$I$1501,8,FALSE)</f>
        <v>Adulte Féminin 30/39 ans</v>
      </c>
      <c r="N629" s="2">
        <f t="shared" si="22"/>
        <v>3122</v>
      </c>
      <c r="O629" s="2">
        <f t="shared" si="23"/>
        <v>1101</v>
      </c>
      <c r="P629" s="8" t="str">
        <f>VLOOKUP(C629,A!$B$2:$D$1501,3,FALSE)</f>
        <v>4-A</v>
      </c>
    </row>
    <row r="630" spans="1:16" ht="14.45" customHeight="1" x14ac:dyDescent="0.25">
      <c r="A630" s="1">
        <v>1102</v>
      </c>
      <c r="B630" s="2">
        <v>3135</v>
      </c>
      <c r="C630" t="s">
        <v>917</v>
      </c>
      <c r="D630" t="s">
        <v>154</v>
      </c>
      <c r="E630" s="2" t="str">
        <f>VLOOKUP(C630,A!$E$2:$K$1451,7,FALSE)</f>
        <v>06297082118</v>
      </c>
      <c r="F630" s="8">
        <v>4</v>
      </c>
      <c r="G630" s="8" t="str">
        <f>VLOOKUP(C630,A!$B$2:$I$1501,8,FALSE)</f>
        <v>Adulte Masculin 50/59 ans</v>
      </c>
      <c r="N630" s="2">
        <f t="shared" si="22"/>
        <v>3135</v>
      </c>
      <c r="O630" s="2">
        <f t="shared" si="23"/>
        <v>1102</v>
      </c>
      <c r="P630" s="8" t="str">
        <f>VLOOKUP(C630,A!$B$2:$D$1501,3,FALSE)</f>
        <v>4-A</v>
      </c>
    </row>
    <row r="631" spans="1:16" ht="14.45" customHeight="1" x14ac:dyDescent="0.25">
      <c r="A631" s="1">
        <v>1103</v>
      </c>
      <c r="B631" s="2">
        <v>3046</v>
      </c>
      <c r="C631" t="s">
        <v>903</v>
      </c>
      <c r="D631" t="s">
        <v>14</v>
      </c>
      <c r="E631" s="2" t="str">
        <f>VLOOKUP(C631,A!$E$2:$K$1451,7,FALSE)</f>
        <v>05999122611</v>
      </c>
      <c r="F631" s="8">
        <v>4</v>
      </c>
      <c r="G631" s="8" t="str">
        <f>VLOOKUP(C631,A!$B$2:$I$1501,8,FALSE)</f>
        <v>Adulte Masculin 60 ans et plus</v>
      </c>
      <c r="N631" s="2">
        <f t="shared" si="22"/>
        <v>3046</v>
      </c>
      <c r="O631" s="2">
        <f t="shared" si="23"/>
        <v>1103</v>
      </c>
      <c r="P631" s="8" t="str">
        <f>VLOOKUP(C631,A!$B$2:$D$1501,3,FALSE)</f>
        <v>4-B</v>
      </c>
    </row>
    <row r="632" spans="1:16" ht="14.45" customHeight="1" x14ac:dyDescent="0.25">
      <c r="A632" s="1">
        <v>1104</v>
      </c>
      <c r="B632" s="2">
        <v>144263</v>
      </c>
      <c r="C632" t="s">
        <v>923</v>
      </c>
      <c r="D632" t="s">
        <v>895</v>
      </c>
      <c r="E632" s="2" t="str">
        <f>VLOOKUP(C632,A!$E$2:$K$1451,7,FALSE)</f>
        <v>06297005991</v>
      </c>
      <c r="F632" s="8">
        <v>4</v>
      </c>
      <c r="G632" s="8" t="str">
        <f>VLOOKUP(C632,A!$B$2:$I$1501,8,FALSE)</f>
        <v>Adulte Masculin 60 ans et plus</v>
      </c>
      <c r="N632" s="2">
        <f t="shared" si="22"/>
        <v>144263</v>
      </c>
      <c r="O632" s="2">
        <f t="shared" si="23"/>
        <v>1104</v>
      </c>
      <c r="P632" s="8" t="str">
        <f>VLOOKUP(C632,A!$B$2:$D$1501,3,FALSE)</f>
        <v>4-B</v>
      </c>
    </row>
    <row r="633" spans="1:16" ht="14.45" customHeight="1" x14ac:dyDescent="0.25">
      <c r="A633" s="1">
        <v>1105</v>
      </c>
      <c r="B633" s="2">
        <v>3115</v>
      </c>
      <c r="C633" t="s">
        <v>924</v>
      </c>
      <c r="D633" t="s">
        <v>30</v>
      </c>
      <c r="E633" s="2" t="str">
        <f>VLOOKUP(C633,A!$E$2:$K$1451,7,FALSE)</f>
        <v>06297082826</v>
      </c>
      <c r="F633" s="8">
        <v>4</v>
      </c>
      <c r="G633" s="8" t="str">
        <f>VLOOKUP(C633,A!$B$2:$I$1501,8,FALSE)</f>
        <v>Adulte Masculin 40/49 ans</v>
      </c>
      <c r="N633" s="2">
        <f t="shared" si="22"/>
        <v>3115</v>
      </c>
      <c r="O633" s="2">
        <f t="shared" si="23"/>
        <v>1105</v>
      </c>
      <c r="P633" s="8" t="str">
        <f>VLOOKUP(C633,A!$B$2:$D$1501,3,FALSE)</f>
        <v>4-A</v>
      </c>
    </row>
    <row r="634" spans="1:16" ht="14.45" customHeight="1" x14ac:dyDescent="0.25">
      <c r="A634" s="1">
        <v>1106</v>
      </c>
      <c r="B634" s="2">
        <v>3103</v>
      </c>
      <c r="C634" t="s">
        <v>914</v>
      </c>
      <c r="D634" t="s">
        <v>915</v>
      </c>
      <c r="E634" s="2" t="str">
        <f>VLOOKUP(C634,A!$E$2:$K$1451,7,FALSE)</f>
        <v>05999017603</v>
      </c>
      <c r="F634" s="8">
        <v>4</v>
      </c>
      <c r="G634" s="8" t="str">
        <f>VLOOKUP(C634,A!$B$2:$I$1501,8,FALSE)</f>
        <v>Adulte Masculin 50/59 ans</v>
      </c>
      <c r="N634" s="2">
        <f t="shared" si="22"/>
        <v>3103</v>
      </c>
      <c r="O634" s="2">
        <f t="shared" si="23"/>
        <v>1106</v>
      </c>
      <c r="P634" s="8" t="str">
        <f>VLOOKUP(C634,A!$B$2:$D$1501,3,FALSE)</f>
        <v>4-A</v>
      </c>
    </row>
    <row r="635" spans="1:16" ht="14.45" customHeight="1" x14ac:dyDescent="0.25">
      <c r="A635" s="1">
        <v>1107</v>
      </c>
      <c r="B635" s="2">
        <v>3127</v>
      </c>
      <c r="C635" t="s">
        <v>916</v>
      </c>
      <c r="D635" t="s">
        <v>915</v>
      </c>
      <c r="E635" s="2" t="str">
        <f>VLOOKUP(C635,A!$E$2:$K$1451,7,FALSE)</f>
        <v>05999105714</v>
      </c>
      <c r="F635" s="8">
        <v>4</v>
      </c>
      <c r="G635" s="8" t="str">
        <f>VLOOKUP(C635,A!$B$2:$I$1501,8,FALSE)</f>
        <v>Adulte Masculin 60 ans et plus</v>
      </c>
      <c r="N635" s="2">
        <f t="shared" si="22"/>
        <v>3127</v>
      </c>
      <c r="O635" s="2">
        <f t="shared" si="23"/>
        <v>1107</v>
      </c>
      <c r="P635" s="8" t="str">
        <f>VLOOKUP(C635,A!$B$2:$D$1501,3,FALSE)</f>
        <v>4-A</v>
      </c>
    </row>
    <row r="636" spans="1:16" ht="14.45" customHeight="1" x14ac:dyDescent="0.25">
      <c r="A636" s="1">
        <v>1108</v>
      </c>
      <c r="B636" s="2">
        <v>144267</v>
      </c>
      <c r="C636" s="2" t="s">
        <v>119</v>
      </c>
      <c r="D636" s="5" t="s">
        <v>84</v>
      </c>
      <c r="E636" s="2" t="str">
        <f>VLOOKUP(C636,A!$E$2:$K$1451,7,FALSE)</f>
        <v>05999068624</v>
      </c>
      <c r="F636" s="8">
        <v>4</v>
      </c>
      <c r="G636" s="8" t="str">
        <f>VLOOKUP(C636,A!$B$2:$I$1501,8,FALSE)</f>
        <v>Adulte Masculin 40/49 ans</v>
      </c>
      <c r="N636" s="2">
        <f t="shared" si="22"/>
        <v>144267</v>
      </c>
      <c r="O636" s="2">
        <f t="shared" si="23"/>
        <v>1108</v>
      </c>
      <c r="P636" s="8" t="str">
        <f>VLOOKUP(C636,A!$B$2:$D$1501,3,FALSE)</f>
        <v>4-A</v>
      </c>
    </row>
    <row r="637" spans="1:16" ht="14.45" customHeight="1" x14ac:dyDescent="0.25">
      <c r="A637" s="1">
        <v>1109</v>
      </c>
      <c r="B637" s="2">
        <v>3133</v>
      </c>
      <c r="C637" s="2" t="s">
        <v>933</v>
      </c>
      <c r="D637" s="20" t="s">
        <v>340</v>
      </c>
      <c r="E637" s="2" t="str">
        <f>VLOOKUP(C637,A!$E$2:$K$1451,7,FALSE)</f>
        <v>05994030256</v>
      </c>
      <c r="F637" s="8">
        <v>4</v>
      </c>
      <c r="G637" s="8" t="str">
        <f>VLOOKUP(C637,A!$B$2:$I$1501,8,FALSE)</f>
        <v>Adulte Masculin 30/39 ans</v>
      </c>
      <c r="N637" s="2">
        <f t="shared" si="22"/>
        <v>3133</v>
      </c>
      <c r="O637" s="2">
        <f t="shared" si="23"/>
        <v>1109</v>
      </c>
      <c r="P637" s="8" t="str">
        <f>VLOOKUP(C637,A!$B$2:$D$1501,3,FALSE)</f>
        <v>4-A</v>
      </c>
    </row>
    <row r="638" spans="1:16" ht="14.45" customHeight="1" x14ac:dyDescent="0.25">
      <c r="A638" s="1">
        <v>1110</v>
      </c>
      <c r="B638" s="2">
        <v>3112</v>
      </c>
      <c r="C638" s="2" t="s">
        <v>935</v>
      </c>
      <c r="D638" s="20" t="s">
        <v>340</v>
      </c>
      <c r="E638" s="2" t="str">
        <f>VLOOKUP(C638,A!$E$2:$K$1451,7,FALSE)</f>
        <v>05963119669</v>
      </c>
      <c r="F638" s="8">
        <v>4</v>
      </c>
      <c r="G638" s="8" t="str">
        <f>VLOOKUP(C638,A!$B$2:$I$1501,8,FALSE)</f>
        <v>Adulte Masculin 60 ans et plus</v>
      </c>
      <c r="N638" s="2">
        <f t="shared" si="22"/>
        <v>3112</v>
      </c>
      <c r="O638" s="2">
        <f t="shared" si="23"/>
        <v>1110</v>
      </c>
      <c r="P638" s="8" t="str">
        <f>VLOOKUP(C638,A!$B$2:$D$1501,3,FALSE)</f>
        <v>4-A</v>
      </c>
    </row>
    <row r="639" spans="1:16" ht="14.45" customHeight="1" x14ac:dyDescent="0.25">
      <c r="A639" s="1">
        <v>1111</v>
      </c>
      <c r="B639" s="2">
        <v>144460</v>
      </c>
      <c r="C639" s="2" t="s">
        <v>122</v>
      </c>
      <c r="D639" s="20" t="s">
        <v>62</v>
      </c>
      <c r="E639" s="2" t="str">
        <f>VLOOKUP(C639,A!$E$2:$K$1451,7,FALSE)</f>
        <v>05996219166</v>
      </c>
      <c r="F639" s="8">
        <v>4</v>
      </c>
      <c r="G639" s="8" t="str">
        <f>VLOOKUP(C639,A!$B$2:$I$1501,8,FALSE)</f>
        <v>Adulte Féminin 30/39 ans</v>
      </c>
      <c r="N639" s="2">
        <f t="shared" si="22"/>
        <v>144460</v>
      </c>
      <c r="O639" s="2">
        <f t="shared" si="23"/>
        <v>1111</v>
      </c>
      <c r="P639" s="8" t="str">
        <f>VLOOKUP(C639,A!$B$2:$D$1501,3,FALSE)</f>
        <v>4-A</v>
      </c>
    </row>
    <row r="640" spans="1:16" ht="14.45" customHeight="1" x14ac:dyDescent="0.25">
      <c r="A640" s="1">
        <v>1112</v>
      </c>
      <c r="B640" s="2">
        <v>3117</v>
      </c>
      <c r="C640" s="2" t="s">
        <v>941</v>
      </c>
      <c r="D640" s="20" t="s">
        <v>128</v>
      </c>
      <c r="E640" s="2" t="str">
        <f>VLOOKUP(C640,A!$E$2:$K$1451,7,FALSE)</f>
        <v>06210634695</v>
      </c>
      <c r="F640" s="8">
        <v>4</v>
      </c>
      <c r="G640" s="8" t="str">
        <f>VLOOKUP(C640,A!$B$2:$I$1501,8,FALSE)</f>
        <v>Adulte Masculin 40/49 ans</v>
      </c>
      <c r="N640" s="2">
        <f t="shared" si="22"/>
        <v>3117</v>
      </c>
      <c r="O640" s="2">
        <f t="shared" si="23"/>
        <v>1112</v>
      </c>
      <c r="P640" s="8" t="str">
        <f>VLOOKUP(C640,A!$B$2:$D$1501,3,FALSE)</f>
        <v>4-A</v>
      </c>
    </row>
    <row r="641" spans="1:16" ht="14.45" customHeight="1" x14ac:dyDescent="0.25">
      <c r="A641" s="1">
        <v>1113</v>
      </c>
      <c r="B641" s="2">
        <v>144355</v>
      </c>
      <c r="C641" s="5" t="s">
        <v>942</v>
      </c>
      <c r="D641" s="2" t="s">
        <v>235</v>
      </c>
      <c r="E641" s="2" t="str">
        <f>VLOOKUP(C641,A!$E$2:$K$1451,7,FALSE)</f>
        <v>06297056146</v>
      </c>
      <c r="F641" s="8">
        <v>4</v>
      </c>
      <c r="G641" s="8" t="str">
        <f>VLOOKUP(C641,A!$B$2:$I$1501,8,FALSE)</f>
        <v>Adulte Masculin 50/59 ans</v>
      </c>
      <c r="N641" s="2">
        <f t="shared" si="22"/>
        <v>144355</v>
      </c>
      <c r="O641" s="2">
        <f t="shared" si="23"/>
        <v>1113</v>
      </c>
      <c r="P641" s="8" t="str">
        <f>VLOOKUP(C641,A!$B$2:$D$1501,3,FALSE)</f>
        <v>4-A</v>
      </c>
    </row>
    <row r="642" spans="1:16" ht="14.45" customHeight="1" x14ac:dyDescent="0.25">
      <c r="A642" s="1">
        <v>1114</v>
      </c>
      <c r="B642">
        <v>2282</v>
      </c>
      <c r="C642" t="s">
        <v>700</v>
      </c>
      <c r="D642" s="5" t="s">
        <v>865</v>
      </c>
      <c r="E642" s="2" t="str">
        <f>VLOOKUP(C642,A!$E$2:$K$1451,7,FALSE)</f>
        <v>05999095375</v>
      </c>
      <c r="F642" s="8">
        <v>4</v>
      </c>
      <c r="G642" s="8" t="str">
        <f>VLOOKUP(C642,A!$B$2:$I$1501,8,FALSE)</f>
        <v>Adulte Masculin 30/39 ans</v>
      </c>
      <c r="N642" s="2">
        <f t="shared" si="22"/>
        <v>2282</v>
      </c>
      <c r="O642" s="2">
        <f t="shared" si="23"/>
        <v>1114</v>
      </c>
      <c r="P642" s="8" t="str">
        <f>VLOOKUP(C642,A!$B$2:$D$1501,3,FALSE)</f>
        <v>4-A</v>
      </c>
    </row>
    <row r="643" spans="1:16" ht="14.45" customHeight="1" x14ac:dyDescent="0.25">
      <c r="A643" s="35">
        <v>1115</v>
      </c>
      <c r="B643">
        <v>2078</v>
      </c>
      <c r="C643" t="s">
        <v>2493</v>
      </c>
      <c r="D643" s="5" t="s">
        <v>62</v>
      </c>
      <c r="E643" s="2" t="str">
        <f>VLOOKUP(C643,A!$E$2:$K$1451,7,FALSE)</f>
        <v>05999069524</v>
      </c>
      <c r="G643" s="8" t="str">
        <f>VLOOKUP(C643,A!$B$2:$I$1501,8,FALSE)</f>
        <v>Adulte Féminin 30/39 ans</v>
      </c>
      <c r="N643" s="2">
        <f t="shared" ref="N643:N663" si="24">B643</f>
        <v>2078</v>
      </c>
      <c r="O643" s="2">
        <f t="shared" ref="O643:O663" si="25">A643</f>
        <v>1115</v>
      </c>
      <c r="P643" s="8" t="str">
        <f>VLOOKUP(C643,A!$B$2:$D$1501,3,FALSE)</f>
        <v>4-A</v>
      </c>
    </row>
    <row r="644" spans="1:16" ht="14.45" customHeight="1" x14ac:dyDescent="0.25">
      <c r="A644" s="35">
        <v>1116</v>
      </c>
      <c r="B644"/>
      <c r="C644"/>
      <c r="D644" s="5"/>
      <c r="E644" s="2" t="e">
        <f>VLOOKUP(C644,A!$E$2:$K$1451,7,FALSE)</f>
        <v>#N/A</v>
      </c>
      <c r="G644" s="8" t="e">
        <f>VLOOKUP(C644,A!$B$2:$I$1501,8,FALSE)</f>
        <v>#N/A</v>
      </c>
      <c r="N644" s="2">
        <f t="shared" si="24"/>
        <v>0</v>
      </c>
      <c r="O644" s="2">
        <f t="shared" si="25"/>
        <v>1116</v>
      </c>
      <c r="P644" s="8" t="e">
        <f>VLOOKUP(C644,A!$B$2:$D$1501,3,FALSE)</f>
        <v>#N/A</v>
      </c>
    </row>
    <row r="645" spans="1:16" ht="14.45" customHeight="1" x14ac:dyDescent="0.25">
      <c r="A645" s="35">
        <v>1117</v>
      </c>
      <c r="B645"/>
      <c r="C645"/>
      <c r="D645" s="5"/>
      <c r="E645" s="2" t="e">
        <f>VLOOKUP(C645,A!$E$2:$K$1451,7,FALSE)</f>
        <v>#N/A</v>
      </c>
      <c r="G645" s="8" t="e">
        <f>VLOOKUP(C645,A!$B$2:$I$1501,8,FALSE)</f>
        <v>#N/A</v>
      </c>
      <c r="N645" s="2">
        <f t="shared" si="24"/>
        <v>0</v>
      </c>
      <c r="O645" s="2">
        <f t="shared" si="25"/>
        <v>1117</v>
      </c>
      <c r="P645" s="8" t="e">
        <f>VLOOKUP(C645,A!$B$2:$D$1501,3,FALSE)</f>
        <v>#N/A</v>
      </c>
    </row>
    <row r="646" spans="1:16" ht="14.45" customHeight="1" x14ac:dyDescent="0.25">
      <c r="A646" s="35">
        <v>1118</v>
      </c>
      <c r="B646"/>
      <c r="C646"/>
      <c r="D646" s="5"/>
      <c r="E646" s="2" t="e">
        <f>VLOOKUP(C646,A!$E$2:$K$1451,7,FALSE)</f>
        <v>#N/A</v>
      </c>
      <c r="G646" s="8" t="e">
        <f>VLOOKUP(C646,A!$B$2:$I$1501,8,FALSE)</f>
        <v>#N/A</v>
      </c>
      <c r="N646" s="2">
        <f t="shared" si="24"/>
        <v>0</v>
      </c>
      <c r="O646" s="2">
        <f t="shared" si="25"/>
        <v>1118</v>
      </c>
      <c r="P646" s="8" t="e">
        <f>VLOOKUP(C646,A!$B$2:$D$1501,3,FALSE)</f>
        <v>#N/A</v>
      </c>
    </row>
    <row r="647" spans="1:16" ht="14.45" customHeight="1" x14ac:dyDescent="0.25">
      <c r="A647" s="35">
        <v>1119</v>
      </c>
      <c r="B647"/>
      <c r="C647"/>
      <c r="D647" s="5"/>
      <c r="E647" s="2" t="e">
        <f>VLOOKUP(C647,A!$E$2:$K$1451,7,FALSE)</f>
        <v>#N/A</v>
      </c>
      <c r="G647" s="8" t="e">
        <f>VLOOKUP(C647,A!$B$2:$I$1501,8,FALSE)</f>
        <v>#N/A</v>
      </c>
      <c r="N647" s="2">
        <f t="shared" si="24"/>
        <v>0</v>
      </c>
      <c r="O647" s="2">
        <f t="shared" si="25"/>
        <v>1119</v>
      </c>
      <c r="P647" s="8" t="e">
        <f>VLOOKUP(C647,A!$B$2:$D$1501,3,FALSE)</f>
        <v>#N/A</v>
      </c>
    </row>
    <row r="648" spans="1:16" ht="14.45" customHeight="1" x14ac:dyDescent="0.25">
      <c r="A648" s="35">
        <v>1120</v>
      </c>
      <c r="B648"/>
      <c r="C648"/>
      <c r="D648" s="5"/>
      <c r="E648" s="2" t="e">
        <f>VLOOKUP(C648,A!$E$2:$K$1451,7,FALSE)</f>
        <v>#N/A</v>
      </c>
      <c r="G648" s="8" t="e">
        <f>VLOOKUP(C648,A!$B$2:$I$1501,8,FALSE)</f>
        <v>#N/A</v>
      </c>
      <c r="N648" s="2">
        <f t="shared" si="24"/>
        <v>0</v>
      </c>
      <c r="O648" s="2">
        <f t="shared" si="25"/>
        <v>1120</v>
      </c>
      <c r="P648" s="8" t="e">
        <f>VLOOKUP(C648,A!$B$2:$D$1501,3,FALSE)</f>
        <v>#N/A</v>
      </c>
    </row>
    <row r="649" spans="1:16" ht="14.45" customHeight="1" x14ac:dyDescent="0.25">
      <c r="A649" s="35">
        <v>1121</v>
      </c>
      <c r="B649"/>
      <c r="C649"/>
      <c r="D649" s="5"/>
      <c r="E649" s="2" t="e">
        <f>VLOOKUP(C649,A!$E$2:$K$1451,7,FALSE)</f>
        <v>#N/A</v>
      </c>
      <c r="G649" s="8" t="e">
        <f>VLOOKUP(C649,A!$B$2:$I$1501,8,FALSE)</f>
        <v>#N/A</v>
      </c>
      <c r="N649" s="2">
        <f t="shared" si="24"/>
        <v>0</v>
      </c>
      <c r="O649" s="2">
        <f t="shared" si="25"/>
        <v>1121</v>
      </c>
      <c r="P649" s="8" t="e">
        <f>VLOOKUP(C649,A!$B$2:$D$1501,3,FALSE)</f>
        <v>#N/A</v>
      </c>
    </row>
    <row r="650" spans="1:16" ht="14.45" customHeight="1" x14ac:dyDescent="0.25">
      <c r="A650" s="35">
        <v>1122</v>
      </c>
      <c r="B650"/>
      <c r="C650"/>
      <c r="D650" s="5"/>
      <c r="E650" s="2" t="e">
        <f>VLOOKUP(C650,A!$E$2:$K$1451,7,FALSE)</f>
        <v>#N/A</v>
      </c>
      <c r="G650" s="8" t="e">
        <f>VLOOKUP(C650,A!$B$2:$I$1501,8,FALSE)</f>
        <v>#N/A</v>
      </c>
      <c r="N650" s="2">
        <f t="shared" si="24"/>
        <v>0</v>
      </c>
      <c r="O650" s="2">
        <f t="shared" si="25"/>
        <v>1122</v>
      </c>
      <c r="P650" s="8" t="e">
        <f>VLOOKUP(C650,A!$B$2:$D$1501,3,FALSE)</f>
        <v>#N/A</v>
      </c>
    </row>
    <row r="651" spans="1:16" ht="14.45" customHeight="1" x14ac:dyDescent="0.25">
      <c r="A651" s="35">
        <v>1123</v>
      </c>
      <c r="B651"/>
      <c r="C651"/>
      <c r="D651" s="5"/>
      <c r="E651" s="2" t="e">
        <f>VLOOKUP(C651,A!$E$2:$K$1451,7,FALSE)</f>
        <v>#N/A</v>
      </c>
      <c r="G651" s="8" t="e">
        <f>VLOOKUP(C651,A!$B$2:$I$1501,8,FALSE)</f>
        <v>#N/A</v>
      </c>
      <c r="N651" s="2">
        <f t="shared" si="24"/>
        <v>0</v>
      </c>
      <c r="O651" s="2">
        <f t="shared" si="25"/>
        <v>1123</v>
      </c>
      <c r="P651" s="8" t="e">
        <f>VLOOKUP(C651,A!$B$2:$D$1501,3,FALSE)</f>
        <v>#N/A</v>
      </c>
    </row>
    <row r="652" spans="1:16" ht="14.45" customHeight="1" x14ac:dyDescent="0.25">
      <c r="A652" s="35">
        <v>1124</v>
      </c>
      <c r="B652"/>
      <c r="C652"/>
      <c r="D652" s="5"/>
      <c r="E652" s="2" t="e">
        <f>VLOOKUP(C652,A!$E$2:$K$1451,7,FALSE)</f>
        <v>#N/A</v>
      </c>
      <c r="G652" s="8" t="e">
        <f>VLOOKUP(C652,A!$B$2:$I$1501,8,FALSE)</f>
        <v>#N/A</v>
      </c>
      <c r="N652" s="2">
        <f t="shared" si="24"/>
        <v>0</v>
      </c>
      <c r="O652" s="2">
        <f t="shared" si="25"/>
        <v>1124</v>
      </c>
      <c r="P652" s="8" t="e">
        <f>VLOOKUP(C652,A!$B$2:$D$1501,3,FALSE)</f>
        <v>#N/A</v>
      </c>
    </row>
    <row r="653" spans="1:16" ht="14.45" customHeight="1" x14ac:dyDescent="0.25">
      <c r="A653" s="35">
        <v>1125</v>
      </c>
      <c r="B653"/>
      <c r="C653"/>
      <c r="D653" s="5"/>
      <c r="E653" s="2" t="e">
        <f>VLOOKUP(C653,A!$E$2:$K$1451,7,FALSE)</f>
        <v>#N/A</v>
      </c>
      <c r="G653" s="8" t="e">
        <f>VLOOKUP(C653,A!$B$2:$I$1501,8,FALSE)</f>
        <v>#N/A</v>
      </c>
      <c r="N653" s="2">
        <f t="shared" si="24"/>
        <v>0</v>
      </c>
      <c r="O653" s="2">
        <f t="shared" si="25"/>
        <v>1125</v>
      </c>
      <c r="P653" s="8" t="e">
        <f>VLOOKUP(C653,A!$B$2:$D$1501,3,FALSE)</f>
        <v>#N/A</v>
      </c>
    </row>
    <row r="654" spans="1:16" ht="14.45" customHeight="1" x14ac:dyDescent="0.25">
      <c r="A654" s="35">
        <v>1126</v>
      </c>
      <c r="B654"/>
      <c r="C654"/>
      <c r="D654" s="5"/>
      <c r="E654" s="2" t="e">
        <f>VLOOKUP(C654,A!$E$2:$K$1451,7,FALSE)</f>
        <v>#N/A</v>
      </c>
      <c r="G654" s="8" t="e">
        <f>VLOOKUP(C654,A!$B$2:$I$1501,8,FALSE)</f>
        <v>#N/A</v>
      </c>
      <c r="N654" s="2">
        <f t="shared" si="24"/>
        <v>0</v>
      </c>
      <c r="O654" s="2">
        <f t="shared" si="25"/>
        <v>1126</v>
      </c>
      <c r="P654" s="8" t="e">
        <f>VLOOKUP(C654,A!$B$2:$D$1501,3,FALSE)</f>
        <v>#N/A</v>
      </c>
    </row>
    <row r="655" spans="1:16" ht="14.45" customHeight="1" x14ac:dyDescent="0.25">
      <c r="A655" s="35">
        <v>1127</v>
      </c>
      <c r="B655"/>
      <c r="C655"/>
      <c r="D655" s="5"/>
      <c r="E655" s="2" t="e">
        <f>VLOOKUP(C655,A!$E$2:$K$1451,7,FALSE)</f>
        <v>#N/A</v>
      </c>
      <c r="G655" s="8" t="e">
        <f>VLOOKUP(C655,A!$B$2:$I$1501,8,FALSE)</f>
        <v>#N/A</v>
      </c>
      <c r="N655" s="2">
        <f t="shared" si="24"/>
        <v>0</v>
      </c>
      <c r="O655" s="2">
        <f t="shared" si="25"/>
        <v>1127</v>
      </c>
      <c r="P655" s="8" t="e">
        <f>VLOOKUP(C655,A!$B$2:$D$1501,3,FALSE)</f>
        <v>#N/A</v>
      </c>
    </row>
    <row r="656" spans="1:16" ht="14.45" customHeight="1" x14ac:dyDescent="0.25">
      <c r="A656" s="35">
        <v>1128</v>
      </c>
      <c r="B656"/>
      <c r="C656"/>
      <c r="D656" s="5"/>
      <c r="E656" s="2" t="e">
        <f>VLOOKUP(C656,A!$E$2:$K$1451,7,FALSE)</f>
        <v>#N/A</v>
      </c>
      <c r="G656" s="8" t="e">
        <f>VLOOKUP(C656,A!$B$2:$I$1501,8,FALSE)</f>
        <v>#N/A</v>
      </c>
      <c r="N656" s="2">
        <f t="shared" si="24"/>
        <v>0</v>
      </c>
      <c r="O656" s="2">
        <f t="shared" si="25"/>
        <v>1128</v>
      </c>
      <c r="P656" s="8" t="e">
        <f>VLOOKUP(C656,A!$B$2:$D$1501,3,FALSE)</f>
        <v>#N/A</v>
      </c>
    </row>
    <row r="657" spans="1:16" ht="14.45" customHeight="1" x14ac:dyDescent="0.25">
      <c r="A657" s="35">
        <v>1129</v>
      </c>
      <c r="B657"/>
      <c r="C657"/>
      <c r="D657" s="5"/>
      <c r="E657" s="2" t="e">
        <f>VLOOKUP(C657,A!$E$2:$K$1451,7,FALSE)</f>
        <v>#N/A</v>
      </c>
      <c r="G657" s="8" t="e">
        <f>VLOOKUP(C657,A!$B$2:$I$1501,8,FALSE)</f>
        <v>#N/A</v>
      </c>
      <c r="N657" s="2">
        <f t="shared" si="24"/>
        <v>0</v>
      </c>
      <c r="O657" s="2">
        <f t="shared" si="25"/>
        <v>1129</v>
      </c>
      <c r="P657" s="8" t="e">
        <f>VLOOKUP(C657,A!$B$2:$D$1501,3,FALSE)</f>
        <v>#N/A</v>
      </c>
    </row>
    <row r="658" spans="1:16" ht="14.45" customHeight="1" x14ac:dyDescent="0.25">
      <c r="A658" s="35">
        <v>1130</v>
      </c>
      <c r="B658"/>
      <c r="C658"/>
      <c r="D658" s="5"/>
      <c r="E658" s="2" t="e">
        <f>VLOOKUP(C658,A!$E$2:$K$1451,7,FALSE)</f>
        <v>#N/A</v>
      </c>
      <c r="G658" s="8" t="e">
        <f>VLOOKUP(C658,A!$B$2:$I$1501,8,FALSE)</f>
        <v>#N/A</v>
      </c>
      <c r="N658" s="2">
        <f t="shared" si="24"/>
        <v>0</v>
      </c>
      <c r="O658" s="2">
        <f t="shared" si="25"/>
        <v>1130</v>
      </c>
      <c r="P658" s="8" t="e">
        <f>VLOOKUP(C658,A!$B$2:$D$1501,3,FALSE)</f>
        <v>#N/A</v>
      </c>
    </row>
    <row r="659" spans="1:16" ht="14.45" customHeight="1" x14ac:dyDescent="0.25">
      <c r="A659" s="35">
        <v>1131</v>
      </c>
      <c r="B659"/>
      <c r="C659"/>
      <c r="D659" s="5"/>
      <c r="E659" s="2" t="e">
        <f>VLOOKUP(C659,A!$E$2:$K$1451,7,FALSE)</f>
        <v>#N/A</v>
      </c>
      <c r="G659" s="8" t="e">
        <f>VLOOKUP(C659,A!$B$2:$I$1501,8,FALSE)</f>
        <v>#N/A</v>
      </c>
      <c r="N659" s="2">
        <f t="shared" si="24"/>
        <v>0</v>
      </c>
      <c r="O659" s="2">
        <f t="shared" si="25"/>
        <v>1131</v>
      </c>
      <c r="P659" s="8" t="e">
        <f>VLOOKUP(C659,A!$B$2:$D$1501,3,FALSE)</f>
        <v>#N/A</v>
      </c>
    </row>
    <row r="660" spans="1:16" ht="14.45" customHeight="1" x14ac:dyDescent="0.25">
      <c r="A660" s="35">
        <v>1132</v>
      </c>
      <c r="B660"/>
      <c r="C660"/>
      <c r="D660" s="5"/>
      <c r="E660" s="2" t="e">
        <f>VLOOKUP(C660,A!$E$2:$K$1451,7,FALSE)</f>
        <v>#N/A</v>
      </c>
      <c r="G660" s="8" t="e">
        <f>VLOOKUP(C660,A!$B$2:$I$1501,8,FALSE)</f>
        <v>#N/A</v>
      </c>
      <c r="N660" s="2">
        <f t="shared" si="24"/>
        <v>0</v>
      </c>
      <c r="O660" s="2">
        <f t="shared" si="25"/>
        <v>1132</v>
      </c>
      <c r="P660" s="8" t="e">
        <f>VLOOKUP(C660,A!$B$2:$D$1501,3,FALSE)</f>
        <v>#N/A</v>
      </c>
    </row>
    <row r="661" spans="1:16" ht="14.45" customHeight="1" x14ac:dyDescent="0.25">
      <c r="A661" s="35">
        <v>1133</v>
      </c>
      <c r="B661"/>
      <c r="C661"/>
      <c r="D661" s="5"/>
      <c r="E661" s="2" t="e">
        <f>VLOOKUP(C661,A!$E$2:$K$1451,7,FALSE)</f>
        <v>#N/A</v>
      </c>
      <c r="G661" s="8" t="e">
        <f>VLOOKUP(C661,A!$B$2:$I$1501,8,FALSE)</f>
        <v>#N/A</v>
      </c>
      <c r="N661" s="2">
        <f t="shared" si="24"/>
        <v>0</v>
      </c>
      <c r="O661" s="2">
        <f t="shared" si="25"/>
        <v>1133</v>
      </c>
      <c r="P661" s="8" t="e">
        <f>VLOOKUP(C661,A!$B$2:$D$1501,3,FALSE)</f>
        <v>#N/A</v>
      </c>
    </row>
    <row r="662" spans="1:16" ht="14.45" customHeight="1" x14ac:dyDescent="0.25">
      <c r="A662" s="35">
        <v>1134</v>
      </c>
      <c r="B662"/>
      <c r="C662"/>
      <c r="D662" s="5"/>
      <c r="E662" s="2" t="e">
        <f>VLOOKUP(C662,A!$E$2:$K$1451,7,FALSE)</f>
        <v>#N/A</v>
      </c>
      <c r="G662" s="8" t="e">
        <f>VLOOKUP(C662,A!$B$2:$I$1501,8,FALSE)</f>
        <v>#N/A</v>
      </c>
      <c r="N662" s="2">
        <f t="shared" si="24"/>
        <v>0</v>
      </c>
      <c r="O662" s="2">
        <f t="shared" si="25"/>
        <v>1134</v>
      </c>
      <c r="P662" s="8" t="e">
        <f>VLOOKUP(C662,A!$B$2:$D$1501,3,FALSE)</f>
        <v>#N/A</v>
      </c>
    </row>
    <row r="663" spans="1:16" ht="14.45" customHeight="1" x14ac:dyDescent="0.25">
      <c r="A663" s="35">
        <v>1135</v>
      </c>
      <c r="B663"/>
      <c r="C663"/>
      <c r="D663" s="5"/>
      <c r="E663" s="2" t="e">
        <f>VLOOKUP(C663,A!$E$2:$K$1451,7,FALSE)</f>
        <v>#N/A</v>
      </c>
      <c r="G663" s="8" t="e">
        <f>VLOOKUP(C663,A!$B$2:$I$1501,8,FALSE)</f>
        <v>#N/A</v>
      </c>
      <c r="N663" s="2">
        <f t="shared" si="24"/>
        <v>0</v>
      </c>
      <c r="O663" s="2">
        <f t="shared" si="25"/>
        <v>1135</v>
      </c>
      <c r="P663" s="8" t="e">
        <f>VLOOKUP(C663,A!$B$2:$D$1501,3,FALSE)</f>
        <v>#N/A</v>
      </c>
    </row>
    <row r="664" spans="1:16" ht="14.45" customHeight="1" x14ac:dyDescent="0.25">
      <c r="A664" s="18">
        <v>1301</v>
      </c>
      <c r="B664" s="2">
        <v>144357</v>
      </c>
      <c r="C664" s="2" t="s">
        <v>254</v>
      </c>
      <c r="D664" s="2" t="s">
        <v>115</v>
      </c>
      <c r="E664" s="2" t="str">
        <f>VLOOKUP(C664,A!$E$2:$K$1451,7,FALSE)</f>
        <v>05999070922</v>
      </c>
      <c r="F664" s="8" t="s">
        <v>362</v>
      </c>
      <c r="G664" s="8" t="str">
        <f>VLOOKUP(C664,A!$B$2:$I$1501,8,FALSE)</f>
        <v>Adulte Féminin 40 ans et plus</v>
      </c>
      <c r="N664" s="2">
        <f t="shared" si="22"/>
        <v>144357</v>
      </c>
      <c r="O664" s="2">
        <f t="shared" si="23"/>
        <v>1301</v>
      </c>
      <c r="P664" s="8" t="str">
        <f>VLOOKUP(C664,A!$B$2:$D$1501,3,FALSE)</f>
        <v>FE</v>
      </c>
    </row>
    <row r="665" spans="1:16" ht="14.45" customHeight="1" x14ac:dyDescent="0.25">
      <c r="A665" s="18">
        <v>1302</v>
      </c>
      <c r="B665" s="2">
        <v>2199</v>
      </c>
      <c r="C665" s="2" t="s">
        <v>269</v>
      </c>
      <c r="D665" s="2" t="s">
        <v>270</v>
      </c>
      <c r="E665" s="2" t="str">
        <f>VLOOKUP(C665,A!$E$2:$K$1451,7,FALSE)</f>
        <v>05996219599</v>
      </c>
      <c r="F665" s="8" t="s">
        <v>362</v>
      </c>
      <c r="G665" s="8" t="str">
        <f>VLOOKUP(C665,A!$B$2:$I$1501,8,FALSE)</f>
        <v>Adulte Féminin 40 ans et plus</v>
      </c>
      <c r="N665" s="2">
        <f t="shared" si="22"/>
        <v>2199</v>
      </c>
      <c r="O665" s="2">
        <f t="shared" si="23"/>
        <v>1302</v>
      </c>
      <c r="P665" s="8" t="str">
        <f>VLOOKUP(C665,A!$B$2:$D$1501,3,FALSE)</f>
        <v>FE</v>
      </c>
    </row>
    <row r="666" spans="1:16" ht="14.45" customHeight="1" x14ac:dyDescent="0.25">
      <c r="A666" s="18">
        <v>1303</v>
      </c>
      <c r="B666" s="2">
        <v>2170</v>
      </c>
      <c r="C666" s="2" t="s">
        <v>281</v>
      </c>
      <c r="D666" s="2" t="s">
        <v>32</v>
      </c>
      <c r="E666" s="2" t="str">
        <f>VLOOKUP(C666,A!$E$2:$K$1451,7,FALSE)</f>
        <v>05999111772</v>
      </c>
      <c r="F666" s="8" t="s">
        <v>362</v>
      </c>
      <c r="G666" s="8" t="str">
        <f>VLOOKUP(C666,A!$B$2:$I$1501,8,FALSE)</f>
        <v>Adulte Féminin 17/29 ans</v>
      </c>
      <c r="N666" s="2">
        <f t="shared" si="22"/>
        <v>2170</v>
      </c>
      <c r="O666" s="2">
        <f t="shared" si="23"/>
        <v>1303</v>
      </c>
      <c r="P666" s="8" t="str">
        <f>VLOOKUP(C666,A!$B$2:$D$1501,3,FALSE)</f>
        <v>FE</v>
      </c>
    </row>
    <row r="667" spans="1:16" ht="14.45" customHeight="1" x14ac:dyDescent="0.25">
      <c r="A667" s="18">
        <v>1304</v>
      </c>
      <c r="B667" s="2">
        <v>2187</v>
      </c>
      <c r="C667" s="2" t="s">
        <v>332</v>
      </c>
      <c r="D667" s="20" t="s">
        <v>333</v>
      </c>
      <c r="E667" s="2" t="str">
        <f>VLOOKUP(C667,A!$E$2:$K$1451,7,FALSE)</f>
        <v>05999117334</v>
      </c>
      <c r="F667" s="8" t="s">
        <v>362</v>
      </c>
      <c r="G667" s="8" t="str">
        <f>VLOOKUP(C667,A!$B$2:$I$1501,8,FALSE)</f>
        <v>Adulte Féminin 40 ans et plus</v>
      </c>
      <c r="N667" s="2">
        <f t="shared" si="22"/>
        <v>2187</v>
      </c>
      <c r="O667" s="2">
        <f t="shared" si="23"/>
        <v>1304</v>
      </c>
      <c r="P667" s="8" t="str">
        <f>VLOOKUP(C667,A!$B$2:$D$1501,3,FALSE)</f>
        <v>FE</v>
      </c>
    </row>
    <row r="668" spans="1:16" ht="14.45" customHeight="1" x14ac:dyDescent="0.25">
      <c r="A668" s="18">
        <v>1305</v>
      </c>
      <c r="B668" s="2">
        <v>1253</v>
      </c>
      <c r="C668" s="2" t="s">
        <v>255</v>
      </c>
      <c r="D668" s="2" t="s">
        <v>201</v>
      </c>
      <c r="E668" s="2" t="str">
        <f>VLOOKUP(C668,A!$E$2:$K$1451,7,FALSE)</f>
        <v>05999084870</v>
      </c>
      <c r="F668" s="8" t="s">
        <v>362</v>
      </c>
      <c r="G668" s="8" t="str">
        <f>VLOOKUP(C668,A!$B$2:$I$1501,8,FALSE)</f>
        <v>Adulte Féminin 17/29 ans</v>
      </c>
      <c r="N668" s="2">
        <f t="shared" si="22"/>
        <v>1253</v>
      </c>
      <c r="O668" s="2">
        <f t="shared" si="23"/>
        <v>1305</v>
      </c>
      <c r="P668" s="8" t="str">
        <f>VLOOKUP(C668,A!$B$2:$D$1501,3,FALSE)</f>
        <v>FE</v>
      </c>
    </row>
    <row r="669" spans="1:16" ht="14.45" customHeight="1" x14ac:dyDescent="0.25">
      <c r="A669" s="18">
        <v>1306</v>
      </c>
      <c r="B669">
        <v>1305</v>
      </c>
      <c r="C669" s="5" t="s">
        <v>258</v>
      </c>
      <c r="D669" s="20" t="str">
        <f>VLOOKUP(C669,[8]A!$B$2:$H$1501,6,FALSE)</f>
        <v>LEFOREST CYCLO CLUB</v>
      </c>
      <c r="E669" s="2" t="str">
        <f>VLOOKUP(C669,A!$E$2:$K$1451,7,FALSE)</f>
        <v>06240368703</v>
      </c>
      <c r="F669" s="8" t="s">
        <v>362</v>
      </c>
      <c r="G669" s="8" t="str">
        <f>VLOOKUP(C669,A!$B$2:$I$1501,8,FALSE)</f>
        <v>Adulte Féminin 17/29 ans</v>
      </c>
      <c r="N669" s="2">
        <f t="shared" si="22"/>
        <v>1305</v>
      </c>
      <c r="O669" s="2">
        <f t="shared" si="23"/>
        <v>1306</v>
      </c>
      <c r="P669" s="8" t="str">
        <f>VLOOKUP(C669,A!$B$2:$D$1501,3,FALSE)</f>
        <v>FE</v>
      </c>
    </row>
    <row r="670" spans="1:16" ht="14.45" customHeight="1" x14ac:dyDescent="0.25">
      <c r="A670" s="18">
        <v>1307</v>
      </c>
      <c r="B670">
        <v>144536</v>
      </c>
      <c r="C670" s="5" t="s">
        <v>534</v>
      </c>
      <c r="D670" s="20" t="str">
        <f>VLOOKUP(C670,[8]A!$B$2:$H$1501,6,FALSE)</f>
        <v>ETOILE CYCLISTE FEIGNIES</v>
      </c>
      <c r="E670" s="2" t="str">
        <f>VLOOKUP(C670,A!$E$2:$K$1451,7,FALSE)</f>
        <v>05999030673</v>
      </c>
      <c r="F670" s="8" t="s">
        <v>362</v>
      </c>
      <c r="G670" s="8" t="str">
        <f>VLOOKUP(C670,A!$B$2:$I$1501,8,FALSE)</f>
        <v>Adulte Féminin 17/29 ans</v>
      </c>
      <c r="N670" s="2">
        <f t="shared" si="22"/>
        <v>144536</v>
      </c>
      <c r="O670" s="2">
        <f t="shared" si="23"/>
        <v>1307</v>
      </c>
      <c r="P670" s="8" t="str">
        <f>VLOOKUP(C670,A!$B$2:$D$1501,3,FALSE)</f>
        <v>FE</v>
      </c>
    </row>
    <row r="671" spans="1:16" ht="14.45" customHeight="1" x14ac:dyDescent="0.25">
      <c r="A671" s="18">
        <v>1308</v>
      </c>
      <c r="B671">
        <v>144525</v>
      </c>
      <c r="C671" t="s">
        <v>588</v>
      </c>
      <c r="D671" t="s">
        <v>14</v>
      </c>
      <c r="E671" s="2" t="str">
        <f>VLOOKUP(C671,A!$E$2:$K$1451,7,FALSE)</f>
        <v>05996223970</v>
      </c>
      <c r="F671" s="8" t="s">
        <v>362</v>
      </c>
      <c r="G671" s="8" t="str">
        <f>VLOOKUP(C671,A!$B$2:$I$1501,8,FALSE)</f>
        <v>Adulte Féminin 40 ans et plus</v>
      </c>
      <c r="N671" s="2">
        <f t="shared" si="22"/>
        <v>144525</v>
      </c>
      <c r="O671" s="2">
        <f t="shared" si="23"/>
        <v>1308</v>
      </c>
      <c r="P671" s="8" t="str">
        <f>VLOOKUP(C671,A!$B$2:$D$1501,3,FALSE)</f>
        <v>FE</v>
      </c>
    </row>
    <row r="672" spans="1:16" ht="14.45" customHeight="1" x14ac:dyDescent="0.25">
      <c r="A672" s="18">
        <v>1309</v>
      </c>
      <c r="B672" s="2">
        <v>1251</v>
      </c>
      <c r="C672" s="2" t="s">
        <v>156</v>
      </c>
      <c r="D672" s="20" t="s">
        <v>14</v>
      </c>
      <c r="E672" s="2" t="str">
        <f>VLOOKUP(C672,A!$E$2:$K$1451,7,FALSE)</f>
        <v>05996219549</v>
      </c>
      <c r="F672" s="8" t="s">
        <v>362</v>
      </c>
      <c r="G672" s="8" t="str">
        <f>VLOOKUP(C672,A!$B$2:$I$1501,8,FALSE)</f>
        <v>Adulte Féminin 40 ans et plus</v>
      </c>
      <c r="N672" s="2">
        <f t="shared" si="22"/>
        <v>1251</v>
      </c>
      <c r="O672" s="2">
        <f t="shared" si="23"/>
        <v>1309</v>
      </c>
      <c r="P672" s="8" t="str">
        <f>VLOOKUP(C672,A!$B$2:$D$1501,3,FALSE)</f>
        <v>FE</v>
      </c>
    </row>
    <row r="673" spans="1:16" ht="14.45" customHeight="1" x14ac:dyDescent="0.25">
      <c r="A673" s="18">
        <v>1310</v>
      </c>
      <c r="B673">
        <v>2925</v>
      </c>
      <c r="C673" t="s">
        <v>664</v>
      </c>
      <c r="D673" t="s">
        <v>14</v>
      </c>
      <c r="E673" s="2" t="str">
        <f>VLOOKUP(C673,A!$E$2:$K$1451,7,FALSE)</f>
        <v>05996216327</v>
      </c>
      <c r="F673" s="8" t="s">
        <v>362</v>
      </c>
      <c r="G673" s="8" t="str">
        <f>VLOOKUP(C673,A!$B$2:$I$1501,8,FALSE)</f>
        <v>Adulte Féminin 17/29 ans</v>
      </c>
      <c r="N673" s="2">
        <f t="shared" si="22"/>
        <v>2925</v>
      </c>
      <c r="O673" s="2">
        <f t="shared" si="23"/>
        <v>1310</v>
      </c>
      <c r="P673" s="8" t="str">
        <f>VLOOKUP(C673,A!$B$2:$D$1501,3,FALSE)</f>
        <v>FE</v>
      </c>
    </row>
    <row r="674" spans="1:16" ht="14.45" customHeight="1" x14ac:dyDescent="0.25">
      <c r="A674" s="18">
        <v>1311</v>
      </c>
      <c r="B674">
        <v>144340</v>
      </c>
      <c r="C674" t="s">
        <v>744</v>
      </c>
      <c r="D674" s="5" t="s">
        <v>47</v>
      </c>
      <c r="E674" s="2" t="str">
        <f>VLOOKUP(C674,A!$E$2:$K$1451,7,FALSE)</f>
        <v>06297098605</v>
      </c>
      <c r="F674" s="8" t="s">
        <v>362</v>
      </c>
      <c r="G674" s="8" t="str">
        <f>VLOOKUP(C674,A!$B$2:$I$1501,8,FALSE)</f>
        <v>Adulte Féminin 30/39 ans</v>
      </c>
      <c r="N674" s="2">
        <f t="shared" si="22"/>
        <v>144340</v>
      </c>
      <c r="O674" s="2">
        <f t="shared" si="23"/>
        <v>1311</v>
      </c>
      <c r="P674" s="8" t="str">
        <f>VLOOKUP(C674,A!$B$2:$D$1501,3,FALSE)</f>
        <v>FE</v>
      </c>
    </row>
    <row r="675" spans="1:16" ht="14.45" customHeight="1" x14ac:dyDescent="0.25">
      <c r="A675" s="18">
        <v>1312</v>
      </c>
      <c r="B675">
        <v>144364</v>
      </c>
      <c r="C675" s="2" t="s">
        <v>792</v>
      </c>
      <c r="D675" t="s">
        <v>75</v>
      </c>
      <c r="E675" s="2" t="str">
        <f>VLOOKUP(C675,A!$E$2:$K$1451,7,FALSE)</f>
        <v>05999069473</v>
      </c>
      <c r="F675" s="8" t="s">
        <v>362</v>
      </c>
      <c r="G675" s="8" t="str">
        <f>VLOOKUP(C675,A!$B$2:$I$1501,8,FALSE)</f>
        <v>Adulte Féminin 17/29 ans</v>
      </c>
      <c r="N675" s="2">
        <f t="shared" si="22"/>
        <v>144364</v>
      </c>
      <c r="O675" s="2">
        <f t="shared" si="23"/>
        <v>1312</v>
      </c>
      <c r="P675" s="8" t="str">
        <f>VLOOKUP(C675,A!$B$2:$D$1501,3,FALSE)</f>
        <v>FE</v>
      </c>
    </row>
    <row r="676" spans="1:16" ht="14.45" customHeight="1" x14ac:dyDescent="0.25">
      <c r="A676" s="18">
        <v>1313</v>
      </c>
      <c r="B676">
        <v>144530</v>
      </c>
      <c r="C676" s="5" t="s">
        <v>862</v>
      </c>
      <c r="D676" s="5" t="s">
        <v>153</v>
      </c>
      <c r="E676" s="2" t="str">
        <f>VLOOKUP(C676,A!$E$2:$K$1451,7,FALSE)</f>
        <v>05999093877</v>
      </c>
      <c r="F676" s="8" t="s">
        <v>362</v>
      </c>
      <c r="G676" s="8" t="str">
        <f>VLOOKUP(C676,A!$B$2:$I$1501,8,FALSE)</f>
        <v>Adulte Féminin 17/29 ans</v>
      </c>
      <c r="N676" s="2">
        <f t="shared" si="22"/>
        <v>144530</v>
      </c>
      <c r="O676" s="2">
        <f t="shared" si="23"/>
        <v>1313</v>
      </c>
      <c r="P676" s="8" t="str">
        <f>VLOOKUP(C676,A!$B$2:$D$1501,3,FALSE)</f>
        <v>FE</v>
      </c>
    </row>
    <row r="677" spans="1:16" ht="14.45" customHeight="1" x14ac:dyDescent="0.25">
      <c r="A677" s="18">
        <v>1314</v>
      </c>
      <c r="B677">
        <v>2916</v>
      </c>
      <c r="C677" s="5" t="s">
        <v>618</v>
      </c>
      <c r="D677" t="s">
        <v>204</v>
      </c>
      <c r="E677" s="2" t="str">
        <f>VLOOKUP(C677,A!$E$2:$K$1451,7,FALSE)</f>
        <v>05999093876</v>
      </c>
      <c r="F677" s="8" t="s">
        <v>362</v>
      </c>
      <c r="G677" s="8" t="str">
        <f>VLOOKUP(C677,A!$B$2:$I$1501,8,FALSE)</f>
        <v>Adulte Féminin 17/29 ans</v>
      </c>
      <c r="N677" s="2">
        <f t="shared" si="22"/>
        <v>2916</v>
      </c>
      <c r="O677" s="2">
        <f t="shared" si="23"/>
        <v>1314</v>
      </c>
      <c r="P677" s="8" t="str">
        <f>VLOOKUP(C677,A!$B$2:$D$1501,3,FALSE)</f>
        <v>FE</v>
      </c>
    </row>
    <row r="678" spans="1:16" ht="14.45" customHeight="1" x14ac:dyDescent="0.25">
      <c r="A678" s="18">
        <v>1315</v>
      </c>
      <c r="B678">
        <v>144547</v>
      </c>
      <c r="C678" t="s">
        <v>872</v>
      </c>
      <c r="D678" t="s">
        <v>32</v>
      </c>
      <c r="E678" s="2" t="str">
        <f>VLOOKUP(C678,A!$E$2:$K$1451,7,FALSE)</f>
        <v>05999097886</v>
      </c>
      <c r="F678" s="8" t="s">
        <v>362</v>
      </c>
      <c r="G678" s="8" t="str">
        <f>VLOOKUP(C678,A!$B$2:$I$1501,8,FALSE)</f>
        <v>Adulte Féminin 17/29 ans</v>
      </c>
      <c r="N678" s="2">
        <f t="shared" si="22"/>
        <v>144547</v>
      </c>
      <c r="O678" s="2">
        <f t="shared" si="23"/>
        <v>1315</v>
      </c>
      <c r="P678" s="8" t="str">
        <f>VLOOKUP(C678,A!$B$2:$D$1501,3,FALSE)</f>
        <v>FE</v>
      </c>
    </row>
    <row r="679" spans="1:16" ht="14.45" customHeight="1" x14ac:dyDescent="0.25">
      <c r="A679" s="18">
        <v>1316</v>
      </c>
      <c r="B679" s="2">
        <v>144302</v>
      </c>
      <c r="C679" s="2" t="s">
        <v>256</v>
      </c>
      <c r="D679" s="2" t="s">
        <v>153</v>
      </c>
      <c r="E679" s="2" t="str">
        <f>VLOOKUP(C679,A!$E$2:$K$1451,7,FALSE)</f>
        <v>05999111158</v>
      </c>
      <c r="F679" s="8" t="s">
        <v>362</v>
      </c>
      <c r="G679" s="8" t="str">
        <f>VLOOKUP(C679,A!$B$2:$I$1501,8,FALSE)</f>
        <v>Adulte Féminin 17/29 ans</v>
      </c>
      <c r="N679" s="2">
        <f t="shared" si="22"/>
        <v>144302</v>
      </c>
      <c r="O679" s="2">
        <f t="shared" si="23"/>
        <v>1316</v>
      </c>
      <c r="P679" s="8" t="str">
        <f>VLOOKUP(C679,A!$B$2:$D$1501,3,FALSE)</f>
        <v>FE</v>
      </c>
    </row>
    <row r="680" spans="1:16" ht="14.45" customHeight="1" x14ac:dyDescent="0.25">
      <c r="A680" s="18">
        <v>1317</v>
      </c>
      <c r="B680" s="2">
        <v>144511</v>
      </c>
      <c r="C680" s="2" t="s">
        <v>257</v>
      </c>
      <c r="D680" s="20" t="s">
        <v>153</v>
      </c>
      <c r="E680" s="2" t="str">
        <f>VLOOKUP(C680,A!$E$2:$K$1451,7,FALSE)</f>
        <v>05999108841</v>
      </c>
      <c r="F680" s="8" t="s">
        <v>362</v>
      </c>
      <c r="G680" s="8" t="str">
        <f>VLOOKUP(C680,A!$B$2:$I$1501,8,FALSE)</f>
        <v>Adulte Féminin 40 ans et plus</v>
      </c>
      <c r="N680" s="2">
        <f t="shared" si="22"/>
        <v>144511</v>
      </c>
      <c r="O680" s="2">
        <f t="shared" si="23"/>
        <v>1317</v>
      </c>
      <c r="P680" s="8" t="str">
        <f>VLOOKUP(C680,A!$B$2:$D$1501,3,FALSE)</f>
        <v>FE</v>
      </c>
    </row>
    <row r="681" spans="1:16" ht="14.45" customHeight="1" x14ac:dyDescent="0.25">
      <c r="A681" s="36">
        <v>1318</v>
      </c>
      <c r="E681" s="2" t="e">
        <f>VLOOKUP(C681,A!$E$2:$K$1451,7,FALSE)</f>
        <v>#N/A</v>
      </c>
      <c r="G681" s="8" t="e">
        <f>VLOOKUP(C681,A!$B$2:$I$1501,8,FALSE)</f>
        <v>#N/A</v>
      </c>
      <c r="N681" s="2">
        <f t="shared" ref="N681:N689" si="26">B681</f>
        <v>0</v>
      </c>
      <c r="O681" s="2">
        <f t="shared" ref="O681:O689" si="27">A681</f>
        <v>1318</v>
      </c>
      <c r="P681" s="8" t="e">
        <f>VLOOKUP(C681,A!$B$2:$D$1501,3,FALSE)</f>
        <v>#N/A</v>
      </c>
    </row>
    <row r="682" spans="1:16" ht="14.45" customHeight="1" x14ac:dyDescent="0.25">
      <c r="A682" s="36">
        <v>1319</v>
      </c>
      <c r="E682" s="2" t="e">
        <f>VLOOKUP(C682,A!$E$2:$K$1451,7,FALSE)</f>
        <v>#N/A</v>
      </c>
      <c r="G682" s="8" t="e">
        <f>VLOOKUP(C682,A!$B$2:$I$1501,8,FALSE)</f>
        <v>#N/A</v>
      </c>
      <c r="N682" s="2">
        <f t="shared" si="26"/>
        <v>0</v>
      </c>
      <c r="O682" s="2">
        <f t="shared" si="27"/>
        <v>1319</v>
      </c>
      <c r="P682" s="8" t="e">
        <f>VLOOKUP(C682,A!$B$2:$D$1501,3,FALSE)</f>
        <v>#N/A</v>
      </c>
    </row>
    <row r="683" spans="1:16" ht="14.45" customHeight="1" x14ac:dyDescent="0.25">
      <c r="A683" s="36">
        <v>1320</v>
      </c>
      <c r="E683" s="2" t="e">
        <f>VLOOKUP(C683,A!$E$2:$K$1451,7,FALSE)</f>
        <v>#N/A</v>
      </c>
      <c r="G683" s="8" t="e">
        <f>VLOOKUP(C683,A!$B$2:$I$1501,8,FALSE)</f>
        <v>#N/A</v>
      </c>
      <c r="N683" s="2">
        <f t="shared" si="26"/>
        <v>0</v>
      </c>
      <c r="O683" s="2">
        <f t="shared" si="27"/>
        <v>1320</v>
      </c>
      <c r="P683" s="8" t="e">
        <f>VLOOKUP(C683,A!$B$2:$D$1501,3,FALSE)</f>
        <v>#N/A</v>
      </c>
    </row>
    <row r="684" spans="1:16" ht="14.45" customHeight="1" x14ac:dyDescent="0.25">
      <c r="A684" s="36">
        <v>1321</v>
      </c>
      <c r="E684" s="2" t="e">
        <f>VLOOKUP(C684,A!$E$2:$K$1451,7,FALSE)</f>
        <v>#N/A</v>
      </c>
      <c r="G684" s="8" t="e">
        <f>VLOOKUP(C684,A!$B$2:$I$1501,8,FALSE)</f>
        <v>#N/A</v>
      </c>
      <c r="N684" s="2">
        <f t="shared" si="26"/>
        <v>0</v>
      </c>
      <c r="O684" s="2">
        <f t="shared" si="27"/>
        <v>1321</v>
      </c>
      <c r="P684" s="8" t="e">
        <f>VLOOKUP(C684,A!$B$2:$D$1501,3,FALSE)</f>
        <v>#N/A</v>
      </c>
    </row>
    <row r="685" spans="1:16" ht="14.45" customHeight="1" x14ac:dyDescent="0.25">
      <c r="A685" s="36">
        <v>1322</v>
      </c>
      <c r="E685" s="2" t="e">
        <f>VLOOKUP(C685,A!$E$2:$K$1451,7,FALSE)</f>
        <v>#N/A</v>
      </c>
      <c r="G685" s="8" t="e">
        <f>VLOOKUP(C685,A!$B$2:$I$1501,8,FALSE)</f>
        <v>#N/A</v>
      </c>
      <c r="N685" s="2">
        <f t="shared" si="26"/>
        <v>0</v>
      </c>
      <c r="O685" s="2">
        <f t="shared" si="27"/>
        <v>1322</v>
      </c>
      <c r="P685" s="8" t="e">
        <f>VLOOKUP(C685,A!$B$2:$D$1501,3,FALSE)</f>
        <v>#N/A</v>
      </c>
    </row>
    <row r="686" spans="1:16" ht="14.45" customHeight="1" x14ac:dyDescent="0.25">
      <c r="A686" s="36">
        <v>1323</v>
      </c>
      <c r="E686" s="2" t="e">
        <f>VLOOKUP(C686,A!$E$2:$K$1451,7,FALSE)</f>
        <v>#N/A</v>
      </c>
      <c r="G686" s="8" t="e">
        <f>VLOOKUP(C686,A!$B$2:$I$1501,8,FALSE)</f>
        <v>#N/A</v>
      </c>
      <c r="N686" s="2">
        <f t="shared" si="26"/>
        <v>0</v>
      </c>
      <c r="O686" s="2">
        <f t="shared" si="27"/>
        <v>1323</v>
      </c>
      <c r="P686" s="8" t="e">
        <f>VLOOKUP(C686,A!$B$2:$D$1501,3,FALSE)</f>
        <v>#N/A</v>
      </c>
    </row>
    <row r="687" spans="1:16" ht="14.45" customHeight="1" x14ac:dyDescent="0.25">
      <c r="A687" s="36">
        <v>1324</v>
      </c>
      <c r="E687" s="2" t="e">
        <f>VLOOKUP(C687,A!$E$2:$K$1451,7,FALSE)</f>
        <v>#N/A</v>
      </c>
      <c r="G687" s="8" t="e">
        <f>VLOOKUP(C687,A!$B$2:$I$1501,8,FALSE)</f>
        <v>#N/A</v>
      </c>
      <c r="N687" s="2">
        <f t="shared" si="26"/>
        <v>0</v>
      </c>
      <c r="O687" s="2">
        <f t="shared" si="27"/>
        <v>1324</v>
      </c>
      <c r="P687" s="8" t="e">
        <f>VLOOKUP(C687,A!$B$2:$D$1501,3,FALSE)</f>
        <v>#N/A</v>
      </c>
    </row>
    <row r="688" spans="1:16" ht="14.45" customHeight="1" x14ac:dyDescent="0.25">
      <c r="A688" s="36">
        <v>1325</v>
      </c>
      <c r="E688" s="2" t="e">
        <f>VLOOKUP(C688,A!$E$2:$K$1451,7,FALSE)</f>
        <v>#N/A</v>
      </c>
      <c r="G688" s="8" t="e">
        <f>VLOOKUP(C688,A!$B$2:$I$1501,8,FALSE)</f>
        <v>#N/A</v>
      </c>
      <c r="N688" s="2">
        <f t="shared" si="26"/>
        <v>0</v>
      </c>
      <c r="O688" s="2">
        <f t="shared" si="27"/>
        <v>1325</v>
      </c>
      <c r="P688" s="8" t="e">
        <f>VLOOKUP(C688,A!$B$2:$D$1501,3,FALSE)</f>
        <v>#N/A</v>
      </c>
    </row>
    <row r="689" spans="1:16" ht="14.45" customHeight="1" x14ac:dyDescent="0.25">
      <c r="A689" s="36">
        <v>1326</v>
      </c>
      <c r="E689" s="2" t="e">
        <f>VLOOKUP(C689,A!$E$2:$K$1451,7,FALSE)</f>
        <v>#N/A</v>
      </c>
      <c r="G689" s="8" t="e">
        <f>VLOOKUP(C689,A!$B$2:$I$1501,8,FALSE)</f>
        <v>#N/A</v>
      </c>
      <c r="N689" s="2">
        <f t="shared" si="26"/>
        <v>0</v>
      </c>
      <c r="O689" s="2">
        <f t="shared" si="27"/>
        <v>1326</v>
      </c>
      <c r="P689" s="8" t="e">
        <f>VLOOKUP(C689,A!$B$2:$D$1501,3,FALSE)</f>
        <v>#N/A</v>
      </c>
    </row>
    <row r="690" spans="1:16" ht="14.45" customHeight="1" x14ac:dyDescent="0.25">
      <c r="A690" s="15">
        <v>1401</v>
      </c>
      <c r="B690" s="2">
        <v>144344</v>
      </c>
      <c r="C690" s="2" t="s">
        <v>162</v>
      </c>
      <c r="D690" s="2" t="s">
        <v>115</v>
      </c>
      <c r="E690" s="2" t="str">
        <f>VLOOKUP(C690,A!$E$2:$K$1451,7,FALSE)</f>
        <v>05999019596</v>
      </c>
      <c r="F690" s="8" t="s">
        <v>364</v>
      </c>
      <c r="G690" s="8" t="str">
        <f>VLOOKUP(C690,A!$B$2:$I$1501,8,FALSE)</f>
        <v>Jeune Masculin 15/16 ans</v>
      </c>
      <c r="N690" s="2">
        <f t="shared" si="22"/>
        <v>144344</v>
      </c>
      <c r="O690" s="2">
        <f t="shared" si="23"/>
        <v>1401</v>
      </c>
      <c r="P690" s="8" t="str">
        <f>VLOOKUP(C690,A!$B$2:$D$1501,3,FALSE)</f>
        <v>JE</v>
      </c>
    </row>
    <row r="691" spans="1:16" ht="14.45" customHeight="1" x14ac:dyDescent="0.25">
      <c r="A691" s="15">
        <v>1402</v>
      </c>
      <c r="B691" s="2">
        <v>144329</v>
      </c>
      <c r="C691" s="2" t="s">
        <v>164</v>
      </c>
      <c r="D691" s="19" t="s">
        <v>22</v>
      </c>
      <c r="E691" s="2" t="str">
        <f>VLOOKUP(C691,A!$E$2:$K$1451,7,FALSE)</f>
        <v>05999098039</v>
      </c>
      <c r="F691" s="8" t="s">
        <v>364</v>
      </c>
      <c r="G691" s="8" t="str">
        <f>VLOOKUP(C691,A!$B$2:$I$1501,8,FALSE)</f>
        <v>Jeune Masculin 15/16 ans</v>
      </c>
      <c r="N691" s="2">
        <f t="shared" si="22"/>
        <v>144329</v>
      </c>
      <c r="O691" s="2">
        <f t="shared" si="23"/>
        <v>1402</v>
      </c>
      <c r="P691" s="8" t="str">
        <f>VLOOKUP(C691,A!$B$2:$D$1501,3,FALSE)</f>
        <v>JE</v>
      </c>
    </row>
    <row r="692" spans="1:16" ht="14.45" customHeight="1" x14ac:dyDescent="0.25">
      <c r="A692" s="15">
        <v>1403</v>
      </c>
      <c r="B692" s="2">
        <v>144348</v>
      </c>
      <c r="C692" s="2" t="s">
        <v>158</v>
      </c>
      <c r="D692" s="2" t="s">
        <v>62</v>
      </c>
      <c r="E692" s="2" t="str">
        <f>VLOOKUP(C692,A!$E$2:$K$1451,7,FALSE)</f>
        <v>05999097709</v>
      </c>
      <c r="F692" s="8" t="s">
        <v>364</v>
      </c>
      <c r="G692" s="8" t="str">
        <f>VLOOKUP(C692,A!$B$2:$I$1501,8,FALSE)</f>
        <v>Jeune Masculin 15/16 ans</v>
      </c>
      <c r="N692" s="2">
        <f t="shared" si="22"/>
        <v>144348</v>
      </c>
      <c r="O692" s="2">
        <f t="shared" si="23"/>
        <v>1403</v>
      </c>
      <c r="P692" s="8" t="str">
        <f>VLOOKUP(C692,A!$B$2:$D$1501,3,FALSE)</f>
        <v>JE</v>
      </c>
    </row>
    <row r="693" spans="1:16" ht="14.45" customHeight="1" x14ac:dyDescent="0.25">
      <c r="A693" s="15">
        <v>1404</v>
      </c>
      <c r="B693" s="2">
        <v>1308</v>
      </c>
      <c r="C693" s="2" t="s">
        <v>159</v>
      </c>
      <c r="D693" s="2" t="s">
        <v>140</v>
      </c>
      <c r="E693" s="2" t="str">
        <f>VLOOKUP(C693,A!$E$2:$K$1451,7,FALSE)</f>
        <v>05999016341</v>
      </c>
      <c r="F693" s="8" t="s">
        <v>364</v>
      </c>
      <c r="G693" s="8" t="str">
        <f>VLOOKUP(C693,A!$B$2:$I$1501,8,FALSE)</f>
        <v>Jeune Masculin 15/16 ans</v>
      </c>
      <c r="N693" s="2">
        <f t="shared" si="22"/>
        <v>1308</v>
      </c>
      <c r="O693" s="2">
        <f t="shared" si="23"/>
        <v>1404</v>
      </c>
      <c r="P693" s="8" t="str">
        <f>VLOOKUP(C693,A!$B$2:$D$1501,3,FALSE)</f>
        <v>JE</v>
      </c>
    </row>
    <row r="694" spans="1:16" ht="14.45" customHeight="1" x14ac:dyDescent="0.25">
      <c r="A694" s="15">
        <v>1405</v>
      </c>
      <c r="B694" s="2">
        <v>144413</v>
      </c>
      <c r="C694" s="2" t="s">
        <v>160</v>
      </c>
      <c r="D694" s="2" t="s">
        <v>115</v>
      </c>
      <c r="E694" s="2" t="str">
        <f>VLOOKUP(C694,A!$E$2:$K$1451,7,FALSE)</f>
        <v>05999027660</v>
      </c>
      <c r="F694" s="8" t="s">
        <v>364</v>
      </c>
      <c r="G694" s="8" t="str">
        <f>VLOOKUP(C694,A!$B$2:$I$1501,8,FALSE)</f>
        <v>Jeune Masculin 15/16 ans</v>
      </c>
      <c r="N694" s="2">
        <f t="shared" si="22"/>
        <v>144413</v>
      </c>
      <c r="O694" s="2">
        <f t="shared" si="23"/>
        <v>1405</v>
      </c>
      <c r="P694" s="8" t="str">
        <f>VLOOKUP(C694,A!$B$2:$D$1501,3,FALSE)</f>
        <v>JE</v>
      </c>
    </row>
    <row r="695" spans="1:16" ht="14.45" customHeight="1" x14ac:dyDescent="0.25">
      <c r="A695" s="15">
        <v>1406</v>
      </c>
      <c r="B695" s="2">
        <v>2165</v>
      </c>
      <c r="C695" s="2" t="s">
        <v>339</v>
      </c>
      <c r="D695" s="2" t="s">
        <v>39</v>
      </c>
      <c r="E695" s="2" t="str">
        <f>VLOOKUP(C695,A!$E$2:$K$1451,7,FALSE)</f>
        <v>05999011815</v>
      </c>
      <c r="F695" s="8" t="s">
        <v>364</v>
      </c>
      <c r="G695" s="8" t="str">
        <f>VLOOKUP(C695,A!$B$2:$I$1501,8,FALSE)</f>
        <v>Jeune Masculin 15/16 ans</v>
      </c>
      <c r="N695" s="2">
        <f t="shared" ref="N695:N768" si="28">B695</f>
        <v>2165</v>
      </c>
      <c r="O695" s="2">
        <f t="shared" ref="O695:O768" si="29">A695</f>
        <v>1406</v>
      </c>
      <c r="P695" s="8" t="str">
        <f>VLOOKUP(C695,A!$B$2:$D$1501,3,FALSE)</f>
        <v>JE</v>
      </c>
    </row>
    <row r="696" spans="1:16" ht="14.45" customHeight="1" x14ac:dyDescent="0.25">
      <c r="A696" s="15">
        <v>1407</v>
      </c>
      <c r="B696" s="2">
        <v>1283</v>
      </c>
      <c r="C696" s="2" t="s">
        <v>252</v>
      </c>
      <c r="D696" s="2" t="s">
        <v>41</v>
      </c>
      <c r="E696" s="2" t="str">
        <f>VLOOKUP(C696,A!$E$2:$K$1451,7,FALSE)</f>
        <v>05999112668</v>
      </c>
      <c r="F696" s="8" t="s">
        <v>364</v>
      </c>
      <c r="G696" s="8" t="str">
        <f>VLOOKUP(C696,A!$B$2:$I$1501,8,FALSE)</f>
        <v>Jeune Masculin 15/16 ans</v>
      </c>
      <c r="N696" s="2">
        <f t="shared" si="28"/>
        <v>1283</v>
      </c>
      <c r="O696" s="2">
        <f t="shared" si="29"/>
        <v>1407</v>
      </c>
      <c r="P696" s="8" t="str">
        <f>VLOOKUP(C696,A!$B$2:$D$1501,3,FALSE)</f>
        <v>JE</v>
      </c>
    </row>
    <row r="697" spans="1:16" ht="14.45" customHeight="1" x14ac:dyDescent="0.25">
      <c r="A697" s="15">
        <v>1408</v>
      </c>
      <c r="B697" s="2">
        <v>1286</v>
      </c>
      <c r="C697" s="2" t="s">
        <v>253</v>
      </c>
      <c r="D697" s="2" t="s">
        <v>84</v>
      </c>
      <c r="E697" s="2" t="str">
        <f>VLOOKUP(C697,A!$E$2:$K$1451,7,FALSE)</f>
        <v>05999069652</v>
      </c>
      <c r="F697" s="8" t="s">
        <v>364</v>
      </c>
      <c r="G697" s="8" t="str">
        <f>VLOOKUP(C697,A!$B$2:$I$1501,8,FALSE)</f>
        <v>Jeune Masculin 15/16 ans</v>
      </c>
      <c r="N697" s="2">
        <f t="shared" si="28"/>
        <v>1286</v>
      </c>
      <c r="O697" s="2">
        <f t="shared" si="29"/>
        <v>1408</v>
      </c>
      <c r="P697" s="8" t="str">
        <f>VLOOKUP(C697,A!$B$2:$D$1501,3,FALSE)</f>
        <v>JE</v>
      </c>
    </row>
    <row r="698" spans="1:16" ht="14.45" customHeight="1" x14ac:dyDescent="0.25">
      <c r="A698" s="15">
        <v>1409</v>
      </c>
      <c r="B698" s="2">
        <v>144427</v>
      </c>
      <c r="C698" s="2" t="s">
        <v>165</v>
      </c>
      <c r="D698" s="19" t="s">
        <v>22</v>
      </c>
      <c r="E698" s="2" t="str">
        <f>VLOOKUP(C698,A!$E$2:$K$1451,7,FALSE)</f>
        <v>05999098038</v>
      </c>
      <c r="F698" s="8" t="s">
        <v>364</v>
      </c>
      <c r="G698" s="8" t="str">
        <f>VLOOKUP(C698,A!$B$2:$I$1501,8,FALSE)</f>
        <v>Jeune Masculin 15/16 ans</v>
      </c>
      <c r="N698" s="2">
        <f t="shared" si="28"/>
        <v>144427</v>
      </c>
      <c r="O698" s="2">
        <f t="shared" si="29"/>
        <v>1409</v>
      </c>
      <c r="P698" s="8" t="str">
        <f>VLOOKUP(C698,A!$B$2:$D$1501,3,FALSE)</f>
        <v>JE</v>
      </c>
    </row>
    <row r="699" spans="1:16" ht="14.45" customHeight="1" x14ac:dyDescent="0.25">
      <c r="A699" s="15">
        <v>1410</v>
      </c>
      <c r="B699" s="2">
        <v>144571</v>
      </c>
      <c r="C699" s="2" t="s">
        <v>248</v>
      </c>
      <c r="D699" s="5" t="s">
        <v>128</v>
      </c>
      <c r="E699" s="2" t="str">
        <f>VLOOKUP(C699,A!$E$2:$K$1451,7,FALSE)</f>
        <v>06297094390</v>
      </c>
      <c r="F699" s="8" t="s">
        <v>364</v>
      </c>
      <c r="G699" s="8" t="str">
        <f>VLOOKUP(C699,A!$B$2:$I$1501,8,FALSE)</f>
        <v>Jeune Masculin 15/16 ans</v>
      </c>
      <c r="N699" s="2">
        <f t="shared" si="28"/>
        <v>144571</v>
      </c>
      <c r="O699" s="2">
        <f t="shared" si="29"/>
        <v>1410</v>
      </c>
      <c r="P699" s="8" t="str">
        <f>VLOOKUP(C699,A!$B$2:$D$1501,3,FALSE)</f>
        <v>JE</v>
      </c>
    </row>
    <row r="700" spans="1:16" ht="14.45" customHeight="1" x14ac:dyDescent="0.25">
      <c r="A700" s="15">
        <v>1411</v>
      </c>
      <c r="B700" s="2">
        <v>144584</v>
      </c>
      <c r="C700" s="2" t="s">
        <v>247</v>
      </c>
      <c r="D700" s="5" t="s">
        <v>128</v>
      </c>
      <c r="E700" s="2" t="str">
        <f>VLOOKUP(C700,A!$E$2:$K$1451,7,FALSE)</f>
        <v>06297087646</v>
      </c>
      <c r="F700" s="8" t="s">
        <v>364</v>
      </c>
      <c r="G700" s="8" t="str">
        <f>VLOOKUP(C700,A!$B$2:$I$1501,8,FALSE)</f>
        <v>Jeune Masculin 15/16 ans</v>
      </c>
      <c r="N700" s="2">
        <f t="shared" si="28"/>
        <v>144584</v>
      </c>
      <c r="O700" s="2">
        <f t="shared" si="29"/>
        <v>1411</v>
      </c>
      <c r="P700" s="8" t="str">
        <f>VLOOKUP(C700,A!$B$2:$D$1501,3,FALSE)</f>
        <v>JE</v>
      </c>
    </row>
    <row r="701" spans="1:16" ht="14.45" customHeight="1" x14ac:dyDescent="0.25">
      <c r="A701" s="15">
        <v>1412</v>
      </c>
      <c r="B701" s="2">
        <v>144495</v>
      </c>
      <c r="C701" s="2" t="s">
        <v>163</v>
      </c>
      <c r="D701" s="2" t="s">
        <v>101</v>
      </c>
      <c r="E701" s="2" t="str">
        <f>VLOOKUP(C701,A!$E$2:$K$1451,7,FALSE)</f>
        <v>06297065816</v>
      </c>
      <c r="F701" s="8" t="s">
        <v>364</v>
      </c>
      <c r="G701" s="8" t="str">
        <f>VLOOKUP(C701,A!$B$2:$I$1501,8,FALSE)</f>
        <v>Jeune Masculin 15/16 ans</v>
      </c>
      <c r="N701" s="2">
        <f t="shared" si="28"/>
        <v>144495</v>
      </c>
      <c r="O701" s="2">
        <f t="shared" si="29"/>
        <v>1412</v>
      </c>
      <c r="P701" s="8" t="str">
        <f>VLOOKUP(C701,A!$B$2:$D$1501,3,FALSE)</f>
        <v>JE</v>
      </c>
    </row>
    <row r="702" spans="1:16" ht="14.45" customHeight="1" x14ac:dyDescent="0.25">
      <c r="A702" s="15">
        <v>1413</v>
      </c>
      <c r="B702">
        <v>144560</v>
      </c>
      <c r="C702" t="s">
        <v>246</v>
      </c>
      <c r="D702" s="5" t="s">
        <v>128</v>
      </c>
      <c r="E702" s="2" t="str">
        <f>VLOOKUP(C702,A!$E$2:$K$1451,7,FALSE)</f>
        <v>06297070096</v>
      </c>
      <c r="F702" s="8" t="s">
        <v>364</v>
      </c>
      <c r="G702" s="8" t="str">
        <f>VLOOKUP(C702,A!$B$2:$I$1501,8,FALSE)</f>
        <v>Jeune Masculin 15/16 ans</v>
      </c>
      <c r="N702" s="2">
        <f t="shared" si="28"/>
        <v>144560</v>
      </c>
      <c r="O702" s="2">
        <f t="shared" si="29"/>
        <v>1413</v>
      </c>
      <c r="P702" s="8" t="str">
        <f>VLOOKUP(C702,A!$B$2:$D$1501,3,FALSE)</f>
        <v>JE</v>
      </c>
    </row>
    <row r="703" spans="1:16" ht="14.45" customHeight="1" x14ac:dyDescent="0.25">
      <c r="A703" s="15">
        <v>1414</v>
      </c>
      <c r="B703">
        <v>1315</v>
      </c>
      <c r="C703" t="s">
        <v>539</v>
      </c>
      <c r="D703" s="20" t="str">
        <f>VLOOKUP(C703,[8]A!$B$2:$H$1501,6,FALSE)</f>
        <v>ENTENTE SPORTIVE ENFANTS DE GAYANT (ESEG) DOUAI</v>
      </c>
      <c r="E703" s="2" t="str">
        <f>VLOOKUP(C703,A!$E$2:$K$1451,7,FALSE)</f>
        <v>05999117340</v>
      </c>
      <c r="F703" s="8" t="s">
        <v>364</v>
      </c>
      <c r="G703" s="8" t="str">
        <f>VLOOKUP(C703,A!$B$2:$I$1501,8,FALSE)</f>
        <v>Jeune Masculin 15/16 ans</v>
      </c>
      <c r="N703" s="2">
        <f t="shared" si="28"/>
        <v>1315</v>
      </c>
      <c r="O703" s="2">
        <f t="shared" si="29"/>
        <v>1414</v>
      </c>
      <c r="P703" s="8" t="str">
        <f>VLOOKUP(C703,A!$B$2:$D$1501,3,FALSE)</f>
        <v>JE</v>
      </c>
    </row>
    <row r="704" spans="1:16" ht="14.45" customHeight="1" x14ac:dyDescent="0.25">
      <c r="A704" s="15">
        <v>1415</v>
      </c>
      <c r="B704">
        <v>2201</v>
      </c>
      <c r="C704" t="s">
        <v>543</v>
      </c>
      <c r="D704" s="20" t="str">
        <f>VLOOKUP(C704,[8]A!$B$2:$H$1501,6,FALSE)</f>
        <v>ESPOIR CYCLISTE  WAMBRECHIES MARQUETTE</v>
      </c>
      <c r="E704" s="2" t="str">
        <f>VLOOKUP(C704,A!$E$2:$K$1451,7,FALSE)</f>
        <v>05999107224</v>
      </c>
      <c r="F704" s="8" t="s">
        <v>364</v>
      </c>
      <c r="G704" s="8" t="str">
        <f>VLOOKUP(C704,A!$B$2:$I$1501,8,FALSE)</f>
        <v>Jeune Masculin 15/16 ans</v>
      </c>
      <c r="N704" s="2">
        <f t="shared" si="28"/>
        <v>2201</v>
      </c>
      <c r="O704" s="2">
        <f t="shared" si="29"/>
        <v>1415</v>
      </c>
      <c r="P704" s="8" t="str">
        <f>VLOOKUP(C704,A!$B$2:$D$1501,3,FALSE)</f>
        <v>JE</v>
      </c>
    </row>
    <row r="705" spans="1:16" ht="14.45" customHeight="1" x14ac:dyDescent="0.25">
      <c r="A705" s="15">
        <v>1416</v>
      </c>
      <c r="B705">
        <v>1284</v>
      </c>
      <c r="C705" t="s">
        <v>547</v>
      </c>
      <c r="D705" s="20" t="str">
        <f>VLOOKUP(C705,[8]A!$B$2:$H$1501,6,FALSE)</f>
        <v>ESPOIR CYCLISTE  WAMBRECHIES MARQUETTE</v>
      </c>
      <c r="E705" s="2" t="str">
        <f>VLOOKUP(C705,A!$E$2:$K$1451,7,FALSE)</f>
        <v>05999096077</v>
      </c>
      <c r="F705" s="8" t="s">
        <v>364</v>
      </c>
      <c r="G705" s="8" t="str">
        <f>VLOOKUP(C705,A!$B$2:$I$1501,8,FALSE)</f>
        <v>Jeune Masculin 15/16 ans</v>
      </c>
      <c r="N705" s="2">
        <f t="shared" si="28"/>
        <v>1284</v>
      </c>
      <c r="O705" s="2">
        <f t="shared" si="29"/>
        <v>1416</v>
      </c>
      <c r="P705" s="8" t="str">
        <f>VLOOKUP(C705,A!$B$2:$D$1501,3,FALSE)</f>
        <v>JE</v>
      </c>
    </row>
    <row r="706" spans="1:16" ht="14.45" customHeight="1" x14ac:dyDescent="0.25">
      <c r="A706" s="15">
        <v>1417</v>
      </c>
      <c r="B706">
        <v>2204</v>
      </c>
      <c r="C706" s="5" t="s">
        <v>563</v>
      </c>
      <c r="D706" s="20" t="str">
        <f>VLOOKUP(C706,[8]A!$B$2:$H$1501,6,FALSE)</f>
        <v>VELO CLUB ARMENTIERES</v>
      </c>
      <c r="E706" s="2" t="str">
        <f>VLOOKUP(C706,A!$E$2:$K$1451,7,FALSE)</f>
        <v>05999021526</v>
      </c>
      <c r="F706" s="8" t="s">
        <v>364</v>
      </c>
      <c r="G706" s="8" t="str">
        <f>VLOOKUP(C706,A!$B$2:$I$1501,8,FALSE)</f>
        <v>Jeune Masculin 15/16 ans</v>
      </c>
      <c r="N706" s="2">
        <f t="shared" si="28"/>
        <v>2204</v>
      </c>
      <c r="O706" s="2">
        <f t="shared" si="29"/>
        <v>1417</v>
      </c>
      <c r="P706" s="8" t="str">
        <f>VLOOKUP(C706,A!$B$2:$D$1501,3,FALSE)</f>
        <v>JE</v>
      </c>
    </row>
    <row r="707" spans="1:16" ht="14.45" customHeight="1" x14ac:dyDescent="0.25">
      <c r="A707" s="15">
        <v>1418</v>
      </c>
      <c r="B707">
        <v>144606</v>
      </c>
      <c r="C707" s="5" t="s">
        <v>526</v>
      </c>
      <c r="D707" s="20" t="str">
        <f>VLOOKUP(C707,[8]A!$B$2:$H$1501,6,FALSE)</f>
        <v>ETOILE CYCLISTE FEIGNIES</v>
      </c>
      <c r="E707" s="2" t="str">
        <f>VLOOKUP(C707,A!$E$2:$K$1451,7,FALSE)</f>
        <v>05999119884</v>
      </c>
      <c r="F707" s="8" t="s">
        <v>364</v>
      </c>
      <c r="G707" s="8" t="str">
        <f>VLOOKUP(C707,A!$B$2:$I$1501,8,FALSE)</f>
        <v>Jeune Masculin 15/16 ans</v>
      </c>
      <c r="N707" s="2">
        <f t="shared" si="28"/>
        <v>144606</v>
      </c>
      <c r="O707" s="2">
        <f t="shared" si="29"/>
        <v>1418</v>
      </c>
      <c r="P707" s="8" t="str">
        <f>VLOOKUP(C707,A!$B$2:$D$1501,3,FALSE)</f>
        <v>JE</v>
      </c>
    </row>
    <row r="708" spans="1:16" ht="14.45" customHeight="1" x14ac:dyDescent="0.25">
      <c r="A708" s="15">
        <v>1419</v>
      </c>
      <c r="B708">
        <v>144624</v>
      </c>
      <c r="C708" s="5" t="s">
        <v>530</v>
      </c>
      <c r="D708" s="20" t="str">
        <f>VLOOKUP(C708,[8]A!$B$2:$H$1501,6,FALSE)</f>
        <v>ETOILE CYCLISTE FEIGNIES</v>
      </c>
      <c r="E708" s="2" t="str">
        <f>VLOOKUP(C708,A!$E$2:$K$1451,7,FALSE)</f>
        <v>05999020504</v>
      </c>
      <c r="F708" s="8" t="s">
        <v>364</v>
      </c>
      <c r="G708" s="8" t="str">
        <f>VLOOKUP(C708,A!$B$2:$I$1501,8,FALSE)</f>
        <v>Jeune Masculin 15/16 ans</v>
      </c>
      <c r="N708" s="2">
        <f t="shared" si="28"/>
        <v>144624</v>
      </c>
      <c r="O708" s="2">
        <f t="shared" si="29"/>
        <v>1419</v>
      </c>
      <c r="P708" s="8" t="str">
        <f>VLOOKUP(C708,A!$B$2:$D$1501,3,FALSE)</f>
        <v>JE</v>
      </c>
    </row>
    <row r="709" spans="1:16" ht="14.45" customHeight="1" x14ac:dyDescent="0.25">
      <c r="A709" s="15">
        <v>1420</v>
      </c>
      <c r="B709">
        <v>1304</v>
      </c>
      <c r="C709" s="2" t="s">
        <v>599</v>
      </c>
      <c r="D709" s="2" t="s">
        <v>504</v>
      </c>
      <c r="E709" s="2" t="str">
        <f>VLOOKUP(C709,A!$E$2:$K$1451,7,FALSE)</f>
        <v>05999098025</v>
      </c>
      <c r="F709" s="8" t="s">
        <v>364</v>
      </c>
      <c r="G709" s="8" t="str">
        <f>VLOOKUP(C709,A!$B$2:$I$1501,8,FALSE)</f>
        <v>Jeune Masculin 15/16 ans</v>
      </c>
      <c r="N709" s="2">
        <f t="shared" si="28"/>
        <v>1304</v>
      </c>
      <c r="O709" s="2">
        <f t="shared" si="29"/>
        <v>1420</v>
      </c>
      <c r="P709" s="8" t="str">
        <f>VLOOKUP(C709,A!$B$2:$D$1501,3,FALSE)</f>
        <v>JE</v>
      </c>
    </row>
    <row r="710" spans="1:16" ht="14.45" customHeight="1" x14ac:dyDescent="0.25">
      <c r="A710" s="15">
        <v>1421</v>
      </c>
      <c r="B710">
        <v>2217</v>
      </c>
      <c r="C710" t="s">
        <v>583</v>
      </c>
      <c r="D710" t="s">
        <v>14</v>
      </c>
      <c r="E710" s="2" t="str">
        <f>VLOOKUP(C710,A!$E$2:$K$1451,7,FALSE)</f>
        <v>05999025993</v>
      </c>
      <c r="F710" s="8" t="s">
        <v>364</v>
      </c>
      <c r="G710" s="8" t="str">
        <f>VLOOKUP(C710,A!$B$2:$I$1501,8,FALSE)</f>
        <v>Jeune Masculin 15/16 ans</v>
      </c>
      <c r="N710" s="2">
        <f t="shared" si="28"/>
        <v>2217</v>
      </c>
      <c r="O710" s="2">
        <f t="shared" si="29"/>
        <v>1421</v>
      </c>
      <c r="P710" s="8" t="str">
        <f>VLOOKUP(C710,A!$B$2:$D$1501,3,FALSE)</f>
        <v>JE</v>
      </c>
    </row>
    <row r="711" spans="1:16" ht="14.45" customHeight="1" x14ac:dyDescent="0.25">
      <c r="A711" s="15">
        <v>1422</v>
      </c>
      <c r="B711">
        <v>144363</v>
      </c>
      <c r="C711" t="s">
        <v>591</v>
      </c>
      <c r="D711" t="s">
        <v>14</v>
      </c>
      <c r="E711" s="2" t="str">
        <f>VLOOKUP(C711,A!$E$2:$K$1451,7,FALSE)</f>
        <v>05996219564</v>
      </c>
      <c r="F711" s="8" t="s">
        <v>364</v>
      </c>
      <c r="G711" s="8" t="str">
        <f>VLOOKUP(C711,A!$B$2:$I$1501,8,FALSE)</f>
        <v>Jeune Masculin 15/16 ans</v>
      </c>
      <c r="N711" s="2">
        <f t="shared" si="28"/>
        <v>144363</v>
      </c>
      <c r="O711" s="2">
        <f t="shared" si="29"/>
        <v>1422</v>
      </c>
      <c r="P711" s="8" t="str">
        <f>VLOOKUP(C711,A!$B$2:$D$1501,3,FALSE)</f>
        <v>JE</v>
      </c>
    </row>
    <row r="712" spans="1:16" ht="14.45" customHeight="1" x14ac:dyDescent="0.25">
      <c r="A712" s="15">
        <v>1423</v>
      </c>
      <c r="B712">
        <v>2909</v>
      </c>
      <c r="C712" t="s">
        <v>622</v>
      </c>
      <c r="D712" t="s">
        <v>284</v>
      </c>
      <c r="E712" s="2" t="str">
        <f>VLOOKUP(C712,A!$E$2:$K$1451,7,FALSE)</f>
        <v>05999040596</v>
      </c>
      <c r="F712" s="8" t="s">
        <v>364</v>
      </c>
      <c r="G712" s="8" t="str">
        <f>VLOOKUP(C712,A!$B$2:$I$1501,8,FALSE)</f>
        <v>Jeune Masculin 15/16 ans</v>
      </c>
      <c r="N712" s="2">
        <f t="shared" si="28"/>
        <v>2909</v>
      </c>
      <c r="O712" s="2">
        <f t="shared" si="29"/>
        <v>1423</v>
      </c>
      <c r="P712" s="8" t="str">
        <f>VLOOKUP(C712,A!$B$2:$D$1501,3,FALSE)</f>
        <v>JE</v>
      </c>
    </row>
    <row r="713" spans="1:16" ht="14.45" customHeight="1" x14ac:dyDescent="0.25">
      <c r="A713" s="15">
        <v>1424</v>
      </c>
      <c r="B713">
        <v>2928</v>
      </c>
      <c r="C713" t="s">
        <v>623</v>
      </c>
      <c r="D713" t="s">
        <v>284</v>
      </c>
      <c r="E713" s="2" t="str">
        <f>VLOOKUP(C713,A!$E$2:$K$1451,7,FALSE)</f>
        <v>05999033237</v>
      </c>
      <c r="F713" s="8" t="s">
        <v>364</v>
      </c>
      <c r="G713" s="8" t="str">
        <f>VLOOKUP(C713,A!$B$2:$I$1501,8,FALSE)</f>
        <v>Jeune Masculin 15/16 ans</v>
      </c>
      <c r="N713" s="2">
        <f t="shared" si="28"/>
        <v>2928</v>
      </c>
      <c r="O713" s="2">
        <f t="shared" si="29"/>
        <v>1424</v>
      </c>
      <c r="P713" s="8" t="str">
        <f>VLOOKUP(C713,A!$B$2:$D$1501,3,FALSE)</f>
        <v>JE</v>
      </c>
    </row>
    <row r="714" spans="1:16" ht="14.45" customHeight="1" x14ac:dyDescent="0.25">
      <c r="A714" s="15">
        <v>1425</v>
      </c>
      <c r="B714">
        <v>2914</v>
      </c>
      <c r="C714" t="s">
        <v>628</v>
      </c>
      <c r="D714" t="s">
        <v>284</v>
      </c>
      <c r="E714" s="2" t="str">
        <f>VLOOKUP(C714,A!$E$2:$K$1451,7,FALSE)</f>
        <v>05999105009</v>
      </c>
      <c r="F714" s="8" t="s">
        <v>364</v>
      </c>
      <c r="G714" s="8" t="str">
        <f>VLOOKUP(C714,A!$B$2:$I$1501,8,FALSE)</f>
        <v>Jeune Masculin 15/16 ans</v>
      </c>
      <c r="N714" s="2">
        <f t="shared" si="28"/>
        <v>2914</v>
      </c>
      <c r="O714" s="2">
        <f t="shared" si="29"/>
        <v>1425</v>
      </c>
      <c r="P714" s="8" t="str">
        <f>VLOOKUP(C714,A!$B$2:$D$1501,3,FALSE)</f>
        <v>JE</v>
      </c>
    </row>
    <row r="715" spans="1:16" ht="14.45" customHeight="1" x14ac:dyDescent="0.25">
      <c r="A715" s="15">
        <v>1426</v>
      </c>
      <c r="B715">
        <v>2934</v>
      </c>
      <c r="C715" t="s">
        <v>630</v>
      </c>
      <c r="D715" t="s">
        <v>284</v>
      </c>
      <c r="E715" s="2" t="str">
        <f>VLOOKUP(C715,A!$E$2:$K$1451,7,FALSE)</f>
        <v>05999120692</v>
      </c>
      <c r="F715" s="8" t="s">
        <v>364</v>
      </c>
      <c r="G715" s="8" t="str">
        <f>VLOOKUP(C715,A!$B$2:$I$1501,8,FALSE)</f>
        <v>Jeune Masculin 15/16 ans</v>
      </c>
      <c r="N715" s="2">
        <f t="shared" si="28"/>
        <v>2934</v>
      </c>
      <c r="O715" s="2">
        <f t="shared" si="29"/>
        <v>1426</v>
      </c>
      <c r="P715" s="8" t="str">
        <f>VLOOKUP(C715,A!$B$2:$D$1501,3,FALSE)</f>
        <v>JE</v>
      </c>
    </row>
    <row r="716" spans="1:16" ht="14.45" customHeight="1" x14ac:dyDescent="0.25">
      <c r="A716" s="15">
        <v>1427</v>
      </c>
      <c r="B716">
        <v>2920</v>
      </c>
      <c r="C716" t="s">
        <v>632</v>
      </c>
      <c r="D716" t="s">
        <v>284</v>
      </c>
      <c r="E716" s="2" t="str">
        <f>VLOOKUP(C716,A!$E$2:$K$1451,7,FALSE)</f>
        <v>05999087668</v>
      </c>
      <c r="F716" s="8" t="s">
        <v>364</v>
      </c>
      <c r="G716" s="8" t="str">
        <f>VLOOKUP(C716,A!$B$2:$I$1501,8,FALSE)</f>
        <v>Jeune Masculin 15/16 ans</v>
      </c>
      <c r="N716" s="2">
        <f t="shared" si="28"/>
        <v>2920</v>
      </c>
      <c r="O716" s="2">
        <f t="shared" si="29"/>
        <v>1427</v>
      </c>
      <c r="P716" s="8" t="str">
        <f>VLOOKUP(C716,A!$B$2:$D$1501,3,FALSE)</f>
        <v>JE</v>
      </c>
    </row>
    <row r="717" spans="1:16" ht="14.45" customHeight="1" x14ac:dyDescent="0.25">
      <c r="A717" s="15">
        <v>1428</v>
      </c>
      <c r="B717">
        <v>2952</v>
      </c>
      <c r="C717" t="s">
        <v>634</v>
      </c>
      <c r="D717" t="s">
        <v>284</v>
      </c>
      <c r="E717" s="2" t="str">
        <f>VLOOKUP(C717,A!$E$2:$K$1451,7,FALSE)</f>
        <v>05999084868</v>
      </c>
      <c r="F717" s="8" t="s">
        <v>364</v>
      </c>
      <c r="G717" s="8" t="str">
        <f>VLOOKUP(C717,A!$B$2:$I$1501,8,FALSE)</f>
        <v>Jeune Masculin 15/16 ans</v>
      </c>
      <c r="N717" s="2">
        <f t="shared" si="28"/>
        <v>2952</v>
      </c>
      <c r="O717" s="2">
        <f t="shared" si="29"/>
        <v>1428</v>
      </c>
      <c r="P717" s="8" t="str">
        <f>VLOOKUP(C717,A!$B$2:$D$1501,3,FALSE)</f>
        <v>JE</v>
      </c>
    </row>
    <row r="718" spans="1:16" ht="14.45" customHeight="1" x14ac:dyDescent="0.25">
      <c r="A718" s="15">
        <v>1429</v>
      </c>
      <c r="B718">
        <v>144462</v>
      </c>
      <c r="C718" t="s">
        <v>762</v>
      </c>
      <c r="D718" t="s">
        <v>643</v>
      </c>
      <c r="E718" s="2" t="str">
        <f>VLOOKUP(C718,A!$E$2:$K$1451,7,FALSE)</f>
        <v>05999097888</v>
      </c>
      <c r="F718" s="8" t="s">
        <v>364</v>
      </c>
      <c r="G718" s="8" t="str">
        <f>VLOOKUP(C718,A!$B$2:$I$1501,8,FALSE)</f>
        <v>Jeune Féminin 15/16 ans</v>
      </c>
      <c r="N718" s="2">
        <f t="shared" si="28"/>
        <v>144462</v>
      </c>
      <c r="O718" s="2">
        <f t="shared" si="29"/>
        <v>1429</v>
      </c>
      <c r="P718" s="8" t="str">
        <f>VLOOKUP(C718,A!$B$2:$D$1501,3,FALSE)</f>
        <v>JE</v>
      </c>
    </row>
    <row r="719" spans="1:16" ht="14.45" customHeight="1" x14ac:dyDescent="0.25">
      <c r="A719" s="15">
        <v>1430</v>
      </c>
      <c r="B719">
        <v>144437</v>
      </c>
      <c r="C719" t="s">
        <v>702</v>
      </c>
      <c r="D719" s="5" t="s">
        <v>62</v>
      </c>
      <c r="E719" s="2" t="str">
        <f>VLOOKUP(C719,A!$E$2:$K$1451,7,FALSE)</f>
        <v>05999053106</v>
      </c>
      <c r="F719" s="8" t="s">
        <v>364</v>
      </c>
      <c r="G719" s="8" t="str">
        <f>VLOOKUP(C719,A!$B$2:$I$1501,8,FALSE)</f>
        <v>Jeune Masculin 15/16 ans</v>
      </c>
      <c r="N719" s="2">
        <f t="shared" si="28"/>
        <v>144437</v>
      </c>
      <c r="O719" s="2">
        <f t="shared" si="29"/>
        <v>1430</v>
      </c>
      <c r="P719" s="8" t="str">
        <f>VLOOKUP(C719,A!$B$2:$D$1501,3,FALSE)</f>
        <v>JE</v>
      </c>
    </row>
    <row r="720" spans="1:16" ht="14.45" customHeight="1" x14ac:dyDescent="0.25">
      <c r="A720" s="15">
        <v>1431</v>
      </c>
      <c r="B720">
        <v>144368</v>
      </c>
      <c r="C720" t="s">
        <v>833</v>
      </c>
      <c r="D720" s="5" t="s">
        <v>140</v>
      </c>
      <c r="E720" s="2" t="str">
        <f>VLOOKUP(C720,A!$E$2:$K$1451,7,FALSE)</f>
        <v>05999098171</v>
      </c>
      <c r="F720" s="8" t="s">
        <v>364</v>
      </c>
      <c r="G720" s="8" t="str">
        <f>VLOOKUP(C720,A!$B$2:$I$1501,8,FALSE)</f>
        <v>Jeune Féminin 15/16 ans</v>
      </c>
      <c r="N720" s="2">
        <f t="shared" si="28"/>
        <v>144368</v>
      </c>
      <c r="O720" s="2">
        <f t="shared" si="29"/>
        <v>1431</v>
      </c>
      <c r="P720" s="8" t="str">
        <f>VLOOKUP(C720,A!$B$2:$D$1501,3,FALSE)</f>
        <v>JE</v>
      </c>
    </row>
    <row r="721" spans="1:16" ht="14.45" customHeight="1" x14ac:dyDescent="0.25">
      <c r="A721" s="15">
        <v>1432</v>
      </c>
      <c r="B721">
        <v>2270</v>
      </c>
      <c r="C721" s="5" t="s">
        <v>774</v>
      </c>
      <c r="D721" s="2" t="s">
        <v>115</v>
      </c>
      <c r="E721" s="2" t="str">
        <f>VLOOKUP(C721,A!$E$2:$K$1451,7,FALSE)</f>
        <v>05999021764</v>
      </c>
      <c r="F721" s="8" t="s">
        <v>364</v>
      </c>
      <c r="G721" s="8" t="str">
        <f>VLOOKUP(C721,A!$B$2:$I$1501,8,FALSE)</f>
        <v>Jeune Masculin 15/16 ans</v>
      </c>
      <c r="N721" s="2">
        <f t="shared" si="28"/>
        <v>2270</v>
      </c>
      <c r="O721" s="2">
        <f t="shared" si="29"/>
        <v>1432</v>
      </c>
      <c r="P721" s="8" t="str">
        <f>VLOOKUP(C721,A!$B$2:$D$1501,3,FALSE)</f>
        <v>JE</v>
      </c>
    </row>
    <row r="722" spans="1:16" ht="14.45" customHeight="1" x14ac:dyDescent="0.25">
      <c r="A722" s="15">
        <v>1433</v>
      </c>
      <c r="B722">
        <v>2292</v>
      </c>
      <c r="C722" s="5" t="s">
        <v>775</v>
      </c>
      <c r="D722" s="2" t="s">
        <v>115</v>
      </c>
      <c r="E722" s="2" t="str">
        <f>VLOOKUP(C722,A!$E$2:$K$1451,7,FALSE)</f>
        <v>05999021763</v>
      </c>
      <c r="F722" s="8" t="s">
        <v>364</v>
      </c>
      <c r="G722" s="8" t="str">
        <f>VLOOKUP(C722,A!$B$2:$I$1501,8,FALSE)</f>
        <v>Jeune Masculin 15/16 ans</v>
      </c>
      <c r="N722" s="2">
        <f t="shared" si="28"/>
        <v>2292</v>
      </c>
      <c r="O722" s="2">
        <f t="shared" si="29"/>
        <v>1433</v>
      </c>
      <c r="P722" s="8" t="str">
        <f>VLOOKUP(C722,A!$B$2:$D$1501,3,FALSE)</f>
        <v>JE</v>
      </c>
    </row>
    <row r="723" spans="1:16" ht="14.45" customHeight="1" x14ac:dyDescent="0.25">
      <c r="A723" s="15">
        <v>1434</v>
      </c>
      <c r="B723" s="2">
        <v>144351</v>
      </c>
      <c r="C723" s="2" t="s">
        <v>798</v>
      </c>
      <c r="D723" s="2" t="s">
        <v>799</v>
      </c>
      <c r="E723" s="2" t="str">
        <f>VLOOKUP(C723,A!$E$2:$K$1451,7,FALSE)</f>
        <v>06297068106</v>
      </c>
      <c r="F723" s="8" t="s">
        <v>364</v>
      </c>
      <c r="G723" s="8" t="str">
        <f>VLOOKUP(C723,A!$B$2:$I$1501,8,FALSE)</f>
        <v>Jeune Masculin 15/16 ans</v>
      </c>
      <c r="N723" s="2">
        <f t="shared" si="28"/>
        <v>144351</v>
      </c>
      <c r="O723" s="2">
        <f t="shared" si="29"/>
        <v>1434</v>
      </c>
      <c r="P723" s="8" t="str">
        <f>VLOOKUP(C723,A!$B$2:$D$1501,3,FALSE)</f>
        <v>JE</v>
      </c>
    </row>
    <row r="724" spans="1:16" ht="14.45" customHeight="1" x14ac:dyDescent="0.25">
      <c r="A724" s="28">
        <v>1435</v>
      </c>
      <c r="B724">
        <v>144529</v>
      </c>
      <c r="C724" t="s">
        <v>846</v>
      </c>
      <c r="D724" s="5" t="s">
        <v>153</v>
      </c>
      <c r="E724" s="2" t="str">
        <f>VLOOKUP(C724,A!$E$2:$K$1451,7,FALSE)</f>
        <v>05999047613</v>
      </c>
      <c r="F724" s="8" t="s">
        <v>364</v>
      </c>
      <c r="G724" s="8" t="str">
        <f>VLOOKUP(C724,A!$B$2:$I$1501,8,FALSE)</f>
        <v>Jeune Masculin 15/16 ans</v>
      </c>
      <c r="N724" s="2">
        <f t="shared" si="28"/>
        <v>144529</v>
      </c>
      <c r="O724" s="2">
        <f t="shared" si="29"/>
        <v>1435</v>
      </c>
      <c r="P724" s="8" t="str">
        <f>VLOOKUP(C724,A!$B$2:$D$1501,3,FALSE)</f>
        <v>JE</v>
      </c>
    </row>
    <row r="725" spans="1:16" ht="14.45" customHeight="1" x14ac:dyDescent="0.25">
      <c r="A725" s="15">
        <v>1436</v>
      </c>
      <c r="B725">
        <v>144468</v>
      </c>
      <c r="C725" s="5" t="s">
        <v>863</v>
      </c>
      <c r="D725" s="5" t="s">
        <v>153</v>
      </c>
      <c r="E725" s="2" t="str">
        <f>VLOOKUP(C725,A!$E$2:$K$1451,7,FALSE)</f>
        <v>05999047607</v>
      </c>
      <c r="F725" s="8" t="s">
        <v>364</v>
      </c>
      <c r="G725" s="8" t="str">
        <f>VLOOKUP(C725,A!$B$2:$I$1501,8,FALSE)</f>
        <v>Jeune Masculin 15/16 ans</v>
      </c>
      <c r="N725" s="2">
        <f t="shared" si="28"/>
        <v>144468</v>
      </c>
      <c r="O725" s="2">
        <f t="shared" si="29"/>
        <v>1436</v>
      </c>
      <c r="P725" s="8" t="str">
        <f>VLOOKUP(C725,A!$B$2:$D$1501,3,FALSE)</f>
        <v>JE</v>
      </c>
    </row>
    <row r="726" spans="1:16" ht="14.45" customHeight="1" x14ac:dyDescent="0.25">
      <c r="A726" s="15">
        <v>1437</v>
      </c>
      <c r="B726">
        <v>144316</v>
      </c>
      <c r="C726" t="s">
        <v>161</v>
      </c>
      <c r="D726" t="s">
        <v>115</v>
      </c>
      <c r="E726" s="2" t="str">
        <f>VLOOKUP(C726,A!$E$2:$K$1451,7,FALSE)</f>
        <v>05999070923</v>
      </c>
      <c r="F726" s="8" t="s">
        <v>364</v>
      </c>
      <c r="G726" s="8" t="str">
        <f>VLOOKUP(C726,A!$B$2:$I$1501,8,FALSE)</f>
        <v>Jeune Masculin 15/16 ans</v>
      </c>
      <c r="N726" s="2">
        <f t="shared" si="28"/>
        <v>144316</v>
      </c>
      <c r="O726" s="2">
        <f t="shared" si="29"/>
        <v>1437</v>
      </c>
      <c r="P726" s="8" t="str">
        <f>VLOOKUP(C726,A!$B$2:$D$1501,3,FALSE)</f>
        <v>JE</v>
      </c>
    </row>
    <row r="727" spans="1:16" ht="14.45" customHeight="1" x14ac:dyDescent="0.25">
      <c r="A727" s="15">
        <v>1438</v>
      </c>
      <c r="B727">
        <v>3150</v>
      </c>
      <c r="C727" t="s">
        <v>945</v>
      </c>
      <c r="D727" t="s">
        <v>109</v>
      </c>
      <c r="E727" s="2" t="str">
        <f>VLOOKUP(C727,A!$E$2:$K$1451,7,FALSE)</f>
        <v>05999123947</v>
      </c>
      <c r="F727" s="8" t="s">
        <v>364</v>
      </c>
      <c r="G727" s="8" t="str">
        <f>VLOOKUP(C727,A!$B$2:$I$1501,8,FALSE)</f>
        <v>Jeune Masculin 15/16 ans</v>
      </c>
      <c r="N727" s="2">
        <f t="shared" si="28"/>
        <v>3150</v>
      </c>
      <c r="O727" s="2">
        <f t="shared" si="29"/>
        <v>1438</v>
      </c>
      <c r="P727" s="8" t="str">
        <f>VLOOKUP(C727,A!$B$2:$D$1501,3,FALSE)</f>
        <v>JE</v>
      </c>
    </row>
    <row r="728" spans="1:16" ht="14.45" customHeight="1" x14ac:dyDescent="0.25">
      <c r="A728" s="15">
        <v>1439</v>
      </c>
      <c r="B728">
        <v>3998</v>
      </c>
      <c r="C728" s="5" t="s">
        <v>878</v>
      </c>
      <c r="D728" s="5" t="s">
        <v>17</v>
      </c>
      <c r="E728" s="2" t="str">
        <f>VLOOKUP(C728,A!$E$2:$K$1451,7,FALSE)</f>
        <v>05999068435</v>
      </c>
      <c r="F728" s="8" t="s">
        <v>364</v>
      </c>
      <c r="G728" s="8" t="str">
        <f>VLOOKUP(C728,A!$B$2:$I$1501,8,FALSE)</f>
        <v>Jeune Masculin 15/16 ans</v>
      </c>
      <c r="N728" s="2">
        <f t="shared" si="28"/>
        <v>3998</v>
      </c>
      <c r="O728" s="2">
        <f t="shared" si="29"/>
        <v>1439</v>
      </c>
      <c r="P728" s="8" t="str">
        <f>VLOOKUP(C728,A!$B$2:$D$1501,3,FALSE)</f>
        <v>JE</v>
      </c>
    </row>
    <row r="729" spans="1:16" ht="14.45" customHeight="1" x14ac:dyDescent="0.25">
      <c r="A729" s="15">
        <v>1440</v>
      </c>
      <c r="B729">
        <v>3137</v>
      </c>
      <c r="C729" s="5" t="s">
        <v>881</v>
      </c>
      <c r="D729" s="5" t="s">
        <v>17</v>
      </c>
      <c r="E729" s="2" t="str">
        <f>VLOOKUP(C729,A!$E$2:$K$1451,7,FALSE)</f>
        <v>05999025195</v>
      </c>
      <c r="F729" s="8" t="s">
        <v>364</v>
      </c>
      <c r="G729" s="8" t="str">
        <f>VLOOKUP(C729,A!$B$2:$I$1501,8,FALSE)</f>
        <v>Jeune Masculin 15/16 ans</v>
      </c>
      <c r="N729" s="2">
        <f t="shared" si="28"/>
        <v>3137</v>
      </c>
      <c r="O729" s="2">
        <f t="shared" si="29"/>
        <v>1440</v>
      </c>
      <c r="P729" s="8" t="str">
        <f>VLOOKUP(C729,A!$B$2:$D$1501,3,FALSE)</f>
        <v>JE</v>
      </c>
    </row>
    <row r="730" spans="1:16" ht="14.45" customHeight="1" x14ac:dyDescent="0.25">
      <c r="A730" s="15">
        <v>1441</v>
      </c>
      <c r="B730">
        <v>3145</v>
      </c>
      <c r="C730" s="5" t="s">
        <v>885</v>
      </c>
      <c r="D730" s="5" t="s">
        <v>17</v>
      </c>
      <c r="E730" s="2" t="str">
        <f>VLOOKUP(C730,A!$E$2:$K$1451,7,FALSE)</f>
        <v>05999084831</v>
      </c>
      <c r="F730" s="8" t="s">
        <v>364</v>
      </c>
      <c r="G730" s="8" t="str">
        <f>VLOOKUP(C730,A!$B$2:$I$1501,8,FALSE)</f>
        <v>Jeune Masculin 15/16 ans</v>
      </c>
      <c r="N730" s="2">
        <f t="shared" si="28"/>
        <v>3145</v>
      </c>
      <c r="O730" s="2">
        <f t="shared" si="29"/>
        <v>1441</v>
      </c>
      <c r="P730" s="8" t="str">
        <f>VLOOKUP(C730,A!$B$2:$D$1501,3,FALSE)</f>
        <v>JE</v>
      </c>
    </row>
    <row r="731" spans="1:16" ht="14.45" customHeight="1" x14ac:dyDescent="0.25">
      <c r="A731" s="15">
        <v>1442</v>
      </c>
      <c r="B731">
        <v>3139</v>
      </c>
      <c r="C731" s="5" t="s">
        <v>886</v>
      </c>
      <c r="D731" s="5" t="s">
        <v>17</v>
      </c>
      <c r="E731" s="2" t="str">
        <f>VLOOKUP(C731,A!$E$2:$K$1451,7,FALSE)</f>
        <v>05999098705</v>
      </c>
      <c r="F731" s="8" t="s">
        <v>364</v>
      </c>
      <c r="G731" s="8" t="str">
        <f>VLOOKUP(C731,A!$B$2:$I$1501,8,FALSE)</f>
        <v>Jeune Masculin 15/16 ans</v>
      </c>
      <c r="N731" s="2">
        <f t="shared" si="28"/>
        <v>3139</v>
      </c>
      <c r="O731" s="2">
        <f t="shared" si="29"/>
        <v>1442</v>
      </c>
      <c r="P731" s="8" t="str">
        <f>VLOOKUP(C731,A!$B$2:$D$1501,3,FALSE)</f>
        <v>JE</v>
      </c>
    </row>
    <row r="732" spans="1:16" ht="14.45" customHeight="1" x14ac:dyDescent="0.25">
      <c r="A732" s="15">
        <v>1443</v>
      </c>
      <c r="B732" s="2">
        <v>3148</v>
      </c>
      <c r="C732" s="2" t="s">
        <v>890</v>
      </c>
      <c r="D732" s="20" t="s">
        <v>86</v>
      </c>
      <c r="E732" s="2" t="str">
        <f>VLOOKUP(C732,A!$E$2:$K$1451,7,FALSE)</f>
        <v>06297076313</v>
      </c>
      <c r="F732" s="8" t="s">
        <v>364</v>
      </c>
      <c r="G732" s="8" t="str">
        <f>VLOOKUP(C732,A!$B$2:$I$1501,8,FALSE)</f>
        <v>Jeune Masculin 15/16 ans</v>
      </c>
      <c r="N732" s="2">
        <f t="shared" si="28"/>
        <v>3148</v>
      </c>
      <c r="O732" s="2">
        <f t="shared" si="29"/>
        <v>1443</v>
      </c>
      <c r="P732" s="8" t="str">
        <f>VLOOKUP(C732,A!$B$2:$D$1501,3,FALSE)</f>
        <v>JE</v>
      </c>
    </row>
    <row r="733" spans="1:16" ht="14.45" customHeight="1" x14ac:dyDescent="0.25">
      <c r="A733" s="15">
        <v>1444</v>
      </c>
      <c r="B733" s="2">
        <v>3149</v>
      </c>
      <c r="C733" t="s">
        <v>921</v>
      </c>
      <c r="D733" t="s">
        <v>907</v>
      </c>
      <c r="E733" s="2" t="str">
        <f>VLOOKUP(C733,A!$E$2:$K$1451,7,FALSE)</f>
        <v>05999073450</v>
      </c>
      <c r="F733" s="8" t="s">
        <v>364</v>
      </c>
      <c r="G733" s="8" t="str">
        <f>VLOOKUP(C733,A!$B$2:$I$1501,8,FALSE)</f>
        <v>Jeune Masculin 15/16 ans</v>
      </c>
      <c r="N733" s="2">
        <f t="shared" si="28"/>
        <v>3149</v>
      </c>
      <c r="O733" s="2">
        <f t="shared" si="29"/>
        <v>1444</v>
      </c>
      <c r="P733" s="8" t="str">
        <f>VLOOKUP(C733,A!$B$2:$D$1501,3,FALSE)</f>
        <v>JE</v>
      </c>
    </row>
    <row r="734" spans="1:16" ht="14.45" customHeight="1" x14ac:dyDescent="0.25">
      <c r="A734" s="15">
        <v>1445</v>
      </c>
      <c r="B734" s="2">
        <v>3106</v>
      </c>
      <c r="C734" t="s">
        <v>926</v>
      </c>
      <c r="D734" t="s">
        <v>32</v>
      </c>
      <c r="E734" s="2" t="str">
        <f>VLOOKUP(C734,A!$E$2:$K$1451,7,FALSE)</f>
        <v>05999068646</v>
      </c>
      <c r="F734" s="8" t="s">
        <v>364</v>
      </c>
      <c r="G734" s="8" t="str">
        <f>VLOOKUP(C734,A!$B$2:$I$1501,8,FALSE)</f>
        <v>Jeune Masculin 15/16 ans</v>
      </c>
      <c r="N734" s="2">
        <f t="shared" si="28"/>
        <v>3106</v>
      </c>
      <c r="O734" s="2">
        <f t="shared" si="29"/>
        <v>1445</v>
      </c>
      <c r="P734" s="8" t="str">
        <f>VLOOKUP(C734,A!$B$2:$D$1501,3,FALSE)</f>
        <v>JE</v>
      </c>
    </row>
    <row r="735" spans="1:16" ht="14.45" customHeight="1" x14ac:dyDescent="0.25">
      <c r="A735" s="15">
        <v>1446</v>
      </c>
      <c r="B735" s="2">
        <v>144301</v>
      </c>
      <c r="C735" t="s">
        <v>913</v>
      </c>
      <c r="D735" t="s">
        <v>12</v>
      </c>
      <c r="E735" s="2" t="str">
        <f>VLOOKUP(C735,A!$E$2:$K$1451,7,FALSE)</f>
        <v>06297041804</v>
      </c>
      <c r="F735" s="8" t="s">
        <v>364</v>
      </c>
      <c r="G735" s="8" t="str">
        <f>VLOOKUP(C735,A!$B$2:$I$1501,8,FALSE)</f>
        <v>Jeune Féminin 15/16 ans</v>
      </c>
      <c r="N735" s="2">
        <f t="shared" si="28"/>
        <v>144301</v>
      </c>
      <c r="O735" s="2">
        <f t="shared" si="29"/>
        <v>1446</v>
      </c>
      <c r="P735" s="8" t="str">
        <f>VLOOKUP(C735,A!$B$2:$D$1501,3,FALSE)</f>
        <v>JE</v>
      </c>
    </row>
    <row r="736" spans="1:16" ht="14.45" customHeight="1" x14ac:dyDescent="0.25">
      <c r="A736" s="15">
        <v>1447</v>
      </c>
      <c r="B736" s="2">
        <v>3048</v>
      </c>
      <c r="C736" t="s">
        <v>925</v>
      </c>
      <c r="D736" t="s">
        <v>32</v>
      </c>
      <c r="E736" s="2" t="str">
        <f>VLOOKUP(C736,A!$E$2:$K$1451,7,FALSE)</f>
        <v>05999123940</v>
      </c>
      <c r="F736" s="8" t="s">
        <v>364</v>
      </c>
      <c r="G736" s="8" t="str">
        <f>VLOOKUP(C736,A!$B$2:$I$1501,8,FALSE)</f>
        <v>Jeune Masculin 15/16 ans</v>
      </c>
      <c r="N736" s="2">
        <f t="shared" si="28"/>
        <v>3048</v>
      </c>
      <c r="O736" s="2">
        <f t="shared" si="29"/>
        <v>1447</v>
      </c>
      <c r="P736" s="8" t="str">
        <f>VLOOKUP(C736,A!$B$2:$D$1501,3,FALSE)</f>
        <v>JE</v>
      </c>
    </row>
    <row r="737" spans="1:16" ht="14.45" customHeight="1" x14ac:dyDescent="0.25">
      <c r="A737" s="15">
        <v>1448</v>
      </c>
      <c r="B737" s="2">
        <v>144607</v>
      </c>
      <c r="C737" s="2" t="s">
        <v>250</v>
      </c>
      <c r="D737" s="20" t="s">
        <v>128</v>
      </c>
      <c r="E737" s="2" t="str">
        <f>VLOOKUP(C737,A!$E$2:$K$1451,7,FALSE)</f>
        <v>06297019637</v>
      </c>
      <c r="F737" s="8" t="s">
        <v>364</v>
      </c>
      <c r="G737" s="8" t="str">
        <f>VLOOKUP(C737,A!$B$2:$I$1501,8,FALSE)</f>
        <v>Jeune Masculin 15/16 ans</v>
      </c>
      <c r="N737" s="2">
        <f t="shared" si="28"/>
        <v>144607</v>
      </c>
      <c r="O737" s="2">
        <f t="shared" si="29"/>
        <v>1448</v>
      </c>
      <c r="P737" s="8" t="str">
        <f>VLOOKUP(C737,A!$B$2:$D$1501,3,FALSE)</f>
        <v>JE</v>
      </c>
    </row>
    <row r="738" spans="1:16" ht="14.45" customHeight="1" x14ac:dyDescent="0.25">
      <c r="A738" s="37">
        <v>1449</v>
      </c>
      <c r="E738" s="2" t="e">
        <f>VLOOKUP(C738,A!$E$2:$K$1451,7,FALSE)</f>
        <v>#N/A</v>
      </c>
      <c r="G738" s="8" t="e">
        <f>VLOOKUP(C738,A!$B$2:$I$1501,8,FALSE)</f>
        <v>#N/A</v>
      </c>
      <c r="N738" s="2">
        <f t="shared" ref="N738:N747" si="30">B738</f>
        <v>0</v>
      </c>
      <c r="O738" s="2">
        <f t="shared" ref="O738:O747" si="31">A738</f>
        <v>1449</v>
      </c>
      <c r="P738" s="8" t="e">
        <f>VLOOKUP(C738,A!$B$2:$D$1501,3,FALSE)</f>
        <v>#N/A</v>
      </c>
    </row>
    <row r="739" spans="1:16" ht="14.45" customHeight="1" x14ac:dyDescent="0.25">
      <c r="A739" s="37">
        <v>1450</v>
      </c>
      <c r="E739" s="2" t="e">
        <f>VLOOKUP(C739,A!$E$2:$K$1451,7,FALSE)</f>
        <v>#N/A</v>
      </c>
      <c r="G739" s="8" t="e">
        <f>VLOOKUP(C739,A!$B$2:$I$1501,8,FALSE)</f>
        <v>#N/A</v>
      </c>
      <c r="N739" s="2">
        <f t="shared" si="30"/>
        <v>0</v>
      </c>
      <c r="O739" s="2">
        <f t="shared" si="31"/>
        <v>1450</v>
      </c>
      <c r="P739" s="8" t="e">
        <f>VLOOKUP(C739,A!$B$2:$D$1501,3,FALSE)</f>
        <v>#N/A</v>
      </c>
    </row>
    <row r="740" spans="1:16" ht="14.45" customHeight="1" x14ac:dyDescent="0.25">
      <c r="A740" s="37">
        <v>1451</v>
      </c>
      <c r="E740" s="2" t="e">
        <f>VLOOKUP(C740,A!$E$2:$K$1451,7,FALSE)</f>
        <v>#N/A</v>
      </c>
      <c r="G740" s="8" t="e">
        <f>VLOOKUP(C740,A!$B$2:$I$1501,8,FALSE)</f>
        <v>#N/A</v>
      </c>
      <c r="N740" s="2">
        <f t="shared" si="30"/>
        <v>0</v>
      </c>
      <c r="O740" s="2">
        <f t="shared" si="31"/>
        <v>1451</v>
      </c>
      <c r="P740" s="8" t="e">
        <f>VLOOKUP(C740,A!$B$2:$D$1501,3,FALSE)</f>
        <v>#N/A</v>
      </c>
    </row>
    <row r="741" spans="1:16" ht="14.45" customHeight="1" x14ac:dyDescent="0.25">
      <c r="A741" s="37">
        <v>1452</v>
      </c>
      <c r="E741" s="2" t="e">
        <f>VLOOKUP(C741,A!$E$2:$K$1451,7,FALSE)</f>
        <v>#N/A</v>
      </c>
      <c r="G741" s="8" t="e">
        <f>VLOOKUP(C741,A!$B$2:$I$1501,8,FALSE)</f>
        <v>#N/A</v>
      </c>
      <c r="N741" s="2">
        <f t="shared" si="30"/>
        <v>0</v>
      </c>
      <c r="O741" s="2">
        <f t="shared" si="31"/>
        <v>1452</v>
      </c>
      <c r="P741" s="8" t="e">
        <f>VLOOKUP(C741,A!$B$2:$D$1501,3,FALSE)</f>
        <v>#N/A</v>
      </c>
    </row>
    <row r="742" spans="1:16" ht="14.45" customHeight="1" x14ac:dyDescent="0.25">
      <c r="A742" s="37">
        <v>1453</v>
      </c>
      <c r="E742" s="2" t="e">
        <f>VLOOKUP(C742,A!$E$2:$K$1451,7,FALSE)</f>
        <v>#N/A</v>
      </c>
      <c r="G742" s="8" t="e">
        <f>VLOOKUP(C742,A!$B$2:$I$1501,8,FALSE)</f>
        <v>#N/A</v>
      </c>
      <c r="N742" s="2">
        <f t="shared" si="30"/>
        <v>0</v>
      </c>
      <c r="O742" s="2">
        <f t="shared" si="31"/>
        <v>1453</v>
      </c>
      <c r="P742" s="8" t="e">
        <f>VLOOKUP(C742,A!$B$2:$D$1501,3,FALSE)</f>
        <v>#N/A</v>
      </c>
    </row>
    <row r="743" spans="1:16" ht="14.45" customHeight="1" x14ac:dyDescent="0.25">
      <c r="A743" s="37">
        <v>1454</v>
      </c>
      <c r="E743" s="2" t="e">
        <f>VLOOKUP(C743,A!$E$2:$K$1451,7,FALSE)</f>
        <v>#N/A</v>
      </c>
      <c r="G743" s="8" t="e">
        <f>VLOOKUP(C743,A!$B$2:$I$1501,8,FALSE)</f>
        <v>#N/A</v>
      </c>
      <c r="N743" s="2">
        <f t="shared" si="30"/>
        <v>0</v>
      </c>
      <c r="O743" s="2">
        <f t="shared" si="31"/>
        <v>1454</v>
      </c>
      <c r="P743" s="8" t="e">
        <f>VLOOKUP(C743,A!$B$2:$D$1501,3,FALSE)</f>
        <v>#N/A</v>
      </c>
    </row>
    <row r="744" spans="1:16" ht="14.45" customHeight="1" x14ac:dyDescent="0.25">
      <c r="A744" s="37">
        <v>1455</v>
      </c>
      <c r="E744" s="2" t="e">
        <f>VLOOKUP(C744,A!$E$2:$K$1451,7,FALSE)</f>
        <v>#N/A</v>
      </c>
      <c r="G744" s="8" t="e">
        <f>VLOOKUP(C744,A!$B$2:$I$1501,8,FALSE)</f>
        <v>#N/A</v>
      </c>
      <c r="N744" s="2">
        <f t="shared" si="30"/>
        <v>0</v>
      </c>
      <c r="O744" s="2">
        <f t="shared" si="31"/>
        <v>1455</v>
      </c>
      <c r="P744" s="8" t="e">
        <f>VLOOKUP(C744,A!$B$2:$D$1501,3,FALSE)</f>
        <v>#N/A</v>
      </c>
    </row>
    <row r="745" spans="1:16" ht="14.45" customHeight="1" x14ac:dyDescent="0.25">
      <c r="A745" s="37">
        <v>1456</v>
      </c>
      <c r="E745" s="2" t="e">
        <f>VLOOKUP(C745,A!$E$2:$K$1451,7,FALSE)</f>
        <v>#N/A</v>
      </c>
      <c r="G745" s="8" t="e">
        <f>VLOOKUP(C745,A!$B$2:$I$1501,8,FALSE)</f>
        <v>#N/A</v>
      </c>
      <c r="N745" s="2">
        <f t="shared" si="30"/>
        <v>0</v>
      </c>
      <c r="O745" s="2">
        <f t="shared" si="31"/>
        <v>1456</v>
      </c>
      <c r="P745" s="8" t="e">
        <f>VLOOKUP(C745,A!$B$2:$D$1501,3,FALSE)</f>
        <v>#N/A</v>
      </c>
    </row>
    <row r="746" spans="1:16" ht="14.45" customHeight="1" x14ac:dyDescent="0.25">
      <c r="A746" s="37">
        <v>1457</v>
      </c>
      <c r="E746" s="2" t="e">
        <f>VLOOKUP(C746,A!$E$2:$K$1451,7,FALSE)</f>
        <v>#N/A</v>
      </c>
      <c r="G746" s="8" t="e">
        <f>VLOOKUP(C746,A!$B$2:$I$1501,8,FALSE)</f>
        <v>#N/A</v>
      </c>
      <c r="N746" s="2">
        <f t="shared" si="30"/>
        <v>0</v>
      </c>
      <c r="O746" s="2">
        <f t="shared" si="31"/>
        <v>1457</v>
      </c>
      <c r="P746" s="8" t="e">
        <f>VLOOKUP(C746,A!$B$2:$D$1501,3,FALSE)</f>
        <v>#N/A</v>
      </c>
    </row>
    <row r="747" spans="1:16" ht="14.45" customHeight="1" x14ac:dyDescent="0.25">
      <c r="A747" s="37">
        <v>1458</v>
      </c>
      <c r="E747" s="2" t="e">
        <f>VLOOKUP(C747,A!$E$2:$K$1451,7,FALSE)</f>
        <v>#N/A</v>
      </c>
      <c r="G747" s="8" t="e">
        <f>VLOOKUP(C747,A!$B$2:$I$1501,8,FALSE)</f>
        <v>#N/A</v>
      </c>
      <c r="N747" s="2">
        <f t="shared" si="30"/>
        <v>0</v>
      </c>
      <c r="O747" s="2">
        <f t="shared" si="31"/>
        <v>1458</v>
      </c>
      <c r="P747" s="8" t="e">
        <f>VLOOKUP(C747,A!$B$2:$D$1501,3,FALSE)</f>
        <v>#N/A</v>
      </c>
    </row>
    <row r="748" spans="1:16" ht="14.45" customHeight="1" x14ac:dyDescent="0.25">
      <c r="A748" s="3">
        <v>1501</v>
      </c>
      <c r="B748" s="2">
        <v>2180</v>
      </c>
      <c r="C748" s="2" t="s">
        <v>170</v>
      </c>
      <c r="D748" s="2" t="s">
        <v>32</v>
      </c>
      <c r="E748" s="2" t="str">
        <f>VLOOKUP(C748,A!$E$2:$K$1451,7,FALSE)</f>
        <v>05999045997</v>
      </c>
      <c r="F748" s="8" t="s">
        <v>363</v>
      </c>
      <c r="G748" s="8" t="str">
        <f>VLOOKUP(C748,A!$B$2:$I$1501,8,FALSE)</f>
        <v>Jeune Masculin 13/14 ans</v>
      </c>
      <c r="N748" s="2">
        <f t="shared" si="28"/>
        <v>2180</v>
      </c>
      <c r="O748" s="2">
        <f t="shared" si="29"/>
        <v>1501</v>
      </c>
      <c r="P748" s="8" t="str">
        <f>VLOOKUP(C748,A!$B$2:$D$1501,3,FALSE)</f>
        <v>JE</v>
      </c>
    </row>
    <row r="749" spans="1:16" ht="14.45" customHeight="1" x14ac:dyDescent="0.25">
      <c r="A749" s="3">
        <v>1502</v>
      </c>
      <c r="B749" s="2">
        <v>2189</v>
      </c>
      <c r="C749" s="2" t="s">
        <v>175</v>
      </c>
      <c r="D749" s="5" t="s">
        <v>284</v>
      </c>
      <c r="E749" s="2" t="str">
        <f>VLOOKUP(C749,A!$E$2:$K$1451,7,FALSE)</f>
        <v>05999036237</v>
      </c>
      <c r="F749" s="8" t="s">
        <v>363</v>
      </c>
      <c r="G749" s="8" t="str">
        <f>VLOOKUP(C749,A!$B$2:$I$1501,8,FALSE)</f>
        <v>Jeune Féminin 13/14 ans</v>
      </c>
      <c r="N749" s="2">
        <f t="shared" si="28"/>
        <v>2189</v>
      </c>
      <c r="O749" s="2">
        <f t="shared" si="29"/>
        <v>1502</v>
      </c>
      <c r="P749" s="8" t="str">
        <f>VLOOKUP(C749,A!$B$2:$D$1501,3,FALSE)</f>
        <v>JE</v>
      </c>
    </row>
    <row r="750" spans="1:16" ht="14.45" customHeight="1" x14ac:dyDescent="0.25">
      <c r="A750" s="3">
        <v>1503</v>
      </c>
      <c r="B750" s="2">
        <v>144472</v>
      </c>
      <c r="C750" s="2" t="s">
        <v>166</v>
      </c>
      <c r="D750" s="2" t="s">
        <v>326</v>
      </c>
      <c r="E750" s="2" t="str">
        <f>VLOOKUP(C750,A!$E$2:$K$1451,7,FALSE)</f>
        <v>05999062295</v>
      </c>
      <c r="F750" s="8" t="s">
        <v>363</v>
      </c>
      <c r="G750" s="8" t="str">
        <f>VLOOKUP(C750,A!$B$2:$I$1501,8,FALSE)</f>
        <v>Jeune Féminin 13/14 ans</v>
      </c>
      <c r="N750" s="2">
        <f t="shared" si="28"/>
        <v>144472</v>
      </c>
      <c r="O750" s="2">
        <f t="shared" si="29"/>
        <v>1503</v>
      </c>
      <c r="P750" s="8" t="str">
        <f>VLOOKUP(C750,A!$B$2:$D$1501,3,FALSE)</f>
        <v>JE</v>
      </c>
    </row>
    <row r="751" spans="1:16" ht="14.45" customHeight="1" x14ac:dyDescent="0.25">
      <c r="A751" s="3">
        <v>1504</v>
      </c>
      <c r="B751" s="2">
        <v>2193</v>
      </c>
      <c r="C751" s="2" t="s">
        <v>288</v>
      </c>
      <c r="D751" s="2" t="s">
        <v>284</v>
      </c>
      <c r="E751" s="2" t="str">
        <f>VLOOKUP(C751,A!$E$2:$K$1451,7,FALSE)</f>
        <v>05999064198</v>
      </c>
      <c r="F751" s="8" t="s">
        <v>363</v>
      </c>
      <c r="G751" s="8" t="str">
        <f>VLOOKUP(C751,A!$B$2:$I$1501,8,FALSE)</f>
        <v>Jeune Masculin 13/14 ans</v>
      </c>
      <c r="N751" s="2">
        <f t="shared" si="28"/>
        <v>2193</v>
      </c>
      <c r="O751" s="2">
        <f t="shared" si="29"/>
        <v>1504</v>
      </c>
      <c r="P751" s="8" t="str">
        <f>VLOOKUP(C751,A!$B$2:$D$1501,3,FALSE)</f>
        <v>JE</v>
      </c>
    </row>
    <row r="752" spans="1:16" ht="14.45" customHeight="1" x14ac:dyDescent="0.25">
      <c r="A752" s="3">
        <v>1505</v>
      </c>
      <c r="B752" s="2">
        <v>1273</v>
      </c>
      <c r="C752" s="6" t="s">
        <v>323</v>
      </c>
      <c r="D752" s="2" t="s">
        <v>201</v>
      </c>
      <c r="E752" s="2" t="str">
        <f>VLOOKUP(C752,A!$E$2:$K$1451,7,FALSE)</f>
        <v>05999025969</v>
      </c>
      <c r="F752" s="8" t="s">
        <v>363</v>
      </c>
      <c r="G752" s="8" t="str">
        <f>VLOOKUP(C752,A!$B$2:$I$1501,8,FALSE)</f>
        <v>Jeune Masculin 13/14 ans</v>
      </c>
      <c r="N752" s="2">
        <f t="shared" si="28"/>
        <v>1273</v>
      </c>
      <c r="O752" s="2">
        <f t="shared" si="29"/>
        <v>1505</v>
      </c>
      <c r="P752" s="8" t="str">
        <f>VLOOKUP(C752,A!$B$2:$D$1501,3,FALSE)</f>
        <v>JE</v>
      </c>
    </row>
    <row r="753" spans="1:16" ht="14.45" customHeight="1" x14ac:dyDescent="0.25">
      <c r="A753" s="3">
        <v>1506</v>
      </c>
      <c r="B753" s="2">
        <v>144447</v>
      </c>
      <c r="C753" s="2" t="s">
        <v>167</v>
      </c>
      <c r="D753" s="2" t="s">
        <v>140</v>
      </c>
      <c r="E753" s="2" t="str">
        <f>VLOOKUP(C753,A!$E$2:$K$1451,7,FALSE)</f>
        <v>05999027273</v>
      </c>
      <c r="F753" s="8" t="s">
        <v>363</v>
      </c>
      <c r="G753" s="8" t="str">
        <f>VLOOKUP(C753,A!$B$2:$I$1501,8,FALSE)</f>
        <v>Jeune Masculin 13/14 ans</v>
      </c>
      <c r="N753" s="2">
        <f t="shared" si="28"/>
        <v>144447</v>
      </c>
      <c r="O753" s="2">
        <f t="shared" si="29"/>
        <v>1506</v>
      </c>
      <c r="P753" s="8" t="str">
        <f>VLOOKUP(C753,A!$B$2:$D$1501,3,FALSE)</f>
        <v>JE</v>
      </c>
    </row>
    <row r="754" spans="1:16" ht="14.45" customHeight="1" x14ac:dyDescent="0.25">
      <c r="A754" s="24">
        <v>1507</v>
      </c>
      <c r="B754">
        <v>1319</v>
      </c>
      <c r="C754" t="s">
        <v>169</v>
      </c>
      <c r="D754" s="20" t="str">
        <f>VLOOKUP(C754,[8]A!$B$2:$H$1501,6,FALSE)</f>
        <v>ESPOIR CYCLISTE  WAMBRECHIES MARQUETTE</v>
      </c>
      <c r="E754" s="2" t="str">
        <f>VLOOKUP(C754,A!$E$2:$K$1451,7,FALSE)</f>
        <v>05999111915</v>
      </c>
      <c r="F754" s="8" t="s">
        <v>363</v>
      </c>
      <c r="G754" s="8" t="str">
        <f>VLOOKUP(C754,A!$B$2:$I$1501,8,FALSE)</f>
        <v>Jeune Masculin 13/14 ans</v>
      </c>
      <c r="N754" s="2">
        <f t="shared" si="28"/>
        <v>1319</v>
      </c>
      <c r="O754" s="2">
        <f t="shared" si="29"/>
        <v>1507</v>
      </c>
      <c r="P754" s="8" t="str">
        <f>VLOOKUP(C754,A!$B$2:$D$1501,3,FALSE)</f>
        <v>JE</v>
      </c>
    </row>
    <row r="755" spans="1:16" ht="14.45" customHeight="1" x14ac:dyDescent="0.25">
      <c r="A755" s="3">
        <v>1508</v>
      </c>
      <c r="B755">
        <v>144578</v>
      </c>
      <c r="C755" s="5" t="s">
        <v>522</v>
      </c>
      <c r="D755" s="20" t="str">
        <f>VLOOKUP(C755,[8]A!$B$2:$H$1501,6,FALSE)</f>
        <v>ETOILE CYCLISTE FEIGNIES</v>
      </c>
      <c r="E755" s="2" t="str">
        <f>VLOOKUP(C755,A!$E$2:$K$1451,7,FALSE)</f>
        <v>05999028478</v>
      </c>
      <c r="F755" s="8" t="s">
        <v>363</v>
      </c>
      <c r="G755" s="8" t="str">
        <f>VLOOKUP(C755,A!$B$2:$I$1501,8,FALSE)</f>
        <v>Jeune Masculin 13/14 ans</v>
      </c>
      <c r="N755" s="2">
        <f t="shared" si="28"/>
        <v>144578</v>
      </c>
      <c r="O755" s="2">
        <f t="shared" si="29"/>
        <v>1508</v>
      </c>
      <c r="P755" s="8" t="str">
        <f>VLOOKUP(C755,A!$B$2:$D$1501,3,FALSE)</f>
        <v>JE</v>
      </c>
    </row>
    <row r="756" spans="1:16" ht="14.45" customHeight="1" x14ac:dyDescent="0.25">
      <c r="A756" s="3">
        <v>1509</v>
      </c>
      <c r="B756">
        <v>144605</v>
      </c>
      <c r="C756" t="s">
        <v>638</v>
      </c>
      <c r="D756" t="s">
        <v>14</v>
      </c>
      <c r="E756" s="2" t="str">
        <f>VLOOKUP(C756,A!$E$2:$K$1451,7,FALSE)</f>
        <v>05999017639</v>
      </c>
      <c r="F756" s="8" t="s">
        <v>363</v>
      </c>
      <c r="G756" s="8" t="str">
        <f>VLOOKUP(C756,A!$B$2:$I$1501,8,FALSE)</f>
        <v>Jeune Masculin 13/14 ans</v>
      </c>
      <c r="N756" s="2">
        <f t="shared" si="28"/>
        <v>144605</v>
      </c>
      <c r="O756" s="2">
        <f t="shared" si="29"/>
        <v>1509</v>
      </c>
      <c r="P756" s="8" t="str">
        <f>VLOOKUP(C756,A!$B$2:$D$1501,3,FALSE)</f>
        <v>JE</v>
      </c>
    </row>
    <row r="757" spans="1:16" ht="14.45" customHeight="1" x14ac:dyDescent="0.25">
      <c r="A757" s="3">
        <v>1510</v>
      </c>
      <c r="B757" s="2">
        <v>144443</v>
      </c>
      <c r="C757" s="2" t="s">
        <v>168</v>
      </c>
      <c r="D757" s="20" t="s">
        <v>14</v>
      </c>
      <c r="E757" s="2" t="str">
        <f>VLOOKUP(C757,A!$E$2:$K$1451,7,FALSE)</f>
        <v>05999080621</v>
      </c>
      <c r="F757" s="8" t="s">
        <v>363</v>
      </c>
      <c r="G757" s="8" t="str">
        <f>VLOOKUP(C757,A!$B$2:$I$1501,8,FALSE)</f>
        <v>Jeune Masculin 13/14 ans</v>
      </c>
      <c r="N757" s="2">
        <f t="shared" si="28"/>
        <v>144443</v>
      </c>
      <c r="O757" s="2">
        <f t="shared" si="29"/>
        <v>1510</v>
      </c>
      <c r="P757" s="8" t="str">
        <f>VLOOKUP(C757,A!$B$2:$D$1501,3,FALSE)</f>
        <v>JE</v>
      </c>
    </row>
    <row r="758" spans="1:16" ht="14.45" customHeight="1" x14ac:dyDescent="0.25">
      <c r="A758" s="3">
        <v>1511</v>
      </c>
      <c r="B758">
        <v>2929</v>
      </c>
      <c r="C758" t="s">
        <v>624</v>
      </c>
      <c r="D758" t="s">
        <v>284</v>
      </c>
      <c r="E758" s="2" t="str">
        <f>VLOOKUP(C758,A!$E$2:$K$1451,7,FALSE)</f>
        <v>05999023486</v>
      </c>
      <c r="F758" s="8" t="s">
        <v>363</v>
      </c>
      <c r="G758" s="8" t="str">
        <f>VLOOKUP(C758,A!$B$2:$I$1501,8,FALSE)</f>
        <v>Jeune Masculin 13/14 ans</v>
      </c>
      <c r="N758" s="2">
        <f t="shared" si="28"/>
        <v>2929</v>
      </c>
      <c r="O758" s="2">
        <f t="shared" si="29"/>
        <v>1511</v>
      </c>
      <c r="P758" s="8" t="str">
        <f>VLOOKUP(C758,A!$B$2:$D$1501,3,FALSE)</f>
        <v>JE</v>
      </c>
    </row>
    <row r="759" spans="1:16" ht="14.45" customHeight="1" x14ac:dyDescent="0.25">
      <c r="A759" s="3">
        <v>1512</v>
      </c>
      <c r="B759">
        <v>2921</v>
      </c>
      <c r="C759" t="s">
        <v>626</v>
      </c>
      <c r="D759" t="s">
        <v>284</v>
      </c>
      <c r="E759" s="2" t="str">
        <f>VLOOKUP(C759,A!$E$2:$K$1451,7,FALSE)</f>
        <v>05999056794</v>
      </c>
      <c r="F759" s="8" t="s">
        <v>363</v>
      </c>
      <c r="G759" s="8" t="str">
        <f>VLOOKUP(C759,A!$B$2:$I$1501,8,FALSE)</f>
        <v>Jeune Féminin 13/14 ans</v>
      </c>
      <c r="N759" s="2">
        <f t="shared" si="28"/>
        <v>2921</v>
      </c>
      <c r="O759" s="2">
        <f t="shared" si="29"/>
        <v>1512</v>
      </c>
      <c r="P759" s="8" t="str">
        <f>VLOOKUP(C759,A!$B$2:$D$1501,3,FALSE)</f>
        <v>JE</v>
      </c>
    </row>
    <row r="760" spans="1:16" ht="14.45" customHeight="1" x14ac:dyDescent="0.25">
      <c r="A760" s="3">
        <v>1513</v>
      </c>
      <c r="B760">
        <v>2940</v>
      </c>
      <c r="C760" t="s">
        <v>633</v>
      </c>
      <c r="D760" t="s">
        <v>284</v>
      </c>
      <c r="E760" s="2" t="str">
        <f>VLOOKUP(C760,A!$E$2:$K$1451,7,FALSE)</f>
        <v>05999092703</v>
      </c>
      <c r="F760" s="8" t="s">
        <v>363</v>
      </c>
      <c r="G760" s="8" t="str">
        <f>VLOOKUP(C760,A!$B$2:$I$1501,8,FALSE)</f>
        <v>Jeune Masculin 13/14 ans</v>
      </c>
      <c r="N760" s="2">
        <f t="shared" si="28"/>
        <v>2940</v>
      </c>
      <c r="O760" s="2">
        <f t="shared" si="29"/>
        <v>1513</v>
      </c>
      <c r="P760" s="8" t="str">
        <f>VLOOKUP(C760,A!$B$2:$D$1501,3,FALSE)</f>
        <v>JE</v>
      </c>
    </row>
    <row r="761" spans="1:16" ht="14.45" customHeight="1" x14ac:dyDescent="0.25">
      <c r="A761" s="3">
        <v>1514</v>
      </c>
      <c r="B761">
        <v>144494</v>
      </c>
      <c r="C761" t="s">
        <v>766</v>
      </c>
      <c r="D761" t="s">
        <v>32</v>
      </c>
      <c r="E761" s="2" t="str">
        <f>VLOOKUP(C761,A!$E$2:$K$1451,7,FALSE)</f>
        <v>05999123936</v>
      </c>
      <c r="F761" s="8" t="s">
        <v>363</v>
      </c>
      <c r="G761" s="8" t="str">
        <f>VLOOKUP(C761,A!$B$2:$I$1501,8,FALSE)</f>
        <v>Jeune Masculin 13/14 ans</v>
      </c>
      <c r="N761" s="2">
        <f t="shared" si="28"/>
        <v>144494</v>
      </c>
      <c r="O761" s="2">
        <f t="shared" si="29"/>
        <v>1514</v>
      </c>
      <c r="P761" s="8" t="str">
        <f>VLOOKUP(C761,A!$B$2:$D$1501,3,FALSE)</f>
        <v>JE</v>
      </c>
    </row>
    <row r="762" spans="1:16" ht="14.45" customHeight="1" x14ac:dyDescent="0.25">
      <c r="A762" s="3">
        <v>1515</v>
      </c>
      <c r="B762">
        <v>2926</v>
      </c>
      <c r="C762" t="s">
        <v>674</v>
      </c>
      <c r="D762" s="5" t="s">
        <v>283</v>
      </c>
      <c r="E762" s="2" t="str">
        <f>VLOOKUP(C762,A!$E$2:$K$1451,7,FALSE)</f>
        <v>05999118499</v>
      </c>
      <c r="F762" s="8" t="s">
        <v>363</v>
      </c>
      <c r="G762" s="8" t="str">
        <f>VLOOKUP(C762,A!$B$2:$I$1501,8,FALSE)</f>
        <v>Jeune Masculin 13/14 ans</v>
      </c>
      <c r="N762" s="2">
        <f t="shared" si="28"/>
        <v>2926</v>
      </c>
      <c r="O762" s="2">
        <f t="shared" si="29"/>
        <v>1515</v>
      </c>
      <c r="P762" s="8" t="str">
        <f>VLOOKUP(C762,A!$B$2:$D$1501,3,FALSE)</f>
        <v>JE</v>
      </c>
    </row>
    <row r="763" spans="1:16" ht="14.45" customHeight="1" x14ac:dyDescent="0.25">
      <c r="A763" s="3">
        <v>1516</v>
      </c>
      <c r="B763">
        <v>144549</v>
      </c>
      <c r="C763" s="5" t="s">
        <v>830</v>
      </c>
      <c r="D763" s="5" t="s">
        <v>140</v>
      </c>
      <c r="E763" s="2" t="str">
        <f>VLOOKUP(C763,A!$E$2:$K$1451,7,FALSE)</f>
        <v>05999057637</v>
      </c>
      <c r="F763" s="8" t="s">
        <v>363</v>
      </c>
      <c r="G763" s="8" t="str">
        <f>VLOOKUP(C763,A!$B$2:$I$1501,8,FALSE)</f>
        <v>Jeune Masculin 13/14 ans</v>
      </c>
      <c r="N763" s="2">
        <f t="shared" si="28"/>
        <v>144549</v>
      </c>
      <c r="O763" s="2">
        <f t="shared" si="29"/>
        <v>1516</v>
      </c>
      <c r="P763" s="8" t="str">
        <f>VLOOKUP(C763,A!$B$2:$D$1501,3,FALSE)</f>
        <v>JE</v>
      </c>
    </row>
    <row r="764" spans="1:16" ht="14.45" customHeight="1" x14ac:dyDescent="0.25">
      <c r="A764" s="3">
        <v>1517</v>
      </c>
      <c r="B764">
        <v>2296</v>
      </c>
      <c r="C764" s="5" t="s">
        <v>834</v>
      </c>
      <c r="D764" s="5" t="s">
        <v>140</v>
      </c>
      <c r="E764" s="2" t="str">
        <f>VLOOKUP(C764,A!$E$2:$K$1451,7,FALSE)</f>
        <v>05999110797</v>
      </c>
      <c r="F764" s="8" t="s">
        <v>363</v>
      </c>
      <c r="G764" s="8" t="str">
        <f>VLOOKUP(C764,A!$B$2:$I$1501,8,FALSE)</f>
        <v>Jeune Masculin 13/14 ans</v>
      </c>
      <c r="N764" s="2">
        <f t="shared" si="28"/>
        <v>2296</v>
      </c>
      <c r="O764" s="2">
        <f t="shared" si="29"/>
        <v>1517</v>
      </c>
      <c r="P764" s="8" t="str">
        <f>VLOOKUP(C764,A!$B$2:$D$1501,3,FALSE)</f>
        <v>JE</v>
      </c>
    </row>
    <row r="765" spans="1:16" ht="14.45" customHeight="1" x14ac:dyDescent="0.25">
      <c r="A765" s="3">
        <v>1518</v>
      </c>
      <c r="B765">
        <v>2298</v>
      </c>
      <c r="C765" s="5" t="s">
        <v>778</v>
      </c>
      <c r="D765" s="2" t="s">
        <v>115</v>
      </c>
      <c r="E765" s="2" t="str">
        <f>VLOOKUP(C765,A!$E$2:$K$1451,7,FALSE)</f>
        <v>05999056792</v>
      </c>
      <c r="F765" s="8" t="s">
        <v>363</v>
      </c>
      <c r="G765" s="8" t="str">
        <f>VLOOKUP(C765,A!$B$2:$I$1501,8,FALSE)</f>
        <v>Jeune Féminin 13/14 ans</v>
      </c>
      <c r="N765" s="2">
        <f t="shared" si="28"/>
        <v>2298</v>
      </c>
      <c r="O765" s="2">
        <f t="shared" si="29"/>
        <v>1518</v>
      </c>
      <c r="P765" s="8" t="str">
        <f>VLOOKUP(C765,A!$B$2:$D$1501,3,FALSE)</f>
        <v>JE</v>
      </c>
    </row>
    <row r="766" spans="1:16" ht="14.45" customHeight="1" x14ac:dyDescent="0.25">
      <c r="A766" s="3">
        <v>1519</v>
      </c>
      <c r="B766">
        <v>2277</v>
      </c>
      <c r="C766" s="5" t="s">
        <v>781</v>
      </c>
      <c r="D766" s="2" t="s">
        <v>115</v>
      </c>
      <c r="E766" s="2" t="str">
        <f>VLOOKUP(C766,A!$E$2:$K$1451,7,FALSE)</f>
        <v>05999109794</v>
      </c>
      <c r="F766" s="8" t="s">
        <v>363</v>
      </c>
      <c r="G766" s="8" t="str">
        <f>VLOOKUP(C766,A!$B$2:$I$1501,8,FALSE)</f>
        <v>Jeune Masculin 13/14 ans</v>
      </c>
      <c r="N766" s="2">
        <f t="shared" si="28"/>
        <v>2277</v>
      </c>
      <c r="O766" s="2">
        <f t="shared" si="29"/>
        <v>1519</v>
      </c>
      <c r="P766" s="8" t="str">
        <f>VLOOKUP(C766,A!$B$2:$D$1501,3,FALSE)</f>
        <v>JE</v>
      </c>
    </row>
    <row r="767" spans="1:16" ht="14.45" customHeight="1" x14ac:dyDescent="0.25">
      <c r="A767" s="3">
        <v>1520</v>
      </c>
      <c r="B767">
        <v>144450</v>
      </c>
      <c r="C767" s="2" t="s">
        <v>795</v>
      </c>
      <c r="D767" t="s">
        <v>75</v>
      </c>
      <c r="E767" s="2" t="str">
        <f>VLOOKUP(C767,A!$E$2:$K$1451,7,FALSE)</f>
        <v>05999111390</v>
      </c>
      <c r="F767" s="8" t="s">
        <v>363</v>
      </c>
      <c r="G767" s="8" t="str">
        <f>VLOOKUP(C767,A!$B$2:$I$1501,8,FALSE)</f>
        <v>Jeune Masculin 13/14 ans</v>
      </c>
      <c r="N767" s="2">
        <f t="shared" si="28"/>
        <v>144450</v>
      </c>
      <c r="O767" s="2">
        <f t="shared" si="29"/>
        <v>1520</v>
      </c>
      <c r="P767" s="8" t="str">
        <f>VLOOKUP(C767,A!$B$2:$D$1501,3,FALSE)</f>
        <v>JE</v>
      </c>
    </row>
    <row r="768" spans="1:16" ht="14.45" customHeight="1" x14ac:dyDescent="0.25">
      <c r="A768" s="3">
        <v>1521</v>
      </c>
      <c r="B768">
        <v>144493</v>
      </c>
      <c r="C768" t="s">
        <v>803</v>
      </c>
      <c r="D768" s="5" t="s">
        <v>84</v>
      </c>
      <c r="E768" s="2" t="str">
        <f>VLOOKUP(C768,A!$E$2:$K$1451,7,FALSE)</f>
        <v>05999120615</v>
      </c>
      <c r="F768" s="8" t="s">
        <v>363</v>
      </c>
      <c r="G768" s="8" t="str">
        <f>VLOOKUP(C768,A!$B$2:$I$1501,8,FALSE)</f>
        <v>Jeune Masculin 13/14 ans</v>
      </c>
      <c r="N768" s="2">
        <f t="shared" si="28"/>
        <v>144493</v>
      </c>
      <c r="O768" s="2">
        <f t="shared" si="29"/>
        <v>1521</v>
      </c>
      <c r="P768" s="8" t="str">
        <f>VLOOKUP(C768,A!$B$2:$D$1501,3,FALSE)</f>
        <v>JE</v>
      </c>
    </row>
    <row r="769" spans="1:16" ht="14.45" customHeight="1" x14ac:dyDescent="0.25">
      <c r="A769" s="3">
        <v>1522</v>
      </c>
      <c r="B769">
        <v>3997</v>
      </c>
      <c r="C769" s="5" t="s">
        <v>879</v>
      </c>
      <c r="D769" s="5" t="s">
        <v>17</v>
      </c>
      <c r="E769" s="2" t="str">
        <f>VLOOKUP(C769,A!$E$2:$K$1451,7,FALSE)</f>
        <v>05999068437</v>
      </c>
      <c r="F769" s="8" t="s">
        <v>363</v>
      </c>
      <c r="G769" s="8" t="str">
        <f>VLOOKUP(C769,A!$B$2:$I$1501,8,FALSE)</f>
        <v>Jeune Masculin 13/14 ans</v>
      </c>
      <c r="N769" s="2">
        <f t="shared" ref="N769:N835" si="32">B769</f>
        <v>3997</v>
      </c>
      <c r="O769" s="2">
        <f t="shared" ref="O769:O835" si="33">A769</f>
        <v>1522</v>
      </c>
      <c r="P769" s="8" t="str">
        <f>VLOOKUP(C769,A!$B$2:$D$1501,3,FALSE)</f>
        <v>JE</v>
      </c>
    </row>
    <row r="770" spans="1:16" ht="14.45" customHeight="1" x14ac:dyDescent="0.25">
      <c r="A770" s="3">
        <v>1523</v>
      </c>
      <c r="B770">
        <v>3143</v>
      </c>
      <c r="C770" s="5" t="s">
        <v>884</v>
      </c>
      <c r="D770" s="5" t="s">
        <v>17</v>
      </c>
      <c r="E770" s="2" t="str">
        <f>VLOOKUP(C770,A!$E$2:$K$1451,7,FALSE)</f>
        <v>05999111921</v>
      </c>
      <c r="F770" s="8" t="s">
        <v>363</v>
      </c>
      <c r="G770" s="8" t="str">
        <f>VLOOKUP(C770,A!$B$2:$I$1501,8,FALSE)</f>
        <v>Jeune Féminin 13/14 ans</v>
      </c>
      <c r="N770" s="2">
        <f t="shared" si="32"/>
        <v>3143</v>
      </c>
      <c r="O770" s="2">
        <f t="shared" si="33"/>
        <v>1523</v>
      </c>
      <c r="P770" s="8" t="str">
        <f>VLOOKUP(C770,A!$B$2:$D$1501,3,FALSE)</f>
        <v>JE</v>
      </c>
    </row>
    <row r="771" spans="1:16" ht="14.45" customHeight="1" x14ac:dyDescent="0.25">
      <c r="A771" s="3">
        <v>1524</v>
      </c>
      <c r="B771" s="2">
        <v>3124</v>
      </c>
      <c r="C771" s="2" t="s">
        <v>897</v>
      </c>
      <c r="D771" s="20" t="s">
        <v>452</v>
      </c>
      <c r="E771" s="2" t="str">
        <f>VLOOKUP(C771,A!$E$2:$K$1451,7,FALSE)</f>
        <v>05999036253</v>
      </c>
      <c r="F771" s="8" t="s">
        <v>363</v>
      </c>
      <c r="G771" s="8" t="str">
        <f>VLOOKUP(C771,A!$B$2:$I$1501,8,FALSE)</f>
        <v>Jeune Masculin 13/14 ans</v>
      </c>
      <c r="N771" s="2">
        <f t="shared" si="32"/>
        <v>3124</v>
      </c>
      <c r="O771" s="2">
        <f t="shared" si="33"/>
        <v>1524</v>
      </c>
      <c r="P771" s="8" t="str">
        <f>VLOOKUP(C771,A!$B$2:$D$1501,3,FALSE)</f>
        <v>JE</v>
      </c>
    </row>
    <row r="772" spans="1:16" ht="14.45" customHeight="1" x14ac:dyDescent="0.25">
      <c r="A772" s="3">
        <v>1525</v>
      </c>
      <c r="B772" s="2">
        <v>3991</v>
      </c>
      <c r="C772" s="2" t="s">
        <v>931</v>
      </c>
      <c r="D772" s="20" t="s">
        <v>930</v>
      </c>
      <c r="E772" s="2" t="str">
        <f>VLOOKUP(C772,A!$E$2:$K$1451,7,FALSE)</f>
        <v>05999111162</v>
      </c>
      <c r="F772" s="8" t="s">
        <v>363</v>
      </c>
      <c r="G772" s="8" t="str">
        <f>VLOOKUP(C772,A!$B$2:$I$1501,8,FALSE)</f>
        <v>Jeune Masculin 13/14 ans</v>
      </c>
      <c r="N772" s="2">
        <f t="shared" si="32"/>
        <v>3991</v>
      </c>
      <c r="O772" s="2">
        <f t="shared" si="33"/>
        <v>1525</v>
      </c>
      <c r="P772" s="8" t="str">
        <f>VLOOKUP(C772,A!$B$2:$D$1501,3,FALSE)</f>
        <v>JE</v>
      </c>
    </row>
    <row r="773" spans="1:16" ht="14.45" customHeight="1" x14ac:dyDescent="0.25">
      <c r="A773" s="38">
        <v>1526</v>
      </c>
      <c r="E773" s="2" t="e">
        <f>VLOOKUP(C773,A!$E$2:$K$1451,7,FALSE)</f>
        <v>#N/A</v>
      </c>
      <c r="G773" s="8" t="e">
        <f>VLOOKUP(C773,A!$B$2:$I$1501,8,FALSE)</f>
        <v>#N/A</v>
      </c>
      <c r="N773" s="2">
        <f t="shared" ref="N773:N782" si="34">B773</f>
        <v>0</v>
      </c>
      <c r="O773" s="2">
        <f t="shared" ref="O773:O782" si="35">A773</f>
        <v>1526</v>
      </c>
      <c r="P773" s="8" t="e">
        <f>VLOOKUP(C773,A!$B$2:$D$1501,3,FALSE)</f>
        <v>#N/A</v>
      </c>
    </row>
    <row r="774" spans="1:16" ht="14.45" customHeight="1" x14ac:dyDescent="0.25">
      <c r="A774" s="38">
        <v>1527</v>
      </c>
      <c r="E774" s="2" t="e">
        <f>VLOOKUP(C774,A!$E$2:$K$1451,7,FALSE)</f>
        <v>#N/A</v>
      </c>
      <c r="G774" s="8" t="e">
        <f>VLOOKUP(C774,A!$B$2:$I$1501,8,FALSE)</f>
        <v>#N/A</v>
      </c>
      <c r="N774" s="2">
        <f t="shared" si="34"/>
        <v>0</v>
      </c>
      <c r="O774" s="2">
        <f t="shared" si="35"/>
        <v>1527</v>
      </c>
      <c r="P774" s="8" t="e">
        <f>VLOOKUP(C774,A!$B$2:$D$1501,3,FALSE)</f>
        <v>#N/A</v>
      </c>
    </row>
    <row r="775" spans="1:16" ht="14.45" customHeight="1" x14ac:dyDescent="0.25">
      <c r="A775" s="38">
        <v>1528</v>
      </c>
      <c r="E775" s="2" t="e">
        <f>VLOOKUP(C775,A!$E$2:$K$1451,7,FALSE)</f>
        <v>#N/A</v>
      </c>
      <c r="G775" s="8" t="e">
        <f>VLOOKUP(C775,A!$B$2:$I$1501,8,FALSE)</f>
        <v>#N/A</v>
      </c>
      <c r="N775" s="2">
        <f t="shared" si="34"/>
        <v>0</v>
      </c>
      <c r="O775" s="2">
        <f t="shared" si="35"/>
        <v>1528</v>
      </c>
      <c r="P775" s="8" t="e">
        <f>VLOOKUP(C775,A!$B$2:$D$1501,3,FALSE)</f>
        <v>#N/A</v>
      </c>
    </row>
    <row r="776" spans="1:16" ht="14.45" customHeight="1" x14ac:dyDescent="0.25">
      <c r="A776" s="38">
        <v>1529</v>
      </c>
      <c r="E776" s="2" t="e">
        <f>VLOOKUP(C776,A!$E$2:$K$1451,7,FALSE)</f>
        <v>#N/A</v>
      </c>
      <c r="G776" s="8" t="e">
        <f>VLOOKUP(C776,A!$B$2:$I$1501,8,FALSE)</f>
        <v>#N/A</v>
      </c>
      <c r="N776" s="2">
        <f t="shared" si="34"/>
        <v>0</v>
      </c>
      <c r="O776" s="2">
        <f t="shared" si="35"/>
        <v>1529</v>
      </c>
      <c r="P776" s="8" t="e">
        <f>VLOOKUP(C776,A!$B$2:$D$1501,3,FALSE)</f>
        <v>#N/A</v>
      </c>
    </row>
    <row r="777" spans="1:16" ht="14.45" customHeight="1" x14ac:dyDescent="0.25">
      <c r="A777" s="38">
        <v>1530</v>
      </c>
      <c r="E777" s="2" t="e">
        <f>VLOOKUP(C777,A!$E$2:$K$1451,7,FALSE)</f>
        <v>#N/A</v>
      </c>
      <c r="G777" s="8" t="e">
        <f>VLOOKUP(C777,A!$B$2:$I$1501,8,FALSE)</f>
        <v>#N/A</v>
      </c>
      <c r="N777" s="2">
        <f t="shared" si="34"/>
        <v>0</v>
      </c>
      <c r="O777" s="2">
        <f t="shared" si="35"/>
        <v>1530</v>
      </c>
      <c r="P777" s="8" t="e">
        <f>VLOOKUP(C777,A!$B$2:$D$1501,3,FALSE)</f>
        <v>#N/A</v>
      </c>
    </row>
    <row r="778" spans="1:16" ht="14.45" customHeight="1" x14ac:dyDescent="0.25">
      <c r="A778" s="38">
        <v>1531</v>
      </c>
      <c r="E778" s="2" t="e">
        <f>VLOOKUP(C778,A!$E$2:$K$1451,7,FALSE)</f>
        <v>#N/A</v>
      </c>
      <c r="G778" s="8" t="e">
        <f>VLOOKUP(C778,A!$B$2:$I$1501,8,FALSE)</f>
        <v>#N/A</v>
      </c>
      <c r="N778" s="2">
        <f t="shared" si="34"/>
        <v>0</v>
      </c>
      <c r="O778" s="2">
        <f t="shared" si="35"/>
        <v>1531</v>
      </c>
      <c r="P778" s="8" t="e">
        <f>VLOOKUP(C778,A!$B$2:$D$1501,3,FALSE)</f>
        <v>#N/A</v>
      </c>
    </row>
    <row r="779" spans="1:16" ht="14.45" customHeight="1" x14ac:dyDescent="0.25">
      <c r="A779" s="38">
        <v>1532</v>
      </c>
      <c r="E779" s="2" t="e">
        <f>VLOOKUP(C779,A!$E$2:$K$1451,7,FALSE)</f>
        <v>#N/A</v>
      </c>
      <c r="G779" s="8" t="e">
        <f>VLOOKUP(C779,A!$B$2:$I$1501,8,FALSE)</f>
        <v>#N/A</v>
      </c>
      <c r="N779" s="2">
        <f t="shared" si="34"/>
        <v>0</v>
      </c>
      <c r="O779" s="2">
        <f t="shared" si="35"/>
        <v>1532</v>
      </c>
      <c r="P779" s="8" t="e">
        <f>VLOOKUP(C779,A!$B$2:$D$1501,3,FALSE)</f>
        <v>#N/A</v>
      </c>
    </row>
    <row r="780" spans="1:16" ht="14.45" customHeight="1" x14ac:dyDescent="0.25">
      <c r="A780" s="38">
        <v>1533</v>
      </c>
      <c r="E780" s="2" t="e">
        <f>VLOOKUP(C780,A!$E$2:$K$1451,7,FALSE)</f>
        <v>#N/A</v>
      </c>
      <c r="G780" s="8" t="e">
        <f>VLOOKUP(C780,A!$B$2:$I$1501,8,FALSE)</f>
        <v>#N/A</v>
      </c>
      <c r="N780" s="2">
        <f t="shared" si="34"/>
        <v>0</v>
      </c>
      <c r="O780" s="2">
        <f t="shared" si="35"/>
        <v>1533</v>
      </c>
      <c r="P780" s="8" t="e">
        <f>VLOOKUP(C780,A!$B$2:$D$1501,3,FALSE)</f>
        <v>#N/A</v>
      </c>
    </row>
    <row r="781" spans="1:16" ht="14.45" customHeight="1" x14ac:dyDescent="0.25">
      <c r="A781" s="38">
        <v>1534</v>
      </c>
      <c r="E781" s="2" t="e">
        <f>VLOOKUP(C781,A!$E$2:$K$1451,7,FALSE)</f>
        <v>#N/A</v>
      </c>
      <c r="G781" s="8" t="e">
        <f>VLOOKUP(C781,A!$B$2:$I$1501,8,FALSE)</f>
        <v>#N/A</v>
      </c>
      <c r="N781" s="2">
        <f t="shared" si="34"/>
        <v>0</v>
      </c>
      <c r="O781" s="2">
        <f t="shared" si="35"/>
        <v>1534</v>
      </c>
      <c r="P781" s="8" t="e">
        <f>VLOOKUP(C781,A!$B$2:$D$1501,3,FALSE)</f>
        <v>#N/A</v>
      </c>
    </row>
    <row r="782" spans="1:16" ht="14.45" customHeight="1" x14ac:dyDescent="0.25">
      <c r="A782" s="38">
        <v>1535</v>
      </c>
      <c r="E782" s="2" t="e">
        <f>VLOOKUP(C782,A!$E$2:$K$1451,7,FALSE)</f>
        <v>#N/A</v>
      </c>
      <c r="G782" s="8" t="e">
        <f>VLOOKUP(C782,A!$B$2:$I$1501,8,FALSE)</f>
        <v>#N/A</v>
      </c>
      <c r="N782" s="2">
        <f t="shared" si="34"/>
        <v>0</v>
      </c>
      <c r="O782" s="2">
        <f t="shared" si="35"/>
        <v>1535</v>
      </c>
      <c r="P782" s="8" t="e">
        <f>VLOOKUP(C782,A!$B$2:$D$1501,3,FALSE)</f>
        <v>#N/A</v>
      </c>
    </row>
    <row r="783" spans="1:16" ht="15" customHeight="1" x14ac:dyDescent="0.25">
      <c r="A783" s="2" t="s">
        <v>509</v>
      </c>
      <c r="B783" s="2">
        <v>144395</v>
      </c>
      <c r="C783" s="2" t="s">
        <v>129</v>
      </c>
      <c r="D783" s="2" t="s">
        <v>84</v>
      </c>
      <c r="E783" s="2" t="str">
        <f>VLOOKUP(C783,A!$E$2:$K$1451,7,FALSE)</f>
        <v>05999068628</v>
      </c>
      <c r="F783" s="8" t="s">
        <v>359</v>
      </c>
      <c r="G783" s="8" t="str">
        <f>VLOOKUP(C783,A!$B$2:$I$1501,8,FALSE)</f>
        <v>Adulte Masculin 30/39 ans</v>
      </c>
      <c r="N783" s="2">
        <f t="shared" si="32"/>
        <v>144395</v>
      </c>
      <c r="O783" s="2" t="str">
        <f t="shared" si="33"/>
        <v>"525"</v>
      </c>
      <c r="P783" s="8" t="str">
        <f>VLOOKUP(C783,A!$B$2:$D$1501,3,FALSE)</f>
        <v>3</v>
      </c>
    </row>
    <row r="784" spans="1:16" ht="14.45" customHeight="1" x14ac:dyDescent="0.25">
      <c r="B784">
        <v>2917</v>
      </c>
      <c r="C784" t="s">
        <v>663</v>
      </c>
      <c r="D784" t="s">
        <v>14</v>
      </c>
      <c r="E784" s="2" t="str">
        <f>VLOOKUP(C784,A!$E$2:$K$1451,7,FALSE)</f>
        <v>05999113213</v>
      </c>
      <c r="F784" s="8">
        <v>3</v>
      </c>
      <c r="G784" s="8" t="str">
        <f>VLOOKUP(C784,A!$B$2:$I$1501,8,FALSE)</f>
        <v>Adulte Masculin 20/29 ans</v>
      </c>
      <c r="N784" s="2">
        <f t="shared" si="32"/>
        <v>2917</v>
      </c>
      <c r="O784" s="2">
        <f t="shared" si="33"/>
        <v>0</v>
      </c>
      <c r="P784" s="8" t="str">
        <f>VLOOKUP(C784,A!$B$2:$D$1501,3,FALSE)</f>
        <v>3</v>
      </c>
    </row>
    <row r="785" spans="2:16" x14ac:dyDescent="0.25">
      <c r="B785">
        <v>2932</v>
      </c>
      <c r="C785" t="s">
        <v>666</v>
      </c>
      <c r="D785" t="s">
        <v>14</v>
      </c>
      <c r="E785" s="2" t="e">
        <f>VLOOKUP(C785,A!$E$2:$K$1451,7,FALSE)</f>
        <v>#N/A</v>
      </c>
      <c r="G785" s="8" t="e">
        <f>VLOOKUP(C785,A!$B$2:$I$1501,8,FALSE)</f>
        <v>#N/A</v>
      </c>
      <c r="N785" s="2">
        <f t="shared" si="32"/>
        <v>2932</v>
      </c>
      <c r="O785" s="2">
        <f t="shared" si="33"/>
        <v>0</v>
      </c>
      <c r="P785" s="8" t="e">
        <f>VLOOKUP(C785,A!$B$2:$D$1501,3,FALSE)</f>
        <v>#N/A</v>
      </c>
    </row>
    <row r="786" spans="2:16" x14ac:dyDescent="0.25">
      <c r="B786">
        <v>2949</v>
      </c>
      <c r="C786" s="9" t="s">
        <v>611</v>
      </c>
      <c r="D786" s="9" t="s">
        <v>53</v>
      </c>
      <c r="E786" s="2" t="e">
        <f>VLOOKUP(C786,A!$E$2:$K$1451,7,FALSE)</f>
        <v>#N/A</v>
      </c>
      <c r="G786" s="8" t="e">
        <f>VLOOKUP(C786,A!$B$2:$I$1501,8,FALSE)</f>
        <v>#N/A</v>
      </c>
      <c r="N786" s="2">
        <f t="shared" si="32"/>
        <v>2949</v>
      </c>
      <c r="O786" s="2">
        <f t="shared" si="33"/>
        <v>0</v>
      </c>
      <c r="P786" s="8" t="e">
        <f>VLOOKUP(C786,A!$B$2:$D$1501,3,FALSE)</f>
        <v>#N/A</v>
      </c>
    </row>
    <row r="787" spans="2:16" x14ac:dyDescent="0.25">
      <c r="B787" s="2">
        <v>3147</v>
      </c>
      <c r="C787" s="2" t="s">
        <v>855</v>
      </c>
      <c r="D787" s="5" t="s">
        <v>410</v>
      </c>
      <c r="E787" s="2" t="e">
        <f>VLOOKUP(C787,A!$E$2:$K$1451,7,FALSE)</f>
        <v>#N/A</v>
      </c>
      <c r="G787" s="8" t="e">
        <f>VLOOKUP(C787,A!$B$2:$I$1501,8,FALSE)</f>
        <v>#N/A</v>
      </c>
      <c r="N787" s="2">
        <f t="shared" si="32"/>
        <v>3147</v>
      </c>
      <c r="O787" s="2">
        <f t="shared" si="33"/>
        <v>0</v>
      </c>
      <c r="P787" s="8" t="e">
        <f>VLOOKUP(C787,A!$B$2:$D$1501,3,FALSE)</f>
        <v>#N/A</v>
      </c>
    </row>
    <row r="788" spans="2:16" x14ac:dyDescent="0.25">
      <c r="B788" s="2">
        <v>144398</v>
      </c>
      <c r="C788" s="9" t="s">
        <v>78</v>
      </c>
      <c r="D788" s="2" t="s">
        <v>140</v>
      </c>
      <c r="E788" s="2" t="e">
        <f>VLOOKUP(C788,A!$E$2:$K$1451,7,FALSE)</f>
        <v>#N/A</v>
      </c>
      <c r="F788" s="8" t="e">
        <v>#N/A</v>
      </c>
      <c r="G788" s="8" t="e">
        <f>VLOOKUP(C788,A!$B$2:$I$1501,8,FALSE)</f>
        <v>#N/A</v>
      </c>
      <c r="N788" s="2">
        <f t="shared" si="32"/>
        <v>144398</v>
      </c>
      <c r="O788" s="2">
        <f t="shared" si="33"/>
        <v>0</v>
      </c>
      <c r="P788" s="8" t="e">
        <f>VLOOKUP(C788,A!$B$2:$D$1501,3,FALSE)</f>
        <v>#N/A</v>
      </c>
    </row>
    <row r="789" spans="2:16" x14ac:dyDescent="0.25">
      <c r="B789" s="2">
        <v>144409</v>
      </c>
      <c r="C789" s="9" t="s">
        <v>214</v>
      </c>
      <c r="D789" s="2" t="s">
        <v>36</v>
      </c>
      <c r="E789" s="2" t="e">
        <f>VLOOKUP(C789,A!$E$2:$K$1451,7,FALSE)</f>
        <v>#N/A</v>
      </c>
      <c r="F789" s="8" t="e">
        <v>#N/A</v>
      </c>
      <c r="G789" s="8" t="e">
        <f>VLOOKUP(C789,A!$B$2:$I$1501,8,FALSE)</f>
        <v>#N/A</v>
      </c>
      <c r="N789" s="2">
        <f t="shared" si="32"/>
        <v>144409</v>
      </c>
      <c r="O789" s="2">
        <f t="shared" si="33"/>
        <v>0</v>
      </c>
      <c r="P789" s="8" t="e">
        <f>VLOOKUP(C789,A!$B$2:$D$1501,3,FALSE)</f>
        <v>#N/A</v>
      </c>
    </row>
    <row r="790" spans="2:16" x14ac:dyDescent="0.25">
      <c r="B790" s="2">
        <v>144527</v>
      </c>
      <c r="C790" s="9" t="s">
        <v>196</v>
      </c>
      <c r="D790" s="5" t="s">
        <v>153</v>
      </c>
      <c r="E790" s="2" t="e">
        <f>VLOOKUP(C790,A!$E$2:$K$1451,7,FALSE)</f>
        <v>#N/A</v>
      </c>
      <c r="F790" s="8" t="e">
        <v>#N/A</v>
      </c>
      <c r="G790" s="8" t="e">
        <f>VLOOKUP(C790,A!$B$2:$I$1501,8,FALSE)</f>
        <v>#N/A</v>
      </c>
      <c r="N790" s="2">
        <f t="shared" si="32"/>
        <v>144527</v>
      </c>
      <c r="O790" s="2">
        <f t="shared" si="33"/>
        <v>0</v>
      </c>
      <c r="P790" s="8" t="e">
        <f>VLOOKUP(C790,A!$B$2:$D$1501,3,FALSE)</f>
        <v>#N/A</v>
      </c>
    </row>
    <row r="791" spans="2:16" x14ac:dyDescent="0.25">
      <c r="B791"/>
      <c r="C791" t="s">
        <v>850</v>
      </c>
      <c r="D791" t="s">
        <v>851</v>
      </c>
      <c r="E791" s="2" t="e">
        <f>VLOOKUP(C791,A!$E$2:$K$1451,7,FALSE)</f>
        <v>#N/A</v>
      </c>
      <c r="G791" s="8" t="e">
        <f>VLOOKUP(C791,A!$B$2:$I$1501,8,FALSE)</f>
        <v>#N/A</v>
      </c>
      <c r="N791" s="2">
        <f t="shared" si="32"/>
        <v>0</v>
      </c>
      <c r="O791" s="2">
        <f t="shared" si="33"/>
        <v>0</v>
      </c>
      <c r="P791" s="8" t="e">
        <f>VLOOKUP(C791,A!$B$2:$D$1501,3,FALSE)</f>
        <v>#N/A</v>
      </c>
    </row>
    <row r="792" spans="2:16" x14ac:dyDescent="0.25">
      <c r="B792"/>
      <c r="C792" t="s">
        <v>852</v>
      </c>
      <c r="D792" t="s">
        <v>851</v>
      </c>
      <c r="E792" s="2" t="e">
        <f>VLOOKUP(C792,A!$E$2:$K$1451,7,FALSE)</f>
        <v>#N/A</v>
      </c>
      <c r="G792" s="8" t="e">
        <f>VLOOKUP(C792,A!$B$2:$I$1501,8,FALSE)</f>
        <v>#N/A</v>
      </c>
      <c r="N792" s="2">
        <f t="shared" si="32"/>
        <v>0</v>
      </c>
      <c r="O792" s="2">
        <f t="shared" si="33"/>
        <v>0</v>
      </c>
      <c r="P792" s="8" t="e">
        <f>VLOOKUP(C792,A!$B$2:$D$1501,3,FALSE)</f>
        <v>#N/A</v>
      </c>
    </row>
    <row r="793" spans="2:16" x14ac:dyDescent="0.25">
      <c r="E793" s="2" t="e">
        <f>VLOOKUP(C793,A!$E$2:$K$1451,7,FALSE)</f>
        <v>#N/A</v>
      </c>
      <c r="G793" s="8" t="e">
        <f>VLOOKUP(C793,A!$B$2:$I$1501,8,FALSE)</f>
        <v>#N/A</v>
      </c>
      <c r="N793" s="2">
        <f t="shared" si="32"/>
        <v>0</v>
      </c>
      <c r="O793" s="2">
        <f t="shared" si="33"/>
        <v>0</v>
      </c>
      <c r="P793" s="8" t="e">
        <f>VLOOKUP(C793,A!$B$2:$D$1501,3,FALSE)</f>
        <v>#N/A</v>
      </c>
    </row>
    <row r="794" spans="2:16" x14ac:dyDescent="0.25">
      <c r="E794" s="2" t="e">
        <f>VLOOKUP(C794,A!$E$2:$K$1451,7,FALSE)</f>
        <v>#N/A</v>
      </c>
      <c r="G794" s="8" t="e">
        <f>VLOOKUP(C794,A!$B$2:$I$1501,8,FALSE)</f>
        <v>#N/A</v>
      </c>
      <c r="N794" s="2">
        <f t="shared" si="32"/>
        <v>0</v>
      </c>
      <c r="O794" s="2">
        <f t="shared" si="33"/>
        <v>0</v>
      </c>
      <c r="P794" s="8" t="e">
        <f>VLOOKUP(C794,A!$B$2:$D$1501,3,FALSE)</f>
        <v>#N/A</v>
      </c>
    </row>
    <row r="795" spans="2:16" x14ac:dyDescent="0.25">
      <c r="E795" s="2" t="e">
        <f>VLOOKUP(C795,A!$E$2:$K$1451,7,FALSE)</f>
        <v>#N/A</v>
      </c>
      <c r="G795" s="8" t="e">
        <f>VLOOKUP(C795,A!$B$2:$I$1501,8,FALSE)</f>
        <v>#N/A</v>
      </c>
      <c r="N795" s="2">
        <f t="shared" si="32"/>
        <v>0</v>
      </c>
      <c r="O795" s="2">
        <f t="shared" si="33"/>
        <v>0</v>
      </c>
      <c r="P795" s="8" t="e">
        <f>VLOOKUP(C795,A!$B$2:$D$1501,3,FALSE)</f>
        <v>#N/A</v>
      </c>
    </row>
    <row r="796" spans="2:16" x14ac:dyDescent="0.25">
      <c r="E796" s="2" t="e">
        <f>VLOOKUP(C796,A!$E$2:$K$1451,7,FALSE)</f>
        <v>#N/A</v>
      </c>
      <c r="G796" s="8" t="e">
        <f>VLOOKUP(C796,A!$B$2:$I$1501,8,FALSE)</f>
        <v>#N/A</v>
      </c>
      <c r="N796" s="2">
        <f t="shared" si="32"/>
        <v>0</v>
      </c>
      <c r="O796" s="2">
        <f t="shared" si="33"/>
        <v>0</v>
      </c>
      <c r="P796" s="8" t="e">
        <f>VLOOKUP(C796,A!$B$2:$D$1501,3,FALSE)</f>
        <v>#N/A</v>
      </c>
    </row>
    <row r="797" spans="2:16" x14ac:dyDescent="0.25">
      <c r="E797" s="2" t="e">
        <f>VLOOKUP(C797,A!$E$2:$K$1451,7,FALSE)</f>
        <v>#N/A</v>
      </c>
      <c r="G797" s="8" t="e">
        <f>VLOOKUP(C797,A!$B$2:$I$1501,8,FALSE)</f>
        <v>#N/A</v>
      </c>
      <c r="N797" s="2">
        <f t="shared" si="32"/>
        <v>0</v>
      </c>
      <c r="O797" s="2">
        <f t="shared" si="33"/>
        <v>0</v>
      </c>
      <c r="P797" s="8" t="e">
        <f>VLOOKUP(C797,A!$B$2:$D$1501,3,FALSE)</f>
        <v>#N/A</v>
      </c>
    </row>
    <row r="798" spans="2:16" x14ac:dyDescent="0.25">
      <c r="E798" s="2" t="e">
        <f>VLOOKUP(C798,A!$E$2:$K$1451,7,FALSE)</f>
        <v>#N/A</v>
      </c>
      <c r="G798" s="8" t="e">
        <f>VLOOKUP(C798,A!$B$2:$I$1501,8,FALSE)</f>
        <v>#N/A</v>
      </c>
      <c r="N798" s="2">
        <f t="shared" si="32"/>
        <v>0</v>
      </c>
      <c r="O798" s="2">
        <f t="shared" si="33"/>
        <v>0</v>
      </c>
      <c r="P798" s="8" t="e">
        <f>VLOOKUP(C798,A!$B$2:$D$1501,3,FALSE)</f>
        <v>#N/A</v>
      </c>
    </row>
    <row r="799" spans="2:16" x14ac:dyDescent="0.25">
      <c r="E799" s="2" t="e">
        <f>VLOOKUP(C799,A!$E$2:$K$1451,7,FALSE)</f>
        <v>#N/A</v>
      </c>
      <c r="G799" s="8" t="e">
        <f>VLOOKUP(C799,A!$B$2:$I$1501,8,FALSE)</f>
        <v>#N/A</v>
      </c>
      <c r="N799" s="2">
        <f t="shared" si="32"/>
        <v>0</v>
      </c>
      <c r="O799" s="2">
        <f t="shared" si="33"/>
        <v>0</v>
      </c>
      <c r="P799" s="8" t="e">
        <f>VLOOKUP(C799,A!$B$2:$D$1501,3,FALSE)</f>
        <v>#N/A</v>
      </c>
    </row>
    <row r="800" spans="2:16" x14ac:dyDescent="0.25">
      <c r="E800" s="2" t="e">
        <f>VLOOKUP(C800,A!$E$2:$K$1451,7,FALSE)</f>
        <v>#N/A</v>
      </c>
      <c r="G800" s="8" t="e">
        <f>VLOOKUP(C800,A!$B$2:$I$1501,8,FALSE)</f>
        <v>#N/A</v>
      </c>
      <c r="N800" s="2">
        <f t="shared" si="32"/>
        <v>0</v>
      </c>
      <c r="O800" s="2">
        <f t="shared" si="33"/>
        <v>0</v>
      </c>
      <c r="P800" s="8" t="e">
        <f>VLOOKUP(C800,A!$B$2:$D$1501,3,FALSE)</f>
        <v>#N/A</v>
      </c>
    </row>
    <row r="801" spans="5:16" x14ac:dyDescent="0.25">
      <c r="E801" s="2" t="e">
        <f>VLOOKUP(C801,A!$E$2:$K$1451,7,FALSE)</f>
        <v>#N/A</v>
      </c>
      <c r="G801" s="8" t="e">
        <f>VLOOKUP(C801,A!$B$2:$I$1501,8,FALSE)</f>
        <v>#N/A</v>
      </c>
      <c r="N801" s="2">
        <f t="shared" si="32"/>
        <v>0</v>
      </c>
      <c r="O801" s="2">
        <f t="shared" si="33"/>
        <v>0</v>
      </c>
      <c r="P801" s="8" t="e">
        <f>VLOOKUP(C801,A!$B$2:$D$1501,3,FALSE)</f>
        <v>#N/A</v>
      </c>
    </row>
    <row r="802" spans="5:16" x14ac:dyDescent="0.25">
      <c r="E802" s="2" t="e">
        <f>VLOOKUP(C802,A!$E$2:$K$1451,7,FALSE)</f>
        <v>#N/A</v>
      </c>
      <c r="G802" s="8" t="e">
        <f>VLOOKUP(C802,A!$B$2:$I$1501,8,FALSE)</f>
        <v>#N/A</v>
      </c>
      <c r="N802" s="2">
        <f t="shared" si="32"/>
        <v>0</v>
      </c>
      <c r="O802" s="2">
        <f t="shared" si="33"/>
        <v>0</v>
      </c>
      <c r="P802" s="8" t="e">
        <f>VLOOKUP(C802,A!$B$2:$D$1501,3,FALSE)</f>
        <v>#N/A</v>
      </c>
    </row>
    <row r="803" spans="5:16" x14ac:dyDescent="0.25">
      <c r="E803" s="2" t="e">
        <f>VLOOKUP(C803,A!$E$2:$K$1451,7,FALSE)</f>
        <v>#N/A</v>
      </c>
      <c r="G803" s="8" t="e">
        <f>VLOOKUP(C803,A!$B$2:$I$1501,8,FALSE)</f>
        <v>#N/A</v>
      </c>
      <c r="N803" s="2">
        <f t="shared" si="32"/>
        <v>0</v>
      </c>
      <c r="O803" s="2">
        <f t="shared" si="33"/>
        <v>0</v>
      </c>
      <c r="P803" s="8" t="e">
        <f>VLOOKUP(C803,A!$B$2:$D$1501,3,FALSE)</f>
        <v>#N/A</v>
      </c>
    </row>
    <row r="804" spans="5:16" x14ac:dyDescent="0.25">
      <c r="E804" s="2" t="e">
        <f>VLOOKUP(C804,A!$E$2:$K$1451,7,FALSE)</f>
        <v>#N/A</v>
      </c>
      <c r="G804" s="8" t="e">
        <f>VLOOKUP(C804,A!$B$2:$I$1501,8,FALSE)</f>
        <v>#N/A</v>
      </c>
      <c r="N804" s="2">
        <f t="shared" si="32"/>
        <v>0</v>
      </c>
      <c r="O804" s="2">
        <f t="shared" si="33"/>
        <v>0</v>
      </c>
      <c r="P804" s="8" t="e">
        <f>VLOOKUP(C804,A!$B$2:$D$1501,3,FALSE)</f>
        <v>#N/A</v>
      </c>
    </row>
    <row r="805" spans="5:16" x14ac:dyDescent="0.25">
      <c r="E805" s="2" t="e">
        <f>VLOOKUP(C805,A!$E$2:$K$1451,7,FALSE)</f>
        <v>#N/A</v>
      </c>
      <c r="G805" s="8" t="e">
        <f>VLOOKUP(C805,A!$B$2:$I$1501,8,FALSE)</f>
        <v>#N/A</v>
      </c>
      <c r="N805" s="2">
        <f t="shared" si="32"/>
        <v>0</v>
      </c>
      <c r="O805" s="2">
        <f t="shared" si="33"/>
        <v>0</v>
      </c>
      <c r="P805" s="8" t="e">
        <f>VLOOKUP(C805,A!$B$2:$D$1501,3,FALSE)</f>
        <v>#N/A</v>
      </c>
    </row>
    <row r="806" spans="5:16" x14ac:dyDescent="0.25">
      <c r="E806" s="2" t="e">
        <f>VLOOKUP(C806,A!$E$2:$K$1451,7,FALSE)</f>
        <v>#N/A</v>
      </c>
      <c r="G806" s="8" t="e">
        <f>VLOOKUP(C806,A!$B$2:$I$1501,8,FALSE)</f>
        <v>#N/A</v>
      </c>
      <c r="N806" s="2">
        <f t="shared" si="32"/>
        <v>0</v>
      </c>
      <c r="O806" s="2">
        <f t="shared" si="33"/>
        <v>0</v>
      </c>
      <c r="P806" s="8" t="e">
        <f>VLOOKUP(C806,A!$B$2:$D$1501,3,FALSE)</f>
        <v>#N/A</v>
      </c>
    </row>
    <row r="807" spans="5:16" x14ac:dyDescent="0.25">
      <c r="E807" s="2" t="e">
        <f>VLOOKUP(C807,A!$E$2:$K$1451,7,FALSE)</f>
        <v>#N/A</v>
      </c>
      <c r="G807" s="8" t="e">
        <f>VLOOKUP(C807,A!$B$2:$I$1501,8,FALSE)</f>
        <v>#N/A</v>
      </c>
      <c r="N807" s="2">
        <f t="shared" si="32"/>
        <v>0</v>
      </c>
      <c r="O807" s="2">
        <f t="shared" si="33"/>
        <v>0</v>
      </c>
      <c r="P807" s="8" t="e">
        <f>VLOOKUP(C807,A!$B$2:$D$1501,3,FALSE)</f>
        <v>#N/A</v>
      </c>
    </row>
    <row r="808" spans="5:16" x14ac:dyDescent="0.25">
      <c r="E808" s="2" t="e">
        <f>VLOOKUP(C808,A!$E$2:$K$1451,7,FALSE)</f>
        <v>#N/A</v>
      </c>
      <c r="G808" s="8" t="e">
        <f>VLOOKUP(C808,A!$B$2:$I$1501,8,FALSE)</f>
        <v>#N/A</v>
      </c>
      <c r="N808" s="2">
        <f t="shared" si="32"/>
        <v>0</v>
      </c>
      <c r="O808" s="2">
        <f t="shared" si="33"/>
        <v>0</v>
      </c>
      <c r="P808" s="8" t="e">
        <f>VLOOKUP(C808,A!$B$2:$D$1501,3,FALSE)</f>
        <v>#N/A</v>
      </c>
    </row>
    <row r="809" spans="5:16" x14ac:dyDescent="0.25">
      <c r="E809" s="2" t="e">
        <f>VLOOKUP(C809,A!$E$2:$K$1451,7,FALSE)</f>
        <v>#N/A</v>
      </c>
      <c r="G809" s="8" t="e">
        <f>VLOOKUP(C809,A!$B$2:$I$1501,8,FALSE)</f>
        <v>#N/A</v>
      </c>
      <c r="N809" s="2">
        <f t="shared" si="32"/>
        <v>0</v>
      </c>
      <c r="O809" s="2">
        <f t="shared" si="33"/>
        <v>0</v>
      </c>
      <c r="P809" s="8" t="e">
        <f>VLOOKUP(C809,A!$B$2:$D$1501,3,FALSE)</f>
        <v>#N/A</v>
      </c>
    </row>
    <row r="810" spans="5:16" x14ac:dyDescent="0.25">
      <c r="E810" s="2" t="e">
        <f>VLOOKUP(C810,A!$E$2:$K$1451,7,FALSE)</f>
        <v>#N/A</v>
      </c>
      <c r="G810" s="8" t="e">
        <f>VLOOKUP(C810,A!$B$2:$I$1501,8,FALSE)</f>
        <v>#N/A</v>
      </c>
      <c r="N810" s="2">
        <f t="shared" si="32"/>
        <v>0</v>
      </c>
      <c r="O810" s="2">
        <f t="shared" si="33"/>
        <v>0</v>
      </c>
      <c r="P810" s="8" t="e">
        <f>VLOOKUP(C810,A!$B$2:$D$1501,3,FALSE)</f>
        <v>#N/A</v>
      </c>
    </row>
    <row r="811" spans="5:16" x14ac:dyDescent="0.25">
      <c r="E811" s="2" t="e">
        <f>VLOOKUP(C811,A!$E$2:$K$1451,7,FALSE)</f>
        <v>#N/A</v>
      </c>
      <c r="G811" s="8" t="e">
        <f>VLOOKUP(C811,A!$B$2:$I$1501,8,FALSE)</f>
        <v>#N/A</v>
      </c>
      <c r="N811" s="2">
        <f t="shared" si="32"/>
        <v>0</v>
      </c>
      <c r="O811" s="2">
        <f t="shared" si="33"/>
        <v>0</v>
      </c>
      <c r="P811" s="8" t="e">
        <f>VLOOKUP(C811,A!$B$2:$D$1501,3,FALSE)</f>
        <v>#N/A</v>
      </c>
    </row>
    <row r="812" spans="5:16" x14ac:dyDescent="0.25">
      <c r="E812" s="2" t="e">
        <f>VLOOKUP(C812,A!$E$2:$K$1451,7,FALSE)</f>
        <v>#N/A</v>
      </c>
      <c r="G812" s="8" t="e">
        <f>VLOOKUP(C812,A!$B$2:$I$1501,8,FALSE)</f>
        <v>#N/A</v>
      </c>
      <c r="N812" s="2">
        <f t="shared" si="32"/>
        <v>0</v>
      </c>
      <c r="O812" s="2">
        <f t="shared" si="33"/>
        <v>0</v>
      </c>
      <c r="P812" s="8" t="e">
        <f>VLOOKUP(C812,A!$B$2:$D$1501,3,FALSE)</f>
        <v>#N/A</v>
      </c>
    </row>
    <row r="813" spans="5:16" x14ac:dyDescent="0.25">
      <c r="E813" s="2" t="e">
        <f>VLOOKUP(C813,A!$E$2:$K$1451,7,FALSE)</f>
        <v>#N/A</v>
      </c>
      <c r="G813" s="8" t="e">
        <f>VLOOKUP(C813,A!$B$2:$I$1501,8,FALSE)</f>
        <v>#N/A</v>
      </c>
      <c r="N813" s="2">
        <f t="shared" si="32"/>
        <v>0</v>
      </c>
      <c r="O813" s="2">
        <f t="shared" si="33"/>
        <v>0</v>
      </c>
      <c r="P813" s="8" t="e">
        <f>VLOOKUP(C813,A!$B$2:$D$1501,3,FALSE)</f>
        <v>#N/A</v>
      </c>
    </row>
    <row r="814" spans="5:16" x14ac:dyDescent="0.25">
      <c r="E814" s="2" t="e">
        <f>VLOOKUP(C814,A!$E$2:$K$1451,7,FALSE)</f>
        <v>#N/A</v>
      </c>
      <c r="G814" s="8" t="e">
        <f>VLOOKUP(C814,A!$B$2:$I$1501,8,FALSE)</f>
        <v>#N/A</v>
      </c>
      <c r="N814" s="2">
        <f t="shared" si="32"/>
        <v>0</v>
      </c>
      <c r="O814" s="2">
        <f t="shared" si="33"/>
        <v>0</v>
      </c>
      <c r="P814" s="8" t="e">
        <f>VLOOKUP(C814,A!$B$2:$D$1501,3,FALSE)</f>
        <v>#N/A</v>
      </c>
    </row>
    <row r="815" spans="5:16" x14ac:dyDescent="0.25">
      <c r="E815" s="2" t="e">
        <f>VLOOKUP(C815,A!$E$2:$K$1451,7,FALSE)</f>
        <v>#N/A</v>
      </c>
      <c r="G815" s="8" t="e">
        <f>VLOOKUP(C815,A!$B$2:$I$1501,8,FALSE)</f>
        <v>#N/A</v>
      </c>
      <c r="N815" s="2">
        <f t="shared" si="32"/>
        <v>0</v>
      </c>
      <c r="O815" s="2">
        <f t="shared" si="33"/>
        <v>0</v>
      </c>
      <c r="P815" s="8" t="e">
        <f>VLOOKUP(C815,A!$B$2:$D$1501,3,FALSE)</f>
        <v>#N/A</v>
      </c>
    </row>
    <row r="816" spans="5:16" x14ac:dyDescent="0.25">
      <c r="E816" s="2" t="e">
        <f>VLOOKUP(C816,A!$E$2:$K$1451,7,FALSE)</f>
        <v>#N/A</v>
      </c>
      <c r="G816" s="8" t="e">
        <f>VLOOKUP(C816,A!$B$2:$I$1501,8,FALSE)</f>
        <v>#N/A</v>
      </c>
      <c r="N816" s="2">
        <f t="shared" si="32"/>
        <v>0</v>
      </c>
      <c r="O816" s="2">
        <f t="shared" si="33"/>
        <v>0</v>
      </c>
      <c r="P816" s="8" t="e">
        <f>VLOOKUP(C816,A!$B$2:$D$1501,3,FALSE)</f>
        <v>#N/A</v>
      </c>
    </row>
    <row r="817" spans="5:16" x14ac:dyDescent="0.25">
      <c r="E817" s="2" t="e">
        <f>VLOOKUP(C817,A!$E$2:$K$1451,7,FALSE)</f>
        <v>#N/A</v>
      </c>
      <c r="G817" s="8" t="e">
        <f>VLOOKUP(C817,A!$B$2:$I$1501,8,FALSE)</f>
        <v>#N/A</v>
      </c>
      <c r="N817" s="2">
        <f t="shared" si="32"/>
        <v>0</v>
      </c>
      <c r="O817" s="2">
        <f t="shared" si="33"/>
        <v>0</v>
      </c>
      <c r="P817" s="8" t="e">
        <f>VLOOKUP(C817,A!$B$2:$D$1501,3,FALSE)</f>
        <v>#N/A</v>
      </c>
    </row>
    <row r="818" spans="5:16" x14ac:dyDescent="0.25">
      <c r="E818" s="2" t="e">
        <f>VLOOKUP(C818,A!$E$2:$K$1451,7,FALSE)</f>
        <v>#N/A</v>
      </c>
      <c r="G818" s="8" t="e">
        <f>VLOOKUP(C818,A!$B$2:$I$1501,8,FALSE)</f>
        <v>#N/A</v>
      </c>
      <c r="N818" s="2">
        <f t="shared" si="32"/>
        <v>0</v>
      </c>
      <c r="O818" s="2">
        <f t="shared" si="33"/>
        <v>0</v>
      </c>
      <c r="P818" s="8" t="e">
        <f>VLOOKUP(C818,A!$B$2:$D$1501,3,FALSE)</f>
        <v>#N/A</v>
      </c>
    </row>
    <row r="819" spans="5:16" x14ac:dyDescent="0.25">
      <c r="E819" s="2" t="e">
        <f>VLOOKUP(C819,A!$E$2:$K$1451,7,FALSE)</f>
        <v>#N/A</v>
      </c>
      <c r="G819" s="8" t="e">
        <f>VLOOKUP(C819,A!$B$2:$I$1501,8,FALSE)</f>
        <v>#N/A</v>
      </c>
      <c r="N819" s="2">
        <f t="shared" si="32"/>
        <v>0</v>
      </c>
      <c r="O819" s="2">
        <f t="shared" si="33"/>
        <v>0</v>
      </c>
      <c r="P819" s="8" t="e">
        <f>VLOOKUP(C819,A!$B$2:$D$1501,3,FALSE)</f>
        <v>#N/A</v>
      </c>
    </row>
    <row r="820" spans="5:16" x14ac:dyDescent="0.25">
      <c r="E820" s="2" t="e">
        <f>VLOOKUP(C820,A!$E$2:$K$1451,7,FALSE)</f>
        <v>#N/A</v>
      </c>
      <c r="G820" s="8" t="e">
        <f>VLOOKUP(C820,A!$B$2:$I$1501,8,FALSE)</f>
        <v>#N/A</v>
      </c>
      <c r="N820" s="2">
        <f t="shared" si="32"/>
        <v>0</v>
      </c>
      <c r="O820" s="2">
        <f t="shared" si="33"/>
        <v>0</v>
      </c>
      <c r="P820" s="8" t="e">
        <f>VLOOKUP(C820,A!$B$2:$D$1501,3,FALSE)</f>
        <v>#N/A</v>
      </c>
    </row>
    <row r="821" spans="5:16" x14ac:dyDescent="0.25">
      <c r="E821" s="2" t="e">
        <f>VLOOKUP(C821,A!$E$2:$K$1451,7,FALSE)</f>
        <v>#N/A</v>
      </c>
      <c r="G821" s="8" t="e">
        <f>VLOOKUP(C821,A!$B$2:$I$1501,8,FALSE)</f>
        <v>#N/A</v>
      </c>
      <c r="N821" s="2">
        <f t="shared" si="32"/>
        <v>0</v>
      </c>
      <c r="O821" s="2">
        <f t="shared" si="33"/>
        <v>0</v>
      </c>
      <c r="P821" s="8" t="e">
        <f>VLOOKUP(C821,A!$B$2:$D$1501,3,FALSE)</f>
        <v>#N/A</v>
      </c>
    </row>
    <row r="822" spans="5:16" x14ac:dyDescent="0.25">
      <c r="E822" s="2" t="e">
        <f>VLOOKUP(C822,A!$E$2:$K$1451,7,FALSE)</f>
        <v>#N/A</v>
      </c>
      <c r="G822" s="8" t="e">
        <f>VLOOKUP(C822,A!$B$2:$I$1501,8,FALSE)</f>
        <v>#N/A</v>
      </c>
      <c r="N822" s="2">
        <f t="shared" si="32"/>
        <v>0</v>
      </c>
      <c r="O822" s="2">
        <f t="shared" si="33"/>
        <v>0</v>
      </c>
      <c r="P822" s="8" t="e">
        <f>VLOOKUP(C822,A!$B$2:$D$1501,3,FALSE)</f>
        <v>#N/A</v>
      </c>
    </row>
    <row r="823" spans="5:16" x14ac:dyDescent="0.25">
      <c r="E823" s="2" t="e">
        <f>VLOOKUP(C823,A!$E$2:$K$1451,7,FALSE)</f>
        <v>#N/A</v>
      </c>
      <c r="G823" s="8" t="e">
        <f>VLOOKUP(C823,A!$B$2:$I$1501,8,FALSE)</f>
        <v>#N/A</v>
      </c>
      <c r="N823" s="2">
        <f t="shared" si="32"/>
        <v>0</v>
      </c>
      <c r="O823" s="2">
        <f t="shared" si="33"/>
        <v>0</v>
      </c>
      <c r="P823" s="8" t="e">
        <f>VLOOKUP(C823,A!$B$2:$D$1501,3,FALSE)</f>
        <v>#N/A</v>
      </c>
    </row>
    <row r="824" spans="5:16" x14ac:dyDescent="0.25">
      <c r="E824" s="2" t="e">
        <f>VLOOKUP(C824,A!$E$2:$K$1451,7,FALSE)</f>
        <v>#N/A</v>
      </c>
      <c r="G824" s="8" t="e">
        <f>VLOOKUP(C824,A!$B$2:$I$1501,8,FALSE)</f>
        <v>#N/A</v>
      </c>
      <c r="N824" s="2">
        <f t="shared" si="32"/>
        <v>0</v>
      </c>
      <c r="O824" s="2">
        <f t="shared" si="33"/>
        <v>0</v>
      </c>
      <c r="P824" s="8" t="e">
        <f>VLOOKUP(C824,A!$B$2:$D$1501,3,FALSE)</f>
        <v>#N/A</v>
      </c>
    </row>
    <row r="825" spans="5:16" x14ac:dyDescent="0.25">
      <c r="E825" s="2" t="e">
        <f>VLOOKUP(C825,A!$E$2:$K$1451,7,FALSE)</f>
        <v>#N/A</v>
      </c>
      <c r="G825" s="8" t="e">
        <f>VLOOKUP(C825,A!$B$2:$I$1501,8,FALSE)</f>
        <v>#N/A</v>
      </c>
      <c r="N825" s="2">
        <f t="shared" si="32"/>
        <v>0</v>
      </c>
      <c r="O825" s="2">
        <f t="shared" si="33"/>
        <v>0</v>
      </c>
      <c r="P825" s="8" t="e">
        <f>VLOOKUP(C825,A!$B$2:$D$1501,3,FALSE)</f>
        <v>#N/A</v>
      </c>
    </row>
    <row r="826" spans="5:16" x14ac:dyDescent="0.25">
      <c r="E826" s="2" t="e">
        <f>VLOOKUP(C826,A!$E$2:$K$1451,7,FALSE)</f>
        <v>#N/A</v>
      </c>
      <c r="G826" s="8" t="e">
        <f>VLOOKUP(C826,A!$B$2:$I$1501,8,FALSE)</f>
        <v>#N/A</v>
      </c>
      <c r="N826" s="2">
        <f t="shared" si="32"/>
        <v>0</v>
      </c>
      <c r="O826" s="2">
        <f t="shared" si="33"/>
        <v>0</v>
      </c>
      <c r="P826" s="8" t="e">
        <f>VLOOKUP(C826,A!$B$2:$D$1501,3,FALSE)</f>
        <v>#N/A</v>
      </c>
    </row>
    <row r="827" spans="5:16" x14ac:dyDescent="0.25">
      <c r="E827" s="2" t="e">
        <f>VLOOKUP(C827,A!$E$2:$K$1451,7,FALSE)</f>
        <v>#N/A</v>
      </c>
      <c r="G827" s="8" t="e">
        <f>VLOOKUP(C827,A!$B$2:$I$1501,8,FALSE)</f>
        <v>#N/A</v>
      </c>
      <c r="N827" s="2">
        <f t="shared" si="32"/>
        <v>0</v>
      </c>
      <c r="O827" s="2">
        <f t="shared" si="33"/>
        <v>0</v>
      </c>
      <c r="P827" s="8" t="e">
        <f>VLOOKUP(C827,A!$B$2:$D$1501,3,FALSE)</f>
        <v>#N/A</v>
      </c>
    </row>
    <row r="828" spans="5:16" x14ac:dyDescent="0.25">
      <c r="E828" s="2" t="e">
        <f>VLOOKUP(C828,A!$E$2:$K$1451,7,FALSE)</f>
        <v>#N/A</v>
      </c>
      <c r="G828" s="8" t="e">
        <f>VLOOKUP(C828,A!$B$2:$I$1501,8,FALSE)</f>
        <v>#N/A</v>
      </c>
      <c r="N828" s="2">
        <f t="shared" si="32"/>
        <v>0</v>
      </c>
      <c r="O828" s="2">
        <f t="shared" si="33"/>
        <v>0</v>
      </c>
      <c r="P828" s="8" t="e">
        <f>VLOOKUP(C828,A!$B$2:$D$1501,3,FALSE)</f>
        <v>#N/A</v>
      </c>
    </row>
    <row r="829" spans="5:16" x14ac:dyDescent="0.25">
      <c r="E829" s="2" t="e">
        <f>VLOOKUP(C829,A!$E$2:$K$1451,7,FALSE)</f>
        <v>#N/A</v>
      </c>
      <c r="G829" s="8" t="e">
        <f>VLOOKUP(C829,A!$B$2:$I$1501,8,FALSE)</f>
        <v>#N/A</v>
      </c>
      <c r="N829" s="2">
        <f t="shared" si="32"/>
        <v>0</v>
      </c>
      <c r="O829" s="2">
        <f t="shared" si="33"/>
        <v>0</v>
      </c>
      <c r="P829" s="8" t="e">
        <f>VLOOKUP(C829,A!$B$2:$D$1501,3,FALSE)</f>
        <v>#N/A</v>
      </c>
    </row>
    <row r="830" spans="5:16" x14ac:dyDescent="0.25">
      <c r="E830" s="2" t="e">
        <f>VLOOKUP(C830,A!$E$2:$K$1451,7,FALSE)</f>
        <v>#N/A</v>
      </c>
      <c r="G830" s="8" t="e">
        <f>VLOOKUP(C830,A!$B$2:$I$1501,8,FALSE)</f>
        <v>#N/A</v>
      </c>
      <c r="N830" s="2">
        <f t="shared" si="32"/>
        <v>0</v>
      </c>
      <c r="O830" s="2">
        <f t="shared" si="33"/>
        <v>0</v>
      </c>
      <c r="P830" s="8" t="e">
        <f>VLOOKUP(C830,A!$B$2:$D$1501,3,FALSE)</f>
        <v>#N/A</v>
      </c>
    </row>
    <row r="831" spans="5:16" x14ac:dyDescent="0.25">
      <c r="E831" s="2" t="e">
        <f>VLOOKUP(C831,A!$E$2:$K$1451,7,FALSE)</f>
        <v>#N/A</v>
      </c>
      <c r="G831" s="8" t="e">
        <f>VLOOKUP(C831,A!$B$2:$I$1501,8,FALSE)</f>
        <v>#N/A</v>
      </c>
      <c r="N831" s="2">
        <f t="shared" si="32"/>
        <v>0</v>
      </c>
      <c r="O831" s="2">
        <f t="shared" si="33"/>
        <v>0</v>
      </c>
      <c r="P831" s="8" t="e">
        <f>VLOOKUP(C831,A!$B$2:$D$1501,3,FALSE)</f>
        <v>#N/A</v>
      </c>
    </row>
    <row r="832" spans="5:16" x14ac:dyDescent="0.25">
      <c r="E832" s="2" t="e">
        <f>VLOOKUP(C832,A!$E$2:$K$1451,7,FALSE)</f>
        <v>#N/A</v>
      </c>
      <c r="G832" s="8" t="e">
        <f>VLOOKUP(C832,A!$B$2:$I$1501,8,FALSE)</f>
        <v>#N/A</v>
      </c>
      <c r="N832" s="2">
        <f t="shared" si="32"/>
        <v>0</v>
      </c>
      <c r="O832" s="2">
        <f t="shared" si="33"/>
        <v>0</v>
      </c>
      <c r="P832" s="8" t="e">
        <f>VLOOKUP(C832,A!$B$2:$D$1501,3,FALSE)</f>
        <v>#N/A</v>
      </c>
    </row>
    <row r="833" spans="5:16" x14ac:dyDescent="0.25">
      <c r="E833" s="2" t="e">
        <f>VLOOKUP(C833,A!$E$2:$K$1451,7,FALSE)</f>
        <v>#N/A</v>
      </c>
      <c r="G833" s="8" t="e">
        <f>VLOOKUP(C833,A!$B$2:$I$1501,8,FALSE)</f>
        <v>#N/A</v>
      </c>
      <c r="N833" s="2">
        <f t="shared" si="32"/>
        <v>0</v>
      </c>
      <c r="O833" s="2">
        <f t="shared" si="33"/>
        <v>0</v>
      </c>
      <c r="P833" s="8" t="e">
        <f>VLOOKUP(C833,A!$B$2:$D$1501,3,FALSE)</f>
        <v>#N/A</v>
      </c>
    </row>
    <row r="834" spans="5:16" x14ac:dyDescent="0.25">
      <c r="E834" s="2" t="e">
        <f>VLOOKUP(C834,A!$E$2:$K$1451,7,FALSE)</f>
        <v>#N/A</v>
      </c>
      <c r="G834" s="8" t="e">
        <f>VLOOKUP(C834,A!$B$2:$I$1501,8,FALSE)</f>
        <v>#N/A</v>
      </c>
      <c r="N834" s="2">
        <f t="shared" si="32"/>
        <v>0</v>
      </c>
      <c r="O834" s="2">
        <f t="shared" si="33"/>
        <v>0</v>
      </c>
      <c r="P834" s="8" t="e">
        <f>VLOOKUP(C834,A!$B$2:$D$1501,3,FALSE)</f>
        <v>#N/A</v>
      </c>
    </row>
    <row r="835" spans="5:16" x14ac:dyDescent="0.25">
      <c r="E835" s="2" t="e">
        <f>VLOOKUP(C835,A!$E$2:$K$1451,7,FALSE)</f>
        <v>#N/A</v>
      </c>
      <c r="G835" s="8" t="e">
        <f>VLOOKUP(C835,A!$B$2:$I$1501,8,FALSE)</f>
        <v>#N/A</v>
      </c>
      <c r="N835" s="2">
        <f t="shared" si="32"/>
        <v>0</v>
      </c>
      <c r="O835" s="2">
        <f t="shared" si="33"/>
        <v>0</v>
      </c>
      <c r="P835" s="8" t="e">
        <f>VLOOKUP(C835,A!$B$2:$D$1501,3,FALSE)</f>
        <v>#N/A</v>
      </c>
    </row>
  </sheetData>
  <autoFilter ref="A1:P835" xr:uid="{00000000-0009-0000-0000-00000C000000}">
    <sortState xmlns:xlrd2="http://schemas.microsoft.com/office/spreadsheetml/2017/richdata2" ref="A2:N699">
      <sortCondition ref="A1"/>
    </sortState>
  </autoFilter>
  <printOptions gridLines="1"/>
  <pageMargins left="0.7" right="0.7" top="0.75" bottom="0.75" header="0.3" footer="0.3"/>
  <pageSetup paperSize="9" scale="13" orientation="landscape" horizontalDpi="4294967293" verticalDpi="4294967293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313"/>
  <sheetViews>
    <sheetView topLeftCell="A819" workbookViewId="0">
      <selection activeCell="B840" sqref="B840"/>
    </sheetView>
  </sheetViews>
  <sheetFormatPr baseColWidth="10" defaultColWidth="11.5703125" defaultRowHeight="15" customHeight="1" x14ac:dyDescent="0.2"/>
  <cols>
    <col min="1" max="1" width="4.140625" style="40" customWidth="1"/>
    <col min="2" max="2" width="16.5703125" style="40" customWidth="1"/>
    <col min="3" max="3" width="10.140625" style="40" bestFit="1" customWidth="1"/>
    <col min="4" max="4" width="4.85546875" style="40" customWidth="1"/>
    <col min="5" max="5" width="16.5703125" style="40" customWidth="1"/>
    <col min="6" max="6" width="5" style="40" customWidth="1"/>
    <col min="7" max="7" width="29" style="40" customWidth="1"/>
    <col min="8" max="8" width="10.140625" style="40" bestFit="1" customWidth="1"/>
    <col min="9" max="9" width="22.42578125" style="40" customWidth="1"/>
    <col min="10" max="10" width="9" style="40" customWidth="1"/>
    <col min="11" max="11" width="10.85546875" style="40" customWidth="1"/>
    <col min="12" max="16384" width="11.5703125" style="40"/>
  </cols>
  <sheetData>
    <row r="1" spans="1:11" ht="15" customHeight="1" x14ac:dyDescent="0.2">
      <c r="A1" s="39" t="s">
        <v>956</v>
      </c>
      <c r="B1" s="39" t="s">
        <v>957</v>
      </c>
      <c r="C1" s="39" t="s">
        <v>958</v>
      </c>
      <c r="D1" s="39" t="s">
        <v>959</v>
      </c>
      <c r="E1" s="39" t="s">
        <v>957</v>
      </c>
      <c r="F1" s="39" t="s">
        <v>960</v>
      </c>
      <c r="G1" s="39" t="s">
        <v>178</v>
      </c>
      <c r="H1" s="39" t="s">
        <v>961</v>
      </c>
      <c r="I1" s="39" t="s">
        <v>962</v>
      </c>
      <c r="J1" s="39" t="s">
        <v>963</v>
      </c>
      <c r="K1" s="39" t="s">
        <v>964</v>
      </c>
    </row>
    <row r="2" spans="1:11" ht="15" customHeight="1" x14ac:dyDescent="0.2">
      <c r="A2" s="41">
        <v>0</v>
      </c>
      <c r="B2" s="42" t="s">
        <v>34</v>
      </c>
      <c r="C2" s="43">
        <v>43843</v>
      </c>
      <c r="D2" s="44" t="s">
        <v>360</v>
      </c>
      <c r="E2" s="42" t="s">
        <v>34</v>
      </c>
      <c r="F2" s="44" t="s">
        <v>492</v>
      </c>
      <c r="G2" s="42" t="s">
        <v>326</v>
      </c>
      <c r="H2" s="45">
        <v>36400</v>
      </c>
      <c r="I2" s="42" t="s">
        <v>965</v>
      </c>
      <c r="J2" s="44" t="s">
        <v>966</v>
      </c>
      <c r="K2" s="42" t="s">
        <v>967</v>
      </c>
    </row>
    <row r="3" spans="1:11" ht="15" customHeight="1" x14ac:dyDescent="0.2">
      <c r="A3" s="41">
        <v>0</v>
      </c>
      <c r="B3" s="42" t="s">
        <v>208</v>
      </c>
      <c r="C3" s="43">
        <v>43851</v>
      </c>
      <c r="D3" s="44" t="s">
        <v>352</v>
      </c>
      <c r="E3" s="42" t="s">
        <v>208</v>
      </c>
      <c r="F3" s="44" t="s">
        <v>492</v>
      </c>
      <c r="G3" s="42" t="s">
        <v>105</v>
      </c>
      <c r="H3" s="45">
        <v>35467</v>
      </c>
      <c r="I3" s="42" t="s">
        <v>965</v>
      </c>
      <c r="J3" s="44" t="s">
        <v>966</v>
      </c>
      <c r="K3" s="42" t="s">
        <v>968</v>
      </c>
    </row>
    <row r="4" spans="1:11" ht="15" customHeight="1" x14ac:dyDescent="0.2">
      <c r="A4" s="41">
        <v>0</v>
      </c>
      <c r="B4" s="42" t="s">
        <v>456</v>
      </c>
      <c r="C4" s="43">
        <v>43879</v>
      </c>
      <c r="D4" s="44" t="s">
        <v>969</v>
      </c>
      <c r="E4" s="42" t="s">
        <v>456</v>
      </c>
      <c r="F4" s="44" t="s">
        <v>491</v>
      </c>
      <c r="G4" s="42" t="s">
        <v>17</v>
      </c>
      <c r="H4" s="45">
        <v>41108</v>
      </c>
      <c r="I4" s="42"/>
      <c r="J4" s="44" t="s">
        <v>966</v>
      </c>
      <c r="K4" s="42" t="s">
        <v>970</v>
      </c>
    </row>
    <row r="5" spans="1:11" ht="15" customHeight="1" x14ac:dyDescent="0.2">
      <c r="A5" s="41">
        <v>0</v>
      </c>
      <c r="B5" s="42" t="s">
        <v>80</v>
      </c>
      <c r="C5" s="43">
        <v>43851</v>
      </c>
      <c r="D5" s="44" t="s">
        <v>361</v>
      </c>
      <c r="E5" s="42" t="s">
        <v>80</v>
      </c>
      <c r="F5" s="44" t="s">
        <v>492</v>
      </c>
      <c r="G5" s="42" t="s">
        <v>17</v>
      </c>
      <c r="H5" s="45">
        <v>28315</v>
      </c>
      <c r="I5" s="42" t="s">
        <v>971</v>
      </c>
      <c r="J5" s="44" t="s">
        <v>966</v>
      </c>
      <c r="K5" s="42" t="s">
        <v>972</v>
      </c>
    </row>
    <row r="6" spans="1:11" ht="15" customHeight="1" x14ac:dyDescent="0.2">
      <c r="A6" s="41">
        <v>0</v>
      </c>
      <c r="B6" s="42" t="s">
        <v>973</v>
      </c>
      <c r="C6" s="43">
        <v>43857</v>
      </c>
      <c r="D6" s="44" t="s">
        <v>359</v>
      </c>
      <c r="E6" s="42" t="s">
        <v>973</v>
      </c>
      <c r="F6" s="44" t="s">
        <v>492</v>
      </c>
      <c r="G6" s="42" t="s">
        <v>32</v>
      </c>
      <c r="H6" s="45">
        <v>27215</v>
      </c>
      <c r="I6" s="42" t="s">
        <v>971</v>
      </c>
      <c r="J6" s="44" t="s">
        <v>966</v>
      </c>
      <c r="K6" s="42" t="s">
        <v>974</v>
      </c>
    </row>
    <row r="7" spans="1:11" ht="15" customHeight="1" x14ac:dyDescent="0.2">
      <c r="A7" s="41">
        <v>0</v>
      </c>
      <c r="B7" s="42" t="s">
        <v>622</v>
      </c>
      <c r="C7" s="43">
        <v>43867</v>
      </c>
      <c r="D7" s="44" t="s">
        <v>969</v>
      </c>
      <c r="E7" s="42" t="s">
        <v>622</v>
      </c>
      <c r="F7" s="44" t="s">
        <v>492</v>
      </c>
      <c r="G7" s="42" t="s">
        <v>284</v>
      </c>
      <c r="H7" s="45">
        <v>38238</v>
      </c>
      <c r="I7" s="42" t="s">
        <v>975</v>
      </c>
      <c r="J7" s="44" t="s">
        <v>966</v>
      </c>
      <c r="K7" s="42" t="s">
        <v>976</v>
      </c>
    </row>
    <row r="8" spans="1:11" ht="15" customHeight="1" x14ac:dyDescent="0.2">
      <c r="A8" s="41">
        <v>0</v>
      </c>
      <c r="B8" s="42" t="s">
        <v>457</v>
      </c>
      <c r="C8" s="43">
        <v>43865</v>
      </c>
      <c r="D8" s="44" t="s">
        <v>969</v>
      </c>
      <c r="E8" s="42" t="s">
        <v>457</v>
      </c>
      <c r="F8" s="44" t="s">
        <v>491</v>
      </c>
      <c r="G8" s="42" t="s">
        <v>153</v>
      </c>
      <c r="H8" s="45">
        <v>41100</v>
      </c>
      <c r="I8" s="42"/>
      <c r="J8" s="44" t="s">
        <v>966</v>
      </c>
      <c r="K8" s="42" t="s">
        <v>977</v>
      </c>
    </row>
    <row r="9" spans="1:11" ht="15" customHeight="1" x14ac:dyDescent="0.2">
      <c r="A9" s="41">
        <v>0</v>
      </c>
      <c r="B9" s="42" t="s">
        <v>152</v>
      </c>
      <c r="C9" s="43">
        <v>43865</v>
      </c>
      <c r="D9" s="44" t="s">
        <v>361</v>
      </c>
      <c r="E9" s="42" t="s">
        <v>152</v>
      </c>
      <c r="F9" s="44" t="s">
        <v>492</v>
      </c>
      <c r="G9" s="42" t="s">
        <v>153</v>
      </c>
      <c r="H9" s="45">
        <v>29812</v>
      </c>
      <c r="I9" s="42" t="s">
        <v>978</v>
      </c>
      <c r="J9" s="44" t="s">
        <v>966</v>
      </c>
      <c r="K9" s="42" t="s">
        <v>979</v>
      </c>
    </row>
    <row r="10" spans="1:11" ht="15" customHeight="1" x14ac:dyDescent="0.2">
      <c r="A10" s="41">
        <v>0</v>
      </c>
      <c r="B10" s="42" t="s">
        <v>418</v>
      </c>
      <c r="C10" s="43">
        <v>43843</v>
      </c>
      <c r="D10" s="44" t="s">
        <v>969</v>
      </c>
      <c r="E10" s="42" t="s">
        <v>418</v>
      </c>
      <c r="F10" s="44" t="s">
        <v>492</v>
      </c>
      <c r="G10" s="42" t="s">
        <v>153</v>
      </c>
      <c r="H10" s="45">
        <v>40456</v>
      </c>
      <c r="I10" s="42" t="s">
        <v>453</v>
      </c>
      <c r="J10" s="44" t="s">
        <v>966</v>
      </c>
      <c r="K10" s="42" t="s">
        <v>980</v>
      </c>
    </row>
    <row r="11" spans="1:11" ht="15" customHeight="1" x14ac:dyDescent="0.2">
      <c r="A11" s="41">
        <v>0</v>
      </c>
      <c r="B11" s="42" t="s">
        <v>365</v>
      </c>
      <c r="C11" s="43">
        <v>43867</v>
      </c>
      <c r="D11" s="44" t="s">
        <v>969</v>
      </c>
      <c r="E11" s="42" t="s">
        <v>365</v>
      </c>
      <c r="F11" s="44" t="s">
        <v>492</v>
      </c>
      <c r="G11" s="42" t="s">
        <v>284</v>
      </c>
      <c r="H11" s="45">
        <v>39939</v>
      </c>
      <c r="I11" s="42" t="s">
        <v>412</v>
      </c>
      <c r="J11" s="44" t="s">
        <v>966</v>
      </c>
      <c r="K11" s="42" t="s">
        <v>981</v>
      </c>
    </row>
    <row r="12" spans="1:11" ht="15" customHeight="1" x14ac:dyDescent="0.2">
      <c r="A12" s="41">
        <v>0</v>
      </c>
      <c r="B12" s="42" t="s">
        <v>282</v>
      </c>
      <c r="C12" s="43">
        <v>43835</v>
      </c>
      <c r="D12" s="44" t="s">
        <v>359</v>
      </c>
      <c r="E12" s="42" t="s">
        <v>282</v>
      </c>
      <c r="F12" s="44" t="s">
        <v>492</v>
      </c>
      <c r="G12" s="42" t="s">
        <v>283</v>
      </c>
      <c r="H12" s="45">
        <v>33621</v>
      </c>
      <c r="I12" s="42" t="s">
        <v>965</v>
      </c>
      <c r="J12" s="44" t="s">
        <v>966</v>
      </c>
      <c r="K12" s="42" t="s">
        <v>982</v>
      </c>
    </row>
    <row r="13" spans="1:11" ht="15" customHeight="1" x14ac:dyDescent="0.2">
      <c r="A13" s="41">
        <v>0</v>
      </c>
      <c r="B13" s="42" t="s">
        <v>289</v>
      </c>
      <c r="C13" s="43">
        <v>43857</v>
      </c>
      <c r="D13" s="44" t="s">
        <v>360</v>
      </c>
      <c r="E13" s="42" t="s">
        <v>289</v>
      </c>
      <c r="F13" s="44" t="s">
        <v>492</v>
      </c>
      <c r="G13" s="42" t="s">
        <v>273</v>
      </c>
      <c r="H13" s="45">
        <v>31278</v>
      </c>
      <c r="I13" s="42" t="s">
        <v>978</v>
      </c>
      <c r="J13" s="44" t="s">
        <v>966</v>
      </c>
      <c r="K13" s="42" t="s">
        <v>983</v>
      </c>
    </row>
    <row r="14" spans="1:11" ht="15" customHeight="1" x14ac:dyDescent="0.2">
      <c r="A14" s="41">
        <v>0</v>
      </c>
      <c r="B14" s="42" t="s">
        <v>498</v>
      </c>
      <c r="C14" s="43">
        <v>43851</v>
      </c>
      <c r="D14" s="44" t="s">
        <v>360</v>
      </c>
      <c r="E14" s="42" t="s">
        <v>498</v>
      </c>
      <c r="F14" s="44" t="s">
        <v>492</v>
      </c>
      <c r="G14" s="42" t="s">
        <v>105</v>
      </c>
      <c r="H14" s="45">
        <v>33236</v>
      </c>
      <c r="I14" s="42" t="s">
        <v>978</v>
      </c>
      <c r="J14" s="44" t="s">
        <v>966</v>
      </c>
      <c r="K14" s="42" t="s">
        <v>984</v>
      </c>
    </row>
    <row r="15" spans="1:11" ht="15" customHeight="1" x14ac:dyDescent="0.2">
      <c r="A15" s="41">
        <v>0</v>
      </c>
      <c r="B15" s="42" t="s">
        <v>597</v>
      </c>
      <c r="C15" s="43">
        <v>43840</v>
      </c>
      <c r="D15" s="44" t="s">
        <v>360</v>
      </c>
      <c r="E15" s="42" t="s">
        <v>597</v>
      </c>
      <c r="F15" s="44" t="s">
        <v>492</v>
      </c>
      <c r="G15" s="42" t="s">
        <v>326</v>
      </c>
      <c r="H15" s="45">
        <v>28545</v>
      </c>
      <c r="I15" s="42" t="s">
        <v>971</v>
      </c>
      <c r="J15" s="44" t="s">
        <v>966</v>
      </c>
      <c r="K15" s="42" t="s">
        <v>985</v>
      </c>
    </row>
    <row r="16" spans="1:11" ht="15" customHeight="1" x14ac:dyDescent="0.2">
      <c r="A16" s="41">
        <v>0</v>
      </c>
      <c r="B16" s="42" t="s">
        <v>986</v>
      </c>
      <c r="C16" s="43">
        <v>43835</v>
      </c>
      <c r="D16" s="44" t="s">
        <v>361</v>
      </c>
      <c r="E16" s="42" t="s">
        <v>986</v>
      </c>
      <c r="F16" s="44" t="s">
        <v>492</v>
      </c>
      <c r="G16" s="42" t="s">
        <v>62</v>
      </c>
      <c r="H16" s="45">
        <v>22926</v>
      </c>
      <c r="I16" s="42" t="s">
        <v>987</v>
      </c>
      <c r="J16" s="44" t="s">
        <v>966</v>
      </c>
      <c r="K16" s="42" t="s">
        <v>988</v>
      </c>
    </row>
    <row r="17" spans="1:11" ht="15" customHeight="1" x14ac:dyDescent="0.2">
      <c r="A17" s="41">
        <v>0</v>
      </c>
      <c r="B17" s="42" t="s">
        <v>314</v>
      </c>
      <c r="C17" s="43">
        <v>43857</v>
      </c>
      <c r="D17" s="44" t="s">
        <v>359</v>
      </c>
      <c r="E17" s="42" t="s">
        <v>314</v>
      </c>
      <c r="F17" s="44" t="s">
        <v>492</v>
      </c>
      <c r="G17" s="42" t="s">
        <v>273</v>
      </c>
      <c r="H17" s="45">
        <v>28362</v>
      </c>
      <c r="I17" s="42" t="s">
        <v>971</v>
      </c>
      <c r="J17" s="44" t="s">
        <v>966</v>
      </c>
      <c r="K17" s="42" t="s">
        <v>989</v>
      </c>
    </row>
    <row r="18" spans="1:11" ht="15" customHeight="1" x14ac:dyDescent="0.2">
      <c r="A18" s="41">
        <v>0</v>
      </c>
      <c r="B18" s="42" t="s">
        <v>499</v>
      </c>
      <c r="C18" s="43">
        <v>43843</v>
      </c>
      <c r="D18" s="44" t="s">
        <v>359</v>
      </c>
      <c r="E18" s="42" t="s">
        <v>499</v>
      </c>
      <c r="F18" s="44" t="s">
        <v>492</v>
      </c>
      <c r="G18" s="42" t="s">
        <v>74</v>
      </c>
      <c r="H18" s="45">
        <v>28950</v>
      </c>
      <c r="I18" s="42" t="s">
        <v>971</v>
      </c>
      <c r="J18" s="44" t="s">
        <v>966</v>
      </c>
      <c r="K18" s="42" t="s">
        <v>990</v>
      </c>
    </row>
    <row r="19" spans="1:11" ht="15" customHeight="1" x14ac:dyDescent="0.2">
      <c r="A19" s="41">
        <v>0</v>
      </c>
      <c r="B19" s="42" t="s">
        <v>991</v>
      </c>
      <c r="C19" s="43">
        <v>43887</v>
      </c>
      <c r="D19" s="44" t="s">
        <v>360</v>
      </c>
      <c r="E19" s="42" t="s">
        <v>991</v>
      </c>
      <c r="F19" s="44" t="s">
        <v>492</v>
      </c>
      <c r="G19" s="42" t="s">
        <v>39</v>
      </c>
      <c r="H19" s="45">
        <v>28439</v>
      </c>
      <c r="I19" s="42" t="s">
        <v>971</v>
      </c>
      <c r="J19" s="44" t="s">
        <v>966</v>
      </c>
      <c r="K19" s="42" t="s">
        <v>992</v>
      </c>
    </row>
    <row r="20" spans="1:11" ht="15" customHeight="1" x14ac:dyDescent="0.2">
      <c r="A20" s="41">
        <v>0</v>
      </c>
      <c r="B20" s="42" t="s">
        <v>95</v>
      </c>
      <c r="C20" s="43">
        <v>43834</v>
      </c>
      <c r="D20" s="44" t="s">
        <v>359</v>
      </c>
      <c r="E20" s="42" t="s">
        <v>95</v>
      </c>
      <c r="F20" s="44" t="s">
        <v>492</v>
      </c>
      <c r="G20" s="42" t="s">
        <v>96</v>
      </c>
      <c r="H20" s="45">
        <v>25085</v>
      </c>
      <c r="I20" s="42" t="s">
        <v>987</v>
      </c>
      <c r="J20" s="44" t="s">
        <v>966</v>
      </c>
      <c r="K20" s="42" t="s">
        <v>993</v>
      </c>
    </row>
    <row r="21" spans="1:11" ht="15" customHeight="1" x14ac:dyDescent="0.2">
      <c r="A21" s="41">
        <v>0</v>
      </c>
      <c r="B21" s="42" t="s">
        <v>778</v>
      </c>
      <c r="C21" s="43">
        <v>43846</v>
      </c>
      <c r="D21" s="44" t="s">
        <v>969</v>
      </c>
      <c r="E21" s="42" t="s">
        <v>778</v>
      </c>
      <c r="F21" s="44" t="s">
        <v>491</v>
      </c>
      <c r="G21" s="42" t="s">
        <v>115</v>
      </c>
      <c r="H21" s="45">
        <v>38760</v>
      </c>
      <c r="I21" s="42" t="s">
        <v>994</v>
      </c>
      <c r="J21" s="44" t="s">
        <v>966</v>
      </c>
      <c r="K21" s="42" t="s">
        <v>995</v>
      </c>
    </row>
    <row r="22" spans="1:11" ht="15" customHeight="1" x14ac:dyDescent="0.2">
      <c r="A22" s="41">
        <v>0</v>
      </c>
      <c r="B22" s="42" t="s">
        <v>777</v>
      </c>
      <c r="C22" s="43">
        <v>43851</v>
      </c>
      <c r="D22" s="44" t="s">
        <v>359</v>
      </c>
      <c r="E22" s="42" t="s">
        <v>777</v>
      </c>
      <c r="F22" s="44" t="s">
        <v>492</v>
      </c>
      <c r="G22" s="42" t="s">
        <v>115</v>
      </c>
      <c r="H22" s="45">
        <v>27730</v>
      </c>
      <c r="I22" s="42" t="s">
        <v>971</v>
      </c>
      <c r="J22" s="44" t="s">
        <v>966</v>
      </c>
      <c r="K22" s="42" t="s">
        <v>996</v>
      </c>
    </row>
    <row r="23" spans="1:11" ht="15" customHeight="1" x14ac:dyDescent="0.2">
      <c r="A23" s="41">
        <v>0</v>
      </c>
      <c r="B23" s="42" t="s">
        <v>997</v>
      </c>
      <c r="C23" s="43">
        <v>43857</v>
      </c>
      <c r="D23" s="44" t="s">
        <v>359</v>
      </c>
      <c r="E23" s="42" t="s">
        <v>997</v>
      </c>
      <c r="F23" s="44" t="s">
        <v>492</v>
      </c>
      <c r="G23" s="42" t="s">
        <v>452</v>
      </c>
      <c r="H23" s="45">
        <v>36996</v>
      </c>
      <c r="I23" s="42" t="s">
        <v>998</v>
      </c>
      <c r="J23" s="44" t="s">
        <v>966</v>
      </c>
      <c r="K23" s="42" t="s">
        <v>999</v>
      </c>
    </row>
    <row r="24" spans="1:11" ht="15" customHeight="1" x14ac:dyDescent="0.2">
      <c r="A24" s="41">
        <v>0</v>
      </c>
      <c r="B24" s="42" t="s">
        <v>1000</v>
      </c>
      <c r="C24" s="43">
        <v>43851</v>
      </c>
      <c r="D24" s="44" t="s">
        <v>361</v>
      </c>
      <c r="E24" s="42" t="s">
        <v>1000</v>
      </c>
      <c r="F24" s="44" t="s">
        <v>492</v>
      </c>
      <c r="G24" s="42" t="s">
        <v>115</v>
      </c>
      <c r="H24" s="45">
        <v>24362</v>
      </c>
      <c r="I24" s="42" t="s">
        <v>987</v>
      </c>
      <c r="J24" s="44" t="s">
        <v>966</v>
      </c>
      <c r="K24" s="42" t="s">
        <v>1001</v>
      </c>
    </row>
    <row r="25" spans="1:11" ht="15" customHeight="1" x14ac:dyDescent="0.2">
      <c r="A25" s="41">
        <v>0</v>
      </c>
      <c r="B25" s="42" t="s">
        <v>1002</v>
      </c>
      <c r="C25" s="43">
        <v>43851</v>
      </c>
      <c r="D25" s="44" t="s">
        <v>361</v>
      </c>
      <c r="E25" s="42" t="s">
        <v>1002</v>
      </c>
      <c r="F25" s="44" t="s">
        <v>492</v>
      </c>
      <c r="G25" s="42" t="s">
        <v>115</v>
      </c>
      <c r="H25" s="45">
        <v>36297</v>
      </c>
      <c r="I25" s="42" t="s">
        <v>965</v>
      </c>
      <c r="J25" s="44" t="s">
        <v>966</v>
      </c>
      <c r="K25" s="42" t="s">
        <v>1003</v>
      </c>
    </row>
    <row r="26" spans="1:11" ht="15" customHeight="1" x14ac:dyDescent="0.2">
      <c r="A26" s="41">
        <v>0</v>
      </c>
      <c r="B26" s="42" t="s">
        <v>1004</v>
      </c>
      <c r="C26" s="43">
        <v>43870</v>
      </c>
      <c r="D26" s="44" t="s">
        <v>359</v>
      </c>
      <c r="E26" s="42" t="s">
        <v>1004</v>
      </c>
      <c r="F26" s="44" t="s">
        <v>492</v>
      </c>
      <c r="G26" s="42" t="s">
        <v>143</v>
      </c>
      <c r="H26" s="45">
        <v>24984</v>
      </c>
      <c r="I26" s="42" t="s">
        <v>987</v>
      </c>
      <c r="J26" s="44" t="s">
        <v>966</v>
      </c>
      <c r="K26" s="42" t="s">
        <v>1005</v>
      </c>
    </row>
    <row r="27" spans="1:11" ht="15" customHeight="1" x14ac:dyDescent="0.2">
      <c r="A27" s="41">
        <v>0</v>
      </c>
      <c r="B27" s="42" t="s">
        <v>1006</v>
      </c>
      <c r="C27" s="43">
        <v>43845</v>
      </c>
      <c r="D27" s="44" t="s">
        <v>359</v>
      </c>
      <c r="E27" s="42" t="s">
        <v>1006</v>
      </c>
      <c r="F27" s="44" t="s">
        <v>492</v>
      </c>
      <c r="G27" s="42" t="s">
        <v>877</v>
      </c>
      <c r="H27" s="45">
        <v>24718</v>
      </c>
      <c r="I27" s="42" t="s">
        <v>987</v>
      </c>
      <c r="J27" s="44" t="s">
        <v>966</v>
      </c>
      <c r="K27" s="42" t="s">
        <v>1007</v>
      </c>
    </row>
    <row r="28" spans="1:11" ht="15" customHeight="1" x14ac:dyDescent="0.2">
      <c r="A28" s="41">
        <v>0</v>
      </c>
      <c r="B28" s="42" t="s">
        <v>1008</v>
      </c>
      <c r="C28" s="43">
        <v>43857</v>
      </c>
      <c r="D28" s="44" t="s">
        <v>352</v>
      </c>
      <c r="E28" s="42" t="s">
        <v>1008</v>
      </c>
      <c r="F28" s="44" t="s">
        <v>492</v>
      </c>
      <c r="G28" s="42" t="s">
        <v>32</v>
      </c>
      <c r="H28" s="45">
        <v>30453</v>
      </c>
      <c r="I28" s="42" t="s">
        <v>978</v>
      </c>
      <c r="J28" s="44" t="s">
        <v>966</v>
      </c>
      <c r="K28" s="42" t="s">
        <v>1009</v>
      </c>
    </row>
    <row r="29" spans="1:11" ht="15" customHeight="1" x14ac:dyDescent="0.2">
      <c r="A29" s="41">
        <v>0</v>
      </c>
      <c r="B29" s="42" t="s">
        <v>1010</v>
      </c>
      <c r="C29" s="43">
        <v>43887</v>
      </c>
      <c r="D29" s="44" t="s">
        <v>359</v>
      </c>
      <c r="E29" s="42" t="s">
        <v>1010</v>
      </c>
      <c r="F29" s="44" t="s">
        <v>492</v>
      </c>
      <c r="G29" s="42" t="s">
        <v>231</v>
      </c>
      <c r="H29" s="45">
        <v>36901</v>
      </c>
      <c r="I29" s="42" t="s">
        <v>998</v>
      </c>
      <c r="J29" s="44" t="s">
        <v>966</v>
      </c>
      <c r="K29" s="42" t="s">
        <v>1011</v>
      </c>
    </row>
    <row r="30" spans="1:11" ht="12.75" x14ac:dyDescent="0.2">
      <c r="A30" s="41">
        <v>0</v>
      </c>
      <c r="B30" s="42" t="s">
        <v>1012</v>
      </c>
      <c r="C30" s="43">
        <v>43865</v>
      </c>
      <c r="D30" s="44" t="s">
        <v>359</v>
      </c>
      <c r="E30" s="42" t="s">
        <v>1012</v>
      </c>
      <c r="F30" s="44" t="s">
        <v>492</v>
      </c>
      <c r="G30" s="42" t="s">
        <v>32</v>
      </c>
      <c r="H30" s="45">
        <v>37544</v>
      </c>
      <c r="I30" s="42" t="s">
        <v>998</v>
      </c>
      <c r="J30" s="44" t="s">
        <v>966</v>
      </c>
      <c r="K30" s="42" t="s">
        <v>1013</v>
      </c>
    </row>
    <row r="31" spans="1:11" ht="12.75" x14ac:dyDescent="0.2">
      <c r="A31" s="41">
        <v>0</v>
      </c>
      <c r="B31" s="42" t="s">
        <v>783</v>
      </c>
      <c r="C31" s="43">
        <v>43851</v>
      </c>
      <c r="D31" s="44" t="s">
        <v>359</v>
      </c>
      <c r="E31" s="42" t="s">
        <v>783</v>
      </c>
      <c r="F31" s="44" t="s">
        <v>492</v>
      </c>
      <c r="G31" s="42" t="s">
        <v>115</v>
      </c>
      <c r="H31" s="45">
        <v>25721</v>
      </c>
      <c r="I31" s="42" t="s">
        <v>987</v>
      </c>
      <c r="J31" s="44" t="s">
        <v>966</v>
      </c>
      <c r="K31" s="42" t="s">
        <v>1014</v>
      </c>
    </row>
    <row r="32" spans="1:11" ht="12.75" x14ac:dyDescent="0.2">
      <c r="A32" s="41">
        <v>0</v>
      </c>
      <c r="B32" s="42" t="s">
        <v>1015</v>
      </c>
      <c r="C32" s="43">
        <v>43892</v>
      </c>
      <c r="D32" s="44" t="s">
        <v>359</v>
      </c>
      <c r="E32" s="42" t="s">
        <v>1015</v>
      </c>
      <c r="F32" s="44" t="s">
        <v>492</v>
      </c>
      <c r="G32" s="42" t="s">
        <v>357</v>
      </c>
      <c r="H32" s="45">
        <v>22264</v>
      </c>
      <c r="I32" s="42" t="s">
        <v>1016</v>
      </c>
      <c r="J32" s="44" t="s">
        <v>966</v>
      </c>
      <c r="K32" s="42" t="s">
        <v>1017</v>
      </c>
    </row>
    <row r="33" spans="1:11" ht="12.75" x14ac:dyDescent="0.2">
      <c r="A33" s="41">
        <v>0</v>
      </c>
      <c r="B33" s="42" t="s">
        <v>1018</v>
      </c>
      <c r="C33" s="43">
        <v>43843</v>
      </c>
      <c r="D33" s="44" t="s">
        <v>359</v>
      </c>
      <c r="E33" s="42" t="s">
        <v>1018</v>
      </c>
      <c r="F33" s="44" t="s">
        <v>492</v>
      </c>
      <c r="G33" s="42" t="s">
        <v>1019</v>
      </c>
      <c r="H33" s="45">
        <v>24856</v>
      </c>
      <c r="I33" s="42" t="s">
        <v>987</v>
      </c>
      <c r="J33" s="44" t="s">
        <v>966</v>
      </c>
      <c r="K33" s="42" t="s">
        <v>1020</v>
      </c>
    </row>
    <row r="34" spans="1:11" ht="12.75" x14ac:dyDescent="0.2">
      <c r="A34" s="41">
        <v>0</v>
      </c>
      <c r="B34" s="42" t="s">
        <v>1021</v>
      </c>
      <c r="C34" s="43">
        <v>43849</v>
      </c>
      <c r="D34" s="44" t="s">
        <v>360</v>
      </c>
      <c r="E34" s="42" t="s">
        <v>1021</v>
      </c>
      <c r="F34" s="44" t="s">
        <v>492</v>
      </c>
      <c r="G34" s="42" t="s">
        <v>109</v>
      </c>
      <c r="H34" s="45">
        <v>34360</v>
      </c>
      <c r="I34" s="42" t="s">
        <v>965</v>
      </c>
      <c r="J34" s="44" t="s">
        <v>966</v>
      </c>
      <c r="K34" s="42" t="s">
        <v>1022</v>
      </c>
    </row>
    <row r="35" spans="1:11" ht="12.75" x14ac:dyDescent="0.2">
      <c r="A35" s="41">
        <v>0</v>
      </c>
      <c r="B35" s="42" t="s">
        <v>419</v>
      </c>
      <c r="C35" s="43">
        <v>43846</v>
      </c>
      <c r="D35" s="44" t="s">
        <v>969</v>
      </c>
      <c r="E35" s="42" t="s">
        <v>419</v>
      </c>
      <c r="F35" s="44" t="s">
        <v>492</v>
      </c>
      <c r="G35" s="42" t="s">
        <v>452</v>
      </c>
      <c r="H35" s="45">
        <v>40647</v>
      </c>
      <c r="I35" s="42" t="s">
        <v>453</v>
      </c>
      <c r="J35" s="44" t="s">
        <v>966</v>
      </c>
      <c r="K35" s="42" t="s">
        <v>1023</v>
      </c>
    </row>
    <row r="36" spans="1:11" ht="12.75" x14ac:dyDescent="0.2">
      <c r="A36" s="41">
        <v>0</v>
      </c>
      <c r="B36" s="42" t="s">
        <v>556</v>
      </c>
      <c r="C36" s="43">
        <v>43857</v>
      </c>
      <c r="D36" s="44" t="s">
        <v>359</v>
      </c>
      <c r="E36" s="42" t="s">
        <v>556</v>
      </c>
      <c r="F36" s="44" t="s">
        <v>492</v>
      </c>
      <c r="G36" s="42" t="s">
        <v>452</v>
      </c>
      <c r="H36" s="45">
        <v>27512</v>
      </c>
      <c r="I36" s="42" t="s">
        <v>971</v>
      </c>
      <c r="J36" s="44" t="s">
        <v>966</v>
      </c>
      <c r="K36" s="42" t="s">
        <v>1024</v>
      </c>
    </row>
    <row r="37" spans="1:11" ht="12.75" x14ac:dyDescent="0.2">
      <c r="A37" s="41">
        <v>0</v>
      </c>
      <c r="B37" s="42" t="s">
        <v>321</v>
      </c>
      <c r="C37" s="43">
        <v>43870</v>
      </c>
      <c r="D37" s="44" t="s">
        <v>361</v>
      </c>
      <c r="E37" s="42" t="s">
        <v>321</v>
      </c>
      <c r="F37" s="44" t="s">
        <v>492</v>
      </c>
      <c r="G37" s="42" t="s">
        <v>14</v>
      </c>
      <c r="H37" s="45">
        <v>22615</v>
      </c>
      <c r="I37" s="42" t="s">
        <v>987</v>
      </c>
      <c r="J37" s="44" t="s">
        <v>966</v>
      </c>
      <c r="K37" s="42" t="s">
        <v>1025</v>
      </c>
    </row>
    <row r="38" spans="1:11" ht="12.75" x14ac:dyDescent="0.2">
      <c r="A38" s="41">
        <v>0</v>
      </c>
      <c r="B38" s="42" t="s">
        <v>612</v>
      </c>
      <c r="C38" s="43">
        <v>43886</v>
      </c>
      <c r="D38" s="44" t="s">
        <v>361</v>
      </c>
      <c r="E38" s="42" t="s">
        <v>612</v>
      </c>
      <c r="F38" s="44" t="s">
        <v>492</v>
      </c>
      <c r="G38" s="42" t="s">
        <v>39</v>
      </c>
      <c r="H38" s="45">
        <v>32853</v>
      </c>
      <c r="I38" s="42" t="s">
        <v>978</v>
      </c>
      <c r="J38" s="44" t="s">
        <v>966</v>
      </c>
      <c r="K38" s="42" t="s">
        <v>1026</v>
      </c>
    </row>
    <row r="39" spans="1:11" ht="12.75" x14ac:dyDescent="0.2">
      <c r="A39" s="41">
        <v>0</v>
      </c>
      <c r="B39" s="42" t="s">
        <v>1027</v>
      </c>
      <c r="C39" s="43">
        <v>43837</v>
      </c>
      <c r="D39" s="44" t="s">
        <v>359</v>
      </c>
      <c r="E39" s="42" t="s">
        <v>1027</v>
      </c>
      <c r="F39" s="44" t="s">
        <v>492</v>
      </c>
      <c r="G39" s="42" t="s">
        <v>88</v>
      </c>
      <c r="H39" s="45">
        <v>30088</v>
      </c>
      <c r="I39" s="42" t="s">
        <v>978</v>
      </c>
      <c r="J39" s="44" t="s">
        <v>966</v>
      </c>
      <c r="K39" s="42" t="s">
        <v>1028</v>
      </c>
    </row>
    <row r="40" spans="1:11" ht="12.75" x14ac:dyDescent="0.2">
      <c r="A40" s="41">
        <v>0</v>
      </c>
      <c r="B40" s="42" t="s">
        <v>510</v>
      </c>
      <c r="C40" s="43">
        <v>43843</v>
      </c>
      <c r="D40" s="44" t="s">
        <v>360</v>
      </c>
      <c r="E40" s="42" t="s">
        <v>510</v>
      </c>
      <c r="F40" s="44" t="s">
        <v>492</v>
      </c>
      <c r="G40" s="42" t="s">
        <v>186</v>
      </c>
      <c r="H40" s="45">
        <v>34954</v>
      </c>
      <c r="I40" s="42" t="s">
        <v>965</v>
      </c>
      <c r="J40" s="44" t="s">
        <v>966</v>
      </c>
      <c r="K40" s="42" t="s">
        <v>1029</v>
      </c>
    </row>
    <row r="41" spans="1:11" ht="12.75" x14ac:dyDescent="0.2">
      <c r="A41" s="41">
        <v>0</v>
      </c>
      <c r="B41" s="42" t="s">
        <v>768</v>
      </c>
      <c r="C41" s="43">
        <v>43884</v>
      </c>
      <c r="D41" s="44" t="s">
        <v>359</v>
      </c>
      <c r="E41" s="42" t="s">
        <v>768</v>
      </c>
      <c r="F41" s="44" t="s">
        <v>492</v>
      </c>
      <c r="G41" s="42" t="s">
        <v>843</v>
      </c>
      <c r="H41" s="45">
        <v>33275</v>
      </c>
      <c r="I41" s="42" t="s">
        <v>965</v>
      </c>
      <c r="J41" s="44" t="s">
        <v>966</v>
      </c>
      <c r="K41" s="42" t="s">
        <v>1030</v>
      </c>
    </row>
    <row r="42" spans="1:11" ht="12.75" x14ac:dyDescent="0.2">
      <c r="A42" s="41">
        <v>0</v>
      </c>
      <c r="B42" s="42" t="s">
        <v>1031</v>
      </c>
      <c r="C42" s="43">
        <v>43837</v>
      </c>
      <c r="D42" s="44" t="s">
        <v>359</v>
      </c>
      <c r="E42" s="42" t="s">
        <v>1031</v>
      </c>
      <c r="F42" s="44" t="s">
        <v>492</v>
      </c>
      <c r="G42" s="42" t="s">
        <v>88</v>
      </c>
      <c r="H42" s="45">
        <v>28185</v>
      </c>
      <c r="I42" s="42" t="s">
        <v>971</v>
      </c>
      <c r="J42" s="44" t="s">
        <v>966</v>
      </c>
      <c r="K42" s="42" t="s">
        <v>1032</v>
      </c>
    </row>
    <row r="43" spans="1:11" ht="12.75" x14ac:dyDescent="0.2">
      <c r="A43" s="41">
        <v>0</v>
      </c>
      <c r="B43" s="42" t="s">
        <v>511</v>
      </c>
      <c r="C43" s="43">
        <v>43899</v>
      </c>
      <c r="D43" s="44" t="s">
        <v>359</v>
      </c>
      <c r="E43" s="42" t="s">
        <v>511</v>
      </c>
      <c r="F43" s="44" t="s">
        <v>492</v>
      </c>
      <c r="G43" s="42" t="s">
        <v>186</v>
      </c>
      <c r="H43" s="45">
        <v>37066</v>
      </c>
      <c r="I43" s="42" t="s">
        <v>998</v>
      </c>
      <c r="J43" s="44" t="s">
        <v>966</v>
      </c>
      <c r="K43" s="42" t="s">
        <v>1033</v>
      </c>
    </row>
    <row r="44" spans="1:11" ht="12.75" x14ac:dyDescent="0.2">
      <c r="A44" s="41">
        <v>0</v>
      </c>
      <c r="B44" s="42" t="s">
        <v>1034</v>
      </c>
      <c r="C44" s="43">
        <v>43837</v>
      </c>
      <c r="D44" s="44" t="s">
        <v>359</v>
      </c>
      <c r="E44" s="42" t="s">
        <v>1034</v>
      </c>
      <c r="F44" s="44" t="s">
        <v>492</v>
      </c>
      <c r="G44" s="42" t="s">
        <v>88</v>
      </c>
      <c r="H44" s="45">
        <v>27985</v>
      </c>
      <c r="I44" s="42" t="s">
        <v>971</v>
      </c>
      <c r="J44" s="44" t="s">
        <v>966</v>
      </c>
      <c r="K44" s="42" t="s">
        <v>1035</v>
      </c>
    </row>
    <row r="45" spans="1:11" ht="12.75" x14ac:dyDescent="0.2">
      <c r="A45" s="41">
        <v>0</v>
      </c>
      <c r="B45" s="42" t="s">
        <v>543</v>
      </c>
      <c r="C45" s="43">
        <v>43844</v>
      </c>
      <c r="D45" s="44" t="s">
        <v>969</v>
      </c>
      <c r="E45" s="42" t="s">
        <v>543</v>
      </c>
      <c r="F45" s="44" t="s">
        <v>492</v>
      </c>
      <c r="G45" s="42" t="s">
        <v>41</v>
      </c>
      <c r="H45" s="45">
        <v>38202</v>
      </c>
      <c r="I45" s="42" t="s">
        <v>975</v>
      </c>
      <c r="J45" s="44" t="s">
        <v>966</v>
      </c>
      <c r="K45" s="42" t="s">
        <v>1036</v>
      </c>
    </row>
    <row r="46" spans="1:11" ht="12.75" x14ac:dyDescent="0.2">
      <c r="A46" s="41">
        <v>0</v>
      </c>
      <c r="B46" s="42" t="s">
        <v>306</v>
      </c>
      <c r="C46" s="43">
        <v>43865</v>
      </c>
      <c r="D46" s="44" t="s">
        <v>359</v>
      </c>
      <c r="E46" s="42" t="s">
        <v>306</v>
      </c>
      <c r="F46" s="44" t="s">
        <v>492</v>
      </c>
      <c r="G46" s="42" t="s">
        <v>38</v>
      </c>
      <c r="H46" s="45">
        <v>20192</v>
      </c>
      <c r="I46" s="42" t="s">
        <v>1016</v>
      </c>
      <c r="J46" s="44" t="s">
        <v>966</v>
      </c>
      <c r="K46" s="42" t="s">
        <v>1037</v>
      </c>
    </row>
    <row r="47" spans="1:11" ht="12.75" x14ac:dyDescent="0.2">
      <c r="A47" s="41">
        <v>0</v>
      </c>
      <c r="B47" s="42" t="s">
        <v>1038</v>
      </c>
      <c r="C47" s="43">
        <v>43857</v>
      </c>
      <c r="D47" s="44" t="s">
        <v>352</v>
      </c>
      <c r="E47" s="42" t="s">
        <v>1038</v>
      </c>
      <c r="F47" s="44" t="s">
        <v>492</v>
      </c>
      <c r="G47" s="42" t="s">
        <v>32</v>
      </c>
      <c r="H47" s="45">
        <v>20191</v>
      </c>
      <c r="I47" s="42" t="s">
        <v>1016</v>
      </c>
      <c r="J47" s="44" t="s">
        <v>966</v>
      </c>
      <c r="K47" s="42" t="s">
        <v>1039</v>
      </c>
    </row>
    <row r="48" spans="1:11" ht="12.75" x14ac:dyDescent="0.2">
      <c r="A48" s="41">
        <v>0</v>
      </c>
      <c r="B48" s="42" t="s">
        <v>801</v>
      </c>
      <c r="C48" s="43">
        <v>43867</v>
      </c>
      <c r="D48" s="44" t="s">
        <v>359</v>
      </c>
      <c r="E48" s="42" t="s">
        <v>801</v>
      </c>
      <c r="F48" s="44" t="s">
        <v>492</v>
      </c>
      <c r="G48" s="42" t="s">
        <v>284</v>
      </c>
      <c r="H48" s="45">
        <v>29065</v>
      </c>
      <c r="I48" s="42" t="s">
        <v>971</v>
      </c>
      <c r="J48" s="44" t="s">
        <v>966</v>
      </c>
      <c r="K48" s="42" t="s">
        <v>1040</v>
      </c>
    </row>
    <row r="49" spans="1:11" ht="12.75" x14ac:dyDescent="0.2">
      <c r="A49" s="41">
        <v>0</v>
      </c>
      <c r="B49" s="42" t="s">
        <v>1041</v>
      </c>
      <c r="C49" s="43">
        <v>43867</v>
      </c>
      <c r="D49" s="44" t="s">
        <v>359</v>
      </c>
      <c r="E49" s="42" t="s">
        <v>1041</v>
      </c>
      <c r="F49" s="44" t="s">
        <v>492</v>
      </c>
      <c r="G49" s="42" t="s">
        <v>284</v>
      </c>
      <c r="H49" s="45">
        <v>25610</v>
      </c>
      <c r="I49" s="42" t="s">
        <v>987</v>
      </c>
      <c r="J49" s="44" t="s">
        <v>966</v>
      </c>
      <c r="K49" s="42" t="s">
        <v>1042</v>
      </c>
    </row>
    <row r="50" spans="1:11" ht="12.75" x14ac:dyDescent="0.2">
      <c r="A50" s="41">
        <v>0</v>
      </c>
      <c r="B50" s="42" t="s">
        <v>623</v>
      </c>
      <c r="C50" s="43">
        <v>43867</v>
      </c>
      <c r="D50" s="44" t="s">
        <v>969</v>
      </c>
      <c r="E50" s="42" t="s">
        <v>623</v>
      </c>
      <c r="F50" s="44" t="s">
        <v>492</v>
      </c>
      <c r="G50" s="42" t="s">
        <v>284</v>
      </c>
      <c r="H50" s="45">
        <v>38418</v>
      </c>
      <c r="I50" s="42" t="s">
        <v>975</v>
      </c>
      <c r="J50" s="44" t="s">
        <v>966</v>
      </c>
      <c r="K50" s="42" t="s">
        <v>1043</v>
      </c>
    </row>
    <row r="51" spans="1:11" ht="12.75" x14ac:dyDescent="0.2">
      <c r="A51" s="41">
        <v>0</v>
      </c>
      <c r="B51" s="42" t="s">
        <v>624</v>
      </c>
      <c r="C51" s="43">
        <v>43867</v>
      </c>
      <c r="D51" s="44" t="s">
        <v>969</v>
      </c>
      <c r="E51" s="42" t="s">
        <v>624</v>
      </c>
      <c r="F51" s="44" t="s">
        <v>492</v>
      </c>
      <c r="G51" s="42" t="s">
        <v>284</v>
      </c>
      <c r="H51" s="45">
        <v>39016</v>
      </c>
      <c r="I51" s="42" t="s">
        <v>1044</v>
      </c>
      <c r="J51" s="44" t="s">
        <v>966</v>
      </c>
      <c r="K51" s="42" t="s">
        <v>1045</v>
      </c>
    </row>
    <row r="52" spans="1:11" ht="12.75" x14ac:dyDescent="0.2">
      <c r="A52" s="41">
        <v>0</v>
      </c>
      <c r="B52" s="42" t="s">
        <v>932</v>
      </c>
      <c r="C52" s="43">
        <v>43866</v>
      </c>
      <c r="D52" s="44" t="s">
        <v>360</v>
      </c>
      <c r="E52" s="42" t="s">
        <v>932</v>
      </c>
      <c r="F52" s="44" t="s">
        <v>492</v>
      </c>
      <c r="G52" s="42" t="s">
        <v>340</v>
      </c>
      <c r="H52" s="45">
        <v>32159</v>
      </c>
      <c r="I52" s="42" t="s">
        <v>978</v>
      </c>
      <c r="J52" s="44" t="s">
        <v>966</v>
      </c>
      <c r="K52" s="42" t="s">
        <v>1046</v>
      </c>
    </row>
    <row r="53" spans="1:11" ht="12.75" x14ac:dyDescent="0.2">
      <c r="A53" s="41">
        <v>0</v>
      </c>
      <c r="B53" s="42" t="s">
        <v>679</v>
      </c>
      <c r="C53" s="43">
        <v>43851</v>
      </c>
      <c r="D53" s="44" t="s">
        <v>361</v>
      </c>
      <c r="E53" s="42" t="s">
        <v>679</v>
      </c>
      <c r="F53" s="44" t="s">
        <v>492</v>
      </c>
      <c r="G53" s="42" t="s">
        <v>141</v>
      </c>
      <c r="H53" s="45">
        <v>26164</v>
      </c>
      <c r="I53" s="42" t="s">
        <v>971</v>
      </c>
      <c r="J53" s="44" t="s">
        <v>966</v>
      </c>
      <c r="K53" s="42" t="s">
        <v>1047</v>
      </c>
    </row>
    <row r="54" spans="1:11" ht="12.75" x14ac:dyDescent="0.2">
      <c r="A54" s="41">
        <v>0</v>
      </c>
      <c r="B54" s="42" t="s">
        <v>1048</v>
      </c>
      <c r="C54" s="43">
        <v>43885</v>
      </c>
      <c r="D54" s="44" t="s">
        <v>360</v>
      </c>
      <c r="E54" s="42" t="s">
        <v>1048</v>
      </c>
      <c r="F54" s="44" t="s">
        <v>492</v>
      </c>
      <c r="G54" s="42" t="s">
        <v>39</v>
      </c>
      <c r="H54" s="45">
        <v>32138</v>
      </c>
      <c r="I54" s="42" t="s">
        <v>978</v>
      </c>
      <c r="J54" s="44" t="s">
        <v>966</v>
      </c>
      <c r="K54" s="42" t="s">
        <v>1049</v>
      </c>
    </row>
    <row r="55" spans="1:11" ht="12.75" x14ac:dyDescent="0.2">
      <c r="A55" s="41">
        <v>0</v>
      </c>
      <c r="B55" s="42" t="s">
        <v>825</v>
      </c>
      <c r="C55" s="43">
        <v>43885</v>
      </c>
      <c r="D55" s="44" t="s">
        <v>352</v>
      </c>
      <c r="E55" s="42" t="s">
        <v>825</v>
      </c>
      <c r="F55" s="44" t="s">
        <v>492</v>
      </c>
      <c r="G55" s="42" t="s">
        <v>39</v>
      </c>
      <c r="H55" s="45">
        <v>22697</v>
      </c>
      <c r="I55" s="42" t="s">
        <v>987</v>
      </c>
      <c r="J55" s="44" t="s">
        <v>966</v>
      </c>
      <c r="K55" s="42" t="s">
        <v>1050</v>
      </c>
    </row>
    <row r="56" spans="1:11" ht="12.75" x14ac:dyDescent="0.2">
      <c r="A56" s="41">
        <v>0</v>
      </c>
      <c r="B56" s="42" t="s">
        <v>1051</v>
      </c>
      <c r="C56" s="43">
        <v>43893</v>
      </c>
      <c r="D56" s="44" t="s">
        <v>352</v>
      </c>
      <c r="E56" s="42" t="s">
        <v>1051</v>
      </c>
      <c r="F56" s="44" t="s">
        <v>492</v>
      </c>
      <c r="G56" s="42" t="s">
        <v>357</v>
      </c>
      <c r="H56" s="45">
        <v>21874</v>
      </c>
      <c r="I56" s="42" t="s">
        <v>1016</v>
      </c>
      <c r="J56" s="44" t="s">
        <v>966</v>
      </c>
      <c r="K56" s="42" t="s">
        <v>1052</v>
      </c>
    </row>
    <row r="57" spans="1:11" ht="12.75" x14ac:dyDescent="0.2">
      <c r="A57" s="41">
        <v>0</v>
      </c>
      <c r="B57" s="42" t="s">
        <v>739</v>
      </c>
      <c r="C57" s="43">
        <v>43885</v>
      </c>
      <c r="D57" s="44" t="s">
        <v>360</v>
      </c>
      <c r="E57" s="42" t="s">
        <v>739</v>
      </c>
      <c r="F57" s="44" t="s">
        <v>492</v>
      </c>
      <c r="G57" s="42" t="s">
        <v>39</v>
      </c>
      <c r="H57" s="45">
        <v>31098</v>
      </c>
      <c r="I57" s="42" t="s">
        <v>978</v>
      </c>
      <c r="J57" s="44" t="s">
        <v>966</v>
      </c>
      <c r="K57" s="42" t="s">
        <v>1053</v>
      </c>
    </row>
    <row r="58" spans="1:11" ht="12.75" x14ac:dyDescent="0.2">
      <c r="A58" s="41">
        <v>0</v>
      </c>
      <c r="B58" s="42" t="s">
        <v>703</v>
      </c>
      <c r="C58" s="43">
        <v>43892</v>
      </c>
      <c r="D58" s="44" t="s">
        <v>360</v>
      </c>
      <c r="E58" s="42" t="s">
        <v>703</v>
      </c>
      <c r="F58" s="44" t="s">
        <v>492</v>
      </c>
      <c r="G58" s="42" t="s">
        <v>357</v>
      </c>
      <c r="H58" s="45">
        <v>33910</v>
      </c>
      <c r="I58" s="42" t="s">
        <v>965</v>
      </c>
      <c r="J58" s="44" t="s">
        <v>966</v>
      </c>
      <c r="K58" s="42" t="s">
        <v>1054</v>
      </c>
    </row>
    <row r="59" spans="1:11" ht="12.75" x14ac:dyDescent="0.2">
      <c r="A59" s="41">
        <v>0</v>
      </c>
      <c r="B59" s="42" t="s">
        <v>697</v>
      </c>
      <c r="C59" s="43">
        <v>43865</v>
      </c>
      <c r="D59" s="44" t="s">
        <v>352</v>
      </c>
      <c r="E59" s="42" t="s">
        <v>697</v>
      </c>
      <c r="F59" s="44" t="s">
        <v>492</v>
      </c>
      <c r="G59" s="42" t="s">
        <v>865</v>
      </c>
      <c r="H59" s="45">
        <v>21625</v>
      </c>
      <c r="I59" s="42" t="s">
        <v>1016</v>
      </c>
      <c r="J59" s="44" t="s">
        <v>966</v>
      </c>
      <c r="K59" s="42" t="s">
        <v>1055</v>
      </c>
    </row>
    <row r="60" spans="1:11" ht="12.75" x14ac:dyDescent="0.2">
      <c r="A60" s="41">
        <v>0</v>
      </c>
      <c r="B60" s="42" t="s">
        <v>236</v>
      </c>
      <c r="C60" s="43">
        <v>43879</v>
      </c>
      <c r="D60" s="44" t="s">
        <v>352</v>
      </c>
      <c r="E60" s="42" t="s">
        <v>236</v>
      </c>
      <c r="F60" s="44" t="s">
        <v>492</v>
      </c>
      <c r="G60" s="42" t="s">
        <v>84</v>
      </c>
      <c r="H60" s="45">
        <v>23470</v>
      </c>
      <c r="I60" s="42" t="s">
        <v>987</v>
      </c>
      <c r="J60" s="44" t="s">
        <v>966</v>
      </c>
      <c r="K60" s="42" t="s">
        <v>1056</v>
      </c>
    </row>
    <row r="61" spans="1:11" ht="12.75" x14ac:dyDescent="0.2">
      <c r="A61" s="41">
        <v>0</v>
      </c>
      <c r="B61" s="42" t="s">
        <v>218</v>
      </c>
      <c r="C61" s="43">
        <v>43843</v>
      </c>
      <c r="D61" s="44" t="s">
        <v>360</v>
      </c>
      <c r="E61" s="42" t="s">
        <v>218</v>
      </c>
      <c r="F61" s="44" t="s">
        <v>492</v>
      </c>
      <c r="G61" s="42" t="s">
        <v>74</v>
      </c>
      <c r="H61" s="45">
        <v>32405</v>
      </c>
      <c r="I61" s="42" t="s">
        <v>978</v>
      </c>
      <c r="J61" s="44" t="s">
        <v>966</v>
      </c>
      <c r="K61" s="42" t="s">
        <v>1057</v>
      </c>
    </row>
    <row r="62" spans="1:11" ht="12.75" x14ac:dyDescent="0.2">
      <c r="A62" s="41">
        <v>0</v>
      </c>
      <c r="B62" s="42" t="s">
        <v>119</v>
      </c>
      <c r="C62" s="43">
        <v>43879</v>
      </c>
      <c r="D62" s="44" t="s">
        <v>352</v>
      </c>
      <c r="E62" s="42" t="s">
        <v>119</v>
      </c>
      <c r="F62" s="44" t="s">
        <v>492</v>
      </c>
      <c r="G62" s="42" t="s">
        <v>84</v>
      </c>
      <c r="H62" s="45">
        <v>26693</v>
      </c>
      <c r="I62" s="42" t="s">
        <v>971</v>
      </c>
      <c r="J62" s="44" t="s">
        <v>966</v>
      </c>
      <c r="K62" s="42" t="s">
        <v>1058</v>
      </c>
    </row>
    <row r="63" spans="1:11" ht="12.75" x14ac:dyDescent="0.2">
      <c r="A63" s="41">
        <v>0</v>
      </c>
      <c r="B63" s="42" t="s">
        <v>458</v>
      </c>
      <c r="C63" s="43">
        <v>43843</v>
      </c>
      <c r="D63" s="44" t="s">
        <v>969</v>
      </c>
      <c r="E63" s="42" t="s">
        <v>458</v>
      </c>
      <c r="F63" s="44" t="s">
        <v>492</v>
      </c>
      <c r="G63" s="42" t="s">
        <v>74</v>
      </c>
      <c r="H63" s="45">
        <v>41674</v>
      </c>
      <c r="I63" s="42"/>
      <c r="J63" s="44" t="s">
        <v>966</v>
      </c>
      <c r="K63" s="42" t="s">
        <v>1059</v>
      </c>
    </row>
    <row r="64" spans="1:11" ht="12.75" x14ac:dyDescent="0.2">
      <c r="A64" s="41">
        <v>0</v>
      </c>
      <c r="B64" s="42" t="s">
        <v>1060</v>
      </c>
      <c r="C64" s="43">
        <v>43849</v>
      </c>
      <c r="D64" s="44" t="s">
        <v>360</v>
      </c>
      <c r="E64" s="42" t="s">
        <v>1060</v>
      </c>
      <c r="F64" s="44" t="s">
        <v>492</v>
      </c>
      <c r="G64" s="42" t="s">
        <v>109</v>
      </c>
      <c r="H64" s="45">
        <v>25754</v>
      </c>
      <c r="I64" s="42" t="s">
        <v>987</v>
      </c>
      <c r="J64" s="44" t="s">
        <v>966</v>
      </c>
      <c r="K64" s="42" t="s">
        <v>1061</v>
      </c>
    </row>
    <row r="65" spans="1:11" ht="12.75" x14ac:dyDescent="0.2">
      <c r="A65" s="41">
        <v>0</v>
      </c>
      <c r="B65" s="42" t="s">
        <v>138</v>
      </c>
      <c r="C65" s="43">
        <v>43857</v>
      </c>
      <c r="D65" s="44" t="s">
        <v>361</v>
      </c>
      <c r="E65" s="42" t="s">
        <v>138</v>
      </c>
      <c r="F65" s="44" t="s">
        <v>492</v>
      </c>
      <c r="G65" s="42" t="s">
        <v>32</v>
      </c>
      <c r="H65" s="45">
        <v>30834</v>
      </c>
      <c r="I65" s="42" t="s">
        <v>978</v>
      </c>
      <c r="J65" s="44" t="s">
        <v>966</v>
      </c>
      <c r="K65" s="42" t="s">
        <v>1062</v>
      </c>
    </row>
    <row r="66" spans="1:11" ht="12.75" x14ac:dyDescent="0.2">
      <c r="A66" s="41">
        <v>0</v>
      </c>
      <c r="B66" s="42" t="s">
        <v>602</v>
      </c>
      <c r="C66" s="43">
        <v>43840</v>
      </c>
      <c r="D66" s="44" t="s">
        <v>360</v>
      </c>
      <c r="E66" s="42" t="s">
        <v>602</v>
      </c>
      <c r="F66" s="44" t="s">
        <v>492</v>
      </c>
      <c r="G66" s="42" t="s">
        <v>53</v>
      </c>
      <c r="H66" s="45">
        <v>34330</v>
      </c>
      <c r="I66" s="42" t="s">
        <v>965</v>
      </c>
      <c r="J66" s="44" t="s">
        <v>966</v>
      </c>
      <c r="K66" s="42" t="s">
        <v>1063</v>
      </c>
    </row>
    <row r="67" spans="1:11" ht="12.75" x14ac:dyDescent="0.2">
      <c r="A67" s="41">
        <v>0</v>
      </c>
      <c r="B67" s="42" t="s">
        <v>603</v>
      </c>
      <c r="C67" s="43">
        <v>43871</v>
      </c>
      <c r="D67" s="44" t="s">
        <v>360</v>
      </c>
      <c r="E67" s="42" t="s">
        <v>603</v>
      </c>
      <c r="F67" s="44" t="s">
        <v>492</v>
      </c>
      <c r="G67" s="42" t="s">
        <v>53</v>
      </c>
      <c r="H67" s="45">
        <v>35189</v>
      </c>
      <c r="I67" s="42" t="s">
        <v>965</v>
      </c>
      <c r="J67" s="44" t="s">
        <v>966</v>
      </c>
      <c r="K67" s="42" t="s">
        <v>1064</v>
      </c>
    </row>
    <row r="68" spans="1:11" ht="12.75" x14ac:dyDescent="0.2">
      <c r="A68" s="41">
        <v>0</v>
      </c>
      <c r="B68" s="42" t="s">
        <v>1065</v>
      </c>
      <c r="C68" s="43">
        <v>43835</v>
      </c>
      <c r="D68" s="44" t="s">
        <v>352</v>
      </c>
      <c r="E68" s="42" t="s">
        <v>1065</v>
      </c>
      <c r="F68" s="44" t="s">
        <v>492</v>
      </c>
      <c r="G68" s="42" t="s">
        <v>62</v>
      </c>
      <c r="H68" s="45">
        <v>25611</v>
      </c>
      <c r="I68" s="42" t="s">
        <v>987</v>
      </c>
      <c r="J68" s="44" t="s">
        <v>966</v>
      </c>
      <c r="K68" s="42" t="s">
        <v>1066</v>
      </c>
    </row>
    <row r="69" spans="1:11" ht="12.75" x14ac:dyDescent="0.2">
      <c r="A69" s="41">
        <v>0</v>
      </c>
      <c r="B69" s="42" t="s">
        <v>79</v>
      </c>
      <c r="C69" s="43">
        <v>43843</v>
      </c>
      <c r="D69" s="44" t="s">
        <v>359</v>
      </c>
      <c r="E69" s="42" t="s">
        <v>79</v>
      </c>
      <c r="F69" s="44" t="s">
        <v>492</v>
      </c>
      <c r="G69" s="42" t="s">
        <v>333</v>
      </c>
      <c r="H69" s="45">
        <v>21962</v>
      </c>
      <c r="I69" s="42" t="s">
        <v>1016</v>
      </c>
      <c r="J69" s="44" t="s">
        <v>966</v>
      </c>
      <c r="K69" s="42" t="s">
        <v>1067</v>
      </c>
    </row>
    <row r="70" spans="1:11" ht="12.75" x14ac:dyDescent="0.2">
      <c r="A70" s="41">
        <v>0</v>
      </c>
      <c r="B70" s="42" t="s">
        <v>1068</v>
      </c>
      <c r="C70" s="43">
        <v>43843</v>
      </c>
      <c r="D70" s="44" t="s">
        <v>362</v>
      </c>
      <c r="E70" s="42" t="s">
        <v>1068</v>
      </c>
      <c r="F70" s="44" t="s">
        <v>491</v>
      </c>
      <c r="G70" s="42" t="s">
        <v>333</v>
      </c>
      <c r="H70" s="45">
        <v>26421</v>
      </c>
      <c r="I70" s="42" t="s">
        <v>1069</v>
      </c>
      <c r="J70" s="44" t="s">
        <v>966</v>
      </c>
      <c r="K70" s="42" t="s">
        <v>1070</v>
      </c>
    </row>
    <row r="71" spans="1:11" ht="12.75" x14ac:dyDescent="0.2">
      <c r="A71" s="41">
        <v>0</v>
      </c>
      <c r="B71" s="42" t="s">
        <v>1071</v>
      </c>
      <c r="C71" s="43">
        <v>43879</v>
      </c>
      <c r="D71" s="44" t="s">
        <v>361</v>
      </c>
      <c r="E71" s="42" t="s">
        <v>1071</v>
      </c>
      <c r="F71" s="44" t="s">
        <v>492</v>
      </c>
      <c r="G71" s="42" t="s">
        <v>17</v>
      </c>
      <c r="H71" s="45">
        <v>23033</v>
      </c>
      <c r="I71" s="42" t="s">
        <v>987</v>
      </c>
      <c r="J71" s="44" t="s">
        <v>966</v>
      </c>
      <c r="K71" s="42" t="s">
        <v>1072</v>
      </c>
    </row>
    <row r="72" spans="1:11" ht="12.75" x14ac:dyDescent="0.2">
      <c r="A72" s="41">
        <v>0</v>
      </c>
      <c r="B72" s="42" t="s">
        <v>1073</v>
      </c>
      <c r="C72" s="43">
        <v>43857</v>
      </c>
      <c r="D72" s="44" t="s">
        <v>361</v>
      </c>
      <c r="E72" s="42" t="s">
        <v>1073</v>
      </c>
      <c r="F72" s="44" t="s">
        <v>492</v>
      </c>
      <c r="G72" s="42" t="s">
        <v>273</v>
      </c>
      <c r="H72" s="45">
        <v>23912</v>
      </c>
      <c r="I72" s="42" t="s">
        <v>987</v>
      </c>
      <c r="J72" s="44" t="s">
        <v>966</v>
      </c>
      <c r="K72" s="42" t="s">
        <v>1074</v>
      </c>
    </row>
    <row r="73" spans="1:11" ht="12.75" x14ac:dyDescent="0.2">
      <c r="A73" s="41">
        <v>0</v>
      </c>
      <c r="B73" s="42" t="s">
        <v>1075</v>
      </c>
      <c r="C73" s="43">
        <v>43857</v>
      </c>
      <c r="D73" s="44" t="s">
        <v>359</v>
      </c>
      <c r="E73" s="42" t="s">
        <v>1075</v>
      </c>
      <c r="F73" s="44" t="s">
        <v>492</v>
      </c>
      <c r="G73" s="42" t="s">
        <v>342</v>
      </c>
      <c r="H73" s="45">
        <v>26395</v>
      </c>
      <c r="I73" s="42" t="s">
        <v>971</v>
      </c>
      <c r="J73" s="44" t="s">
        <v>966</v>
      </c>
      <c r="K73" s="42" t="s">
        <v>1076</v>
      </c>
    </row>
    <row r="74" spans="1:11" ht="12.75" x14ac:dyDescent="0.2">
      <c r="A74" s="41">
        <v>0</v>
      </c>
      <c r="B74" s="42" t="s">
        <v>420</v>
      </c>
      <c r="C74" s="43">
        <v>43846</v>
      </c>
      <c r="D74" s="44" t="s">
        <v>969</v>
      </c>
      <c r="E74" s="42" t="s">
        <v>420</v>
      </c>
      <c r="F74" s="44" t="s">
        <v>492</v>
      </c>
      <c r="G74" s="42" t="s">
        <v>452</v>
      </c>
      <c r="H74" s="45">
        <v>40205</v>
      </c>
      <c r="I74" s="42" t="s">
        <v>453</v>
      </c>
      <c r="J74" s="44" t="s">
        <v>966</v>
      </c>
      <c r="K74" s="42" t="s">
        <v>1077</v>
      </c>
    </row>
    <row r="75" spans="1:11" ht="12.75" x14ac:dyDescent="0.2">
      <c r="A75" s="41">
        <v>0</v>
      </c>
      <c r="B75" s="42" t="s">
        <v>329</v>
      </c>
      <c r="C75" s="43">
        <v>43844</v>
      </c>
      <c r="D75" s="44" t="s">
        <v>1078</v>
      </c>
      <c r="E75" s="42" t="s">
        <v>329</v>
      </c>
      <c r="F75" s="44" t="s">
        <v>492</v>
      </c>
      <c r="G75" s="42" t="s">
        <v>41</v>
      </c>
      <c r="H75" s="45">
        <v>17082</v>
      </c>
      <c r="I75" s="42" t="s">
        <v>1016</v>
      </c>
      <c r="J75" s="44" t="s">
        <v>966</v>
      </c>
      <c r="K75" s="42" t="s">
        <v>1079</v>
      </c>
    </row>
    <row r="76" spans="1:11" ht="12.75" x14ac:dyDescent="0.2">
      <c r="A76" s="41">
        <v>0</v>
      </c>
      <c r="B76" s="42" t="s">
        <v>421</v>
      </c>
      <c r="C76" s="43">
        <v>43840</v>
      </c>
      <c r="D76" s="44" t="s">
        <v>969</v>
      </c>
      <c r="E76" s="42" t="s">
        <v>421</v>
      </c>
      <c r="F76" s="44" t="s">
        <v>492</v>
      </c>
      <c r="G76" s="42" t="s">
        <v>53</v>
      </c>
      <c r="H76" s="45">
        <v>40393</v>
      </c>
      <c r="I76" s="42" t="s">
        <v>453</v>
      </c>
      <c r="J76" s="44" t="s">
        <v>966</v>
      </c>
      <c r="K76" s="42" t="s">
        <v>1080</v>
      </c>
    </row>
    <row r="77" spans="1:11" ht="12.75" x14ac:dyDescent="0.2">
      <c r="A77" s="41">
        <v>0</v>
      </c>
      <c r="B77" s="42" t="s">
        <v>875</v>
      </c>
      <c r="C77" s="43">
        <v>43871</v>
      </c>
      <c r="D77" s="44" t="s">
        <v>359</v>
      </c>
      <c r="E77" s="42" t="s">
        <v>875</v>
      </c>
      <c r="F77" s="44" t="s">
        <v>492</v>
      </c>
      <c r="G77" s="42" t="s">
        <v>53</v>
      </c>
      <c r="H77" s="45">
        <v>28028</v>
      </c>
      <c r="I77" s="42" t="s">
        <v>971</v>
      </c>
      <c r="J77" s="44" t="s">
        <v>966</v>
      </c>
      <c r="K77" s="42" t="s">
        <v>1081</v>
      </c>
    </row>
    <row r="78" spans="1:11" ht="12.75" x14ac:dyDescent="0.2">
      <c r="A78" s="41">
        <v>0</v>
      </c>
      <c r="B78" s="42" t="s">
        <v>21</v>
      </c>
      <c r="C78" s="43">
        <v>43840</v>
      </c>
      <c r="D78" s="44" t="s">
        <v>361</v>
      </c>
      <c r="E78" s="42" t="s">
        <v>21</v>
      </c>
      <c r="F78" s="44" t="s">
        <v>492</v>
      </c>
      <c r="G78" s="42" t="s">
        <v>22</v>
      </c>
      <c r="H78" s="45">
        <v>35544</v>
      </c>
      <c r="I78" s="42" t="s">
        <v>965</v>
      </c>
      <c r="J78" s="44" t="s">
        <v>966</v>
      </c>
      <c r="K78" s="42" t="s">
        <v>1082</v>
      </c>
    </row>
    <row r="79" spans="1:11" ht="12.75" x14ac:dyDescent="0.2">
      <c r="A79" s="41">
        <v>0</v>
      </c>
      <c r="B79" s="42" t="s">
        <v>904</v>
      </c>
      <c r="C79" s="43">
        <v>43879</v>
      </c>
      <c r="D79" s="44" t="s">
        <v>359</v>
      </c>
      <c r="E79" s="42" t="s">
        <v>904</v>
      </c>
      <c r="F79" s="44" t="s">
        <v>492</v>
      </c>
      <c r="G79" s="42" t="s">
        <v>84</v>
      </c>
      <c r="H79" s="45">
        <v>36987</v>
      </c>
      <c r="I79" s="42" t="s">
        <v>998</v>
      </c>
      <c r="J79" s="44" t="s">
        <v>966</v>
      </c>
      <c r="K79" s="42" t="s">
        <v>1083</v>
      </c>
    </row>
    <row r="80" spans="1:11" ht="12.75" x14ac:dyDescent="0.2">
      <c r="A80" s="41">
        <v>0</v>
      </c>
      <c r="B80" s="42" t="s">
        <v>260</v>
      </c>
      <c r="C80" s="43">
        <v>43867</v>
      </c>
      <c r="D80" s="44" t="s">
        <v>361</v>
      </c>
      <c r="E80" s="42" t="s">
        <v>260</v>
      </c>
      <c r="F80" s="44" t="s">
        <v>492</v>
      </c>
      <c r="G80" s="42" t="s">
        <v>59</v>
      </c>
      <c r="H80" s="45">
        <v>32717</v>
      </c>
      <c r="I80" s="42" t="s">
        <v>978</v>
      </c>
      <c r="J80" s="44" t="s">
        <v>966</v>
      </c>
      <c r="K80" s="42" t="s">
        <v>1084</v>
      </c>
    </row>
    <row r="81" spans="1:11" ht="12.75" x14ac:dyDescent="0.2">
      <c r="A81" s="41">
        <v>0</v>
      </c>
      <c r="B81" s="42" t="s">
        <v>910</v>
      </c>
      <c r="C81" s="43">
        <v>43857</v>
      </c>
      <c r="D81" s="44" t="s">
        <v>359</v>
      </c>
      <c r="E81" s="42" t="s">
        <v>910</v>
      </c>
      <c r="F81" s="44" t="s">
        <v>492</v>
      </c>
      <c r="G81" s="42" t="s">
        <v>32</v>
      </c>
      <c r="H81" s="45">
        <v>35104</v>
      </c>
      <c r="I81" s="42" t="s">
        <v>965</v>
      </c>
      <c r="J81" s="44" t="s">
        <v>966</v>
      </c>
      <c r="K81" s="42" t="s">
        <v>1085</v>
      </c>
    </row>
    <row r="82" spans="1:11" ht="12.75" x14ac:dyDescent="0.2">
      <c r="A82" s="41">
        <v>0</v>
      </c>
      <c r="B82" s="42" t="s">
        <v>203</v>
      </c>
      <c r="C82" s="43">
        <v>43843</v>
      </c>
      <c r="D82" s="44" t="s">
        <v>361</v>
      </c>
      <c r="E82" s="42" t="s">
        <v>203</v>
      </c>
      <c r="F82" s="44" t="s">
        <v>492</v>
      </c>
      <c r="G82" s="42" t="s">
        <v>335</v>
      </c>
      <c r="H82" s="45">
        <v>36419</v>
      </c>
      <c r="I82" s="42" t="s">
        <v>965</v>
      </c>
      <c r="J82" s="44" t="s">
        <v>966</v>
      </c>
      <c r="K82" s="42" t="s">
        <v>1086</v>
      </c>
    </row>
    <row r="83" spans="1:11" ht="12.75" x14ac:dyDescent="0.2">
      <c r="A83" s="41">
        <v>0</v>
      </c>
      <c r="B83" s="42" t="s">
        <v>1087</v>
      </c>
      <c r="C83" s="43">
        <v>43843</v>
      </c>
      <c r="D83" s="44" t="s">
        <v>969</v>
      </c>
      <c r="E83" s="42" t="s">
        <v>1087</v>
      </c>
      <c r="F83" s="44" t="s">
        <v>492</v>
      </c>
      <c r="G83" s="42" t="s">
        <v>1019</v>
      </c>
      <c r="H83" s="45">
        <v>39136</v>
      </c>
      <c r="I83" s="42" t="s">
        <v>1044</v>
      </c>
      <c r="J83" s="44" t="s">
        <v>966</v>
      </c>
      <c r="K83" s="42" t="s">
        <v>1088</v>
      </c>
    </row>
    <row r="84" spans="1:11" ht="12.75" x14ac:dyDescent="0.2">
      <c r="A84" s="41">
        <v>0</v>
      </c>
      <c r="B84" s="42" t="s">
        <v>73</v>
      </c>
      <c r="C84" s="43">
        <v>43843</v>
      </c>
      <c r="D84" s="44" t="s">
        <v>360</v>
      </c>
      <c r="E84" s="42" t="s">
        <v>73</v>
      </c>
      <c r="F84" s="44" t="s">
        <v>492</v>
      </c>
      <c r="G84" s="42" t="s">
        <v>74</v>
      </c>
      <c r="H84" s="45">
        <v>26795</v>
      </c>
      <c r="I84" s="42" t="s">
        <v>971</v>
      </c>
      <c r="J84" s="44" t="s">
        <v>966</v>
      </c>
      <c r="K84" s="42" t="s">
        <v>1089</v>
      </c>
    </row>
    <row r="85" spans="1:11" ht="12.75" x14ac:dyDescent="0.2">
      <c r="A85" s="41">
        <v>0</v>
      </c>
      <c r="B85" s="42" t="s">
        <v>297</v>
      </c>
      <c r="C85" s="43">
        <v>43867</v>
      </c>
      <c r="D85" s="44" t="s">
        <v>360</v>
      </c>
      <c r="E85" s="42" t="s">
        <v>297</v>
      </c>
      <c r="F85" s="44" t="s">
        <v>492</v>
      </c>
      <c r="G85" s="42" t="s">
        <v>328</v>
      </c>
      <c r="H85" s="45">
        <v>32316</v>
      </c>
      <c r="I85" s="42" t="s">
        <v>978</v>
      </c>
      <c r="J85" s="44" t="s">
        <v>966</v>
      </c>
      <c r="K85" s="42" t="s">
        <v>1090</v>
      </c>
    </row>
    <row r="86" spans="1:11" ht="12.75" x14ac:dyDescent="0.2">
      <c r="A86" s="41">
        <v>0</v>
      </c>
      <c r="B86" s="42" t="s">
        <v>1091</v>
      </c>
      <c r="C86" s="43">
        <v>43837</v>
      </c>
      <c r="D86" s="44" t="s">
        <v>359</v>
      </c>
      <c r="E86" s="42" t="s">
        <v>1091</v>
      </c>
      <c r="F86" s="44" t="s">
        <v>492</v>
      </c>
      <c r="G86" s="42" t="s">
        <v>88</v>
      </c>
      <c r="H86" s="45">
        <v>28092</v>
      </c>
      <c r="I86" s="42" t="s">
        <v>971</v>
      </c>
      <c r="J86" s="44" t="s">
        <v>966</v>
      </c>
      <c r="K86" s="42" t="s">
        <v>1092</v>
      </c>
    </row>
    <row r="87" spans="1:11" ht="12.75" x14ac:dyDescent="0.2">
      <c r="A87" s="41">
        <v>0</v>
      </c>
      <c r="B87" s="42" t="s">
        <v>1093</v>
      </c>
      <c r="C87" s="43">
        <v>43857</v>
      </c>
      <c r="D87" s="44" t="s">
        <v>359</v>
      </c>
      <c r="E87" s="42" t="s">
        <v>1093</v>
      </c>
      <c r="F87" s="44" t="s">
        <v>492</v>
      </c>
      <c r="G87" s="42" t="s">
        <v>115</v>
      </c>
      <c r="H87" s="45">
        <v>25798</v>
      </c>
      <c r="I87" s="42" t="s">
        <v>987</v>
      </c>
      <c r="J87" s="44" t="s">
        <v>966</v>
      </c>
      <c r="K87" s="42" t="s">
        <v>1094</v>
      </c>
    </row>
    <row r="88" spans="1:11" ht="12.75" x14ac:dyDescent="0.2">
      <c r="A88" s="41">
        <v>0</v>
      </c>
      <c r="B88" s="42" t="s">
        <v>787</v>
      </c>
      <c r="C88" s="43">
        <v>43834</v>
      </c>
      <c r="D88" s="44" t="s">
        <v>359</v>
      </c>
      <c r="E88" s="42" t="s">
        <v>787</v>
      </c>
      <c r="F88" s="44" t="s">
        <v>492</v>
      </c>
      <c r="G88" s="42" t="s">
        <v>75</v>
      </c>
      <c r="H88" s="45">
        <v>35060</v>
      </c>
      <c r="I88" s="42" t="s">
        <v>965</v>
      </c>
      <c r="J88" s="44" t="s">
        <v>966</v>
      </c>
      <c r="K88" s="42" t="s">
        <v>1095</v>
      </c>
    </row>
    <row r="89" spans="1:11" ht="12.75" x14ac:dyDescent="0.2">
      <c r="A89" s="41">
        <v>0</v>
      </c>
      <c r="B89" s="42" t="s">
        <v>829</v>
      </c>
      <c r="C89" s="43">
        <v>43879</v>
      </c>
      <c r="D89" s="44" t="s">
        <v>359</v>
      </c>
      <c r="E89" s="42" t="s">
        <v>829</v>
      </c>
      <c r="F89" s="44" t="s">
        <v>492</v>
      </c>
      <c r="G89" s="42" t="s">
        <v>84</v>
      </c>
      <c r="H89" s="45">
        <v>30911</v>
      </c>
      <c r="I89" s="42" t="s">
        <v>978</v>
      </c>
      <c r="J89" s="44" t="s">
        <v>966</v>
      </c>
      <c r="K89" s="42" t="s">
        <v>1096</v>
      </c>
    </row>
    <row r="90" spans="1:11" ht="12.75" x14ac:dyDescent="0.2">
      <c r="A90" s="41">
        <v>0</v>
      </c>
      <c r="B90" s="42" t="s">
        <v>1097</v>
      </c>
      <c r="C90" s="43">
        <v>43858</v>
      </c>
      <c r="D90" s="44" t="s">
        <v>361</v>
      </c>
      <c r="E90" s="42" t="s">
        <v>1097</v>
      </c>
      <c r="F90" s="44" t="s">
        <v>492</v>
      </c>
      <c r="G90" s="42" t="s">
        <v>488</v>
      </c>
      <c r="H90" s="45">
        <v>30212</v>
      </c>
      <c r="I90" s="42" t="s">
        <v>978</v>
      </c>
      <c r="J90" s="44" t="s">
        <v>966</v>
      </c>
      <c r="K90" s="42" t="s">
        <v>1098</v>
      </c>
    </row>
    <row r="91" spans="1:11" ht="12.75" x14ac:dyDescent="0.2">
      <c r="A91" s="41">
        <v>0</v>
      </c>
      <c r="B91" s="42" t="s">
        <v>902</v>
      </c>
      <c r="C91" s="43">
        <v>43849</v>
      </c>
      <c r="D91" s="44" t="s">
        <v>361</v>
      </c>
      <c r="E91" s="42" t="s">
        <v>902</v>
      </c>
      <c r="F91" s="44" t="s">
        <v>492</v>
      </c>
      <c r="G91" s="42" t="s">
        <v>109</v>
      </c>
      <c r="H91" s="45">
        <v>28603</v>
      </c>
      <c r="I91" s="42" t="s">
        <v>971</v>
      </c>
      <c r="J91" s="44" t="s">
        <v>966</v>
      </c>
      <c r="K91" s="42" t="s">
        <v>1099</v>
      </c>
    </row>
    <row r="92" spans="1:11" ht="12.75" x14ac:dyDescent="0.2">
      <c r="A92" s="41">
        <v>0</v>
      </c>
      <c r="B92" s="42" t="s">
        <v>76</v>
      </c>
      <c r="C92" s="43">
        <v>43851</v>
      </c>
      <c r="D92" s="44" t="s">
        <v>361</v>
      </c>
      <c r="E92" s="42" t="s">
        <v>76</v>
      </c>
      <c r="F92" s="44" t="s">
        <v>492</v>
      </c>
      <c r="G92" s="42" t="s">
        <v>115</v>
      </c>
      <c r="H92" s="45">
        <v>25603</v>
      </c>
      <c r="I92" s="42" t="s">
        <v>987</v>
      </c>
      <c r="J92" s="44" t="s">
        <v>966</v>
      </c>
      <c r="K92" s="42" t="s">
        <v>1100</v>
      </c>
    </row>
    <row r="93" spans="1:11" ht="12.75" x14ac:dyDescent="0.2">
      <c r="A93" s="41">
        <v>0</v>
      </c>
      <c r="B93" s="42" t="s">
        <v>160</v>
      </c>
      <c r="C93" s="43">
        <v>43846</v>
      </c>
      <c r="D93" s="44" t="s">
        <v>969</v>
      </c>
      <c r="E93" s="42" t="s">
        <v>160</v>
      </c>
      <c r="F93" s="44" t="s">
        <v>492</v>
      </c>
      <c r="G93" s="42" t="s">
        <v>115</v>
      </c>
      <c r="H93" s="45">
        <v>38478</v>
      </c>
      <c r="I93" s="42" t="s">
        <v>975</v>
      </c>
      <c r="J93" s="44" t="s">
        <v>966</v>
      </c>
      <c r="K93" s="42" t="s">
        <v>1101</v>
      </c>
    </row>
    <row r="94" spans="1:11" ht="12.75" x14ac:dyDescent="0.2">
      <c r="A94" s="41">
        <v>0</v>
      </c>
      <c r="B94" s="42" t="s">
        <v>1102</v>
      </c>
      <c r="C94" s="43">
        <v>43857</v>
      </c>
      <c r="D94" s="44" t="s">
        <v>359</v>
      </c>
      <c r="E94" s="42" t="s">
        <v>1102</v>
      </c>
      <c r="F94" s="44" t="s">
        <v>492</v>
      </c>
      <c r="G94" s="42" t="s">
        <v>202</v>
      </c>
      <c r="H94" s="45">
        <v>23998</v>
      </c>
      <c r="I94" s="42" t="s">
        <v>987</v>
      </c>
      <c r="J94" s="44" t="s">
        <v>966</v>
      </c>
      <c r="K94" s="42" t="s">
        <v>1103</v>
      </c>
    </row>
    <row r="95" spans="1:11" ht="12.75" x14ac:dyDescent="0.2">
      <c r="A95" s="41">
        <v>0</v>
      </c>
      <c r="B95" s="42" t="s">
        <v>1104</v>
      </c>
      <c r="C95" s="43">
        <v>43857</v>
      </c>
      <c r="D95" s="44" t="s">
        <v>361</v>
      </c>
      <c r="E95" s="42" t="s">
        <v>1104</v>
      </c>
      <c r="F95" s="44" t="s">
        <v>492</v>
      </c>
      <c r="G95" s="42" t="s">
        <v>202</v>
      </c>
      <c r="H95" s="45">
        <v>33647</v>
      </c>
      <c r="I95" s="42" t="s">
        <v>965</v>
      </c>
      <c r="J95" s="44" t="s">
        <v>966</v>
      </c>
      <c r="K95" s="42" t="s">
        <v>1105</v>
      </c>
    </row>
    <row r="96" spans="1:11" ht="12.75" x14ac:dyDescent="0.2">
      <c r="A96" s="41">
        <v>0</v>
      </c>
      <c r="B96" s="42" t="s">
        <v>570</v>
      </c>
      <c r="C96" s="43">
        <v>44019</v>
      </c>
      <c r="D96" s="44" t="s">
        <v>352</v>
      </c>
      <c r="E96" s="42" t="s">
        <v>570</v>
      </c>
      <c r="F96" s="44" t="s">
        <v>492</v>
      </c>
      <c r="G96" s="42" t="s">
        <v>195</v>
      </c>
      <c r="H96" s="45">
        <v>25763</v>
      </c>
      <c r="I96" s="42" t="s">
        <v>987</v>
      </c>
      <c r="J96" s="44" t="s">
        <v>966</v>
      </c>
      <c r="K96" s="42" t="s">
        <v>1106</v>
      </c>
    </row>
    <row r="97" spans="1:11" ht="12.75" x14ac:dyDescent="0.2">
      <c r="A97" s="41">
        <v>0</v>
      </c>
      <c r="B97" s="42" t="s">
        <v>891</v>
      </c>
      <c r="C97" s="43">
        <v>43835</v>
      </c>
      <c r="D97" s="44" t="s">
        <v>352</v>
      </c>
      <c r="E97" s="42" t="s">
        <v>891</v>
      </c>
      <c r="F97" s="44" t="s">
        <v>492</v>
      </c>
      <c r="G97" s="42" t="s">
        <v>410</v>
      </c>
      <c r="H97" s="45">
        <v>24661</v>
      </c>
      <c r="I97" s="42" t="s">
        <v>987</v>
      </c>
      <c r="J97" s="44" t="s">
        <v>966</v>
      </c>
      <c r="K97" s="42" t="s">
        <v>1107</v>
      </c>
    </row>
    <row r="98" spans="1:11" ht="12.75" x14ac:dyDescent="0.2">
      <c r="A98" s="41">
        <v>0</v>
      </c>
      <c r="B98" s="42" t="s">
        <v>720</v>
      </c>
      <c r="C98" s="43">
        <v>43843</v>
      </c>
      <c r="D98" s="44" t="s">
        <v>359</v>
      </c>
      <c r="E98" s="42" t="s">
        <v>720</v>
      </c>
      <c r="F98" s="44" t="s">
        <v>492</v>
      </c>
      <c r="G98" s="42" t="s">
        <v>327</v>
      </c>
      <c r="H98" s="45">
        <v>25836</v>
      </c>
      <c r="I98" s="42" t="s">
        <v>987</v>
      </c>
      <c r="J98" s="44" t="s">
        <v>966</v>
      </c>
      <c r="K98" s="42" t="s">
        <v>1108</v>
      </c>
    </row>
    <row r="99" spans="1:11" ht="12.75" x14ac:dyDescent="0.2">
      <c r="A99" s="41">
        <v>0</v>
      </c>
      <c r="B99" s="42" t="s">
        <v>595</v>
      </c>
      <c r="C99" s="43">
        <v>43843</v>
      </c>
      <c r="D99" s="44" t="s">
        <v>361</v>
      </c>
      <c r="E99" s="42" t="s">
        <v>595</v>
      </c>
      <c r="F99" s="44" t="s">
        <v>492</v>
      </c>
      <c r="G99" s="42" t="s">
        <v>326</v>
      </c>
      <c r="H99" s="45">
        <v>25193</v>
      </c>
      <c r="I99" s="42" t="s">
        <v>987</v>
      </c>
      <c r="J99" s="44" t="s">
        <v>966</v>
      </c>
      <c r="K99" s="42" t="s">
        <v>1109</v>
      </c>
    </row>
    <row r="100" spans="1:11" ht="12.75" x14ac:dyDescent="0.2">
      <c r="A100" s="41">
        <v>0</v>
      </c>
      <c r="B100" s="42" t="s">
        <v>1110</v>
      </c>
      <c r="C100" s="43">
        <v>43858</v>
      </c>
      <c r="D100" s="44" t="s">
        <v>359</v>
      </c>
      <c r="E100" s="42" t="s">
        <v>1110</v>
      </c>
      <c r="F100" s="44" t="s">
        <v>492</v>
      </c>
      <c r="G100" s="42" t="s">
        <v>488</v>
      </c>
      <c r="H100" s="45">
        <v>20976</v>
      </c>
      <c r="I100" s="42" t="s">
        <v>1016</v>
      </c>
      <c r="J100" s="44" t="s">
        <v>966</v>
      </c>
      <c r="K100" s="42" t="s">
        <v>1111</v>
      </c>
    </row>
    <row r="101" spans="1:11" ht="12.75" x14ac:dyDescent="0.2">
      <c r="A101" s="41">
        <v>0</v>
      </c>
      <c r="B101" s="42" t="s">
        <v>594</v>
      </c>
      <c r="C101" s="43">
        <v>43843</v>
      </c>
      <c r="D101" s="44" t="s">
        <v>361</v>
      </c>
      <c r="E101" s="42" t="s">
        <v>594</v>
      </c>
      <c r="F101" s="44" t="s">
        <v>492</v>
      </c>
      <c r="G101" s="42" t="s">
        <v>22</v>
      </c>
      <c r="H101" s="45">
        <v>27145</v>
      </c>
      <c r="I101" s="42" t="s">
        <v>971</v>
      </c>
      <c r="J101" s="44" t="s">
        <v>966</v>
      </c>
      <c r="K101" s="42" t="s">
        <v>1112</v>
      </c>
    </row>
    <row r="102" spans="1:11" ht="12.75" x14ac:dyDescent="0.2">
      <c r="A102" s="41">
        <v>0</v>
      </c>
      <c r="B102" s="42" t="s">
        <v>182</v>
      </c>
      <c r="C102" s="43">
        <v>43843</v>
      </c>
      <c r="D102" s="44" t="s">
        <v>359</v>
      </c>
      <c r="E102" s="42" t="s">
        <v>182</v>
      </c>
      <c r="F102" s="44" t="s">
        <v>492</v>
      </c>
      <c r="G102" s="42" t="s">
        <v>183</v>
      </c>
      <c r="H102" s="45">
        <v>37335</v>
      </c>
      <c r="I102" s="42" t="s">
        <v>998</v>
      </c>
      <c r="J102" s="44" t="s">
        <v>966</v>
      </c>
      <c r="K102" s="42" t="s">
        <v>1113</v>
      </c>
    </row>
    <row r="103" spans="1:11" ht="12.75" x14ac:dyDescent="0.2">
      <c r="A103" s="41">
        <v>0</v>
      </c>
      <c r="B103" s="42" t="s">
        <v>951</v>
      </c>
      <c r="C103" s="43">
        <v>43857</v>
      </c>
      <c r="D103" s="44" t="s">
        <v>352</v>
      </c>
      <c r="E103" s="42" t="s">
        <v>951</v>
      </c>
      <c r="F103" s="44" t="s">
        <v>492</v>
      </c>
      <c r="G103" s="42" t="s">
        <v>183</v>
      </c>
      <c r="H103" s="45">
        <v>26735</v>
      </c>
      <c r="I103" s="42" t="s">
        <v>971</v>
      </c>
      <c r="J103" s="44" t="s">
        <v>966</v>
      </c>
      <c r="K103" s="42" t="s">
        <v>1114</v>
      </c>
    </row>
    <row r="104" spans="1:11" ht="12.75" x14ac:dyDescent="0.2">
      <c r="A104" s="41">
        <v>0</v>
      </c>
      <c r="B104" s="42" t="s">
        <v>721</v>
      </c>
      <c r="C104" s="43">
        <v>43843</v>
      </c>
      <c r="D104" s="44" t="s">
        <v>359</v>
      </c>
      <c r="E104" s="42" t="s">
        <v>721</v>
      </c>
      <c r="F104" s="44" t="s">
        <v>492</v>
      </c>
      <c r="G104" s="42" t="s">
        <v>327</v>
      </c>
      <c r="H104" s="45">
        <v>27129</v>
      </c>
      <c r="I104" s="42" t="s">
        <v>971</v>
      </c>
      <c r="J104" s="44" t="s">
        <v>966</v>
      </c>
      <c r="K104" s="42" t="s">
        <v>1115</v>
      </c>
    </row>
    <row r="105" spans="1:11" ht="12.75" x14ac:dyDescent="0.2">
      <c r="A105" s="41">
        <v>0</v>
      </c>
      <c r="B105" s="42" t="s">
        <v>1116</v>
      </c>
      <c r="C105" s="43">
        <v>43866</v>
      </c>
      <c r="D105" s="44" t="s">
        <v>969</v>
      </c>
      <c r="E105" s="42" t="s">
        <v>1116</v>
      </c>
      <c r="F105" s="44" t="s">
        <v>492</v>
      </c>
      <c r="G105" s="42" t="s">
        <v>171</v>
      </c>
      <c r="H105" s="45">
        <v>39283</v>
      </c>
      <c r="I105" s="42" t="s">
        <v>1044</v>
      </c>
      <c r="J105" s="44" t="s">
        <v>966</v>
      </c>
      <c r="K105" s="42" t="s">
        <v>1117</v>
      </c>
    </row>
    <row r="106" spans="1:11" ht="12.75" x14ac:dyDescent="0.2">
      <c r="A106" s="41">
        <v>0</v>
      </c>
      <c r="B106" s="42" t="s">
        <v>776</v>
      </c>
      <c r="C106" s="43">
        <v>43857</v>
      </c>
      <c r="D106" s="44" t="s">
        <v>359</v>
      </c>
      <c r="E106" s="42" t="s">
        <v>776</v>
      </c>
      <c r="F106" s="44" t="s">
        <v>492</v>
      </c>
      <c r="G106" s="42" t="s">
        <v>115</v>
      </c>
      <c r="H106" s="45">
        <v>37545</v>
      </c>
      <c r="I106" s="42" t="s">
        <v>998</v>
      </c>
      <c r="J106" s="44" t="s">
        <v>966</v>
      </c>
      <c r="K106" s="42" t="s">
        <v>1118</v>
      </c>
    </row>
    <row r="107" spans="1:11" ht="12.75" x14ac:dyDescent="0.2">
      <c r="A107" s="41">
        <v>0</v>
      </c>
      <c r="B107" s="42" t="s">
        <v>1119</v>
      </c>
      <c r="C107" s="43">
        <v>43870</v>
      </c>
      <c r="D107" s="44" t="s">
        <v>359</v>
      </c>
      <c r="E107" s="42" t="s">
        <v>1119</v>
      </c>
      <c r="F107" s="44" t="s">
        <v>492</v>
      </c>
      <c r="G107" s="42" t="s">
        <v>284</v>
      </c>
      <c r="H107" s="45">
        <v>25187</v>
      </c>
      <c r="I107" s="42" t="s">
        <v>987</v>
      </c>
      <c r="J107" s="44" t="s">
        <v>966</v>
      </c>
      <c r="K107" s="42" t="s">
        <v>1120</v>
      </c>
    </row>
    <row r="108" spans="1:11" ht="12.75" x14ac:dyDescent="0.2">
      <c r="A108" s="41">
        <v>0</v>
      </c>
      <c r="B108" s="42" t="s">
        <v>604</v>
      </c>
      <c r="C108" s="43">
        <v>43871</v>
      </c>
      <c r="D108" s="44" t="s">
        <v>360</v>
      </c>
      <c r="E108" s="42" t="s">
        <v>604</v>
      </c>
      <c r="F108" s="44" t="s">
        <v>492</v>
      </c>
      <c r="G108" s="42" t="s">
        <v>53</v>
      </c>
      <c r="H108" s="45">
        <v>24314</v>
      </c>
      <c r="I108" s="42" t="s">
        <v>987</v>
      </c>
      <c r="J108" s="44" t="s">
        <v>966</v>
      </c>
      <c r="K108" s="42" t="s">
        <v>1121</v>
      </c>
    </row>
    <row r="109" spans="1:11" ht="12.75" x14ac:dyDescent="0.2">
      <c r="A109" s="41">
        <v>0</v>
      </c>
      <c r="B109" s="42" t="s">
        <v>933</v>
      </c>
      <c r="C109" s="43">
        <v>43866</v>
      </c>
      <c r="D109" s="44" t="s">
        <v>352</v>
      </c>
      <c r="E109" s="42" t="s">
        <v>933</v>
      </c>
      <c r="F109" s="44" t="s">
        <v>492</v>
      </c>
      <c r="G109" s="42" t="s">
        <v>340</v>
      </c>
      <c r="H109" s="45">
        <v>32965</v>
      </c>
      <c r="I109" s="42" t="s">
        <v>978</v>
      </c>
      <c r="J109" s="44" t="s">
        <v>966</v>
      </c>
      <c r="K109" s="42" t="s">
        <v>1122</v>
      </c>
    </row>
    <row r="110" spans="1:11" ht="12.75" x14ac:dyDescent="0.2">
      <c r="A110" s="41">
        <v>0</v>
      </c>
      <c r="B110" s="42" t="s">
        <v>857</v>
      </c>
      <c r="C110" s="43">
        <v>43835</v>
      </c>
      <c r="D110" s="44" t="s">
        <v>359</v>
      </c>
      <c r="E110" s="42" t="s">
        <v>857</v>
      </c>
      <c r="F110" s="44" t="s">
        <v>492</v>
      </c>
      <c r="G110" s="42" t="s">
        <v>410</v>
      </c>
      <c r="H110" s="45">
        <v>24475</v>
      </c>
      <c r="I110" s="42" t="s">
        <v>987</v>
      </c>
      <c r="J110" s="44" t="s">
        <v>966</v>
      </c>
      <c r="K110" s="42" t="s">
        <v>1123</v>
      </c>
    </row>
    <row r="111" spans="1:11" ht="12.75" x14ac:dyDescent="0.2">
      <c r="A111" s="41">
        <v>0</v>
      </c>
      <c r="B111" s="42" t="s">
        <v>118</v>
      </c>
      <c r="C111" s="43">
        <v>43843</v>
      </c>
      <c r="D111" s="44" t="s">
        <v>359</v>
      </c>
      <c r="E111" s="42" t="s">
        <v>118</v>
      </c>
      <c r="F111" s="44" t="s">
        <v>492</v>
      </c>
      <c r="G111" s="42" t="s">
        <v>14</v>
      </c>
      <c r="H111" s="45">
        <v>25198</v>
      </c>
      <c r="I111" s="42" t="s">
        <v>987</v>
      </c>
      <c r="J111" s="44" t="s">
        <v>966</v>
      </c>
      <c r="K111" s="42" t="s">
        <v>1124</v>
      </c>
    </row>
    <row r="112" spans="1:11" ht="12.75" x14ac:dyDescent="0.2">
      <c r="A112" s="41">
        <v>0</v>
      </c>
      <c r="B112" s="42" t="s">
        <v>878</v>
      </c>
      <c r="C112" s="43">
        <v>43845</v>
      </c>
      <c r="D112" s="44" t="s">
        <v>969</v>
      </c>
      <c r="E112" s="42" t="s">
        <v>878</v>
      </c>
      <c r="F112" s="44" t="s">
        <v>492</v>
      </c>
      <c r="G112" s="42" t="s">
        <v>17</v>
      </c>
      <c r="H112" s="45">
        <v>38497</v>
      </c>
      <c r="I112" s="42" t="s">
        <v>975</v>
      </c>
      <c r="J112" s="44" t="s">
        <v>966</v>
      </c>
      <c r="K112" s="42" t="s">
        <v>1125</v>
      </c>
    </row>
    <row r="113" spans="1:11" ht="12.75" x14ac:dyDescent="0.2">
      <c r="A113" s="41">
        <v>0</v>
      </c>
      <c r="B113" s="42" t="s">
        <v>879</v>
      </c>
      <c r="C113" s="43">
        <v>43845</v>
      </c>
      <c r="D113" s="44" t="s">
        <v>969</v>
      </c>
      <c r="E113" s="42" t="s">
        <v>879</v>
      </c>
      <c r="F113" s="44" t="s">
        <v>492</v>
      </c>
      <c r="G113" s="42" t="s">
        <v>17</v>
      </c>
      <c r="H113" s="45">
        <v>39244</v>
      </c>
      <c r="I113" s="42" t="s">
        <v>1044</v>
      </c>
      <c r="J113" s="44" t="s">
        <v>966</v>
      </c>
      <c r="K113" s="42" t="s">
        <v>1126</v>
      </c>
    </row>
    <row r="114" spans="1:11" ht="12.75" x14ac:dyDescent="0.2">
      <c r="A114" s="41">
        <v>0</v>
      </c>
      <c r="B114" s="42" t="s">
        <v>366</v>
      </c>
      <c r="C114" s="43">
        <v>43845</v>
      </c>
      <c r="D114" s="44" t="s">
        <v>969</v>
      </c>
      <c r="E114" s="42" t="s">
        <v>366</v>
      </c>
      <c r="F114" s="44" t="s">
        <v>492</v>
      </c>
      <c r="G114" s="42" t="s">
        <v>17</v>
      </c>
      <c r="H114" s="45">
        <v>39924</v>
      </c>
      <c r="I114" s="42" t="s">
        <v>412</v>
      </c>
      <c r="J114" s="44" t="s">
        <v>966</v>
      </c>
      <c r="K114" s="42" t="s">
        <v>1127</v>
      </c>
    </row>
    <row r="115" spans="1:11" ht="12.75" x14ac:dyDescent="0.2">
      <c r="A115" s="41">
        <v>0</v>
      </c>
      <c r="B115" s="42" t="s">
        <v>880</v>
      </c>
      <c r="C115" s="43">
        <v>43851</v>
      </c>
      <c r="D115" s="44" t="s">
        <v>361</v>
      </c>
      <c r="E115" s="42" t="s">
        <v>880</v>
      </c>
      <c r="F115" s="44" t="s">
        <v>492</v>
      </c>
      <c r="G115" s="42" t="s">
        <v>17</v>
      </c>
      <c r="H115" s="45">
        <v>25891</v>
      </c>
      <c r="I115" s="42" t="s">
        <v>987</v>
      </c>
      <c r="J115" s="44" t="s">
        <v>966</v>
      </c>
      <c r="K115" s="42" t="s">
        <v>1128</v>
      </c>
    </row>
    <row r="116" spans="1:11" ht="12.75" x14ac:dyDescent="0.2">
      <c r="A116" s="41">
        <v>0</v>
      </c>
      <c r="B116" s="42" t="s">
        <v>1129</v>
      </c>
      <c r="C116" s="43">
        <v>43890</v>
      </c>
      <c r="D116" s="44" t="s">
        <v>361</v>
      </c>
      <c r="E116" s="42" t="s">
        <v>1129</v>
      </c>
      <c r="F116" s="44" t="s">
        <v>492</v>
      </c>
      <c r="G116" s="42" t="s">
        <v>340</v>
      </c>
      <c r="H116" s="45">
        <v>30765</v>
      </c>
      <c r="I116" s="42" t="s">
        <v>978</v>
      </c>
      <c r="J116" s="44" t="s">
        <v>966</v>
      </c>
      <c r="K116" s="42" t="s">
        <v>1130</v>
      </c>
    </row>
    <row r="117" spans="1:11" ht="12.75" x14ac:dyDescent="0.2">
      <c r="A117" s="41">
        <v>0</v>
      </c>
      <c r="B117" s="42" t="s">
        <v>788</v>
      </c>
      <c r="C117" s="43">
        <v>43834</v>
      </c>
      <c r="D117" s="44" t="s">
        <v>359</v>
      </c>
      <c r="E117" s="42" t="s">
        <v>788</v>
      </c>
      <c r="F117" s="44" t="s">
        <v>492</v>
      </c>
      <c r="G117" s="42" t="s">
        <v>75</v>
      </c>
      <c r="H117" s="45">
        <v>36773</v>
      </c>
      <c r="I117" s="42" t="s">
        <v>965</v>
      </c>
      <c r="J117" s="44" t="s">
        <v>966</v>
      </c>
      <c r="K117" s="42" t="s">
        <v>1131</v>
      </c>
    </row>
    <row r="118" spans="1:11" ht="12.75" x14ac:dyDescent="0.2">
      <c r="A118" s="41">
        <v>0</v>
      </c>
      <c r="B118" s="42" t="s">
        <v>928</v>
      </c>
      <c r="C118" s="43">
        <v>43849</v>
      </c>
      <c r="D118" s="44" t="s">
        <v>359</v>
      </c>
      <c r="E118" s="42" t="s">
        <v>928</v>
      </c>
      <c r="F118" s="44" t="s">
        <v>492</v>
      </c>
      <c r="G118" s="42" t="s">
        <v>109</v>
      </c>
      <c r="H118" s="45">
        <v>37711</v>
      </c>
      <c r="I118" s="42" t="s">
        <v>998</v>
      </c>
      <c r="J118" s="44" t="s">
        <v>966</v>
      </c>
      <c r="K118" s="42" t="s">
        <v>1132</v>
      </c>
    </row>
    <row r="119" spans="1:11" ht="12.75" x14ac:dyDescent="0.2">
      <c r="A119" s="41">
        <v>0</v>
      </c>
      <c r="B119" s="42" t="s">
        <v>367</v>
      </c>
      <c r="C119" s="43">
        <v>43846</v>
      </c>
      <c r="D119" s="44" t="s">
        <v>969</v>
      </c>
      <c r="E119" s="42" t="s">
        <v>367</v>
      </c>
      <c r="F119" s="44" t="s">
        <v>492</v>
      </c>
      <c r="G119" s="42" t="s">
        <v>105</v>
      </c>
      <c r="H119" s="45">
        <v>39847</v>
      </c>
      <c r="I119" s="42" t="s">
        <v>412</v>
      </c>
      <c r="J119" s="44" t="s">
        <v>966</v>
      </c>
      <c r="K119" s="42" t="s">
        <v>1133</v>
      </c>
    </row>
    <row r="120" spans="1:11" ht="12.75" x14ac:dyDescent="0.2">
      <c r="A120" s="41">
        <v>0</v>
      </c>
      <c r="B120" s="42" t="s">
        <v>1134</v>
      </c>
      <c r="C120" s="43">
        <v>43866</v>
      </c>
      <c r="D120" s="44" t="s">
        <v>359</v>
      </c>
      <c r="E120" s="42" t="s">
        <v>1134</v>
      </c>
      <c r="F120" s="44" t="s">
        <v>492</v>
      </c>
      <c r="G120" s="42" t="s">
        <v>153</v>
      </c>
      <c r="H120" s="45">
        <v>29055</v>
      </c>
      <c r="I120" s="42" t="s">
        <v>971</v>
      </c>
      <c r="J120" s="44" t="s">
        <v>966</v>
      </c>
      <c r="K120" s="42" t="s">
        <v>1135</v>
      </c>
    </row>
    <row r="121" spans="1:11" ht="12.75" x14ac:dyDescent="0.2">
      <c r="A121" s="41">
        <v>0</v>
      </c>
      <c r="B121" s="42" t="s">
        <v>459</v>
      </c>
      <c r="C121" s="43">
        <v>43851</v>
      </c>
      <c r="D121" s="44" t="s">
        <v>969</v>
      </c>
      <c r="E121" s="42" t="s">
        <v>459</v>
      </c>
      <c r="F121" s="44" t="s">
        <v>492</v>
      </c>
      <c r="G121" s="42" t="s">
        <v>105</v>
      </c>
      <c r="H121" s="45">
        <v>41219</v>
      </c>
      <c r="I121" s="42" t="s">
        <v>490</v>
      </c>
      <c r="J121" s="44" t="s">
        <v>966</v>
      </c>
      <c r="K121" s="42" t="s">
        <v>1136</v>
      </c>
    </row>
    <row r="122" spans="1:11" ht="12.75" x14ac:dyDescent="0.2">
      <c r="A122" s="41">
        <v>0</v>
      </c>
      <c r="B122" s="42" t="s">
        <v>747</v>
      </c>
      <c r="C122" s="43">
        <v>43834</v>
      </c>
      <c r="D122" s="44" t="s">
        <v>360</v>
      </c>
      <c r="E122" s="42" t="s">
        <v>747</v>
      </c>
      <c r="F122" s="44" t="s">
        <v>492</v>
      </c>
      <c r="G122" s="42" t="s">
        <v>107</v>
      </c>
      <c r="H122" s="45">
        <v>35430</v>
      </c>
      <c r="I122" s="42" t="s">
        <v>965</v>
      </c>
      <c r="J122" s="44" t="s">
        <v>966</v>
      </c>
      <c r="K122" s="42" t="s">
        <v>1137</v>
      </c>
    </row>
    <row r="123" spans="1:11" ht="12.75" x14ac:dyDescent="0.2">
      <c r="A123" s="41">
        <v>0</v>
      </c>
      <c r="B123" s="42" t="s">
        <v>544</v>
      </c>
      <c r="C123" s="43">
        <v>43844</v>
      </c>
      <c r="D123" s="44" t="s">
        <v>359</v>
      </c>
      <c r="E123" s="42" t="s">
        <v>544</v>
      </c>
      <c r="F123" s="44" t="s">
        <v>492</v>
      </c>
      <c r="G123" s="42" t="s">
        <v>41</v>
      </c>
      <c r="H123" s="45">
        <v>29221</v>
      </c>
      <c r="I123" s="42" t="s">
        <v>971</v>
      </c>
      <c r="J123" s="44" t="s">
        <v>966</v>
      </c>
      <c r="K123" s="42" t="s">
        <v>1138</v>
      </c>
    </row>
    <row r="124" spans="1:11" ht="12.75" x14ac:dyDescent="0.2">
      <c r="A124" s="41">
        <v>0</v>
      </c>
      <c r="B124" s="42" t="s">
        <v>1139</v>
      </c>
      <c r="C124" s="43">
        <v>43866</v>
      </c>
      <c r="D124" s="44" t="s">
        <v>359</v>
      </c>
      <c r="E124" s="42" t="s">
        <v>1139</v>
      </c>
      <c r="F124" s="44" t="s">
        <v>492</v>
      </c>
      <c r="G124" s="42" t="s">
        <v>4</v>
      </c>
      <c r="H124" s="45">
        <v>23136</v>
      </c>
      <c r="I124" s="42" t="s">
        <v>987</v>
      </c>
      <c r="J124" s="44" t="s">
        <v>966</v>
      </c>
      <c r="K124" s="42" t="s">
        <v>1140</v>
      </c>
    </row>
    <row r="125" spans="1:11" ht="12.75" x14ac:dyDescent="0.2">
      <c r="A125" s="41">
        <v>0</v>
      </c>
      <c r="B125" s="42" t="s">
        <v>1141</v>
      </c>
      <c r="C125" s="43">
        <v>43866</v>
      </c>
      <c r="D125" s="44" t="s">
        <v>352</v>
      </c>
      <c r="E125" s="42" t="s">
        <v>1141</v>
      </c>
      <c r="F125" s="44" t="s">
        <v>491</v>
      </c>
      <c r="G125" s="42" t="s">
        <v>4</v>
      </c>
      <c r="H125" s="45">
        <v>25589</v>
      </c>
      <c r="I125" s="42" t="s">
        <v>1069</v>
      </c>
      <c r="J125" s="44" t="s">
        <v>966</v>
      </c>
      <c r="K125" s="42" t="s">
        <v>1142</v>
      </c>
    </row>
    <row r="126" spans="1:11" ht="12.75" x14ac:dyDescent="0.2">
      <c r="A126" s="41">
        <v>0</v>
      </c>
      <c r="B126" s="42" t="s">
        <v>77</v>
      </c>
      <c r="C126" s="43">
        <v>43893</v>
      </c>
      <c r="D126" s="44" t="s">
        <v>361</v>
      </c>
      <c r="E126" s="42" t="s">
        <v>77</v>
      </c>
      <c r="F126" s="44" t="s">
        <v>492</v>
      </c>
      <c r="G126" s="42" t="s">
        <v>357</v>
      </c>
      <c r="H126" s="45">
        <v>29529</v>
      </c>
      <c r="I126" s="42" t="s">
        <v>971</v>
      </c>
      <c r="J126" s="44" t="s">
        <v>966</v>
      </c>
      <c r="K126" s="42" t="s">
        <v>1143</v>
      </c>
    </row>
    <row r="127" spans="1:11" ht="12.75" x14ac:dyDescent="0.2">
      <c r="A127" s="41">
        <v>0</v>
      </c>
      <c r="B127" s="42" t="s">
        <v>1144</v>
      </c>
      <c r="C127" s="43">
        <v>43843</v>
      </c>
      <c r="D127" s="44" t="s">
        <v>361</v>
      </c>
      <c r="E127" s="42" t="s">
        <v>1144</v>
      </c>
      <c r="F127" s="44" t="s">
        <v>492</v>
      </c>
      <c r="G127" s="42" t="s">
        <v>183</v>
      </c>
      <c r="H127" s="45">
        <v>34669</v>
      </c>
      <c r="I127" s="42" t="s">
        <v>965</v>
      </c>
      <c r="J127" s="44" t="s">
        <v>966</v>
      </c>
      <c r="K127" s="42" t="s">
        <v>1145</v>
      </c>
    </row>
    <row r="128" spans="1:11" ht="12.75" x14ac:dyDescent="0.2">
      <c r="A128" s="41">
        <v>0</v>
      </c>
      <c r="B128" s="42" t="s">
        <v>1146</v>
      </c>
      <c r="C128" s="43">
        <v>43857</v>
      </c>
      <c r="D128" s="44" t="s">
        <v>359</v>
      </c>
      <c r="E128" s="42" t="s">
        <v>1146</v>
      </c>
      <c r="F128" s="44" t="s">
        <v>492</v>
      </c>
      <c r="G128" s="42" t="s">
        <v>32</v>
      </c>
      <c r="H128" s="45">
        <v>25260</v>
      </c>
      <c r="I128" s="42" t="s">
        <v>987</v>
      </c>
      <c r="J128" s="44" t="s">
        <v>966</v>
      </c>
      <c r="K128" s="42" t="s">
        <v>1147</v>
      </c>
    </row>
    <row r="129" spans="1:11" ht="12.75" x14ac:dyDescent="0.2">
      <c r="A129" s="41">
        <v>0</v>
      </c>
      <c r="B129" s="42" t="s">
        <v>1148</v>
      </c>
      <c r="C129" s="43">
        <v>43879</v>
      </c>
      <c r="D129" s="44" t="s">
        <v>359</v>
      </c>
      <c r="E129" s="42" t="s">
        <v>1148</v>
      </c>
      <c r="F129" s="44" t="s">
        <v>492</v>
      </c>
      <c r="G129" s="42" t="s">
        <v>1149</v>
      </c>
      <c r="H129" s="45">
        <v>34771</v>
      </c>
      <c r="I129" s="42" t="s">
        <v>965</v>
      </c>
      <c r="J129" s="44" t="s">
        <v>966</v>
      </c>
      <c r="K129" s="42" t="s">
        <v>1150</v>
      </c>
    </row>
    <row r="130" spans="1:11" ht="12.75" x14ac:dyDescent="0.2">
      <c r="A130" s="41">
        <v>0</v>
      </c>
      <c r="B130" s="42" t="s">
        <v>1151</v>
      </c>
      <c r="C130" s="43">
        <v>43879</v>
      </c>
      <c r="D130" s="44" t="s">
        <v>352</v>
      </c>
      <c r="E130" s="42" t="s">
        <v>1151</v>
      </c>
      <c r="F130" s="44" t="s">
        <v>492</v>
      </c>
      <c r="G130" s="42" t="s">
        <v>1149</v>
      </c>
      <c r="H130" s="45">
        <v>24016</v>
      </c>
      <c r="I130" s="42" t="s">
        <v>987</v>
      </c>
      <c r="J130" s="44" t="s">
        <v>966</v>
      </c>
      <c r="K130" s="42" t="s">
        <v>1152</v>
      </c>
    </row>
    <row r="131" spans="1:11" ht="12.75" x14ac:dyDescent="0.2">
      <c r="A131" s="41">
        <v>0</v>
      </c>
      <c r="B131" s="42" t="s">
        <v>8</v>
      </c>
      <c r="C131" s="43">
        <v>43849</v>
      </c>
      <c r="D131" s="44" t="s">
        <v>360</v>
      </c>
      <c r="E131" s="42" t="s">
        <v>8</v>
      </c>
      <c r="F131" s="44" t="s">
        <v>492</v>
      </c>
      <c r="G131" s="42" t="s">
        <v>109</v>
      </c>
      <c r="H131" s="45">
        <v>27887</v>
      </c>
      <c r="I131" s="42" t="s">
        <v>971</v>
      </c>
      <c r="J131" s="44" t="s">
        <v>966</v>
      </c>
      <c r="K131" s="42" t="s">
        <v>1153</v>
      </c>
    </row>
    <row r="132" spans="1:11" ht="12.75" x14ac:dyDescent="0.2">
      <c r="A132" s="41">
        <v>0</v>
      </c>
      <c r="B132" s="42" t="s">
        <v>368</v>
      </c>
      <c r="C132" s="43">
        <v>43846</v>
      </c>
      <c r="D132" s="44" t="s">
        <v>969</v>
      </c>
      <c r="E132" s="42" t="s">
        <v>368</v>
      </c>
      <c r="F132" s="44" t="s">
        <v>492</v>
      </c>
      <c r="G132" s="42" t="s">
        <v>109</v>
      </c>
      <c r="H132" s="45">
        <v>39837</v>
      </c>
      <c r="I132" s="42" t="s">
        <v>412</v>
      </c>
      <c r="J132" s="44" t="s">
        <v>966</v>
      </c>
      <c r="K132" s="42" t="s">
        <v>1154</v>
      </c>
    </row>
    <row r="133" spans="1:11" ht="12.75" x14ac:dyDescent="0.2">
      <c r="A133" s="41">
        <v>0</v>
      </c>
      <c r="B133" s="42" t="s">
        <v>1155</v>
      </c>
      <c r="C133" s="43">
        <v>43835</v>
      </c>
      <c r="D133" s="44" t="s">
        <v>360</v>
      </c>
      <c r="E133" s="42" t="s">
        <v>1155</v>
      </c>
      <c r="F133" s="44" t="s">
        <v>492</v>
      </c>
      <c r="G133" s="42" t="s">
        <v>62</v>
      </c>
      <c r="H133" s="45">
        <v>34931</v>
      </c>
      <c r="I133" s="42" t="s">
        <v>965</v>
      </c>
      <c r="J133" s="44" t="s">
        <v>966</v>
      </c>
      <c r="K133" s="42" t="s">
        <v>1156</v>
      </c>
    </row>
    <row r="134" spans="1:11" ht="12.75" x14ac:dyDescent="0.2">
      <c r="A134" s="41">
        <v>0</v>
      </c>
      <c r="B134" s="42" t="s">
        <v>422</v>
      </c>
      <c r="C134" s="43">
        <v>43846</v>
      </c>
      <c r="D134" s="44" t="s">
        <v>969</v>
      </c>
      <c r="E134" s="42" t="s">
        <v>422</v>
      </c>
      <c r="F134" s="44" t="s">
        <v>492</v>
      </c>
      <c r="G134" s="42" t="s">
        <v>32</v>
      </c>
      <c r="H134" s="45">
        <v>40205</v>
      </c>
      <c r="I134" s="42" t="s">
        <v>453</v>
      </c>
      <c r="J134" s="44" t="s">
        <v>966</v>
      </c>
      <c r="K134" s="42" t="s">
        <v>1157</v>
      </c>
    </row>
    <row r="135" spans="1:11" ht="12.75" x14ac:dyDescent="0.2">
      <c r="A135" s="41">
        <v>0</v>
      </c>
      <c r="B135" s="42" t="s">
        <v>1158</v>
      </c>
      <c r="C135" s="43">
        <v>43857</v>
      </c>
      <c r="D135" s="44" t="s">
        <v>360</v>
      </c>
      <c r="E135" s="42" t="s">
        <v>1158</v>
      </c>
      <c r="F135" s="44" t="s">
        <v>492</v>
      </c>
      <c r="G135" s="42" t="s">
        <v>32</v>
      </c>
      <c r="H135" s="45">
        <v>28811</v>
      </c>
      <c r="I135" s="42" t="s">
        <v>971</v>
      </c>
      <c r="J135" s="44" t="s">
        <v>966</v>
      </c>
      <c r="K135" s="42" t="s">
        <v>1159</v>
      </c>
    </row>
    <row r="136" spans="1:11" ht="12.75" x14ac:dyDescent="0.2">
      <c r="A136" s="41">
        <v>0</v>
      </c>
      <c r="B136" s="42" t="s">
        <v>1160</v>
      </c>
      <c r="C136" s="43">
        <v>43843</v>
      </c>
      <c r="D136" s="44" t="s">
        <v>361</v>
      </c>
      <c r="E136" s="42" t="s">
        <v>1160</v>
      </c>
      <c r="F136" s="44" t="s">
        <v>492</v>
      </c>
      <c r="G136" s="42" t="s">
        <v>183</v>
      </c>
      <c r="H136" s="45">
        <v>28395</v>
      </c>
      <c r="I136" s="42" t="s">
        <v>971</v>
      </c>
      <c r="J136" s="44" t="s">
        <v>966</v>
      </c>
      <c r="K136" s="42" t="s">
        <v>1161</v>
      </c>
    </row>
    <row r="137" spans="1:11" ht="12.75" x14ac:dyDescent="0.2">
      <c r="A137" s="41">
        <v>0</v>
      </c>
      <c r="B137" s="42" t="s">
        <v>571</v>
      </c>
      <c r="C137" s="43">
        <v>43843</v>
      </c>
      <c r="D137" s="44" t="s">
        <v>1078</v>
      </c>
      <c r="E137" s="42" t="s">
        <v>571</v>
      </c>
      <c r="F137" s="44" t="s">
        <v>492</v>
      </c>
      <c r="G137" s="42" t="s">
        <v>14</v>
      </c>
      <c r="H137" s="45">
        <v>18420</v>
      </c>
      <c r="I137" s="42" t="s">
        <v>1016</v>
      </c>
      <c r="J137" s="44" t="s">
        <v>966</v>
      </c>
      <c r="K137" s="42" t="s">
        <v>1162</v>
      </c>
    </row>
    <row r="138" spans="1:11" ht="12.75" x14ac:dyDescent="0.2">
      <c r="A138" s="41">
        <v>0</v>
      </c>
      <c r="B138" s="42" t="s">
        <v>625</v>
      </c>
      <c r="C138" s="43">
        <v>43843</v>
      </c>
      <c r="D138" s="44" t="s">
        <v>361</v>
      </c>
      <c r="E138" s="42" t="s">
        <v>625</v>
      </c>
      <c r="F138" s="44" t="s">
        <v>492</v>
      </c>
      <c r="G138" s="42" t="s">
        <v>284</v>
      </c>
      <c r="H138" s="45">
        <v>29582</v>
      </c>
      <c r="I138" s="42" t="s">
        <v>971</v>
      </c>
      <c r="J138" s="44" t="s">
        <v>966</v>
      </c>
      <c r="K138" s="42" t="s">
        <v>1163</v>
      </c>
    </row>
    <row r="139" spans="1:11" ht="12.75" x14ac:dyDescent="0.2">
      <c r="A139" s="41">
        <v>0</v>
      </c>
      <c r="B139" s="42" t="s">
        <v>626</v>
      </c>
      <c r="C139" s="43">
        <v>43843</v>
      </c>
      <c r="D139" s="44" t="s">
        <v>969</v>
      </c>
      <c r="E139" s="42" t="s">
        <v>626</v>
      </c>
      <c r="F139" s="44" t="s">
        <v>491</v>
      </c>
      <c r="G139" s="42" t="s">
        <v>284</v>
      </c>
      <c r="H139" s="45">
        <v>38727</v>
      </c>
      <c r="I139" s="42" t="s">
        <v>994</v>
      </c>
      <c r="J139" s="44" t="s">
        <v>966</v>
      </c>
      <c r="K139" s="42" t="s">
        <v>1164</v>
      </c>
    </row>
    <row r="140" spans="1:11" ht="12.75" x14ac:dyDescent="0.2">
      <c r="A140" s="41">
        <v>0</v>
      </c>
      <c r="B140" s="42" t="s">
        <v>1165</v>
      </c>
      <c r="C140" s="43">
        <v>43851</v>
      </c>
      <c r="D140" s="44" t="s">
        <v>362</v>
      </c>
      <c r="E140" s="42" t="s">
        <v>1165</v>
      </c>
      <c r="F140" s="44" t="s">
        <v>491</v>
      </c>
      <c r="G140" s="42" t="s">
        <v>105</v>
      </c>
      <c r="H140" s="45">
        <v>35531</v>
      </c>
      <c r="I140" s="42" t="s">
        <v>1166</v>
      </c>
      <c r="J140" s="44" t="s">
        <v>966</v>
      </c>
      <c r="K140" s="42" t="s">
        <v>1167</v>
      </c>
    </row>
    <row r="141" spans="1:11" ht="12.75" x14ac:dyDescent="0.2">
      <c r="A141" s="41">
        <v>0</v>
      </c>
      <c r="B141" s="42" t="s">
        <v>561</v>
      </c>
      <c r="C141" s="43">
        <v>43851</v>
      </c>
      <c r="D141" s="44" t="s">
        <v>352</v>
      </c>
      <c r="E141" s="42" t="s">
        <v>561</v>
      </c>
      <c r="F141" s="44" t="s">
        <v>492</v>
      </c>
      <c r="G141" s="42" t="s">
        <v>105</v>
      </c>
      <c r="H141" s="45">
        <v>25072</v>
      </c>
      <c r="I141" s="42" t="s">
        <v>987</v>
      </c>
      <c r="J141" s="44" t="s">
        <v>966</v>
      </c>
      <c r="K141" s="42" t="s">
        <v>1168</v>
      </c>
    </row>
    <row r="142" spans="1:11" ht="12.75" x14ac:dyDescent="0.2">
      <c r="A142" s="41">
        <v>0</v>
      </c>
      <c r="B142" s="42" t="s">
        <v>743</v>
      </c>
      <c r="C142" s="43">
        <v>43840</v>
      </c>
      <c r="D142" s="44" t="s">
        <v>360</v>
      </c>
      <c r="E142" s="42" t="s">
        <v>743</v>
      </c>
      <c r="F142" s="44" t="s">
        <v>492</v>
      </c>
      <c r="G142" s="42" t="s">
        <v>53</v>
      </c>
      <c r="H142" s="45">
        <v>35363</v>
      </c>
      <c r="I142" s="42" t="s">
        <v>965</v>
      </c>
      <c r="J142" s="44" t="s">
        <v>966</v>
      </c>
      <c r="K142" s="42" t="s">
        <v>1169</v>
      </c>
    </row>
    <row r="143" spans="1:11" ht="12.75" x14ac:dyDescent="0.2">
      <c r="A143" s="41">
        <v>0</v>
      </c>
      <c r="B143" s="42" t="s">
        <v>1170</v>
      </c>
      <c r="C143" s="43">
        <v>43850</v>
      </c>
      <c r="D143" s="44" t="s">
        <v>352</v>
      </c>
      <c r="E143" s="42" t="s">
        <v>1170</v>
      </c>
      <c r="F143" s="44" t="s">
        <v>492</v>
      </c>
      <c r="G143" s="42" t="s">
        <v>410</v>
      </c>
      <c r="H143" s="45">
        <v>20428</v>
      </c>
      <c r="I143" s="42" t="s">
        <v>1016</v>
      </c>
      <c r="J143" s="44" t="s">
        <v>1171</v>
      </c>
      <c r="K143" s="42" t="s">
        <v>1172</v>
      </c>
    </row>
    <row r="144" spans="1:11" ht="12.75" x14ac:dyDescent="0.2">
      <c r="A144" s="41">
        <v>0</v>
      </c>
      <c r="B144" s="42" t="s">
        <v>816</v>
      </c>
      <c r="C144" s="43">
        <v>43867</v>
      </c>
      <c r="D144" s="44" t="s">
        <v>361</v>
      </c>
      <c r="E144" s="42" t="s">
        <v>816</v>
      </c>
      <c r="F144" s="44" t="s">
        <v>492</v>
      </c>
      <c r="G144" s="42" t="s">
        <v>328</v>
      </c>
      <c r="H144" s="45">
        <v>32191</v>
      </c>
      <c r="I144" s="42" t="s">
        <v>978</v>
      </c>
      <c r="J144" s="44" t="s">
        <v>966</v>
      </c>
      <c r="K144" s="42" t="s">
        <v>1173</v>
      </c>
    </row>
    <row r="145" spans="1:11" ht="12.75" x14ac:dyDescent="0.2">
      <c r="A145" s="41">
        <v>0</v>
      </c>
      <c r="B145" s="42" t="s">
        <v>945</v>
      </c>
      <c r="C145" s="43">
        <v>44032</v>
      </c>
      <c r="D145" s="44" t="s">
        <v>969</v>
      </c>
      <c r="E145" s="42" t="s">
        <v>945</v>
      </c>
      <c r="F145" s="44" t="s">
        <v>492</v>
      </c>
      <c r="G145" s="42" t="s">
        <v>109</v>
      </c>
      <c r="H145" s="45">
        <v>38001</v>
      </c>
      <c r="I145" s="42" t="s">
        <v>975</v>
      </c>
      <c r="J145" s="44" t="s">
        <v>966</v>
      </c>
      <c r="K145" s="42" t="s">
        <v>1174</v>
      </c>
    </row>
    <row r="146" spans="1:11" ht="12.75" x14ac:dyDescent="0.2">
      <c r="A146" s="41">
        <v>0</v>
      </c>
      <c r="B146" s="42" t="s">
        <v>1175</v>
      </c>
      <c r="C146" s="43">
        <v>43851</v>
      </c>
      <c r="D146" s="44" t="s">
        <v>359</v>
      </c>
      <c r="E146" s="42" t="s">
        <v>1175</v>
      </c>
      <c r="F146" s="44" t="s">
        <v>492</v>
      </c>
      <c r="G146" s="42" t="s">
        <v>105</v>
      </c>
      <c r="H146" s="45">
        <v>25995</v>
      </c>
      <c r="I146" s="42" t="s">
        <v>971</v>
      </c>
      <c r="J146" s="44" t="s">
        <v>966</v>
      </c>
      <c r="K146" s="42" t="s">
        <v>1176</v>
      </c>
    </row>
    <row r="147" spans="1:11" ht="12.75" x14ac:dyDescent="0.2">
      <c r="A147" s="41">
        <v>0</v>
      </c>
      <c r="B147" s="42" t="s">
        <v>722</v>
      </c>
      <c r="C147" s="43">
        <v>43857</v>
      </c>
      <c r="D147" s="44" t="s">
        <v>352</v>
      </c>
      <c r="E147" s="42" t="s">
        <v>722</v>
      </c>
      <c r="F147" s="44" t="s">
        <v>492</v>
      </c>
      <c r="G147" s="42" t="s">
        <v>327</v>
      </c>
      <c r="H147" s="45">
        <v>21599</v>
      </c>
      <c r="I147" s="42" t="s">
        <v>1016</v>
      </c>
      <c r="J147" s="44" t="s">
        <v>966</v>
      </c>
      <c r="K147" s="42" t="s">
        <v>1177</v>
      </c>
    </row>
    <row r="148" spans="1:11" ht="12.75" x14ac:dyDescent="0.2">
      <c r="A148" s="41">
        <v>0</v>
      </c>
      <c r="B148" s="42" t="s">
        <v>307</v>
      </c>
      <c r="C148" s="43">
        <v>43846</v>
      </c>
      <c r="D148" s="44" t="s">
        <v>359</v>
      </c>
      <c r="E148" s="42" t="s">
        <v>307</v>
      </c>
      <c r="F148" s="44" t="s">
        <v>492</v>
      </c>
      <c r="G148" s="42" t="s">
        <v>204</v>
      </c>
      <c r="H148" s="45">
        <v>35987</v>
      </c>
      <c r="I148" s="42" t="s">
        <v>965</v>
      </c>
      <c r="J148" s="44" t="s">
        <v>966</v>
      </c>
      <c r="K148" s="42" t="s">
        <v>1178</v>
      </c>
    </row>
    <row r="149" spans="1:11" ht="12.75" x14ac:dyDescent="0.2">
      <c r="A149" s="41">
        <v>0</v>
      </c>
      <c r="B149" s="42" t="s">
        <v>714</v>
      </c>
      <c r="C149" s="43">
        <v>43865</v>
      </c>
      <c r="D149" s="44" t="s">
        <v>359</v>
      </c>
      <c r="E149" s="42" t="s">
        <v>714</v>
      </c>
      <c r="F149" s="44" t="s">
        <v>492</v>
      </c>
      <c r="G149" s="42" t="s">
        <v>865</v>
      </c>
      <c r="H149" s="45">
        <v>37376</v>
      </c>
      <c r="I149" s="42" t="s">
        <v>998</v>
      </c>
      <c r="J149" s="44" t="s">
        <v>966</v>
      </c>
      <c r="K149" s="42" t="s">
        <v>1179</v>
      </c>
    </row>
    <row r="150" spans="1:11" ht="12.75" x14ac:dyDescent="0.2">
      <c r="A150" s="41">
        <v>0</v>
      </c>
      <c r="B150" s="42" t="s">
        <v>1180</v>
      </c>
      <c r="C150" s="43">
        <v>43867</v>
      </c>
      <c r="D150" s="44" t="s">
        <v>359</v>
      </c>
      <c r="E150" s="42" t="s">
        <v>1180</v>
      </c>
      <c r="F150" s="44" t="s">
        <v>492</v>
      </c>
      <c r="G150" s="42" t="s">
        <v>865</v>
      </c>
      <c r="H150" s="45">
        <v>26632</v>
      </c>
      <c r="I150" s="42" t="s">
        <v>971</v>
      </c>
      <c r="J150" s="44" t="s">
        <v>966</v>
      </c>
      <c r="K150" s="42" t="s">
        <v>1181</v>
      </c>
    </row>
    <row r="151" spans="1:11" ht="12.75" x14ac:dyDescent="0.2">
      <c r="A151" s="41">
        <v>0</v>
      </c>
      <c r="B151" s="42" t="s">
        <v>1182</v>
      </c>
      <c r="C151" s="43">
        <v>43834</v>
      </c>
      <c r="D151" s="44" t="s">
        <v>359</v>
      </c>
      <c r="E151" s="42" t="s">
        <v>1182</v>
      </c>
      <c r="F151" s="44" t="s">
        <v>492</v>
      </c>
      <c r="G151" s="42" t="s">
        <v>107</v>
      </c>
      <c r="H151" s="45">
        <v>30560</v>
      </c>
      <c r="I151" s="42" t="s">
        <v>978</v>
      </c>
      <c r="J151" s="44" t="s">
        <v>966</v>
      </c>
      <c r="K151" s="42" t="s">
        <v>1183</v>
      </c>
    </row>
    <row r="152" spans="1:11" ht="12.75" x14ac:dyDescent="0.2">
      <c r="A152" s="41">
        <v>0</v>
      </c>
      <c r="B152" s="42" t="s">
        <v>1184</v>
      </c>
      <c r="C152" s="43">
        <v>43857</v>
      </c>
      <c r="D152" s="44" t="s">
        <v>1078</v>
      </c>
      <c r="E152" s="42" t="s">
        <v>1184</v>
      </c>
      <c r="F152" s="44" t="s">
        <v>492</v>
      </c>
      <c r="G152" s="42" t="s">
        <v>452</v>
      </c>
      <c r="H152" s="45">
        <v>20083</v>
      </c>
      <c r="I152" s="42" t="s">
        <v>1016</v>
      </c>
      <c r="J152" s="44" t="s">
        <v>966</v>
      </c>
      <c r="K152" s="42" t="s">
        <v>1185</v>
      </c>
    </row>
    <row r="153" spans="1:11" ht="12.75" x14ac:dyDescent="0.2">
      <c r="A153" s="41">
        <v>0</v>
      </c>
      <c r="B153" s="42" t="s">
        <v>200</v>
      </c>
      <c r="C153" s="43">
        <v>43843</v>
      </c>
      <c r="D153" s="44" t="s">
        <v>360</v>
      </c>
      <c r="E153" s="42" t="s">
        <v>200</v>
      </c>
      <c r="F153" s="44" t="s">
        <v>492</v>
      </c>
      <c r="G153" s="42" t="s">
        <v>201</v>
      </c>
      <c r="H153" s="45">
        <v>36872</v>
      </c>
      <c r="I153" s="42" t="s">
        <v>965</v>
      </c>
      <c r="J153" s="44" t="s">
        <v>966</v>
      </c>
      <c r="K153" s="42" t="s">
        <v>1186</v>
      </c>
    </row>
    <row r="154" spans="1:11" ht="12.75" x14ac:dyDescent="0.2">
      <c r="A154" s="41">
        <v>0</v>
      </c>
      <c r="B154" s="42" t="s">
        <v>369</v>
      </c>
      <c r="C154" s="43">
        <v>43843</v>
      </c>
      <c r="D154" s="44" t="s">
        <v>969</v>
      </c>
      <c r="E154" s="42" t="s">
        <v>369</v>
      </c>
      <c r="F154" s="44" t="s">
        <v>492</v>
      </c>
      <c r="G154" s="42" t="s">
        <v>174</v>
      </c>
      <c r="H154" s="45">
        <v>39458</v>
      </c>
      <c r="I154" s="42" t="s">
        <v>412</v>
      </c>
      <c r="J154" s="44" t="s">
        <v>966</v>
      </c>
      <c r="K154" s="42" t="s">
        <v>1187</v>
      </c>
    </row>
    <row r="155" spans="1:11" ht="12.75" x14ac:dyDescent="0.2">
      <c r="A155" s="41">
        <v>0</v>
      </c>
      <c r="B155" s="42" t="s">
        <v>370</v>
      </c>
      <c r="C155" s="43">
        <v>43866</v>
      </c>
      <c r="D155" s="44" t="s">
        <v>969</v>
      </c>
      <c r="E155" s="42" t="s">
        <v>370</v>
      </c>
      <c r="F155" s="44" t="s">
        <v>492</v>
      </c>
      <c r="G155" s="42" t="s">
        <v>171</v>
      </c>
      <c r="H155" s="45">
        <v>39661</v>
      </c>
      <c r="I155" s="42" t="s">
        <v>412</v>
      </c>
      <c r="J155" s="44" t="s">
        <v>966</v>
      </c>
      <c r="K155" s="42" t="s">
        <v>1188</v>
      </c>
    </row>
    <row r="156" spans="1:11" ht="12.75" x14ac:dyDescent="0.2">
      <c r="A156" s="41">
        <v>0</v>
      </c>
      <c r="B156" s="42" t="s">
        <v>162</v>
      </c>
      <c r="C156" s="43">
        <v>43846</v>
      </c>
      <c r="D156" s="44" t="s">
        <v>969</v>
      </c>
      <c r="E156" s="42" t="s">
        <v>162</v>
      </c>
      <c r="F156" s="44" t="s">
        <v>492</v>
      </c>
      <c r="G156" s="42" t="s">
        <v>115</v>
      </c>
      <c r="H156" s="45">
        <v>38607</v>
      </c>
      <c r="I156" s="42" t="s">
        <v>975</v>
      </c>
      <c r="J156" s="44" t="s">
        <v>966</v>
      </c>
      <c r="K156" s="42" t="s">
        <v>1189</v>
      </c>
    </row>
    <row r="157" spans="1:11" ht="12.75" x14ac:dyDescent="0.2">
      <c r="A157" s="41">
        <v>0</v>
      </c>
      <c r="B157" s="42" t="s">
        <v>114</v>
      </c>
      <c r="C157" s="43">
        <v>43851</v>
      </c>
      <c r="D157" s="44" t="s">
        <v>361</v>
      </c>
      <c r="E157" s="42" t="s">
        <v>114</v>
      </c>
      <c r="F157" s="44" t="s">
        <v>492</v>
      </c>
      <c r="G157" s="42" t="s">
        <v>115</v>
      </c>
      <c r="H157" s="45">
        <v>27868</v>
      </c>
      <c r="I157" s="42" t="s">
        <v>971</v>
      </c>
      <c r="J157" s="44" t="s">
        <v>966</v>
      </c>
      <c r="K157" s="42" t="s">
        <v>1190</v>
      </c>
    </row>
    <row r="158" spans="1:11" ht="12.75" x14ac:dyDescent="0.2">
      <c r="A158" s="41">
        <v>0</v>
      </c>
      <c r="B158" s="42" t="s">
        <v>423</v>
      </c>
      <c r="C158" s="43">
        <v>43846</v>
      </c>
      <c r="D158" s="44" t="s">
        <v>969</v>
      </c>
      <c r="E158" s="42" t="s">
        <v>423</v>
      </c>
      <c r="F158" s="44" t="s">
        <v>492</v>
      </c>
      <c r="G158" s="42" t="s">
        <v>115</v>
      </c>
      <c r="H158" s="45">
        <v>40364</v>
      </c>
      <c r="I158" s="42" t="s">
        <v>453</v>
      </c>
      <c r="J158" s="44" t="s">
        <v>966</v>
      </c>
      <c r="K158" s="42" t="s">
        <v>1191</v>
      </c>
    </row>
    <row r="159" spans="1:11" ht="12.75" x14ac:dyDescent="0.2">
      <c r="A159" s="41">
        <v>0</v>
      </c>
      <c r="B159" s="42" t="s">
        <v>113</v>
      </c>
      <c r="C159" s="43">
        <v>43851</v>
      </c>
      <c r="D159" s="44" t="s">
        <v>361</v>
      </c>
      <c r="E159" s="42" t="s">
        <v>113</v>
      </c>
      <c r="F159" s="44" t="s">
        <v>492</v>
      </c>
      <c r="G159" s="42" t="s">
        <v>115</v>
      </c>
      <c r="H159" s="45">
        <v>28750</v>
      </c>
      <c r="I159" s="42" t="s">
        <v>971</v>
      </c>
      <c r="J159" s="44" t="s">
        <v>966</v>
      </c>
      <c r="K159" s="42" t="s">
        <v>1192</v>
      </c>
    </row>
    <row r="160" spans="1:11" ht="12.75" x14ac:dyDescent="0.2">
      <c r="A160" s="41">
        <v>0</v>
      </c>
      <c r="B160" s="42" t="s">
        <v>1193</v>
      </c>
      <c r="C160" s="43">
        <v>43851</v>
      </c>
      <c r="D160" s="44" t="s">
        <v>361</v>
      </c>
      <c r="E160" s="42" t="s">
        <v>1193</v>
      </c>
      <c r="F160" s="44" t="s">
        <v>492</v>
      </c>
      <c r="G160" s="42" t="s">
        <v>115</v>
      </c>
      <c r="H160" s="45">
        <v>36860</v>
      </c>
      <c r="I160" s="42" t="s">
        <v>965</v>
      </c>
      <c r="J160" s="44" t="s">
        <v>966</v>
      </c>
      <c r="K160" s="42" t="s">
        <v>1194</v>
      </c>
    </row>
    <row r="161" spans="1:11" ht="12.75" x14ac:dyDescent="0.2">
      <c r="A161" s="41">
        <v>0</v>
      </c>
      <c r="B161" s="42" t="s">
        <v>93</v>
      </c>
      <c r="C161" s="43">
        <v>43835</v>
      </c>
      <c r="D161" s="44" t="s">
        <v>359</v>
      </c>
      <c r="E161" s="42" t="s">
        <v>93</v>
      </c>
      <c r="F161" s="44" t="s">
        <v>492</v>
      </c>
      <c r="G161" s="42" t="s">
        <v>62</v>
      </c>
      <c r="H161" s="45">
        <v>26933</v>
      </c>
      <c r="I161" s="42" t="s">
        <v>971</v>
      </c>
      <c r="J161" s="44" t="s">
        <v>966</v>
      </c>
      <c r="K161" s="42" t="s">
        <v>1195</v>
      </c>
    </row>
    <row r="162" spans="1:11" ht="12.75" x14ac:dyDescent="0.2">
      <c r="A162" s="41">
        <v>0</v>
      </c>
      <c r="B162" s="42" t="s">
        <v>765</v>
      </c>
      <c r="C162" s="43">
        <v>43879</v>
      </c>
      <c r="D162" s="44" t="s">
        <v>359</v>
      </c>
      <c r="E162" s="42" t="s">
        <v>765</v>
      </c>
      <c r="F162" s="44" t="s">
        <v>492</v>
      </c>
      <c r="G162" s="42" t="s">
        <v>330</v>
      </c>
      <c r="H162" s="45">
        <v>35806</v>
      </c>
      <c r="I162" s="42" t="s">
        <v>965</v>
      </c>
      <c r="J162" s="44" t="s">
        <v>966</v>
      </c>
      <c r="K162" s="42" t="s">
        <v>1196</v>
      </c>
    </row>
    <row r="163" spans="1:11" ht="12.75" x14ac:dyDescent="0.2">
      <c r="A163" s="41">
        <v>0</v>
      </c>
      <c r="B163" s="42" t="s">
        <v>1197</v>
      </c>
      <c r="C163" s="43">
        <v>43835</v>
      </c>
      <c r="D163" s="44" t="s">
        <v>359</v>
      </c>
      <c r="E163" s="42" t="s">
        <v>1197</v>
      </c>
      <c r="F163" s="44" t="s">
        <v>492</v>
      </c>
      <c r="G163" s="42" t="s">
        <v>410</v>
      </c>
      <c r="H163" s="45">
        <v>24209</v>
      </c>
      <c r="I163" s="42" t="s">
        <v>987</v>
      </c>
      <c r="J163" s="44" t="s">
        <v>966</v>
      </c>
      <c r="K163" s="42" t="s">
        <v>1198</v>
      </c>
    </row>
    <row r="164" spans="1:11" ht="12.75" x14ac:dyDescent="0.2">
      <c r="A164" s="41">
        <v>0</v>
      </c>
      <c r="B164" s="42" t="s">
        <v>1199</v>
      </c>
      <c r="C164" s="43">
        <v>43835</v>
      </c>
      <c r="D164" s="44" t="s">
        <v>352</v>
      </c>
      <c r="E164" s="42" t="s">
        <v>1199</v>
      </c>
      <c r="F164" s="44" t="s">
        <v>492</v>
      </c>
      <c r="G164" s="42" t="s">
        <v>410</v>
      </c>
      <c r="H164" s="45">
        <v>23171</v>
      </c>
      <c r="I164" s="42" t="s">
        <v>987</v>
      </c>
      <c r="J164" s="44" t="s">
        <v>966</v>
      </c>
      <c r="K164" s="42" t="s">
        <v>1200</v>
      </c>
    </row>
    <row r="165" spans="1:11" ht="12.75" x14ac:dyDescent="0.2">
      <c r="A165" s="41">
        <v>0</v>
      </c>
      <c r="B165" s="42" t="s">
        <v>1201</v>
      </c>
      <c r="C165" s="43">
        <v>43835</v>
      </c>
      <c r="D165" s="44" t="s">
        <v>352</v>
      </c>
      <c r="E165" s="42" t="s">
        <v>1201</v>
      </c>
      <c r="F165" s="44" t="s">
        <v>492</v>
      </c>
      <c r="G165" s="42" t="s">
        <v>410</v>
      </c>
      <c r="H165" s="45">
        <v>21188</v>
      </c>
      <c r="I165" s="42" t="s">
        <v>1016</v>
      </c>
      <c r="J165" s="44" t="s">
        <v>966</v>
      </c>
      <c r="K165" s="42" t="s">
        <v>1202</v>
      </c>
    </row>
    <row r="166" spans="1:11" ht="12.75" x14ac:dyDescent="0.2">
      <c r="A166" s="41">
        <v>0</v>
      </c>
      <c r="B166" s="42" t="s">
        <v>1203</v>
      </c>
      <c r="C166" s="43">
        <v>43886</v>
      </c>
      <c r="D166" s="44" t="s">
        <v>361</v>
      </c>
      <c r="E166" s="42" t="s">
        <v>1203</v>
      </c>
      <c r="F166" s="44" t="s">
        <v>492</v>
      </c>
      <c r="G166" s="42" t="s">
        <v>1204</v>
      </c>
      <c r="H166" s="45">
        <v>32570</v>
      </c>
      <c r="I166" s="42" t="s">
        <v>978</v>
      </c>
      <c r="J166" s="44" t="s">
        <v>966</v>
      </c>
      <c r="K166" s="42" t="s">
        <v>1205</v>
      </c>
    </row>
    <row r="167" spans="1:11" ht="12.75" x14ac:dyDescent="0.2">
      <c r="A167" s="41">
        <v>0</v>
      </c>
      <c r="B167" s="42" t="s">
        <v>919</v>
      </c>
      <c r="C167" s="43">
        <v>43866</v>
      </c>
      <c r="D167" s="44" t="s">
        <v>360</v>
      </c>
      <c r="E167" s="42" t="s">
        <v>919</v>
      </c>
      <c r="F167" s="44" t="s">
        <v>492</v>
      </c>
      <c r="G167" s="42" t="s">
        <v>171</v>
      </c>
      <c r="H167" s="45">
        <v>28970</v>
      </c>
      <c r="I167" s="42" t="s">
        <v>971</v>
      </c>
      <c r="J167" s="44" t="s">
        <v>966</v>
      </c>
      <c r="K167" s="42" t="s">
        <v>1206</v>
      </c>
    </row>
    <row r="168" spans="1:11" ht="12.75" x14ac:dyDescent="0.2">
      <c r="A168" s="41">
        <v>0</v>
      </c>
      <c r="B168" s="42" t="s">
        <v>918</v>
      </c>
      <c r="C168" s="43">
        <v>43866</v>
      </c>
      <c r="D168" s="44" t="s">
        <v>361</v>
      </c>
      <c r="E168" s="42" t="s">
        <v>918</v>
      </c>
      <c r="F168" s="44" t="s">
        <v>492</v>
      </c>
      <c r="G168" s="42" t="s">
        <v>171</v>
      </c>
      <c r="H168" s="45">
        <v>20856</v>
      </c>
      <c r="I168" s="42" t="s">
        <v>1016</v>
      </c>
      <c r="J168" s="44" t="s">
        <v>966</v>
      </c>
      <c r="K168" s="42" t="s">
        <v>1207</v>
      </c>
    </row>
    <row r="169" spans="1:11" ht="12.75" x14ac:dyDescent="0.2">
      <c r="A169" s="41">
        <v>0</v>
      </c>
      <c r="B169" s="42" t="s">
        <v>1208</v>
      </c>
      <c r="C169" s="43">
        <v>43835</v>
      </c>
      <c r="D169" s="44" t="s">
        <v>360</v>
      </c>
      <c r="E169" s="42" t="s">
        <v>1208</v>
      </c>
      <c r="F169" s="44" t="s">
        <v>492</v>
      </c>
      <c r="G169" s="42" t="s">
        <v>62</v>
      </c>
      <c r="H169" s="45">
        <v>29884</v>
      </c>
      <c r="I169" s="42" t="s">
        <v>978</v>
      </c>
      <c r="J169" s="44" t="s">
        <v>966</v>
      </c>
      <c r="K169" s="42" t="s">
        <v>1209</v>
      </c>
    </row>
    <row r="170" spans="1:11" ht="12.75" x14ac:dyDescent="0.2">
      <c r="A170" s="41">
        <v>0</v>
      </c>
      <c r="B170" s="42" t="s">
        <v>1210</v>
      </c>
      <c r="C170" s="43">
        <v>43879</v>
      </c>
      <c r="D170" s="44" t="s">
        <v>361</v>
      </c>
      <c r="E170" s="42" t="s">
        <v>1210</v>
      </c>
      <c r="F170" s="44" t="s">
        <v>492</v>
      </c>
      <c r="G170" s="42" t="s">
        <v>342</v>
      </c>
      <c r="H170" s="45">
        <v>28202</v>
      </c>
      <c r="I170" s="42" t="s">
        <v>971</v>
      </c>
      <c r="J170" s="44" t="s">
        <v>966</v>
      </c>
      <c r="K170" s="42" t="s">
        <v>1211</v>
      </c>
    </row>
    <row r="171" spans="1:11" ht="12.75" x14ac:dyDescent="0.2">
      <c r="A171" s="41">
        <v>0</v>
      </c>
      <c r="B171" s="42" t="s">
        <v>301</v>
      </c>
      <c r="C171" s="43">
        <v>43843</v>
      </c>
      <c r="D171" s="44" t="s">
        <v>360</v>
      </c>
      <c r="E171" s="42" t="s">
        <v>301</v>
      </c>
      <c r="F171" s="44" t="s">
        <v>492</v>
      </c>
      <c r="G171" s="42" t="s">
        <v>326</v>
      </c>
      <c r="H171" s="45">
        <v>33225</v>
      </c>
      <c r="I171" s="42" t="s">
        <v>978</v>
      </c>
      <c r="J171" s="44" t="s">
        <v>966</v>
      </c>
      <c r="K171" s="42" t="s">
        <v>1212</v>
      </c>
    </row>
    <row r="172" spans="1:11" ht="12.75" x14ac:dyDescent="0.2">
      <c r="A172" s="41">
        <v>0</v>
      </c>
      <c r="B172" s="42" t="s">
        <v>67</v>
      </c>
      <c r="C172" s="43">
        <v>43884</v>
      </c>
      <c r="D172" s="44" t="s">
        <v>359</v>
      </c>
      <c r="E172" s="42" t="s">
        <v>67</v>
      </c>
      <c r="F172" s="44" t="s">
        <v>492</v>
      </c>
      <c r="G172" s="42" t="s">
        <v>140</v>
      </c>
      <c r="H172" s="45">
        <v>24100</v>
      </c>
      <c r="I172" s="42" t="s">
        <v>987</v>
      </c>
      <c r="J172" s="44" t="s">
        <v>966</v>
      </c>
      <c r="K172" s="42" t="s">
        <v>1213</v>
      </c>
    </row>
    <row r="173" spans="1:11" ht="12.75" x14ac:dyDescent="0.2">
      <c r="A173" s="41">
        <v>0</v>
      </c>
      <c r="B173" s="42" t="s">
        <v>512</v>
      </c>
      <c r="C173" s="43">
        <v>43899</v>
      </c>
      <c r="D173" s="44" t="s">
        <v>359</v>
      </c>
      <c r="E173" s="42" t="s">
        <v>512</v>
      </c>
      <c r="F173" s="44" t="s">
        <v>492</v>
      </c>
      <c r="G173" s="42" t="s">
        <v>186</v>
      </c>
      <c r="H173" s="45">
        <v>28605</v>
      </c>
      <c r="I173" s="42" t="s">
        <v>971</v>
      </c>
      <c r="J173" s="44" t="s">
        <v>966</v>
      </c>
      <c r="K173" s="42" t="s">
        <v>1214</v>
      </c>
    </row>
    <row r="174" spans="1:11" ht="12.75" x14ac:dyDescent="0.2">
      <c r="A174" s="41">
        <v>0</v>
      </c>
      <c r="B174" s="42" t="s">
        <v>717</v>
      </c>
      <c r="C174" s="43">
        <v>43835</v>
      </c>
      <c r="D174" s="44" t="s">
        <v>352</v>
      </c>
      <c r="E174" s="42" t="s">
        <v>717</v>
      </c>
      <c r="F174" s="44" t="s">
        <v>492</v>
      </c>
      <c r="G174" s="42" t="s">
        <v>62</v>
      </c>
      <c r="H174" s="45">
        <v>28995</v>
      </c>
      <c r="I174" s="42" t="s">
        <v>971</v>
      </c>
      <c r="J174" s="44" t="s">
        <v>966</v>
      </c>
      <c r="K174" s="42" t="s">
        <v>1215</v>
      </c>
    </row>
    <row r="175" spans="1:11" ht="12.75" x14ac:dyDescent="0.2">
      <c r="A175" s="41">
        <v>0</v>
      </c>
      <c r="B175" s="42" t="s">
        <v>772</v>
      </c>
      <c r="C175" s="43">
        <v>43893</v>
      </c>
      <c r="D175" s="44" t="s">
        <v>361</v>
      </c>
      <c r="E175" s="42" t="s">
        <v>772</v>
      </c>
      <c r="F175" s="44" t="s">
        <v>492</v>
      </c>
      <c r="G175" s="42" t="s">
        <v>357</v>
      </c>
      <c r="H175" s="45">
        <v>26993</v>
      </c>
      <c r="I175" s="42" t="s">
        <v>971</v>
      </c>
      <c r="J175" s="44" t="s">
        <v>966</v>
      </c>
      <c r="K175" s="42" t="s">
        <v>1216</v>
      </c>
    </row>
    <row r="176" spans="1:11" ht="12.75" x14ac:dyDescent="0.2">
      <c r="A176" s="41">
        <v>0</v>
      </c>
      <c r="B176" s="42" t="s">
        <v>894</v>
      </c>
      <c r="C176" s="43">
        <v>44028</v>
      </c>
      <c r="D176" s="44" t="s">
        <v>359</v>
      </c>
      <c r="E176" s="42" t="s">
        <v>894</v>
      </c>
      <c r="F176" s="44" t="s">
        <v>492</v>
      </c>
      <c r="G176" s="42" t="s">
        <v>195</v>
      </c>
      <c r="H176" s="45">
        <v>33589</v>
      </c>
      <c r="I176" s="42" t="s">
        <v>965</v>
      </c>
      <c r="J176" s="44" t="s">
        <v>966</v>
      </c>
      <c r="K176" s="42" t="s">
        <v>1217</v>
      </c>
    </row>
    <row r="177" spans="1:11" ht="12.75" x14ac:dyDescent="0.2">
      <c r="A177" s="41">
        <v>0</v>
      </c>
      <c r="B177" s="42" t="s">
        <v>822</v>
      </c>
      <c r="C177" s="43">
        <v>43835</v>
      </c>
      <c r="D177" s="44" t="s">
        <v>352</v>
      </c>
      <c r="E177" s="42" t="s">
        <v>822</v>
      </c>
      <c r="F177" s="44" t="s">
        <v>492</v>
      </c>
      <c r="G177" s="42" t="s">
        <v>62</v>
      </c>
      <c r="H177" s="45">
        <v>21462</v>
      </c>
      <c r="I177" s="42" t="s">
        <v>1016</v>
      </c>
      <c r="J177" s="44" t="s">
        <v>966</v>
      </c>
      <c r="K177" s="42" t="s">
        <v>1218</v>
      </c>
    </row>
    <row r="178" spans="1:11" ht="12.75" x14ac:dyDescent="0.2">
      <c r="A178" s="41">
        <v>0</v>
      </c>
      <c r="B178" s="42" t="s">
        <v>1219</v>
      </c>
      <c r="C178" s="43">
        <v>43835</v>
      </c>
      <c r="D178" s="44" t="s">
        <v>352</v>
      </c>
      <c r="E178" s="42" t="s">
        <v>1219</v>
      </c>
      <c r="F178" s="44" t="s">
        <v>491</v>
      </c>
      <c r="G178" s="42" t="s">
        <v>62</v>
      </c>
      <c r="H178" s="45">
        <v>36168</v>
      </c>
      <c r="I178" s="42" t="s">
        <v>1166</v>
      </c>
      <c r="J178" s="44" t="s">
        <v>966</v>
      </c>
      <c r="K178" s="42" t="s">
        <v>1220</v>
      </c>
    </row>
    <row r="179" spans="1:11" ht="12.75" x14ac:dyDescent="0.2">
      <c r="A179" s="41">
        <v>0</v>
      </c>
      <c r="B179" s="42" t="s">
        <v>789</v>
      </c>
      <c r="C179" s="43">
        <v>43834</v>
      </c>
      <c r="D179" s="44" t="s">
        <v>359</v>
      </c>
      <c r="E179" s="42" t="s">
        <v>789</v>
      </c>
      <c r="F179" s="44" t="s">
        <v>492</v>
      </c>
      <c r="G179" s="42" t="s">
        <v>75</v>
      </c>
      <c r="H179" s="45">
        <v>34379</v>
      </c>
      <c r="I179" s="42" t="s">
        <v>965</v>
      </c>
      <c r="J179" s="44" t="s">
        <v>966</v>
      </c>
      <c r="K179" s="42" t="s">
        <v>1221</v>
      </c>
    </row>
    <row r="180" spans="1:11" ht="12.75" x14ac:dyDescent="0.2">
      <c r="A180" s="41">
        <v>0</v>
      </c>
      <c r="B180" s="42" t="s">
        <v>1222</v>
      </c>
      <c r="C180" s="43">
        <v>43925</v>
      </c>
      <c r="D180" s="44" t="s">
        <v>361</v>
      </c>
      <c r="E180" s="42" t="s">
        <v>1222</v>
      </c>
      <c r="F180" s="44" t="s">
        <v>492</v>
      </c>
      <c r="G180" s="42" t="s">
        <v>74</v>
      </c>
      <c r="H180" s="45">
        <v>28723</v>
      </c>
      <c r="I180" s="42" t="s">
        <v>971</v>
      </c>
      <c r="J180" s="44" t="s">
        <v>966</v>
      </c>
      <c r="K180" s="42" t="s">
        <v>1223</v>
      </c>
    </row>
    <row r="181" spans="1:11" ht="12.75" x14ac:dyDescent="0.2">
      <c r="A181" s="41">
        <v>0</v>
      </c>
      <c r="B181" s="42" t="s">
        <v>1224</v>
      </c>
      <c r="C181" s="43">
        <v>43843</v>
      </c>
      <c r="D181" s="44" t="s">
        <v>359</v>
      </c>
      <c r="E181" s="42" t="s">
        <v>1224</v>
      </c>
      <c r="F181" s="44" t="s">
        <v>492</v>
      </c>
      <c r="G181" s="42" t="s">
        <v>1225</v>
      </c>
      <c r="H181" s="45">
        <v>22000</v>
      </c>
      <c r="I181" s="42" t="s">
        <v>1016</v>
      </c>
      <c r="J181" s="44" t="s">
        <v>966</v>
      </c>
      <c r="K181" s="42" t="s">
        <v>1226</v>
      </c>
    </row>
    <row r="182" spans="1:11" ht="12.75" x14ac:dyDescent="0.2">
      <c r="A182" s="41">
        <v>0</v>
      </c>
      <c r="B182" s="42" t="s">
        <v>302</v>
      </c>
      <c r="C182" s="43">
        <v>43835</v>
      </c>
      <c r="D182" s="44" t="s">
        <v>359</v>
      </c>
      <c r="E182" s="42" t="s">
        <v>302</v>
      </c>
      <c r="F182" s="44" t="s">
        <v>492</v>
      </c>
      <c r="G182" s="42" t="s">
        <v>283</v>
      </c>
      <c r="H182" s="45">
        <v>26016</v>
      </c>
      <c r="I182" s="42" t="s">
        <v>971</v>
      </c>
      <c r="J182" s="44" t="s">
        <v>966</v>
      </c>
      <c r="K182" s="42" t="s">
        <v>1227</v>
      </c>
    </row>
    <row r="183" spans="1:11" ht="12.75" x14ac:dyDescent="0.2">
      <c r="A183" s="41">
        <v>0</v>
      </c>
      <c r="B183" s="42" t="s">
        <v>1228</v>
      </c>
      <c r="C183" s="43">
        <v>43867</v>
      </c>
      <c r="D183" s="44" t="s">
        <v>359</v>
      </c>
      <c r="E183" s="42" t="s">
        <v>1228</v>
      </c>
      <c r="F183" s="44" t="s">
        <v>492</v>
      </c>
      <c r="G183" s="42" t="s">
        <v>284</v>
      </c>
      <c r="H183" s="45">
        <v>34307</v>
      </c>
      <c r="I183" s="42" t="s">
        <v>965</v>
      </c>
      <c r="J183" s="44" t="s">
        <v>966</v>
      </c>
      <c r="K183" s="42" t="s">
        <v>1229</v>
      </c>
    </row>
    <row r="184" spans="1:11" ht="12.75" x14ac:dyDescent="0.2">
      <c r="A184" s="41">
        <v>0</v>
      </c>
      <c r="B184" s="42" t="s">
        <v>1230</v>
      </c>
      <c r="C184" s="43">
        <v>43843</v>
      </c>
      <c r="D184" s="44" t="s">
        <v>352</v>
      </c>
      <c r="E184" s="42" t="s">
        <v>1230</v>
      </c>
      <c r="F184" s="44" t="s">
        <v>492</v>
      </c>
      <c r="G184" s="42" t="s">
        <v>335</v>
      </c>
      <c r="H184" s="45">
        <v>35495</v>
      </c>
      <c r="I184" s="42" t="s">
        <v>965</v>
      </c>
      <c r="J184" s="44" t="s">
        <v>966</v>
      </c>
      <c r="K184" s="42" t="s">
        <v>1231</v>
      </c>
    </row>
    <row r="185" spans="1:11" ht="12.75" x14ac:dyDescent="0.2">
      <c r="A185" s="41">
        <v>0</v>
      </c>
      <c r="B185" s="42" t="s">
        <v>144</v>
      </c>
      <c r="C185" s="43">
        <v>43852</v>
      </c>
      <c r="D185" s="44" t="s">
        <v>361</v>
      </c>
      <c r="E185" s="42" t="s">
        <v>144</v>
      </c>
      <c r="F185" s="44" t="s">
        <v>492</v>
      </c>
      <c r="G185" s="42" t="s">
        <v>14</v>
      </c>
      <c r="H185" s="45">
        <v>26115</v>
      </c>
      <c r="I185" s="42" t="s">
        <v>971</v>
      </c>
      <c r="J185" s="44" t="s">
        <v>966</v>
      </c>
      <c r="K185" s="42" t="s">
        <v>1232</v>
      </c>
    </row>
    <row r="186" spans="1:11" ht="12.75" x14ac:dyDescent="0.2">
      <c r="A186" s="41">
        <v>0</v>
      </c>
      <c r="B186" s="42" t="s">
        <v>156</v>
      </c>
      <c r="C186" s="43">
        <v>43843</v>
      </c>
      <c r="D186" s="44" t="s">
        <v>362</v>
      </c>
      <c r="E186" s="42" t="s">
        <v>156</v>
      </c>
      <c r="F186" s="44" t="s">
        <v>491</v>
      </c>
      <c r="G186" s="42" t="s">
        <v>14</v>
      </c>
      <c r="H186" s="45">
        <v>26882</v>
      </c>
      <c r="I186" s="42" t="s">
        <v>1069</v>
      </c>
      <c r="J186" s="44" t="s">
        <v>966</v>
      </c>
      <c r="K186" s="42" t="s">
        <v>1233</v>
      </c>
    </row>
    <row r="187" spans="1:11" ht="12.75" x14ac:dyDescent="0.2">
      <c r="A187" s="41">
        <v>0</v>
      </c>
      <c r="B187" s="42" t="s">
        <v>663</v>
      </c>
      <c r="C187" s="43">
        <v>43843</v>
      </c>
      <c r="D187" s="44" t="s">
        <v>359</v>
      </c>
      <c r="E187" s="42" t="s">
        <v>663</v>
      </c>
      <c r="F187" s="44" t="s">
        <v>492</v>
      </c>
      <c r="G187" s="42" t="s">
        <v>14</v>
      </c>
      <c r="H187" s="45">
        <v>35697</v>
      </c>
      <c r="I187" s="42" t="s">
        <v>965</v>
      </c>
      <c r="J187" s="44" t="s">
        <v>966</v>
      </c>
      <c r="K187" s="42" t="s">
        <v>1234</v>
      </c>
    </row>
    <row r="188" spans="1:11" ht="12.75" x14ac:dyDescent="0.2">
      <c r="A188" s="41">
        <v>0</v>
      </c>
      <c r="B188" s="42" t="s">
        <v>663</v>
      </c>
      <c r="C188" s="43">
        <v>43885</v>
      </c>
      <c r="D188" s="44" t="s">
        <v>359</v>
      </c>
      <c r="E188" s="42" t="s">
        <v>663</v>
      </c>
      <c r="F188" s="44" t="s">
        <v>492</v>
      </c>
      <c r="G188" s="42" t="s">
        <v>1235</v>
      </c>
      <c r="H188" s="45">
        <v>32644</v>
      </c>
      <c r="I188" s="42" t="s">
        <v>978</v>
      </c>
      <c r="J188" s="44" t="s">
        <v>966</v>
      </c>
      <c r="K188" s="42" t="s">
        <v>1236</v>
      </c>
    </row>
    <row r="189" spans="1:11" ht="12.75" x14ac:dyDescent="0.2">
      <c r="A189" s="41">
        <v>0</v>
      </c>
      <c r="B189" s="42" t="s">
        <v>168</v>
      </c>
      <c r="C189" s="43">
        <v>43843</v>
      </c>
      <c r="D189" s="44" t="s">
        <v>969</v>
      </c>
      <c r="E189" s="42" t="s">
        <v>168</v>
      </c>
      <c r="F189" s="44" t="s">
        <v>492</v>
      </c>
      <c r="G189" s="42" t="s">
        <v>14</v>
      </c>
      <c r="H189" s="45">
        <v>38749</v>
      </c>
      <c r="I189" s="42" t="s">
        <v>1044</v>
      </c>
      <c r="J189" s="44" t="s">
        <v>966</v>
      </c>
      <c r="K189" s="42" t="s">
        <v>1237</v>
      </c>
    </row>
    <row r="190" spans="1:11" ht="12.75" x14ac:dyDescent="0.2">
      <c r="A190" s="41">
        <v>0</v>
      </c>
      <c r="B190" s="42" t="s">
        <v>605</v>
      </c>
      <c r="C190" s="43">
        <v>44027</v>
      </c>
      <c r="D190" s="44" t="s">
        <v>361</v>
      </c>
      <c r="E190" s="42" t="s">
        <v>605</v>
      </c>
      <c r="F190" s="44" t="s">
        <v>492</v>
      </c>
      <c r="G190" s="42" t="s">
        <v>53</v>
      </c>
      <c r="H190" s="45">
        <v>24510</v>
      </c>
      <c r="I190" s="42" t="s">
        <v>987</v>
      </c>
      <c r="J190" s="44" t="s">
        <v>966</v>
      </c>
      <c r="K190" s="42" t="s">
        <v>1238</v>
      </c>
    </row>
    <row r="191" spans="1:11" ht="12.75" x14ac:dyDescent="0.2">
      <c r="A191" s="41">
        <v>0</v>
      </c>
      <c r="B191" s="42" t="s">
        <v>424</v>
      </c>
      <c r="C191" s="43">
        <v>43834</v>
      </c>
      <c r="D191" s="44" t="s">
        <v>969</v>
      </c>
      <c r="E191" s="42" t="s">
        <v>424</v>
      </c>
      <c r="F191" s="44" t="s">
        <v>492</v>
      </c>
      <c r="G191" s="42" t="s">
        <v>107</v>
      </c>
      <c r="H191" s="45">
        <v>40261</v>
      </c>
      <c r="I191" s="42" t="s">
        <v>453</v>
      </c>
      <c r="J191" s="44" t="s">
        <v>966</v>
      </c>
      <c r="K191" s="42" t="s">
        <v>1239</v>
      </c>
    </row>
    <row r="192" spans="1:11" ht="12.75" x14ac:dyDescent="0.2">
      <c r="A192" s="41">
        <v>0</v>
      </c>
      <c r="B192" s="42" t="s">
        <v>748</v>
      </c>
      <c r="C192" s="43">
        <v>43834</v>
      </c>
      <c r="D192" s="44" t="s">
        <v>361</v>
      </c>
      <c r="E192" s="42" t="s">
        <v>748</v>
      </c>
      <c r="F192" s="44" t="s">
        <v>492</v>
      </c>
      <c r="G192" s="42" t="s">
        <v>107</v>
      </c>
      <c r="H192" s="45">
        <v>35483</v>
      </c>
      <c r="I192" s="42" t="s">
        <v>965</v>
      </c>
      <c r="J192" s="44" t="s">
        <v>966</v>
      </c>
      <c r="K192" s="42" t="s">
        <v>1240</v>
      </c>
    </row>
    <row r="193" spans="1:11" ht="12.75" x14ac:dyDescent="0.2">
      <c r="A193" s="41">
        <v>0</v>
      </c>
      <c r="B193" s="42" t="s">
        <v>826</v>
      </c>
      <c r="C193" s="43">
        <v>43887</v>
      </c>
      <c r="D193" s="44" t="s">
        <v>360</v>
      </c>
      <c r="E193" s="42" t="s">
        <v>826</v>
      </c>
      <c r="F193" s="44" t="s">
        <v>492</v>
      </c>
      <c r="G193" s="42" t="s">
        <v>39</v>
      </c>
      <c r="H193" s="45">
        <v>35728</v>
      </c>
      <c r="I193" s="42" t="s">
        <v>965</v>
      </c>
      <c r="J193" s="44" t="s">
        <v>966</v>
      </c>
      <c r="K193" s="42" t="s">
        <v>1241</v>
      </c>
    </row>
    <row r="194" spans="1:11" ht="12.75" x14ac:dyDescent="0.2">
      <c r="A194" s="41">
        <v>0</v>
      </c>
      <c r="B194" s="42" t="s">
        <v>1242</v>
      </c>
      <c r="C194" s="43">
        <v>43885</v>
      </c>
      <c r="D194" s="44" t="s">
        <v>359</v>
      </c>
      <c r="E194" s="42" t="s">
        <v>1242</v>
      </c>
      <c r="F194" s="44" t="s">
        <v>492</v>
      </c>
      <c r="G194" s="42" t="s">
        <v>1235</v>
      </c>
      <c r="H194" s="45">
        <v>27245</v>
      </c>
      <c r="I194" s="42" t="s">
        <v>971</v>
      </c>
      <c r="J194" s="44" t="s">
        <v>966</v>
      </c>
      <c r="K194" s="42" t="s">
        <v>1243</v>
      </c>
    </row>
    <row r="195" spans="1:11" ht="12.75" x14ac:dyDescent="0.2">
      <c r="A195" s="41">
        <v>0</v>
      </c>
      <c r="B195" s="42" t="s">
        <v>572</v>
      </c>
      <c r="C195" s="43">
        <v>43843</v>
      </c>
      <c r="D195" s="44" t="s">
        <v>1078</v>
      </c>
      <c r="E195" s="42" t="s">
        <v>572</v>
      </c>
      <c r="F195" s="44" t="s">
        <v>492</v>
      </c>
      <c r="G195" s="42" t="s">
        <v>14</v>
      </c>
      <c r="H195" s="45">
        <v>18503</v>
      </c>
      <c r="I195" s="42" t="s">
        <v>1016</v>
      </c>
      <c r="J195" s="44" t="s">
        <v>966</v>
      </c>
      <c r="K195" s="42" t="s">
        <v>1244</v>
      </c>
    </row>
    <row r="196" spans="1:11" ht="12.75" x14ac:dyDescent="0.2">
      <c r="A196" s="41">
        <v>0</v>
      </c>
      <c r="B196" s="42" t="s">
        <v>286</v>
      </c>
      <c r="C196" s="43">
        <v>43871</v>
      </c>
      <c r="D196" s="44" t="s">
        <v>361</v>
      </c>
      <c r="E196" s="42" t="s">
        <v>286</v>
      </c>
      <c r="F196" s="44" t="s">
        <v>492</v>
      </c>
      <c r="G196" s="42" t="s">
        <v>53</v>
      </c>
      <c r="H196" s="45">
        <v>28942</v>
      </c>
      <c r="I196" s="42" t="s">
        <v>971</v>
      </c>
      <c r="J196" s="44" t="s">
        <v>966</v>
      </c>
      <c r="K196" s="42" t="s">
        <v>1245</v>
      </c>
    </row>
    <row r="197" spans="1:11" ht="12.75" x14ac:dyDescent="0.2">
      <c r="A197" s="41">
        <v>0</v>
      </c>
      <c r="B197" s="42" t="s">
        <v>281</v>
      </c>
      <c r="C197" s="43">
        <v>43857</v>
      </c>
      <c r="D197" s="44" t="s">
        <v>362</v>
      </c>
      <c r="E197" s="42" t="s">
        <v>281</v>
      </c>
      <c r="F197" s="44" t="s">
        <v>491</v>
      </c>
      <c r="G197" s="42" t="s">
        <v>32</v>
      </c>
      <c r="H197" s="45">
        <v>36448</v>
      </c>
      <c r="I197" s="42" t="s">
        <v>1166</v>
      </c>
      <c r="J197" s="44" t="s">
        <v>966</v>
      </c>
      <c r="K197" s="42" t="s">
        <v>1246</v>
      </c>
    </row>
    <row r="198" spans="1:11" ht="12.75" x14ac:dyDescent="0.2">
      <c r="A198" s="41">
        <v>0</v>
      </c>
      <c r="B198" s="42" t="s">
        <v>343</v>
      </c>
      <c r="C198" s="43">
        <v>43857</v>
      </c>
      <c r="D198" s="44" t="s">
        <v>361</v>
      </c>
      <c r="E198" s="42" t="s">
        <v>343</v>
      </c>
      <c r="F198" s="44" t="s">
        <v>492</v>
      </c>
      <c r="G198" s="42" t="s">
        <v>32</v>
      </c>
      <c r="H198" s="45">
        <v>25642</v>
      </c>
      <c r="I198" s="42" t="s">
        <v>987</v>
      </c>
      <c r="J198" s="44" t="s">
        <v>966</v>
      </c>
      <c r="K198" s="42" t="s">
        <v>1247</v>
      </c>
    </row>
    <row r="199" spans="1:11" ht="12.75" x14ac:dyDescent="0.2">
      <c r="A199" s="41">
        <v>0</v>
      </c>
      <c r="B199" s="42" t="s">
        <v>564</v>
      </c>
      <c r="C199" s="43">
        <v>43843</v>
      </c>
      <c r="D199" s="44" t="s">
        <v>352</v>
      </c>
      <c r="E199" s="42" t="s">
        <v>564</v>
      </c>
      <c r="F199" s="44" t="s">
        <v>492</v>
      </c>
      <c r="G199" s="42" t="s">
        <v>333</v>
      </c>
      <c r="H199" s="45">
        <v>22014</v>
      </c>
      <c r="I199" s="42" t="s">
        <v>1016</v>
      </c>
      <c r="J199" s="44" t="s">
        <v>966</v>
      </c>
      <c r="K199" s="42" t="s">
        <v>1248</v>
      </c>
    </row>
    <row r="200" spans="1:11" ht="12.75" x14ac:dyDescent="0.2">
      <c r="A200" s="41">
        <v>0</v>
      </c>
      <c r="B200" s="42" t="s">
        <v>1249</v>
      </c>
      <c r="C200" s="43">
        <v>43834</v>
      </c>
      <c r="D200" s="44" t="s">
        <v>360</v>
      </c>
      <c r="E200" s="42" t="s">
        <v>1249</v>
      </c>
      <c r="F200" s="44" t="s">
        <v>492</v>
      </c>
      <c r="G200" s="42" t="s">
        <v>96</v>
      </c>
      <c r="H200" s="45">
        <v>35149</v>
      </c>
      <c r="I200" s="42" t="s">
        <v>965</v>
      </c>
      <c r="J200" s="44" t="s">
        <v>966</v>
      </c>
      <c r="K200" s="42" t="s">
        <v>1250</v>
      </c>
    </row>
    <row r="201" spans="1:11" ht="12.75" x14ac:dyDescent="0.2">
      <c r="A201" s="41">
        <v>0</v>
      </c>
      <c r="B201" s="42" t="s">
        <v>1251</v>
      </c>
      <c r="C201" s="43">
        <v>43886</v>
      </c>
      <c r="D201" s="44" t="s">
        <v>361</v>
      </c>
      <c r="E201" s="42" t="s">
        <v>1251</v>
      </c>
      <c r="F201" s="44" t="s">
        <v>492</v>
      </c>
      <c r="G201" s="42" t="s">
        <v>1204</v>
      </c>
      <c r="H201" s="45">
        <v>27125</v>
      </c>
      <c r="I201" s="42" t="s">
        <v>971</v>
      </c>
      <c r="J201" s="44" t="s">
        <v>966</v>
      </c>
      <c r="K201" s="42" t="s">
        <v>1252</v>
      </c>
    </row>
    <row r="202" spans="1:11" ht="12.75" x14ac:dyDescent="0.2">
      <c r="A202" s="41">
        <v>0</v>
      </c>
      <c r="B202" s="42" t="s">
        <v>222</v>
      </c>
      <c r="C202" s="43">
        <v>43857</v>
      </c>
      <c r="D202" s="44" t="s">
        <v>359</v>
      </c>
      <c r="E202" s="42" t="s">
        <v>222</v>
      </c>
      <c r="F202" s="44" t="s">
        <v>492</v>
      </c>
      <c r="G202" s="42" t="s">
        <v>41</v>
      </c>
      <c r="H202" s="45">
        <v>32015</v>
      </c>
      <c r="I202" s="42" t="s">
        <v>978</v>
      </c>
      <c r="J202" s="44" t="s">
        <v>966</v>
      </c>
      <c r="K202" s="42" t="s">
        <v>1253</v>
      </c>
    </row>
    <row r="203" spans="1:11" ht="12.75" x14ac:dyDescent="0.2">
      <c r="A203" s="41">
        <v>0</v>
      </c>
      <c r="B203" s="42" t="s">
        <v>545</v>
      </c>
      <c r="C203" s="43">
        <v>43844</v>
      </c>
      <c r="D203" s="44" t="s">
        <v>359</v>
      </c>
      <c r="E203" s="42" t="s">
        <v>545</v>
      </c>
      <c r="F203" s="44" t="s">
        <v>492</v>
      </c>
      <c r="G203" s="42" t="s">
        <v>41</v>
      </c>
      <c r="H203" s="45">
        <v>30715</v>
      </c>
      <c r="I203" s="42" t="s">
        <v>978</v>
      </c>
      <c r="J203" s="44" t="s">
        <v>966</v>
      </c>
      <c r="K203" s="42" t="s">
        <v>1254</v>
      </c>
    </row>
    <row r="204" spans="1:11" ht="12.75" x14ac:dyDescent="0.2">
      <c r="A204" s="41">
        <v>0</v>
      </c>
      <c r="B204" s="42" t="s">
        <v>1255</v>
      </c>
      <c r="C204" s="43">
        <v>43857</v>
      </c>
      <c r="D204" s="44" t="s">
        <v>359</v>
      </c>
      <c r="E204" s="42" t="s">
        <v>1255</v>
      </c>
      <c r="F204" s="44" t="s">
        <v>492</v>
      </c>
      <c r="G204" s="42" t="s">
        <v>32</v>
      </c>
      <c r="H204" s="45">
        <v>26288</v>
      </c>
      <c r="I204" s="42" t="s">
        <v>971</v>
      </c>
      <c r="J204" s="44" t="s">
        <v>966</v>
      </c>
      <c r="K204" s="42" t="s">
        <v>1256</v>
      </c>
    </row>
    <row r="205" spans="1:11" ht="12.75" x14ac:dyDescent="0.2">
      <c r="A205" s="41">
        <v>0</v>
      </c>
      <c r="B205" s="42" t="s">
        <v>916</v>
      </c>
      <c r="C205" s="43">
        <v>43867</v>
      </c>
      <c r="D205" s="44" t="s">
        <v>352</v>
      </c>
      <c r="E205" s="42" t="s">
        <v>916</v>
      </c>
      <c r="F205" s="44" t="s">
        <v>492</v>
      </c>
      <c r="G205" s="42" t="s">
        <v>489</v>
      </c>
      <c r="H205" s="45">
        <v>20945</v>
      </c>
      <c r="I205" s="42" t="s">
        <v>1016</v>
      </c>
      <c r="J205" s="44" t="s">
        <v>966</v>
      </c>
      <c r="K205" s="42" t="s">
        <v>1257</v>
      </c>
    </row>
    <row r="206" spans="1:11" ht="12.75" x14ac:dyDescent="0.2">
      <c r="A206" s="41">
        <v>0</v>
      </c>
      <c r="B206" s="42" t="s">
        <v>1258</v>
      </c>
      <c r="C206" s="43">
        <v>43857</v>
      </c>
      <c r="D206" s="44" t="s">
        <v>359</v>
      </c>
      <c r="E206" s="42" t="s">
        <v>1258</v>
      </c>
      <c r="F206" s="44" t="s">
        <v>492</v>
      </c>
      <c r="G206" s="42" t="s">
        <v>452</v>
      </c>
      <c r="H206" s="45">
        <v>24626</v>
      </c>
      <c r="I206" s="42" t="s">
        <v>987</v>
      </c>
      <c r="J206" s="44" t="s">
        <v>966</v>
      </c>
      <c r="K206" s="42" t="s">
        <v>1259</v>
      </c>
    </row>
    <row r="207" spans="1:11" ht="12.75" x14ac:dyDescent="0.2">
      <c r="A207" s="41">
        <v>0</v>
      </c>
      <c r="B207" s="42" t="s">
        <v>1260</v>
      </c>
      <c r="C207" s="43">
        <v>43899</v>
      </c>
      <c r="D207" s="44" t="s">
        <v>360</v>
      </c>
      <c r="E207" s="42" t="s">
        <v>1260</v>
      </c>
      <c r="F207" s="44" t="s">
        <v>492</v>
      </c>
      <c r="G207" s="42" t="s">
        <v>411</v>
      </c>
      <c r="H207" s="45">
        <v>37129</v>
      </c>
      <c r="I207" s="42" t="s">
        <v>998</v>
      </c>
      <c r="J207" s="44" t="s">
        <v>966</v>
      </c>
      <c r="K207" s="42" t="s">
        <v>1261</v>
      </c>
    </row>
    <row r="208" spans="1:11" ht="12.75" x14ac:dyDescent="0.2">
      <c r="A208" s="41">
        <v>0</v>
      </c>
      <c r="B208" s="42" t="s">
        <v>513</v>
      </c>
      <c r="C208" s="43">
        <v>43843</v>
      </c>
      <c r="D208" s="44" t="s">
        <v>361</v>
      </c>
      <c r="E208" s="42" t="s">
        <v>513</v>
      </c>
      <c r="F208" s="44" t="s">
        <v>492</v>
      </c>
      <c r="G208" s="42" t="s">
        <v>186</v>
      </c>
      <c r="H208" s="45">
        <v>33180</v>
      </c>
      <c r="I208" s="42" t="s">
        <v>978</v>
      </c>
      <c r="J208" s="44" t="s">
        <v>966</v>
      </c>
      <c r="K208" s="42" t="s">
        <v>1262</v>
      </c>
    </row>
    <row r="209" spans="1:11" ht="12.75" x14ac:dyDescent="0.2">
      <c r="A209" s="41">
        <v>0</v>
      </c>
      <c r="B209" s="42" t="s">
        <v>1263</v>
      </c>
      <c r="C209" s="43">
        <v>43843</v>
      </c>
      <c r="D209" s="44" t="s">
        <v>359</v>
      </c>
      <c r="E209" s="42" t="s">
        <v>1263</v>
      </c>
      <c r="F209" s="44" t="s">
        <v>492</v>
      </c>
      <c r="G209" s="42" t="s">
        <v>14</v>
      </c>
      <c r="H209" s="45">
        <v>24999</v>
      </c>
      <c r="I209" s="42" t="s">
        <v>987</v>
      </c>
      <c r="J209" s="44" t="s">
        <v>966</v>
      </c>
      <c r="K209" s="42" t="s">
        <v>1264</v>
      </c>
    </row>
    <row r="210" spans="1:11" ht="12.75" x14ac:dyDescent="0.2">
      <c r="A210" s="41">
        <v>0</v>
      </c>
      <c r="B210" s="42" t="s">
        <v>1265</v>
      </c>
      <c r="C210" s="43">
        <v>43925</v>
      </c>
      <c r="D210" s="44" t="s">
        <v>360</v>
      </c>
      <c r="E210" s="42" t="s">
        <v>1265</v>
      </c>
      <c r="F210" s="44" t="s">
        <v>492</v>
      </c>
      <c r="G210" s="42" t="s">
        <v>283</v>
      </c>
      <c r="H210" s="45">
        <v>23321</v>
      </c>
      <c r="I210" s="42" t="s">
        <v>987</v>
      </c>
      <c r="J210" s="44" t="s">
        <v>966</v>
      </c>
      <c r="K210" s="42" t="s">
        <v>1266</v>
      </c>
    </row>
    <row r="211" spans="1:11" ht="12.75" x14ac:dyDescent="0.2">
      <c r="A211" s="41">
        <v>0</v>
      </c>
      <c r="B211" s="42" t="s">
        <v>869</v>
      </c>
      <c r="C211" s="43">
        <v>43849</v>
      </c>
      <c r="D211" s="44" t="s">
        <v>359</v>
      </c>
      <c r="E211" s="42" t="s">
        <v>869</v>
      </c>
      <c r="F211" s="44" t="s">
        <v>492</v>
      </c>
      <c r="G211" s="42" t="s">
        <v>109</v>
      </c>
      <c r="H211" s="45">
        <v>25811</v>
      </c>
      <c r="I211" s="42" t="s">
        <v>987</v>
      </c>
      <c r="J211" s="44" t="s">
        <v>966</v>
      </c>
      <c r="K211" s="42" t="s">
        <v>1267</v>
      </c>
    </row>
    <row r="212" spans="1:11" ht="12.75" x14ac:dyDescent="0.2">
      <c r="A212" s="41">
        <v>0</v>
      </c>
      <c r="B212" s="42" t="s">
        <v>155</v>
      </c>
      <c r="C212" s="43">
        <v>43879</v>
      </c>
      <c r="D212" s="44" t="s">
        <v>359</v>
      </c>
      <c r="E212" s="42" t="s">
        <v>155</v>
      </c>
      <c r="F212" s="44" t="s">
        <v>492</v>
      </c>
      <c r="G212" s="42" t="s">
        <v>84</v>
      </c>
      <c r="H212" s="45">
        <v>26674</v>
      </c>
      <c r="I212" s="42" t="s">
        <v>971</v>
      </c>
      <c r="J212" s="44" t="s">
        <v>966</v>
      </c>
      <c r="K212" s="42" t="s">
        <v>1268</v>
      </c>
    </row>
    <row r="213" spans="1:11" ht="12.75" x14ac:dyDescent="0.2">
      <c r="A213" s="41">
        <v>0</v>
      </c>
      <c r="B213" s="42" t="s">
        <v>1269</v>
      </c>
      <c r="C213" s="43">
        <v>43865</v>
      </c>
      <c r="D213" s="44" t="s">
        <v>359</v>
      </c>
      <c r="E213" s="42" t="s">
        <v>1269</v>
      </c>
      <c r="F213" s="44" t="s">
        <v>492</v>
      </c>
      <c r="G213" s="42" t="s">
        <v>32</v>
      </c>
      <c r="H213" s="45">
        <v>36602</v>
      </c>
      <c r="I213" s="42" t="s">
        <v>965</v>
      </c>
      <c r="J213" s="44" t="s">
        <v>966</v>
      </c>
      <c r="K213" s="42" t="s">
        <v>1270</v>
      </c>
    </row>
    <row r="214" spans="1:11" ht="12.75" x14ac:dyDescent="0.2">
      <c r="A214" s="41">
        <v>0</v>
      </c>
      <c r="B214" s="42" t="s">
        <v>1271</v>
      </c>
      <c r="C214" s="43">
        <v>43899</v>
      </c>
      <c r="D214" s="44" t="s">
        <v>361</v>
      </c>
      <c r="E214" s="42" t="s">
        <v>1271</v>
      </c>
      <c r="F214" s="44" t="s">
        <v>492</v>
      </c>
      <c r="G214" s="42" t="s">
        <v>283</v>
      </c>
      <c r="H214" s="45">
        <v>21833</v>
      </c>
      <c r="I214" s="42" t="s">
        <v>1016</v>
      </c>
      <c r="J214" s="44" t="s">
        <v>966</v>
      </c>
      <c r="K214" s="42" t="s">
        <v>1272</v>
      </c>
    </row>
    <row r="215" spans="1:11" ht="12.75" x14ac:dyDescent="0.2">
      <c r="A215" s="41">
        <v>0</v>
      </c>
      <c r="B215" s="42" t="s">
        <v>785</v>
      </c>
      <c r="C215" s="43">
        <v>43925</v>
      </c>
      <c r="D215" s="44" t="s">
        <v>359</v>
      </c>
      <c r="E215" s="42" t="s">
        <v>785</v>
      </c>
      <c r="F215" s="44" t="s">
        <v>492</v>
      </c>
      <c r="G215" s="42" t="s">
        <v>32</v>
      </c>
      <c r="H215" s="45">
        <v>36497</v>
      </c>
      <c r="I215" s="42" t="s">
        <v>965</v>
      </c>
      <c r="J215" s="44" t="s">
        <v>966</v>
      </c>
      <c r="K215" s="42" t="s">
        <v>1273</v>
      </c>
    </row>
    <row r="216" spans="1:11" ht="12.75" x14ac:dyDescent="0.2">
      <c r="A216" s="41">
        <v>0</v>
      </c>
      <c r="B216" s="42" t="s">
        <v>371</v>
      </c>
      <c r="C216" s="43">
        <v>43843</v>
      </c>
      <c r="D216" s="44" t="s">
        <v>969</v>
      </c>
      <c r="E216" s="42" t="s">
        <v>371</v>
      </c>
      <c r="F216" s="44" t="s">
        <v>492</v>
      </c>
      <c r="G216" s="42" t="s">
        <v>358</v>
      </c>
      <c r="H216" s="45">
        <v>39489</v>
      </c>
      <c r="I216" s="42" t="s">
        <v>412</v>
      </c>
      <c r="J216" s="44" t="s">
        <v>966</v>
      </c>
      <c r="K216" s="42" t="s">
        <v>1274</v>
      </c>
    </row>
    <row r="217" spans="1:11" ht="12.75" x14ac:dyDescent="0.2">
      <c r="A217" s="41">
        <v>0</v>
      </c>
      <c r="B217" s="42" t="s">
        <v>1275</v>
      </c>
      <c r="C217" s="43">
        <v>43848</v>
      </c>
      <c r="D217" s="44" t="s">
        <v>352</v>
      </c>
      <c r="E217" s="42" t="s">
        <v>1275</v>
      </c>
      <c r="F217" s="44" t="s">
        <v>492</v>
      </c>
      <c r="G217" s="42" t="s">
        <v>107</v>
      </c>
      <c r="H217" s="45">
        <v>28779</v>
      </c>
      <c r="I217" s="42" t="s">
        <v>971</v>
      </c>
      <c r="J217" s="44" t="s">
        <v>966</v>
      </c>
      <c r="K217" s="42" t="s">
        <v>1276</v>
      </c>
    </row>
    <row r="218" spans="1:11" ht="12.75" x14ac:dyDescent="0.2">
      <c r="A218" s="41">
        <v>0</v>
      </c>
      <c r="B218" s="42" t="s">
        <v>573</v>
      </c>
      <c r="C218" s="43">
        <v>43843</v>
      </c>
      <c r="D218" s="44" t="s">
        <v>359</v>
      </c>
      <c r="E218" s="42" t="s">
        <v>573</v>
      </c>
      <c r="F218" s="44" t="s">
        <v>492</v>
      </c>
      <c r="G218" s="42" t="s">
        <v>14</v>
      </c>
      <c r="H218" s="45">
        <v>26113</v>
      </c>
      <c r="I218" s="42" t="s">
        <v>971</v>
      </c>
      <c r="J218" s="44" t="s">
        <v>966</v>
      </c>
      <c r="K218" s="42" t="s">
        <v>1277</v>
      </c>
    </row>
    <row r="219" spans="1:11" ht="12.75" x14ac:dyDescent="0.2">
      <c r="A219" s="41">
        <v>0</v>
      </c>
      <c r="B219" s="42" t="s">
        <v>15</v>
      </c>
      <c r="C219" s="43">
        <v>43884</v>
      </c>
      <c r="D219" s="44" t="s">
        <v>359</v>
      </c>
      <c r="E219" s="42" t="s">
        <v>15</v>
      </c>
      <c r="F219" s="44" t="s">
        <v>492</v>
      </c>
      <c r="G219" s="42" t="s">
        <v>140</v>
      </c>
      <c r="H219" s="45">
        <v>30969</v>
      </c>
      <c r="I219" s="42" t="s">
        <v>978</v>
      </c>
      <c r="J219" s="44" t="s">
        <v>966</v>
      </c>
      <c r="K219" s="42" t="s">
        <v>1278</v>
      </c>
    </row>
    <row r="220" spans="1:11" ht="12.75" x14ac:dyDescent="0.2">
      <c r="A220" s="41">
        <v>0</v>
      </c>
      <c r="B220" s="42" t="s">
        <v>802</v>
      </c>
      <c r="C220" s="43">
        <v>43843</v>
      </c>
      <c r="D220" s="44" t="s">
        <v>361</v>
      </c>
      <c r="E220" s="42" t="s">
        <v>802</v>
      </c>
      <c r="F220" s="44" t="s">
        <v>492</v>
      </c>
      <c r="G220" s="42" t="s">
        <v>14</v>
      </c>
      <c r="H220" s="45">
        <v>29302</v>
      </c>
      <c r="I220" s="42" t="s">
        <v>971</v>
      </c>
      <c r="J220" s="44" t="s">
        <v>966</v>
      </c>
      <c r="K220" s="42" t="s">
        <v>1279</v>
      </c>
    </row>
    <row r="221" spans="1:11" ht="12.75" x14ac:dyDescent="0.2">
      <c r="A221" s="41">
        <v>0</v>
      </c>
      <c r="B221" s="42" t="s">
        <v>1280</v>
      </c>
      <c r="C221" s="43">
        <v>43849</v>
      </c>
      <c r="D221" s="44" t="s">
        <v>359</v>
      </c>
      <c r="E221" s="42" t="s">
        <v>1280</v>
      </c>
      <c r="F221" s="44" t="s">
        <v>492</v>
      </c>
      <c r="G221" s="42" t="s">
        <v>109</v>
      </c>
      <c r="H221" s="45">
        <v>27518</v>
      </c>
      <c r="I221" s="42" t="s">
        <v>971</v>
      </c>
      <c r="J221" s="44" t="s">
        <v>966</v>
      </c>
      <c r="K221" s="42" t="s">
        <v>1281</v>
      </c>
    </row>
    <row r="222" spans="1:11" ht="12.75" x14ac:dyDescent="0.2">
      <c r="A222" s="41">
        <v>0</v>
      </c>
      <c r="B222" s="42" t="s">
        <v>1282</v>
      </c>
      <c r="C222" s="43">
        <v>43879</v>
      </c>
      <c r="D222" s="44" t="s">
        <v>362</v>
      </c>
      <c r="E222" s="42" t="s">
        <v>1282</v>
      </c>
      <c r="F222" s="44" t="s">
        <v>491</v>
      </c>
      <c r="G222" s="42" t="s">
        <v>84</v>
      </c>
      <c r="H222" s="45">
        <v>19532</v>
      </c>
      <c r="I222" s="42" t="s">
        <v>1069</v>
      </c>
      <c r="J222" s="44" t="s">
        <v>966</v>
      </c>
      <c r="K222" s="42" t="s">
        <v>1283</v>
      </c>
    </row>
    <row r="223" spans="1:11" ht="12.75" x14ac:dyDescent="0.2">
      <c r="A223" s="41">
        <v>0</v>
      </c>
      <c r="B223" s="42" t="s">
        <v>707</v>
      </c>
      <c r="C223" s="43">
        <v>44027</v>
      </c>
      <c r="D223" s="44" t="s">
        <v>1078</v>
      </c>
      <c r="E223" s="42" t="s">
        <v>707</v>
      </c>
      <c r="F223" s="44" t="s">
        <v>492</v>
      </c>
      <c r="G223" s="42" t="s">
        <v>84</v>
      </c>
      <c r="H223" s="45">
        <v>19344</v>
      </c>
      <c r="I223" s="42" t="s">
        <v>1016</v>
      </c>
      <c r="J223" s="44" t="s">
        <v>966</v>
      </c>
      <c r="K223" s="42" t="s">
        <v>1284</v>
      </c>
    </row>
    <row r="224" spans="1:11" ht="12.75" x14ac:dyDescent="0.2">
      <c r="A224" s="41">
        <v>0</v>
      </c>
      <c r="B224" s="42" t="s">
        <v>303</v>
      </c>
      <c r="C224" s="43">
        <v>43870</v>
      </c>
      <c r="D224" s="44" t="s">
        <v>360</v>
      </c>
      <c r="E224" s="42" t="s">
        <v>303</v>
      </c>
      <c r="F224" s="44" t="s">
        <v>492</v>
      </c>
      <c r="G224" s="42" t="s">
        <v>330</v>
      </c>
      <c r="H224" s="45">
        <v>31061</v>
      </c>
      <c r="I224" s="42" t="s">
        <v>978</v>
      </c>
      <c r="J224" s="44" t="s">
        <v>966</v>
      </c>
      <c r="K224" s="42" t="s">
        <v>1285</v>
      </c>
    </row>
    <row r="225" spans="1:11" ht="12.75" x14ac:dyDescent="0.2">
      <c r="A225" s="41">
        <v>0</v>
      </c>
      <c r="B225" s="42" t="s">
        <v>804</v>
      </c>
      <c r="C225" s="43">
        <v>43843</v>
      </c>
      <c r="D225" s="44" t="s">
        <v>359</v>
      </c>
      <c r="E225" s="42" t="s">
        <v>804</v>
      </c>
      <c r="F225" s="44" t="s">
        <v>492</v>
      </c>
      <c r="G225" s="42" t="s">
        <v>195</v>
      </c>
      <c r="H225" s="45">
        <v>26188</v>
      </c>
      <c r="I225" s="42" t="s">
        <v>971</v>
      </c>
      <c r="J225" s="44" t="s">
        <v>966</v>
      </c>
      <c r="K225" s="42" t="s">
        <v>1286</v>
      </c>
    </row>
    <row r="226" spans="1:11" ht="12.75" x14ac:dyDescent="0.2">
      <c r="A226" s="41">
        <v>0</v>
      </c>
      <c r="B226" s="42" t="s">
        <v>210</v>
      </c>
      <c r="C226" s="43">
        <v>43843</v>
      </c>
      <c r="D226" s="44" t="s">
        <v>360</v>
      </c>
      <c r="E226" s="42" t="s">
        <v>210</v>
      </c>
      <c r="F226" s="44" t="s">
        <v>492</v>
      </c>
      <c r="G226" s="42" t="s">
        <v>358</v>
      </c>
      <c r="H226" s="45">
        <v>31869</v>
      </c>
      <c r="I226" s="42" t="s">
        <v>978</v>
      </c>
      <c r="J226" s="44" t="s">
        <v>966</v>
      </c>
      <c r="K226" s="42" t="s">
        <v>1287</v>
      </c>
    </row>
    <row r="227" spans="1:11" ht="12.75" x14ac:dyDescent="0.2">
      <c r="A227" s="41">
        <v>0</v>
      </c>
      <c r="B227" s="42" t="s">
        <v>645</v>
      </c>
      <c r="C227" s="43">
        <v>43924</v>
      </c>
      <c r="D227" s="44" t="s">
        <v>359</v>
      </c>
      <c r="E227" s="42" t="s">
        <v>645</v>
      </c>
      <c r="F227" s="44" t="s">
        <v>492</v>
      </c>
      <c r="G227" s="42" t="s">
        <v>1288</v>
      </c>
      <c r="H227" s="45">
        <v>31554</v>
      </c>
      <c r="I227" s="42" t="s">
        <v>978</v>
      </c>
      <c r="J227" s="44" t="s">
        <v>966</v>
      </c>
      <c r="K227" s="42" t="s">
        <v>1289</v>
      </c>
    </row>
    <row r="228" spans="1:11" ht="12.75" x14ac:dyDescent="0.2">
      <c r="A228" s="41">
        <v>0</v>
      </c>
      <c r="B228" s="42" t="s">
        <v>872</v>
      </c>
      <c r="C228" s="43">
        <v>43857</v>
      </c>
      <c r="D228" s="44" t="s">
        <v>362</v>
      </c>
      <c r="E228" s="42" t="s">
        <v>872</v>
      </c>
      <c r="F228" s="44" t="s">
        <v>491</v>
      </c>
      <c r="G228" s="42" t="s">
        <v>32</v>
      </c>
      <c r="H228" s="45">
        <v>36348</v>
      </c>
      <c r="I228" s="42" t="s">
        <v>1166</v>
      </c>
      <c r="J228" s="44" t="s">
        <v>966</v>
      </c>
      <c r="K228" s="42" t="s">
        <v>1290</v>
      </c>
    </row>
    <row r="229" spans="1:11" ht="12.75" x14ac:dyDescent="0.2">
      <c r="A229" s="41">
        <v>0</v>
      </c>
      <c r="B229" s="42" t="s">
        <v>1291</v>
      </c>
      <c r="C229" s="43">
        <v>43852</v>
      </c>
      <c r="D229" s="44" t="s">
        <v>359</v>
      </c>
      <c r="E229" s="42" t="s">
        <v>1291</v>
      </c>
      <c r="F229" s="44" t="s">
        <v>492</v>
      </c>
      <c r="G229" s="42" t="s">
        <v>14</v>
      </c>
      <c r="H229" s="45">
        <v>30921</v>
      </c>
      <c r="I229" s="42" t="s">
        <v>978</v>
      </c>
      <c r="J229" s="44" t="s">
        <v>966</v>
      </c>
      <c r="K229" s="42" t="s">
        <v>1292</v>
      </c>
    </row>
    <row r="230" spans="1:11" ht="12.75" x14ac:dyDescent="0.2">
      <c r="A230" s="41">
        <v>0</v>
      </c>
      <c r="B230" s="42" t="s">
        <v>770</v>
      </c>
      <c r="C230" s="43">
        <v>43885</v>
      </c>
      <c r="D230" s="44" t="s">
        <v>360</v>
      </c>
      <c r="E230" s="42" t="s">
        <v>770</v>
      </c>
      <c r="F230" s="44" t="s">
        <v>492</v>
      </c>
      <c r="G230" s="42" t="s">
        <v>36</v>
      </c>
      <c r="H230" s="45">
        <v>36775</v>
      </c>
      <c r="I230" s="42" t="s">
        <v>965</v>
      </c>
      <c r="J230" s="44" t="s">
        <v>966</v>
      </c>
      <c r="K230" s="42" t="s">
        <v>1293</v>
      </c>
    </row>
    <row r="231" spans="1:11" ht="12.75" x14ac:dyDescent="0.2">
      <c r="A231" s="41">
        <v>0</v>
      </c>
      <c r="B231" s="42" t="s">
        <v>495</v>
      </c>
      <c r="C231" s="43">
        <v>43857</v>
      </c>
      <c r="D231" s="44" t="s">
        <v>1078</v>
      </c>
      <c r="E231" s="42" t="s">
        <v>495</v>
      </c>
      <c r="F231" s="44" t="s">
        <v>492</v>
      </c>
      <c r="G231" s="42" t="s">
        <v>32</v>
      </c>
      <c r="H231" s="45">
        <v>18212</v>
      </c>
      <c r="I231" s="42" t="s">
        <v>1016</v>
      </c>
      <c r="J231" s="44" t="s">
        <v>966</v>
      </c>
      <c r="K231" s="42" t="s">
        <v>1294</v>
      </c>
    </row>
    <row r="232" spans="1:11" ht="12.75" x14ac:dyDescent="0.2">
      <c r="A232" s="41">
        <v>0</v>
      </c>
      <c r="B232" s="42" t="s">
        <v>64</v>
      </c>
      <c r="C232" s="43">
        <v>43857</v>
      </c>
      <c r="D232" s="44" t="s">
        <v>361</v>
      </c>
      <c r="E232" s="42" t="s">
        <v>64</v>
      </c>
      <c r="F232" s="44" t="s">
        <v>492</v>
      </c>
      <c r="G232" s="42" t="s">
        <v>32</v>
      </c>
      <c r="H232" s="45">
        <v>36063</v>
      </c>
      <c r="I232" s="42" t="s">
        <v>965</v>
      </c>
      <c r="J232" s="44" t="s">
        <v>966</v>
      </c>
      <c r="K232" s="42" t="s">
        <v>1295</v>
      </c>
    </row>
    <row r="233" spans="1:11" ht="12.75" x14ac:dyDescent="0.2">
      <c r="A233" s="41">
        <v>0</v>
      </c>
      <c r="B233" s="42" t="s">
        <v>719</v>
      </c>
      <c r="C233" s="43">
        <v>43886</v>
      </c>
      <c r="D233" s="44" t="s">
        <v>359</v>
      </c>
      <c r="E233" s="42" t="s">
        <v>719</v>
      </c>
      <c r="F233" s="44" t="s">
        <v>492</v>
      </c>
      <c r="G233" s="42" t="s">
        <v>1235</v>
      </c>
      <c r="H233" s="45">
        <v>27167</v>
      </c>
      <c r="I233" s="42" t="s">
        <v>971</v>
      </c>
      <c r="J233" s="44" t="s">
        <v>966</v>
      </c>
      <c r="K233" s="42" t="s">
        <v>1296</v>
      </c>
    </row>
    <row r="234" spans="1:11" ht="12.75" x14ac:dyDescent="0.2">
      <c r="A234" s="41">
        <v>0</v>
      </c>
      <c r="B234" s="42" t="s">
        <v>19</v>
      </c>
      <c r="C234" s="43">
        <v>43886</v>
      </c>
      <c r="D234" s="44" t="s">
        <v>359</v>
      </c>
      <c r="E234" s="42" t="s">
        <v>19</v>
      </c>
      <c r="F234" s="44" t="s">
        <v>492</v>
      </c>
      <c r="G234" s="42" t="s">
        <v>20</v>
      </c>
      <c r="H234" s="45">
        <v>34473</v>
      </c>
      <c r="I234" s="42" t="s">
        <v>965</v>
      </c>
      <c r="J234" s="44" t="s">
        <v>966</v>
      </c>
      <c r="K234" s="42" t="s">
        <v>1297</v>
      </c>
    </row>
    <row r="235" spans="1:11" ht="12.75" x14ac:dyDescent="0.2">
      <c r="A235" s="41">
        <v>0</v>
      </c>
      <c r="B235" s="42" t="s">
        <v>414</v>
      </c>
      <c r="C235" s="43">
        <v>43840</v>
      </c>
      <c r="D235" s="44" t="s">
        <v>969</v>
      </c>
      <c r="E235" s="42" t="s">
        <v>414</v>
      </c>
      <c r="F235" s="44" t="s">
        <v>492</v>
      </c>
      <c r="G235" s="42" t="s">
        <v>20</v>
      </c>
      <c r="H235" s="45">
        <v>33392</v>
      </c>
      <c r="I235" s="42" t="s">
        <v>965</v>
      </c>
      <c r="J235" s="44" t="s">
        <v>966</v>
      </c>
      <c r="K235" s="42" t="s">
        <v>1298</v>
      </c>
    </row>
    <row r="236" spans="1:11" ht="12.75" x14ac:dyDescent="0.2">
      <c r="A236" s="41">
        <v>0</v>
      </c>
      <c r="B236" s="42" t="s">
        <v>92</v>
      </c>
      <c r="C236" s="43">
        <v>43840</v>
      </c>
      <c r="D236" s="44" t="s">
        <v>359</v>
      </c>
      <c r="E236" s="42" t="s">
        <v>92</v>
      </c>
      <c r="F236" s="44" t="s">
        <v>492</v>
      </c>
      <c r="G236" s="42" t="s">
        <v>20</v>
      </c>
      <c r="H236" s="45">
        <v>23789</v>
      </c>
      <c r="I236" s="42" t="s">
        <v>987</v>
      </c>
      <c r="J236" s="44" t="s">
        <v>966</v>
      </c>
      <c r="K236" s="42" t="s">
        <v>1299</v>
      </c>
    </row>
    <row r="237" spans="1:11" ht="12.75" x14ac:dyDescent="0.2">
      <c r="A237" s="41">
        <v>0</v>
      </c>
      <c r="B237" s="42" t="s">
        <v>1300</v>
      </c>
      <c r="C237" s="43">
        <v>43857</v>
      </c>
      <c r="D237" s="44" t="s">
        <v>359</v>
      </c>
      <c r="E237" s="42" t="s">
        <v>1300</v>
      </c>
      <c r="F237" s="44" t="s">
        <v>492</v>
      </c>
      <c r="G237" s="42" t="s">
        <v>452</v>
      </c>
      <c r="H237" s="45">
        <v>22133</v>
      </c>
      <c r="I237" s="42" t="s">
        <v>1016</v>
      </c>
      <c r="J237" s="44" t="s">
        <v>966</v>
      </c>
      <c r="K237" s="42" t="s">
        <v>1301</v>
      </c>
    </row>
    <row r="238" spans="1:11" ht="12.75" x14ac:dyDescent="0.2">
      <c r="A238" s="41">
        <v>0</v>
      </c>
      <c r="B238" s="42" t="s">
        <v>1302</v>
      </c>
      <c r="C238" s="43">
        <v>43835</v>
      </c>
      <c r="D238" s="44" t="s">
        <v>359</v>
      </c>
      <c r="E238" s="42" t="s">
        <v>1302</v>
      </c>
      <c r="F238" s="44" t="s">
        <v>492</v>
      </c>
      <c r="G238" s="42" t="s">
        <v>283</v>
      </c>
      <c r="H238" s="45">
        <v>24214</v>
      </c>
      <c r="I238" s="42" t="s">
        <v>987</v>
      </c>
      <c r="J238" s="44" t="s">
        <v>966</v>
      </c>
      <c r="K238" s="42" t="s">
        <v>1303</v>
      </c>
    </row>
    <row r="239" spans="1:11" ht="12.75" x14ac:dyDescent="0.2">
      <c r="A239" s="41">
        <v>0</v>
      </c>
      <c r="B239" s="42" t="s">
        <v>1304</v>
      </c>
      <c r="C239" s="43">
        <v>43857</v>
      </c>
      <c r="D239" s="44" t="s">
        <v>360</v>
      </c>
      <c r="E239" s="42" t="s">
        <v>1304</v>
      </c>
      <c r="F239" s="44" t="s">
        <v>492</v>
      </c>
      <c r="G239" s="42" t="s">
        <v>452</v>
      </c>
      <c r="H239" s="45">
        <v>28455</v>
      </c>
      <c r="I239" s="42" t="s">
        <v>971</v>
      </c>
      <c r="J239" s="44" t="s">
        <v>966</v>
      </c>
      <c r="K239" s="42" t="s">
        <v>1305</v>
      </c>
    </row>
    <row r="240" spans="1:11" ht="12.75" x14ac:dyDescent="0.2">
      <c r="A240" s="41">
        <v>0</v>
      </c>
      <c r="B240" s="42" t="s">
        <v>812</v>
      </c>
      <c r="C240" s="43">
        <v>43835</v>
      </c>
      <c r="D240" s="44" t="s">
        <v>1078</v>
      </c>
      <c r="E240" s="42" t="s">
        <v>812</v>
      </c>
      <c r="F240" s="44" t="s">
        <v>492</v>
      </c>
      <c r="G240" s="42" t="s">
        <v>283</v>
      </c>
      <c r="H240" s="45">
        <v>18337</v>
      </c>
      <c r="I240" s="42" t="s">
        <v>1016</v>
      </c>
      <c r="J240" s="44" t="s">
        <v>966</v>
      </c>
      <c r="K240" s="42" t="s">
        <v>1306</v>
      </c>
    </row>
    <row r="241" spans="1:11" ht="12.75" x14ac:dyDescent="0.2">
      <c r="A241" s="41">
        <v>0</v>
      </c>
      <c r="B241" s="42" t="s">
        <v>228</v>
      </c>
      <c r="C241" s="43">
        <v>43843</v>
      </c>
      <c r="D241" s="44" t="s">
        <v>359</v>
      </c>
      <c r="E241" s="42" t="s">
        <v>228</v>
      </c>
      <c r="F241" s="44" t="s">
        <v>492</v>
      </c>
      <c r="G241" s="42" t="s">
        <v>14</v>
      </c>
      <c r="H241" s="45">
        <v>27763</v>
      </c>
      <c r="I241" s="42" t="s">
        <v>971</v>
      </c>
      <c r="J241" s="44" t="s">
        <v>966</v>
      </c>
      <c r="K241" s="42" t="s">
        <v>1307</v>
      </c>
    </row>
    <row r="242" spans="1:11" ht="12.75" x14ac:dyDescent="0.2">
      <c r="A242" s="41">
        <v>0</v>
      </c>
      <c r="B242" s="42" t="s">
        <v>372</v>
      </c>
      <c r="C242" s="43">
        <v>43843</v>
      </c>
      <c r="D242" s="44" t="s">
        <v>969</v>
      </c>
      <c r="E242" s="42" t="s">
        <v>372</v>
      </c>
      <c r="F242" s="44" t="s">
        <v>492</v>
      </c>
      <c r="G242" s="42" t="s">
        <v>14</v>
      </c>
      <c r="H242" s="45">
        <v>39452</v>
      </c>
      <c r="I242" s="42" t="s">
        <v>412</v>
      </c>
      <c r="J242" s="44" t="s">
        <v>966</v>
      </c>
      <c r="K242" s="42" t="s">
        <v>1308</v>
      </c>
    </row>
    <row r="243" spans="1:11" ht="12.75" x14ac:dyDescent="0.2">
      <c r="A243" s="41">
        <v>0</v>
      </c>
      <c r="B243" s="42" t="s">
        <v>425</v>
      </c>
      <c r="C243" s="43">
        <v>43843</v>
      </c>
      <c r="D243" s="44" t="s">
        <v>969</v>
      </c>
      <c r="E243" s="42" t="s">
        <v>425</v>
      </c>
      <c r="F243" s="44" t="s">
        <v>492</v>
      </c>
      <c r="G243" s="42" t="s">
        <v>14</v>
      </c>
      <c r="H243" s="45">
        <v>40740</v>
      </c>
      <c r="I243" s="42" t="s">
        <v>453</v>
      </c>
      <c r="J243" s="44" t="s">
        <v>966</v>
      </c>
      <c r="K243" s="42" t="s">
        <v>1309</v>
      </c>
    </row>
    <row r="244" spans="1:11" ht="12.75" x14ac:dyDescent="0.2">
      <c r="A244" s="41">
        <v>0</v>
      </c>
      <c r="B244" s="42" t="s">
        <v>1310</v>
      </c>
      <c r="C244" s="43">
        <v>43834</v>
      </c>
      <c r="D244" s="44" t="s">
        <v>359</v>
      </c>
      <c r="E244" s="42" t="s">
        <v>1310</v>
      </c>
      <c r="F244" s="44" t="s">
        <v>492</v>
      </c>
      <c r="G244" s="42" t="s">
        <v>1225</v>
      </c>
      <c r="H244" s="45">
        <v>35452</v>
      </c>
      <c r="I244" s="42" t="s">
        <v>965</v>
      </c>
      <c r="J244" s="44" t="s">
        <v>966</v>
      </c>
      <c r="K244" s="42" t="s">
        <v>1311</v>
      </c>
    </row>
    <row r="245" spans="1:11" ht="12.75" x14ac:dyDescent="0.2">
      <c r="A245" s="41">
        <v>0</v>
      </c>
      <c r="B245" s="42" t="s">
        <v>1312</v>
      </c>
      <c r="C245" s="43">
        <v>43835</v>
      </c>
      <c r="D245" s="44" t="s">
        <v>352</v>
      </c>
      <c r="E245" s="42" t="s">
        <v>1312</v>
      </c>
      <c r="F245" s="44" t="s">
        <v>492</v>
      </c>
      <c r="G245" s="42" t="s">
        <v>62</v>
      </c>
      <c r="H245" s="45">
        <v>29801</v>
      </c>
      <c r="I245" s="42" t="s">
        <v>978</v>
      </c>
      <c r="J245" s="44" t="s">
        <v>966</v>
      </c>
      <c r="K245" s="42" t="s">
        <v>1313</v>
      </c>
    </row>
    <row r="246" spans="1:11" ht="12.75" x14ac:dyDescent="0.2">
      <c r="A246" s="41">
        <v>0</v>
      </c>
      <c r="B246" s="42" t="s">
        <v>546</v>
      </c>
      <c r="C246" s="43">
        <v>43844</v>
      </c>
      <c r="D246" s="44" t="s">
        <v>359</v>
      </c>
      <c r="E246" s="42" t="s">
        <v>546</v>
      </c>
      <c r="F246" s="44" t="s">
        <v>492</v>
      </c>
      <c r="G246" s="42" t="s">
        <v>41</v>
      </c>
      <c r="H246" s="45">
        <v>32820</v>
      </c>
      <c r="I246" s="42" t="s">
        <v>978</v>
      </c>
      <c r="J246" s="44" t="s">
        <v>966</v>
      </c>
      <c r="K246" s="42" t="s">
        <v>1314</v>
      </c>
    </row>
    <row r="247" spans="1:11" ht="12.75" x14ac:dyDescent="0.2">
      <c r="A247" s="41">
        <v>0</v>
      </c>
      <c r="B247" s="42" t="s">
        <v>426</v>
      </c>
      <c r="C247" s="43">
        <v>43870</v>
      </c>
      <c r="D247" s="44" t="s">
        <v>969</v>
      </c>
      <c r="E247" s="42" t="s">
        <v>426</v>
      </c>
      <c r="F247" s="44" t="s">
        <v>492</v>
      </c>
      <c r="G247" s="42" t="s">
        <v>330</v>
      </c>
      <c r="H247" s="45">
        <v>40253</v>
      </c>
      <c r="I247" s="42" t="s">
        <v>453</v>
      </c>
      <c r="J247" s="44" t="s">
        <v>966</v>
      </c>
      <c r="K247" s="42" t="s">
        <v>1315</v>
      </c>
    </row>
    <row r="248" spans="1:11" ht="12.75" x14ac:dyDescent="0.2">
      <c r="A248" s="41">
        <v>0</v>
      </c>
      <c r="B248" s="42" t="s">
        <v>331</v>
      </c>
      <c r="C248" s="43">
        <v>43870</v>
      </c>
      <c r="D248" s="44" t="s">
        <v>359</v>
      </c>
      <c r="E248" s="42" t="s">
        <v>331</v>
      </c>
      <c r="F248" s="44" t="s">
        <v>492</v>
      </c>
      <c r="G248" s="42" t="s">
        <v>330</v>
      </c>
      <c r="H248" s="45">
        <v>38057</v>
      </c>
      <c r="I248" s="42" t="s">
        <v>998</v>
      </c>
      <c r="J248" s="44" t="s">
        <v>966</v>
      </c>
      <c r="K248" s="42" t="s">
        <v>1316</v>
      </c>
    </row>
    <row r="249" spans="1:11" ht="12.75" x14ac:dyDescent="0.2">
      <c r="A249" s="41">
        <v>0</v>
      </c>
      <c r="B249" s="42" t="s">
        <v>1317</v>
      </c>
      <c r="C249" s="43">
        <v>43886</v>
      </c>
      <c r="D249" s="44" t="s">
        <v>359</v>
      </c>
      <c r="E249" s="42" t="s">
        <v>1317</v>
      </c>
      <c r="F249" s="44" t="s">
        <v>492</v>
      </c>
      <c r="G249" s="42" t="s">
        <v>1235</v>
      </c>
      <c r="H249" s="45">
        <v>30207</v>
      </c>
      <c r="I249" s="42" t="s">
        <v>978</v>
      </c>
      <c r="J249" s="44" t="s">
        <v>966</v>
      </c>
      <c r="K249" s="42" t="s">
        <v>1318</v>
      </c>
    </row>
    <row r="250" spans="1:11" ht="12.75" x14ac:dyDescent="0.2">
      <c r="A250" s="41">
        <v>0</v>
      </c>
      <c r="B250" s="42" t="s">
        <v>1319</v>
      </c>
      <c r="C250" s="43">
        <v>43845</v>
      </c>
      <c r="D250" s="44" t="s">
        <v>969</v>
      </c>
      <c r="E250" s="42" t="s">
        <v>1319</v>
      </c>
      <c r="F250" s="44" t="s">
        <v>492</v>
      </c>
      <c r="G250" s="42" t="s">
        <v>877</v>
      </c>
      <c r="H250" s="45">
        <v>38975</v>
      </c>
      <c r="I250" s="42" t="s">
        <v>1044</v>
      </c>
      <c r="J250" s="44" t="s">
        <v>1171</v>
      </c>
      <c r="K250" s="42" t="s">
        <v>1320</v>
      </c>
    </row>
    <row r="251" spans="1:11" ht="12.75" x14ac:dyDescent="0.2">
      <c r="A251" s="41">
        <v>0</v>
      </c>
      <c r="B251" s="42" t="s">
        <v>1319</v>
      </c>
      <c r="C251" s="43">
        <v>43845</v>
      </c>
      <c r="D251" s="44" t="s">
        <v>969</v>
      </c>
      <c r="E251" s="42" t="s">
        <v>1319</v>
      </c>
      <c r="F251" s="44" t="s">
        <v>492</v>
      </c>
      <c r="G251" s="42" t="s">
        <v>877</v>
      </c>
      <c r="H251" s="45">
        <v>38975</v>
      </c>
      <c r="I251" s="42" t="s">
        <v>1044</v>
      </c>
      <c r="J251" s="44" t="s">
        <v>966</v>
      </c>
      <c r="K251" s="42" t="s">
        <v>1320</v>
      </c>
    </row>
    <row r="252" spans="1:11" ht="12.75" x14ac:dyDescent="0.2">
      <c r="A252" s="41">
        <v>0</v>
      </c>
      <c r="B252" s="42" t="s">
        <v>874</v>
      </c>
      <c r="C252" s="43">
        <v>43894</v>
      </c>
      <c r="D252" s="44" t="s">
        <v>359</v>
      </c>
      <c r="E252" s="42" t="s">
        <v>874</v>
      </c>
      <c r="F252" s="44" t="s">
        <v>492</v>
      </c>
      <c r="G252" s="42" t="s">
        <v>14</v>
      </c>
      <c r="H252" s="45">
        <v>25821</v>
      </c>
      <c r="I252" s="42" t="s">
        <v>987</v>
      </c>
      <c r="J252" s="44" t="s">
        <v>966</v>
      </c>
      <c r="K252" s="42" t="s">
        <v>1321</v>
      </c>
    </row>
    <row r="253" spans="1:11" ht="12.75" x14ac:dyDescent="0.2">
      <c r="A253" s="41">
        <v>0</v>
      </c>
      <c r="B253" s="42" t="s">
        <v>1322</v>
      </c>
      <c r="C253" s="43">
        <v>43885</v>
      </c>
      <c r="D253" s="44" t="s">
        <v>359</v>
      </c>
      <c r="E253" s="42" t="s">
        <v>1322</v>
      </c>
      <c r="F253" s="44" t="s">
        <v>492</v>
      </c>
      <c r="G253" s="42" t="s">
        <v>36</v>
      </c>
      <c r="H253" s="45">
        <v>33015</v>
      </c>
      <c r="I253" s="42" t="s">
        <v>978</v>
      </c>
      <c r="J253" s="44" t="s">
        <v>966</v>
      </c>
      <c r="K253" s="42" t="s">
        <v>1323</v>
      </c>
    </row>
    <row r="254" spans="1:11" ht="12.75" x14ac:dyDescent="0.2">
      <c r="A254" s="41">
        <v>0</v>
      </c>
      <c r="B254" s="42" t="s">
        <v>1324</v>
      </c>
      <c r="C254" s="43">
        <v>43857</v>
      </c>
      <c r="D254" s="44" t="s">
        <v>360</v>
      </c>
      <c r="E254" s="42" t="s">
        <v>1324</v>
      </c>
      <c r="F254" s="44" t="s">
        <v>492</v>
      </c>
      <c r="G254" s="42" t="s">
        <v>202</v>
      </c>
      <c r="H254" s="45">
        <v>28871</v>
      </c>
      <c r="I254" s="42" t="s">
        <v>971</v>
      </c>
      <c r="J254" s="44" t="s">
        <v>966</v>
      </c>
      <c r="K254" s="42" t="s">
        <v>1325</v>
      </c>
    </row>
    <row r="255" spans="1:11" ht="12.75" x14ac:dyDescent="0.2">
      <c r="A255" s="41">
        <v>0</v>
      </c>
      <c r="B255" s="42" t="s">
        <v>1326</v>
      </c>
      <c r="C255" s="43">
        <v>43866</v>
      </c>
      <c r="D255" s="44" t="s">
        <v>360</v>
      </c>
      <c r="E255" s="42" t="s">
        <v>1326</v>
      </c>
      <c r="F255" s="44" t="s">
        <v>492</v>
      </c>
      <c r="G255" s="42" t="s">
        <v>153</v>
      </c>
      <c r="H255" s="45">
        <v>28167</v>
      </c>
      <c r="I255" s="42" t="s">
        <v>971</v>
      </c>
      <c r="J255" s="44" t="s">
        <v>966</v>
      </c>
      <c r="K255" s="42" t="s">
        <v>1327</v>
      </c>
    </row>
    <row r="256" spans="1:11" ht="12.75" x14ac:dyDescent="0.2">
      <c r="A256" s="41">
        <v>0</v>
      </c>
      <c r="B256" s="42" t="s">
        <v>427</v>
      </c>
      <c r="C256" s="43">
        <v>43843</v>
      </c>
      <c r="D256" s="44" t="s">
        <v>969</v>
      </c>
      <c r="E256" s="42" t="s">
        <v>427</v>
      </c>
      <c r="F256" s="44" t="s">
        <v>492</v>
      </c>
      <c r="G256" s="42" t="s">
        <v>153</v>
      </c>
      <c r="H256" s="45">
        <v>40866</v>
      </c>
      <c r="I256" s="42" t="s">
        <v>453</v>
      </c>
      <c r="J256" s="44" t="s">
        <v>966</v>
      </c>
      <c r="K256" s="42" t="s">
        <v>1328</v>
      </c>
    </row>
    <row r="257" spans="1:11" ht="12.75" x14ac:dyDescent="0.2">
      <c r="A257" s="41">
        <v>0</v>
      </c>
      <c r="B257" s="42" t="s">
        <v>427</v>
      </c>
      <c r="C257" s="43">
        <v>43866</v>
      </c>
      <c r="D257" s="44" t="s">
        <v>969</v>
      </c>
      <c r="E257" s="42" t="s">
        <v>427</v>
      </c>
      <c r="F257" s="44" t="s">
        <v>492</v>
      </c>
      <c r="G257" s="42" t="s">
        <v>153</v>
      </c>
      <c r="H257" s="45">
        <v>40866</v>
      </c>
      <c r="I257" s="42" t="s">
        <v>453</v>
      </c>
      <c r="J257" s="44" t="s">
        <v>966</v>
      </c>
      <c r="K257" s="42" t="s">
        <v>1328</v>
      </c>
    </row>
    <row r="258" spans="1:11" ht="12.75" x14ac:dyDescent="0.2">
      <c r="A258" s="41">
        <v>0</v>
      </c>
      <c r="B258" s="42" t="s">
        <v>574</v>
      </c>
      <c r="C258" s="43">
        <v>43843</v>
      </c>
      <c r="D258" s="44" t="s">
        <v>352</v>
      </c>
      <c r="E258" s="42" t="s">
        <v>574</v>
      </c>
      <c r="F258" s="44" t="s">
        <v>492</v>
      </c>
      <c r="G258" s="42" t="s">
        <v>14</v>
      </c>
      <c r="H258" s="45">
        <v>24504</v>
      </c>
      <c r="I258" s="42" t="s">
        <v>987</v>
      </c>
      <c r="J258" s="44" t="s">
        <v>966</v>
      </c>
      <c r="K258" s="42" t="s">
        <v>1329</v>
      </c>
    </row>
    <row r="259" spans="1:11" ht="12.75" x14ac:dyDescent="0.2">
      <c r="A259" s="41">
        <v>0</v>
      </c>
      <c r="B259" s="42" t="s">
        <v>1330</v>
      </c>
      <c r="C259" s="43">
        <v>43834</v>
      </c>
      <c r="D259" s="44" t="s">
        <v>359</v>
      </c>
      <c r="E259" s="42" t="s">
        <v>1330</v>
      </c>
      <c r="F259" s="44" t="s">
        <v>492</v>
      </c>
      <c r="G259" s="42" t="s">
        <v>96</v>
      </c>
      <c r="H259" s="45">
        <v>34403</v>
      </c>
      <c r="I259" s="42" t="s">
        <v>965</v>
      </c>
      <c r="J259" s="44" t="s">
        <v>966</v>
      </c>
      <c r="K259" s="42" t="s">
        <v>1331</v>
      </c>
    </row>
    <row r="260" spans="1:11" ht="12.75" x14ac:dyDescent="0.2">
      <c r="A260" s="41">
        <v>0</v>
      </c>
      <c r="B260" s="42" t="s">
        <v>680</v>
      </c>
      <c r="C260" s="43">
        <v>43857</v>
      </c>
      <c r="D260" s="44" t="s">
        <v>359</v>
      </c>
      <c r="E260" s="42" t="s">
        <v>680</v>
      </c>
      <c r="F260" s="44" t="s">
        <v>492</v>
      </c>
      <c r="G260" s="42" t="s">
        <v>141</v>
      </c>
      <c r="H260" s="45">
        <v>35705</v>
      </c>
      <c r="I260" s="42" t="s">
        <v>965</v>
      </c>
      <c r="J260" s="44" t="s">
        <v>966</v>
      </c>
      <c r="K260" s="42" t="s">
        <v>1332</v>
      </c>
    </row>
    <row r="261" spans="1:11" ht="12.75" x14ac:dyDescent="0.2">
      <c r="A261" s="41">
        <v>0</v>
      </c>
      <c r="B261" s="42" t="s">
        <v>278</v>
      </c>
      <c r="C261" s="43">
        <v>43866</v>
      </c>
      <c r="D261" s="44" t="s">
        <v>361</v>
      </c>
      <c r="E261" s="42" t="s">
        <v>278</v>
      </c>
      <c r="F261" s="44" t="s">
        <v>492</v>
      </c>
      <c r="G261" s="42" t="s">
        <v>171</v>
      </c>
      <c r="H261" s="45">
        <v>24302</v>
      </c>
      <c r="I261" s="42" t="s">
        <v>987</v>
      </c>
      <c r="J261" s="44" t="s">
        <v>966</v>
      </c>
      <c r="K261" s="42" t="s">
        <v>1333</v>
      </c>
    </row>
    <row r="262" spans="1:11" ht="12.75" x14ac:dyDescent="0.2">
      <c r="A262" s="41">
        <v>0</v>
      </c>
      <c r="B262" s="42" t="s">
        <v>514</v>
      </c>
      <c r="C262" s="43">
        <v>43843</v>
      </c>
      <c r="D262" s="44" t="s">
        <v>359</v>
      </c>
      <c r="E262" s="42" t="s">
        <v>514</v>
      </c>
      <c r="F262" s="44" t="s">
        <v>492</v>
      </c>
      <c r="G262" s="42" t="s">
        <v>186</v>
      </c>
      <c r="H262" s="45">
        <v>24861</v>
      </c>
      <c r="I262" s="42" t="s">
        <v>987</v>
      </c>
      <c r="J262" s="44" t="s">
        <v>966</v>
      </c>
      <c r="K262" s="42" t="s">
        <v>1334</v>
      </c>
    </row>
    <row r="263" spans="1:11" ht="12.75" x14ac:dyDescent="0.2">
      <c r="A263" s="41">
        <v>0</v>
      </c>
      <c r="B263" s="42" t="s">
        <v>1335</v>
      </c>
      <c r="C263" s="43">
        <v>43837</v>
      </c>
      <c r="D263" s="44" t="s">
        <v>359</v>
      </c>
      <c r="E263" s="42" t="s">
        <v>1335</v>
      </c>
      <c r="F263" s="44" t="s">
        <v>492</v>
      </c>
      <c r="G263" s="42" t="s">
        <v>88</v>
      </c>
      <c r="H263" s="45">
        <v>27789</v>
      </c>
      <c r="I263" s="42" t="s">
        <v>971</v>
      </c>
      <c r="J263" s="44" t="s">
        <v>966</v>
      </c>
      <c r="K263" s="42" t="s">
        <v>1336</v>
      </c>
    </row>
    <row r="264" spans="1:11" ht="12.75" x14ac:dyDescent="0.2">
      <c r="A264" s="41">
        <v>0</v>
      </c>
      <c r="B264" s="42" t="s">
        <v>1337</v>
      </c>
      <c r="C264" s="43">
        <v>43843</v>
      </c>
      <c r="D264" s="44" t="s">
        <v>360</v>
      </c>
      <c r="E264" s="42" t="s">
        <v>1337</v>
      </c>
      <c r="F264" s="44" t="s">
        <v>492</v>
      </c>
      <c r="G264" s="42" t="s">
        <v>14</v>
      </c>
      <c r="H264" s="45">
        <v>33694</v>
      </c>
      <c r="I264" s="42" t="s">
        <v>965</v>
      </c>
      <c r="J264" s="44" t="s">
        <v>966</v>
      </c>
      <c r="K264" s="42" t="s">
        <v>1338</v>
      </c>
    </row>
    <row r="265" spans="1:11" ht="12.75" x14ac:dyDescent="0.2">
      <c r="A265" s="41">
        <v>0</v>
      </c>
      <c r="B265" s="42" t="s">
        <v>460</v>
      </c>
      <c r="C265" s="43">
        <v>43866</v>
      </c>
      <c r="D265" s="44" t="s">
        <v>969</v>
      </c>
      <c r="E265" s="42" t="s">
        <v>460</v>
      </c>
      <c r="F265" s="44" t="s">
        <v>492</v>
      </c>
      <c r="G265" s="42" t="s">
        <v>171</v>
      </c>
      <c r="H265" s="45">
        <v>40933</v>
      </c>
      <c r="I265" s="42" t="s">
        <v>490</v>
      </c>
      <c r="J265" s="44" t="s">
        <v>966</v>
      </c>
      <c r="K265" s="42" t="s">
        <v>1339</v>
      </c>
    </row>
    <row r="266" spans="1:11" ht="12.75" x14ac:dyDescent="0.2">
      <c r="A266" s="41">
        <v>0</v>
      </c>
      <c r="B266" s="42" t="s">
        <v>1340</v>
      </c>
      <c r="C266" s="43">
        <v>43857</v>
      </c>
      <c r="D266" s="44" t="s">
        <v>359</v>
      </c>
      <c r="E266" s="42" t="s">
        <v>1340</v>
      </c>
      <c r="F266" s="44" t="s">
        <v>492</v>
      </c>
      <c r="G266" s="42" t="s">
        <v>32</v>
      </c>
      <c r="H266" s="45">
        <v>21925</v>
      </c>
      <c r="I266" s="42" t="s">
        <v>1016</v>
      </c>
      <c r="J266" s="44" t="s">
        <v>966</v>
      </c>
      <c r="K266" s="42" t="s">
        <v>1341</v>
      </c>
    </row>
    <row r="267" spans="1:11" ht="12.75" x14ac:dyDescent="0.2">
      <c r="A267" s="41">
        <v>0</v>
      </c>
      <c r="B267" s="42" t="s">
        <v>1342</v>
      </c>
      <c r="C267" s="43">
        <v>43857</v>
      </c>
      <c r="D267" s="44" t="s">
        <v>352</v>
      </c>
      <c r="E267" s="42" t="s">
        <v>1342</v>
      </c>
      <c r="F267" s="44" t="s">
        <v>492</v>
      </c>
      <c r="G267" s="42" t="s">
        <v>32</v>
      </c>
      <c r="H267" s="45">
        <v>20092</v>
      </c>
      <c r="I267" s="42" t="s">
        <v>1016</v>
      </c>
      <c r="J267" s="44" t="s">
        <v>966</v>
      </c>
      <c r="K267" s="42" t="s">
        <v>1343</v>
      </c>
    </row>
    <row r="268" spans="1:11" ht="12.75" x14ac:dyDescent="0.2">
      <c r="A268" s="41">
        <v>0</v>
      </c>
      <c r="B268" s="42" t="s">
        <v>1344</v>
      </c>
      <c r="C268" s="43">
        <v>43843</v>
      </c>
      <c r="D268" s="44" t="s">
        <v>361</v>
      </c>
      <c r="E268" s="42" t="s">
        <v>1344</v>
      </c>
      <c r="F268" s="44" t="s">
        <v>492</v>
      </c>
      <c r="G268" s="42" t="s">
        <v>183</v>
      </c>
      <c r="H268" s="45">
        <v>23635</v>
      </c>
      <c r="I268" s="42" t="s">
        <v>987</v>
      </c>
      <c r="J268" s="44" t="s">
        <v>966</v>
      </c>
      <c r="K268" s="42" t="s">
        <v>1345</v>
      </c>
    </row>
    <row r="269" spans="1:11" ht="12.75" x14ac:dyDescent="0.2">
      <c r="A269" s="41">
        <v>0</v>
      </c>
      <c r="B269" s="42" t="s">
        <v>508</v>
      </c>
      <c r="C269" s="43">
        <v>44008</v>
      </c>
      <c r="D269" s="44" t="s">
        <v>352</v>
      </c>
      <c r="E269" s="42" t="s">
        <v>508</v>
      </c>
      <c r="F269" s="44" t="s">
        <v>492</v>
      </c>
      <c r="G269" s="42" t="s">
        <v>22</v>
      </c>
      <c r="H269" s="45">
        <v>21829</v>
      </c>
      <c r="I269" s="42" t="s">
        <v>1016</v>
      </c>
      <c r="J269" s="44" t="s">
        <v>966</v>
      </c>
      <c r="K269" s="42" t="s">
        <v>1346</v>
      </c>
    </row>
    <row r="270" spans="1:11" ht="12.75" x14ac:dyDescent="0.2">
      <c r="A270" s="41">
        <v>0</v>
      </c>
      <c r="B270" s="42" t="s">
        <v>1347</v>
      </c>
      <c r="C270" s="43">
        <v>43866</v>
      </c>
      <c r="D270" s="44" t="s">
        <v>359</v>
      </c>
      <c r="E270" s="42" t="s">
        <v>1347</v>
      </c>
      <c r="F270" s="44" t="s">
        <v>492</v>
      </c>
      <c r="G270" s="42" t="s">
        <v>171</v>
      </c>
      <c r="H270" s="45">
        <v>37018</v>
      </c>
      <c r="I270" s="42" t="s">
        <v>998</v>
      </c>
      <c r="J270" s="44" t="s">
        <v>966</v>
      </c>
      <c r="K270" s="42" t="s">
        <v>1348</v>
      </c>
    </row>
    <row r="271" spans="1:11" ht="12.75" x14ac:dyDescent="0.2">
      <c r="A271" s="41">
        <v>0</v>
      </c>
      <c r="B271" s="42" t="s">
        <v>1349</v>
      </c>
      <c r="C271" s="43">
        <v>43857</v>
      </c>
      <c r="D271" s="44" t="s">
        <v>359</v>
      </c>
      <c r="E271" s="42" t="s">
        <v>1349</v>
      </c>
      <c r="F271" s="44" t="s">
        <v>492</v>
      </c>
      <c r="G271" s="42" t="s">
        <v>202</v>
      </c>
      <c r="H271" s="45">
        <v>26291</v>
      </c>
      <c r="I271" s="42" t="s">
        <v>971</v>
      </c>
      <c r="J271" s="44" t="s">
        <v>966</v>
      </c>
      <c r="K271" s="42" t="s">
        <v>1350</v>
      </c>
    </row>
    <row r="272" spans="1:11" ht="12.75" x14ac:dyDescent="0.2">
      <c r="A272" s="41">
        <v>0</v>
      </c>
      <c r="B272" s="42" t="s">
        <v>1351</v>
      </c>
      <c r="C272" s="43">
        <v>43834</v>
      </c>
      <c r="D272" s="44" t="s">
        <v>360</v>
      </c>
      <c r="E272" s="42" t="s">
        <v>1351</v>
      </c>
      <c r="F272" s="44" t="s">
        <v>492</v>
      </c>
      <c r="G272" s="42" t="s">
        <v>96</v>
      </c>
      <c r="H272" s="45">
        <v>35348</v>
      </c>
      <c r="I272" s="42" t="s">
        <v>965</v>
      </c>
      <c r="J272" s="44" t="s">
        <v>966</v>
      </c>
      <c r="K272" s="42" t="s">
        <v>1352</v>
      </c>
    </row>
    <row r="273" spans="1:11" ht="12.75" x14ac:dyDescent="0.2">
      <c r="A273" s="41">
        <v>0</v>
      </c>
      <c r="B273" s="42" t="s">
        <v>1353</v>
      </c>
      <c r="C273" s="43">
        <v>43886</v>
      </c>
      <c r="D273" s="44" t="s">
        <v>361</v>
      </c>
      <c r="E273" s="42" t="s">
        <v>1353</v>
      </c>
      <c r="F273" s="44" t="s">
        <v>492</v>
      </c>
      <c r="G273" s="42" t="s">
        <v>1204</v>
      </c>
      <c r="H273" s="45">
        <v>27577</v>
      </c>
      <c r="I273" s="42" t="s">
        <v>971</v>
      </c>
      <c r="J273" s="44" t="s">
        <v>966</v>
      </c>
      <c r="K273" s="42" t="s">
        <v>1354</v>
      </c>
    </row>
    <row r="274" spans="1:11" ht="12.75" x14ac:dyDescent="0.2">
      <c r="A274" s="41">
        <v>0</v>
      </c>
      <c r="B274" s="42" t="s">
        <v>1355</v>
      </c>
      <c r="C274" s="43">
        <v>43870</v>
      </c>
      <c r="D274" s="44" t="s">
        <v>969</v>
      </c>
      <c r="E274" s="42" t="s">
        <v>1355</v>
      </c>
      <c r="F274" s="44" t="s">
        <v>492</v>
      </c>
      <c r="G274" s="42" t="s">
        <v>174</v>
      </c>
      <c r="H274" s="45">
        <v>38759</v>
      </c>
      <c r="I274" s="42" t="s">
        <v>1044</v>
      </c>
      <c r="J274" s="44" t="s">
        <v>966</v>
      </c>
      <c r="K274" s="42" t="s">
        <v>1356</v>
      </c>
    </row>
    <row r="275" spans="1:11" ht="12.75" x14ac:dyDescent="0.2">
      <c r="A275" s="41">
        <v>0</v>
      </c>
      <c r="B275" s="42" t="s">
        <v>613</v>
      </c>
      <c r="C275" s="43">
        <v>43846</v>
      </c>
      <c r="D275" s="44" t="s">
        <v>359</v>
      </c>
      <c r="E275" s="42" t="s">
        <v>613</v>
      </c>
      <c r="F275" s="44" t="s">
        <v>492</v>
      </c>
      <c r="G275" s="42" t="s">
        <v>204</v>
      </c>
      <c r="H275" s="45">
        <v>36158</v>
      </c>
      <c r="I275" s="42" t="s">
        <v>965</v>
      </c>
      <c r="J275" s="44" t="s">
        <v>966</v>
      </c>
      <c r="K275" s="42" t="s">
        <v>1357</v>
      </c>
    </row>
    <row r="276" spans="1:11" ht="12.75" x14ac:dyDescent="0.2">
      <c r="A276" s="41">
        <v>0</v>
      </c>
      <c r="B276" s="42" t="s">
        <v>575</v>
      </c>
      <c r="C276" s="43">
        <v>43843</v>
      </c>
      <c r="D276" s="44" t="s">
        <v>359</v>
      </c>
      <c r="E276" s="42" t="s">
        <v>575</v>
      </c>
      <c r="F276" s="44" t="s">
        <v>492</v>
      </c>
      <c r="G276" s="42" t="s">
        <v>14</v>
      </c>
      <c r="H276" s="45">
        <v>27097</v>
      </c>
      <c r="I276" s="42" t="s">
        <v>971</v>
      </c>
      <c r="J276" s="44" t="s">
        <v>966</v>
      </c>
      <c r="K276" s="42" t="s">
        <v>1358</v>
      </c>
    </row>
    <row r="277" spans="1:11" ht="12.75" x14ac:dyDescent="0.2">
      <c r="A277" s="41">
        <v>0</v>
      </c>
      <c r="B277" s="42" t="s">
        <v>614</v>
      </c>
      <c r="C277" s="43">
        <v>43846</v>
      </c>
      <c r="D277" s="44" t="s">
        <v>352</v>
      </c>
      <c r="E277" s="42" t="s">
        <v>614</v>
      </c>
      <c r="F277" s="44" t="s">
        <v>492</v>
      </c>
      <c r="G277" s="42" t="s">
        <v>204</v>
      </c>
      <c r="H277" s="45">
        <v>23409</v>
      </c>
      <c r="I277" s="42" t="s">
        <v>987</v>
      </c>
      <c r="J277" s="44" t="s">
        <v>966</v>
      </c>
      <c r="K277" s="42" t="s">
        <v>1359</v>
      </c>
    </row>
    <row r="278" spans="1:11" ht="12.75" x14ac:dyDescent="0.2">
      <c r="A278" s="41">
        <v>0</v>
      </c>
      <c r="B278" s="42" t="s">
        <v>122</v>
      </c>
      <c r="C278" s="43">
        <v>43835</v>
      </c>
      <c r="D278" s="44" t="s">
        <v>352</v>
      </c>
      <c r="E278" s="42" t="s">
        <v>122</v>
      </c>
      <c r="F278" s="44" t="s">
        <v>491</v>
      </c>
      <c r="G278" s="42" t="s">
        <v>62</v>
      </c>
      <c r="H278" s="45">
        <v>32511</v>
      </c>
      <c r="I278" s="42" t="s">
        <v>1360</v>
      </c>
      <c r="J278" s="44" t="s">
        <v>966</v>
      </c>
      <c r="K278" s="42" t="s">
        <v>1361</v>
      </c>
    </row>
    <row r="279" spans="1:11" ht="12.75" x14ac:dyDescent="0.2">
      <c r="A279" s="41">
        <v>0</v>
      </c>
      <c r="B279" s="42" t="s">
        <v>627</v>
      </c>
      <c r="C279" s="43">
        <v>43867</v>
      </c>
      <c r="D279" s="44" t="s">
        <v>360</v>
      </c>
      <c r="E279" s="42" t="s">
        <v>627</v>
      </c>
      <c r="F279" s="44" t="s">
        <v>492</v>
      </c>
      <c r="G279" s="42" t="s">
        <v>284</v>
      </c>
      <c r="H279" s="45">
        <v>34324</v>
      </c>
      <c r="I279" s="42" t="s">
        <v>965</v>
      </c>
      <c r="J279" s="44" t="s">
        <v>966</v>
      </c>
      <c r="K279" s="42" t="s">
        <v>1362</v>
      </c>
    </row>
    <row r="280" spans="1:11" ht="12.75" x14ac:dyDescent="0.2">
      <c r="A280" s="41">
        <v>0</v>
      </c>
      <c r="B280" s="42" t="s">
        <v>1363</v>
      </c>
      <c r="C280" s="43">
        <v>43844</v>
      </c>
      <c r="D280" s="44" t="s">
        <v>359</v>
      </c>
      <c r="E280" s="42" t="s">
        <v>1363</v>
      </c>
      <c r="F280" s="44" t="s">
        <v>492</v>
      </c>
      <c r="G280" s="42" t="s">
        <v>41</v>
      </c>
      <c r="H280" s="45">
        <v>28310</v>
      </c>
      <c r="I280" s="42" t="s">
        <v>971</v>
      </c>
      <c r="J280" s="44" t="s">
        <v>966</v>
      </c>
      <c r="K280" s="42" t="s">
        <v>1364</v>
      </c>
    </row>
    <row r="281" spans="1:11" ht="12.75" x14ac:dyDescent="0.2">
      <c r="A281" s="41">
        <v>0</v>
      </c>
      <c r="B281" s="42" t="s">
        <v>157</v>
      </c>
      <c r="C281" s="43">
        <v>43846</v>
      </c>
      <c r="D281" s="44" t="s">
        <v>969</v>
      </c>
      <c r="E281" s="42" t="s">
        <v>157</v>
      </c>
      <c r="F281" s="44" t="s">
        <v>492</v>
      </c>
      <c r="G281" s="42" t="s">
        <v>109</v>
      </c>
      <c r="H281" s="45">
        <v>38362</v>
      </c>
      <c r="I281" s="42" t="s">
        <v>975</v>
      </c>
      <c r="J281" s="44" t="s">
        <v>966</v>
      </c>
      <c r="K281" s="42" t="s">
        <v>1365</v>
      </c>
    </row>
    <row r="282" spans="1:11" ht="12.75" x14ac:dyDescent="0.2">
      <c r="A282" s="41">
        <v>0</v>
      </c>
      <c r="B282" s="42" t="s">
        <v>110</v>
      </c>
      <c r="C282" s="43">
        <v>43849</v>
      </c>
      <c r="D282" s="44" t="s">
        <v>352</v>
      </c>
      <c r="E282" s="42" t="s">
        <v>110</v>
      </c>
      <c r="F282" s="44" t="s">
        <v>492</v>
      </c>
      <c r="G282" s="42" t="s">
        <v>109</v>
      </c>
      <c r="H282" s="45">
        <v>24566</v>
      </c>
      <c r="I282" s="42" t="s">
        <v>987</v>
      </c>
      <c r="J282" s="44" t="s">
        <v>966</v>
      </c>
      <c r="K282" s="42" t="s">
        <v>1366</v>
      </c>
    </row>
    <row r="283" spans="1:11" ht="12.75" x14ac:dyDescent="0.2">
      <c r="A283" s="41">
        <v>0</v>
      </c>
      <c r="B283" s="42" t="s">
        <v>1367</v>
      </c>
      <c r="C283" s="43">
        <v>43849</v>
      </c>
      <c r="D283" s="44" t="s">
        <v>359</v>
      </c>
      <c r="E283" s="42" t="s">
        <v>1367</v>
      </c>
      <c r="F283" s="44" t="s">
        <v>492</v>
      </c>
      <c r="G283" s="42" t="s">
        <v>109</v>
      </c>
      <c r="H283" s="45">
        <v>29325</v>
      </c>
      <c r="I283" s="42" t="s">
        <v>971</v>
      </c>
      <c r="J283" s="44" t="s">
        <v>966</v>
      </c>
      <c r="K283" s="42" t="s">
        <v>1368</v>
      </c>
    </row>
    <row r="284" spans="1:11" ht="12.75" x14ac:dyDescent="0.2">
      <c r="A284" s="41">
        <v>0</v>
      </c>
      <c r="B284" s="42" t="s">
        <v>1369</v>
      </c>
      <c r="C284" s="43">
        <v>43857</v>
      </c>
      <c r="D284" s="44" t="s">
        <v>361</v>
      </c>
      <c r="E284" s="42" t="s">
        <v>1369</v>
      </c>
      <c r="F284" s="44" t="s">
        <v>492</v>
      </c>
      <c r="G284" s="42" t="s">
        <v>283</v>
      </c>
      <c r="H284" s="45">
        <v>22061</v>
      </c>
      <c r="I284" s="42" t="s">
        <v>1016</v>
      </c>
      <c r="J284" s="44" t="s">
        <v>966</v>
      </c>
      <c r="K284" s="42" t="s">
        <v>1370</v>
      </c>
    </row>
    <row r="285" spans="1:11" ht="12.75" x14ac:dyDescent="0.2">
      <c r="A285" s="41">
        <v>0</v>
      </c>
      <c r="B285" s="42" t="s">
        <v>1371</v>
      </c>
      <c r="C285" s="43">
        <v>43857</v>
      </c>
      <c r="D285" s="44" t="s">
        <v>360</v>
      </c>
      <c r="E285" s="42" t="s">
        <v>1371</v>
      </c>
      <c r="F285" s="44" t="s">
        <v>492</v>
      </c>
      <c r="G285" s="42" t="s">
        <v>202</v>
      </c>
      <c r="H285" s="45">
        <v>24503</v>
      </c>
      <c r="I285" s="42" t="s">
        <v>987</v>
      </c>
      <c r="J285" s="44" t="s">
        <v>966</v>
      </c>
      <c r="K285" s="42" t="s">
        <v>1372</v>
      </c>
    </row>
    <row r="286" spans="1:11" ht="12.75" x14ac:dyDescent="0.2">
      <c r="A286" s="41">
        <v>0</v>
      </c>
      <c r="B286" s="42" t="s">
        <v>197</v>
      </c>
      <c r="C286" s="43">
        <v>43834</v>
      </c>
      <c r="D286" s="44" t="s">
        <v>359</v>
      </c>
      <c r="E286" s="42" t="s">
        <v>197</v>
      </c>
      <c r="F286" s="44" t="s">
        <v>492</v>
      </c>
      <c r="G286" s="42" t="s">
        <v>75</v>
      </c>
      <c r="H286" s="45">
        <v>34310</v>
      </c>
      <c r="I286" s="42" t="s">
        <v>965</v>
      </c>
      <c r="J286" s="44" t="s">
        <v>966</v>
      </c>
      <c r="K286" s="42" t="s">
        <v>1373</v>
      </c>
    </row>
    <row r="287" spans="1:11" ht="12.75" x14ac:dyDescent="0.2">
      <c r="A287" s="41">
        <v>0</v>
      </c>
      <c r="B287" s="42" t="s">
        <v>1374</v>
      </c>
      <c r="C287" s="43">
        <v>43844</v>
      </c>
      <c r="D287" s="44" t="s">
        <v>359</v>
      </c>
      <c r="E287" s="42" t="s">
        <v>1374</v>
      </c>
      <c r="F287" s="44" t="s">
        <v>492</v>
      </c>
      <c r="G287" s="42" t="s">
        <v>41</v>
      </c>
      <c r="H287" s="45">
        <v>29045</v>
      </c>
      <c r="I287" s="42" t="s">
        <v>971</v>
      </c>
      <c r="J287" s="44" t="s">
        <v>966</v>
      </c>
      <c r="K287" s="42" t="s">
        <v>1375</v>
      </c>
    </row>
    <row r="288" spans="1:11" ht="12.75" x14ac:dyDescent="0.2">
      <c r="A288" s="41">
        <v>0</v>
      </c>
      <c r="B288" s="42" t="s">
        <v>681</v>
      </c>
      <c r="C288" s="43">
        <v>43851</v>
      </c>
      <c r="D288" s="44" t="s">
        <v>1078</v>
      </c>
      <c r="E288" s="42" t="s">
        <v>681</v>
      </c>
      <c r="F288" s="44" t="s">
        <v>492</v>
      </c>
      <c r="G288" s="42" t="s">
        <v>141</v>
      </c>
      <c r="H288" s="45">
        <v>18809</v>
      </c>
      <c r="I288" s="42" t="s">
        <v>1016</v>
      </c>
      <c r="J288" s="44" t="s">
        <v>966</v>
      </c>
      <c r="K288" s="42" t="s">
        <v>1376</v>
      </c>
    </row>
    <row r="289" spans="1:11" ht="12.75" x14ac:dyDescent="0.2">
      <c r="A289" s="41">
        <v>0</v>
      </c>
      <c r="B289" s="42" t="s">
        <v>1377</v>
      </c>
      <c r="C289" s="43">
        <v>43843</v>
      </c>
      <c r="D289" s="44" t="s">
        <v>359</v>
      </c>
      <c r="E289" s="42" t="s">
        <v>1377</v>
      </c>
      <c r="F289" s="44" t="s">
        <v>492</v>
      </c>
      <c r="G289" s="42" t="s">
        <v>1019</v>
      </c>
      <c r="H289" s="45">
        <v>29988</v>
      </c>
      <c r="I289" s="42" t="s">
        <v>978</v>
      </c>
      <c r="J289" s="44" t="s">
        <v>966</v>
      </c>
      <c r="K289" s="42" t="s">
        <v>1378</v>
      </c>
    </row>
    <row r="290" spans="1:11" ht="12.75" x14ac:dyDescent="0.2">
      <c r="A290" s="41">
        <v>0</v>
      </c>
      <c r="B290" s="42" t="s">
        <v>1379</v>
      </c>
      <c r="C290" s="43">
        <v>43843</v>
      </c>
      <c r="D290" s="44" t="s">
        <v>969</v>
      </c>
      <c r="E290" s="42" t="s">
        <v>1379</v>
      </c>
      <c r="F290" s="44" t="s">
        <v>492</v>
      </c>
      <c r="G290" s="42" t="s">
        <v>1019</v>
      </c>
      <c r="H290" s="45">
        <v>39351</v>
      </c>
      <c r="I290" s="42" t="s">
        <v>1044</v>
      </c>
      <c r="J290" s="44" t="s">
        <v>966</v>
      </c>
      <c r="K290" s="42" t="s">
        <v>1380</v>
      </c>
    </row>
    <row r="291" spans="1:11" ht="12.75" x14ac:dyDescent="0.2">
      <c r="A291" s="41">
        <v>0</v>
      </c>
      <c r="B291" s="42" t="s">
        <v>1381</v>
      </c>
      <c r="C291" s="43">
        <v>43870</v>
      </c>
      <c r="D291" s="44" t="s">
        <v>360</v>
      </c>
      <c r="E291" s="42" t="s">
        <v>1381</v>
      </c>
      <c r="F291" s="44" t="s">
        <v>492</v>
      </c>
      <c r="G291" s="42" t="s">
        <v>143</v>
      </c>
      <c r="H291" s="45">
        <v>26593</v>
      </c>
      <c r="I291" s="42" t="s">
        <v>971</v>
      </c>
      <c r="J291" s="44" t="s">
        <v>966</v>
      </c>
      <c r="K291" s="42" t="s">
        <v>1382</v>
      </c>
    </row>
    <row r="292" spans="1:11" ht="12.75" x14ac:dyDescent="0.2">
      <c r="A292" s="41">
        <v>0</v>
      </c>
      <c r="B292" s="42" t="s">
        <v>862</v>
      </c>
      <c r="C292" s="43">
        <v>43865</v>
      </c>
      <c r="D292" s="44" t="s">
        <v>362</v>
      </c>
      <c r="E292" s="42" t="s">
        <v>862</v>
      </c>
      <c r="F292" s="44" t="s">
        <v>491</v>
      </c>
      <c r="G292" s="42" t="s">
        <v>153</v>
      </c>
      <c r="H292" s="45">
        <v>36717</v>
      </c>
      <c r="I292" s="42" t="s">
        <v>1166</v>
      </c>
      <c r="J292" s="44" t="s">
        <v>966</v>
      </c>
      <c r="K292" s="42" t="s">
        <v>1383</v>
      </c>
    </row>
    <row r="293" spans="1:11" ht="12.75" x14ac:dyDescent="0.2">
      <c r="A293" s="41">
        <v>0</v>
      </c>
      <c r="B293" s="42" t="s">
        <v>831</v>
      </c>
      <c r="C293" s="43">
        <v>43884</v>
      </c>
      <c r="D293" s="44" t="s">
        <v>359</v>
      </c>
      <c r="E293" s="42" t="s">
        <v>831</v>
      </c>
      <c r="F293" s="44" t="s">
        <v>492</v>
      </c>
      <c r="G293" s="42" t="s">
        <v>140</v>
      </c>
      <c r="H293" s="45">
        <v>35619</v>
      </c>
      <c r="I293" s="42" t="s">
        <v>965</v>
      </c>
      <c r="J293" s="44" t="s">
        <v>966</v>
      </c>
      <c r="K293" s="42" t="s">
        <v>1384</v>
      </c>
    </row>
    <row r="294" spans="1:11" ht="12.75" x14ac:dyDescent="0.2">
      <c r="A294" s="41">
        <v>0</v>
      </c>
      <c r="B294" s="42" t="s">
        <v>1385</v>
      </c>
      <c r="C294" s="43">
        <v>43857</v>
      </c>
      <c r="D294" s="44" t="s">
        <v>359</v>
      </c>
      <c r="E294" s="42" t="s">
        <v>1385</v>
      </c>
      <c r="F294" s="44" t="s">
        <v>492</v>
      </c>
      <c r="G294" s="42" t="s">
        <v>32</v>
      </c>
      <c r="H294" s="45">
        <v>29942</v>
      </c>
      <c r="I294" s="42" t="s">
        <v>978</v>
      </c>
      <c r="J294" s="44" t="s">
        <v>966</v>
      </c>
      <c r="K294" s="42" t="s">
        <v>1386</v>
      </c>
    </row>
    <row r="295" spans="1:11" ht="12.75" x14ac:dyDescent="0.2">
      <c r="A295" s="41">
        <v>0</v>
      </c>
      <c r="B295" s="42" t="s">
        <v>1387</v>
      </c>
      <c r="C295" s="43">
        <v>43851</v>
      </c>
      <c r="D295" s="44" t="s">
        <v>360</v>
      </c>
      <c r="E295" s="42" t="s">
        <v>1387</v>
      </c>
      <c r="F295" s="44" t="s">
        <v>492</v>
      </c>
      <c r="G295" s="42" t="s">
        <v>141</v>
      </c>
      <c r="H295" s="45">
        <v>35488</v>
      </c>
      <c r="I295" s="42" t="s">
        <v>965</v>
      </c>
      <c r="J295" s="44" t="s">
        <v>966</v>
      </c>
      <c r="K295" s="42" t="s">
        <v>1388</v>
      </c>
    </row>
    <row r="296" spans="1:11" ht="12.75" x14ac:dyDescent="0.2">
      <c r="A296" s="41">
        <v>0</v>
      </c>
      <c r="B296" s="42" t="s">
        <v>682</v>
      </c>
      <c r="C296" s="43">
        <v>43851</v>
      </c>
      <c r="D296" s="44" t="s">
        <v>360</v>
      </c>
      <c r="E296" s="42" t="s">
        <v>682</v>
      </c>
      <c r="F296" s="44" t="s">
        <v>492</v>
      </c>
      <c r="G296" s="42" t="s">
        <v>141</v>
      </c>
      <c r="H296" s="45">
        <v>36446</v>
      </c>
      <c r="I296" s="42" t="s">
        <v>965</v>
      </c>
      <c r="J296" s="44" t="s">
        <v>966</v>
      </c>
      <c r="K296" s="42" t="s">
        <v>1389</v>
      </c>
    </row>
    <row r="297" spans="1:11" ht="12.75" x14ac:dyDescent="0.2">
      <c r="A297" s="41">
        <v>0</v>
      </c>
      <c r="B297" s="42" t="s">
        <v>299</v>
      </c>
      <c r="C297" s="43">
        <v>43835</v>
      </c>
      <c r="D297" s="44" t="s">
        <v>361</v>
      </c>
      <c r="E297" s="42" t="s">
        <v>299</v>
      </c>
      <c r="F297" s="44" t="s">
        <v>492</v>
      </c>
      <c r="G297" s="42" t="s">
        <v>62</v>
      </c>
      <c r="H297" s="45">
        <v>33836</v>
      </c>
      <c r="I297" s="42" t="s">
        <v>965</v>
      </c>
      <c r="J297" s="44" t="s">
        <v>966</v>
      </c>
      <c r="K297" s="42" t="s">
        <v>1390</v>
      </c>
    </row>
    <row r="298" spans="1:11" ht="12.75" x14ac:dyDescent="0.2">
      <c r="A298" s="41">
        <v>0</v>
      </c>
      <c r="B298" s="42" t="s">
        <v>1391</v>
      </c>
      <c r="C298" s="43">
        <v>43850</v>
      </c>
      <c r="D298" s="44" t="s">
        <v>361</v>
      </c>
      <c r="E298" s="42" t="s">
        <v>1391</v>
      </c>
      <c r="F298" s="44" t="s">
        <v>492</v>
      </c>
      <c r="G298" s="42" t="s">
        <v>174</v>
      </c>
      <c r="H298" s="45">
        <v>23568</v>
      </c>
      <c r="I298" s="42" t="s">
        <v>987</v>
      </c>
      <c r="J298" s="44" t="s">
        <v>966</v>
      </c>
      <c r="K298" s="42" t="s">
        <v>1392</v>
      </c>
    </row>
    <row r="299" spans="1:11" ht="12.75" x14ac:dyDescent="0.2">
      <c r="A299" s="41">
        <v>0</v>
      </c>
      <c r="B299" s="42" t="s">
        <v>1393</v>
      </c>
      <c r="C299" s="43">
        <v>43846</v>
      </c>
      <c r="D299" s="44" t="s">
        <v>969</v>
      </c>
      <c r="E299" s="42" t="s">
        <v>1393</v>
      </c>
      <c r="F299" s="44" t="s">
        <v>492</v>
      </c>
      <c r="G299" s="42" t="s">
        <v>115</v>
      </c>
      <c r="H299" s="45">
        <v>39024</v>
      </c>
      <c r="I299" s="42" t="s">
        <v>1044</v>
      </c>
      <c r="J299" s="44" t="s">
        <v>966</v>
      </c>
      <c r="K299" s="42" t="s">
        <v>1394</v>
      </c>
    </row>
    <row r="300" spans="1:11" ht="12.75" x14ac:dyDescent="0.2">
      <c r="A300" s="41">
        <v>0</v>
      </c>
      <c r="B300" s="42" t="s">
        <v>1395</v>
      </c>
      <c r="C300" s="43">
        <v>43851</v>
      </c>
      <c r="D300" s="44" t="s">
        <v>359</v>
      </c>
      <c r="E300" s="42" t="s">
        <v>1395</v>
      </c>
      <c r="F300" s="44" t="s">
        <v>492</v>
      </c>
      <c r="G300" s="42" t="s">
        <v>115</v>
      </c>
      <c r="H300" s="45">
        <v>26391</v>
      </c>
      <c r="I300" s="42" t="s">
        <v>971</v>
      </c>
      <c r="J300" s="44" t="s">
        <v>966</v>
      </c>
      <c r="K300" s="42" t="s">
        <v>1396</v>
      </c>
    </row>
    <row r="301" spans="1:11" ht="12.75" x14ac:dyDescent="0.2">
      <c r="A301" s="41">
        <v>0</v>
      </c>
      <c r="B301" s="42" t="s">
        <v>1397</v>
      </c>
      <c r="C301" s="43">
        <v>43846</v>
      </c>
      <c r="D301" s="44" t="s">
        <v>969</v>
      </c>
      <c r="E301" s="42" t="s">
        <v>1397</v>
      </c>
      <c r="F301" s="44" t="s">
        <v>492</v>
      </c>
      <c r="G301" s="42" t="s">
        <v>115</v>
      </c>
      <c r="H301" s="45">
        <v>39356</v>
      </c>
      <c r="I301" s="42" t="s">
        <v>1044</v>
      </c>
      <c r="J301" s="44" t="s">
        <v>966</v>
      </c>
      <c r="K301" s="42" t="s">
        <v>1398</v>
      </c>
    </row>
    <row r="302" spans="1:11" ht="12.75" x14ac:dyDescent="0.2">
      <c r="A302" s="41">
        <v>0</v>
      </c>
      <c r="B302" s="42" t="s">
        <v>1399</v>
      </c>
      <c r="C302" s="43">
        <v>43873</v>
      </c>
      <c r="D302" s="44" t="s">
        <v>359</v>
      </c>
      <c r="E302" s="42" t="s">
        <v>1399</v>
      </c>
      <c r="F302" s="44" t="s">
        <v>492</v>
      </c>
      <c r="G302" s="42" t="s">
        <v>57</v>
      </c>
      <c r="H302" s="45">
        <v>28426</v>
      </c>
      <c r="I302" s="42" t="s">
        <v>971</v>
      </c>
      <c r="J302" s="44" t="s">
        <v>966</v>
      </c>
      <c r="K302" s="42" t="s">
        <v>1400</v>
      </c>
    </row>
    <row r="303" spans="1:11" ht="12.75" x14ac:dyDescent="0.2">
      <c r="A303" s="41">
        <v>0</v>
      </c>
      <c r="B303" s="42" t="s">
        <v>929</v>
      </c>
      <c r="C303" s="43">
        <v>43845</v>
      </c>
      <c r="D303" s="44" t="s">
        <v>361</v>
      </c>
      <c r="E303" s="42" t="s">
        <v>929</v>
      </c>
      <c r="F303" s="44" t="s">
        <v>492</v>
      </c>
      <c r="G303" s="42" t="s">
        <v>877</v>
      </c>
      <c r="H303" s="45">
        <v>23582</v>
      </c>
      <c r="I303" s="42" t="s">
        <v>987</v>
      </c>
      <c r="J303" s="44" t="s">
        <v>966</v>
      </c>
      <c r="K303" s="42" t="s">
        <v>1401</v>
      </c>
    </row>
    <row r="304" spans="1:11" ht="12.75" x14ac:dyDescent="0.2">
      <c r="A304" s="41">
        <v>0</v>
      </c>
      <c r="B304" s="42" t="s">
        <v>931</v>
      </c>
      <c r="C304" s="43">
        <v>43845</v>
      </c>
      <c r="D304" s="44" t="s">
        <v>969</v>
      </c>
      <c r="E304" s="42" t="s">
        <v>931</v>
      </c>
      <c r="F304" s="44" t="s">
        <v>492</v>
      </c>
      <c r="G304" s="42" t="s">
        <v>877</v>
      </c>
      <c r="H304" s="45">
        <v>39030</v>
      </c>
      <c r="I304" s="42" t="s">
        <v>1044</v>
      </c>
      <c r="J304" s="44" t="s">
        <v>966</v>
      </c>
      <c r="K304" s="42" t="s">
        <v>1402</v>
      </c>
    </row>
    <row r="305" spans="1:11" ht="12.75" x14ac:dyDescent="0.2">
      <c r="A305" s="41">
        <v>0</v>
      </c>
      <c r="B305" s="42" t="s">
        <v>615</v>
      </c>
      <c r="C305" s="43">
        <v>43846</v>
      </c>
      <c r="D305" s="44" t="s">
        <v>360</v>
      </c>
      <c r="E305" s="42" t="s">
        <v>615</v>
      </c>
      <c r="F305" s="44" t="s">
        <v>492</v>
      </c>
      <c r="G305" s="42" t="s">
        <v>204</v>
      </c>
      <c r="H305" s="45">
        <v>30029</v>
      </c>
      <c r="I305" s="42" t="s">
        <v>978</v>
      </c>
      <c r="J305" s="44" t="s">
        <v>966</v>
      </c>
      <c r="K305" s="42" t="s">
        <v>1403</v>
      </c>
    </row>
    <row r="306" spans="1:11" ht="12.75" x14ac:dyDescent="0.2">
      <c r="A306" s="41">
        <v>0</v>
      </c>
      <c r="B306" s="42" t="s">
        <v>616</v>
      </c>
      <c r="C306" s="43">
        <v>43846</v>
      </c>
      <c r="D306" s="44" t="s">
        <v>352</v>
      </c>
      <c r="E306" s="42" t="s">
        <v>616</v>
      </c>
      <c r="F306" s="44" t="s">
        <v>492</v>
      </c>
      <c r="G306" s="42" t="s">
        <v>204</v>
      </c>
      <c r="H306" s="45">
        <v>20724</v>
      </c>
      <c r="I306" s="42" t="s">
        <v>1016</v>
      </c>
      <c r="J306" s="44" t="s">
        <v>966</v>
      </c>
      <c r="K306" s="42" t="s">
        <v>1404</v>
      </c>
    </row>
    <row r="307" spans="1:11" ht="12.75" x14ac:dyDescent="0.2">
      <c r="A307" s="41">
        <v>0</v>
      </c>
      <c r="B307" s="42" t="s">
        <v>1405</v>
      </c>
      <c r="C307" s="43">
        <v>43850</v>
      </c>
      <c r="D307" s="44" t="s">
        <v>361</v>
      </c>
      <c r="E307" s="42" t="s">
        <v>1405</v>
      </c>
      <c r="F307" s="44" t="s">
        <v>492</v>
      </c>
      <c r="G307" s="42" t="s">
        <v>174</v>
      </c>
      <c r="H307" s="45">
        <v>32171</v>
      </c>
      <c r="I307" s="42" t="s">
        <v>978</v>
      </c>
      <c r="J307" s="44" t="s">
        <v>966</v>
      </c>
      <c r="K307" s="42" t="s">
        <v>1406</v>
      </c>
    </row>
    <row r="308" spans="1:11" ht="12.75" x14ac:dyDescent="0.2">
      <c r="A308" s="41">
        <v>0</v>
      </c>
      <c r="B308" s="42" t="s">
        <v>1407</v>
      </c>
      <c r="C308" s="43">
        <v>43857</v>
      </c>
      <c r="D308" s="44" t="s">
        <v>361</v>
      </c>
      <c r="E308" s="42" t="s">
        <v>1407</v>
      </c>
      <c r="F308" s="44" t="s">
        <v>492</v>
      </c>
      <c r="G308" s="42" t="s">
        <v>273</v>
      </c>
      <c r="H308" s="45">
        <v>22967</v>
      </c>
      <c r="I308" s="42" t="s">
        <v>987</v>
      </c>
      <c r="J308" s="44" t="s">
        <v>966</v>
      </c>
      <c r="K308" s="42" t="s">
        <v>1408</v>
      </c>
    </row>
    <row r="309" spans="1:11" ht="12.75" x14ac:dyDescent="0.2">
      <c r="A309" s="41">
        <v>0</v>
      </c>
      <c r="B309" s="42" t="s">
        <v>912</v>
      </c>
      <c r="C309" s="43">
        <v>43857</v>
      </c>
      <c r="D309" s="44" t="s">
        <v>361</v>
      </c>
      <c r="E309" s="42" t="s">
        <v>912</v>
      </c>
      <c r="F309" s="44" t="s">
        <v>492</v>
      </c>
      <c r="G309" s="42" t="s">
        <v>32</v>
      </c>
      <c r="H309" s="45">
        <v>36769</v>
      </c>
      <c r="I309" s="42" t="s">
        <v>965</v>
      </c>
      <c r="J309" s="44" t="s">
        <v>966</v>
      </c>
      <c r="K309" s="42" t="s">
        <v>1409</v>
      </c>
    </row>
    <row r="310" spans="1:11" ht="12.75" x14ac:dyDescent="0.2">
      <c r="A310" s="41">
        <v>0</v>
      </c>
      <c r="B310" s="42" t="s">
        <v>1410</v>
      </c>
      <c r="C310" s="43">
        <v>43884</v>
      </c>
      <c r="D310" s="44" t="s">
        <v>361</v>
      </c>
      <c r="E310" s="42" t="s">
        <v>1410</v>
      </c>
      <c r="F310" s="44" t="s">
        <v>492</v>
      </c>
      <c r="G310" s="42" t="s">
        <v>1411</v>
      </c>
      <c r="H310" s="45">
        <v>24649</v>
      </c>
      <c r="I310" s="42" t="s">
        <v>987</v>
      </c>
      <c r="J310" s="44" t="s">
        <v>966</v>
      </c>
      <c r="K310" s="42" t="s">
        <v>1412</v>
      </c>
    </row>
    <row r="311" spans="1:11" ht="12.75" x14ac:dyDescent="0.2">
      <c r="A311" s="41">
        <v>0</v>
      </c>
      <c r="B311" s="42" t="s">
        <v>567</v>
      </c>
      <c r="C311" s="43">
        <v>43843</v>
      </c>
      <c r="D311" s="44" t="s">
        <v>360</v>
      </c>
      <c r="E311" s="42" t="s">
        <v>567</v>
      </c>
      <c r="F311" s="44" t="s">
        <v>492</v>
      </c>
      <c r="G311" s="42" t="s">
        <v>14</v>
      </c>
      <c r="H311" s="45">
        <v>30848</v>
      </c>
      <c r="I311" s="42" t="s">
        <v>978</v>
      </c>
      <c r="J311" s="44" t="s">
        <v>966</v>
      </c>
      <c r="K311" s="42" t="s">
        <v>1413</v>
      </c>
    </row>
    <row r="312" spans="1:11" ht="12.75" x14ac:dyDescent="0.2">
      <c r="A312" s="41">
        <v>0</v>
      </c>
      <c r="B312" s="42" t="s">
        <v>121</v>
      </c>
      <c r="C312" s="43">
        <v>43857</v>
      </c>
      <c r="D312" s="44" t="s">
        <v>352</v>
      </c>
      <c r="E312" s="42" t="s">
        <v>121</v>
      </c>
      <c r="F312" s="44" t="s">
        <v>492</v>
      </c>
      <c r="G312" s="42" t="s">
        <v>32</v>
      </c>
      <c r="H312" s="45">
        <v>26948</v>
      </c>
      <c r="I312" s="42" t="s">
        <v>971</v>
      </c>
      <c r="J312" s="44" t="s">
        <v>966</v>
      </c>
      <c r="K312" s="42" t="s">
        <v>1414</v>
      </c>
    </row>
    <row r="313" spans="1:11" ht="12.75" x14ac:dyDescent="0.2">
      <c r="A313" s="41">
        <v>0</v>
      </c>
      <c r="B313" s="42" t="s">
        <v>305</v>
      </c>
      <c r="C313" s="43">
        <v>43857</v>
      </c>
      <c r="D313" s="44" t="s">
        <v>352</v>
      </c>
      <c r="E313" s="42" t="s">
        <v>305</v>
      </c>
      <c r="F313" s="44" t="s">
        <v>492</v>
      </c>
      <c r="G313" s="42" t="s">
        <v>330</v>
      </c>
      <c r="H313" s="45">
        <v>21335</v>
      </c>
      <c r="I313" s="42" t="s">
        <v>1016</v>
      </c>
      <c r="J313" s="44" t="s">
        <v>966</v>
      </c>
      <c r="K313" s="42" t="s">
        <v>1415</v>
      </c>
    </row>
    <row r="314" spans="1:11" ht="12.75" x14ac:dyDescent="0.2">
      <c r="A314" s="41">
        <v>0</v>
      </c>
      <c r="B314" s="42" t="s">
        <v>373</v>
      </c>
      <c r="C314" s="43">
        <v>43870</v>
      </c>
      <c r="D314" s="44" t="s">
        <v>969</v>
      </c>
      <c r="E314" s="42" t="s">
        <v>373</v>
      </c>
      <c r="F314" s="44" t="s">
        <v>492</v>
      </c>
      <c r="G314" s="42" t="s">
        <v>330</v>
      </c>
      <c r="H314" s="45">
        <v>40133</v>
      </c>
      <c r="I314" s="42" t="s">
        <v>412</v>
      </c>
      <c r="J314" s="44" t="s">
        <v>966</v>
      </c>
      <c r="K314" s="42" t="s">
        <v>1416</v>
      </c>
    </row>
    <row r="315" spans="1:11" ht="12.75" x14ac:dyDescent="0.2">
      <c r="A315" s="41">
        <v>0</v>
      </c>
      <c r="B315" s="42" t="s">
        <v>350</v>
      </c>
      <c r="C315" s="43">
        <v>43870</v>
      </c>
      <c r="D315" s="44" t="s">
        <v>359</v>
      </c>
      <c r="E315" s="42" t="s">
        <v>350</v>
      </c>
      <c r="F315" s="44" t="s">
        <v>492</v>
      </c>
      <c r="G315" s="42" t="s">
        <v>330</v>
      </c>
      <c r="H315" s="45">
        <v>30388</v>
      </c>
      <c r="I315" s="42" t="s">
        <v>978</v>
      </c>
      <c r="J315" s="44" t="s">
        <v>966</v>
      </c>
      <c r="K315" s="42" t="s">
        <v>1417</v>
      </c>
    </row>
    <row r="316" spans="1:11" ht="12.75" x14ac:dyDescent="0.2">
      <c r="A316" s="41">
        <v>0</v>
      </c>
      <c r="B316" s="42" t="s">
        <v>497</v>
      </c>
      <c r="C316" s="43">
        <v>43870</v>
      </c>
      <c r="D316" s="44" t="s">
        <v>352</v>
      </c>
      <c r="E316" s="42" t="s">
        <v>497</v>
      </c>
      <c r="F316" s="44" t="s">
        <v>491</v>
      </c>
      <c r="G316" s="42" t="s">
        <v>330</v>
      </c>
      <c r="H316" s="45">
        <v>29302</v>
      </c>
      <c r="I316" s="42" t="s">
        <v>1069</v>
      </c>
      <c r="J316" s="44" t="s">
        <v>966</v>
      </c>
      <c r="K316" s="42" t="s">
        <v>1418</v>
      </c>
    </row>
    <row r="317" spans="1:11" ht="12.75" x14ac:dyDescent="0.2">
      <c r="A317" s="41">
        <v>0</v>
      </c>
      <c r="B317" s="42" t="s">
        <v>515</v>
      </c>
      <c r="C317" s="43">
        <v>43857</v>
      </c>
      <c r="D317" s="44" t="s">
        <v>360</v>
      </c>
      <c r="E317" s="42" t="s">
        <v>515</v>
      </c>
      <c r="F317" s="44" t="s">
        <v>492</v>
      </c>
      <c r="G317" s="42" t="s">
        <v>186</v>
      </c>
      <c r="H317" s="45">
        <v>26102</v>
      </c>
      <c r="I317" s="42" t="s">
        <v>971</v>
      </c>
      <c r="J317" s="44" t="s">
        <v>966</v>
      </c>
      <c r="K317" s="42" t="s">
        <v>1419</v>
      </c>
    </row>
    <row r="318" spans="1:11" ht="12.75" x14ac:dyDescent="0.2">
      <c r="A318" s="41">
        <v>0</v>
      </c>
      <c r="B318" s="42" t="s">
        <v>723</v>
      </c>
      <c r="C318" s="43">
        <v>43843</v>
      </c>
      <c r="D318" s="44" t="s">
        <v>361</v>
      </c>
      <c r="E318" s="42" t="s">
        <v>723</v>
      </c>
      <c r="F318" s="44" t="s">
        <v>492</v>
      </c>
      <c r="G318" s="42" t="s">
        <v>327</v>
      </c>
      <c r="H318" s="45">
        <v>27346</v>
      </c>
      <c r="I318" s="42" t="s">
        <v>971</v>
      </c>
      <c r="J318" s="44" t="s">
        <v>966</v>
      </c>
      <c r="K318" s="42" t="s">
        <v>1420</v>
      </c>
    </row>
    <row r="319" spans="1:11" ht="12.75" x14ac:dyDescent="0.2">
      <c r="A319" s="41">
        <v>0</v>
      </c>
      <c r="B319" s="42" t="s">
        <v>1421</v>
      </c>
      <c r="C319" s="43">
        <v>43843</v>
      </c>
      <c r="D319" s="44" t="s">
        <v>969</v>
      </c>
      <c r="E319" s="42" t="s">
        <v>1421</v>
      </c>
      <c r="F319" s="44" t="s">
        <v>492</v>
      </c>
      <c r="G319" s="42" t="s">
        <v>153</v>
      </c>
      <c r="H319" s="45">
        <v>39122</v>
      </c>
      <c r="I319" s="42" t="s">
        <v>1044</v>
      </c>
      <c r="J319" s="44" t="s">
        <v>966</v>
      </c>
      <c r="K319" s="42" t="s">
        <v>1422</v>
      </c>
    </row>
    <row r="320" spans="1:11" ht="12.75" x14ac:dyDescent="0.2">
      <c r="A320" s="41">
        <v>0</v>
      </c>
      <c r="B320" s="42" t="s">
        <v>292</v>
      </c>
      <c r="C320" s="43">
        <v>43843</v>
      </c>
      <c r="D320" s="44" t="s">
        <v>360</v>
      </c>
      <c r="E320" s="42" t="s">
        <v>292</v>
      </c>
      <c r="F320" s="44" t="s">
        <v>492</v>
      </c>
      <c r="G320" s="42" t="s">
        <v>326</v>
      </c>
      <c r="H320" s="45">
        <v>33940</v>
      </c>
      <c r="I320" s="42" t="s">
        <v>965</v>
      </c>
      <c r="J320" s="44" t="s">
        <v>966</v>
      </c>
      <c r="K320" s="42" t="s">
        <v>1423</v>
      </c>
    </row>
    <row r="321" spans="1:11" ht="12.75" x14ac:dyDescent="0.2">
      <c r="A321" s="41">
        <v>0</v>
      </c>
      <c r="B321" s="42" t="s">
        <v>170</v>
      </c>
      <c r="C321" s="43">
        <v>43846</v>
      </c>
      <c r="D321" s="44" t="s">
        <v>969</v>
      </c>
      <c r="E321" s="42" t="s">
        <v>170</v>
      </c>
      <c r="F321" s="44" t="s">
        <v>492</v>
      </c>
      <c r="G321" s="42" t="s">
        <v>32</v>
      </c>
      <c r="H321" s="45">
        <v>38805</v>
      </c>
      <c r="I321" s="42" t="s">
        <v>1044</v>
      </c>
      <c r="J321" s="44" t="s">
        <v>966</v>
      </c>
      <c r="K321" s="42" t="s">
        <v>1424</v>
      </c>
    </row>
    <row r="322" spans="1:11" ht="12.75" x14ac:dyDescent="0.2">
      <c r="A322" s="41">
        <v>0</v>
      </c>
      <c r="B322" s="42" t="s">
        <v>1425</v>
      </c>
      <c r="C322" s="43">
        <v>43843</v>
      </c>
      <c r="D322" s="44" t="s">
        <v>969</v>
      </c>
      <c r="E322" s="42" t="s">
        <v>1425</v>
      </c>
      <c r="F322" s="44" t="s">
        <v>492</v>
      </c>
      <c r="G322" s="42" t="s">
        <v>174</v>
      </c>
      <c r="H322" s="45">
        <v>38652</v>
      </c>
      <c r="I322" s="42" t="s">
        <v>975</v>
      </c>
      <c r="J322" s="44" t="s">
        <v>966</v>
      </c>
      <c r="K322" s="42" t="s">
        <v>1426</v>
      </c>
    </row>
    <row r="323" spans="1:11" ht="12.75" x14ac:dyDescent="0.2">
      <c r="A323" s="41">
        <v>0</v>
      </c>
      <c r="B323" s="42" t="s">
        <v>1427</v>
      </c>
      <c r="C323" s="43">
        <v>43843</v>
      </c>
      <c r="D323" s="44" t="s">
        <v>359</v>
      </c>
      <c r="E323" s="42" t="s">
        <v>1427</v>
      </c>
      <c r="F323" s="44" t="s">
        <v>492</v>
      </c>
      <c r="G323" s="42" t="s">
        <v>183</v>
      </c>
      <c r="H323" s="45">
        <v>28314</v>
      </c>
      <c r="I323" s="42" t="s">
        <v>971</v>
      </c>
      <c r="J323" s="44" t="s">
        <v>966</v>
      </c>
      <c r="K323" s="42" t="s">
        <v>1428</v>
      </c>
    </row>
    <row r="324" spans="1:11" ht="12.75" x14ac:dyDescent="0.2">
      <c r="A324" s="41">
        <v>0</v>
      </c>
      <c r="B324" s="42" t="s">
        <v>749</v>
      </c>
      <c r="C324" s="43">
        <v>43834</v>
      </c>
      <c r="D324" s="44" t="s">
        <v>359</v>
      </c>
      <c r="E324" s="42" t="s">
        <v>749</v>
      </c>
      <c r="F324" s="44" t="s">
        <v>492</v>
      </c>
      <c r="G324" s="42" t="s">
        <v>107</v>
      </c>
      <c r="H324" s="45">
        <v>32093</v>
      </c>
      <c r="I324" s="42" t="s">
        <v>978</v>
      </c>
      <c r="J324" s="44" t="s">
        <v>966</v>
      </c>
      <c r="K324" s="42" t="s">
        <v>1429</v>
      </c>
    </row>
    <row r="325" spans="1:11" ht="12.75" x14ac:dyDescent="0.2">
      <c r="A325" s="41">
        <v>0</v>
      </c>
      <c r="B325" s="42" t="s">
        <v>1430</v>
      </c>
      <c r="C325" s="43">
        <v>43871</v>
      </c>
      <c r="D325" s="44" t="s">
        <v>359</v>
      </c>
      <c r="E325" s="42" t="s">
        <v>1430</v>
      </c>
      <c r="F325" s="44" t="s">
        <v>492</v>
      </c>
      <c r="G325" s="42" t="s">
        <v>488</v>
      </c>
      <c r="H325" s="45">
        <v>31307</v>
      </c>
      <c r="I325" s="42" t="s">
        <v>978</v>
      </c>
      <c r="J325" s="44" t="s">
        <v>966</v>
      </c>
      <c r="K325" s="42" t="s">
        <v>1431</v>
      </c>
    </row>
    <row r="326" spans="1:11" ht="12.75" x14ac:dyDescent="0.2">
      <c r="A326" s="41">
        <v>0</v>
      </c>
      <c r="B326" s="42" t="s">
        <v>576</v>
      </c>
      <c r="C326" s="43">
        <v>43843</v>
      </c>
      <c r="D326" s="44" t="s">
        <v>1078</v>
      </c>
      <c r="E326" s="42" t="s">
        <v>576</v>
      </c>
      <c r="F326" s="44" t="s">
        <v>492</v>
      </c>
      <c r="G326" s="42" t="s">
        <v>14</v>
      </c>
      <c r="H326" s="45">
        <v>19262</v>
      </c>
      <c r="I326" s="42" t="s">
        <v>1016</v>
      </c>
      <c r="J326" s="44" t="s">
        <v>966</v>
      </c>
      <c r="K326" s="42" t="s">
        <v>1432</v>
      </c>
    </row>
    <row r="327" spans="1:11" ht="12.75" x14ac:dyDescent="0.2">
      <c r="A327" s="41">
        <v>0</v>
      </c>
      <c r="B327" s="42" t="s">
        <v>762</v>
      </c>
      <c r="C327" s="43">
        <v>43870</v>
      </c>
      <c r="D327" s="44" t="s">
        <v>969</v>
      </c>
      <c r="E327" s="42" t="s">
        <v>762</v>
      </c>
      <c r="F327" s="44" t="s">
        <v>491</v>
      </c>
      <c r="G327" s="42" t="s">
        <v>330</v>
      </c>
      <c r="H327" s="45">
        <v>38374</v>
      </c>
      <c r="I327" s="42" t="s">
        <v>1433</v>
      </c>
      <c r="J327" s="44" t="s">
        <v>966</v>
      </c>
      <c r="K327" s="42" t="s">
        <v>1434</v>
      </c>
    </row>
    <row r="328" spans="1:11" ht="12.75" x14ac:dyDescent="0.2">
      <c r="A328" s="41">
        <v>0</v>
      </c>
      <c r="B328" s="42" t="s">
        <v>763</v>
      </c>
      <c r="C328" s="43">
        <v>43870</v>
      </c>
      <c r="D328" s="44" t="s">
        <v>359</v>
      </c>
      <c r="E328" s="42" t="s">
        <v>763</v>
      </c>
      <c r="F328" s="44" t="s">
        <v>492</v>
      </c>
      <c r="G328" s="42" t="s">
        <v>330</v>
      </c>
      <c r="H328" s="45">
        <v>37531</v>
      </c>
      <c r="I328" s="42" t="s">
        <v>998</v>
      </c>
      <c r="J328" s="44" t="s">
        <v>966</v>
      </c>
      <c r="K328" s="42" t="s">
        <v>1435</v>
      </c>
    </row>
    <row r="329" spans="1:11" ht="12.75" x14ac:dyDescent="0.2">
      <c r="A329" s="41">
        <v>0</v>
      </c>
      <c r="B329" s="42" t="s">
        <v>1436</v>
      </c>
      <c r="C329" s="43">
        <v>43851</v>
      </c>
      <c r="D329" s="44" t="s">
        <v>352</v>
      </c>
      <c r="E329" s="42" t="s">
        <v>1436</v>
      </c>
      <c r="F329" s="44" t="s">
        <v>491</v>
      </c>
      <c r="G329" s="42" t="s">
        <v>17</v>
      </c>
      <c r="H329" s="45">
        <v>22605</v>
      </c>
      <c r="I329" s="42" t="s">
        <v>1069</v>
      </c>
      <c r="J329" s="44" t="s">
        <v>966</v>
      </c>
      <c r="K329" s="42" t="s">
        <v>1437</v>
      </c>
    </row>
    <row r="330" spans="1:11" ht="12.75" x14ac:dyDescent="0.2">
      <c r="A330" s="41">
        <v>0</v>
      </c>
      <c r="B330" s="42" t="s">
        <v>1438</v>
      </c>
      <c r="C330" s="43">
        <v>43857</v>
      </c>
      <c r="D330" s="44" t="s">
        <v>359</v>
      </c>
      <c r="E330" s="42" t="s">
        <v>1438</v>
      </c>
      <c r="F330" s="44" t="s">
        <v>492</v>
      </c>
      <c r="G330" s="42" t="s">
        <v>32</v>
      </c>
      <c r="H330" s="45">
        <v>23462</v>
      </c>
      <c r="I330" s="42" t="s">
        <v>987</v>
      </c>
      <c r="J330" s="44" t="s">
        <v>966</v>
      </c>
      <c r="K330" s="42" t="s">
        <v>1439</v>
      </c>
    </row>
    <row r="331" spans="1:11" ht="12.75" x14ac:dyDescent="0.2">
      <c r="A331" s="41">
        <v>0</v>
      </c>
      <c r="B331" s="42" t="s">
        <v>1440</v>
      </c>
      <c r="C331" s="43">
        <v>43851</v>
      </c>
      <c r="D331" s="44" t="s">
        <v>361</v>
      </c>
      <c r="E331" s="42" t="s">
        <v>1440</v>
      </c>
      <c r="F331" s="44" t="s">
        <v>492</v>
      </c>
      <c r="G331" s="42" t="s">
        <v>115</v>
      </c>
      <c r="H331" s="45">
        <v>30758</v>
      </c>
      <c r="I331" s="42" t="s">
        <v>978</v>
      </c>
      <c r="J331" s="44" t="s">
        <v>966</v>
      </c>
      <c r="K331" s="42" t="s">
        <v>1441</v>
      </c>
    </row>
    <row r="332" spans="1:11" ht="12.75" x14ac:dyDescent="0.2">
      <c r="A332" s="41">
        <v>0</v>
      </c>
      <c r="B332" s="42" t="s">
        <v>698</v>
      </c>
      <c r="C332" s="43">
        <v>43865</v>
      </c>
      <c r="D332" s="44" t="s">
        <v>352</v>
      </c>
      <c r="E332" s="42" t="s">
        <v>698</v>
      </c>
      <c r="F332" s="44" t="s">
        <v>492</v>
      </c>
      <c r="G332" s="42" t="s">
        <v>865</v>
      </c>
      <c r="H332" s="45">
        <v>22146</v>
      </c>
      <c r="I332" s="42" t="s">
        <v>1016</v>
      </c>
      <c r="J332" s="44" t="s">
        <v>966</v>
      </c>
      <c r="K332" s="42" t="s">
        <v>1442</v>
      </c>
    </row>
    <row r="333" spans="1:11" ht="12.75" x14ac:dyDescent="0.2">
      <c r="A333" s="41">
        <v>0</v>
      </c>
      <c r="B333" s="42" t="s">
        <v>1443</v>
      </c>
      <c r="C333" s="43">
        <v>43887</v>
      </c>
      <c r="D333" s="44" t="s">
        <v>359</v>
      </c>
      <c r="E333" s="42" t="s">
        <v>1443</v>
      </c>
      <c r="F333" s="44" t="s">
        <v>492</v>
      </c>
      <c r="G333" s="42" t="s">
        <v>39</v>
      </c>
      <c r="H333" s="45">
        <v>26586</v>
      </c>
      <c r="I333" s="42" t="s">
        <v>971</v>
      </c>
      <c r="J333" s="44" t="s">
        <v>966</v>
      </c>
      <c r="K333" s="42" t="s">
        <v>1444</v>
      </c>
    </row>
    <row r="334" spans="1:11" ht="12.75" x14ac:dyDescent="0.2">
      <c r="A334" s="41">
        <v>0</v>
      </c>
      <c r="B334" s="42" t="s">
        <v>784</v>
      </c>
      <c r="C334" s="43">
        <v>43843</v>
      </c>
      <c r="D334" s="44" t="s">
        <v>359</v>
      </c>
      <c r="E334" s="42" t="s">
        <v>784</v>
      </c>
      <c r="F334" s="44" t="s">
        <v>492</v>
      </c>
      <c r="G334" s="42" t="s">
        <v>195</v>
      </c>
      <c r="H334" s="45">
        <v>27554</v>
      </c>
      <c r="I334" s="42" t="s">
        <v>971</v>
      </c>
      <c r="J334" s="44" t="s">
        <v>966</v>
      </c>
      <c r="K334" s="42" t="s">
        <v>1445</v>
      </c>
    </row>
    <row r="335" spans="1:11" ht="12.75" x14ac:dyDescent="0.2">
      <c r="A335" s="41">
        <v>0</v>
      </c>
      <c r="B335" s="42" t="s">
        <v>295</v>
      </c>
      <c r="C335" s="43">
        <v>43843</v>
      </c>
      <c r="D335" s="44" t="s">
        <v>361</v>
      </c>
      <c r="E335" s="42" t="s">
        <v>295</v>
      </c>
      <c r="F335" s="44" t="s">
        <v>492</v>
      </c>
      <c r="G335" s="42" t="s">
        <v>327</v>
      </c>
      <c r="H335" s="45">
        <v>26320</v>
      </c>
      <c r="I335" s="42" t="s">
        <v>971</v>
      </c>
      <c r="J335" s="44" t="s">
        <v>966</v>
      </c>
      <c r="K335" s="42" t="s">
        <v>1446</v>
      </c>
    </row>
    <row r="336" spans="1:11" ht="12.75" x14ac:dyDescent="0.2">
      <c r="A336" s="41">
        <v>0</v>
      </c>
      <c r="B336" s="42" t="s">
        <v>1447</v>
      </c>
      <c r="C336" s="43">
        <v>43845</v>
      </c>
      <c r="D336" s="44" t="s">
        <v>969</v>
      </c>
      <c r="E336" s="42" t="s">
        <v>1447</v>
      </c>
      <c r="F336" s="44" t="s">
        <v>492</v>
      </c>
      <c r="G336" s="42" t="s">
        <v>17</v>
      </c>
      <c r="H336" s="45">
        <v>38027</v>
      </c>
      <c r="I336" s="42" t="s">
        <v>975</v>
      </c>
      <c r="J336" s="44" t="s">
        <v>966</v>
      </c>
      <c r="K336" s="42" t="s">
        <v>1448</v>
      </c>
    </row>
    <row r="337" spans="1:11" ht="12.75" x14ac:dyDescent="0.2">
      <c r="A337" s="41">
        <v>0</v>
      </c>
      <c r="B337" s="42" t="s">
        <v>828</v>
      </c>
      <c r="C337" s="43">
        <v>43879</v>
      </c>
      <c r="D337" s="44" t="s">
        <v>359</v>
      </c>
      <c r="E337" s="42" t="s">
        <v>828</v>
      </c>
      <c r="F337" s="44" t="s">
        <v>492</v>
      </c>
      <c r="G337" s="42" t="s">
        <v>84</v>
      </c>
      <c r="H337" s="45">
        <v>36001</v>
      </c>
      <c r="I337" s="42" t="s">
        <v>965</v>
      </c>
      <c r="J337" s="44" t="s">
        <v>966</v>
      </c>
      <c r="K337" s="42" t="s">
        <v>1449</v>
      </c>
    </row>
    <row r="338" spans="1:11" ht="12.75" x14ac:dyDescent="0.2">
      <c r="A338" s="41">
        <v>0</v>
      </c>
      <c r="B338" s="42" t="s">
        <v>215</v>
      </c>
      <c r="C338" s="43">
        <v>43870</v>
      </c>
      <c r="D338" s="44" t="s">
        <v>361</v>
      </c>
      <c r="E338" s="42" t="s">
        <v>215</v>
      </c>
      <c r="F338" s="44" t="s">
        <v>492</v>
      </c>
      <c r="G338" s="42" t="s">
        <v>112</v>
      </c>
      <c r="H338" s="45">
        <v>29898</v>
      </c>
      <c r="I338" s="42" t="s">
        <v>978</v>
      </c>
      <c r="J338" s="44" t="s">
        <v>966</v>
      </c>
      <c r="K338" s="42" t="s">
        <v>1450</v>
      </c>
    </row>
    <row r="339" spans="1:11" ht="12.75" x14ac:dyDescent="0.2">
      <c r="A339" s="41">
        <v>0</v>
      </c>
      <c r="B339" s="42" t="s">
        <v>428</v>
      </c>
      <c r="C339" s="43">
        <v>43846</v>
      </c>
      <c r="D339" s="44" t="s">
        <v>969</v>
      </c>
      <c r="E339" s="42" t="s">
        <v>428</v>
      </c>
      <c r="F339" s="44" t="s">
        <v>491</v>
      </c>
      <c r="G339" s="42" t="s">
        <v>112</v>
      </c>
      <c r="H339" s="45">
        <v>40675</v>
      </c>
      <c r="I339" s="42" t="s">
        <v>454</v>
      </c>
      <c r="J339" s="44" t="s">
        <v>966</v>
      </c>
      <c r="K339" s="42" t="s">
        <v>1451</v>
      </c>
    </row>
    <row r="340" spans="1:11" ht="12.75" x14ac:dyDescent="0.2">
      <c r="A340" s="41">
        <v>0</v>
      </c>
      <c r="B340" s="42" t="s">
        <v>1452</v>
      </c>
      <c r="C340" s="43">
        <v>43835</v>
      </c>
      <c r="D340" s="44" t="s">
        <v>969</v>
      </c>
      <c r="E340" s="42" t="s">
        <v>1452</v>
      </c>
      <c r="F340" s="44" t="s">
        <v>492</v>
      </c>
      <c r="G340" s="42" t="s">
        <v>62</v>
      </c>
      <c r="H340" s="45">
        <v>38426</v>
      </c>
      <c r="I340" s="42" t="s">
        <v>975</v>
      </c>
      <c r="J340" s="44" t="s">
        <v>966</v>
      </c>
      <c r="K340" s="42" t="s">
        <v>1453</v>
      </c>
    </row>
    <row r="341" spans="1:11" ht="12.75" x14ac:dyDescent="0.2">
      <c r="A341" s="41">
        <v>0</v>
      </c>
      <c r="B341" s="42" t="s">
        <v>779</v>
      </c>
      <c r="C341" s="43">
        <v>43851</v>
      </c>
      <c r="D341" s="44" t="s">
        <v>361</v>
      </c>
      <c r="E341" s="42" t="s">
        <v>779</v>
      </c>
      <c r="F341" s="44" t="s">
        <v>492</v>
      </c>
      <c r="G341" s="42" t="s">
        <v>115</v>
      </c>
      <c r="H341" s="45">
        <v>28604</v>
      </c>
      <c r="I341" s="42" t="s">
        <v>971</v>
      </c>
      <c r="J341" s="44" t="s">
        <v>966</v>
      </c>
      <c r="K341" s="42" t="s">
        <v>1454</v>
      </c>
    </row>
    <row r="342" spans="1:11" ht="12.75" x14ac:dyDescent="0.2">
      <c r="A342" s="41">
        <v>0</v>
      </c>
      <c r="B342" s="42" t="s">
        <v>130</v>
      </c>
      <c r="C342" s="43">
        <v>43849</v>
      </c>
      <c r="D342" s="44" t="s">
        <v>361</v>
      </c>
      <c r="E342" s="42" t="s">
        <v>130</v>
      </c>
      <c r="F342" s="44" t="s">
        <v>492</v>
      </c>
      <c r="G342" s="42" t="s">
        <v>109</v>
      </c>
      <c r="H342" s="45">
        <v>36913</v>
      </c>
      <c r="I342" s="42" t="s">
        <v>998</v>
      </c>
      <c r="J342" s="44" t="s">
        <v>966</v>
      </c>
      <c r="K342" s="42" t="s">
        <v>1455</v>
      </c>
    </row>
    <row r="343" spans="1:11" ht="12.75" x14ac:dyDescent="0.2">
      <c r="A343" s="41">
        <v>0</v>
      </c>
      <c r="B343" s="42" t="s">
        <v>298</v>
      </c>
      <c r="C343" s="43">
        <v>43843</v>
      </c>
      <c r="D343" s="44" t="s">
        <v>360</v>
      </c>
      <c r="E343" s="42" t="s">
        <v>298</v>
      </c>
      <c r="F343" s="44" t="s">
        <v>492</v>
      </c>
      <c r="G343" s="42" t="s">
        <v>183</v>
      </c>
      <c r="H343" s="45">
        <v>34880</v>
      </c>
      <c r="I343" s="42" t="s">
        <v>965</v>
      </c>
      <c r="J343" s="44" t="s">
        <v>966</v>
      </c>
      <c r="K343" s="42" t="s">
        <v>1456</v>
      </c>
    </row>
    <row r="344" spans="1:11" ht="12.75" x14ac:dyDescent="0.2">
      <c r="A344" s="41">
        <v>0</v>
      </c>
      <c r="B344" s="42" t="s">
        <v>334</v>
      </c>
      <c r="C344" s="43">
        <v>43843</v>
      </c>
      <c r="D344" s="44" t="s">
        <v>352</v>
      </c>
      <c r="E344" s="42" t="s">
        <v>334</v>
      </c>
      <c r="F344" s="44" t="s">
        <v>492</v>
      </c>
      <c r="G344" s="42" t="s">
        <v>183</v>
      </c>
      <c r="H344" s="45">
        <v>22770</v>
      </c>
      <c r="I344" s="42" t="s">
        <v>987</v>
      </c>
      <c r="J344" s="44" t="s">
        <v>966</v>
      </c>
      <c r="K344" s="42" t="s">
        <v>1457</v>
      </c>
    </row>
    <row r="345" spans="1:11" ht="12.75" x14ac:dyDescent="0.2">
      <c r="A345" s="41">
        <v>0</v>
      </c>
      <c r="B345" s="42" t="s">
        <v>1458</v>
      </c>
      <c r="C345" s="43">
        <v>43866</v>
      </c>
      <c r="D345" s="44" t="s">
        <v>352</v>
      </c>
      <c r="E345" s="42" t="s">
        <v>1458</v>
      </c>
      <c r="F345" s="44" t="s">
        <v>492</v>
      </c>
      <c r="G345" s="42" t="s">
        <v>340</v>
      </c>
      <c r="H345" s="45">
        <v>23683</v>
      </c>
      <c r="I345" s="42" t="s">
        <v>987</v>
      </c>
      <c r="J345" s="44" t="s">
        <v>966</v>
      </c>
      <c r="K345" s="42" t="s">
        <v>1459</v>
      </c>
    </row>
    <row r="346" spans="1:11" ht="12.75" x14ac:dyDescent="0.2">
      <c r="A346" s="41">
        <v>0</v>
      </c>
      <c r="B346" s="42" t="s">
        <v>1460</v>
      </c>
      <c r="C346" s="43">
        <v>44008</v>
      </c>
      <c r="D346" s="44" t="s">
        <v>359</v>
      </c>
      <c r="E346" s="42" t="s">
        <v>1460</v>
      </c>
      <c r="F346" s="44" t="s">
        <v>492</v>
      </c>
      <c r="G346" s="42" t="s">
        <v>171</v>
      </c>
      <c r="H346" s="45">
        <v>30642</v>
      </c>
      <c r="I346" s="42" t="s">
        <v>978</v>
      </c>
      <c r="J346" s="44" t="s">
        <v>966</v>
      </c>
      <c r="K346" s="42" t="s">
        <v>1461</v>
      </c>
    </row>
    <row r="347" spans="1:11" ht="12.75" x14ac:dyDescent="0.2">
      <c r="A347" s="41">
        <v>0</v>
      </c>
      <c r="B347" s="42" t="s">
        <v>1462</v>
      </c>
      <c r="C347" s="43">
        <v>43846</v>
      </c>
      <c r="D347" s="44" t="s">
        <v>360</v>
      </c>
      <c r="E347" s="42" t="s">
        <v>1462</v>
      </c>
      <c r="F347" s="44" t="s">
        <v>492</v>
      </c>
      <c r="G347" s="42" t="s">
        <v>201</v>
      </c>
      <c r="H347" s="45">
        <v>26592</v>
      </c>
      <c r="I347" s="42" t="s">
        <v>971</v>
      </c>
      <c r="J347" s="44" t="s">
        <v>966</v>
      </c>
      <c r="K347" s="42" t="s">
        <v>1463</v>
      </c>
    </row>
    <row r="348" spans="1:11" ht="12.75" x14ac:dyDescent="0.2">
      <c r="A348" s="41">
        <v>0</v>
      </c>
      <c r="B348" s="42" t="s">
        <v>724</v>
      </c>
      <c r="C348" s="43">
        <v>43843</v>
      </c>
      <c r="D348" s="44" t="s">
        <v>361</v>
      </c>
      <c r="E348" s="42" t="s">
        <v>724</v>
      </c>
      <c r="F348" s="44" t="s">
        <v>492</v>
      </c>
      <c r="G348" s="42" t="s">
        <v>327</v>
      </c>
      <c r="H348" s="45">
        <v>27620</v>
      </c>
      <c r="I348" s="42" t="s">
        <v>971</v>
      </c>
      <c r="J348" s="44" t="s">
        <v>966</v>
      </c>
      <c r="K348" s="42" t="s">
        <v>1464</v>
      </c>
    </row>
    <row r="349" spans="1:11" ht="12.75" x14ac:dyDescent="0.2">
      <c r="A349" s="41">
        <v>0</v>
      </c>
      <c r="B349" s="42" t="s">
        <v>1465</v>
      </c>
      <c r="C349" s="43">
        <v>43857</v>
      </c>
      <c r="D349" s="44" t="s">
        <v>359</v>
      </c>
      <c r="E349" s="42" t="s">
        <v>1465</v>
      </c>
      <c r="F349" s="44" t="s">
        <v>492</v>
      </c>
      <c r="G349" s="42" t="s">
        <v>342</v>
      </c>
      <c r="H349" s="45">
        <v>24668</v>
      </c>
      <c r="I349" s="42" t="s">
        <v>987</v>
      </c>
      <c r="J349" s="44" t="s">
        <v>966</v>
      </c>
      <c r="K349" s="42" t="s">
        <v>1466</v>
      </c>
    </row>
    <row r="350" spans="1:11" ht="12.75" x14ac:dyDescent="0.2">
      <c r="A350" s="41">
        <v>0</v>
      </c>
      <c r="B350" s="42" t="s">
        <v>817</v>
      </c>
      <c r="C350" s="43">
        <v>43867</v>
      </c>
      <c r="D350" s="44" t="s">
        <v>360</v>
      </c>
      <c r="E350" s="42" t="s">
        <v>817</v>
      </c>
      <c r="F350" s="44" t="s">
        <v>492</v>
      </c>
      <c r="G350" s="42" t="s">
        <v>328</v>
      </c>
      <c r="H350" s="45">
        <v>27820</v>
      </c>
      <c r="I350" s="42" t="s">
        <v>971</v>
      </c>
      <c r="J350" s="44" t="s">
        <v>966</v>
      </c>
      <c r="K350" s="42" t="s">
        <v>1467</v>
      </c>
    </row>
    <row r="351" spans="1:11" ht="12.75" x14ac:dyDescent="0.2">
      <c r="A351" s="41">
        <v>0</v>
      </c>
      <c r="B351" s="42" t="s">
        <v>1468</v>
      </c>
      <c r="C351" s="43">
        <v>43851</v>
      </c>
      <c r="D351" s="44" t="s">
        <v>969</v>
      </c>
      <c r="E351" s="42" t="s">
        <v>1468</v>
      </c>
      <c r="F351" s="44" t="s">
        <v>492</v>
      </c>
      <c r="G351" s="42" t="s">
        <v>115</v>
      </c>
      <c r="H351" s="45">
        <v>38979</v>
      </c>
      <c r="I351" s="42" t="s">
        <v>1044</v>
      </c>
      <c r="J351" s="44" t="s">
        <v>966</v>
      </c>
      <c r="K351" s="42" t="s">
        <v>1469</v>
      </c>
    </row>
    <row r="352" spans="1:11" ht="12.75" x14ac:dyDescent="0.2">
      <c r="A352" s="41">
        <v>0</v>
      </c>
      <c r="B352" s="42" t="s">
        <v>164</v>
      </c>
      <c r="C352" s="43">
        <v>43840</v>
      </c>
      <c r="D352" s="44" t="s">
        <v>969</v>
      </c>
      <c r="E352" s="42" t="s">
        <v>164</v>
      </c>
      <c r="F352" s="44" t="s">
        <v>492</v>
      </c>
      <c r="G352" s="42" t="s">
        <v>22</v>
      </c>
      <c r="H352" s="45">
        <v>38381</v>
      </c>
      <c r="I352" s="42" t="s">
        <v>975</v>
      </c>
      <c r="J352" s="44" t="s">
        <v>966</v>
      </c>
      <c r="K352" s="42" t="s">
        <v>1470</v>
      </c>
    </row>
    <row r="353" spans="1:11" ht="12.75" x14ac:dyDescent="0.2">
      <c r="A353" s="41">
        <v>0</v>
      </c>
      <c r="B353" s="42" t="s">
        <v>184</v>
      </c>
      <c r="C353" s="43">
        <v>43840</v>
      </c>
      <c r="D353" s="44" t="s">
        <v>359</v>
      </c>
      <c r="E353" s="42" t="s">
        <v>184</v>
      </c>
      <c r="F353" s="44" t="s">
        <v>492</v>
      </c>
      <c r="G353" s="42" t="s">
        <v>22</v>
      </c>
      <c r="H353" s="45">
        <v>37371</v>
      </c>
      <c r="I353" s="42" t="s">
        <v>998</v>
      </c>
      <c r="J353" s="44" t="s">
        <v>966</v>
      </c>
      <c r="K353" s="42" t="s">
        <v>1471</v>
      </c>
    </row>
    <row r="354" spans="1:11" ht="12.75" x14ac:dyDescent="0.2">
      <c r="A354" s="41">
        <v>0</v>
      </c>
      <c r="B354" s="42" t="s">
        <v>1472</v>
      </c>
      <c r="C354" s="43">
        <v>43834</v>
      </c>
      <c r="D354" s="44" t="s">
        <v>359</v>
      </c>
      <c r="E354" s="42" t="s">
        <v>1472</v>
      </c>
      <c r="F354" s="44" t="s">
        <v>492</v>
      </c>
      <c r="G354" s="42" t="s">
        <v>75</v>
      </c>
      <c r="H354" s="45">
        <v>26875</v>
      </c>
      <c r="I354" s="42" t="s">
        <v>971</v>
      </c>
      <c r="J354" s="44" t="s">
        <v>966</v>
      </c>
      <c r="K354" s="42" t="s">
        <v>1473</v>
      </c>
    </row>
    <row r="355" spans="1:11" ht="12.75" x14ac:dyDescent="0.2">
      <c r="A355" s="41">
        <v>0</v>
      </c>
      <c r="B355" s="42" t="s">
        <v>577</v>
      </c>
      <c r="C355" s="43">
        <v>43843</v>
      </c>
      <c r="D355" s="44" t="s">
        <v>361</v>
      </c>
      <c r="E355" s="42" t="s">
        <v>577</v>
      </c>
      <c r="F355" s="44" t="s">
        <v>492</v>
      </c>
      <c r="G355" s="42" t="s">
        <v>14</v>
      </c>
      <c r="H355" s="45">
        <v>25036</v>
      </c>
      <c r="I355" s="42" t="s">
        <v>987</v>
      </c>
      <c r="J355" s="44" t="s">
        <v>966</v>
      </c>
      <c r="K355" s="42" t="s">
        <v>1474</v>
      </c>
    </row>
    <row r="356" spans="1:11" ht="12.75" x14ac:dyDescent="0.2">
      <c r="A356" s="41">
        <v>0</v>
      </c>
      <c r="B356" s="42" t="s">
        <v>790</v>
      </c>
      <c r="C356" s="43">
        <v>43866</v>
      </c>
      <c r="D356" s="44" t="s">
        <v>359</v>
      </c>
      <c r="E356" s="42" t="s">
        <v>790</v>
      </c>
      <c r="F356" s="44" t="s">
        <v>492</v>
      </c>
      <c r="G356" s="42" t="s">
        <v>75</v>
      </c>
      <c r="H356" s="45">
        <v>27357</v>
      </c>
      <c r="I356" s="42" t="s">
        <v>971</v>
      </c>
      <c r="J356" s="44" t="s">
        <v>966</v>
      </c>
      <c r="K356" s="42" t="s">
        <v>1475</v>
      </c>
    </row>
    <row r="357" spans="1:11" ht="12.75" x14ac:dyDescent="0.2">
      <c r="A357" s="41">
        <v>0</v>
      </c>
      <c r="B357" s="42" t="s">
        <v>145</v>
      </c>
      <c r="C357" s="43">
        <v>43837</v>
      </c>
      <c r="D357" s="44" t="s">
        <v>359</v>
      </c>
      <c r="E357" s="42" t="s">
        <v>145</v>
      </c>
      <c r="F357" s="44" t="s">
        <v>492</v>
      </c>
      <c r="G357" s="42" t="s">
        <v>88</v>
      </c>
      <c r="H357" s="45">
        <v>32337</v>
      </c>
      <c r="I357" s="42" t="s">
        <v>978</v>
      </c>
      <c r="J357" s="44" t="s">
        <v>966</v>
      </c>
      <c r="K357" s="42" t="s">
        <v>1476</v>
      </c>
    </row>
    <row r="358" spans="1:11" ht="12.75" x14ac:dyDescent="0.2">
      <c r="A358" s="41">
        <v>0</v>
      </c>
      <c r="B358" s="42" t="s">
        <v>1477</v>
      </c>
      <c r="C358" s="43">
        <v>43843</v>
      </c>
      <c r="D358" s="44" t="s">
        <v>361</v>
      </c>
      <c r="E358" s="42" t="s">
        <v>1477</v>
      </c>
      <c r="F358" s="44" t="s">
        <v>492</v>
      </c>
      <c r="G358" s="42" t="s">
        <v>14</v>
      </c>
      <c r="H358" s="45">
        <v>29470</v>
      </c>
      <c r="I358" s="42" t="s">
        <v>971</v>
      </c>
      <c r="J358" s="44" t="s">
        <v>966</v>
      </c>
      <c r="K358" s="42" t="s">
        <v>1478</v>
      </c>
    </row>
    <row r="359" spans="1:11" ht="12.75" x14ac:dyDescent="0.2">
      <c r="A359" s="41">
        <v>0</v>
      </c>
      <c r="B359" s="42" t="s">
        <v>85</v>
      </c>
      <c r="C359" s="43">
        <v>43843</v>
      </c>
      <c r="D359" s="44" t="s">
        <v>360</v>
      </c>
      <c r="E359" s="42" t="s">
        <v>85</v>
      </c>
      <c r="F359" s="44" t="s">
        <v>492</v>
      </c>
      <c r="G359" s="42" t="s">
        <v>74</v>
      </c>
      <c r="H359" s="45">
        <v>31847</v>
      </c>
      <c r="I359" s="42" t="s">
        <v>978</v>
      </c>
      <c r="J359" s="44" t="s">
        <v>966</v>
      </c>
      <c r="K359" s="42" t="s">
        <v>1479</v>
      </c>
    </row>
    <row r="360" spans="1:11" ht="12.75" x14ac:dyDescent="0.2">
      <c r="A360" s="41">
        <v>0</v>
      </c>
      <c r="B360" s="42" t="s">
        <v>725</v>
      </c>
      <c r="C360" s="43">
        <v>43843</v>
      </c>
      <c r="D360" s="44" t="s">
        <v>359</v>
      </c>
      <c r="E360" s="42" t="s">
        <v>725</v>
      </c>
      <c r="F360" s="44" t="s">
        <v>492</v>
      </c>
      <c r="G360" s="42" t="s">
        <v>327</v>
      </c>
      <c r="H360" s="45">
        <v>32121</v>
      </c>
      <c r="I360" s="42" t="s">
        <v>978</v>
      </c>
      <c r="J360" s="44" t="s">
        <v>966</v>
      </c>
      <c r="K360" s="42" t="s">
        <v>1480</v>
      </c>
    </row>
    <row r="361" spans="1:11" ht="12.75" x14ac:dyDescent="0.2">
      <c r="A361" s="41">
        <v>0</v>
      </c>
      <c r="B361" s="42" t="s">
        <v>165</v>
      </c>
      <c r="C361" s="43">
        <v>43840</v>
      </c>
      <c r="D361" s="44" t="s">
        <v>969</v>
      </c>
      <c r="E361" s="42" t="s">
        <v>165</v>
      </c>
      <c r="F361" s="44" t="s">
        <v>492</v>
      </c>
      <c r="G361" s="42" t="s">
        <v>22</v>
      </c>
      <c r="H361" s="45">
        <v>38420</v>
      </c>
      <c r="I361" s="42" t="s">
        <v>975</v>
      </c>
      <c r="J361" s="44" t="s">
        <v>966</v>
      </c>
      <c r="K361" s="42" t="s">
        <v>1481</v>
      </c>
    </row>
    <row r="362" spans="1:11" ht="12.75" x14ac:dyDescent="0.2">
      <c r="A362" s="41">
        <v>0</v>
      </c>
      <c r="B362" s="42" t="s">
        <v>336</v>
      </c>
      <c r="C362" s="43">
        <v>43843</v>
      </c>
      <c r="D362" s="44" t="s">
        <v>359</v>
      </c>
      <c r="E362" s="42" t="s">
        <v>336</v>
      </c>
      <c r="F362" s="44" t="s">
        <v>492</v>
      </c>
      <c r="G362" s="42" t="s">
        <v>183</v>
      </c>
      <c r="H362" s="45">
        <v>28298</v>
      </c>
      <c r="I362" s="42" t="s">
        <v>971</v>
      </c>
      <c r="J362" s="44" t="s">
        <v>966</v>
      </c>
      <c r="K362" s="42" t="s">
        <v>1482</v>
      </c>
    </row>
    <row r="363" spans="1:11" ht="12.75" x14ac:dyDescent="0.2">
      <c r="A363" s="41">
        <v>0</v>
      </c>
      <c r="B363" s="42" t="s">
        <v>13</v>
      </c>
      <c r="C363" s="43">
        <v>43843</v>
      </c>
      <c r="D363" s="44" t="s">
        <v>360</v>
      </c>
      <c r="E363" s="42" t="s">
        <v>13</v>
      </c>
      <c r="F363" s="44" t="s">
        <v>492</v>
      </c>
      <c r="G363" s="42" t="s">
        <v>14</v>
      </c>
      <c r="H363" s="45">
        <v>30749</v>
      </c>
      <c r="I363" s="42" t="s">
        <v>978</v>
      </c>
      <c r="J363" s="44" t="s">
        <v>966</v>
      </c>
      <c r="K363" s="42" t="s">
        <v>1483</v>
      </c>
    </row>
    <row r="364" spans="1:11" ht="12.75" x14ac:dyDescent="0.2">
      <c r="A364" s="41">
        <v>0</v>
      </c>
      <c r="B364" s="42" t="s">
        <v>1484</v>
      </c>
      <c r="C364" s="43">
        <v>43858</v>
      </c>
      <c r="D364" s="44" t="s">
        <v>360</v>
      </c>
      <c r="E364" s="42" t="s">
        <v>1484</v>
      </c>
      <c r="F364" s="44" t="s">
        <v>492</v>
      </c>
      <c r="G364" s="42" t="s">
        <v>488</v>
      </c>
      <c r="H364" s="45">
        <v>27392</v>
      </c>
      <c r="I364" s="42" t="s">
        <v>971</v>
      </c>
      <c r="J364" s="44" t="s">
        <v>966</v>
      </c>
      <c r="K364" s="42" t="s">
        <v>1485</v>
      </c>
    </row>
    <row r="365" spans="1:11" ht="12.75" x14ac:dyDescent="0.2">
      <c r="A365" s="41">
        <v>0</v>
      </c>
      <c r="B365" s="42" t="s">
        <v>706</v>
      </c>
      <c r="C365" s="43">
        <v>43835</v>
      </c>
      <c r="D365" s="44" t="s">
        <v>359</v>
      </c>
      <c r="E365" s="42" t="s">
        <v>706</v>
      </c>
      <c r="F365" s="44" t="s">
        <v>492</v>
      </c>
      <c r="G365" s="42" t="s">
        <v>62</v>
      </c>
      <c r="H365" s="45">
        <v>35615</v>
      </c>
      <c r="I365" s="42" t="s">
        <v>965</v>
      </c>
      <c r="J365" s="44" t="s">
        <v>966</v>
      </c>
      <c r="K365" s="42" t="s">
        <v>1486</v>
      </c>
    </row>
    <row r="366" spans="1:11" ht="12.75" x14ac:dyDescent="0.2">
      <c r="A366" s="41">
        <v>0</v>
      </c>
      <c r="B366" s="42" t="s">
        <v>1487</v>
      </c>
      <c r="C366" s="43">
        <v>43840</v>
      </c>
      <c r="D366" s="44" t="s">
        <v>359</v>
      </c>
      <c r="E366" s="42" t="s">
        <v>1487</v>
      </c>
      <c r="F366" s="44" t="s">
        <v>492</v>
      </c>
      <c r="G366" s="42" t="s">
        <v>53</v>
      </c>
      <c r="H366" s="45">
        <v>32456</v>
      </c>
      <c r="I366" s="42" t="s">
        <v>978</v>
      </c>
      <c r="J366" s="44" t="s">
        <v>966</v>
      </c>
      <c r="K366" s="42" t="s">
        <v>1488</v>
      </c>
    </row>
    <row r="367" spans="1:11" ht="12.75" x14ac:dyDescent="0.2">
      <c r="A367" s="41">
        <v>0</v>
      </c>
      <c r="B367" s="42" t="s">
        <v>429</v>
      </c>
      <c r="C367" s="43">
        <v>43840</v>
      </c>
      <c r="D367" s="44" t="s">
        <v>969</v>
      </c>
      <c r="E367" s="42" t="s">
        <v>429</v>
      </c>
      <c r="F367" s="44" t="s">
        <v>492</v>
      </c>
      <c r="G367" s="42" t="s">
        <v>53</v>
      </c>
      <c r="H367" s="45">
        <v>40522</v>
      </c>
      <c r="I367" s="42" t="s">
        <v>453</v>
      </c>
      <c r="J367" s="44" t="s">
        <v>966</v>
      </c>
      <c r="K367" s="42" t="s">
        <v>1489</v>
      </c>
    </row>
    <row r="368" spans="1:11" ht="12.75" x14ac:dyDescent="0.2">
      <c r="A368" s="41">
        <v>0</v>
      </c>
      <c r="B368" s="42" t="s">
        <v>1490</v>
      </c>
      <c r="C368" s="43">
        <v>43846</v>
      </c>
      <c r="D368" s="44" t="s">
        <v>969</v>
      </c>
      <c r="E368" s="42" t="s">
        <v>1490</v>
      </c>
      <c r="F368" s="44" t="s">
        <v>492</v>
      </c>
      <c r="G368" s="42" t="s">
        <v>32</v>
      </c>
      <c r="H368" s="45">
        <v>39063</v>
      </c>
      <c r="I368" s="42" t="s">
        <v>1044</v>
      </c>
      <c r="J368" s="44" t="s">
        <v>966</v>
      </c>
      <c r="K368" s="42" t="s">
        <v>1491</v>
      </c>
    </row>
    <row r="369" spans="1:11" ht="12.75" x14ac:dyDescent="0.2">
      <c r="A369" s="41">
        <v>0</v>
      </c>
      <c r="B369" s="42" t="s">
        <v>309</v>
      </c>
      <c r="C369" s="43">
        <v>43843</v>
      </c>
      <c r="D369" s="44" t="s">
        <v>352</v>
      </c>
      <c r="E369" s="42" t="s">
        <v>309</v>
      </c>
      <c r="F369" s="44" t="s">
        <v>492</v>
      </c>
      <c r="G369" s="42" t="s">
        <v>335</v>
      </c>
      <c r="H369" s="45">
        <v>25781</v>
      </c>
      <c r="I369" s="42" t="s">
        <v>987</v>
      </c>
      <c r="J369" s="44" t="s">
        <v>966</v>
      </c>
      <c r="K369" s="42" t="s">
        <v>1492</v>
      </c>
    </row>
    <row r="370" spans="1:11" ht="12.75" x14ac:dyDescent="0.2">
      <c r="A370" s="41">
        <v>0</v>
      </c>
      <c r="B370" s="42" t="s">
        <v>220</v>
      </c>
      <c r="C370" s="43">
        <v>43843</v>
      </c>
      <c r="D370" s="44" t="s">
        <v>359</v>
      </c>
      <c r="E370" s="42" t="s">
        <v>220</v>
      </c>
      <c r="F370" s="44" t="s">
        <v>492</v>
      </c>
      <c r="G370" s="42" t="s">
        <v>335</v>
      </c>
      <c r="H370" s="45">
        <v>30370</v>
      </c>
      <c r="I370" s="42" t="s">
        <v>978</v>
      </c>
      <c r="J370" s="44" t="s">
        <v>966</v>
      </c>
      <c r="K370" s="42" t="s">
        <v>1493</v>
      </c>
    </row>
    <row r="371" spans="1:11" ht="12.75" x14ac:dyDescent="0.2">
      <c r="A371" s="41">
        <v>0</v>
      </c>
      <c r="B371" s="42" t="s">
        <v>683</v>
      </c>
      <c r="C371" s="43">
        <v>43851</v>
      </c>
      <c r="D371" s="44" t="s">
        <v>361</v>
      </c>
      <c r="E371" s="42" t="s">
        <v>683</v>
      </c>
      <c r="F371" s="44" t="s">
        <v>492</v>
      </c>
      <c r="G371" s="42" t="s">
        <v>141</v>
      </c>
      <c r="H371" s="45">
        <v>28723</v>
      </c>
      <c r="I371" s="42" t="s">
        <v>971</v>
      </c>
      <c r="J371" s="44" t="s">
        <v>966</v>
      </c>
      <c r="K371" s="42" t="s">
        <v>1494</v>
      </c>
    </row>
    <row r="372" spans="1:11" ht="12.75" x14ac:dyDescent="0.2">
      <c r="A372" s="41">
        <v>0</v>
      </c>
      <c r="B372" s="42" t="s">
        <v>684</v>
      </c>
      <c r="C372" s="43">
        <v>43851</v>
      </c>
      <c r="D372" s="44" t="s">
        <v>361</v>
      </c>
      <c r="E372" s="42" t="s">
        <v>684</v>
      </c>
      <c r="F372" s="44" t="s">
        <v>492</v>
      </c>
      <c r="G372" s="42" t="s">
        <v>141</v>
      </c>
      <c r="H372" s="45">
        <v>24942</v>
      </c>
      <c r="I372" s="42" t="s">
        <v>987</v>
      </c>
      <c r="J372" s="44" t="s">
        <v>966</v>
      </c>
      <c r="K372" s="42" t="s">
        <v>1495</v>
      </c>
    </row>
    <row r="373" spans="1:11" ht="12.75" x14ac:dyDescent="0.2">
      <c r="A373" s="41">
        <v>0</v>
      </c>
      <c r="B373" s="42" t="s">
        <v>344</v>
      </c>
      <c r="C373" s="43">
        <v>43851</v>
      </c>
      <c r="D373" s="44" t="s">
        <v>361</v>
      </c>
      <c r="E373" s="42" t="s">
        <v>344</v>
      </c>
      <c r="F373" s="44" t="s">
        <v>492</v>
      </c>
      <c r="G373" s="42" t="s">
        <v>141</v>
      </c>
      <c r="H373" s="45">
        <v>34490</v>
      </c>
      <c r="I373" s="42" t="s">
        <v>965</v>
      </c>
      <c r="J373" s="44" t="s">
        <v>966</v>
      </c>
      <c r="K373" s="42" t="s">
        <v>1496</v>
      </c>
    </row>
    <row r="374" spans="1:11" ht="12.75" x14ac:dyDescent="0.2">
      <c r="A374" s="41">
        <v>0</v>
      </c>
      <c r="B374" s="42" t="s">
        <v>810</v>
      </c>
      <c r="C374" s="43">
        <v>43857</v>
      </c>
      <c r="D374" s="44" t="s">
        <v>361</v>
      </c>
      <c r="E374" s="42" t="s">
        <v>810</v>
      </c>
      <c r="F374" s="44" t="s">
        <v>492</v>
      </c>
      <c r="G374" s="42" t="s">
        <v>32</v>
      </c>
      <c r="H374" s="45">
        <v>28027</v>
      </c>
      <c r="I374" s="42" t="s">
        <v>971</v>
      </c>
      <c r="J374" s="44" t="s">
        <v>966</v>
      </c>
      <c r="K374" s="42" t="s">
        <v>1497</v>
      </c>
    </row>
    <row r="375" spans="1:11" ht="12.75" x14ac:dyDescent="0.2">
      <c r="A375" s="41">
        <v>0</v>
      </c>
      <c r="B375" s="42" t="s">
        <v>505</v>
      </c>
      <c r="C375" s="43">
        <v>43851</v>
      </c>
      <c r="D375" s="44" t="s">
        <v>360</v>
      </c>
      <c r="E375" s="42" t="s">
        <v>505</v>
      </c>
      <c r="F375" s="44" t="s">
        <v>492</v>
      </c>
      <c r="G375" s="42" t="s">
        <v>105</v>
      </c>
      <c r="H375" s="45">
        <v>31256</v>
      </c>
      <c r="I375" s="42" t="s">
        <v>978</v>
      </c>
      <c r="J375" s="44" t="s">
        <v>966</v>
      </c>
      <c r="K375" s="42" t="s">
        <v>1498</v>
      </c>
    </row>
    <row r="376" spans="1:11" ht="12.75" x14ac:dyDescent="0.2">
      <c r="A376" s="41">
        <v>0</v>
      </c>
      <c r="B376" s="42" t="s">
        <v>48</v>
      </c>
      <c r="C376" s="43">
        <v>43884</v>
      </c>
      <c r="D376" s="44" t="s">
        <v>361</v>
      </c>
      <c r="E376" s="42" t="s">
        <v>48</v>
      </c>
      <c r="F376" s="44" t="s">
        <v>492</v>
      </c>
      <c r="G376" s="42" t="s">
        <v>140</v>
      </c>
      <c r="H376" s="45">
        <v>37108</v>
      </c>
      <c r="I376" s="42" t="s">
        <v>998</v>
      </c>
      <c r="J376" s="44" t="s">
        <v>966</v>
      </c>
      <c r="K376" s="42" t="s">
        <v>1499</v>
      </c>
    </row>
    <row r="377" spans="1:11" ht="12.75" x14ac:dyDescent="0.2">
      <c r="A377" s="41">
        <v>0</v>
      </c>
      <c r="B377" s="42" t="s">
        <v>1500</v>
      </c>
      <c r="C377" s="43">
        <v>43887</v>
      </c>
      <c r="D377" s="44" t="s">
        <v>361</v>
      </c>
      <c r="E377" s="42" t="s">
        <v>1500</v>
      </c>
      <c r="F377" s="44" t="s">
        <v>492</v>
      </c>
      <c r="G377" s="42" t="s">
        <v>39</v>
      </c>
      <c r="H377" s="45">
        <v>36182</v>
      </c>
      <c r="I377" s="42" t="s">
        <v>965</v>
      </c>
      <c r="J377" s="44" t="s">
        <v>966</v>
      </c>
      <c r="K377" s="42" t="s">
        <v>1501</v>
      </c>
    </row>
    <row r="378" spans="1:11" ht="12.75" x14ac:dyDescent="0.2">
      <c r="A378" s="41">
        <v>0</v>
      </c>
      <c r="B378" s="42" t="s">
        <v>99</v>
      </c>
      <c r="C378" s="43">
        <v>43843</v>
      </c>
      <c r="D378" s="44" t="s">
        <v>1078</v>
      </c>
      <c r="E378" s="42" t="s">
        <v>99</v>
      </c>
      <c r="F378" s="44" t="s">
        <v>492</v>
      </c>
      <c r="G378" s="42" t="s">
        <v>14</v>
      </c>
      <c r="H378" s="45">
        <v>19274</v>
      </c>
      <c r="I378" s="42" t="s">
        <v>1016</v>
      </c>
      <c r="J378" s="44" t="s">
        <v>966</v>
      </c>
      <c r="K378" s="42" t="s">
        <v>1502</v>
      </c>
    </row>
    <row r="379" spans="1:11" ht="12.75" x14ac:dyDescent="0.2">
      <c r="A379" s="41">
        <v>0</v>
      </c>
      <c r="B379" s="42" t="s">
        <v>1503</v>
      </c>
      <c r="C379" s="43">
        <v>43890</v>
      </c>
      <c r="D379" s="44" t="s">
        <v>359</v>
      </c>
      <c r="E379" s="42" t="s">
        <v>1503</v>
      </c>
      <c r="F379" s="44" t="s">
        <v>492</v>
      </c>
      <c r="G379" s="42" t="s">
        <v>96</v>
      </c>
      <c r="H379" s="45">
        <v>31466</v>
      </c>
      <c r="I379" s="42" t="s">
        <v>978</v>
      </c>
      <c r="J379" s="44" t="s">
        <v>966</v>
      </c>
      <c r="K379" s="42" t="s">
        <v>1504</v>
      </c>
    </row>
    <row r="380" spans="1:11" ht="12.75" x14ac:dyDescent="0.2">
      <c r="A380" s="41">
        <v>0</v>
      </c>
      <c r="B380" s="42" t="s">
        <v>94</v>
      </c>
      <c r="C380" s="43">
        <v>43857</v>
      </c>
      <c r="D380" s="44" t="s">
        <v>359</v>
      </c>
      <c r="E380" s="42" t="s">
        <v>94</v>
      </c>
      <c r="F380" s="44" t="s">
        <v>492</v>
      </c>
      <c r="G380" s="42" t="s">
        <v>59</v>
      </c>
      <c r="H380" s="45">
        <v>28022</v>
      </c>
      <c r="I380" s="42" t="s">
        <v>971</v>
      </c>
      <c r="J380" s="44" t="s">
        <v>966</v>
      </c>
      <c r="K380" s="42" t="s">
        <v>1505</v>
      </c>
    </row>
    <row r="381" spans="1:11" ht="12.75" x14ac:dyDescent="0.2">
      <c r="A381" s="41">
        <v>0</v>
      </c>
      <c r="B381" s="42" t="s">
        <v>102</v>
      </c>
      <c r="C381" s="43">
        <v>43857</v>
      </c>
      <c r="D381" s="44" t="s">
        <v>352</v>
      </c>
      <c r="E381" s="42" t="s">
        <v>102</v>
      </c>
      <c r="F381" s="44" t="s">
        <v>491</v>
      </c>
      <c r="G381" s="42" t="s">
        <v>59</v>
      </c>
      <c r="H381" s="45">
        <v>29347</v>
      </c>
      <c r="I381" s="42" t="s">
        <v>1069</v>
      </c>
      <c r="J381" s="44" t="s">
        <v>966</v>
      </c>
      <c r="K381" s="42" t="s">
        <v>1506</v>
      </c>
    </row>
    <row r="382" spans="1:11" ht="12.75" x14ac:dyDescent="0.2">
      <c r="A382" s="41">
        <v>0</v>
      </c>
      <c r="B382" s="42" t="s">
        <v>1507</v>
      </c>
      <c r="C382" s="43">
        <v>43835</v>
      </c>
      <c r="D382" s="44" t="s">
        <v>361</v>
      </c>
      <c r="E382" s="42" t="s">
        <v>1507</v>
      </c>
      <c r="F382" s="44" t="s">
        <v>492</v>
      </c>
      <c r="G382" s="42" t="s">
        <v>410</v>
      </c>
      <c r="H382" s="45">
        <v>36825</v>
      </c>
      <c r="I382" s="42" t="s">
        <v>965</v>
      </c>
      <c r="J382" s="44" t="s">
        <v>966</v>
      </c>
      <c r="K382" s="42" t="s">
        <v>1508</v>
      </c>
    </row>
    <row r="383" spans="1:11" ht="12.75" x14ac:dyDescent="0.2">
      <c r="A383" s="41">
        <v>0</v>
      </c>
      <c r="B383" s="42" t="s">
        <v>685</v>
      </c>
      <c r="C383" s="43">
        <v>43843</v>
      </c>
      <c r="D383" s="44" t="s">
        <v>359</v>
      </c>
      <c r="E383" s="42" t="s">
        <v>685</v>
      </c>
      <c r="F383" s="44" t="s">
        <v>492</v>
      </c>
      <c r="G383" s="42" t="s">
        <v>141</v>
      </c>
      <c r="H383" s="45">
        <v>26873</v>
      </c>
      <c r="I383" s="42" t="s">
        <v>971</v>
      </c>
      <c r="J383" s="44" t="s">
        <v>966</v>
      </c>
      <c r="K383" s="42" t="s">
        <v>1509</v>
      </c>
    </row>
    <row r="384" spans="1:11" ht="12.75" x14ac:dyDescent="0.2">
      <c r="A384" s="41">
        <v>0</v>
      </c>
      <c r="B384" s="42" t="s">
        <v>686</v>
      </c>
      <c r="C384" s="43">
        <v>43851</v>
      </c>
      <c r="D384" s="44" t="s">
        <v>361</v>
      </c>
      <c r="E384" s="42" t="s">
        <v>686</v>
      </c>
      <c r="F384" s="44" t="s">
        <v>492</v>
      </c>
      <c r="G384" s="42" t="s">
        <v>141</v>
      </c>
      <c r="H384" s="45">
        <v>30974</v>
      </c>
      <c r="I384" s="42" t="s">
        <v>978</v>
      </c>
      <c r="J384" s="44" t="s">
        <v>966</v>
      </c>
      <c r="K384" s="42" t="s">
        <v>1510</v>
      </c>
    </row>
    <row r="385" spans="1:11" ht="12.75" x14ac:dyDescent="0.2">
      <c r="A385" s="41">
        <v>0</v>
      </c>
      <c r="B385" s="42" t="s">
        <v>687</v>
      </c>
      <c r="C385" s="43">
        <v>43851</v>
      </c>
      <c r="D385" s="44" t="s">
        <v>361</v>
      </c>
      <c r="E385" s="42" t="s">
        <v>687</v>
      </c>
      <c r="F385" s="44" t="s">
        <v>492</v>
      </c>
      <c r="G385" s="42" t="s">
        <v>141</v>
      </c>
      <c r="H385" s="45">
        <v>23012</v>
      </c>
      <c r="I385" s="42" t="s">
        <v>987</v>
      </c>
      <c r="J385" s="44" t="s">
        <v>966</v>
      </c>
      <c r="K385" s="42" t="s">
        <v>1511</v>
      </c>
    </row>
    <row r="386" spans="1:11" ht="12.75" x14ac:dyDescent="0.2">
      <c r="A386" s="41">
        <v>0</v>
      </c>
      <c r="B386" s="42" t="s">
        <v>628</v>
      </c>
      <c r="C386" s="43">
        <v>43867</v>
      </c>
      <c r="D386" s="44" t="s">
        <v>969</v>
      </c>
      <c r="E386" s="42" t="s">
        <v>628</v>
      </c>
      <c r="F386" s="44" t="s">
        <v>492</v>
      </c>
      <c r="G386" s="42" t="s">
        <v>284</v>
      </c>
      <c r="H386" s="45">
        <v>38524</v>
      </c>
      <c r="I386" s="42" t="s">
        <v>975</v>
      </c>
      <c r="J386" s="44" t="s">
        <v>966</v>
      </c>
      <c r="K386" s="42" t="s">
        <v>1512</v>
      </c>
    </row>
    <row r="387" spans="1:11" ht="12.75" x14ac:dyDescent="0.2">
      <c r="A387" s="41">
        <v>0</v>
      </c>
      <c r="B387" s="42" t="s">
        <v>1513</v>
      </c>
      <c r="C387" s="43">
        <v>43834</v>
      </c>
      <c r="D387" s="44" t="s">
        <v>969</v>
      </c>
      <c r="E387" s="42" t="s">
        <v>1513</v>
      </c>
      <c r="F387" s="44" t="s">
        <v>492</v>
      </c>
      <c r="G387" s="42" t="s">
        <v>96</v>
      </c>
      <c r="H387" s="45">
        <v>38040</v>
      </c>
      <c r="I387" s="42" t="s">
        <v>975</v>
      </c>
      <c r="J387" s="44" t="s">
        <v>966</v>
      </c>
      <c r="K387" s="42" t="s">
        <v>1514</v>
      </c>
    </row>
    <row r="388" spans="1:11" ht="12.75" x14ac:dyDescent="0.2">
      <c r="A388" s="41">
        <v>0</v>
      </c>
      <c r="B388" s="42" t="s">
        <v>158</v>
      </c>
      <c r="C388" s="43">
        <v>43835</v>
      </c>
      <c r="D388" s="44" t="s">
        <v>969</v>
      </c>
      <c r="E388" s="42" t="s">
        <v>158</v>
      </c>
      <c r="F388" s="44" t="s">
        <v>492</v>
      </c>
      <c r="G388" s="42" t="s">
        <v>62</v>
      </c>
      <c r="H388" s="45">
        <v>38403</v>
      </c>
      <c r="I388" s="42" t="s">
        <v>975</v>
      </c>
      <c r="J388" s="44" t="s">
        <v>966</v>
      </c>
      <c r="K388" s="42" t="s">
        <v>1515</v>
      </c>
    </row>
    <row r="389" spans="1:11" ht="12.75" x14ac:dyDescent="0.2">
      <c r="A389" s="41">
        <v>0</v>
      </c>
      <c r="B389" s="42" t="s">
        <v>629</v>
      </c>
      <c r="C389" s="43">
        <v>43867</v>
      </c>
      <c r="D389" s="44" t="s">
        <v>359</v>
      </c>
      <c r="E389" s="42" t="s">
        <v>629</v>
      </c>
      <c r="F389" s="44" t="s">
        <v>492</v>
      </c>
      <c r="G389" s="42" t="s">
        <v>284</v>
      </c>
      <c r="H389" s="45">
        <v>25269</v>
      </c>
      <c r="I389" s="42" t="s">
        <v>987</v>
      </c>
      <c r="J389" s="44" t="s">
        <v>966</v>
      </c>
      <c r="K389" s="42" t="s">
        <v>1516</v>
      </c>
    </row>
    <row r="390" spans="1:11" ht="12.75" x14ac:dyDescent="0.2">
      <c r="A390" s="41">
        <v>0</v>
      </c>
      <c r="B390" s="42" t="s">
        <v>641</v>
      </c>
      <c r="C390" s="43">
        <v>43870</v>
      </c>
      <c r="D390" s="44" t="s">
        <v>360</v>
      </c>
      <c r="E390" s="42" t="s">
        <v>641</v>
      </c>
      <c r="F390" s="44" t="s">
        <v>492</v>
      </c>
      <c r="G390" s="42" t="s">
        <v>330</v>
      </c>
      <c r="H390" s="45">
        <v>36469</v>
      </c>
      <c r="I390" s="42" t="s">
        <v>965</v>
      </c>
      <c r="J390" s="44" t="s">
        <v>966</v>
      </c>
      <c r="K390" s="42" t="s">
        <v>1517</v>
      </c>
    </row>
    <row r="391" spans="1:11" ht="12.75" x14ac:dyDescent="0.2">
      <c r="A391" s="41">
        <v>0</v>
      </c>
      <c r="B391" s="42" t="s">
        <v>516</v>
      </c>
      <c r="C391" s="43">
        <v>43843</v>
      </c>
      <c r="D391" s="44" t="s">
        <v>361</v>
      </c>
      <c r="E391" s="42" t="s">
        <v>516</v>
      </c>
      <c r="F391" s="44" t="s">
        <v>492</v>
      </c>
      <c r="G391" s="42" t="s">
        <v>186</v>
      </c>
      <c r="H391" s="45">
        <v>35177</v>
      </c>
      <c r="I391" s="42" t="s">
        <v>965</v>
      </c>
      <c r="J391" s="44" t="s">
        <v>966</v>
      </c>
      <c r="K391" s="42" t="s">
        <v>1518</v>
      </c>
    </row>
    <row r="392" spans="1:11" ht="12.75" x14ac:dyDescent="0.2">
      <c r="A392" s="41">
        <v>0</v>
      </c>
      <c r="B392" s="42" t="s">
        <v>45</v>
      </c>
      <c r="C392" s="43">
        <v>43843</v>
      </c>
      <c r="D392" s="44" t="s">
        <v>361</v>
      </c>
      <c r="E392" s="42" t="s">
        <v>45</v>
      </c>
      <c r="F392" s="44" t="s">
        <v>492</v>
      </c>
      <c r="G392" s="42" t="s">
        <v>14</v>
      </c>
      <c r="H392" s="45">
        <v>22525</v>
      </c>
      <c r="I392" s="42" t="s">
        <v>987</v>
      </c>
      <c r="J392" s="44" t="s">
        <v>966</v>
      </c>
      <c r="K392" s="42" t="s">
        <v>1519</v>
      </c>
    </row>
    <row r="393" spans="1:11" ht="12.75" x14ac:dyDescent="0.2">
      <c r="A393" s="41">
        <v>0</v>
      </c>
      <c r="B393" s="42" t="s">
        <v>108</v>
      </c>
      <c r="C393" s="43">
        <v>43849</v>
      </c>
      <c r="D393" s="44" t="s">
        <v>359</v>
      </c>
      <c r="E393" s="42" t="s">
        <v>108</v>
      </c>
      <c r="F393" s="44" t="s">
        <v>492</v>
      </c>
      <c r="G393" s="42" t="s">
        <v>109</v>
      </c>
      <c r="H393" s="45">
        <v>35382</v>
      </c>
      <c r="I393" s="42" t="s">
        <v>965</v>
      </c>
      <c r="J393" s="44" t="s">
        <v>966</v>
      </c>
      <c r="K393" s="42" t="s">
        <v>1520</v>
      </c>
    </row>
    <row r="394" spans="1:11" ht="12.75" x14ac:dyDescent="0.2">
      <c r="A394" s="41">
        <v>0</v>
      </c>
      <c r="B394" s="42" t="s">
        <v>98</v>
      </c>
      <c r="C394" s="43">
        <v>43851</v>
      </c>
      <c r="D394" s="44" t="s">
        <v>361</v>
      </c>
      <c r="E394" s="42" t="s">
        <v>98</v>
      </c>
      <c r="F394" s="44" t="s">
        <v>492</v>
      </c>
      <c r="G394" s="42" t="s">
        <v>105</v>
      </c>
      <c r="H394" s="45">
        <v>35740</v>
      </c>
      <c r="I394" s="42" t="s">
        <v>965</v>
      </c>
      <c r="J394" s="44" t="s">
        <v>966</v>
      </c>
      <c r="K394" s="42" t="s">
        <v>1521</v>
      </c>
    </row>
    <row r="395" spans="1:11" ht="12.75" x14ac:dyDescent="0.2">
      <c r="A395" s="41">
        <v>0</v>
      </c>
      <c r="B395" s="42" t="s">
        <v>1522</v>
      </c>
      <c r="C395" s="43">
        <v>43879</v>
      </c>
      <c r="D395" s="44" t="s">
        <v>359</v>
      </c>
      <c r="E395" s="42" t="s">
        <v>1522</v>
      </c>
      <c r="F395" s="44" t="s">
        <v>492</v>
      </c>
      <c r="G395" s="42" t="s">
        <v>342</v>
      </c>
      <c r="H395" s="45">
        <v>28682</v>
      </c>
      <c r="I395" s="42" t="s">
        <v>971</v>
      </c>
      <c r="J395" s="44" t="s">
        <v>966</v>
      </c>
      <c r="K395" s="42" t="s">
        <v>1523</v>
      </c>
    </row>
    <row r="396" spans="1:11" ht="12.75" x14ac:dyDescent="0.2">
      <c r="A396" s="41">
        <v>0</v>
      </c>
      <c r="B396" s="42" t="s">
        <v>560</v>
      </c>
      <c r="C396" s="43">
        <v>43851</v>
      </c>
      <c r="D396" s="44" t="s">
        <v>361</v>
      </c>
      <c r="E396" s="42" t="s">
        <v>560</v>
      </c>
      <c r="F396" s="44" t="s">
        <v>492</v>
      </c>
      <c r="G396" s="42" t="s">
        <v>105</v>
      </c>
      <c r="H396" s="45">
        <v>24976</v>
      </c>
      <c r="I396" s="42" t="s">
        <v>987</v>
      </c>
      <c r="J396" s="44" t="s">
        <v>966</v>
      </c>
      <c r="K396" s="42" t="s">
        <v>1524</v>
      </c>
    </row>
    <row r="397" spans="1:11" ht="12.75" x14ac:dyDescent="0.2">
      <c r="A397" s="41">
        <v>0</v>
      </c>
      <c r="B397" s="42" t="s">
        <v>1525</v>
      </c>
      <c r="C397" s="43">
        <v>43851</v>
      </c>
      <c r="D397" s="44" t="s">
        <v>359</v>
      </c>
      <c r="E397" s="42" t="s">
        <v>1525</v>
      </c>
      <c r="F397" s="44" t="s">
        <v>492</v>
      </c>
      <c r="G397" s="42" t="s">
        <v>105</v>
      </c>
      <c r="H397" s="45">
        <v>35100</v>
      </c>
      <c r="I397" s="42" t="s">
        <v>965</v>
      </c>
      <c r="J397" s="44" t="s">
        <v>966</v>
      </c>
      <c r="K397" s="42" t="s">
        <v>1526</v>
      </c>
    </row>
    <row r="398" spans="1:11" ht="12.75" x14ac:dyDescent="0.2">
      <c r="A398" s="41">
        <v>0</v>
      </c>
      <c r="B398" s="42" t="s">
        <v>245</v>
      </c>
      <c r="C398" s="43">
        <v>43851</v>
      </c>
      <c r="D398" s="44" t="s">
        <v>359</v>
      </c>
      <c r="E398" s="42" t="s">
        <v>245</v>
      </c>
      <c r="F398" s="44" t="s">
        <v>492</v>
      </c>
      <c r="G398" s="42" t="s">
        <v>17</v>
      </c>
      <c r="H398" s="45">
        <v>22274</v>
      </c>
      <c r="I398" s="42" t="s">
        <v>1016</v>
      </c>
      <c r="J398" s="44" t="s">
        <v>966</v>
      </c>
      <c r="K398" s="42" t="s">
        <v>1527</v>
      </c>
    </row>
    <row r="399" spans="1:11" ht="12.75" x14ac:dyDescent="0.2">
      <c r="A399" s="41">
        <v>0</v>
      </c>
      <c r="B399" s="42" t="s">
        <v>1528</v>
      </c>
      <c r="C399" s="43">
        <v>43865</v>
      </c>
      <c r="D399" s="44" t="s">
        <v>352</v>
      </c>
      <c r="E399" s="42" t="s">
        <v>1528</v>
      </c>
      <c r="F399" s="44" t="s">
        <v>492</v>
      </c>
      <c r="G399" s="42" t="s">
        <v>843</v>
      </c>
      <c r="H399" s="45">
        <v>21215</v>
      </c>
      <c r="I399" s="42" t="s">
        <v>1016</v>
      </c>
      <c r="J399" s="44" t="s">
        <v>966</v>
      </c>
      <c r="K399" s="42" t="s">
        <v>1529</v>
      </c>
    </row>
    <row r="400" spans="1:11" ht="12.75" x14ac:dyDescent="0.2">
      <c r="A400" s="41">
        <v>0</v>
      </c>
      <c r="B400" s="42" t="s">
        <v>767</v>
      </c>
      <c r="C400" s="43">
        <v>43865</v>
      </c>
      <c r="D400" s="44" t="s">
        <v>359</v>
      </c>
      <c r="E400" s="42" t="s">
        <v>767</v>
      </c>
      <c r="F400" s="44" t="s">
        <v>492</v>
      </c>
      <c r="G400" s="42" t="s">
        <v>843</v>
      </c>
      <c r="H400" s="45">
        <v>29066</v>
      </c>
      <c r="I400" s="42" t="s">
        <v>971</v>
      </c>
      <c r="J400" s="44" t="s">
        <v>966</v>
      </c>
      <c r="K400" s="42" t="s">
        <v>1530</v>
      </c>
    </row>
    <row r="401" spans="1:11" ht="12.75" x14ac:dyDescent="0.2">
      <c r="A401" s="41">
        <v>0</v>
      </c>
      <c r="B401" s="42" t="s">
        <v>1531</v>
      </c>
      <c r="C401" s="43">
        <v>43849</v>
      </c>
      <c r="D401" s="44" t="s">
        <v>359</v>
      </c>
      <c r="E401" s="42" t="s">
        <v>1531</v>
      </c>
      <c r="F401" s="44" t="s">
        <v>492</v>
      </c>
      <c r="G401" s="42" t="s">
        <v>109</v>
      </c>
      <c r="H401" s="45">
        <v>33043</v>
      </c>
      <c r="I401" s="42" t="s">
        <v>978</v>
      </c>
      <c r="J401" s="44" t="s">
        <v>966</v>
      </c>
      <c r="K401" s="42" t="s">
        <v>1532</v>
      </c>
    </row>
    <row r="402" spans="1:11" ht="12.75" x14ac:dyDescent="0.2">
      <c r="A402" s="41">
        <v>0</v>
      </c>
      <c r="B402" s="42" t="s">
        <v>233</v>
      </c>
      <c r="C402" s="43">
        <v>43851</v>
      </c>
      <c r="D402" s="44" t="s">
        <v>361</v>
      </c>
      <c r="E402" s="42" t="s">
        <v>233</v>
      </c>
      <c r="F402" s="44" t="s">
        <v>492</v>
      </c>
      <c r="G402" s="42" t="s">
        <v>105</v>
      </c>
      <c r="H402" s="45">
        <v>24486</v>
      </c>
      <c r="I402" s="42" t="s">
        <v>987</v>
      </c>
      <c r="J402" s="44" t="s">
        <v>966</v>
      </c>
      <c r="K402" s="42" t="s">
        <v>1533</v>
      </c>
    </row>
    <row r="403" spans="1:11" ht="12.75" x14ac:dyDescent="0.2">
      <c r="A403" s="41">
        <v>0</v>
      </c>
      <c r="B403" s="42" t="s">
        <v>256</v>
      </c>
      <c r="C403" s="43">
        <v>43865</v>
      </c>
      <c r="D403" s="44" t="s">
        <v>362</v>
      </c>
      <c r="E403" s="42" t="s">
        <v>256</v>
      </c>
      <c r="F403" s="44" t="s">
        <v>491</v>
      </c>
      <c r="G403" s="42" t="s">
        <v>153</v>
      </c>
      <c r="H403" s="45">
        <v>34461</v>
      </c>
      <c r="I403" s="42" t="s">
        <v>1166</v>
      </c>
      <c r="J403" s="44" t="s">
        <v>966</v>
      </c>
      <c r="K403" s="42" t="s">
        <v>1534</v>
      </c>
    </row>
    <row r="404" spans="1:11" ht="12.75" x14ac:dyDescent="0.2">
      <c r="A404" s="41">
        <v>0</v>
      </c>
      <c r="B404" s="42" t="s">
        <v>1535</v>
      </c>
      <c r="C404" s="43">
        <v>43843</v>
      </c>
      <c r="D404" s="44" t="s">
        <v>359</v>
      </c>
      <c r="E404" s="42" t="s">
        <v>1535</v>
      </c>
      <c r="F404" s="44" t="s">
        <v>492</v>
      </c>
      <c r="G404" s="42" t="s">
        <v>183</v>
      </c>
      <c r="H404" s="45">
        <v>28226</v>
      </c>
      <c r="I404" s="42" t="s">
        <v>971</v>
      </c>
      <c r="J404" s="44" t="s">
        <v>966</v>
      </c>
      <c r="K404" s="42" t="s">
        <v>1536</v>
      </c>
    </row>
    <row r="405" spans="1:11" ht="12.75" x14ac:dyDescent="0.2">
      <c r="A405" s="41">
        <v>0</v>
      </c>
      <c r="B405" s="42" t="s">
        <v>708</v>
      </c>
      <c r="C405" s="43">
        <v>43879</v>
      </c>
      <c r="D405" s="44" t="s">
        <v>352</v>
      </c>
      <c r="E405" s="42" t="s">
        <v>708</v>
      </c>
      <c r="F405" s="44" t="s">
        <v>492</v>
      </c>
      <c r="G405" s="42" t="s">
        <v>84</v>
      </c>
      <c r="H405" s="45">
        <v>23585</v>
      </c>
      <c r="I405" s="42" t="s">
        <v>987</v>
      </c>
      <c r="J405" s="44" t="s">
        <v>966</v>
      </c>
      <c r="K405" s="42" t="s">
        <v>1537</v>
      </c>
    </row>
    <row r="406" spans="1:11" ht="12.75" x14ac:dyDescent="0.2">
      <c r="A406" s="41">
        <v>0</v>
      </c>
      <c r="B406" s="42" t="s">
        <v>133</v>
      </c>
      <c r="C406" s="43">
        <v>43879</v>
      </c>
      <c r="D406" s="44" t="s">
        <v>359</v>
      </c>
      <c r="E406" s="42" t="s">
        <v>133</v>
      </c>
      <c r="F406" s="44" t="s">
        <v>492</v>
      </c>
      <c r="G406" s="42" t="s">
        <v>84</v>
      </c>
      <c r="H406" s="45">
        <v>36312</v>
      </c>
      <c r="I406" s="42" t="s">
        <v>965</v>
      </c>
      <c r="J406" s="44" t="s">
        <v>966</v>
      </c>
      <c r="K406" s="42" t="s">
        <v>1538</v>
      </c>
    </row>
    <row r="407" spans="1:11" ht="12.75" x14ac:dyDescent="0.2">
      <c r="A407" s="41">
        <v>0</v>
      </c>
      <c r="B407" s="42" t="s">
        <v>18</v>
      </c>
      <c r="C407" s="43">
        <v>43843</v>
      </c>
      <c r="D407" s="44" t="s">
        <v>359</v>
      </c>
      <c r="E407" s="42" t="s">
        <v>18</v>
      </c>
      <c r="F407" s="44" t="s">
        <v>492</v>
      </c>
      <c r="G407" s="42" t="s">
        <v>14</v>
      </c>
      <c r="H407" s="45">
        <v>28028</v>
      </c>
      <c r="I407" s="42" t="s">
        <v>971</v>
      </c>
      <c r="J407" s="44" t="s">
        <v>966</v>
      </c>
      <c r="K407" s="42" t="s">
        <v>1539</v>
      </c>
    </row>
    <row r="408" spans="1:11" ht="12.75" x14ac:dyDescent="0.2">
      <c r="A408" s="41">
        <v>0</v>
      </c>
      <c r="B408" s="42" t="s">
        <v>670</v>
      </c>
      <c r="C408" s="43">
        <v>43835</v>
      </c>
      <c r="D408" s="44" t="s">
        <v>359</v>
      </c>
      <c r="E408" s="42" t="s">
        <v>670</v>
      </c>
      <c r="F408" s="44" t="s">
        <v>492</v>
      </c>
      <c r="G408" s="42" t="s">
        <v>283</v>
      </c>
      <c r="H408" s="45">
        <v>27799</v>
      </c>
      <c r="I408" s="42" t="s">
        <v>971</v>
      </c>
      <c r="J408" s="44" t="s">
        <v>966</v>
      </c>
      <c r="K408" s="42" t="s">
        <v>1540</v>
      </c>
    </row>
    <row r="409" spans="1:11" ht="12.75" x14ac:dyDescent="0.2">
      <c r="A409" s="41">
        <v>0</v>
      </c>
      <c r="B409" s="42" t="s">
        <v>1541</v>
      </c>
      <c r="C409" s="43">
        <v>43857</v>
      </c>
      <c r="D409" s="44" t="s">
        <v>359</v>
      </c>
      <c r="E409" s="42" t="s">
        <v>1541</v>
      </c>
      <c r="F409" s="44" t="s">
        <v>492</v>
      </c>
      <c r="G409" s="42" t="s">
        <v>202</v>
      </c>
      <c r="H409" s="45">
        <v>33699</v>
      </c>
      <c r="I409" s="42" t="s">
        <v>965</v>
      </c>
      <c r="J409" s="44" t="s">
        <v>966</v>
      </c>
      <c r="K409" s="42" t="s">
        <v>1542</v>
      </c>
    </row>
    <row r="410" spans="1:11" ht="12.75" x14ac:dyDescent="0.2">
      <c r="A410" s="41">
        <v>0</v>
      </c>
      <c r="B410" s="42" t="s">
        <v>1543</v>
      </c>
      <c r="C410" s="43">
        <v>43865</v>
      </c>
      <c r="D410" s="44" t="s">
        <v>359</v>
      </c>
      <c r="E410" s="42" t="s">
        <v>1543</v>
      </c>
      <c r="F410" s="44" t="s">
        <v>492</v>
      </c>
      <c r="G410" s="42" t="s">
        <v>62</v>
      </c>
      <c r="H410" s="45">
        <v>35174</v>
      </c>
      <c r="I410" s="42" t="s">
        <v>965</v>
      </c>
      <c r="J410" s="44" t="s">
        <v>966</v>
      </c>
      <c r="K410" s="42" t="s">
        <v>1544</v>
      </c>
    </row>
    <row r="411" spans="1:11" ht="12.75" x14ac:dyDescent="0.2">
      <c r="A411" s="41">
        <v>0</v>
      </c>
      <c r="B411" s="42" t="s">
        <v>279</v>
      </c>
      <c r="C411" s="43">
        <v>43857</v>
      </c>
      <c r="D411" s="44" t="s">
        <v>360</v>
      </c>
      <c r="E411" s="42" t="s">
        <v>279</v>
      </c>
      <c r="F411" s="44" t="s">
        <v>492</v>
      </c>
      <c r="G411" s="42" t="s">
        <v>202</v>
      </c>
      <c r="H411" s="45">
        <v>32364</v>
      </c>
      <c r="I411" s="42" t="s">
        <v>978</v>
      </c>
      <c r="J411" s="44" t="s">
        <v>966</v>
      </c>
      <c r="K411" s="42" t="s">
        <v>1545</v>
      </c>
    </row>
    <row r="412" spans="1:11" ht="12.75" x14ac:dyDescent="0.2">
      <c r="A412" s="41">
        <v>0</v>
      </c>
      <c r="B412" s="42" t="s">
        <v>881</v>
      </c>
      <c r="C412" s="43">
        <v>43845</v>
      </c>
      <c r="D412" s="44" t="s">
        <v>969</v>
      </c>
      <c r="E412" s="42" t="s">
        <v>881</v>
      </c>
      <c r="F412" s="44" t="s">
        <v>492</v>
      </c>
      <c r="G412" s="42" t="s">
        <v>17</v>
      </c>
      <c r="H412" s="45">
        <v>38120</v>
      </c>
      <c r="I412" s="42" t="s">
        <v>975</v>
      </c>
      <c r="J412" s="44" t="s">
        <v>966</v>
      </c>
      <c r="K412" s="42" t="s">
        <v>1546</v>
      </c>
    </row>
    <row r="413" spans="1:11" ht="12.75" x14ac:dyDescent="0.2">
      <c r="A413" s="41">
        <v>0</v>
      </c>
      <c r="B413" s="42" t="s">
        <v>882</v>
      </c>
      <c r="C413" s="43">
        <v>43851</v>
      </c>
      <c r="D413" s="44" t="s">
        <v>359</v>
      </c>
      <c r="E413" s="42" t="s">
        <v>882</v>
      </c>
      <c r="F413" s="44" t="s">
        <v>492</v>
      </c>
      <c r="G413" s="42" t="s">
        <v>17</v>
      </c>
      <c r="H413" s="45">
        <v>27082</v>
      </c>
      <c r="I413" s="42" t="s">
        <v>971</v>
      </c>
      <c r="J413" s="44" t="s">
        <v>966</v>
      </c>
      <c r="K413" s="42" t="s">
        <v>1547</v>
      </c>
    </row>
    <row r="414" spans="1:11" ht="12.75" x14ac:dyDescent="0.2">
      <c r="A414" s="41">
        <v>0</v>
      </c>
      <c r="B414" s="42" t="s">
        <v>883</v>
      </c>
      <c r="C414" s="43">
        <v>43857</v>
      </c>
      <c r="D414" s="44" t="s">
        <v>359</v>
      </c>
      <c r="E414" s="42" t="s">
        <v>883</v>
      </c>
      <c r="F414" s="44" t="s">
        <v>492</v>
      </c>
      <c r="G414" s="42" t="s">
        <v>17</v>
      </c>
      <c r="H414" s="45">
        <v>24345</v>
      </c>
      <c r="I414" s="42" t="s">
        <v>987</v>
      </c>
      <c r="J414" s="44" t="s">
        <v>966</v>
      </c>
      <c r="K414" s="42" t="s">
        <v>1548</v>
      </c>
    </row>
    <row r="415" spans="1:11" ht="12.75" x14ac:dyDescent="0.2">
      <c r="A415" s="41">
        <v>0</v>
      </c>
      <c r="B415" s="42" t="s">
        <v>1549</v>
      </c>
      <c r="C415" s="43">
        <v>43879</v>
      </c>
      <c r="D415" s="44" t="s">
        <v>359</v>
      </c>
      <c r="E415" s="42" t="s">
        <v>1549</v>
      </c>
      <c r="F415" s="44" t="s">
        <v>492</v>
      </c>
      <c r="G415" s="42" t="s">
        <v>41</v>
      </c>
      <c r="H415" s="45">
        <v>36143</v>
      </c>
      <c r="I415" s="42" t="s">
        <v>965</v>
      </c>
      <c r="J415" s="44" t="s">
        <v>966</v>
      </c>
      <c r="K415" s="42" t="s">
        <v>1550</v>
      </c>
    </row>
    <row r="416" spans="1:11" ht="12.75" x14ac:dyDescent="0.2">
      <c r="A416" s="41">
        <v>0</v>
      </c>
      <c r="B416" s="42" t="s">
        <v>374</v>
      </c>
      <c r="C416" s="43">
        <v>43857</v>
      </c>
      <c r="D416" s="44" t="s">
        <v>969</v>
      </c>
      <c r="E416" s="42" t="s">
        <v>374</v>
      </c>
      <c r="F416" s="44" t="s">
        <v>492</v>
      </c>
      <c r="G416" s="42" t="s">
        <v>183</v>
      </c>
      <c r="H416" s="45">
        <v>39558</v>
      </c>
      <c r="I416" s="42" t="s">
        <v>412</v>
      </c>
      <c r="J416" s="44" t="s">
        <v>966</v>
      </c>
      <c r="K416" s="42" t="s">
        <v>1551</v>
      </c>
    </row>
    <row r="417" spans="1:11" ht="12.75" x14ac:dyDescent="0.2">
      <c r="A417" s="41">
        <v>0</v>
      </c>
      <c r="B417" s="42" t="s">
        <v>896</v>
      </c>
      <c r="C417" s="43">
        <v>43851</v>
      </c>
      <c r="D417" s="44" t="s">
        <v>361</v>
      </c>
      <c r="E417" s="42" t="s">
        <v>896</v>
      </c>
      <c r="F417" s="44" t="s">
        <v>492</v>
      </c>
      <c r="G417" s="42" t="s">
        <v>141</v>
      </c>
      <c r="H417" s="45">
        <v>36547</v>
      </c>
      <c r="I417" s="42" t="s">
        <v>965</v>
      </c>
      <c r="J417" s="44" t="s">
        <v>966</v>
      </c>
      <c r="K417" s="42" t="s">
        <v>1552</v>
      </c>
    </row>
    <row r="418" spans="1:11" ht="12.75" x14ac:dyDescent="0.2">
      <c r="A418" s="41">
        <v>0</v>
      </c>
      <c r="B418" s="42" t="s">
        <v>1553</v>
      </c>
      <c r="C418" s="43">
        <v>43846</v>
      </c>
      <c r="D418" s="44" t="s">
        <v>969</v>
      </c>
      <c r="E418" s="42" t="s">
        <v>1553</v>
      </c>
      <c r="F418" s="44" t="s">
        <v>492</v>
      </c>
      <c r="G418" s="42" t="s">
        <v>140</v>
      </c>
      <c r="H418" s="45">
        <v>38433</v>
      </c>
      <c r="I418" s="42" t="s">
        <v>975</v>
      </c>
      <c r="J418" s="44" t="s">
        <v>966</v>
      </c>
      <c r="K418" s="42" t="s">
        <v>1554</v>
      </c>
    </row>
    <row r="419" spans="1:11" ht="12.75" x14ac:dyDescent="0.2">
      <c r="A419" s="41">
        <v>0</v>
      </c>
      <c r="B419" s="42" t="s">
        <v>695</v>
      </c>
      <c r="C419" s="43">
        <v>43835</v>
      </c>
      <c r="D419" s="44" t="s">
        <v>361</v>
      </c>
      <c r="E419" s="42" t="s">
        <v>695</v>
      </c>
      <c r="F419" s="44" t="s">
        <v>492</v>
      </c>
      <c r="G419" s="42" t="s">
        <v>62</v>
      </c>
      <c r="H419" s="45">
        <v>26060</v>
      </c>
      <c r="I419" s="42" t="s">
        <v>971</v>
      </c>
      <c r="J419" s="44" t="s">
        <v>966</v>
      </c>
      <c r="K419" s="42" t="s">
        <v>1555</v>
      </c>
    </row>
    <row r="420" spans="1:11" ht="12.75" x14ac:dyDescent="0.2">
      <c r="A420" s="41">
        <v>0</v>
      </c>
      <c r="B420" s="42" t="s">
        <v>1556</v>
      </c>
      <c r="C420" s="43">
        <v>43870</v>
      </c>
      <c r="D420" s="44" t="s">
        <v>352</v>
      </c>
      <c r="E420" s="42" t="s">
        <v>1556</v>
      </c>
      <c r="F420" s="44" t="s">
        <v>492</v>
      </c>
      <c r="G420" s="42" t="s">
        <v>96</v>
      </c>
      <c r="H420" s="45">
        <v>22175</v>
      </c>
      <c r="I420" s="42" t="s">
        <v>1016</v>
      </c>
      <c r="J420" s="44" t="s">
        <v>966</v>
      </c>
      <c r="K420" s="42" t="s">
        <v>1557</v>
      </c>
    </row>
    <row r="421" spans="1:11" ht="12.75" x14ac:dyDescent="0.2">
      <c r="A421" s="41">
        <v>0</v>
      </c>
      <c r="B421" s="42" t="s">
        <v>884</v>
      </c>
      <c r="C421" s="43">
        <v>43845</v>
      </c>
      <c r="D421" s="44" t="s">
        <v>969</v>
      </c>
      <c r="E421" s="42" t="s">
        <v>884</v>
      </c>
      <c r="F421" s="44" t="s">
        <v>491</v>
      </c>
      <c r="G421" s="42" t="s">
        <v>17</v>
      </c>
      <c r="H421" s="45">
        <v>38940</v>
      </c>
      <c r="I421" s="42" t="s">
        <v>994</v>
      </c>
      <c r="J421" s="44" t="s">
        <v>966</v>
      </c>
      <c r="K421" s="42" t="s">
        <v>1558</v>
      </c>
    </row>
    <row r="422" spans="1:11" ht="12.75" x14ac:dyDescent="0.2">
      <c r="A422" s="41">
        <v>0</v>
      </c>
      <c r="B422" s="42" t="s">
        <v>461</v>
      </c>
      <c r="C422" s="43">
        <v>43846</v>
      </c>
      <c r="D422" s="44" t="s">
        <v>969</v>
      </c>
      <c r="E422" s="42" t="s">
        <v>461</v>
      </c>
      <c r="F422" s="44" t="s">
        <v>491</v>
      </c>
      <c r="G422" s="42" t="s">
        <v>17</v>
      </c>
      <c r="H422" s="45">
        <v>41368</v>
      </c>
      <c r="I422" s="42"/>
      <c r="J422" s="44" t="s">
        <v>966</v>
      </c>
      <c r="K422" s="42" t="s">
        <v>1559</v>
      </c>
    </row>
    <row r="423" spans="1:11" ht="12.75" x14ac:dyDescent="0.2">
      <c r="A423" s="41">
        <v>0</v>
      </c>
      <c r="B423" s="42" t="s">
        <v>375</v>
      </c>
      <c r="C423" s="43">
        <v>43845</v>
      </c>
      <c r="D423" s="44" t="s">
        <v>969</v>
      </c>
      <c r="E423" s="42" t="s">
        <v>375</v>
      </c>
      <c r="F423" s="44" t="s">
        <v>492</v>
      </c>
      <c r="G423" s="42" t="s">
        <v>17</v>
      </c>
      <c r="H423" s="45">
        <v>39645</v>
      </c>
      <c r="I423" s="42" t="s">
        <v>412</v>
      </c>
      <c r="J423" s="44" t="s">
        <v>966</v>
      </c>
      <c r="K423" s="42" t="s">
        <v>1560</v>
      </c>
    </row>
    <row r="424" spans="1:11" ht="12.75" x14ac:dyDescent="0.2">
      <c r="A424" s="41">
        <v>0</v>
      </c>
      <c r="B424" s="42" t="s">
        <v>1561</v>
      </c>
      <c r="C424" s="43">
        <v>43857</v>
      </c>
      <c r="D424" s="44" t="s">
        <v>359</v>
      </c>
      <c r="E424" s="42" t="s">
        <v>1561</v>
      </c>
      <c r="F424" s="44" t="s">
        <v>492</v>
      </c>
      <c r="G424" s="42" t="s">
        <v>32</v>
      </c>
      <c r="H424" s="45">
        <v>25814</v>
      </c>
      <c r="I424" s="42" t="s">
        <v>987</v>
      </c>
      <c r="J424" s="44" t="s">
        <v>966</v>
      </c>
      <c r="K424" s="42" t="s">
        <v>1562</v>
      </c>
    </row>
    <row r="425" spans="1:11" ht="12.75" x14ac:dyDescent="0.2">
      <c r="A425" s="41">
        <v>0</v>
      </c>
      <c r="B425" s="42" t="s">
        <v>726</v>
      </c>
      <c r="C425" s="43">
        <v>43843</v>
      </c>
      <c r="D425" s="44" t="s">
        <v>359</v>
      </c>
      <c r="E425" s="42" t="s">
        <v>726</v>
      </c>
      <c r="F425" s="44" t="s">
        <v>492</v>
      </c>
      <c r="G425" s="42" t="s">
        <v>327</v>
      </c>
      <c r="H425" s="45">
        <v>33015</v>
      </c>
      <c r="I425" s="42" t="s">
        <v>978</v>
      </c>
      <c r="J425" s="44" t="s">
        <v>966</v>
      </c>
      <c r="K425" s="42" t="s">
        <v>1563</v>
      </c>
    </row>
    <row r="426" spans="1:11" ht="12.75" x14ac:dyDescent="0.2">
      <c r="A426" s="41">
        <v>0</v>
      </c>
      <c r="B426" s="42" t="s">
        <v>664</v>
      </c>
      <c r="C426" s="43">
        <v>43843</v>
      </c>
      <c r="D426" s="44" t="s">
        <v>362</v>
      </c>
      <c r="E426" s="42" t="s">
        <v>664</v>
      </c>
      <c r="F426" s="44" t="s">
        <v>491</v>
      </c>
      <c r="G426" s="42" t="s">
        <v>14</v>
      </c>
      <c r="H426" s="45">
        <v>36218</v>
      </c>
      <c r="I426" s="42" t="s">
        <v>1166</v>
      </c>
      <c r="J426" s="44" t="s">
        <v>966</v>
      </c>
      <c r="K426" s="42" t="s">
        <v>1564</v>
      </c>
    </row>
    <row r="427" spans="1:11" ht="12.75" x14ac:dyDescent="0.2">
      <c r="A427" s="41">
        <v>0</v>
      </c>
      <c r="B427" s="42" t="s">
        <v>665</v>
      </c>
      <c r="C427" s="43">
        <v>43843</v>
      </c>
      <c r="D427" s="44" t="s">
        <v>359</v>
      </c>
      <c r="E427" s="42" t="s">
        <v>665</v>
      </c>
      <c r="F427" s="44" t="s">
        <v>492</v>
      </c>
      <c r="G427" s="42" t="s">
        <v>14</v>
      </c>
      <c r="H427" s="45">
        <v>37237</v>
      </c>
      <c r="I427" s="42" t="s">
        <v>998</v>
      </c>
      <c r="J427" s="44" t="s">
        <v>966</v>
      </c>
      <c r="K427" s="42" t="s">
        <v>1565</v>
      </c>
    </row>
    <row r="428" spans="1:11" ht="12.75" x14ac:dyDescent="0.2">
      <c r="A428" s="41">
        <v>0</v>
      </c>
      <c r="B428" s="42" t="s">
        <v>764</v>
      </c>
      <c r="C428" s="43">
        <v>43879</v>
      </c>
      <c r="D428" s="44" t="s">
        <v>359</v>
      </c>
      <c r="E428" s="42" t="s">
        <v>764</v>
      </c>
      <c r="F428" s="44" t="s">
        <v>492</v>
      </c>
      <c r="G428" s="42" t="s">
        <v>330</v>
      </c>
      <c r="H428" s="45">
        <v>35976</v>
      </c>
      <c r="I428" s="42" t="s">
        <v>965</v>
      </c>
      <c r="J428" s="44" t="s">
        <v>966</v>
      </c>
      <c r="K428" s="42" t="s">
        <v>1566</v>
      </c>
    </row>
    <row r="429" spans="1:11" ht="12.75" x14ac:dyDescent="0.2">
      <c r="A429" s="41">
        <v>0</v>
      </c>
      <c r="B429" s="42" t="s">
        <v>285</v>
      </c>
      <c r="C429" s="43">
        <v>43843</v>
      </c>
      <c r="D429" s="44" t="s">
        <v>359</v>
      </c>
      <c r="E429" s="42" t="s">
        <v>285</v>
      </c>
      <c r="F429" s="44" t="s">
        <v>492</v>
      </c>
      <c r="G429" s="42" t="s">
        <v>183</v>
      </c>
      <c r="H429" s="45">
        <v>23837</v>
      </c>
      <c r="I429" s="42" t="s">
        <v>987</v>
      </c>
      <c r="J429" s="44" t="s">
        <v>966</v>
      </c>
      <c r="K429" s="42" t="s">
        <v>1567</v>
      </c>
    </row>
    <row r="430" spans="1:11" ht="12.75" x14ac:dyDescent="0.2">
      <c r="A430" s="41">
        <v>0</v>
      </c>
      <c r="B430" s="42" t="s">
        <v>1568</v>
      </c>
      <c r="C430" s="43">
        <v>43884</v>
      </c>
      <c r="D430" s="44" t="s">
        <v>359</v>
      </c>
      <c r="E430" s="42" t="s">
        <v>1568</v>
      </c>
      <c r="F430" s="44" t="s">
        <v>492</v>
      </c>
      <c r="G430" s="42" t="s">
        <v>140</v>
      </c>
      <c r="H430" s="45">
        <v>35283</v>
      </c>
      <c r="I430" s="42" t="s">
        <v>965</v>
      </c>
      <c r="J430" s="44" t="s">
        <v>966</v>
      </c>
      <c r="K430" s="42" t="s">
        <v>1569</v>
      </c>
    </row>
    <row r="431" spans="1:11" ht="12.75" x14ac:dyDescent="0.2">
      <c r="A431" s="41">
        <v>0</v>
      </c>
      <c r="B431" s="42" t="s">
        <v>1570</v>
      </c>
      <c r="C431" s="43">
        <v>43870</v>
      </c>
      <c r="D431" s="44" t="s">
        <v>359</v>
      </c>
      <c r="E431" s="42" t="s">
        <v>1570</v>
      </c>
      <c r="F431" s="44" t="s">
        <v>492</v>
      </c>
      <c r="G431" s="42" t="s">
        <v>112</v>
      </c>
      <c r="H431" s="45">
        <v>30594</v>
      </c>
      <c r="I431" s="42" t="s">
        <v>978</v>
      </c>
      <c r="J431" s="44" t="s">
        <v>966</v>
      </c>
      <c r="K431" s="42" t="s">
        <v>1571</v>
      </c>
    </row>
    <row r="432" spans="1:11" ht="12.75" x14ac:dyDescent="0.2">
      <c r="A432" s="41">
        <v>0</v>
      </c>
      <c r="B432" s="42" t="s">
        <v>630</v>
      </c>
      <c r="C432" s="43">
        <v>43867</v>
      </c>
      <c r="D432" s="44" t="s">
        <v>969</v>
      </c>
      <c r="E432" s="42" t="s">
        <v>630</v>
      </c>
      <c r="F432" s="44" t="s">
        <v>492</v>
      </c>
      <c r="G432" s="42" t="s">
        <v>284</v>
      </c>
      <c r="H432" s="45">
        <v>38114</v>
      </c>
      <c r="I432" s="42" t="s">
        <v>975</v>
      </c>
      <c r="J432" s="44" t="s">
        <v>966</v>
      </c>
      <c r="K432" s="42" t="s">
        <v>1572</v>
      </c>
    </row>
    <row r="433" spans="1:11" ht="12.75" x14ac:dyDescent="0.2">
      <c r="A433" s="41">
        <v>0</v>
      </c>
      <c r="B433" s="42" t="s">
        <v>694</v>
      </c>
      <c r="C433" s="43">
        <v>43835</v>
      </c>
      <c r="D433" s="44" t="s">
        <v>359</v>
      </c>
      <c r="E433" s="42" t="s">
        <v>694</v>
      </c>
      <c r="F433" s="44" t="s">
        <v>492</v>
      </c>
      <c r="G433" s="42" t="s">
        <v>62</v>
      </c>
      <c r="H433" s="45">
        <v>37659</v>
      </c>
      <c r="I433" s="42" t="s">
        <v>998</v>
      </c>
      <c r="J433" s="44" t="s">
        <v>966</v>
      </c>
      <c r="K433" s="42" t="s">
        <v>1573</v>
      </c>
    </row>
    <row r="434" spans="1:11" ht="12.75" x14ac:dyDescent="0.2">
      <c r="A434" s="41">
        <v>0</v>
      </c>
      <c r="B434" s="42" t="s">
        <v>693</v>
      </c>
      <c r="C434" s="43">
        <v>43835</v>
      </c>
      <c r="D434" s="44" t="s">
        <v>359</v>
      </c>
      <c r="E434" s="42" t="s">
        <v>693</v>
      </c>
      <c r="F434" s="44" t="s">
        <v>492</v>
      </c>
      <c r="G434" s="42" t="s">
        <v>62</v>
      </c>
      <c r="H434" s="45">
        <v>28025</v>
      </c>
      <c r="I434" s="42" t="s">
        <v>971</v>
      </c>
      <c r="J434" s="44" t="s">
        <v>966</v>
      </c>
      <c r="K434" s="42" t="s">
        <v>1574</v>
      </c>
    </row>
    <row r="435" spans="1:11" ht="12.75" x14ac:dyDescent="0.2">
      <c r="A435" s="41">
        <v>0</v>
      </c>
      <c r="B435" s="42" t="s">
        <v>1575</v>
      </c>
      <c r="C435" s="43">
        <v>43871</v>
      </c>
      <c r="D435" s="44" t="s">
        <v>359</v>
      </c>
      <c r="E435" s="42" t="s">
        <v>1575</v>
      </c>
      <c r="F435" s="44" t="s">
        <v>492</v>
      </c>
      <c r="G435" s="42" t="s">
        <v>53</v>
      </c>
      <c r="H435" s="45">
        <v>37631</v>
      </c>
      <c r="I435" s="42" t="s">
        <v>998</v>
      </c>
      <c r="J435" s="44" t="s">
        <v>966</v>
      </c>
      <c r="K435" s="42" t="s">
        <v>1576</v>
      </c>
    </row>
    <row r="436" spans="1:11" ht="12.75" x14ac:dyDescent="0.2">
      <c r="A436" s="41">
        <v>0</v>
      </c>
      <c r="B436" s="42" t="s">
        <v>1577</v>
      </c>
      <c r="C436" s="43">
        <v>43835</v>
      </c>
      <c r="D436" s="44" t="s">
        <v>361</v>
      </c>
      <c r="E436" s="42" t="s">
        <v>1577</v>
      </c>
      <c r="F436" s="44" t="s">
        <v>492</v>
      </c>
      <c r="G436" s="42" t="s">
        <v>62</v>
      </c>
      <c r="H436" s="45">
        <v>34194</v>
      </c>
      <c r="I436" s="42" t="s">
        <v>965</v>
      </c>
      <c r="J436" s="44" t="s">
        <v>966</v>
      </c>
      <c r="K436" s="42" t="s">
        <v>1578</v>
      </c>
    </row>
    <row r="437" spans="1:11" ht="12.75" x14ac:dyDescent="0.2">
      <c r="A437" s="41">
        <v>0</v>
      </c>
      <c r="B437" s="42" t="s">
        <v>711</v>
      </c>
      <c r="C437" s="43">
        <v>43884</v>
      </c>
      <c r="D437" s="44" t="s">
        <v>352</v>
      </c>
      <c r="E437" s="42" t="s">
        <v>711</v>
      </c>
      <c r="F437" s="44" t="s">
        <v>492</v>
      </c>
      <c r="G437" s="42" t="s">
        <v>84</v>
      </c>
      <c r="H437" s="45">
        <v>19325</v>
      </c>
      <c r="I437" s="42" t="s">
        <v>1016</v>
      </c>
      <c r="J437" s="44" t="s">
        <v>966</v>
      </c>
      <c r="K437" s="42" t="s">
        <v>1579</v>
      </c>
    </row>
    <row r="438" spans="1:11" ht="12.75" x14ac:dyDescent="0.2">
      <c r="A438" s="41">
        <v>0</v>
      </c>
      <c r="B438" s="42" t="s">
        <v>1580</v>
      </c>
      <c r="C438" s="43">
        <v>43834</v>
      </c>
      <c r="D438" s="44" t="s">
        <v>359</v>
      </c>
      <c r="E438" s="42" t="s">
        <v>1580</v>
      </c>
      <c r="F438" s="44" t="s">
        <v>492</v>
      </c>
      <c r="G438" s="42" t="s">
        <v>38</v>
      </c>
      <c r="H438" s="45">
        <v>36584</v>
      </c>
      <c r="I438" s="42" t="s">
        <v>965</v>
      </c>
      <c r="J438" s="44" t="s">
        <v>966</v>
      </c>
      <c r="K438" s="42" t="s">
        <v>1581</v>
      </c>
    </row>
    <row r="439" spans="1:11" ht="12.75" x14ac:dyDescent="0.2">
      <c r="A439" s="41">
        <v>0</v>
      </c>
      <c r="B439" s="42" t="s">
        <v>940</v>
      </c>
      <c r="C439" s="43">
        <v>44034</v>
      </c>
      <c r="D439" s="44" t="s">
        <v>359</v>
      </c>
      <c r="E439" s="42" t="s">
        <v>940</v>
      </c>
      <c r="F439" s="44" t="s">
        <v>492</v>
      </c>
      <c r="G439" s="42" t="s">
        <v>939</v>
      </c>
      <c r="H439" s="45">
        <v>30404</v>
      </c>
      <c r="I439" s="42" t="s">
        <v>978</v>
      </c>
      <c r="J439" s="44" t="s">
        <v>966</v>
      </c>
      <c r="K439" s="42" t="s">
        <v>1582</v>
      </c>
    </row>
    <row r="440" spans="1:11" ht="12.75" x14ac:dyDescent="0.2">
      <c r="A440" s="41">
        <v>0</v>
      </c>
      <c r="B440" s="42" t="s">
        <v>1583</v>
      </c>
      <c r="C440" s="43">
        <v>43857</v>
      </c>
      <c r="D440" s="44" t="s">
        <v>359</v>
      </c>
      <c r="E440" s="42" t="s">
        <v>1583</v>
      </c>
      <c r="F440" s="44" t="s">
        <v>492</v>
      </c>
      <c r="G440" s="42" t="s">
        <v>141</v>
      </c>
      <c r="H440" s="45">
        <v>29880</v>
      </c>
      <c r="I440" s="42" t="s">
        <v>978</v>
      </c>
      <c r="J440" s="44" t="s">
        <v>966</v>
      </c>
      <c r="K440" s="42" t="s">
        <v>1584</v>
      </c>
    </row>
    <row r="441" spans="1:11" ht="12.75" x14ac:dyDescent="0.2">
      <c r="A441" s="41">
        <v>0</v>
      </c>
      <c r="B441" s="42" t="s">
        <v>818</v>
      </c>
      <c r="C441" s="43">
        <v>43867</v>
      </c>
      <c r="D441" s="44" t="s">
        <v>361</v>
      </c>
      <c r="E441" s="42" t="s">
        <v>818</v>
      </c>
      <c r="F441" s="44" t="s">
        <v>492</v>
      </c>
      <c r="G441" s="42" t="s">
        <v>328</v>
      </c>
      <c r="H441" s="45">
        <v>29351</v>
      </c>
      <c r="I441" s="42" t="s">
        <v>971</v>
      </c>
      <c r="J441" s="44" t="s">
        <v>966</v>
      </c>
      <c r="K441" s="42" t="s">
        <v>1585</v>
      </c>
    </row>
    <row r="442" spans="1:11" ht="12.75" x14ac:dyDescent="0.2">
      <c r="A442" s="41">
        <v>0</v>
      </c>
      <c r="B442" s="42" t="s">
        <v>462</v>
      </c>
      <c r="C442" s="43">
        <v>43870</v>
      </c>
      <c r="D442" s="44" t="s">
        <v>969</v>
      </c>
      <c r="E442" s="42" t="s">
        <v>462</v>
      </c>
      <c r="F442" s="44" t="s">
        <v>491</v>
      </c>
      <c r="G442" s="42" t="s">
        <v>328</v>
      </c>
      <c r="H442" s="45">
        <v>41138</v>
      </c>
      <c r="I442" s="42"/>
      <c r="J442" s="44" t="s">
        <v>966</v>
      </c>
      <c r="K442" s="42" t="s">
        <v>1586</v>
      </c>
    </row>
    <row r="443" spans="1:11" ht="12.75" x14ac:dyDescent="0.2">
      <c r="A443" s="41">
        <v>0</v>
      </c>
      <c r="B443" s="42" t="s">
        <v>376</v>
      </c>
      <c r="C443" s="43">
        <v>43867</v>
      </c>
      <c r="D443" s="44" t="s">
        <v>969</v>
      </c>
      <c r="E443" s="42" t="s">
        <v>376</v>
      </c>
      <c r="F443" s="44" t="s">
        <v>491</v>
      </c>
      <c r="G443" s="42" t="s">
        <v>328</v>
      </c>
      <c r="H443" s="45">
        <v>40029</v>
      </c>
      <c r="I443" s="42" t="s">
        <v>413</v>
      </c>
      <c r="J443" s="44" t="s">
        <v>966</v>
      </c>
      <c r="K443" s="42" t="s">
        <v>1587</v>
      </c>
    </row>
    <row r="444" spans="1:11" ht="12.75" x14ac:dyDescent="0.2">
      <c r="A444" s="41">
        <v>0</v>
      </c>
      <c r="B444" s="42" t="s">
        <v>1588</v>
      </c>
      <c r="C444" s="43">
        <v>43843</v>
      </c>
      <c r="D444" s="44" t="s">
        <v>359</v>
      </c>
      <c r="E444" s="42" t="s">
        <v>1588</v>
      </c>
      <c r="F444" s="44" t="s">
        <v>492</v>
      </c>
      <c r="G444" s="42" t="s">
        <v>1019</v>
      </c>
      <c r="H444" s="45">
        <v>24773</v>
      </c>
      <c r="I444" s="42" t="s">
        <v>987</v>
      </c>
      <c r="J444" s="44" t="s">
        <v>966</v>
      </c>
      <c r="K444" s="42" t="s">
        <v>1589</v>
      </c>
    </row>
    <row r="445" spans="1:11" ht="12.75" x14ac:dyDescent="0.2">
      <c r="A445" s="41">
        <v>0</v>
      </c>
      <c r="B445" s="42" t="s">
        <v>1590</v>
      </c>
      <c r="C445" s="43">
        <v>43851</v>
      </c>
      <c r="D445" s="44" t="s">
        <v>361</v>
      </c>
      <c r="E445" s="42" t="s">
        <v>1590</v>
      </c>
      <c r="F445" s="44" t="s">
        <v>492</v>
      </c>
      <c r="G445" s="42" t="s">
        <v>115</v>
      </c>
      <c r="H445" s="45">
        <v>36142</v>
      </c>
      <c r="I445" s="42" t="s">
        <v>965</v>
      </c>
      <c r="J445" s="44" t="s">
        <v>966</v>
      </c>
      <c r="K445" s="42" t="s">
        <v>1591</v>
      </c>
    </row>
    <row r="446" spans="1:11" ht="12.75" x14ac:dyDescent="0.2">
      <c r="A446" s="41">
        <v>0</v>
      </c>
      <c r="B446" s="42" t="s">
        <v>866</v>
      </c>
      <c r="C446" s="43">
        <v>43834</v>
      </c>
      <c r="D446" s="44" t="s">
        <v>361</v>
      </c>
      <c r="E446" s="42" t="s">
        <v>866</v>
      </c>
      <c r="F446" s="44" t="s">
        <v>492</v>
      </c>
      <c r="G446" s="42" t="s">
        <v>107</v>
      </c>
      <c r="H446" s="45">
        <v>37166</v>
      </c>
      <c r="I446" s="42" t="s">
        <v>998</v>
      </c>
      <c r="J446" s="44" t="s">
        <v>966</v>
      </c>
      <c r="K446" s="42" t="s">
        <v>1592</v>
      </c>
    </row>
    <row r="447" spans="1:11" ht="12.75" x14ac:dyDescent="0.2">
      <c r="A447" s="41">
        <v>0</v>
      </c>
      <c r="B447" s="42" t="s">
        <v>261</v>
      </c>
      <c r="C447" s="43">
        <v>43857</v>
      </c>
      <c r="D447" s="44" t="s">
        <v>361</v>
      </c>
      <c r="E447" s="42" t="s">
        <v>261</v>
      </c>
      <c r="F447" s="44" t="s">
        <v>492</v>
      </c>
      <c r="G447" s="42" t="s">
        <v>59</v>
      </c>
      <c r="H447" s="45">
        <v>31893</v>
      </c>
      <c r="I447" s="42" t="s">
        <v>978</v>
      </c>
      <c r="J447" s="44" t="s">
        <v>966</v>
      </c>
      <c r="K447" s="42" t="s">
        <v>1593</v>
      </c>
    </row>
    <row r="448" spans="1:11" ht="12.75" x14ac:dyDescent="0.2">
      <c r="A448" s="41">
        <v>0</v>
      </c>
      <c r="B448" s="42" t="s">
        <v>893</v>
      </c>
      <c r="C448" s="43">
        <v>43835</v>
      </c>
      <c r="D448" s="44" t="s">
        <v>352</v>
      </c>
      <c r="E448" s="42" t="s">
        <v>893</v>
      </c>
      <c r="F448" s="44" t="s">
        <v>492</v>
      </c>
      <c r="G448" s="42" t="s">
        <v>410</v>
      </c>
      <c r="H448" s="45">
        <v>22017</v>
      </c>
      <c r="I448" s="42" t="s">
        <v>1016</v>
      </c>
      <c r="J448" s="44" t="s">
        <v>966</v>
      </c>
      <c r="K448" s="42" t="s">
        <v>1594</v>
      </c>
    </row>
    <row r="449" spans="1:11" ht="12.75" x14ac:dyDescent="0.2">
      <c r="A449" s="41">
        <v>0</v>
      </c>
      <c r="B449" s="42" t="s">
        <v>52</v>
      </c>
      <c r="C449" s="43">
        <v>43846</v>
      </c>
      <c r="D449" s="44" t="s">
        <v>360</v>
      </c>
      <c r="E449" s="42" t="s">
        <v>52</v>
      </c>
      <c r="F449" s="44" t="s">
        <v>492</v>
      </c>
      <c r="G449" s="42" t="s">
        <v>53</v>
      </c>
      <c r="H449" s="45">
        <v>28822</v>
      </c>
      <c r="I449" s="42" t="s">
        <v>971</v>
      </c>
      <c r="J449" s="44" t="s">
        <v>966</v>
      </c>
      <c r="K449" s="42" t="s">
        <v>1595</v>
      </c>
    </row>
    <row r="450" spans="1:11" ht="12.75" x14ac:dyDescent="0.2">
      <c r="A450" s="41">
        <v>0</v>
      </c>
      <c r="B450" s="42" t="s">
        <v>463</v>
      </c>
      <c r="C450" s="43">
        <v>43840</v>
      </c>
      <c r="D450" s="44" t="s">
        <v>969</v>
      </c>
      <c r="E450" s="42" t="s">
        <v>463</v>
      </c>
      <c r="F450" s="44" t="s">
        <v>492</v>
      </c>
      <c r="G450" s="42" t="s">
        <v>53</v>
      </c>
      <c r="H450" s="45">
        <v>41277</v>
      </c>
      <c r="I450" s="42" t="s">
        <v>490</v>
      </c>
      <c r="J450" s="44" t="s">
        <v>966</v>
      </c>
      <c r="K450" s="42" t="s">
        <v>1596</v>
      </c>
    </row>
    <row r="451" spans="1:11" ht="12.75" x14ac:dyDescent="0.2">
      <c r="A451" s="41">
        <v>0</v>
      </c>
      <c r="B451" s="42" t="s">
        <v>578</v>
      </c>
      <c r="C451" s="43">
        <v>43843</v>
      </c>
      <c r="D451" s="44" t="s">
        <v>352</v>
      </c>
      <c r="E451" s="42" t="s">
        <v>578</v>
      </c>
      <c r="F451" s="44" t="s">
        <v>492</v>
      </c>
      <c r="G451" s="42" t="s">
        <v>14</v>
      </c>
      <c r="H451" s="45">
        <v>18299</v>
      </c>
      <c r="I451" s="42" t="s">
        <v>1016</v>
      </c>
      <c r="J451" s="44" t="s">
        <v>966</v>
      </c>
      <c r="K451" s="42" t="s">
        <v>1597</v>
      </c>
    </row>
    <row r="452" spans="1:11" ht="12.75" x14ac:dyDescent="0.2">
      <c r="A452" s="41">
        <v>0</v>
      </c>
      <c r="B452" s="42" t="s">
        <v>1598</v>
      </c>
      <c r="C452" s="43">
        <v>43884</v>
      </c>
      <c r="D452" s="44" t="s">
        <v>969</v>
      </c>
      <c r="E452" s="42" t="s">
        <v>1598</v>
      </c>
      <c r="F452" s="44" t="s">
        <v>492</v>
      </c>
      <c r="G452" s="42" t="s">
        <v>140</v>
      </c>
      <c r="H452" s="45">
        <v>38263</v>
      </c>
      <c r="I452" s="42" t="s">
        <v>975</v>
      </c>
      <c r="J452" s="44" t="s">
        <v>966</v>
      </c>
      <c r="K452" s="42" t="s">
        <v>1599</v>
      </c>
    </row>
    <row r="453" spans="1:11" ht="12.75" x14ac:dyDescent="0.2">
      <c r="A453" s="41">
        <v>0</v>
      </c>
      <c r="B453" s="42" t="s">
        <v>1600</v>
      </c>
      <c r="C453" s="43">
        <v>43870</v>
      </c>
      <c r="D453" s="44" t="s">
        <v>969</v>
      </c>
      <c r="E453" s="42" t="s">
        <v>1600</v>
      </c>
      <c r="F453" s="44" t="s">
        <v>491</v>
      </c>
      <c r="G453" s="42" t="s">
        <v>174</v>
      </c>
      <c r="H453" s="45">
        <v>38484</v>
      </c>
      <c r="I453" s="42" t="s">
        <v>1433</v>
      </c>
      <c r="J453" s="44" t="s">
        <v>966</v>
      </c>
      <c r="K453" s="42" t="s">
        <v>1601</v>
      </c>
    </row>
    <row r="454" spans="1:11" ht="12.75" x14ac:dyDescent="0.2">
      <c r="A454" s="41">
        <v>0</v>
      </c>
      <c r="B454" s="42" t="s">
        <v>517</v>
      </c>
      <c r="C454" s="43">
        <v>43843</v>
      </c>
      <c r="D454" s="44" t="s">
        <v>359</v>
      </c>
      <c r="E454" s="42" t="s">
        <v>517</v>
      </c>
      <c r="F454" s="44" t="s">
        <v>492</v>
      </c>
      <c r="G454" s="42" t="s">
        <v>186</v>
      </c>
      <c r="H454" s="45">
        <v>26566</v>
      </c>
      <c r="I454" s="42" t="s">
        <v>971</v>
      </c>
      <c r="J454" s="44" t="s">
        <v>966</v>
      </c>
      <c r="K454" s="42" t="s">
        <v>1602</v>
      </c>
    </row>
    <row r="455" spans="1:11" ht="12.75" x14ac:dyDescent="0.2">
      <c r="A455" s="41">
        <v>0</v>
      </c>
      <c r="B455" s="42" t="s">
        <v>518</v>
      </c>
      <c r="C455" s="43">
        <v>43843</v>
      </c>
      <c r="D455" s="44" t="s">
        <v>360</v>
      </c>
      <c r="E455" s="42" t="s">
        <v>518</v>
      </c>
      <c r="F455" s="44" t="s">
        <v>492</v>
      </c>
      <c r="G455" s="42" t="s">
        <v>186</v>
      </c>
      <c r="H455" s="45">
        <v>29567</v>
      </c>
      <c r="I455" s="42" t="s">
        <v>971</v>
      </c>
      <c r="J455" s="44" t="s">
        <v>966</v>
      </c>
      <c r="K455" s="42" t="s">
        <v>1603</v>
      </c>
    </row>
    <row r="456" spans="1:11" ht="12.75" x14ac:dyDescent="0.2">
      <c r="A456" s="41">
        <v>0</v>
      </c>
      <c r="B456" s="42" t="s">
        <v>1604</v>
      </c>
      <c r="C456" s="43">
        <v>43851</v>
      </c>
      <c r="D456" s="44" t="s">
        <v>362</v>
      </c>
      <c r="E456" s="42" t="s">
        <v>1604</v>
      </c>
      <c r="F456" s="44" t="s">
        <v>491</v>
      </c>
      <c r="G456" s="42" t="s">
        <v>115</v>
      </c>
      <c r="H456" s="45">
        <v>33171</v>
      </c>
      <c r="I456" s="42" t="s">
        <v>1360</v>
      </c>
      <c r="J456" s="44" t="s">
        <v>966</v>
      </c>
      <c r="K456" s="42" t="s">
        <v>1605</v>
      </c>
    </row>
    <row r="457" spans="1:11" ht="12.75" x14ac:dyDescent="0.2">
      <c r="A457" s="41">
        <v>0</v>
      </c>
      <c r="B457" s="42" t="s">
        <v>1606</v>
      </c>
      <c r="C457" s="43">
        <v>43885</v>
      </c>
      <c r="D457" s="44" t="s">
        <v>360</v>
      </c>
      <c r="E457" s="42" t="s">
        <v>1606</v>
      </c>
      <c r="F457" s="44" t="s">
        <v>492</v>
      </c>
      <c r="G457" s="42" t="s">
        <v>36</v>
      </c>
      <c r="H457" s="45">
        <v>37219</v>
      </c>
      <c r="I457" s="42" t="s">
        <v>998</v>
      </c>
      <c r="J457" s="44" t="s">
        <v>966</v>
      </c>
      <c r="K457" s="42" t="s">
        <v>1607</v>
      </c>
    </row>
    <row r="458" spans="1:11" ht="12.75" x14ac:dyDescent="0.2">
      <c r="A458" s="41">
        <v>0</v>
      </c>
      <c r="B458" s="42" t="s">
        <v>54</v>
      </c>
      <c r="C458" s="43">
        <v>43843</v>
      </c>
      <c r="D458" s="44" t="s">
        <v>352</v>
      </c>
      <c r="E458" s="42" t="s">
        <v>54</v>
      </c>
      <c r="F458" s="44" t="s">
        <v>492</v>
      </c>
      <c r="G458" s="42" t="s">
        <v>333</v>
      </c>
      <c r="H458" s="45">
        <v>21494</v>
      </c>
      <c r="I458" s="42" t="s">
        <v>1016</v>
      </c>
      <c r="J458" s="44" t="s">
        <v>966</v>
      </c>
      <c r="K458" s="42" t="s">
        <v>1608</v>
      </c>
    </row>
    <row r="459" spans="1:11" ht="12.75" x14ac:dyDescent="0.2">
      <c r="A459" s="41">
        <v>0</v>
      </c>
      <c r="B459" s="42" t="s">
        <v>1609</v>
      </c>
      <c r="C459" s="43">
        <v>43851</v>
      </c>
      <c r="D459" s="44" t="s">
        <v>362</v>
      </c>
      <c r="E459" s="42" t="s">
        <v>1609</v>
      </c>
      <c r="F459" s="44" t="s">
        <v>491</v>
      </c>
      <c r="G459" s="42" t="s">
        <v>115</v>
      </c>
      <c r="H459" s="45">
        <v>37794</v>
      </c>
      <c r="I459" s="42" t="s">
        <v>1166</v>
      </c>
      <c r="J459" s="44" t="s">
        <v>966</v>
      </c>
      <c r="K459" s="42" t="s">
        <v>1610</v>
      </c>
    </row>
    <row r="460" spans="1:11" ht="12.75" x14ac:dyDescent="0.2">
      <c r="A460" s="41">
        <v>0</v>
      </c>
      <c r="B460" s="42" t="s">
        <v>1611</v>
      </c>
      <c r="C460" s="43">
        <v>43851</v>
      </c>
      <c r="D460" s="44" t="s">
        <v>361</v>
      </c>
      <c r="E460" s="42" t="s">
        <v>1611</v>
      </c>
      <c r="F460" s="44" t="s">
        <v>492</v>
      </c>
      <c r="G460" s="42" t="s">
        <v>115</v>
      </c>
      <c r="H460" s="45">
        <v>29219</v>
      </c>
      <c r="I460" s="42" t="s">
        <v>971</v>
      </c>
      <c r="J460" s="44" t="s">
        <v>966</v>
      </c>
      <c r="K460" s="42" t="s">
        <v>1612</v>
      </c>
    </row>
    <row r="461" spans="1:11" ht="12.75" x14ac:dyDescent="0.2">
      <c r="A461" s="41">
        <v>0</v>
      </c>
      <c r="B461" s="42" t="s">
        <v>668</v>
      </c>
      <c r="C461" s="43">
        <v>43857</v>
      </c>
      <c r="D461" s="44" t="s">
        <v>359</v>
      </c>
      <c r="E461" s="42" t="s">
        <v>668</v>
      </c>
      <c r="F461" s="44" t="s">
        <v>492</v>
      </c>
      <c r="G461" s="42" t="s">
        <v>452</v>
      </c>
      <c r="H461" s="45">
        <v>21762</v>
      </c>
      <c r="I461" s="42" t="s">
        <v>1016</v>
      </c>
      <c r="J461" s="44" t="s">
        <v>966</v>
      </c>
      <c r="K461" s="42" t="s">
        <v>1613</v>
      </c>
    </row>
    <row r="462" spans="1:11" ht="12.75" x14ac:dyDescent="0.2">
      <c r="A462" s="41">
        <v>0</v>
      </c>
      <c r="B462" s="42" t="s">
        <v>1614</v>
      </c>
      <c r="C462" s="43">
        <v>43835</v>
      </c>
      <c r="D462" s="44" t="s">
        <v>361</v>
      </c>
      <c r="E462" s="42" t="s">
        <v>1614</v>
      </c>
      <c r="F462" s="44" t="s">
        <v>492</v>
      </c>
      <c r="G462" s="42" t="s">
        <v>410</v>
      </c>
      <c r="H462" s="45">
        <v>24203</v>
      </c>
      <c r="I462" s="42" t="s">
        <v>987</v>
      </c>
      <c r="J462" s="44" t="s">
        <v>966</v>
      </c>
      <c r="K462" s="42" t="s">
        <v>1615</v>
      </c>
    </row>
    <row r="463" spans="1:11" ht="12.75" x14ac:dyDescent="0.2">
      <c r="A463" s="41">
        <v>0</v>
      </c>
      <c r="B463" s="42" t="s">
        <v>519</v>
      </c>
      <c r="C463" s="43">
        <v>43900</v>
      </c>
      <c r="D463" s="44" t="s">
        <v>359</v>
      </c>
      <c r="E463" s="42" t="s">
        <v>519</v>
      </c>
      <c r="F463" s="44" t="s">
        <v>492</v>
      </c>
      <c r="G463" s="42" t="s">
        <v>186</v>
      </c>
      <c r="H463" s="45">
        <v>32627</v>
      </c>
      <c r="I463" s="42" t="s">
        <v>978</v>
      </c>
      <c r="J463" s="44" t="s">
        <v>966</v>
      </c>
      <c r="K463" s="42" t="s">
        <v>1616</v>
      </c>
    </row>
    <row r="464" spans="1:11" ht="12.75" x14ac:dyDescent="0.2">
      <c r="A464" s="41">
        <v>0</v>
      </c>
      <c r="B464" s="42" t="s">
        <v>520</v>
      </c>
      <c r="C464" s="43">
        <v>43843</v>
      </c>
      <c r="D464" s="44" t="s">
        <v>359</v>
      </c>
      <c r="E464" s="42" t="s">
        <v>520</v>
      </c>
      <c r="F464" s="44" t="s">
        <v>492</v>
      </c>
      <c r="G464" s="42" t="s">
        <v>186</v>
      </c>
      <c r="H464" s="45">
        <v>31910</v>
      </c>
      <c r="I464" s="42" t="s">
        <v>978</v>
      </c>
      <c r="J464" s="44" t="s">
        <v>966</v>
      </c>
      <c r="K464" s="42" t="s">
        <v>1617</v>
      </c>
    </row>
    <row r="465" spans="1:11" ht="12.75" x14ac:dyDescent="0.2">
      <c r="A465" s="41">
        <v>0</v>
      </c>
      <c r="B465" s="42" t="s">
        <v>1618</v>
      </c>
      <c r="C465" s="43">
        <v>43849</v>
      </c>
      <c r="D465" s="44" t="s">
        <v>359</v>
      </c>
      <c r="E465" s="42" t="s">
        <v>1618</v>
      </c>
      <c r="F465" s="44" t="s">
        <v>492</v>
      </c>
      <c r="G465" s="42" t="s">
        <v>109</v>
      </c>
      <c r="H465" s="45">
        <v>35579</v>
      </c>
      <c r="I465" s="42" t="s">
        <v>965</v>
      </c>
      <c r="J465" s="44" t="s">
        <v>966</v>
      </c>
      <c r="K465" s="42" t="s">
        <v>1619</v>
      </c>
    </row>
    <row r="466" spans="1:11" ht="12.75" x14ac:dyDescent="0.2">
      <c r="A466" s="41">
        <v>0</v>
      </c>
      <c r="B466" s="42" t="s">
        <v>1620</v>
      </c>
      <c r="C466" s="43">
        <v>43884</v>
      </c>
      <c r="D466" s="44" t="s">
        <v>361</v>
      </c>
      <c r="E466" s="42" t="s">
        <v>1620</v>
      </c>
      <c r="F466" s="44" t="s">
        <v>492</v>
      </c>
      <c r="G466" s="42" t="s">
        <v>140</v>
      </c>
      <c r="H466" s="45">
        <v>37301</v>
      </c>
      <c r="I466" s="42" t="s">
        <v>998</v>
      </c>
      <c r="J466" s="44" t="s">
        <v>966</v>
      </c>
      <c r="K466" s="42" t="s">
        <v>1621</v>
      </c>
    </row>
    <row r="467" spans="1:11" ht="12.75" x14ac:dyDescent="0.2">
      <c r="A467" s="41">
        <v>0</v>
      </c>
      <c r="B467" s="42" t="s">
        <v>1622</v>
      </c>
      <c r="C467" s="43">
        <v>43837</v>
      </c>
      <c r="D467" s="44" t="s">
        <v>360</v>
      </c>
      <c r="E467" s="42" t="s">
        <v>1622</v>
      </c>
      <c r="F467" s="44" t="s">
        <v>492</v>
      </c>
      <c r="G467" s="42" t="s">
        <v>1623</v>
      </c>
      <c r="H467" s="45">
        <v>26418</v>
      </c>
      <c r="I467" s="42" t="s">
        <v>971</v>
      </c>
      <c r="J467" s="44" t="s">
        <v>966</v>
      </c>
      <c r="K467" s="42" t="s">
        <v>1624</v>
      </c>
    </row>
    <row r="468" spans="1:11" ht="12.75" x14ac:dyDescent="0.2">
      <c r="A468" s="41">
        <v>0</v>
      </c>
      <c r="B468" s="42" t="s">
        <v>557</v>
      </c>
      <c r="C468" s="43">
        <v>43835</v>
      </c>
      <c r="D468" s="44" t="s">
        <v>352</v>
      </c>
      <c r="E468" s="42" t="s">
        <v>557</v>
      </c>
      <c r="F468" s="44" t="s">
        <v>492</v>
      </c>
      <c r="G468" s="42" t="s">
        <v>283</v>
      </c>
      <c r="H468" s="45">
        <v>21800</v>
      </c>
      <c r="I468" s="42" t="s">
        <v>1016</v>
      </c>
      <c r="J468" s="44" t="s">
        <v>966</v>
      </c>
      <c r="K468" s="42" t="s">
        <v>1625</v>
      </c>
    </row>
    <row r="469" spans="1:11" ht="12.75" x14ac:dyDescent="0.2">
      <c r="A469" s="41">
        <v>0</v>
      </c>
      <c r="B469" s="42" t="s">
        <v>773</v>
      </c>
      <c r="C469" s="43">
        <v>43851</v>
      </c>
      <c r="D469" s="44" t="s">
        <v>359</v>
      </c>
      <c r="E469" s="42" t="s">
        <v>773</v>
      </c>
      <c r="F469" s="44" t="s">
        <v>492</v>
      </c>
      <c r="G469" s="42" t="s">
        <v>115</v>
      </c>
      <c r="H469" s="45">
        <v>24770</v>
      </c>
      <c r="I469" s="42" t="s">
        <v>987</v>
      </c>
      <c r="J469" s="44" t="s">
        <v>966</v>
      </c>
      <c r="K469" s="42" t="s">
        <v>1626</v>
      </c>
    </row>
    <row r="470" spans="1:11" ht="12.75" x14ac:dyDescent="0.2">
      <c r="A470" s="41">
        <v>0</v>
      </c>
      <c r="B470" s="42" t="s">
        <v>774</v>
      </c>
      <c r="C470" s="43">
        <v>43846</v>
      </c>
      <c r="D470" s="44" t="s">
        <v>969</v>
      </c>
      <c r="E470" s="42" t="s">
        <v>774</v>
      </c>
      <c r="F470" s="44" t="s">
        <v>492</v>
      </c>
      <c r="G470" s="42" t="s">
        <v>115</v>
      </c>
      <c r="H470" s="45">
        <v>38584</v>
      </c>
      <c r="I470" s="42" t="s">
        <v>975</v>
      </c>
      <c r="J470" s="44" t="s">
        <v>966</v>
      </c>
      <c r="K470" s="42" t="s">
        <v>1627</v>
      </c>
    </row>
    <row r="471" spans="1:11" ht="12.75" x14ac:dyDescent="0.2">
      <c r="A471" s="41">
        <v>0</v>
      </c>
      <c r="B471" s="42" t="s">
        <v>775</v>
      </c>
      <c r="C471" s="43">
        <v>43846</v>
      </c>
      <c r="D471" s="44" t="s">
        <v>969</v>
      </c>
      <c r="E471" s="42" t="s">
        <v>775</v>
      </c>
      <c r="F471" s="44" t="s">
        <v>492</v>
      </c>
      <c r="G471" s="42" t="s">
        <v>115</v>
      </c>
      <c r="H471" s="45">
        <v>38584</v>
      </c>
      <c r="I471" s="42" t="s">
        <v>975</v>
      </c>
      <c r="J471" s="44" t="s">
        <v>966</v>
      </c>
      <c r="K471" s="42" t="s">
        <v>1628</v>
      </c>
    </row>
    <row r="472" spans="1:11" ht="12.75" x14ac:dyDescent="0.2">
      <c r="A472" s="41">
        <v>0</v>
      </c>
      <c r="B472" s="42" t="s">
        <v>464</v>
      </c>
      <c r="C472" s="43">
        <v>43858</v>
      </c>
      <c r="D472" s="44" t="s">
        <v>969</v>
      </c>
      <c r="E472" s="42" t="s">
        <v>464</v>
      </c>
      <c r="F472" s="44" t="s">
        <v>492</v>
      </c>
      <c r="G472" s="42" t="s">
        <v>488</v>
      </c>
      <c r="H472" s="45">
        <v>40939</v>
      </c>
      <c r="I472" s="42" t="s">
        <v>490</v>
      </c>
      <c r="J472" s="44" t="s">
        <v>966</v>
      </c>
      <c r="K472" s="42" t="s">
        <v>1629</v>
      </c>
    </row>
    <row r="473" spans="1:11" ht="12.75" x14ac:dyDescent="0.2">
      <c r="A473" s="41">
        <v>0</v>
      </c>
      <c r="B473" s="42" t="s">
        <v>1630</v>
      </c>
      <c r="C473" s="43">
        <v>43858</v>
      </c>
      <c r="D473" s="44" t="s">
        <v>359</v>
      </c>
      <c r="E473" s="42" t="s">
        <v>1630</v>
      </c>
      <c r="F473" s="44" t="s">
        <v>492</v>
      </c>
      <c r="G473" s="42" t="s">
        <v>488</v>
      </c>
      <c r="H473" s="45">
        <v>30930</v>
      </c>
      <c r="I473" s="42" t="s">
        <v>978</v>
      </c>
      <c r="J473" s="44" t="s">
        <v>966</v>
      </c>
      <c r="K473" s="42" t="s">
        <v>1631</v>
      </c>
    </row>
    <row r="474" spans="1:11" ht="12.75" x14ac:dyDescent="0.2">
      <c r="A474" s="41">
        <v>0</v>
      </c>
      <c r="B474" s="42" t="s">
        <v>83</v>
      </c>
      <c r="C474" s="43">
        <v>43879</v>
      </c>
      <c r="D474" s="44" t="s">
        <v>359</v>
      </c>
      <c r="E474" s="42" t="s">
        <v>83</v>
      </c>
      <c r="F474" s="44" t="s">
        <v>492</v>
      </c>
      <c r="G474" s="42" t="s">
        <v>84</v>
      </c>
      <c r="H474" s="45">
        <v>25486</v>
      </c>
      <c r="I474" s="42" t="s">
        <v>987</v>
      </c>
      <c r="J474" s="44" t="s">
        <v>966</v>
      </c>
      <c r="K474" s="42" t="s">
        <v>1632</v>
      </c>
    </row>
    <row r="475" spans="1:11" ht="12.75" x14ac:dyDescent="0.2">
      <c r="A475" s="41">
        <v>0</v>
      </c>
      <c r="B475" s="42" t="s">
        <v>500</v>
      </c>
      <c r="C475" s="43">
        <v>43843</v>
      </c>
      <c r="D475" s="44" t="s">
        <v>359</v>
      </c>
      <c r="E475" s="42" t="s">
        <v>500</v>
      </c>
      <c r="F475" s="44" t="s">
        <v>492</v>
      </c>
      <c r="G475" s="42" t="s">
        <v>74</v>
      </c>
      <c r="H475" s="45">
        <v>30296</v>
      </c>
      <c r="I475" s="42" t="s">
        <v>978</v>
      </c>
      <c r="J475" s="44" t="s">
        <v>966</v>
      </c>
      <c r="K475" s="42" t="s">
        <v>1633</v>
      </c>
    </row>
    <row r="476" spans="1:11" ht="12.75" x14ac:dyDescent="0.2">
      <c r="A476" s="41">
        <v>0</v>
      </c>
      <c r="B476" s="42" t="s">
        <v>521</v>
      </c>
      <c r="C476" s="43">
        <v>43843</v>
      </c>
      <c r="D476" s="44" t="s">
        <v>359</v>
      </c>
      <c r="E476" s="42" t="s">
        <v>521</v>
      </c>
      <c r="F476" s="44" t="s">
        <v>492</v>
      </c>
      <c r="G476" s="42" t="s">
        <v>186</v>
      </c>
      <c r="H476" s="45">
        <v>30946</v>
      </c>
      <c r="I476" s="42" t="s">
        <v>978</v>
      </c>
      <c r="J476" s="44" t="s">
        <v>966</v>
      </c>
      <c r="K476" s="42" t="s">
        <v>1634</v>
      </c>
    </row>
    <row r="477" spans="1:11" ht="12.75" x14ac:dyDescent="0.2">
      <c r="A477" s="41">
        <v>0</v>
      </c>
      <c r="B477" s="42" t="s">
        <v>1635</v>
      </c>
      <c r="C477" s="43">
        <v>43834</v>
      </c>
      <c r="D477" s="44" t="s">
        <v>359</v>
      </c>
      <c r="E477" s="42" t="s">
        <v>1635</v>
      </c>
      <c r="F477" s="44" t="s">
        <v>492</v>
      </c>
      <c r="G477" s="42" t="s">
        <v>38</v>
      </c>
      <c r="H477" s="45">
        <v>36977</v>
      </c>
      <c r="I477" s="42" t="s">
        <v>998</v>
      </c>
      <c r="J477" s="44" t="s">
        <v>966</v>
      </c>
      <c r="K477" s="42" t="s">
        <v>1636</v>
      </c>
    </row>
    <row r="478" spans="1:11" ht="12.75" x14ac:dyDescent="0.2">
      <c r="A478" s="41">
        <v>0</v>
      </c>
      <c r="B478" s="42" t="s">
        <v>674</v>
      </c>
      <c r="C478" s="43">
        <v>43835</v>
      </c>
      <c r="D478" s="44" t="s">
        <v>969</v>
      </c>
      <c r="E478" s="42" t="s">
        <v>674</v>
      </c>
      <c r="F478" s="44" t="s">
        <v>492</v>
      </c>
      <c r="G478" s="42" t="s">
        <v>283</v>
      </c>
      <c r="H478" s="45">
        <v>38784</v>
      </c>
      <c r="I478" s="42" t="s">
        <v>1044</v>
      </c>
      <c r="J478" s="44" t="s">
        <v>966</v>
      </c>
      <c r="K478" s="42" t="s">
        <v>1637</v>
      </c>
    </row>
    <row r="479" spans="1:11" ht="12.75" x14ac:dyDescent="0.2">
      <c r="A479" s="41">
        <v>0</v>
      </c>
      <c r="B479" s="42" t="s">
        <v>1638</v>
      </c>
      <c r="C479" s="43">
        <v>43851</v>
      </c>
      <c r="D479" s="44" t="s">
        <v>352</v>
      </c>
      <c r="E479" s="42" t="s">
        <v>1638</v>
      </c>
      <c r="F479" s="44" t="s">
        <v>492</v>
      </c>
      <c r="G479" s="42" t="s">
        <v>105</v>
      </c>
      <c r="H479" s="45">
        <v>21854</v>
      </c>
      <c r="I479" s="42" t="s">
        <v>1016</v>
      </c>
      <c r="J479" s="44" t="s">
        <v>966</v>
      </c>
      <c r="K479" s="42" t="s">
        <v>1639</v>
      </c>
    </row>
    <row r="480" spans="1:11" ht="12.75" x14ac:dyDescent="0.2">
      <c r="A480" s="41">
        <v>0</v>
      </c>
      <c r="B480" s="42" t="s">
        <v>223</v>
      </c>
      <c r="C480" s="43">
        <v>43884</v>
      </c>
      <c r="D480" s="44" t="s">
        <v>359</v>
      </c>
      <c r="E480" s="42" t="s">
        <v>223</v>
      </c>
      <c r="F480" s="44" t="s">
        <v>492</v>
      </c>
      <c r="G480" s="42" t="s">
        <v>20</v>
      </c>
      <c r="H480" s="45">
        <v>26756</v>
      </c>
      <c r="I480" s="42" t="s">
        <v>971</v>
      </c>
      <c r="J480" s="44" t="s">
        <v>966</v>
      </c>
      <c r="K480" s="42" t="s">
        <v>1640</v>
      </c>
    </row>
    <row r="481" spans="1:11" ht="12.75" x14ac:dyDescent="0.2">
      <c r="A481" s="41">
        <v>0</v>
      </c>
      <c r="B481" s="42" t="s">
        <v>377</v>
      </c>
      <c r="C481" s="43">
        <v>43840</v>
      </c>
      <c r="D481" s="44" t="s">
        <v>969</v>
      </c>
      <c r="E481" s="42" t="s">
        <v>377</v>
      </c>
      <c r="F481" s="44" t="s">
        <v>492</v>
      </c>
      <c r="G481" s="42" t="s">
        <v>20</v>
      </c>
      <c r="H481" s="45">
        <v>39859</v>
      </c>
      <c r="I481" s="42" t="s">
        <v>412</v>
      </c>
      <c r="J481" s="44" t="s">
        <v>966</v>
      </c>
      <c r="K481" s="42" t="s">
        <v>1641</v>
      </c>
    </row>
    <row r="482" spans="1:11" ht="12.75" x14ac:dyDescent="0.2">
      <c r="A482" s="41">
        <v>0</v>
      </c>
      <c r="B482" s="42" t="s">
        <v>430</v>
      </c>
      <c r="C482" s="43">
        <v>43840</v>
      </c>
      <c r="D482" s="44" t="s">
        <v>969</v>
      </c>
      <c r="E482" s="42" t="s">
        <v>430</v>
      </c>
      <c r="F482" s="44" t="s">
        <v>492</v>
      </c>
      <c r="G482" s="42" t="s">
        <v>20</v>
      </c>
      <c r="H482" s="45">
        <v>40648</v>
      </c>
      <c r="I482" s="42" t="s">
        <v>453</v>
      </c>
      <c r="J482" s="44" t="s">
        <v>966</v>
      </c>
      <c r="K482" s="42" t="s">
        <v>1642</v>
      </c>
    </row>
    <row r="483" spans="1:11" ht="12.75" x14ac:dyDescent="0.2">
      <c r="A483" s="41">
        <v>0</v>
      </c>
      <c r="B483" s="42" t="s">
        <v>864</v>
      </c>
      <c r="C483" s="43">
        <v>43865</v>
      </c>
      <c r="D483" s="44" t="s">
        <v>361</v>
      </c>
      <c r="E483" s="42" t="s">
        <v>864</v>
      </c>
      <c r="F483" s="44" t="s">
        <v>492</v>
      </c>
      <c r="G483" s="42" t="s">
        <v>153</v>
      </c>
      <c r="H483" s="45">
        <v>37323</v>
      </c>
      <c r="I483" s="42" t="s">
        <v>998</v>
      </c>
      <c r="J483" s="44" t="s">
        <v>966</v>
      </c>
      <c r="K483" s="42" t="s">
        <v>1643</v>
      </c>
    </row>
    <row r="484" spans="1:11" ht="12.75" x14ac:dyDescent="0.2">
      <c r="A484" s="41">
        <v>0</v>
      </c>
      <c r="B484" s="42" t="s">
        <v>849</v>
      </c>
      <c r="C484" s="43">
        <v>43865</v>
      </c>
      <c r="D484" s="44" t="s">
        <v>359</v>
      </c>
      <c r="E484" s="42" t="s">
        <v>849</v>
      </c>
      <c r="F484" s="44" t="s">
        <v>492</v>
      </c>
      <c r="G484" s="42" t="s">
        <v>153</v>
      </c>
      <c r="H484" s="45">
        <v>25844</v>
      </c>
      <c r="I484" s="42" t="s">
        <v>987</v>
      </c>
      <c r="J484" s="44" t="s">
        <v>966</v>
      </c>
      <c r="K484" s="42" t="s">
        <v>1644</v>
      </c>
    </row>
    <row r="485" spans="1:11" ht="12.75" x14ac:dyDescent="0.2">
      <c r="A485" s="41">
        <v>0</v>
      </c>
      <c r="B485" s="42" t="s">
        <v>262</v>
      </c>
      <c r="C485" s="43">
        <v>43857</v>
      </c>
      <c r="D485" s="44" t="s">
        <v>352</v>
      </c>
      <c r="E485" s="42" t="s">
        <v>262</v>
      </c>
      <c r="F485" s="44" t="s">
        <v>492</v>
      </c>
      <c r="G485" s="42" t="s">
        <v>59</v>
      </c>
      <c r="H485" s="45">
        <v>21495</v>
      </c>
      <c r="I485" s="42" t="s">
        <v>1016</v>
      </c>
      <c r="J485" s="44" t="s">
        <v>966</v>
      </c>
      <c r="K485" s="42" t="s">
        <v>1645</v>
      </c>
    </row>
    <row r="486" spans="1:11" ht="12.75" x14ac:dyDescent="0.2">
      <c r="A486" s="41">
        <v>0</v>
      </c>
      <c r="B486" s="42" t="s">
        <v>1646</v>
      </c>
      <c r="C486" s="43">
        <v>43843</v>
      </c>
      <c r="D486" s="44" t="s">
        <v>359</v>
      </c>
      <c r="E486" s="42" t="s">
        <v>1646</v>
      </c>
      <c r="F486" s="44" t="s">
        <v>492</v>
      </c>
      <c r="G486" s="42" t="s">
        <v>1225</v>
      </c>
      <c r="H486" s="45">
        <v>36269</v>
      </c>
      <c r="I486" s="42" t="s">
        <v>965</v>
      </c>
      <c r="J486" s="44" t="s">
        <v>966</v>
      </c>
      <c r="K486" s="42" t="s">
        <v>1647</v>
      </c>
    </row>
    <row r="487" spans="1:11" ht="12.75" x14ac:dyDescent="0.2">
      <c r="A487" s="41">
        <v>0</v>
      </c>
      <c r="B487" s="42" t="s">
        <v>308</v>
      </c>
      <c r="C487" s="43">
        <v>43834</v>
      </c>
      <c r="D487" s="44" t="s">
        <v>352</v>
      </c>
      <c r="E487" s="42" t="s">
        <v>308</v>
      </c>
      <c r="F487" s="44" t="s">
        <v>492</v>
      </c>
      <c r="G487" s="42" t="s">
        <v>107</v>
      </c>
      <c r="H487" s="45">
        <v>27669</v>
      </c>
      <c r="I487" s="42" t="s">
        <v>971</v>
      </c>
      <c r="J487" s="44" t="s">
        <v>966</v>
      </c>
      <c r="K487" s="42" t="s">
        <v>1648</v>
      </c>
    </row>
    <row r="488" spans="1:11" ht="12.75" x14ac:dyDescent="0.2">
      <c r="A488" s="41">
        <v>0</v>
      </c>
      <c r="B488" s="42" t="s">
        <v>1649</v>
      </c>
      <c r="C488" s="43">
        <v>43857</v>
      </c>
      <c r="D488" s="44" t="s">
        <v>359</v>
      </c>
      <c r="E488" s="42" t="s">
        <v>1649</v>
      </c>
      <c r="F488" s="44" t="s">
        <v>492</v>
      </c>
      <c r="G488" s="42" t="s">
        <v>273</v>
      </c>
      <c r="H488" s="45">
        <v>28166</v>
      </c>
      <c r="I488" s="42" t="s">
        <v>971</v>
      </c>
      <c r="J488" s="44" t="s">
        <v>966</v>
      </c>
      <c r="K488" s="42" t="s">
        <v>1650</v>
      </c>
    </row>
    <row r="489" spans="1:11" ht="12.75" x14ac:dyDescent="0.2">
      <c r="A489" s="41">
        <v>0</v>
      </c>
      <c r="B489" s="42" t="s">
        <v>842</v>
      </c>
      <c r="C489" s="43">
        <v>43857</v>
      </c>
      <c r="D489" s="44" t="s">
        <v>352</v>
      </c>
      <c r="E489" s="42" t="s">
        <v>842</v>
      </c>
      <c r="F489" s="44" t="s">
        <v>492</v>
      </c>
      <c r="G489" s="42" t="s">
        <v>32</v>
      </c>
      <c r="H489" s="45">
        <v>26735</v>
      </c>
      <c r="I489" s="42" t="s">
        <v>971</v>
      </c>
      <c r="J489" s="44" t="s">
        <v>966</v>
      </c>
      <c r="K489" s="42" t="s">
        <v>1651</v>
      </c>
    </row>
    <row r="490" spans="1:11" ht="12.75" x14ac:dyDescent="0.2">
      <c r="A490" s="41">
        <v>0</v>
      </c>
      <c r="B490" s="42" t="s">
        <v>786</v>
      </c>
      <c r="C490" s="43">
        <v>43857</v>
      </c>
      <c r="D490" s="44" t="s">
        <v>352</v>
      </c>
      <c r="E490" s="42" t="s">
        <v>786</v>
      </c>
      <c r="F490" s="44" t="s">
        <v>492</v>
      </c>
      <c r="G490" s="42" t="s">
        <v>32</v>
      </c>
      <c r="H490" s="45">
        <v>29694</v>
      </c>
      <c r="I490" s="42" t="s">
        <v>978</v>
      </c>
      <c r="J490" s="44" t="s">
        <v>966</v>
      </c>
      <c r="K490" s="42" t="s">
        <v>1652</v>
      </c>
    </row>
    <row r="491" spans="1:11" ht="12.75" x14ac:dyDescent="0.2">
      <c r="A491" s="41">
        <v>0</v>
      </c>
      <c r="B491" s="42" t="s">
        <v>1653</v>
      </c>
      <c r="C491" s="43">
        <v>43866</v>
      </c>
      <c r="D491" s="44" t="s">
        <v>359</v>
      </c>
      <c r="E491" s="42" t="s">
        <v>1653</v>
      </c>
      <c r="F491" s="44" t="s">
        <v>492</v>
      </c>
      <c r="G491" s="42" t="s">
        <v>340</v>
      </c>
      <c r="H491" s="45">
        <v>23662</v>
      </c>
      <c r="I491" s="42" t="s">
        <v>987</v>
      </c>
      <c r="J491" s="44" t="s">
        <v>966</v>
      </c>
      <c r="K491" s="42" t="s">
        <v>1654</v>
      </c>
    </row>
    <row r="492" spans="1:11" ht="12.75" x14ac:dyDescent="0.2">
      <c r="A492" s="41">
        <v>0</v>
      </c>
      <c r="B492" s="42" t="s">
        <v>885</v>
      </c>
      <c r="C492" s="43">
        <v>43845</v>
      </c>
      <c r="D492" s="44" t="s">
        <v>969</v>
      </c>
      <c r="E492" s="42" t="s">
        <v>885</v>
      </c>
      <c r="F492" s="44" t="s">
        <v>492</v>
      </c>
      <c r="G492" s="42" t="s">
        <v>17</v>
      </c>
      <c r="H492" s="45">
        <v>38377</v>
      </c>
      <c r="I492" s="42" t="s">
        <v>975</v>
      </c>
      <c r="J492" s="44" t="s">
        <v>966</v>
      </c>
      <c r="K492" s="42" t="s">
        <v>1655</v>
      </c>
    </row>
    <row r="493" spans="1:11" ht="12.75" x14ac:dyDescent="0.2">
      <c r="A493" s="41">
        <v>0</v>
      </c>
      <c r="B493" s="42" t="s">
        <v>465</v>
      </c>
      <c r="C493" s="43">
        <v>43857</v>
      </c>
      <c r="D493" s="44" t="s">
        <v>969</v>
      </c>
      <c r="E493" s="42" t="s">
        <v>465</v>
      </c>
      <c r="F493" s="44" t="s">
        <v>492</v>
      </c>
      <c r="G493" s="42" t="s">
        <v>411</v>
      </c>
      <c r="H493" s="45">
        <v>41068</v>
      </c>
      <c r="I493" s="42" t="s">
        <v>490</v>
      </c>
      <c r="J493" s="44" t="s">
        <v>966</v>
      </c>
      <c r="K493" s="42" t="s">
        <v>1656</v>
      </c>
    </row>
    <row r="494" spans="1:11" ht="12.75" x14ac:dyDescent="0.2">
      <c r="A494" s="41">
        <v>0</v>
      </c>
      <c r="B494" s="42" t="s">
        <v>863</v>
      </c>
      <c r="C494" s="43">
        <v>43843</v>
      </c>
      <c r="D494" s="44" t="s">
        <v>969</v>
      </c>
      <c r="E494" s="42" t="s">
        <v>863</v>
      </c>
      <c r="F494" s="44" t="s">
        <v>492</v>
      </c>
      <c r="G494" s="42" t="s">
        <v>153</v>
      </c>
      <c r="H494" s="45">
        <v>38124</v>
      </c>
      <c r="I494" s="42" t="s">
        <v>975</v>
      </c>
      <c r="J494" s="44" t="s">
        <v>966</v>
      </c>
      <c r="K494" s="42" t="s">
        <v>1657</v>
      </c>
    </row>
    <row r="495" spans="1:11" ht="12.75" x14ac:dyDescent="0.2">
      <c r="A495" s="41">
        <v>0</v>
      </c>
      <c r="B495" s="42" t="s">
        <v>782</v>
      </c>
      <c r="C495" s="43">
        <v>43851</v>
      </c>
      <c r="D495" s="44" t="s">
        <v>359</v>
      </c>
      <c r="E495" s="42" t="s">
        <v>782</v>
      </c>
      <c r="F495" s="44" t="s">
        <v>492</v>
      </c>
      <c r="G495" s="42" t="s">
        <v>115</v>
      </c>
      <c r="H495" s="45">
        <v>29494</v>
      </c>
      <c r="I495" s="42" t="s">
        <v>971</v>
      </c>
      <c r="J495" s="44" t="s">
        <v>966</v>
      </c>
      <c r="K495" s="42" t="s">
        <v>1658</v>
      </c>
    </row>
    <row r="496" spans="1:11" ht="12.75" x14ac:dyDescent="0.2">
      <c r="A496" s="41">
        <v>0</v>
      </c>
      <c r="B496" s="42" t="s">
        <v>1659</v>
      </c>
      <c r="C496" s="43">
        <v>43866</v>
      </c>
      <c r="D496" s="44" t="s">
        <v>361</v>
      </c>
      <c r="E496" s="42" t="s">
        <v>1659</v>
      </c>
      <c r="F496" s="44" t="s">
        <v>492</v>
      </c>
      <c r="G496" s="42" t="s">
        <v>340</v>
      </c>
      <c r="H496" s="45">
        <v>25108</v>
      </c>
      <c r="I496" s="42" t="s">
        <v>987</v>
      </c>
      <c r="J496" s="44" t="s">
        <v>966</v>
      </c>
      <c r="K496" s="42" t="s">
        <v>1660</v>
      </c>
    </row>
    <row r="497" spans="1:11" ht="12.75" x14ac:dyDescent="0.2">
      <c r="A497" s="41">
        <v>0</v>
      </c>
      <c r="B497" s="42" t="s">
        <v>742</v>
      </c>
      <c r="C497" s="43">
        <v>43887</v>
      </c>
      <c r="D497" s="44" t="s">
        <v>359</v>
      </c>
      <c r="E497" s="42" t="s">
        <v>742</v>
      </c>
      <c r="F497" s="44" t="s">
        <v>492</v>
      </c>
      <c r="G497" s="42" t="s">
        <v>39</v>
      </c>
      <c r="H497" s="45">
        <v>29998</v>
      </c>
      <c r="I497" s="42" t="s">
        <v>978</v>
      </c>
      <c r="J497" s="44" t="s">
        <v>966</v>
      </c>
      <c r="K497" s="42" t="s">
        <v>1661</v>
      </c>
    </row>
    <row r="498" spans="1:11" ht="12.75" x14ac:dyDescent="0.2">
      <c r="A498" s="41">
        <v>0</v>
      </c>
      <c r="B498" s="42" t="s">
        <v>1662</v>
      </c>
      <c r="C498" s="43">
        <v>43857</v>
      </c>
      <c r="D498" s="44" t="s">
        <v>361</v>
      </c>
      <c r="E498" s="42" t="s">
        <v>1662</v>
      </c>
      <c r="F498" s="44" t="s">
        <v>492</v>
      </c>
      <c r="G498" s="42" t="s">
        <v>202</v>
      </c>
      <c r="H498" s="45">
        <v>27915</v>
      </c>
      <c r="I498" s="42" t="s">
        <v>971</v>
      </c>
      <c r="J498" s="44" t="s">
        <v>966</v>
      </c>
      <c r="K498" s="42" t="s">
        <v>1663</v>
      </c>
    </row>
    <row r="499" spans="1:11" ht="12.75" x14ac:dyDescent="0.2">
      <c r="A499" s="41">
        <v>0</v>
      </c>
      <c r="B499" s="42" t="s">
        <v>547</v>
      </c>
      <c r="C499" s="43">
        <v>43844</v>
      </c>
      <c r="D499" s="44" t="s">
        <v>969</v>
      </c>
      <c r="E499" s="42" t="s">
        <v>547</v>
      </c>
      <c r="F499" s="44" t="s">
        <v>492</v>
      </c>
      <c r="G499" s="42" t="s">
        <v>41</v>
      </c>
      <c r="H499" s="45">
        <v>38425</v>
      </c>
      <c r="I499" s="42" t="s">
        <v>975</v>
      </c>
      <c r="J499" s="44" t="s">
        <v>966</v>
      </c>
      <c r="K499" s="42" t="s">
        <v>1664</v>
      </c>
    </row>
    <row r="500" spans="1:11" ht="12.75" x14ac:dyDescent="0.2">
      <c r="A500" s="41">
        <v>0</v>
      </c>
      <c r="B500" s="42" t="s">
        <v>539</v>
      </c>
      <c r="C500" s="43">
        <v>43866</v>
      </c>
      <c r="D500" s="44" t="s">
        <v>969</v>
      </c>
      <c r="E500" s="42" t="s">
        <v>539</v>
      </c>
      <c r="F500" s="44" t="s">
        <v>492</v>
      </c>
      <c r="G500" s="42" t="s">
        <v>411</v>
      </c>
      <c r="H500" s="45">
        <v>38145</v>
      </c>
      <c r="I500" s="42" t="s">
        <v>975</v>
      </c>
      <c r="J500" s="44" t="s">
        <v>966</v>
      </c>
      <c r="K500" s="42" t="s">
        <v>1665</v>
      </c>
    </row>
    <row r="501" spans="1:11" ht="12.75" x14ac:dyDescent="0.2">
      <c r="A501" s="41">
        <v>0</v>
      </c>
      <c r="B501" s="42" t="s">
        <v>803</v>
      </c>
      <c r="C501" s="43">
        <v>43879</v>
      </c>
      <c r="D501" s="44" t="s">
        <v>969</v>
      </c>
      <c r="E501" s="42" t="s">
        <v>803</v>
      </c>
      <c r="F501" s="44" t="s">
        <v>492</v>
      </c>
      <c r="G501" s="42" t="s">
        <v>84</v>
      </c>
      <c r="H501" s="45">
        <v>38984</v>
      </c>
      <c r="I501" s="42" t="s">
        <v>1044</v>
      </c>
      <c r="J501" s="44" t="s">
        <v>966</v>
      </c>
      <c r="K501" s="42" t="s">
        <v>1666</v>
      </c>
    </row>
    <row r="502" spans="1:11" ht="12.75" x14ac:dyDescent="0.2">
      <c r="A502" s="41">
        <v>0</v>
      </c>
      <c r="B502" s="42" t="s">
        <v>876</v>
      </c>
      <c r="C502" s="43">
        <v>43845</v>
      </c>
      <c r="D502" s="44" t="s">
        <v>352</v>
      </c>
      <c r="E502" s="42" t="s">
        <v>876</v>
      </c>
      <c r="F502" s="44" t="s">
        <v>492</v>
      </c>
      <c r="G502" s="42" t="s">
        <v>877</v>
      </c>
      <c r="H502" s="45">
        <v>20080</v>
      </c>
      <c r="I502" s="42" t="s">
        <v>1016</v>
      </c>
      <c r="J502" s="44" t="s">
        <v>966</v>
      </c>
      <c r="K502" s="42" t="s">
        <v>1667</v>
      </c>
    </row>
    <row r="503" spans="1:11" ht="12.75" x14ac:dyDescent="0.2">
      <c r="A503" s="41">
        <v>0</v>
      </c>
      <c r="B503" s="42" t="s">
        <v>606</v>
      </c>
      <c r="C503" s="43">
        <v>43840</v>
      </c>
      <c r="D503" s="44" t="s">
        <v>361</v>
      </c>
      <c r="E503" s="42" t="s">
        <v>606</v>
      </c>
      <c r="F503" s="44" t="s">
        <v>492</v>
      </c>
      <c r="G503" s="42" t="s">
        <v>53</v>
      </c>
      <c r="H503" s="45">
        <v>27212</v>
      </c>
      <c r="I503" s="42" t="s">
        <v>971</v>
      </c>
      <c r="J503" s="44" t="s">
        <v>966</v>
      </c>
      <c r="K503" s="42" t="s">
        <v>1668</v>
      </c>
    </row>
    <row r="504" spans="1:11" ht="12.75" x14ac:dyDescent="0.2">
      <c r="A504" s="41">
        <v>0</v>
      </c>
      <c r="B504" s="42" t="s">
        <v>673</v>
      </c>
      <c r="C504" s="43">
        <v>43835</v>
      </c>
      <c r="D504" s="44" t="s">
        <v>352</v>
      </c>
      <c r="E504" s="42" t="s">
        <v>673</v>
      </c>
      <c r="F504" s="44" t="s">
        <v>492</v>
      </c>
      <c r="G504" s="42" t="s">
        <v>283</v>
      </c>
      <c r="H504" s="45">
        <v>24821</v>
      </c>
      <c r="I504" s="42" t="s">
        <v>987</v>
      </c>
      <c r="J504" s="44" t="s">
        <v>966</v>
      </c>
      <c r="K504" s="42" t="s">
        <v>1669</v>
      </c>
    </row>
    <row r="505" spans="1:11" ht="12.75" x14ac:dyDescent="0.2">
      <c r="A505" s="41">
        <v>0</v>
      </c>
      <c r="B505" s="42" t="s">
        <v>431</v>
      </c>
      <c r="C505" s="43">
        <v>43866</v>
      </c>
      <c r="D505" s="44" t="s">
        <v>969</v>
      </c>
      <c r="E505" s="42" t="s">
        <v>431</v>
      </c>
      <c r="F505" s="44" t="s">
        <v>492</v>
      </c>
      <c r="G505" s="42" t="s">
        <v>411</v>
      </c>
      <c r="H505" s="45">
        <v>40359</v>
      </c>
      <c r="I505" s="42" t="s">
        <v>453</v>
      </c>
      <c r="J505" s="44" t="s">
        <v>966</v>
      </c>
      <c r="K505" s="42" t="s">
        <v>1670</v>
      </c>
    </row>
    <row r="506" spans="1:11" ht="12.75" x14ac:dyDescent="0.2">
      <c r="A506" s="41">
        <v>0</v>
      </c>
      <c r="B506" s="42" t="s">
        <v>432</v>
      </c>
      <c r="C506" s="43">
        <v>43866</v>
      </c>
      <c r="D506" s="44" t="s">
        <v>969</v>
      </c>
      <c r="E506" s="42" t="s">
        <v>432</v>
      </c>
      <c r="F506" s="44" t="s">
        <v>492</v>
      </c>
      <c r="G506" s="42" t="s">
        <v>171</v>
      </c>
      <c r="H506" s="45">
        <v>40311</v>
      </c>
      <c r="I506" s="42" t="s">
        <v>453</v>
      </c>
      <c r="J506" s="44" t="s">
        <v>966</v>
      </c>
      <c r="K506" s="42" t="s">
        <v>1671</v>
      </c>
    </row>
    <row r="507" spans="1:11" ht="12.75" x14ac:dyDescent="0.2">
      <c r="A507" s="41">
        <v>0</v>
      </c>
      <c r="B507" s="42" t="s">
        <v>1672</v>
      </c>
      <c r="C507" s="43">
        <v>43866</v>
      </c>
      <c r="D507" s="44" t="s">
        <v>969</v>
      </c>
      <c r="E507" s="42" t="s">
        <v>1672</v>
      </c>
      <c r="F507" s="44" t="s">
        <v>492</v>
      </c>
      <c r="G507" s="42" t="s">
        <v>171</v>
      </c>
      <c r="H507" s="45">
        <v>39044</v>
      </c>
      <c r="I507" s="42" t="s">
        <v>1044</v>
      </c>
      <c r="J507" s="44" t="s">
        <v>966</v>
      </c>
      <c r="K507" s="42" t="s">
        <v>1673</v>
      </c>
    </row>
    <row r="508" spans="1:11" ht="12.75" x14ac:dyDescent="0.2">
      <c r="A508" s="41">
        <v>0</v>
      </c>
      <c r="B508" s="42" t="s">
        <v>892</v>
      </c>
      <c r="C508" s="43">
        <v>43846</v>
      </c>
      <c r="D508" s="44" t="s">
        <v>359</v>
      </c>
      <c r="E508" s="42" t="s">
        <v>892</v>
      </c>
      <c r="F508" s="44" t="s">
        <v>492</v>
      </c>
      <c r="G508" s="42" t="s">
        <v>410</v>
      </c>
      <c r="H508" s="45">
        <v>30526</v>
      </c>
      <c r="I508" s="42" t="s">
        <v>978</v>
      </c>
      <c r="J508" s="44" t="s">
        <v>966</v>
      </c>
      <c r="K508" s="42" t="s">
        <v>1674</v>
      </c>
    </row>
    <row r="509" spans="1:11" ht="12.75" x14ac:dyDescent="0.2">
      <c r="A509" s="41">
        <v>0</v>
      </c>
      <c r="B509" s="42" t="s">
        <v>1675</v>
      </c>
      <c r="C509" s="43">
        <v>43857</v>
      </c>
      <c r="D509" s="44" t="s">
        <v>359</v>
      </c>
      <c r="E509" s="42" t="s">
        <v>1675</v>
      </c>
      <c r="F509" s="44" t="s">
        <v>492</v>
      </c>
      <c r="G509" s="42" t="s">
        <v>32</v>
      </c>
      <c r="H509" s="45">
        <v>37167</v>
      </c>
      <c r="I509" s="42" t="s">
        <v>998</v>
      </c>
      <c r="J509" s="44" t="s">
        <v>966</v>
      </c>
      <c r="K509" s="42" t="s">
        <v>1676</v>
      </c>
    </row>
    <row r="510" spans="1:11" ht="12.75" x14ac:dyDescent="0.2">
      <c r="A510" s="41">
        <v>0</v>
      </c>
      <c r="B510" s="42" t="s">
        <v>1677</v>
      </c>
      <c r="C510" s="43">
        <v>43886</v>
      </c>
      <c r="D510" s="44" t="s">
        <v>361</v>
      </c>
      <c r="E510" s="42" t="s">
        <v>1677</v>
      </c>
      <c r="F510" s="44" t="s">
        <v>492</v>
      </c>
      <c r="G510" s="42" t="s">
        <v>1204</v>
      </c>
      <c r="H510" s="45">
        <v>23878</v>
      </c>
      <c r="I510" s="42" t="s">
        <v>987</v>
      </c>
      <c r="J510" s="44" t="s">
        <v>966</v>
      </c>
      <c r="K510" s="42" t="s">
        <v>1678</v>
      </c>
    </row>
    <row r="511" spans="1:11" ht="12.75" x14ac:dyDescent="0.2">
      <c r="A511" s="41">
        <v>0</v>
      </c>
      <c r="B511" s="42" t="s">
        <v>310</v>
      </c>
      <c r="C511" s="43">
        <v>43843</v>
      </c>
      <c r="D511" s="44" t="s">
        <v>352</v>
      </c>
      <c r="E511" s="42" t="s">
        <v>310</v>
      </c>
      <c r="F511" s="44" t="s">
        <v>492</v>
      </c>
      <c r="G511" s="42" t="s">
        <v>174</v>
      </c>
      <c r="H511" s="45">
        <v>26868</v>
      </c>
      <c r="I511" s="42" t="s">
        <v>971</v>
      </c>
      <c r="J511" s="44" t="s">
        <v>966</v>
      </c>
      <c r="K511" s="42" t="s">
        <v>1679</v>
      </c>
    </row>
    <row r="512" spans="1:11" ht="12.75" x14ac:dyDescent="0.2">
      <c r="A512" s="41">
        <v>0</v>
      </c>
      <c r="B512" s="42" t="s">
        <v>1680</v>
      </c>
      <c r="C512" s="43">
        <v>43857</v>
      </c>
      <c r="D512" s="44" t="s">
        <v>969</v>
      </c>
      <c r="E512" s="42" t="s">
        <v>1680</v>
      </c>
      <c r="F512" s="44" t="s">
        <v>491</v>
      </c>
      <c r="G512" s="42" t="s">
        <v>17</v>
      </c>
      <c r="H512" s="45">
        <v>39374</v>
      </c>
      <c r="I512" s="42" t="s">
        <v>994</v>
      </c>
      <c r="J512" s="44" t="s">
        <v>966</v>
      </c>
      <c r="K512" s="42" t="s">
        <v>1681</v>
      </c>
    </row>
    <row r="513" spans="1:11" ht="12.75" x14ac:dyDescent="0.2">
      <c r="A513" s="41">
        <v>0</v>
      </c>
      <c r="B513" s="42" t="s">
        <v>1682</v>
      </c>
      <c r="C513" s="43">
        <v>43857</v>
      </c>
      <c r="D513" s="44" t="s">
        <v>969</v>
      </c>
      <c r="E513" s="42" t="s">
        <v>1682</v>
      </c>
      <c r="F513" s="44" t="s">
        <v>491</v>
      </c>
      <c r="G513" s="42" t="s">
        <v>17</v>
      </c>
      <c r="H513" s="45">
        <v>39374</v>
      </c>
      <c r="I513" s="42" t="s">
        <v>994</v>
      </c>
      <c r="J513" s="44" t="s">
        <v>966</v>
      </c>
      <c r="K513" s="42" t="s">
        <v>1683</v>
      </c>
    </row>
    <row r="514" spans="1:11" ht="12.75" x14ac:dyDescent="0.2">
      <c r="A514" s="41">
        <v>0</v>
      </c>
      <c r="B514" s="42" t="s">
        <v>332</v>
      </c>
      <c r="C514" s="43">
        <v>43866</v>
      </c>
      <c r="D514" s="44" t="s">
        <v>362</v>
      </c>
      <c r="E514" s="42" t="s">
        <v>332</v>
      </c>
      <c r="F514" s="44" t="s">
        <v>491</v>
      </c>
      <c r="G514" s="42" t="s">
        <v>333</v>
      </c>
      <c r="H514" s="45">
        <v>29406</v>
      </c>
      <c r="I514" s="42" t="s">
        <v>1069</v>
      </c>
      <c r="J514" s="44" t="s">
        <v>966</v>
      </c>
      <c r="K514" s="42" t="s">
        <v>1684</v>
      </c>
    </row>
    <row r="515" spans="1:11" ht="12.75" x14ac:dyDescent="0.2">
      <c r="A515" s="41">
        <v>0</v>
      </c>
      <c r="B515" s="42" t="s">
        <v>232</v>
      </c>
      <c r="C515" s="43">
        <v>43879</v>
      </c>
      <c r="D515" s="44" t="s">
        <v>360</v>
      </c>
      <c r="E515" s="42" t="s">
        <v>232</v>
      </c>
      <c r="F515" s="44" t="s">
        <v>492</v>
      </c>
      <c r="G515" s="42" t="s">
        <v>84</v>
      </c>
      <c r="H515" s="45">
        <v>26180</v>
      </c>
      <c r="I515" s="42" t="s">
        <v>971</v>
      </c>
      <c r="J515" s="44" t="s">
        <v>966</v>
      </c>
      <c r="K515" s="42" t="s">
        <v>1685</v>
      </c>
    </row>
    <row r="516" spans="1:11" ht="12.75" x14ac:dyDescent="0.2">
      <c r="A516" s="41">
        <v>0</v>
      </c>
      <c r="B516" s="42" t="s">
        <v>1686</v>
      </c>
      <c r="C516" s="43">
        <v>43835</v>
      </c>
      <c r="D516" s="44" t="s">
        <v>969</v>
      </c>
      <c r="E516" s="42" t="s">
        <v>1686</v>
      </c>
      <c r="F516" s="44" t="s">
        <v>492</v>
      </c>
      <c r="G516" s="42" t="s">
        <v>62</v>
      </c>
      <c r="H516" s="45">
        <v>38258</v>
      </c>
      <c r="I516" s="42" t="s">
        <v>975</v>
      </c>
      <c r="J516" s="44" t="s">
        <v>966</v>
      </c>
      <c r="K516" s="42" t="s">
        <v>1687</v>
      </c>
    </row>
    <row r="517" spans="1:11" ht="12.75" x14ac:dyDescent="0.2">
      <c r="A517" s="41">
        <v>0</v>
      </c>
      <c r="B517" s="42" t="s">
        <v>1688</v>
      </c>
      <c r="C517" s="43">
        <v>43835</v>
      </c>
      <c r="D517" s="44" t="s">
        <v>359</v>
      </c>
      <c r="E517" s="42" t="s">
        <v>1688</v>
      </c>
      <c r="F517" s="44" t="s">
        <v>492</v>
      </c>
      <c r="G517" s="42" t="s">
        <v>62</v>
      </c>
      <c r="H517" s="45">
        <v>26236</v>
      </c>
      <c r="I517" s="42" t="s">
        <v>971</v>
      </c>
      <c r="J517" s="44" t="s">
        <v>966</v>
      </c>
      <c r="K517" s="42" t="s">
        <v>1689</v>
      </c>
    </row>
    <row r="518" spans="1:11" ht="12.75" x14ac:dyDescent="0.2">
      <c r="A518" s="41">
        <v>0</v>
      </c>
      <c r="B518" s="42" t="s">
        <v>1690</v>
      </c>
      <c r="C518" s="43">
        <v>43835</v>
      </c>
      <c r="D518" s="44" t="s">
        <v>969</v>
      </c>
      <c r="E518" s="42" t="s">
        <v>1690</v>
      </c>
      <c r="F518" s="44" t="s">
        <v>492</v>
      </c>
      <c r="G518" s="42" t="s">
        <v>62</v>
      </c>
      <c r="H518" s="45">
        <v>39345</v>
      </c>
      <c r="I518" s="42" t="s">
        <v>1044</v>
      </c>
      <c r="J518" s="44" t="s">
        <v>966</v>
      </c>
      <c r="K518" s="42" t="s">
        <v>1691</v>
      </c>
    </row>
    <row r="519" spans="1:11" ht="12.75" x14ac:dyDescent="0.2">
      <c r="A519" s="41">
        <v>0</v>
      </c>
      <c r="B519" s="42" t="s">
        <v>832</v>
      </c>
      <c r="C519" s="43">
        <v>44028</v>
      </c>
      <c r="D519" s="44" t="s">
        <v>359</v>
      </c>
      <c r="E519" s="42" t="s">
        <v>832</v>
      </c>
      <c r="F519" s="44" t="s">
        <v>492</v>
      </c>
      <c r="G519" s="42" t="s">
        <v>140</v>
      </c>
      <c r="H519" s="45">
        <v>26655</v>
      </c>
      <c r="I519" s="42" t="s">
        <v>971</v>
      </c>
      <c r="J519" s="44" t="s">
        <v>966</v>
      </c>
      <c r="K519" s="42" t="s">
        <v>1692</v>
      </c>
    </row>
    <row r="520" spans="1:11" ht="12.75" x14ac:dyDescent="0.2">
      <c r="A520" s="41">
        <v>0</v>
      </c>
      <c r="B520" s="42" t="s">
        <v>833</v>
      </c>
      <c r="C520" s="43">
        <v>44028</v>
      </c>
      <c r="D520" s="44" t="s">
        <v>969</v>
      </c>
      <c r="E520" s="42" t="s">
        <v>833</v>
      </c>
      <c r="F520" s="44" t="s">
        <v>491</v>
      </c>
      <c r="G520" s="42" t="s">
        <v>140</v>
      </c>
      <c r="H520" s="45">
        <v>38032</v>
      </c>
      <c r="I520" s="42" t="s">
        <v>1433</v>
      </c>
      <c r="J520" s="44" t="s">
        <v>966</v>
      </c>
      <c r="K520" s="42" t="s">
        <v>1693</v>
      </c>
    </row>
    <row r="521" spans="1:11" ht="12.75" x14ac:dyDescent="0.2">
      <c r="A521" s="41">
        <v>0</v>
      </c>
      <c r="B521" s="42" t="s">
        <v>1694</v>
      </c>
      <c r="C521" s="43">
        <v>43870</v>
      </c>
      <c r="D521" s="44" t="s">
        <v>361</v>
      </c>
      <c r="E521" s="42" t="s">
        <v>1694</v>
      </c>
      <c r="F521" s="44" t="s">
        <v>492</v>
      </c>
      <c r="G521" s="42" t="s">
        <v>143</v>
      </c>
      <c r="H521" s="45">
        <v>30767</v>
      </c>
      <c r="I521" s="42" t="s">
        <v>978</v>
      </c>
      <c r="J521" s="44" t="s">
        <v>966</v>
      </c>
      <c r="K521" s="42" t="s">
        <v>1695</v>
      </c>
    </row>
    <row r="522" spans="1:11" ht="12.75" x14ac:dyDescent="0.2">
      <c r="A522" s="41">
        <v>0</v>
      </c>
      <c r="B522" s="42" t="s">
        <v>548</v>
      </c>
      <c r="C522" s="43">
        <v>43844</v>
      </c>
      <c r="D522" s="44" t="s">
        <v>361</v>
      </c>
      <c r="E522" s="42" t="s">
        <v>548</v>
      </c>
      <c r="F522" s="44" t="s">
        <v>492</v>
      </c>
      <c r="G522" s="42" t="s">
        <v>41</v>
      </c>
      <c r="H522" s="45">
        <v>35001</v>
      </c>
      <c r="I522" s="42" t="s">
        <v>965</v>
      </c>
      <c r="J522" s="44" t="s">
        <v>966</v>
      </c>
      <c r="K522" s="42" t="s">
        <v>1696</v>
      </c>
    </row>
    <row r="523" spans="1:11" ht="12.75" x14ac:dyDescent="0.2">
      <c r="A523" s="41">
        <v>0</v>
      </c>
      <c r="B523" s="42" t="s">
        <v>522</v>
      </c>
      <c r="C523" s="43">
        <v>43843</v>
      </c>
      <c r="D523" s="44" t="s">
        <v>969</v>
      </c>
      <c r="E523" s="42" t="s">
        <v>522</v>
      </c>
      <c r="F523" s="44" t="s">
        <v>492</v>
      </c>
      <c r="G523" s="42" t="s">
        <v>186</v>
      </c>
      <c r="H523" s="45">
        <v>38776</v>
      </c>
      <c r="I523" s="42" t="s">
        <v>1044</v>
      </c>
      <c r="J523" s="44" t="s">
        <v>966</v>
      </c>
      <c r="K523" s="42" t="s">
        <v>1697</v>
      </c>
    </row>
    <row r="524" spans="1:11" ht="12.75" x14ac:dyDescent="0.2">
      <c r="A524" s="41">
        <v>0</v>
      </c>
      <c r="B524" s="42" t="s">
        <v>433</v>
      </c>
      <c r="C524" s="43">
        <v>43843</v>
      </c>
      <c r="D524" s="44" t="s">
        <v>969</v>
      </c>
      <c r="E524" s="42" t="s">
        <v>433</v>
      </c>
      <c r="F524" s="44" t="s">
        <v>492</v>
      </c>
      <c r="G524" s="42" t="s">
        <v>186</v>
      </c>
      <c r="H524" s="45">
        <v>40254</v>
      </c>
      <c r="I524" s="42" t="s">
        <v>453</v>
      </c>
      <c r="J524" s="44" t="s">
        <v>966</v>
      </c>
      <c r="K524" s="42" t="s">
        <v>1698</v>
      </c>
    </row>
    <row r="525" spans="1:11" ht="12.75" x14ac:dyDescent="0.2">
      <c r="A525" s="41">
        <v>0</v>
      </c>
      <c r="B525" s="42" t="s">
        <v>466</v>
      </c>
      <c r="C525" s="43">
        <v>43843</v>
      </c>
      <c r="D525" s="44" t="s">
        <v>969</v>
      </c>
      <c r="E525" s="42" t="s">
        <v>466</v>
      </c>
      <c r="F525" s="44" t="s">
        <v>492</v>
      </c>
      <c r="G525" s="42" t="s">
        <v>186</v>
      </c>
      <c r="H525" s="45">
        <v>41587</v>
      </c>
      <c r="I525" s="42" t="s">
        <v>490</v>
      </c>
      <c r="J525" s="44" t="s">
        <v>966</v>
      </c>
      <c r="K525" s="42" t="s">
        <v>1699</v>
      </c>
    </row>
    <row r="526" spans="1:11" ht="12.75" x14ac:dyDescent="0.2">
      <c r="A526" s="41">
        <v>0</v>
      </c>
      <c r="B526" s="42" t="s">
        <v>1700</v>
      </c>
      <c r="C526" s="43">
        <v>43843</v>
      </c>
      <c r="D526" s="44" t="s">
        <v>359</v>
      </c>
      <c r="E526" s="42" t="s">
        <v>1700</v>
      </c>
      <c r="F526" s="44" t="s">
        <v>492</v>
      </c>
      <c r="G526" s="42" t="s">
        <v>843</v>
      </c>
      <c r="H526" s="45">
        <v>30735</v>
      </c>
      <c r="I526" s="42" t="s">
        <v>978</v>
      </c>
      <c r="J526" s="44" t="s">
        <v>966</v>
      </c>
      <c r="K526" s="42" t="s">
        <v>1701</v>
      </c>
    </row>
    <row r="527" spans="1:11" ht="12.75" x14ac:dyDescent="0.2">
      <c r="A527" s="41">
        <v>0</v>
      </c>
      <c r="B527" s="42" t="s">
        <v>868</v>
      </c>
      <c r="C527" s="43">
        <v>43849</v>
      </c>
      <c r="D527" s="44" t="s">
        <v>359</v>
      </c>
      <c r="E527" s="42" t="s">
        <v>868</v>
      </c>
      <c r="F527" s="44" t="s">
        <v>492</v>
      </c>
      <c r="G527" s="42" t="s">
        <v>109</v>
      </c>
      <c r="H527" s="45">
        <v>21598</v>
      </c>
      <c r="I527" s="42" t="s">
        <v>1016</v>
      </c>
      <c r="J527" s="44" t="s">
        <v>966</v>
      </c>
      <c r="K527" s="42" t="s">
        <v>1702</v>
      </c>
    </row>
    <row r="528" spans="1:11" ht="12.75" x14ac:dyDescent="0.2">
      <c r="A528" s="41">
        <v>0</v>
      </c>
      <c r="B528" s="42" t="s">
        <v>727</v>
      </c>
      <c r="C528" s="43">
        <v>43843</v>
      </c>
      <c r="D528" s="44" t="s">
        <v>361</v>
      </c>
      <c r="E528" s="42" t="s">
        <v>727</v>
      </c>
      <c r="F528" s="44" t="s">
        <v>492</v>
      </c>
      <c r="G528" s="42" t="s">
        <v>327</v>
      </c>
      <c r="H528" s="45">
        <v>25815</v>
      </c>
      <c r="I528" s="42" t="s">
        <v>987</v>
      </c>
      <c r="J528" s="44" t="s">
        <v>966</v>
      </c>
      <c r="K528" s="42" t="s">
        <v>1703</v>
      </c>
    </row>
    <row r="529" spans="1:11" ht="12.75" x14ac:dyDescent="0.2">
      <c r="A529" s="41">
        <v>0</v>
      </c>
      <c r="B529" s="42" t="s">
        <v>1704</v>
      </c>
      <c r="C529" s="43">
        <v>43835</v>
      </c>
      <c r="D529" s="44" t="s">
        <v>359</v>
      </c>
      <c r="E529" s="42" t="s">
        <v>1704</v>
      </c>
      <c r="F529" s="44" t="s">
        <v>492</v>
      </c>
      <c r="G529" s="42" t="s">
        <v>62</v>
      </c>
      <c r="H529" s="45">
        <v>36207</v>
      </c>
      <c r="I529" s="42" t="s">
        <v>965</v>
      </c>
      <c r="J529" s="44" t="s">
        <v>966</v>
      </c>
      <c r="K529" s="42" t="s">
        <v>1705</v>
      </c>
    </row>
    <row r="530" spans="1:11" ht="12.75" x14ac:dyDescent="0.2">
      <c r="A530" s="41">
        <v>0</v>
      </c>
      <c r="B530" s="42" t="s">
        <v>190</v>
      </c>
      <c r="C530" s="43">
        <v>43844</v>
      </c>
      <c r="D530" s="44" t="s">
        <v>359</v>
      </c>
      <c r="E530" s="42" t="s">
        <v>190</v>
      </c>
      <c r="F530" s="44" t="s">
        <v>492</v>
      </c>
      <c r="G530" s="42" t="s">
        <v>41</v>
      </c>
      <c r="H530" s="45">
        <v>37760</v>
      </c>
      <c r="I530" s="42" t="s">
        <v>998</v>
      </c>
      <c r="J530" s="44" t="s">
        <v>966</v>
      </c>
      <c r="K530" s="42" t="s">
        <v>1706</v>
      </c>
    </row>
    <row r="531" spans="1:11" ht="12.75" x14ac:dyDescent="0.2">
      <c r="A531" s="41">
        <v>0</v>
      </c>
      <c r="B531" s="42" t="s">
        <v>827</v>
      </c>
      <c r="C531" s="43">
        <v>43879</v>
      </c>
      <c r="D531" s="44" t="s">
        <v>352</v>
      </c>
      <c r="E531" s="42" t="s">
        <v>827</v>
      </c>
      <c r="F531" s="44" t="s">
        <v>492</v>
      </c>
      <c r="G531" s="42" t="s">
        <v>84</v>
      </c>
      <c r="H531" s="45">
        <v>23117</v>
      </c>
      <c r="I531" s="42" t="s">
        <v>987</v>
      </c>
      <c r="J531" s="44" t="s">
        <v>966</v>
      </c>
      <c r="K531" s="42" t="s">
        <v>1707</v>
      </c>
    </row>
    <row r="532" spans="1:11" ht="12.75" x14ac:dyDescent="0.2">
      <c r="A532" s="41">
        <v>0</v>
      </c>
      <c r="B532" s="42" t="s">
        <v>523</v>
      </c>
      <c r="C532" s="43">
        <v>43893</v>
      </c>
      <c r="D532" s="44" t="s">
        <v>360</v>
      </c>
      <c r="E532" s="42" t="s">
        <v>523</v>
      </c>
      <c r="F532" s="44" t="s">
        <v>492</v>
      </c>
      <c r="G532" s="42" t="s">
        <v>186</v>
      </c>
      <c r="H532" s="45">
        <v>36783</v>
      </c>
      <c r="I532" s="42" t="s">
        <v>965</v>
      </c>
      <c r="J532" s="44" t="s">
        <v>966</v>
      </c>
      <c r="K532" s="42" t="s">
        <v>1708</v>
      </c>
    </row>
    <row r="533" spans="1:11" ht="12.75" x14ac:dyDescent="0.2">
      <c r="A533" s="41">
        <v>0</v>
      </c>
      <c r="B533" s="42" t="s">
        <v>524</v>
      </c>
      <c r="C533" s="43">
        <v>43843</v>
      </c>
      <c r="D533" s="44" t="s">
        <v>359</v>
      </c>
      <c r="E533" s="42" t="s">
        <v>524</v>
      </c>
      <c r="F533" s="44" t="s">
        <v>492</v>
      </c>
      <c r="G533" s="42" t="s">
        <v>186</v>
      </c>
      <c r="H533" s="45">
        <v>26933</v>
      </c>
      <c r="I533" s="42" t="s">
        <v>971</v>
      </c>
      <c r="J533" s="44" t="s">
        <v>966</v>
      </c>
      <c r="K533" s="42" t="s">
        <v>1709</v>
      </c>
    </row>
    <row r="534" spans="1:11" ht="12.75" x14ac:dyDescent="0.2">
      <c r="A534" s="41">
        <v>0</v>
      </c>
      <c r="B534" s="42" t="s">
        <v>209</v>
      </c>
      <c r="C534" s="43">
        <v>43843</v>
      </c>
      <c r="D534" s="44" t="s">
        <v>361</v>
      </c>
      <c r="E534" s="42" t="s">
        <v>209</v>
      </c>
      <c r="F534" s="44" t="s">
        <v>492</v>
      </c>
      <c r="G534" s="42" t="s">
        <v>183</v>
      </c>
      <c r="H534" s="45">
        <v>34562</v>
      </c>
      <c r="I534" s="42" t="s">
        <v>965</v>
      </c>
      <c r="J534" s="44" t="s">
        <v>966</v>
      </c>
      <c r="K534" s="42" t="s">
        <v>1710</v>
      </c>
    </row>
    <row r="535" spans="1:11" ht="12.75" x14ac:dyDescent="0.2">
      <c r="A535" s="41">
        <v>0</v>
      </c>
      <c r="B535" s="42" t="s">
        <v>120</v>
      </c>
      <c r="C535" s="43">
        <v>43857</v>
      </c>
      <c r="D535" s="44" t="s">
        <v>359</v>
      </c>
      <c r="E535" s="42" t="s">
        <v>120</v>
      </c>
      <c r="F535" s="44" t="s">
        <v>492</v>
      </c>
      <c r="G535" s="42" t="s">
        <v>62</v>
      </c>
      <c r="H535" s="45">
        <v>26836</v>
      </c>
      <c r="I535" s="42" t="s">
        <v>971</v>
      </c>
      <c r="J535" s="44" t="s">
        <v>966</v>
      </c>
      <c r="K535" s="42" t="s">
        <v>1711</v>
      </c>
    </row>
    <row r="536" spans="1:11" ht="12.75" x14ac:dyDescent="0.2">
      <c r="A536" s="41">
        <v>0</v>
      </c>
      <c r="B536" s="42" t="s">
        <v>1712</v>
      </c>
      <c r="C536" s="43">
        <v>43890</v>
      </c>
      <c r="D536" s="44" t="s">
        <v>359</v>
      </c>
      <c r="E536" s="42" t="s">
        <v>1712</v>
      </c>
      <c r="F536" s="44" t="s">
        <v>492</v>
      </c>
      <c r="G536" s="42" t="s">
        <v>231</v>
      </c>
      <c r="H536" s="45">
        <v>37490</v>
      </c>
      <c r="I536" s="42" t="s">
        <v>998</v>
      </c>
      <c r="J536" s="44" t="s">
        <v>966</v>
      </c>
      <c r="K536" s="42" t="s">
        <v>1713</v>
      </c>
    </row>
    <row r="537" spans="1:11" ht="12.75" x14ac:dyDescent="0.2">
      <c r="A537" s="41">
        <v>0</v>
      </c>
      <c r="B537" s="42" t="s">
        <v>1714</v>
      </c>
      <c r="C537" s="43">
        <v>43857</v>
      </c>
      <c r="D537" s="44" t="s">
        <v>969</v>
      </c>
      <c r="E537" s="42" t="s">
        <v>1714</v>
      </c>
      <c r="F537" s="44" t="s">
        <v>492</v>
      </c>
      <c r="G537" s="42" t="s">
        <v>411</v>
      </c>
      <c r="H537" s="45">
        <v>39415</v>
      </c>
      <c r="I537" s="42" t="s">
        <v>1044</v>
      </c>
      <c r="J537" s="44" t="s">
        <v>966</v>
      </c>
      <c r="K537" s="42" t="s">
        <v>1715</v>
      </c>
    </row>
    <row r="538" spans="1:11" ht="12.75" x14ac:dyDescent="0.2">
      <c r="A538" s="41">
        <v>0</v>
      </c>
      <c r="B538" s="42" t="s">
        <v>856</v>
      </c>
      <c r="C538" s="43">
        <v>43835</v>
      </c>
      <c r="D538" s="44" t="s">
        <v>352</v>
      </c>
      <c r="E538" s="42" t="s">
        <v>856</v>
      </c>
      <c r="F538" s="44" t="s">
        <v>492</v>
      </c>
      <c r="G538" s="42" t="s">
        <v>410</v>
      </c>
      <c r="H538" s="45">
        <v>24917</v>
      </c>
      <c r="I538" s="42" t="s">
        <v>987</v>
      </c>
      <c r="J538" s="44" t="s">
        <v>966</v>
      </c>
      <c r="K538" s="42" t="s">
        <v>1716</v>
      </c>
    </row>
    <row r="539" spans="1:11" ht="12.75" x14ac:dyDescent="0.2">
      <c r="A539" s="41">
        <v>0</v>
      </c>
      <c r="B539" s="42" t="s">
        <v>549</v>
      </c>
      <c r="C539" s="43">
        <v>43879</v>
      </c>
      <c r="D539" s="44" t="s">
        <v>359</v>
      </c>
      <c r="E539" s="42" t="s">
        <v>549</v>
      </c>
      <c r="F539" s="44" t="s">
        <v>492</v>
      </c>
      <c r="G539" s="42" t="s">
        <v>41</v>
      </c>
      <c r="H539" s="45">
        <v>32674</v>
      </c>
      <c r="I539" s="42" t="s">
        <v>978</v>
      </c>
      <c r="J539" s="44" t="s">
        <v>966</v>
      </c>
      <c r="K539" s="42" t="s">
        <v>1717</v>
      </c>
    </row>
    <row r="540" spans="1:11" ht="12.75" x14ac:dyDescent="0.2">
      <c r="A540" s="41">
        <v>0</v>
      </c>
      <c r="B540" s="42" t="s">
        <v>507</v>
      </c>
      <c r="C540" s="43">
        <v>43866</v>
      </c>
      <c r="D540" s="44" t="s">
        <v>359</v>
      </c>
      <c r="E540" s="42" t="s">
        <v>507</v>
      </c>
      <c r="F540" s="44" t="s">
        <v>492</v>
      </c>
      <c r="G540" s="42" t="s">
        <v>22</v>
      </c>
      <c r="H540" s="45">
        <v>27087</v>
      </c>
      <c r="I540" s="42" t="s">
        <v>971</v>
      </c>
      <c r="J540" s="44" t="s">
        <v>966</v>
      </c>
      <c r="K540" s="42" t="s">
        <v>1718</v>
      </c>
    </row>
    <row r="541" spans="1:11" ht="12.75" x14ac:dyDescent="0.2">
      <c r="A541" s="41">
        <v>0</v>
      </c>
      <c r="B541" s="42" t="s">
        <v>1719</v>
      </c>
      <c r="C541" s="43">
        <v>43886</v>
      </c>
      <c r="D541" s="44" t="s">
        <v>361</v>
      </c>
      <c r="E541" s="42" t="s">
        <v>1719</v>
      </c>
      <c r="F541" s="44" t="s">
        <v>492</v>
      </c>
      <c r="G541" s="42" t="s">
        <v>1204</v>
      </c>
      <c r="H541" s="45">
        <v>33318</v>
      </c>
      <c r="I541" s="42" t="s">
        <v>965</v>
      </c>
      <c r="J541" s="44" t="s">
        <v>966</v>
      </c>
      <c r="K541" s="42" t="s">
        <v>1720</v>
      </c>
    </row>
    <row r="542" spans="1:11" ht="12.75" x14ac:dyDescent="0.2">
      <c r="A542" s="41">
        <v>0</v>
      </c>
      <c r="B542" s="42" t="s">
        <v>1721</v>
      </c>
      <c r="C542" s="43">
        <v>43865</v>
      </c>
      <c r="D542" s="44" t="s">
        <v>361</v>
      </c>
      <c r="E542" s="42" t="s">
        <v>1721</v>
      </c>
      <c r="F542" s="44" t="s">
        <v>492</v>
      </c>
      <c r="G542" s="42" t="s">
        <v>38</v>
      </c>
      <c r="H542" s="45">
        <v>37182</v>
      </c>
      <c r="I542" s="42" t="s">
        <v>998</v>
      </c>
      <c r="J542" s="44" t="s">
        <v>966</v>
      </c>
      <c r="K542" s="42" t="s">
        <v>1722</v>
      </c>
    </row>
    <row r="543" spans="1:11" ht="12.75" x14ac:dyDescent="0.2">
      <c r="A543" s="41">
        <v>0</v>
      </c>
      <c r="B543" s="42" t="s">
        <v>1723</v>
      </c>
      <c r="C543" s="43">
        <v>43870</v>
      </c>
      <c r="D543" s="44" t="s">
        <v>969</v>
      </c>
      <c r="E543" s="42" t="s">
        <v>1723</v>
      </c>
      <c r="F543" s="44" t="s">
        <v>492</v>
      </c>
      <c r="G543" s="42" t="s">
        <v>174</v>
      </c>
      <c r="H543" s="45">
        <v>37998</v>
      </c>
      <c r="I543" s="42" t="s">
        <v>975</v>
      </c>
      <c r="J543" s="44" t="s">
        <v>966</v>
      </c>
      <c r="K543" s="42" t="s">
        <v>1724</v>
      </c>
    </row>
    <row r="544" spans="1:11" ht="12.75" x14ac:dyDescent="0.2">
      <c r="A544" s="41">
        <v>0</v>
      </c>
      <c r="B544" s="42" t="s">
        <v>1725</v>
      </c>
      <c r="C544" s="43">
        <v>43890</v>
      </c>
      <c r="D544" s="44" t="s">
        <v>352</v>
      </c>
      <c r="E544" s="42" t="s">
        <v>1725</v>
      </c>
      <c r="F544" s="44" t="s">
        <v>492</v>
      </c>
      <c r="G544" s="42" t="s">
        <v>1235</v>
      </c>
      <c r="H544" s="45">
        <v>21492</v>
      </c>
      <c r="I544" s="42" t="s">
        <v>1016</v>
      </c>
      <c r="J544" s="44" t="s">
        <v>966</v>
      </c>
      <c r="K544" s="42" t="s">
        <v>1726</v>
      </c>
    </row>
    <row r="545" spans="1:11" ht="12.75" x14ac:dyDescent="0.2">
      <c r="A545" s="41">
        <v>0</v>
      </c>
      <c r="B545" s="42" t="s">
        <v>1727</v>
      </c>
      <c r="C545" s="43">
        <v>43843</v>
      </c>
      <c r="D545" s="44" t="s">
        <v>359</v>
      </c>
      <c r="E545" s="42" t="s">
        <v>1727</v>
      </c>
      <c r="F545" s="44" t="s">
        <v>492</v>
      </c>
      <c r="G545" s="42" t="s">
        <v>183</v>
      </c>
      <c r="H545" s="45">
        <v>29295</v>
      </c>
      <c r="I545" s="42" t="s">
        <v>971</v>
      </c>
      <c r="J545" s="44" t="s">
        <v>966</v>
      </c>
      <c r="K545" s="42" t="s">
        <v>1728</v>
      </c>
    </row>
    <row r="546" spans="1:11" ht="12.75" x14ac:dyDescent="0.2">
      <c r="A546" s="41">
        <v>0</v>
      </c>
      <c r="B546" s="42" t="s">
        <v>579</v>
      </c>
      <c r="C546" s="43">
        <v>43843</v>
      </c>
      <c r="D546" s="44" t="s">
        <v>1078</v>
      </c>
      <c r="E546" s="42" t="s">
        <v>579</v>
      </c>
      <c r="F546" s="44" t="s">
        <v>492</v>
      </c>
      <c r="G546" s="42" t="s">
        <v>14</v>
      </c>
      <c r="H546" s="45">
        <v>16501</v>
      </c>
      <c r="I546" s="42" t="s">
        <v>1016</v>
      </c>
      <c r="J546" s="44" t="s">
        <v>966</v>
      </c>
      <c r="K546" s="42" t="s">
        <v>1729</v>
      </c>
    </row>
    <row r="547" spans="1:11" ht="12.75" x14ac:dyDescent="0.2">
      <c r="A547" s="41">
        <v>0</v>
      </c>
      <c r="B547" s="42" t="s">
        <v>565</v>
      </c>
      <c r="C547" s="43">
        <v>43843</v>
      </c>
      <c r="D547" s="44" t="s">
        <v>359</v>
      </c>
      <c r="E547" s="42" t="s">
        <v>565</v>
      </c>
      <c r="F547" s="44" t="s">
        <v>492</v>
      </c>
      <c r="G547" s="42" t="s">
        <v>14</v>
      </c>
      <c r="H547" s="45">
        <v>25641</v>
      </c>
      <c r="I547" s="42" t="s">
        <v>987</v>
      </c>
      <c r="J547" s="44" t="s">
        <v>966</v>
      </c>
      <c r="K547" s="42" t="s">
        <v>1730</v>
      </c>
    </row>
    <row r="548" spans="1:11" ht="12.75" x14ac:dyDescent="0.2">
      <c r="A548" s="41">
        <v>0</v>
      </c>
      <c r="B548" s="42" t="s">
        <v>467</v>
      </c>
      <c r="C548" s="43">
        <v>43857</v>
      </c>
      <c r="D548" s="44" t="s">
        <v>969</v>
      </c>
      <c r="E548" s="42" t="s">
        <v>467</v>
      </c>
      <c r="F548" s="44" t="s">
        <v>491</v>
      </c>
      <c r="G548" s="42" t="s">
        <v>284</v>
      </c>
      <c r="H548" s="45">
        <v>41577</v>
      </c>
      <c r="I548" s="42"/>
      <c r="J548" s="44" t="s">
        <v>966</v>
      </c>
      <c r="K548" s="42" t="s">
        <v>1731</v>
      </c>
    </row>
    <row r="549" spans="1:11" ht="12.75" x14ac:dyDescent="0.2">
      <c r="A549" s="41">
        <v>0</v>
      </c>
      <c r="B549" s="42" t="s">
        <v>1732</v>
      </c>
      <c r="C549" s="43">
        <v>43884</v>
      </c>
      <c r="D549" s="44" t="s">
        <v>359</v>
      </c>
      <c r="E549" s="42" t="s">
        <v>1732</v>
      </c>
      <c r="F549" s="44" t="s">
        <v>492</v>
      </c>
      <c r="G549" s="42" t="s">
        <v>84</v>
      </c>
      <c r="H549" s="45">
        <v>26998</v>
      </c>
      <c r="I549" s="42" t="s">
        <v>971</v>
      </c>
      <c r="J549" s="44" t="s">
        <v>966</v>
      </c>
      <c r="K549" s="42" t="s">
        <v>1733</v>
      </c>
    </row>
    <row r="550" spans="1:11" ht="12.75" x14ac:dyDescent="0.2">
      <c r="A550" s="41">
        <v>0</v>
      </c>
      <c r="B550" s="42" t="s">
        <v>378</v>
      </c>
      <c r="C550" s="43">
        <v>43846</v>
      </c>
      <c r="D550" s="44" t="s">
        <v>969</v>
      </c>
      <c r="E550" s="42" t="s">
        <v>378</v>
      </c>
      <c r="F550" s="44" t="s">
        <v>492</v>
      </c>
      <c r="G550" s="42" t="s">
        <v>201</v>
      </c>
      <c r="H550" s="45">
        <v>39893</v>
      </c>
      <c r="I550" s="42" t="s">
        <v>412</v>
      </c>
      <c r="J550" s="44" t="s">
        <v>966</v>
      </c>
      <c r="K550" s="42" t="s">
        <v>1734</v>
      </c>
    </row>
    <row r="551" spans="1:11" ht="12.75" x14ac:dyDescent="0.2">
      <c r="A551" s="41">
        <v>0</v>
      </c>
      <c r="B551" s="42" t="s">
        <v>635</v>
      </c>
      <c r="C551" s="43">
        <v>43843</v>
      </c>
      <c r="D551" s="44" t="s">
        <v>359</v>
      </c>
      <c r="E551" s="42" t="s">
        <v>635</v>
      </c>
      <c r="F551" s="44" t="s">
        <v>492</v>
      </c>
      <c r="G551" s="42" t="s">
        <v>14</v>
      </c>
      <c r="H551" s="45">
        <v>22395</v>
      </c>
      <c r="I551" s="42" t="s">
        <v>987</v>
      </c>
      <c r="J551" s="44" t="s">
        <v>966</v>
      </c>
      <c r="K551" s="42" t="s">
        <v>1735</v>
      </c>
    </row>
    <row r="552" spans="1:11" ht="12.75" x14ac:dyDescent="0.2">
      <c r="A552" s="41">
        <v>0</v>
      </c>
      <c r="B552" s="42" t="s">
        <v>631</v>
      </c>
      <c r="C552" s="43">
        <v>43867</v>
      </c>
      <c r="D552" s="44" t="s">
        <v>360</v>
      </c>
      <c r="E552" s="42" t="s">
        <v>631</v>
      </c>
      <c r="F552" s="44" t="s">
        <v>492</v>
      </c>
      <c r="G552" s="42" t="s">
        <v>284</v>
      </c>
      <c r="H552" s="45">
        <v>31493</v>
      </c>
      <c r="I552" s="42" t="s">
        <v>978</v>
      </c>
      <c r="J552" s="44" t="s">
        <v>966</v>
      </c>
      <c r="K552" s="42" t="s">
        <v>1736</v>
      </c>
    </row>
    <row r="553" spans="1:11" ht="12.75" x14ac:dyDescent="0.2">
      <c r="A553" s="41">
        <v>0</v>
      </c>
      <c r="B553" s="42" t="s">
        <v>269</v>
      </c>
      <c r="C553" s="43">
        <v>43857</v>
      </c>
      <c r="D553" s="44" t="s">
        <v>362</v>
      </c>
      <c r="E553" s="42" t="s">
        <v>269</v>
      </c>
      <c r="F553" s="44" t="s">
        <v>491</v>
      </c>
      <c r="G553" s="42" t="s">
        <v>270</v>
      </c>
      <c r="H553" s="45">
        <v>22959</v>
      </c>
      <c r="I553" s="42" t="s">
        <v>1069</v>
      </c>
      <c r="J553" s="44" t="s">
        <v>966</v>
      </c>
      <c r="K553" s="42" t="s">
        <v>1737</v>
      </c>
    </row>
    <row r="554" spans="1:11" ht="12.75" x14ac:dyDescent="0.2">
      <c r="A554" s="41">
        <v>0</v>
      </c>
      <c r="B554" s="42" t="s">
        <v>271</v>
      </c>
      <c r="C554" s="43">
        <v>43857</v>
      </c>
      <c r="D554" s="44" t="s">
        <v>352</v>
      </c>
      <c r="E554" s="42" t="s">
        <v>271</v>
      </c>
      <c r="F554" s="44" t="s">
        <v>492</v>
      </c>
      <c r="G554" s="42" t="s">
        <v>270</v>
      </c>
      <c r="H554" s="45">
        <v>19938</v>
      </c>
      <c r="I554" s="42" t="s">
        <v>1016</v>
      </c>
      <c r="J554" s="44" t="s">
        <v>966</v>
      </c>
      <c r="K554" s="42" t="s">
        <v>1738</v>
      </c>
    </row>
    <row r="555" spans="1:11" ht="12.75" x14ac:dyDescent="0.2">
      <c r="A555" s="41">
        <v>0</v>
      </c>
      <c r="B555" s="42" t="s">
        <v>296</v>
      </c>
      <c r="C555" s="43">
        <v>43851</v>
      </c>
      <c r="D555" s="44" t="s">
        <v>361</v>
      </c>
      <c r="E555" s="42" t="s">
        <v>296</v>
      </c>
      <c r="F555" s="44" t="s">
        <v>492</v>
      </c>
      <c r="G555" s="42" t="s">
        <v>141</v>
      </c>
      <c r="H555" s="45">
        <v>33309</v>
      </c>
      <c r="I555" s="42" t="s">
        <v>965</v>
      </c>
      <c r="J555" s="44" t="s">
        <v>966</v>
      </c>
      <c r="K555" s="42" t="s">
        <v>1739</v>
      </c>
    </row>
    <row r="556" spans="1:11" ht="12.75" x14ac:dyDescent="0.2">
      <c r="A556" s="41">
        <v>0</v>
      </c>
      <c r="B556" s="42" t="s">
        <v>379</v>
      </c>
      <c r="C556" s="43">
        <v>43867</v>
      </c>
      <c r="D556" s="44" t="s">
        <v>969</v>
      </c>
      <c r="E556" s="42" t="s">
        <v>379</v>
      </c>
      <c r="F556" s="44" t="s">
        <v>492</v>
      </c>
      <c r="G556" s="42" t="s">
        <v>284</v>
      </c>
      <c r="H556" s="45">
        <v>39660</v>
      </c>
      <c r="I556" s="42" t="s">
        <v>412</v>
      </c>
      <c r="J556" s="44" t="s">
        <v>966</v>
      </c>
      <c r="K556" s="42" t="s">
        <v>1740</v>
      </c>
    </row>
    <row r="557" spans="1:11" ht="12.75" x14ac:dyDescent="0.2">
      <c r="A557" s="41">
        <v>0</v>
      </c>
      <c r="B557" s="42" t="s">
        <v>175</v>
      </c>
      <c r="C557" s="43">
        <v>43867</v>
      </c>
      <c r="D557" s="44" t="s">
        <v>969</v>
      </c>
      <c r="E557" s="42" t="s">
        <v>175</v>
      </c>
      <c r="F557" s="44" t="s">
        <v>491</v>
      </c>
      <c r="G557" s="42" t="s">
        <v>284</v>
      </c>
      <c r="H557" s="45">
        <v>38899</v>
      </c>
      <c r="I557" s="42" t="s">
        <v>994</v>
      </c>
      <c r="J557" s="44" t="s">
        <v>966</v>
      </c>
      <c r="K557" s="42" t="s">
        <v>1741</v>
      </c>
    </row>
    <row r="558" spans="1:11" ht="12.75" x14ac:dyDescent="0.2">
      <c r="A558" s="41">
        <v>0</v>
      </c>
      <c r="B558" s="42" t="s">
        <v>699</v>
      </c>
      <c r="C558" s="43">
        <v>43865</v>
      </c>
      <c r="D558" s="44" t="s">
        <v>361</v>
      </c>
      <c r="E558" s="42" t="s">
        <v>699</v>
      </c>
      <c r="F558" s="44" t="s">
        <v>492</v>
      </c>
      <c r="G558" s="42" t="s">
        <v>865</v>
      </c>
      <c r="H558" s="45">
        <v>25483</v>
      </c>
      <c r="I558" s="42" t="s">
        <v>987</v>
      </c>
      <c r="J558" s="44" t="s">
        <v>966</v>
      </c>
      <c r="K558" s="42" t="s">
        <v>1742</v>
      </c>
    </row>
    <row r="559" spans="1:11" ht="12.75" x14ac:dyDescent="0.2">
      <c r="A559" s="41">
        <v>0</v>
      </c>
      <c r="B559" s="42" t="s">
        <v>263</v>
      </c>
      <c r="C559" s="43">
        <v>43857</v>
      </c>
      <c r="D559" s="44" t="s">
        <v>360</v>
      </c>
      <c r="E559" s="42" t="s">
        <v>263</v>
      </c>
      <c r="F559" s="44" t="s">
        <v>492</v>
      </c>
      <c r="G559" s="42" t="s">
        <v>59</v>
      </c>
      <c r="H559" s="45">
        <v>32834</v>
      </c>
      <c r="I559" s="42" t="s">
        <v>978</v>
      </c>
      <c r="J559" s="44" t="s">
        <v>966</v>
      </c>
      <c r="K559" s="42" t="s">
        <v>1743</v>
      </c>
    </row>
    <row r="560" spans="1:11" ht="12.75" x14ac:dyDescent="0.2">
      <c r="A560" s="41">
        <v>0</v>
      </c>
      <c r="B560" s="42" t="s">
        <v>1744</v>
      </c>
      <c r="C560" s="43">
        <v>43851</v>
      </c>
      <c r="D560" s="44" t="s">
        <v>359</v>
      </c>
      <c r="E560" s="42" t="s">
        <v>1744</v>
      </c>
      <c r="F560" s="44" t="s">
        <v>492</v>
      </c>
      <c r="G560" s="42" t="s">
        <v>105</v>
      </c>
      <c r="H560" s="45">
        <v>34692</v>
      </c>
      <c r="I560" s="42" t="s">
        <v>965</v>
      </c>
      <c r="J560" s="44" t="s">
        <v>966</v>
      </c>
      <c r="K560" s="42" t="s">
        <v>1745</v>
      </c>
    </row>
    <row r="561" spans="1:11" ht="12.75" x14ac:dyDescent="0.2">
      <c r="A561" s="41">
        <v>0</v>
      </c>
      <c r="B561" s="42" t="s">
        <v>1746</v>
      </c>
      <c r="C561" s="43">
        <v>43835</v>
      </c>
      <c r="D561" s="44" t="s">
        <v>361</v>
      </c>
      <c r="E561" s="42" t="s">
        <v>1746</v>
      </c>
      <c r="F561" s="44" t="s">
        <v>492</v>
      </c>
      <c r="G561" s="42" t="s">
        <v>62</v>
      </c>
      <c r="H561" s="45">
        <v>28683</v>
      </c>
      <c r="I561" s="42" t="s">
        <v>971</v>
      </c>
      <c r="J561" s="44" t="s">
        <v>966</v>
      </c>
      <c r="K561" s="42" t="s">
        <v>1747</v>
      </c>
    </row>
    <row r="562" spans="1:11" ht="12.75" x14ac:dyDescent="0.2">
      <c r="A562" s="41">
        <v>0</v>
      </c>
      <c r="B562" s="42" t="s">
        <v>728</v>
      </c>
      <c r="C562" s="43">
        <v>43843</v>
      </c>
      <c r="D562" s="44" t="s">
        <v>361</v>
      </c>
      <c r="E562" s="42" t="s">
        <v>728</v>
      </c>
      <c r="F562" s="44" t="s">
        <v>492</v>
      </c>
      <c r="G562" s="42" t="s">
        <v>327</v>
      </c>
      <c r="H562" s="45">
        <v>34245</v>
      </c>
      <c r="I562" s="42" t="s">
        <v>965</v>
      </c>
      <c r="J562" s="44" t="s">
        <v>966</v>
      </c>
      <c r="K562" s="42" t="s">
        <v>1748</v>
      </c>
    </row>
    <row r="563" spans="1:11" ht="12.75" x14ac:dyDescent="0.2">
      <c r="A563" s="41">
        <v>0</v>
      </c>
      <c r="B563" s="42" t="s">
        <v>791</v>
      </c>
      <c r="C563" s="43">
        <v>43866</v>
      </c>
      <c r="D563" s="44" t="s">
        <v>359</v>
      </c>
      <c r="E563" s="42" t="s">
        <v>791</v>
      </c>
      <c r="F563" s="44" t="s">
        <v>492</v>
      </c>
      <c r="G563" s="42" t="s">
        <v>75</v>
      </c>
      <c r="H563" s="45">
        <v>31145</v>
      </c>
      <c r="I563" s="42" t="s">
        <v>978</v>
      </c>
      <c r="J563" s="44" t="s">
        <v>966</v>
      </c>
      <c r="K563" s="42" t="s">
        <v>1749</v>
      </c>
    </row>
    <row r="564" spans="1:11" ht="12.75" x14ac:dyDescent="0.2">
      <c r="A564" s="41">
        <v>0</v>
      </c>
      <c r="B564" s="42" t="s">
        <v>211</v>
      </c>
      <c r="C564" s="43">
        <v>43843</v>
      </c>
      <c r="D564" s="44" t="s">
        <v>361</v>
      </c>
      <c r="E564" s="42" t="s">
        <v>211</v>
      </c>
      <c r="F564" s="44" t="s">
        <v>492</v>
      </c>
      <c r="G564" s="42" t="s">
        <v>14</v>
      </c>
      <c r="H564" s="45">
        <v>31640</v>
      </c>
      <c r="I564" s="42" t="s">
        <v>978</v>
      </c>
      <c r="J564" s="44" t="s">
        <v>966</v>
      </c>
      <c r="K564" s="42" t="s">
        <v>1750</v>
      </c>
    </row>
    <row r="565" spans="1:11" ht="12.75" x14ac:dyDescent="0.2">
      <c r="A565" s="41">
        <v>0</v>
      </c>
      <c r="B565" s="42" t="s">
        <v>1751</v>
      </c>
      <c r="C565" s="43">
        <v>43857</v>
      </c>
      <c r="D565" s="44" t="s">
        <v>359</v>
      </c>
      <c r="E565" s="42" t="s">
        <v>1751</v>
      </c>
      <c r="F565" s="44" t="s">
        <v>492</v>
      </c>
      <c r="G565" s="42" t="s">
        <v>202</v>
      </c>
      <c r="H565" s="45">
        <v>29604</v>
      </c>
      <c r="I565" s="42" t="s">
        <v>978</v>
      </c>
      <c r="J565" s="44" t="s">
        <v>966</v>
      </c>
      <c r="K565" s="42" t="s">
        <v>1752</v>
      </c>
    </row>
    <row r="566" spans="1:11" ht="12.75" x14ac:dyDescent="0.2">
      <c r="A566" s="41">
        <v>0</v>
      </c>
      <c r="B566" s="42" t="s">
        <v>1753</v>
      </c>
      <c r="C566" s="43">
        <v>43867</v>
      </c>
      <c r="D566" s="44" t="s">
        <v>360</v>
      </c>
      <c r="E566" s="42" t="s">
        <v>1753</v>
      </c>
      <c r="F566" s="44" t="s">
        <v>492</v>
      </c>
      <c r="G566" s="42" t="s">
        <v>284</v>
      </c>
      <c r="H566" s="45">
        <v>24880</v>
      </c>
      <c r="I566" s="42" t="s">
        <v>987</v>
      </c>
      <c r="J566" s="44" t="s">
        <v>966</v>
      </c>
      <c r="K566" s="42" t="s">
        <v>1754</v>
      </c>
    </row>
    <row r="567" spans="1:11" ht="12.75" x14ac:dyDescent="0.2">
      <c r="A567" s="41">
        <v>0</v>
      </c>
      <c r="B567" s="42" t="s">
        <v>252</v>
      </c>
      <c r="C567" s="43">
        <v>43844</v>
      </c>
      <c r="D567" s="44" t="s">
        <v>969</v>
      </c>
      <c r="E567" s="42" t="s">
        <v>252</v>
      </c>
      <c r="F567" s="44" t="s">
        <v>492</v>
      </c>
      <c r="G567" s="42" t="s">
        <v>41</v>
      </c>
      <c r="H567" s="45">
        <v>38370</v>
      </c>
      <c r="I567" s="42" t="s">
        <v>975</v>
      </c>
      <c r="J567" s="44" t="s">
        <v>966</v>
      </c>
      <c r="K567" s="42" t="s">
        <v>1755</v>
      </c>
    </row>
    <row r="568" spans="1:11" ht="12.75" x14ac:dyDescent="0.2">
      <c r="A568" s="41">
        <v>0</v>
      </c>
      <c r="B568" s="42" t="s">
        <v>324</v>
      </c>
      <c r="C568" s="43">
        <v>43834</v>
      </c>
      <c r="D568" s="44" t="s">
        <v>359</v>
      </c>
      <c r="E568" s="42" t="s">
        <v>324</v>
      </c>
      <c r="F568" s="44" t="s">
        <v>492</v>
      </c>
      <c r="G568" s="42" t="s">
        <v>75</v>
      </c>
      <c r="H568" s="45">
        <v>29190</v>
      </c>
      <c r="I568" s="42" t="s">
        <v>971</v>
      </c>
      <c r="J568" s="44" t="s">
        <v>966</v>
      </c>
      <c r="K568" s="42" t="s">
        <v>1756</v>
      </c>
    </row>
    <row r="569" spans="1:11" ht="12.75" x14ac:dyDescent="0.2">
      <c r="A569" s="41">
        <v>0</v>
      </c>
      <c r="B569" s="42" t="s">
        <v>9</v>
      </c>
      <c r="C569" s="43">
        <v>43840</v>
      </c>
      <c r="D569" s="44" t="s">
        <v>360</v>
      </c>
      <c r="E569" s="42" t="s">
        <v>9</v>
      </c>
      <c r="F569" s="44" t="s">
        <v>492</v>
      </c>
      <c r="G569" s="42" t="s">
        <v>22</v>
      </c>
      <c r="H569" s="45">
        <v>36214</v>
      </c>
      <c r="I569" s="42" t="s">
        <v>965</v>
      </c>
      <c r="J569" s="44" t="s">
        <v>966</v>
      </c>
      <c r="K569" s="42" t="s">
        <v>1757</v>
      </c>
    </row>
    <row r="570" spans="1:11" ht="12.75" x14ac:dyDescent="0.2">
      <c r="A570" s="41">
        <v>0</v>
      </c>
      <c r="B570" s="42" t="s">
        <v>1758</v>
      </c>
      <c r="C570" s="43">
        <v>43886</v>
      </c>
      <c r="D570" s="44" t="s">
        <v>359</v>
      </c>
      <c r="E570" s="42" t="s">
        <v>1758</v>
      </c>
      <c r="F570" s="44" t="s">
        <v>492</v>
      </c>
      <c r="G570" s="42" t="s">
        <v>1235</v>
      </c>
      <c r="H570" s="45">
        <v>32386</v>
      </c>
      <c r="I570" s="42" t="s">
        <v>978</v>
      </c>
      <c r="J570" s="44" t="s">
        <v>966</v>
      </c>
      <c r="K570" s="42" t="s">
        <v>1759</v>
      </c>
    </row>
    <row r="571" spans="1:11" ht="12.75" x14ac:dyDescent="0.2">
      <c r="A571" s="41">
        <v>0</v>
      </c>
      <c r="B571" s="42" t="s">
        <v>1760</v>
      </c>
      <c r="C571" s="43">
        <v>43850</v>
      </c>
      <c r="D571" s="44" t="s">
        <v>352</v>
      </c>
      <c r="E571" s="42" t="s">
        <v>1760</v>
      </c>
      <c r="F571" s="44" t="s">
        <v>492</v>
      </c>
      <c r="G571" s="42" t="s">
        <v>174</v>
      </c>
      <c r="H571" s="45">
        <v>20187</v>
      </c>
      <c r="I571" s="42" t="s">
        <v>1016</v>
      </c>
      <c r="J571" s="44" t="s">
        <v>966</v>
      </c>
      <c r="K571" s="42" t="s">
        <v>1761</v>
      </c>
    </row>
    <row r="572" spans="1:11" ht="12.75" x14ac:dyDescent="0.2">
      <c r="A572" s="41">
        <v>0</v>
      </c>
      <c r="B572" s="42" t="s">
        <v>713</v>
      </c>
      <c r="C572" s="43">
        <v>43879</v>
      </c>
      <c r="D572" s="44" t="s">
        <v>359</v>
      </c>
      <c r="E572" s="42" t="s">
        <v>713</v>
      </c>
      <c r="F572" s="44" t="s">
        <v>492</v>
      </c>
      <c r="G572" s="42" t="s">
        <v>84</v>
      </c>
      <c r="H572" s="45">
        <v>30415</v>
      </c>
      <c r="I572" s="42" t="s">
        <v>978</v>
      </c>
      <c r="J572" s="44" t="s">
        <v>966</v>
      </c>
      <c r="K572" s="42" t="s">
        <v>1762</v>
      </c>
    </row>
    <row r="573" spans="1:11" ht="12.75" x14ac:dyDescent="0.2">
      <c r="A573" s="41">
        <v>0</v>
      </c>
      <c r="B573" s="42" t="s">
        <v>129</v>
      </c>
      <c r="C573" s="43">
        <v>43879</v>
      </c>
      <c r="D573" s="44" t="s">
        <v>359</v>
      </c>
      <c r="E573" s="42" t="s">
        <v>129</v>
      </c>
      <c r="F573" s="44" t="s">
        <v>492</v>
      </c>
      <c r="G573" s="42" t="s">
        <v>84</v>
      </c>
      <c r="H573" s="45">
        <v>31640</v>
      </c>
      <c r="I573" s="42" t="s">
        <v>978</v>
      </c>
      <c r="J573" s="44" t="s">
        <v>966</v>
      </c>
      <c r="K573" s="42" t="s">
        <v>1763</v>
      </c>
    </row>
    <row r="574" spans="1:11" ht="12.75" x14ac:dyDescent="0.2">
      <c r="A574" s="41">
        <v>0</v>
      </c>
      <c r="B574" s="42" t="s">
        <v>525</v>
      </c>
      <c r="C574" s="43">
        <v>43843</v>
      </c>
      <c r="D574" s="44" t="s">
        <v>360</v>
      </c>
      <c r="E574" s="42" t="s">
        <v>525</v>
      </c>
      <c r="F574" s="44" t="s">
        <v>492</v>
      </c>
      <c r="G574" s="42" t="s">
        <v>186</v>
      </c>
      <c r="H574" s="45">
        <v>32572</v>
      </c>
      <c r="I574" s="42" t="s">
        <v>978</v>
      </c>
      <c r="J574" s="44" t="s">
        <v>966</v>
      </c>
      <c r="K574" s="42" t="s">
        <v>1764</v>
      </c>
    </row>
    <row r="575" spans="1:11" ht="12.75" x14ac:dyDescent="0.2">
      <c r="A575" s="41">
        <v>0</v>
      </c>
      <c r="B575" s="42" t="s">
        <v>159</v>
      </c>
      <c r="C575" s="43">
        <v>43846</v>
      </c>
      <c r="D575" s="44" t="s">
        <v>969</v>
      </c>
      <c r="E575" s="42" t="s">
        <v>159</v>
      </c>
      <c r="F575" s="44" t="s">
        <v>492</v>
      </c>
      <c r="G575" s="42" t="s">
        <v>140</v>
      </c>
      <c r="H575" s="45">
        <v>38148</v>
      </c>
      <c r="I575" s="42" t="s">
        <v>975</v>
      </c>
      <c r="J575" s="44" t="s">
        <v>966</v>
      </c>
      <c r="K575" s="42" t="s">
        <v>1765</v>
      </c>
    </row>
    <row r="576" spans="1:11" ht="12.75" x14ac:dyDescent="0.2">
      <c r="A576" s="41">
        <v>0</v>
      </c>
      <c r="B576" s="42" t="s">
        <v>89</v>
      </c>
      <c r="C576" s="43">
        <v>43884</v>
      </c>
      <c r="D576" s="44" t="s">
        <v>360</v>
      </c>
      <c r="E576" s="42" t="s">
        <v>89</v>
      </c>
      <c r="F576" s="44" t="s">
        <v>492</v>
      </c>
      <c r="G576" s="42" t="s">
        <v>140</v>
      </c>
      <c r="H576" s="45">
        <v>27297</v>
      </c>
      <c r="I576" s="42" t="s">
        <v>971</v>
      </c>
      <c r="J576" s="44" t="s">
        <v>966</v>
      </c>
      <c r="K576" s="42" t="s">
        <v>1766</v>
      </c>
    </row>
    <row r="577" spans="1:11" ht="12.75" x14ac:dyDescent="0.2">
      <c r="A577" s="41">
        <v>0</v>
      </c>
      <c r="B577" s="42" t="s">
        <v>506</v>
      </c>
      <c r="C577" s="43">
        <v>43851</v>
      </c>
      <c r="D577" s="44" t="s">
        <v>361</v>
      </c>
      <c r="E577" s="42" t="s">
        <v>506</v>
      </c>
      <c r="F577" s="44" t="s">
        <v>492</v>
      </c>
      <c r="G577" s="42" t="s">
        <v>105</v>
      </c>
      <c r="H577" s="45">
        <v>28872</v>
      </c>
      <c r="I577" s="42" t="s">
        <v>971</v>
      </c>
      <c r="J577" s="44" t="s">
        <v>966</v>
      </c>
      <c r="K577" s="42" t="s">
        <v>1767</v>
      </c>
    </row>
    <row r="578" spans="1:11" ht="12.75" x14ac:dyDescent="0.2">
      <c r="A578" s="41">
        <v>0</v>
      </c>
      <c r="B578" s="42" t="s">
        <v>1768</v>
      </c>
      <c r="C578" s="43">
        <v>43866</v>
      </c>
      <c r="D578" s="44" t="s">
        <v>359</v>
      </c>
      <c r="E578" s="42" t="s">
        <v>1768</v>
      </c>
      <c r="F578" s="44" t="s">
        <v>492</v>
      </c>
      <c r="G578" s="42" t="s">
        <v>153</v>
      </c>
      <c r="H578" s="45">
        <v>36257</v>
      </c>
      <c r="I578" s="42" t="s">
        <v>965</v>
      </c>
      <c r="J578" s="44" t="s">
        <v>966</v>
      </c>
      <c r="K578" s="42" t="s">
        <v>1769</v>
      </c>
    </row>
    <row r="579" spans="1:11" ht="12.75" x14ac:dyDescent="0.2">
      <c r="A579" s="41">
        <v>0</v>
      </c>
      <c r="B579" s="42" t="s">
        <v>1770</v>
      </c>
      <c r="C579" s="43">
        <v>43843</v>
      </c>
      <c r="D579" s="44" t="s">
        <v>352</v>
      </c>
      <c r="E579" s="42" t="s">
        <v>1770</v>
      </c>
      <c r="F579" s="44" t="s">
        <v>492</v>
      </c>
      <c r="G579" s="42" t="s">
        <v>14</v>
      </c>
      <c r="H579" s="45">
        <v>21501</v>
      </c>
      <c r="I579" s="42" t="s">
        <v>1016</v>
      </c>
      <c r="J579" s="44" t="s">
        <v>966</v>
      </c>
      <c r="K579" s="42" t="s">
        <v>1771</v>
      </c>
    </row>
    <row r="580" spans="1:11" ht="12.75" x14ac:dyDescent="0.2">
      <c r="A580" s="41">
        <v>0</v>
      </c>
      <c r="B580" s="42" t="s">
        <v>287</v>
      </c>
      <c r="C580" s="43">
        <v>43865</v>
      </c>
      <c r="D580" s="44" t="s">
        <v>361</v>
      </c>
      <c r="E580" s="42" t="s">
        <v>287</v>
      </c>
      <c r="F580" s="44" t="s">
        <v>492</v>
      </c>
      <c r="G580" s="42" t="s">
        <v>62</v>
      </c>
      <c r="H580" s="45">
        <v>29670</v>
      </c>
      <c r="I580" s="42" t="s">
        <v>978</v>
      </c>
      <c r="J580" s="44" t="s">
        <v>966</v>
      </c>
      <c r="K580" s="42" t="s">
        <v>1772</v>
      </c>
    </row>
    <row r="581" spans="1:11" ht="12.75" x14ac:dyDescent="0.2">
      <c r="A581" s="41">
        <v>0</v>
      </c>
      <c r="B581" s="42" t="s">
        <v>632</v>
      </c>
      <c r="C581" s="43">
        <v>43867</v>
      </c>
      <c r="D581" s="44" t="s">
        <v>969</v>
      </c>
      <c r="E581" s="42" t="s">
        <v>632</v>
      </c>
      <c r="F581" s="44" t="s">
        <v>492</v>
      </c>
      <c r="G581" s="42" t="s">
        <v>284</v>
      </c>
      <c r="H581" s="45">
        <v>38302</v>
      </c>
      <c r="I581" s="42" t="s">
        <v>975</v>
      </c>
      <c r="J581" s="44" t="s">
        <v>966</v>
      </c>
      <c r="K581" s="42" t="s">
        <v>1773</v>
      </c>
    </row>
    <row r="582" spans="1:11" ht="12.75" x14ac:dyDescent="0.2">
      <c r="A582" s="41">
        <v>0</v>
      </c>
      <c r="B582" s="42" t="s">
        <v>380</v>
      </c>
      <c r="C582" s="43">
        <v>43867</v>
      </c>
      <c r="D582" s="44" t="s">
        <v>969</v>
      </c>
      <c r="E582" s="42" t="s">
        <v>380</v>
      </c>
      <c r="F582" s="44" t="s">
        <v>492</v>
      </c>
      <c r="G582" s="42" t="s">
        <v>284</v>
      </c>
      <c r="H582" s="45">
        <v>39664</v>
      </c>
      <c r="I582" s="42" t="s">
        <v>412</v>
      </c>
      <c r="J582" s="44" t="s">
        <v>966</v>
      </c>
      <c r="K582" s="42" t="s">
        <v>1774</v>
      </c>
    </row>
    <row r="583" spans="1:11" ht="12.75" x14ac:dyDescent="0.2">
      <c r="A583" s="41">
        <v>0</v>
      </c>
      <c r="B583" s="42" t="s">
        <v>1775</v>
      </c>
      <c r="C583" s="43">
        <v>43873</v>
      </c>
      <c r="D583" s="44" t="s">
        <v>362</v>
      </c>
      <c r="E583" s="42" t="s">
        <v>1775</v>
      </c>
      <c r="F583" s="44" t="s">
        <v>491</v>
      </c>
      <c r="G583" s="42" t="s">
        <v>57</v>
      </c>
      <c r="H583" s="45">
        <v>29413</v>
      </c>
      <c r="I583" s="42" t="s">
        <v>1069</v>
      </c>
      <c r="J583" s="44" t="s">
        <v>966</v>
      </c>
      <c r="K583" s="42" t="s">
        <v>1776</v>
      </c>
    </row>
    <row r="584" spans="1:11" ht="12.75" x14ac:dyDescent="0.2">
      <c r="A584" s="41">
        <v>0</v>
      </c>
      <c r="B584" s="42" t="s">
        <v>146</v>
      </c>
      <c r="C584" s="43">
        <v>43857</v>
      </c>
      <c r="D584" s="44" t="s">
        <v>359</v>
      </c>
      <c r="E584" s="42" t="s">
        <v>146</v>
      </c>
      <c r="F584" s="44" t="s">
        <v>492</v>
      </c>
      <c r="G584" s="42" t="s">
        <v>32</v>
      </c>
      <c r="H584" s="45">
        <v>20101</v>
      </c>
      <c r="I584" s="42" t="s">
        <v>1016</v>
      </c>
      <c r="J584" s="44" t="s">
        <v>966</v>
      </c>
      <c r="K584" s="42" t="s">
        <v>1777</v>
      </c>
    </row>
    <row r="585" spans="1:11" ht="12.75" x14ac:dyDescent="0.2">
      <c r="A585" s="41">
        <v>0</v>
      </c>
      <c r="B585" s="42" t="s">
        <v>1778</v>
      </c>
      <c r="C585" s="43">
        <v>43866</v>
      </c>
      <c r="D585" s="44" t="s">
        <v>359</v>
      </c>
      <c r="E585" s="42" t="s">
        <v>1778</v>
      </c>
      <c r="F585" s="44" t="s">
        <v>492</v>
      </c>
      <c r="G585" s="42" t="s">
        <v>4</v>
      </c>
      <c r="H585" s="45">
        <v>32188</v>
      </c>
      <c r="I585" s="42" t="s">
        <v>978</v>
      </c>
      <c r="J585" s="44" t="s">
        <v>966</v>
      </c>
      <c r="K585" s="42" t="s">
        <v>1779</v>
      </c>
    </row>
    <row r="586" spans="1:11" ht="12.75" x14ac:dyDescent="0.2">
      <c r="A586" s="41">
        <v>0</v>
      </c>
      <c r="B586" s="42" t="s">
        <v>1780</v>
      </c>
      <c r="C586" s="43">
        <v>43866</v>
      </c>
      <c r="D586" s="44" t="s">
        <v>362</v>
      </c>
      <c r="E586" s="42" t="s">
        <v>1780</v>
      </c>
      <c r="F586" s="44" t="s">
        <v>491</v>
      </c>
      <c r="G586" s="42" t="s">
        <v>4</v>
      </c>
      <c r="H586" s="45">
        <v>34576</v>
      </c>
      <c r="I586" s="42" t="s">
        <v>1166</v>
      </c>
      <c r="J586" s="44" t="s">
        <v>966</v>
      </c>
      <c r="K586" s="42" t="s">
        <v>1781</v>
      </c>
    </row>
    <row r="587" spans="1:11" ht="12.75" x14ac:dyDescent="0.2">
      <c r="A587" s="41">
        <v>0</v>
      </c>
      <c r="B587" s="42" t="s">
        <v>952</v>
      </c>
      <c r="C587" s="43">
        <v>43834</v>
      </c>
      <c r="D587" s="44" t="s">
        <v>969</v>
      </c>
      <c r="E587" s="42" t="s">
        <v>952</v>
      </c>
      <c r="F587" s="44" t="s">
        <v>491</v>
      </c>
      <c r="G587" s="42" t="s">
        <v>107</v>
      </c>
      <c r="H587" s="45">
        <v>38406</v>
      </c>
      <c r="I587" s="42" t="s">
        <v>1433</v>
      </c>
      <c r="J587" s="44" t="s">
        <v>966</v>
      </c>
      <c r="K587" s="42" t="s">
        <v>1782</v>
      </c>
    </row>
    <row r="588" spans="1:11" ht="12.75" x14ac:dyDescent="0.2">
      <c r="A588" s="41">
        <v>0</v>
      </c>
      <c r="B588" s="42" t="s">
        <v>953</v>
      </c>
      <c r="C588" s="43">
        <v>43834</v>
      </c>
      <c r="D588" s="44" t="s">
        <v>361</v>
      </c>
      <c r="E588" s="42" t="s">
        <v>953</v>
      </c>
      <c r="F588" s="44" t="s">
        <v>492</v>
      </c>
      <c r="G588" s="42" t="s">
        <v>107</v>
      </c>
      <c r="H588" s="45">
        <v>28401</v>
      </c>
      <c r="I588" s="42" t="s">
        <v>971</v>
      </c>
      <c r="J588" s="44" t="s">
        <v>966</v>
      </c>
      <c r="K588" s="42" t="s">
        <v>1783</v>
      </c>
    </row>
    <row r="589" spans="1:11" ht="12.75" x14ac:dyDescent="0.2">
      <c r="A589" s="41">
        <v>0</v>
      </c>
      <c r="B589" s="42" t="s">
        <v>1784</v>
      </c>
      <c r="C589" s="43">
        <v>43857</v>
      </c>
      <c r="D589" s="44" t="s">
        <v>359</v>
      </c>
      <c r="E589" s="42" t="s">
        <v>1784</v>
      </c>
      <c r="F589" s="44" t="s">
        <v>492</v>
      </c>
      <c r="G589" s="42" t="s">
        <v>183</v>
      </c>
      <c r="H589" s="45">
        <v>26579</v>
      </c>
      <c r="I589" s="42" t="s">
        <v>971</v>
      </c>
      <c r="J589" s="44" t="s">
        <v>966</v>
      </c>
      <c r="K589" s="42" t="s">
        <v>1785</v>
      </c>
    </row>
    <row r="590" spans="1:11" ht="12.75" x14ac:dyDescent="0.2">
      <c r="A590" s="41">
        <v>0</v>
      </c>
      <c r="B590" s="42" t="s">
        <v>97</v>
      </c>
      <c r="C590" s="43">
        <v>43840</v>
      </c>
      <c r="D590" s="44" t="s">
        <v>359</v>
      </c>
      <c r="E590" s="42" t="s">
        <v>97</v>
      </c>
      <c r="F590" s="44" t="s">
        <v>492</v>
      </c>
      <c r="G590" s="42" t="s">
        <v>22</v>
      </c>
      <c r="H590" s="45">
        <v>24482</v>
      </c>
      <c r="I590" s="42" t="s">
        <v>987</v>
      </c>
      <c r="J590" s="44" t="s">
        <v>966</v>
      </c>
      <c r="K590" s="42" t="s">
        <v>1786</v>
      </c>
    </row>
    <row r="591" spans="1:11" ht="12.75" x14ac:dyDescent="0.2">
      <c r="A591" s="41">
        <v>0</v>
      </c>
      <c r="B591" s="42" t="s">
        <v>381</v>
      </c>
      <c r="C591" s="43">
        <v>43846</v>
      </c>
      <c r="D591" s="44" t="s">
        <v>969</v>
      </c>
      <c r="E591" s="42" t="s">
        <v>381</v>
      </c>
      <c r="F591" s="44" t="s">
        <v>492</v>
      </c>
      <c r="G591" s="42" t="s">
        <v>410</v>
      </c>
      <c r="H591" s="45">
        <v>39481</v>
      </c>
      <c r="I591" s="42" t="s">
        <v>412</v>
      </c>
      <c r="J591" s="44" t="s">
        <v>966</v>
      </c>
      <c r="K591" s="42" t="s">
        <v>1787</v>
      </c>
    </row>
    <row r="592" spans="1:11" ht="12.75" x14ac:dyDescent="0.2">
      <c r="A592" s="41">
        <v>0</v>
      </c>
      <c r="B592" s="42" t="s">
        <v>792</v>
      </c>
      <c r="C592" s="43">
        <v>43834</v>
      </c>
      <c r="D592" s="44" t="s">
        <v>362</v>
      </c>
      <c r="E592" s="42" t="s">
        <v>792</v>
      </c>
      <c r="F592" s="44" t="s">
        <v>491</v>
      </c>
      <c r="G592" s="42" t="s">
        <v>75</v>
      </c>
      <c r="H592" s="45">
        <v>35376</v>
      </c>
      <c r="I592" s="42" t="s">
        <v>1166</v>
      </c>
      <c r="J592" s="44" t="s">
        <v>966</v>
      </c>
      <c r="K592" s="42" t="s">
        <v>1788</v>
      </c>
    </row>
    <row r="593" spans="1:11" ht="12.75" x14ac:dyDescent="0.2">
      <c r="A593" s="41">
        <v>0</v>
      </c>
      <c r="B593" s="42" t="s">
        <v>1789</v>
      </c>
      <c r="C593" s="43">
        <v>43835</v>
      </c>
      <c r="D593" s="44" t="s">
        <v>352</v>
      </c>
      <c r="E593" s="42" t="s">
        <v>1789</v>
      </c>
      <c r="F593" s="44" t="s">
        <v>492</v>
      </c>
      <c r="G593" s="42" t="s">
        <v>283</v>
      </c>
      <c r="H593" s="45">
        <v>21902</v>
      </c>
      <c r="I593" s="42" t="s">
        <v>1016</v>
      </c>
      <c r="J593" s="44" t="s">
        <v>966</v>
      </c>
      <c r="K593" s="42" t="s">
        <v>1790</v>
      </c>
    </row>
    <row r="594" spans="1:11" ht="12.75" x14ac:dyDescent="0.2">
      <c r="A594" s="41">
        <v>0</v>
      </c>
      <c r="B594" s="42" t="s">
        <v>1791</v>
      </c>
      <c r="C594" s="43">
        <v>43857</v>
      </c>
      <c r="D594" s="44" t="s">
        <v>359</v>
      </c>
      <c r="E594" s="42" t="s">
        <v>1791</v>
      </c>
      <c r="F594" s="44" t="s">
        <v>492</v>
      </c>
      <c r="G594" s="42" t="s">
        <v>452</v>
      </c>
      <c r="H594" s="45">
        <v>22576</v>
      </c>
      <c r="I594" s="42" t="s">
        <v>987</v>
      </c>
      <c r="J594" s="44" t="s">
        <v>966</v>
      </c>
      <c r="K594" s="42" t="s">
        <v>1792</v>
      </c>
    </row>
    <row r="595" spans="1:11" ht="12.75" x14ac:dyDescent="0.2">
      <c r="A595" s="41">
        <v>0</v>
      </c>
      <c r="B595" s="42" t="s">
        <v>1793</v>
      </c>
      <c r="C595" s="43">
        <v>43846</v>
      </c>
      <c r="D595" s="44" t="s">
        <v>969</v>
      </c>
      <c r="E595" s="42" t="s">
        <v>1793</v>
      </c>
      <c r="F595" s="44" t="s">
        <v>492</v>
      </c>
      <c r="G595" s="42" t="s">
        <v>140</v>
      </c>
      <c r="H595" s="45">
        <v>39295</v>
      </c>
      <c r="I595" s="42" t="s">
        <v>1044</v>
      </c>
      <c r="J595" s="44" t="s">
        <v>966</v>
      </c>
      <c r="K595" s="42" t="s">
        <v>1794</v>
      </c>
    </row>
    <row r="596" spans="1:11" ht="12.75" x14ac:dyDescent="0.2">
      <c r="A596" s="41">
        <v>0</v>
      </c>
      <c r="B596" s="42" t="s">
        <v>434</v>
      </c>
      <c r="C596" s="43">
        <v>43846</v>
      </c>
      <c r="D596" s="44" t="s">
        <v>969</v>
      </c>
      <c r="E596" s="42" t="s">
        <v>434</v>
      </c>
      <c r="F596" s="44" t="s">
        <v>492</v>
      </c>
      <c r="G596" s="42" t="s">
        <v>140</v>
      </c>
      <c r="H596" s="45">
        <v>40530</v>
      </c>
      <c r="I596" s="42" t="s">
        <v>453</v>
      </c>
      <c r="J596" s="44" t="s">
        <v>966</v>
      </c>
      <c r="K596" s="42" t="s">
        <v>1795</v>
      </c>
    </row>
    <row r="597" spans="1:11" ht="12.75" x14ac:dyDescent="0.2">
      <c r="A597" s="41">
        <v>0</v>
      </c>
      <c r="B597" s="42" t="s">
        <v>1796</v>
      </c>
      <c r="C597" s="43">
        <v>43892</v>
      </c>
      <c r="D597" s="44" t="s">
        <v>359</v>
      </c>
      <c r="E597" s="42" t="s">
        <v>1796</v>
      </c>
      <c r="F597" s="44" t="s">
        <v>492</v>
      </c>
      <c r="G597" s="42" t="s">
        <v>171</v>
      </c>
      <c r="H597" s="45">
        <v>29674</v>
      </c>
      <c r="I597" s="42" t="s">
        <v>978</v>
      </c>
      <c r="J597" s="44" t="s">
        <v>966</v>
      </c>
      <c r="K597" s="42" t="s">
        <v>1797</v>
      </c>
    </row>
    <row r="598" spans="1:11" ht="12.75" x14ac:dyDescent="0.2">
      <c r="A598" s="41">
        <v>0</v>
      </c>
      <c r="B598" s="42" t="s">
        <v>580</v>
      </c>
      <c r="C598" s="43">
        <v>43843</v>
      </c>
      <c r="D598" s="44" t="s">
        <v>359</v>
      </c>
      <c r="E598" s="42" t="s">
        <v>580</v>
      </c>
      <c r="F598" s="44" t="s">
        <v>492</v>
      </c>
      <c r="G598" s="42" t="s">
        <v>14</v>
      </c>
      <c r="H598" s="45">
        <v>22855</v>
      </c>
      <c r="I598" s="42" t="s">
        <v>987</v>
      </c>
      <c r="J598" s="44" t="s">
        <v>966</v>
      </c>
      <c r="K598" s="42" t="s">
        <v>1798</v>
      </c>
    </row>
    <row r="599" spans="1:11" ht="12.75" x14ac:dyDescent="0.2">
      <c r="A599" s="41">
        <v>0</v>
      </c>
      <c r="B599" s="42" t="s">
        <v>1799</v>
      </c>
      <c r="C599" s="43">
        <v>43888</v>
      </c>
      <c r="D599" s="44" t="s">
        <v>969</v>
      </c>
      <c r="E599" s="42" t="s">
        <v>1799</v>
      </c>
      <c r="F599" s="44" t="s">
        <v>492</v>
      </c>
      <c r="G599" s="42" t="s">
        <v>36</v>
      </c>
      <c r="H599" s="45">
        <v>38550</v>
      </c>
      <c r="I599" s="42" t="s">
        <v>975</v>
      </c>
      <c r="J599" s="44" t="s">
        <v>966</v>
      </c>
      <c r="K599" s="42" t="s">
        <v>1800</v>
      </c>
    </row>
    <row r="600" spans="1:11" ht="12.75" x14ac:dyDescent="0.2">
      <c r="A600" s="41">
        <v>0</v>
      </c>
      <c r="B600" s="42" t="s">
        <v>1801</v>
      </c>
      <c r="C600" s="43">
        <v>43870</v>
      </c>
      <c r="D600" s="44" t="s">
        <v>359</v>
      </c>
      <c r="E600" s="42" t="s">
        <v>1801</v>
      </c>
      <c r="F600" s="44" t="s">
        <v>492</v>
      </c>
      <c r="G600" s="42" t="s">
        <v>96</v>
      </c>
      <c r="H600" s="45">
        <v>36071</v>
      </c>
      <c r="I600" s="42" t="s">
        <v>965</v>
      </c>
      <c r="J600" s="44" t="s">
        <v>966</v>
      </c>
      <c r="K600" s="42" t="s">
        <v>1802</v>
      </c>
    </row>
    <row r="601" spans="1:11" ht="12.75" x14ac:dyDescent="0.2">
      <c r="A601" s="41">
        <v>0</v>
      </c>
      <c r="B601" s="42" t="s">
        <v>1803</v>
      </c>
      <c r="C601" s="43">
        <v>43879</v>
      </c>
      <c r="D601" s="44" t="s">
        <v>360</v>
      </c>
      <c r="E601" s="42" t="s">
        <v>1803</v>
      </c>
      <c r="F601" s="44" t="s">
        <v>492</v>
      </c>
      <c r="G601" s="42" t="s">
        <v>41</v>
      </c>
      <c r="H601" s="45">
        <v>32451</v>
      </c>
      <c r="I601" s="42" t="s">
        <v>978</v>
      </c>
      <c r="J601" s="44" t="s">
        <v>966</v>
      </c>
      <c r="K601" s="42" t="s">
        <v>1804</v>
      </c>
    </row>
    <row r="602" spans="1:11" ht="12.75" x14ac:dyDescent="0.2">
      <c r="A602" s="41">
        <v>0</v>
      </c>
      <c r="B602" s="42" t="s">
        <v>581</v>
      </c>
      <c r="C602" s="43">
        <v>43843</v>
      </c>
      <c r="D602" s="44" t="s">
        <v>1078</v>
      </c>
      <c r="E602" s="42" t="s">
        <v>581</v>
      </c>
      <c r="F602" s="44" t="s">
        <v>492</v>
      </c>
      <c r="G602" s="42" t="s">
        <v>14</v>
      </c>
      <c r="H602" s="45">
        <v>19917</v>
      </c>
      <c r="I602" s="42" t="s">
        <v>1016</v>
      </c>
      <c r="J602" s="44" t="s">
        <v>966</v>
      </c>
      <c r="K602" s="42" t="s">
        <v>1805</v>
      </c>
    </row>
    <row r="603" spans="1:11" ht="12.75" x14ac:dyDescent="0.2">
      <c r="A603" s="41">
        <v>0</v>
      </c>
      <c r="B603" s="42" t="s">
        <v>81</v>
      </c>
      <c r="C603" s="43">
        <v>43843</v>
      </c>
      <c r="D603" s="44" t="s">
        <v>361</v>
      </c>
      <c r="E603" s="42" t="s">
        <v>81</v>
      </c>
      <c r="F603" s="44" t="s">
        <v>492</v>
      </c>
      <c r="G603" s="42" t="s">
        <v>843</v>
      </c>
      <c r="H603" s="45">
        <v>32235</v>
      </c>
      <c r="I603" s="42" t="s">
        <v>978</v>
      </c>
      <c r="J603" s="44" t="s">
        <v>966</v>
      </c>
      <c r="K603" s="42" t="s">
        <v>1806</v>
      </c>
    </row>
    <row r="604" spans="1:11" ht="12.75" x14ac:dyDescent="0.2">
      <c r="A604" s="41">
        <v>0</v>
      </c>
      <c r="B604" s="42" t="s">
        <v>239</v>
      </c>
      <c r="C604" s="43">
        <v>43870</v>
      </c>
      <c r="D604" s="44" t="s">
        <v>359</v>
      </c>
      <c r="E604" s="42" t="s">
        <v>239</v>
      </c>
      <c r="F604" s="44" t="s">
        <v>492</v>
      </c>
      <c r="G604" s="42" t="s">
        <v>143</v>
      </c>
      <c r="H604" s="45">
        <v>22413</v>
      </c>
      <c r="I604" s="42" t="s">
        <v>987</v>
      </c>
      <c r="J604" s="44" t="s">
        <v>966</v>
      </c>
      <c r="K604" s="42" t="s">
        <v>1807</v>
      </c>
    </row>
    <row r="605" spans="1:11" ht="12.75" x14ac:dyDescent="0.2">
      <c r="A605" s="41">
        <v>0</v>
      </c>
      <c r="B605" s="42" t="s">
        <v>1808</v>
      </c>
      <c r="C605" s="43">
        <v>43870</v>
      </c>
      <c r="D605" s="44" t="s">
        <v>359</v>
      </c>
      <c r="E605" s="42" t="s">
        <v>1808</v>
      </c>
      <c r="F605" s="44" t="s">
        <v>491</v>
      </c>
      <c r="G605" s="42" t="s">
        <v>143</v>
      </c>
      <c r="H605" s="45">
        <v>32112</v>
      </c>
      <c r="I605" s="42" t="s">
        <v>1360</v>
      </c>
      <c r="J605" s="44" t="s">
        <v>966</v>
      </c>
      <c r="K605" s="42" t="s">
        <v>1809</v>
      </c>
    </row>
    <row r="606" spans="1:11" ht="12.75" x14ac:dyDescent="0.2">
      <c r="A606" s="41">
        <v>0</v>
      </c>
      <c r="B606" s="42" t="s">
        <v>1810</v>
      </c>
      <c r="C606" s="43">
        <v>43870</v>
      </c>
      <c r="D606" s="44" t="s">
        <v>361</v>
      </c>
      <c r="E606" s="42" t="s">
        <v>1810</v>
      </c>
      <c r="F606" s="44" t="s">
        <v>492</v>
      </c>
      <c r="G606" s="42" t="s">
        <v>143</v>
      </c>
      <c r="H606" s="45">
        <v>30789</v>
      </c>
      <c r="I606" s="42" t="s">
        <v>978</v>
      </c>
      <c r="J606" s="44" t="s">
        <v>966</v>
      </c>
      <c r="K606" s="42" t="s">
        <v>1811</v>
      </c>
    </row>
    <row r="607" spans="1:11" ht="12.75" x14ac:dyDescent="0.2">
      <c r="A607" s="41">
        <v>0</v>
      </c>
      <c r="B607" s="42" t="s">
        <v>72</v>
      </c>
      <c r="C607" s="43">
        <v>43870</v>
      </c>
      <c r="D607" s="44" t="s">
        <v>361</v>
      </c>
      <c r="E607" s="42" t="s">
        <v>72</v>
      </c>
      <c r="F607" s="44" t="s">
        <v>492</v>
      </c>
      <c r="G607" s="42" t="s">
        <v>143</v>
      </c>
      <c r="H607" s="45">
        <v>35178</v>
      </c>
      <c r="I607" s="42" t="s">
        <v>965</v>
      </c>
      <c r="J607" s="44" t="s">
        <v>966</v>
      </c>
      <c r="K607" s="42" t="s">
        <v>1812</v>
      </c>
    </row>
    <row r="608" spans="1:11" ht="12.75" x14ac:dyDescent="0.2">
      <c r="A608" s="41">
        <v>0</v>
      </c>
      <c r="B608" s="42" t="s">
        <v>550</v>
      </c>
      <c r="C608" s="43">
        <v>43844</v>
      </c>
      <c r="D608" s="44" t="s">
        <v>361</v>
      </c>
      <c r="E608" s="42" t="s">
        <v>550</v>
      </c>
      <c r="F608" s="44" t="s">
        <v>492</v>
      </c>
      <c r="G608" s="42" t="s">
        <v>41</v>
      </c>
      <c r="H608" s="45">
        <v>32662</v>
      </c>
      <c r="I608" s="42" t="s">
        <v>978</v>
      </c>
      <c r="J608" s="44" t="s">
        <v>966</v>
      </c>
      <c r="K608" s="42" t="s">
        <v>1813</v>
      </c>
    </row>
    <row r="609" spans="1:11" ht="12.75" x14ac:dyDescent="0.2">
      <c r="A609" s="41">
        <v>0</v>
      </c>
      <c r="B609" s="42" t="s">
        <v>1814</v>
      </c>
      <c r="C609" s="43">
        <v>43885</v>
      </c>
      <c r="D609" s="44" t="s">
        <v>359</v>
      </c>
      <c r="E609" s="42" t="s">
        <v>1814</v>
      </c>
      <c r="F609" s="44" t="s">
        <v>492</v>
      </c>
      <c r="G609" s="42" t="s">
        <v>36</v>
      </c>
      <c r="H609" s="45">
        <v>31500</v>
      </c>
      <c r="I609" s="42" t="s">
        <v>978</v>
      </c>
      <c r="J609" s="44" t="s">
        <v>966</v>
      </c>
      <c r="K609" s="42" t="s">
        <v>1815</v>
      </c>
    </row>
    <row r="610" spans="1:11" ht="12.75" x14ac:dyDescent="0.2">
      <c r="A610" s="41">
        <v>0</v>
      </c>
      <c r="B610" s="42" t="s">
        <v>221</v>
      </c>
      <c r="C610" s="43">
        <v>43885</v>
      </c>
      <c r="D610" s="44" t="s">
        <v>359</v>
      </c>
      <c r="E610" s="42" t="s">
        <v>221</v>
      </c>
      <c r="F610" s="44" t="s">
        <v>492</v>
      </c>
      <c r="G610" s="42" t="s">
        <v>36</v>
      </c>
      <c r="H610" s="45">
        <v>32547</v>
      </c>
      <c r="I610" s="42" t="s">
        <v>978</v>
      </c>
      <c r="J610" s="44" t="s">
        <v>966</v>
      </c>
      <c r="K610" s="42" t="s">
        <v>1816</v>
      </c>
    </row>
    <row r="611" spans="1:11" ht="12.75" x14ac:dyDescent="0.2">
      <c r="A611" s="41">
        <v>0</v>
      </c>
      <c r="B611" s="42" t="s">
        <v>551</v>
      </c>
      <c r="C611" s="43">
        <v>43879</v>
      </c>
      <c r="D611" s="44" t="s">
        <v>359</v>
      </c>
      <c r="E611" s="42" t="s">
        <v>551</v>
      </c>
      <c r="F611" s="44" t="s">
        <v>492</v>
      </c>
      <c r="G611" s="42" t="s">
        <v>41</v>
      </c>
      <c r="H611" s="45">
        <v>22959</v>
      </c>
      <c r="I611" s="42" t="s">
        <v>987</v>
      </c>
      <c r="J611" s="44" t="s">
        <v>966</v>
      </c>
      <c r="K611" s="42" t="s">
        <v>1817</v>
      </c>
    </row>
    <row r="612" spans="1:11" ht="12.75" x14ac:dyDescent="0.2">
      <c r="A612" s="41">
        <v>0</v>
      </c>
      <c r="B612" s="42" t="s">
        <v>1818</v>
      </c>
      <c r="C612" s="43">
        <v>43884</v>
      </c>
      <c r="D612" s="44" t="s">
        <v>359</v>
      </c>
      <c r="E612" s="42" t="s">
        <v>1818</v>
      </c>
      <c r="F612" s="44" t="s">
        <v>492</v>
      </c>
      <c r="G612" s="42" t="s">
        <v>342</v>
      </c>
      <c r="H612" s="45">
        <v>28434</v>
      </c>
      <c r="I612" s="42" t="s">
        <v>971</v>
      </c>
      <c r="J612" s="44" t="s">
        <v>966</v>
      </c>
      <c r="K612" s="42" t="s">
        <v>1819</v>
      </c>
    </row>
    <row r="613" spans="1:11" ht="12.75" x14ac:dyDescent="0.2">
      <c r="A613" s="41">
        <v>0</v>
      </c>
      <c r="B613" s="42" t="s">
        <v>1820</v>
      </c>
      <c r="C613" s="43">
        <v>43843</v>
      </c>
      <c r="D613" s="44" t="s">
        <v>352</v>
      </c>
      <c r="E613" s="42" t="s">
        <v>1820</v>
      </c>
      <c r="F613" s="44" t="s">
        <v>492</v>
      </c>
      <c r="G613" s="42" t="s">
        <v>183</v>
      </c>
      <c r="H613" s="45">
        <v>27360</v>
      </c>
      <c r="I613" s="42" t="s">
        <v>971</v>
      </c>
      <c r="J613" s="44" t="s">
        <v>966</v>
      </c>
      <c r="K613" s="42" t="s">
        <v>1821</v>
      </c>
    </row>
    <row r="614" spans="1:11" ht="12.75" x14ac:dyDescent="0.2">
      <c r="A614" s="41">
        <v>0</v>
      </c>
      <c r="B614" s="42" t="s">
        <v>844</v>
      </c>
      <c r="C614" s="43">
        <v>43866</v>
      </c>
      <c r="D614" s="44" t="s">
        <v>359</v>
      </c>
      <c r="E614" s="42" t="s">
        <v>844</v>
      </c>
      <c r="F614" s="44" t="s">
        <v>492</v>
      </c>
      <c r="G614" s="42" t="s">
        <v>153</v>
      </c>
      <c r="H614" s="45">
        <v>28769</v>
      </c>
      <c r="I614" s="42" t="s">
        <v>971</v>
      </c>
      <c r="J614" s="44" t="s">
        <v>966</v>
      </c>
      <c r="K614" s="42" t="s">
        <v>1822</v>
      </c>
    </row>
    <row r="615" spans="1:11" ht="12.75" x14ac:dyDescent="0.2">
      <c r="A615" s="41">
        <v>0</v>
      </c>
      <c r="B615" s="42" t="s">
        <v>240</v>
      </c>
      <c r="C615" s="43">
        <v>43844</v>
      </c>
      <c r="D615" s="44" t="s">
        <v>352</v>
      </c>
      <c r="E615" s="42" t="s">
        <v>240</v>
      </c>
      <c r="F615" s="44" t="s">
        <v>492</v>
      </c>
      <c r="G615" s="42" t="s">
        <v>41</v>
      </c>
      <c r="H615" s="45">
        <v>23709</v>
      </c>
      <c r="I615" s="42" t="s">
        <v>987</v>
      </c>
      <c r="J615" s="44" t="s">
        <v>966</v>
      </c>
      <c r="K615" s="42" t="s">
        <v>1823</v>
      </c>
    </row>
    <row r="616" spans="1:11" ht="12.75" x14ac:dyDescent="0.2">
      <c r="A616" s="41">
        <v>0</v>
      </c>
      <c r="B616" s="42" t="s">
        <v>188</v>
      </c>
      <c r="C616" s="43">
        <v>43844</v>
      </c>
      <c r="D616" s="44" t="s">
        <v>359</v>
      </c>
      <c r="E616" s="42" t="s">
        <v>188</v>
      </c>
      <c r="F616" s="44" t="s">
        <v>492</v>
      </c>
      <c r="G616" s="42" t="s">
        <v>41</v>
      </c>
      <c r="H616" s="45">
        <v>37496</v>
      </c>
      <c r="I616" s="42" t="s">
        <v>998</v>
      </c>
      <c r="J616" s="44" t="s">
        <v>966</v>
      </c>
      <c r="K616" s="42" t="s">
        <v>1824</v>
      </c>
    </row>
    <row r="617" spans="1:11" ht="12.75" x14ac:dyDescent="0.2">
      <c r="A617" s="41">
        <v>0</v>
      </c>
      <c r="B617" s="42" t="s">
        <v>729</v>
      </c>
      <c r="C617" s="43">
        <v>43899</v>
      </c>
      <c r="D617" s="44" t="s">
        <v>359</v>
      </c>
      <c r="E617" s="42" t="s">
        <v>729</v>
      </c>
      <c r="F617" s="44" t="s">
        <v>492</v>
      </c>
      <c r="G617" s="42" t="s">
        <v>327</v>
      </c>
      <c r="H617" s="45">
        <v>25524</v>
      </c>
      <c r="I617" s="42" t="s">
        <v>987</v>
      </c>
      <c r="J617" s="44" t="s">
        <v>966</v>
      </c>
      <c r="K617" s="42" t="s">
        <v>1825</v>
      </c>
    </row>
    <row r="618" spans="1:11" ht="12.75" x14ac:dyDescent="0.2">
      <c r="A618" s="41">
        <v>0</v>
      </c>
      <c r="B618" s="42" t="s">
        <v>821</v>
      </c>
      <c r="C618" s="43">
        <v>43866</v>
      </c>
      <c r="D618" s="44" t="s">
        <v>359</v>
      </c>
      <c r="E618" s="42" t="s">
        <v>821</v>
      </c>
      <c r="F618" s="44" t="s">
        <v>492</v>
      </c>
      <c r="G618" s="42" t="s">
        <v>171</v>
      </c>
      <c r="H618" s="45">
        <v>25194</v>
      </c>
      <c r="I618" s="42" t="s">
        <v>987</v>
      </c>
      <c r="J618" s="44" t="s">
        <v>966</v>
      </c>
      <c r="K618" s="42" t="s">
        <v>1826</v>
      </c>
    </row>
    <row r="619" spans="1:11" ht="12.75" x14ac:dyDescent="0.2">
      <c r="A619" s="41">
        <v>0</v>
      </c>
      <c r="B619" s="42" t="s">
        <v>318</v>
      </c>
      <c r="C619" s="43">
        <v>43866</v>
      </c>
      <c r="D619" s="44" t="s">
        <v>352</v>
      </c>
      <c r="E619" s="42" t="s">
        <v>318</v>
      </c>
      <c r="F619" s="44" t="s">
        <v>492</v>
      </c>
      <c r="G619" s="42" t="s">
        <v>340</v>
      </c>
      <c r="H619" s="45">
        <v>22162</v>
      </c>
      <c r="I619" s="42" t="s">
        <v>1016</v>
      </c>
      <c r="J619" s="44" t="s">
        <v>966</v>
      </c>
      <c r="K619" s="42" t="s">
        <v>1827</v>
      </c>
    </row>
    <row r="620" spans="1:11" ht="12.75" x14ac:dyDescent="0.2">
      <c r="A620" s="41">
        <v>0</v>
      </c>
      <c r="B620" s="42" t="s">
        <v>139</v>
      </c>
      <c r="C620" s="43">
        <v>43844</v>
      </c>
      <c r="D620" s="44" t="s">
        <v>359</v>
      </c>
      <c r="E620" s="42" t="s">
        <v>139</v>
      </c>
      <c r="F620" s="44" t="s">
        <v>492</v>
      </c>
      <c r="G620" s="42" t="s">
        <v>41</v>
      </c>
      <c r="H620" s="45">
        <v>36734</v>
      </c>
      <c r="I620" s="42" t="s">
        <v>965</v>
      </c>
      <c r="J620" s="44" t="s">
        <v>966</v>
      </c>
      <c r="K620" s="42" t="s">
        <v>1828</v>
      </c>
    </row>
    <row r="621" spans="1:11" ht="12.75" x14ac:dyDescent="0.2">
      <c r="A621" s="41">
        <v>0</v>
      </c>
      <c r="B621" s="42" t="s">
        <v>1829</v>
      </c>
      <c r="C621" s="43">
        <v>43866</v>
      </c>
      <c r="D621" s="44" t="s">
        <v>360</v>
      </c>
      <c r="E621" s="42" t="s">
        <v>1829</v>
      </c>
      <c r="F621" s="44" t="s">
        <v>492</v>
      </c>
      <c r="G621" s="42" t="s">
        <v>4</v>
      </c>
      <c r="H621" s="45">
        <v>21448</v>
      </c>
      <c r="I621" s="42" t="s">
        <v>1016</v>
      </c>
      <c r="J621" s="44" t="s">
        <v>966</v>
      </c>
      <c r="K621" s="42" t="s">
        <v>1830</v>
      </c>
    </row>
    <row r="622" spans="1:11" ht="12.75" x14ac:dyDescent="0.2">
      <c r="A622" s="41">
        <v>0</v>
      </c>
      <c r="B622" s="42" t="s">
        <v>692</v>
      </c>
      <c r="C622" s="43">
        <v>43835</v>
      </c>
      <c r="D622" s="44" t="s">
        <v>361</v>
      </c>
      <c r="E622" s="42" t="s">
        <v>692</v>
      </c>
      <c r="F622" s="44" t="s">
        <v>492</v>
      </c>
      <c r="G622" s="42" t="s">
        <v>62</v>
      </c>
      <c r="H622" s="45">
        <v>29680</v>
      </c>
      <c r="I622" s="42" t="s">
        <v>978</v>
      </c>
      <c r="J622" s="44" t="s">
        <v>966</v>
      </c>
      <c r="K622" s="42" t="s">
        <v>1831</v>
      </c>
    </row>
    <row r="623" spans="1:11" ht="12.75" x14ac:dyDescent="0.2">
      <c r="A623" s="41">
        <v>0</v>
      </c>
      <c r="B623" s="42" t="s">
        <v>132</v>
      </c>
      <c r="C623" s="43">
        <v>43857</v>
      </c>
      <c r="D623" s="44" t="s">
        <v>352</v>
      </c>
      <c r="E623" s="42" t="s">
        <v>132</v>
      </c>
      <c r="F623" s="44" t="s">
        <v>492</v>
      </c>
      <c r="G623" s="42" t="s">
        <v>32</v>
      </c>
      <c r="H623" s="45">
        <v>21534</v>
      </c>
      <c r="I623" s="42" t="s">
        <v>1016</v>
      </c>
      <c r="J623" s="44" t="s">
        <v>966</v>
      </c>
      <c r="K623" s="42" t="s">
        <v>1832</v>
      </c>
    </row>
    <row r="624" spans="1:11" ht="12.75" x14ac:dyDescent="0.2">
      <c r="A624" s="41">
        <v>0</v>
      </c>
      <c r="B624" s="42" t="s">
        <v>274</v>
      </c>
      <c r="C624" s="43">
        <v>43843</v>
      </c>
      <c r="D624" s="44" t="s">
        <v>360</v>
      </c>
      <c r="E624" s="42" t="s">
        <v>274</v>
      </c>
      <c r="F624" s="44" t="s">
        <v>492</v>
      </c>
      <c r="G624" s="42" t="s">
        <v>14</v>
      </c>
      <c r="H624" s="45">
        <v>26831</v>
      </c>
      <c r="I624" s="42" t="s">
        <v>971</v>
      </c>
      <c r="J624" s="44" t="s">
        <v>966</v>
      </c>
      <c r="K624" s="42" t="s">
        <v>1833</v>
      </c>
    </row>
    <row r="625" spans="1:11" ht="12.75" x14ac:dyDescent="0.2">
      <c r="A625" s="41">
        <v>0</v>
      </c>
      <c r="B625" s="42" t="s">
        <v>1834</v>
      </c>
      <c r="C625" s="43">
        <v>43924</v>
      </c>
      <c r="D625" s="44" t="s">
        <v>359</v>
      </c>
      <c r="E625" s="42" t="s">
        <v>1834</v>
      </c>
      <c r="F625" s="44" t="s">
        <v>492</v>
      </c>
      <c r="G625" s="42" t="s">
        <v>877</v>
      </c>
      <c r="H625" s="45">
        <v>34322</v>
      </c>
      <c r="I625" s="42" t="s">
        <v>965</v>
      </c>
      <c r="J625" s="44" t="s">
        <v>966</v>
      </c>
      <c r="K625" s="42" t="s">
        <v>1835</v>
      </c>
    </row>
    <row r="626" spans="1:11" ht="12.75" x14ac:dyDescent="0.2">
      <c r="A626" s="41">
        <v>0</v>
      </c>
      <c r="B626" s="42" t="s">
        <v>275</v>
      </c>
      <c r="C626" s="43">
        <v>43843</v>
      </c>
      <c r="D626" s="44" t="s">
        <v>360</v>
      </c>
      <c r="E626" s="42" t="s">
        <v>275</v>
      </c>
      <c r="F626" s="44" t="s">
        <v>492</v>
      </c>
      <c r="G626" s="42" t="s">
        <v>14</v>
      </c>
      <c r="H626" s="45">
        <v>37093</v>
      </c>
      <c r="I626" s="42" t="s">
        <v>998</v>
      </c>
      <c r="J626" s="44" t="s">
        <v>966</v>
      </c>
      <c r="K626" s="42" t="s">
        <v>1836</v>
      </c>
    </row>
    <row r="627" spans="1:11" ht="12.75" x14ac:dyDescent="0.2">
      <c r="A627" s="41">
        <v>0</v>
      </c>
      <c r="B627" s="42" t="s">
        <v>435</v>
      </c>
      <c r="C627" s="43">
        <v>43843</v>
      </c>
      <c r="D627" s="44" t="s">
        <v>969</v>
      </c>
      <c r="E627" s="42" t="s">
        <v>435</v>
      </c>
      <c r="F627" s="44" t="s">
        <v>492</v>
      </c>
      <c r="G627" s="42" t="s">
        <v>174</v>
      </c>
      <c r="H627" s="45">
        <v>40526</v>
      </c>
      <c r="I627" s="42" t="s">
        <v>453</v>
      </c>
      <c r="J627" s="44" t="s">
        <v>966</v>
      </c>
      <c r="K627" s="42" t="s">
        <v>1837</v>
      </c>
    </row>
    <row r="628" spans="1:11" ht="12.75" x14ac:dyDescent="0.2">
      <c r="A628" s="41">
        <v>0</v>
      </c>
      <c r="B628" s="42" t="s">
        <v>277</v>
      </c>
      <c r="C628" s="43">
        <v>43857</v>
      </c>
      <c r="D628" s="44" t="s">
        <v>361</v>
      </c>
      <c r="E628" s="42" t="s">
        <v>277</v>
      </c>
      <c r="F628" s="44" t="s">
        <v>492</v>
      </c>
      <c r="G628" s="42" t="s">
        <v>32</v>
      </c>
      <c r="H628" s="45">
        <v>23861</v>
      </c>
      <c r="I628" s="42" t="s">
        <v>987</v>
      </c>
      <c r="J628" s="44" t="s">
        <v>966</v>
      </c>
      <c r="K628" s="42" t="s">
        <v>1838</v>
      </c>
    </row>
    <row r="629" spans="1:11" ht="12.75" x14ac:dyDescent="0.2">
      <c r="A629" s="41">
        <v>0</v>
      </c>
      <c r="B629" s="42" t="s">
        <v>598</v>
      </c>
      <c r="C629" s="43">
        <v>43866</v>
      </c>
      <c r="D629" s="44" t="s">
        <v>360</v>
      </c>
      <c r="E629" s="42" t="s">
        <v>598</v>
      </c>
      <c r="F629" s="44" t="s">
        <v>492</v>
      </c>
      <c r="G629" s="42" t="s">
        <v>333</v>
      </c>
      <c r="H629" s="45">
        <v>25136</v>
      </c>
      <c r="I629" s="42" t="s">
        <v>987</v>
      </c>
      <c r="J629" s="44" t="s">
        <v>966</v>
      </c>
      <c r="K629" s="42" t="s">
        <v>1839</v>
      </c>
    </row>
    <row r="630" spans="1:11" ht="12.75" x14ac:dyDescent="0.2">
      <c r="A630" s="41">
        <v>0</v>
      </c>
      <c r="B630" s="42" t="s">
        <v>911</v>
      </c>
      <c r="C630" s="43">
        <v>43857</v>
      </c>
      <c r="D630" s="44" t="s">
        <v>359</v>
      </c>
      <c r="E630" s="42" t="s">
        <v>911</v>
      </c>
      <c r="F630" s="44" t="s">
        <v>492</v>
      </c>
      <c r="G630" s="42" t="s">
        <v>32</v>
      </c>
      <c r="H630" s="45">
        <v>36557</v>
      </c>
      <c r="I630" s="42" t="s">
        <v>965</v>
      </c>
      <c r="J630" s="44" t="s">
        <v>966</v>
      </c>
      <c r="K630" s="42" t="s">
        <v>1840</v>
      </c>
    </row>
    <row r="631" spans="1:11" ht="12.75" x14ac:dyDescent="0.2">
      <c r="A631" s="41">
        <v>0</v>
      </c>
      <c r="B631" s="42" t="s">
        <v>607</v>
      </c>
      <c r="C631" s="43">
        <v>43871</v>
      </c>
      <c r="D631" s="44" t="s">
        <v>360</v>
      </c>
      <c r="E631" s="42" t="s">
        <v>607</v>
      </c>
      <c r="F631" s="44" t="s">
        <v>492</v>
      </c>
      <c r="G631" s="42" t="s">
        <v>53</v>
      </c>
      <c r="H631" s="45">
        <v>31124</v>
      </c>
      <c r="I631" s="42" t="s">
        <v>978</v>
      </c>
      <c r="J631" s="44" t="s">
        <v>966</v>
      </c>
      <c r="K631" s="42" t="s">
        <v>1841</v>
      </c>
    </row>
    <row r="632" spans="1:11" ht="12.75" x14ac:dyDescent="0.2">
      <c r="A632" s="41">
        <v>0</v>
      </c>
      <c r="B632" s="42" t="s">
        <v>1842</v>
      </c>
      <c r="C632" s="43">
        <v>43885</v>
      </c>
      <c r="D632" s="44" t="s">
        <v>360</v>
      </c>
      <c r="E632" s="42" t="s">
        <v>1842</v>
      </c>
      <c r="F632" s="44" t="s">
        <v>492</v>
      </c>
      <c r="G632" s="42" t="s">
        <v>36</v>
      </c>
      <c r="H632" s="45">
        <v>36348</v>
      </c>
      <c r="I632" s="42" t="s">
        <v>965</v>
      </c>
      <c r="J632" s="44" t="s">
        <v>966</v>
      </c>
      <c r="K632" s="42" t="s">
        <v>1843</v>
      </c>
    </row>
    <row r="633" spans="1:11" ht="12.75" x14ac:dyDescent="0.2">
      <c r="A633" s="41">
        <v>0</v>
      </c>
      <c r="B633" s="42" t="s">
        <v>1844</v>
      </c>
      <c r="C633" s="43">
        <v>43894</v>
      </c>
      <c r="D633" s="44" t="s">
        <v>361</v>
      </c>
      <c r="E633" s="42" t="s">
        <v>1844</v>
      </c>
      <c r="F633" s="44" t="s">
        <v>492</v>
      </c>
      <c r="G633" s="42" t="s">
        <v>201</v>
      </c>
      <c r="H633" s="45">
        <v>28156</v>
      </c>
      <c r="I633" s="42" t="s">
        <v>971</v>
      </c>
      <c r="J633" s="44" t="s">
        <v>966</v>
      </c>
      <c r="K633" s="42" t="s">
        <v>1845</v>
      </c>
    </row>
    <row r="634" spans="1:11" ht="12.75" x14ac:dyDescent="0.2">
      <c r="A634" s="41">
        <v>0</v>
      </c>
      <c r="B634" s="42" t="s">
        <v>255</v>
      </c>
      <c r="C634" s="43">
        <v>43843</v>
      </c>
      <c r="D634" s="44" t="s">
        <v>362</v>
      </c>
      <c r="E634" s="42" t="s">
        <v>255</v>
      </c>
      <c r="F634" s="44" t="s">
        <v>491</v>
      </c>
      <c r="G634" s="42" t="s">
        <v>201</v>
      </c>
      <c r="H634" s="45">
        <v>37533</v>
      </c>
      <c r="I634" s="42" t="s">
        <v>1166</v>
      </c>
      <c r="J634" s="44" t="s">
        <v>966</v>
      </c>
      <c r="K634" s="42" t="s">
        <v>1846</v>
      </c>
    </row>
    <row r="635" spans="1:11" ht="12.75" x14ac:dyDescent="0.2">
      <c r="A635" s="41">
        <v>0</v>
      </c>
      <c r="B635" s="42" t="s">
        <v>249</v>
      </c>
      <c r="C635" s="43">
        <v>43843</v>
      </c>
      <c r="D635" s="44" t="s">
        <v>969</v>
      </c>
      <c r="E635" s="42" t="s">
        <v>249</v>
      </c>
      <c r="F635" s="44" t="s">
        <v>492</v>
      </c>
      <c r="G635" s="42" t="s">
        <v>201</v>
      </c>
      <c r="H635" s="45">
        <v>38663</v>
      </c>
      <c r="I635" s="42" t="s">
        <v>975</v>
      </c>
      <c r="J635" s="44" t="s">
        <v>966</v>
      </c>
      <c r="K635" s="42" t="s">
        <v>1847</v>
      </c>
    </row>
    <row r="636" spans="1:11" ht="12.75" x14ac:dyDescent="0.2">
      <c r="A636" s="41">
        <v>0</v>
      </c>
      <c r="B636" s="42" t="s">
        <v>740</v>
      </c>
      <c r="C636" s="43">
        <v>43887</v>
      </c>
      <c r="D636" s="44" t="s">
        <v>360</v>
      </c>
      <c r="E636" s="42" t="s">
        <v>740</v>
      </c>
      <c r="F636" s="44" t="s">
        <v>492</v>
      </c>
      <c r="G636" s="42" t="s">
        <v>39</v>
      </c>
      <c r="H636" s="45">
        <v>31584</v>
      </c>
      <c r="I636" s="42" t="s">
        <v>978</v>
      </c>
      <c r="J636" s="44" t="s">
        <v>966</v>
      </c>
      <c r="K636" s="42" t="s">
        <v>1848</v>
      </c>
    </row>
    <row r="637" spans="1:11" ht="12.75" x14ac:dyDescent="0.2">
      <c r="A637" s="41">
        <v>0</v>
      </c>
      <c r="B637" s="42" t="s">
        <v>617</v>
      </c>
      <c r="C637" s="43">
        <v>43846</v>
      </c>
      <c r="D637" s="44" t="s">
        <v>361</v>
      </c>
      <c r="E637" s="42" t="s">
        <v>617</v>
      </c>
      <c r="F637" s="44" t="s">
        <v>492</v>
      </c>
      <c r="G637" s="42" t="s">
        <v>204</v>
      </c>
      <c r="H637" s="45">
        <v>27913</v>
      </c>
      <c r="I637" s="42" t="s">
        <v>971</v>
      </c>
      <c r="J637" s="44" t="s">
        <v>966</v>
      </c>
      <c r="K637" s="42" t="s">
        <v>1849</v>
      </c>
    </row>
    <row r="638" spans="1:11" ht="12.75" x14ac:dyDescent="0.2">
      <c r="A638" s="41">
        <v>0</v>
      </c>
      <c r="B638" s="42" t="s">
        <v>811</v>
      </c>
      <c r="C638" s="43">
        <v>43857</v>
      </c>
      <c r="D638" s="44" t="s">
        <v>361</v>
      </c>
      <c r="E638" s="42" t="s">
        <v>811</v>
      </c>
      <c r="F638" s="44" t="s">
        <v>492</v>
      </c>
      <c r="G638" s="42" t="s">
        <v>32</v>
      </c>
      <c r="H638" s="45">
        <v>27862</v>
      </c>
      <c r="I638" s="42" t="s">
        <v>971</v>
      </c>
      <c r="J638" s="44" t="s">
        <v>966</v>
      </c>
      <c r="K638" s="42" t="s">
        <v>1850</v>
      </c>
    </row>
    <row r="639" spans="1:11" ht="12.75" x14ac:dyDescent="0.2">
      <c r="A639" s="41">
        <v>0</v>
      </c>
      <c r="B639" s="42" t="s">
        <v>669</v>
      </c>
      <c r="C639" s="43">
        <v>43857</v>
      </c>
      <c r="D639" s="44" t="s">
        <v>359</v>
      </c>
      <c r="E639" s="42" t="s">
        <v>669</v>
      </c>
      <c r="F639" s="44" t="s">
        <v>492</v>
      </c>
      <c r="G639" s="42" t="s">
        <v>283</v>
      </c>
      <c r="H639" s="45">
        <v>24958</v>
      </c>
      <c r="I639" s="42" t="s">
        <v>987</v>
      </c>
      <c r="J639" s="44" t="s">
        <v>966</v>
      </c>
      <c r="K639" s="42" t="s">
        <v>1851</v>
      </c>
    </row>
    <row r="640" spans="1:11" ht="12.75" x14ac:dyDescent="0.2">
      <c r="A640" s="41">
        <v>0</v>
      </c>
      <c r="B640" s="42" t="s">
        <v>1852</v>
      </c>
      <c r="C640" s="43">
        <v>43887</v>
      </c>
      <c r="D640" s="44" t="s">
        <v>352</v>
      </c>
      <c r="E640" s="42" t="s">
        <v>1852</v>
      </c>
      <c r="F640" s="44" t="s">
        <v>492</v>
      </c>
      <c r="G640" s="42" t="s">
        <v>39</v>
      </c>
      <c r="H640" s="45">
        <v>22489</v>
      </c>
      <c r="I640" s="42" t="s">
        <v>987</v>
      </c>
      <c r="J640" s="44" t="s">
        <v>966</v>
      </c>
      <c r="K640" s="42" t="s">
        <v>1853</v>
      </c>
    </row>
    <row r="641" spans="1:11" ht="12.75" x14ac:dyDescent="0.2">
      <c r="A641" s="41">
        <v>0</v>
      </c>
      <c r="B641" s="42" t="s">
        <v>1854</v>
      </c>
      <c r="C641" s="43">
        <v>43870</v>
      </c>
      <c r="D641" s="44" t="s">
        <v>359</v>
      </c>
      <c r="E641" s="42" t="s">
        <v>1854</v>
      </c>
      <c r="F641" s="44" t="s">
        <v>492</v>
      </c>
      <c r="G641" s="42" t="s">
        <v>112</v>
      </c>
      <c r="H641" s="45">
        <v>28885</v>
      </c>
      <c r="I641" s="42" t="s">
        <v>971</v>
      </c>
      <c r="J641" s="44" t="s">
        <v>966</v>
      </c>
      <c r="K641" s="42" t="s">
        <v>1855</v>
      </c>
    </row>
    <row r="642" spans="1:11" ht="12.75" x14ac:dyDescent="0.2">
      <c r="A642" s="41">
        <v>0</v>
      </c>
      <c r="B642" s="42" t="s">
        <v>730</v>
      </c>
      <c r="C642" s="43">
        <v>43846</v>
      </c>
      <c r="D642" s="44" t="s">
        <v>359</v>
      </c>
      <c r="E642" s="42" t="s">
        <v>730</v>
      </c>
      <c r="F642" s="44" t="s">
        <v>492</v>
      </c>
      <c r="G642" s="42" t="s">
        <v>327</v>
      </c>
      <c r="H642" s="45">
        <v>25697</v>
      </c>
      <c r="I642" s="42" t="s">
        <v>987</v>
      </c>
      <c r="J642" s="44" t="s">
        <v>966</v>
      </c>
      <c r="K642" s="42" t="s">
        <v>1856</v>
      </c>
    </row>
    <row r="643" spans="1:11" ht="12.75" x14ac:dyDescent="0.2">
      <c r="A643" s="41">
        <v>0</v>
      </c>
      <c r="B643" s="42" t="s">
        <v>934</v>
      </c>
      <c r="C643" s="43">
        <v>43866</v>
      </c>
      <c r="D643" s="44" t="s">
        <v>359</v>
      </c>
      <c r="E643" s="42" t="s">
        <v>934</v>
      </c>
      <c r="F643" s="44" t="s">
        <v>492</v>
      </c>
      <c r="G643" s="42" t="s">
        <v>340</v>
      </c>
      <c r="H643" s="45">
        <v>31374</v>
      </c>
      <c r="I643" s="42" t="s">
        <v>978</v>
      </c>
      <c r="J643" s="44" t="s">
        <v>966</v>
      </c>
      <c r="K643" s="42" t="s">
        <v>1857</v>
      </c>
    </row>
    <row r="644" spans="1:11" ht="12.75" x14ac:dyDescent="0.2">
      <c r="A644" s="41">
        <v>0</v>
      </c>
      <c r="B644" s="42" t="s">
        <v>771</v>
      </c>
      <c r="C644" s="43">
        <v>43865</v>
      </c>
      <c r="D644" s="44" t="s">
        <v>360</v>
      </c>
      <c r="E644" s="42" t="s">
        <v>771</v>
      </c>
      <c r="F644" s="44" t="s">
        <v>492</v>
      </c>
      <c r="G644" s="42" t="s">
        <v>865</v>
      </c>
      <c r="H644" s="45">
        <v>32704</v>
      </c>
      <c r="I644" s="42" t="s">
        <v>978</v>
      </c>
      <c r="J644" s="44" t="s">
        <v>966</v>
      </c>
      <c r="K644" s="42" t="s">
        <v>1858</v>
      </c>
    </row>
    <row r="645" spans="1:11" ht="12.75" x14ac:dyDescent="0.2">
      <c r="A645" s="41">
        <v>0</v>
      </c>
      <c r="B645" s="42" t="s">
        <v>1859</v>
      </c>
      <c r="C645" s="43">
        <v>43865</v>
      </c>
      <c r="D645" s="44" t="s">
        <v>359</v>
      </c>
      <c r="E645" s="42" t="s">
        <v>1859</v>
      </c>
      <c r="F645" s="44" t="s">
        <v>492</v>
      </c>
      <c r="G645" s="42" t="s">
        <v>843</v>
      </c>
      <c r="H645" s="45">
        <v>32331</v>
      </c>
      <c r="I645" s="42" t="s">
        <v>978</v>
      </c>
      <c r="J645" s="44" t="s">
        <v>966</v>
      </c>
      <c r="K645" s="42" t="s">
        <v>1860</v>
      </c>
    </row>
    <row r="646" spans="1:11" ht="12.75" x14ac:dyDescent="0.2">
      <c r="A646" s="41">
        <v>0</v>
      </c>
      <c r="B646" s="42" t="s">
        <v>1861</v>
      </c>
      <c r="C646" s="43">
        <v>43843</v>
      </c>
      <c r="D646" s="44" t="s">
        <v>361</v>
      </c>
      <c r="E646" s="42" t="s">
        <v>1861</v>
      </c>
      <c r="F646" s="44" t="s">
        <v>492</v>
      </c>
      <c r="G646" s="42" t="s">
        <v>183</v>
      </c>
      <c r="H646" s="45">
        <v>34669</v>
      </c>
      <c r="I646" s="42" t="s">
        <v>965</v>
      </c>
      <c r="J646" s="44" t="s">
        <v>966</v>
      </c>
      <c r="K646" s="42" t="s">
        <v>1862</v>
      </c>
    </row>
    <row r="647" spans="1:11" ht="12.75" x14ac:dyDescent="0.2">
      <c r="A647" s="41">
        <v>0</v>
      </c>
      <c r="B647" s="42" t="s">
        <v>1863</v>
      </c>
      <c r="C647" s="43">
        <v>43867</v>
      </c>
      <c r="D647" s="44" t="s">
        <v>360</v>
      </c>
      <c r="E647" s="42" t="s">
        <v>1863</v>
      </c>
      <c r="F647" s="44" t="s">
        <v>492</v>
      </c>
      <c r="G647" s="42" t="s">
        <v>284</v>
      </c>
      <c r="H647" s="45">
        <v>32020</v>
      </c>
      <c r="I647" s="42" t="s">
        <v>978</v>
      </c>
      <c r="J647" s="44" t="s">
        <v>966</v>
      </c>
      <c r="K647" s="42" t="s">
        <v>1864</v>
      </c>
    </row>
    <row r="648" spans="1:11" ht="12.75" x14ac:dyDescent="0.2">
      <c r="A648" s="41">
        <v>0</v>
      </c>
      <c r="B648" s="42" t="s">
        <v>40</v>
      </c>
      <c r="C648" s="43">
        <v>43865</v>
      </c>
      <c r="D648" s="44" t="s">
        <v>361</v>
      </c>
      <c r="E648" s="42" t="s">
        <v>40</v>
      </c>
      <c r="F648" s="44" t="s">
        <v>492</v>
      </c>
      <c r="G648" s="42" t="s">
        <v>41</v>
      </c>
      <c r="H648" s="45">
        <v>31984</v>
      </c>
      <c r="I648" s="42" t="s">
        <v>978</v>
      </c>
      <c r="J648" s="44" t="s">
        <v>966</v>
      </c>
      <c r="K648" s="42" t="s">
        <v>1865</v>
      </c>
    </row>
    <row r="649" spans="1:11" ht="12.75" x14ac:dyDescent="0.2">
      <c r="A649" s="41">
        <v>0</v>
      </c>
      <c r="B649" s="42" t="s">
        <v>702</v>
      </c>
      <c r="C649" s="43">
        <v>43835</v>
      </c>
      <c r="D649" s="44" t="s">
        <v>969</v>
      </c>
      <c r="E649" s="42" t="s">
        <v>702</v>
      </c>
      <c r="F649" s="44" t="s">
        <v>492</v>
      </c>
      <c r="G649" s="42" t="s">
        <v>62</v>
      </c>
      <c r="H649" s="45">
        <v>38104</v>
      </c>
      <c r="I649" s="42" t="s">
        <v>975</v>
      </c>
      <c r="J649" s="44" t="s">
        <v>966</v>
      </c>
      <c r="K649" s="42" t="s">
        <v>1866</v>
      </c>
    </row>
    <row r="650" spans="1:11" ht="12.75" x14ac:dyDescent="0.2">
      <c r="A650" s="41">
        <v>0</v>
      </c>
      <c r="B650" s="42" t="s">
        <v>264</v>
      </c>
      <c r="C650" s="43">
        <v>43857</v>
      </c>
      <c r="D650" s="44" t="s">
        <v>352</v>
      </c>
      <c r="E650" s="42" t="s">
        <v>264</v>
      </c>
      <c r="F650" s="44" t="s">
        <v>492</v>
      </c>
      <c r="G650" s="42" t="s">
        <v>59</v>
      </c>
      <c r="H650" s="45">
        <v>20302</v>
      </c>
      <c r="I650" s="42" t="s">
        <v>1016</v>
      </c>
      <c r="J650" s="44" t="s">
        <v>966</v>
      </c>
      <c r="K650" s="42" t="s">
        <v>1867</v>
      </c>
    </row>
    <row r="651" spans="1:11" ht="12.75" x14ac:dyDescent="0.2">
      <c r="A651" s="41">
        <v>0</v>
      </c>
      <c r="B651" s="42" t="s">
        <v>265</v>
      </c>
      <c r="C651" s="43">
        <v>43857</v>
      </c>
      <c r="D651" s="44" t="s">
        <v>361</v>
      </c>
      <c r="E651" s="42" t="s">
        <v>265</v>
      </c>
      <c r="F651" s="44" t="s">
        <v>492</v>
      </c>
      <c r="G651" s="42" t="s">
        <v>59</v>
      </c>
      <c r="H651" s="45">
        <v>31285</v>
      </c>
      <c r="I651" s="42" t="s">
        <v>978</v>
      </c>
      <c r="J651" s="44" t="s">
        <v>966</v>
      </c>
      <c r="K651" s="42" t="s">
        <v>1868</v>
      </c>
    </row>
    <row r="652" spans="1:11" ht="12.75" x14ac:dyDescent="0.2">
      <c r="A652" s="41">
        <v>0</v>
      </c>
      <c r="B652" s="42" t="s">
        <v>710</v>
      </c>
      <c r="C652" s="43">
        <v>43879</v>
      </c>
      <c r="D652" s="44" t="s">
        <v>352</v>
      </c>
      <c r="E652" s="42" t="s">
        <v>710</v>
      </c>
      <c r="F652" s="44" t="s">
        <v>492</v>
      </c>
      <c r="G652" s="42" t="s">
        <v>84</v>
      </c>
      <c r="H652" s="45">
        <v>23696</v>
      </c>
      <c r="I652" s="42" t="s">
        <v>987</v>
      </c>
      <c r="J652" s="44" t="s">
        <v>966</v>
      </c>
      <c r="K652" s="42" t="s">
        <v>1869</v>
      </c>
    </row>
    <row r="653" spans="1:11" ht="12.75" x14ac:dyDescent="0.2">
      <c r="A653" s="41">
        <v>0</v>
      </c>
      <c r="B653" s="42" t="s">
        <v>905</v>
      </c>
      <c r="C653" s="43">
        <v>43879</v>
      </c>
      <c r="D653" s="44" t="s">
        <v>359</v>
      </c>
      <c r="E653" s="42" t="s">
        <v>905</v>
      </c>
      <c r="F653" s="44" t="s">
        <v>492</v>
      </c>
      <c r="G653" s="42" t="s">
        <v>84</v>
      </c>
      <c r="H653" s="45">
        <v>24380</v>
      </c>
      <c r="I653" s="42" t="s">
        <v>987</v>
      </c>
      <c r="J653" s="44" t="s">
        <v>966</v>
      </c>
      <c r="K653" s="42" t="s">
        <v>1870</v>
      </c>
    </row>
    <row r="654" spans="1:11" ht="12.75" x14ac:dyDescent="0.2">
      <c r="A654" s="41">
        <v>0</v>
      </c>
      <c r="B654" s="42" t="s">
        <v>1871</v>
      </c>
      <c r="C654" s="43">
        <v>43884</v>
      </c>
      <c r="D654" s="44" t="s">
        <v>361</v>
      </c>
      <c r="E654" s="42" t="s">
        <v>1871</v>
      </c>
      <c r="F654" s="44" t="s">
        <v>492</v>
      </c>
      <c r="G654" s="42" t="s">
        <v>140</v>
      </c>
      <c r="H654" s="45">
        <v>27963</v>
      </c>
      <c r="I654" s="42" t="s">
        <v>971</v>
      </c>
      <c r="J654" s="44" t="s">
        <v>966</v>
      </c>
      <c r="K654" s="42" t="s">
        <v>1872</v>
      </c>
    </row>
    <row r="655" spans="1:11" ht="12.75" x14ac:dyDescent="0.2">
      <c r="A655" s="41">
        <v>0</v>
      </c>
      <c r="B655" s="42" t="s">
        <v>1873</v>
      </c>
      <c r="C655" s="43">
        <v>43857</v>
      </c>
      <c r="D655" s="44" t="s">
        <v>359</v>
      </c>
      <c r="E655" s="42" t="s">
        <v>1873</v>
      </c>
      <c r="F655" s="44" t="s">
        <v>492</v>
      </c>
      <c r="G655" s="42" t="s">
        <v>202</v>
      </c>
      <c r="H655" s="45">
        <v>36432</v>
      </c>
      <c r="I655" s="42" t="s">
        <v>965</v>
      </c>
      <c r="J655" s="44" t="s">
        <v>966</v>
      </c>
      <c r="K655" s="42" t="s">
        <v>1874</v>
      </c>
    </row>
    <row r="656" spans="1:11" ht="12.75" x14ac:dyDescent="0.2">
      <c r="A656" s="41">
        <v>0</v>
      </c>
      <c r="B656" s="42" t="s">
        <v>1875</v>
      </c>
      <c r="C656" s="43">
        <v>43857</v>
      </c>
      <c r="D656" s="44" t="s">
        <v>360</v>
      </c>
      <c r="E656" s="42" t="s">
        <v>1875</v>
      </c>
      <c r="F656" s="44" t="s">
        <v>492</v>
      </c>
      <c r="G656" s="42" t="s">
        <v>202</v>
      </c>
      <c r="H656" s="45">
        <v>26371</v>
      </c>
      <c r="I656" s="42" t="s">
        <v>971</v>
      </c>
      <c r="J656" s="44" t="s">
        <v>966</v>
      </c>
      <c r="K656" s="42" t="s">
        <v>1876</v>
      </c>
    </row>
    <row r="657" spans="1:11" ht="12.75" x14ac:dyDescent="0.2">
      <c r="A657" s="41">
        <v>0</v>
      </c>
      <c r="B657" s="42" t="s">
        <v>830</v>
      </c>
      <c r="C657" s="43">
        <v>43846</v>
      </c>
      <c r="D657" s="44" t="s">
        <v>969</v>
      </c>
      <c r="E657" s="42" t="s">
        <v>830</v>
      </c>
      <c r="F657" s="44" t="s">
        <v>492</v>
      </c>
      <c r="G657" s="42" t="s">
        <v>140</v>
      </c>
      <c r="H657" s="45">
        <v>39281</v>
      </c>
      <c r="I657" s="42" t="s">
        <v>1044</v>
      </c>
      <c r="J657" s="44" t="s">
        <v>966</v>
      </c>
      <c r="K657" s="42" t="s">
        <v>1877</v>
      </c>
    </row>
    <row r="658" spans="1:11" ht="12.75" x14ac:dyDescent="0.2">
      <c r="A658" s="41">
        <v>0</v>
      </c>
      <c r="B658" s="42" t="s">
        <v>846</v>
      </c>
      <c r="C658" s="43">
        <v>43843</v>
      </c>
      <c r="D658" s="44" t="s">
        <v>969</v>
      </c>
      <c r="E658" s="42" t="s">
        <v>846</v>
      </c>
      <c r="F658" s="44" t="s">
        <v>492</v>
      </c>
      <c r="G658" s="42" t="s">
        <v>153</v>
      </c>
      <c r="H658" s="45">
        <v>38239</v>
      </c>
      <c r="I658" s="42" t="s">
        <v>975</v>
      </c>
      <c r="J658" s="44" t="s">
        <v>966</v>
      </c>
      <c r="K658" s="42" t="s">
        <v>1878</v>
      </c>
    </row>
    <row r="659" spans="1:11" ht="12.75" x14ac:dyDescent="0.2">
      <c r="A659" s="41">
        <v>0</v>
      </c>
      <c r="B659" s="42" t="s">
        <v>809</v>
      </c>
      <c r="C659" s="43">
        <v>43843</v>
      </c>
      <c r="D659" s="44" t="s">
        <v>352</v>
      </c>
      <c r="E659" s="42" t="s">
        <v>809</v>
      </c>
      <c r="F659" s="44" t="s">
        <v>492</v>
      </c>
      <c r="G659" s="42" t="s">
        <v>183</v>
      </c>
      <c r="H659" s="45">
        <v>24902</v>
      </c>
      <c r="I659" s="42" t="s">
        <v>987</v>
      </c>
      <c r="J659" s="44" t="s">
        <v>966</v>
      </c>
      <c r="K659" s="42" t="s">
        <v>1879</v>
      </c>
    </row>
    <row r="660" spans="1:11" ht="12.75" x14ac:dyDescent="0.2">
      <c r="A660" s="41">
        <v>0</v>
      </c>
      <c r="B660" s="42" t="s">
        <v>257</v>
      </c>
      <c r="C660" s="43">
        <v>43865</v>
      </c>
      <c r="D660" s="44" t="s">
        <v>362</v>
      </c>
      <c r="E660" s="42" t="s">
        <v>257</v>
      </c>
      <c r="F660" s="44" t="s">
        <v>491</v>
      </c>
      <c r="G660" s="42" t="s">
        <v>153</v>
      </c>
      <c r="H660" s="45">
        <v>18850</v>
      </c>
      <c r="I660" s="42" t="s">
        <v>1069</v>
      </c>
      <c r="J660" s="44" t="s">
        <v>966</v>
      </c>
      <c r="K660" s="42" t="s">
        <v>1880</v>
      </c>
    </row>
    <row r="661" spans="1:11" ht="12.75" x14ac:dyDescent="0.2">
      <c r="A661" s="41">
        <v>0</v>
      </c>
      <c r="B661" s="42" t="s">
        <v>1881</v>
      </c>
      <c r="C661" s="43">
        <v>43857</v>
      </c>
      <c r="D661" s="44" t="s">
        <v>360</v>
      </c>
      <c r="E661" s="42" t="s">
        <v>1881</v>
      </c>
      <c r="F661" s="44" t="s">
        <v>492</v>
      </c>
      <c r="G661" s="42" t="s">
        <v>202</v>
      </c>
      <c r="H661" s="45">
        <v>28748</v>
      </c>
      <c r="I661" s="42" t="s">
        <v>971</v>
      </c>
      <c r="J661" s="44" t="s">
        <v>966</v>
      </c>
      <c r="K661" s="42" t="s">
        <v>1882</v>
      </c>
    </row>
    <row r="662" spans="1:11" ht="12.75" x14ac:dyDescent="0.2">
      <c r="A662" s="41">
        <v>0</v>
      </c>
      <c r="B662" s="42" t="s">
        <v>1883</v>
      </c>
      <c r="C662" s="43">
        <v>43857</v>
      </c>
      <c r="D662" s="44" t="s">
        <v>969</v>
      </c>
      <c r="E662" s="42" t="s">
        <v>1883</v>
      </c>
      <c r="F662" s="44" t="s">
        <v>492</v>
      </c>
      <c r="G662" s="42" t="s">
        <v>202</v>
      </c>
      <c r="H662" s="45">
        <v>39173</v>
      </c>
      <c r="I662" s="42" t="s">
        <v>1044</v>
      </c>
      <c r="J662" s="44" t="s">
        <v>966</v>
      </c>
      <c r="K662" s="42" t="s">
        <v>1884</v>
      </c>
    </row>
    <row r="663" spans="1:11" ht="12.75" x14ac:dyDescent="0.2">
      <c r="A663" s="41">
        <v>0</v>
      </c>
      <c r="B663" s="42" t="s">
        <v>280</v>
      </c>
      <c r="C663" s="43">
        <v>43857</v>
      </c>
      <c r="D663" s="44" t="s">
        <v>360</v>
      </c>
      <c r="E663" s="42" t="s">
        <v>280</v>
      </c>
      <c r="F663" s="44" t="s">
        <v>492</v>
      </c>
      <c r="G663" s="42" t="s">
        <v>202</v>
      </c>
      <c r="H663" s="45">
        <v>27312</v>
      </c>
      <c r="I663" s="42" t="s">
        <v>971</v>
      </c>
      <c r="J663" s="44" t="s">
        <v>966</v>
      </c>
      <c r="K663" s="42" t="s">
        <v>1885</v>
      </c>
    </row>
    <row r="664" spans="1:11" ht="12.75" x14ac:dyDescent="0.2">
      <c r="A664" s="41">
        <v>0</v>
      </c>
      <c r="B664" s="42" t="s">
        <v>552</v>
      </c>
      <c r="C664" s="43">
        <v>43879</v>
      </c>
      <c r="D664" s="44" t="s">
        <v>359</v>
      </c>
      <c r="E664" s="42" t="s">
        <v>552</v>
      </c>
      <c r="F664" s="44" t="s">
        <v>492</v>
      </c>
      <c r="G664" s="42" t="s">
        <v>41</v>
      </c>
      <c r="H664" s="45">
        <v>36325</v>
      </c>
      <c r="I664" s="42" t="s">
        <v>965</v>
      </c>
      <c r="J664" s="44" t="s">
        <v>966</v>
      </c>
      <c r="K664" s="42" t="s">
        <v>1886</v>
      </c>
    </row>
    <row r="665" spans="1:11" ht="12.75" x14ac:dyDescent="0.2">
      <c r="A665" s="41">
        <v>0</v>
      </c>
      <c r="B665" s="42" t="s">
        <v>873</v>
      </c>
      <c r="C665" s="43">
        <v>43857</v>
      </c>
      <c r="D665" s="44" t="s">
        <v>1078</v>
      </c>
      <c r="E665" s="42" t="s">
        <v>873</v>
      </c>
      <c r="F665" s="44" t="s">
        <v>492</v>
      </c>
      <c r="G665" s="42" t="s">
        <v>32</v>
      </c>
      <c r="H665" s="45">
        <v>16602</v>
      </c>
      <c r="I665" s="42" t="s">
        <v>1016</v>
      </c>
      <c r="J665" s="44" t="s">
        <v>966</v>
      </c>
      <c r="K665" s="42" t="s">
        <v>1887</v>
      </c>
    </row>
    <row r="666" spans="1:11" ht="12.75" x14ac:dyDescent="0.2">
      <c r="A666" s="41">
        <v>0</v>
      </c>
      <c r="B666" s="42" t="s">
        <v>290</v>
      </c>
      <c r="C666" s="43">
        <v>43835</v>
      </c>
      <c r="D666" s="44" t="s">
        <v>359</v>
      </c>
      <c r="E666" s="42" t="s">
        <v>290</v>
      </c>
      <c r="F666" s="44" t="s">
        <v>492</v>
      </c>
      <c r="G666" s="42" t="s">
        <v>283</v>
      </c>
      <c r="H666" s="45">
        <v>24499</v>
      </c>
      <c r="I666" s="42" t="s">
        <v>987</v>
      </c>
      <c r="J666" s="44" t="s">
        <v>966</v>
      </c>
      <c r="K666" s="42" t="s">
        <v>1888</v>
      </c>
    </row>
    <row r="667" spans="1:11" ht="12.75" x14ac:dyDescent="0.2">
      <c r="A667" s="41">
        <v>0</v>
      </c>
      <c r="B667" s="42" t="s">
        <v>382</v>
      </c>
      <c r="C667" s="43">
        <v>43843</v>
      </c>
      <c r="D667" s="44" t="s">
        <v>969</v>
      </c>
      <c r="E667" s="42" t="s">
        <v>382</v>
      </c>
      <c r="F667" s="44" t="s">
        <v>492</v>
      </c>
      <c r="G667" s="42" t="s">
        <v>174</v>
      </c>
      <c r="H667" s="45">
        <v>40105</v>
      </c>
      <c r="I667" s="42" t="s">
        <v>412</v>
      </c>
      <c r="J667" s="44" t="s">
        <v>966</v>
      </c>
      <c r="K667" s="42" t="s">
        <v>1889</v>
      </c>
    </row>
    <row r="668" spans="1:11" ht="12.75" x14ac:dyDescent="0.2">
      <c r="A668" s="41">
        <v>0</v>
      </c>
      <c r="B668" s="42" t="s">
        <v>1890</v>
      </c>
      <c r="C668" s="43">
        <v>43843</v>
      </c>
      <c r="D668" s="44" t="s">
        <v>969</v>
      </c>
      <c r="E668" s="42" t="s">
        <v>1890</v>
      </c>
      <c r="F668" s="44" t="s">
        <v>492</v>
      </c>
      <c r="G668" s="42" t="s">
        <v>174</v>
      </c>
      <c r="H668" s="45">
        <v>38997</v>
      </c>
      <c r="I668" s="42" t="s">
        <v>1044</v>
      </c>
      <c r="J668" s="44" t="s">
        <v>966</v>
      </c>
      <c r="K668" s="42" t="s">
        <v>1891</v>
      </c>
    </row>
    <row r="669" spans="1:11" ht="12.75" x14ac:dyDescent="0.2">
      <c r="A669" s="41">
        <v>0</v>
      </c>
      <c r="B669" s="42" t="s">
        <v>582</v>
      </c>
      <c r="C669" s="43">
        <v>43843</v>
      </c>
      <c r="D669" s="44" t="s">
        <v>361</v>
      </c>
      <c r="E669" s="42" t="s">
        <v>582</v>
      </c>
      <c r="F669" s="44" t="s">
        <v>492</v>
      </c>
      <c r="G669" s="42" t="s">
        <v>14</v>
      </c>
      <c r="H669" s="45">
        <v>27747</v>
      </c>
      <c r="I669" s="42" t="s">
        <v>971</v>
      </c>
      <c r="J669" s="44" t="s">
        <v>966</v>
      </c>
      <c r="K669" s="42" t="s">
        <v>1892</v>
      </c>
    </row>
    <row r="670" spans="1:11" ht="12.75" x14ac:dyDescent="0.2">
      <c r="A670" s="41">
        <v>0</v>
      </c>
      <c r="B670" s="42" t="s">
        <v>583</v>
      </c>
      <c r="C670" s="43">
        <v>43843</v>
      </c>
      <c r="D670" s="44" t="s">
        <v>969</v>
      </c>
      <c r="E670" s="42" t="s">
        <v>583</v>
      </c>
      <c r="F670" s="44" t="s">
        <v>492</v>
      </c>
      <c r="G670" s="42" t="s">
        <v>14</v>
      </c>
      <c r="H670" s="45">
        <v>38206</v>
      </c>
      <c r="I670" s="42" t="s">
        <v>975</v>
      </c>
      <c r="J670" s="44" t="s">
        <v>966</v>
      </c>
      <c r="K670" s="42" t="s">
        <v>1893</v>
      </c>
    </row>
    <row r="671" spans="1:11" ht="12.75" x14ac:dyDescent="0.2">
      <c r="A671" s="41">
        <v>0</v>
      </c>
      <c r="B671" s="42" t="s">
        <v>237</v>
      </c>
      <c r="C671" s="43">
        <v>43843</v>
      </c>
      <c r="D671" s="44" t="s">
        <v>361</v>
      </c>
      <c r="E671" s="42" t="s">
        <v>237</v>
      </c>
      <c r="F671" s="44" t="s">
        <v>492</v>
      </c>
      <c r="G671" s="42" t="s">
        <v>333</v>
      </c>
      <c r="H671" s="45">
        <v>24118</v>
      </c>
      <c r="I671" s="42" t="s">
        <v>987</v>
      </c>
      <c r="J671" s="44" t="s">
        <v>966</v>
      </c>
      <c r="K671" s="42" t="s">
        <v>1894</v>
      </c>
    </row>
    <row r="672" spans="1:11" ht="12.75" x14ac:dyDescent="0.2">
      <c r="A672" s="41">
        <v>0</v>
      </c>
      <c r="B672" s="42" t="s">
        <v>1895</v>
      </c>
      <c r="C672" s="43">
        <v>43872</v>
      </c>
      <c r="D672" s="44" t="s">
        <v>352</v>
      </c>
      <c r="E672" s="42" t="s">
        <v>1895</v>
      </c>
      <c r="F672" s="44" t="s">
        <v>492</v>
      </c>
      <c r="G672" s="42" t="s">
        <v>183</v>
      </c>
      <c r="H672" s="45">
        <v>20352</v>
      </c>
      <c r="I672" s="42" t="s">
        <v>1016</v>
      </c>
      <c r="J672" s="44" t="s">
        <v>966</v>
      </c>
      <c r="K672" s="42" t="s">
        <v>1896</v>
      </c>
    </row>
    <row r="673" spans="1:11" ht="12.75" x14ac:dyDescent="0.2">
      <c r="A673" s="41">
        <v>0</v>
      </c>
      <c r="B673" s="42" t="s">
        <v>1897</v>
      </c>
      <c r="C673" s="43">
        <v>43886</v>
      </c>
      <c r="D673" s="44" t="s">
        <v>359</v>
      </c>
      <c r="E673" s="42" t="s">
        <v>1897</v>
      </c>
      <c r="F673" s="44" t="s">
        <v>492</v>
      </c>
      <c r="G673" s="42" t="s">
        <v>1235</v>
      </c>
      <c r="H673" s="45">
        <v>32517</v>
      </c>
      <c r="I673" s="42" t="s">
        <v>978</v>
      </c>
      <c r="J673" s="44" t="s">
        <v>966</v>
      </c>
      <c r="K673" s="42" t="s">
        <v>1898</v>
      </c>
    </row>
    <row r="674" spans="1:11" ht="12.75" x14ac:dyDescent="0.2">
      <c r="A674" s="41">
        <v>0</v>
      </c>
      <c r="B674" s="42" t="s">
        <v>562</v>
      </c>
      <c r="C674" s="43">
        <v>43835</v>
      </c>
      <c r="D674" s="44" t="s">
        <v>352</v>
      </c>
      <c r="E674" s="42" t="s">
        <v>562</v>
      </c>
      <c r="F674" s="44" t="s">
        <v>492</v>
      </c>
      <c r="G674" s="42" t="s">
        <v>283</v>
      </c>
      <c r="H674" s="45">
        <v>24685</v>
      </c>
      <c r="I674" s="42" t="s">
        <v>987</v>
      </c>
      <c r="J674" s="44" t="s">
        <v>966</v>
      </c>
      <c r="K674" s="42" t="s">
        <v>1899</v>
      </c>
    </row>
    <row r="675" spans="1:11" ht="12.75" x14ac:dyDescent="0.2">
      <c r="A675" s="41">
        <v>0</v>
      </c>
      <c r="B675" s="42" t="s">
        <v>1900</v>
      </c>
      <c r="C675" s="43">
        <v>43843</v>
      </c>
      <c r="D675" s="44" t="s">
        <v>360</v>
      </c>
      <c r="E675" s="42" t="s">
        <v>1900</v>
      </c>
      <c r="F675" s="44" t="s">
        <v>492</v>
      </c>
      <c r="G675" s="42" t="s">
        <v>14</v>
      </c>
      <c r="H675" s="45">
        <v>35887</v>
      </c>
      <c r="I675" s="42" t="s">
        <v>965</v>
      </c>
      <c r="J675" s="44" t="s">
        <v>966</v>
      </c>
      <c r="K675" s="42" t="s">
        <v>1901</v>
      </c>
    </row>
    <row r="676" spans="1:11" ht="12.75" x14ac:dyDescent="0.2">
      <c r="A676" s="41">
        <v>0</v>
      </c>
      <c r="B676" s="42" t="s">
        <v>1902</v>
      </c>
      <c r="C676" s="43">
        <v>43843</v>
      </c>
      <c r="D676" s="44" t="s">
        <v>361</v>
      </c>
      <c r="E676" s="42" t="s">
        <v>1902</v>
      </c>
      <c r="F676" s="44" t="s">
        <v>492</v>
      </c>
      <c r="G676" s="42" t="s">
        <v>183</v>
      </c>
      <c r="H676" s="45">
        <v>30505</v>
      </c>
      <c r="I676" s="42" t="s">
        <v>978</v>
      </c>
      <c r="J676" s="44" t="s">
        <v>966</v>
      </c>
      <c r="K676" s="42" t="s">
        <v>1903</v>
      </c>
    </row>
    <row r="677" spans="1:11" ht="12.75" x14ac:dyDescent="0.2">
      <c r="A677" s="41">
        <v>0</v>
      </c>
      <c r="B677" s="42" t="s">
        <v>925</v>
      </c>
      <c r="C677" s="43">
        <v>44020</v>
      </c>
      <c r="D677" s="44" t="s">
        <v>969</v>
      </c>
      <c r="E677" s="42" t="s">
        <v>925</v>
      </c>
      <c r="F677" s="44" t="s">
        <v>492</v>
      </c>
      <c r="G677" s="42" t="s">
        <v>32</v>
      </c>
      <c r="H677" s="45">
        <v>38317</v>
      </c>
      <c r="I677" s="42" t="s">
        <v>975</v>
      </c>
      <c r="J677" s="44" t="s">
        <v>966</v>
      </c>
      <c r="K677" s="42" t="s">
        <v>1904</v>
      </c>
    </row>
    <row r="678" spans="1:11" ht="12.75" x14ac:dyDescent="0.2">
      <c r="A678" s="41">
        <v>0</v>
      </c>
      <c r="B678" s="42" t="s">
        <v>316</v>
      </c>
      <c r="C678" s="43">
        <v>43857</v>
      </c>
      <c r="D678" s="44" t="s">
        <v>359</v>
      </c>
      <c r="E678" s="42" t="s">
        <v>316</v>
      </c>
      <c r="F678" s="44" t="s">
        <v>492</v>
      </c>
      <c r="G678" s="42" t="s">
        <v>342</v>
      </c>
      <c r="H678" s="45">
        <v>24092</v>
      </c>
      <c r="I678" s="42" t="s">
        <v>987</v>
      </c>
      <c r="J678" s="44" t="s">
        <v>966</v>
      </c>
      <c r="K678" s="42" t="s">
        <v>1905</v>
      </c>
    </row>
    <row r="679" spans="1:11" ht="12.75" x14ac:dyDescent="0.2">
      <c r="A679" s="41">
        <v>0</v>
      </c>
      <c r="B679" s="42" t="s">
        <v>1906</v>
      </c>
      <c r="C679" s="43">
        <v>43843</v>
      </c>
      <c r="D679" s="44" t="s">
        <v>360</v>
      </c>
      <c r="E679" s="42" t="s">
        <v>1906</v>
      </c>
      <c r="F679" s="44" t="s">
        <v>492</v>
      </c>
      <c r="G679" s="42" t="s">
        <v>333</v>
      </c>
      <c r="H679" s="45">
        <v>36843</v>
      </c>
      <c r="I679" s="42" t="s">
        <v>965</v>
      </c>
      <c r="J679" s="44" t="s">
        <v>966</v>
      </c>
      <c r="K679" s="42" t="s">
        <v>1907</v>
      </c>
    </row>
    <row r="680" spans="1:11" ht="12.75" x14ac:dyDescent="0.2">
      <c r="A680" s="41">
        <v>0</v>
      </c>
      <c r="B680" s="42" t="s">
        <v>1908</v>
      </c>
      <c r="C680" s="43">
        <v>43884</v>
      </c>
      <c r="D680" s="44" t="s">
        <v>361</v>
      </c>
      <c r="E680" s="42" t="s">
        <v>1908</v>
      </c>
      <c r="F680" s="44" t="s">
        <v>492</v>
      </c>
      <c r="G680" s="42" t="s">
        <v>140</v>
      </c>
      <c r="H680" s="45">
        <v>26142</v>
      </c>
      <c r="I680" s="42" t="s">
        <v>971</v>
      </c>
      <c r="J680" s="44" t="s">
        <v>966</v>
      </c>
      <c r="K680" s="42" t="s">
        <v>1909</v>
      </c>
    </row>
    <row r="681" spans="1:11" ht="12.75" x14ac:dyDescent="0.2">
      <c r="A681" s="41">
        <v>0</v>
      </c>
      <c r="B681" s="42" t="s">
        <v>823</v>
      </c>
      <c r="C681" s="43">
        <v>43849</v>
      </c>
      <c r="D681" s="44" t="s">
        <v>360</v>
      </c>
      <c r="E681" s="42" t="s">
        <v>823</v>
      </c>
      <c r="F681" s="44" t="s">
        <v>492</v>
      </c>
      <c r="G681" s="42" t="s">
        <v>109</v>
      </c>
      <c r="H681" s="45">
        <v>32342</v>
      </c>
      <c r="I681" s="42" t="s">
        <v>978</v>
      </c>
      <c r="J681" s="44" t="s">
        <v>966</v>
      </c>
      <c r="K681" s="42" t="s">
        <v>1910</v>
      </c>
    </row>
    <row r="682" spans="1:11" ht="12.75" x14ac:dyDescent="0.2">
      <c r="A682" s="41">
        <v>0</v>
      </c>
      <c r="B682" s="42" t="s">
        <v>383</v>
      </c>
      <c r="C682" s="43">
        <v>43846</v>
      </c>
      <c r="D682" s="44" t="s">
        <v>969</v>
      </c>
      <c r="E682" s="42" t="s">
        <v>383</v>
      </c>
      <c r="F682" s="44" t="s">
        <v>492</v>
      </c>
      <c r="G682" s="42" t="s">
        <v>109</v>
      </c>
      <c r="H682" s="45">
        <v>39908</v>
      </c>
      <c r="I682" s="42" t="s">
        <v>412</v>
      </c>
      <c r="J682" s="44" t="s">
        <v>966</v>
      </c>
      <c r="K682" s="42" t="s">
        <v>1911</v>
      </c>
    </row>
    <row r="683" spans="1:11" ht="12.75" x14ac:dyDescent="0.2">
      <c r="A683" s="41">
        <v>0</v>
      </c>
      <c r="B683" s="42" t="s">
        <v>824</v>
      </c>
      <c r="C683" s="43">
        <v>43849</v>
      </c>
      <c r="D683" s="44" t="s">
        <v>360</v>
      </c>
      <c r="E683" s="42" t="s">
        <v>824</v>
      </c>
      <c r="F683" s="44" t="s">
        <v>492</v>
      </c>
      <c r="G683" s="42" t="s">
        <v>109</v>
      </c>
      <c r="H683" s="45">
        <v>30571</v>
      </c>
      <c r="I683" s="42" t="s">
        <v>978</v>
      </c>
      <c r="J683" s="44" t="s">
        <v>966</v>
      </c>
      <c r="K683" s="42" t="s">
        <v>1912</v>
      </c>
    </row>
    <row r="684" spans="1:11" ht="12.75" x14ac:dyDescent="0.2">
      <c r="A684" s="41">
        <v>0</v>
      </c>
      <c r="B684" s="42" t="s">
        <v>618</v>
      </c>
      <c r="C684" s="43">
        <v>43846</v>
      </c>
      <c r="D684" s="44" t="s">
        <v>362</v>
      </c>
      <c r="E684" s="42" t="s">
        <v>618</v>
      </c>
      <c r="F684" s="44" t="s">
        <v>491</v>
      </c>
      <c r="G684" s="42" t="s">
        <v>204</v>
      </c>
      <c r="H684" s="45">
        <v>36766</v>
      </c>
      <c r="I684" s="42" t="s">
        <v>1166</v>
      </c>
      <c r="J684" s="44" t="s">
        <v>966</v>
      </c>
      <c r="K684" s="42" t="s">
        <v>1913</v>
      </c>
    </row>
    <row r="685" spans="1:11" ht="12.75" x14ac:dyDescent="0.2">
      <c r="A685" s="41">
        <v>0</v>
      </c>
      <c r="B685" s="42" t="s">
        <v>1914</v>
      </c>
      <c r="C685" s="43">
        <v>43840</v>
      </c>
      <c r="D685" s="44" t="s">
        <v>361</v>
      </c>
      <c r="E685" s="42" t="s">
        <v>1914</v>
      </c>
      <c r="F685" s="44" t="s">
        <v>492</v>
      </c>
      <c r="G685" s="42" t="s">
        <v>20</v>
      </c>
      <c r="H685" s="45">
        <v>29064</v>
      </c>
      <c r="I685" s="42" t="s">
        <v>971</v>
      </c>
      <c r="J685" s="44" t="s">
        <v>966</v>
      </c>
      <c r="K685" s="42" t="s">
        <v>1915</v>
      </c>
    </row>
    <row r="686" spans="1:11" ht="12.75" x14ac:dyDescent="0.2">
      <c r="A686" s="41">
        <v>0</v>
      </c>
      <c r="B686" s="42" t="s">
        <v>1916</v>
      </c>
      <c r="C686" s="43">
        <v>43845</v>
      </c>
      <c r="D686" s="44" t="s">
        <v>969</v>
      </c>
      <c r="E686" s="42" t="s">
        <v>1916</v>
      </c>
      <c r="F686" s="44" t="s">
        <v>492</v>
      </c>
      <c r="G686" s="42" t="s">
        <v>877</v>
      </c>
      <c r="H686" s="45">
        <v>39043</v>
      </c>
      <c r="I686" s="42" t="s">
        <v>1044</v>
      </c>
      <c r="J686" s="44" t="s">
        <v>966</v>
      </c>
      <c r="K686" s="42" t="s">
        <v>1917</v>
      </c>
    </row>
    <row r="687" spans="1:11" ht="12.75" x14ac:dyDescent="0.2">
      <c r="A687" s="41">
        <v>0</v>
      </c>
      <c r="B687" s="42" t="s">
        <v>1918</v>
      </c>
      <c r="C687" s="43">
        <v>43887</v>
      </c>
      <c r="D687" s="44" t="s">
        <v>359</v>
      </c>
      <c r="E687" s="42" t="s">
        <v>1918</v>
      </c>
      <c r="F687" s="44" t="s">
        <v>492</v>
      </c>
      <c r="G687" s="42" t="s">
        <v>231</v>
      </c>
      <c r="H687" s="45">
        <v>28664</v>
      </c>
      <c r="I687" s="42" t="s">
        <v>971</v>
      </c>
      <c r="J687" s="44" t="s">
        <v>966</v>
      </c>
      <c r="K687" s="42" t="s">
        <v>1919</v>
      </c>
    </row>
    <row r="688" spans="1:11" ht="12.75" x14ac:dyDescent="0.2">
      <c r="A688" s="41">
        <v>0</v>
      </c>
      <c r="B688" s="42" t="s">
        <v>1920</v>
      </c>
      <c r="C688" s="43">
        <v>43845</v>
      </c>
      <c r="D688" s="44" t="s">
        <v>969</v>
      </c>
      <c r="E688" s="42" t="s">
        <v>1920</v>
      </c>
      <c r="F688" s="44" t="s">
        <v>492</v>
      </c>
      <c r="G688" s="42" t="s">
        <v>877</v>
      </c>
      <c r="H688" s="45">
        <v>39043</v>
      </c>
      <c r="I688" s="42" t="s">
        <v>1044</v>
      </c>
      <c r="J688" s="44" t="s">
        <v>966</v>
      </c>
      <c r="K688" s="42" t="s">
        <v>1921</v>
      </c>
    </row>
    <row r="689" spans="1:11" ht="12.75" x14ac:dyDescent="0.2">
      <c r="A689" s="41">
        <v>0</v>
      </c>
      <c r="B689" s="42" t="s">
        <v>1922</v>
      </c>
      <c r="C689" s="43">
        <v>43849</v>
      </c>
      <c r="D689" s="44" t="s">
        <v>360</v>
      </c>
      <c r="E689" s="42" t="s">
        <v>1922</v>
      </c>
      <c r="F689" s="44" t="s">
        <v>492</v>
      </c>
      <c r="G689" s="42" t="s">
        <v>109</v>
      </c>
      <c r="H689" s="45">
        <v>27227</v>
      </c>
      <c r="I689" s="42" t="s">
        <v>971</v>
      </c>
      <c r="J689" s="44" t="s">
        <v>966</v>
      </c>
      <c r="K689" s="42" t="s">
        <v>1923</v>
      </c>
    </row>
    <row r="690" spans="1:11" ht="12.75" x14ac:dyDescent="0.2">
      <c r="A690" s="41">
        <v>0</v>
      </c>
      <c r="B690" s="42" t="s">
        <v>1924</v>
      </c>
      <c r="C690" s="43">
        <v>43851</v>
      </c>
      <c r="D690" s="44" t="s">
        <v>360</v>
      </c>
      <c r="E690" s="42" t="s">
        <v>1924</v>
      </c>
      <c r="F690" s="44" t="s">
        <v>492</v>
      </c>
      <c r="G690" s="42" t="s">
        <v>115</v>
      </c>
      <c r="H690" s="45">
        <v>25033</v>
      </c>
      <c r="I690" s="42" t="s">
        <v>987</v>
      </c>
      <c r="J690" s="44" t="s">
        <v>966</v>
      </c>
      <c r="K690" s="42" t="s">
        <v>1925</v>
      </c>
    </row>
    <row r="691" spans="1:11" ht="12.75" x14ac:dyDescent="0.2">
      <c r="A691" s="41">
        <v>0</v>
      </c>
      <c r="B691" s="42" t="s">
        <v>903</v>
      </c>
      <c r="C691" s="43">
        <v>43894</v>
      </c>
      <c r="D691" s="44" t="s">
        <v>1078</v>
      </c>
      <c r="E691" s="42" t="s">
        <v>903</v>
      </c>
      <c r="F691" s="44" t="s">
        <v>492</v>
      </c>
      <c r="G691" s="42" t="s">
        <v>14</v>
      </c>
      <c r="H691" s="45">
        <v>18788</v>
      </c>
      <c r="I691" s="42" t="s">
        <v>1016</v>
      </c>
      <c r="J691" s="44" t="s">
        <v>966</v>
      </c>
      <c r="K691" s="42" t="s">
        <v>1926</v>
      </c>
    </row>
    <row r="692" spans="1:11" ht="12.75" x14ac:dyDescent="0.2">
      <c r="A692" s="41">
        <v>0</v>
      </c>
      <c r="B692" s="42" t="s">
        <v>1927</v>
      </c>
      <c r="C692" s="43">
        <v>43843</v>
      </c>
      <c r="D692" s="44" t="s">
        <v>359</v>
      </c>
      <c r="E692" s="42" t="s">
        <v>1927</v>
      </c>
      <c r="F692" s="44" t="s">
        <v>492</v>
      </c>
      <c r="G692" s="42" t="s">
        <v>358</v>
      </c>
      <c r="H692" s="45">
        <v>28071</v>
      </c>
      <c r="I692" s="42" t="s">
        <v>971</v>
      </c>
      <c r="J692" s="44" t="s">
        <v>966</v>
      </c>
      <c r="K692" s="42" t="s">
        <v>1928</v>
      </c>
    </row>
    <row r="693" spans="1:11" ht="12.75" x14ac:dyDescent="0.2">
      <c r="A693" s="41">
        <v>0</v>
      </c>
      <c r="B693" s="42" t="s">
        <v>1929</v>
      </c>
      <c r="C693" s="43">
        <v>43858</v>
      </c>
      <c r="D693" s="44" t="s">
        <v>361</v>
      </c>
      <c r="E693" s="42" t="s">
        <v>1929</v>
      </c>
      <c r="F693" s="44" t="s">
        <v>492</v>
      </c>
      <c r="G693" s="42" t="s">
        <v>488</v>
      </c>
      <c r="H693" s="45">
        <v>37342</v>
      </c>
      <c r="I693" s="42" t="s">
        <v>998</v>
      </c>
      <c r="J693" s="44" t="s">
        <v>966</v>
      </c>
      <c r="K693" s="42" t="s">
        <v>1930</v>
      </c>
    </row>
    <row r="694" spans="1:11" ht="12.75" x14ac:dyDescent="0.2">
      <c r="A694" s="41">
        <v>0</v>
      </c>
      <c r="B694" s="42" t="s">
        <v>1931</v>
      </c>
      <c r="C694" s="43">
        <v>43893</v>
      </c>
      <c r="D694" s="44" t="s">
        <v>352</v>
      </c>
      <c r="E694" s="42" t="s">
        <v>1931</v>
      </c>
      <c r="F694" s="44" t="s">
        <v>492</v>
      </c>
      <c r="G694" s="42" t="s">
        <v>357</v>
      </c>
      <c r="H694" s="45">
        <v>21559</v>
      </c>
      <c r="I694" s="42" t="s">
        <v>1016</v>
      </c>
      <c r="J694" s="44" t="s">
        <v>966</v>
      </c>
      <c r="K694" s="42" t="s">
        <v>1932</v>
      </c>
    </row>
    <row r="695" spans="1:11" ht="12.75" x14ac:dyDescent="0.2">
      <c r="A695" s="41">
        <v>0</v>
      </c>
      <c r="B695" s="42" t="s">
        <v>808</v>
      </c>
      <c r="C695" s="43">
        <v>43843</v>
      </c>
      <c r="D695" s="44" t="s">
        <v>359</v>
      </c>
      <c r="E695" s="42" t="s">
        <v>808</v>
      </c>
      <c r="F695" s="44" t="s">
        <v>492</v>
      </c>
      <c r="G695" s="42" t="s">
        <v>183</v>
      </c>
      <c r="H695" s="45">
        <v>31962</v>
      </c>
      <c r="I695" s="42" t="s">
        <v>978</v>
      </c>
      <c r="J695" s="44" t="s">
        <v>966</v>
      </c>
      <c r="K695" s="42" t="s">
        <v>1933</v>
      </c>
    </row>
    <row r="696" spans="1:11" ht="12.75" x14ac:dyDescent="0.2">
      <c r="A696" s="41">
        <v>0</v>
      </c>
      <c r="B696" s="42" t="s">
        <v>1934</v>
      </c>
      <c r="C696" s="43">
        <v>43846</v>
      </c>
      <c r="D696" s="44" t="s">
        <v>361</v>
      </c>
      <c r="E696" s="42" t="s">
        <v>1934</v>
      </c>
      <c r="F696" s="44" t="s">
        <v>492</v>
      </c>
      <c r="G696" s="42" t="s">
        <v>201</v>
      </c>
      <c r="H696" s="45">
        <v>28914</v>
      </c>
      <c r="I696" s="42" t="s">
        <v>971</v>
      </c>
      <c r="J696" s="44" t="s">
        <v>966</v>
      </c>
      <c r="K696" s="42" t="s">
        <v>1935</v>
      </c>
    </row>
    <row r="697" spans="1:11" ht="12.75" x14ac:dyDescent="0.2">
      <c r="A697" s="41">
        <v>0</v>
      </c>
      <c r="B697" s="42" t="s">
        <v>1936</v>
      </c>
      <c r="C697" s="43">
        <v>43834</v>
      </c>
      <c r="D697" s="44" t="s">
        <v>352</v>
      </c>
      <c r="E697" s="42" t="s">
        <v>1936</v>
      </c>
      <c r="F697" s="44" t="s">
        <v>492</v>
      </c>
      <c r="G697" s="42" t="s">
        <v>96</v>
      </c>
      <c r="H697" s="45">
        <v>34590</v>
      </c>
      <c r="I697" s="42" t="s">
        <v>965</v>
      </c>
      <c r="J697" s="44" t="s">
        <v>966</v>
      </c>
      <c r="K697" s="42" t="s">
        <v>1937</v>
      </c>
    </row>
    <row r="698" spans="1:11" ht="12.75" x14ac:dyDescent="0.2">
      <c r="A698" s="41">
        <v>0</v>
      </c>
      <c r="B698" s="42" t="s">
        <v>1938</v>
      </c>
      <c r="C698" s="43">
        <v>43851</v>
      </c>
      <c r="D698" s="44" t="s">
        <v>359</v>
      </c>
      <c r="E698" s="42" t="s">
        <v>1938</v>
      </c>
      <c r="F698" s="44" t="s">
        <v>492</v>
      </c>
      <c r="G698" s="42" t="s">
        <v>115</v>
      </c>
      <c r="H698" s="45">
        <v>23881</v>
      </c>
      <c r="I698" s="42" t="s">
        <v>987</v>
      </c>
      <c r="J698" s="44" t="s">
        <v>966</v>
      </c>
      <c r="K698" s="42" t="s">
        <v>1939</v>
      </c>
    </row>
    <row r="699" spans="1:11" ht="12.75" x14ac:dyDescent="0.2">
      <c r="A699" s="41">
        <v>0</v>
      </c>
      <c r="B699" s="42" t="s">
        <v>898</v>
      </c>
      <c r="C699" s="43">
        <v>43843</v>
      </c>
      <c r="D699" s="44" t="s">
        <v>352</v>
      </c>
      <c r="E699" s="42" t="s">
        <v>898</v>
      </c>
      <c r="F699" s="44" t="s">
        <v>491</v>
      </c>
      <c r="G699" s="42" t="s">
        <v>174</v>
      </c>
      <c r="H699" s="45">
        <v>29676</v>
      </c>
      <c r="I699" s="42" t="s">
        <v>1360</v>
      </c>
      <c r="J699" s="44" t="s">
        <v>966</v>
      </c>
      <c r="K699" s="42" t="s">
        <v>1940</v>
      </c>
    </row>
    <row r="700" spans="1:11" ht="12.75" x14ac:dyDescent="0.2">
      <c r="A700" s="41">
        <v>0</v>
      </c>
      <c r="B700" s="42" t="s">
        <v>899</v>
      </c>
      <c r="C700" s="43">
        <v>43843</v>
      </c>
      <c r="D700" s="44" t="s">
        <v>361</v>
      </c>
      <c r="E700" s="42" t="s">
        <v>899</v>
      </c>
      <c r="F700" s="44" t="s">
        <v>492</v>
      </c>
      <c r="G700" s="42" t="s">
        <v>174</v>
      </c>
      <c r="H700" s="45">
        <v>27885</v>
      </c>
      <c r="I700" s="42" t="s">
        <v>971</v>
      </c>
      <c r="J700" s="44" t="s">
        <v>966</v>
      </c>
      <c r="K700" s="42" t="s">
        <v>1941</v>
      </c>
    </row>
    <row r="701" spans="1:11" ht="12.75" x14ac:dyDescent="0.2">
      <c r="A701" s="41">
        <v>0</v>
      </c>
      <c r="B701" s="42" t="s">
        <v>501</v>
      </c>
      <c r="C701" s="43">
        <v>43843</v>
      </c>
      <c r="D701" s="44" t="s">
        <v>359</v>
      </c>
      <c r="E701" s="42" t="s">
        <v>501</v>
      </c>
      <c r="F701" s="44" t="s">
        <v>492</v>
      </c>
      <c r="G701" s="42" t="s">
        <v>74</v>
      </c>
      <c r="H701" s="45">
        <v>31150</v>
      </c>
      <c r="I701" s="42" t="s">
        <v>978</v>
      </c>
      <c r="J701" s="44" t="s">
        <v>966</v>
      </c>
      <c r="K701" s="42" t="s">
        <v>1942</v>
      </c>
    </row>
    <row r="702" spans="1:11" ht="12.75" x14ac:dyDescent="0.2">
      <c r="A702" s="41">
        <v>0</v>
      </c>
      <c r="B702" s="42" t="s">
        <v>468</v>
      </c>
      <c r="C702" s="43">
        <v>43843</v>
      </c>
      <c r="D702" s="44" t="s">
        <v>969</v>
      </c>
      <c r="E702" s="42" t="s">
        <v>468</v>
      </c>
      <c r="F702" s="44" t="s">
        <v>492</v>
      </c>
      <c r="G702" s="42" t="s">
        <v>74</v>
      </c>
      <c r="H702" s="45">
        <v>41992</v>
      </c>
      <c r="I702" s="42"/>
      <c r="J702" s="44" t="s">
        <v>966</v>
      </c>
      <c r="K702" s="42" t="s">
        <v>1943</v>
      </c>
    </row>
    <row r="703" spans="1:11" ht="12.75" x14ac:dyDescent="0.2">
      <c r="A703" s="41">
        <v>0</v>
      </c>
      <c r="B703" s="42" t="s">
        <v>1944</v>
      </c>
      <c r="C703" s="43">
        <v>43857</v>
      </c>
      <c r="D703" s="44" t="s">
        <v>352</v>
      </c>
      <c r="E703" s="42" t="s">
        <v>1944</v>
      </c>
      <c r="F703" s="44" t="s">
        <v>492</v>
      </c>
      <c r="G703" s="42" t="s">
        <v>32</v>
      </c>
      <c r="H703" s="45">
        <v>27618</v>
      </c>
      <c r="I703" s="42" t="s">
        <v>971</v>
      </c>
      <c r="J703" s="44" t="s">
        <v>966</v>
      </c>
      <c r="K703" s="42" t="s">
        <v>1945</v>
      </c>
    </row>
    <row r="704" spans="1:11" ht="12.75" x14ac:dyDescent="0.2">
      <c r="A704" s="41">
        <v>0</v>
      </c>
      <c r="B704" s="42" t="s">
        <v>1946</v>
      </c>
      <c r="C704" s="43">
        <v>43865</v>
      </c>
      <c r="D704" s="44" t="s">
        <v>359</v>
      </c>
      <c r="E704" s="42" t="s">
        <v>1946</v>
      </c>
      <c r="F704" s="44" t="s">
        <v>492</v>
      </c>
      <c r="G704" s="42" t="s">
        <v>865</v>
      </c>
      <c r="H704" s="45">
        <v>27168</v>
      </c>
      <c r="I704" s="42" t="s">
        <v>971</v>
      </c>
      <c r="J704" s="44" t="s">
        <v>966</v>
      </c>
      <c r="K704" s="42" t="s">
        <v>1947</v>
      </c>
    </row>
    <row r="705" spans="1:11" ht="12.75" x14ac:dyDescent="0.2">
      <c r="A705" s="41">
        <v>0</v>
      </c>
      <c r="B705" s="42" t="s">
        <v>90</v>
      </c>
      <c r="C705" s="43">
        <v>43844</v>
      </c>
      <c r="D705" s="44" t="s">
        <v>361</v>
      </c>
      <c r="E705" s="42" t="s">
        <v>90</v>
      </c>
      <c r="F705" s="44" t="s">
        <v>492</v>
      </c>
      <c r="G705" s="42" t="s">
        <v>41</v>
      </c>
      <c r="H705" s="45">
        <v>27487</v>
      </c>
      <c r="I705" s="42" t="s">
        <v>971</v>
      </c>
      <c r="J705" s="44" t="s">
        <v>966</v>
      </c>
      <c r="K705" s="42" t="s">
        <v>1948</v>
      </c>
    </row>
    <row r="706" spans="1:11" ht="12.75" x14ac:dyDescent="0.2">
      <c r="A706" s="41">
        <v>0</v>
      </c>
      <c r="B706" s="42" t="s">
        <v>921</v>
      </c>
      <c r="C706" s="43">
        <v>43858</v>
      </c>
      <c r="D706" s="44" t="s">
        <v>969</v>
      </c>
      <c r="E706" s="42" t="s">
        <v>921</v>
      </c>
      <c r="F706" s="44" t="s">
        <v>492</v>
      </c>
      <c r="G706" s="42" t="s">
        <v>488</v>
      </c>
      <c r="H706" s="45">
        <v>37993</v>
      </c>
      <c r="I706" s="42" t="s">
        <v>975</v>
      </c>
      <c r="J706" s="44" t="s">
        <v>966</v>
      </c>
      <c r="K706" s="42" t="s">
        <v>1949</v>
      </c>
    </row>
    <row r="707" spans="1:11" ht="12.75" x14ac:dyDescent="0.2">
      <c r="A707" s="41">
        <v>0</v>
      </c>
      <c r="B707" s="42" t="s">
        <v>384</v>
      </c>
      <c r="C707" s="43">
        <v>43873</v>
      </c>
      <c r="D707" s="44" t="s">
        <v>969</v>
      </c>
      <c r="E707" s="42" t="s">
        <v>384</v>
      </c>
      <c r="F707" s="44" t="s">
        <v>492</v>
      </c>
      <c r="G707" s="42" t="s">
        <v>57</v>
      </c>
      <c r="H707" s="45">
        <v>39918</v>
      </c>
      <c r="I707" s="42" t="s">
        <v>412</v>
      </c>
      <c r="J707" s="44" t="s">
        <v>966</v>
      </c>
      <c r="K707" s="42" t="s">
        <v>1950</v>
      </c>
    </row>
    <row r="708" spans="1:11" ht="12.75" x14ac:dyDescent="0.2">
      <c r="A708" s="41">
        <v>0</v>
      </c>
      <c r="B708" s="42" t="s">
        <v>125</v>
      </c>
      <c r="C708" s="43">
        <v>43851</v>
      </c>
      <c r="D708" s="44" t="s">
        <v>359</v>
      </c>
      <c r="E708" s="42" t="s">
        <v>125</v>
      </c>
      <c r="F708" s="44" t="s">
        <v>492</v>
      </c>
      <c r="G708" s="42" t="s">
        <v>115</v>
      </c>
      <c r="H708" s="45">
        <v>26559</v>
      </c>
      <c r="I708" s="42" t="s">
        <v>971</v>
      </c>
      <c r="J708" s="44" t="s">
        <v>966</v>
      </c>
      <c r="K708" s="42" t="s">
        <v>1951</v>
      </c>
    </row>
    <row r="709" spans="1:11" ht="12.75" x14ac:dyDescent="0.2">
      <c r="A709" s="41">
        <v>0</v>
      </c>
      <c r="B709" s="42" t="s">
        <v>1952</v>
      </c>
      <c r="C709" s="43">
        <v>43898</v>
      </c>
      <c r="D709" s="44" t="s">
        <v>361</v>
      </c>
      <c r="E709" s="42" t="s">
        <v>1952</v>
      </c>
      <c r="F709" s="44" t="s">
        <v>492</v>
      </c>
      <c r="G709" s="42" t="s">
        <v>36</v>
      </c>
      <c r="H709" s="45">
        <v>26432</v>
      </c>
      <c r="I709" s="42" t="s">
        <v>971</v>
      </c>
      <c r="J709" s="44" t="s">
        <v>966</v>
      </c>
      <c r="K709" s="42" t="s">
        <v>1953</v>
      </c>
    </row>
    <row r="710" spans="1:11" ht="12.75" x14ac:dyDescent="0.2">
      <c r="A710" s="41">
        <v>0</v>
      </c>
      <c r="B710" s="42" t="s">
        <v>526</v>
      </c>
      <c r="C710" s="43">
        <v>43843</v>
      </c>
      <c r="D710" s="44" t="s">
        <v>969</v>
      </c>
      <c r="E710" s="42" t="s">
        <v>526</v>
      </c>
      <c r="F710" s="44" t="s">
        <v>492</v>
      </c>
      <c r="G710" s="42" t="s">
        <v>186</v>
      </c>
      <c r="H710" s="45">
        <v>38250</v>
      </c>
      <c r="I710" s="42" t="s">
        <v>975</v>
      </c>
      <c r="J710" s="44" t="s">
        <v>966</v>
      </c>
      <c r="K710" s="42" t="s">
        <v>1954</v>
      </c>
    </row>
    <row r="711" spans="1:11" ht="12.75" x14ac:dyDescent="0.2">
      <c r="A711" s="41">
        <v>0</v>
      </c>
      <c r="B711" s="42" t="s">
        <v>1955</v>
      </c>
      <c r="C711" s="43">
        <v>43843</v>
      </c>
      <c r="D711" s="44" t="s">
        <v>359</v>
      </c>
      <c r="E711" s="42" t="s">
        <v>1955</v>
      </c>
      <c r="F711" s="44" t="s">
        <v>492</v>
      </c>
      <c r="G711" s="42" t="s">
        <v>1019</v>
      </c>
      <c r="H711" s="45">
        <v>23218</v>
      </c>
      <c r="I711" s="42" t="s">
        <v>987</v>
      </c>
      <c r="J711" s="44" t="s">
        <v>966</v>
      </c>
      <c r="K711" s="42" t="s">
        <v>1956</v>
      </c>
    </row>
    <row r="712" spans="1:11" ht="12.75" x14ac:dyDescent="0.2">
      <c r="A712" s="41">
        <v>0</v>
      </c>
      <c r="B712" s="42" t="s">
        <v>351</v>
      </c>
      <c r="C712" s="43">
        <v>43843</v>
      </c>
      <c r="D712" s="44" t="s">
        <v>360</v>
      </c>
      <c r="E712" s="42" t="s">
        <v>351</v>
      </c>
      <c r="F712" s="44" t="s">
        <v>492</v>
      </c>
      <c r="G712" s="42" t="s">
        <v>183</v>
      </c>
      <c r="H712" s="45">
        <v>27055</v>
      </c>
      <c r="I712" s="42" t="s">
        <v>971</v>
      </c>
      <c r="J712" s="44" t="s">
        <v>966</v>
      </c>
      <c r="K712" s="42" t="s">
        <v>1957</v>
      </c>
    </row>
    <row r="713" spans="1:11" ht="12.75" x14ac:dyDescent="0.2">
      <c r="A713" s="41">
        <v>0</v>
      </c>
      <c r="B713" s="42" t="s">
        <v>1958</v>
      </c>
      <c r="C713" s="43">
        <v>43857</v>
      </c>
      <c r="D713" s="44" t="s">
        <v>361</v>
      </c>
      <c r="E713" s="42" t="s">
        <v>1958</v>
      </c>
      <c r="F713" s="44" t="s">
        <v>492</v>
      </c>
      <c r="G713" s="42" t="s">
        <v>32</v>
      </c>
      <c r="H713" s="45">
        <v>24189</v>
      </c>
      <c r="I713" s="42" t="s">
        <v>987</v>
      </c>
      <c r="J713" s="44" t="s">
        <v>966</v>
      </c>
      <c r="K713" s="42" t="s">
        <v>1959</v>
      </c>
    </row>
    <row r="714" spans="1:11" ht="12.75" x14ac:dyDescent="0.2">
      <c r="A714" s="41">
        <v>0</v>
      </c>
      <c r="B714" s="42" t="s">
        <v>1960</v>
      </c>
      <c r="C714" s="43">
        <v>43857</v>
      </c>
      <c r="D714" s="44" t="s">
        <v>1078</v>
      </c>
      <c r="E714" s="42" t="s">
        <v>1960</v>
      </c>
      <c r="F714" s="44" t="s">
        <v>492</v>
      </c>
      <c r="G714" s="42" t="s">
        <v>32</v>
      </c>
      <c r="H714" s="45">
        <v>15180</v>
      </c>
      <c r="I714" s="42" t="s">
        <v>1016</v>
      </c>
      <c r="J714" s="44" t="s">
        <v>966</v>
      </c>
      <c r="K714" s="42" t="s">
        <v>1961</v>
      </c>
    </row>
    <row r="715" spans="1:11" ht="12.75" x14ac:dyDescent="0.2">
      <c r="A715" s="41">
        <v>0</v>
      </c>
      <c r="B715" s="42" t="s">
        <v>1962</v>
      </c>
      <c r="C715" s="43">
        <v>43881</v>
      </c>
      <c r="D715" s="44" t="s">
        <v>361</v>
      </c>
      <c r="E715" s="42" t="s">
        <v>1962</v>
      </c>
      <c r="F715" s="44" t="s">
        <v>492</v>
      </c>
      <c r="G715" s="42" t="s">
        <v>53</v>
      </c>
      <c r="H715" s="45">
        <v>37286</v>
      </c>
      <c r="I715" s="42" t="s">
        <v>998</v>
      </c>
      <c r="J715" s="44" t="s">
        <v>966</v>
      </c>
      <c r="K715" s="42" t="s">
        <v>1963</v>
      </c>
    </row>
    <row r="716" spans="1:11" ht="12.75" x14ac:dyDescent="0.2">
      <c r="A716" s="41">
        <v>0</v>
      </c>
      <c r="B716" s="42" t="s">
        <v>793</v>
      </c>
      <c r="C716" s="43">
        <v>43834</v>
      </c>
      <c r="D716" s="44" t="s">
        <v>359</v>
      </c>
      <c r="E716" s="42" t="s">
        <v>793</v>
      </c>
      <c r="F716" s="44" t="s">
        <v>492</v>
      </c>
      <c r="G716" s="42" t="s">
        <v>75</v>
      </c>
      <c r="H716" s="45">
        <v>37097</v>
      </c>
      <c r="I716" s="42" t="s">
        <v>998</v>
      </c>
      <c r="J716" s="44" t="s">
        <v>966</v>
      </c>
      <c r="K716" s="42" t="s">
        <v>1964</v>
      </c>
    </row>
    <row r="717" spans="1:11" ht="12.75" x14ac:dyDescent="0.2">
      <c r="A717" s="41">
        <v>0</v>
      </c>
      <c r="B717" s="42" t="s">
        <v>1965</v>
      </c>
      <c r="C717" s="43">
        <v>43857</v>
      </c>
      <c r="D717" s="44" t="s">
        <v>360</v>
      </c>
      <c r="E717" s="42" t="s">
        <v>1965</v>
      </c>
      <c r="F717" s="44" t="s">
        <v>492</v>
      </c>
      <c r="G717" s="42" t="s">
        <v>273</v>
      </c>
      <c r="H717" s="45">
        <v>26429</v>
      </c>
      <c r="I717" s="42" t="s">
        <v>971</v>
      </c>
      <c r="J717" s="44" t="s">
        <v>966</v>
      </c>
      <c r="K717" s="42" t="s">
        <v>1966</v>
      </c>
    </row>
    <row r="718" spans="1:11" ht="12.75" x14ac:dyDescent="0.2">
      <c r="A718" s="41">
        <v>0</v>
      </c>
      <c r="B718" s="42" t="s">
        <v>1967</v>
      </c>
      <c r="C718" s="43">
        <v>43881</v>
      </c>
      <c r="D718" s="44" t="s">
        <v>359</v>
      </c>
      <c r="E718" s="42" t="s">
        <v>1967</v>
      </c>
      <c r="F718" s="44" t="s">
        <v>492</v>
      </c>
      <c r="G718" s="42" t="s">
        <v>53</v>
      </c>
      <c r="H718" s="45">
        <v>28903</v>
      </c>
      <c r="I718" s="42" t="s">
        <v>971</v>
      </c>
      <c r="J718" s="44" t="s">
        <v>966</v>
      </c>
      <c r="K718" s="42" t="s">
        <v>1968</v>
      </c>
    </row>
    <row r="719" spans="1:11" ht="12.75" x14ac:dyDescent="0.2">
      <c r="A719" s="41">
        <v>0</v>
      </c>
      <c r="B719" s="42" t="s">
        <v>1969</v>
      </c>
      <c r="C719" s="43">
        <v>43881</v>
      </c>
      <c r="D719" s="44" t="s">
        <v>969</v>
      </c>
      <c r="E719" s="42" t="s">
        <v>1969</v>
      </c>
      <c r="F719" s="44" t="s">
        <v>492</v>
      </c>
      <c r="G719" s="42" t="s">
        <v>53</v>
      </c>
      <c r="H719" s="45">
        <v>39199</v>
      </c>
      <c r="I719" s="42" t="s">
        <v>1044</v>
      </c>
      <c r="J719" s="44" t="s">
        <v>966</v>
      </c>
      <c r="K719" s="42" t="s">
        <v>1970</v>
      </c>
    </row>
    <row r="720" spans="1:11" ht="12.75" x14ac:dyDescent="0.2">
      <c r="A720" s="41">
        <v>0</v>
      </c>
      <c r="B720" s="42" t="s">
        <v>1971</v>
      </c>
      <c r="C720" s="43">
        <v>43885</v>
      </c>
      <c r="D720" s="44" t="s">
        <v>359</v>
      </c>
      <c r="E720" s="42" t="s">
        <v>1971</v>
      </c>
      <c r="F720" s="44" t="s">
        <v>492</v>
      </c>
      <c r="G720" s="42" t="s">
        <v>140</v>
      </c>
      <c r="H720" s="45">
        <v>37684</v>
      </c>
      <c r="I720" s="42" t="s">
        <v>998</v>
      </c>
      <c r="J720" s="44" t="s">
        <v>966</v>
      </c>
      <c r="K720" s="42" t="s">
        <v>1972</v>
      </c>
    </row>
    <row r="721" spans="1:11" ht="12.75" x14ac:dyDescent="0.2">
      <c r="A721" s="41">
        <v>0</v>
      </c>
      <c r="B721" s="42" t="s">
        <v>1973</v>
      </c>
      <c r="C721" s="43">
        <v>43867</v>
      </c>
      <c r="D721" s="44" t="s">
        <v>361</v>
      </c>
      <c r="E721" s="42" t="s">
        <v>1973</v>
      </c>
      <c r="F721" s="44" t="s">
        <v>492</v>
      </c>
      <c r="G721" s="42" t="s">
        <v>489</v>
      </c>
      <c r="H721" s="45">
        <v>25796</v>
      </c>
      <c r="I721" s="42" t="s">
        <v>987</v>
      </c>
      <c r="J721" s="44" t="s">
        <v>966</v>
      </c>
      <c r="K721" s="42" t="s">
        <v>1974</v>
      </c>
    </row>
    <row r="722" spans="1:11" ht="12.75" x14ac:dyDescent="0.2">
      <c r="A722" s="41">
        <v>0</v>
      </c>
      <c r="B722" s="42" t="s">
        <v>1975</v>
      </c>
      <c r="C722" s="43">
        <v>43879</v>
      </c>
      <c r="D722" s="44" t="s">
        <v>359</v>
      </c>
      <c r="E722" s="42" t="s">
        <v>1975</v>
      </c>
      <c r="F722" s="44" t="s">
        <v>492</v>
      </c>
      <c r="G722" s="42" t="s">
        <v>342</v>
      </c>
      <c r="H722" s="45">
        <v>22895</v>
      </c>
      <c r="I722" s="42" t="s">
        <v>987</v>
      </c>
      <c r="J722" s="44" t="s">
        <v>966</v>
      </c>
      <c r="K722" s="42" t="s">
        <v>1976</v>
      </c>
    </row>
    <row r="723" spans="1:11" ht="12.75" x14ac:dyDescent="0.2">
      <c r="A723" s="41">
        <v>0</v>
      </c>
      <c r="B723" s="42" t="s">
        <v>718</v>
      </c>
      <c r="C723" s="43">
        <v>44028</v>
      </c>
      <c r="D723" s="44" t="s">
        <v>359</v>
      </c>
      <c r="E723" s="42" t="s">
        <v>718</v>
      </c>
      <c r="F723" s="44" t="s">
        <v>492</v>
      </c>
      <c r="G723" s="42" t="s">
        <v>153</v>
      </c>
      <c r="H723" s="45">
        <v>27584</v>
      </c>
      <c r="I723" s="42" t="s">
        <v>971</v>
      </c>
      <c r="J723" s="44" t="s">
        <v>966</v>
      </c>
      <c r="K723" s="42" t="s">
        <v>1977</v>
      </c>
    </row>
    <row r="724" spans="1:11" ht="12.75" x14ac:dyDescent="0.2">
      <c r="A724" s="41">
        <v>0</v>
      </c>
      <c r="B724" s="42" t="s">
        <v>1978</v>
      </c>
      <c r="C724" s="43">
        <v>43885</v>
      </c>
      <c r="D724" s="44" t="s">
        <v>360</v>
      </c>
      <c r="E724" s="42" t="s">
        <v>1978</v>
      </c>
      <c r="F724" s="44" t="s">
        <v>492</v>
      </c>
      <c r="G724" s="42" t="s">
        <v>36</v>
      </c>
      <c r="H724" s="45">
        <v>25750</v>
      </c>
      <c r="I724" s="42" t="s">
        <v>987</v>
      </c>
      <c r="J724" s="44" t="s">
        <v>966</v>
      </c>
      <c r="K724" s="42" t="s">
        <v>1979</v>
      </c>
    </row>
    <row r="725" spans="1:11" ht="12.75" x14ac:dyDescent="0.2">
      <c r="A725" s="41">
        <v>0</v>
      </c>
      <c r="B725" s="42" t="s">
        <v>49</v>
      </c>
      <c r="C725" s="43">
        <v>43871</v>
      </c>
      <c r="D725" s="44" t="s">
        <v>360</v>
      </c>
      <c r="E725" s="42" t="s">
        <v>49</v>
      </c>
      <c r="F725" s="44" t="s">
        <v>492</v>
      </c>
      <c r="G725" s="42" t="s">
        <v>53</v>
      </c>
      <c r="H725" s="45">
        <v>34526</v>
      </c>
      <c r="I725" s="42" t="s">
        <v>965</v>
      </c>
      <c r="J725" s="44" t="s">
        <v>966</v>
      </c>
      <c r="K725" s="42" t="s">
        <v>1980</v>
      </c>
    </row>
    <row r="726" spans="1:11" ht="12.75" x14ac:dyDescent="0.2">
      <c r="A726" s="41">
        <v>0</v>
      </c>
      <c r="B726" s="42" t="s">
        <v>1981</v>
      </c>
      <c r="C726" s="43">
        <v>43857</v>
      </c>
      <c r="D726" s="44" t="s">
        <v>359</v>
      </c>
      <c r="E726" s="42" t="s">
        <v>1981</v>
      </c>
      <c r="F726" s="44" t="s">
        <v>492</v>
      </c>
      <c r="G726" s="42" t="s">
        <v>202</v>
      </c>
      <c r="H726" s="45">
        <v>26113</v>
      </c>
      <c r="I726" s="42" t="s">
        <v>971</v>
      </c>
      <c r="J726" s="44" t="s">
        <v>966</v>
      </c>
      <c r="K726" s="42" t="s">
        <v>1982</v>
      </c>
    </row>
    <row r="727" spans="1:11" ht="12.75" x14ac:dyDescent="0.2">
      <c r="A727" s="41">
        <v>0</v>
      </c>
      <c r="B727" s="42" t="s">
        <v>58</v>
      </c>
      <c r="C727" s="43">
        <v>43857</v>
      </c>
      <c r="D727" s="44" t="s">
        <v>359</v>
      </c>
      <c r="E727" s="42" t="s">
        <v>58</v>
      </c>
      <c r="F727" s="44" t="s">
        <v>492</v>
      </c>
      <c r="G727" s="42" t="s">
        <v>59</v>
      </c>
      <c r="H727" s="45">
        <v>25708</v>
      </c>
      <c r="I727" s="42" t="s">
        <v>987</v>
      </c>
      <c r="J727" s="44" t="s">
        <v>966</v>
      </c>
      <c r="K727" s="42" t="s">
        <v>1983</v>
      </c>
    </row>
    <row r="728" spans="1:11" ht="12.75" x14ac:dyDescent="0.2">
      <c r="A728" s="41">
        <v>0</v>
      </c>
      <c r="B728" s="42" t="s">
        <v>909</v>
      </c>
      <c r="C728" s="43">
        <v>43857</v>
      </c>
      <c r="D728" s="44" t="s">
        <v>361</v>
      </c>
      <c r="E728" s="42" t="s">
        <v>909</v>
      </c>
      <c r="F728" s="44" t="s">
        <v>492</v>
      </c>
      <c r="G728" s="42" t="s">
        <v>32</v>
      </c>
      <c r="H728" s="45">
        <v>36260</v>
      </c>
      <c r="I728" s="42" t="s">
        <v>965</v>
      </c>
      <c r="J728" s="44" t="s">
        <v>966</v>
      </c>
      <c r="K728" s="42" t="s">
        <v>1984</v>
      </c>
    </row>
    <row r="729" spans="1:11" ht="12.75" x14ac:dyDescent="0.2">
      <c r="A729" s="41">
        <v>0</v>
      </c>
      <c r="B729" s="42" t="s">
        <v>1985</v>
      </c>
      <c r="C729" s="43">
        <v>43843</v>
      </c>
      <c r="D729" s="44" t="s">
        <v>361</v>
      </c>
      <c r="E729" s="42" t="s">
        <v>1985</v>
      </c>
      <c r="F729" s="44" t="s">
        <v>492</v>
      </c>
      <c r="G729" s="42" t="s">
        <v>358</v>
      </c>
      <c r="H729" s="45">
        <v>28140</v>
      </c>
      <c r="I729" s="42" t="s">
        <v>971</v>
      </c>
      <c r="J729" s="44" t="s">
        <v>966</v>
      </c>
      <c r="K729" s="42" t="s">
        <v>1986</v>
      </c>
    </row>
    <row r="730" spans="1:11" ht="12.75" x14ac:dyDescent="0.2">
      <c r="A730" s="41">
        <v>0</v>
      </c>
      <c r="B730" s="42" t="s">
        <v>938</v>
      </c>
      <c r="C730" s="43">
        <v>44034</v>
      </c>
      <c r="D730" s="44" t="s">
        <v>359</v>
      </c>
      <c r="E730" s="42" t="s">
        <v>938</v>
      </c>
      <c r="F730" s="44" t="s">
        <v>492</v>
      </c>
      <c r="G730" s="42" t="s">
        <v>939</v>
      </c>
      <c r="H730" s="45">
        <v>31168</v>
      </c>
      <c r="I730" s="42" t="s">
        <v>978</v>
      </c>
      <c r="J730" s="44" t="s">
        <v>966</v>
      </c>
      <c r="K730" s="42" t="s">
        <v>1987</v>
      </c>
    </row>
    <row r="731" spans="1:11" ht="12.75" x14ac:dyDescent="0.2">
      <c r="A731" s="41">
        <v>0</v>
      </c>
      <c r="B731" s="42" t="s">
        <v>527</v>
      </c>
      <c r="C731" s="43">
        <v>43843</v>
      </c>
      <c r="D731" s="44" t="s">
        <v>359</v>
      </c>
      <c r="E731" s="42" t="s">
        <v>527</v>
      </c>
      <c r="F731" s="44" t="s">
        <v>492</v>
      </c>
      <c r="G731" s="42" t="s">
        <v>186</v>
      </c>
      <c r="H731" s="45">
        <v>30970</v>
      </c>
      <c r="I731" s="42" t="s">
        <v>978</v>
      </c>
      <c r="J731" s="44" t="s">
        <v>966</v>
      </c>
      <c r="K731" s="42" t="s">
        <v>1988</v>
      </c>
    </row>
    <row r="732" spans="1:11" ht="12.75" x14ac:dyDescent="0.2">
      <c r="A732" s="41">
        <v>0</v>
      </c>
      <c r="B732" s="42" t="s">
        <v>800</v>
      </c>
      <c r="C732" s="43">
        <v>43852</v>
      </c>
      <c r="D732" s="44" t="s">
        <v>359</v>
      </c>
      <c r="E732" s="42" t="s">
        <v>800</v>
      </c>
      <c r="F732" s="44" t="s">
        <v>492</v>
      </c>
      <c r="G732" s="42" t="s">
        <v>14</v>
      </c>
      <c r="H732" s="45">
        <v>27879</v>
      </c>
      <c r="I732" s="42" t="s">
        <v>971</v>
      </c>
      <c r="J732" s="44" t="s">
        <v>966</v>
      </c>
      <c r="K732" s="42" t="s">
        <v>1989</v>
      </c>
    </row>
    <row r="733" spans="1:11" ht="12.75" x14ac:dyDescent="0.2">
      <c r="A733" s="41">
        <v>0</v>
      </c>
      <c r="B733" s="42" t="s">
        <v>700</v>
      </c>
      <c r="C733" s="43">
        <v>43865</v>
      </c>
      <c r="D733" s="44" t="s">
        <v>352</v>
      </c>
      <c r="E733" s="42" t="s">
        <v>700</v>
      </c>
      <c r="F733" s="44" t="s">
        <v>492</v>
      </c>
      <c r="G733" s="42" t="s">
        <v>865</v>
      </c>
      <c r="H733" s="45">
        <v>32357</v>
      </c>
      <c r="I733" s="42" t="s">
        <v>978</v>
      </c>
      <c r="J733" s="44" t="s">
        <v>966</v>
      </c>
      <c r="K733" s="42" t="s">
        <v>1990</v>
      </c>
    </row>
    <row r="734" spans="1:11" ht="12.75" x14ac:dyDescent="0.2">
      <c r="A734" s="41">
        <v>0</v>
      </c>
      <c r="B734" s="42" t="s">
        <v>642</v>
      </c>
      <c r="C734" s="43">
        <v>43879</v>
      </c>
      <c r="D734" s="44" t="s">
        <v>359</v>
      </c>
      <c r="E734" s="42" t="s">
        <v>642</v>
      </c>
      <c r="F734" s="44" t="s">
        <v>492</v>
      </c>
      <c r="G734" s="42" t="s">
        <v>330</v>
      </c>
      <c r="H734" s="45">
        <v>28610</v>
      </c>
      <c r="I734" s="42" t="s">
        <v>971</v>
      </c>
      <c r="J734" s="44" t="s">
        <v>966</v>
      </c>
      <c r="K734" s="42" t="s">
        <v>1991</v>
      </c>
    </row>
    <row r="735" spans="1:11" ht="12.75" x14ac:dyDescent="0.2">
      <c r="A735" s="41">
        <v>0</v>
      </c>
      <c r="B735" s="42" t="s">
        <v>1992</v>
      </c>
      <c r="C735" s="43">
        <v>43866</v>
      </c>
      <c r="D735" s="44" t="s">
        <v>360</v>
      </c>
      <c r="E735" s="42" t="s">
        <v>1992</v>
      </c>
      <c r="F735" s="44" t="s">
        <v>492</v>
      </c>
      <c r="G735" s="42" t="s">
        <v>153</v>
      </c>
      <c r="H735" s="45">
        <v>33114</v>
      </c>
      <c r="I735" s="42" t="s">
        <v>978</v>
      </c>
      <c r="J735" s="44" t="s">
        <v>966</v>
      </c>
      <c r="K735" s="42" t="s">
        <v>1993</v>
      </c>
    </row>
    <row r="736" spans="1:11" ht="12.75" x14ac:dyDescent="0.2">
      <c r="A736" s="41">
        <v>0</v>
      </c>
      <c r="B736" s="42" t="s">
        <v>385</v>
      </c>
      <c r="C736" s="43">
        <v>43857</v>
      </c>
      <c r="D736" s="44" t="s">
        <v>969</v>
      </c>
      <c r="E736" s="42" t="s">
        <v>385</v>
      </c>
      <c r="F736" s="44" t="s">
        <v>492</v>
      </c>
      <c r="G736" s="42" t="s">
        <v>411</v>
      </c>
      <c r="H736" s="45">
        <v>39868</v>
      </c>
      <c r="I736" s="42" t="s">
        <v>412</v>
      </c>
      <c r="J736" s="44" t="s">
        <v>966</v>
      </c>
      <c r="K736" s="42" t="s">
        <v>1994</v>
      </c>
    </row>
    <row r="737" spans="1:11" ht="12.75" x14ac:dyDescent="0.2">
      <c r="A737" s="41">
        <v>0</v>
      </c>
      <c r="B737" s="42" t="s">
        <v>834</v>
      </c>
      <c r="C737" s="43">
        <v>43846</v>
      </c>
      <c r="D737" s="44" t="s">
        <v>969</v>
      </c>
      <c r="E737" s="42" t="s">
        <v>834</v>
      </c>
      <c r="F737" s="44" t="s">
        <v>492</v>
      </c>
      <c r="G737" s="42" t="s">
        <v>140</v>
      </c>
      <c r="H737" s="45">
        <v>39206</v>
      </c>
      <c r="I737" s="42" t="s">
        <v>1044</v>
      </c>
      <c r="J737" s="44" t="s">
        <v>966</v>
      </c>
      <c r="K737" s="42" t="s">
        <v>1995</v>
      </c>
    </row>
    <row r="738" spans="1:11" ht="12.75" x14ac:dyDescent="0.2">
      <c r="A738" s="41">
        <v>0</v>
      </c>
      <c r="B738" s="42" t="s">
        <v>847</v>
      </c>
      <c r="C738" s="43">
        <v>43866</v>
      </c>
      <c r="D738" s="44" t="s">
        <v>361</v>
      </c>
      <c r="E738" s="42" t="s">
        <v>847</v>
      </c>
      <c r="F738" s="44" t="s">
        <v>492</v>
      </c>
      <c r="G738" s="42" t="s">
        <v>153</v>
      </c>
      <c r="H738" s="45">
        <v>27775</v>
      </c>
      <c r="I738" s="42" t="s">
        <v>971</v>
      </c>
      <c r="J738" s="44" t="s">
        <v>966</v>
      </c>
      <c r="K738" s="42" t="s">
        <v>1996</v>
      </c>
    </row>
    <row r="739" spans="1:11" ht="12.75" x14ac:dyDescent="0.2">
      <c r="A739" s="41">
        <v>0</v>
      </c>
      <c r="B739" s="42" t="s">
        <v>1997</v>
      </c>
      <c r="C739" s="43">
        <v>43843</v>
      </c>
      <c r="D739" s="44" t="s">
        <v>360</v>
      </c>
      <c r="E739" s="42" t="s">
        <v>1997</v>
      </c>
      <c r="F739" s="44" t="s">
        <v>492</v>
      </c>
      <c r="G739" s="42" t="s">
        <v>14</v>
      </c>
      <c r="H739" s="45">
        <v>32173</v>
      </c>
      <c r="I739" s="42" t="s">
        <v>978</v>
      </c>
      <c r="J739" s="44" t="s">
        <v>966</v>
      </c>
      <c r="K739" s="42" t="s">
        <v>1998</v>
      </c>
    </row>
    <row r="740" spans="1:11" ht="12.75" x14ac:dyDescent="0.2">
      <c r="A740" s="41">
        <v>0</v>
      </c>
      <c r="B740" s="42" t="s">
        <v>42</v>
      </c>
      <c r="C740" s="43">
        <v>43835</v>
      </c>
      <c r="D740" s="44" t="s">
        <v>361</v>
      </c>
      <c r="E740" s="42" t="s">
        <v>42</v>
      </c>
      <c r="F740" s="44" t="s">
        <v>492</v>
      </c>
      <c r="G740" s="42" t="s">
        <v>62</v>
      </c>
      <c r="H740" s="45">
        <v>36605</v>
      </c>
      <c r="I740" s="42" t="s">
        <v>965</v>
      </c>
      <c r="J740" s="44" t="s">
        <v>966</v>
      </c>
      <c r="K740" s="42" t="s">
        <v>1999</v>
      </c>
    </row>
    <row r="741" spans="1:11" ht="12.75" x14ac:dyDescent="0.2">
      <c r="A741" s="41">
        <v>0</v>
      </c>
      <c r="B741" s="42" t="s">
        <v>2000</v>
      </c>
      <c r="C741" s="43">
        <v>43873</v>
      </c>
      <c r="D741" s="44" t="s">
        <v>352</v>
      </c>
      <c r="E741" s="42" t="s">
        <v>2000</v>
      </c>
      <c r="F741" s="44" t="s">
        <v>492</v>
      </c>
      <c r="G741" s="42" t="s">
        <v>57</v>
      </c>
      <c r="H741" s="45">
        <v>22336</v>
      </c>
      <c r="I741" s="42" t="s">
        <v>987</v>
      </c>
      <c r="J741" s="44" t="s">
        <v>966</v>
      </c>
      <c r="K741" s="42" t="s">
        <v>2001</v>
      </c>
    </row>
    <row r="742" spans="1:11" ht="12.75" x14ac:dyDescent="0.2">
      <c r="A742" s="41">
        <v>0</v>
      </c>
      <c r="B742" s="42" t="s">
        <v>56</v>
      </c>
      <c r="C742" s="43">
        <v>43873</v>
      </c>
      <c r="D742" s="44" t="s">
        <v>359</v>
      </c>
      <c r="E742" s="42" t="s">
        <v>56</v>
      </c>
      <c r="F742" s="44" t="s">
        <v>492</v>
      </c>
      <c r="G742" s="42" t="s">
        <v>57</v>
      </c>
      <c r="H742" s="45">
        <v>23115</v>
      </c>
      <c r="I742" s="42" t="s">
        <v>987</v>
      </c>
      <c r="J742" s="44" t="s">
        <v>966</v>
      </c>
      <c r="K742" s="42" t="s">
        <v>2002</v>
      </c>
    </row>
    <row r="743" spans="1:11" ht="12.75" x14ac:dyDescent="0.2">
      <c r="A743" s="41">
        <v>0</v>
      </c>
      <c r="B743" s="42" t="s">
        <v>436</v>
      </c>
      <c r="C743" s="43">
        <v>43843</v>
      </c>
      <c r="D743" s="44" t="s">
        <v>969</v>
      </c>
      <c r="E743" s="42" t="s">
        <v>436</v>
      </c>
      <c r="F743" s="44" t="s">
        <v>492</v>
      </c>
      <c r="G743" s="42" t="s">
        <v>174</v>
      </c>
      <c r="H743" s="45">
        <v>40248</v>
      </c>
      <c r="I743" s="42" t="s">
        <v>453</v>
      </c>
      <c r="J743" s="44" t="s">
        <v>966</v>
      </c>
      <c r="K743" s="42" t="s">
        <v>2003</v>
      </c>
    </row>
    <row r="744" spans="1:11" ht="12.75" x14ac:dyDescent="0.2">
      <c r="A744" s="41">
        <v>0</v>
      </c>
      <c r="B744" s="42" t="s">
        <v>2004</v>
      </c>
      <c r="C744" s="43">
        <v>43871</v>
      </c>
      <c r="D744" s="44" t="s">
        <v>362</v>
      </c>
      <c r="E744" s="42" t="s">
        <v>2004</v>
      </c>
      <c r="F744" s="44" t="s">
        <v>491</v>
      </c>
      <c r="G744" s="42" t="s">
        <v>4</v>
      </c>
      <c r="H744" s="45">
        <v>35191</v>
      </c>
      <c r="I744" s="42" t="s">
        <v>1166</v>
      </c>
      <c r="J744" s="44" t="s">
        <v>966</v>
      </c>
      <c r="K744" s="42" t="s">
        <v>2005</v>
      </c>
    </row>
    <row r="745" spans="1:11" ht="12.75" x14ac:dyDescent="0.2">
      <c r="A745" s="41">
        <v>0</v>
      </c>
      <c r="B745" s="42" t="s">
        <v>731</v>
      </c>
      <c r="C745" s="43">
        <v>43843</v>
      </c>
      <c r="D745" s="44" t="s">
        <v>359</v>
      </c>
      <c r="E745" s="42" t="s">
        <v>731</v>
      </c>
      <c r="F745" s="44" t="s">
        <v>492</v>
      </c>
      <c r="G745" s="42" t="s">
        <v>327</v>
      </c>
      <c r="H745" s="45">
        <v>29785</v>
      </c>
      <c r="I745" s="42" t="s">
        <v>978</v>
      </c>
      <c r="J745" s="44" t="s">
        <v>966</v>
      </c>
      <c r="K745" s="42" t="s">
        <v>2006</v>
      </c>
    </row>
    <row r="746" spans="1:11" ht="12.75" x14ac:dyDescent="0.2">
      <c r="A746" s="41">
        <v>0</v>
      </c>
      <c r="B746" s="42" t="s">
        <v>619</v>
      </c>
      <c r="C746" s="43">
        <v>43846</v>
      </c>
      <c r="D746" s="44" t="s">
        <v>360</v>
      </c>
      <c r="E746" s="42" t="s">
        <v>619</v>
      </c>
      <c r="F746" s="44" t="s">
        <v>492</v>
      </c>
      <c r="G746" s="42" t="s">
        <v>204</v>
      </c>
      <c r="H746" s="45">
        <v>28373</v>
      </c>
      <c r="I746" s="42" t="s">
        <v>971</v>
      </c>
      <c r="J746" s="44" t="s">
        <v>966</v>
      </c>
      <c r="K746" s="42" t="s">
        <v>2007</v>
      </c>
    </row>
    <row r="747" spans="1:11" ht="12.75" x14ac:dyDescent="0.2">
      <c r="A747" s="41">
        <v>0</v>
      </c>
      <c r="B747" s="42" t="s">
        <v>886</v>
      </c>
      <c r="C747" s="43">
        <v>43845</v>
      </c>
      <c r="D747" s="44" t="s">
        <v>969</v>
      </c>
      <c r="E747" s="42" t="s">
        <v>886</v>
      </c>
      <c r="F747" s="44" t="s">
        <v>492</v>
      </c>
      <c r="G747" s="42" t="s">
        <v>17</v>
      </c>
      <c r="H747" s="45">
        <v>38336</v>
      </c>
      <c r="I747" s="42" t="s">
        <v>975</v>
      </c>
      <c r="J747" s="44" t="s">
        <v>966</v>
      </c>
      <c r="K747" s="42" t="s">
        <v>2008</v>
      </c>
    </row>
    <row r="748" spans="1:11" ht="12.75" x14ac:dyDescent="0.2">
      <c r="A748" s="41">
        <v>0</v>
      </c>
      <c r="B748" s="42" t="s">
        <v>887</v>
      </c>
      <c r="C748" s="43">
        <v>43851</v>
      </c>
      <c r="D748" s="44" t="s">
        <v>359</v>
      </c>
      <c r="E748" s="42" t="s">
        <v>887</v>
      </c>
      <c r="F748" s="44" t="s">
        <v>492</v>
      </c>
      <c r="G748" s="42" t="s">
        <v>17</v>
      </c>
      <c r="H748" s="45">
        <v>25344</v>
      </c>
      <c r="I748" s="42" t="s">
        <v>987</v>
      </c>
      <c r="J748" s="44" t="s">
        <v>966</v>
      </c>
      <c r="K748" s="42" t="s">
        <v>2009</v>
      </c>
    </row>
    <row r="749" spans="1:11" ht="12.75" x14ac:dyDescent="0.2">
      <c r="A749" s="41">
        <v>0</v>
      </c>
      <c r="B749" s="42" t="s">
        <v>437</v>
      </c>
      <c r="C749" s="43">
        <v>43887</v>
      </c>
      <c r="D749" s="44" t="s">
        <v>969</v>
      </c>
      <c r="E749" s="42" t="s">
        <v>437</v>
      </c>
      <c r="F749" s="44" t="s">
        <v>491</v>
      </c>
      <c r="G749" s="42" t="s">
        <v>231</v>
      </c>
      <c r="H749" s="45">
        <v>40444</v>
      </c>
      <c r="I749" s="42" t="s">
        <v>454</v>
      </c>
      <c r="J749" s="44" t="s">
        <v>966</v>
      </c>
      <c r="K749" s="42" t="s">
        <v>2010</v>
      </c>
    </row>
    <row r="750" spans="1:11" ht="12.75" x14ac:dyDescent="0.2">
      <c r="A750" s="41">
        <v>0</v>
      </c>
      <c r="B750" s="42" t="s">
        <v>87</v>
      </c>
      <c r="C750" s="43">
        <v>43843</v>
      </c>
      <c r="D750" s="44" t="s">
        <v>360</v>
      </c>
      <c r="E750" s="42" t="s">
        <v>87</v>
      </c>
      <c r="F750" s="44" t="s">
        <v>492</v>
      </c>
      <c r="G750" s="42" t="s">
        <v>174</v>
      </c>
      <c r="H750" s="45">
        <v>32115</v>
      </c>
      <c r="I750" s="42" t="s">
        <v>978</v>
      </c>
      <c r="J750" s="44" t="s">
        <v>966</v>
      </c>
      <c r="K750" s="42" t="s">
        <v>2011</v>
      </c>
    </row>
    <row r="751" spans="1:11" ht="12.75" x14ac:dyDescent="0.2">
      <c r="A751" s="41">
        <v>0</v>
      </c>
      <c r="B751" s="42" t="s">
        <v>820</v>
      </c>
      <c r="C751" s="43">
        <v>43867</v>
      </c>
      <c r="D751" s="44" t="s">
        <v>361</v>
      </c>
      <c r="E751" s="42" t="s">
        <v>820</v>
      </c>
      <c r="F751" s="44" t="s">
        <v>492</v>
      </c>
      <c r="G751" s="42" t="s">
        <v>328</v>
      </c>
      <c r="H751" s="45">
        <v>27577</v>
      </c>
      <c r="I751" s="42" t="s">
        <v>971</v>
      </c>
      <c r="J751" s="44" t="s">
        <v>966</v>
      </c>
      <c r="K751" s="42" t="s">
        <v>2012</v>
      </c>
    </row>
    <row r="752" spans="1:11" ht="12.75" x14ac:dyDescent="0.2">
      <c r="A752" s="41">
        <v>0</v>
      </c>
      <c r="B752" s="42" t="s">
        <v>2013</v>
      </c>
      <c r="C752" s="43">
        <v>43884</v>
      </c>
      <c r="D752" s="44" t="s">
        <v>361</v>
      </c>
      <c r="E752" s="42" t="s">
        <v>2013</v>
      </c>
      <c r="F752" s="44" t="s">
        <v>492</v>
      </c>
      <c r="G752" s="42" t="s">
        <v>140</v>
      </c>
      <c r="H752" s="45">
        <v>37720</v>
      </c>
      <c r="I752" s="42" t="s">
        <v>998</v>
      </c>
      <c r="J752" s="44" t="s">
        <v>966</v>
      </c>
      <c r="K752" s="42" t="s">
        <v>2014</v>
      </c>
    </row>
    <row r="753" spans="1:11" ht="12.75" x14ac:dyDescent="0.2">
      <c r="A753" s="41">
        <v>0</v>
      </c>
      <c r="B753" s="42" t="s">
        <v>2015</v>
      </c>
      <c r="C753" s="43">
        <v>43857</v>
      </c>
      <c r="D753" s="44" t="s">
        <v>359</v>
      </c>
      <c r="E753" s="42" t="s">
        <v>2015</v>
      </c>
      <c r="F753" s="44" t="s">
        <v>492</v>
      </c>
      <c r="G753" s="42" t="s">
        <v>32</v>
      </c>
      <c r="H753" s="45">
        <v>26643</v>
      </c>
      <c r="I753" s="42" t="s">
        <v>971</v>
      </c>
      <c r="J753" s="44" t="s">
        <v>966</v>
      </c>
      <c r="K753" s="42" t="s">
        <v>2016</v>
      </c>
    </row>
    <row r="754" spans="1:11" ht="12.75" x14ac:dyDescent="0.2">
      <c r="A754" s="41">
        <v>0</v>
      </c>
      <c r="B754" s="42" t="s">
        <v>553</v>
      </c>
      <c r="C754" s="43">
        <v>43844</v>
      </c>
      <c r="D754" s="44" t="s">
        <v>359</v>
      </c>
      <c r="E754" s="42" t="s">
        <v>553</v>
      </c>
      <c r="F754" s="44" t="s">
        <v>492</v>
      </c>
      <c r="G754" s="42" t="s">
        <v>41</v>
      </c>
      <c r="H754" s="45">
        <v>37941</v>
      </c>
      <c r="I754" s="42" t="s">
        <v>998</v>
      </c>
      <c r="J754" s="44" t="s">
        <v>966</v>
      </c>
      <c r="K754" s="42" t="s">
        <v>2017</v>
      </c>
    </row>
    <row r="755" spans="1:11" ht="12.75" x14ac:dyDescent="0.2">
      <c r="A755" s="41">
        <v>0</v>
      </c>
      <c r="B755" s="42" t="s">
        <v>2018</v>
      </c>
      <c r="C755" s="43">
        <v>43851</v>
      </c>
      <c r="D755" s="44" t="s">
        <v>361</v>
      </c>
      <c r="E755" s="42" t="s">
        <v>2018</v>
      </c>
      <c r="F755" s="44" t="s">
        <v>492</v>
      </c>
      <c r="G755" s="42" t="s">
        <v>115</v>
      </c>
      <c r="H755" s="45">
        <v>32392</v>
      </c>
      <c r="I755" s="42" t="s">
        <v>978</v>
      </c>
      <c r="J755" s="44" t="s">
        <v>966</v>
      </c>
      <c r="K755" s="42" t="s">
        <v>2019</v>
      </c>
    </row>
    <row r="756" spans="1:11" ht="12.75" x14ac:dyDescent="0.2">
      <c r="A756" s="41">
        <v>0</v>
      </c>
      <c r="B756" s="42" t="s">
        <v>558</v>
      </c>
      <c r="C756" s="43">
        <v>43887</v>
      </c>
      <c r="D756" s="44" t="s">
        <v>359</v>
      </c>
      <c r="E756" s="42" t="s">
        <v>558</v>
      </c>
      <c r="F756" s="44" t="s">
        <v>492</v>
      </c>
      <c r="G756" s="42" t="s">
        <v>231</v>
      </c>
      <c r="H756" s="45">
        <v>35799</v>
      </c>
      <c r="I756" s="42" t="s">
        <v>965</v>
      </c>
      <c r="J756" s="44" t="s">
        <v>966</v>
      </c>
      <c r="K756" s="42" t="s">
        <v>2020</v>
      </c>
    </row>
    <row r="757" spans="1:11" ht="12.75" x14ac:dyDescent="0.2">
      <c r="A757" s="41">
        <v>0</v>
      </c>
      <c r="B757" s="42" t="s">
        <v>2021</v>
      </c>
      <c r="C757" s="43">
        <v>43868</v>
      </c>
      <c r="D757" s="44" t="s">
        <v>361</v>
      </c>
      <c r="E757" s="42" t="s">
        <v>2021</v>
      </c>
      <c r="F757" s="44" t="s">
        <v>492</v>
      </c>
      <c r="G757" s="42" t="s">
        <v>74</v>
      </c>
      <c r="H757" s="45">
        <v>30084</v>
      </c>
      <c r="I757" s="42" t="s">
        <v>978</v>
      </c>
      <c r="J757" s="44" t="s">
        <v>966</v>
      </c>
      <c r="K757" s="42" t="s">
        <v>2022</v>
      </c>
    </row>
    <row r="758" spans="1:11" ht="12.75" x14ac:dyDescent="0.2">
      <c r="A758" s="41">
        <v>0</v>
      </c>
      <c r="B758" s="42" t="s">
        <v>845</v>
      </c>
      <c r="C758" s="43">
        <v>43866</v>
      </c>
      <c r="D758" s="44" t="s">
        <v>352</v>
      </c>
      <c r="E758" s="42" t="s">
        <v>845</v>
      </c>
      <c r="F758" s="44" t="s">
        <v>492</v>
      </c>
      <c r="G758" s="42" t="s">
        <v>153</v>
      </c>
      <c r="H758" s="45">
        <v>26564</v>
      </c>
      <c r="I758" s="42" t="s">
        <v>971</v>
      </c>
      <c r="J758" s="44" t="s">
        <v>966</v>
      </c>
      <c r="K758" s="42" t="s">
        <v>2023</v>
      </c>
    </row>
    <row r="759" spans="1:11" ht="12.75" x14ac:dyDescent="0.2">
      <c r="A759" s="41">
        <v>0</v>
      </c>
      <c r="B759" s="42" t="s">
        <v>2024</v>
      </c>
      <c r="C759" s="43">
        <v>43843</v>
      </c>
      <c r="D759" s="44" t="s">
        <v>352</v>
      </c>
      <c r="E759" s="42" t="s">
        <v>2024</v>
      </c>
      <c r="F759" s="44" t="s">
        <v>492</v>
      </c>
      <c r="G759" s="42" t="s">
        <v>174</v>
      </c>
      <c r="H759" s="45">
        <v>21277</v>
      </c>
      <c r="I759" s="42" t="s">
        <v>1016</v>
      </c>
      <c r="J759" s="44" t="s">
        <v>966</v>
      </c>
      <c r="K759" s="42" t="s">
        <v>2025</v>
      </c>
    </row>
    <row r="760" spans="1:11" ht="12.75" x14ac:dyDescent="0.2">
      <c r="A760" s="41">
        <v>0</v>
      </c>
      <c r="B760" s="42" t="s">
        <v>2026</v>
      </c>
      <c r="C760" s="43">
        <v>43845</v>
      </c>
      <c r="D760" s="44" t="s">
        <v>359</v>
      </c>
      <c r="E760" s="42" t="s">
        <v>2026</v>
      </c>
      <c r="F760" s="44" t="s">
        <v>492</v>
      </c>
      <c r="G760" s="42" t="s">
        <v>877</v>
      </c>
      <c r="H760" s="45">
        <v>25315</v>
      </c>
      <c r="I760" s="42" t="s">
        <v>987</v>
      </c>
      <c r="J760" s="44" t="s">
        <v>966</v>
      </c>
      <c r="K760" s="42" t="s">
        <v>2027</v>
      </c>
    </row>
    <row r="761" spans="1:11" ht="12.75" x14ac:dyDescent="0.2">
      <c r="A761" s="41">
        <v>0</v>
      </c>
      <c r="B761" s="42" t="s">
        <v>147</v>
      </c>
      <c r="C761" s="43">
        <v>43834</v>
      </c>
      <c r="D761" s="44" t="s">
        <v>359</v>
      </c>
      <c r="E761" s="42" t="s">
        <v>147</v>
      </c>
      <c r="F761" s="44" t="s">
        <v>492</v>
      </c>
      <c r="G761" s="42" t="s">
        <v>96</v>
      </c>
      <c r="H761" s="45">
        <v>26016</v>
      </c>
      <c r="I761" s="42" t="s">
        <v>971</v>
      </c>
      <c r="J761" s="44" t="s">
        <v>966</v>
      </c>
      <c r="K761" s="42" t="s">
        <v>2028</v>
      </c>
    </row>
    <row r="762" spans="1:11" ht="12.75" x14ac:dyDescent="0.2">
      <c r="A762" s="41">
        <v>0</v>
      </c>
      <c r="B762" s="42" t="s">
        <v>2029</v>
      </c>
      <c r="C762" s="43">
        <v>43835</v>
      </c>
      <c r="D762" s="44" t="s">
        <v>352</v>
      </c>
      <c r="E762" s="42" t="s">
        <v>2029</v>
      </c>
      <c r="F762" s="44" t="s">
        <v>492</v>
      </c>
      <c r="G762" s="42" t="s">
        <v>62</v>
      </c>
      <c r="H762" s="45">
        <v>24954</v>
      </c>
      <c r="I762" s="42" t="s">
        <v>987</v>
      </c>
      <c r="J762" s="44" t="s">
        <v>966</v>
      </c>
      <c r="K762" s="42" t="s">
        <v>2030</v>
      </c>
    </row>
    <row r="763" spans="1:11" ht="12.75" x14ac:dyDescent="0.2">
      <c r="A763" s="41">
        <v>0</v>
      </c>
      <c r="B763" s="42" t="s">
        <v>226</v>
      </c>
      <c r="C763" s="43">
        <v>43851</v>
      </c>
      <c r="D763" s="44" t="s">
        <v>361</v>
      </c>
      <c r="E763" s="42" t="s">
        <v>226</v>
      </c>
      <c r="F763" s="44" t="s">
        <v>492</v>
      </c>
      <c r="G763" s="42" t="s">
        <v>105</v>
      </c>
      <c r="H763" s="45">
        <v>26796</v>
      </c>
      <c r="I763" s="42" t="s">
        <v>971</v>
      </c>
      <c r="J763" s="44" t="s">
        <v>966</v>
      </c>
      <c r="K763" s="42" t="s">
        <v>2031</v>
      </c>
    </row>
    <row r="764" spans="1:11" ht="12.75" x14ac:dyDescent="0.2">
      <c r="A764" s="41">
        <v>0</v>
      </c>
      <c r="B764" s="42" t="s">
        <v>794</v>
      </c>
      <c r="C764" s="43">
        <v>43834</v>
      </c>
      <c r="D764" s="44" t="s">
        <v>359</v>
      </c>
      <c r="E764" s="42" t="s">
        <v>794</v>
      </c>
      <c r="F764" s="44" t="s">
        <v>492</v>
      </c>
      <c r="G764" s="42" t="s">
        <v>75</v>
      </c>
      <c r="H764" s="45">
        <v>27388</v>
      </c>
      <c r="I764" s="42" t="s">
        <v>971</v>
      </c>
      <c r="J764" s="44" t="s">
        <v>966</v>
      </c>
      <c r="K764" s="42" t="s">
        <v>2032</v>
      </c>
    </row>
    <row r="765" spans="1:11" ht="12.75" x14ac:dyDescent="0.2">
      <c r="A765" s="41">
        <v>0</v>
      </c>
      <c r="B765" s="42" t="s">
        <v>795</v>
      </c>
      <c r="C765" s="43">
        <v>43834</v>
      </c>
      <c r="D765" s="44" t="s">
        <v>969</v>
      </c>
      <c r="E765" s="42" t="s">
        <v>795</v>
      </c>
      <c r="F765" s="44" t="s">
        <v>492</v>
      </c>
      <c r="G765" s="42" t="s">
        <v>75</v>
      </c>
      <c r="H765" s="45">
        <v>38740</v>
      </c>
      <c r="I765" s="42" t="s">
        <v>1044</v>
      </c>
      <c r="J765" s="44" t="s">
        <v>966</v>
      </c>
      <c r="K765" s="42" t="s">
        <v>2033</v>
      </c>
    </row>
    <row r="766" spans="1:11" ht="12.75" x14ac:dyDescent="0.2">
      <c r="A766" s="41">
        <v>0</v>
      </c>
      <c r="B766" s="42" t="s">
        <v>2034</v>
      </c>
      <c r="C766" s="43">
        <v>43857</v>
      </c>
      <c r="D766" s="44" t="s">
        <v>360</v>
      </c>
      <c r="E766" s="42" t="s">
        <v>2034</v>
      </c>
      <c r="F766" s="44" t="s">
        <v>492</v>
      </c>
      <c r="G766" s="42" t="s">
        <v>32</v>
      </c>
      <c r="H766" s="45">
        <v>24696</v>
      </c>
      <c r="I766" s="42" t="s">
        <v>987</v>
      </c>
      <c r="J766" s="44" t="s">
        <v>966</v>
      </c>
      <c r="K766" s="42" t="s">
        <v>2035</v>
      </c>
    </row>
    <row r="767" spans="1:11" ht="12.75" x14ac:dyDescent="0.2">
      <c r="A767" s="41">
        <v>0</v>
      </c>
      <c r="B767" s="42" t="s">
        <v>2036</v>
      </c>
      <c r="C767" s="43">
        <v>43866</v>
      </c>
      <c r="D767" s="44" t="s">
        <v>361</v>
      </c>
      <c r="E767" s="42" t="s">
        <v>2036</v>
      </c>
      <c r="F767" s="44" t="s">
        <v>492</v>
      </c>
      <c r="G767" s="42" t="s">
        <v>153</v>
      </c>
      <c r="H767" s="45">
        <v>32400</v>
      </c>
      <c r="I767" s="42" t="s">
        <v>978</v>
      </c>
      <c r="J767" s="44" t="s">
        <v>966</v>
      </c>
      <c r="K767" s="42" t="s">
        <v>2037</v>
      </c>
    </row>
    <row r="768" spans="1:11" ht="12.75" x14ac:dyDescent="0.2">
      <c r="A768" s="41">
        <v>0</v>
      </c>
      <c r="B768" s="42" t="s">
        <v>2038</v>
      </c>
      <c r="C768" s="43">
        <v>43857</v>
      </c>
      <c r="D768" s="44" t="s">
        <v>361</v>
      </c>
      <c r="E768" s="42" t="s">
        <v>2038</v>
      </c>
      <c r="F768" s="44" t="s">
        <v>492</v>
      </c>
      <c r="G768" s="42" t="s">
        <v>273</v>
      </c>
      <c r="H768" s="45">
        <v>25227</v>
      </c>
      <c r="I768" s="42" t="s">
        <v>987</v>
      </c>
      <c r="J768" s="44" t="s">
        <v>966</v>
      </c>
      <c r="K768" s="42" t="s">
        <v>2039</v>
      </c>
    </row>
    <row r="769" spans="1:11" ht="12.75" x14ac:dyDescent="0.2">
      <c r="A769" s="41">
        <v>0</v>
      </c>
      <c r="B769" s="42" t="s">
        <v>2040</v>
      </c>
      <c r="C769" s="43">
        <v>43885</v>
      </c>
      <c r="D769" s="44" t="s">
        <v>361</v>
      </c>
      <c r="E769" s="42" t="s">
        <v>2040</v>
      </c>
      <c r="F769" s="44" t="s">
        <v>492</v>
      </c>
      <c r="G769" s="42" t="s">
        <v>1235</v>
      </c>
      <c r="H769" s="45">
        <v>36439</v>
      </c>
      <c r="I769" s="42" t="s">
        <v>965</v>
      </c>
      <c r="J769" s="44" t="s">
        <v>966</v>
      </c>
      <c r="K769" s="42" t="s">
        <v>2041</v>
      </c>
    </row>
    <row r="770" spans="1:11" ht="12.75" x14ac:dyDescent="0.2">
      <c r="A770" s="41">
        <v>0</v>
      </c>
      <c r="B770" s="42" t="s">
        <v>2042</v>
      </c>
      <c r="C770" s="43">
        <v>43857</v>
      </c>
      <c r="D770" s="44" t="s">
        <v>359</v>
      </c>
      <c r="E770" s="42" t="s">
        <v>2042</v>
      </c>
      <c r="F770" s="44" t="s">
        <v>492</v>
      </c>
      <c r="G770" s="42" t="s">
        <v>202</v>
      </c>
      <c r="H770" s="45">
        <v>37917</v>
      </c>
      <c r="I770" s="42" t="s">
        <v>998</v>
      </c>
      <c r="J770" s="44" t="s">
        <v>966</v>
      </c>
      <c r="K770" s="42" t="s">
        <v>2043</v>
      </c>
    </row>
    <row r="771" spans="1:11" ht="12.75" x14ac:dyDescent="0.2">
      <c r="A771" s="41">
        <v>0</v>
      </c>
      <c r="B771" s="42" t="s">
        <v>780</v>
      </c>
      <c r="C771" s="43">
        <v>43851</v>
      </c>
      <c r="D771" s="44" t="s">
        <v>359</v>
      </c>
      <c r="E771" s="42" t="s">
        <v>780</v>
      </c>
      <c r="F771" s="44" t="s">
        <v>492</v>
      </c>
      <c r="G771" s="42" t="s">
        <v>115</v>
      </c>
      <c r="H771" s="45">
        <v>32440</v>
      </c>
      <c r="I771" s="42" t="s">
        <v>978</v>
      </c>
      <c r="J771" s="44" t="s">
        <v>966</v>
      </c>
      <c r="K771" s="42" t="s">
        <v>2044</v>
      </c>
    </row>
    <row r="772" spans="1:11" ht="12.75" x14ac:dyDescent="0.2">
      <c r="A772" s="41">
        <v>0</v>
      </c>
      <c r="B772" s="42" t="s">
        <v>781</v>
      </c>
      <c r="C772" s="43">
        <v>43846</v>
      </c>
      <c r="D772" s="44" t="s">
        <v>969</v>
      </c>
      <c r="E772" s="42" t="s">
        <v>781</v>
      </c>
      <c r="F772" s="44" t="s">
        <v>492</v>
      </c>
      <c r="G772" s="42" t="s">
        <v>115</v>
      </c>
      <c r="H772" s="45">
        <v>39325</v>
      </c>
      <c r="I772" s="42" t="s">
        <v>1044</v>
      </c>
      <c r="J772" s="44" t="s">
        <v>966</v>
      </c>
      <c r="K772" s="42" t="s">
        <v>2045</v>
      </c>
    </row>
    <row r="773" spans="1:11" ht="12.75" x14ac:dyDescent="0.2">
      <c r="A773" s="41">
        <v>0</v>
      </c>
      <c r="B773" s="42" t="s">
        <v>2046</v>
      </c>
      <c r="C773" s="43">
        <v>44008</v>
      </c>
      <c r="D773" s="44" t="s">
        <v>359</v>
      </c>
      <c r="E773" s="42" t="s">
        <v>2046</v>
      </c>
      <c r="F773" s="44" t="s">
        <v>492</v>
      </c>
      <c r="G773" s="42" t="s">
        <v>489</v>
      </c>
      <c r="H773" s="45">
        <v>29615</v>
      </c>
      <c r="I773" s="42" t="s">
        <v>978</v>
      </c>
      <c r="J773" s="44" t="s">
        <v>966</v>
      </c>
      <c r="K773" s="42" t="s">
        <v>2047</v>
      </c>
    </row>
    <row r="774" spans="1:11" ht="12.75" x14ac:dyDescent="0.2">
      <c r="A774" s="41">
        <v>0</v>
      </c>
      <c r="B774" s="42" t="s">
        <v>2048</v>
      </c>
      <c r="C774" s="43">
        <v>43851</v>
      </c>
      <c r="D774" s="44" t="s">
        <v>361</v>
      </c>
      <c r="E774" s="42" t="s">
        <v>2048</v>
      </c>
      <c r="F774" s="44" t="s">
        <v>492</v>
      </c>
      <c r="G774" s="42" t="s">
        <v>115</v>
      </c>
      <c r="H774" s="45">
        <v>30891</v>
      </c>
      <c r="I774" s="42" t="s">
        <v>978</v>
      </c>
      <c r="J774" s="44" t="s">
        <v>966</v>
      </c>
      <c r="K774" s="42" t="s">
        <v>2049</v>
      </c>
    </row>
    <row r="775" spans="1:11" ht="12.75" x14ac:dyDescent="0.2">
      <c r="A775" s="41">
        <v>0</v>
      </c>
      <c r="B775" s="42" t="s">
        <v>2050</v>
      </c>
      <c r="C775" s="43">
        <v>43843</v>
      </c>
      <c r="D775" s="44" t="s">
        <v>969</v>
      </c>
      <c r="E775" s="42" t="s">
        <v>2050</v>
      </c>
      <c r="F775" s="44" t="s">
        <v>492</v>
      </c>
      <c r="G775" s="42" t="s">
        <v>174</v>
      </c>
      <c r="H775" s="45">
        <v>38518</v>
      </c>
      <c r="I775" s="42" t="s">
        <v>975</v>
      </c>
      <c r="J775" s="44" t="s">
        <v>966</v>
      </c>
      <c r="K775" s="42" t="s">
        <v>2051</v>
      </c>
    </row>
    <row r="776" spans="1:11" ht="12.75" x14ac:dyDescent="0.2">
      <c r="A776" s="41">
        <v>0</v>
      </c>
      <c r="B776" s="42" t="s">
        <v>688</v>
      </c>
      <c r="C776" s="43">
        <v>43851</v>
      </c>
      <c r="D776" s="44" t="s">
        <v>361</v>
      </c>
      <c r="E776" s="42" t="s">
        <v>688</v>
      </c>
      <c r="F776" s="44" t="s">
        <v>492</v>
      </c>
      <c r="G776" s="42" t="s">
        <v>141</v>
      </c>
      <c r="H776" s="45">
        <v>25378</v>
      </c>
      <c r="I776" s="42" t="s">
        <v>987</v>
      </c>
      <c r="J776" s="44" t="s">
        <v>966</v>
      </c>
      <c r="K776" s="42" t="s">
        <v>2052</v>
      </c>
    </row>
    <row r="777" spans="1:11" ht="12.75" x14ac:dyDescent="0.2">
      <c r="A777" s="41">
        <v>0</v>
      </c>
      <c r="B777" s="42" t="s">
        <v>888</v>
      </c>
      <c r="C777" s="43">
        <v>43857</v>
      </c>
      <c r="D777" s="44" t="s">
        <v>361</v>
      </c>
      <c r="E777" s="42" t="s">
        <v>888</v>
      </c>
      <c r="F777" s="44" t="s">
        <v>492</v>
      </c>
      <c r="G777" s="42" t="s">
        <v>17</v>
      </c>
      <c r="H777" s="45">
        <v>26559</v>
      </c>
      <c r="I777" s="42" t="s">
        <v>971</v>
      </c>
      <c r="J777" s="44" t="s">
        <v>966</v>
      </c>
      <c r="K777" s="42" t="s">
        <v>2053</v>
      </c>
    </row>
    <row r="778" spans="1:11" ht="12.75" x14ac:dyDescent="0.2">
      <c r="A778" s="41">
        <v>0</v>
      </c>
      <c r="B778" s="42" t="s">
        <v>920</v>
      </c>
      <c r="C778" s="43">
        <v>43866</v>
      </c>
      <c r="D778" s="44" t="s">
        <v>360</v>
      </c>
      <c r="E778" s="42" t="s">
        <v>920</v>
      </c>
      <c r="F778" s="44" t="s">
        <v>492</v>
      </c>
      <c r="G778" s="42" t="s">
        <v>171</v>
      </c>
      <c r="H778" s="45">
        <v>33458</v>
      </c>
      <c r="I778" s="42" t="s">
        <v>965</v>
      </c>
      <c r="J778" s="44" t="s">
        <v>966</v>
      </c>
      <c r="K778" s="42" t="s">
        <v>2054</v>
      </c>
    </row>
    <row r="779" spans="1:11" ht="12.75" x14ac:dyDescent="0.2">
      <c r="A779" s="41">
        <v>0</v>
      </c>
      <c r="B779" s="42" t="s">
        <v>2055</v>
      </c>
      <c r="C779" s="43">
        <v>43873</v>
      </c>
      <c r="D779" s="44" t="s">
        <v>352</v>
      </c>
      <c r="E779" s="42" t="s">
        <v>2055</v>
      </c>
      <c r="F779" s="44" t="s">
        <v>492</v>
      </c>
      <c r="G779" s="42" t="s">
        <v>57</v>
      </c>
      <c r="H779" s="45">
        <v>22739</v>
      </c>
      <c r="I779" s="42" t="s">
        <v>987</v>
      </c>
      <c r="J779" s="44" t="s">
        <v>966</v>
      </c>
      <c r="K779" s="42" t="s">
        <v>2056</v>
      </c>
    </row>
    <row r="780" spans="1:11" ht="12.75" x14ac:dyDescent="0.2">
      <c r="A780" s="41">
        <v>0</v>
      </c>
      <c r="B780" s="42" t="s">
        <v>815</v>
      </c>
      <c r="C780" s="43">
        <v>43843</v>
      </c>
      <c r="D780" s="44" t="s">
        <v>361</v>
      </c>
      <c r="E780" s="42" t="s">
        <v>815</v>
      </c>
      <c r="F780" s="44" t="s">
        <v>492</v>
      </c>
      <c r="G780" s="42" t="s">
        <v>358</v>
      </c>
      <c r="H780" s="45">
        <v>35833</v>
      </c>
      <c r="I780" s="42" t="s">
        <v>965</v>
      </c>
      <c r="J780" s="44" t="s">
        <v>966</v>
      </c>
      <c r="K780" s="42" t="s">
        <v>2057</v>
      </c>
    </row>
    <row r="781" spans="1:11" ht="12.75" x14ac:dyDescent="0.2">
      <c r="A781" s="41">
        <v>0</v>
      </c>
      <c r="B781" s="42" t="s">
        <v>2058</v>
      </c>
      <c r="C781" s="43">
        <v>43843</v>
      </c>
      <c r="D781" s="44" t="s">
        <v>359</v>
      </c>
      <c r="E781" s="42" t="s">
        <v>2058</v>
      </c>
      <c r="F781" s="44" t="s">
        <v>492</v>
      </c>
      <c r="G781" s="42" t="s">
        <v>342</v>
      </c>
      <c r="H781" s="45">
        <v>27294</v>
      </c>
      <c r="I781" s="42" t="s">
        <v>971</v>
      </c>
      <c r="J781" s="44" t="s">
        <v>966</v>
      </c>
      <c r="K781" s="42" t="s">
        <v>2059</v>
      </c>
    </row>
    <row r="782" spans="1:11" ht="12.75" x14ac:dyDescent="0.2">
      <c r="A782" s="41">
        <v>0</v>
      </c>
      <c r="B782" s="42" t="s">
        <v>2060</v>
      </c>
      <c r="C782" s="43">
        <v>43884</v>
      </c>
      <c r="D782" s="44" t="s">
        <v>359</v>
      </c>
      <c r="E782" s="42" t="s">
        <v>2060</v>
      </c>
      <c r="F782" s="44" t="s">
        <v>492</v>
      </c>
      <c r="G782" s="42" t="s">
        <v>84</v>
      </c>
      <c r="H782" s="45">
        <v>28623</v>
      </c>
      <c r="I782" s="42" t="s">
        <v>971</v>
      </c>
      <c r="J782" s="44" t="s">
        <v>966</v>
      </c>
      <c r="K782" s="42" t="s">
        <v>2061</v>
      </c>
    </row>
    <row r="783" spans="1:11" ht="12.75" x14ac:dyDescent="0.2">
      <c r="A783" s="41">
        <v>0</v>
      </c>
      <c r="B783" s="42" t="s">
        <v>386</v>
      </c>
      <c r="C783" s="43">
        <v>43879</v>
      </c>
      <c r="D783" s="44" t="s">
        <v>969</v>
      </c>
      <c r="E783" s="42" t="s">
        <v>386</v>
      </c>
      <c r="F783" s="44" t="s">
        <v>492</v>
      </c>
      <c r="G783" s="42" t="s">
        <v>84</v>
      </c>
      <c r="H783" s="45">
        <v>39828</v>
      </c>
      <c r="I783" s="42" t="s">
        <v>412</v>
      </c>
      <c r="J783" s="44" t="s">
        <v>966</v>
      </c>
      <c r="K783" s="42" t="s">
        <v>2062</v>
      </c>
    </row>
    <row r="784" spans="1:11" ht="12.75" x14ac:dyDescent="0.2">
      <c r="A784" s="41">
        <v>0</v>
      </c>
      <c r="B784" s="42" t="s">
        <v>691</v>
      </c>
      <c r="C784" s="43">
        <v>43843</v>
      </c>
      <c r="D784" s="44" t="s">
        <v>359</v>
      </c>
      <c r="E784" s="42" t="s">
        <v>691</v>
      </c>
      <c r="F784" s="44" t="s">
        <v>492</v>
      </c>
      <c r="G784" s="42" t="s">
        <v>358</v>
      </c>
      <c r="H784" s="45">
        <v>26426</v>
      </c>
      <c r="I784" s="42" t="s">
        <v>971</v>
      </c>
      <c r="J784" s="44" t="s">
        <v>966</v>
      </c>
      <c r="K784" s="42" t="s">
        <v>2063</v>
      </c>
    </row>
    <row r="785" spans="1:11" ht="12.75" x14ac:dyDescent="0.2">
      <c r="A785" s="41">
        <v>0</v>
      </c>
      <c r="B785" s="42" t="s">
        <v>906</v>
      </c>
      <c r="C785" s="43">
        <v>43866</v>
      </c>
      <c r="D785" s="44" t="s">
        <v>361</v>
      </c>
      <c r="E785" s="42" t="s">
        <v>906</v>
      </c>
      <c r="F785" s="44" t="s">
        <v>492</v>
      </c>
      <c r="G785" s="42" t="s">
        <v>4</v>
      </c>
      <c r="H785" s="45">
        <v>25494</v>
      </c>
      <c r="I785" s="42" t="s">
        <v>987</v>
      </c>
      <c r="J785" s="44" t="s">
        <v>966</v>
      </c>
      <c r="K785" s="42" t="s">
        <v>2064</v>
      </c>
    </row>
    <row r="786" spans="1:11" ht="12.75" x14ac:dyDescent="0.2">
      <c r="A786" s="41">
        <v>0</v>
      </c>
      <c r="B786" s="42" t="s">
        <v>689</v>
      </c>
      <c r="C786" s="43">
        <v>43843</v>
      </c>
      <c r="D786" s="44" t="s">
        <v>361</v>
      </c>
      <c r="E786" s="42" t="s">
        <v>689</v>
      </c>
      <c r="F786" s="44" t="s">
        <v>492</v>
      </c>
      <c r="G786" s="42" t="s">
        <v>141</v>
      </c>
      <c r="H786" s="45">
        <v>29805</v>
      </c>
      <c r="I786" s="42" t="s">
        <v>978</v>
      </c>
      <c r="J786" s="44" t="s">
        <v>966</v>
      </c>
      <c r="K786" s="42" t="s">
        <v>2065</v>
      </c>
    </row>
    <row r="787" spans="1:11" ht="12.75" x14ac:dyDescent="0.2">
      <c r="A787" s="41">
        <v>0</v>
      </c>
      <c r="B787" s="42" t="s">
        <v>769</v>
      </c>
      <c r="C787" s="43">
        <v>43885</v>
      </c>
      <c r="D787" s="44" t="s">
        <v>359</v>
      </c>
      <c r="E787" s="42" t="s">
        <v>769</v>
      </c>
      <c r="F787" s="44" t="s">
        <v>492</v>
      </c>
      <c r="G787" s="42" t="s">
        <v>36</v>
      </c>
      <c r="H787" s="45">
        <v>28868</v>
      </c>
      <c r="I787" s="42" t="s">
        <v>971</v>
      </c>
      <c r="J787" s="44" t="s">
        <v>966</v>
      </c>
      <c r="K787" s="42" t="s">
        <v>2066</v>
      </c>
    </row>
    <row r="788" spans="1:11" ht="12.75" x14ac:dyDescent="0.2">
      <c r="A788" s="41">
        <v>0</v>
      </c>
      <c r="B788" s="42" t="s">
        <v>2067</v>
      </c>
      <c r="C788" s="43">
        <v>43851</v>
      </c>
      <c r="D788" s="44" t="s">
        <v>361</v>
      </c>
      <c r="E788" s="42" t="s">
        <v>2067</v>
      </c>
      <c r="F788" s="44" t="s">
        <v>492</v>
      </c>
      <c r="G788" s="42" t="s">
        <v>17</v>
      </c>
      <c r="H788" s="45">
        <v>21401</v>
      </c>
      <c r="I788" s="42" t="s">
        <v>1016</v>
      </c>
      <c r="J788" s="44" t="s">
        <v>966</v>
      </c>
      <c r="K788" s="42" t="s">
        <v>2068</v>
      </c>
    </row>
    <row r="789" spans="1:11" ht="12.75" x14ac:dyDescent="0.2">
      <c r="A789" s="41">
        <v>0</v>
      </c>
      <c r="B789" s="42" t="s">
        <v>2069</v>
      </c>
      <c r="C789" s="43">
        <v>43886</v>
      </c>
      <c r="D789" s="44" t="s">
        <v>361</v>
      </c>
      <c r="E789" s="42" t="s">
        <v>2069</v>
      </c>
      <c r="F789" s="44" t="s">
        <v>492</v>
      </c>
      <c r="G789" s="42" t="s">
        <v>1204</v>
      </c>
      <c r="H789" s="45">
        <v>27883</v>
      </c>
      <c r="I789" s="42" t="s">
        <v>971</v>
      </c>
      <c r="J789" s="44" t="s">
        <v>966</v>
      </c>
      <c r="K789" s="42" t="s">
        <v>2070</v>
      </c>
    </row>
    <row r="790" spans="1:11" ht="12.75" x14ac:dyDescent="0.2">
      <c r="A790" s="41">
        <v>0</v>
      </c>
      <c r="B790" s="42" t="s">
        <v>2071</v>
      </c>
      <c r="C790" s="43">
        <v>43857</v>
      </c>
      <c r="D790" s="44" t="s">
        <v>359</v>
      </c>
      <c r="E790" s="42" t="s">
        <v>2071</v>
      </c>
      <c r="F790" s="44" t="s">
        <v>492</v>
      </c>
      <c r="G790" s="42" t="s">
        <v>202</v>
      </c>
      <c r="H790" s="45">
        <v>27076</v>
      </c>
      <c r="I790" s="42" t="s">
        <v>971</v>
      </c>
      <c r="J790" s="44" t="s">
        <v>966</v>
      </c>
      <c r="K790" s="42" t="s">
        <v>2072</v>
      </c>
    </row>
    <row r="791" spans="1:11" ht="12.75" x14ac:dyDescent="0.2">
      <c r="A791" s="41">
        <v>0</v>
      </c>
      <c r="B791" s="42" t="s">
        <v>2073</v>
      </c>
      <c r="C791" s="43">
        <v>43851</v>
      </c>
      <c r="D791" s="44" t="s">
        <v>359</v>
      </c>
      <c r="E791" s="42" t="s">
        <v>2073</v>
      </c>
      <c r="F791" s="44" t="s">
        <v>492</v>
      </c>
      <c r="G791" s="42" t="s">
        <v>115</v>
      </c>
      <c r="H791" s="45">
        <v>28371</v>
      </c>
      <c r="I791" s="42" t="s">
        <v>971</v>
      </c>
      <c r="J791" s="44" t="s">
        <v>966</v>
      </c>
      <c r="K791" s="42" t="s">
        <v>2074</v>
      </c>
    </row>
    <row r="792" spans="1:11" ht="12.75" x14ac:dyDescent="0.2">
      <c r="A792" s="41">
        <v>0</v>
      </c>
      <c r="B792" s="42" t="s">
        <v>2075</v>
      </c>
      <c r="C792" s="43">
        <v>43834</v>
      </c>
      <c r="D792" s="44" t="s">
        <v>362</v>
      </c>
      <c r="E792" s="42" t="s">
        <v>2075</v>
      </c>
      <c r="F792" s="44" t="s">
        <v>491</v>
      </c>
      <c r="G792" s="42" t="s">
        <v>1225</v>
      </c>
      <c r="H792" s="45">
        <v>32934</v>
      </c>
      <c r="I792" s="42" t="s">
        <v>1360</v>
      </c>
      <c r="J792" s="44" t="s">
        <v>966</v>
      </c>
      <c r="K792" s="42" t="s">
        <v>2076</v>
      </c>
    </row>
    <row r="793" spans="1:11" ht="12.75" x14ac:dyDescent="0.2">
      <c r="A793" s="41">
        <v>0</v>
      </c>
      <c r="B793" s="42" t="s">
        <v>2077</v>
      </c>
      <c r="C793" s="43">
        <v>43843</v>
      </c>
      <c r="D793" s="44" t="s">
        <v>361</v>
      </c>
      <c r="E793" s="42" t="s">
        <v>2077</v>
      </c>
      <c r="F793" s="44" t="s">
        <v>492</v>
      </c>
      <c r="G793" s="42" t="s">
        <v>358</v>
      </c>
      <c r="H793" s="45">
        <v>29073</v>
      </c>
      <c r="I793" s="42" t="s">
        <v>971</v>
      </c>
      <c r="J793" s="44" t="s">
        <v>966</v>
      </c>
      <c r="K793" s="42" t="s">
        <v>2078</v>
      </c>
    </row>
    <row r="794" spans="1:11" ht="12.75" x14ac:dyDescent="0.2">
      <c r="A794" s="41">
        <v>0</v>
      </c>
      <c r="B794" s="42" t="s">
        <v>633</v>
      </c>
      <c r="C794" s="43">
        <v>43867</v>
      </c>
      <c r="D794" s="44" t="s">
        <v>969</v>
      </c>
      <c r="E794" s="42" t="s">
        <v>633</v>
      </c>
      <c r="F794" s="44" t="s">
        <v>492</v>
      </c>
      <c r="G794" s="42" t="s">
        <v>284</v>
      </c>
      <c r="H794" s="45">
        <v>38889</v>
      </c>
      <c r="I794" s="42" t="s">
        <v>1044</v>
      </c>
      <c r="J794" s="44" t="s">
        <v>966</v>
      </c>
      <c r="K794" s="42" t="s">
        <v>2079</v>
      </c>
    </row>
    <row r="795" spans="1:11" ht="12.75" x14ac:dyDescent="0.2">
      <c r="A795" s="41">
        <v>0</v>
      </c>
      <c r="B795" s="42" t="s">
        <v>142</v>
      </c>
      <c r="C795" s="43">
        <v>43840</v>
      </c>
      <c r="D795" s="44" t="s">
        <v>359</v>
      </c>
      <c r="E795" s="42" t="s">
        <v>142</v>
      </c>
      <c r="F795" s="44" t="s">
        <v>492</v>
      </c>
      <c r="G795" s="42" t="s">
        <v>22</v>
      </c>
      <c r="H795" s="45">
        <v>29783</v>
      </c>
      <c r="I795" s="42" t="s">
        <v>978</v>
      </c>
      <c r="J795" s="44" t="s">
        <v>966</v>
      </c>
      <c r="K795" s="42" t="s">
        <v>2080</v>
      </c>
    </row>
    <row r="796" spans="1:11" ht="12.75" x14ac:dyDescent="0.2">
      <c r="A796" s="41">
        <v>0</v>
      </c>
      <c r="B796" s="42" t="s">
        <v>675</v>
      </c>
      <c r="C796" s="43">
        <v>43835</v>
      </c>
      <c r="D796" s="44" t="s">
        <v>359</v>
      </c>
      <c r="E796" s="42" t="s">
        <v>675</v>
      </c>
      <c r="F796" s="44" t="s">
        <v>492</v>
      </c>
      <c r="G796" s="42" t="s">
        <v>283</v>
      </c>
      <c r="H796" s="45">
        <v>37775</v>
      </c>
      <c r="I796" s="42" t="s">
        <v>998</v>
      </c>
      <c r="J796" s="44" t="s">
        <v>966</v>
      </c>
      <c r="K796" s="42" t="s">
        <v>2081</v>
      </c>
    </row>
    <row r="797" spans="1:11" ht="12.75" x14ac:dyDescent="0.2">
      <c r="A797" s="41">
        <v>0</v>
      </c>
      <c r="B797" s="42" t="s">
        <v>672</v>
      </c>
      <c r="C797" s="43">
        <v>43835</v>
      </c>
      <c r="D797" s="44" t="s">
        <v>359</v>
      </c>
      <c r="E797" s="42" t="s">
        <v>672</v>
      </c>
      <c r="F797" s="44" t="s">
        <v>492</v>
      </c>
      <c r="G797" s="42" t="s">
        <v>283</v>
      </c>
      <c r="H797" s="45">
        <v>26066</v>
      </c>
      <c r="I797" s="42" t="s">
        <v>971</v>
      </c>
      <c r="J797" s="44" t="s">
        <v>966</v>
      </c>
      <c r="K797" s="42" t="s">
        <v>2082</v>
      </c>
    </row>
    <row r="798" spans="1:11" ht="12.75" x14ac:dyDescent="0.2">
      <c r="A798" s="41">
        <v>1</v>
      </c>
      <c r="B798" s="42" t="s">
        <v>954</v>
      </c>
      <c r="C798" s="43">
        <v>44038</v>
      </c>
      <c r="D798" s="44" t="s">
        <v>360</v>
      </c>
      <c r="E798" s="42" t="s">
        <v>954</v>
      </c>
      <c r="F798" s="44" t="s">
        <v>492</v>
      </c>
      <c r="G798" s="42" t="s">
        <v>22</v>
      </c>
      <c r="H798" s="45">
        <v>31697</v>
      </c>
      <c r="I798" s="42" t="s">
        <v>978</v>
      </c>
      <c r="J798" s="44" t="s">
        <v>966</v>
      </c>
      <c r="K798" s="42" t="s">
        <v>2083</v>
      </c>
    </row>
    <row r="799" spans="1:11" ht="12.75" x14ac:dyDescent="0.2">
      <c r="A799" s="41">
        <v>0</v>
      </c>
      <c r="B799" s="42" t="s">
        <v>63</v>
      </c>
      <c r="C799" s="43">
        <v>43843</v>
      </c>
      <c r="D799" s="44" t="s">
        <v>361</v>
      </c>
      <c r="E799" s="42" t="s">
        <v>63</v>
      </c>
      <c r="F799" s="44" t="s">
        <v>492</v>
      </c>
      <c r="G799" s="42" t="s">
        <v>14</v>
      </c>
      <c r="H799" s="45">
        <v>37539</v>
      </c>
      <c r="I799" s="42" t="s">
        <v>998</v>
      </c>
      <c r="J799" s="44" t="s">
        <v>966</v>
      </c>
      <c r="K799" s="42" t="s">
        <v>2084</v>
      </c>
    </row>
    <row r="800" spans="1:11" ht="12.75" x14ac:dyDescent="0.2">
      <c r="A800" s="41">
        <v>0</v>
      </c>
      <c r="B800" s="42" t="s">
        <v>584</v>
      </c>
      <c r="C800" s="43">
        <v>43843</v>
      </c>
      <c r="D800" s="44" t="s">
        <v>352</v>
      </c>
      <c r="E800" s="42" t="s">
        <v>584</v>
      </c>
      <c r="F800" s="44" t="s">
        <v>492</v>
      </c>
      <c r="G800" s="42" t="s">
        <v>14</v>
      </c>
      <c r="H800" s="45">
        <v>25865</v>
      </c>
      <c r="I800" s="42" t="s">
        <v>987</v>
      </c>
      <c r="J800" s="44" t="s">
        <v>966</v>
      </c>
      <c r="K800" s="42" t="s">
        <v>2085</v>
      </c>
    </row>
    <row r="801" spans="1:11" ht="12.75" x14ac:dyDescent="0.2">
      <c r="A801" s="41">
        <v>0</v>
      </c>
      <c r="B801" s="42" t="s">
        <v>2086</v>
      </c>
      <c r="C801" s="43">
        <v>43867</v>
      </c>
      <c r="D801" s="44" t="s">
        <v>359</v>
      </c>
      <c r="E801" s="42" t="s">
        <v>2086</v>
      </c>
      <c r="F801" s="44" t="s">
        <v>492</v>
      </c>
      <c r="G801" s="42" t="s">
        <v>489</v>
      </c>
      <c r="H801" s="45">
        <v>37945</v>
      </c>
      <c r="I801" s="42" t="s">
        <v>998</v>
      </c>
      <c r="J801" s="44" t="s">
        <v>966</v>
      </c>
      <c r="K801" s="42" t="s">
        <v>2087</v>
      </c>
    </row>
    <row r="802" spans="1:11" ht="12.75" x14ac:dyDescent="0.2">
      <c r="A802" s="41">
        <v>0</v>
      </c>
      <c r="B802" s="42" t="s">
        <v>438</v>
      </c>
      <c r="C802" s="43">
        <v>43866</v>
      </c>
      <c r="D802" s="44" t="s">
        <v>969</v>
      </c>
      <c r="E802" s="42" t="s">
        <v>438</v>
      </c>
      <c r="F802" s="44" t="s">
        <v>492</v>
      </c>
      <c r="G802" s="42" t="s">
        <v>171</v>
      </c>
      <c r="H802" s="45">
        <v>40839</v>
      </c>
      <c r="I802" s="42" t="s">
        <v>453</v>
      </c>
      <c r="J802" s="44" t="s">
        <v>966</v>
      </c>
      <c r="K802" s="42" t="s">
        <v>2088</v>
      </c>
    </row>
    <row r="803" spans="1:11" ht="12.75" x14ac:dyDescent="0.2">
      <c r="A803" s="41">
        <v>0</v>
      </c>
      <c r="B803" s="42" t="s">
        <v>320</v>
      </c>
      <c r="C803" s="43">
        <v>43843</v>
      </c>
      <c r="D803" s="44" t="s">
        <v>360</v>
      </c>
      <c r="E803" s="42" t="s">
        <v>320</v>
      </c>
      <c r="F803" s="44" t="s">
        <v>492</v>
      </c>
      <c r="G803" s="42" t="s">
        <v>326</v>
      </c>
      <c r="H803" s="45">
        <v>31506</v>
      </c>
      <c r="I803" s="42" t="s">
        <v>978</v>
      </c>
      <c r="J803" s="44" t="s">
        <v>966</v>
      </c>
      <c r="K803" s="42" t="s">
        <v>2089</v>
      </c>
    </row>
    <row r="804" spans="1:11" ht="12.75" x14ac:dyDescent="0.2">
      <c r="A804" s="41">
        <v>0</v>
      </c>
      <c r="B804" s="42" t="s">
        <v>927</v>
      </c>
      <c r="C804" s="43">
        <v>43894</v>
      </c>
      <c r="D804" s="44" t="s">
        <v>359</v>
      </c>
      <c r="E804" s="42" t="s">
        <v>927</v>
      </c>
      <c r="F804" s="44" t="s">
        <v>492</v>
      </c>
      <c r="G804" s="42" t="s">
        <v>14</v>
      </c>
      <c r="H804" s="45">
        <v>23585</v>
      </c>
      <c r="I804" s="42" t="s">
        <v>987</v>
      </c>
      <c r="J804" s="44" t="s">
        <v>966</v>
      </c>
      <c r="K804" s="42" t="s">
        <v>2090</v>
      </c>
    </row>
    <row r="805" spans="1:11" ht="12.75" x14ac:dyDescent="0.2">
      <c r="A805" s="41">
        <v>0</v>
      </c>
      <c r="B805" s="42" t="s">
        <v>111</v>
      </c>
      <c r="C805" s="43">
        <v>43870</v>
      </c>
      <c r="D805" s="44" t="s">
        <v>361</v>
      </c>
      <c r="E805" s="42" t="s">
        <v>111</v>
      </c>
      <c r="F805" s="44" t="s">
        <v>492</v>
      </c>
      <c r="G805" s="42" t="s">
        <v>112</v>
      </c>
      <c r="H805" s="45">
        <v>22039</v>
      </c>
      <c r="I805" s="42" t="s">
        <v>1016</v>
      </c>
      <c r="J805" s="44" t="s">
        <v>966</v>
      </c>
      <c r="K805" s="42" t="s">
        <v>2091</v>
      </c>
    </row>
    <row r="806" spans="1:11" ht="12.75" x14ac:dyDescent="0.2">
      <c r="A806" s="41">
        <v>0</v>
      </c>
      <c r="B806" s="42" t="s">
        <v>2092</v>
      </c>
      <c r="C806" s="43">
        <v>43846</v>
      </c>
      <c r="D806" s="44" t="s">
        <v>969</v>
      </c>
      <c r="E806" s="42" t="s">
        <v>2092</v>
      </c>
      <c r="F806" s="44" t="s">
        <v>492</v>
      </c>
      <c r="G806" s="42" t="s">
        <v>32</v>
      </c>
      <c r="H806" s="45">
        <v>39430</v>
      </c>
      <c r="I806" s="42" t="s">
        <v>1044</v>
      </c>
      <c r="J806" s="44" t="s">
        <v>966</v>
      </c>
      <c r="K806" s="42" t="s">
        <v>2093</v>
      </c>
    </row>
    <row r="807" spans="1:11" ht="12.75" x14ac:dyDescent="0.2">
      <c r="A807" s="41">
        <v>0</v>
      </c>
      <c r="B807" s="42" t="s">
        <v>2094</v>
      </c>
      <c r="C807" s="43">
        <v>43857</v>
      </c>
      <c r="D807" s="44" t="s">
        <v>361</v>
      </c>
      <c r="E807" s="42" t="s">
        <v>2094</v>
      </c>
      <c r="F807" s="44" t="s">
        <v>492</v>
      </c>
      <c r="G807" s="42" t="s">
        <v>452</v>
      </c>
      <c r="H807" s="45">
        <v>37067</v>
      </c>
      <c r="I807" s="42" t="s">
        <v>998</v>
      </c>
      <c r="J807" s="44" t="s">
        <v>966</v>
      </c>
      <c r="K807" s="42" t="s">
        <v>2095</v>
      </c>
    </row>
    <row r="808" spans="1:11" ht="12.75" x14ac:dyDescent="0.2">
      <c r="A808" s="41">
        <v>0</v>
      </c>
      <c r="B808" s="42" t="s">
        <v>897</v>
      </c>
      <c r="C808" s="43">
        <v>43846</v>
      </c>
      <c r="D808" s="44" t="s">
        <v>969</v>
      </c>
      <c r="E808" s="42" t="s">
        <v>897</v>
      </c>
      <c r="F808" s="44" t="s">
        <v>492</v>
      </c>
      <c r="G808" s="42" t="s">
        <v>452</v>
      </c>
      <c r="H808" s="45">
        <v>38783</v>
      </c>
      <c r="I808" s="42" t="s">
        <v>1044</v>
      </c>
      <c r="J808" s="44" t="s">
        <v>966</v>
      </c>
      <c r="K808" s="42" t="s">
        <v>2096</v>
      </c>
    </row>
    <row r="809" spans="1:11" ht="12.75" x14ac:dyDescent="0.2">
      <c r="A809" s="41">
        <v>0</v>
      </c>
      <c r="B809" s="42" t="s">
        <v>439</v>
      </c>
      <c r="C809" s="43">
        <v>43846</v>
      </c>
      <c r="D809" s="44" t="s">
        <v>969</v>
      </c>
      <c r="E809" s="42" t="s">
        <v>439</v>
      </c>
      <c r="F809" s="44" t="s">
        <v>492</v>
      </c>
      <c r="G809" s="42" t="s">
        <v>452</v>
      </c>
      <c r="H809" s="45">
        <v>40224</v>
      </c>
      <c r="I809" s="42" t="s">
        <v>453</v>
      </c>
      <c r="J809" s="44" t="s">
        <v>966</v>
      </c>
      <c r="K809" s="42" t="s">
        <v>2097</v>
      </c>
    </row>
    <row r="810" spans="1:11" ht="12.75" x14ac:dyDescent="0.2">
      <c r="A810" s="41">
        <v>0</v>
      </c>
      <c r="B810" s="42" t="s">
        <v>2098</v>
      </c>
      <c r="C810" s="43">
        <v>43845</v>
      </c>
      <c r="D810" s="44" t="s">
        <v>359</v>
      </c>
      <c r="E810" s="42" t="s">
        <v>2098</v>
      </c>
      <c r="F810" s="44" t="s">
        <v>492</v>
      </c>
      <c r="G810" s="42" t="s">
        <v>843</v>
      </c>
      <c r="H810" s="45">
        <v>32238</v>
      </c>
      <c r="I810" s="42" t="s">
        <v>978</v>
      </c>
      <c r="J810" s="44" t="s">
        <v>966</v>
      </c>
      <c r="K810" s="42" t="s">
        <v>2099</v>
      </c>
    </row>
    <row r="811" spans="1:11" ht="12.75" x14ac:dyDescent="0.2">
      <c r="A811" s="41">
        <v>0</v>
      </c>
      <c r="B811" s="42" t="s">
        <v>2100</v>
      </c>
      <c r="C811" s="43">
        <v>43850</v>
      </c>
      <c r="D811" s="44" t="s">
        <v>969</v>
      </c>
      <c r="E811" s="42" t="s">
        <v>2100</v>
      </c>
      <c r="F811" s="44" t="s">
        <v>492</v>
      </c>
      <c r="G811" s="42" t="s">
        <v>174</v>
      </c>
      <c r="H811" s="45">
        <v>38627</v>
      </c>
      <c r="I811" s="42" t="s">
        <v>975</v>
      </c>
      <c r="J811" s="44" t="s">
        <v>966</v>
      </c>
      <c r="K811" s="42" t="s">
        <v>2101</v>
      </c>
    </row>
    <row r="812" spans="1:11" ht="12.75" x14ac:dyDescent="0.2">
      <c r="A812" s="41">
        <v>0</v>
      </c>
      <c r="B812" s="42" t="s">
        <v>2102</v>
      </c>
      <c r="C812" s="43">
        <v>43850</v>
      </c>
      <c r="D812" s="44" t="s">
        <v>361</v>
      </c>
      <c r="E812" s="42" t="s">
        <v>2102</v>
      </c>
      <c r="F812" s="44" t="s">
        <v>492</v>
      </c>
      <c r="G812" s="42" t="s">
        <v>174</v>
      </c>
      <c r="H812" s="45">
        <v>27937</v>
      </c>
      <c r="I812" s="42" t="s">
        <v>971</v>
      </c>
      <c r="J812" s="44" t="s">
        <v>966</v>
      </c>
      <c r="K812" s="42" t="s">
        <v>2103</v>
      </c>
    </row>
    <row r="813" spans="1:11" ht="12.75" x14ac:dyDescent="0.2">
      <c r="A813" s="41">
        <v>0</v>
      </c>
      <c r="B813" s="42" t="s">
        <v>2104</v>
      </c>
      <c r="C813" s="43">
        <v>43849</v>
      </c>
      <c r="D813" s="44" t="s">
        <v>361</v>
      </c>
      <c r="E813" s="42" t="s">
        <v>2104</v>
      </c>
      <c r="F813" s="44" t="s">
        <v>492</v>
      </c>
      <c r="G813" s="42" t="s">
        <v>109</v>
      </c>
      <c r="H813" s="45">
        <v>27987</v>
      </c>
      <c r="I813" s="42" t="s">
        <v>971</v>
      </c>
      <c r="J813" s="44" t="s">
        <v>966</v>
      </c>
      <c r="K813" s="42" t="s">
        <v>2105</v>
      </c>
    </row>
    <row r="814" spans="1:11" ht="12.75" x14ac:dyDescent="0.2">
      <c r="A814" s="41">
        <v>0</v>
      </c>
      <c r="B814" s="42" t="s">
        <v>2106</v>
      </c>
      <c r="C814" s="43">
        <v>43846</v>
      </c>
      <c r="D814" s="44" t="s">
        <v>969</v>
      </c>
      <c r="E814" s="42" t="s">
        <v>2106</v>
      </c>
      <c r="F814" s="44" t="s">
        <v>492</v>
      </c>
      <c r="G814" s="42" t="s">
        <v>109</v>
      </c>
      <c r="H814" s="45">
        <v>38848</v>
      </c>
      <c r="I814" s="42" t="s">
        <v>1044</v>
      </c>
      <c r="J814" s="44" t="s">
        <v>966</v>
      </c>
      <c r="K814" s="42" t="s">
        <v>2107</v>
      </c>
    </row>
    <row r="815" spans="1:11" ht="12.75" x14ac:dyDescent="0.2">
      <c r="A815" s="41">
        <v>0</v>
      </c>
      <c r="B815" s="42" t="s">
        <v>387</v>
      </c>
      <c r="C815" s="43">
        <v>43898</v>
      </c>
      <c r="D815" s="44" t="s">
        <v>969</v>
      </c>
      <c r="E815" s="42" t="s">
        <v>387</v>
      </c>
      <c r="F815" s="44" t="s">
        <v>491</v>
      </c>
      <c r="G815" s="42" t="s">
        <v>109</v>
      </c>
      <c r="H815" s="45">
        <v>39666</v>
      </c>
      <c r="I815" s="42" t="s">
        <v>413</v>
      </c>
      <c r="J815" s="44" t="s">
        <v>966</v>
      </c>
      <c r="K815" s="42" t="s">
        <v>2108</v>
      </c>
    </row>
    <row r="816" spans="1:11" ht="12.75" x14ac:dyDescent="0.2">
      <c r="A816" s="41">
        <v>0</v>
      </c>
      <c r="B816" s="42" t="s">
        <v>2109</v>
      </c>
      <c r="C816" s="43">
        <v>43834</v>
      </c>
      <c r="D816" s="44" t="s">
        <v>362</v>
      </c>
      <c r="E816" s="42" t="s">
        <v>2109</v>
      </c>
      <c r="F816" s="44" t="s">
        <v>491</v>
      </c>
      <c r="G816" s="42" t="s">
        <v>38</v>
      </c>
      <c r="H816" s="45">
        <v>32550</v>
      </c>
      <c r="I816" s="42" t="s">
        <v>1360</v>
      </c>
      <c r="J816" s="44" t="s">
        <v>966</v>
      </c>
      <c r="K816" s="42" t="s">
        <v>2110</v>
      </c>
    </row>
    <row r="817" spans="1:11" ht="12.75" x14ac:dyDescent="0.2">
      <c r="A817" s="41">
        <v>0</v>
      </c>
      <c r="B817" s="42" t="s">
        <v>148</v>
      </c>
      <c r="C817" s="43">
        <v>43844</v>
      </c>
      <c r="D817" s="44" t="s">
        <v>361</v>
      </c>
      <c r="E817" s="42" t="s">
        <v>148</v>
      </c>
      <c r="F817" s="44" t="s">
        <v>492</v>
      </c>
      <c r="G817" s="42" t="s">
        <v>41</v>
      </c>
      <c r="H817" s="45">
        <v>30056</v>
      </c>
      <c r="I817" s="42" t="s">
        <v>978</v>
      </c>
      <c r="J817" s="44" t="s">
        <v>966</v>
      </c>
      <c r="K817" s="42" t="s">
        <v>2111</v>
      </c>
    </row>
    <row r="818" spans="1:11" ht="12.75" x14ac:dyDescent="0.2">
      <c r="A818" s="41">
        <v>0</v>
      </c>
      <c r="B818" s="42" t="s">
        <v>943</v>
      </c>
      <c r="C818" s="43">
        <v>43846</v>
      </c>
      <c r="D818" s="44" t="s">
        <v>361</v>
      </c>
      <c r="E818" s="42" t="s">
        <v>943</v>
      </c>
      <c r="F818" s="44" t="s">
        <v>492</v>
      </c>
      <c r="G818" s="42" t="s">
        <v>201</v>
      </c>
      <c r="H818" s="45">
        <v>29993</v>
      </c>
      <c r="I818" s="42" t="s">
        <v>978</v>
      </c>
      <c r="J818" s="44" t="s">
        <v>966</v>
      </c>
      <c r="K818" s="42" t="s">
        <v>2112</v>
      </c>
    </row>
    <row r="819" spans="1:11" ht="12.75" x14ac:dyDescent="0.2">
      <c r="A819" s="41">
        <v>0</v>
      </c>
      <c r="B819" s="42" t="s">
        <v>585</v>
      </c>
      <c r="C819" s="43">
        <v>43895</v>
      </c>
      <c r="D819" s="44" t="s">
        <v>360</v>
      </c>
      <c r="E819" s="42" t="s">
        <v>585</v>
      </c>
      <c r="F819" s="44" t="s">
        <v>492</v>
      </c>
      <c r="G819" s="42" t="s">
        <v>14</v>
      </c>
      <c r="H819" s="45">
        <v>29571</v>
      </c>
      <c r="I819" s="42" t="s">
        <v>971</v>
      </c>
      <c r="J819" s="44" t="s">
        <v>966</v>
      </c>
      <c r="K819" s="42" t="s">
        <v>2113</v>
      </c>
    </row>
    <row r="820" spans="1:11" ht="12.75" x14ac:dyDescent="0.2">
      <c r="A820" s="41">
        <v>0</v>
      </c>
      <c r="B820" s="42" t="s">
        <v>2114</v>
      </c>
      <c r="C820" s="43">
        <v>43834</v>
      </c>
      <c r="D820" s="44" t="s">
        <v>361</v>
      </c>
      <c r="E820" s="42" t="s">
        <v>2114</v>
      </c>
      <c r="F820" s="44" t="s">
        <v>492</v>
      </c>
      <c r="G820" s="42" t="s">
        <v>38</v>
      </c>
      <c r="H820" s="45">
        <v>29281</v>
      </c>
      <c r="I820" s="42" t="s">
        <v>971</v>
      </c>
      <c r="J820" s="44" t="s">
        <v>966</v>
      </c>
      <c r="K820" s="42" t="s">
        <v>2115</v>
      </c>
    </row>
    <row r="821" spans="1:11" ht="12.75" x14ac:dyDescent="0.2">
      <c r="A821" s="41">
        <v>0</v>
      </c>
      <c r="B821" s="42" t="s">
        <v>586</v>
      </c>
      <c r="C821" s="43">
        <v>43852</v>
      </c>
      <c r="D821" s="44" t="s">
        <v>1078</v>
      </c>
      <c r="E821" s="42" t="s">
        <v>586</v>
      </c>
      <c r="F821" s="44" t="s">
        <v>492</v>
      </c>
      <c r="G821" s="42" t="s">
        <v>14</v>
      </c>
      <c r="H821" s="45">
        <v>18087</v>
      </c>
      <c r="I821" s="42" t="s">
        <v>1016</v>
      </c>
      <c r="J821" s="44" t="s">
        <v>966</v>
      </c>
      <c r="K821" s="42" t="s">
        <v>2116</v>
      </c>
    </row>
    <row r="822" spans="1:11" ht="12.75" x14ac:dyDescent="0.2">
      <c r="A822" s="41">
        <v>0</v>
      </c>
      <c r="B822" s="42" t="s">
        <v>696</v>
      </c>
      <c r="C822" s="43">
        <v>43851</v>
      </c>
      <c r="D822" s="44" t="s">
        <v>360</v>
      </c>
      <c r="E822" s="42" t="s">
        <v>696</v>
      </c>
      <c r="F822" s="44" t="s">
        <v>492</v>
      </c>
      <c r="G822" s="42" t="s">
        <v>17</v>
      </c>
      <c r="H822" s="45">
        <v>28855</v>
      </c>
      <c r="I822" s="42" t="s">
        <v>971</v>
      </c>
      <c r="J822" s="44" t="s">
        <v>966</v>
      </c>
      <c r="K822" s="42" t="s">
        <v>2117</v>
      </c>
    </row>
    <row r="823" spans="1:11" ht="12.75" x14ac:dyDescent="0.2">
      <c r="A823" s="41">
        <v>0</v>
      </c>
      <c r="B823" s="42" t="s">
        <v>640</v>
      </c>
      <c r="C823" s="43">
        <v>43870</v>
      </c>
      <c r="D823" s="44" t="s">
        <v>359</v>
      </c>
      <c r="E823" s="42" t="s">
        <v>640</v>
      </c>
      <c r="F823" s="44" t="s">
        <v>492</v>
      </c>
      <c r="G823" s="42" t="s">
        <v>330</v>
      </c>
      <c r="H823" s="45">
        <v>36290</v>
      </c>
      <c r="I823" s="42" t="s">
        <v>965</v>
      </c>
      <c r="J823" s="44" t="s">
        <v>966</v>
      </c>
      <c r="K823" s="42" t="s">
        <v>2118</v>
      </c>
    </row>
    <row r="824" spans="1:11" ht="12.75" x14ac:dyDescent="0.2">
      <c r="A824" s="41">
        <v>0</v>
      </c>
      <c r="B824" s="42" t="s">
        <v>2119</v>
      </c>
      <c r="C824" s="43">
        <v>43895</v>
      </c>
      <c r="D824" s="44" t="s">
        <v>359</v>
      </c>
      <c r="E824" s="42" t="s">
        <v>2119</v>
      </c>
      <c r="F824" s="44" t="s">
        <v>492</v>
      </c>
      <c r="G824" s="42" t="s">
        <v>335</v>
      </c>
      <c r="H824" s="45">
        <v>35229</v>
      </c>
      <c r="I824" s="42" t="s">
        <v>965</v>
      </c>
      <c r="J824" s="44" t="s">
        <v>966</v>
      </c>
      <c r="K824" s="42" t="s">
        <v>2120</v>
      </c>
    </row>
    <row r="825" spans="1:11" ht="12.75" x14ac:dyDescent="0.2">
      <c r="A825" s="41">
        <v>0</v>
      </c>
      <c r="B825" s="42" t="s">
        <v>266</v>
      </c>
      <c r="C825" s="43">
        <v>43857</v>
      </c>
      <c r="D825" s="44" t="s">
        <v>352</v>
      </c>
      <c r="E825" s="42" t="s">
        <v>266</v>
      </c>
      <c r="F825" s="44" t="s">
        <v>492</v>
      </c>
      <c r="G825" s="42" t="s">
        <v>59</v>
      </c>
      <c r="H825" s="45">
        <v>26729</v>
      </c>
      <c r="I825" s="42" t="s">
        <v>971</v>
      </c>
      <c r="J825" s="44" t="s">
        <v>966</v>
      </c>
      <c r="K825" s="42" t="s">
        <v>2121</v>
      </c>
    </row>
    <row r="826" spans="1:11" ht="12.75" x14ac:dyDescent="0.2">
      <c r="A826" s="41">
        <v>0</v>
      </c>
      <c r="B826" s="42" t="s">
        <v>2122</v>
      </c>
      <c r="C826" s="43">
        <v>43834</v>
      </c>
      <c r="D826" s="44" t="s">
        <v>359</v>
      </c>
      <c r="E826" s="42" t="s">
        <v>2122</v>
      </c>
      <c r="F826" s="44" t="s">
        <v>492</v>
      </c>
      <c r="G826" s="42" t="s">
        <v>1225</v>
      </c>
      <c r="H826" s="45">
        <v>33329</v>
      </c>
      <c r="I826" s="42" t="s">
        <v>965</v>
      </c>
      <c r="J826" s="44" t="s">
        <v>966</v>
      </c>
      <c r="K826" s="42" t="s">
        <v>2123</v>
      </c>
    </row>
    <row r="827" spans="1:11" ht="12.75" x14ac:dyDescent="0.2">
      <c r="A827" s="41">
        <v>0</v>
      </c>
      <c r="B827" s="42" t="s">
        <v>388</v>
      </c>
      <c r="C827" s="43">
        <v>43846</v>
      </c>
      <c r="D827" s="44" t="s">
        <v>969</v>
      </c>
      <c r="E827" s="42" t="s">
        <v>388</v>
      </c>
      <c r="F827" s="44" t="s">
        <v>492</v>
      </c>
      <c r="G827" s="42" t="s">
        <v>105</v>
      </c>
      <c r="H827" s="45">
        <v>39449</v>
      </c>
      <c r="I827" s="42" t="s">
        <v>412</v>
      </c>
      <c r="J827" s="44" t="s">
        <v>966</v>
      </c>
      <c r="K827" s="42" t="s">
        <v>2124</v>
      </c>
    </row>
    <row r="828" spans="1:11" ht="12.75" x14ac:dyDescent="0.2">
      <c r="A828" s="41">
        <v>0</v>
      </c>
      <c r="B828" s="42" t="s">
        <v>227</v>
      </c>
      <c r="C828" s="43">
        <v>43851</v>
      </c>
      <c r="D828" s="44" t="s">
        <v>361</v>
      </c>
      <c r="E828" s="42" t="s">
        <v>227</v>
      </c>
      <c r="F828" s="44" t="s">
        <v>492</v>
      </c>
      <c r="G828" s="42" t="s">
        <v>105</v>
      </c>
      <c r="H828" s="45">
        <v>29034</v>
      </c>
      <c r="I828" s="42" t="s">
        <v>971</v>
      </c>
      <c r="J828" s="44" t="s">
        <v>966</v>
      </c>
      <c r="K828" s="42" t="s">
        <v>2125</v>
      </c>
    </row>
    <row r="829" spans="1:11" ht="12.75" x14ac:dyDescent="0.2">
      <c r="A829" s="41">
        <v>0</v>
      </c>
      <c r="B829" s="42" t="s">
        <v>2126</v>
      </c>
      <c r="C829" s="43">
        <v>43865</v>
      </c>
      <c r="D829" s="44" t="s">
        <v>359</v>
      </c>
      <c r="E829" s="42" t="s">
        <v>2126</v>
      </c>
      <c r="F829" s="44" t="s">
        <v>492</v>
      </c>
      <c r="G829" s="42" t="s">
        <v>153</v>
      </c>
      <c r="H829" s="45">
        <v>32721</v>
      </c>
      <c r="I829" s="42" t="s">
        <v>978</v>
      </c>
      <c r="J829" s="44" t="s">
        <v>966</v>
      </c>
      <c r="K829" s="42" t="s">
        <v>2127</v>
      </c>
    </row>
    <row r="830" spans="1:11" ht="12.75" x14ac:dyDescent="0.2">
      <c r="A830" s="41">
        <v>0</v>
      </c>
      <c r="B830" s="42" t="s">
        <v>389</v>
      </c>
      <c r="C830" s="43">
        <v>43870</v>
      </c>
      <c r="D830" s="44" t="s">
        <v>969</v>
      </c>
      <c r="E830" s="42" t="s">
        <v>389</v>
      </c>
      <c r="F830" s="44" t="s">
        <v>491</v>
      </c>
      <c r="G830" s="42" t="s">
        <v>174</v>
      </c>
      <c r="H830" s="45">
        <v>39962</v>
      </c>
      <c r="I830" s="42" t="s">
        <v>413</v>
      </c>
      <c r="J830" s="44" t="s">
        <v>966</v>
      </c>
      <c r="K830" s="42" t="s">
        <v>2128</v>
      </c>
    </row>
    <row r="831" spans="1:11" ht="12.75" x14ac:dyDescent="0.2">
      <c r="A831" s="41">
        <v>0</v>
      </c>
      <c r="B831" s="42" t="s">
        <v>2129</v>
      </c>
      <c r="C831" s="43">
        <v>43870</v>
      </c>
      <c r="D831" s="44" t="s">
        <v>969</v>
      </c>
      <c r="E831" s="42" t="s">
        <v>2129</v>
      </c>
      <c r="F831" s="44" t="s">
        <v>492</v>
      </c>
      <c r="G831" s="42" t="s">
        <v>174</v>
      </c>
      <c r="H831" s="45">
        <v>39304</v>
      </c>
      <c r="I831" s="42" t="s">
        <v>1044</v>
      </c>
      <c r="J831" s="44" t="s">
        <v>966</v>
      </c>
      <c r="K831" s="42" t="s">
        <v>2130</v>
      </c>
    </row>
    <row r="832" spans="1:11" ht="12.75" x14ac:dyDescent="0.2">
      <c r="A832" s="41">
        <v>0</v>
      </c>
      <c r="B832" s="42" t="s">
        <v>2131</v>
      </c>
      <c r="C832" s="43">
        <v>43884</v>
      </c>
      <c r="D832" s="44" t="s">
        <v>361</v>
      </c>
      <c r="E832" s="42" t="s">
        <v>2131</v>
      </c>
      <c r="F832" s="44" t="s">
        <v>492</v>
      </c>
      <c r="G832" s="42" t="s">
        <v>140</v>
      </c>
      <c r="H832" s="45">
        <v>32456</v>
      </c>
      <c r="I832" s="42" t="s">
        <v>978</v>
      </c>
      <c r="J832" s="44" t="s">
        <v>966</v>
      </c>
      <c r="K832" s="42" t="s">
        <v>2132</v>
      </c>
    </row>
    <row r="833" spans="1:11" ht="12.75" x14ac:dyDescent="0.2">
      <c r="A833" s="41">
        <v>0</v>
      </c>
      <c r="B833" s="42" t="s">
        <v>2133</v>
      </c>
      <c r="C833" s="43">
        <v>43843</v>
      </c>
      <c r="D833" s="44" t="s">
        <v>359</v>
      </c>
      <c r="E833" s="42" t="s">
        <v>2133</v>
      </c>
      <c r="F833" s="44" t="s">
        <v>492</v>
      </c>
      <c r="G833" s="42" t="s">
        <v>183</v>
      </c>
      <c r="H833" s="45">
        <v>32277</v>
      </c>
      <c r="I833" s="42" t="s">
        <v>978</v>
      </c>
      <c r="J833" s="44" t="s">
        <v>966</v>
      </c>
      <c r="K833" s="42" t="s">
        <v>2134</v>
      </c>
    </row>
    <row r="834" spans="1:11" ht="12.75" x14ac:dyDescent="0.2">
      <c r="A834" s="41">
        <v>0</v>
      </c>
      <c r="B834" s="42" t="s">
        <v>2135</v>
      </c>
      <c r="C834" s="43">
        <v>43866</v>
      </c>
      <c r="D834" s="44" t="s">
        <v>969</v>
      </c>
      <c r="E834" s="42" t="s">
        <v>2135</v>
      </c>
      <c r="F834" s="44" t="s">
        <v>491</v>
      </c>
      <c r="G834" s="42" t="s">
        <v>153</v>
      </c>
      <c r="H834" s="45">
        <v>38081</v>
      </c>
      <c r="I834" s="42" t="s">
        <v>1433</v>
      </c>
      <c r="J834" s="44" t="s">
        <v>966</v>
      </c>
      <c r="K834" s="42" t="s">
        <v>2136</v>
      </c>
    </row>
    <row r="835" spans="1:11" ht="12.75" x14ac:dyDescent="0.2">
      <c r="A835" s="41">
        <v>0</v>
      </c>
      <c r="B835" s="42" t="s">
        <v>2137</v>
      </c>
      <c r="C835" s="43">
        <v>43834</v>
      </c>
      <c r="D835" s="44" t="s">
        <v>360</v>
      </c>
      <c r="E835" s="42" t="s">
        <v>2137</v>
      </c>
      <c r="F835" s="44" t="s">
        <v>492</v>
      </c>
      <c r="G835" s="42" t="s">
        <v>96</v>
      </c>
      <c r="H835" s="45">
        <v>34533</v>
      </c>
      <c r="I835" s="42" t="s">
        <v>965</v>
      </c>
      <c r="J835" s="44" t="s">
        <v>966</v>
      </c>
      <c r="K835" s="42" t="s">
        <v>2138</v>
      </c>
    </row>
    <row r="836" spans="1:11" ht="12.75" x14ac:dyDescent="0.2">
      <c r="A836" s="41">
        <v>0</v>
      </c>
      <c r="B836" s="42" t="s">
        <v>2139</v>
      </c>
      <c r="C836" s="43">
        <v>43843</v>
      </c>
      <c r="D836" s="44" t="s">
        <v>359</v>
      </c>
      <c r="E836" s="42" t="s">
        <v>2139</v>
      </c>
      <c r="F836" s="44" t="s">
        <v>492</v>
      </c>
      <c r="G836" s="42" t="s">
        <v>183</v>
      </c>
      <c r="H836" s="45">
        <v>37714</v>
      </c>
      <c r="I836" s="42" t="s">
        <v>998</v>
      </c>
      <c r="J836" s="44" t="s">
        <v>966</v>
      </c>
      <c r="K836" s="42" t="s">
        <v>2140</v>
      </c>
    </row>
    <row r="837" spans="1:11" ht="12.75" x14ac:dyDescent="0.2">
      <c r="A837" s="41">
        <v>0</v>
      </c>
      <c r="B837" s="42" t="s">
        <v>922</v>
      </c>
      <c r="C837" s="43">
        <v>43834</v>
      </c>
      <c r="D837" s="44" t="s">
        <v>361</v>
      </c>
      <c r="E837" s="42" t="s">
        <v>922</v>
      </c>
      <c r="F837" s="44" t="s">
        <v>492</v>
      </c>
      <c r="G837" s="42" t="s">
        <v>107</v>
      </c>
      <c r="H837" s="45">
        <v>27065</v>
      </c>
      <c r="I837" s="42" t="s">
        <v>971</v>
      </c>
      <c r="J837" s="44" t="s">
        <v>966</v>
      </c>
      <c r="K837" s="42" t="s">
        <v>2141</v>
      </c>
    </row>
    <row r="838" spans="1:11" ht="12.75" x14ac:dyDescent="0.2">
      <c r="A838" s="41">
        <v>0</v>
      </c>
      <c r="B838" s="42" t="s">
        <v>469</v>
      </c>
      <c r="C838" s="43">
        <v>43834</v>
      </c>
      <c r="D838" s="44" t="s">
        <v>969</v>
      </c>
      <c r="E838" s="42" t="s">
        <v>469</v>
      </c>
      <c r="F838" s="44" t="s">
        <v>492</v>
      </c>
      <c r="G838" s="42" t="s">
        <v>107</v>
      </c>
      <c r="H838" s="45">
        <v>41454</v>
      </c>
      <c r="I838" s="42" t="s">
        <v>490</v>
      </c>
      <c r="J838" s="44" t="s">
        <v>966</v>
      </c>
      <c r="K838" s="42" t="s">
        <v>2142</v>
      </c>
    </row>
    <row r="839" spans="1:11" ht="12.75" x14ac:dyDescent="0.2">
      <c r="A839" s="41">
        <v>0</v>
      </c>
      <c r="B839" s="42" t="s">
        <v>2143</v>
      </c>
      <c r="C839" s="43">
        <v>43834</v>
      </c>
      <c r="D839" s="44" t="s">
        <v>359</v>
      </c>
      <c r="E839" s="42" t="s">
        <v>2143</v>
      </c>
      <c r="F839" s="44" t="s">
        <v>492</v>
      </c>
      <c r="G839" s="42" t="s">
        <v>1225</v>
      </c>
      <c r="H839" s="45">
        <v>29333</v>
      </c>
      <c r="I839" s="42" t="s">
        <v>971</v>
      </c>
      <c r="J839" s="44" t="s">
        <v>966</v>
      </c>
      <c r="K839" s="42" t="s">
        <v>2144</v>
      </c>
    </row>
    <row r="840" spans="1:11" ht="12.75" x14ac:dyDescent="0.2">
      <c r="A840" s="41">
        <v>0</v>
      </c>
      <c r="B840" s="42" t="s">
        <v>2145</v>
      </c>
      <c r="C840" s="43">
        <v>43887</v>
      </c>
      <c r="D840" s="44" t="s">
        <v>359</v>
      </c>
      <c r="E840" s="42" t="s">
        <v>2145</v>
      </c>
      <c r="F840" s="44" t="s">
        <v>492</v>
      </c>
      <c r="G840" s="42" t="s">
        <v>231</v>
      </c>
      <c r="H840" s="45">
        <v>32392</v>
      </c>
      <c r="I840" s="42" t="s">
        <v>978</v>
      </c>
      <c r="J840" s="44" t="s">
        <v>966</v>
      </c>
      <c r="K840" s="42" t="s">
        <v>2146</v>
      </c>
    </row>
    <row r="841" spans="1:11" ht="12.75" x14ac:dyDescent="0.2">
      <c r="A841" s="41">
        <v>0</v>
      </c>
      <c r="B841" s="42" t="s">
        <v>667</v>
      </c>
      <c r="C841" s="43">
        <v>43843</v>
      </c>
      <c r="D841" s="44" t="s">
        <v>360</v>
      </c>
      <c r="E841" s="42" t="s">
        <v>667</v>
      </c>
      <c r="F841" s="44" t="s">
        <v>492</v>
      </c>
      <c r="G841" s="42" t="s">
        <v>14</v>
      </c>
      <c r="H841" s="45">
        <v>28212</v>
      </c>
      <c r="I841" s="42" t="s">
        <v>971</v>
      </c>
      <c r="J841" s="44" t="s">
        <v>966</v>
      </c>
      <c r="K841" s="42" t="s">
        <v>2147</v>
      </c>
    </row>
    <row r="842" spans="1:11" ht="12.75" x14ac:dyDescent="0.2">
      <c r="A842" s="41">
        <v>0</v>
      </c>
      <c r="B842" s="42" t="s">
        <v>805</v>
      </c>
      <c r="C842" s="43">
        <v>43843</v>
      </c>
      <c r="D842" s="44" t="s">
        <v>359</v>
      </c>
      <c r="E842" s="42" t="s">
        <v>805</v>
      </c>
      <c r="F842" s="44" t="s">
        <v>491</v>
      </c>
      <c r="G842" s="42" t="s">
        <v>183</v>
      </c>
      <c r="H842" s="45">
        <v>34781</v>
      </c>
      <c r="I842" s="42" t="s">
        <v>1166</v>
      </c>
      <c r="J842" s="44" t="s">
        <v>966</v>
      </c>
      <c r="K842" s="42" t="s">
        <v>2148</v>
      </c>
    </row>
    <row r="843" spans="1:11" ht="12.75" x14ac:dyDescent="0.2">
      <c r="A843" s="41">
        <v>0</v>
      </c>
      <c r="B843" s="42" t="s">
        <v>2149</v>
      </c>
      <c r="C843" s="43">
        <v>43867</v>
      </c>
      <c r="D843" s="44" t="s">
        <v>359</v>
      </c>
      <c r="E843" s="42" t="s">
        <v>2149</v>
      </c>
      <c r="F843" s="44" t="s">
        <v>492</v>
      </c>
      <c r="G843" s="42" t="s">
        <v>284</v>
      </c>
      <c r="H843" s="45">
        <v>24468</v>
      </c>
      <c r="I843" s="42" t="s">
        <v>987</v>
      </c>
      <c r="J843" s="44" t="s">
        <v>966</v>
      </c>
      <c r="K843" s="42" t="s">
        <v>2150</v>
      </c>
    </row>
    <row r="844" spans="1:11" ht="12.75" x14ac:dyDescent="0.2">
      <c r="A844" s="41">
        <v>0</v>
      </c>
      <c r="B844" s="42" t="s">
        <v>28</v>
      </c>
      <c r="C844" s="43">
        <v>43849</v>
      </c>
      <c r="D844" s="44" t="s">
        <v>360</v>
      </c>
      <c r="E844" s="42" t="s">
        <v>28</v>
      </c>
      <c r="F844" s="44" t="s">
        <v>492</v>
      </c>
      <c r="G844" s="42" t="s">
        <v>109</v>
      </c>
      <c r="H844" s="45">
        <v>33826</v>
      </c>
      <c r="I844" s="42" t="s">
        <v>965</v>
      </c>
      <c r="J844" s="44" t="s">
        <v>966</v>
      </c>
      <c r="K844" s="42" t="s">
        <v>2151</v>
      </c>
    </row>
    <row r="845" spans="1:11" ht="12.75" x14ac:dyDescent="0.2">
      <c r="A845" s="41">
        <v>0</v>
      </c>
      <c r="B845" s="42" t="s">
        <v>528</v>
      </c>
      <c r="C845" s="43">
        <v>43843</v>
      </c>
      <c r="D845" s="44" t="s">
        <v>360</v>
      </c>
      <c r="E845" s="42" t="s">
        <v>528</v>
      </c>
      <c r="F845" s="44" t="s">
        <v>492</v>
      </c>
      <c r="G845" s="42" t="s">
        <v>186</v>
      </c>
      <c r="H845" s="45">
        <v>33862</v>
      </c>
      <c r="I845" s="42" t="s">
        <v>965</v>
      </c>
      <c r="J845" s="44" t="s">
        <v>966</v>
      </c>
      <c r="K845" s="42" t="s">
        <v>2152</v>
      </c>
    </row>
    <row r="846" spans="1:11" ht="12.75" x14ac:dyDescent="0.2">
      <c r="A846" s="41">
        <v>0</v>
      </c>
      <c r="B846" s="42" t="s">
        <v>2153</v>
      </c>
      <c r="C846" s="43">
        <v>43850</v>
      </c>
      <c r="D846" s="44" t="s">
        <v>352</v>
      </c>
      <c r="E846" s="42" t="s">
        <v>2153</v>
      </c>
      <c r="F846" s="44" t="s">
        <v>492</v>
      </c>
      <c r="G846" s="42" t="s">
        <v>174</v>
      </c>
      <c r="H846" s="45">
        <v>20514</v>
      </c>
      <c r="I846" s="42" t="s">
        <v>1016</v>
      </c>
      <c r="J846" s="44" t="s">
        <v>966</v>
      </c>
      <c r="K846" s="42" t="s">
        <v>2154</v>
      </c>
    </row>
    <row r="847" spans="1:11" ht="12.75" x14ac:dyDescent="0.2">
      <c r="A847" s="41">
        <v>0</v>
      </c>
      <c r="B847" s="42" t="s">
        <v>914</v>
      </c>
      <c r="C847" s="43">
        <v>43870</v>
      </c>
      <c r="D847" s="44" t="s">
        <v>352</v>
      </c>
      <c r="E847" s="42" t="s">
        <v>914</v>
      </c>
      <c r="F847" s="44" t="s">
        <v>492</v>
      </c>
      <c r="G847" s="42" t="s">
        <v>489</v>
      </c>
      <c r="H847" s="45">
        <v>23742</v>
      </c>
      <c r="I847" s="42" t="s">
        <v>987</v>
      </c>
      <c r="J847" s="44" t="s">
        <v>966</v>
      </c>
      <c r="K847" s="42" t="s">
        <v>2155</v>
      </c>
    </row>
    <row r="848" spans="1:11" ht="12.75" x14ac:dyDescent="0.2">
      <c r="A848" s="41">
        <v>0</v>
      </c>
      <c r="B848" s="42" t="s">
        <v>2156</v>
      </c>
      <c r="C848" s="43">
        <v>43835</v>
      </c>
      <c r="D848" s="44" t="s">
        <v>360</v>
      </c>
      <c r="E848" s="42" t="s">
        <v>2156</v>
      </c>
      <c r="F848" s="44" t="s">
        <v>492</v>
      </c>
      <c r="G848" s="42" t="s">
        <v>62</v>
      </c>
      <c r="H848" s="45">
        <v>26273</v>
      </c>
      <c r="I848" s="42" t="s">
        <v>971</v>
      </c>
      <c r="J848" s="44" t="s">
        <v>966</v>
      </c>
      <c r="K848" s="42" t="s">
        <v>2157</v>
      </c>
    </row>
    <row r="849" spans="1:11" ht="12.75" x14ac:dyDescent="0.2">
      <c r="A849" s="41">
        <v>0</v>
      </c>
      <c r="B849" s="42" t="s">
        <v>2158</v>
      </c>
      <c r="C849" s="43">
        <v>43845</v>
      </c>
      <c r="D849" s="44" t="s">
        <v>361</v>
      </c>
      <c r="E849" s="42" t="s">
        <v>2158</v>
      </c>
      <c r="F849" s="44" t="s">
        <v>492</v>
      </c>
      <c r="G849" s="42" t="s">
        <v>877</v>
      </c>
      <c r="H849" s="45">
        <v>36929</v>
      </c>
      <c r="I849" s="42" t="s">
        <v>998</v>
      </c>
      <c r="J849" s="44" t="s">
        <v>966</v>
      </c>
      <c r="K849" s="42" t="s">
        <v>2159</v>
      </c>
    </row>
    <row r="850" spans="1:11" ht="12.75" x14ac:dyDescent="0.2">
      <c r="A850" s="41">
        <v>0</v>
      </c>
      <c r="B850" s="42" t="s">
        <v>716</v>
      </c>
      <c r="C850" s="43">
        <v>43849</v>
      </c>
      <c r="D850" s="44" t="s">
        <v>361</v>
      </c>
      <c r="E850" s="42" t="s">
        <v>716</v>
      </c>
      <c r="F850" s="44" t="s">
        <v>492</v>
      </c>
      <c r="G850" s="42" t="s">
        <v>109</v>
      </c>
      <c r="H850" s="45">
        <v>32647</v>
      </c>
      <c r="I850" s="42" t="s">
        <v>978</v>
      </c>
      <c r="J850" s="44" t="s">
        <v>966</v>
      </c>
      <c r="K850" s="42" t="s">
        <v>2160</v>
      </c>
    </row>
    <row r="851" spans="1:11" ht="12.75" x14ac:dyDescent="0.2">
      <c r="A851" s="41">
        <v>0</v>
      </c>
      <c r="B851" s="42" t="s">
        <v>2161</v>
      </c>
      <c r="C851" s="43">
        <v>43851</v>
      </c>
      <c r="D851" s="44" t="s">
        <v>359</v>
      </c>
      <c r="E851" s="42" t="s">
        <v>2161</v>
      </c>
      <c r="F851" s="44" t="s">
        <v>492</v>
      </c>
      <c r="G851" s="42" t="s">
        <v>115</v>
      </c>
      <c r="H851" s="45">
        <v>26733</v>
      </c>
      <c r="I851" s="42" t="s">
        <v>971</v>
      </c>
      <c r="J851" s="44" t="s">
        <v>966</v>
      </c>
      <c r="K851" s="42" t="s">
        <v>2162</v>
      </c>
    </row>
    <row r="852" spans="1:11" ht="12.75" x14ac:dyDescent="0.2">
      <c r="A852" s="41">
        <v>0</v>
      </c>
      <c r="B852" s="42" t="s">
        <v>889</v>
      </c>
      <c r="C852" s="43">
        <v>43851</v>
      </c>
      <c r="D852" s="44" t="s">
        <v>361</v>
      </c>
      <c r="E852" s="42" t="s">
        <v>889</v>
      </c>
      <c r="F852" s="44" t="s">
        <v>492</v>
      </c>
      <c r="G852" s="42" t="s">
        <v>17</v>
      </c>
      <c r="H852" s="45">
        <v>22198</v>
      </c>
      <c r="I852" s="42" t="s">
        <v>1016</v>
      </c>
      <c r="J852" s="44" t="s">
        <v>966</v>
      </c>
      <c r="K852" s="42" t="s">
        <v>2163</v>
      </c>
    </row>
    <row r="853" spans="1:11" ht="12.75" x14ac:dyDescent="0.2">
      <c r="A853" s="41">
        <v>0</v>
      </c>
      <c r="B853" s="42" t="s">
        <v>901</v>
      </c>
      <c r="C853" s="43">
        <v>43843</v>
      </c>
      <c r="D853" s="44" t="s">
        <v>359</v>
      </c>
      <c r="E853" s="42" t="s">
        <v>901</v>
      </c>
      <c r="F853" s="44" t="s">
        <v>492</v>
      </c>
      <c r="G853" s="42" t="s">
        <v>174</v>
      </c>
      <c r="H853" s="45">
        <v>37072</v>
      </c>
      <c r="I853" s="42" t="s">
        <v>998</v>
      </c>
      <c r="J853" s="44" t="s">
        <v>966</v>
      </c>
      <c r="K853" s="42" t="s">
        <v>2164</v>
      </c>
    </row>
    <row r="854" spans="1:11" ht="12.75" x14ac:dyDescent="0.2">
      <c r="A854" s="41">
        <v>0</v>
      </c>
      <c r="B854" s="42" t="s">
        <v>470</v>
      </c>
      <c r="C854" s="43">
        <v>43852</v>
      </c>
      <c r="D854" s="44" t="s">
        <v>969</v>
      </c>
      <c r="E854" s="42" t="s">
        <v>470</v>
      </c>
      <c r="F854" s="44" t="s">
        <v>492</v>
      </c>
      <c r="G854" s="42" t="s">
        <v>14</v>
      </c>
      <c r="H854" s="45">
        <v>41410</v>
      </c>
      <c r="I854" s="42" t="s">
        <v>490</v>
      </c>
      <c r="J854" s="44" t="s">
        <v>966</v>
      </c>
      <c r="K854" s="42" t="s">
        <v>2165</v>
      </c>
    </row>
    <row r="855" spans="1:11" ht="12.75" x14ac:dyDescent="0.2">
      <c r="A855" s="41">
        <v>0</v>
      </c>
      <c r="B855" s="42" t="s">
        <v>715</v>
      </c>
      <c r="C855" s="43">
        <v>43843</v>
      </c>
      <c r="D855" s="44" t="s">
        <v>361</v>
      </c>
      <c r="E855" s="42" t="s">
        <v>715</v>
      </c>
      <c r="F855" s="44" t="s">
        <v>492</v>
      </c>
      <c r="G855" s="42" t="s">
        <v>183</v>
      </c>
      <c r="H855" s="45">
        <v>34333</v>
      </c>
      <c r="I855" s="42" t="s">
        <v>965</v>
      </c>
      <c r="J855" s="44" t="s">
        <v>966</v>
      </c>
      <c r="K855" s="42" t="s">
        <v>2166</v>
      </c>
    </row>
    <row r="856" spans="1:11" ht="12.75" x14ac:dyDescent="0.2">
      <c r="A856" s="41">
        <v>0</v>
      </c>
      <c r="B856" s="42" t="s">
        <v>440</v>
      </c>
      <c r="C856" s="43">
        <v>43846</v>
      </c>
      <c r="D856" s="44" t="s">
        <v>969</v>
      </c>
      <c r="E856" s="42" t="s">
        <v>440</v>
      </c>
      <c r="F856" s="44" t="s">
        <v>492</v>
      </c>
      <c r="G856" s="42" t="s">
        <v>201</v>
      </c>
      <c r="H856" s="45">
        <v>40210</v>
      </c>
      <c r="I856" s="42" t="s">
        <v>453</v>
      </c>
      <c r="J856" s="44" t="s">
        <v>966</v>
      </c>
      <c r="K856" s="42" t="s">
        <v>2167</v>
      </c>
    </row>
    <row r="857" spans="1:11" ht="12.75" x14ac:dyDescent="0.2">
      <c r="A857" s="41">
        <v>0</v>
      </c>
      <c r="B857" s="42" t="s">
        <v>323</v>
      </c>
      <c r="C857" s="43">
        <v>43846</v>
      </c>
      <c r="D857" s="44" t="s">
        <v>969</v>
      </c>
      <c r="E857" s="42" t="s">
        <v>323</v>
      </c>
      <c r="F857" s="44" t="s">
        <v>492</v>
      </c>
      <c r="G857" s="42" t="s">
        <v>201</v>
      </c>
      <c r="H857" s="45">
        <v>39050</v>
      </c>
      <c r="I857" s="42" t="s">
        <v>1044</v>
      </c>
      <c r="J857" s="44" t="s">
        <v>966</v>
      </c>
      <c r="K857" s="42" t="s">
        <v>2168</v>
      </c>
    </row>
    <row r="858" spans="1:11" ht="12.75" x14ac:dyDescent="0.2">
      <c r="A858" s="41">
        <v>0</v>
      </c>
      <c r="B858" s="42" t="s">
        <v>2169</v>
      </c>
      <c r="C858" s="43">
        <v>43881</v>
      </c>
      <c r="D858" s="44" t="s">
        <v>359</v>
      </c>
      <c r="E858" s="42" t="s">
        <v>2169</v>
      </c>
      <c r="F858" s="44" t="s">
        <v>492</v>
      </c>
      <c r="G858" s="42" t="s">
        <v>153</v>
      </c>
      <c r="H858" s="45">
        <v>34057</v>
      </c>
      <c r="I858" s="42" t="s">
        <v>965</v>
      </c>
      <c r="J858" s="44" t="s">
        <v>966</v>
      </c>
      <c r="K858" s="42" t="s">
        <v>2170</v>
      </c>
    </row>
    <row r="859" spans="1:11" ht="12.75" x14ac:dyDescent="0.2">
      <c r="A859" s="41">
        <v>0</v>
      </c>
      <c r="B859" s="42" t="s">
        <v>2171</v>
      </c>
      <c r="C859" s="43">
        <v>43870</v>
      </c>
      <c r="D859" s="44" t="s">
        <v>359</v>
      </c>
      <c r="E859" s="42" t="s">
        <v>2171</v>
      </c>
      <c r="F859" s="44" t="s">
        <v>492</v>
      </c>
      <c r="G859" s="42" t="s">
        <v>174</v>
      </c>
      <c r="H859" s="45">
        <v>37461</v>
      </c>
      <c r="I859" s="42" t="s">
        <v>998</v>
      </c>
      <c r="J859" s="44" t="s">
        <v>966</v>
      </c>
      <c r="K859" s="42" t="s">
        <v>2172</v>
      </c>
    </row>
    <row r="860" spans="1:11" ht="12.75" x14ac:dyDescent="0.2">
      <c r="A860" s="41">
        <v>0</v>
      </c>
      <c r="B860" s="42" t="s">
        <v>2173</v>
      </c>
      <c r="C860" s="43">
        <v>43870</v>
      </c>
      <c r="D860" s="44" t="s">
        <v>359</v>
      </c>
      <c r="E860" s="42" t="s">
        <v>2173</v>
      </c>
      <c r="F860" s="44" t="s">
        <v>492</v>
      </c>
      <c r="G860" s="42" t="s">
        <v>174</v>
      </c>
      <c r="H860" s="45">
        <v>37461</v>
      </c>
      <c r="I860" s="42" t="s">
        <v>998</v>
      </c>
      <c r="J860" s="44" t="s">
        <v>966</v>
      </c>
      <c r="K860" s="42" t="s">
        <v>2174</v>
      </c>
    </row>
    <row r="861" spans="1:11" ht="12.75" x14ac:dyDescent="0.2">
      <c r="A861" s="41">
        <v>0</v>
      </c>
      <c r="B861" s="42" t="s">
        <v>587</v>
      </c>
      <c r="C861" s="43">
        <v>43843</v>
      </c>
      <c r="D861" s="44" t="s">
        <v>352</v>
      </c>
      <c r="E861" s="42" t="s">
        <v>587</v>
      </c>
      <c r="F861" s="44" t="s">
        <v>491</v>
      </c>
      <c r="G861" s="42" t="s">
        <v>14</v>
      </c>
      <c r="H861" s="45">
        <v>32016</v>
      </c>
      <c r="I861" s="42" t="s">
        <v>1360</v>
      </c>
      <c r="J861" s="44" t="s">
        <v>966</v>
      </c>
      <c r="K861" s="42" t="s">
        <v>2175</v>
      </c>
    </row>
    <row r="862" spans="1:11" ht="12.75" x14ac:dyDescent="0.2">
      <c r="A862" s="41">
        <v>0</v>
      </c>
      <c r="B862" s="42" t="s">
        <v>65</v>
      </c>
      <c r="C862" s="43">
        <v>43871</v>
      </c>
      <c r="D862" s="44" t="s">
        <v>360</v>
      </c>
      <c r="E862" s="42" t="s">
        <v>65</v>
      </c>
      <c r="F862" s="44" t="s">
        <v>492</v>
      </c>
      <c r="G862" s="42" t="s">
        <v>53</v>
      </c>
      <c r="H862" s="45">
        <v>28267</v>
      </c>
      <c r="I862" s="42" t="s">
        <v>971</v>
      </c>
      <c r="J862" s="44" t="s">
        <v>966</v>
      </c>
      <c r="K862" s="42" t="s">
        <v>2176</v>
      </c>
    </row>
    <row r="863" spans="1:11" ht="12.75" x14ac:dyDescent="0.2">
      <c r="A863" s="41">
        <v>0</v>
      </c>
      <c r="B863" s="42" t="s">
        <v>671</v>
      </c>
      <c r="C863" s="43">
        <v>43925</v>
      </c>
      <c r="D863" s="44" t="s">
        <v>352</v>
      </c>
      <c r="E863" s="42" t="s">
        <v>671</v>
      </c>
      <c r="F863" s="44" t="s">
        <v>492</v>
      </c>
      <c r="G863" s="42" t="s">
        <v>283</v>
      </c>
      <c r="H863" s="45">
        <v>22335</v>
      </c>
      <c r="I863" s="42" t="s">
        <v>987</v>
      </c>
      <c r="J863" s="44" t="s">
        <v>966</v>
      </c>
      <c r="K863" s="42" t="s">
        <v>2177</v>
      </c>
    </row>
    <row r="864" spans="1:11" ht="12.75" x14ac:dyDescent="0.2">
      <c r="A864" s="41">
        <v>0</v>
      </c>
      <c r="B864" s="42" t="s">
        <v>636</v>
      </c>
      <c r="C864" s="43">
        <v>43843</v>
      </c>
      <c r="D864" s="44" t="s">
        <v>359</v>
      </c>
      <c r="E864" s="42" t="s">
        <v>636</v>
      </c>
      <c r="F864" s="44" t="s">
        <v>492</v>
      </c>
      <c r="G864" s="42" t="s">
        <v>14</v>
      </c>
      <c r="H864" s="45">
        <v>29959</v>
      </c>
      <c r="I864" s="42" t="s">
        <v>978</v>
      </c>
      <c r="J864" s="44" t="s">
        <v>966</v>
      </c>
      <c r="K864" s="42" t="s">
        <v>2178</v>
      </c>
    </row>
    <row r="865" spans="1:11" ht="12.75" x14ac:dyDescent="0.2">
      <c r="A865" s="41">
        <v>0</v>
      </c>
      <c r="B865" s="42" t="s">
        <v>2179</v>
      </c>
      <c r="C865" s="43">
        <v>43857</v>
      </c>
      <c r="D865" s="44" t="s">
        <v>359</v>
      </c>
      <c r="E865" s="42" t="s">
        <v>2179</v>
      </c>
      <c r="F865" s="44" t="s">
        <v>492</v>
      </c>
      <c r="G865" s="42" t="s">
        <v>452</v>
      </c>
      <c r="H865" s="45">
        <v>37745</v>
      </c>
      <c r="I865" s="42" t="s">
        <v>998</v>
      </c>
      <c r="J865" s="44" t="s">
        <v>966</v>
      </c>
      <c r="K865" s="42" t="s">
        <v>2180</v>
      </c>
    </row>
    <row r="866" spans="1:11" ht="12.75" x14ac:dyDescent="0.2">
      <c r="A866" s="41">
        <v>0</v>
      </c>
      <c r="B866" s="42" t="s">
        <v>2181</v>
      </c>
      <c r="C866" s="43">
        <v>43835</v>
      </c>
      <c r="D866" s="44" t="s">
        <v>359</v>
      </c>
      <c r="E866" s="42" t="s">
        <v>2181</v>
      </c>
      <c r="F866" s="44" t="s">
        <v>492</v>
      </c>
      <c r="G866" s="42" t="s">
        <v>62</v>
      </c>
      <c r="H866" s="45">
        <v>36458</v>
      </c>
      <c r="I866" s="42" t="s">
        <v>965</v>
      </c>
      <c r="J866" s="44" t="s">
        <v>966</v>
      </c>
      <c r="K866" s="42" t="s">
        <v>2182</v>
      </c>
    </row>
    <row r="867" spans="1:11" ht="12.75" x14ac:dyDescent="0.2">
      <c r="A867" s="41">
        <v>0</v>
      </c>
      <c r="B867" s="42" t="s">
        <v>2183</v>
      </c>
      <c r="C867" s="43">
        <v>43857</v>
      </c>
      <c r="D867" s="44" t="s">
        <v>359</v>
      </c>
      <c r="E867" s="42" t="s">
        <v>2183</v>
      </c>
      <c r="F867" s="44" t="s">
        <v>492</v>
      </c>
      <c r="G867" s="42" t="s">
        <v>452</v>
      </c>
      <c r="H867" s="45">
        <v>37745</v>
      </c>
      <c r="I867" s="42" t="s">
        <v>998</v>
      </c>
      <c r="J867" s="44" t="s">
        <v>966</v>
      </c>
      <c r="K867" s="42" t="s">
        <v>2184</v>
      </c>
    </row>
    <row r="868" spans="1:11" ht="12.75" x14ac:dyDescent="0.2">
      <c r="A868" s="41">
        <v>0</v>
      </c>
      <c r="B868" s="42" t="s">
        <v>750</v>
      </c>
      <c r="C868" s="43">
        <v>43834</v>
      </c>
      <c r="D868" s="44" t="s">
        <v>361</v>
      </c>
      <c r="E868" s="42" t="s">
        <v>750</v>
      </c>
      <c r="F868" s="44" t="s">
        <v>492</v>
      </c>
      <c r="G868" s="42" t="s">
        <v>107</v>
      </c>
      <c r="H868" s="45">
        <v>34973</v>
      </c>
      <c r="I868" s="42" t="s">
        <v>965</v>
      </c>
      <c r="J868" s="44" t="s">
        <v>966</v>
      </c>
      <c r="K868" s="42" t="s">
        <v>2185</v>
      </c>
    </row>
    <row r="869" spans="1:11" ht="12.75" x14ac:dyDescent="0.2">
      <c r="A869" s="41">
        <v>0</v>
      </c>
      <c r="B869" s="42" t="s">
        <v>2186</v>
      </c>
      <c r="C869" s="43">
        <v>43835</v>
      </c>
      <c r="D869" s="44" t="s">
        <v>359</v>
      </c>
      <c r="E869" s="42" t="s">
        <v>2186</v>
      </c>
      <c r="F869" s="44" t="s">
        <v>492</v>
      </c>
      <c r="G869" s="42" t="s">
        <v>62</v>
      </c>
      <c r="H869" s="45">
        <v>29032</v>
      </c>
      <c r="I869" s="42" t="s">
        <v>971</v>
      </c>
      <c r="J869" s="44" t="s">
        <v>966</v>
      </c>
      <c r="K869" s="42" t="s">
        <v>2187</v>
      </c>
    </row>
    <row r="870" spans="1:11" ht="12.75" x14ac:dyDescent="0.2">
      <c r="A870" s="41">
        <v>0</v>
      </c>
      <c r="B870" s="42" t="s">
        <v>841</v>
      </c>
      <c r="C870" s="43">
        <v>43843</v>
      </c>
      <c r="D870" s="44" t="s">
        <v>359</v>
      </c>
      <c r="E870" s="42" t="s">
        <v>841</v>
      </c>
      <c r="F870" s="44" t="s">
        <v>492</v>
      </c>
      <c r="G870" s="42" t="s">
        <v>195</v>
      </c>
      <c r="H870" s="45">
        <v>34896</v>
      </c>
      <c r="I870" s="42" t="s">
        <v>965</v>
      </c>
      <c r="J870" s="44" t="s">
        <v>966</v>
      </c>
      <c r="K870" s="42" t="s">
        <v>2188</v>
      </c>
    </row>
    <row r="871" spans="1:11" ht="12.75" x14ac:dyDescent="0.2">
      <c r="A871" s="41">
        <v>0</v>
      </c>
      <c r="B871" s="42" t="s">
        <v>216</v>
      </c>
      <c r="C871" s="43">
        <v>43843</v>
      </c>
      <c r="D871" s="44" t="s">
        <v>359</v>
      </c>
      <c r="E871" s="42" t="s">
        <v>216</v>
      </c>
      <c r="F871" s="44" t="s">
        <v>492</v>
      </c>
      <c r="G871" s="42" t="s">
        <v>195</v>
      </c>
      <c r="H871" s="45">
        <v>32019</v>
      </c>
      <c r="I871" s="42" t="s">
        <v>978</v>
      </c>
      <c r="J871" s="44" t="s">
        <v>966</v>
      </c>
      <c r="K871" s="42" t="s">
        <v>2189</v>
      </c>
    </row>
    <row r="872" spans="1:11" ht="12.75" x14ac:dyDescent="0.2">
      <c r="A872" s="41">
        <v>0</v>
      </c>
      <c r="B872" s="42" t="s">
        <v>760</v>
      </c>
      <c r="C872" s="43">
        <v>43843</v>
      </c>
      <c r="D872" s="44" t="s">
        <v>359</v>
      </c>
      <c r="E872" s="42" t="s">
        <v>760</v>
      </c>
      <c r="F872" s="44" t="s">
        <v>492</v>
      </c>
      <c r="G872" s="42" t="s">
        <v>195</v>
      </c>
      <c r="H872" s="45">
        <v>22514</v>
      </c>
      <c r="I872" s="42" t="s">
        <v>987</v>
      </c>
      <c r="J872" s="44" t="s">
        <v>966</v>
      </c>
      <c r="K872" s="42" t="s">
        <v>2190</v>
      </c>
    </row>
    <row r="873" spans="1:11" ht="12.75" x14ac:dyDescent="0.2">
      <c r="A873" s="41">
        <v>0</v>
      </c>
      <c r="B873" s="42" t="s">
        <v>2191</v>
      </c>
      <c r="C873" s="43">
        <v>43843</v>
      </c>
      <c r="D873" s="44" t="s">
        <v>359</v>
      </c>
      <c r="E873" s="42" t="s">
        <v>2191</v>
      </c>
      <c r="F873" s="44" t="s">
        <v>492</v>
      </c>
      <c r="G873" s="42" t="s">
        <v>195</v>
      </c>
      <c r="H873" s="45">
        <v>33188</v>
      </c>
      <c r="I873" s="42" t="s">
        <v>978</v>
      </c>
      <c r="J873" s="44" t="s">
        <v>966</v>
      </c>
      <c r="K873" s="42" t="s">
        <v>2192</v>
      </c>
    </row>
    <row r="874" spans="1:11" ht="12.75" x14ac:dyDescent="0.2">
      <c r="A874" s="41">
        <v>0</v>
      </c>
      <c r="B874" s="42" t="s">
        <v>926</v>
      </c>
      <c r="C874" s="43">
        <v>43846</v>
      </c>
      <c r="D874" s="44" t="s">
        <v>969</v>
      </c>
      <c r="E874" s="42" t="s">
        <v>926</v>
      </c>
      <c r="F874" s="44" t="s">
        <v>492</v>
      </c>
      <c r="G874" s="42" t="s">
        <v>32</v>
      </c>
      <c r="H874" s="45">
        <v>38126</v>
      </c>
      <c r="I874" s="42" t="s">
        <v>975</v>
      </c>
      <c r="J874" s="44" t="s">
        <v>966</v>
      </c>
      <c r="K874" s="42" t="s">
        <v>2193</v>
      </c>
    </row>
    <row r="875" spans="1:11" ht="12.75" x14ac:dyDescent="0.2">
      <c r="A875" s="41">
        <v>0</v>
      </c>
      <c r="B875" s="42" t="s">
        <v>192</v>
      </c>
      <c r="C875" s="43">
        <v>43865</v>
      </c>
      <c r="D875" s="44" t="s">
        <v>359</v>
      </c>
      <c r="E875" s="42" t="s">
        <v>192</v>
      </c>
      <c r="F875" s="44" t="s">
        <v>492</v>
      </c>
      <c r="G875" s="42" t="s">
        <v>153</v>
      </c>
      <c r="H875" s="45">
        <v>34266</v>
      </c>
      <c r="I875" s="42" t="s">
        <v>965</v>
      </c>
      <c r="J875" s="44" t="s">
        <v>966</v>
      </c>
      <c r="K875" s="42" t="s">
        <v>2194</v>
      </c>
    </row>
    <row r="876" spans="1:11" ht="12.75" x14ac:dyDescent="0.2">
      <c r="A876" s="41">
        <v>0</v>
      </c>
      <c r="B876" s="42" t="s">
        <v>189</v>
      </c>
      <c r="C876" s="43">
        <v>43843</v>
      </c>
      <c r="D876" s="44" t="s">
        <v>359</v>
      </c>
      <c r="E876" s="42" t="s">
        <v>189</v>
      </c>
      <c r="F876" s="44" t="s">
        <v>492</v>
      </c>
      <c r="G876" s="42" t="s">
        <v>22</v>
      </c>
      <c r="H876" s="45">
        <v>37348</v>
      </c>
      <c r="I876" s="42" t="s">
        <v>998</v>
      </c>
      <c r="J876" s="44" t="s">
        <v>966</v>
      </c>
      <c r="K876" s="42" t="s">
        <v>2195</v>
      </c>
    </row>
    <row r="877" spans="1:11" ht="12.75" x14ac:dyDescent="0.2">
      <c r="A877" s="41">
        <v>0</v>
      </c>
      <c r="B877" s="42" t="s">
        <v>2196</v>
      </c>
      <c r="C877" s="43">
        <v>43845</v>
      </c>
      <c r="D877" s="44" t="s">
        <v>969</v>
      </c>
      <c r="E877" s="42" t="s">
        <v>2196</v>
      </c>
      <c r="F877" s="44" t="s">
        <v>492</v>
      </c>
      <c r="G877" s="42" t="s">
        <v>17</v>
      </c>
      <c r="H877" s="45">
        <v>38642</v>
      </c>
      <c r="I877" s="42" t="s">
        <v>975</v>
      </c>
      <c r="J877" s="44" t="s">
        <v>966</v>
      </c>
      <c r="K877" s="42" t="s">
        <v>2197</v>
      </c>
    </row>
    <row r="878" spans="1:11" ht="12.75" x14ac:dyDescent="0.2">
      <c r="A878" s="41">
        <v>0</v>
      </c>
      <c r="B878" s="42" t="s">
        <v>441</v>
      </c>
      <c r="C878" s="43">
        <v>43845</v>
      </c>
      <c r="D878" s="44" t="s">
        <v>969</v>
      </c>
      <c r="E878" s="42" t="s">
        <v>441</v>
      </c>
      <c r="F878" s="44" t="s">
        <v>492</v>
      </c>
      <c r="G878" s="42" t="s">
        <v>17</v>
      </c>
      <c r="H878" s="45">
        <v>40298</v>
      </c>
      <c r="I878" s="42" t="s">
        <v>453</v>
      </c>
      <c r="J878" s="44" t="s">
        <v>966</v>
      </c>
      <c r="K878" s="42" t="s">
        <v>2198</v>
      </c>
    </row>
    <row r="879" spans="1:11" ht="12.75" x14ac:dyDescent="0.2">
      <c r="A879" s="41">
        <v>0</v>
      </c>
      <c r="B879" s="42" t="s">
        <v>471</v>
      </c>
      <c r="C879" s="43">
        <v>43894</v>
      </c>
      <c r="D879" s="44" t="s">
        <v>969</v>
      </c>
      <c r="E879" s="42" t="s">
        <v>471</v>
      </c>
      <c r="F879" s="44" t="s">
        <v>492</v>
      </c>
      <c r="G879" s="42" t="s">
        <v>153</v>
      </c>
      <c r="H879" s="45">
        <v>41452</v>
      </c>
      <c r="I879" s="42" t="s">
        <v>490</v>
      </c>
      <c r="J879" s="44" t="s">
        <v>966</v>
      </c>
      <c r="K879" s="42" t="s">
        <v>2199</v>
      </c>
    </row>
    <row r="880" spans="1:11" ht="12.75" x14ac:dyDescent="0.2">
      <c r="A880" s="41">
        <v>0</v>
      </c>
      <c r="B880" s="42" t="s">
        <v>2200</v>
      </c>
      <c r="C880" s="43">
        <v>43843</v>
      </c>
      <c r="D880" s="44" t="s">
        <v>359</v>
      </c>
      <c r="E880" s="42" t="s">
        <v>2200</v>
      </c>
      <c r="F880" s="44" t="s">
        <v>492</v>
      </c>
      <c r="G880" s="42" t="s">
        <v>843</v>
      </c>
      <c r="H880" s="45">
        <v>36083</v>
      </c>
      <c r="I880" s="42" t="s">
        <v>965</v>
      </c>
      <c r="J880" s="44" t="s">
        <v>966</v>
      </c>
      <c r="K880" s="42" t="s">
        <v>2201</v>
      </c>
    </row>
    <row r="881" spans="1:11" ht="12.75" x14ac:dyDescent="0.2">
      <c r="A881" s="41">
        <v>0</v>
      </c>
      <c r="B881" s="42" t="s">
        <v>2202</v>
      </c>
      <c r="C881" s="43">
        <v>43835</v>
      </c>
      <c r="D881" s="44" t="s">
        <v>359</v>
      </c>
      <c r="E881" s="42" t="s">
        <v>2202</v>
      </c>
      <c r="F881" s="44" t="s">
        <v>492</v>
      </c>
      <c r="G881" s="42" t="s">
        <v>62</v>
      </c>
      <c r="H881" s="45">
        <v>26691</v>
      </c>
      <c r="I881" s="42" t="s">
        <v>971</v>
      </c>
      <c r="J881" s="44" t="s">
        <v>966</v>
      </c>
      <c r="K881" s="42" t="s">
        <v>2203</v>
      </c>
    </row>
    <row r="882" spans="1:11" ht="12.75" x14ac:dyDescent="0.2">
      <c r="A882" s="41">
        <v>0</v>
      </c>
      <c r="B882" s="42" t="s">
        <v>2204</v>
      </c>
      <c r="C882" s="43">
        <v>43899</v>
      </c>
      <c r="D882" s="44" t="s">
        <v>361</v>
      </c>
      <c r="E882" s="42" t="s">
        <v>2204</v>
      </c>
      <c r="F882" s="44" t="s">
        <v>492</v>
      </c>
      <c r="G882" s="42" t="s">
        <v>283</v>
      </c>
      <c r="H882" s="45">
        <v>20559</v>
      </c>
      <c r="I882" s="42" t="s">
        <v>1016</v>
      </c>
      <c r="J882" s="44" t="s">
        <v>966</v>
      </c>
      <c r="K882" s="42" t="s">
        <v>2205</v>
      </c>
    </row>
    <row r="883" spans="1:11" ht="12.75" x14ac:dyDescent="0.2">
      <c r="A883" s="41">
        <v>0</v>
      </c>
      <c r="B883" s="42" t="s">
        <v>2206</v>
      </c>
      <c r="C883" s="43">
        <v>43857</v>
      </c>
      <c r="D883" s="44" t="s">
        <v>361</v>
      </c>
      <c r="E883" s="42" t="s">
        <v>2206</v>
      </c>
      <c r="F883" s="44" t="s">
        <v>492</v>
      </c>
      <c r="G883" s="42" t="s">
        <v>273</v>
      </c>
      <c r="H883" s="45">
        <v>28205</v>
      </c>
      <c r="I883" s="42" t="s">
        <v>971</v>
      </c>
      <c r="J883" s="44" t="s">
        <v>966</v>
      </c>
      <c r="K883" s="42" t="s">
        <v>2207</v>
      </c>
    </row>
    <row r="884" spans="1:11" ht="12.75" x14ac:dyDescent="0.2">
      <c r="A884" s="41">
        <v>0</v>
      </c>
      <c r="B884" s="42" t="s">
        <v>131</v>
      </c>
      <c r="C884" s="43">
        <v>43843</v>
      </c>
      <c r="D884" s="44" t="s">
        <v>359</v>
      </c>
      <c r="E884" s="42" t="s">
        <v>131</v>
      </c>
      <c r="F884" s="44" t="s">
        <v>492</v>
      </c>
      <c r="G884" s="42" t="s">
        <v>186</v>
      </c>
      <c r="H884" s="45">
        <v>27412</v>
      </c>
      <c r="I884" s="42" t="s">
        <v>971</v>
      </c>
      <c r="J884" s="44" t="s">
        <v>966</v>
      </c>
      <c r="K884" s="42" t="s">
        <v>2208</v>
      </c>
    </row>
    <row r="885" spans="1:11" ht="12.75" x14ac:dyDescent="0.2">
      <c r="A885" s="41">
        <v>0</v>
      </c>
      <c r="B885" s="42" t="s">
        <v>472</v>
      </c>
      <c r="C885" s="43">
        <v>43846</v>
      </c>
      <c r="D885" s="44" t="s">
        <v>969</v>
      </c>
      <c r="E885" s="42" t="s">
        <v>472</v>
      </c>
      <c r="F885" s="44" t="s">
        <v>491</v>
      </c>
      <c r="G885" s="42" t="s">
        <v>201</v>
      </c>
      <c r="H885" s="45">
        <v>41034</v>
      </c>
      <c r="I885" s="42" t="s">
        <v>490</v>
      </c>
      <c r="J885" s="44" t="s">
        <v>966</v>
      </c>
      <c r="K885" s="42" t="s">
        <v>2209</v>
      </c>
    </row>
    <row r="886" spans="1:11" ht="12.75" x14ac:dyDescent="0.2">
      <c r="A886" s="41">
        <v>0</v>
      </c>
      <c r="B886" s="42" t="s">
        <v>473</v>
      </c>
      <c r="C886" s="43">
        <v>43870</v>
      </c>
      <c r="D886" s="44" t="s">
        <v>969</v>
      </c>
      <c r="E886" s="42" t="s">
        <v>473</v>
      </c>
      <c r="F886" s="44" t="s">
        <v>492</v>
      </c>
      <c r="G886" s="42" t="s">
        <v>112</v>
      </c>
      <c r="H886" s="45">
        <v>41945</v>
      </c>
      <c r="I886" s="42"/>
      <c r="J886" s="44" t="s">
        <v>966</v>
      </c>
      <c r="K886" s="42" t="s">
        <v>2210</v>
      </c>
    </row>
    <row r="887" spans="1:11" ht="12.75" x14ac:dyDescent="0.2">
      <c r="A887" s="41">
        <v>0</v>
      </c>
      <c r="B887" s="42" t="s">
        <v>442</v>
      </c>
      <c r="C887" s="43">
        <v>43846</v>
      </c>
      <c r="D887" s="44" t="s">
        <v>969</v>
      </c>
      <c r="E887" s="42" t="s">
        <v>442</v>
      </c>
      <c r="F887" s="44" t="s">
        <v>492</v>
      </c>
      <c r="G887" s="42" t="s">
        <v>201</v>
      </c>
      <c r="H887" s="45">
        <v>40448</v>
      </c>
      <c r="I887" s="42" t="s">
        <v>453</v>
      </c>
      <c r="J887" s="44" t="s">
        <v>966</v>
      </c>
      <c r="K887" s="42" t="s">
        <v>2211</v>
      </c>
    </row>
    <row r="888" spans="1:11" ht="12.75" x14ac:dyDescent="0.2">
      <c r="A888" s="41">
        <v>0</v>
      </c>
      <c r="B888" s="42" t="s">
        <v>2212</v>
      </c>
      <c r="C888" s="43">
        <v>43893</v>
      </c>
      <c r="D888" s="44" t="s">
        <v>361</v>
      </c>
      <c r="E888" s="42" t="s">
        <v>2212</v>
      </c>
      <c r="F888" s="44" t="s">
        <v>492</v>
      </c>
      <c r="G888" s="42" t="s">
        <v>357</v>
      </c>
      <c r="H888" s="45">
        <v>33114</v>
      </c>
      <c r="I888" s="42" t="s">
        <v>978</v>
      </c>
      <c r="J888" s="44" t="s">
        <v>966</v>
      </c>
      <c r="K888" s="42" t="s">
        <v>2213</v>
      </c>
    </row>
    <row r="889" spans="1:11" ht="12.75" x14ac:dyDescent="0.2">
      <c r="A889" s="41">
        <v>0</v>
      </c>
      <c r="B889" s="42" t="s">
        <v>529</v>
      </c>
      <c r="C889" s="43">
        <v>43843</v>
      </c>
      <c r="D889" s="44" t="s">
        <v>361</v>
      </c>
      <c r="E889" s="42" t="s">
        <v>529</v>
      </c>
      <c r="F889" s="44" t="s">
        <v>492</v>
      </c>
      <c r="G889" s="42" t="s">
        <v>186</v>
      </c>
      <c r="H889" s="45">
        <v>25768</v>
      </c>
      <c r="I889" s="42" t="s">
        <v>987</v>
      </c>
      <c r="J889" s="44" t="s">
        <v>966</v>
      </c>
      <c r="K889" s="42" t="s">
        <v>2214</v>
      </c>
    </row>
    <row r="890" spans="1:11" ht="12.75" x14ac:dyDescent="0.2">
      <c r="A890" s="41">
        <v>0</v>
      </c>
      <c r="B890" s="42" t="s">
        <v>530</v>
      </c>
      <c r="C890" s="43">
        <v>43843</v>
      </c>
      <c r="D890" s="44" t="s">
        <v>969</v>
      </c>
      <c r="E890" s="42" t="s">
        <v>530</v>
      </c>
      <c r="F890" s="44" t="s">
        <v>492</v>
      </c>
      <c r="G890" s="42" t="s">
        <v>186</v>
      </c>
      <c r="H890" s="45">
        <v>38009</v>
      </c>
      <c r="I890" s="42" t="s">
        <v>975</v>
      </c>
      <c r="J890" s="44" t="s">
        <v>966</v>
      </c>
      <c r="K890" s="42" t="s">
        <v>2215</v>
      </c>
    </row>
    <row r="891" spans="1:11" ht="12.75" x14ac:dyDescent="0.2">
      <c r="A891" s="41">
        <v>0</v>
      </c>
      <c r="B891" s="42" t="s">
        <v>751</v>
      </c>
      <c r="C891" s="43">
        <v>43879</v>
      </c>
      <c r="D891" s="44" t="s">
        <v>359</v>
      </c>
      <c r="E891" s="42" t="s">
        <v>751</v>
      </c>
      <c r="F891" s="44" t="s">
        <v>492</v>
      </c>
      <c r="G891" s="42" t="s">
        <v>107</v>
      </c>
      <c r="H891" s="45">
        <v>25898</v>
      </c>
      <c r="I891" s="42" t="s">
        <v>987</v>
      </c>
      <c r="J891" s="44" t="s">
        <v>966</v>
      </c>
      <c r="K891" s="42" t="s">
        <v>2216</v>
      </c>
    </row>
    <row r="892" spans="1:11" ht="12.75" x14ac:dyDescent="0.2">
      <c r="A892" s="41">
        <v>0</v>
      </c>
      <c r="B892" s="42" t="s">
        <v>600</v>
      </c>
      <c r="C892" s="43">
        <v>43843</v>
      </c>
      <c r="D892" s="44" t="s">
        <v>359</v>
      </c>
      <c r="E892" s="42" t="s">
        <v>600</v>
      </c>
      <c r="F892" s="44" t="s">
        <v>492</v>
      </c>
      <c r="G892" s="42" t="s">
        <v>333</v>
      </c>
      <c r="H892" s="45">
        <v>26879</v>
      </c>
      <c r="I892" s="42" t="s">
        <v>971</v>
      </c>
      <c r="J892" s="44" t="s">
        <v>966</v>
      </c>
      <c r="K892" s="42" t="s">
        <v>2217</v>
      </c>
    </row>
    <row r="893" spans="1:11" ht="12.75" x14ac:dyDescent="0.2">
      <c r="A893" s="41">
        <v>0</v>
      </c>
      <c r="B893" s="42" t="s">
        <v>2218</v>
      </c>
      <c r="C893" s="43">
        <v>43865</v>
      </c>
      <c r="D893" s="44" t="s">
        <v>359</v>
      </c>
      <c r="E893" s="42" t="s">
        <v>2218</v>
      </c>
      <c r="F893" s="44" t="s">
        <v>492</v>
      </c>
      <c r="G893" s="42" t="s">
        <v>38</v>
      </c>
      <c r="H893" s="45">
        <v>32791</v>
      </c>
      <c r="I893" s="42" t="s">
        <v>978</v>
      </c>
      <c r="J893" s="44" t="s">
        <v>966</v>
      </c>
      <c r="K893" s="42" t="s">
        <v>2219</v>
      </c>
    </row>
    <row r="894" spans="1:11" ht="12.75" x14ac:dyDescent="0.2">
      <c r="A894" s="41">
        <v>0</v>
      </c>
      <c r="B894" s="42" t="s">
        <v>599</v>
      </c>
      <c r="C894" s="43">
        <v>43843</v>
      </c>
      <c r="D894" s="44" t="s">
        <v>969</v>
      </c>
      <c r="E894" s="42" t="s">
        <v>599</v>
      </c>
      <c r="F894" s="44" t="s">
        <v>492</v>
      </c>
      <c r="G894" s="42" t="s">
        <v>333</v>
      </c>
      <c r="H894" s="45">
        <v>38520</v>
      </c>
      <c r="I894" s="42" t="s">
        <v>975</v>
      </c>
      <c r="J894" s="44" t="s">
        <v>966</v>
      </c>
      <c r="K894" s="42" t="s">
        <v>2220</v>
      </c>
    </row>
    <row r="895" spans="1:11" ht="12.75" x14ac:dyDescent="0.2">
      <c r="A895" s="41">
        <v>0</v>
      </c>
      <c r="B895" s="42" t="s">
        <v>311</v>
      </c>
      <c r="C895" s="43">
        <v>43843</v>
      </c>
      <c r="D895" s="44" t="s">
        <v>359</v>
      </c>
      <c r="E895" s="42" t="s">
        <v>311</v>
      </c>
      <c r="F895" s="44" t="s">
        <v>492</v>
      </c>
      <c r="G895" s="42" t="s">
        <v>183</v>
      </c>
      <c r="H895" s="45">
        <v>28181</v>
      </c>
      <c r="I895" s="42" t="s">
        <v>971</v>
      </c>
      <c r="J895" s="44" t="s">
        <v>966</v>
      </c>
      <c r="K895" s="42" t="s">
        <v>2221</v>
      </c>
    </row>
    <row r="896" spans="1:11" ht="12.75" x14ac:dyDescent="0.2">
      <c r="A896" s="41">
        <v>0</v>
      </c>
      <c r="B896" s="42" t="s">
        <v>390</v>
      </c>
      <c r="C896" s="43">
        <v>43835</v>
      </c>
      <c r="D896" s="44" t="s">
        <v>969</v>
      </c>
      <c r="E896" s="42" t="s">
        <v>390</v>
      </c>
      <c r="F896" s="44" t="s">
        <v>492</v>
      </c>
      <c r="G896" s="42" t="s">
        <v>62</v>
      </c>
      <c r="H896" s="45">
        <v>39683</v>
      </c>
      <c r="I896" s="42" t="s">
        <v>412</v>
      </c>
      <c r="J896" s="44" t="s">
        <v>966</v>
      </c>
      <c r="K896" s="42" t="s">
        <v>2222</v>
      </c>
    </row>
    <row r="897" spans="1:11" ht="12.75" x14ac:dyDescent="0.2">
      <c r="A897" s="41">
        <v>0</v>
      </c>
      <c r="B897" s="42" t="s">
        <v>540</v>
      </c>
      <c r="C897" s="43">
        <v>43857</v>
      </c>
      <c r="D897" s="44" t="s">
        <v>359</v>
      </c>
      <c r="E897" s="42" t="s">
        <v>540</v>
      </c>
      <c r="F897" s="44" t="s">
        <v>492</v>
      </c>
      <c r="G897" s="42" t="s">
        <v>411</v>
      </c>
      <c r="H897" s="45">
        <v>30850</v>
      </c>
      <c r="I897" s="42" t="s">
        <v>978</v>
      </c>
      <c r="J897" s="44" t="s">
        <v>966</v>
      </c>
      <c r="K897" s="42" t="s">
        <v>2223</v>
      </c>
    </row>
    <row r="898" spans="1:11" ht="12.75" x14ac:dyDescent="0.2">
      <c r="A898" s="41">
        <v>0</v>
      </c>
      <c r="B898" s="42" t="s">
        <v>60</v>
      </c>
      <c r="C898" s="43">
        <v>43849</v>
      </c>
      <c r="D898" s="44" t="s">
        <v>359</v>
      </c>
      <c r="E898" s="42" t="s">
        <v>60</v>
      </c>
      <c r="F898" s="44" t="s">
        <v>492</v>
      </c>
      <c r="G898" s="42" t="s">
        <v>109</v>
      </c>
      <c r="H898" s="45">
        <v>23665</v>
      </c>
      <c r="I898" s="42" t="s">
        <v>987</v>
      </c>
      <c r="J898" s="44" t="s">
        <v>966</v>
      </c>
      <c r="K898" s="42" t="s">
        <v>2224</v>
      </c>
    </row>
    <row r="899" spans="1:11" ht="12.75" x14ac:dyDescent="0.2">
      <c r="A899" s="41">
        <v>0</v>
      </c>
      <c r="B899" s="42" t="s">
        <v>134</v>
      </c>
      <c r="C899" s="43">
        <v>43843</v>
      </c>
      <c r="D899" s="44" t="s">
        <v>359</v>
      </c>
      <c r="E899" s="42" t="s">
        <v>134</v>
      </c>
      <c r="F899" s="44" t="s">
        <v>491</v>
      </c>
      <c r="G899" s="42" t="s">
        <v>74</v>
      </c>
      <c r="H899" s="45">
        <v>32148</v>
      </c>
      <c r="I899" s="42" t="s">
        <v>1360</v>
      </c>
      <c r="J899" s="44" t="s">
        <v>966</v>
      </c>
      <c r="K899" s="42" t="s">
        <v>2225</v>
      </c>
    </row>
    <row r="900" spans="1:11" ht="12.75" x14ac:dyDescent="0.2">
      <c r="A900" s="41">
        <v>0</v>
      </c>
      <c r="B900" s="42" t="s">
        <v>2226</v>
      </c>
      <c r="C900" s="43">
        <v>43879</v>
      </c>
      <c r="D900" s="44" t="s">
        <v>359</v>
      </c>
      <c r="E900" s="42" t="s">
        <v>2226</v>
      </c>
      <c r="F900" s="44" t="s">
        <v>492</v>
      </c>
      <c r="G900" s="42" t="s">
        <v>96</v>
      </c>
      <c r="H900" s="45">
        <v>37435</v>
      </c>
      <c r="I900" s="42" t="s">
        <v>998</v>
      </c>
      <c r="J900" s="44" t="s">
        <v>966</v>
      </c>
      <c r="K900" s="42" t="s">
        <v>2227</v>
      </c>
    </row>
    <row r="901" spans="1:11" ht="12.75" x14ac:dyDescent="0.2">
      <c r="A901" s="41">
        <v>0</v>
      </c>
      <c r="B901" s="42" t="s">
        <v>2228</v>
      </c>
      <c r="C901" s="43">
        <v>43866</v>
      </c>
      <c r="D901" s="44" t="s">
        <v>361</v>
      </c>
      <c r="E901" s="42" t="s">
        <v>2228</v>
      </c>
      <c r="F901" s="44" t="s">
        <v>492</v>
      </c>
      <c r="G901" s="42" t="s">
        <v>488</v>
      </c>
      <c r="H901" s="45">
        <v>27081</v>
      </c>
      <c r="I901" s="42" t="s">
        <v>971</v>
      </c>
      <c r="J901" s="44" t="s">
        <v>966</v>
      </c>
      <c r="K901" s="42" t="s">
        <v>2229</v>
      </c>
    </row>
    <row r="902" spans="1:11" ht="12.75" x14ac:dyDescent="0.2">
      <c r="A902" s="41">
        <v>0</v>
      </c>
      <c r="B902" s="42" t="s">
        <v>2230</v>
      </c>
      <c r="C902" s="43">
        <v>43846</v>
      </c>
      <c r="D902" s="44" t="s">
        <v>969</v>
      </c>
      <c r="E902" s="42" t="s">
        <v>2230</v>
      </c>
      <c r="F902" s="44" t="s">
        <v>492</v>
      </c>
      <c r="G902" s="42" t="s">
        <v>32</v>
      </c>
      <c r="H902" s="45">
        <v>38482</v>
      </c>
      <c r="I902" s="42" t="s">
        <v>975</v>
      </c>
      <c r="J902" s="44" t="s">
        <v>966</v>
      </c>
      <c r="K902" s="42" t="s">
        <v>2231</v>
      </c>
    </row>
    <row r="903" spans="1:11" ht="12.75" x14ac:dyDescent="0.2">
      <c r="A903" s="41">
        <v>0</v>
      </c>
      <c r="B903" s="42" t="s">
        <v>2232</v>
      </c>
      <c r="C903" s="43">
        <v>43865</v>
      </c>
      <c r="D903" s="44" t="s">
        <v>969</v>
      </c>
      <c r="E903" s="42" t="s">
        <v>2232</v>
      </c>
      <c r="F903" s="44" t="s">
        <v>492</v>
      </c>
      <c r="G903" s="42" t="s">
        <v>865</v>
      </c>
      <c r="H903" s="45">
        <v>38003</v>
      </c>
      <c r="I903" s="42" t="s">
        <v>975</v>
      </c>
      <c r="J903" s="44" t="s">
        <v>966</v>
      </c>
      <c r="K903" s="42" t="s">
        <v>2233</v>
      </c>
    </row>
    <row r="904" spans="1:11" ht="12.75" x14ac:dyDescent="0.2">
      <c r="A904" s="41">
        <v>0</v>
      </c>
      <c r="B904" s="42" t="s">
        <v>2234</v>
      </c>
      <c r="C904" s="43">
        <v>43843</v>
      </c>
      <c r="D904" s="44" t="s">
        <v>969</v>
      </c>
      <c r="E904" s="42" t="s">
        <v>2234</v>
      </c>
      <c r="F904" s="44" t="s">
        <v>492</v>
      </c>
      <c r="G904" s="42" t="s">
        <v>340</v>
      </c>
      <c r="H904" s="45">
        <v>38511</v>
      </c>
      <c r="I904" s="42" t="s">
        <v>975</v>
      </c>
      <c r="J904" s="44" t="s">
        <v>966</v>
      </c>
      <c r="K904" s="42" t="s">
        <v>2235</v>
      </c>
    </row>
    <row r="905" spans="1:11" ht="12.75" x14ac:dyDescent="0.2">
      <c r="A905" s="41">
        <v>0</v>
      </c>
      <c r="B905" s="42" t="s">
        <v>752</v>
      </c>
      <c r="C905" s="43">
        <v>43834</v>
      </c>
      <c r="D905" s="44" t="s">
        <v>359</v>
      </c>
      <c r="E905" s="42" t="s">
        <v>752</v>
      </c>
      <c r="F905" s="44" t="s">
        <v>492</v>
      </c>
      <c r="G905" s="42" t="s">
        <v>107</v>
      </c>
      <c r="H905" s="45">
        <v>31057</v>
      </c>
      <c r="I905" s="42" t="s">
        <v>978</v>
      </c>
      <c r="J905" s="44" t="s">
        <v>966</v>
      </c>
      <c r="K905" s="42" t="s">
        <v>2236</v>
      </c>
    </row>
    <row r="906" spans="1:11" ht="12.75" x14ac:dyDescent="0.2">
      <c r="A906" s="41">
        <v>0</v>
      </c>
      <c r="B906" s="42" t="s">
        <v>185</v>
      </c>
      <c r="C906" s="43">
        <v>43843</v>
      </c>
      <c r="D906" s="44" t="s">
        <v>359</v>
      </c>
      <c r="E906" s="42" t="s">
        <v>185</v>
      </c>
      <c r="F906" s="44" t="s">
        <v>492</v>
      </c>
      <c r="G906" s="42" t="s">
        <v>186</v>
      </c>
      <c r="H906" s="45">
        <v>37736</v>
      </c>
      <c r="I906" s="42" t="s">
        <v>998</v>
      </c>
      <c r="J906" s="44" t="s">
        <v>966</v>
      </c>
      <c r="K906" s="42" t="s">
        <v>2237</v>
      </c>
    </row>
    <row r="907" spans="1:11" ht="12.75" x14ac:dyDescent="0.2">
      <c r="A907" s="41">
        <v>0</v>
      </c>
      <c r="B907" s="42" t="s">
        <v>169</v>
      </c>
      <c r="C907" s="43">
        <v>43844</v>
      </c>
      <c r="D907" s="44" t="s">
        <v>969</v>
      </c>
      <c r="E907" s="42" t="s">
        <v>169</v>
      </c>
      <c r="F907" s="44" t="s">
        <v>492</v>
      </c>
      <c r="G907" s="42" t="s">
        <v>41</v>
      </c>
      <c r="H907" s="45">
        <v>38816</v>
      </c>
      <c r="I907" s="42" t="s">
        <v>1044</v>
      </c>
      <c r="J907" s="44" t="s">
        <v>966</v>
      </c>
      <c r="K907" s="42" t="s">
        <v>2238</v>
      </c>
    </row>
    <row r="908" spans="1:11" ht="12.75" x14ac:dyDescent="0.2">
      <c r="A908" s="41">
        <v>0</v>
      </c>
      <c r="B908" s="42" t="s">
        <v>2239</v>
      </c>
      <c r="C908" s="43">
        <v>43857</v>
      </c>
      <c r="D908" s="44" t="s">
        <v>360</v>
      </c>
      <c r="E908" s="42" t="s">
        <v>2239</v>
      </c>
      <c r="F908" s="44" t="s">
        <v>492</v>
      </c>
      <c r="G908" s="42" t="s">
        <v>202</v>
      </c>
      <c r="H908" s="45">
        <v>35394</v>
      </c>
      <c r="I908" s="42" t="s">
        <v>965</v>
      </c>
      <c r="J908" s="44" t="s">
        <v>966</v>
      </c>
      <c r="K908" s="42" t="s">
        <v>2240</v>
      </c>
    </row>
    <row r="909" spans="1:11" ht="12.75" x14ac:dyDescent="0.2">
      <c r="A909" s="41">
        <v>0</v>
      </c>
      <c r="B909" s="42" t="s">
        <v>2241</v>
      </c>
      <c r="C909" s="43">
        <v>43866</v>
      </c>
      <c r="D909" s="44" t="s">
        <v>361</v>
      </c>
      <c r="E909" s="42" t="s">
        <v>2241</v>
      </c>
      <c r="F909" s="44" t="s">
        <v>492</v>
      </c>
      <c r="G909" s="42" t="s">
        <v>4</v>
      </c>
      <c r="H909" s="45">
        <v>32020</v>
      </c>
      <c r="I909" s="42" t="s">
        <v>978</v>
      </c>
      <c r="J909" s="44" t="s">
        <v>966</v>
      </c>
      <c r="K909" s="42" t="s">
        <v>2242</v>
      </c>
    </row>
    <row r="910" spans="1:11" ht="12.75" x14ac:dyDescent="0.2">
      <c r="A910" s="41">
        <v>0</v>
      </c>
      <c r="B910" s="42" t="s">
        <v>82</v>
      </c>
      <c r="C910" s="43">
        <v>43851</v>
      </c>
      <c r="D910" s="44" t="s">
        <v>360</v>
      </c>
      <c r="E910" s="42" t="s">
        <v>82</v>
      </c>
      <c r="F910" s="44" t="s">
        <v>492</v>
      </c>
      <c r="G910" s="42" t="s">
        <v>17</v>
      </c>
      <c r="H910" s="45">
        <v>30204</v>
      </c>
      <c r="I910" s="42" t="s">
        <v>978</v>
      </c>
      <c r="J910" s="44" t="s">
        <v>966</v>
      </c>
      <c r="K910" s="42" t="s">
        <v>2243</v>
      </c>
    </row>
    <row r="911" spans="1:11" ht="12.75" x14ac:dyDescent="0.2">
      <c r="A911" s="41">
        <v>0</v>
      </c>
      <c r="B911" s="42" t="s">
        <v>2244</v>
      </c>
      <c r="C911" s="43">
        <v>43851</v>
      </c>
      <c r="D911" s="44" t="s">
        <v>361</v>
      </c>
      <c r="E911" s="42" t="s">
        <v>2244</v>
      </c>
      <c r="F911" s="44" t="s">
        <v>492</v>
      </c>
      <c r="G911" s="42" t="s">
        <v>17</v>
      </c>
      <c r="H911" s="45">
        <v>33111</v>
      </c>
      <c r="I911" s="42" t="s">
        <v>978</v>
      </c>
      <c r="J911" s="44" t="s">
        <v>966</v>
      </c>
      <c r="K911" s="42" t="s">
        <v>2245</v>
      </c>
    </row>
    <row r="912" spans="1:11" ht="12.75" x14ac:dyDescent="0.2">
      <c r="A912" s="41">
        <v>0</v>
      </c>
      <c r="B912" s="42" t="s">
        <v>2246</v>
      </c>
      <c r="C912" s="43">
        <v>43870</v>
      </c>
      <c r="D912" s="44" t="s">
        <v>361</v>
      </c>
      <c r="E912" s="42" t="s">
        <v>2246</v>
      </c>
      <c r="F912" s="44" t="s">
        <v>492</v>
      </c>
      <c r="G912" s="42" t="s">
        <v>143</v>
      </c>
      <c r="H912" s="45">
        <v>23841</v>
      </c>
      <c r="I912" s="42" t="s">
        <v>987</v>
      </c>
      <c r="J912" s="44" t="s">
        <v>966</v>
      </c>
      <c r="K912" s="42" t="s">
        <v>2247</v>
      </c>
    </row>
    <row r="913" spans="1:11" ht="12.75" x14ac:dyDescent="0.2">
      <c r="A913" s="41">
        <v>0</v>
      </c>
      <c r="B913" s="42" t="s">
        <v>531</v>
      </c>
      <c r="C913" s="43">
        <v>43843</v>
      </c>
      <c r="D913" s="44" t="s">
        <v>361</v>
      </c>
      <c r="E913" s="42" t="s">
        <v>531</v>
      </c>
      <c r="F913" s="44" t="s">
        <v>492</v>
      </c>
      <c r="G913" s="42" t="s">
        <v>186</v>
      </c>
      <c r="H913" s="45">
        <v>25468</v>
      </c>
      <c r="I913" s="42" t="s">
        <v>987</v>
      </c>
      <c r="J913" s="44" t="s">
        <v>966</v>
      </c>
      <c r="K913" s="42" t="s">
        <v>2248</v>
      </c>
    </row>
    <row r="914" spans="1:11" ht="12.75" x14ac:dyDescent="0.2">
      <c r="A914" s="41">
        <v>0</v>
      </c>
      <c r="B914" s="42" t="s">
        <v>2249</v>
      </c>
      <c r="C914" s="43">
        <v>43857</v>
      </c>
      <c r="D914" s="44" t="s">
        <v>969</v>
      </c>
      <c r="E914" s="42" t="s">
        <v>2249</v>
      </c>
      <c r="F914" s="44" t="s">
        <v>492</v>
      </c>
      <c r="G914" s="42" t="s">
        <v>411</v>
      </c>
      <c r="H914" s="45">
        <v>38609</v>
      </c>
      <c r="I914" s="42" t="s">
        <v>975</v>
      </c>
      <c r="J914" s="44" t="s">
        <v>966</v>
      </c>
      <c r="K914" s="42" t="s">
        <v>2250</v>
      </c>
    </row>
    <row r="915" spans="1:11" ht="12.75" x14ac:dyDescent="0.2">
      <c r="A915" s="41">
        <v>0</v>
      </c>
      <c r="B915" s="42" t="s">
        <v>741</v>
      </c>
      <c r="C915" s="43">
        <v>43887</v>
      </c>
      <c r="D915" s="44" t="s">
        <v>359</v>
      </c>
      <c r="E915" s="42" t="s">
        <v>741</v>
      </c>
      <c r="F915" s="44" t="s">
        <v>492</v>
      </c>
      <c r="G915" s="42" t="s">
        <v>39</v>
      </c>
      <c r="H915" s="45">
        <v>33401</v>
      </c>
      <c r="I915" s="42" t="s">
        <v>965</v>
      </c>
      <c r="J915" s="44" t="s">
        <v>966</v>
      </c>
      <c r="K915" s="42" t="s">
        <v>2251</v>
      </c>
    </row>
    <row r="916" spans="1:11" ht="12.75" x14ac:dyDescent="0.2">
      <c r="A916" s="41">
        <v>0</v>
      </c>
      <c r="B916" s="42" t="s">
        <v>796</v>
      </c>
      <c r="C916" s="43">
        <v>43834</v>
      </c>
      <c r="D916" s="44" t="s">
        <v>352</v>
      </c>
      <c r="E916" s="42" t="s">
        <v>796</v>
      </c>
      <c r="F916" s="44" t="s">
        <v>492</v>
      </c>
      <c r="G916" s="42" t="s">
        <v>75</v>
      </c>
      <c r="H916" s="45">
        <v>25972</v>
      </c>
      <c r="I916" s="42" t="s">
        <v>971</v>
      </c>
      <c r="J916" s="44" t="s">
        <v>966</v>
      </c>
      <c r="K916" s="42" t="s">
        <v>2252</v>
      </c>
    </row>
    <row r="917" spans="1:11" ht="12.75" x14ac:dyDescent="0.2">
      <c r="A917" s="41">
        <v>0</v>
      </c>
      <c r="B917" s="42" t="s">
        <v>2253</v>
      </c>
      <c r="C917" s="43">
        <v>43884</v>
      </c>
      <c r="D917" s="44" t="s">
        <v>361</v>
      </c>
      <c r="E917" s="42" t="s">
        <v>2253</v>
      </c>
      <c r="F917" s="44" t="s">
        <v>492</v>
      </c>
      <c r="G917" s="42" t="s">
        <v>1411</v>
      </c>
      <c r="H917" s="45">
        <v>28048</v>
      </c>
      <c r="I917" s="42" t="s">
        <v>971</v>
      </c>
      <c r="J917" s="44" t="s">
        <v>966</v>
      </c>
      <c r="K917" s="42" t="s">
        <v>2254</v>
      </c>
    </row>
    <row r="918" spans="1:11" ht="12.75" x14ac:dyDescent="0.2">
      <c r="A918" s="41">
        <v>0</v>
      </c>
      <c r="B918" s="42" t="s">
        <v>2255</v>
      </c>
      <c r="C918" s="43">
        <v>43851</v>
      </c>
      <c r="D918" s="44" t="s">
        <v>362</v>
      </c>
      <c r="E918" s="42" t="s">
        <v>2255</v>
      </c>
      <c r="F918" s="44" t="s">
        <v>491</v>
      </c>
      <c r="G918" s="42" t="s">
        <v>17</v>
      </c>
      <c r="H918" s="45">
        <v>36461</v>
      </c>
      <c r="I918" s="42" t="s">
        <v>1166</v>
      </c>
      <c r="J918" s="44" t="s">
        <v>966</v>
      </c>
      <c r="K918" s="42" t="s">
        <v>2256</v>
      </c>
    </row>
    <row r="919" spans="1:11" ht="12.75" x14ac:dyDescent="0.2">
      <c r="A919" s="41">
        <v>0</v>
      </c>
      <c r="B919" s="42" t="s">
        <v>391</v>
      </c>
      <c r="C919" s="43">
        <v>43845</v>
      </c>
      <c r="D919" s="44" t="s">
        <v>969</v>
      </c>
      <c r="E919" s="42" t="s">
        <v>391</v>
      </c>
      <c r="F919" s="44" t="s">
        <v>491</v>
      </c>
      <c r="G919" s="42" t="s">
        <v>17</v>
      </c>
      <c r="H919" s="45">
        <v>39610</v>
      </c>
      <c r="I919" s="42" t="s">
        <v>413</v>
      </c>
      <c r="J919" s="44" t="s">
        <v>966</v>
      </c>
      <c r="K919" s="42" t="s">
        <v>2257</v>
      </c>
    </row>
    <row r="920" spans="1:11" ht="12.75" x14ac:dyDescent="0.2">
      <c r="A920" s="41">
        <v>0</v>
      </c>
      <c r="B920" s="42" t="s">
        <v>2258</v>
      </c>
      <c r="C920" s="43">
        <v>43851</v>
      </c>
      <c r="D920" s="44" t="s">
        <v>352</v>
      </c>
      <c r="E920" s="42" t="s">
        <v>2258</v>
      </c>
      <c r="F920" s="44" t="s">
        <v>492</v>
      </c>
      <c r="G920" s="42" t="s">
        <v>17</v>
      </c>
      <c r="H920" s="45">
        <v>25477</v>
      </c>
      <c r="I920" s="42" t="s">
        <v>987</v>
      </c>
      <c r="J920" s="44" t="s">
        <v>966</v>
      </c>
      <c r="K920" s="42" t="s">
        <v>2259</v>
      </c>
    </row>
    <row r="921" spans="1:11" ht="12.75" x14ac:dyDescent="0.2">
      <c r="A921" s="41">
        <v>0</v>
      </c>
      <c r="B921" s="42" t="s">
        <v>819</v>
      </c>
      <c r="C921" s="43">
        <v>43867</v>
      </c>
      <c r="D921" s="44" t="s">
        <v>361</v>
      </c>
      <c r="E921" s="42" t="s">
        <v>819</v>
      </c>
      <c r="F921" s="44" t="s">
        <v>492</v>
      </c>
      <c r="G921" s="42" t="s">
        <v>328</v>
      </c>
      <c r="H921" s="45">
        <v>24424</v>
      </c>
      <c r="I921" s="42" t="s">
        <v>987</v>
      </c>
      <c r="J921" s="44" t="s">
        <v>966</v>
      </c>
      <c r="K921" s="42" t="s">
        <v>2260</v>
      </c>
    </row>
    <row r="922" spans="1:11" ht="12.75" x14ac:dyDescent="0.2">
      <c r="A922" s="41">
        <v>0</v>
      </c>
      <c r="B922" s="42" t="s">
        <v>2261</v>
      </c>
      <c r="C922" s="43">
        <v>43851</v>
      </c>
      <c r="D922" s="44" t="s">
        <v>352</v>
      </c>
      <c r="E922" s="42" t="s">
        <v>2261</v>
      </c>
      <c r="F922" s="44" t="s">
        <v>492</v>
      </c>
      <c r="G922" s="42" t="s">
        <v>115</v>
      </c>
      <c r="H922" s="45">
        <v>20142</v>
      </c>
      <c r="I922" s="42" t="s">
        <v>1016</v>
      </c>
      <c r="J922" s="44" t="s">
        <v>966</v>
      </c>
      <c r="K922" s="42" t="s">
        <v>2262</v>
      </c>
    </row>
    <row r="923" spans="1:11" ht="12.75" x14ac:dyDescent="0.2">
      <c r="A923" s="41">
        <v>0</v>
      </c>
      <c r="B923" s="42" t="s">
        <v>317</v>
      </c>
      <c r="C923" s="43">
        <v>43867</v>
      </c>
      <c r="D923" s="44" t="s">
        <v>359</v>
      </c>
      <c r="E923" s="42" t="s">
        <v>317</v>
      </c>
      <c r="F923" s="44" t="s">
        <v>492</v>
      </c>
      <c r="G923" s="42" t="s">
        <v>284</v>
      </c>
      <c r="H923" s="45">
        <v>26135</v>
      </c>
      <c r="I923" s="42" t="s">
        <v>971</v>
      </c>
      <c r="J923" s="44" t="s">
        <v>966</v>
      </c>
      <c r="K923" s="42" t="s">
        <v>2263</v>
      </c>
    </row>
    <row r="924" spans="1:11" ht="12.75" x14ac:dyDescent="0.2">
      <c r="A924" s="41">
        <v>0</v>
      </c>
      <c r="B924" s="42" t="s">
        <v>676</v>
      </c>
      <c r="C924" s="43">
        <v>43866</v>
      </c>
      <c r="D924" s="44" t="s">
        <v>361</v>
      </c>
      <c r="E924" s="42" t="s">
        <v>676</v>
      </c>
      <c r="F924" s="44" t="s">
        <v>492</v>
      </c>
      <c r="G924" s="42" t="s">
        <v>4</v>
      </c>
      <c r="H924" s="45">
        <v>35064</v>
      </c>
      <c r="I924" s="42" t="s">
        <v>965</v>
      </c>
      <c r="J924" s="44" t="s">
        <v>966</v>
      </c>
      <c r="K924" s="42" t="s">
        <v>2264</v>
      </c>
    </row>
    <row r="925" spans="1:11" ht="12.75" x14ac:dyDescent="0.2">
      <c r="A925" s="41">
        <v>0</v>
      </c>
      <c r="B925" s="42" t="s">
        <v>474</v>
      </c>
      <c r="C925" s="43">
        <v>43865</v>
      </c>
      <c r="D925" s="44" t="s">
        <v>969</v>
      </c>
      <c r="E925" s="42" t="s">
        <v>474</v>
      </c>
      <c r="F925" s="44" t="s">
        <v>492</v>
      </c>
      <c r="G925" s="42" t="s">
        <v>4</v>
      </c>
      <c r="H925" s="45">
        <v>41216</v>
      </c>
      <c r="I925" s="42" t="s">
        <v>490</v>
      </c>
      <c r="J925" s="44" t="s">
        <v>966</v>
      </c>
      <c r="K925" s="42" t="s">
        <v>2265</v>
      </c>
    </row>
    <row r="926" spans="1:11" ht="12.75" x14ac:dyDescent="0.2">
      <c r="A926" s="41">
        <v>0</v>
      </c>
      <c r="B926" s="42" t="s">
        <v>11</v>
      </c>
      <c r="C926" s="43">
        <v>43866</v>
      </c>
      <c r="D926" s="44" t="s">
        <v>361</v>
      </c>
      <c r="E926" s="42" t="s">
        <v>11</v>
      </c>
      <c r="F926" s="44" t="s">
        <v>492</v>
      </c>
      <c r="G926" s="42" t="s">
        <v>4</v>
      </c>
      <c r="H926" s="45">
        <v>31844</v>
      </c>
      <c r="I926" s="42" t="s">
        <v>978</v>
      </c>
      <c r="J926" s="44" t="s">
        <v>966</v>
      </c>
      <c r="K926" s="42" t="s">
        <v>2266</v>
      </c>
    </row>
    <row r="927" spans="1:11" ht="12.75" x14ac:dyDescent="0.2">
      <c r="A927" s="41">
        <v>0</v>
      </c>
      <c r="B927" s="42" t="s">
        <v>712</v>
      </c>
      <c r="C927" s="43">
        <v>43879</v>
      </c>
      <c r="D927" s="44" t="s">
        <v>359</v>
      </c>
      <c r="E927" s="42" t="s">
        <v>712</v>
      </c>
      <c r="F927" s="44" t="s">
        <v>492</v>
      </c>
      <c r="G927" s="42" t="s">
        <v>84</v>
      </c>
      <c r="H927" s="45">
        <v>34962</v>
      </c>
      <c r="I927" s="42" t="s">
        <v>965</v>
      </c>
      <c r="J927" s="44" t="s">
        <v>966</v>
      </c>
      <c r="K927" s="42" t="s">
        <v>2267</v>
      </c>
    </row>
    <row r="928" spans="1:11" ht="12.75" x14ac:dyDescent="0.2">
      <c r="A928" s="41">
        <v>0</v>
      </c>
      <c r="B928" s="42" t="s">
        <v>709</v>
      </c>
      <c r="C928" s="43">
        <v>43879</v>
      </c>
      <c r="D928" s="44" t="s">
        <v>352</v>
      </c>
      <c r="E928" s="42" t="s">
        <v>709</v>
      </c>
      <c r="F928" s="44" t="s">
        <v>492</v>
      </c>
      <c r="G928" s="42" t="s">
        <v>84</v>
      </c>
      <c r="H928" s="45">
        <v>21834</v>
      </c>
      <c r="I928" s="42" t="s">
        <v>1016</v>
      </c>
      <c r="J928" s="44" t="s">
        <v>966</v>
      </c>
      <c r="K928" s="42" t="s">
        <v>2268</v>
      </c>
    </row>
    <row r="929" spans="1:11" ht="12.75" x14ac:dyDescent="0.2">
      <c r="A929" s="41">
        <v>0</v>
      </c>
      <c r="B929" s="42" t="s">
        <v>151</v>
      </c>
      <c r="C929" s="43">
        <v>43879</v>
      </c>
      <c r="D929" s="44" t="s">
        <v>359</v>
      </c>
      <c r="E929" s="42" t="s">
        <v>151</v>
      </c>
      <c r="F929" s="44" t="s">
        <v>492</v>
      </c>
      <c r="G929" s="42" t="s">
        <v>84</v>
      </c>
      <c r="H929" s="45">
        <v>23486</v>
      </c>
      <c r="I929" s="42" t="s">
        <v>987</v>
      </c>
      <c r="J929" s="44" t="s">
        <v>966</v>
      </c>
      <c r="K929" s="42" t="s">
        <v>2269</v>
      </c>
    </row>
    <row r="930" spans="1:11" ht="12.75" x14ac:dyDescent="0.2">
      <c r="A930" s="41">
        <v>0</v>
      </c>
      <c r="B930" s="42" t="s">
        <v>532</v>
      </c>
      <c r="C930" s="43">
        <v>43893</v>
      </c>
      <c r="D930" s="44" t="s">
        <v>361</v>
      </c>
      <c r="E930" s="42" t="s">
        <v>532</v>
      </c>
      <c r="F930" s="44" t="s">
        <v>492</v>
      </c>
      <c r="G930" s="42" t="s">
        <v>186</v>
      </c>
      <c r="H930" s="45">
        <v>27379</v>
      </c>
      <c r="I930" s="42" t="s">
        <v>971</v>
      </c>
      <c r="J930" s="44" t="s">
        <v>966</v>
      </c>
      <c r="K930" s="42" t="s">
        <v>2270</v>
      </c>
    </row>
    <row r="931" spans="1:11" ht="12.75" x14ac:dyDescent="0.2">
      <c r="A931" s="41">
        <v>0</v>
      </c>
      <c r="B931" s="42" t="s">
        <v>2271</v>
      </c>
      <c r="C931" s="43">
        <v>43857</v>
      </c>
      <c r="D931" s="44" t="s">
        <v>361</v>
      </c>
      <c r="E931" s="42" t="s">
        <v>2271</v>
      </c>
      <c r="F931" s="44" t="s">
        <v>492</v>
      </c>
      <c r="G931" s="42" t="s">
        <v>411</v>
      </c>
      <c r="H931" s="45">
        <v>36927</v>
      </c>
      <c r="I931" s="42" t="s">
        <v>998</v>
      </c>
      <c r="J931" s="44" t="s">
        <v>966</v>
      </c>
      <c r="K931" s="42" t="s">
        <v>2272</v>
      </c>
    </row>
    <row r="932" spans="1:11" ht="12.75" x14ac:dyDescent="0.2">
      <c r="A932" s="41">
        <v>0</v>
      </c>
      <c r="B932" s="42" t="s">
        <v>2273</v>
      </c>
      <c r="C932" s="43">
        <v>43886</v>
      </c>
      <c r="D932" s="44" t="s">
        <v>359</v>
      </c>
      <c r="E932" s="42" t="s">
        <v>2273</v>
      </c>
      <c r="F932" s="44" t="s">
        <v>492</v>
      </c>
      <c r="G932" s="42" t="s">
        <v>1411</v>
      </c>
      <c r="H932" s="45">
        <v>26031</v>
      </c>
      <c r="I932" s="42" t="s">
        <v>971</v>
      </c>
      <c r="J932" s="44" t="s">
        <v>966</v>
      </c>
      <c r="K932" s="42" t="s">
        <v>2274</v>
      </c>
    </row>
    <row r="933" spans="1:11" ht="12.75" x14ac:dyDescent="0.2">
      <c r="A933" s="41">
        <v>0</v>
      </c>
      <c r="B933" s="42" t="s">
        <v>541</v>
      </c>
      <c r="C933" s="43">
        <v>43857</v>
      </c>
      <c r="D933" s="44" t="s">
        <v>359</v>
      </c>
      <c r="E933" s="42" t="s">
        <v>541</v>
      </c>
      <c r="F933" s="44" t="s">
        <v>492</v>
      </c>
      <c r="G933" s="42" t="s">
        <v>411</v>
      </c>
      <c r="H933" s="45">
        <v>31775</v>
      </c>
      <c r="I933" s="42" t="s">
        <v>978</v>
      </c>
      <c r="J933" s="44" t="s">
        <v>966</v>
      </c>
      <c r="K933" s="42" t="s">
        <v>2275</v>
      </c>
    </row>
    <row r="934" spans="1:11" ht="12.75" x14ac:dyDescent="0.2">
      <c r="A934" s="41">
        <v>0</v>
      </c>
      <c r="B934" s="42" t="s">
        <v>848</v>
      </c>
      <c r="C934" s="43">
        <v>43899</v>
      </c>
      <c r="D934" s="44" t="s">
        <v>359</v>
      </c>
      <c r="E934" s="42" t="s">
        <v>848</v>
      </c>
      <c r="F934" s="44" t="s">
        <v>492</v>
      </c>
      <c r="G934" s="42" t="s">
        <v>153</v>
      </c>
      <c r="H934" s="45">
        <v>31590</v>
      </c>
      <c r="I934" s="42" t="s">
        <v>978</v>
      </c>
      <c r="J934" s="44" t="s">
        <v>966</v>
      </c>
      <c r="K934" s="42" t="s">
        <v>2276</v>
      </c>
    </row>
    <row r="935" spans="1:11" ht="12.75" x14ac:dyDescent="0.2">
      <c r="A935" s="41">
        <v>0</v>
      </c>
      <c r="B935" s="42" t="s">
        <v>253</v>
      </c>
      <c r="C935" s="43">
        <v>43879</v>
      </c>
      <c r="D935" s="44" t="s">
        <v>969</v>
      </c>
      <c r="E935" s="42" t="s">
        <v>253</v>
      </c>
      <c r="F935" s="44" t="s">
        <v>492</v>
      </c>
      <c r="G935" s="42" t="s">
        <v>84</v>
      </c>
      <c r="H935" s="45">
        <v>38336</v>
      </c>
      <c r="I935" s="42" t="s">
        <v>975</v>
      </c>
      <c r="J935" s="44" t="s">
        <v>966</v>
      </c>
      <c r="K935" s="42" t="s">
        <v>2277</v>
      </c>
    </row>
    <row r="936" spans="1:11" ht="12.75" x14ac:dyDescent="0.2">
      <c r="A936" s="41">
        <v>0</v>
      </c>
      <c r="B936" s="42" t="s">
        <v>136</v>
      </c>
      <c r="C936" s="43">
        <v>43840</v>
      </c>
      <c r="D936" s="44" t="s">
        <v>352</v>
      </c>
      <c r="E936" s="42" t="s">
        <v>136</v>
      </c>
      <c r="F936" s="44" t="s">
        <v>492</v>
      </c>
      <c r="G936" s="42" t="s">
        <v>22</v>
      </c>
      <c r="H936" s="45">
        <v>24328</v>
      </c>
      <c r="I936" s="42" t="s">
        <v>987</v>
      </c>
      <c r="J936" s="44" t="s">
        <v>966</v>
      </c>
      <c r="K936" s="42" t="s">
        <v>2278</v>
      </c>
    </row>
    <row r="937" spans="1:11" ht="12.75" x14ac:dyDescent="0.2">
      <c r="A937" s="41">
        <v>0</v>
      </c>
      <c r="B937" s="42" t="s">
        <v>219</v>
      </c>
      <c r="C937" s="43">
        <v>43851</v>
      </c>
      <c r="D937" s="44" t="s">
        <v>359</v>
      </c>
      <c r="E937" s="42" t="s">
        <v>219</v>
      </c>
      <c r="F937" s="44" t="s">
        <v>492</v>
      </c>
      <c r="G937" s="42" t="s">
        <v>115</v>
      </c>
      <c r="H937" s="45">
        <v>32214</v>
      </c>
      <c r="I937" s="42" t="s">
        <v>978</v>
      </c>
      <c r="J937" s="44" t="s">
        <v>966</v>
      </c>
      <c r="K937" s="42" t="s">
        <v>2279</v>
      </c>
    </row>
    <row r="938" spans="1:11" ht="12.75" x14ac:dyDescent="0.2">
      <c r="A938" s="41">
        <v>0</v>
      </c>
      <c r="B938" s="42" t="s">
        <v>27</v>
      </c>
      <c r="C938" s="43">
        <v>43849</v>
      </c>
      <c r="D938" s="44" t="s">
        <v>360</v>
      </c>
      <c r="E938" s="42" t="s">
        <v>27</v>
      </c>
      <c r="F938" s="44" t="s">
        <v>492</v>
      </c>
      <c r="G938" s="42" t="s">
        <v>109</v>
      </c>
      <c r="H938" s="45">
        <v>35552</v>
      </c>
      <c r="I938" s="42" t="s">
        <v>965</v>
      </c>
      <c r="J938" s="44" t="s">
        <v>966</v>
      </c>
      <c r="K938" s="42" t="s">
        <v>2280</v>
      </c>
    </row>
    <row r="939" spans="1:11" ht="12.75" x14ac:dyDescent="0.2">
      <c r="A939" s="41">
        <v>0</v>
      </c>
      <c r="B939" s="42" t="s">
        <v>68</v>
      </c>
      <c r="C939" s="43">
        <v>43871</v>
      </c>
      <c r="D939" s="44" t="s">
        <v>359</v>
      </c>
      <c r="E939" s="42" t="s">
        <v>68</v>
      </c>
      <c r="F939" s="44" t="s">
        <v>492</v>
      </c>
      <c r="G939" s="42" t="s">
        <v>53</v>
      </c>
      <c r="H939" s="45">
        <v>26782</v>
      </c>
      <c r="I939" s="42" t="s">
        <v>971</v>
      </c>
      <c r="J939" s="44" t="s">
        <v>966</v>
      </c>
      <c r="K939" s="42" t="s">
        <v>2281</v>
      </c>
    </row>
    <row r="940" spans="1:11" ht="12.75" x14ac:dyDescent="0.2">
      <c r="A940" s="41">
        <v>0</v>
      </c>
      <c r="B940" s="42" t="s">
        <v>644</v>
      </c>
      <c r="C940" s="43">
        <v>43857</v>
      </c>
      <c r="D940" s="44" t="s">
        <v>361</v>
      </c>
      <c r="E940" s="42" t="s">
        <v>644</v>
      </c>
      <c r="F940" s="44" t="s">
        <v>492</v>
      </c>
      <c r="G940" s="42" t="s">
        <v>452</v>
      </c>
      <c r="H940" s="45">
        <v>25256</v>
      </c>
      <c r="I940" s="42" t="s">
        <v>987</v>
      </c>
      <c r="J940" s="44" t="s">
        <v>966</v>
      </c>
      <c r="K940" s="42" t="s">
        <v>2282</v>
      </c>
    </row>
    <row r="941" spans="1:11" ht="12.75" x14ac:dyDescent="0.2">
      <c r="A941" s="41">
        <v>0</v>
      </c>
      <c r="B941" s="42" t="s">
        <v>300</v>
      </c>
      <c r="C941" s="43">
        <v>43866</v>
      </c>
      <c r="D941" s="44" t="s">
        <v>361</v>
      </c>
      <c r="E941" s="42" t="s">
        <v>300</v>
      </c>
      <c r="F941" s="44" t="s">
        <v>492</v>
      </c>
      <c r="G941" s="42" t="s">
        <v>171</v>
      </c>
      <c r="H941" s="45">
        <v>24735</v>
      </c>
      <c r="I941" s="42" t="s">
        <v>987</v>
      </c>
      <c r="J941" s="44" t="s">
        <v>966</v>
      </c>
      <c r="K941" s="42" t="s">
        <v>2283</v>
      </c>
    </row>
    <row r="942" spans="1:11" ht="12.75" x14ac:dyDescent="0.2">
      <c r="A942" s="41">
        <v>0</v>
      </c>
      <c r="B942" s="42" t="s">
        <v>242</v>
      </c>
      <c r="C942" s="43">
        <v>43843</v>
      </c>
      <c r="D942" s="44" t="s">
        <v>352</v>
      </c>
      <c r="E942" s="42" t="s">
        <v>242</v>
      </c>
      <c r="F942" s="44" t="s">
        <v>492</v>
      </c>
      <c r="G942" s="42" t="s">
        <v>195</v>
      </c>
      <c r="H942" s="45">
        <v>21713</v>
      </c>
      <c r="I942" s="42" t="s">
        <v>1016</v>
      </c>
      <c r="J942" s="44" t="s">
        <v>966</v>
      </c>
      <c r="K942" s="42" t="s">
        <v>2284</v>
      </c>
    </row>
    <row r="943" spans="1:11" ht="12.75" x14ac:dyDescent="0.2">
      <c r="A943" s="41">
        <v>0</v>
      </c>
      <c r="B943" s="42" t="s">
        <v>753</v>
      </c>
      <c r="C943" s="43">
        <v>43834</v>
      </c>
      <c r="D943" s="44" t="s">
        <v>359</v>
      </c>
      <c r="E943" s="42" t="s">
        <v>753</v>
      </c>
      <c r="F943" s="44" t="s">
        <v>492</v>
      </c>
      <c r="G943" s="42" t="s">
        <v>107</v>
      </c>
      <c r="H943" s="45">
        <v>31036</v>
      </c>
      <c r="I943" s="42" t="s">
        <v>978</v>
      </c>
      <c r="J943" s="44" t="s">
        <v>966</v>
      </c>
      <c r="K943" s="42" t="s">
        <v>2285</v>
      </c>
    </row>
    <row r="944" spans="1:11" ht="12.75" x14ac:dyDescent="0.2">
      <c r="A944" s="41">
        <v>0</v>
      </c>
      <c r="B944" s="42" t="s">
        <v>238</v>
      </c>
      <c r="C944" s="43">
        <v>43843</v>
      </c>
      <c r="D944" s="44" t="s">
        <v>359</v>
      </c>
      <c r="E944" s="42" t="s">
        <v>238</v>
      </c>
      <c r="F944" s="44" t="s">
        <v>492</v>
      </c>
      <c r="G944" s="42" t="s">
        <v>186</v>
      </c>
      <c r="H944" s="45">
        <v>22320</v>
      </c>
      <c r="I944" s="42" t="s">
        <v>987</v>
      </c>
      <c r="J944" s="44" t="s">
        <v>966</v>
      </c>
      <c r="K944" s="42" t="s">
        <v>2286</v>
      </c>
    </row>
    <row r="945" spans="1:11" ht="12.75" x14ac:dyDescent="0.2">
      <c r="A945" s="41">
        <v>0</v>
      </c>
      <c r="B945" s="42" t="s">
        <v>634</v>
      </c>
      <c r="C945" s="43">
        <v>43867</v>
      </c>
      <c r="D945" s="44" t="s">
        <v>969</v>
      </c>
      <c r="E945" s="42" t="s">
        <v>634</v>
      </c>
      <c r="F945" s="44" t="s">
        <v>492</v>
      </c>
      <c r="G945" s="42" t="s">
        <v>284</v>
      </c>
      <c r="H945" s="45">
        <v>38011</v>
      </c>
      <c r="I945" s="42" t="s">
        <v>975</v>
      </c>
      <c r="J945" s="44" t="s">
        <v>966</v>
      </c>
      <c r="K945" s="42" t="s">
        <v>2287</v>
      </c>
    </row>
    <row r="946" spans="1:11" ht="12.75" x14ac:dyDescent="0.2">
      <c r="A946" s="41">
        <v>0</v>
      </c>
      <c r="B946" s="42" t="s">
        <v>5</v>
      </c>
      <c r="C946" s="43">
        <v>43840</v>
      </c>
      <c r="D946" s="44" t="s">
        <v>360</v>
      </c>
      <c r="E946" s="42" t="s">
        <v>5</v>
      </c>
      <c r="F946" s="44" t="s">
        <v>492</v>
      </c>
      <c r="G946" s="42" t="s">
        <v>53</v>
      </c>
      <c r="H946" s="45">
        <v>37088</v>
      </c>
      <c r="I946" s="42" t="s">
        <v>998</v>
      </c>
      <c r="J946" s="44" t="s">
        <v>966</v>
      </c>
      <c r="K946" s="42" t="s">
        <v>2288</v>
      </c>
    </row>
    <row r="947" spans="1:11" ht="12.75" x14ac:dyDescent="0.2">
      <c r="A947" s="41">
        <v>0</v>
      </c>
      <c r="B947" s="42" t="s">
        <v>55</v>
      </c>
      <c r="C947" s="43">
        <v>43840</v>
      </c>
      <c r="D947" s="44" t="s">
        <v>361</v>
      </c>
      <c r="E947" s="42" t="s">
        <v>55</v>
      </c>
      <c r="F947" s="44" t="s">
        <v>492</v>
      </c>
      <c r="G947" s="42" t="s">
        <v>53</v>
      </c>
      <c r="H947" s="45">
        <v>27238</v>
      </c>
      <c r="I947" s="42" t="s">
        <v>971</v>
      </c>
      <c r="J947" s="44" t="s">
        <v>966</v>
      </c>
      <c r="K947" s="42" t="s">
        <v>2289</v>
      </c>
    </row>
    <row r="948" spans="1:11" ht="12.75" x14ac:dyDescent="0.2">
      <c r="A948" s="41">
        <v>0</v>
      </c>
      <c r="B948" s="42" t="s">
        <v>568</v>
      </c>
      <c r="C948" s="43">
        <v>43843</v>
      </c>
      <c r="D948" s="44" t="s">
        <v>1078</v>
      </c>
      <c r="E948" s="42" t="s">
        <v>568</v>
      </c>
      <c r="F948" s="44" t="s">
        <v>492</v>
      </c>
      <c r="G948" s="42" t="s">
        <v>14</v>
      </c>
      <c r="H948" s="45">
        <v>18750</v>
      </c>
      <c r="I948" s="42" t="s">
        <v>1016</v>
      </c>
      <c r="J948" s="44" t="s">
        <v>966</v>
      </c>
      <c r="K948" s="42" t="s">
        <v>2290</v>
      </c>
    </row>
    <row r="949" spans="1:11" ht="12.75" x14ac:dyDescent="0.2">
      <c r="A949" s="41">
        <v>0</v>
      </c>
      <c r="B949" s="42" t="s">
        <v>2291</v>
      </c>
      <c r="C949" s="43">
        <v>43879</v>
      </c>
      <c r="D949" s="44" t="s">
        <v>359</v>
      </c>
      <c r="E949" s="42" t="s">
        <v>2291</v>
      </c>
      <c r="F949" s="44" t="s">
        <v>492</v>
      </c>
      <c r="G949" s="42" t="s">
        <v>342</v>
      </c>
      <c r="H949" s="45">
        <v>30384</v>
      </c>
      <c r="I949" s="42" t="s">
        <v>978</v>
      </c>
      <c r="J949" s="44" t="s">
        <v>966</v>
      </c>
      <c r="K949" s="42" t="s">
        <v>2292</v>
      </c>
    </row>
    <row r="950" spans="1:11" ht="12.75" x14ac:dyDescent="0.2">
      <c r="A950" s="41">
        <v>0</v>
      </c>
      <c r="B950" s="42" t="s">
        <v>533</v>
      </c>
      <c r="C950" s="43">
        <v>43843</v>
      </c>
      <c r="D950" s="44" t="s">
        <v>359</v>
      </c>
      <c r="E950" s="42" t="s">
        <v>533</v>
      </c>
      <c r="F950" s="44" t="s">
        <v>492</v>
      </c>
      <c r="G950" s="42" t="s">
        <v>186</v>
      </c>
      <c r="H950" s="45">
        <v>34521</v>
      </c>
      <c r="I950" s="42" t="s">
        <v>965</v>
      </c>
      <c r="J950" s="44" t="s">
        <v>966</v>
      </c>
      <c r="K950" s="42" t="s">
        <v>2293</v>
      </c>
    </row>
    <row r="951" spans="1:11" ht="12.75" x14ac:dyDescent="0.2">
      <c r="A951" s="41">
        <v>0</v>
      </c>
      <c r="B951" s="42" t="s">
        <v>2294</v>
      </c>
      <c r="C951" s="43">
        <v>43887</v>
      </c>
      <c r="D951" s="44" t="s">
        <v>359</v>
      </c>
      <c r="E951" s="42" t="s">
        <v>2294</v>
      </c>
      <c r="F951" s="44" t="s">
        <v>492</v>
      </c>
      <c r="G951" s="42" t="s">
        <v>39</v>
      </c>
      <c r="H951" s="45">
        <v>26348</v>
      </c>
      <c r="I951" s="42" t="s">
        <v>971</v>
      </c>
      <c r="J951" s="44" t="s">
        <v>966</v>
      </c>
      <c r="K951" s="42" t="s">
        <v>2295</v>
      </c>
    </row>
    <row r="952" spans="1:11" ht="12.75" x14ac:dyDescent="0.2">
      <c r="A952" s="41">
        <v>0</v>
      </c>
      <c r="B952" s="42" t="s">
        <v>2296</v>
      </c>
      <c r="C952" s="43">
        <v>43835</v>
      </c>
      <c r="D952" s="44" t="s">
        <v>352</v>
      </c>
      <c r="E952" s="42" t="s">
        <v>2296</v>
      </c>
      <c r="F952" s="44" t="s">
        <v>492</v>
      </c>
      <c r="G952" s="42" t="s">
        <v>283</v>
      </c>
      <c r="H952" s="45">
        <v>26657</v>
      </c>
      <c r="I952" s="42" t="s">
        <v>971</v>
      </c>
      <c r="J952" s="44" t="s">
        <v>966</v>
      </c>
      <c r="K952" s="42" t="s">
        <v>2297</v>
      </c>
    </row>
    <row r="953" spans="1:11" ht="12.75" x14ac:dyDescent="0.2">
      <c r="A953" s="41">
        <v>0</v>
      </c>
      <c r="B953" s="42" t="s">
        <v>2298</v>
      </c>
      <c r="C953" s="43">
        <v>43881</v>
      </c>
      <c r="D953" s="44" t="s">
        <v>969</v>
      </c>
      <c r="E953" s="42" t="s">
        <v>2298</v>
      </c>
      <c r="F953" s="44" t="s">
        <v>491</v>
      </c>
      <c r="G953" s="42" t="s">
        <v>115</v>
      </c>
      <c r="H953" s="45">
        <v>38957</v>
      </c>
      <c r="I953" s="42" t="s">
        <v>994</v>
      </c>
      <c r="J953" s="44" t="s">
        <v>966</v>
      </c>
      <c r="K953" s="42" t="s">
        <v>2299</v>
      </c>
    </row>
    <row r="954" spans="1:11" ht="12.75" x14ac:dyDescent="0.2">
      <c r="A954" s="41">
        <v>0</v>
      </c>
      <c r="B954" s="42" t="s">
        <v>854</v>
      </c>
      <c r="C954" s="43">
        <v>43843</v>
      </c>
      <c r="D954" s="44" t="s">
        <v>361</v>
      </c>
      <c r="E954" s="42" t="s">
        <v>854</v>
      </c>
      <c r="F954" s="44" t="s">
        <v>492</v>
      </c>
      <c r="G954" s="42" t="s">
        <v>174</v>
      </c>
      <c r="H954" s="45">
        <v>28877</v>
      </c>
      <c r="I954" s="42" t="s">
        <v>971</v>
      </c>
      <c r="J954" s="44" t="s">
        <v>966</v>
      </c>
      <c r="K954" s="42" t="s">
        <v>2300</v>
      </c>
    </row>
    <row r="955" spans="1:11" ht="12.75" x14ac:dyDescent="0.2">
      <c r="A955" s="41">
        <v>0</v>
      </c>
      <c r="B955" s="42" t="s">
        <v>900</v>
      </c>
      <c r="C955" s="43">
        <v>43850</v>
      </c>
      <c r="D955" s="44" t="s">
        <v>361</v>
      </c>
      <c r="E955" s="42" t="s">
        <v>900</v>
      </c>
      <c r="F955" s="44" t="s">
        <v>492</v>
      </c>
      <c r="G955" s="42" t="s">
        <v>174</v>
      </c>
      <c r="H955" s="45">
        <v>28318</v>
      </c>
      <c r="I955" s="42" t="s">
        <v>971</v>
      </c>
      <c r="J955" s="44" t="s">
        <v>966</v>
      </c>
      <c r="K955" s="42" t="s">
        <v>2301</v>
      </c>
    </row>
    <row r="956" spans="1:11" ht="12.75" x14ac:dyDescent="0.2">
      <c r="A956" s="41">
        <v>0</v>
      </c>
      <c r="B956" s="42" t="s">
        <v>2302</v>
      </c>
      <c r="C956" s="43">
        <v>43851</v>
      </c>
      <c r="D956" s="44" t="s">
        <v>362</v>
      </c>
      <c r="E956" s="42" t="s">
        <v>2302</v>
      </c>
      <c r="F956" s="44" t="s">
        <v>491</v>
      </c>
      <c r="G956" s="42" t="s">
        <v>115</v>
      </c>
      <c r="H956" s="45">
        <v>37679</v>
      </c>
      <c r="I956" s="42" t="s">
        <v>1166</v>
      </c>
      <c r="J956" s="44" t="s">
        <v>966</v>
      </c>
      <c r="K956" s="42" t="s">
        <v>2303</v>
      </c>
    </row>
    <row r="957" spans="1:11" ht="12.75" x14ac:dyDescent="0.2">
      <c r="A957" s="41">
        <v>0</v>
      </c>
      <c r="B957" s="42" t="s">
        <v>2304</v>
      </c>
      <c r="C957" s="43">
        <v>43857</v>
      </c>
      <c r="D957" s="44" t="s">
        <v>360</v>
      </c>
      <c r="E957" s="42" t="s">
        <v>2304</v>
      </c>
      <c r="F957" s="44" t="s">
        <v>492</v>
      </c>
      <c r="G957" s="42" t="s">
        <v>202</v>
      </c>
      <c r="H957" s="45">
        <v>26528</v>
      </c>
      <c r="I957" s="42" t="s">
        <v>971</v>
      </c>
      <c r="J957" s="44" t="s">
        <v>966</v>
      </c>
      <c r="K957" s="42" t="s">
        <v>2305</v>
      </c>
    </row>
    <row r="958" spans="1:11" ht="12.75" x14ac:dyDescent="0.2">
      <c r="A958" s="41">
        <v>0</v>
      </c>
      <c r="B958" s="42" t="s">
        <v>813</v>
      </c>
      <c r="C958" s="43">
        <v>43843</v>
      </c>
      <c r="D958" s="44" t="s">
        <v>359</v>
      </c>
      <c r="E958" s="42" t="s">
        <v>813</v>
      </c>
      <c r="F958" s="44" t="s">
        <v>492</v>
      </c>
      <c r="G958" s="42" t="s">
        <v>141</v>
      </c>
      <c r="H958" s="45">
        <v>27681</v>
      </c>
      <c r="I958" s="42" t="s">
        <v>971</v>
      </c>
      <c r="J958" s="44" t="s">
        <v>966</v>
      </c>
      <c r="K958" s="42" t="s">
        <v>2306</v>
      </c>
    </row>
    <row r="959" spans="1:11" ht="12.75" x14ac:dyDescent="0.2">
      <c r="A959" s="41">
        <v>0</v>
      </c>
      <c r="B959" s="42" t="s">
        <v>267</v>
      </c>
      <c r="C959" s="43">
        <v>43857</v>
      </c>
      <c r="D959" s="44" t="s">
        <v>352</v>
      </c>
      <c r="E959" s="42" t="s">
        <v>267</v>
      </c>
      <c r="F959" s="44" t="s">
        <v>492</v>
      </c>
      <c r="G959" s="42" t="s">
        <v>59</v>
      </c>
      <c r="H959" s="45">
        <v>24402</v>
      </c>
      <c r="I959" s="42" t="s">
        <v>987</v>
      </c>
      <c r="J959" s="44" t="s">
        <v>966</v>
      </c>
      <c r="K959" s="42" t="s">
        <v>2307</v>
      </c>
    </row>
    <row r="960" spans="1:11" ht="12.75" x14ac:dyDescent="0.2">
      <c r="A960" s="41">
        <v>0</v>
      </c>
      <c r="B960" s="42" t="s">
        <v>2308</v>
      </c>
      <c r="C960" s="43">
        <v>43835</v>
      </c>
      <c r="D960" s="44" t="s">
        <v>361</v>
      </c>
      <c r="E960" s="42" t="s">
        <v>2308</v>
      </c>
      <c r="F960" s="44" t="s">
        <v>492</v>
      </c>
      <c r="G960" s="42" t="s">
        <v>62</v>
      </c>
      <c r="H960" s="45">
        <v>30901</v>
      </c>
      <c r="I960" s="42" t="s">
        <v>978</v>
      </c>
      <c r="J960" s="44" t="s">
        <v>966</v>
      </c>
      <c r="K960" s="42" t="s">
        <v>2309</v>
      </c>
    </row>
    <row r="961" spans="1:11" ht="12.75" x14ac:dyDescent="0.2">
      <c r="A961" s="41">
        <v>0</v>
      </c>
      <c r="B961" s="42" t="s">
        <v>244</v>
      </c>
      <c r="C961" s="43">
        <v>43849</v>
      </c>
      <c r="D961" s="44" t="s">
        <v>352</v>
      </c>
      <c r="E961" s="42" t="s">
        <v>244</v>
      </c>
      <c r="F961" s="44" t="s">
        <v>492</v>
      </c>
      <c r="G961" s="42" t="s">
        <v>109</v>
      </c>
      <c r="H961" s="45">
        <v>21731</v>
      </c>
      <c r="I961" s="42" t="s">
        <v>1016</v>
      </c>
      <c r="J961" s="44" t="s">
        <v>966</v>
      </c>
      <c r="K961" s="42" t="s">
        <v>2310</v>
      </c>
    </row>
    <row r="962" spans="1:11" ht="12.75" x14ac:dyDescent="0.2">
      <c r="A962" s="41">
        <v>0</v>
      </c>
      <c r="B962" s="42" t="s">
        <v>339</v>
      </c>
      <c r="C962" s="43">
        <v>43887</v>
      </c>
      <c r="D962" s="44" t="s">
        <v>969</v>
      </c>
      <c r="E962" s="42" t="s">
        <v>339</v>
      </c>
      <c r="F962" s="44" t="s">
        <v>492</v>
      </c>
      <c r="G962" s="42" t="s">
        <v>39</v>
      </c>
      <c r="H962" s="45">
        <v>38130</v>
      </c>
      <c r="I962" s="42" t="s">
        <v>975</v>
      </c>
      <c r="J962" s="44" t="s">
        <v>966</v>
      </c>
      <c r="K962" s="42" t="s">
        <v>2311</v>
      </c>
    </row>
    <row r="963" spans="1:11" ht="12.75" x14ac:dyDescent="0.2">
      <c r="A963" s="41">
        <v>0</v>
      </c>
      <c r="B963" s="42" t="s">
        <v>2312</v>
      </c>
      <c r="C963" s="43">
        <v>43843</v>
      </c>
      <c r="D963" s="44" t="s">
        <v>359</v>
      </c>
      <c r="E963" s="42" t="s">
        <v>2312</v>
      </c>
      <c r="F963" s="44" t="s">
        <v>492</v>
      </c>
      <c r="G963" s="42" t="s">
        <v>1019</v>
      </c>
      <c r="H963" s="45">
        <v>24642</v>
      </c>
      <c r="I963" s="42" t="s">
        <v>987</v>
      </c>
      <c r="J963" s="44" t="s">
        <v>966</v>
      </c>
      <c r="K963" s="42" t="s">
        <v>2313</v>
      </c>
    </row>
    <row r="964" spans="1:11" ht="12.75" x14ac:dyDescent="0.2">
      <c r="A964" s="41">
        <v>0</v>
      </c>
      <c r="B964" s="42" t="s">
        <v>754</v>
      </c>
      <c r="C964" s="43">
        <v>43834</v>
      </c>
      <c r="D964" s="44" t="s">
        <v>361</v>
      </c>
      <c r="E964" s="42" t="s">
        <v>754</v>
      </c>
      <c r="F964" s="44" t="s">
        <v>492</v>
      </c>
      <c r="G964" s="42" t="s">
        <v>107</v>
      </c>
      <c r="H964" s="45">
        <v>22245</v>
      </c>
      <c r="I964" s="42" t="s">
        <v>1016</v>
      </c>
      <c r="J964" s="44" t="s">
        <v>966</v>
      </c>
      <c r="K964" s="42" t="s">
        <v>2314</v>
      </c>
    </row>
    <row r="965" spans="1:11" ht="12.75" x14ac:dyDescent="0.2">
      <c r="A965" s="41">
        <v>0</v>
      </c>
      <c r="B965" s="42" t="s">
        <v>755</v>
      </c>
      <c r="C965" s="43">
        <v>43834</v>
      </c>
      <c r="D965" s="44" t="s">
        <v>360</v>
      </c>
      <c r="E965" s="42" t="s">
        <v>755</v>
      </c>
      <c r="F965" s="44" t="s">
        <v>492</v>
      </c>
      <c r="G965" s="42" t="s">
        <v>107</v>
      </c>
      <c r="H965" s="45">
        <v>32218</v>
      </c>
      <c r="I965" s="42" t="s">
        <v>978</v>
      </c>
      <c r="J965" s="44" t="s">
        <v>966</v>
      </c>
      <c r="K965" s="42" t="s">
        <v>2315</v>
      </c>
    </row>
    <row r="966" spans="1:11" ht="12.75" x14ac:dyDescent="0.2">
      <c r="A966" s="41">
        <v>0</v>
      </c>
      <c r="B966" s="42" t="s">
        <v>294</v>
      </c>
      <c r="C966" s="43">
        <v>43849</v>
      </c>
      <c r="D966" s="44" t="s">
        <v>360</v>
      </c>
      <c r="E966" s="42" t="s">
        <v>294</v>
      </c>
      <c r="F966" s="44" t="s">
        <v>492</v>
      </c>
      <c r="G966" s="42" t="s">
        <v>109</v>
      </c>
      <c r="H966" s="45">
        <v>37573</v>
      </c>
      <c r="I966" s="42" t="s">
        <v>998</v>
      </c>
      <c r="J966" s="44" t="s">
        <v>966</v>
      </c>
      <c r="K966" s="42" t="s">
        <v>2316</v>
      </c>
    </row>
    <row r="967" spans="1:11" ht="12.75" x14ac:dyDescent="0.2">
      <c r="A967" s="41">
        <v>0</v>
      </c>
      <c r="B967" s="42" t="s">
        <v>392</v>
      </c>
      <c r="C967" s="43">
        <v>43849</v>
      </c>
      <c r="D967" s="44" t="s">
        <v>969</v>
      </c>
      <c r="E967" s="42" t="s">
        <v>392</v>
      </c>
      <c r="F967" s="44" t="s">
        <v>492</v>
      </c>
      <c r="G967" s="42" t="s">
        <v>109</v>
      </c>
      <c r="H967" s="45">
        <v>39522</v>
      </c>
      <c r="I967" s="42" t="s">
        <v>412</v>
      </c>
      <c r="J967" s="44" t="s">
        <v>966</v>
      </c>
      <c r="K967" s="42" t="s">
        <v>2317</v>
      </c>
    </row>
    <row r="968" spans="1:11" ht="12.75" x14ac:dyDescent="0.2">
      <c r="A968" s="41">
        <v>0</v>
      </c>
      <c r="B968" s="42" t="s">
        <v>807</v>
      </c>
      <c r="C968" s="43">
        <v>43843</v>
      </c>
      <c r="D968" s="44" t="s">
        <v>359</v>
      </c>
      <c r="E968" s="42" t="s">
        <v>807</v>
      </c>
      <c r="F968" s="44" t="s">
        <v>492</v>
      </c>
      <c r="G968" s="42" t="s">
        <v>183</v>
      </c>
      <c r="H968" s="45">
        <v>25733</v>
      </c>
      <c r="I968" s="42" t="s">
        <v>987</v>
      </c>
      <c r="J968" s="44" t="s">
        <v>966</v>
      </c>
      <c r="K968" s="42" t="s">
        <v>2318</v>
      </c>
    </row>
    <row r="969" spans="1:11" ht="12.75" x14ac:dyDescent="0.2">
      <c r="A969" s="41">
        <v>0</v>
      </c>
      <c r="B969" s="42" t="s">
        <v>304</v>
      </c>
      <c r="C969" s="43">
        <v>43843</v>
      </c>
      <c r="D969" s="44" t="s">
        <v>1078</v>
      </c>
      <c r="E969" s="42" t="s">
        <v>304</v>
      </c>
      <c r="F969" s="44" t="s">
        <v>492</v>
      </c>
      <c r="G969" s="42" t="s">
        <v>14</v>
      </c>
      <c r="H969" s="45">
        <v>18180</v>
      </c>
      <c r="I969" s="42" t="s">
        <v>1016</v>
      </c>
      <c r="J969" s="44" t="s">
        <v>966</v>
      </c>
      <c r="K969" s="42" t="s">
        <v>2319</v>
      </c>
    </row>
    <row r="970" spans="1:11" ht="12.75" x14ac:dyDescent="0.2">
      <c r="A970" s="41">
        <v>0</v>
      </c>
      <c r="B970" s="42" t="s">
        <v>554</v>
      </c>
      <c r="C970" s="43">
        <v>43844</v>
      </c>
      <c r="D970" s="44" t="s">
        <v>359</v>
      </c>
      <c r="E970" s="42" t="s">
        <v>554</v>
      </c>
      <c r="F970" s="44" t="s">
        <v>492</v>
      </c>
      <c r="G970" s="42" t="s">
        <v>41</v>
      </c>
      <c r="H970" s="45">
        <v>31768</v>
      </c>
      <c r="I970" s="42" t="s">
        <v>978</v>
      </c>
      <c r="J970" s="44" t="s">
        <v>966</v>
      </c>
      <c r="K970" s="42" t="s">
        <v>2320</v>
      </c>
    </row>
    <row r="971" spans="1:11" ht="12.75" x14ac:dyDescent="0.2">
      <c r="A971" s="41">
        <v>0</v>
      </c>
      <c r="B971" s="42" t="s">
        <v>637</v>
      </c>
      <c r="C971" s="43">
        <v>43843</v>
      </c>
      <c r="D971" s="44" t="s">
        <v>1078</v>
      </c>
      <c r="E971" s="42" t="s">
        <v>637</v>
      </c>
      <c r="F971" s="44" t="s">
        <v>492</v>
      </c>
      <c r="G971" s="42" t="s">
        <v>14</v>
      </c>
      <c r="H971" s="45">
        <v>18690</v>
      </c>
      <c r="I971" s="42" t="s">
        <v>1016</v>
      </c>
      <c r="J971" s="44" t="s">
        <v>966</v>
      </c>
      <c r="K971" s="42" t="s">
        <v>2321</v>
      </c>
    </row>
    <row r="972" spans="1:11" ht="12.75" x14ac:dyDescent="0.2">
      <c r="A972" s="41">
        <v>0</v>
      </c>
      <c r="B972" s="42" t="s">
        <v>2322</v>
      </c>
      <c r="C972" s="43">
        <v>43846</v>
      </c>
      <c r="D972" s="44" t="s">
        <v>969</v>
      </c>
      <c r="E972" s="42" t="s">
        <v>2322</v>
      </c>
      <c r="F972" s="44" t="s">
        <v>492</v>
      </c>
      <c r="G972" s="42" t="s">
        <v>140</v>
      </c>
      <c r="H972" s="45">
        <v>38218</v>
      </c>
      <c r="I972" s="42" t="s">
        <v>975</v>
      </c>
      <c r="J972" s="44" t="s">
        <v>966</v>
      </c>
      <c r="K972" s="42" t="s">
        <v>2323</v>
      </c>
    </row>
    <row r="973" spans="1:11" ht="12.75" x14ac:dyDescent="0.2">
      <c r="A973" s="41">
        <v>0</v>
      </c>
      <c r="B973" s="42" t="s">
        <v>2324</v>
      </c>
      <c r="C973" s="43">
        <v>43884</v>
      </c>
      <c r="D973" s="44" t="s">
        <v>360</v>
      </c>
      <c r="E973" s="42" t="s">
        <v>2324</v>
      </c>
      <c r="F973" s="44" t="s">
        <v>492</v>
      </c>
      <c r="G973" s="42" t="s">
        <v>140</v>
      </c>
      <c r="H973" s="45">
        <v>31146</v>
      </c>
      <c r="I973" s="42" t="s">
        <v>978</v>
      </c>
      <c r="J973" s="44" t="s">
        <v>966</v>
      </c>
      <c r="K973" s="42" t="s">
        <v>2325</v>
      </c>
    </row>
    <row r="974" spans="1:11" ht="12.75" x14ac:dyDescent="0.2">
      <c r="A974" s="41">
        <v>0</v>
      </c>
      <c r="B974" s="42" t="s">
        <v>732</v>
      </c>
      <c r="C974" s="43">
        <v>43843</v>
      </c>
      <c r="D974" s="44" t="s">
        <v>359</v>
      </c>
      <c r="E974" s="42" t="s">
        <v>732</v>
      </c>
      <c r="F974" s="44" t="s">
        <v>492</v>
      </c>
      <c r="G974" s="42" t="s">
        <v>327</v>
      </c>
      <c r="H974" s="45">
        <v>27052</v>
      </c>
      <c r="I974" s="42" t="s">
        <v>971</v>
      </c>
      <c r="J974" s="44" t="s">
        <v>966</v>
      </c>
      <c r="K974" s="42" t="s">
        <v>2326</v>
      </c>
    </row>
    <row r="975" spans="1:11" ht="12.75" x14ac:dyDescent="0.2">
      <c r="A975" s="41">
        <v>0</v>
      </c>
      <c r="B975" s="42" t="s">
        <v>315</v>
      </c>
      <c r="C975" s="43">
        <v>43851</v>
      </c>
      <c r="D975" s="44" t="s">
        <v>361</v>
      </c>
      <c r="E975" s="42" t="s">
        <v>315</v>
      </c>
      <c r="F975" s="44" t="s">
        <v>492</v>
      </c>
      <c r="G975" s="42" t="s">
        <v>105</v>
      </c>
      <c r="H975" s="45">
        <v>30873</v>
      </c>
      <c r="I975" s="42" t="s">
        <v>978</v>
      </c>
      <c r="J975" s="44" t="s">
        <v>966</v>
      </c>
      <c r="K975" s="42" t="s">
        <v>2327</v>
      </c>
    </row>
    <row r="976" spans="1:11" ht="12.75" x14ac:dyDescent="0.2">
      <c r="A976" s="41">
        <v>0</v>
      </c>
      <c r="B976" s="42" t="s">
        <v>2328</v>
      </c>
      <c r="C976" s="43">
        <v>43881</v>
      </c>
      <c r="D976" s="44" t="s">
        <v>360</v>
      </c>
      <c r="E976" s="42" t="s">
        <v>2328</v>
      </c>
      <c r="F976" s="44" t="s">
        <v>492</v>
      </c>
      <c r="G976" s="42" t="s">
        <v>53</v>
      </c>
      <c r="H976" s="45">
        <v>33656</v>
      </c>
      <c r="I976" s="42" t="s">
        <v>965</v>
      </c>
      <c r="J976" s="44" t="s">
        <v>966</v>
      </c>
      <c r="K976" s="42" t="s">
        <v>2329</v>
      </c>
    </row>
    <row r="977" spans="1:11" ht="12.75" x14ac:dyDescent="0.2">
      <c r="A977" s="41">
        <v>0</v>
      </c>
      <c r="B977" s="42" t="s">
        <v>2330</v>
      </c>
      <c r="C977" s="43">
        <v>43834</v>
      </c>
      <c r="D977" s="44" t="s">
        <v>359</v>
      </c>
      <c r="E977" s="42" t="s">
        <v>2330</v>
      </c>
      <c r="F977" s="44" t="s">
        <v>492</v>
      </c>
      <c r="G977" s="42" t="s">
        <v>1225</v>
      </c>
      <c r="H977" s="45">
        <v>36634</v>
      </c>
      <c r="I977" s="42" t="s">
        <v>965</v>
      </c>
      <c r="J977" s="44" t="s">
        <v>966</v>
      </c>
      <c r="K977" s="42" t="s">
        <v>2331</v>
      </c>
    </row>
    <row r="978" spans="1:11" ht="12.75" x14ac:dyDescent="0.2">
      <c r="A978" s="41">
        <v>0</v>
      </c>
      <c r="B978" s="42" t="s">
        <v>349</v>
      </c>
      <c r="C978" s="43">
        <v>43924</v>
      </c>
      <c r="D978" s="44" t="s">
        <v>359</v>
      </c>
      <c r="E978" s="42" t="s">
        <v>349</v>
      </c>
      <c r="F978" s="44" t="s">
        <v>491</v>
      </c>
      <c r="G978" s="42" t="s">
        <v>32</v>
      </c>
      <c r="H978" s="45">
        <v>31666</v>
      </c>
      <c r="I978" s="42" t="s">
        <v>1360</v>
      </c>
      <c r="J978" s="44" t="s">
        <v>966</v>
      </c>
      <c r="K978" s="42" t="s">
        <v>2332</v>
      </c>
    </row>
    <row r="979" spans="1:11" ht="12.75" x14ac:dyDescent="0.2">
      <c r="A979" s="41">
        <v>0</v>
      </c>
      <c r="B979" s="42" t="s">
        <v>346</v>
      </c>
      <c r="C979" s="43">
        <v>43851</v>
      </c>
      <c r="D979" s="44" t="s">
        <v>359</v>
      </c>
      <c r="E979" s="42" t="s">
        <v>346</v>
      </c>
      <c r="F979" s="44" t="s">
        <v>492</v>
      </c>
      <c r="G979" s="42" t="s">
        <v>141</v>
      </c>
      <c r="H979" s="45">
        <v>23948</v>
      </c>
      <c r="I979" s="42" t="s">
        <v>987</v>
      </c>
      <c r="J979" s="44" t="s">
        <v>966</v>
      </c>
      <c r="K979" s="42" t="s">
        <v>2333</v>
      </c>
    </row>
    <row r="980" spans="1:11" ht="12.75" x14ac:dyDescent="0.2">
      <c r="A980" s="41">
        <v>0</v>
      </c>
      <c r="B980" s="42" t="s">
        <v>167</v>
      </c>
      <c r="C980" s="43">
        <v>43846</v>
      </c>
      <c r="D980" s="44" t="s">
        <v>969</v>
      </c>
      <c r="E980" s="42" t="s">
        <v>167</v>
      </c>
      <c r="F980" s="44" t="s">
        <v>492</v>
      </c>
      <c r="G980" s="42" t="s">
        <v>140</v>
      </c>
      <c r="H980" s="45">
        <v>39344</v>
      </c>
      <c r="I980" s="42" t="s">
        <v>1044</v>
      </c>
      <c r="J980" s="44" t="s">
        <v>966</v>
      </c>
      <c r="K980" s="42" t="s">
        <v>2334</v>
      </c>
    </row>
    <row r="981" spans="1:11" ht="12.75" x14ac:dyDescent="0.2">
      <c r="A981" s="41">
        <v>0</v>
      </c>
      <c r="B981" s="42" t="s">
        <v>150</v>
      </c>
      <c r="C981" s="43">
        <v>43884</v>
      </c>
      <c r="D981" s="44" t="s">
        <v>359</v>
      </c>
      <c r="E981" s="42" t="s">
        <v>150</v>
      </c>
      <c r="F981" s="44" t="s">
        <v>492</v>
      </c>
      <c r="G981" s="42" t="s">
        <v>140</v>
      </c>
      <c r="H981" s="45">
        <v>26772</v>
      </c>
      <c r="I981" s="42" t="s">
        <v>971</v>
      </c>
      <c r="J981" s="44" t="s">
        <v>966</v>
      </c>
      <c r="K981" s="42" t="s">
        <v>2335</v>
      </c>
    </row>
    <row r="982" spans="1:11" ht="12.75" x14ac:dyDescent="0.2">
      <c r="A982" s="41">
        <v>0</v>
      </c>
      <c r="B982" s="42" t="s">
        <v>2336</v>
      </c>
      <c r="C982" s="43">
        <v>43865</v>
      </c>
      <c r="D982" s="44" t="s">
        <v>362</v>
      </c>
      <c r="E982" s="42" t="s">
        <v>2336</v>
      </c>
      <c r="F982" s="44" t="s">
        <v>491</v>
      </c>
      <c r="G982" s="42" t="s">
        <v>153</v>
      </c>
      <c r="H982" s="45">
        <v>37867</v>
      </c>
      <c r="I982" s="42" t="s">
        <v>1166</v>
      </c>
      <c r="J982" s="44" t="s">
        <v>966</v>
      </c>
      <c r="K982" s="42" t="s">
        <v>2337</v>
      </c>
    </row>
    <row r="983" spans="1:11" ht="12.75" x14ac:dyDescent="0.2">
      <c r="A983" s="41">
        <v>0</v>
      </c>
      <c r="B983" s="42" t="s">
        <v>563</v>
      </c>
      <c r="C983" s="43">
        <v>43843</v>
      </c>
      <c r="D983" s="44" t="s">
        <v>969</v>
      </c>
      <c r="E983" s="42" t="s">
        <v>563</v>
      </c>
      <c r="F983" s="44" t="s">
        <v>492</v>
      </c>
      <c r="G983" s="42" t="s">
        <v>195</v>
      </c>
      <c r="H983" s="45">
        <v>38485</v>
      </c>
      <c r="I983" s="42" t="s">
        <v>975</v>
      </c>
      <c r="J983" s="44" t="s">
        <v>966</v>
      </c>
      <c r="K983" s="42" t="s">
        <v>2338</v>
      </c>
    </row>
    <row r="984" spans="1:11" ht="12.75" x14ac:dyDescent="0.2">
      <c r="A984" s="41">
        <v>0</v>
      </c>
      <c r="B984" s="42" t="s">
        <v>117</v>
      </c>
      <c r="C984" s="43">
        <v>43835</v>
      </c>
      <c r="D984" s="44" t="s">
        <v>352</v>
      </c>
      <c r="E984" s="42" t="s">
        <v>117</v>
      </c>
      <c r="F984" s="44" t="s">
        <v>492</v>
      </c>
      <c r="G984" s="42" t="s">
        <v>283</v>
      </c>
      <c r="H984" s="45">
        <v>34544</v>
      </c>
      <c r="I984" s="42" t="s">
        <v>965</v>
      </c>
      <c r="J984" s="44" t="s">
        <v>966</v>
      </c>
      <c r="K984" s="42" t="s">
        <v>2339</v>
      </c>
    </row>
    <row r="985" spans="1:11" ht="12.75" x14ac:dyDescent="0.2">
      <c r="A985" s="41">
        <v>0</v>
      </c>
      <c r="B985" s="42" t="s">
        <v>2340</v>
      </c>
      <c r="C985" s="43">
        <v>43898</v>
      </c>
      <c r="D985" s="44" t="s">
        <v>360</v>
      </c>
      <c r="E985" s="42" t="s">
        <v>2340</v>
      </c>
      <c r="F985" s="44" t="s">
        <v>492</v>
      </c>
      <c r="G985" s="42" t="s">
        <v>109</v>
      </c>
      <c r="H985" s="45">
        <v>35350</v>
      </c>
      <c r="I985" s="42" t="s">
        <v>965</v>
      </c>
      <c r="J985" s="44" t="s">
        <v>966</v>
      </c>
      <c r="K985" s="42" t="s">
        <v>2341</v>
      </c>
    </row>
    <row r="986" spans="1:11" ht="12.75" x14ac:dyDescent="0.2">
      <c r="A986" s="41">
        <v>0</v>
      </c>
      <c r="B986" s="42" t="s">
        <v>230</v>
      </c>
      <c r="C986" s="43">
        <v>43840</v>
      </c>
      <c r="D986" s="44" t="s">
        <v>361</v>
      </c>
      <c r="E986" s="42" t="s">
        <v>230</v>
      </c>
      <c r="F986" s="44" t="s">
        <v>492</v>
      </c>
      <c r="G986" s="42" t="s">
        <v>53</v>
      </c>
      <c r="H986" s="45">
        <v>26869</v>
      </c>
      <c r="I986" s="42" t="s">
        <v>971</v>
      </c>
      <c r="J986" s="44" t="s">
        <v>966</v>
      </c>
      <c r="K986" s="42" t="s">
        <v>2342</v>
      </c>
    </row>
    <row r="987" spans="1:11" ht="12.75" x14ac:dyDescent="0.2">
      <c r="A987" s="41">
        <v>0</v>
      </c>
      <c r="B987" s="42" t="s">
        <v>181</v>
      </c>
      <c r="C987" s="43">
        <v>43840</v>
      </c>
      <c r="D987" s="44" t="s">
        <v>361</v>
      </c>
      <c r="E987" s="42" t="s">
        <v>181</v>
      </c>
      <c r="F987" s="44" t="s">
        <v>492</v>
      </c>
      <c r="G987" s="42" t="s">
        <v>53</v>
      </c>
      <c r="H987" s="45">
        <v>37646</v>
      </c>
      <c r="I987" s="42" t="s">
        <v>998</v>
      </c>
      <c r="J987" s="44" t="s">
        <v>966</v>
      </c>
      <c r="K987" s="42" t="s">
        <v>2343</v>
      </c>
    </row>
    <row r="988" spans="1:11" ht="12.75" x14ac:dyDescent="0.2">
      <c r="A988" s="41">
        <v>0</v>
      </c>
      <c r="B988" s="42" t="s">
        <v>341</v>
      </c>
      <c r="C988" s="43">
        <v>43871</v>
      </c>
      <c r="D988" s="44" t="s">
        <v>359</v>
      </c>
      <c r="E988" s="42" t="s">
        <v>341</v>
      </c>
      <c r="F988" s="44" t="s">
        <v>492</v>
      </c>
      <c r="G988" s="42" t="s">
        <v>330</v>
      </c>
      <c r="H988" s="45">
        <v>36687</v>
      </c>
      <c r="I988" s="42" t="s">
        <v>965</v>
      </c>
      <c r="J988" s="44" t="s">
        <v>966</v>
      </c>
      <c r="K988" s="42" t="s">
        <v>2344</v>
      </c>
    </row>
    <row r="989" spans="1:11" ht="12.75" x14ac:dyDescent="0.2">
      <c r="A989" s="41">
        <v>0</v>
      </c>
      <c r="B989" s="42" t="s">
        <v>2345</v>
      </c>
      <c r="C989" s="43">
        <v>43870</v>
      </c>
      <c r="D989" s="44" t="s">
        <v>352</v>
      </c>
      <c r="E989" s="42" t="s">
        <v>2345</v>
      </c>
      <c r="F989" s="44" t="s">
        <v>492</v>
      </c>
      <c r="G989" s="42" t="s">
        <v>112</v>
      </c>
      <c r="H989" s="45">
        <v>31847</v>
      </c>
      <c r="I989" s="42" t="s">
        <v>978</v>
      </c>
      <c r="J989" s="44" t="s">
        <v>966</v>
      </c>
      <c r="K989" s="42" t="s">
        <v>2346</v>
      </c>
    </row>
    <row r="990" spans="1:11" ht="12.75" x14ac:dyDescent="0.2">
      <c r="A990" s="41">
        <v>0</v>
      </c>
      <c r="B990" s="42" t="s">
        <v>2347</v>
      </c>
      <c r="C990" s="43">
        <v>43870</v>
      </c>
      <c r="D990" s="44" t="s">
        <v>359</v>
      </c>
      <c r="E990" s="42" t="s">
        <v>2347</v>
      </c>
      <c r="F990" s="44" t="s">
        <v>492</v>
      </c>
      <c r="G990" s="42" t="s">
        <v>112</v>
      </c>
      <c r="H990" s="45">
        <v>32365</v>
      </c>
      <c r="I990" s="42" t="s">
        <v>978</v>
      </c>
      <c r="J990" s="44" t="s">
        <v>966</v>
      </c>
      <c r="K990" s="42" t="s">
        <v>2348</v>
      </c>
    </row>
    <row r="991" spans="1:11" ht="12.75" x14ac:dyDescent="0.2">
      <c r="A991" s="41">
        <v>0</v>
      </c>
      <c r="B991" s="42" t="s">
        <v>291</v>
      </c>
      <c r="C991" s="43">
        <v>43867</v>
      </c>
      <c r="D991" s="44" t="s">
        <v>361</v>
      </c>
      <c r="E991" s="42" t="s">
        <v>291</v>
      </c>
      <c r="F991" s="44" t="s">
        <v>492</v>
      </c>
      <c r="G991" s="42" t="s">
        <v>284</v>
      </c>
      <c r="H991" s="45">
        <v>27463</v>
      </c>
      <c r="I991" s="42" t="s">
        <v>971</v>
      </c>
      <c r="J991" s="44" t="s">
        <v>966</v>
      </c>
      <c r="K991" s="42" t="s">
        <v>2349</v>
      </c>
    </row>
    <row r="992" spans="1:11" ht="12.75" x14ac:dyDescent="0.2">
      <c r="A992" s="41">
        <v>0</v>
      </c>
      <c r="B992" s="42" t="s">
        <v>608</v>
      </c>
      <c r="C992" s="43">
        <v>43871</v>
      </c>
      <c r="D992" s="44" t="s">
        <v>361</v>
      </c>
      <c r="E992" s="42" t="s">
        <v>608</v>
      </c>
      <c r="F992" s="44" t="s">
        <v>492</v>
      </c>
      <c r="G992" s="42" t="s">
        <v>53</v>
      </c>
      <c r="H992" s="45">
        <v>27155</v>
      </c>
      <c r="I992" s="42" t="s">
        <v>971</v>
      </c>
      <c r="J992" s="44" t="s">
        <v>966</v>
      </c>
      <c r="K992" s="42" t="s">
        <v>2350</v>
      </c>
    </row>
    <row r="993" spans="1:11" ht="12.75" x14ac:dyDescent="0.2">
      <c r="A993" s="41">
        <v>0</v>
      </c>
      <c r="B993" s="42" t="s">
        <v>2351</v>
      </c>
      <c r="C993" s="43">
        <v>43885</v>
      </c>
      <c r="D993" s="44" t="s">
        <v>359</v>
      </c>
      <c r="E993" s="42" t="s">
        <v>2351</v>
      </c>
      <c r="F993" s="44" t="s">
        <v>492</v>
      </c>
      <c r="G993" s="42" t="s">
        <v>1235</v>
      </c>
      <c r="H993" s="45">
        <v>26312</v>
      </c>
      <c r="I993" s="42" t="s">
        <v>971</v>
      </c>
      <c r="J993" s="44" t="s">
        <v>966</v>
      </c>
      <c r="K993" s="42" t="s">
        <v>2352</v>
      </c>
    </row>
    <row r="994" spans="1:11" ht="12.75" x14ac:dyDescent="0.2">
      <c r="A994" s="41">
        <v>0</v>
      </c>
      <c r="B994" s="42" t="s">
        <v>2353</v>
      </c>
      <c r="C994" s="43">
        <v>43866</v>
      </c>
      <c r="D994" s="44" t="s">
        <v>359</v>
      </c>
      <c r="E994" s="42" t="s">
        <v>2353</v>
      </c>
      <c r="F994" s="44" t="s">
        <v>492</v>
      </c>
      <c r="G994" s="42" t="s">
        <v>153</v>
      </c>
      <c r="H994" s="45">
        <v>36625</v>
      </c>
      <c r="I994" s="42" t="s">
        <v>965</v>
      </c>
      <c r="J994" s="44" t="s">
        <v>966</v>
      </c>
      <c r="K994" s="42" t="s">
        <v>2354</v>
      </c>
    </row>
    <row r="995" spans="1:11" ht="12.75" x14ac:dyDescent="0.2">
      <c r="A995" s="41">
        <v>0</v>
      </c>
      <c r="B995" s="42" t="s">
        <v>2355</v>
      </c>
      <c r="C995" s="43">
        <v>43843</v>
      </c>
      <c r="D995" s="44" t="s">
        <v>359</v>
      </c>
      <c r="E995" s="42" t="s">
        <v>2355</v>
      </c>
      <c r="F995" s="44" t="s">
        <v>492</v>
      </c>
      <c r="G995" s="42" t="s">
        <v>335</v>
      </c>
      <c r="H995" s="45">
        <v>32621</v>
      </c>
      <c r="I995" s="42" t="s">
        <v>978</v>
      </c>
      <c r="J995" s="44" t="s">
        <v>966</v>
      </c>
      <c r="K995" s="42" t="s">
        <v>2356</v>
      </c>
    </row>
    <row r="996" spans="1:11" ht="12.75" x14ac:dyDescent="0.2">
      <c r="A996" s="41">
        <v>0</v>
      </c>
      <c r="B996" s="42" t="s">
        <v>2357</v>
      </c>
      <c r="C996" s="43">
        <v>43843</v>
      </c>
      <c r="D996" s="44" t="s">
        <v>352</v>
      </c>
      <c r="E996" s="42" t="s">
        <v>2357</v>
      </c>
      <c r="F996" s="44" t="s">
        <v>492</v>
      </c>
      <c r="G996" s="42" t="s">
        <v>335</v>
      </c>
      <c r="H996" s="45">
        <v>24869</v>
      </c>
      <c r="I996" s="42" t="s">
        <v>987</v>
      </c>
      <c r="J996" s="44" t="s">
        <v>966</v>
      </c>
      <c r="K996" s="42" t="s">
        <v>2358</v>
      </c>
    </row>
    <row r="997" spans="1:11" ht="12.75" x14ac:dyDescent="0.2">
      <c r="A997" s="41">
        <v>0</v>
      </c>
      <c r="B997" s="42" t="s">
        <v>2359</v>
      </c>
      <c r="C997" s="43">
        <v>43857</v>
      </c>
      <c r="D997" s="44" t="s">
        <v>361</v>
      </c>
      <c r="E997" s="42" t="s">
        <v>2359</v>
      </c>
      <c r="F997" s="44" t="s">
        <v>492</v>
      </c>
      <c r="G997" s="42" t="s">
        <v>174</v>
      </c>
      <c r="H997" s="45">
        <v>29630</v>
      </c>
      <c r="I997" s="42" t="s">
        <v>978</v>
      </c>
      <c r="J997" s="44" t="s">
        <v>966</v>
      </c>
      <c r="K997" s="42" t="s">
        <v>2360</v>
      </c>
    </row>
    <row r="998" spans="1:11" ht="12.75" x14ac:dyDescent="0.2">
      <c r="A998" s="41">
        <v>0</v>
      </c>
      <c r="B998" s="42" t="s">
        <v>2361</v>
      </c>
      <c r="C998" s="43">
        <v>43843</v>
      </c>
      <c r="D998" s="44" t="s">
        <v>359</v>
      </c>
      <c r="E998" s="42" t="s">
        <v>2361</v>
      </c>
      <c r="F998" s="44" t="s">
        <v>492</v>
      </c>
      <c r="G998" s="42" t="s">
        <v>183</v>
      </c>
      <c r="H998" s="45">
        <v>30523</v>
      </c>
      <c r="I998" s="42" t="s">
        <v>978</v>
      </c>
      <c r="J998" s="44" t="s">
        <v>966</v>
      </c>
      <c r="K998" s="42" t="s">
        <v>2362</v>
      </c>
    </row>
    <row r="999" spans="1:11" ht="12.75" x14ac:dyDescent="0.2">
      <c r="A999" s="41">
        <v>0</v>
      </c>
      <c r="B999" s="42" t="s">
        <v>393</v>
      </c>
      <c r="C999" s="43">
        <v>43857</v>
      </c>
      <c r="D999" s="44" t="s">
        <v>969</v>
      </c>
      <c r="E999" s="42" t="s">
        <v>393</v>
      </c>
      <c r="F999" s="44" t="s">
        <v>492</v>
      </c>
      <c r="G999" s="42" t="s">
        <v>202</v>
      </c>
      <c r="H999" s="45">
        <v>39542</v>
      </c>
      <c r="I999" s="42" t="s">
        <v>412</v>
      </c>
      <c r="J999" s="44" t="s">
        <v>966</v>
      </c>
      <c r="K999" s="42" t="s">
        <v>2363</v>
      </c>
    </row>
    <row r="1000" spans="1:11" ht="12.75" x14ac:dyDescent="0.2">
      <c r="A1000" s="41">
        <v>0</v>
      </c>
      <c r="B1000" s="42" t="s">
        <v>2364</v>
      </c>
      <c r="C1000" s="43">
        <v>43857</v>
      </c>
      <c r="D1000" s="44" t="s">
        <v>359</v>
      </c>
      <c r="E1000" s="42" t="s">
        <v>2364</v>
      </c>
      <c r="F1000" s="44" t="s">
        <v>492</v>
      </c>
      <c r="G1000" s="42" t="s">
        <v>202</v>
      </c>
      <c r="H1000" s="45">
        <v>28573</v>
      </c>
      <c r="I1000" s="42" t="s">
        <v>971</v>
      </c>
      <c r="J1000" s="44" t="s">
        <v>966</v>
      </c>
      <c r="K1000" s="42" t="s">
        <v>2365</v>
      </c>
    </row>
    <row r="1001" spans="1:11" ht="12.75" x14ac:dyDescent="0.2">
      <c r="A1001" s="41">
        <v>0</v>
      </c>
      <c r="B1001" s="42" t="s">
        <v>2366</v>
      </c>
      <c r="C1001" s="43">
        <v>43870</v>
      </c>
      <c r="D1001" s="44" t="s">
        <v>969</v>
      </c>
      <c r="E1001" s="42" t="s">
        <v>2366</v>
      </c>
      <c r="F1001" s="44" t="s">
        <v>492</v>
      </c>
      <c r="G1001" s="42" t="s">
        <v>174</v>
      </c>
      <c r="H1001" s="45">
        <v>38587</v>
      </c>
      <c r="I1001" s="42" t="s">
        <v>975</v>
      </c>
      <c r="J1001" s="44" t="s">
        <v>966</v>
      </c>
      <c r="K1001" s="42" t="s">
        <v>2367</v>
      </c>
    </row>
    <row r="1002" spans="1:11" ht="12.75" x14ac:dyDescent="0.2">
      <c r="A1002" s="41">
        <v>0</v>
      </c>
      <c r="B1002" s="42" t="s">
        <v>31</v>
      </c>
      <c r="C1002" s="43">
        <v>43857</v>
      </c>
      <c r="D1002" s="44" t="s">
        <v>361</v>
      </c>
      <c r="E1002" s="42" t="s">
        <v>31</v>
      </c>
      <c r="F1002" s="44" t="s">
        <v>492</v>
      </c>
      <c r="G1002" s="42" t="s">
        <v>32</v>
      </c>
      <c r="H1002" s="45">
        <v>29183</v>
      </c>
      <c r="I1002" s="42" t="s">
        <v>971</v>
      </c>
      <c r="J1002" s="44" t="s">
        <v>966</v>
      </c>
      <c r="K1002" s="42" t="s">
        <v>2368</v>
      </c>
    </row>
    <row r="1003" spans="1:11" ht="12.75" x14ac:dyDescent="0.2">
      <c r="A1003" s="41">
        <v>0</v>
      </c>
      <c r="B1003" s="42" t="s">
        <v>123</v>
      </c>
      <c r="C1003" s="43">
        <v>43843</v>
      </c>
      <c r="D1003" s="44" t="s">
        <v>359</v>
      </c>
      <c r="E1003" s="42" t="s">
        <v>123</v>
      </c>
      <c r="F1003" s="44" t="s">
        <v>492</v>
      </c>
      <c r="G1003" s="42" t="s">
        <v>14</v>
      </c>
      <c r="H1003" s="45">
        <v>35895</v>
      </c>
      <c r="I1003" s="42" t="s">
        <v>965</v>
      </c>
      <c r="J1003" s="44" t="s">
        <v>966</v>
      </c>
      <c r="K1003" s="42" t="s">
        <v>2369</v>
      </c>
    </row>
    <row r="1004" spans="1:11" ht="12.75" x14ac:dyDescent="0.2">
      <c r="A1004" s="41">
        <v>0</v>
      </c>
      <c r="B1004" s="42" t="s">
        <v>2370</v>
      </c>
      <c r="C1004" s="43">
        <v>43852</v>
      </c>
      <c r="D1004" s="44" t="s">
        <v>361</v>
      </c>
      <c r="E1004" s="42" t="s">
        <v>2370</v>
      </c>
      <c r="F1004" s="44" t="s">
        <v>492</v>
      </c>
      <c r="G1004" s="42" t="s">
        <v>14</v>
      </c>
      <c r="H1004" s="45">
        <v>35356</v>
      </c>
      <c r="I1004" s="42" t="s">
        <v>965</v>
      </c>
      <c r="J1004" s="44" t="s">
        <v>966</v>
      </c>
      <c r="K1004" s="42" t="s">
        <v>2371</v>
      </c>
    </row>
    <row r="1005" spans="1:11" ht="12.75" x14ac:dyDescent="0.2">
      <c r="A1005" s="41">
        <v>0</v>
      </c>
      <c r="B1005" s="42" t="s">
        <v>2372</v>
      </c>
      <c r="C1005" s="43">
        <v>43843</v>
      </c>
      <c r="D1005" s="44" t="s">
        <v>359</v>
      </c>
      <c r="E1005" s="42" t="s">
        <v>2372</v>
      </c>
      <c r="F1005" s="44" t="s">
        <v>492</v>
      </c>
      <c r="G1005" s="42" t="s">
        <v>14</v>
      </c>
      <c r="H1005" s="45">
        <v>28632</v>
      </c>
      <c r="I1005" s="42" t="s">
        <v>971</v>
      </c>
      <c r="J1005" s="44" t="s">
        <v>966</v>
      </c>
      <c r="K1005" s="42" t="s">
        <v>2373</v>
      </c>
    </row>
    <row r="1006" spans="1:11" ht="12.75" x14ac:dyDescent="0.2">
      <c r="A1006" s="41">
        <v>0</v>
      </c>
      <c r="B1006" s="42" t="s">
        <v>2374</v>
      </c>
      <c r="C1006" s="43">
        <v>43834</v>
      </c>
      <c r="D1006" s="44" t="s">
        <v>359</v>
      </c>
      <c r="E1006" s="42" t="s">
        <v>2374</v>
      </c>
      <c r="F1006" s="44" t="s">
        <v>492</v>
      </c>
      <c r="G1006" s="42" t="s">
        <v>107</v>
      </c>
      <c r="H1006" s="45">
        <v>36960</v>
      </c>
      <c r="I1006" s="42" t="s">
        <v>998</v>
      </c>
      <c r="J1006" s="44" t="s">
        <v>966</v>
      </c>
      <c r="K1006" s="42" t="s">
        <v>2375</v>
      </c>
    </row>
    <row r="1007" spans="1:11" ht="12.75" x14ac:dyDescent="0.2">
      <c r="A1007" s="41">
        <v>0</v>
      </c>
      <c r="B1007" s="42" t="s">
        <v>733</v>
      </c>
      <c r="C1007" s="43">
        <v>43843</v>
      </c>
      <c r="D1007" s="44" t="s">
        <v>359</v>
      </c>
      <c r="E1007" s="42" t="s">
        <v>733</v>
      </c>
      <c r="F1007" s="44" t="s">
        <v>492</v>
      </c>
      <c r="G1007" s="42" t="s">
        <v>327</v>
      </c>
      <c r="H1007" s="45">
        <v>31984</v>
      </c>
      <c r="I1007" s="42" t="s">
        <v>978</v>
      </c>
      <c r="J1007" s="44" t="s">
        <v>966</v>
      </c>
      <c r="K1007" s="42" t="s">
        <v>2376</v>
      </c>
    </row>
    <row r="1008" spans="1:11" ht="12.75" x14ac:dyDescent="0.2">
      <c r="A1008" s="41">
        <v>0</v>
      </c>
      <c r="B1008" s="42" t="s">
        <v>609</v>
      </c>
      <c r="C1008" s="43">
        <v>43840</v>
      </c>
      <c r="D1008" s="44" t="s">
        <v>361</v>
      </c>
      <c r="E1008" s="42" t="s">
        <v>609</v>
      </c>
      <c r="F1008" s="44" t="s">
        <v>492</v>
      </c>
      <c r="G1008" s="42" t="s">
        <v>53</v>
      </c>
      <c r="H1008" s="45">
        <v>32264</v>
      </c>
      <c r="I1008" s="42" t="s">
        <v>978</v>
      </c>
      <c r="J1008" s="44" t="s">
        <v>966</v>
      </c>
      <c r="K1008" s="42" t="s">
        <v>2377</v>
      </c>
    </row>
    <row r="1009" spans="1:11" ht="12.75" x14ac:dyDescent="0.2">
      <c r="A1009" s="41">
        <v>0</v>
      </c>
      <c r="B1009" s="42" t="s">
        <v>2378</v>
      </c>
      <c r="C1009" s="43">
        <v>43851</v>
      </c>
      <c r="D1009" s="44" t="s">
        <v>361</v>
      </c>
      <c r="E1009" s="42" t="s">
        <v>2378</v>
      </c>
      <c r="F1009" s="44" t="s">
        <v>492</v>
      </c>
      <c r="G1009" s="42" t="s">
        <v>141</v>
      </c>
      <c r="H1009" s="45">
        <v>24705</v>
      </c>
      <c r="I1009" s="42" t="s">
        <v>987</v>
      </c>
      <c r="J1009" s="44" t="s">
        <v>966</v>
      </c>
      <c r="K1009" s="42" t="s">
        <v>2379</v>
      </c>
    </row>
    <row r="1010" spans="1:11" ht="12.75" x14ac:dyDescent="0.2">
      <c r="A1010" s="41">
        <v>0</v>
      </c>
      <c r="B1010" s="42" t="s">
        <v>734</v>
      </c>
      <c r="C1010" s="43">
        <v>43843</v>
      </c>
      <c r="D1010" s="44" t="s">
        <v>360</v>
      </c>
      <c r="E1010" s="42" t="s">
        <v>734</v>
      </c>
      <c r="F1010" s="44" t="s">
        <v>492</v>
      </c>
      <c r="G1010" s="42" t="s">
        <v>327</v>
      </c>
      <c r="H1010" s="45">
        <v>32700</v>
      </c>
      <c r="I1010" s="42" t="s">
        <v>978</v>
      </c>
      <c r="J1010" s="44" t="s">
        <v>966</v>
      </c>
      <c r="K1010" s="42" t="s">
        <v>2380</v>
      </c>
    </row>
    <row r="1011" spans="1:11" ht="12.75" x14ac:dyDescent="0.2">
      <c r="A1011" s="41">
        <v>0</v>
      </c>
      <c r="B1011" s="42" t="s">
        <v>2381</v>
      </c>
      <c r="C1011" s="43">
        <v>43885</v>
      </c>
      <c r="D1011" s="44" t="s">
        <v>359</v>
      </c>
      <c r="E1011" s="42" t="s">
        <v>2381</v>
      </c>
      <c r="F1011" s="44" t="s">
        <v>492</v>
      </c>
      <c r="G1011" s="42" t="s">
        <v>1235</v>
      </c>
      <c r="H1011" s="45">
        <v>32194</v>
      </c>
      <c r="I1011" s="42" t="s">
        <v>978</v>
      </c>
      <c r="J1011" s="44" t="s">
        <v>966</v>
      </c>
      <c r="K1011" s="42" t="s">
        <v>2382</v>
      </c>
    </row>
    <row r="1012" spans="1:11" ht="12.75" x14ac:dyDescent="0.2">
      <c r="A1012" s="41">
        <v>0</v>
      </c>
      <c r="B1012" s="42" t="s">
        <v>322</v>
      </c>
      <c r="C1012" s="43">
        <v>43857</v>
      </c>
      <c r="D1012" s="44" t="s">
        <v>352</v>
      </c>
      <c r="E1012" s="42" t="s">
        <v>322</v>
      </c>
      <c r="F1012" s="44" t="s">
        <v>492</v>
      </c>
      <c r="G1012" s="42" t="s">
        <v>183</v>
      </c>
      <c r="H1012" s="45">
        <v>21166</v>
      </c>
      <c r="I1012" s="42" t="s">
        <v>1016</v>
      </c>
      <c r="J1012" s="44" t="s">
        <v>966</v>
      </c>
      <c r="K1012" s="42" t="s">
        <v>2383</v>
      </c>
    </row>
    <row r="1013" spans="1:11" ht="12.75" x14ac:dyDescent="0.2">
      <c r="A1013" s="41">
        <v>0</v>
      </c>
      <c r="B1013" s="42" t="s">
        <v>937</v>
      </c>
      <c r="C1013" s="43">
        <v>43870</v>
      </c>
      <c r="D1013" s="44" t="s">
        <v>361</v>
      </c>
      <c r="E1013" s="42" t="s">
        <v>937</v>
      </c>
      <c r="F1013" s="44" t="s">
        <v>492</v>
      </c>
      <c r="G1013" s="42" t="s">
        <v>143</v>
      </c>
      <c r="H1013" s="45">
        <v>29524</v>
      </c>
      <c r="I1013" s="42" t="s">
        <v>971</v>
      </c>
      <c r="J1013" s="44" t="s">
        <v>966</v>
      </c>
      <c r="K1013" s="42" t="s">
        <v>2384</v>
      </c>
    </row>
    <row r="1014" spans="1:11" ht="12.75" x14ac:dyDescent="0.2">
      <c r="A1014" s="41">
        <v>0</v>
      </c>
      <c r="B1014" s="42" t="s">
        <v>735</v>
      </c>
      <c r="C1014" s="43">
        <v>43843</v>
      </c>
      <c r="D1014" s="44" t="s">
        <v>359</v>
      </c>
      <c r="E1014" s="42" t="s">
        <v>735</v>
      </c>
      <c r="F1014" s="44" t="s">
        <v>492</v>
      </c>
      <c r="G1014" s="42" t="s">
        <v>327</v>
      </c>
      <c r="H1014" s="45">
        <v>26151</v>
      </c>
      <c r="I1014" s="42" t="s">
        <v>971</v>
      </c>
      <c r="J1014" s="44" t="s">
        <v>966</v>
      </c>
      <c r="K1014" s="42" t="s">
        <v>2385</v>
      </c>
    </row>
    <row r="1015" spans="1:11" ht="12.75" x14ac:dyDescent="0.2">
      <c r="A1015" s="41">
        <v>0</v>
      </c>
      <c r="B1015" s="42" t="s">
        <v>443</v>
      </c>
      <c r="C1015" s="43">
        <v>43843</v>
      </c>
      <c r="D1015" s="44" t="s">
        <v>969</v>
      </c>
      <c r="E1015" s="42" t="s">
        <v>443</v>
      </c>
      <c r="F1015" s="44" t="s">
        <v>491</v>
      </c>
      <c r="G1015" s="42" t="s">
        <v>326</v>
      </c>
      <c r="H1015" s="45">
        <v>40749</v>
      </c>
      <c r="I1015" s="42" t="s">
        <v>454</v>
      </c>
      <c r="J1015" s="44" t="s">
        <v>966</v>
      </c>
      <c r="K1015" s="42" t="s">
        <v>2386</v>
      </c>
    </row>
    <row r="1016" spans="1:11" ht="12.75" x14ac:dyDescent="0.2">
      <c r="A1016" s="41">
        <v>0</v>
      </c>
      <c r="B1016" s="42" t="s">
        <v>394</v>
      </c>
      <c r="C1016" s="43">
        <v>43843</v>
      </c>
      <c r="D1016" s="44" t="s">
        <v>969</v>
      </c>
      <c r="E1016" s="42" t="s">
        <v>394</v>
      </c>
      <c r="F1016" s="44" t="s">
        <v>491</v>
      </c>
      <c r="G1016" s="42" t="s">
        <v>326</v>
      </c>
      <c r="H1016" s="45">
        <v>40064</v>
      </c>
      <c r="I1016" s="42" t="s">
        <v>413</v>
      </c>
      <c r="J1016" s="44" t="s">
        <v>966</v>
      </c>
      <c r="K1016" s="42" t="s">
        <v>2387</v>
      </c>
    </row>
    <row r="1017" spans="1:11" ht="12.75" x14ac:dyDescent="0.2">
      <c r="A1017" s="41">
        <v>0</v>
      </c>
      <c r="B1017" s="42" t="s">
        <v>166</v>
      </c>
      <c r="C1017" s="43">
        <v>43843</v>
      </c>
      <c r="D1017" s="44" t="s">
        <v>969</v>
      </c>
      <c r="E1017" s="42" t="s">
        <v>166</v>
      </c>
      <c r="F1017" s="44" t="s">
        <v>491</v>
      </c>
      <c r="G1017" s="42" t="s">
        <v>326</v>
      </c>
      <c r="H1017" s="45">
        <v>39230</v>
      </c>
      <c r="I1017" s="42" t="s">
        <v>994</v>
      </c>
      <c r="J1017" s="44" t="s">
        <v>966</v>
      </c>
      <c r="K1017" s="42" t="s">
        <v>2388</v>
      </c>
    </row>
    <row r="1018" spans="1:11" ht="12.75" x14ac:dyDescent="0.2">
      <c r="A1018" s="41">
        <v>0</v>
      </c>
      <c r="B1018" s="42" t="s">
        <v>0</v>
      </c>
      <c r="C1018" s="43">
        <v>43843</v>
      </c>
      <c r="D1018" s="44" t="s">
        <v>360</v>
      </c>
      <c r="E1018" s="42" t="s">
        <v>0</v>
      </c>
      <c r="F1018" s="44" t="s">
        <v>492</v>
      </c>
      <c r="G1018" s="42" t="s">
        <v>326</v>
      </c>
      <c r="H1018" s="45">
        <v>31390</v>
      </c>
      <c r="I1018" s="42" t="s">
        <v>978</v>
      </c>
      <c r="J1018" s="44" t="s">
        <v>966</v>
      </c>
      <c r="K1018" s="42" t="s">
        <v>2389</v>
      </c>
    </row>
    <row r="1019" spans="1:11" ht="12.75" x14ac:dyDescent="0.2">
      <c r="A1019" s="41">
        <v>0</v>
      </c>
      <c r="B1019" s="42" t="s">
        <v>2390</v>
      </c>
      <c r="C1019" s="43">
        <v>43873</v>
      </c>
      <c r="D1019" s="44" t="s">
        <v>359</v>
      </c>
      <c r="E1019" s="42" t="s">
        <v>2390</v>
      </c>
      <c r="F1019" s="44" t="s">
        <v>492</v>
      </c>
      <c r="G1019" s="42" t="s">
        <v>57</v>
      </c>
      <c r="H1019" s="45">
        <v>23504</v>
      </c>
      <c r="I1019" s="42" t="s">
        <v>987</v>
      </c>
      <c r="J1019" s="44" t="s">
        <v>966</v>
      </c>
      <c r="K1019" s="42" t="s">
        <v>2391</v>
      </c>
    </row>
    <row r="1020" spans="1:11" ht="12.75" x14ac:dyDescent="0.2">
      <c r="A1020" s="41">
        <v>0</v>
      </c>
      <c r="B1020" s="42" t="s">
        <v>2392</v>
      </c>
      <c r="C1020" s="43">
        <v>43850</v>
      </c>
      <c r="D1020" s="44" t="s">
        <v>361</v>
      </c>
      <c r="E1020" s="42" t="s">
        <v>2392</v>
      </c>
      <c r="F1020" s="44" t="s">
        <v>492</v>
      </c>
      <c r="G1020" s="42" t="s">
        <v>174</v>
      </c>
      <c r="H1020" s="45">
        <v>28243</v>
      </c>
      <c r="I1020" s="42" t="s">
        <v>971</v>
      </c>
      <c r="J1020" s="44" t="s">
        <v>966</v>
      </c>
      <c r="K1020" s="42" t="s">
        <v>2393</v>
      </c>
    </row>
    <row r="1021" spans="1:11" ht="12.75" x14ac:dyDescent="0.2">
      <c r="A1021" s="41">
        <v>0</v>
      </c>
      <c r="B1021" s="42" t="s">
        <v>806</v>
      </c>
      <c r="C1021" s="43">
        <v>43843</v>
      </c>
      <c r="D1021" s="44" t="s">
        <v>352</v>
      </c>
      <c r="E1021" s="42" t="s">
        <v>806</v>
      </c>
      <c r="F1021" s="44" t="s">
        <v>492</v>
      </c>
      <c r="G1021" s="42" t="s">
        <v>183</v>
      </c>
      <c r="H1021" s="45">
        <v>21685</v>
      </c>
      <c r="I1021" s="42" t="s">
        <v>1016</v>
      </c>
      <c r="J1021" s="44" t="s">
        <v>966</v>
      </c>
      <c r="K1021" s="42" t="s">
        <v>2394</v>
      </c>
    </row>
    <row r="1022" spans="1:11" ht="12.75" x14ac:dyDescent="0.2">
      <c r="A1022" s="41">
        <v>0</v>
      </c>
      <c r="B1022" s="42" t="s">
        <v>756</v>
      </c>
      <c r="C1022" s="43">
        <v>43834</v>
      </c>
      <c r="D1022" s="44" t="s">
        <v>361</v>
      </c>
      <c r="E1022" s="42" t="s">
        <v>756</v>
      </c>
      <c r="F1022" s="44" t="s">
        <v>492</v>
      </c>
      <c r="G1022" s="42" t="s">
        <v>107</v>
      </c>
      <c r="H1022" s="45">
        <v>33786</v>
      </c>
      <c r="I1022" s="42" t="s">
        <v>965</v>
      </c>
      <c r="J1022" s="44" t="s">
        <v>966</v>
      </c>
      <c r="K1022" s="42" t="s">
        <v>2395</v>
      </c>
    </row>
    <row r="1023" spans="1:11" ht="12.75" x14ac:dyDescent="0.2">
      <c r="A1023" s="41">
        <v>0</v>
      </c>
      <c r="B1023" s="42" t="s">
        <v>104</v>
      </c>
      <c r="C1023" s="43">
        <v>43851</v>
      </c>
      <c r="D1023" s="44" t="s">
        <v>361</v>
      </c>
      <c r="E1023" s="42" t="s">
        <v>104</v>
      </c>
      <c r="F1023" s="44" t="s">
        <v>492</v>
      </c>
      <c r="G1023" s="42" t="s">
        <v>105</v>
      </c>
      <c r="H1023" s="45">
        <v>29398</v>
      </c>
      <c r="I1023" s="42" t="s">
        <v>971</v>
      </c>
      <c r="J1023" s="44" t="s">
        <v>966</v>
      </c>
      <c r="K1023" s="42" t="s">
        <v>2396</v>
      </c>
    </row>
    <row r="1024" spans="1:11" ht="12.75" x14ac:dyDescent="0.2">
      <c r="A1024" s="41">
        <v>0</v>
      </c>
      <c r="B1024" s="42" t="s">
        <v>503</v>
      </c>
      <c r="C1024" s="43">
        <v>44020</v>
      </c>
      <c r="D1024" s="44" t="s">
        <v>359</v>
      </c>
      <c r="E1024" s="42" t="s">
        <v>503</v>
      </c>
      <c r="F1024" s="44" t="s">
        <v>492</v>
      </c>
      <c r="G1024" s="42" t="s">
        <v>74</v>
      </c>
      <c r="H1024" s="45">
        <v>27845</v>
      </c>
      <c r="I1024" s="42" t="s">
        <v>971</v>
      </c>
      <c r="J1024" s="44" t="s">
        <v>966</v>
      </c>
      <c r="K1024" s="42" t="s">
        <v>2397</v>
      </c>
    </row>
    <row r="1025" spans="1:11" ht="12.75" x14ac:dyDescent="0.2">
      <c r="A1025" s="41">
        <v>0</v>
      </c>
      <c r="B1025" s="42" t="s">
        <v>766</v>
      </c>
      <c r="C1025" s="43">
        <v>44008</v>
      </c>
      <c r="D1025" s="44" t="s">
        <v>969</v>
      </c>
      <c r="E1025" s="42" t="s">
        <v>766</v>
      </c>
      <c r="F1025" s="44" t="s">
        <v>492</v>
      </c>
      <c r="G1025" s="42" t="s">
        <v>32</v>
      </c>
      <c r="H1025" s="45">
        <v>39002</v>
      </c>
      <c r="I1025" s="42" t="s">
        <v>1044</v>
      </c>
      <c r="J1025" s="44" t="s">
        <v>966</v>
      </c>
      <c r="K1025" s="42" t="s">
        <v>2398</v>
      </c>
    </row>
    <row r="1026" spans="1:11" ht="12.75" x14ac:dyDescent="0.2">
      <c r="A1026" s="41">
        <v>0</v>
      </c>
      <c r="B1026" s="42" t="s">
        <v>225</v>
      </c>
      <c r="C1026" s="43">
        <v>43843</v>
      </c>
      <c r="D1026" s="44" t="s">
        <v>361</v>
      </c>
      <c r="E1026" s="42" t="s">
        <v>225</v>
      </c>
      <c r="F1026" s="44" t="s">
        <v>492</v>
      </c>
      <c r="G1026" s="42" t="s">
        <v>340</v>
      </c>
      <c r="H1026" s="45">
        <v>26810</v>
      </c>
      <c r="I1026" s="42" t="s">
        <v>971</v>
      </c>
      <c r="J1026" s="44" t="s">
        <v>966</v>
      </c>
      <c r="K1026" s="42" t="s">
        <v>2399</v>
      </c>
    </row>
    <row r="1027" spans="1:11" ht="12.75" x14ac:dyDescent="0.2">
      <c r="A1027" s="41">
        <v>0</v>
      </c>
      <c r="B1027" s="42" t="s">
        <v>534</v>
      </c>
      <c r="C1027" s="43">
        <v>43843</v>
      </c>
      <c r="D1027" s="44" t="s">
        <v>362</v>
      </c>
      <c r="E1027" s="42" t="s">
        <v>534</v>
      </c>
      <c r="F1027" s="44" t="s">
        <v>491</v>
      </c>
      <c r="G1027" s="42" t="s">
        <v>186</v>
      </c>
      <c r="H1027" s="45">
        <v>37387</v>
      </c>
      <c r="I1027" s="42" t="s">
        <v>1166</v>
      </c>
      <c r="J1027" s="44" t="s">
        <v>966</v>
      </c>
      <c r="K1027" s="42" t="s">
        <v>2400</v>
      </c>
    </row>
    <row r="1028" spans="1:11" ht="12.75" x14ac:dyDescent="0.2">
      <c r="A1028" s="41">
        <v>0</v>
      </c>
      <c r="B1028" s="42" t="s">
        <v>2401</v>
      </c>
      <c r="C1028" s="43">
        <v>43837</v>
      </c>
      <c r="D1028" s="44" t="s">
        <v>359</v>
      </c>
      <c r="E1028" s="42" t="s">
        <v>2401</v>
      </c>
      <c r="F1028" s="44" t="s">
        <v>492</v>
      </c>
      <c r="G1028" s="42" t="s">
        <v>88</v>
      </c>
      <c r="H1028" s="45">
        <v>27464</v>
      </c>
      <c r="I1028" s="42" t="s">
        <v>971</v>
      </c>
      <c r="J1028" s="44" t="s">
        <v>966</v>
      </c>
      <c r="K1028" s="42" t="s">
        <v>2402</v>
      </c>
    </row>
    <row r="1029" spans="1:11" ht="12.75" x14ac:dyDescent="0.2">
      <c r="A1029" s="41">
        <v>0</v>
      </c>
      <c r="B1029" s="42" t="s">
        <v>268</v>
      </c>
      <c r="C1029" s="43">
        <v>43857</v>
      </c>
      <c r="D1029" s="44" t="s">
        <v>352</v>
      </c>
      <c r="E1029" s="42" t="s">
        <v>268</v>
      </c>
      <c r="F1029" s="44" t="s">
        <v>492</v>
      </c>
      <c r="G1029" s="42" t="s">
        <v>59</v>
      </c>
      <c r="H1029" s="45">
        <v>31647</v>
      </c>
      <c r="I1029" s="42" t="s">
        <v>978</v>
      </c>
      <c r="J1029" s="44" t="s">
        <v>966</v>
      </c>
      <c r="K1029" s="42" t="s">
        <v>2403</v>
      </c>
    </row>
    <row r="1030" spans="1:11" ht="12.75" x14ac:dyDescent="0.2">
      <c r="A1030" s="41">
        <v>0</v>
      </c>
      <c r="B1030" s="42" t="s">
        <v>736</v>
      </c>
      <c r="C1030" s="43">
        <v>43843</v>
      </c>
      <c r="D1030" s="44" t="s">
        <v>359</v>
      </c>
      <c r="E1030" s="42" t="s">
        <v>736</v>
      </c>
      <c r="F1030" s="44" t="s">
        <v>492</v>
      </c>
      <c r="G1030" s="42" t="s">
        <v>327</v>
      </c>
      <c r="H1030" s="45">
        <v>27611</v>
      </c>
      <c r="I1030" s="42" t="s">
        <v>971</v>
      </c>
      <c r="J1030" s="44" t="s">
        <v>966</v>
      </c>
      <c r="K1030" s="42" t="s">
        <v>2404</v>
      </c>
    </row>
    <row r="1031" spans="1:11" ht="12.75" x14ac:dyDescent="0.2">
      <c r="A1031" s="41">
        <v>0</v>
      </c>
      <c r="B1031" s="42" t="s">
        <v>737</v>
      </c>
      <c r="C1031" s="43">
        <v>43843</v>
      </c>
      <c r="D1031" s="44" t="s">
        <v>359</v>
      </c>
      <c r="E1031" s="42" t="s">
        <v>737</v>
      </c>
      <c r="F1031" s="44" t="s">
        <v>492</v>
      </c>
      <c r="G1031" s="42" t="s">
        <v>327</v>
      </c>
      <c r="H1031" s="45">
        <v>32000</v>
      </c>
      <c r="I1031" s="42" t="s">
        <v>978</v>
      </c>
      <c r="J1031" s="44" t="s">
        <v>966</v>
      </c>
      <c r="K1031" s="42" t="s">
        <v>2405</v>
      </c>
    </row>
    <row r="1032" spans="1:11" ht="12.75" x14ac:dyDescent="0.2">
      <c r="A1032" s="41">
        <v>0</v>
      </c>
      <c r="B1032" s="42" t="s">
        <v>853</v>
      </c>
      <c r="C1032" s="43">
        <v>43843</v>
      </c>
      <c r="D1032" s="44" t="s">
        <v>359</v>
      </c>
      <c r="E1032" s="42" t="s">
        <v>853</v>
      </c>
      <c r="F1032" s="44" t="s">
        <v>492</v>
      </c>
      <c r="G1032" s="42" t="s">
        <v>174</v>
      </c>
      <c r="H1032" s="45">
        <v>38123</v>
      </c>
      <c r="I1032" s="42" t="s">
        <v>998</v>
      </c>
      <c r="J1032" s="44" t="s">
        <v>966</v>
      </c>
      <c r="K1032" s="42" t="s">
        <v>2406</v>
      </c>
    </row>
    <row r="1033" spans="1:11" ht="12.75" x14ac:dyDescent="0.2">
      <c r="A1033" s="41">
        <v>0</v>
      </c>
      <c r="B1033" s="42" t="s">
        <v>44</v>
      </c>
      <c r="C1033" s="43">
        <v>43884</v>
      </c>
      <c r="D1033" s="44" t="s">
        <v>361</v>
      </c>
      <c r="E1033" s="42" t="s">
        <v>44</v>
      </c>
      <c r="F1033" s="44" t="s">
        <v>492</v>
      </c>
      <c r="G1033" s="42" t="s">
        <v>140</v>
      </c>
      <c r="H1033" s="45">
        <v>37633</v>
      </c>
      <c r="I1033" s="42" t="s">
        <v>998</v>
      </c>
      <c r="J1033" s="44" t="s">
        <v>966</v>
      </c>
      <c r="K1033" s="42" t="s">
        <v>2407</v>
      </c>
    </row>
    <row r="1034" spans="1:11" ht="12.75" x14ac:dyDescent="0.2">
      <c r="A1034" s="41">
        <v>0</v>
      </c>
      <c r="B1034" s="42" t="s">
        <v>395</v>
      </c>
      <c r="C1034" s="43">
        <v>43846</v>
      </c>
      <c r="D1034" s="44" t="s">
        <v>969</v>
      </c>
      <c r="E1034" s="42" t="s">
        <v>395</v>
      </c>
      <c r="F1034" s="44" t="s">
        <v>492</v>
      </c>
      <c r="G1034" s="42" t="s">
        <v>109</v>
      </c>
      <c r="H1034" s="45">
        <v>39681</v>
      </c>
      <c r="I1034" s="42" t="s">
        <v>412</v>
      </c>
      <c r="J1034" s="44" t="s">
        <v>966</v>
      </c>
      <c r="K1034" s="42" t="s">
        <v>2408</v>
      </c>
    </row>
    <row r="1035" spans="1:11" ht="12.75" x14ac:dyDescent="0.2">
      <c r="A1035" s="41">
        <v>0</v>
      </c>
      <c r="B1035" s="42" t="s">
        <v>475</v>
      </c>
      <c r="C1035" s="43">
        <v>43846</v>
      </c>
      <c r="D1035" s="44" t="s">
        <v>969</v>
      </c>
      <c r="E1035" s="42" t="s">
        <v>475</v>
      </c>
      <c r="F1035" s="44" t="s">
        <v>492</v>
      </c>
      <c r="G1035" s="42" t="s">
        <v>109</v>
      </c>
      <c r="H1035" s="45">
        <v>41139</v>
      </c>
      <c r="I1035" s="42" t="s">
        <v>490</v>
      </c>
      <c r="J1035" s="44" t="s">
        <v>966</v>
      </c>
      <c r="K1035" s="42" t="s">
        <v>2409</v>
      </c>
    </row>
    <row r="1036" spans="1:11" ht="12.75" x14ac:dyDescent="0.2">
      <c r="A1036" s="41">
        <v>0</v>
      </c>
      <c r="B1036" s="42" t="s">
        <v>2410</v>
      </c>
      <c r="C1036" s="43">
        <v>43884</v>
      </c>
      <c r="D1036" s="44" t="s">
        <v>361</v>
      </c>
      <c r="E1036" s="42" t="s">
        <v>2410</v>
      </c>
      <c r="F1036" s="44" t="s">
        <v>492</v>
      </c>
      <c r="G1036" s="42" t="s">
        <v>1411</v>
      </c>
      <c r="H1036" s="45">
        <v>29533</v>
      </c>
      <c r="I1036" s="42" t="s">
        <v>971</v>
      </c>
      <c r="J1036" s="44" t="s">
        <v>966</v>
      </c>
      <c r="K1036" s="42" t="s">
        <v>2411</v>
      </c>
    </row>
    <row r="1037" spans="1:11" ht="12.75" x14ac:dyDescent="0.2">
      <c r="A1037" s="41">
        <v>0</v>
      </c>
      <c r="B1037" s="42" t="s">
        <v>161</v>
      </c>
      <c r="C1037" s="43">
        <v>43846</v>
      </c>
      <c r="D1037" s="44" t="s">
        <v>969</v>
      </c>
      <c r="E1037" s="42" t="s">
        <v>161</v>
      </c>
      <c r="F1037" s="44" t="s">
        <v>492</v>
      </c>
      <c r="G1037" s="42" t="s">
        <v>115</v>
      </c>
      <c r="H1037" s="45">
        <v>38532</v>
      </c>
      <c r="I1037" s="42" t="s">
        <v>975</v>
      </c>
      <c r="J1037" s="44" t="s">
        <v>966</v>
      </c>
      <c r="K1037" s="42" t="s">
        <v>2412</v>
      </c>
    </row>
    <row r="1038" spans="1:11" ht="12.75" x14ac:dyDescent="0.2">
      <c r="A1038" s="41">
        <v>0</v>
      </c>
      <c r="B1038" s="42" t="s">
        <v>254</v>
      </c>
      <c r="C1038" s="43">
        <v>43851</v>
      </c>
      <c r="D1038" s="44" t="s">
        <v>362</v>
      </c>
      <c r="E1038" s="42" t="s">
        <v>254</v>
      </c>
      <c r="F1038" s="44" t="s">
        <v>491</v>
      </c>
      <c r="G1038" s="42" t="s">
        <v>115</v>
      </c>
      <c r="H1038" s="45">
        <v>29019</v>
      </c>
      <c r="I1038" s="42" t="s">
        <v>1069</v>
      </c>
      <c r="J1038" s="44" t="s">
        <v>966</v>
      </c>
      <c r="K1038" s="42" t="s">
        <v>2413</v>
      </c>
    </row>
    <row r="1039" spans="1:11" ht="12.75" x14ac:dyDescent="0.2">
      <c r="A1039" s="41">
        <v>0</v>
      </c>
      <c r="B1039" s="42" t="s">
        <v>25</v>
      </c>
      <c r="C1039" s="43">
        <v>43851</v>
      </c>
      <c r="D1039" s="44" t="s">
        <v>361</v>
      </c>
      <c r="E1039" s="42" t="s">
        <v>25</v>
      </c>
      <c r="F1039" s="44" t="s">
        <v>492</v>
      </c>
      <c r="G1039" s="42" t="s">
        <v>115</v>
      </c>
      <c r="H1039" s="45">
        <v>37526</v>
      </c>
      <c r="I1039" s="42" t="s">
        <v>998</v>
      </c>
      <c r="J1039" s="44" t="s">
        <v>966</v>
      </c>
      <c r="K1039" s="42" t="s">
        <v>2414</v>
      </c>
    </row>
    <row r="1040" spans="1:11" ht="12.75" x14ac:dyDescent="0.2">
      <c r="A1040" s="41">
        <v>0</v>
      </c>
      <c r="B1040" s="42" t="s">
        <v>867</v>
      </c>
      <c r="C1040" s="43">
        <v>43834</v>
      </c>
      <c r="D1040" s="44" t="s">
        <v>361</v>
      </c>
      <c r="E1040" s="42" t="s">
        <v>867</v>
      </c>
      <c r="F1040" s="44" t="s">
        <v>492</v>
      </c>
      <c r="G1040" s="42" t="s">
        <v>107</v>
      </c>
      <c r="H1040" s="45">
        <v>26521</v>
      </c>
      <c r="I1040" s="42" t="s">
        <v>971</v>
      </c>
      <c r="J1040" s="44" t="s">
        <v>966</v>
      </c>
      <c r="K1040" s="42" t="s">
        <v>2415</v>
      </c>
    </row>
    <row r="1041" spans="1:11" ht="12.75" x14ac:dyDescent="0.2">
      <c r="A1041" s="41">
        <v>0</v>
      </c>
      <c r="B1041" s="42" t="s">
        <v>106</v>
      </c>
      <c r="C1041" s="43">
        <v>43834</v>
      </c>
      <c r="D1041" s="44" t="s">
        <v>361</v>
      </c>
      <c r="E1041" s="42" t="s">
        <v>106</v>
      </c>
      <c r="F1041" s="44" t="s">
        <v>492</v>
      </c>
      <c r="G1041" s="42" t="s">
        <v>107</v>
      </c>
      <c r="H1041" s="45">
        <v>28986</v>
      </c>
      <c r="I1041" s="42" t="s">
        <v>971</v>
      </c>
      <c r="J1041" s="44" t="s">
        <v>966</v>
      </c>
      <c r="K1041" s="42" t="s">
        <v>2416</v>
      </c>
    </row>
    <row r="1042" spans="1:11" ht="12.75" x14ac:dyDescent="0.2">
      <c r="A1042" s="41">
        <v>0</v>
      </c>
      <c r="B1042" s="42" t="s">
        <v>757</v>
      </c>
      <c r="C1042" s="43">
        <v>43834</v>
      </c>
      <c r="D1042" s="44" t="s">
        <v>352</v>
      </c>
      <c r="E1042" s="42" t="s">
        <v>757</v>
      </c>
      <c r="F1042" s="44" t="s">
        <v>492</v>
      </c>
      <c r="G1042" s="42" t="s">
        <v>107</v>
      </c>
      <c r="H1042" s="45">
        <v>24242</v>
      </c>
      <c r="I1042" s="42" t="s">
        <v>987</v>
      </c>
      <c r="J1042" s="44" t="s">
        <v>966</v>
      </c>
      <c r="K1042" s="42" t="s">
        <v>2417</v>
      </c>
    </row>
    <row r="1043" spans="1:11" ht="12.75" x14ac:dyDescent="0.2">
      <c r="A1043" s="41">
        <v>0</v>
      </c>
      <c r="B1043" s="42" t="s">
        <v>542</v>
      </c>
      <c r="C1043" s="43">
        <v>43857</v>
      </c>
      <c r="D1043" s="44" t="s">
        <v>359</v>
      </c>
      <c r="E1043" s="42" t="s">
        <v>542</v>
      </c>
      <c r="F1043" s="44" t="s">
        <v>492</v>
      </c>
      <c r="G1043" s="42" t="s">
        <v>411</v>
      </c>
      <c r="H1043" s="45">
        <v>34523</v>
      </c>
      <c r="I1043" s="42" t="s">
        <v>965</v>
      </c>
      <c r="J1043" s="44" t="s">
        <v>966</v>
      </c>
      <c r="K1043" s="42" t="s">
        <v>2418</v>
      </c>
    </row>
    <row r="1044" spans="1:11" ht="12.75" x14ac:dyDescent="0.2">
      <c r="A1044" s="41">
        <v>0</v>
      </c>
      <c r="B1044" s="42" t="s">
        <v>2419</v>
      </c>
      <c r="C1044" s="43">
        <v>43866</v>
      </c>
      <c r="D1044" s="44" t="s">
        <v>361</v>
      </c>
      <c r="E1044" s="42" t="s">
        <v>2419</v>
      </c>
      <c r="F1044" s="44" t="s">
        <v>492</v>
      </c>
      <c r="G1044" s="42" t="s">
        <v>340</v>
      </c>
      <c r="H1044" s="45">
        <v>32361</v>
      </c>
      <c r="I1044" s="42" t="s">
        <v>978</v>
      </c>
      <c r="J1044" s="44" t="s">
        <v>966</v>
      </c>
      <c r="K1044" s="42" t="s">
        <v>2420</v>
      </c>
    </row>
    <row r="1045" spans="1:11" ht="12.75" x14ac:dyDescent="0.2">
      <c r="A1045" s="41">
        <v>0</v>
      </c>
      <c r="B1045" s="42" t="s">
        <v>935</v>
      </c>
      <c r="C1045" s="43">
        <v>43866</v>
      </c>
      <c r="D1045" s="44" t="s">
        <v>352</v>
      </c>
      <c r="E1045" s="42" t="s">
        <v>935</v>
      </c>
      <c r="F1045" s="44" t="s">
        <v>492</v>
      </c>
      <c r="G1045" s="42" t="s">
        <v>340</v>
      </c>
      <c r="H1045" s="45">
        <v>21562</v>
      </c>
      <c r="I1045" s="42" t="s">
        <v>1016</v>
      </c>
      <c r="J1045" s="44" t="s">
        <v>966</v>
      </c>
      <c r="K1045" s="42" t="s">
        <v>2421</v>
      </c>
    </row>
    <row r="1046" spans="1:11" ht="12.75" x14ac:dyDescent="0.2">
      <c r="A1046" s="41">
        <v>0</v>
      </c>
      <c r="B1046" s="42" t="s">
        <v>701</v>
      </c>
      <c r="C1046" s="43">
        <v>43835</v>
      </c>
      <c r="D1046" s="44" t="s">
        <v>361</v>
      </c>
      <c r="E1046" s="42" t="s">
        <v>701</v>
      </c>
      <c r="F1046" s="44" t="s">
        <v>492</v>
      </c>
      <c r="G1046" s="42" t="s">
        <v>62</v>
      </c>
      <c r="H1046" s="45">
        <v>26857</v>
      </c>
      <c r="I1046" s="42" t="s">
        <v>971</v>
      </c>
      <c r="J1046" s="44" t="s">
        <v>966</v>
      </c>
      <c r="K1046" s="42" t="s">
        <v>2422</v>
      </c>
    </row>
    <row r="1047" spans="1:11" ht="12.75" x14ac:dyDescent="0.2">
      <c r="A1047" s="41">
        <v>0</v>
      </c>
      <c r="B1047" s="42" t="s">
        <v>444</v>
      </c>
      <c r="C1047" s="43">
        <v>43845</v>
      </c>
      <c r="D1047" s="44" t="s">
        <v>969</v>
      </c>
      <c r="E1047" s="42" t="s">
        <v>444</v>
      </c>
      <c r="F1047" s="44" t="s">
        <v>492</v>
      </c>
      <c r="G1047" s="42" t="s">
        <v>17</v>
      </c>
      <c r="H1047" s="45">
        <v>40325</v>
      </c>
      <c r="I1047" s="42" t="s">
        <v>453</v>
      </c>
      <c r="J1047" s="44" t="s">
        <v>966</v>
      </c>
      <c r="K1047" s="42" t="s">
        <v>2423</v>
      </c>
    </row>
    <row r="1048" spans="1:11" ht="12.75" x14ac:dyDescent="0.2">
      <c r="A1048" s="41">
        <v>0</v>
      </c>
      <c r="B1048" s="42" t="s">
        <v>2424</v>
      </c>
      <c r="C1048" s="43">
        <v>43851</v>
      </c>
      <c r="D1048" s="44" t="s">
        <v>361</v>
      </c>
      <c r="E1048" s="42" t="s">
        <v>2424</v>
      </c>
      <c r="F1048" s="44" t="s">
        <v>492</v>
      </c>
      <c r="G1048" s="42" t="s">
        <v>115</v>
      </c>
      <c r="H1048" s="45">
        <v>32634</v>
      </c>
      <c r="I1048" s="42" t="s">
        <v>978</v>
      </c>
      <c r="J1048" s="44" t="s">
        <v>966</v>
      </c>
      <c r="K1048" s="42" t="s">
        <v>2425</v>
      </c>
    </row>
    <row r="1049" spans="1:11" ht="12.75" x14ac:dyDescent="0.2">
      <c r="A1049" s="41">
        <v>0</v>
      </c>
      <c r="B1049" s="42" t="s">
        <v>555</v>
      </c>
      <c r="C1049" s="43">
        <v>43844</v>
      </c>
      <c r="D1049" s="44" t="s">
        <v>352</v>
      </c>
      <c r="E1049" s="42" t="s">
        <v>555</v>
      </c>
      <c r="F1049" s="44" t="s">
        <v>492</v>
      </c>
      <c r="G1049" s="42" t="s">
        <v>41</v>
      </c>
      <c r="H1049" s="45">
        <v>21321</v>
      </c>
      <c r="I1049" s="42" t="s">
        <v>1016</v>
      </c>
      <c r="J1049" s="44" t="s">
        <v>966</v>
      </c>
      <c r="K1049" s="42" t="s">
        <v>2426</v>
      </c>
    </row>
    <row r="1050" spans="1:11" ht="12.75" x14ac:dyDescent="0.2">
      <c r="A1050" s="41">
        <v>0</v>
      </c>
      <c r="B1050" s="42" t="s">
        <v>2427</v>
      </c>
      <c r="C1050" s="43">
        <v>43834</v>
      </c>
      <c r="D1050" s="44" t="s">
        <v>969</v>
      </c>
      <c r="E1050" s="42" t="s">
        <v>2427</v>
      </c>
      <c r="F1050" s="44" t="s">
        <v>492</v>
      </c>
      <c r="G1050" s="42" t="s">
        <v>75</v>
      </c>
      <c r="H1050" s="45">
        <v>38429</v>
      </c>
      <c r="I1050" s="42" t="s">
        <v>975</v>
      </c>
      <c r="J1050" s="44" t="s">
        <v>966</v>
      </c>
      <c r="K1050" s="42" t="s">
        <v>2428</v>
      </c>
    </row>
    <row r="1051" spans="1:11" ht="12.75" x14ac:dyDescent="0.2">
      <c r="A1051" s="41">
        <v>0</v>
      </c>
      <c r="B1051" s="42" t="s">
        <v>797</v>
      </c>
      <c r="C1051" s="43">
        <v>43834</v>
      </c>
      <c r="D1051" s="44" t="s">
        <v>360</v>
      </c>
      <c r="E1051" s="42" t="s">
        <v>797</v>
      </c>
      <c r="F1051" s="44" t="s">
        <v>492</v>
      </c>
      <c r="G1051" s="42" t="s">
        <v>75</v>
      </c>
      <c r="H1051" s="45">
        <v>28000</v>
      </c>
      <c r="I1051" s="42" t="s">
        <v>971</v>
      </c>
      <c r="J1051" s="44" t="s">
        <v>966</v>
      </c>
      <c r="K1051" s="42" t="s">
        <v>2429</v>
      </c>
    </row>
    <row r="1052" spans="1:11" ht="12.75" x14ac:dyDescent="0.2">
      <c r="A1052" s="41">
        <v>0</v>
      </c>
      <c r="B1052" s="42" t="s">
        <v>2430</v>
      </c>
      <c r="C1052" s="43">
        <v>43851</v>
      </c>
      <c r="D1052" s="44" t="s">
        <v>361</v>
      </c>
      <c r="E1052" s="42" t="s">
        <v>2430</v>
      </c>
      <c r="F1052" s="44" t="s">
        <v>492</v>
      </c>
      <c r="G1052" s="42" t="s">
        <v>17</v>
      </c>
      <c r="H1052" s="45">
        <v>29543</v>
      </c>
      <c r="I1052" s="42" t="s">
        <v>971</v>
      </c>
      <c r="J1052" s="44" t="s">
        <v>966</v>
      </c>
      <c r="K1052" s="42" t="s">
        <v>2431</v>
      </c>
    </row>
    <row r="1053" spans="1:11" ht="12.75" x14ac:dyDescent="0.2">
      <c r="A1053" s="41">
        <v>0</v>
      </c>
      <c r="B1053" s="42" t="s">
        <v>2432</v>
      </c>
      <c r="C1053" s="43">
        <v>43845</v>
      </c>
      <c r="D1053" s="44" t="s">
        <v>969</v>
      </c>
      <c r="E1053" s="42" t="s">
        <v>2432</v>
      </c>
      <c r="F1053" s="44" t="s">
        <v>491</v>
      </c>
      <c r="G1053" s="42" t="s">
        <v>17</v>
      </c>
      <c r="H1053" s="45">
        <v>38974</v>
      </c>
      <c r="I1053" s="42" t="s">
        <v>994</v>
      </c>
      <c r="J1053" s="44" t="s">
        <v>966</v>
      </c>
      <c r="K1053" s="42" t="s">
        <v>2433</v>
      </c>
    </row>
    <row r="1054" spans="1:11" ht="12.75" x14ac:dyDescent="0.2">
      <c r="A1054" s="41">
        <v>0</v>
      </c>
      <c r="B1054" s="42" t="s">
        <v>396</v>
      </c>
      <c r="C1054" s="43">
        <v>43845</v>
      </c>
      <c r="D1054" s="44" t="s">
        <v>969</v>
      </c>
      <c r="E1054" s="42" t="s">
        <v>396</v>
      </c>
      <c r="F1054" s="44" t="s">
        <v>492</v>
      </c>
      <c r="G1054" s="42" t="s">
        <v>17</v>
      </c>
      <c r="H1054" s="45">
        <v>40122</v>
      </c>
      <c r="I1054" s="42" t="s">
        <v>412</v>
      </c>
      <c r="J1054" s="44" t="s">
        <v>966</v>
      </c>
      <c r="K1054" s="42" t="s">
        <v>2434</v>
      </c>
    </row>
    <row r="1055" spans="1:11" ht="12.75" x14ac:dyDescent="0.2">
      <c r="A1055" s="41">
        <v>0</v>
      </c>
      <c r="B1055" s="42" t="s">
        <v>2435</v>
      </c>
      <c r="C1055" s="43">
        <v>43857</v>
      </c>
      <c r="D1055" s="44" t="s">
        <v>352</v>
      </c>
      <c r="E1055" s="42" t="s">
        <v>2435</v>
      </c>
      <c r="F1055" s="44" t="s">
        <v>492</v>
      </c>
      <c r="G1055" s="42" t="s">
        <v>32</v>
      </c>
      <c r="H1055" s="45">
        <v>20793</v>
      </c>
      <c r="I1055" s="42" t="s">
        <v>1016</v>
      </c>
      <c r="J1055" s="44" t="s">
        <v>966</v>
      </c>
      <c r="K1055" s="42" t="s">
        <v>2436</v>
      </c>
    </row>
    <row r="1056" spans="1:11" ht="12.75" x14ac:dyDescent="0.2">
      <c r="A1056" s="41">
        <v>0</v>
      </c>
      <c r="B1056" s="42" t="s">
        <v>2437</v>
      </c>
      <c r="C1056" s="43">
        <v>43834</v>
      </c>
      <c r="D1056" s="44" t="s">
        <v>361</v>
      </c>
      <c r="E1056" s="42" t="s">
        <v>2437</v>
      </c>
      <c r="F1056" s="44" t="s">
        <v>492</v>
      </c>
      <c r="G1056" s="42" t="s">
        <v>38</v>
      </c>
      <c r="H1056" s="45">
        <v>28925</v>
      </c>
      <c r="I1056" s="42" t="s">
        <v>971</v>
      </c>
      <c r="J1056" s="44" t="s">
        <v>966</v>
      </c>
      <c r="K1056" s="42" t="s">
        <v>2438</v>
      </c>
    </row>
    <row r="1057" spans="1:11" ht="12.75" x14ac:dyDescent="0.2">
      <c r="A1057" s="41">
        <v>0</v>
      </c>
      <c r="B1057" s="42" t="s">
        <v>2439</v>
      </c>
      <c r="C1057" s="43">
        <v>43840</v>
      </c>
      <c r="D1057" s="44" t="s">
        <v>359</v>
      </c>
      <c r="E1057" s="42" t="s">
        <v>2439</v>
      </c>
      <c r="F1057" s="44" t="s">
        <v>492</v>
      </c>
      <c r="G1057" s="42" t="s">
        <v>20</v>
      </c>
      <c r="H1057" s="45">
        <v>34754</v>
      </c>
      <c r="I1057" s="42" t="s">
        <v>965</v>
      </c>
      <c r="J1057" s="44" t="s">
        <v>966</v>
      </c>
      <c r="K1057" s="42" t="s">
        <v>2440</v>
      </c>
    </row>
    <row r="1058" spans="1:11" ht="12.75" x14ac:dyDescent="0.2">
      <c r="A1058" s="41">
        <v>0</v>
      </c>
      <c r="B1058" s="42" t="s">
        <v>2441</v>
      </c>
      <c r="C1058" s="43">
        <v>43834</v>
      </c>
      <c r="D1058" s="44" t="s">
        <v>361</v>
      </c>
      <c r="E1058" s="42" t="s">
        <v>2441</v>
      </c>
      <c r="F1058" s="44" t="s">
        <v>492</v>
      </c>
      <c r="G1058" s="42" t="s">
        <v>38</v>
      </c>
      <c r="H1058" s="45">
        <v>30900</v>
      </c>
      <c r="I1058" s="42" t="s">
        <v>978</v>
      </c>
      <c r="J1058" s="44" t="s">
        <v>966</v>
      </c>
      <c r="K1058" s="42" t="s">
        <v>2442</v>
      </c>
    </row>
    <row r="1059" spans="1:11" ht="12.75" x14ac:dyDescent="0.2">
      <c r="A1059" s="41">
        <v>0</v>
      </c>
      <c r="B1059" s="42" t="s">
        <v>814</v>
      </c>
      <c r="C1059" s="43">
        <v>43843</v>
      </c>
      <c r="D1059" s="44" t="s">
        <v>361</v>
      </c>
      <c r="E1059" s="42" t="s">
        <v>814</v>
      </c>
      <c r="F1059" s="44" t="s">
        <v>492</v>
      </c>
      <c r="G1059" s="42" t="s">
        <v>141</v>
      </c>
      <c r="H1059" s="45">
        <v>28152</v>
      </c>
      <c r="I1059" s="42" t="s">
        <v>971</v>
      </c>
      <c r="J1059" s="44" t="s">
        <v>966</v>
      </c>
      <c r="K1059" s="42" t="s">
        <v>2443</v>
      </c>
    </row>
    <row r="1060" spans="1:11" ht="12.75" x14ac:dyDescent="0.2">
      <c r="A1060" s="41">
        <v>0</v>
      </c>
      <c r="B1060" s="42" t="s">
        <v>2444</v>
      </c>
      <c r="C1060" s="43">
        <v>43886</v>
      </c>
      <c r="D1060" s="44" t="s">
        <v>361</v>
      </c>
      <c r="E1060" s="42" t="s">
        <v>2444</v>
      </c>
      <c r="F1060" s="44" t="s">
        <v>492</v>
      </c>
      <c r="G1060" s="42" t="s">
        <v>1204</v>
      </c>
      <c r="H1060" s="45">
        <v>30660</v>
      </c>
      <c r="I1060" s="42" t="s">
        <v>978</v>
      </c>
      <c r="J1060" s="44" t="s">
        <v>966</v>
      </c>
      <c r="K1060" s="42" t="s">
        <v>2445</v>
      </c>
    </row>
    <row r="1061" spans="1:11" ht="12.75" x14ac:dyDescent="0.2">
      <c r="A1061" s="41">
        <v>0</v>
      </c>
      <c r="B1061" s="42" t="s">
        <v>2446</v>
      </c>
      <c r="C1061" s="43">
        <v>43834</v>
      </c>
      <c r="D1061" s="44" t="s">
        <v>360</v>
      </c>
      <c r="E1061" s="42" t="s">
        <v>2446</v>
      </c>
      <c r="F1061" s="44" t="s">
        <v>492</v>
      </c>
      <c r="G1061" s="42" t="s">
        <v>96</v>
      </c>
      <c r="H1061" s="45">
        <v>35619</v>
      </c>
      <c r="I1061" s="42" t="s">
        <v>965</v>
      </c>
      <c r="J1061" s="44" t="s">
        <v>966</v>
      </c>
      <c r="K1061" s="42" t="s">
        <v>2447</v>
      </c>
    </row>
    <row r="1062" spans="1:11" ht="12.75" x14ac:dyDescent="0.2">
      <c r="A1062" s="41">
        <v>0</v>
      </c>
      <c r="B1062" s="42" t="s">
        <v>936</v>
      </c>
      <c r="C1062" s="43">
        <v>43866</v>
      </c>
      <c r="D1062" s="44" t="s">
        <v>360</v>
      </c>
      <c r="E1062" s="42" t="s">
        <v>936</v>
      </c>
      <c r="F1062" s="44" t="s">
        <v>492</v>
      </c>
      <c r="G1062" s="42" t="s">
        <v>340</v>
      </c>
      <c r="H1062" s="45">
        <v>32065</v>
      </c>
      <c r="I1062" s="42" t="s">
        <v>978</v>
      </c>
      <c r="J1062" s="44" t="s">
        <v>966</v>
      </c>
      <c r="K1062" s="42" t="s">
        <v>2448</v>
      </c>
    </row>
    <row r="1063" spans="1:11" ht="12.75" x14ac:dyDescent="0.2">
      <c r="A1063" s="41">
        <v>0</v>
      </c>
      <c r="B1063" s="42" t="s">
        <v>103</v>
      </c>
      <c r="C1063" s="43">
        <v>43851</v>
      </c>
      <c r="D1063" s="44" t="s">
        <v>352</v>
      </c>
      <c r="E1063" s="42" t="s">
        <v>103</v>
      </c>
      <c r="F1063" s="44" t="s">
        <v>492</v>
      </c>
      <c r="G1063" s="42" t="s">
        <v>115</v>
      </c>
      <c r="H1063" s="45">
        <v>30890</v>
      </c>
      <c r="I1063" s="42" t="s">
        <v>978</v>
      </c>
      <c r="J1063" s="44" t="s">
        <v>966</v>
      </c>
      <c r="K1063" s="42" t="s">
        <v>2449</v>
      </c>
    </row>
    <row r="1064" spans="1:11" ht="12.75" x14ac:dyDescent="0.2">
      <c r="A1064" s="41">
        <v>0</v>
      </c>
      <c r="B1064" s="42" t="s">
        <v>2450</v>
      </c>
      <c r="C1064" s="43">
        <v>43843</v>
      </c>
      <c r="D1064" s="44" t="s">
        <v>969</v>
      </c>
      <c r="E1064" s="42" t="s">
        <v>2450</v>
      </c>
      <c r="F1064" s="44" t="s">
        <v>492</v>
      </c>
      <c r="G1064" s="42" t="s">
        <v>1019</v>
      </c>
      <c r="H1064" s="45">
        <v>38405</v>
      </c>
      <c r="I1064" s="42" t="s">
        <v>975</v>
      </c>
      <c r="J1064" s="44" t="s">
        <v>966</v>
      </c>
      <c r="K1064" s="42" t="s">
        <v>2451</v>
      </c>
    </row>
    <row r="1065" spans="1:11" ht="12.75" x14ac:dyDescent="0.2">
      <c r="A1065" s="41">
        <v>0</v>
      </c>
      <c r="B1065" s="42" t="s">
        <v>2452</v>
      </c>
      <c r="C1065" s="43">
        <v>43843</v>
      </c>
      <c r="D1065" s="44" t="s">
        <v>359</v>
      </c>
      <c r="E1065" s="42" t="s">
        <v>2452</v>
      </c>
      <c r="F1065" s="44" t="s">
        <v>492</v>
      </c>
      <c r="G1065" s="42" t="s">
        <v>1019</v>
      </c>
      <c r="H1065" s="45">
        <v>25975</v>
      </c>
      <c r="I1065" s="42" t="s">
        <v>971</v>
      </c>
      <c r="J1065" s="44" t="s">
        <v>966</v>
      </c>
      <c r="K1065" s="42" t="s">
        <v>2453</v>
      </c>
    </row>
    <row r="1066" spans="1:11" ht="12.75" x14ac:dyDescent="0.2">
      <c r="A1066" s="41">
        <v>0</v>
      </c>
      <c r="B1066" s="42" t="s">
        <v>2454</v>
      </c>
      <c r="C1066" s="43">
        <v>43834</v>
      </c>
      <c r="D1066" s="44" t="s">
        <v>359</v>
      </c>
      <c r="E1066" s="42" t="s">
        <v>2454</v>
      </c>
      <c r="F1066" s="44" t="s">
        <v>492</v>
      </c>
      <c r="G1066" s="42" t="s">
        <v>2455</v>
      </c>
      <c r="H1066" s="45">
        <v>37370</v>
      </c>
      <c r="I1066" s="42" t="s">
        <v>998</v>
      </c>
      <c r="J1066" s="44" t="s">
        <v>966</v>
      </c>
      <c r="K1066" s="42" t="s">
        <v>2456</v>
      </c>
    </row>
    <row r="1067" spans="1:11" ht="12.75" x14ac:dyDescent="0.2">
      <c r="A1067" s="41">
        <v>0</v>
      </c>
      <c r="B1067" s="42" t="s">
        <v>610</v>
      </c>
      <c r="C1067" s="43">
        <v>43840</v>
      </c>
      <c r="D1067" s="44" t="s">
        <v>360</v>
      </c>
      <c r="E1067" s="42" t="s">
        <v>610</v>
      </c>
      <c r="F1067" s="44" t="s">
        <v>492</v>
      </c>
      <c r="G1067" s="42" t="s">
        <v>53</v>
      </c>
      <c r="H1067" s="45">
        <v>34027</v>
      </c>
      <c r="I1067" s="42" t="s">
        <v>965</v>
      </c>
      <c r="J1067" s="44" t="s">
        <v>966</v>
      </c>
      <c r="K1067" s="42" t="s">
        <v>2457</v>
      </c>
    </row>
    <row r="1068" spans="1:11" ht="12.75" x14ac:dyDescent="0.2">
      <c r="A1068" s="41">
        <v>0</v>
      </c>
      <c r="B1068" s="42" t="s">
        <v>569</v>
      </c>
      <c r="C1068" s="43">
        <v>44019</v>
      </c>
      <c r="D1068" s="44" t="s">
        <v>352</v>
      </c>
      <c r="E1068" s="42" t="s">
        <v>569</v>
      </c>
      <c r="F1068" s="44" t="s">
        <v>492</v>
      </c>
      <c r="G1068" s="42" t="s">
        <v>195</v>
      </c>
      <c r="H1068" s="45">
        <v>24905</v>
      </c>
      <c r="I1068" s="42" t="s">
        <v>987</v>
      </c>
      <c r="J1068" s="44" t="s">
        <v>966</v>
      </c>
      <c r="K1068" s="42" t="s">
        <v>2458</v>
      </c>
    </row>
    <row r="1069" spans="1:11" ht="12.75" x14ac:dyDescent="0.2">
      <c r="A1069" s="41">
        <v>0</v>
      </c>
      <c r="B1069" s="42" t="s">
        <v>272</v>
      </c>
      <c r="C1069" s="43">
        <v>43857</v>
      </c>
      <c r="D1069" s="44" t="s">
        <v>359</v>
      </c>
      <c r="E1069" s="42" t="s">
        <v>272</v>
      </c>
      <c r="F1069" s="44" t="s">
        <v>492</v>
      </c>
      <c r="G1069" s="42" t="s">
        <v>273</v>
      </c>
      <c r="H1069" s="45">
        <v>25439</v>
      </c>
      <c r="I1069" s="42" t="s">
        <v>987</v>
      </c>
      <c r="J1069" s="44" t="s">
        <v>966</v>
      </c>
      <c r="K1069" s="42" t="s">
        <v>2459</v>
      </c>
    </row>
    <row r="1070" spans="1:11" ht="12.75" x14ac:dyDescent="0.2">
      <c r="A1070" s="41">
        <v>0</v>
      </c>
      <c r="B1070" s="42" t="s">
        <v>2460</v>
      </c>
      <c r="C1070" s="43">
        <v>43835</v>
      </c>
      <c r="D1070" s="44" t="s">
        <v>969</v>
      </c>
      <c r="E1070" s="42" t="s">
        <v>2460</v>
      </c>
      <c r="F1070" s="44" t="s">
        <v>492</v>
      </c>
      <c r="G1070" s="42" t="s">
        <v>62</v>
      </c>
      <c r="H1070" s="45">
        <v>38878</v>
      </c>
      <c r="I1070" s="42" t="s">
        <v>1044</v>
      </c>
      <c r="J1070" s="44" t="s">
        <v>966</v>
      </c>
      <c r="K1070" s="42" t="s">
        <v>2461</v>
      </c>
    </row>
    <row r="1071" spans="1:11" ht="12.75" x14ac:dyDescent="0.2">
      <c r="A1071" s="41">
        <v>0</v>
      </c>
      <c r="B1071" s="42" t="s">
        <v>2462</v>
      </c>
      <c r="C1071" s="43">
        <v>43834</v>
      </c>
      <c r="D1071" s="44" t="s">
        <v>359</v>
      </c>
      <c r="E1071" s="42" t="s">
        <v>2462</v>
      </c>
      <c r="F1071" s="44" t="s">
        <v>492</v>
      </c>
      <c r="G1071" s="42" t="s">
        <v>1225</v>
      </c>
      <c r="H1071" s="45">
        <v>28191</v>
      </c>
      <c r="I1071" s="42" t="s">
        <v>971</v>
      </c>
      <c r="J1071" s="44" t="s">
        <v>966</v>
      </c>
      <c r="K1071" s="42" t="s">
        <v>2463</v>
      </c>
    </row>
    <row r="1072" spans="1:11" ht="12.75" x14ac:dyDescent="0.2">
      <c r="A1072" s="41">
        <v>0</v>
      </c>
      <c r="B1072" s="42" t="s">
        <v>588</v>
      </c>
      <c r="C1072" s="43">
        <v>43843</v>
      </c>
      <c r="D1072" s="44" t="s">
        <v>362</v>
      </c>
      <c r="E1072" s="42" t="s">
        <v>588</v>
      </c>
      <c r="F1072" s="44" t="s">
        <v>491</v>
      </c>
      <c r="G1072" s="42" t="s">
        <v>14</v>
      </c>
      <c r="H1072" s="45">
        <v>28638</v>
      </c>
      <c r="I1072" s="42" t="s">
        <v>1069</v>
      </c>
      <c r="J1072" s="44" t="s">
        <v>966</v>
      </c>
      <c r="K1072" s="42" t="s">
        <v>2464</v>
      </c>
    </row>
    <row r="1073" spans="1:11" ht="12.75" x14ac:dyDescent="0.2">
      <c r="A1073" s="41">
        <v>0</v>
      </c>
      <c r="B1073" s="42" t="s">
        <v>589</v>
      </c>
      <c r="C1073" s="43">
        <v>43843</v>
      </c>
      <c r="D1073" s="44" t="s">
        <v>359</v>
      </c>
      <c r="E1073" s="42" t="s">
        <v>589</v>
      </c>
      <c r="F1073" s="44" t="s">
        <v>492</v>
      </c>
      <c r="G1073" s="42" t="s">
        <v>14</v>
      </c>
      <c r="H1073" s="45">
        <v>37863</v>
      </c>
      <c r="I1073" s="42" t="s">
        <v>998</v>
      </c>
      <c r="J1073" s="44" t="s">
        <v>966</v>
      </c>
      <c r="K1073" s="42" t="s">
        <v>2465</v>
      </c>
    </row>
    <row r="1074" spans="1:11" ht="12.75" x14ac:dyDescent="0.2">
      <c r="A1074" s="41">
        <v>0</v>
      </c>
      <c r="B1074" s="42" t="s">
        <v>590</v>
      </c>
      <c r="C1074" s="43">
        <v>43843</v>
      </c>
      <c r="D1074" s="44" t="s">
        <v>359</v>
      </c>
      <c r="E1074" s="42" t="s">
        <v>590</v>
      </c>
      <c r="F1074" s="44" t="s">
        <v>492</v>
      </c>
      <c r="G1074" s="42" t="s">
        <v>14</v>
      </c>
      <c r="H1074" s="45">
        <v>28010</v>
      </c>
      <c r="I1074" s="42" t="s">
        <v>971</v>
      </c>
      <c r="J1074" s="44" t="s">
        <v>966</v>
      </c>
      <c r="K1074" s="42" t="s">
        <v>2466</v>
      </c>
    </row>
    <row r="1075" spans="1:11" ht="12.75" x14ac:dyDescent="0.2">
      <c r="A1075" s="41">
        <v>0</v>
      </c>
      <c r="B1075" s="42" t="s">
        <v>591</v>
      </c>
      <c r="C1075" s="43">
        <v>43843</v>
      </c>
      <c r="D1075" s="44" t="s">
        <v>969</v>
      </c>
      <c r="E1075" s="42" t="s">
        <v>591</v>
      </c>
      <c r="F1075" s="44" t="s">
        <v>492</v>
      </c>
      <c r="G1075" s="42" t="s">
        <v>14</v>
      </c>
      <c r="H1075" s="45">
        <v>38226</v>
      </c>
      <c r="I1075" s="42" t="s">
        <v>975</v>
      </c>
      <c r="J1075" s="44" t="s">
        <v>966</v>
      </c>
      <c r="K1075" s="42" t="s">
        <v>2467</v>
      </c>
    </row>
    <row r="1076" spans="1:11" ht="12.75" x14ac:dyDescent="0.2">
      <c r="A1076" s="41">
        <v>0</v>
      </c>
      <c r="B1076" s="42" t="s">
        <v>738</v>
      </c>
      <c r="C1076" s="43">
        <v>43843</v>
      </c>
      <c r="D1076" s="44" t="s">
        <v>361</v>
      </c>
      <c r="E1076" s="42" t="s">
        <v>738</v>
      </c>
      <c r="F1076" s="44" t="s">
        <v>492</v>
      </c>
      <c r="G1076" s="42" t="s">
        <v>327</v>
      </c>
      <c r="H1076" s="45">
        <v>28041</v>
      </c>
      <c r="I1076" s="42" t="s">
        <v>971</v>
      </c>
      <c r="J1076" s="44" t="s">
        <v>966</v>
      </c>
      <c r="K1076" s="42" t="s">
        <v>2468</v>
      </c>
    </row>
    <row r="1077" spans="1:11" ht="12.75" x14ac:dyDescent="0.2">
      <c r="A1077" s="41">
        <v>0</v>
      </c>
      <c r="B1077" s="42" t="s">
        <v>2469</v>
      </c>
      <c r="C1077" s="43">
        <v>43857</v>
      </c>
      <c r="D1077" s="44" t="s">
        <v>359</v>
      </c>
      <c r="E1077" s="42" t="s">
        <v>2469</v>
      </c>
      <c r="F1077" s="44" t="s">
        <v>492</v>
      </c>
      <c r="G1077" s="42" t="s">
        <v>202</v>
      </c>
      <c r="H1077" s="45">
        <v>23703</v>
      </c>
      <c r="I1077" s="42" t="s">
        <v>987</v>
      </c>
      <c r="J1077" s="44" t="s">
        <v>966</v>
      </c>
      <c r="K1077" s="42" t="s">
        <v>2470</v>
      </c>
    </row>
    <row r="1078" spans="1:11" ht="12.75" x14ac:dyDescent="0.2">
      <c r="A1078" s="41">
        <v>0</v>
      </c>
      <c r="B1078" s="42" t="s">
        <v>2471</v>
      </c>
      <c r="C1078" s="43">
        <v>43837</v>
      </c>
      <c r="D1078" s="44" t="s">
        <v>359</v>
      </c>
      <c r="E1078" s="42" t="s">
        <v>2471</v>
      </c>
      <c r="F1078" s="44" t="s">
        <v>492</v>
      </c>
      <c r="G1078" s="42" t="s">
        <v>88</v>
      </c>
      <c r="H1078" s="45">
        <v>31323</v>
      </c>
      <c r="I1078" s="42" t="s">
        <v>978</v>
      </c>
      <c r="J1078" s="44" t="s">
        <v>966</v>
      </c>
      <c r="K1078" s="42" t="s">
        <v>2472</v>
      </c>
    </row>
    <row r="1079" spans="1:11" ht="12.75" x14ac:dyDescent="0.2">
      <c r="A1079" s="41">
        <v>0</v>
      </c>
      <c r="B1079" s="42" t="s">
        <v>2473</v>
      </c>
      <c r="C1079" s="43">
        <v>43843</v>
      </c>
      <c r="D1079" s="44" t="s">
        <v>359</v>
      </c>
      <c r="E1079" s="42" t="s">
        <v>2473</v>
      </c>
      <c r="F1079" s="44" t="s">
        <v>492</v>
      </c>
      <c r="G1079" s="42" t="s">
        <v>1225</v>
      </c>
      <c r="H1079" s="45">
        <v>36718</v>
      </c>
      <c r="I1079" s="42" t="s">
        <v>965</v>
      </c>
      <c r="J1079" s="44" t="s">
        <v>966</v>
      </c>
      <c r="K1079" s="42" t="s">
        <v>2474</v>
      </c>
    </row>
    <row r="1080" spans="1:11" ht="12.75" x14ac:dyDescent="0.2">
      <c r="A1080" s="41">
        <v>0</v>
      </c>
      <c r="B1080" s="42" t="s">
        <v>276</v>
      </c>
      <c r="C1080" s="43">
        <v>43843</v>
      </c>
      <c r="D1080" s="44" t="s">
        <v>1078</v>
      </c>
      <c r="E1080" s="42" t="s">
        <v>276</v>
      </c>
      <c r="F1080" s="44" t="s">
        <v>492</v>
      </c>
      <c r="G1080" s="42" t="s">
        <v>14</v>
      </c>
      <c r="H1080" s="45">
        <v>16901</v>
      </c>
      <c r="I1080" s="42" t="s">
        <v>1016</v>
      </c>
      <c r="J1080" s="44" t="s">
        <v>966</v>
      </c>
      <c r="K1080" s="42" t="s">
        <v>2475</v>
      </c>
    </row>
    <row r="1081" spans="1:11" ht="12.75" x14ac:dyDescent="0.2">
      <c r="A1081" s="41">
        <v>0</v>
      </c>
      <c r="B1081" s="42" t="s">
        <v>476</v>
      </c>
      <c r="C1081" s="43">
        <v>43835</v>
      </c>
      <c r="D1081" s="44" t="s">
        <v>969</v>
      </c>
      <c r="E1081" s="42" t="s">
        <v>476</v>
      </c>
      <c r="F1081" s="44" t="s">
        <v>492</v>
      </c>
      <c r="G1081" s="42" t="s">
        <v>62</v>
      </c>
      <c r="H1081" s="45">
        <v>41533</v>
      </c>
      <c r="I1081" s="42" t="s">
        <v>490</v>
      </c>
      <c r="J1081" s="44" t="s">
        <v>966</v>
      </c>
      <c r="K1081" s="42" t="s">
        <v>2476</v>
      </c>
    </row>
    <row r="1082" spans="1:11" ht="12.75" x14ac:dyDescent="0.2">
      <c r="A1082" s="41">
        <v>0</v>
      </c>
      <c r="B1082" s="42" t="s">
        <v>2477</v>
      </c>
      <c r="C1082" s="43">
        <v>43835</v>
      </c>
      <c r="D1082" s="44" t="s">
        <v>359</v>
      </c>
      <c r="E1082" s="42" t="s">
        <v>2477</v>
      </c>
      <c r="F1082" s="44" t="s">
        <v>492</v>
      </c>
      <c r="G1082" s="42" t="s">
        <v>62</v>
      </c>
      <c r="H1082" s="45">
        <v>25668</v>
      </c>
      <c r="I1082" s="42" t="s">
        <v>987</v>
      </c>
      <c r="J1082" s="44" t="s">
        <v>966</v>
      </c>
      <c r="K1082" s="42" t="s">
        <v>2478</v>
      </c>
    </row>
    <row r="1083" spans="1:11" ht="12.75" x14ac:dyDescent="0.2">
      <c r="A1083" s="41">
        <v>0</v>
      </c>
      <c r="B1083" s="42" t="s">
        <v>2479</v>
      </c>
      <c r="C1083" s="43">
        <v>43849</v>
      </c>
      <c r="D1083" s="44" t="s">
        <v>359</v>
      </c>
      <c r="E1083" s="42" t="s">
        <v>2479</v>
      </c>
      <c r="F1083" s="44" t="s">
        <v>492</v>
      </c>
      <c r="G1083" s="42" t="s">
        <v>109</v>
      </c>
      <c r="H1083" s="45">
        <v>23058</v>
      </c>
      <c r="I1083" s="42" t="s">
        <v>987</v>
      </c>
      <c r="J1083" s="44" t="s">
        <v>966</v>
      </c>
      <c r="K1083" s="42" t="s">
        <v>2480</v>
      </c>
    </row>
    <row r="1084" spans="1:11" ht="12.75" x14ac:dyDescent="0.2">
      <c r="A1084" s="41">
        <v>0</v>
      </c>
      <c r="B1084" s="42" t="s">
        <v>535</v>
      </c>
      <c r="C1084" s="43">
        <v>43851</v>
      </c>
      <c r="D1084" s="44" t="s">
        <v>361</v>
      </c>
      <c r="E1084" s="42" t="s">
        <v>535</v>
      </c>
      <c r="F1084" s="44" t="s">
        <v>492</v>
      </c>
      <c r="G1084" s="42" t="s">
        <v>186</v>
      </c>
      <c r="H1084" s="45">
        <v>26038</v>
      </c>
      <c r="I1084" s="42" t="s">
        <v>971</v>
      </c>
      <c r="J1084" s="44" t="s">
        <v>966</v>
      </c>
      <c r="K1084" s="42" t="s">
        <v>2481</v>
      </c>
    </row>
    <row r="1085" spans="1:11" ht="12.75" x14ac:dyDescent="0.2">
      <c r="A1085" s="41">
        <v>0</v>
      </c>
      <c r="B1085" s="42" t="s">
        <v>2482</v>
      </c>
      <c r="C1085" s="43">
        <v>43884</v>
      </c>
      <c r="D1085" s="44" t="s">
        <v>969</v>
      </c>
      <c r="E1085" s="42" t="s">
        <v>2482</v>
      </c>
      <c r="F1085" s="44" t="s">
        <v>492</v>
      </c>
      <c r="G1085" s="42" t="s">
        <v>140</v>
      </c>
      <c r="H1085" s="45">
        <v>38673</v>
      </c>
      <c r="I1085" s="42" t="s">
        <v>975</v>
      </c>
      <c r="J1085" s="44" t="s">
        <v>966</v>
      </c>
      <c r="K1085" s="42" t="s">
        <v>2483</v>
      </c>
    </row>
    <row r="1086" spans="1:11" ht="12.75" x14ac:dyDescent="0.2">
      <c r="A1086" s="41">
        <v>0</v>
      </c>
      <c r="B1086" s="42" t="s">
        <v>592</v>
      </c>
      <c r="C1086" s="43">
        <v>43843</v>
      </c>
      <c r="D1086" s="44" t="s">
        <v>352</v>
      </c>
      <c r="E1086" s="42" t="s">
        <v>592</v>
      </c>
      <c r="F1086" s="44" t="s">
        <v>492</v>
      </c>
      <c r="G1086" s="42" t="s">
        <v>14</v>
      </c>
      <c r="H1086" s="45">
        <v>23609</v>
      </c>
      <c r="I1086" s="42" t="s">
        <v>987</v>
      </c>
      <c r="J1086" s="44" t="s">
        <v>966</v>
      </c>
      <c r="K1086" s="42" t="s">
        <v>2484</v>
      </c>
    </row>
    <row r="1087" spans="1:11" ht="12.75" x14ac:dyDescent="0.2">
      <c r="A1087" s="41">
        <v>0</v>
      </c>
      <c r="B1087" s="42" t="s">
        <v>638</v>
      </c>
      <c r="C1087" s="43">
        <v>43843</v>
      </c>
      <c r="D1087" s="44" t="s">
        <v>969</v>
      </c>
      <c r="E1087" s="42" t="s">
        <v>638</v>
      </c>
      <c r="F1087" s="44" t="s">
        <v>492</v>
      </c>
      <c r="G1087" s="42" t="s">
        <v>14</v>
      </c>
      <c r="H1087" s="45">
        <v>39406</v>
      </c>
      <c r="I1087" s="42" t="s">
        <v>1044</v>
      </c>
      <c r="J1087" s="44" t="s">
        <v>966</v>
      </c>
      <c r="K1087" s="42" t="s">
        <v>2485</v>
      </c>
    </row>
    <row r="1088" spans="1:11" ht="12.75" x14ac:dyDescent="0.2">
      <c r="A1088" s="41">
        <v>0</v>
      </c>
      <c r="B1088" s="42" t="s">
        <v>2486</v>
      </c>
      <c r="C1088" s="43">
        <v>43834</v>
      </c>
      <c r="D1088" s="44" t="s">
        <v>360</v>
      </c>
      <c r="E1088" s="42" t="s">
        <v>2486</v>
      </c>
      <c r="F1088" s="44" t="s">
        <v>492</v>
      </c>
      <c r="G1088" s="42" t="s">
        <v>38</v>
      </c>
      <c r="H1088" s="45">
        <v>26803</v>
      </c>
      <c r="I1088" s="42" t="s">
        <v>971</v>
      </c>
      <c r="J1088" s="44" t="s">
        <v>966</v>
      </c>
      <c r="K1088" s="42" t="s">
        <v>2487</v>
      </c>
    </row>
    <row r="1089" spans="1:11" ht="12.75" x14ac:dyDescent="0.2">
      <c r="A1089" s="41">
        <v>0</v>
      </c>
      <c r="B1089" s="42" t="s">
        <v>502</v>
      </c>
      <c r="C1089" s="43">
        <v>43843</v>
      </c>
      <c r="D1089" s="44" t="s">
        <v>359</v>
      </c>
      <c r="E1089" s="42" t="s">
        <v>502</v>
      </c>
      <c r="F1089" s="44" t="s">
        <v>492</v>
      </c>
      <c r="G1089" s="42" t="s">
        <v>74</v>
      </c>
      <c r="H1089" s="45">
        <v>37806</v>
      </c>
      <c r="I1089" s="42" t="s">
        <v>998</v>
      </c>
      <c r="J1089" s="44" t="s">
        <v>966</v>
      </c>
      <c r="K1089" s="42" t="s">
        <v>2488</v>
      </c>
    </row>
    <row r="1090" spans="1:11" ht="12.75" x14ac:dyDescent="0.2">
      <c r="A1090" s="41">
        <v>0</v>
      </c>
      <c r="B1090" s="42" t="s">
        <v>477</v>
      </c>
      <c r="C1090" s="43">
        <v>43867</v>
      </c>
      <c r="D1090" s="44" t="s">
        <v>969</v>
      </c>
      <c r="E1090" s="42" t="s">
        <v>477</v>
      </c>
      <c r="F1090" s="44" t="s">
        <v>492</v>
      </c>
      <c r="G1090" s="42" t="s">
        <v>489</v>
      </c>
      <c r="H1090" s="45">
        <v>40913</v>
      </c>
      <c r="I1090" s="42" t="s">
        <v>490</v>
      </c>
      <c r="J1090" s="44" t="s">
        <v>966</v>
      </c>
      <c r="K1090" s="42" t="s">
        <v>2489</v>
      </c>
    </row>
    <row r="1091" spans="1:11" ht="12.75" x14ac:dyDescent="0.2">
      <c r="A1091" s="41">
        <v>0</v>
      </c>
      <c r="B1091" s="42" t="s">
        <v>536</v>
      </c>
      <c r="C1091" s="43">
        <v>43843</v>
      </c>
      <c r="D1091" s="44" t="s">
        <v>352</v>
      </c>
      <c r="E1091" s="42" t="s">
        <v>536</v>
      </c>
      <c r="F1091" s="44" t="s">
        <v>492</v>
      </c>
      <c r="G1091" s="42" t="s">
        <v>186</v>
      </c>
      <c r="H1091" s="45">
        <v>21136</v>
      </c>
      <c r="I1091" s="42" t="s">
        <v>1016</v>
      </c>
      <c r="J1091" s="44" t="s">
        <v>966</v>
      </c>
      <c r="K1091" s="42" t="s">
        <v>2490</v>
      </c>
    </row>
    <row r="1092" spans="1:11" ht="12.75" x14ac:dyDescent="0.2">
      <c r="A1092" s="41">
        <v>0</v>
      </c>
      <c r="B1092" s="42" t="s">
        <v>2491</v>
      </c>
      <c r="C1092" s="43">
        <v>43857</v>
      </c>
      <c r="D1092" s="44" t="s">
        <v>359</v>
      </c>
      <c r="E1092" s="42" t="s">
        <v>2491</v>
      </c>
      <c r="F1092" s="44" t="s">
        <v>492</v>
      </c>
      <c r="G1092" s="42" t="s">
        <v>32</v>
      </c>
      <c r="H1092" s="45">
        <v>31316</v>
      </c>
      <c r="I1092" s="42" t="s">
        <v>978</v>
      </c>
      <c r="J1092" s="44" t="s">
        <v>966</v>
      </c>
      <c r="K1092" s="42" t="s">
        <v>2492</v>
      </c>
    </row>
    <row r="1093" spans="1:11" ht="12.75" x14ac:dyDescent="0.2">
      <c r="A1093" s="41">
        <v>0</v>
      </c>
      <c r="B1093" s="42" t="s">
        <v>2493</v>
      </c>
      <c r="C1093" s="43">
        <v>43835</v>
      </c>
      <c r="D1093" s="44" t="s">
        <v>352</v>
      </c>
      <c r="E1093" s="42" t="s">
        <v>2493</v>
      </c>
      <c r="F1093" s="44" t="s">
        <v>491</v>
      </c>
      <c r="G1093" s="42" t="s">
        <v>62</v>
      </c>
      <c r="H1093" s="45">
        <v>32969</v>
      </c>
      <c r="I1093" s="42" t="s">
        <v>1360</v>
      </c>
      <c r="J1093" s="44" t="s">
        <v>966</v>
      </c>
      <c r="K1093" s="42" t="s">
        <v>2494</v>
      </c>
    </row>
    <row r="1094" spans="1:11" ht="12.75" x14ac:dyDescent="0.2">
      <c r="A1094" s="41">
        <v>0</v>
      </c>
      <c r="B1094" s="42" t="s">
        <v>758</v>
      </c>
      <c r="C1094" s="43">
        <v>43834</v>
      </c>
      <c r="D1094" s="44" t="s">
        <v>352</v>
      </c>
      <c r="E1094" s="42" t="s">
        <v>758</v>
      </c>
      <c r="F1094" s="44" t="s">
        <v>492</v>
      </c>
      <c r="G1094" s="42" t="s">
        <v>107</v>
      </c>
      <c r="H1094" s="45">
        <v>32931</v>
      </c>
      <c r="I1094" s="42" t="s">
        <v>978</v>
      </c>
      <c r="J1094" s="44" t="s">
        <v>966</v>
      </c>
      <c r="K1094" s="42" t="s">
        <v>2495</v>
      </c>
    </row>
    <row r="1095" spans="1:11" ht="12.75" x14ac:dyDescent="0.2">
      <c r="A1095" s="41">
        <v>0</v>
      </c>
      <c r="B1095" s="42" t="s">
        <v>2496</v>
      </c>
      <c r="C1095" s="43">
        <v>43834</v>
      </c>
      <c r="D1095" s="44" t="s">
        <v>360</v>
      </c>
      <c r="E1095" s="42" t="s">
        <v>2496</v>
      </c>
      <c r="F1095" s="44" t="s">
        <v>492</v>
      </c>
      <c r="G1095" s="42" t="s">
        <v>38</v>
      </c>
      <c r="H1095" s="45">
        <v>31464</v>
      </c>
      <c r="I1095" s="42" t="s">
        <v>978</v>
      </c>
      <c r="J1095" s="44" t="s">
        <v>966</v>
      </c>
      <c r="K1095" s="42" t="s">
        <v>2497</v>
      </c>
    </row>
    <row r="1096" spans="1:11" ht="12.75" x14ac:dyDescent="0.2">
      <c r="A1096" s="41">
        <v>0</v>
      </c>
      <c r="B1096" s="42" t="s">
        <v>2498</v>
      </c>
      <c r="C1096" s="43">
        <v>43851</v>
      </c>
      <c r="D1096" s="44" t="s">
        <v>359</v>
      </c>
      <c r="E1096" s="42" t="s">
        <v>2498</v>
      </c>
      <c r="F1096" s="44" t="s">
        <v>492</v>
      </c>
      <c r="G1096" s="42" t="s">
        <v>17</v>
      </c>
      <c r="H1096" s="45">
        <v>37262</v>
      </c>
      <c r="I1096" s="42" t="s">
        <v>998</v>
      </c>
      <c r="J1096" s="44" t="s">
        <v>966</v>
      </c>
      <c r="K1096" s="42" t="s">
        <v>2499</v>
      </c>
    </row>
    <row r="1097" spans="1:11" ht="12.75" x14ac:dyDescent="0.2">
      <c r="A1097" s="41">
        <v>0</v>
      </c>
      <c r="B1097" s="42" t="s">
        <v>2500</v>
      </c>
      <c r="C1097" s="43">
        <v>43846</v>
      </c>
      <c r="D1097" s="44" t="s">
        <v>969</v>
      </c>
      <c r="E1097" s="42" t="s">
        <v>2500</v>
      </c>
      <c r="F1097" s="44" t="s">
        <v>492</v>
      </c>
      <c r="G1097" s="42" t="s">
        <v>109</v>
      </c>
      <c r="H1097" s="45">
        <v>39296</v>
      </c>
      <c r="I1097" s="42" t="s">
        <v>1044</v>
      </c>
      <c r="J1097" s="44" t="s">
        <v>966</v>
      </c>
      <c r="K1097" s="42" t="s">
        <v>2501</v>
      </c>
    </row>
    <row r="1098" spans="1:11" ht="12.75" x14ac:dyDescent="0.2">
      <c r="A1098" s="41">
        <v>0</v>
      </c>
      <c r="B1098" s="42" t="s">
        <v>288</v>
      </c>
      <c r="C1098" s="43">
        <v>43867</v>
      </c>
      <c r="D1098" s="44" t="s">
        <v>969</v>
      </c>
      <c r="E1098" s="42" t="s">
        <v>288</v>
      </c>
      <c r="F1098" s="44" t="s">
        <v>492</v>
      </c>
      <c r="G1098" s="42" t="s">
        <v>284</v>
      </c>
      <c r="H1098" s="45">
        <v>39056</v>
      </c>
      <c r="I1098" s="42" t="s">
        <v>1044</v>
      </c>
      <c r="J1098" s="44" t="s">
        <v>966</v>
      </c>
      <c r="K1098" s="42" t="s">
        <v>2502</v>
      </c>
    </row>
    <row r="1099" spans="1:11" ht="12.75" x14ac:dyDescent="0.2">
      <c r="A1099" s="41">
        <v>0</v>
      </c>
      <c r="B1099" s="42" t="s">
        <v>593</v>
      </c>
      <c r="C1099" s="43">
        <v>43843</v>
      </c>
      <c r="D1099" s="44" t="s">
        <v>352</v>
      </c>
      <c r="E1099" s="42" t="s">
        <v>593</v>
      </c>
      <c r="F1099" s="44" t="s">
        <v>492</v>
      </c>
      <c r="G1099" s="42" t="s">
        <v>14</v>
      </c>
      <c r="H1099" s="45">
        <v>31826</v>
      </c>
      <c r="I1099" s="42" t="s">
        <v>978</v>
      </c>
      <c r="J1099" s="44" t="s">
        <v>966</v>
      </c>
      <c r="K1099" s="42" t="s">
        <v>2503</v>
      </c>
    </row>
    <row r="1100" spans="1:11" ht="12.75" x14ac:dyDescent="0.2">
      <c r="A1100" s="41">
        <v>0</v>
      </c>
      <c r="B1100" s="42" t="s">
        <v>2504</v>
      </c>
      <c r="C1100" s="43">
        <v>43850</v>
      </c>
      <c r="D1100" s="44" t="s">
        <v>361</v>
      </c>
      <c r="E1100" s="42" t="s">
        <v>2504</v>
      </c>
      <c r="F1100" s="44" t="s">
        <v>492</v>
      </c>
      <c r="G1100" s="42" t="s">
        <v>174</v>
      </c>
      <c r="H1100" s="45">
        <v>29079</v>
      </c>
      <c r="I1100" s="42" t="s">
        <v>971</v>
      </c>
      <c r="J1100" s="44" t="s">
        <v>966</v>
      </c>
      <c r="K1100" s="42" t="s">
        <v>2505</v>
      </c>
    </row>
    <row r="1101" spans="1:11" ht="12.75" x14ac:dyDescent="0.2">
      <c r="A1101" s="41">
        <v>0</v>
      </c>
      <c r="B1101" s="42" t="s">
        <v>2506</v>
      </c>
      <c r="C1101" s="43">
        <v>43850</v>
      </c>
      <c r="D1101" s="44" t="s">
        <v>969</v>
      </c>
      <c r="E1101" s="42" t="s">
        <v>2506</v>
      </c>
      <c r="F1101" s="44" t="s">
        <v>492</v>
      </c>
      <c r="G1101" s="42" t="s">
        <v>174</v>
      </c>
      <c r="H1101" s="45">
        <v>38416</v>
      </c>
      <c r="I1101" s="42" t="s">
        <v>975</v>
      </c>
      <c r="J1101" s="44" t="s">
        <v>966</v>
      </c>
      <c r="K1101" s="42" t="s">
        <v>2507</v>
      </c>
    </row>
    <row r="1102" spans="1:11" ht="12.75" x14ac:dyDescent="0.2">
      <c r="A1102" s="41">
        <v>0</v>
      </c>
      <c r="B1102" s="42" t="s">
        <v>2508</v>
      </c>
      <c r="C1102" s="43">
        <v>43866</v>
      </c>
      <c r="D1102" s="44" t="s">
        <v>361</v>
      </c>
      <c r="E1102" s="42" t="s">
        <v>2508</v>
      </c>
      <c r="F1102" s="44" t="s">
        <v>492</v>
      </c>
      <c r="G1102" s="42" t="s">
        <v>171</v>
      </c>
      <c r="H1102" s="45">
        <v>21182</v>
      </c>
      <c r="I1102" s="42" t="s">
        <v>1016</v>
      </c>
      <c r="J1102" s="44" t="s">
        <v>966</v>
      </c>
      <c r="K1102" s="42" t="s">
        <v>2509</v>
      </c>
    </row>
    <row r="1103" spans="1:11" ht="15" customHeight="1" x14ac:dyDescent="0.2">
      <c r="A1103" s="41">
        <v>0</v>
      </c>
      <c r="B1103" s="42" t="s">
        <v>2510</v>
      </c>
      <c r="C1103" s="43">
        <v>43877</v>
      </c>
      <c r="D1103" s="44" t="s">
        <v>361</v>
      </c>
      <c r="E1103" s="42" t="s">
        <v>2510</v>
      </c>
      <c r="F1103" s="44" t="s">
        <v>492</v>
      </c>
      <c r="G1103" s="42" t="s">
        <v>213</v>
      </c>
      <c r="H1103" s="45">
        <v>37643</v>
      </c>
      <c r="I1103" s="42" t="s">
        <v>998</v>
      </c>
      <c r="J1103" s="44" t="s">
        <v>966</v>
      </c>
      <c r="K1103" s="42" t="s">
        <v>2511</v>
      </c>
    </row>
    <row r="1104" spans="1:11" ht="15" customHeight="1" x14ac:dyDescent="0.2">
      <c r="A1104" s="41">
        <v>0</v>
      </c>
      <c r="B1104" s="42" t="s">
        <v>2512</v>
      </c>
      <c r="C1104" s="43">
        <v>43871</v>
      </c>
      <c r="D1104" s="44" t="s">
        <v>359</v>
      </c>
      <c r="E1104" s="42" t="s">
        <v>2512</v>
      </c>
      <c r="F1104" s="44" t="s">
        <v>492</v>
      </c>
      <c r="G1104" s="42" t="s">
        <v>213</v>
      </c>
      <c r="H1104" s="45">
        <v>30802</v>
      </c>
      <c r="I1104" s="42" t="s">
        <v>978</v>
      </c>
      <c r="J1104" s="44" t="s">
        <v>966</v>
      </c>
      <c r="K1104" s="42" t="s">
        <v>2513</v>
      </c>
    </row>
    <row r="1105" spans="1:11" ht="15" customHeight="1" x14ac:dyDescent="0.2">
      <c r="A1105" s="41">
        <v>0</v>
      </c>
      <c r="B1105" s="42" t="s">
        <v>2514</v>
      </c>
      <c r="C1105" s="43">
        <v>43865</v>
      </c>
      <c r="D1105" s="44" t="s">
        <v>360</v>
      </c>
      <c r="E1105" s="42" t="s">
        <v>2514</v>
      </c>
      <c r="F1105" s="44" t="s">
        <v>492</v>
      </c>
      <c r="G1105" s="42" t="s">
        <v>2515</v>
      </c>
      <c r="H1105" s="45">
        <v>31282</v>
      </c>
      <c r="I1105" s="42" t="s">
        <v>978</v>
      </c>
      <c r="J1105" s="44" t="s">
        <v>966</v>
      </c>
      <c r="K1105" s="42" t="s">
        <v>2516</v>
      </c>
    </row>
    <row r="1106" spans="1:11" ht="15" customHeight="1" x14ac:dyDescent="0.2">
      <c r="A1106" s="41">
        <v>0</v>
      </c>
      <c r="B1106" s="42" t="s">
        <v>445</v>
      </c>
      <c r="C1106" s="43">
        <v>43878</v>
      </c>
      <c r="D1106" s="44" t="s">
        <v>969</v>
      </c>
      <c r="E1106" s="42" t="s">
        <v>445</v>
      </c>
      <c r="F1106" s="44" t="s">
        <v>492</v>
      </c>
      <c r="G1106" s="42" t="s">
        <v>154</v>
      </c>
      <c r="H1106" s="45">
        <v>40682</v>
      </c>
      <c r="I1106" s="42" t="s">
        <v>453</v>
      </c>
      <c r="J1106" s="44" t="s">
        <v>966</v>
      </c>
      <c r="K1106" s="42" t="s">
        <v>2517</v>
      </c>
    </row>
    <row r="1107" spans="1:11" ht="15" customHeight="1" x14ac:dyDescent="0.2">
      <c r="A1107" s="41">
        <v>0</v>
      </c>
      <c r="B1107" s="42" t="s">
        <v>248</v>
      </c>
      <c r="C1107" s="43">
        <v>43879</v>
      </c>
      <c r="D1107" s="44" t="s">
        <v>969</v>
      </c>
      <c r="E1107" s="42" t="s">
        <v>248</v>
      </c>
      <c r="F1107" s="44" t="s">
        <v>492</v>
      </c>
      <c r="G1107" s="42" t="s">
        <v>126</v>
      </c>
      <c r="H1107" s="45">
        <v>37998</v>
      </c>
      <c r="I1107" s="42" t="s">
        <v>975</v>
      </c>
      <c r="J1107" s="44" t="s">
        <v>966</v>
      </c>
      <c r="K1107" s="42" t="s">
        <v>2518</v>
      </c>
    </row>
    <row r="1108" spans="1:11" ht="15" customHeight="1" x14ac:dyDescent="0.2">
      <c r="A1108" s="41">
        <v>0</v>
      </c>
      <c r="B1108" s="42" t="s">
        <v>127</v>
      </c>
      <c r="C1108" s="43">
        <v>43879</v>
      </c>
      <c r="D1108" s="44" t="s">
        <v>359</v>
      </c>
      <c r="E1108" s="42" t="s">
        <v>127</v>
      </c>
      <c r="F1108" s="44" t="s">
        <v>492</v>
      </c>
      <c r="G1108" s="42" t="s">
        <v>126</v>
      </c>
      <c r="H1108" s="45">
        <v>28999</v>
      </c>
      <c r="I1108" s="42" t="s">
        <v>971</v>
      </c>
      <c r="J1108" s="44" t="s">
        <v>966</v>
      </c>
      <c r="K1108" s="42" t="s">
        <v>2519</v>
      </c>
    </row>
    <row r="1109" spans="1:11" ht="15" customHeight="1" x14ac:dyDescent="0.2">
      <c r="A1109" s="41">
        <v>0</v>
      </c>
      <c r="B1109" s="42" t="s">
        <v>639</v>
      </c>
      <c r="C1109" s="43">
        <v>43880</v>
      </c>
      <c r="D1109" s="44" t="s">
        <v>361</v>
      </c>
      <c r="E1109" s="42" t="s">
        <v>639</v>
      </c>
      <c r="F1109" s="44" t="s">
        <v>492</v>
      </c>
      <c r="G1109" s="42" t="s">
        <v>2520</v>
      </c>
      <c r="H1109" s="45">
        <v>37806</v>
      </c>
      <c r="I1109" s="42" t="s">
        <v>998</v>
      </c>
      <c r="J1109" s="44" t="s">
        <v>966</v>
      </c>
      <c r="K1109" s="42" t="s">
        <v>2521</v>
      </c>
    </row>
    <row r="1110" spans="1:11" ht="15" customHeight="1" x14ac:dyDescent="0.2">
      <c r="A1110" s="41">
        <v>0</v>
      </c>
      <c r="B1110" s="42" t="s">
        <v>29</v>
      </c>
      <c r="C1110" s="43">
        <v>43876</v>
      </c>
      <c r="D1110" s="44" t="s">
        <v>360</v>
      </c>
      <c r="E1110" s="42" t="s">
        <v>29</v>
      </c>
      <c r="F1110" s="44" t="s">
        <v>492</v>
      </c>
      <c r="G1110" s="42" t="s">
        <v>126</v>
      </c>
      <c r="H1110" s="45">
        <v>37551</v>
      </c>
      <c r="I1110" s="42" t="s">
        <v>998</v>
      </c>
      <c r="J1110" s="44" t="s">
        <v>966</v>
      </c>
      <c r="K1110" s="42" t="s">
        <v>2522</v>
      </c>
    </row>
    <row r="1111" spans="1:11" ht="15" customHeight="1" x14ac:dyDescent="0.2">
      <c r="A1111" s="41">
        <v>0</v>
      </c>
      <c r="B1111" s="42" t="s">
        <v>2523</v>
      </c>
      <c r="C1111" s="43">
        <v>43857</v>
      </c>
      <c r="D1111" s="44" t="s">
        <v>352</v>
      </c>
      <c r="E1111" s="42" t="s">
        <v>2523</v>
      </c>
      <c r="F1111" s="44" t="s">
        <v>492</v>
      </c>
      <c r="G1111" s="42" t="s">
        <v>128</v>
      </c>
      <c r="H1111" s="45">
        <v>26465</v>
      </c>
      <c r="I1111" s="42" t="s">
        <v>971</v>
      </c>
      <c r="J1111" s="44" t="s">
        <v>966</v>
      </c>
      <c r="K1111" s="42" t="s">
        <v>2524</v>
      </c>
    </row>
    <row r="1112" spans="1:11" ht="15" customHeight="1" x14ac:dyDescent="0.2">
      <c r="A1112" s="41">
        <v>0</v>
      </c>
      <c r="B1112" s="42" t="s">
        <v>2525</v>
      </c>
      <c r="C1112" s="43">
        <v>43871</v>
      </c>
      <c r="D1112" s="44" t="s">
        <v>360</v>
      </c>
      <c r="E1112" s="42" t="s">
        <v>2525</v>
      </c>
      <c r="F1112" s="44" t="s">
        <v>492</v>
      </c>
      <c r="G1112" s="42" t="s">
        <v>2526</v>
      </c>
      <c r="H1112" s="45">
        <v>36732</v>
      </c>
      <c r="I1112" s="42" t="s">
        <v>965</v>
      </c>
      <c r="J1112" s="44" t="s">
        <v>966</v>
      </c>
      <c r="K1112" s="42" t="s">
        <v>2527</v>
      </c>
    </row>
    <row r="1113" spans="1:11" ht="15" customHeight="1" x14ac:dyDescent="0.2">
      <c r="A1113" s="41">
        <v>0</v>
      </c>
      <c r="B1113" s="42" t="s">
        <v>2528</v>
      </c>
      <c r="C1113" s="43">
        <v>43904</v>
      </c>
      <c r="D1113" s="44" t="s">
        <v>360</v>
      </c>
      <c r="E1113" s="42" t="s">
        <v>2528</v>
      </c>
      <c r="F1113" s="44" t="s">
        <v>492</v>
      </c>
      <c r="G1113" s="42" t="s">
        <v>2529</v>
      </c>
      <c r="H1113" s="45">
        <v>28440</v>
      </c>
      <c r="I1113" s="42" t="s">
        <v>971</v>
      </c>
      <c r="J1113" s="44" t="s">
        <v>966</v>
      </c>
      <c r="K1113" s="42" t="s">
        <v>2530</v>
      </c>
    </row>
    <row r="1114" spans="1:11" ht="15" customHeight="1" x14ac:dyDescent="0.2">
      <c r="A1114" s="41">
        <v>0</v>
      </c>
      <c r="B1114" s="42" t="s">
        <v>601</v>
      </c>
      <c r="C1114" s="43">
        <v>43879</v>
      </c>
      <c r="D1114" s="44" t="s">
        <v>360</v>
      </c>
      <c r="E1114" s="42" t="s">
        <v>601</v>
      </c>
      <c r="F1114" s="44" t="s">
        <v>492</v>
      </c>
      <c r="G1114" s="42" t="s">
        <v>126</v>
      </c>
      <c r="H1114" s="45">
        <v>31740</v>
      </c>
      <c r="I1114" s="42" t="s">
        <v>978</v>
      </c>
      <c r="J1114" s="44" t="s">
        <v>966</v>
      </c>
      <c r="K1114" s="42" t="s">
        <v>2531</v>
      </c>
    </row>
    <row r="1115" spans="1:11" ht="15" customHeight="1" x14ac:dyDescent="0.2">
      <c r="A1115" s="41">
        <v>0</v>
      </c>
      <c r="B1115" s="42" t="s">
        <v>100</v>
      </c>
      <c r="C1115" s="43">
        <v>43865</v>
      </c>
      <c r="D1115" s="44" t="s">
        <v>359</v>
      </c>
      <c r="E1115" s="42" t="s">
        <v>100</v>
      </c>
      <c r="F1115" s="44" t="s">
        <v>492</v>
      </c>
      <c r="G1115" s="42" t="s">
        <v>101</v>
      </c>
      <c r="H1115" s="45">
        <v>28447</v>
      </c>
      <c r="I1115" s="42" t="s">
        <v>971</v>
      </c>
      <c r="J1115" s="44" t="s">
        <v>966</v>
      </c>
      <c r="K1115" s="42" t="s">
        <v>2532</v>
      </c>
    </row>
    <row r="1116" spans="1:11" ht="15" customHeight="1" x14ac:dyDescent="0.2">
      <c r="A1116" s="41">
        <v>0</v>
      </c>
      <c r="B1116" s="42" t="s">
        <v>397</v>
      </c>
      <c r="C1116" s="43">
        <v>43851</v>
      </c>
      <c r="D1116" s="44" t="s">
        <v>969</v>
      </c>
      <c r="E1116" s="42" t="s">
        <v>397</v>
      </c>
      <c r="F1116" s="44" t="s">
        <v>492</v>
      </c>
      <c r="G1116" s="42" t="s">
        <v>12</v>
      </c>
      <c r="H1116" s="45">
        <v>39478</v>
      </c>
      <c r="I1116" s="42" t="s">
        <v>412</v>
      </c>
      <c r="J1116" s="44" t="s">
        <v>966</v>
      </c>
      <c r="K1116" s="42" t="s">
        <v>2533</v>
      </c>
    </row>
    <row r="1117" spans="1:11" ht="15" customHeight="1" x14ac:dyDescent="0.2">
      <c r="A1117" s="41">
        <v>0</v>
      </c>
      <c r="B1117" s="42" t="s">
        <v>446</v>
      </c>
      <c r="C1117" s="43">
        <v>43851</v>
      </c>
      <c r="D1117" s="44" t="s">
        <v>969</v>
      </c>
      <c r="E1117" s="42" t="s">
        <v>446</v>
      </c>
      <c r="F1117" s="44" t="s">
        <v>492</v>
      </c>
      <c r="G1117" s="42" t="s">
        <v>12</v>
      </c>
      <c r="H1117" s="45">
        <v>40434</v>
      </c>
      <c r="I1117" s="42" t="s">
        <v>453</v>
      </c>
      <c r="J1117" s="44" t="s">
        <v>966</v>
      </c>
      <c r="K1117" s="42" t="s">
        <v>2534</v>
      </c>
    </row>
    <row r="1118" spans="1:11" ht="15" customHeight="1" x14ac:dyDescent="0.2">
      <c r="A1118" s="41">
        <v>0</v>
      </c>
      <c r="B1118" s="42" t="s">
        <v>2535</v>
      </c>
      <c r="C1118" s="43">
        <v>43845</v>
      </c>
      <c r="D1118" s="44" t="s">
        <v>352</v>
      </c>
      <c r="E1118" s="42" t="s">
        <v>2535</v>
      </c>
      <c r="F1118" s="44" t="s">
        <v>492</v>
      </c>
      <c r="G1118" s="42" t="s">
        <v>149</v>
      </c>
      <c r="H1118" s="45">
        <v>22348</v>
      </c>
      <c r="I1118" s="42" t="s">
        <v>987</v>
      </c>
      <c r="J1118" s="44" t="s">
        <v>966</v>
      </c>
      <c r="K1118" s="42" t="s">
        <v>2536</v>
      </c>
    </row>
    <row r="1119" spans="1:11" ht="15" customHeight="1" x14ac:dyDescent="0.2">
      <c r="A1119" s="41">
        <v>0</v>
      </c>
      <c r="B1119" s="42" t="s">
        <v>2537</v>
      </c>
      <c r="C1119" s="43">
        <v>43874</v>
      </c>
      <c r="D1119" s="44" t="s">
        <v>359</v>
      </c>
      <c r="E1119" s="42" t="s">
        <v>2537</v>
      </c>
      <c r="F1119" s="44" t="s">
        <v>492</v>
      </c>
      <c r="G1119" s="42" t="s">
        <v>2538</v>
      </c>
      <c r="H1119" s="45">
        <v>32049</v>
      </c>
      <c r="I1119" s="42" t="s">
        <v>978</v>
      </c>
      <c r="J1119" s="44" t="s">
        <v>966</v>
      </c>
      <c r="K1119" s="42" t="s">
        <v>2539</v>
      </c>
    </row>
    <row r="1120" spans="1:11" ht="15" customHeight="1" x14ac:dyDescent="0.2">
      <c r="A1120" s="41">
        <v>0</v>
      </c>
      <c r="B1120" s="42" t="s">
        <v>2540</v>
      </c>
      <c r="C1120" s="43">
        <v>43899</v>
      </c>
      <c r="D1120" s="44" t="s">
        <v>359</v>
      </c>
      <c r="E1120" s="42" t="s">
        <v>2540</v>
      </c>
      <c r="F1120" s="44" t="s">
        <v>492</v>
      </c>
      <c r="G1120" s="42" t="s">
        <v>2541</v>
      </c>
      <c r="H1120" s="45">
        <v>26274</v>
      </c>
      <c r="I1120" s="42" t="s">
        <v>971</v>
      </c>
      <c r="J1120" s="44" t="s">
        <v>966</v>
      </c>
      <c r="K1120" s="42" t="s">
        <v>2542</v>
      </c>
    </row>
    <row r="1121" spans="1:11" ht="15" customHeight="1" x14ac:dyDescent="0.2">
      <c r="A1121" s="41">
        <v>0</v>
      </c>
      <c r="B1121" s="42" t="s">
        <v>2543</v>
      </c>
      <c r="C1121" s="43">
        <v>43890</v>
      </c>
      <c r="D1121" s="44" t="s">
        <v>362</v>
      </c>
      <c r="E1121" s="42" t="s">
        <v>2543</v>
      </c>
      <c r="F1121" s="44" t="s">
        <v>491</v>
      </c>
      <c r="G1121" s="42" t="s">
        <v>2544</v>
      </c>
      <c r="H1121" s="45">
        <v>35830</v>
      </c>
      <c r="I1121" s="42" t="s">
        <v>1166</v>
      </c>
      <c r="J1121" s="44" t="s">
        <v>966</v>
      </c>
      <c r="K1121" s="42" t="s">
        <v>2545</v>
      </c>
    </row>
    <row r="1122" spans="1:11" ht="15" customHeight="1" x14ac:dyDescent="0.2">
      <c r="A1122" s="41">
        <v>0</v>
      </c>
      <c r="B1122" s="42" t="s">
        <v>2546</v>
      </c>
      <c r="C1122" s="43">
        <v>43888</v>
      </c>
      <c r="D1122" s="44" t="s">
        <v>359</v>
      </c>
      <c r="E1122" s="42" t="s">
        <v>2546</v>
      </c>
      <c r="F1122" s="44" t="s">
        <v>492</v>
      </c>
      <c r="G1122" s="42" t="s">
        <v>173</v>
      </c>
      <c r="H1122" s="45">
        <v>30560</v>
      </c>
      <c r="I1122" s="42" t="s">
        <v>978</v>
      </c>
      <c r="J1122" s="44" t="s">
        <v>966</v>
      </c>
      <c r="K1122" s="42" t="s">
        <v>2547</v>
      </c>
    </row>
    <row r="1123" spans="1:11" ht="15" customHeight="1" x14ac:dyDescent="0.2">
      <c r="A1123" s="41">
        <v>0</v>
      </c>
      <c r="B1123" s="42" t="s">
        <v>2546</v>
      </c>
      <c r="C1123" s="43">
        <v>43904</v>
      </c>
      <c r="D1123" s="44" t="s">
        <v>359</v>
      </c>
      <c r="E1123" s="42" t="s">
        <v>2546</v>
      </c>
      <c r="F1123" s="44" t="s">
        <v>492</v>
      </c>
      <c r="G1123" s="42" t="s">
        <v>173</v>
      </c>
      <c r="H1123" s="45">
        <v>30560</v>
      </c>
      <c r="I1123" s="42" t="s">
        <v>978</v>
      </c>
      <c r="J1123" s="44" t="s">
        <v>966</v>
      </c>
      <c r="K1123" s="42" t="s">
        <v>2547</v>
      </c>
    </row>
    <row r="1124" spans="1:11" ht="15" customHeight="1" x14ac:dyDescent="0.2">
      <c r="A1124" s="41">
        <v>0</v>
      </c>
      <c r="B1124" s="42" t="s">
        <v>2548</v>
      </c>
      <c r="C1124" s="43">
        <v>43845</v>
      </c>
      <c r="D1124" s="44" t="s">
        <v>352</v>
      </c>
      <c r="E1124" s="42" t="s">
        <v>2548</v>
      </c>
      <c r="F1124" s="44" t="s">
        <v>492</v>
      </c>
      <c r="G1124" s="42" t="s">
        <v>149</v>
      </c>
      <c r="H1124" s="45">
        <v>22819</v>
      </c>
      <c r="I1124" s="42" t="s">
        <v>987</v>
      </c>
      <c r="J1124" s="44" t="s">
        <v>966</v>
      </c>
      <c r="K1124" s="42" t="s">
        <v>2549</v>
      </c>
    </row>
    <row r="1125" spans="1:11" ht="15" customHeight="1" x14ac:dyDescent="0.2">
      <c r="A1125" s="41">
        <v>0</v>
      </c>
      <c r="B1125" s="42" t="s">
        <v>2550</v>
      </c>
      <c r="C1125" s="43">
        <v>43879</v>
      </c>
      <c r="D1125" s="44" t="s">
        <v>359</v>
      </c>
      <c r="E1125" s="42" t="s">
        <v>2550</v>
      </c>
      <c r="F1125" s="44" t="s">
        <v>492</v>
      </c>
      <c r="G1125" s="42" t="s">
        <v>126</v>
      </c>
      <c r="H1125" s="45">
        <v>24574</v>
      </c>
      <c r="I1125" s="42" t="s">
        <v>987</v>
      </c>
      <c r="J1125" s="44" t="s">
        <v>966</v>
      </c>
      <c r="K1125" s="42" t="s">
        <v>2551</v>
      </c>
    </row>
    <row r="1126" spans="1:11" ht="15" customHeight="1" x14ac:dyDescent="0.2">
      <c r="A1126" s="41">
        <v>0</v>
      </c>
      <c r="B1126" s="42" t="s">
        <v>2552</v>
      </c>
      <c r="C1126" s="43">
        <v>43845</v>
      </c>
      <c r="D1126" s="44" t="s">
        <v>352</v>
      </c>
      <c r="E1126" s="42" t="s">
        <v>2552</v>
      </c>
      <c r="F1126" s="44" t="s">
        <v>492</v>
      </c>
      <c r="G1126" s="42" t="s">
        <v>149</v>
      </c>
      <c r="H1126" s="45">
        <v>26565</v>
      </c>
      <c r="I1126" s="42" t="s">
        <v>971</v>
      </c>
      <c r="J1126" s="44" t="s">
        <v>966</v>
      </c>
      <c r="K1126" s="42" t="s">
        <v>2553</v>
      </c>
    </row>
    <row r="1127" spans="1:11" ht="15" customHeight="1" x14ac:dyDescent="0.2">
      <c r="A1127" s="41">
        <v>0</v>
      </c>
      <c r="B1127" s="42" t="s">
        <v>250</v>
      </c>
      <c r="C1127" s="43">
        <v>43857</v>
      </c>
      <c r="D1127" s="44" t="s">
        <v>969</v>
      </c>
      <c r="E1127" s="42" t="s">
        <v>250</v>
      </c>
      <c r="F1127" s="44" t="s">
        <v>492</v>
      </c>
      <c r="G1127" s="42" t="s">
        <v>128</v>
      </c>
      <c r="H1127" s="45">
        <v>38357</v>
      </c>
      <c r="I1127" s="42" t="s">
        <v>975</v>
      </c>
      <c r="J1127" s="44" t="s">
        <v>966</v>
      </c>
      <c r="K1127" s="42" t="s">
        <v>2554</v>
      </c>
    </row>
    <row r="1128" spans="1:11" ht="15" customHeight="1" x14ac:dyDescent="0.2">
      <c r="A1128" s="41">
        <v>0</v>
      </c>
      <c r="B1128" s="42" t="s">
        <v>2555</v>
      </c>
      <c r="C1128" s="43">
        <v>43879</v>
      </c>
      <c r="D1128" s="44" t="s">
        <v>359</v>
      </c>
      <c r="E1128" s="42" t="s">
        <v>2555</v>
      </c>
      <c r="F1128" s="44" t="s">
        <v>492</v>
      </c>
      <c r="G1128" s="42" t="s">
        <v>126</v>
      </c>
      <c r="H1128" s="45">
        <v>28871</v>
      </c>
      <c r="I1128" s="42" t="s">
        <v>971</v>
      </c>
      <c r="J1128" s="44" t="s">
        <v>966</v>
      </c>
      <c r="K1128" s="42" t="s">
        <v>2556</v>
      </c>
    </row>
    <row r="1129" spans="1:11" ht="15" customHeight="1" x14ac:dyDescent="0.2">
      <c r="A1129" s="41">
        <v>0</v>
      </c>
      <c r="B1129" s="42" t="s">
        <v>2557</v>
      </c>
      <c r="C1129" s="43">
        <v>43845</v>
      </c>
      <c r="D1129" s="44" t="s">
        <v>352</v>
      </c>
      <c r="E1129" s="42" t="s">
        <v>2557</v>
      </c>
      <c r="F1129" s="44" t="s">
        <v>492</v>
      </c>
      <c r="G1129" s="42" t="s">
        <v>149</v>
      </c>
      <c r="H1129" s="45">
        <v>20922</v>
      </c>
      <c r="I1129" s="42" t="s">
        <v>1016</v>
      </c>
      <c r="J1129" s="44" t="s">
        <v>966</v>
      </c>
      <c r="K1129" s="42" t="s">
        <v>2558</v>
      </c>
    </row>
    <row r="1130" spans="1:11" ht="15" customHeight="1" x14ac:dyDescent="0.2">
      <c r="A1130" s="41">
        <v>0</v>
      </c>
      <c r="B1130" s="42" t="s">
        <v>124</v>
      </c>
      <c r="C1130" s="43">
        <v>43845</v>
      </c>
      <c r="D1130" s="44" t="s">
        <v>352</v>
      </c>
      <c r="E1130" s="42" t="s">
        <v>124</v>
      </c>
      <c r="F1130" s="44" t="s">
        <v>492</v>
      </c>
      <c r="G1130" s="42" t="s">
        <v>149</v>
      </c>
      <c r="H1130" s="45">
        <v>25799</v>
      </c>
      <c r="I1130" s="42" t="s">
        <v>987</v>
      </c>
      <c r="J1130" s="44" t="s">
        <v>966</v>
      </c>
      <c r="K1130" s="42" t="s">
        <v>2559</v>
      </c>
    </row>
    <row r="1131" spans="1:11" ht="15" customHeight="1" x14ac:dyDescent="0.2">
      <c r="A1131" s="41">
        <v>0</v>
      </c>
      <c r="B1131" s="42" t="s">
        <v>2560</v>
      </c>
      <c r="C1131" s="43">
        <v>43851</v>
      </c>
      <c r="D1131" s="44" t="s">
        <v>359</v>
      </c>
      <c r="E1131" s="42" t="s">
        <v>2560</v>
      </c>
      <c r="F1131" s="44" t="s">
        <v>492</v>
      </c>
      <c r="G1131" s="42" t="s">
        <v>12</v>
      </c>
      <c r="H1131" s="45">
        <v>32001</v>
      </c>
      <c r="I1131" s="42" t="s">
        <v>978</v>
      </c>
      <c r="J1131" s="44" t="s">
        <v>966</v>
      </c>
      <c r="K1131" s="42" t="s">
        <v>2561</v>
      </c>
    </row>
    <row r="1132" spans="1:11" ht="15" customHeight="1" x14ac:dyDescent="0.2">
      <c r="A1132" s="41">
        <v>0</v>
      </c>
      <c r="B1132" s="42" t="s">
        <v>2562</v>
      </c>
      <c r="C1132" s="43">
        <v>43851</v>
      </c>
      <c r="D1132" s="44" t="s">
        <v>359</v>
      </c>
      <c r="E1132" s="42" t="s">
        <v>2562</v>
      </c>
      <c r="F1132" s="44" t="s">
        <v>492</v>
      </c>
      <c r="G1132" s="42" t="s">
        <v>12</v>
      </c>
      <c r="H1132" s="45">
        <v>34368</v>
      </c>
      <c r="I1132" s="42" t="s">
        <v>965</v>
      </c>
      <c r="J1132" s="44" t="s">
        <v>966</v>
      </c>
      <c r="K1132" s="42" t="s">
        <v>2563</v>
      </c>
    </row>
    <row r="1133" spans="1:11" ht="15" customHeight="1" x14ac:dyDescent="0.2">
      <c r="A1133" s="41">
        <v>0</v>
      </c>
      <c r="B1133" s="42" t="s">
        <v>2564</v>
      </c>
      <c r="C1133" s="43">
        <v>43851</v>
      </c>
      <c r="D1133" s="44" t="s">
        <v>1078</v>
      </c>
      <c r="E1133" s="42" t="s">
        <v>2564</v>
      </c>
      <c r="F1133" s="44" t="s">
        <v>492</v>
      </c>
      <c r="G1133" s="42" t="s">
        <v>2565</v>
      </c>
      <c r="H1133" s="45">
        <v>18318</v>
      </c>
      <c r="I1133" s="42" t="s">
        <v>1016</v>
      </c>
      <c r="J1133" s="44" t="s">
        <v>966</v>
      </c>
      <c r="K1133" s="42" t="s">
        <v>2566</v>
      </c>
    </row>
    <row r="1134" spans="1:11" ht="15" customHeight="1" x14ac:dyDescent="0.2">
      <c r="A1134" s="41">
        <v>0</v>
      </c>
      <c r="B1134" s="42" t="s">
        <v>2567</v>
      </c>
      <c r="C1134" s="43">
        <v>43876</v>
      </c>
      <c r="D1134" s="44" t="s">
        <v>359</v>
      </c>
      <c r="E1134" s="42" t="s">
        <v>2567</v>
      </c>
      <c r="F1134" s="44" t="s">
        <v>492</v>
      </c>
      <c r="G1134" s="42" t="s">
        <v>126</v>
      </c>
      <c r="H1134" s="45">
        <v>23964</v>
      </c>
      <c r="I1134" s="42" t="s">
        <v>987</v>
      </c>
      <c r="J1134" s="44" t="s">
        <v>966</v>
      </c>
      <c r="K1134" s="42" t="s">
        <v>2568</v>
      </c>
    </row>
    <row r="1135" spans="1:11" ht="15" customHeight="1" x14ac:dyDescent="0.2">
      <c r="A1135" s="41">
        <v>0</v>
      </c>
      <c r="B1135" s="42" t="s">
        <v>2569</v>
      </c>
      <c r="C1135" s="43">
        <v>43871</v>
      </c>
      <c r="D1135" s="44" t="s">
        <v>360</v>
      </c>
      <c r="E1135" s="42" t="s">
        <v>2569</v>
      </c>
      <c r="F1135" s="44" t="s">
        <v>492</v>
      </c>
      <c r="G1135" s="42" t="s">
        <v>47</v>
      </c>
      <c r="H1135" s="45">
        <v>30104</v>
      </c>
      <c r="I1135" s="42" t="s">
        <v>978</v>
      </c>
      <c r="J1135" s="44" t="s">
        <v>966</v>
      </c>
      <c r="K1135" s="42" t="s">
        <v>2570</v>
      </c>
    </row>
    <row r="1136" spans="1:11" ht="15" customHeight="1" x14ac:dyDescent="0.2">
      <c r="A1136" s="41">
        <v>0</v>
      </c>
      <c r="B1136" s="42" t="s">
        <v>398</v>
      </c>
      <c r="C1136" s="43">
        <v>43871</v>
      </c>
      <c r="D1136" s="44" t="s">
        <v>969</v>
      </c>
      <c r="E1136" s="42" t="s">
        <v>398</v>
      </c>
      <c r="F1136" s="44" t="s">
        <v>492</v>
      </c>
      <c r="G1136" s="42" t="s">
        <v>47</v>
      </c>
      <c r="H1136" s="45">
        <v>40060</v>
      </c>
      <c r="I1136" s="42" t="s">
        <v>412</v>
      </c>
      <c r="J1136" s="44" t="s">
        <v>966</v>
      </c>
      <c r="K1136" s="42" t="s">
        <v>2571</v>
      </c>
    </row>
    <row r="1137" spans="1:11" ht="15" customHeight="1" x14ac:dyDescent="0.2">
      <c r="A1137" s="41">
        <v>0</v>
      </c>
      <c r="B1137" s="42" t="s">
        <v>293</v>
      </c>
      <c r="C1137" s="43">
        <v>43871</v>
      </c>
      <c r="D1137" s="44" t="s">
        <v>360</v>
      </c>
      <c r="E1137" s="42" t="s">
        <v>293</v>
      </c>
      <c r="F1137" s="44" t="s">
        <v>492</v>
      </c>
      <c r="G1137" s="42" t="s">
        <v>47</v>
      </c>
      <c r="H1137" s="45">
        <v>25676</v>
      </c>
      <c r="I1137" s="42" t="s">
        <v>987</v>
      </c>
      <c r="J1137" s="44" t="s">
        <v>966</v>
      </c>
      <c r="K1137" s="42" t="s">
        <v>2572</v>
      </c>
    </row>
    <row r="1138" spans="1:11" ht="15" customHeight="1" x14ac:dyDescent="0.2">
      <c r="A1138" s="41">
        <v>0</v>
      </c>
      <c r="B1138" s="42" t="s">
        <v>890</v>
      </c>
      <c r="C1138" s="43">
        <v>43872</v>
      </c>
      <c r="D1138" s="44" t="s">
        <v>969</v>
      </c>
      <c r="E1138" s="42" t="s">
        <v>890</v>
      </c>
      <c r="F1138" s="44" t="s">
        <v>492</v>
      </c>
      <c r="G1138" s="42" t="s">
        <v>86</v>
      </c>
      <c r="H1138" s="45">
        <v>38512</v>
      </c>
      <c r="I1138" s="42" t="s">
        <v>975</v>
      </c>
      <c r="J1138" s="44" t="s">
        <v>966</v>
      </c>
      <c r="K1138" s="42" t="s">
        <v>2573</v>
      </c>
    </row>
    <row r="1139" spans="1:11" ht="15" customHeight="1" x14ac:dyDescent="0.2">
      <c r="A1139" s="41">
        <v>0</v>
      </c>
      <c r="B1139" s="42" t="s">
        <v>2574</v>
      </c>
      <c r="C1139" s="43">
        <v>43851</v>
      </c>
      <c r="D1139" s="44" t="s">
        <v>969</v>
      </c>
      <c r="E1139" s="42" t="s">
        <v>2574</v>
      </c>
      <c r="F1139" s="44" t="s">
        <v>492</v>
      </c>
      <c r="G1139" s="42" t="s">
        <v>154</v>
      </c>
      <c r="H1139" s="45">
        <v>38795</v>
      </c>
      <c r="I1139" s="42" t="s">
        <v>1044</v>
      </c>
      <c r="J1139" s="44" t="s">
        <v>966</v>
      </c>
      <c r="K1139" s="42" t="s">
        <v>2575</v>
      </c>
    </row>
    <row r="1140" spans="1:11" ht="15" customHeight="1" x14ac:dyDescent="0.2">
      <c r="A1140" s="41">
        <v>0</v>
      </c>
      <c r="B1140" s="42" t="s">
        <v>399</v>
      </c>
      <c r="C1140" s="43">
        <v>43872</v>
      </c>
      <c r="D1140" s="44" t="s">
        <v>969</v>
      </c>
      <c r="E1140" s="42" t="s">
        <v>399</v>
      </c>
      <c r="F1140" s="44" t="s">
        <v>492</v>
      </c>
      <c r="G1140" s="42" t="s">
        <v>86</v>
      </c>
      <c r="H1140" s="45">
        <v>39694</v>
      </c>
      <c r="I1140" s="42" t="s">
        <v>412</v>
      </c>
      <c r="J1140" s="44" t="s">
        <v>966</v>
      </c>
      <c r="K1140" s="42" t="s">
        <v>2576</v>
      </c>
    </row>
    <row r="1141" spans="1:11" ht="15" customHeight="1" x14ac:dyDescent="0.2">
      <c r="A1141" s="41">
        <v>0</v>
      </c>
      <c r="B1141" s="42" t="s">
        <v>478</v>
      </c>
      <c r="C1141" s="43">
        <v>43872</v>
      </c>
      <c r="D1141" s="44" t="s">
        <v>969</v>
      </c>
      <c r="E1141" s="42" t="s">
        <v>478</v>
      </c>
      <c r="F1141" s="44" t="s">
        <v>492</v>
      </c>
      <c r="G1141" s="42" t="s">
        <v>86</v>
      </c>
      <c r="H1141" s="45">
        <v>41235</v>
      </c>
      <c r="I1141" s="42" t="s">
        <v>490</v>
      </c>
      <c r="J1141" s="44" t="s">
        <v>966</v>
      </c>
      <c r="K1141" s="42" t="s">
        <v>2577</v>
      </c>
    </row>
    <row r="1142" spans="1:11" ht="15" customHeight="1" x14ac:dyDescent="0.2">
      <c r="A1142" s="41">
        <v>0</v>
      </c>
      <c r="B1142" s="42" t="s">
        <v>447</v>
      </c>
      <c r="C1142" s="43">
        <v>43872</v>
      </c>
      <c r="D1142" s="44" t="s">
        <v>969</v>
      </c>
      <c r="E1142" s="42" t="s">
        <v>447</v>
      </c>
      <c r="F1142" s="44" t="s">
        <v>492</v>
      </c>
      <c r="G1142" s="42" t="s">
        <v>86</v>
      </c>
      <c r="H1142" s="45">
        <v>40901</v>
      </c>
      <c r="I1142" s="42" t="s">
        <v>453</v>
      </c>
      <c r="J1142" s="44" t="s">
        <v>966</v>
      </c>
      <c r="K1142" s="42" t="s">
        <v>2578</v>
      </c>
    </row>
    <row r="1143" spans="1:11" ht="15" customHeight="1" x14ac:dyDescent="0.2">
      <c r="A1143" s="41">
        <v>0</v>
      </c>
      <c r="B1143" s="42" t="s">
        <v>479</v>
      </c>
      <c r="C1143" s="43">
        <v>43872</v>
      </c>
      <c r="D1143" s="44" t="s">
        <v>969</v>
      </c>
      <c r="E1143" s="42" t="s">
        <v>479</v>
      </c>
      <c r="F1143" s="44" t="s">
        <v>492</v>
      </c>
      <c r="G1143" s="42" t="s">
        <v>86</v>
      </c>
      <c r="H1143" s="45">
        <v>41337</v>
      </c>
      <c r="I1143" s="42" t="s">
        <v>490</v>
      </c>
      <c r="J1143" s="44" t="s">
        <v>966</v>
      </c>
      <c r="K1143" s="42" t="s">
        <v>2579</v>
      </c>
    </row>
    <row r="1144" spans="1:11" ht="15" customHeight="1" x14ac:dyDescent="0.2">
      <c r="A1144" s="41">
        <v>0</v>
      </c>
      <c r="B1144" s="42" t="s">
        <v>2580</v>
      </c>
      <c r="C1144" s="43">
        <v>43845</v>
      </c>
      <c r="D1144" s="44" t="s">
        <v>1078</v>
      </c>
      <c r="E1144" s="42" t="s">
        <v>2580</v>
      </c>
      <c r="F1144" s="44" t="s">
        <v>492</v>
      </c>
      <c r="G1144" s="42" t="s">
        <v>149</v>
      </c>
      <c r="H1144" s="45">
        <v>19035</v>
      </c>
      <c r="I1144" s="42" t="s">
        <v>1016</v>
      </c>
      <c r="J1144" s="44" t="s">
        <v>966</v>
      </c>
      <c r="K1144" s="42" t="s">
        <v>2581</v>
      </c>
    </row>
    <row r="1145" spans="1:11" ht="15" customHeight="1" x14ac:dyDescent="0.2">
      <c r="A1145" s="41">
        <v>0</v>
      </c>
      <c r="B1145" s="42" t="s">
        <v>2582</v>
      </c>
      <c r="C1145" s="43">
        <v>43872</v>
      </c>
      <c r="D1145" s="44" t="s">
        <v>362</v>
      </c>
      <c r="E1145" s="42" t="s">
        <v>2582</v>
      </c>
      <c r="F1145" s="44" t="s">
        <v>491</v>
      </c>
      <c r="G1145" s="42" t="s">
        <v>86</v>
      </c>
      <c r="H1145" s="45">
        <v>26932</v>
      </c>
      <c r="I1145" s="42" t="s">
        <v>1069</v>
      </c>
      <c r="J1145" s="44" t="s">
        <v>966</v>
      </c>
      <c r="K1145" s="42" t="s">
        <v>2583</v>
      </c>
    </row>
    <row r="1146" spans="1:11" ht="15" customHeight="1" x14ac:dyDescent="0.2">
      <c r="A1146" s="41">
        <v>0</v>
      </c>
      <c r="B1146" s="42" t="s">
        <v>2584</v>
      </c>
      <c r="C1146" s="43">
        <v>43845</v>
      </c>
      <c r="D1146" s="44" t="s">
        <v>352</v>
      </c>
      <c r="E1146" s="42" t="s">
        <v>2584</v>
      </c>
      <c r="F1146" s="44" t="s">
        <v>492</v>
      </c>
      <c r="G1146" s="42" t="s">
        <v>149</v>
      </c>
      <c r="H1146" s="45">
        <v>21128</v>
      </c>
      <c r="I1146" s="42" t="s">
        <v>1016</v>
      </c>
      <c r="J1146" s="44" t="s">
        <v>966</v>
      </c>
      <c r="K1146" s="42" t="s">
        <v>2585</v>
      </c>
    </row>
    <row r="1147" spans="1:11" ht="15" customHeight="1" x14ac:dyDescent="0.2">
      <c r="A1147" s="41">
        <v>0</v>
      </c>
      <c r="B1147" s="42" t="s">
        <v>2586</v>
      </c>
      <c r="C1147" s="43">
        <v>43853</v>
      </c>
      <c r="D1147" s="44" t="s">
        <v>352</v>
      </c>
      <c r="E1147" s="42" t="s">
        <v>2586</v>
      </c>
      <c r="F1147" s="44" t="s">
        <v>492</v>
      </c>
      <c r="G1147" s="42" t="s">
        <v>91</v>
      </c>
      <c r="H1147" s="45">
        <v>20987</v>
      </c>
      <c r="I1147" s="42" t="s">
        <v>1016</v>
      </c>
      <c r="J1147" s="44" t="s">
        <v>966</v>
      </c>
      <c r="K1147" s="42" t="s">
        <v>2587</v>
      </c>
    </row>
    <row r="1148" spans="1:11" ht="15" customHeight="1" x14ac:dyDescent="0.2">
      <c r="A1148" s="41">
        <v>0</v>
      </c>
      <c r="B1148" s="42" t="s">
        <v>2588</v>
      </c>
      <c r="C1148" s="43">
        <v>43888</v>
      </c>
      <c r="D1148" s="44" t="s">
        <v>360</v>
      </c>
      <c r="E1148" s="42" t="s">
        <v>2588</v>
      </c>
      <c r="F1148" s="44" t="s">
        <v>492</v>
      </c>
      <c r="G1148" s="42" t="s">
        <v>2589</v>
      </c>
      <c r="H1148" s="45">
        <v>30126</v>
      </c>
      <c r="I1148" s="42" t="s">
        <v>978</v>
      </c>
      <c r="J1148" s="44" t="s">
        <v>966</v>
      </c>
      <c r="K1148" s="42" t="s">
        <v>2590</v>
      </c>
    </row>
    <row r="1149" spans="1:11" ht="15" customHeight="1" x14ac:dyDescent="0.2">
      <c r="A1149" s="41">
        <v>0</v>
      </c>
      <c r="B1149" s="42" t="s">
        <v>2591</v>
      </c>
      <c r="C1149" s="43">
        <v>43876</v>
      </c>
      <c r="D1149" s="44" t="s">
        <v>359</v>
      </c>
      <c r="E1149" s="42" t="s">
        <v>2591</v>
      </c>
      <c r="F1149" s="44" t="s">
        <v>492</v>
      </c>
      <c r="G1149" s="42" t="s">
        <v>126</v>
      </c>
      <c r="H1149" s="45">
        <v>24173</v>
      </c>
      <c r="I1149" s="42" t="s">
        <v>987</v>
      </c>
      <c r="J1149" s="44" t="s">
        <v>966</v>
      </c>
      <c r="K1149" s="42" t="s">
        <v>2592</v>
      </c>
    </row>
    <row r="1150" spans="1:11" ht="15" customHeight="1" x14ac:dyDescent="0.2">
      <c r="A1150" s="41">
        <v>0</v>
      </c>
      <c r="B1150" s="42" t="s">
        <v>163</v>
      </c>
      <c r="C1150" s="43">
        <v>43865</v>
      </c>
      <c r="D1150" s="44" t="s">
        <v>969</v>
      </c>
      <c r="E1150" s="42" t="s">
        <v>163</v>
      </c>
      <c r="F1150" s="44" t="s">
        <v>492</v>
      </c>
      <c r="G1150" s="42" t="s">
        <v>101</v>
      </c>
      <c r="H1150" s="45">
        <v>38022</v>
      </c>
      <c r="I1150" s="42" t="s">
        <v>975</v>
      </c>
      <c r="J1150" s="44" t="s">
        <v>966</v>
      </c>
      <c r="K1150" s="42" t="s">
        <v>2593</v>
      </c>
    </row>
    <row r="1151" spans="1:11" ht="15" customHeight="1" x14ac:dyDescent="0.2">
      <c r="A1151" s="41">
        <v>0</v>
      </c>
      <c r="B1151" s="42" t="s">
        <v>2594</v>
      </c>
      <c r="C1151" s="43">
        <v>43881</v>
      </c>
      <c r="D1151" s="44" t="s">
        <v>352</v>
      </c>
      <c r="E1151" s="42" t="s">
        <v>2594</v>
      </c>
      <c r="F1151" s="44" t="s">
        <v>492</v>
      </c>
      <c r="G1151" s="42" t="s">
        <v>2515</v>
      </c>
      <c r="H1151" s="45">
        <v>23755</v>
      </c>
      <c r="I1151" s="42" t="s">
        <v>987</v>
      </c>
      <c r="J1151" s="44" t="s">
        <v>966</v>
      </c>
      <c r="K1151" s="42" t="s">
        <v>2595</v>
      </c>
    </row>
    <row r="1152" spans="1:11" ht="15" customHeight="1" x14ac:dyDescent="0.2">
      <c r="A1152" s="41">
        <v>0</v>
      </c>
      <c r="B1152" s="42" t="s">
        <v>2596</v>
      </c>
      <c r="C1152" s="43">
        <v>43872</v>
      </c>
      <c r="D1152" s="44" t="s">
        <v>361</v>
      </c>
      <c r="E1152" s="42" t="s">
        <v>2596</v>
      </c>
      <c r="F1152" s="44" t="s">
        <v>492</v>
      </c>
      <c r="G1152" s="42" t="s">
        <v>86</v>
      </c>
      <c r="H1152" s="45">
        <v>26165</v>
      </c>
      <c r="I1152" s="42" t="s">
        <v>971</v>
      </c>
      <c r="J1152" s="44" t="s">
        <v>966</v>
      </c>
      <c r="K1152" s="42" t="s">
        <v>2597</v>
      </c>
    </row>
    <row r="1153" spans="1:11" ht="15" customHeight="1" x14ac:dyDescent="0.2">
      <c r="A1153" s="41">
        <v>0</v>
      </c>
      <c r="B1153" s="42" t="s">
        <v>2598</v>
      </c>
      <c r="C1153" s="43">
        <v>43865</v>
      </c>
      <c r="D1153" s="44" t="s">
        <v>362</v>
      </c>
      <c r="E1153" s="42" t="s">
        <v>2598</v>
      </c>
      <c r="F1153" s="44" t="s">
        <v>491</v>
      </c>
      <c r="G1153" s="42" t="s">
        <v>2599</v>
      </c>
      <c r="H1153" s="45">
        <v>35400</v>
      </c>
      <c r="I1153" s="42" t="s">
        <v>1166</v>
      </c>
      <c r="J1153" s="44" t="s">
        <v>966</v>
      </c>
      <c r="K1153" s="42" t="s">
        <v>2600</v>
      </c>
    </row>
    <row r="1154" spans="1:11" ht="15" customHeight="1" x14ac:dyDescent="0.2">
      <c r="A1154" s="41">
        <v>0</v>
      </c>
      <c r="B1154" s="42" t="s">
        <v>838</v>
      </c>
      <c r="C1154" s="43">
        <v>43877</v>
      </c>
      <c r="D1154" s="44" t="s">
        <v>360</v>
      </c>
      <c r="E1154" s="42" t="s">
        <v>838</v>
      </c>
      <c r="F1154" s="44" t="s">
        <v>492</v>
      </c>
      <c r="G1154" s="42" t="s">
        <v>213</v>
      </c>
      <c r="H1154" s="45">
        <v>32410</v>
      </c>
      <c r="I1154" s="42" t="s">
        <v>978</v>
      </c>
      <c r="J1154" s="44" t="s">
        <v>966</v>
      </c>
      <c r="K1154" s="42" t="s">
        <v>2601</v>
      </c>
    </row>
    <row r="1155" spans="1:11" ht="15" customHeight="1" x14ac:dyDescent="0.2">
      <c r="A1155" s="41">
        <v>0</v>
      </c>
      <c r="B1155" s="42" t="s">
        <v>2602</v>
      </c>
      <c r="C1155" s="43">
        <v>43872</v>
      </c>
      <c r="D1155" s="44" t="s">
        <v>359</v>
      </c>
      <c r="E1155" s="42" t="s">
        <v>2602</v>
      </c>
      <c r="F1155" s="44" t="s">
        <v>492</v>
      </c>
      <c r="G1155" s="42" t="s">
        <v>86</v>
      </c>
      <c r="H1155" s="45">
        <v>28530</v>
      </c>
      <c r="I1155" s="42" t="s">
        <v>971</v>
      </c>
      <c r="J1155" s="44" t="s">
        <v>966</v>
      </c>
      <c r="K1155" s="42" t="s">
        <v>2603</v>
      </c>
    </row>
    <row r="1156" spans="1:11" ht="15" customHeight="1" x14ac:dyDescent="0.2">
      <c r="A1156" s="41">
        <v>0</v>
      </c>
      <c r="B1156" s="42" t="s">
        <v>448</v>
      </c>
      <c r="C1156" s="43">
        <v>43872</v>
      </c>
      <c r="D1156" s="44" t="s">
        <v>969</v>
      </c>
      <c r="E1156" s="42" t="s">
        <v>448</v>
      </c>
      <c r="F1156" s="44" t="s">
        <v>492</v>
      </c>
      <c r="G1156" s="42" t="s">
        <v>86</v>
      </c>
      <c r="H1156" s="45">
        <v>40855</v>
      </c>
      <c r="I1156" s="42" t="s">
        <v>453</v>
      </c>
      <c r="J1156" s="44" t="s">
        <v>966</v>
      </c>
      <c r="K1156" s="42" t="s">
        <v>2604</v>
      </c>
    </row>
    <row r="1157" spans="1:11" ht="15" customHeight="1" x14ac:dyDescent="0.2">
      <c r="A1157" s="41">
        <v>0</v>
      </c>
      <c r="B1157" s="42" t="s">
        <v>400</v>
      </c>
      <c r="C1157" s="43">
        <v>43872</v>
      </c>
      <c r="D1157" s="44" t="s">
        <v>969</v>
      </c>
      <c r="E1157" s="42" t="s">
        <v>400</v>
      </c>
      <c r="F1157" s="44" t="s">
        <v>492</v>
      </c>
      <c r="G1157" s="42" t="s">
        <v>86</v>
      </c>
      <c r="H1157" s="45">
        <v>40068</v>
      </c>
      <c r="I1157" s="42" t="s">
        <v>412</v>
      </c>
      <c r="J1157" s="44" t="s">
        <v>966</v>
      </c>
      <c r="K1157" s="42" t="s">
        <v>2605</v>
      </c>
    </row>
    <row r="1158" spans="1:11" ht="15" customHeight="1" x14ac:dyDescent="0.2">
      <c r="A1158" s="41">
        <v>0</v>
      </c>
      <c r="B1158" s="42" t="s">
        <v>137</v>
      </c>
      <c r="C1158" s="43">
        <v>43865</v>
      </c>
      <c r="D1158" s="44" t="s">
        <v>359</v>
      </c>
      <c r="E1158" s="42" t="s">
        <v>137</v>
      </c>
      <c r="F1158" s="44" t="s">
        <v>492</v>
      </c>
      <c r="G1158" s="42" t="s">
        <v>101</v>
      </c>
      <c r="H1158" s="45">
        <v>27074</v>
      </c>
      <c r="I1158" s="42" t="s">
        <v>971</v>
      </c>
      <c r="J1158" s="44" t="s">
        <v>966</v>
      </c>
      <c r="K1158" s="42" t="s">
        <v>2606</v>
      </c>
    </row>
    <row r="1159" spans="1:11" ht="15" customHeight="1" x14ac:dyDescent="0.2">
      <c r="A1159" s="41">
        <v>0</v>
      </c>
      <c r="B1159" s="42" t="s">
        <v>2607</v>
      </c>
      <c r="C1159" s="43">
        <v>43872</v>
      </c>
      <c r="D1159" s="44" t="s">
        <v>359</v>
      </c>
      <c r="E1159" s="42" t="s">
        <v>2607</v>
      </c>
      <c r="F1159" s="44" t="s">
        <v>492</v>
      </c>
      <c r="G1159" s="42" t="s">
        <v>135</v>
      </c>
      <c r="H1159" s="45">
        <v>30063</v>
      </c>
      <c r="I1159" s="42" t="s">
        <v>978</v>
      </c>
      <c r="J1159" s="44" t="s">
        <v>966</v>
      </c>
      <c r="K1159" s="42" t="s">
        <v>2608</v>
      </c>
    </row>
    <row r="1160" spans="1:11" ht="15" customHeight="1" x14ac:dyDescent="0.2">
      <c r="A1160" s="41">
        <v>0</v>
      </c>
      <c r="B1160" s="42" t="s">
        <v>2609</v>
      </c>
      <c r="C1160" s="43">
        <v>43885</v>
      </c>
      <c r="D1160" s="44" t="s">
        <v>359</v>
      </c>
      <c r="E1160" s="42" t="s">
        <v>2609</v>
      </c>
      <c r="F1160" s="44" t="s">
        <v>492</v>
      </c>
      <c r="G1160" s="42" t="s">
        <v>2515</v>
      </c>
      <c r="H1160" s="45">
        <v>36237</v>
      </c>
      <c r="I1160" s="42" t="s">
        <v>965</v>
      </c>
      <c r="J1160" s="44" t="s">
        <v>966</v>
      </c>
      <c r="K1160" s="42" t="s">
        <v>2610</v>
      </c>
    </row>
    <row r="1161" spans="1:11" ht="15" customHeight="1" x14ac:dyDescent="0.2">
      <c r="A1161" s="41">
        <v>0</v>
      </c>
      <c r="B1161" s="42" t="s">
        <v>2611</v>
      </c>
      <c r="C1161" s="43">
        <v>43888</v>
      </c>
      <c r="D1161" s="44" t="s">
        <v>359</v>
      </c>
      <c r="E1161" s="42" t="s">
        <v>2611</v>
      </c>
      <c r="F1161" s="44" t="s">
        <v>492</v>
      </c>
      <c r="G1161" s="42" t="s">
        <v>2589</v>
      </c>
      <c r="H1161" s="45">
        <v>23003</v>
      </c>
      <c r="I1161" s="42" t="s">
        <v>987</v>
      </c>
      <c r="J1161" s="44" t="s">
        <v>966</v>
      </c>
      <c r="K1161" s="42" t="s">
        <v>2612</v>
      </c>
    </row>
    <row r="1162" spans="1:11" ht="15" customHeight="1" x14ac:dyDescent="0.2">
      <c r="A1162" s="41">
        <v>0</v>
      </c>
      <c r="B1162" s="42" t="s">
        <v>480</v>
      </c>
      <c r="C1162" s="43">
        <v>43857</v>
      </c>
      <c r="D1162" s="44" t="s">
        <v>969</v>
      </c>
      <c r="E1162" s="42" t="s">
        <v>480</v>
      </c>
      <c r="F1162" s="44" t="s">
        <v>491</v>
      </c>
      <c r="G1162" s="42" t="s">
        <v>128</v>
      </c>
      <c r="H1162" s="45">
        <v>41258</v>
      </c>
      <c r="I1162" s="42"/>
      <c r="J1162" s="44" t="s">
        <v>966</v>
      </c>
      <c r="K1162" s="42" t="s">
        <v>2613</v>
      </c>
    </row>
    <row r="1163" spans="1:11" ht="15" customHeight="1" x14ac:dyDescent="0.2">
      <c r="A1163" s="41">
        <v>0</v>
      </c>
      <c r="B1163" s="42" t="s">
        <v>401</v>
      </c>
      <c r="C1163" s="43">
        <v>43857</v>
      </c>
      <c r="D1163" s="44" t="s">
        <v>969</v>
      </c>
      <c r="E1163" s="42" t="s">
        <v>401</v>
      </c>
      <c r="F1163" s="44" t="s">
        <v>491</v>
      </c>
      <c r="G1163" s="42" t="s">
        <v>128</v>
      </c>
      <c r="H1163" s="45">
        <v>40050</v>
      </c>
      <c r="I1163" s="42" t="s">
        <v>413</v>
      </c>
      <c r="J1163" s="44" t="s">
        <v>966</v>
      </c>
      <c r="K1163" s="42" t="s">
        <v>2614</v>
      </c>
    </row>
    <row r="1164" spans="1:11" ht="15" customHeight="1" x14ac:dyDescent="0.2">
      <c r="A1164" s="41">
        <v>0</v>
      </c>
      <c r="B1164" s="42" t="s">
        <v>116</v>
      </c>
      <c r="C1164" s="43">
        <v>43857</v>
      </c>
      <c r="D1164" s="44" t="s">
        <v>352</v>
      </c>
      <c r="E1164" s="42" t="s">
        <v>116</v>
      </c>
      <c r="F1164" s="44" t="s">
        <v>492</v>
      </c>
      <c r="G1164" s="42" t="s">
        <v>128</v>
      </c>
      <c r="H1164" s="45">
        <v>28824</v>
      </c>
      <c r="I1164" s="42" t="s">
        <v>971</v>
      </c>
      <c r="J1164" s="44" t="s">
        <v>966</v>
      </c>
      <c r="K1164" s="42" t="s">
        <v>2615</v>
      </c>
    </row>
    <row r="1165" spans="1:11" ht="15" customHeight="1" x14ac:dyDescent="0.2">
      <c r="A1165" s="41">
        <v>0</v>
      </c>
      <c r="B1165" s="42" t="s">
        <v>217</v>
      </c>
      <c r="C1165" s="43">
        <v>43851</v>
      </c>
      <c r="D1165" s="44" t="s">
        <v>359</v>
      </c>
      <c r="E1165" s="42" t="s">
        <v>217</v>
      </c>
      <c r="F1165" s="44" t="s">
        <v>492</v>
      </c>
      <c r="G1165" s="42" t="s">
        <v>12</v>
      </c>
      <c r="H1165" s="45">
        <v>32036</v>
      </c>
      <c r="I1165" s="42" t="s">
        <v>978</v>
      </c>
      <c r="J1165" s="44" t="s">
        <v>966</v>
      </c>
      <c r="K1165" s="42" t="s">
        <v>2616</v>
      </c>
    </row>
    <row r="1166" spans="1:11" ht="15" customHeight="1" x14ac:dyDescent="0.2">
      <c r="A1166" s="41">
        <v>0</v>
      </c>
      <c r="B1166" s="42" t="s">
        <v>198</v>
      </c>
      <c r="C1166" s="43">
        <v>43865</v>
      </c>
      <c r="D1166" s="44" t="s">
        <v>359</v>
      </c>
      <c r="E1166" s="42" t="s">
        <v>198</v>
      </c>
      <c r="F1166" s="44" t="s">
        <v>492</v>
      </c>
      <c r="G1166" s="42" t="s">
        <v>101</v>
      </c>
      <c r="H1166" s="45">
        <v>35210</v>
      </c>
      <c r="I1166" s="42" t="s">
        <v>965</v>
      </c>
      <c r="J1166" s="44" t="s">
        <v>966</v>
      </c>
      <c r="K1166" s="42" t="s">
        <v>2617</v>
      </c>
    </row>
    <row r="1167" spans="1:11" ht="15" customHeight="1" x14ac:dyDescent="0.2">
      <c r="A1167" s="41">
        <v>0</v>
      </c>
      <c r="B1167" s="42" t="s">
        <v>234</v>
      </c>
      <c r="C1167" s="43">
        <v>43851</v>
      </c>
      <c r="D1167" s="44" t="s">
        <v>352</v>
      </c>
      <c r="E1167" s="42" t="s">
        <v>234</v>
      </c>
      <c r="F1167" s="44" t="s">
        <v>492</v>
      </c>
      <c r="G1167" s="42" t="s">
        <v>235</v>
      </c>
      <c r="H1167" s="45">
        <v>22696</v>
      </c>
      <c r="I1167" s="42" t="s">
        <v>987</v>
      </c>
      <c r="J1167" s="44" t="s">
        <v>966</v>
      </c>
      <c r="K1167" s="42" t="s">
        <v>2618</v>
      </c>
    </row>
    <row r="1168" spans="1:11" ht="15" customHeight="1" x14ac:dyDescent="0.2">
      <c r="A1168" s="41">
        <v>0</v>
      </c>
      <c r="B1168" s="42" t="s">
        <v>2619</v>
      </c>
      <c r="C1168" s="43">
        <v>43878</v>
      </c>
      <c r="D1168" s="44" t="s">
        <v>361</v>
      </c>
      <c r="E1168" s="42" t="s">
        <v>2619</v>
      </c>
      <c r="F1168" s="44" t="s">
        <v>492</v>
      </c>
      <c r="G1168" s="42" t="s">
        <v>2620</v>
      </c>
      <c r="H1168" s="45">
        <v>26362</v>
      </c>
      <c r="I1168" s="42" t="s">
        <v>971</v>
      </c>
      <c r="J1168" s="44" t="s">
        <v>966</v>
      </c>
      <c r="K1168" s="42" t="s">
        <v>2621</v>
      </c>
    </row>
    <row r="1169" spans="1:11" ht="15" customHeight="1" x14ac:dyDescent="0.2">
      <c r="A1169" s="41">
        <v>0</v>
      </c>
      <c r="B1169" s="42" t="s">
        <v>2622</v>
      </c>
      <c r="C1169" s="43">
        <v>43836</v>
      </c>
      <c r="D1169" s="44" t="s">
        <v>352</v>
      </c>
      <c r="E1169" s="42" t="s">
        <v>2622</v>
      </c>
      <c r="F1169" s="44" t="s">
        <v>492</v>
      </c>
      <c r="G1169" s="42" t="s">
        <v>154</v>
      </c>
      <c r="H1169" s="45">
        <v>28406</v>
      </c>
      <c r="I1169" s="42" t="s">
        <v>971</v>
      </c>
      <c r="J1169" s="44" t="s">
        <v>966</v>
      </c>
      <c r="K1169" s="42" t="s">
        <v>2623</v>
      </c>
    </row>
    <row r="1170" spans="1:11" ht="15" customHeight="1" x14ac:dyDescent="0.2">
      <c r="A1170" s="41">
        <v>0</v>
      </c>
      <c r="B1170" s="42" t="s">
        <v>2624</v>
      </c>
      <c r="C1170" s="43">
        <v>43872</v>
      </c>
      <c r="D1170" s="44" t="s">
        <v>361</v>
      </c>
      <c r="E1170" s="42" t="s">
        <v>2624</v>
      </c>
      <c r="F1170" s="44" t="s">
        <v>492</v>
      </c>
      <c r="G1170" s="42" t="s">
        <v>2625</v>
      </c>
      <c r="H1170" s="45">
        <v>34582</v>
      </c>
      <c r="I1170" s="42" t="s">
        <v>965</v>
      </c>
      <c r="J1170" s="44" t="s">
        <v>966</v>
      </c>
      <c r="K1170" s="42" t="s">
        <v>2626</v>
      </c>
    </row>
    <row r="1171" spans="1:11" ht="15" customHeight="1" x14ac:dyDescent="0.2">
      <c r="A1171" s="41">
        <v>0</v>
      </c>
      <c r="B1171" s="42" t="s">
        <v>224</v>
      </c>
      <c r="C1171" s="43">
        <v>43877</v>
      </c>
      <c r="D1171" s="44" t="s">
        <v>360</v>
      </c>
      <c r="E1171" s="42" t="s">
        <v>224</v>
      </c>
      <c r="F1171" s="44" t="s">
        <v>492</v>
      </c>
      <c r="G1171" s="42" t="s">
        <v>213</v>
      </c>
      <c r="H1171" s="45">
        <v>26869</v>
      </c>
      <c r="I1171" s="42" t="s">
        <v>971</v>
      </c>
      <c r="J1171" s="44" t="s">
        <v>966</v>
      </c>
      <c r="K1171" s="42" t="s">
        <v>2627</v>
      </c>
    </row>
    <row r="1172" spans="1:11" ht="15" customHeight="1" x14ac:dyDescent="0.2">
      <c r="A1172" s="41">
        <v>0</v>
      </c>
      <c r="B1172" s="42" t="s">
        <v>2628</v>
      </c>
      <c r="C1172" s="43">
        <v>43865</v>
      </c>
      <c r="D1172" s="44" t="s">
        <v>362</v>
      </c>
      <c r="E1172" s="42" t="s">
        <v>2628</v>
      </c>
      <c r="F1172" s="44" t="s">
        <v>491</v>
      </c>
      <c r="G1172" s="42" t="s">
        <v>2515</v>
      </c>
      <c r="H1172" s="45">
        <v>34550</v>
      </c>
      <c r="I1172" s="42" t="s">
        <v>1166</v>
      </c>
      <c r="J1172" s="44" t="s">
        <v>966</v>
      </c>
      <c r="K1172" s="42" t="s">
        <v>2629</v>
      </c>
    </row>
    <row r="1173" spans="1:11" ht="15" customHeight="1" x14ac:dyDescent="0.2">
      <c r="A1173" s="41">
        <v>0</v>
      </c>
      <c r="B1173" s="42" t="s">
        <v>2630</v>
      </c>
      <c r="C1173" s="43">
        <v>43865</v>
      </c>
      <c r="D1173" s="44" t="s">
        <v>359</v>
      </c>
      <c r="E1173" s="42" t="s">
        <v>2630</v>
      </c>
      <c r="F1173" s="44" t="s">
        <v>492</v>
      </c>
      <c r="G1173" s="42" t="s">
        <v>2515</v>
      </c>
      <c r="H1173" s="45">
        <v>24797</v>
      </c>
      <c r="I1173" s="42" t="s">
        <v>987</v>
      </c>
      <c r="J1173" s="44" t="s">
        <v>966</v>
      </c>
      <c r="K1173" s="42" t="s">
        <v>2631</v>
      </c>
    </row>
    <row r="1174" spans="1:11" ht="15" customHeight="1" x14ac:dyDescent="0.2">
      <c r="A1174" s="41">
        <v>0</v>
      </c>
      <c r="B1174" s="42" t="s">
        <v>2632</v>
      </c>
      <c r="C1174" s="43">
        <v>43865</v>
      </c>
      <c r="D1174" s="44" t="s">
        <v>359</v>
      </c>
      <c r="E1174" s="42" t="s">
        <v>2632</v>
      </c>
      <c r="F1174" s="44" t="s">
        <v>492</v>
      </c>
      <c r="G1174" s="42" t="s">
        <v>2599</v>
      </c>
      <c r="H1174" s="45">
        <v>34018</v>
      </c>
      <c r="I1174" s="42" t="s">
        <v>965</v>
      </c>
      <c r="J1174" s="44" t="s">
        <v>966</v>
      </c>
      <c r="K1174" s="42" t="s">
        <v>2633</v>
      </c>
    </row>
    <row r="1175" spans="1:11" ht="15" customHeight="1" x14ac:dyDescent="0.2">
      <c r="A1175" s="41">
        <v>0</v>
      </c>
      <c r="B1175" s="42" t="s">
        <v>942</v>
      </c>
      <c r="C1175" s="43">
        <v>43851</v>
      </c>
      <c r="D1175" s="44" t="s">
        <v>352</v>
      </c>
      <c r="E1175" s="42" t="s">
        <v>942</v>
      </c>
      <c r="F1175" s="44" t="s">
        <v>492</v>
      </c>
      <c r="G1175" s="42" t="s">
        <v>235</v>
      </c>
      <c r="H1175" s="45">
        <v>24172</v>
      </c>
      <c r="I1175" s="42" t="s">
        <v>987</v>
      </c>
      <c r="J1175" s="44" t="s">
        <v>966</v>
      </c>
      <c r="K1175" s="42" t="s">
        <v>2634</v>
      </c>
    </row>
    <row r="1176" spans="1:11" ht="15" customHeight="1" x14ac:dyDescent="0.2">
      <c r="A1176" s="41">
        <v>0</v>
      </c>
      <c r="B1176" s="42" t="s">
        <v>2635</v>
      </c>
      <c r="C1176" s="43">
        <v>43865</v>
      </c>
      <c r="D1176" s="44" t="s">
        <v>359</v>
      </c>
      <c r="E1176" s="42" t="s">
        <v>2635</v>
      </c>
      <c r="F1176" s="44" t="s">
        <v>492</v>
      </c>
      <c r="G1176" s="42" t="s">
        <v>101</v>
      </c>
      <c r="H1176" s="45">
        <v>26441</v>
      </c>
      <c r="I1176" s="42" t="s">
        <v>971</v>
      </c>
      <c r="J1176" s="44" t="s">
        <v>966</v>
      </c>
      <c r="K1176" s="42" t="s">
        <v>2636</v>
      </c>
    </row>
    <row r="1177" spans="1:11" ht="15" customHeight="1" x14ac:dyDescent="0.2">
      <c r="A1177" s="41">
        <v>0</v>
      </c>
      <c r="B1177" s="42" t="s">
        <v>2637</v>
      </c>
      <c r="C1177" s="43">
        <v>43851</v>
      </c>
      <c r="D1177" s="44" t="s">
        <v>1078</v>
      </c>
      <c r="E1177" s="42" t="s">
        <v>2637</v>
      </c>
      <c r="F1177" s="44" t="s">
        <v>492</v>
      </c>
      <c r="G1177" s="42" t="s">
        <v>2638</v>
      </c>
      <c r="H1177" s="45">
        <v>14777</v>
      </c>
      <c r="I1177" s="42" t="s">
        <v>1016</v>
      </c>
      <c r="J1177" s="44" t="s">
        <v>966</v>
      </c>
      <c r="K1177" s="42" t="s">
        <v>2639</v>
      </c>
    </row>
    <row r="1178" spans="1:11" ht="15" customHeight="1" x14ac:dyDescent="0.2">
      <c r="A1178" s="41">
        <v>0</v>
      </c>
      <c r="B1178" s="42" t="s">
        <v>2640</v>
      </c>
      <c r="C1178" s="43">
        <v>43836</v>
      </c>
      <c r="D1178" s="44" t="s">
        <v>360</v>
      </c>
      <c r="E1178" s="42" t="s">
        <v>2640</v>
      </c>
      <c r="F1178" s="44" t="s">
        <v>492</v>
      </c>
      <c r="G1178" s="42" t="s">
        <v>2625</v>
      </c>
      <c r="H1178" s="45">
        <v>29144</v>
      </c>
      <c r="I1178" s="42" t="s">
        <v>971</v>
      </c>
      <c r="J1178" s="44" t="s">
        <v>966</v>
      </c>
      <c r="K1178" s="42" t="s">
        <v>2641</v>
      </c>
    </row>
    <row r="1179" spans="1:11" ht="15" customHeight="1" x14ac:dyDescent="0.2">
      <c r="A1179" s="41">
        <v>0</v>
      </c>
      <c r="B1179" s="42" t="s">
        <v>2642</v>
      </c>
      <c r="C1179" s="43">
        <v>43836</v>
      </c>
      <c r="D1179" s="44" t="s">
        <v>352</v>
      </c>
      <c r="E1179" s="42" t="s">
        <v>2642</v>
      </c>
      <c r="F1179" s="44" t="s">
        <v>492</v>
      </c>
      <c r="G1179" s="42" t="s">
        <v>154</v>
      </c>
      <c r="H1179" s="45">
        <v>32416</v>
      </c>
      <c r="I1179" s="42" t="s">
        <v>978</v>
      </c>
      <c r="J1179" s="44" t="s">
        <v>966</v>
      </c>
      <c r="K1179" s="42" t="s">
        <v>2643</v>
      </c>
    </row>
    <row r="1180" spans="1:11" ht="15" customHeight="1" x14ac:dyDescent="0.2">
      <c r="A1180" s="41">
        <v>0</v>
      </c>
      <c r="B1180" s="42" t="s">
        <v>2644</v>
      </c>
      <c r="C1180" s="43">
        <v>43836</v>
      </c>
      <c r="D1180" s="44" t="s">
        <v>352</v>
      </c>
      <c r="E1180" s="42" t="s">
        <v>2644</v>
      </c>
      <c r="F1180" s="44" t="s">
        <v>492</v>
      </c>
      <c r="G1180" s="42" t="s">
        <v>154</v>
      </c>
      <c r="H1180" s="45">
        <v>26287</v>
      </c>
      <c r="I1180" s="42" t="s">
        <v>971</v>
      </c>
      <c r="J1180" s="44" t="s">
        <v>966</v>
      </c>
      <c r="K1180" s="42" t="s">
        <v>2645</v>
      </c>
    </row>
    <row r="1181" spans="1:11" ht="15" customHeight="1" x14ac:dyDescent="0.2">
      <c r="A1181" s="41">
        <v>0</v>
      </c>
      <c r="B1181" s="42" t="s">
        <v>2646</v>
      </c>
      <c r="C1181" s="43">
        <v>43851</v>
      </c>
      <c r="D1181" s="44" t="s">
        <v>969</v>
      </c>
      <c r="E1181" s="42" t="s">
        <v>2646</v>
      </c>
      <c r="F1181" s="44" t="s">
        <v>491</v>
      </c>
      <c r="G1181" s="42" t="s">
        <v>154</v>
      </c>
      <c r="H1181" s="45">
        <v>40930</v>
      </c>
      <c r="I1181" s="42" t="s">
        <v>1044</v>
      </c>
      <c r="J1181" s="44" t="s">
        <v>966</v>
      </c>
      <c r="K1181" s="42" t="s">
        <v>2647</v>
      </c>
    </row>
    <row r="1182" spans="1:11" ht="15" customHeight="1" x14ac:dyDescent="0.2">
      <c r="A1182" s="41">
        <v>0</v>
      </c>
      <c r="B1182" s="42" t="s">
        <v>2648</v>
      </c>
      <c r="C1182" s="43">
        <v>43851</v>
      </c>
      <c r="D1182" s="44" t="s">
        <v>359</v>
      </c>
      <c r="E1182" s="42" t="s">
        <v>2648</v>
      </c>
      <c r="F1182" s="44" t="s">
        <v>492</v>
      </c>
      <c r="G1182" s="42" t="s">
        <v>2638</v>
      </c>
      <c r="H1182" s="45">
        <v>33167</v>
      </c>
      <c r="I1182" s="42" t="s">
        <v>978</v>
      </c>
      <c r="J1182" s="44" t="s">
        <v>966</v>
      </c>
      <c r="K1182" s="42" t="s">
        <v>2649</v>
      </c>
    </row>
    <row r="1183" spans="1:11" ht="15" customHeight="1" x14ac:dyDescent="0.2">
      <c r="A1183" s="41">
        <v>0</v>
      </c>
      <c r="B1183" s="42" t="s">
        <v>2650</v>
      </c>
      <c r="C1183" s="43">
        <v>43845</v>
      </c>
      <c r="D1183" s="44" t="s">
        <v>352</v>
      </c>
      <c r="E1183" s="42" t="s">
        <v>2650</v>
      </c>
      <c r="F1183" s="44" t="s">
        <v>492</v>
      </c>
      <c r="G1183" s="42" t="s">
        <v>149</v>
      </c>
      <c r="H1183" s="45">
        <v>23195</v>
      </c>
      <c r="I1183" s="42" t="s">
        <v>987</v>
      </c>
      <c r="J1183" s="44" t="s">
        <v>966</v>
      </c>
      <c r="K1183" s="42" t="s">
        <v>2651</v>
      </c>
    </row>
    <row r="1184" spans="1:11" ht="15" customHeight="1" x14ac:dyDescent="0.2">
      <c r="A1184" s="41">
        <v>0</v>
      </c>
      <c r="B1184" s="42" t="s">
        <v>194</v>
      </c>
      <c r="C1184" s="43">
        <v>43865</v>
      </c>
      <c r="D1184" s="44" t="s">
        <v>359</v>
      </c>
      <c r="E1184" s="42" t="s">
        <v>194</v>
      </c>
      <c r="F1184" s="44" t="s">
        <v>492</v>
      </c>
      <c r="G1184" s="42" t="s">
        <v>101</v>
      </c>
      <c r="H1184" s="45">
        <v>34068</v>
      </c>
      <c r="I1184" s="42" t="s">
        <v>965</v>
      </c>
      <c r="J1184" s="44" t="s">
        <v>966</v>
      </c>
      <c r="K1184" s="42" t="s">
        <v>2652</v>
      </c>
    </row>
    <row r="1185" spans="1:11" ht="15" customHeight="1" x14ac:dyDescent="0.2">
      <c r="A1185" s="41">
        <v>0</v>
      </c>
      <c r="B1185" s="42" t="s">
        <v>180</v>
      </c>
      <c r="C1185" s="43">
        <v>43865</v>
      </c>
      <c r="D1185" s="44" t="s">
        <v>359</v>
      </c>
      <c r="E1185" s="42" t="s">
        <v>180</v>
      </c>
      <c r="F1185" s="44" t="s">
        <v>492</v>
      </c>
      <c r="G1185" s="42" t="s">
        <v>101</v>
      </c>
      <c r="H1185" s="45">
        <v>37368</v>
      </c>
      <c r="I1185" s="42" t="s">
        <v>998</v>
      </c>
      <c r="J1185" s="44" t="s">
        <v>966</v>
      </c>
      <c r="K1185" s="42" t="s">
        <v>2653</v>
      </c>
    </row>
    <row r="1186" spans="1:11" ht="15" customHeight="1" x14ac:dyDescent="0.2">
      <c r="A1186" s="41">
        <v>0</v>
      </c>
      <c r="B1186" s="42" t="s">
        <v>2654</v>
      </c>
      <c r="C1186" s="43">
        <v>43865</v>
      </c>
      <c r="D1186" s="44" t="s">
        <v>359</v>
      </c>
      <c r="E1186" s="42" t="s">
        <v>2654</v>
      </c>
      <c r="F1186" s="44" t="s">
        <v>492</v>
      </c>
      <c r="G1186" s="42" t="s">
        <v>2599</v>
      </c>
      <c r="H1186" s="45">
        <v>36639</v>
      </c>
      <c r="I1186" s="42" t="s">
        <v>965</v>
      </c>
      <c r="J1186" s="44" t="s">
        <v>966</v>
      </c>
      <c r="K1186" s="42" t="s">
        <v>2655</v>
      </c>
    </row>
    <row r="1187" spans="1:11" ht="15" customHeight="1" x14ac:dyDescent="0.2">
      <c r="A1187" s="41">
        <v>0</v>
      </c>
      <c r="B1187" s="42" t="s">
        <v>481</v>
      </c>
      <c r="C1187" s="43">
        <v>43857</v>
      </c>
      <c r="D1187" s="44" t="s">
        <v>969</v>
      </c>
      <c r="E1187" s="42" t="s">
        <v>481</v>
      </c>
      <c r="F1187" s="44" t="s">
        <v>492</v>
      </c>
      <c r="G1187" s="42" t="s">
        <v>128</v>
      </c>
      <c r="H1187" s="45">
        <v>41212</v>
      </c>
      <c r="I1187" s="42" t="s">
        <v>490</v>
      </c>
      <c r="J1187" s="44" t="s">
        <v>966</v>
      </c>
      <c r="K1187" s="42" t="s">
        <v>2656</v>
      </c>
    </row>
    <row r="1188" spans="1:11" ht="15" customHeight="1" x14ac:dyDescent="0.2">
      <c r="A1188" s="41">
        <v>0</v>
      </c>
      <c r="B1188" s="42" t="s">
        <v>2657</v>
      </c>
      <c r="C1188" s="43">
        <v>43857</v>
      </c>
      <c r="D1188" s="44" t="s">
        <v>352</v>
      </c>
      <c r="E1188" s="42" t="s">
        <v>2657</v>
      </c>
      <c r="F1188" s="44" t="s">
        <v>492</v>
      </c>
      <c r="G1188" s="42" t="s">
        <v>128</v>
      </c>
      <c r="H1188" s="45">
        <v>17711</v>
      </c>
      <c r="I1188" s="42" t="s">
        <v>1016</v>
      </c>
      <c r="J1188" s="44" t="s">
        <v>966</v>
      </c>
      <c r="K1188" s="42" t="s">
        <v>2658</v>
      </c>
    </row>
    <row r="1189" spans="1:11" ht="15" customHeight="1" x14ac:dyDescent="0.2">
      <c r="A1189" s="41">
        <v>0</v>
      </c>
      <c r="B1189" s="42" t="s">
        <v>2659</v>
      </c>
      <c r="C1189" s="43">
        <v>43851</v>
      </c>
      <c r="D1189" s="44" t="s">
        <v>360</v>
      </c>
      <c r="E1189" s="42" t="s">
        <v>2659</v>
      </c>
      <c r="F1189" s="44" t="s">
        <v>492</v>
      </c>
      <c r="G1189" s="42" t="s">
        <v>149</v>
      </c>
      <c r="H1189" s="45">
        <v>37083</v>
      </c>
      <c r="I1189" s="42" t="s">
        <v>998</v>
      </c>
      <c r="J1189" s="44" t="s">
        <v>966</v>
      </c>
      <c r="K1189" s="42" t="s">
        <v>2660</v>
      </c>
    </row>
    <row r="1190" spans="1:11" ht="15" customHeight="1" x14ac:dyDescent="0.2">
      <c r="A1190" s="41">
        <v>0</v>
      </c>
      <c r="B1190" s="42" t="s">
        <v>2661</v>
      </c>
      <c r="C1190" s="43">
        <v>43836</v>
      </c>
      <c r="D1190" s="44" t="s">
        <v>362</v>
      </c>
      <c r="E1190" s="42" t="s">
        <v>2661</v>
      </c>
      <c r="F1190" s="44" t="s">
        <v>491</v>
      </c>
      <c r="G1190" s="42" t="s">
        <v>2625</v>
      </c>
      <c r="H1190" s="45">
        <v>26761</v>
      </c>
      <c r="I1190" s="42" t="s">
        <v>1069</v>
      </c>
      <c r="J1190" s="44" t="s">
        <v>966</v>
      </c>
      <c r="K1190" s="42" t="s">
        <v>2662</v>
      </c>
    </row>
    <row r="1191" spans="1:11" ht="15" customHeight="1" x14ac:dyDescent="0.2">
      <c r="A1191" s="41">
        <v>0</v>
      </c>
      <c r="B1191" s="42" t="s">
        <v>837</v>
      </c>
      <c r="C1191" s="43">
        <v>43877</v>
      </c>
      <c r="D1191" s="44" t="s">
        <v>359</v>
      </c>
      <c r="E1191" s="42" t="s">
        <v>837</v>
      </c>
      <c r="F1191" s="44" t="s">
        <v>492</v>
      </c>
      <c r="G1191" s="42" t="s">
        <v>213</v>
      </c>
      <c r="H1191" s="45">
        <v>35190</v>
      </c>
      <c r="I1191" s="42" t="s">
        <v>965</v>
      </c>
      <c r="J1191" s="44" t="s">
        <v>966</v>
      </c>
      <c r="K1191" s="42" t="s">
        <v>2663</v>
      </c>
    </row>
    <row r="1192" spans="1:11" ht="15" customHeight="1" x14ac:dyDescent="0.2">
      <c r="A1192" s="41">
        <v>0</v>
      </c>
      <c r="B1192" s="42" t="s">
        <v>2664</v>
      </c>
      <c r="C1192" s="43">
        <v>43899</v>
      </c>
      <c r="D1192" s="44" t="s">
        <v>359</v>
      </c>
      <c r="E1192" s="42" t="s">
        <v>2664</v>
      </c>
      <c r="F1192" s="44" t="s">
        <v>492</v>
      </c>
      <c r="G1192" s="42" t="s">
        <v>2541</v>
      </c>
      <c r="H1192" s="45">
        <v>24518</v>
      </c>
      <c r="I1192" s="42" t="s">
        <v>987</v>
      </c>
      <c r="J1192" s="44" t="s">
        <v>966</v>
      </c>
      <c r="K1192" s="42" t="s">
        <v>2665</v>
      </c>
    </row>
    <row r="1193" spans="1:11" ht="15" customHeight="1" x14ac:dyDescent="0.2">
      <c r="A1193" s="41">
        <v>0</v>
      </c>
      <c r="B1193" s="42" t="s">
        <v>2666</v>
      </c>
      <c r="C1193" s="43">
        <v>43899</v>
      </c>
      <c r="D1193" s="44" t="s">
        <v>359</v>
      </c>
      <c r="E1193" s="42" t="s">
        <v>2666</v>
      </c>
      <c r="F1193" s="44" t="s">
        <v>492</v>
      </c>
      <c r="G1193" s="42" t="s">
        <v>2541</v>
      </c>
      <c r="H1193" s="45">
        <v>37636</v>
      </c>
      <c r="I1193" s="42" t="s">
        <v>998</v>
      </c>
      <c r="J1193" s="44" t="s">
        <v>966</v>
      </c>
      <c r="K1193" s="42" t="s">
        <v>2667</v>
      </c>
    </row>
    <row r="1194" spans="1:11" ht="15" customHeight="1" x14ac:dyDescent="0.2">
      <c r="A1194" s="41">
        <v>0</v>
      </c>
      <c r="B1194" s="42" t="s">
        <v>2668</v>
      </c>
      <c r="C1194" s="43">
        <v>43899</v>
      </c>
      <c r="D1194" s="44" t="s">
        <v>362</v>
      </c>
      <c r="E1194" s="42" t="s">
        <v>2668</v>
      </c>
      <c r="F1194" s="44" t="s">
        <v>491</v>
      </c>
      <c r="G1194" s="42" t="s">
        <v>2541</v>
      </c>
      <c r="H1194" s="45">
        <v>20857</v>
      </c>
      <c r="I1194" s="42" t="s">
        <v>1069</v>
      </c>
      <c r="J1194" s="44" t="s">
        <v>966</v>
      </c>
      <c r="K1194" s="42" t="s">
        <v>2669</v>
      </c>
    </row>
    <row r="1195" spans="1:11" ht="15" customHeight="1" x14ac:dyDescent="0.2">
      <c r="A1195" s="41">
        <v>0</v>
      </c>
      <c r="B1195" s="42" t="s">
        <v>37</v>
      </c>
      <c r="C1195" s="43">
        <v>43853</v>
      </c>
      <c r="D1195" s="44" t="s">
        <v>360</v>
      </c>
      <c r="E1195" s="42" t="s">
        <v>37</v>
      </c>
      <c r="F1195" s="44" t="s">
        <v>492</v>
      </c>
      <c r="G1195" s="42" t="s">
        <v>91</v>
      </c>
      <c r="H1195" s="45">
        <v>29147</v>
      </c>
      <c r="I1195" s="42" t="s">
        <v>971</v>
      </c>
      <c r="J1195" s="44" t="s">
        <v>966</v>
      </c>
      <c r="K1195" s="42" t="s">
        <v>2670</v>
      </c>
    </row>
    <row r="1196" spans="1:11" ht="15" customHeight="1" x14ac:dyDescent="0.2">
      <c r="A1196" s="41">
        <v>0</v>
      </c>
      <c r="B1196" s="42" t="s">
        <v>482</v>
      </c>
      <c r="C1196" s="43">
        <v>43857</v>
      </c>
      <c r="D1196" s="44" t="s">
        <v>969</v>
      </c>
      <c r="E1196" s="42" t="s">
        <v>482</v>
      </c>
      <c r="F1196" s="44" t="s">
        <v>492</v>
      </c>
      <c r="G1196" s="42" t="s">
        <v>128</v>
      </c>
      <c r="H1196" s="45">
        <v>41595</v>
      </c>
      <c r="I1196" s="42" t="s">
        <v>490</v>
      </c>
      <c r="J1196" s="44" t="s">
        <v>966</v>
      </c>
      <c r="K1196" s="42" t="s">
        <v>2671</v>
      </c>
    </row>
    <row r="1197" spans="1:11" ht="15" customHeight="1" x14ac:dyDescent="0.2">
      <c r="A1197" s="41">
        <v>0</v>
      </c>
      <c r="B1197" s="42" t="s">
        <v>2672</v>
      </c>
      <c r="C1197" s="43">
        <v>43845</v>
      </c>
      <c r="D1197" s="44" t="s">
        <v>352</v>
      </c>
      <c r="E1197" s="42" t="s">
        <v>2672</v>
      </c>
      <c r="F1197" s="44" t="s">
        <v>492</v>
      </c>
      <c r="G1197" s="42" t="s">
        <v>149</v>
      </c>
      <c r="H1197" s="45">
        <v>21555</v>
      </c>
      <c r="I1197" s="42" t="s">
        <v>1016</v>
      </c>
      <c r="J1197" s="44" t="s">
        <v>966</v>
      </c>
      <c r="K1197" s="42" t="s">
        <v>2673</v>
      </c>
    </row>
    <row r="1198" spans="1:11" ht="15" customHeight="1" x14ac:dyDescent="0.2">
      <c r="A1198" s="41">
        <v>0</v>
      </c>
      <c r="B1198" s="42" t="s">
        <v>2674</v>
      </c>
      <c r="C1198" s="43">
        <v>43888</v>
      </c>
      <c r="D1198" s="44" t="s">
        <v>359</v>
      </c>
      <c r="E1198" s="42" t="s">
        <v>2674</v>
      </c>
      <c r="F1198" s="44" t="s">
        <v>492</v>
      </c>
      <c r="G1198" s="42" t="s">
        <v>2589</v>
      </c>
      <c r="H1198" s="45">
        <v>24568</v>
      </c>
      <c r="I1198" s="42" t="s">
        <v>987</v>
      </c>
      <c r="J1198" s="44" t="s">
        <v>966</v>
      </c>
      <c r="K1198" s="42" t="s">
        <v>2675</v>
      </c>
    </row>
    <row r="1199" spans="1:11" ht="15" customHeight="1" x14ac:dyDescent="0.2">
      <c r="A1199" s="41">
        <v>0</v>
      </c>
      <c r="B1199" s="42" t="s">
        <v>449</v>
      </c>
      <c r="C1199" s="43">
        <v>43872</v>
      </c>
      <c r="D1199" s="44" t="s">
        <v>969</v>
      </c>
      <c r="E1199" s="42" t="s">
        <v>449</v>
      </c>
      <c r="F1199" s="44" t="s">
        <v>492</v>
      </c>
      <c r="G1199" s="42" t="s">
        <v>86</v>
      </c>
      <c r="H1199" s="45">
        <v>40842</v>
      </c>
      <c r="I1199" s="42" t="s">
        <v>453</v>
      </c>
      <c r="J1199" s="44" t="s">
        <v>966</v>
      </c>
      <c r="K1199" s="42" t="s">
        <v>2676</v>
      </c>
    </row>
    <row r="1200" spans="1:11" ht="15" customHeight="1" x14ac:dyDescent="0.2">
      <c r="A1200" s="41">
        <v>0</v>
      </c>
      <c r="B1200" s="42" t="s">
        <v>2677</v>
      </c>
      <c r="C1200" s="43">
        <v>43845</v>
      </c>
      <c r="D1200" s="44" t="s">
        <v>352</v>
      </c>
      <c r="E1200" s="42" t="s">
        <v>2677</v>
      </c>
      <c r="F1200" s="44" t="s">
        <v>492</v>
      </c>
      <c r="G1200" s="42" t="s">
        <v>149</v>
      </c>
      <c r="H1200" s="45">
        <v>20386</v>
      </c>
      <c r="I1200" s="42" t="s">
        <v>1016</v>
      </c>
      <c r="J1200" s="44" t="s">
        <v>966</v>
      </c>
      <c r="K1200" s="42" t="s">
        <v>2678</v>
      </c>
    </row>
    <row r="1201" spans="1:11" ht="15" customHeight="1" x14ac:dyDescent="0.2">
      <c r="A1201" s="41">
        <v>0</v>
      </c>
      <c r="B1201" s="42" t="s">
        <v>2679</v>
      </c>
      <c r="C1201" s="43">
        <v>43851</v>
      </c>
      <c r="D1201" s="44" t="s">
        <v>359</v>
      </c>
      <c r="E1201" s="42" t="s">
        <v>2679</v>
      </c>
      <c r="F1201" s="44" t="s">
        <v>492</v>
      </c>
      <c r="G1201" s="42" t="s">
        <v>12</v>
      </c>
      <c r="H1201" s="45">
        <v>31672</v>
      </c>
      <c r="I1201" s="42" t="s">
        <v>978</v>
      </c>
      <c r="J1201" s="44" t="s">
        <v>966</v>
      </c>
      <c r="K1201" s="42" t="s">
        <v>2680</v>
      </c>
    </row>
    <row r="1202" spans="1:11" ht="15" customHeight="1" x14ac:dyDescent="0.2">
      <c r="A1202" s="41">
        <v>0</v>
      </c>
      <c r="B1202" s="42" t="s">
        <v>924</v>
      </c>
      <c r="C1202" s="43">
        <v>43876</v>
      </c>
      <c r="D1202" s="44" t="s">
        <v>352</v>
      </c>
      <c r="E1202" s="42" t="s">
        <v>924</v>
      </c>
      <c r="F1202" s="44" t="s">
        <v>492</v>
      </c>
      <c r="G1202" s="42" t="s">
        <v>126</v>
      </c>
      <c r="H1202" s="45">
        <v>26889</v>
      </c>
      <c r="I1202" s="42" t="s">
        <v>971</v>
      </c>
      <c r="J1202" s="44" t="s">
        <v>966</v>
      </c>
      <c r="K1202" s="42" t="s">
        <v>2681</v>
      </c>
    </row>
    <row r="1203" spans="1:11" ht="15" customHeight="1" x14ac:dyDescent="0.2">
      <c r="A1203" s="41">
        <v>0</v>
      </c>
      <c r="B1203" s="42" t="s">
        <v>2682</v>
      </c>
      <c r="C1203" s="43">
        <v>43865</v>
      </c>
      <c r="D1203" s="44" t="s">
        <v>361</v>
      </c>
      <c r="E1203" s="42" t="s">
        <v>2682</v>
      </c>
      <c r="F1203" s="44" t="s">
        <v>492</v>
      </c>
      <c r="G1203" s="42" t="s">
        <v>2515</v>
      </c>
      <c r="H1203" s="45">
        <v>23904</v>
      </c>
      <c r="I1203" s="42" t="s">
        <v>987</v>
      </c>
      <c r="J1203" s="44" t="s">
        <v>966</v>
      </c>
      <c r="K1203" s="42" t="s">
        <v>2683</v>
      </c>
    </row>
    <row r="1204" spans="1:11" ht="15" customHeight="1" x14ac:dyDescent="0.2">
      <c r="A1204" s="41">
        <v>0</v>
      </c>
      <c r="B1204" s="42" t="s">
        <v>402</v>
      </c>
      <c r="C1204" s="43">
        <v>43872</v>
      </c>
      <c r="D1204" s="44" t="s">
        <v>969</v>
      </c>
      <c r="E1204" s="42" t="s">
        <v>402</v>
      </c>
      <c r="F1204" s="44" t="s">
        <v>492</v>
      </c>
      <c r="G1204" s="42" t="s">
        <v>86</v>
      </c>
      <c r="H1204" s="45">
        <v>39839</v>
      </c>
      <c r="I1204" s="42" t="s">
        <v>412</v>
      </c>
      <c r="J1204" s="44" t="s">
        <v>966</v>
      </c>
      <c r="K1204" s="42" t="s">
        <v>2684</v>
      </c>
    </row>
    <row r="1205" spans="1:11" ht="15" customHeight="1" x14ac:dyDescent="0.2">
      <c r="A1205" s="41">
        <v>0</v>
      </c>
      <c r="B1205" s="42" t="s">
        <v>2685</v>
      </c>
      <c r="C1205" s="43">
        <v>43888</v>
      </c>
      <c r="D1205" s="44" t="s">
        <v>359</v>
      </c>
      <c r="E1205" s="42" t="s">
        <v>2685</v>
      </c>
      <c r="F1205" s="44" t="s">
        <v>492</v>
      </c>
      <c r="G1205" s="42" t="s">
        <v>2589</v>
      </c>
      <c r="H1205" s="45">
        <v>25212</v>
      </c>
      <c r="I1205" s="42" t="s">
        <v>987</v>
      </c>
      <c r="J1205" s="44" t="s">
        <v>966</v>
      </c>
      <c r="K1205" s="42" t="s">
        <v>2686</v>
      </c>
    </row>
    <row r="1206" spans="1:11" ht="15" customHeight="1" x14ac:dyDescent="0.2">
      <c r="A1206" s="41">
        <v>0</v>
      </c>
      <c r="B1206" s="42" t="s">
        <v>955</v>
      </c>
      <c r="C1206" s="43">
        <v>43836</v>
      </c>
      <c r="D1206" s="44" t="s">
        <v>1078</v>
      </c>
      <c r="E1206" s="42" t="s">
        <v>955</v>
      </c>
      <c r="F1206" s="44" t="s">
        <v>492</v>
      </c>
      <c r="G1206" s="42" t="s">
        <v>154</v>
      </c>
      <c r="H1206" s="45">
        <v>18521</v>
      </c>
      <c r="I1206" s="42" t="s">
        <v>1016</v>
      </c>
      <c r="J1206" s="44" t="s">
        <v>966</v>
      </c>
      <c r="K1206" s="42" t="s">
        <v>2687</v>
      </c>
    </row>
    <row r="1207" spans="1:11" ht="15" customHeight="1" x14ac:dyDescent="0.2">
      <c r="A1207" s="41">
        <v>0</v>
      </c>
      <c r="B1207" s="42" t="s">
        <v>917</v>
      </c>
      <c r="C1207" s="43">
        <v>43836</v>
      </c>
      <c r="D1207" s="44" t="s">
        <v>352</v>
      </c>
      <c r="E1207" s="42" t="s">
        <v>917</v>
      </c>
      <c r="F1207" s="44" t="s">
        <v>492</v>
      </c>
      <c r="G1207" s="42" t="s">
        <v>154</v>
      </c>
      <c r="H1207" s="45">
        <v>25451</v>
      </c>
      <c r="I1207" s="42" t="s">
        <v>987</v>
      </c>
      <c r="J1207" s="44" t="s">
        <v>966</v>
      </c>
      <c r="K1207" s="42" t="s">
        <v>2688</v>
      </c>
    </row>
    <row r="1208" spans="1:11" ht="15" customHeight="1" x14ac:dyDescent="0.2">
      <c r="A1208" s="41">
        <v>0</v>
      </c>
      <c r="B1208" s="42" t="s">
        <v>2689</v>
      </c>
      <c r="C1208" s="43">
        <v>43865</v>
      </c>
      <c r="D1208" s="44" t="s">
        <v>359</v>
      </c>
      <c r="E1208" s="42" t="s">
        <v>2689</v>
      </c>
      <c r="F1208" s="44" t="s">
        <v>492</v>
      </c>
      <c r="G1208" s="42" t="s">
        <v>101</v>
      </c>
      <c r="H1208" s="45">
        <v>29035</v>
      </c>
      <c r="I1208" s="42" t="s">
        <v>971</v>
      </c>
      <c r="J1208" s="44" t="s">
        <v>966</v>
      </c>
      <c r="K1208" s="42" t="s">
        <v>2690</v>
      </c>
    </row>
    <row r="1209" spans="1:11" ht="15" customHeight="1" x14ac:dyDescent="0.2">
      <c r="A1209" s="41">
        <v>0</v>
      </c>
      <c r="B1209" s="42" t="s">
        <v>2691</v>
      </c>
      <c r="C1209" s="43">
        <v>43836</v>
      </c>
      <c r="D1209" s="44" t="s">
        <v>969</v>
      </c>
      <c r="E1209" s="42" t="s">
        <v>2691</v>
      </c>
      <c r="F1209" s="44" t="s">
        <v>492</v>
      </c>
      <c r="G1209" s="42" t="s">
        <v>154</v>
      </c>
      <c r="H1209" s="45">
        <v>38441</v>
      </c>
      <c r="I1209" s="42" t="s">
        <v>975</v>
      </c>
      <c r="J1209" s="44" t="s">
        <v>966</v>
      </c>
      <c r="K1209" s="42" t="s">
        <v>2692</v>
      </c>
    </row>
    <row r="1210" spans="1:11" ht="15" customHeight="1" x14ac:dyDescent="0.2">
      <c r="A1210" s="41">
        <v>0</v>
      </c>
      <c r="B1210" s="42" t="s">
        <v>941</v>
      </c>
      <c r="C1210" s="43">
        <v>43857</v>
      </c>
      <c r="D1210" s="44" t="s">
        <v>352</v>
      </c>
      <c r="E1210" s="42" t="s">
        <v>941</v>
      </c>
      <c r="F1210" s="44" t="s">
        <v>492</v>
      </c>
      <c r="G1210" s="42" t="s">
        <v>128</v>
      </c>
      <c r="H1210" s="45">
        <v>28144</v>
      </c>
      <c r="I1210" s="42" t="s">
        <v>971</v>
      </c>
      <c r="J1210" s="44" t="s">
        <v>966</v>
      </c>
      <c r="K1210" s="42" t="s">
        <v>2693</v>
      </c>
    </row>
    <row r="1211" spans="1:11" ht="15" customHeight="1" x14ac:dyDescent="0.2">
      <c r="A1211" s="41">
        <v>0</v>
      </c>
      <c r="B1211" s="42" t="s">
        <v>2694</v>
      </c>
      <c r="C1211" s="43">
        <v>43888</v>
      </c>
      <c r="D1211" s="44" t="s">
        <v>969</v>
      </c>
      <c r="E1211" s="42" t="s">
        <v>2694</v>
      </c>
      <c r="F1211" s="44" t="s">
        <v>491</v>
      </c>
      <c r="G1211" s="42" t="s">
        <v>2589</v>
      </c>
      <c r="H1211" s="45">
        <v>38528</v>
      </c>
      <c r="I1211" s="42" t="s">
        <v>1433</v>
      </c>
      <c r="J1211" s="44" t="s">
        <v>966</v>
      </c>
      <c r="K1211" s="42" t="s">
        <v>2695</v>
      </c>
    </row>
    <row r="1212" spans="1:11" ht="15" customHeight="1" x14ac:dyDescent="0.2">
      <c r="A1212" s="41">
        <v>0</v>
      </c>
      <c r="B1212" s="42" t="s">
        <v>744</v>
      </c>
      <c r="C1212" s="43">
        <v>43871</v>
      </c>
      <c r="D1212" s="44" t="s">
        <v>362</v>
      </c>
      <c r="E1212" s="42" t="s">
        <v>744</v>
      </c>
      <c r="F1212" s="44" t="s">
        <v>491</v>
      </c>
      <c r="G1212" s="42" t="s">
        <v>47</v>
      </c>
      <c r="H1212" s="45">
        <v>29963</v>
      </c>
      <c r="I1212" s="42" t="s">
        <v>1360</v>
      </c>
      <c r="J1212" s="44" t="s">
        <v>966</v>
      </c>
      <c r="K1212" s="42" t="s">
        <v>2696</v>
      </c>
    </row>
    <row r="1213" spans="1:11" ht="15" customHeight="1" x14ac:dyDescent="0.2">
      <c r="A1213" s="41">
        <v>0</v>
      </c>
      <c r="B1213" s="42" t="s">
        <v>450</v>
      </c>
      <c r="C1213" s="43">
        <v>43872</v>
      </c>
      <c r="D1213" s="44" t="s">
        <v>969</v>
      </c>
      <c r="E1213" s="42" t="s">
        <v>450</v>
      </c>
      <c r="F1213" s="44" t="s">
        <v>491</v>
      </c>
      <c r="G1213" s="42" t="s">
        <v>86</v>
      </c>
      <c r="H1213" s="45">
        <v>40853</v>
      </c>
      <c r="I1213" s="42" t="s">
        <v>454</v>
      </c>
      <c r="J1213" s="44" t="s">
        <v>966</v>
      </c>
      <c r="K1213" s="42" t="s">
        <v>2697</v>
      </c>
    </row>
    <row r="1214" spans="1:11" ht="15" customHeight="1" x14ac:dyDescent="0.2">
      <c r="A1214" s="41">
        <v>0</v>
      </c>
      <c r="B1214" s="42" t="s">
        <v>2698</v>
      </c>
      <c r="C1214" s="43">
        <v>43872</v>
      </c>
      <c r="D1214" s="44" t="s">
        <v>352</v>
      </c>
      <c r="E1214" s="42" t="s">
        <v>2698</v>
      </c>
      <c r="F1214" s="44" t="s">
        <v>492</v>
      </c>
      <c r="G1214" s="42" t="s">
        <v>86</v>
      </c>
      <c r="H1214" s="45">
        <v>25496</v>
      </c>
      <c r="I1214" s="42" t="s">
        <v>987</v>
      </c>
      <c r="J1214" s="44" t="s">
        <v>966</v>
      </c>
      <c r="K1214" s="42" t="s">
        <v>2699</v>
      </c>
    </row>
    <row r="1215" spans="1:11" ht="15" customHeight="1" x14ac:dyDescent="0.2">
      <c r="A1215" s="41">
        <v>0</v>
      </c>
      <c r="B1215" s="42" t="s">
        <v>403</v>
      </c>
      <c r="C1215" s="43">
        <v>43872</v>
      </c>
      <c r="D1215" s="44" t="s">
        <v>969</v>
      </c>
      <c r="E1215" s="42" t="s">
        <v>403</v>
      </c>
      <c r="F1215" s="44" t="s">
        <v>492</v>
      </c>
      <c r="G1215" s="42" t="s">
        <v>86</v>
      </c>
      <c r="H1215" s="45">
        <v>39656</v>
      </c>
      <c r="I1215" s="42" t="s">
        <v>412</v>
      </c>
      <c r="J1215" s="44" t="s">
        <v>966</v>
      </c>
      <c r="K1215" s="42" t="s">
        <v>2700</v>
      </c>
    </row>
    <row r="1216" spans="1:11" ht="15" customHeight="1" x14ac:dyDescent="0.2">
      <c r="A1216" s="41">
        <v>0</v>
      </c>
      <c r="B1216" s="42" t="s">
        <v>404</v>
      </c>
      <c r="C1216" s="43">
        <v>43872</v>
      </c>
      <c r="D1216" s="44" t="s">
        <v>969</v>
      </c>
      <c r="E1216" s="42" t="s">
        <v>404</v>
      </c>
      <c r="F1216" s="44" t="s">
        <v>491</v>
      </c>
      <c r="G1216" s="42" t="s">
        <v>86</v>
      </c>
      <c r="H1216" s="45">
        <v>39656</v>
      </c>
      <c r="I1216" s="42" t="s">
        <v>413</v>
      </c>
      <c r="J1216" s="44" t="s">
        <v>966</v>
      </c>
      <c r="K1216" s="42" t="s">
        <v>2701</v>
      </c>
    </row>
    <row r="1217" spans="1:11" ht="15" customHeight="1" x14ac:dyDescent="0.2">
      <c r="A1217" s="41">
        <v>0</v>
      </c>
      <c r="B1217" s="42" t="s">
        <v>2702</v>
      </c>
      <c r="C1217" s="43">
        <v>43872</v>
      </c>
      <c r="D1217" s="44" t="s">
        <v>359</v>
      </c>
      <c r="E1217" s="42" t="s">
        <v>2702</v>
      </c>
      <c r="F1217" s="44" t="s">
        <v>492</v>
      </c>
      <c r="G1217" s="42" t="s">
        <v>86</v>
      </c>
      <c r="H1217" s="45">
        <v>33511</v>
      </c>
      <c r="I1217" s="42" t="s">
        <v>965</v>
      </c>
      <c r="J1217" s="44" t="s">
        <v>966</v>
      </c>
      <c r="K1217" s="42" t="s">
        <v>2703</v>
      </c>
    </row>
    <row r="1218" spans="1:11" ht="15" customHeight="1" x14ac:dyDescent="0.2">
      <c r="A1218" s="41">
        <v>0</v>
      </c>
      <c r="B1218" s="42" t="s">
        <v>2704</v>
      </c>
      <c r="C1218" s="43">
        <v>43836</v>
      </c>
      <c r="D1218" s="44" t="s">
        <v>361</v>
      </c>
      <c r="E1218" s="42" t="s">
        <v>2704</v>
      </c>
      <c r="F1218" s="44" t="s">
        <v>492</v>
      </c>
      <c r="G1218" s="42" t="s">
        <v>2625</v>
      </c>
      <c r="H1218" s="45">
        <v>36004</v>
      </c>
      <c r="I1218" s="42" t="s">
        <v>965</v>
      </c>
      <c r="J1218" s="44" t="s">
        <v>966</v>
      </c>
      <c r="K1218" s="42" t="s">
        <v>2705</v>
      </c>
    </row>
    <row r="1219" spans="1:11" ht="15" customHeight="1" x14ac:dyDescent="0.2">
      <c r="A1219" s="41">
        <v>0</v>
      </c>
      <c r="B1219" s="42" t="s">
        <v>2706</v>
      </c>
      <c r="C1219" s="43">
        <v>43851</v>
      </c>
      <c r="D1219" s="44" t="s">
        <v>359</v>
      </c>
      <c r="E1219" s="42" t="s">
        <v>2706</v>
      </c>
      <c r="F1219" s="44" t="s">
        <v>492</v>
      </c>
      <c r="G1219" s="42" t="s">
        <v>154</v>
      </c>
      <c r="H1219" s="45">
        <v>32373</v>
      </c>
      <c r="I1219" s="42" t="s">
        <v>978</v>
      </c>
      <c r="J1219" s="44" t="s">
        <v>966</v>
      </c>
      <c r="K1219" s="42" t="s">
        <v>2707</v>
      </c>
    </row>
    <row r="1220" spans="1:11" ht="15" customHeight="1" x14ac:dyDescent="0.2">
      <c r="A1220" s="41">
        <v>0</v>
      </c>
      <c r="B1220" s="42" t="s">
        <v>836</v>
      </c>
      <c r="C1220" s="43">
        <v>43871</v>
      </c>
      <c r="D1220" s="44" t="s">
        <v>352</v>
      </c>
      <c r="E1220" s="42" t="s">
        <v>836</v>
      </c>
      <c r="F1220" s="44" t="s">
        <v>492</v>
      </c>
      <c r="G1220" s="42" t="s">
        <v>213</v>
      </c>
      <c r="H1220" s="45">
        <v>20577</v>
      </c>
      <c r="I1220" s="42" t="s">
        <v>1016</v>
      </c>
      <c r="J1220" s="44" t="s">
        <v>966</v>
      </c>
      <c r="K1220" s="42" t="s">
        <v>2708</v>
      </c>
    </row>
    <row r="1221" spans="1:11" ht="15" customHeight="1" x14ac:dyDescent="0.2">
      <c r="A1221" s="41">
        <v>0</v>
      </c>
      <c r="B1221" s="42" t="s">
        <v>2709</v>
      </c>
      <c r="C1221" s="43">
        <v>43881</v>
      </c>
      <c r="D1221" s="44" t="s">
        <v>352</v>
      </c>
      <c r="E1221" s="42" t="s">
        <v>2709</v>
      </c>
      <c r="F1221" s="44" t="s">
        <v>492</v>
      </c>
      <c r="G1221" s="42" t="s">
        <v>2515</v>
      </c>
      <c r="H1221" s="45">
        <v>18788</v>
      </c>
      <c r="I1221" s="42" t="s">
        <v>1016</v>
      </c>
      <c r="J1221" s="44" t="s">
        <v>966</v>
      </c>
      <c r="K1221" s="42" t="s">
        <v>2710</v>
      </c>
    </row>
    <row r="1222" spans="1:11" ht="15" customHeight="1" x14ac:dyDescent="0.2">
      <c r="A1222" s="41">
        <v>0</v>
      </c>
      <c r="B1222" s="42" t="s">
        <v>483</v>
      </c>
      <c r="C1222" s="43">
        <v>43857</v>
      </c>
      <c r="D1222" s="44" t="s">
        <v>969</v>
      </c>
      <c r="E1222" s="42" t="s">
        <v>483</v>
      </c>
      <c r="F1222" s="44" t="s">
        <v>492</v>
      </c>
      <c r="G1222" s="42" t="s">
        <v>128</v>
      </c>
      <c r="H1222" s="45">
        <v>41841</v>
      </c>
      <c r="I1222" s="42" t="s">
        <v>490</v>
      </c>
      <c r="J1222" s="44" t="s">
        <v>966</v>
      </c>
      <c r="K1222" s="42" t="s">
        <v>2711</v>
      </c>
    </row>
    <row r="1223" spans="1:11" ht="15" customHeight="1" x14ac:dyDescent="0.2">
      <c r="A1223" s="41">
        <v>0</v>
      </c>
      <c r="B1223" s="42" t="s">
        <v>258</v>
      </c>
      <c r="C1223" s="43">
        <v>43836</v>
      </c>
      <c r="D1223" s="44" t="s">
        <v>362</v>
      </c>
      <c r="E1223" s="42" t="s">
        <v>258</v>
      </c>
      <c r="F1223" s="44" t="s">
        <v>491</v>
      </c>
      <c r="G1223" s="42" t="s">
        <v>154</v>
      </c>
      <c r="H1223" s="45">
        <v>36562</v>
      </c>
      <c r="I1223" s="42" t="s">
        <v>1166</v>
      </c>
      <c r="J1223" s="44" t="s">
        <v>966</v>
      </c>
      <c r="K1223" s="42" t="s">
        <v>2712</v>
      </c>
    </row>
    <row r="1224" spans="1:11" ht="15" customHeight="1" x14ac:dyDescent="0.2">
      <c r="A1224" s="41">
        <v>0</v>
      </c>
      <c r="B1224" s="42" t="s">
        <v>2713</v>
      </c>
      <c r="C1224" s="43">
        <v>43836</v>
      </c>
      <c r="D1224" s="44" t="s">
        <v>352</v>
      </c>
      <c r="E1224" s="42" t="s">
        <v>2713</v>
      </c>
      <c r="F1224" s="44" t="s">
        <v>492</v>
      </c>
      <c r="G1224" s="42" t="s">
        <v>154</v>
      </c>
      <c r="H1224" s="45">
        <v>20201</v>
      </c>
      <c r="I1224" s="42" t="s">
        <v>1016</v>
      </c>
      <c r="J1224" s="44" t="s">
        <v>966</v>
      </c>
      <c r="K1224" s="42" t="s">
        <v>2714</v>
      </c>
    </row>
    <row r="1225" spans="1:11" ht="15" customHeight="1" x14ac:dyDescent="0.2">
      <c r="A1225" s="41">
        <v>0</v>
      </c>
      <c r="B1225" s="42" t="s">
        <v>212</v>
      </c>
      <c r="C1225" s="43">
        <v>43877</v>
      </c>
      <c r="D1225" s="44" t="s">
        <v>360</v>
      </c>
      <c r="E1225" s="42" t="s">
        <v>212</v>
      </c>
      <c r="F1225" s="44" t="s">
        <v>492</v>
      </c>
      <c r="G1225" s="42" t="s">
        <v>213</v>
      </c>
      <c r="H1225" s="45">
        <v>33147</v>
      </c>
      <c r="I1225" s="42" t="s">
        <v>978</v>
      </c>
      <c r="J1225" s="44" t="s">
        <v>966</v>
      </c>
      <c r="K1225" s="42" t="s">
        <v>2715</v>
      </c>
    </row>
    <row r="1226" spans="1:11" ht="15" customHeight="1" x14ac:dyDescent="0.2">
      <c r="A1226" s="41">
        <v>0</v>
      </c>
      <c r="B1226" s="42" t="s">
        <v>677</v>
      </c>
      <c r="C1226" s="43">
        <v>43851</v>
      </c>
      <c r="D1226" s="44" t="s">
        <v>352</v>
      </c>
      <c r="E1226" s="42" t="s">
        <v>677</v>
      </c>
      <c r="F1226" s="44" t="s">
        <v>492</v>
      </c>
      <c r="G1226" s="42" t="s">
        <v>2565</v>
      </c>
      <c r="H1226" s="45">
        <v>19348</v>
      </c>
      <c r="I1226" s="42" t="s">
        <v>1016</v>
      </c>
      <c r="J1226" s="44" t="s">
        <v>966</v>
      </c>
      <c r="K1226" s="42" t="s">
        <v>2716</v>
      </c>
    </row>
    <row r="1227" spans="1:11" ht="15" customHeight="1" x14ac:dyDescent="0.2">
      <c r="A1227" s="41">
        <v>0</v>
      </c>
      <c r="B1227" s="42" t="s">
        <v>484</v>
      </c>
      <c r="C1227" s="43">
        <v>43872</v>
      </c>
      <c r="D1227" s="44" t="s">
        <v>969</v>
      </c>
      <c r="E1227" s="42" t="s">
        <v>484</v>
      </c>
      <c r="F1227" s="44" t="s">
        <v>492</v>
      </c>
      <c r="G1227" s="42" t="s">
        <v>86</v>
      </c>
      <c r="H1227" s="45">
        <v>41162</v>
      </c>
      <c r="I1227" s="42" t="s">
        <v>490</v>
      </c>
      <c r="J1227" s="44" t="s">
        <v>966</v>
      </c>
      <c r="K1227" s="42" t="s">
        <v>2717</v>
      </c>
    </row>
    <row r="1228" spans="1:11" ht="15" customHeight="1" x14ac:dyDescent="0.2">
      <c r="A1228" s="41">
        <v>0</v>
      </c>
      <c r="B1228" s="42" t="s">
        <v>2718</v>
      </c>
      <c r="C1228" s="43">
        <v>43895</v>
      </c>
      <c r="D1228" s="44" t="s">
        <v>361</v>
      </c>
      <c r="E1228" s="42" t="s">
        <v>2718</v>
      </c>
      <c r="F1228" s="44" t="s">
        <v>492</v>
      </c>
      <c r="G1228" s="42" t="s">
        <v>86</v>
      </c>
      <c r="H1228" s="45">
        <v>28086</v>
      </c>
      <c r="I1228" s="42" t="s">
        <v>971</v>
      </c>
      <c r="J1228" s="44" t="s">
        <v>966</v>
      </c>
      <c r="K1228" s="42" t="s">
        <v>2719</v>
      </c>
    </row>
    <row r="1229" spans="1:11" ht="15" customHeight="1" x14ac:dyDescent="0.2">
      <c r="A1229" s="41">
        <v>0</v>
      </c>
      <c r="B1229" s="42" t="s">
        <v>2720</v>
      </c>
      <c r="C1229" s="43">
        <v>43845</v>
      </c>
      <c r="D1229" s="44" t="s">
        <v>359</v>
      </c>
      <c r="E1229" s="42" t="s">
        <v>2720</v>
      </c>
      <c r="F1229" s="44" t="s">
        <v>492</v>
      </c>
      <c r="G1229" s="42" t="s">
        <v>149</v>
      </c>
      <c r="H1229" s="45">
        <v>29983</v>
      </c>
      <c r="I1229" s="42" t="s">
        <v>978</v>
      </c>
      <c r="J1229" s="44" t="s">
        <v>966</v>
      </c>
      <c r="K1229" s="42" t="s">
        <v>2721</v>
      </c>
    </row>
    <row r="1230" spans="1:11" ht="15" customHeight="1" x14ac:dyDescent="0.2">
      <c r="A1230" s="41">
        <v>0</v>
      </c>
      <c r="B1230" s="42" t="s">
        <v>485</v>
      </c>
      <c r="C1230" s="43">
        <v>43845</v>
      </c>
      <c r="D1230" s="44" t="s">
        <v>969</v>
      </c>
      <c r="E1230" s="42" t="s">
        <v>485</v>
      </c>
      <c r="F1230" s="44" t="s">
        <v>492</v>
      </c>
      <c r="G1230" s="42" t="s">
        <v>149</v>
      </c>
      <c r="H1230" s="45">
        <v>41127</v>
      </c>
      <c r="I1230" s="42" t="s">
        <v>490</v>
      </c>
      <c r="J1230" s="44" t="s">
        <v>966</v>
      </c>
      <c r="K1230" s="42" t="s">
        <v>2722</v>
      </c>
    </row>
    <row r="1231" spans="1:11" ht="15" customHeight="1" x14ac:dyDescent="0.2">
      <c r="A1231" s="41">
        <v>0</v>
      </c>
      <c r="B1231" s="42" t="s">
        <v>2723</v>
      </c>
      <c r="C1231" s="43">
        <v>43880</v>
      </c>
      <c r="D1231" s="44" t="s">
        <v>969</v>
      </c>
      <c r="E1231" s="42" t="s">
        <v>2723</v>
      </c>
      <c r="F1231" s="44" t="s">
        <v>492</v>
      </c>
      <c r="G1231" s="42" t="s">
        <v>2520</v>
      </c>
      <c r="H1231" s="45">
        <v>38064</v>
      </c>
      <c r="I1231" s="42" t="s">
        <v>975</v>
      </c>
      <c r="J1231" s="44" t="s">
        <v>966</v>
      </c>
      <c r="K1231" s="42" t="s">
        <v>2724</v>
      </c>
    </row>
    <row r="1232" spans="1:11" ht="15" customHeight="1" x14ac:dyDescent="0.2">
      <c r="A1232" s="41">
        <v>0</v>
      </c>
      <c r="B1232" s="42" t="s">
        <v>2725</v>
      </c>
      <c r="C1232" s="43">
        <v>43857</v>
      </c>
      <c r="D1232" s="44" t="s">
        <v>352</v>
      </c>
      <c r="E1232" s="42" t="s">
        <v>2725</v>
      </c>
      <c r="F1232" s="44" t="s">
        <v>492</v>
      </c>
      <c r="G1232" s="42" t="s">
        <v>128</v>
      </c>
      <c r="H1232" s="45">
        <v>22822</v>
      </c>
      <c r="I1232" s="42" t="s">
        <v>987</v>
      </c>
      <c r="J1232" s="44" t="s">
        <v>966</v>
      </c>
      <c r="K1232" s="42" t="s">
        <v>2726</v>
      </c>
    </row>
    <row r="1233" spans="1:11" ht="15" customHeight="1" x14ac:dyDescent="0.2">
      <c r="A1233" s="41">
        <v>0</v>
      </c>
      <c r="B1233" s="42" t="s">
        <v>840</v>
      </c>
      <c r="C1233" s="43">
        <v>43877</v>
      </c>
      <c r="D1233" s="44" t="s">
        <v>361</v>
      </c>
      <c r="E1233" s="42" t="s">
        <v>840</v>
      </c>
      <c r="F1233" s="44" t="s">
        <v>492</v>
      </c>
      <c r="G1233" s="42" t="s">
        <v>213</v>
      </c>
      <c r="H1233" s="45">
        <v>32256</v>
      </c>
      <c r="I1233" s="42" t="s">
        <v>978</v>
      </c>
      <c r="J1233" s="44" t="s">
        <v>966</v>
      </c>
      <c r="K1233" s="42" t="s">
        <v>2727</v>
      </c>
    </row>
    <row r="1234" spans="1:11" ht="15" customHeight="1" x14ac:dyDescent="0.2">
      <c r="A1234" s="41">
        <v>0</v>
      </c>
      <c r="B1234" s="42" t="s">
        <v>2728</v>
      </c>
      <c r="C1234" s="43">
        <v>43885</v>
      </c>
      <c r="D1234" s="44" t="s">
        <v>359</v>
      </c>
      <c r="E1234" s="42" t="s">
        <v>2728</v>
      </c>
      <c r="F1234" s="44" t="s">
        <v>492</v>
      </c>
      <c r="G1234" s="42" t="s">
        <v>86</v>
      </c>
      <c r="H1234" s="45">
        <v>41730</v>
      </c>
      <c r="I1234" s="42" t="s">
        <v>971</v>
      </c>
      <c r="J1234" s="44" t="s">
        <v>966</v>
      </c>
      <c r="K1234" s="42" t="s">
        <v>2729</v>
      </c>
    </row>
    <row r="1235" spans="1:11" ht="15" customHeight="1" x14ac:dyDescent="0.2">
      <c r="A1235" s="41">
        <v>0</v>
      </c>
      <c r="B1235" s="42" t="s">
        <v>2730</v>
      </c>
      <c r="C1235" s="43">
        <v>43857</v>
      </c>
      <c r="D1235" s="44" t="s">
        <v>352</v>
      </c>
      <c r="E1235" s="42" t="s">
        <v>2730</v>
      </c>
      <c r="F1235" s="44" t="s">
        <v>492</v>
      </c>
      <c r="G1235" s="42" t="s">
        <v>128</v>
      </c>
      <c r="H1235" s="45">
        <v>24294</v>
      </c>
      <c r="I1235" s="42" t="s">
        <v>987</v>
      </c>
      <c r="J1235" s="44" t="s">
        <v>966</v>
      </c>
      <c r="K1235" s="42" t="s">
        <v>2731</v>
      </c>
    </row>
    <row r="1236" spans="1:11" ht="15" customHeight="1" x14ac:dyDescent="0.2">
      <c r="A1236" s="41">
        <v>0</v>
      </c>
      <c r="B1236" s="42" t="s">
        <v>2732</v>
      </c>
      <c r="C1236" s="43">
        <v>43857</v>
      </c>
      <c r="D1236" s="44" t="s">
        <v>969</v>
      </c>
      <c r="E1236" s="42" t="s">
        <v>2732</v>
      </c>
      <c r="F1236" s="44" t="s">
        <v>492</v>
      </c>
      <c r="G1236" s="42" t="s">
        <v>128</v>
      </c>
      <c r="H1236" s="45">
        <v>37662</v>
      </c>
      <c r="I1236" s="42" t="s">
        <v>998</v>
      </c>
      <c r="J1236" s="44" t="s">
        <v>966</v>
      </c>
      <c r="K1236" s="42" t="s">
        <v>2733</v>
      </c>
    </row>
    <row r="1237" spans="1:11" ht="15" customHeight="1" x14ac:dyDescent="0.2">
      <c r="A1237" s="41">
        <v>0</v>
      </c>
      <c r="B1237" s="42" t="s">
        <v>2734</v>
      </c>
      <c r="C1237" s="43">
        <v>43851</v>
      </c>
      <c r="D1237" s="44" t="s">
        <v>352</v>
      </c>
      <c r="E1237" s="42" t="s">
        <v>2734</v>
      </c>
      <c r="F1237" s="44" t="s">
        <v>492</v>
      </c>
      <c r="G1237" s="42" t="s">
        <v>12</v>
      </c>
      <c r="H1237" s="45">
        <v>22687</v>
      </c>
      <c r="I1237" s="42" t="s">
        <v>987</v>
      </c>
      <c r="J1237" s="44" t="s">
        <v>966</v>
      </c>
      <c r="K1237" s="42" t="s">
        <v>2735</v>
      </c>
    </row>
    <row r="1238" spans="1:11" ht="15" customHeight="1" x14ac:dyDescent="0.2">
      <c r="A1238" s="41">
        <v>0</v>
      </c>
      <c r="B1238" s="42" t="s">
        <v>2736</v>
      </c>
      <c r="C1238" s="43">
        <v>43851</v>
      </c>
      <c r="D1238" s="44" t="s">
        <v>359</v>
      </c>
      <c r="E1238" s="42" t="s">
        <v>2736</v>
      </c>
      <c r="F1238" s="44" t="s">
        <v>492</v>
      </c>
      <c r="G1238" s="42" t="s">
        <v>12</v>
      </c>
      <c r="H1238" s="45">
        <v>31269</v>
      </c>
      <c r="I1238" s="42" t="s">
        <v>978</v>
      </c>
      <c r="J1238" s="44" t="s">
        <v>966</v>
      </c>
      <c r="K1238" s="42" t="s">
        <v>2737</v>
      </c>
    </row>
    <row r="1239" spans="1:11" ht="15" customHeight="1" x14ac:dyDescent="0.2">
      <c r="A1239" s="41">
        <v>0</v>
      </c>
      <c r="B1239" s="42" t="s">
        <v>2738</v>
      </c>
      <c r="C1239" s="43">
        <v>43851</v>
      </c>
      <c r="D1239" s="44" t="s">
        <v>359</v>
      </c>
      <c r="E1239" s="42" t="s">
        <v>2738</v>
      </c>
      <c r="F1239" s="44" t="s">
        <v>492</v>
      </c>
      <c r="G1239" s="42" t="s">
        <v>149</v>
      </c>
      <c r="H1239" s="45">
        <v>32783</v>
      </c>
      <c r="I1239" s="42" t="s">
        <v>978</v>
      </c>
      <c r="J1239" s="44" t="s">
        <v>966</v>
      </c>
      <c r="K1239" s="42" t="s">
        <v>2739</v>
      </c>
    </row>
    <row r="1240" spans="1:11" ht="15" customHeight="1" x14ac:dyDescent="0.2">
      <c r="A1240" s="41">
        <v>0</v>
      </c>
      <c r="B1240" s="42" t="s">
        <v>835</v>
      </c>
      <c r="C1240" s="43">
        <v>43877</v>
      </c>
      <c r="D1240" s="44" t="s">
        <v>360</v>
      </c>
      <c r="E1240" s="42" t="s">
        <v>835</v>
      </c>
      <c r="F1240" s="44" t="s">
        <v>492</v>
      </c>
      <c r="G1240" s="42" t="s">
        <v>213</v>
      </c>
      <c r="H1240" s="45">
        <v>31593</v>
      </c>
      <c r="I1240" s="42" t="s">
        <v>978</v>
      </c>
      <c r="J1240" s="44" t="s">
        <v>966</v>
      </c>
      <c r="K1240" s="42" t="s">
        <v>2740</v>
      </c>
    </row>
    <row r="1241" spans="1:11" ht="15" customHeight="1" x14ac:dyDescent="0.2">
      <c r="A1241" s="41">
        <v>0</v>
      </c>
      <c r="B1241" s="42" t="s">
        <v>2741</v>
      </c>
      <c r="C1241" s="43">
        <v>43879</v>
      </c>
      <c r="D1241" s="44" t="s">
        <v>359</v>
      </c>
      <c r="E1241" s="42" t="s">
        <v>2741</v>
      </c>
      <c r="F1241" s="44" t="s">
        <v>492</v>
      </c>
      <c r="G1241" s="42" t="s">
        <v>126</v>
      </c>
      <c r="H1241" s="45">
        <v>37299</v>
      </c>
      <c r="I1241" s="42" t="s">
        <v>998</v>
      </c>
      <c r="J1241" s="44" t="s">
        <v>966</v>
      </c>
      <c r="K1241" s="42" t="s">
        <v>2742</v>
      </c>
    </row>
    <row r="1242" spans="1:11" ht="15" customHeight="1" x14ac:dyDescent="0.2">
      <c r="A1242" s="41">
        <v>0</v>
      </c>
      <c r="B1242" s="42" t="s">
        <v>2743</v>
      </c>
      <c r="C1242" s="43">
        <v>43872</v>
      </c>
      <c r="D1242" s="44" t="s">
        <v>359</v>
      </c>
      <c r="E1242" s="42" t="s">
        <v>2743</v>
      </c>
      <c r="F1242" s="44" t="s">
        <v>492</v>
      </c>
      <c r="G1242" s="42" t="s">
        <v>86</v>
      </c>
      <c r="H1242" s="45">
        <v>34072</v>
      </c>
      <c r="I1242" s="42" t="s">
        <v>965</v>
      </c>
      <c r="J1242" s="44" t="s">
        <v>966</v>
      </c>
      <c r="K1242" s="42" t="s">
        <v>2744</v>
      </c>
    </row>
    <row r="1243" spans="1:11" ht="15" customHeight="1" x14ac:dyDescent="0.2">
      <c r="A1243" s="41">
        <v>0</v>
      </c>
      <c r="B1243" s="42" t="s">
        <v>839</v>
      </c>
      <c r="C1243" s="43">
        <v>43877</v>
      </c>
      <c r="D1243" s="44" t="s">
        <v>360</v>
      </c>
      <c r="E1243" s="42" t="s">
        <v>839</v>
      </c>
      <c r="F1243" s="44" t="s">
        <v>492</v>
      </c>
      <c r="G1243" s="42" t="s">
        <v>213</v>
      </c>
      <c r="H1243" s="45">
        <v>29099</v>
      </c>
      <c r="I1243" s="42" t="s">
        <v>971</v>
      </c>
      <c r="J1243" s="44" t="s">
        <v>966</v>
      </c>
      <c r="K1243" s="42" t="s">
        <v>2745</v>
      </c>
    </row>
    <row r="1244" spans="1:11" ht="15" customHeight="1" x14ac:dyDescent="0.2">
      <c r="A1244" s="41">
        <v>0</v>
      </c>
      <c r="B1244" s="42" t="s">
        <v>2746</v>
      </c>
      <c r="C1244" s="43">
        <v>43879</v>
      </c>
      <c r="D1244" s="44" t="s">
        <v>359</v>
      </c>
      <c r="E1244" s="42" t="s">
        <v>2746</v>
      </c>
      <c r="F1244" s="44" t="s">
        <v>492</v>
      </c>
      <c r="G1244" s="42" t="s">
        <v>126</v>
      </c>
      <c r="H1244" s="45">
        <v>26780</v>
      </c>
      <c r="I1244" s="42" t="s">
        <v>971</v>
      </c>
      <c r="J1244" s="44" t="s">
        <v>966</v>
      </c>
      <c r="K1244" s="42" t="s">
        <v>2747</v>
      </c>
    </row>
    <row r="1245" spans="1:11" ht="15" customHeight="1" x14ac:dyDescent="0.2">
      <c r="A1245" s="41">
        <v>0</v>
      </c>
      <c r="B1245" s="42" t="s">
        <v>2748</v>
      </c>
      <c r="C1245" s="43">
        <v>43890</v>
      </c>
      <c r="D1245" s="44" t="s">
        <v>361</v>
      </c>
      <c r="E1245" s="42" t="s">
        <v>2748</v>
      </c>
      <c r="F1245" s="44" t="s">
        <v>492</v>
      </c>
      <c r="G1245" s="42" t="s">
        <v>2544</v>
      </c>
      <c r="H1245" s="45">
        <v>23659</v>
      </c>
      <c r="I1245" s="42" t="s">
        <v>987</v>
      </c>
      <c r="J1245" s="44" t="s">
        <v>966</v>
      </c>
      <c r="K1245" s="42" t="s">
        <v>2749</v>
      </c>
    </row>
    <row r="1246" spans="1:11" ht="15" customHeight="1" x14ac:dyDescent="0.2">
      <c r="A1246" s="41">
        <v>0</v>
      </c>
      <c r="B1246" s="42" t="s">
        <v>798</v>
      </c>
      <c r="C1246" s="43">
        <v>43872</v>
      </c>
      <c r="D1246" s="44" t="s">
        <v>969</v>
      </c>
      <c r="E1246" s="42" t="s">
        <v>798</v>
      </c>
      <c r="F1246" s="44" t="s">
        <v>492</v>
      </c>
      <c r="G1246" s="42" t="s">
        <v>86</v>
      </c>
      <c r="H1246" s="45">
        <v>38521</v>
      </c>
      <c r="I1246" s="42" t="s">
        <v>975</v>
      </c>
      <c r="J1246" s="44" t="s">
        <v>966</v>
      </c>
      <c r="K1246" s="42" t="s">
        <v>2750</v>
      </c>
    </row>
    <row r="1247" spans="1:11" ht="15" customHeight="1" x14ac:dyDescent="0.2">
      <c r="A1247" s="41">
        <v>0</v>
      </c>
      <c r="B1247" s="42" t="s">
        <v>2751</v>
      </c>
      <c r="C1247" s="43">
        <v>43872</v>
      </c>
      <c r="D1247" s="44" t="s">
        <v>969</v>
      </c>
      <c r="E1247" s="42" t="s">
        <v>2751</v>
      </c>
      <c r="F1247" s="44" t="s">
        <v>492</v>
      </c>
      <c r="G1247" s="42" t="s">
        <v>86</v>
      </c>
      <c r="H1247" s="45">
        <v>39044</v>
      </c>
      <c r="I1247" s="42" t="s">
        <v>1044</v>
      </c>
      <c r="J1247" s="44" t="s">
        <v>966</v>
      </c>
      <c r="K1247" s="42" t="s">
        <v>2752</v>
      </c>
    </row>
    <row r="1248" spans="1:11" ht="15" customHeight="1" x14ac:dyDescent="0.2">
      <c r="A1248" s="41">
        <v>0</v>
      </c>
      <c r="B1248" s="42" t="s">
        <v>2753</v>
      </c>
      <c r="C1248" s="43">
        <v>43876</v>
      </c>
      <c r="D1248" s="44" t="s">
        <v>359</v>
      </c>
      <c r="E1248" s="42" t="s">
        <v>2753</v>
      </c>
      <c r="F1248" s="44" t="s">
        <v>492</v>
      </c>
      <c r="G1248" s="42" t="s">
        <v>126</v>
      </c>
      <c r="H1248" s="45">
        <v>28447</v>
      </c>
      <c r="I1248" s="42" t="s">
        <v>971</v>
      </c>
      <c r="J1248" s="44" t="s">
        <v>966</v>
      </c>
      <c r="K1248" s="42" t="s">
        <v>2754</v>
      </c>
    </row>
    <row r="1249" spans="1:11" ht="15" customHeight="1" x14ac:dyDescent="0.2">
      <c r="A1249" s="41">
        <v>0</v>
      </c>
      <c r="B1249" s="42" t="s">
        <v>2755</v>
      </c>
      <c r="C1249" s="43">
        <v>43879</v>
      </c>
      <c r="D1249" s="44" t="s">
        <v>359</v>
      </c>
      <c r="E1249" s="42" t="s">
        <v>2755</v>
      </c>
      <c r="F1249" s="44" t="s">
        <v>492</v>
      </c>
      <c r="G1249" s="42" t="s">
        <v>126</v>
      </c>
      <c r="H1249" s="45">
        <v>37701</v>
      </c>
      <c r="I1249" s="42" t="s">
        <v>998</v>
      </c>
      <c r="J1249" s="44" t="s">
        <v>966</v>
      </c>
      <c r="K1249" s="42" t="s">
        <v>2756</v>
      </c>
    </row>
    <row r="1250" spans="1:11" ht="15" customHeight="1" x14ac:dyDescent="0.2">
      <c r="A1250" s="41">
        <v>0</v>
      </c>
      <c r="B1250" s="42" t="s">
        <v>2757</v>
      </c>
      <c r="C1250" s="43">
        <v>43876</v>
      </c>
      <c r="D1250" s="44" t="s">
        <v>969</v>
      </c>
      <c r="E1250" s="42" t="s">
        <v>2757</v>
      </c>
      <c r="F1250" s="44" t="s">
        <v>491</v>
      </c>
      <c r="G1250" s="42" t="s">
        <v>126</v>
      </c>
      <c r="H1250" s="45">
        <v>39232</v>
      </c>
      <c r="I1250" s="42" t="s">
        <v>994</v>
      </c>
      <c r="J1250" s="44" t="s">
        <v>966</v>
      </c>
      <c r="K1250" s="42" t="s">
        <v>2758</v>
      </c>
    </row>
    <row r="1251" spans="1:11" ht="15" customHeight="1" x14ac:dyDescent="0.2">
      <c r="A1251" s="41">
        <v>0</v>
      </c>
      <c r="B1251" s="42" t="s">
        <v>2759</v>
      </c>
      <c r="C1251" s="43">
        <v>43899</v>
      </c>
      <c r="D1251" s="44" t="s">
        <v>352</v>
      </c>
      <c r="E1251" s="42" t="s">
        <v>2759</v>
      </c>
      <c r="F1251" s="44" t="s">
        <v>492</v>
      </c>
      <c r="G1251" s="42" t="s">
        <v>2541</v>
      </c>
      <c r="H1251" s="45">
        <v>22341</v>
      </c>
      <c r="I1251" s="42" t="s">
        <v>987</v>
      </c>
      <c r="J1251" s="44" t="s">
        <v>966</v>
      </c>
      <c r="K1251" s="42" t="s">
        <v>2760</v>
      </c>
    </row>
    <row r="1252" spans="1:11" ht="15" customHeight="1" x14ac:dyDescent="0.2">
      <c r="A1252" s="41">
        <v>0</v>
      </c>
      <c r="B1252" s="42" t="s">
        <v>325</v>
      </c>
      <c r="C1252" s="43">
        <v>43836</v>
      </c>
      <c r="D1252" s="44" t="s">
        <v>359</v>
      </c>
      <c r="E1252" s="42" t="s">
        <v>325</v>
      </c>
      <c r="F1252" s="44" t="s">
        <v>492</v>
      </c>
      <c r="G1252" s="42" t="s">
        <v>154</v>
      </c>
      <c r="H1252" s="45">
        <v>32127</v>
      </c>
      <c r="I1252" s="42" t="s">
        <v>978</v>
      </c>
      <c r="J1252" s="44" t="s">
        <v>966</v>
      </c>
      <c r="K1252" s="42" t="s">
        <v>2761</v>
      </c>
    </row>
    <row r="1253" spans="1:11" ht="15" customHeight="1" x14ac:dyDescent="0.2">
      <c r="A1253" s="41">
        <v>0</v>
      </c>
      <c r="B1253" s="42" t="s">
        <v>2762</v>
      </c>
      <c r="C1253" s="43">
        <v>43865</v>
      </c>
      <c r="D1253" s="44" t="s">
        <v>359</v>
      </c>
      <c r="E1253" s="42" t="s">
        <v>2762</v>
      </c>
      <c r="F1253" s="44" t="s">
        <v>492</v>
      </c>
      <c r="G1253" s="42" t="s">
        <v>2515</v>
      </c>
      <c r="H1253" s="45">
        <v>28926</v>
      </c>
      <c r="I1253" s="42" t="s">
        <v>971</v>
      </c>
      <c r="J1253" s="44" t="s">
        <v>966</v>
      </c>
      <c r="K1253" s="42" t="s">
        <v>2763</v>
      </c>
    </row>
    <row r="1254" spans="1:11" ht="15" customHeight="1" x14ac:dyDescent="0.2">
      <c r="A1254" s="41">
        <v>0</v>
      </c>
      <c r="B1254" s="42" t="s">
        <v>2764</v>
      </c>
      <c r="C1254" s="43">
        <v>43851</v>
      </c>
      <c r="D1254" s="44" t="s">
        <v>352</v>
      </c>
      <c r="E1254" s="42" t="s">
        <v>2764</v>
      </c>
      <c r="F1254" s="44" t="s">
        <v>492</v>
      </c>
      <c r="G1254" s="42" t="s">
        <v>2638</v>
      </c>
      <c r="H1254" s="45">
        <v>24169</v>
      </c>
      <c r="I1254" s="42" t="s">
        <v>987</v>
      </c>
      <c r="J1254" s="44" t="s">
        <v>966</v>
      </c>
      <c r="K1254" s="42" t="s">
        <v>2765</v>
      </c>
    </row>
    <row r="1255" spans="1:11" ht="15" customHeight="1" x14ac:dyDescent="0.2">
      <c r="A1255" s="41">
        <v>0</v>
      </c>
      <c r="B1255" s="42" t="s">
        <v>2766</v>
      </c>
      <c r="C1255" s="43">
        <v>43836</v>
      </c>
      <c r="D1255" s="44" t="s">
        <v>359</v>
      </c>
      <c r="E1255" s="42" t="s">
        <v>2766</v>
      </c>
      <c r="F1255" s="44" t="s">
        <v>492</v>
      </c>
      <c r="G1255" s="42" t="s">
        <v>154</v>
      </c>
      <c r="H1255" s="45">
        <v>25414</v>
      </c>
      <c r="I1255" s="42" t="s">
        <v>987</v>
      </c>
      <c r="J1255" s="44" t="s">
        <v>966</v>
      </c>
      <c r="K1255" s="42" t="s">
        <v>2767</v>
      </c>
    </row>
    <row r="1256" spans="1:11" ht="15" customHeight="1" x14ac:dyDescent="0.2">
      <c r="A1256" s="41">
        <v>0</v>
      </c>
      <c r="B1256" s="42" t="s">
        <v>2768</v>
      </c>
      <c r="C1256" s="43">
        <v>43836</v>
      </c>
      <c r="D1256" s="44" t="s">
        <v>362</v>
      </c>
      <c r="E1256" s="42" t="s">
        <v>2768</v>
      </c>
      <c r="F1256" s="44" t="s">
        <v>491</v>
      </c>
      <c r="G1256" s="42" t="s">
        <v>154</v>
      </c>
      <c r="H1256" s="45">
        <v>33088</v>
      </c>
      <c r="I1256" s="42" t="s">
        <v>1360</v>
      </c>
      <c r="J1256" s="44" t="s">
        <v>966</v>
      </c>
      <c r="K1256" s="42" t="s">
        <v>2769</v>
      </c>
    </row>
    <row r="1257" spans="1:11" ht="15" customHeight="1" x14ac:dyDescent="0.2">
      <c r="A1257" s="41">
        <v>0</v>
      </c>
      <c r="B1257" s="42" t="s">
        <v>2770</v>
      </c>
      <c r="C1257" s="43">
        <v>43878</v>
      </c>
      <c r="D1257" s="44" t="s">
        <v>360</v>
      </c>
      <c r="E1257" s="42" t="s">
        <v>2770</v>
      </c>
      <c r="F1257" s="44" t="s">
        <v>492</v>
      </c>
      <c r="G1257" s="42" t="s">
        <v>2620</v>
      </c>
      <c r="H1257" s="45">
        <v>25593</v>
      </c>
      <c r="I1257" s="42" t="s">
        <v>987</v>
      </c>
      <c r="J1257" s="44" t="s">
        <v>966</v>
      </c>
      <c r="K1257" s="42" t="s">
        <v>2771</v>
      </c>
    </row>
    <row r="1258" spans="1:11" ht="15" customHeight="1" x14ac:dyDescent="0.2">
      <c r="A1258" s="41">
        <v>0</v>
      </c>
      <c r="B1258" s="42" t="s">
        <v>2772</v>
      </c>
      <c r="C1258" s="43">
        <v>43890</v>
      </c>
      <c r="D1258" s="44" t="s">
        <v>352</v>
      </c>
      <c r="E1258" s="42" t="s">
        <v>2772</v>
      </c>
      <c r="F1258" s="44" t="s">
        <v>492</v>
      </c>
      <c r="G1258" s="42" t="s">
        <v>2544</v>
      </c>
      <c r="H1258" s="45">
        <v>23771</v>
      </c>
      <c r="I1258" s="42" t="s">
        <v>987</v>
      </c>
      <c r="J1258" s="44" t="s">
        <v>966</v>
      </c>
      <c r="K1258" s="42" t="s">
        <v>2773</v>
      </c>
    </row>
    <row r="1259" spans="1:11" ht="15" customHeight="1" x14ac:dyDescent="0.2">
      <c r="A1259" s="41">
        <v>0</v>
      </c>
      <c r="B1259" s="42" t="s">
        <v>2774</v>
      </c>
      <c r="C1259" s="43">
        <v>43888</v>
      </c>
      <c r="D1259" s="44" t="s">
        <v>361</v>
      </c>
      <c r="E1259" s="42" t="s">
        <v>2774</v>
      </c>
      <c r="F1259" s="44" t="s">
        <v>492</v>
      </c>
      <c r="G1259" s="42" t="s">
        <v>2589</v>
      </c>
      <c r="H1259" s="45">
        <v>33750</v>
      </c>
      <c r="I1259" s="42" t="s">
        <v>965</v>
      </c>
      <c r="J1259" s="44" t="s">
        <v>966</v>
      </c>
      <c r="K1259" s="42" t="s">
        <v>2775</v>
      </c>
    </row>
    <row r="1260" spans="1:11" ht="15" customHeight="1" x14ac:dyDescent="0.2">
      <c r="A1260" s="41">
        <v>0</v>
      </c>
      <c r="B1260" s="42" t="s">
        <v>2776</v>
      </c>
      <c r="C1260" s="43">
        <v>43865</v>
      </c>
      <c r="D1260" s="44" t="s">
        <v>362</v>
      </c>
      <c r="E1260" s="42" t="s">
        <v>2776</v>
      </c>
      <c r="F1260" s="44" t="s">
        <v>491</v>
      </c>
      <c r="G1260" s="42" t="s">
        <v>101</v>
      </c>
      <c r="H1260" s="45">
        <v>36565</v>
      </c>
      <c r="I1260" s="42" t="s">
        <v>1166</v>
      </c>
      <c r="J1260" s="44" t="s">
        <v>966</v>
      </c>
      <c r="K1260" s="42" t="s">
        <v>2777</v>
      </c>
    </row>
    <row r="1261" spans="1:11" ht="15" customHeight="1" x14ac:dyDescent="0.2">
      <c r="A1261" s="41">
        <v>0</v>
      </c>
      <c r="B1261" s="42" t="s">
        <v>923</v>
      </c>
      <c r="C1261" s="43">
        <v>43853</v>
      </c>
      <c r="D1261" s="44" t="s">
        <v>1078</v>
      </c>
      <c r="E1261" s="42" t="s">
        <v>923</v>
      </c>
      <c r="F1261" s="44" t="s">
        <v>492</v>
      </c>
      <c r="G1261" s="42" t="s">
        <v>91</v>
      </c>
      <c r="H1261" s="45">
        <v>19553</v>
      </c>
      <c r="I1261" s="42" t="s">
        <v>1016</v>
      </c>
      <c r="J1261" s="44" t="s">
        <v>966</v>
      </c>
      <c r="K1261" s="42" t="s">
        <v>2778</v>
      </c>
    </row>
    <row r="1262" spans="1:11" ht="15" customHeight="1" x14ac:dyDescent="0.2">
      <c r="A1262" s="41">
        <v>0</v>
      </c>
      <c r="B1262" s="42" t="s">
        <v>2779</v>
      </c>
      <c r="C1262" s="43">
        <v>43890</v>
      </c>
      <c r="D1262" s="44" t="s">
        <v>359</v>
      </c>
      <c r="E1262" s="42" t="s">
        <v>2779</v>
      </c>
      <c r="F1262" s="44" t="s">
        <v>492</v>
      </c>
      <c r="G1262" s="42" t="s">
        <v>2544</v>
      </c>
      <c r="H1262" s="45">
        <v>35588</v>
      </c>
      <c r="I1262" s="42" t="s">
        <v>965</v>
      </c>
      <c r="J1262" s="44" t="s">
        <v>966</v>
      </c>
      <c r="K1262" s="42" t="s">
        <v>2780</v>
      </c>
    </row>
    <row r="1263" spans="1:11" ht="15" customHeight="1" x14ac:dyDescent="0.2">
      <c r="A1263" s="41">
        <v>0</v>
      </c>
      <c r="B1263" s="42" t="s">
        <v>2781</v>
      </c>
      <c r="C1263" s="43">
        <v>43843</v>
      </c>
      <c r="D1263" s="44" t="s">
        <v>1078</v>
      </c>
      <c r="E1263" s="42" t="s">
        <v>2781</v>
      </c>
      <c r="F1263" s="44" t="s">
        <v>492</v>
      </c>
      <c r="G1263" s="42" t="s">
        <v>2565</v>
      </c>
      <c r="H1263" s="45">
        <v>19725</v>
      </c>
      <c r="I1263" s="42" t="s">
        <v>1016</v>
      </c>
      <c r="J1263" s="44" t="s">
        <v>966</v>
      </c>
      <c r="K1263" s="42" t="s">
        <v>2782</v>
      </c>
    </row>
    <row r="1264" spans="1:11" ht="15" customHeight="1" x14ac:dyDescent="0.2">
      <c r="A1264" s="41">
        <v>0</v>
      </c>
      <c r="B1264" s="42" t="s">
        <v>2783</v>
      </c>
      <c r="C1264" s="43">
        <v>43836</v>
      </c>
      <c r="D1264" s="44" t="s">
        <v>352</v>
      </c>
      <c r="E1264" s="42" t="s">
        <v>2783</v>
      </c>
      <c r="F1264" s="44" t="s">
        <v>492</v>
      </c>
      <c r="G1264" s="42" t="s">
        <v>154</v>
      </c>
      <c r="H1264" s="45">
        <v>22630</v>
      </c>
      <c r="I1264" s="42" t="s">
        <v>987</v>
      </c>
      <c r="J1264" s="44" t="s">
        <v>966</v>
      </c>
      <c r="K1264" s="42" t="s">
        <v>2784</v>
      </c>
    </row>
    <row r="1265" spans="1:11" ht="15" customHeight="1" x14ac:dyDescent="0.2">
      <c r="A1265" s="41">
        <v>0</v>
      </c>
      <c r="B1265" s="42" t="s">
        <v>2785</v>
      </c>
      <c r="C1265" s="43">
        <v>43878</v>
      </c>
      <c r="D1265" s="44" t="s">
        <v>359</v>
      </c>
      <c r="E1265" s="42" t="s">
        <v>2785</v>
      </c>
      <c r="F1265" s="44" t="s">
        <v>492</v>
      </c>
      <c r="G1265" s="42" t="s">
        <v>2786</v>
      </c>
      <c r="H1265" s="45">
        <v>27210</v>
      </c>
      <c r="I1265" s="42" t="s">
        <v>971</v>
      </c>
      <c r="J1265" s="44" t="s">
        <v>966</v>
      </c>
      <c r="K1265" s="42" t="s">
        <v>2787</v>
      </c>
    </row>
    <row r="1266" spans="1:11" ht="15" customHeight="1" x14ac:dyDescent="0.2">
      <c r="A1266" s="41">
        <v>0</v>
      </c>
      <c r="B1266" s="42" t="s">
        <v>70</v>
      </c>
      <c r="C1266" s="43">
        <v>43879</v>
      </c>
      <c r="D1266" s="44" t="s">
        <v>359</v>
      </c>
      <c r="E1266" s="42" t="s">
        <v>70</v>
      </c>
      <c r="F1266" s="44" t="s">
        <v>492</v>
      </c>
      <c r="G1266" s="42" t="s">
        <v>2786</v>
      </c>
      <c r="H1266" s="45">
        <v>29939</v>
      </c>
      <c r="I1266" s="42" t="s">
        <v>978</v>
      </c>
      <c r="J1266" s="44" t="s">
        <v>966</v>
      </c>
      <c r="K1266" s="42" t="s">
        <v>2788</v>
      </c>
    </row>
    <row r="1267" spans="1:11" ht="15" customHeight="1" x14ac:dyDescent="0.2">
      <c r="A1267" s="41">
        <v>0</v>
      </c>
      <c r="B1267" s="42" t="s">
        <v>206</v>
      </c>
      <c r="C1267" s="43">
        <v>43872</v>
      </c>
      <c r="D1267" s="44" t="s">
        <v>361</v>
      </c>
      <c r="E1267" s="42" t="s">
        <v>206</v>
      </c>
      <c r="F1267" s="44" t="s">
        <v>492</v>
      </c>
      <c r="G1267" s="42" t="s">
        <v>86</v>
      </c>
      <c r="H1267" s="45">
        <v>34800</v>
      </c>
      <c r="I1267" s="42" t="s">
        <v>965</v>
      </c>
      <c r="J1267" s="44" t="s">
        <v>966</v>
      </c>
      <c r="K1267" s="42" t="s">
        <v>2789</v>
      </c>
    </row>
    <row r="1268" spans="1:11" ht="15" customHeight="1" x14ac:dyDescent="0.2">
      <c r="A1268" s="41">
        <v>0</v>
      </c>
      <c r="B1268" s="42" t="s">
        <v>247</v>
      </c>
      <c r="C1268" s="43">
        <v>43857</v>
      </c>
      <c r="D1268" s="44" t="s">
        <v>969</v>
      </c>
      <c r="E1268" s="42" t="s">
        <v>247</v>
      </c>
      <c r="F1268" s="44" t="s">
        <v>492</v>
      </c>
      <c r="G1268" s="42" t="s">
        <v>128</v>
      </c>
      <c r="H1268" s="45">
        <v>38670</v>
      </c>
      <c r="I1268" s="42" t="s">
        <v>975</v>
      </c>
      <c r="J1268" s="44" t="s">
        <v>966</v>
      </c>
      <c r="K1268" s="42" t="s">
        <v>2790</v>
      </c>
    </row>
    <row r="1269" spans="1:11" ht="15" customHeight="1" x14ac:dyDescent="0.2">
      <c r="A1269" s="41">
        <v>0</v>
      </c>
      <c r="B1269" s="42" t="s">
        <v>2791</v>
      </c>
      <c r="C1269" s="43">
        <v>43878</v>
      </c>
      <c r="D1269" s="44" t="s">
        <v>361</v>
      </c>
      <c r="E1269" s="42" t="s">
        <v>2791</v>
      </c>
      <c r="F1269" s="44" t="s">
        <v>492</v>
      </c>
      <c r="G1269" s="42" t="s">
        <v>2620</v>
      </c>
      <c r="H1269" s="45">
        <v>28697</v>
      </c>
      <c r="I1269" s="42" t="s">
        <v>971</v>
      </c>
      <c r="J1269" s="44" t="s">
        <v>966</v>
      </c>
      <c r="K1269" s="42" t="s">
        <v>2792</v>
      </c>
    </row>
    <row r="1270" spans="1:11" ht="15" customHeight="1" x14ac:dyDescent="0.2">
      <c r="A1270" s="41">
        <v>0</v>
      </c>
      <c r="B1270" s="42" t="s">
        <v>193</v>
      </c>
      <c r="C1270" s="43">
        <v>43865</v>
      </c>
      <c r="D1270" s="44" t="s">
        <v>360</v>
      </c>
      <c r="E1270" s="42" t="s">
        <v>193</v>
      </c>
      <c r="F1270" s="44" t="s">
        <v>492</v>
      </c>
      <c r="G1270" s="42" t="s">
        <v>101</v>
      </c>
      <c r="H1270" s="45">
        <v>33750</v>
      </c>
      <c r="I1270" s="42" t="s">
        <v>965</v>
      </c>
      <c r="J1270" s="44" t="s">
        <v>966</v>
      </c>
      <c r="K1270" s="42" t="s">
        <v>2793</v>
      </c>
    </row>
    <row r="1271" spans="1:11" ht="15" customHeight="1" x14ac:dyDescent="0.2">
      <c r="A1271" s="41">
        <v>0</v>
      </c>
      <c r="B1271" s="42" t="s">
        <v>2794</v>
      </c>
      <c r="C1271" s="43">
        <v>43880</v>
      </c>
      <c r="D1271" s="44" t="s">
        <v>361</v>
      </c>
      <c r="E1271" s="42" t="s">
        <v>2794</v>
      </c>
      <c r="F1271" s="44" t="s">
        <v>492</v>
      </c>
      <c r="G1271" s="42" t="s">
        <v>2589</v>
      </c>
      <c r="H1271" s="45">
        <v>29518</v>
      </c>
      <c r="I1271" s="42" t="s">
        <v>971</v>
      </c>
      <c r="J1271" s="44" t="s">
        <v>966</v>
      </c>
      <c r="K1271" s="42" t="s">
        <v>2795</v>
      </c>
    </row>
    <row r="1272" spans="1:11" ht="15" customHeight="1" x14ac:dyDescent="0.2">
      <c r="A1272" s="41">
        <v>0</v>
      </c>
      <c r="B1272" s="42" t="s">
        <v>2796</v>
      </c>
      <c r="C1272" s="43">
        <v>43851</v>
      </c>
      <c r="D1272" s="44" t="s">
        <v>359</v>
      </c>
      <c r="E1272" s="42" t="s">
        <v>2796</v>
      </c>
      <c r="F1272" s="44" t="s">
        <v>492</v>
      </c>
      <c r="G1272" s="42" t="s">
        <v>154</v>
      </c>
      <c r="H1272" s="45">
        <v>32496</v>
      </c>
      <c r="I1272" s="42" t="s">
        <v>978</v>
      </c>
      <c r="J1272" s="44" t="s">
        <v>966</v>
      </c>
      <c r="K1272" s="42" t="s">
        <v>2797</v>
      </c>
    </row>
    <row r="1273" spans="1:11" ht="15" customHeight="1" x14ac:dyDescent="0.2">
      <c r="A1273" s="41">
        <v>0</v>
      </c>
      <c r="B1273" s="42" t="s">
        <v>2798</v>
      </c>
      <c r="C1273" s="43">
        <v>43851</v>
      </c>
      <c r="D1273" s="44" t="s">
        <v>352</v>
      </c>
      <c r="E1273" s="42" t="s">
        <v>2798</v>
      </c>
      <c r="F1273" s="44" t="s">
        <v>491</v>
      </c>
      <c r="G1273" s="42" t="s">
        <v>154</v>
      </c>
      <c r="H1273" s="45">
        <v>31859</v>
      </c>
      <c r="I1273" s="42" t="s">
        <v>1360</v>
      </c>
      <c r="J1273" s="44" t="s">
        <v>966</v>
      </c>
      <c r="K1273" s="42" t="s">
        <v>2799</v>
      </c>
    </row>
    <row r="1274" spans="1:11" ht="15" customHeight="1" x14ac:dyDescent="0.2">
      <c r="A1274" s="41">
        <v>0</v>
      </c>
      <c r="B1274" s="42" t="s">
        <v>451</v>
      </c>
      <c r="C1274" s="43">
        <v>43857</v>
      </c>
      <c r="D1274" s="44" t="s">
        <v>969</v>
      </c>
      <c r="E1274" s="42" t="s">
        <v>451</v>
      </c>
      <c r="F1274" s="44" t="s">
        <v>491</v>
      </c>
      <c r="G1274" s="42" t="s">
        <v>128</v>
      </c>
      <c r="H1274" s="45">
        <v>40519</v>
      </c>
      <c r="I1274" s="42" t="s">
        <v>454</v>
      </c>
      <c r="J1274" s="44" t="s">
        <v>966</v>
      </c>
      <c r="K1274" s="42" t="s">
        <v>2800</v>
      </c>
    </row>
    <row r="1275" spans="1:11" ht="15" customHeight="1" x14ac:dyDescent="0.2">
      <c r="A1275" s="41">
        <v>0</v>
      </c>
      <c r="B1275" s="42" t="s">
        <v>2801</v>
      </c>
      <c r="C1275" s="43">
        <v>43857</v>
      </c>
      <c r="D1275" s="44" t="s">
        <v>359</v>
      </c>
      <c r="E1275" s="42" t="s">
        <v>2801</v>
      </c>
      <c r="F1275" s="44" t="s">
        <v>492</v>
      </c>
      <c r="G1275" s="42" t="s">
        <v>128</v>
      </c>
      <c r="H1275" s="45">
        <v>37564</v>
      </c>
      <c r="I1275" s="42" t="s">
        <v>998</v>
      </c>
      <c r="J1275" s="44" t="s">
        <v>966</v>
      </c>
      <c r="K1275" s="42" t="s">
        <v>2802</v>
      </c>
    </row>
    <row r="1276" spans="1:11" ht="15" customHeight="1" x14ac:dyDescent="0.2">
      <c r="A1276" s="41">
        <v>0</v>
      </c>
      <c r="B1276" s="42" t="s">
        <v>405</v>
      </c>
      <c r="C1276" s="43">
        <v>43857</v>
      </c>
      <c r="D1276" s="44" t="s">
        <v>969</v>
      </c>
      <c r="E1276" s="42" t="s">
        <v>405</v>
      </c>
      <c r="F1276" s="44" t="s">
        <v>491</v>
      </c>
      <c r="G1276" s="42" t="s">
        <v>128</v>
      </c>
      <c r="H1276" s="45">
        <v>39652</v>
      </c>
      <c r="I1276" s="42" t="s">
        <v>413</v>
      </c>
      <c r="J1276" s="44" t="s">
        <v>966</v>
      </c>
      <c r="K1276" s="42" t="s">
        <v>2803</v>
      </c>
    </row>
    <row r="1277" spans="1:11" ht="15" customHeight="1" x14ac:dyDescent="0.2">
      <c r="A1277" s="41">
        <v>0</v>
      </c>
      <c r="B1277" s="42" t="s">
        <v>486</v>
      </c>
      <c r="C1277" s="43">
        <v>43872</v>
      </c>
      <c r="D1277" s="44" t="s">
        <v>969</v>
      </c>
      <c r="E1277" s="42" t="s">
        <v>486</v>
      </c>
      <c r="F1277" s="44" t="s">
        <v>491</v>
      </c>
      <c r="G1277" s="42" t="s">
        <v>128</v>
      </c>
      <c r="H1277" s="45">
        <v>41152</v>
      </c>
      <c r="I1277" s="42"/>
      <c r="J1277" s="44" t="s">
        <v>966</v>
      </c>
      <c r="K1277" s="42" t="s">
        <v>2804</v>
      </c>
    </row>
    <row r="1278" spans="1:11" ht="15" customHeight="1" x14ac:dyDescent="0.2">
      <c r="A1278" s="41">
        <v>0</v>
      </c>
      <c r="B1278" s="42" t="s">
        <v>2805</v>
      </c>
      <c r="C1278" s="43">
        <v>43879</v>
      </c>
      <c r="D1278" s="44" t="s">
        <v>359</v>
      </c>
      <c r="E1278" s="42" t="s">
        <v>2805</v>
      </c>
      <c r="F1278" s="44" t="s">
        <v>492</v>
      </c>
      <c r="G1278" s="42" t="s">
        <v>126</v>
      </c>
      <c r="H1278" s="45">
        <v>32715</v>
      </c>
      <c r="I1278" s="42" t="s">
        <v>978</v>
      </c>
      <c r="J1278" s="44" t="s">
        <v>966</v>
      </c>
      <c r="K1278" s="42" t="s">
        <v>2806</v>
      </c>
    </row>
    <row r="1279" spans="1:11" ht="15" customHeight="1" x14ac:dyDescent="0.2">
      <c r="A1279" s="41">
        <v>0</v>
      </c>
      <c r="B1279" s="42" t="s">
        <v>690</v>
      </c>
      <c r="C1279" s="43">
        <v>43865</v>
      </c>
      <c r="D1279" s="44" t="s">
        <v>359</v>
      </c>
      <c r="E1279" s="42" t="s">
        <v>690</v>
      </c>
      <c r="F1279" s="44" t="s">
        <v>492</v>
      </c>
      <c r="G1279" s="42" t="s">
        <v>101</v>
      </c>
      <c r="H1279" s="45">
        <v>37280</v>
      </c>
      <c r="I1279" s="42" t="s">
        <v>998</v>
      </c>
      <c r="J1279" s="44" t="s">
        <v>966</v>
      </c>
      <c r="K1279" s="42" t="s">
        <v>2807</v>
      </c>
    </row>
    <row r="1280" spans="1:11" ht="15" customHeight="1" x14ac:dyDescent="0.2">
      <c r="A1280" s="41">
        <v>0</v>
      </c>
      <c r="B1280" s="42" t="s">
        <v>406</v>
      </c>
      <c r="C1280" s="43">
        <v>43879</v>
      </c>
      <c r="D1280" s="44" t="s">
        <v>969</v>
      </c>
      <c r="E1280" s="42" t="s">
        <v>406</v>
      </c>
      <c r="F1280" s="44" t="s">
        <v>492</v>
      </c>
      <c r="G1280" s="42" t="s">
        <v>126</v>
      </c>
      <c r="H1280" s="45">
        <v>39480</v>
      </c>
      <c r="I1280" s="42" t="s">
        <v>412</v>
      </c>
      <c r="J1280" s="44" t="s">
        <v>966</v>
      </c>
      <c r="K1280" s="42" t="s">
        <v>2808</v>
      </c>
    </row>
    <row r="1281" spans="1:11" ht="15" customHeight="1" x14ac:dyDescent="0.2">
      <c r="A1281" s="41">
        <v>0</v>
      </c>
      <c r="B1281" s="42" t="s">
        <v>2809</v>
      </c>
      <c r="C1281" s="43">
        <v>43899</v>
      </c>
      <c r="D1281" s="44" t="s">
        <v>360</v>
      </c>
      <c r="E1281" s="42" t="s">
        <v>2809</v>
      </c>
      <c r="F1281" s="44" t="s">
        <v>492</v>
      </c>
      <c r="G1281" s="42" t="s">
        <v>173</v>
      </c>
      <c r="H1281" s="45">
        <v>37016</v>
      </c>
      <c r="I1281" s="42" t="s">
        <v>998</v>
      </c>
      <c r="J1281" s="44" t="s">
        <v>966</v>
      </c>
      <c r="K1281" s="42" t="s">
        <v>2810</v>
      </c>
    </row>
    <row r="1282" spans="1:11" ht="15" customHeight="1" x14ac:dyDescent="0.2">
      <c r="A1282" s="41">
        <v>0</v>
      </c>
      <c r="B1282" s="42" t="s">
        <v>2811</v>
      </c>
      <c r="C1282" s="43">
        <v>43899</v>
      </c>
      <c r="D1282" s="44" t="s">
        <v>969</v>
      </c>
      <c r="E1282" s="42" t="s">
        <v>2811</v>
      </c>
      <c r="F1282" s="44" t="s">
        <v>492</v>
      </c>
      <c r="G1282" s="42" t="s">
        <v>173</v>
      </c>
      <c r="H1282" s="45">
        <v>38169</v>
      </c>
      <c r="I1282" s="42" t="s">
        <v>975</v>
      </c>
      <c r="J1282" s="44" t="s">
        <v>966</v>
      </c>
      <c r="K1282" s="42" t="s">
        <v>2812</v>
      </c>
    </row>
    <row r="1283" spans="1:11" ht="15" customHeight="1" x14ac:dyDescent="0.2">
      <c r="A1283" s="41">
        <v>0</v>
      </c>
      <c r="B1283" s="42" t="s">
        <v>2813</v>
      </c>
      <c r="C1283" s="43">
        <v>43836</v>
      </c>
      <c r="D1283" s="44" t="s">
        <v>359</v>
      </c>
      <c r="E1283" s="42" t="s">
        <v>2813</v>
      </c>
      <c r="F1283" s="44" t="s">
        <v>492</v>
      </c>
      <c r="G1283" s="42" t="s">
        <v>2625</v>
      </c>
      <c r="H1283" s="45">
        <v>22668</v>
      </c>
      <c r="I1283" s="42" t="s">
        <v>987</v>
      </c>
      <c r="J1283" s="44" t="s">
        <v>966</v>
      </c>
      <c r="K1283" s="42" t="s">
        <v>2814</v>
      </c>
    </row>
    <row r="1284" spans="1:11" ht="15" customHeight="1" x14ac:dyDescent="0.2">
      <c r="A1284" s="41">
        <v>0</v>
      </c>
      <c r="B1284" s="42" t="s">
        <v>2815</v>
      </c>
      <c r="C1284" s="43">
        <v>43857</v>
      </c>
      <c r="D1284" s="44" t="s">
        <v>969</v>
      </c>
      <c r="E1284" s="42" t="s">
        <v>2815</v>
      </c>
      <c r="F1284" s="44" t="s">
        <v>491</v>
      </c>
      <c r="G1284" s="42" t="s">
        <v>128</v>
      </c>
      <c r="H1284" s="45">
        <v>38142</v>
      </c>
      <c r="I1284" s="42" t="s">
        <v>1433</v>
      </c>
      <c r="J1284" s="44" t="s">
        <v>966</v>
      </c>
      <c r="K1284" s="42" t="s">
        <v>2816</v>
      </c>
    </row>
    <row r="1285" spans="1:11" ht="15" customHeight="1" x14ac:dyDescent="0.2">
      <c r="A1285" s="41">
        <v>0</v>
      </c>
      <c r="B1285" s="42" t="s">
        <v>2817</v>
      </c>
      <c r="C1285" s="43">
        <v>43857</v>
      </c>
      <c r="D1285" s="44" t="s">
        <v>969</v>
      </c>
      <c r="E1285" s="42" t="s">
        <v>2817</v>
      </c>
      <c r="F1285" s="44" t="s">
        <v>491</v>
      </c>
      <c r="G1285" s="42" t="s">
        <v>128</v>
      </c>
      <c r="H1285" s="45">
        <v>39189</v>
      </c>
      <c r="I1285" s="42" t="s">
        <v>994</v>
      </c>
      <c r="J1285" s="44" t="s">
        <v>966</v>
      </c>
      <c r="K1285" s="42" t="s">
        <v>2818</v>
      </c>
    </row>
    <row r="1286" spans="1:11" ht="15" customHeight="1" x14ac:dyDescent="0.2">
      <c r="A1286" s="41">
        <v>0</v>
      </c>
      <c r="B1286" s="42" t="s">
        <v>2819</v>
      </c>
      <c r="C1286" s="43">
        <v>43865</v>
      </c>
      <c r="D1286" s="44" t="s">
        <v>352</v>
      </c>
      <c r="E1286" s="42" t="s">
        <v>2819</v>
      </c>
      <c r="F1286" s="44" t="s">
        <v>492</v>
      </c>
      <c r="G1286" s="42" t="s">
        <v>2515</v>
      </c>
      <c r="H1286" s="45">
        <v>18606</v>
      </c>
      <c r="I1286" s="42" t="s">
        <v>1016</v>
      </c>
      <c r="J1286" s="44" t="s">
        <v>966</v>
      </c>
      <c r="K1286" s="42" t="s">
        <v>2820</v>
      </c>
    </row>
    <row r="1287" spans="1:11" ht="15" customHeight="1" x14ac:dyDescent="0.2">
      <c r="A1287" s="41">
        <v>0</v>
      </c>
      <c r="B1287" s="42" t="s">
        <v>2821</v>
      </c>
      <c r="C1287" s="43">
        <v>43865</v>
      </c>
      <c r="D1287" s="44" t="s">
        <v>359</v>
      </c>
      <c r="E1287" s="42" t="s">
        <v>2821</v>
      </c>
      <c r="F1287" s="44" t="s">
        <v>492</v>
      </c>
      <c r="G1287" s="42" t="s">
        <v>101</v>
      </c>
      <c r="H1287" s="45">
        <v>34966</v>
      </c>
      <c r="I1287" s="42" t="s">
        <v>965</v>
      </c>
      <c r="J1287" s="44" t="s">
        <v>966</v>
      </c>
      <c r="K1287" s="42" t="s">
        <v>2822</v>
      </c>
    </row>
    <row r="1288" spans="1:11" ht="15" customHeight="1" x14ac:dyDescent="0.2">
      <c r="A1288" s="41">
        <v>0</v>
      </c>
      <c r="B1288" s="42" t="s">
        <v>407</v>
      </c>
      <c r="C1288" s="43">
        <v>43857</v>
      </c>
      <c r="D1288" s="44" t="s">
        <v>969</v>
      </c>
      <c r="E1288" s="42" t="s">
        <v>407</v>
      </c>
      <c r="F1288" s="44" t="s">
        <v>491</v>
      </c>
      <c r="G1288" s="42" t="s">
        <v>128</v>
      </c>
      <c r="H1288" s="45">
        <v>39683</v>
      </c>
      <c r="I1288" s="42" t="s">
        <v>413</v>
      </c>
      <c r="J1288" s="44" t="s">
        <v>966</v>
      </c>
      <c r="K1288" s="42" t="s">
        <v>2823</v>
      </c>
    </row>
    <row r="1289" spans="1:11" ht="15" customHeight="1" x14ac:dyDescent="0.2">
      <c r="A1289" s="41">
        <v>0</v>
      </c>
      <c r="B1289" s="42" t="s">
        <v>2824</v>
      </c>
      <c r="C1289" s="43">
        <v>43857</v>
      </c>
      <c r="D1289" s="44" t="s">
        <v>969</v>
      </c>
      <c r="E1289" s="42" t="s">
        <v>2824</v>
      </c>
      <c r="F1289" s="44" t="s">
        <v>492</v>
      </c>
      <c r="G1289" s="42" t="s">
        <v>128</v>
      </c>
      <c r="H1289" s="45">
        <v>39027</v>
      </c>
      <c r="I1289" s="42" t="s">
        <v>1044</v>
      </c>
      <c r="J1289" s="44" t="s">
        <v>966</v>
      </c>
      <c r="K1289" s="42" t="s">
        <v>2825</v>
      </c>
    </row>
    <row r="1290" spans="1:11" ht="15" customHeight="1" x14ac:dyDescent="0.2">
      <c r="A1290" s="41">
        <v>0</v>
      </c>
      <c r="B1290" s="42" t="s">
        <v>2826</v>
      </c>
      <c r="C1290" s="43">
        <v>43836</v>
      </c>
      <c r="D1290" s="44" t="s">
        <v>359</v>
      </c>
      <c r="E1290" s="42" t="s">
        <v>2826</v>
      </c>
      <c r="F1290" s="44" t="s">
        <v>492</v>
      </c>
      <c r="G1290" s="42" t="s">
        <v>154</v>
      </c>
      <c r="H1290" s="45">
        <v>34397</v>
      </c>
      <c r="I1290" s="42" t="s">
        <v>965</v>
      </c>
      <c r="J1290" s="44" t="s">
        <v>966</v>
      </c>
      <c r="K1290" s="42" t="s">
        <v>2827</v>
      </c>
    </row>
    <row r="1291" spans="1:11" ht="15" customHeight="1" x14ac:dyDescent="0.2">
      <c r="A1291" s="41">
        <v>0</v>
      </c>
      <c r="B1291" s="42" t="s">
        <v>2828</v>
      </c>
      <c r="C1291" s="43">
        <v>43845</v>
      </c>
      <c r="D1291" s="44" t="s">
        <v>352</v>
      </c>
      <c r="E1291" s="42" t="s">
        <v>2828</v>
      </c>
      <c r="F1291" s="44" t="s">
        <v>492</v>
      </c>
      <c r="G1291" s="42" t="s">
        <v>149</v>
      </c>
      <c r="H1291" s="45">
        <v>24667</v>
      </c>
      <c r="I1291" s="42" t="s">
        <v>987</v>
      </c>
      <c r="J1291" s="44" t="s">
        <v>966</v>
      </c>
      <c r="K1291" s="42" t="s">
        <v>2829</v>
      </c>
    </row>
    <row r="1292" spans="1:11" ht="15" customHeight="1" x14ac:dyDescent="0.2">
      <c r="A1292" s="41">
        <v>0</v>
      </c>
      <c r="B1292" s="42" t="s">
        <v>2830</v>
      </c>
      <c r="C1292" s="43">
        <v>43853</v>
      </c>
      <c r="D1292" s="44" t="s">
        <v>359</v>
      </c>
      <c r="E1292" s="42" t="s">
        <v>2830</v>
      </c>
      <c r="F1292" s="44" t="s">
        <v>492</v>
      </c>
      <c r="G1292" s="42" t="s">
        <v>12</v>
      </c>
      <c r="H1292" s="45">
        <v>27868</v>
      </c>
      <c r="I1292" s="42" t="s">
        <v>971</v>
      </c>
      <c r="J1292" s="44" t="s">
        <v>966</v>
      </c>
      <c r="K1292" s="42" t="s">
        <v>2831</v>
      </c>
    </row>
    <row r="1293" spans="1:11" ht="15" customHeight="1" x14ac:dyDescent="0.2">
      <c r="A1293" s="41">
        <v>0</v>
      </c>
      <c r="B1293" s="42" t="s">
        <v>2832</v>
      </c>
      <c r="C1293" s="43">
        <v>43845</v>
      </c>
      <c r="D1293" s="44" t="s">
        <v>1078</v>
      </c>
      <c r="E1293" s="42" t="s">
        <v>2832</v>
      </c>
      <c r="F1293" s="44" t="s">
        <v>492</v>
      </c>
      <c r="G1293" s="42" t="s">
        <v>149</v>
      </c>
      <c r="H1293" s="45">
        <v>19728</v>
      </c>
      <c r="I1293" s="42" t="s">
        <v>1016</v>
      </c>
      <c r="J1293" s="44" t="s">
        <v>966</v>
      </c>
      <c r="K1293" s="42" t="s">
        <v>2833</v>
      </c>
    </row>
    <row r="1294" spans="1:11" ht="15" customHeight="1" x14ac:dyDescent="0.2">
      <c r="A1294" s="41">
        <v>0</v>
      </c>
      <c r="B1294" s="42" t="s">
        <v>2834</v>
      </c>
      <c r="C1294" s="43">
        <v>43853</v>
      </c>
      <c r="D1294" s="44" t="s">
        <v>359</v>
      </c>
      <c r="E1294" s="42" t="s">
        <v>2834</v>
      </c>
      <c r="F1294" s="44" t="s">
        <v>492</v>
      </c>
      <c r="G1294" s="42" t="s">
        <v>91</v>
      </c>
      <c r="H1294" s="45">
        <v>28658</v>
      </c>
      <c r="I1294" s="42" t="s">
        <v>971</v>
      </c>
      <c r="J1294" s="44" t="s">
        <v>966</v>
      </c>
      <c r="K1294" s="42" t="s">
        <v>2835</v>
      </c>
    </row>
    <row r="1295" spans="1:11" ht="15" customHeight="1" x14ac:dyDescent="0.2">
      <c r="A1295" s="41">
        <v>0</v>
      </c>
      <c r="B1295" s="42" t="s">
        <v>229</v>
      </c>
      <c r="C1295" s="43">
        <v>43865</v>
      </c>
      <c r="D1295" s="44" t="s">
        <v>359</v>
      </c>
      <c r="E1295" s="42" t="s">
        <v>229</v>
      </c>
      <c r="F1295" s="44" t="s">
        <v>492</v>
      </c>
      <c r="G1295" s="42" t="s">
        <v>101</v>
      </c>
      <c r="H1295" s="45">
        <v>26974</v>
      </c>
      <c r="I1295" s="42" t="s">
        <v>971</v>
      </c>
      <c r="J1295" s="44" t="s">
        <v>966</v>
      </c>
      <c r="K1295" s="42" t="s">
        <v>2836</v>
      </c>
    </row>
    <row r="1296" spans="1:11" ht="15" customHeight="1" x14ac:dyDescent="0.2">
      <c r="A1296" s="41">
        <v>0</v>
      </c>
      <c r="B1296" s="42" t="s">
        <v>2837</v>
      </c>
      <c r="C1296" s="43">
        <v>43879</v>
      </c>
      <c r="D1296" s="44" t="s">
        <v>969</v>
      </c>
      <c r="E1296" s="42" t="s">
        <v>2837</v>
      </c>
      <c r="F1296" s="44" t="s">
        <v>492</v>
      </c>
      <c r="G1296" s="42" t="s">
        <v>126</v>
      </c>
      <c r="H1296" s="45">
        <v>38307</v>
      </c>
      <c r="I1296" s="42" t="s">
        <v>975</v>
      </c>
      <c r="J1296" s="44" t="s">
        <v>966</v>
      </c>
      <c r="K1296" s="42" t="s">
        <v>2838</v>
      </c>
    </row>
    <row r="1297" spans="1:11" ht="15" customHeight="1" x14ac:dyDescent="0.2">
      <c r="A1297" s="41">
        <v>0</v>
      </c>
      <c r="B1297" s="42" t="s">
        <v>2839</v>
      </c>
      <c r="C1297" s="43">
        <v>43879</v>
      </c>
      <c r="D1297" s="44" t="s">
        <v>352</v>
      </c>
      <c r="E1297" s="42" t="s">
        <v>2839</v>
      </c>
      <c r="F1297" s="44" t="s">
        <v>492</v>
      </c>
      <c r="G1297" s="42" t="s">
        <v>126</v>
      </c>
      <c r="H1297" s="45">
        <v>25233</v>
      </c>
      <c r="I1297" s="42" t="s">
        <v>987</v>
      </c>
      <c r="J1297" s="44" t="s">
        <v>966</v>
      </c>
      <c r="K1297" s="42" t="s">
        <v>2840</v>
      </c>
    </row>
    <row r="1298" spans="1:11" ht="15" customHeight="1" x14ac:dyDescent="0.2">
      <c r="A1298" s="41">
        <v>0</v>
      </c>
      <c r="B1298" s="42" t="s">
        <v>2841</v>
      </c>
      <c r="C1298" s="43">
        <v>43865</v>
      </c>
      <c r="D1298" s="44" t="s">
        <v>359</v>
      </c>
      <c r="E1298" s="42" t="s">
        <v>2841</v>
      </c>
      <c r="F1298" s="44" t="s">
        <v>492</v>
      </c>
      <c r="G1298" s="42" t="s">
        <v>2599</v>
      </c>
      <c r="H1298" s="45">
        <v>34349</v>
      </c>
      <c r="I1298" s="42" t="s">
        <v>965</v>
      </c>
      <c r="J1298" s="44" t="s">
        <v>966</v>
      </c>
      <c r="K1298" s="42" t="s">
        <v>2842</v>
      </c>
    </row>
    <row r="1299" spans="1:11" ht="15" customHeight="1" x14ac:dyDescent="0.2">
      <c r="A1299" s="41">
        <v>0</v>
      </c>
      <c r="B1299" s="42" t="s">
        <v>487</v>
      </c>
      <c r="C1299" s="43">
        <v>43885</v>
      </c>
      <c r="D1299" s="44" t="s">
        <v>969</v>
      </c>
      <c r="E1299" s="42" t="s">
        <v>487</v>
      </c>
      <c r="F1299" s="44" t="s">
        <v>492</v>
      </c>
      <c r="G1299" s="42" t="s">
        <v>86</v>
      </c>
      <c r="H1299" s="45">
        <v>42147</v>
      </c>
      <c r="I1299" s="42"/>
      <c r="J1299" s="44" t="s">
        <v>966</v>
      </c>
      <c r="K1299" s="42" t="s">
        <v>2843</v>
      </c>
    </row>
    <row r="1300" spans="1:11" ht="15" customHeight="1" x14ac:dyDescent="0.2">
      <c r="A1300" s="41">
        <v>0</v>
      </c>
      <c r="B1300" s="42" t="s">
        <v>2844</v>
      </c>
      <c r="C1300" s="43">
        <v>43857</v>
      </c>
      <c r="D1300" s="44" t="s">
        <v>362</v>
      </c>
      <c r="E1300" s="42" t="s">
        <v>2844</v>
      </c>
      <c r="F1300" s="44" t="s">
        <v>491</v>
      </c>
      <c r="G1300" s="42" t="s">
        <v>128</v>
      </c>
      <c r="H1300" s="45">
        <v>37631</v>
      </c>
      <c r="I1300" s="42" t="s">
        <v>1166</v>
      </c>
      <c r="J1300" s="44" t="s">
        <v>966</v>
      </c>
      <c r="K1300" s="42" t="s">
        <v>2845</v>
      </c>
    </row>
    <row r="1301" spans="1:11" ht="15" customHeight="1" x14ac:dyDescent="0.2">
      <c r="A1301" s="41">
        <v>0</v>
      </c>
      <c r="B1301" s="42" t="s">
        <v>246</v>
      </c>
      <c r="C1301" s="43">
        <v>43857</v>
      </c>
      <c r="D1301" s="44" t="s">
        <v>969</v>
      </c>
      <c r="E1301" s="42" t="s">
        <v>246</v>
      </c>
      <c r="F1301" s="44" t="s">
        <v>492</v>
      </c>
      <c r="G1301" s="42" t="s">
        <v>128</v>
      </c>
      <c r="H1301" s="45">
        <v>38413</v>
      </c>
      <c r="I1301" s="42" t="s">
        <v>975</v>
      </c>
      <c r="J1301" s="44" t="s">
        <v>966</v>
      </c>
      <c r="K1301" s="42" t="s">
        <v>2846</v>
      </c>
    </row>
    <row r="1302" spans="1:11" ht="15" customHeight="1" x14ac:dyDescent="0.2">
      <c r="A1302" s="41">
        <v>0</v>
      </c>
      <c r="B1302" s="42" t="s">
        <v>2847</v>
      </c>
      <c r="C1302" s="43">
        <v>43879</v>
      </c>
      <c r="D1302" s="44" t="s">
        <v>359</v>
      </c>
      <c r="E1302" s="42" t="s">
        <v>2847</v>
      </c>
      <c r="F1302" s="44" t="s">
        <v>492</v>
      </c>
      <c r="G1302" s="42" t="s">
        <v>126</v>
      </c>
      <c r="H1302" s="45">
        <v>37796</v>
      </c>
      <c r="I1302" s="42" t="s">
        <v>998</v>
      </c>
      <c r="J1302" s="44" t="s">
        <v>966</v>
      </c>
      <c r="K1302" s="42" t="s">
        <v>2848</v>
      </c>
    </row>
    <row r="1303" spans="1:11" ht="15" customHeight="1" x14ac:dyDescent="0.2">
      <c r="A1303" s="41">
        <v>0</v>
      </c>
      <c r="B1303" s="42" t="s">
        <v>2849</v>
      </c>
      <c r="C1303" s="43">
        <v>43899</v>
      </c>
      <c r="D1303" s="44" t="s">
        <v>352</v>
      </c>
      <c r="E1303" s="42" t="s">
        <v>2849</v>
      </c>
      <c r="F1303" s="44" t="s">
        <v>492</v>
      </c>
      <c r="G1303" s="42" t="s">
        <v>2541</v>
      </c>
      <c r="H1303" s="45">
        <v>25510</v>
      </c>
      <c r="I1303" s="42" t="s">
        <v>987</v>
      </c>
      <c r="J1303" s="44" t="s">
        <v>966</v>
      </c>
      <c r="K1303" s="42" t="s">
        <v>2850</v>
      </c>
    </row>
    <row r="1304" spans="1:11" ht="15" customHeight="1" x14ac:dyDescent="0.2">
      <c r="A1304" s="41">
        <v>0</v>
      </c>
      <c r="B1304" s="42" t="s">
        <v>2851</v>
      </c>
      <c r="C1304" s="43">
        <v>43899</v>
      </c>
      <c r="D1304" s="44" t="s">
        <v>359</v>
      </c>
      <c r="E1304" s="42" t="s">
        <v>2851</v>
      </c>
      <c r="F1304" s="44" t="s">
        <v>492</v>
      </c>
      <c r="G1304" s="42" t="s">
        <v>2541</v>
      </c>
      <c r="H1304" s="45">
        <v>23078</v>
      </c>
      <c r="I1304" s="42" t="s">
        <v>987</v>
      </c>
      <c r="J1304" s="44" t="s">
        <v>966</v>
      </c>
      <c r="K1304" s="42" t="s">
        <v>2852</v>
      </c>
    </row>
    <row r="1305" spans="1:11" ht="15" customHeight="1" x14ac:dyDescent="0.2">
      <c r="A1305" s="41">
        <v>0</v>
      </c>
      <c r="B1305" s="42" t="s">
        <v>2851</v>
      </c>
      <c r="C1305" s="43">
        <v>43899</v>
      </c>
      <c r="D1305" s="44" t="s">
        <v>359</v>
      </c>
      <c r="E1305" s="42" t="s">
        <v>2851</v>
      </c>
      <c r="F1305" s="44" t="s">
        <v>492</v>
      </c>
      <c r="G1305" s="42" t="s">
        <v>2541</v>
      </c>
      <c r="H1305" s="45">
        <v>23078</v>
      </c>
      <c r="I1305" s="42" t="s">
        <v>987</v>
      </c>
      <c r="J1305" s="44" t="s">
        <v>966</v>
      </c>
      <c r="K1305" s="42" t="s">
        <v>2852</v>
      </c>
    </row>
    <row r="1306" spans="1:11" ht="15" customHeight="1" x14ac:dyDescent="0.2">
      <c r="A1306" s="41">
        <v>0</v>
      </c>
      <c r="B1306" s="42" t="s">
        <v>2853</v>
      </c>
      <c r="C1306" s="43">
        <v>43872</v>
      </c>
      <c r="D1306" s="44" t="s">
        <v>359</v>
      </c>
      <c r="E1306" s="42" t="s">
        <v>2853</v>
      </c>
      <c r="F1306" s="44" t="s">
        <v>492</v>
      </c>
      <c r="G1306" s="42" t="s">
        <v>135</v>
      </c>
      <c r="H1306" s="45">
        <v>23361</v>
      </c>
      <c r="I1306" s="42" t="s">
        <v>987</v>
      </c>
      <c r="J1306" s="44" t="s">
        <v>966</v>
      </c>
      <c r="K1306" s="42" t="s">
        <v>2854</v>
      </c>
    </row>
    <row r="1307" spans="1:11" ht="15" customHeight="1" x14ac:dyDescent="0.2">
      <c r="A1307" s="41">
        <v>0</v>
      </c>
      <c r="B1307" s="42" t="s">
        <v>705</v>
      </c>
      <c r="C1307" s="43">
        <v>43857</v>
      </c>
      <c r="D1307" s="44" t="s">
        <v>352</v>
      </c>
      <c r="E1307" s="42" t="s">
        <v>705</v>
      </c>
      <c r="F1307" s="44" t="s">
        <v>492</v>
      </c>
      <c r="G1307" s="42" t="s">
        <v>128</v>
      </c>
      <c r="H1307" s="45">
        <v>20323</v>
      </c>
      <c r="I1307" s="42" t="s">
        <v>1016</v>
      </c>
      <c r="J1307" s="44" t="s">
        <v>966</v>
      </c>
      <c r="K1307" s="42" t="s">
        <v>2855</v>
      </c>
    </row>
    <row r="1308" spans="1:11" ht="15" customHeight="1" x14ac:dyDescent="0.2">
      <c r="A1308" s="41">
        <v>0</v>
      </c>
      <c r="B1308" s="42" t="s">
        <v>408</v>
      </c>
      <c r="C1308" s="43">
        <v>43885</v>
      </c>
      <c r="D1308" s="44" t="s">
        <v>969</v>
      </c>
      <c r="E1308" s="42" t="s">
        <v>408</v>
      </c>
      <c r="F1308" s="44" t="s">
        <v>491</v>
      </c>
      <c r="G1308" s="42" t="s">
        <v>86</v>
      </c>
      <c r="H1308" s="45">
        <v>40005</v>
      </c>
      <c r="I1308" s="42" t="s">
        <v>413</v>
      </c>
      <c r="J1308" s="44" t="s">
        <v>966</v>
      </c>
      <c r="K1308" s="42" t="s">
        <v>2856</v>
      </c>
    </row>
    <row r="1309" spans="1:11" ht="15" customHeight="1" x14ac:dyDescent="0.2">
      <c r="A1309" s="41">
        <v>0</v>
      </c>
      <c r="B1309" s="42" t="s">
        <v>2857</v>
      </c>
      <c r="C1309" s="43">
        <v>43877</v>
      </c>
      <c r="D1309" s="44" t="s">
        <v>361</v>
      </c>
      <c r="E1309" s="42" t="s">
        <v>2857</v>
      </c>
      <c r="F1309" s="44" t="s">
        <v>492</v>
      </c>
      <c r="G1309" s="42" t="s">
        <v>213</v>
      </c>
      <c r="H1309" s="45">
        <v>21973</v>
      </c>
      <c r="I1309" s="42" t="s">
        <v>1016</v>
      </c>
      <c r="J1309" s="44" t="s">
        <v>966</v>
      </c>
      <c r="K1309" s="42" t="s">
        <v>2858</v>
      </c>
    </row>
    <row r="1310" spans="1:11" ht="15" customHeight="1" x14ac:dyDescent="0.2">
      <c r="A1310" s="41">
        <v>0</v>
      </c>
      <c r="B1310" s="42" t="s">
        <v>2859</v>
      </c>
      <c r="C1310" s="43">
        <v>43888</v>
      </c>
      <c r="D1310" s="44" t="s">
        <v>359</v>
      </c>
      <c r="E1310" s="42" t="s">
        <v>2859</v>
      </c>
      <c r="F1310" s="44" t="s">
        <v>491</v>
      </c>
      <c r="G1310" s="42" t="s">
        <v>2589</v>
      </c>
      <c r="H1310" s="45">
        <v>30184</v>
      </c>
      <c r="I1310" s="42" t="s">
        <v>1360</v>
      </c>
      <c r="J1310" s="44" t="s">
        <v>966</v>
      </c>
      <c r="K1310" s="42" t="s">
        <v>2860</v>
      </c>
    </row>
    <row r="1311" spans="1:11" ht="15" customHeight="1" x14ac:dyDescent="0.2">
      <c r="A1311" s="41">
        <v>0</v>
      </c>
      <c r="B1311" s="42" t="s">
        <v>409</v>
      </c>
      <c r="C1311" s="43">
        <v>43851</v>
      </c>
      <c r="D1311" s="44" t="s">
        <v>969</v>
      </c>
      <c r="E1311" s="42" t="s">
        <v>409</v>
      </c>
      <c r="F1311" s="44" t="s">
        <v>491</v>
      </c>
      <c r="G1311" s="42" t="s">
        <v>12</v>
      </c>
      <c r="H1311" s="45">
        <v>39939</v>
      </c>
      <c r="I1311" s="42" t="s">
        <v>413</v>
      </c>
      <c r="J1311" s="44" t="s">
        <v>966</v>
      </c>
      <c r="K1311" s="42" t="s">
        <v>2861</v>
      </c>
    </row>
    <row r="1312" spans="1:11" ht="15" customHeight="1" x14ac:dyDescent="0.2">
      <c r="A1312" s="41">
        <v>0</v>
      </c>
      <c r="B1312" s="42" t="s">
        <v>913</v>
      </c>
      <c r="C1312" s="43">
        <v>43851</v>
      </c>
      <c r="D1312" s="44" t="s">
        <v>969</v>
      </c>
      <c r="E1312" s="42" t="s">
        <v>913</v>
      </c>
      <c r="F1312" s="44" t="s">
        <v>491</v>
      </c>
      <c r="G1312" s="42" t="s">
        <v>12</v>
      </c>
      <c r="H1312" s="45">
        <v>38250</v>
      </c>
      <c r="I1312" s="42" t="s">
        <v>1433</v>
      </c>
      <c r="J1312" s="44" t="s">
        <v>966</v>
      </c>
      <c r="K1312" s="42" t="s">
        <v>2862</v>
      </c>
    </row>
    <row r="1313" spans="1:11" ht="15" customHeight="1" x14ac:dyDescent="0.2">
      <c r="A1313" s="41">
        <v>0</v>
      </c>
      <c r="B1313" s="42" t="s">
        <v>2863</v>
      </c>
      <c r="C1313" s="43">
        <v>43851</v>
      </c>
      <c r="D1313" s="44" t="s">
        <v>352</v>
      </c>
      <c r="E1313" s="42" t="s">
        <v>2863</v>
      </c>
      <c r="F1313" s="44" t="s">
        <v>492</v>
      </c>
      <c r="G1313" s="42" t="s">
        <v>154</v>
      </c>
      <c r="H1313" s="45">
        <v>21497</v>
      </c>
      <c r="I1313" s="42" t="s">
        <v>1016</v>
      </c>
      <c r="J1313" s="44" t="s">
        <v>966</v>
      </c>
      <c r="K1313" s="42" t="s">
        <v>2864</v>
      </c>
    </row>
  </sheetData>
  <autoFilter ref="A1:K1313" xr:uid="{00000000-0009-0000-0000-00000D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"/>
  <dimension ref="A1:AJ1119"/>
  <sheetViews>
    <sheetView topLeftCell="A914" workbookViewId="0">
      <selection activeCell="B932" sqref="B932"/>
    </sheetView>
  </sheetViews>
  <sheetFormatPr baseColWidth="10" defaultRowHeight="15" x14ac:dyDescent="0.25"/>
  <cols>
    <col min="2" max="2" width="26.42578125" bestFit="1" customWidth="1"/>
    <col min="3" max="3" width="39.85546875" bestFit="1" customWidth="1"/>
    <col min="4" max="4" width="8.5703125" bestFit="1" customWidth="1"/>
    <col min="6" max="6" width="11.5703125" style="2"/>
  </cols>
  <sheetData>
    <row r="1" spans="1:10" x14ac:dyDescent="0.25">
      <c r="A1" t="s">
        <v>176</v>
      </c>
      <c r="B1" t="s">
        <v>177</v>
      </c>
      <c r="C1" t="s">
        <v>178</v>
      </c>
      <c r="E1" t="s">
        <v>179</v>
      </c>
    </row>
    <row r="2" spans="1:10" x14ac:dyDescent="0.25">
      <c r="A2" t="s">
        <v>23</v>
      </c>
      <c r="B2" t="s">
        <v>23</v>
      </c>
      <c r="C2" t="s">
        <v>23</v>
      </c>
      <c r="E2" t="s">
        <v>23</v>
      </c>
      <c r="F2"/>
    </row>
    <row r="3" spans="1:10" x14ac:dyDescent="0.25">
      <c r="A3" s="22"/>
      <c r="B3" s="22" t="s">
        <v>23</v>
      </c>
      <c r="C3" s="22"/>
      <c r="D3" s="22"/>
      <c r="E3" s="22"/>
      <c r="F3" s="22"/>
      <c r="G3" s="22"/>
      <c r="I3" t="s">
        <v>2978</v>
      </c>
    </row>
    <row r="4" spans="1:10" x14ac:dyDescent="0.25">
      <c r="A4">
        <v>4134</v>
      </c>
      <c r="B4" t="s">
        <v>3101</v>
      </c>
      <c r="C4" s="48" t="s">
        <v>3102</v>
      </c>
      <c r="D4">
        <f t="shared" ref="D4:D35" si="0">A4</f>
        <v>4134</v>
      </c>
      <c r="E4" s="48" t="s">
        <v>2912</v>
      </c>
      <c r="F4" s="48"/>
      <c r="I4" t="s">
        <v>2781</v>
      </c>
      <c r="J4" t="s">
        <v>2565</v>
      </c>
    </row>
    <row r="5" spans="1:10" x14ac:dyDescent="0.25">
      <c r="A5">
        <v>1303</v>
      </c>
      <c r="B5" s="49" t="s">
        <v>34</v>
      </c>
      <c r="C5" t="s">
        <v>596</v>
      </c>
      <c r="D5">
        <f t="shared" si="0"/>
        <v>1303</v>
      </c>
      <c r="F5" s="49" t="s">
        <v>566</v>
      </c>
      <c r="I5" t="s">
        <v>2637</v>
      </c>
      <c r="J5" t="s">
        <v>2638</v>
      </c>
    </row>
    <row r="6" spans="1:10" x14ac:dyDescent="0.25">
      <c r="A6">
        <v>1278</v>
      </c>
      <c r="B6" t="s">
        <v>208</v>
      </c>
      <c r="C6" t="s">
        <v>105</v>
      </c>
      <c r="D6">
        <f t="shared" si="0"/>
        <v>1278</v>
      </c>
      <c r="E6" s="49"/>
      <c r="F6" t="s">
        <v>566</v>
      </c>
      <c r="I6" t="s">
        <v>2905</v>
      </c>
      <c r="J6" t="s">
        <v>865</v>
      </c>
    </row>
    <row r="7" spans="1:10" x14ac:dyDescent="0.25">
      <c r="A7">
        <v>1272</v>
      </c>
      <c r="B7" s="49" t="s">
        <v>80</v>
      </c>
      <c r="C7" s="49" t="s">
        <v>17</v>
      </c>
      <c r="D7">
        <f t="shared" si="0"/>
        <v>1272</v>
      </c>
      <c r="E7" s="49"/>
      <c r="F7" s="2" t="s">
        <v>566</v>
      </c>
      <c r="G7" s="4" t="s">
        <v>23</v>
      </c>
      <c r="I7" t="s">
        <v>2943</v>
      </c>
      <c r="J7" t="s">
        <v>38</v>
      </c>
    </row>
    <row r="8" spans="1:10" x14ac:dyDescent="0.25">
      <c r="A8">
        <v>144347</v>
      </c>
      <c r="B8" s="49" t="s">
        <v>646</v>
      </c>
      <c r="C8" t="s">
        <v>32</v>
      </c>
      <c r="D8">
        <f t="shared" si="0"/>
        <v>144347</v>
      </c>
      <c r="F8" s="2" t="s">
        <v>566</v>
      </c>
      <c r="I8" t="s">
        <v>1721</v>
      </c>
      <c r="J8" t="s">
        <v>38</v>
      </c>
    </row>
    <row r="9" spans="1:10" x14ac:dyDescent="0.25">
      <c r="A9">
        <v>2909</v>
      </c>
      <c r="B9" s="49" t="s">
        <v>622</v>
      </c>
      <c r="C9" t="s">
        <v>284</v>
      </c>
      <c r="D9">
        <f t="shared" si="0"/>
        <v>2909</v>
      </c>
      <c r="F9" s="2" t="s">
        <v>566</v>
      </c>
      <c r="I9" t="s">
        <v>2486</v>
      </c>
      <c r="J9" t="s">
        <v>38</v>
      </c>
    </row>
    <row r="10" spans="1:10" x14ac:dyDescent="0.25">
      <c r="A10" s="49">
        <v>144282</v>
      </c>
      <c r="B10" s="49" t="s">
        <v>152</v>
      </c>
      <c r="C10" s="49" t="s">
        <v>153</v>
      </c>
      <c r="D10">
        <f t="shared" si="0"/>
        <v>144282</v>
      </c>
      <c r="E10" s="49"/>
      <c r="F10" s="49" t="s">
        <v>861</v>
      </c>
      <c r="I10" t="s">
        <v>2944</v>
      </c>
      <c r="J10" t="s">
        <v>38</v>
      </c>
    </row>
    <row r="11" spans="1:10" x14ac:dyDescent="0.25">
      <c r="A11">
        <v>2434</v>
      </c>
      <c r="B11" s="64" t="s">
        <v>2956</v>
      </c>
      <c r="C11" t="s">
        <v>153</v>
      </c>
      <c r="D11">
        <f t="shared" si="0"/>
        <v>2434</v>
      </c>
      <c r="E11" s="49"/>
      <c r="F11" s="2" t="s">
        <v>861</v>
      </c>
      <c r="I11" t="s">
        <v>2218</v>
      </c>
      <c r="J11" t="s">
        <v>38</v>
      </c>
    </row>
    <row r="12" spans="1:10" x14ac:dyDescent="0.25">
      <c r="A12">
        <v>2437</v>
      </c>
      <c r="B12" t="s">
        <v>3044</v>
      </c>
      <c r="C12" t="s">
        <v>3130</v>
      </c>
      <c r="D12">
        <f t="shared" si="0"/>
        <v>2437</v>
      </c>
      <c r="F12" s="2" t="s">
        <v>566</v>
      </c>
      <c r="G12" t="s">
        <v>23</v>
      </c>
      <c r="I12" t="s">
        <v>23</v>
      </c>
    </row>
    <row r="13" spans="1:10" x14ac:dyDescent="0.25">
      <c r="A13">
        <v>2171</v>
      </c>
      <c r="B13" s="49" t="s">
        <v>282</v>
      </c>
      <c r="C13" t="s">
        <v>283</v>
      </c>
      <c r="D13">
        <f t="shared" si="0"/>
        <v>2171</v>
      </c>
      <c r="F13" s="49" t="s">
        <v>566</v>
      </c>
    </row>
    <row r="14" spans="1:10" x14ac:dyDescent="0.25">
      <c r="A14">
        <v>2155</v>
      </c>
      <c r="B14" s="49" t="s">
        <v>289</v>
      </c>
      <c r="C14" t="s">
        <v>273</v>
      </c>
      <c r="D14">
        <f t="shared" si="0"/>
        <v>2155</v>
      </c>
      <c r="F14" s="2" t="s">
        <v>566</v>
      </c>
      <c r="I14" t="s">
        <v>2953</v>
      </c>
    </row>
    <row r="15" spans="1:10" x14ac:dyDescent="0.25">
      <c r="A15" s="49">
        <v>144356</v>
      </c>
      <c r="B15" s="49" t="s">
        <v>498</v>
      </c>
      <c r="C15" t="s">
        <v>496</v>
      </c>
      <c r="D15">
        <f t="shared" si="0"/>
        <v>144356</v>
      </c>
      <c r="F15" s="2" t="s">
        <v>566</v>
      </c>
      <c r="I15" t="s">
        <v>23</v>
      </c>
    </row>
    <row r="16" spans="1:10" x14ac:dyDescent="0.25">
      <c r="A16">
        <v>144544</v>
      </c>
      <c r="B16" t="s">
        <v>597</v>
      </c>
      <c r="C16" t="s">
        <v>596</v>
      </c>
      <c r="D16">
        <f t="shared" si="0"/>
        <v>144544</v>
      </c>
      <c r="F16" s="49" t="s">
        <v>566</v>
      </c>
      <c r="I16" t="s">
        <v>23</v>
      </c>
    </row>
    <row r="17" spans="1:9" x14ac:dyDescent="0.25">
      <c r="A17">
        <v>4447</v>
      </c>
      <c r="B17" t="s">
        <v>2946</v>
      </c>
      <c r="C17" t="s">
        <v>2786</v>
      </c>
      <c r="D17">
        <f t="shared" si="0"/>
        <v>4447</v>
      </c>
      <c r="E17" s="49"/>
      <c r="F17" s="49" t="s">
        <v>861</v>
      </c>
      <c r="G17" s="49"/>
    </row>
    <row r="18" spans="1:9" x14ac:dyDescent="0.25">
      <c r="A18">
        <v>1270</v>
      </c>
      <c r="B18" s="49" t="s">
        <v>3088</v>
      </c>
      <c r="C18" t="s">
        <v>14</v>
      </c>
      <c r="D18">
        <f t="shared" si="0"/>
        <v>1270</v>
      </c>
      <c r="F18" s="49" t="s">
        <v>566</v>
      </c>
    </row>
    <row r="19" spans="1:9" x14ac:dyDescent="0.25">
      <c r="A19">
        <v>1291</v>
      </c>
      <c r="B19" s="49" t="s">
        <v>499</v>
      </c>
      <c r="C19" s="49" t="s">
        <v>74</v>
      </c>
      <c r="D19">
        <f t="shared" si="0"/>
        <v>1291</v>
      </c>
      <c r="F19" s="2" t="s">
        <v>566</v>
      </c>
    </row>
    <row r="20" spans="1:9" x14ac:dyDescent="0.25">
      <c r="A20" s="49">
        <v>144296</v>
      </c>
      <c r="B20" s="49" t="s">
        <v>95</v>
      </c>
      <c r="C20" s="49" t="s">
        <v>96</v>
      </c>
      <c r="D20">
        <f t="shared" si="0"/>
        <v>144296</v>
      </c>
      <c r="E20" s="49"/>
      <c r="F20" s="2" t="s">
        <v>566</v>
      </c>
    </row>
    <row r="21" spans="1:9" x14ac:dyDescent="0.25">
      <c r="A21">
        <v>2298</v>
      </c>
      <c r="B21" t="s">
        <v>778</v>
      </c>
      <c r="C21" t="s">
        <v>115</v>
      </c>
      <c r="D21">
        <f t="shared" si="0"/>
        <v>2298</v>
      </c>
      <c r="F21" s="2" t="s">
        <v>566</v>
      </c>
    </row>
    <row r="22" spans="1:9" x14ac:dyDescent="0.25">
      <c r="A22">
        <v>2878</v>
      </c>
      <c r="B22" t="s">
        <v>777</v>
      </c>
      <c r="C22" t="s">
        <v>115</v>
      </c>
      <c r="D22">
        <f t="shared" si="0"/>
        <v>2878</v>
      </c>
      <c r="F22" s="2" t="s">
        <v>566</v>
      </c>
      <c r="I22" t="s">
        <v>2941</v>
      </c>
    </row>
    <row r="23" spans="1:9" x14ac:dyDescent="0.25">
      <c r="A23">
        <v>2395</v>
      </c>
      <c r="B23" t="s">
        <v>997</v>
      </c>
      <c r="C23" t="s">
        <v>452</v>
      </c>
      <c r="D23">
        <f t="shared" si="0"/>
        <v>2395</v>
      </c>
      <c r="E23" s="49"/>
      <c r="F23" s="2" t="s">
        <v>861</v>
      </c>
    </row>
    <row r="24" spans="1:9" x14ac:dyDescent="0.25">
      <c r="A24">
        <v>144625</v>
      </c>
      <c r="B24" s="49" t="s">
        <v>647</v>
      </c>
      <c r="C24" t="s">
        <v>32</v>
      </c>
      <c r="D24">
        <f t="shared" si="0"/>
        <v>144625</v>
      </c>
      <c r="F24" s="49" t="s">
        <v>566</v>
      </c>
    </row>
    <row r="25" spans="1:9" x14ac:dyDescent="0.25">
      <c r="A25">
        <v>2300</v>
      </c>
      <c r="B25" t="s">
        <v>783</v>
      </c>
      <c r="C25" t="s">
        <v>115</v>
      </c>
      <c r="D25">
        <f t="shared" si="0"/>
        <v>2300</v>
      </c>
      <c r="F25" s="49" t="s">
        <v>861</v>
      </c>
    </row>
    <row r="26" spans="1:9" x14ac:dyDescent="0.25">
      <c r="A26">
        <v>4440</v>
      </c>
      <c r="B26" t="s">
        <v>1015</v>
      </c>
      <c r="C26" t="s">
        <v>357</v>
      </c>
      <c r="D26">
        <f t="shared" si="0"/>
        <v>4440</v>
      </c>
      <c r="F26" s="2" t="s">
        <v>861</v>
      </c>
      <c r="G26" t="s">
        <v>23</v>
      </c>
    </row>
    <row r="27" spans="1:9" x14ac:dyDescent="0.25">
      <c r="A27">
        <v>2310</v>
      </c>
      <c r="B27" t="s">
        <v>2972</v>
      </c>
      <c r="C27" t="s">
        <v>140</v>
      </c>
      <c r="D27">
        <f t="shared" si="0"/>
        <v>2310</v>
      </c>
      <c r="F27" s="2" t="s">
        <v>566</v>
      </c>
    </row>
    <row r="28" spans="1:9" x14ac:dyDescent="0.25">
      <c r="A28">
        <v>144571</v>
      </c>
      <c r="B28" t="s">
        <v>248</v>
      </c>
      <c r="C28" t="s">
        <v>128</v>
      </c>
      <c r="D28">
        <f t="shared" si="0"/>
        <v>144571</v>
      </c>
      <c r="E28" s="49"/>
      <c r="F28" s="49" t="s">
        <v>566</v>
      </c>
    </row>
    <row r="29" spans="1:9" x14ac:dyDescent="0.25">
      <c r="A29" s="49">
        <v>144418</v>
      </c>
      <c r="B29" s="49" t="s">
        <v>127</v>
      </c>
      <c r="C29" s="5" t="s">
        <v>128</v>
      </c>
      <c r="D29">
        <f t="shared" si="0"/>
        <v>144418</v>
      </c>
      <c r="E29" s="49"/>
      <c r="F29" s="2" t="s">
        <v>566</v>
      </c>
    </row>
    <row r="30" spans="1:9" s="2" customFormat="1" x14ac:dyDescent="0.25">
      <c r="A30">
        <v>144526</v>
      </c>
      <c r="B30" s="49" t="s">
        <v>556</v>
      </c>
      <c r="C30" s="49" t="s">
        <v>452</v>
      </c>
      <c r="D30">
        <f t="shared" si="0"/>
        <v>144526</v>
      </c>
      <c r="E30" s="49"/>
      <c r="F30" s="49" t="s">
        <v>566</v>
      </c>
      <c r="G30"/>
      <c r="H30"/>
    </row>
    <row r="31" spans="1:9" s="2" customFormat="1" x14ac:dyDescent="0.25">
      <c r="A31">
        <v>1256</v>
      </c>
      <c r="B31" s="49" t="s">
        <v>321</v>
      </c>
      <c r="C31" t="s">
        <v>14</v>
      </c>
      <c r="D31">
        <f t="shared" si="0"/>
        <v>1256</v>
      </c>
      <c r="E31"/>
      <c r="F31" s="49" t="s">
        <v>566</v>
      </c>
      <c r="G31"/>
      <c r="H31"/>
    </row>
    <row r="32" spans="1:9" s="2" customFormat="1" x14ac:dyDescent="0.25">
      <c r="A32">
        <v>144287</v>
      </c>
      <c r="B32" s="49" t="s">
        <v>612</v>
      </c>
      <c r="C32" s="49" t="s">
        <v>39</v>
      </c>
      <c r="D32">
        <f t="shared" si="0"/>
        <v>144287</v>
      </c>
      <c r="E32"/>
      <c r="F32" s="49" t="s">
        <v>861</v>
      </c>
      <c r="G32"/>
      <c r="H32"/>
    </row>
    <row r="33" spans="1:7" x14ac:dyDescent="0.25">
      <c r="A33">
        <v>1322</v>
      </c>
      <c r="B33" s="5" t="s">
        <v>510</v>
      </c>
      <c r="C33" t="s">
        <v>186</v>
      </c>
      <c r="D33">
        <f t="shared" si="0"/>
        <v>1322</v>
      </c>
      <c r="F33" s="2" t="s">
        <v>566</v>
      </c>
    </row>
    <row r="34" spans="1:7" x14ac:dyDescent="0.25">
      <c r="A34">
        <v>144265</v>
      </c>
      <c r="B34" s="49" t="s">
        <v>768</v>
      </c>
      <c r="C34" t="s">
        <v>843</v>
      </c>
      <c r="D34">
        <f t="shared" si="0"/>
        <v>144265</v>
      </c>
      <c r="F34" s="2" t="s">
        <v>860</v>
      </c>
    </row>
    <row r="35" spans="1:7" x14ac:dyDescent="0.25">
      <c r="A35">
        <v>2935</v>
      </c>
      <c r="B35" s="5" t="s">
        <v>639</v>
      </c>
      <c r="C35" t="s">
        <v>2520</v>
      </c>
      <c r="D35">
        <f t="shared" si="0"/>
        <v>2935</v>
      </c>
      <c r="F35" s="49" t="s">
        <v>566</v>
      </c>
    </row>
    <row r="36" spans="1:7" x14ac:dyDescent="0.25">
      <c r="A36">
        <v>144345</v>
      </c>
      <c r="B36" s="5" t="s">
        <v>511</v>
      </c>
      <c r="C36" t="s">
        <v>186</v>
      </c>
      <c r="D36">
        <f t="shared" ref="D36:D67" si="1">A36</f>
        <v>144345</v>
      </c>
      <c r="F36" s="2" t="s">
        <v>566</v>
      </c>
    </row>
    <row r="37" spans="1:7" x14ac:dyDescent="0.25">
      <c r="A37">
        <v>4133</v>
      </c>
      <c r="B37" t="s">
        <v>3098</v>
      </c>
      <c r="C37" s="48" t="s">
        <v>3102</v>
      </c>
      <c r="D37">
        <f t="shared" si="1"/>
        <v>4133</v>
      </c>
      <c r="E37" s="48" t="s">
        <v>2912</v>
      </c>
      <c r="F37" s="48"/>
    </row>
    <row r="38" spans="1:7" x14ac:dyDescent="0.25">
      <c r="A38">
        <v>2201</v>
      </c>
      <c r="B38" t="s">
        <v>543</v>
      </c>
      <c r="C38" s="49" t="s">
        <v>41</v>
      </c>
      <c r="D38">
        <f t="shared" si="1"/>
        <v>2201</v>
      </c>
      <c r="F38" s="49" t="s">
        <v>566</v>
      </c>
    </row>
    <row r="39" spans="1:7" x14ac:dyDescent="0.25">
      <c r="A39">
        <v>2177</v>
      </c>
      <c r="B39" s="49" t="s">
        <v>306</v>
      </c>
      <c r="C39" s="49" t="s">
        <v>38</v>
      </c>
      <c r="D39">
        <f t="shared" si="1"/>
        <v>2177</v>
      </c>
      <c r="E39" s="49"/>
      <c r="F39" s="49" t="s">
        <v>566</v>
      </c>
    </row>
    <row r="40" spans="1:7" x14ac:dyDescent="0.25">
      <c r="A40">
        <v>144332</v>
      </c>
      <c r="B40" t="s">
        <v>801</v>
      </c>
      <c r="C40" t="s">
        <v>284</v>
      </c>
      <c r="D40">
        <f t="shared" si="1"/>
        <v>144332</v>
      </c>
      <c r="F40" s="49" t="s">
        <v>566</v>
      </c>
    </row>
    <row r="41" spans="1:7" x14ac:dyDescent="0.25">
      <c r="A41">
        <v>2928</v>
      </c>
      <c r="B41" t="s">
        <v>623</v>
      </c>
      <c r="C41" t="s">
        <v>284</v>
      </c>
      <c r="D41">
        <f t="shared" si="1"/>
        <v>2928</v>
      </c>
      <c r="F41" s="2" t="s">
        <v>566</v>
      </c>
    </row>
    <row r="42" spans="1:7" x14ac:dyDescent="0.25">
      <c r="A42">
        <v>2929</v>
      </c>
      <c r="B42" t="s">
        <v>624</v>
      </c>
      <c r="C42" t="s">
        <v>284</v>
      </c>
      <c r="D42">
        <f t="shared" si="1"/>
        <v>2929</v>
      </c>
      <c r="F42" s="2" t="s">
        <v>566</v>
      </c>
    </row>
    <row r="43" spans="1:7" x14ac:dyDescent="0.25">
      <c r="A43" s="49" t="s">
        <v>23</v>
      </c>
      <c r="B43" s="49" t="s">
        <v>23</v>
      </c>
      <c r="C43" s="5" t="s">
        <v>23</v>
      </c>
      <c r="D43" s="49" t="str">
        <f t="shared" si="1"/>
        <v xml:space="preserve"> </v>
      </c>
      <c r="E43" s="49"/>
      <c r="F43" s="49" t="s">
        <v>23</v>
      </c>
      <c r="G43" t="s">
        <v>23</v>
      </c>
    </row>
    <row r="44" spans="1:7" x14ac:dyDescent="0.25">
      <c r="A44">
        <v>144354</v>
      </c>
      <c r="B44" t="s">
        <v>679</v>
      </c>
      <c r="C44" t="s">
        <v>141</v>
      </c>
      <c r="D44">
        <f t="shared" si="1"/>
        <v>144354</v>
      </c>
      <c r="F44" s="2" t="s">
        <v>861</v>
      </c>
    </row>
    <row r="45" spans="1:7" x14ac:dyDescent="0.25">
      <c r="A45">
        <v>144435</v>
      </c>
      <c r="B45" t="s">
        <v>825</v>
      </c>
      <c r="C45" t="s">
        <v>39</v>
      </c>
      <c r="D45">
        <f t="shared" si="1"/>
        <v>144435</v>
      </c>
      <c r="F45" s="2" t="s">
        <v>861</v>
      </c>
    </row>
    <row r="46" spans="1:7" x14ac:dyDescent="0.25">
      <c r="A46">
        <v>144556</v>
      </c>
      <c r="B46" t="s">
        <v>739</v>
      </c>
      <c r="C46" t="s">
        <v>39</v>
      </c>
      <c r="D46">
        <f t="shared" si="1"/>
        <v>144556</v>
      </c>
      <c r="F46" s="49" t="s">
        <v>861</v>
      </c>
    </row>
    <row r="47" spans="1:7" x14ac:dyDescent="0.25">
      <c r="A47">
        <v>144596</v>
      </c>
      <c r="B47" t="s">
        <v>703</v>
      </c>
      <c r="C47" t="s">
        <v>357</v>
      </c>
      <c r="D47">
        <f t="shared" si="1"/>
        <v>144596</v>
      </c>
      <c r="F47" s="49" t="s">
        <v>861</v>
      </c>
    </row>
    <row r="48" spans="1:7" x14ac:dyDescent="0.25">
      <c r="A48">
        <v>2283</v>
      </c>
      <c r="B48" s="49" t="s">
        <v>697</v>
      </c>
      <c r="C48" t="s">
        <v>865</v>
      </c>
      <c r="D48">
        <f t="shared" si="1"/>
        <v>2283</v>
      </c>
      <c r="F48" s="2" t="s">
        <v>566</v>
      </c>
    </row>
    <row r="49" spans="1:7" ht="18" customHeight="1" x14ac:dyDescent="0.25">
      <c r="A49" s="49">
        <v>144498</v>
      </c>
      <c r="B49" s="49" t="s">
        <v>29</v>
      </c>
      <c r="C49" s="49" t="s">
        <v>126</v>
      </c>
      <c r="D49">
        <f t="shared" si="1"/>
        <v>144498</v>
      </c>
      <c r="E49" s="49"/>
      <c r="F49" s="2" t="s">
        <v>566</v>
      </c>
    </row>
    <row r="50" spans="1:7" x14ac:dyDescent="0.25">
      <c r="A50">
        <v>4411</v>
      </c>
      <c r="B50" t="s">
        <v>2523</v>
      </c>
      <c r="C50" s="49" t="s">
        <v>128</v>
      </c>
      <c r="D50">
        <f t="shared" si="1"/>
        <v>4411</v>
      </c>
      <c r="F50" s="2" t="s">
        <v>566</v>
      </c>
    </row>
    <row r="51" spans="1:7" x14ac:dyDescent="0.25">
      <c r="A51">
        <v>4414</v>
      </c>
      <c r="B51" t="s">
        <v>2525</v>
      </c>
      <c r="C51" s="49" t="s">
        <v>128</v>
      </c>
      <c r="D51">
        <f t="shared" si="1"/>
        <v>4414</v>
      </c>
      <c r="F51" s="49" t="s">
        <v>566</v>
      </c>
    </row>
    <row r="52" spans="1:7" x14ac:dyDescent="0.25">
      <c r="A52">
        <v>144308</v>
      </c>
      <c r="B52" s="49" t="s">
        <v>236</v>
      </c>
      <c r="C52" t="s">
        <v>84</v>
      </c>
      <c r="D52">
        <f t="shared" si="1"/>
        <v>144308</v>
      </c>
      <c r="E52" s="49"/>
      <c r="F52" s="49" t="s">
        <v>566</v>
      </c>
    </row>
    <row r="53" spans="1:7" x14ac:dyDescent="0.25">
      <c r="A53">
        <v>144449</v>
      </c>
      <c r="B53" s="49" t="s">
        <v>218</v>
      </c>
      <c r="C53" t="s">
        <v>74</v>
      </c>
      <c r="D53">
        <f t="shared" si="1"/>
        <v>144449</v>
      </c>
      <c r="E53" s="49"/>
      <c r="F53" s="49" t="s">
        <v>566</v>
      </c>
    </row>
    <row r="54" spans="1:7" x14ac:dyDescent="0.25">
      <c r="A54" s="49">
        <v>144267</v>
      </c>
      <c r="B54" s="49" t="s">
        <v>119</v>
      </c>
      <c r="C54" s="49" t="s">
        <v>84</v>
      </c>
      <c r="D54">
        <f t="shared" si="1"/>
        <v>144267</v>
      </c>
      <c r="E54" s="49" t="s">
        <v>23</v>
      </c>
      <c r="F54" s="2" t="s">
        <v>861</v>
      </c>
      <c r="G54" s="49"/>
    </row>
    <row r="55" spans="1:7" x14ac:dyDescent="0.25">
      <c r="A55" s="49">
        <v>2424</v>
      </c>
      <c r="B55" s="49" t="s">
        <v>1060</v>
      </c>
      <c r="C55" s="49" t="s">
        <v>109</v>
      </c>
      <c r="D55">
        <f t="shared" si="1"/>
        <v>2424</v>
      </c>
      <c r="E55" s="49"/>
      <c r="F55" s="49" t="s">
        <v>566</v>
      </c>
      <c r="G55" s="49"/>
    </row>
    <row r="56" spans="1:7" x14ac:dyDescent="0.25">
      <c r="A56" s="49">
        <v>144581</v>
      </c>
      <c r="B56" s="49" t="s">
        <v>138</v>
      </c>
      <c r="C56" s="49" t="s">
        <v>32</v>
      </c>
      <c r="D56">
        <f t="shared" si="1"/>
        <v>144581</v>
      </c>
      <c r="E56" s="49" t="s">
        <v>23</v>
      </c>
      <c r="F56" s="49" t="s">
        <v>566</v>
      </c>
      <c r="G56" s="49"/>
    </row>
    <row r="57" spans="1:7" x14ac:dyDescent="0.25">
      <c r="A57">
        <v>2945</v>
      </c>
      <c r="B57" t="s">
        <v>602</v>
      </c>
      <c r="C57" t="s">
        <v>53</v>
      </c>
      <c r="D57">
        <f t="shared" si="1"/>
        <v>2945</v>
      </c>
      <c r="F57" s="49" t="s">
        <v>566</v>
      </c>
    </row>
    <row r="58" spans="1:7" x14ac:dyDescent="0.25">
      <c r="A58">
        <v>2943</v>
      </c>
      <c r="B58" t="s">
        <v>603</v>
      </c>
      <c r="C58" t="s">
        <v>53</v>
      </c>
      <c r="D58">
        <f t="shared" si="1"/>
        <v>2943</v>
      </c>
      <c r="F58" s="2" t="s">
        <v>566</v>
      </c>
    </row>
    <row r="59" spans="1:7" ht="15.75" x14ac:dyDescent="0.25">
      <c r="A59">
        <v>4387</v>
      </c>
      <c r="B59" t="s">
        <v>1065</v>
      </c>
      <c r="C59" s="49" t="s">
        <v>62</v>
      </c>
      <c r="D59">
        <f t="shared" si="1"/>
        <v>4387</v>
      </c>
      <c r="F59" s="60"/>
    </row>
    <row r="60" spans="1:7" x14ac:dyDescent="0.25">
      <c r="A60">
        <v>1320</v>
      </c>
      <c r="B60" s="49" t="s">
        <v>79</v>
      </c>
      <c r="C60" t="s">
        <v>504</v>
      </c>
      <c r="D60">
        <f t="shared" si="1"/>
        <v>1320</v>
      </c>
      <c r="E60" t="s">
        <v>23</v>
      </c>
      <c r="F60" s="49" t="s">
        <v>566</v>
      </c>
    </row>
    <row r="61" spans="1:7" x14ac:dyDescent="0.25">
      <c r="A61">
        <v>2339</v>
      </c>
      <c r="B61" t="s">
        <v>1068</v>
      </c>
      <c r="C61" t="s">
        <v>504</v>
      </c>
      <c r="D61">
        <f t="shared" si="1"/>
        <v>2339</v>
      </c>
      <c r="E61" s="49"/>
      <c r="F61" s="49" t="s">
        <v>566</v>
      </c>
    </row>
    <row r="62" spans="1:7" x14ac:dyDescent="0.25">
      <c r="A62">
        <v>4332</v>
      </c>
      <c r="B62" s="49" t="s">
        <v>1073</v>
      </c>
      <c r="C62" t="s">
        <v>273</v>
      </c>
      <c r="D62">
        <f t="shared" si="1"/>
        <v>4332</v>
      </c>
      <c r="F62" s="49" t="s">
        <v>861</v>
      </c>
      <c r="G62" s="48"/>
    </row>
    <row r="63" spans="1:7" x14ac:dyDescent="0.25">
      <c r="A63" t="s">
        <v>23</v>
      </c>
      <c r="B63" s="49" t="s">
        <v>329</v>
      </c>
      <c r="C63" s="49" t="s">
        <v>41</v>
      </c>
      <c r="D63" t="str">
        <f t="shared" si="1"/>
        <v xml:space="preserve"> </v>
      </c>
      <c r="E63" s="49" t="s">
        <v>23</v>
      </c>
      <c r="F63" s="49" t="s">
        <v>566</v>
      </c>
      <c r="G63" s="48" t="s">
        <v>3135</v>
      </c>
    </row>
    <row r="64" spans="1:7" x14ac:dyDescent="0.25">
      <c r="A64" s="49">
        <v>144423</v>
      </c>
      <c r="B64" s="49" t="s">
        <v>875</v>
      </c>
      <c r="C64" t="s">
        <v>53</v>
      </c>
      <c r="D64">
        <f t="shared" si="1"/>
        <v>144423</v>
      </c>
      <c r="F64" s="49" t="s">
        <v>861</v>
      </c>
    </row>
    <row r="65" spans="1:6" x14ac:dyDescent="0.25">
      <c r="A65">
        <v>144471</v>
      </c>
      <c r="B65" s="49" t="s">
        <v>21</v>
      </c>
      <c r="C65" s="49" t="s">
        <v>22</v>
      </c>
      <c r="D65">
        <f t="shared" si="1"/>
        <v>144471</v>
      </c>
      <c r="F65" s="3" t="s">
        <v>345</v>
      </c>
    </row>
    <row r="66" spans="1:6" x14ac:dyDescent="0.25">
      <c r="A66" s="49">
        <v>2882</v>
      </c>
      <c r="B66" s="49" t="s">
        <v>904</v>
      </c>
      <c r="C66" t="s">
        <v>84</v>
      </c>
      <c r="D66">
        <f t="shared" si="1"/>
        <v>2882</v>
      </c>
      <c r="F66" s="49" t="s">
        <v>861</v>
      </c>
    </row>
    <row r="67" spans="1:6" x14ac:dyDescent="0.25">
      <c r="A67">
        <v>144299</v>
      </c>
      <c r="B67" t="s">
        <v>601</v>
      </c>
      <c r="C67" t="s">
        <v>126</v>
      </c>
      <c r="D67">
        <f t="shared" si="1"/>
        <v>144299</v>
      </c>
      <c r="E67" t="s">
        <v>23</v>
      </c>
      <c r="F67" s="49" t="s">
        <v>566</v>
      </c>
    </row>
    <row r="68" spans="1:6" x14ac:dyDescent="0.25">
      <c r="A68">
        <v>2179</v>
      </c>
      <c r="B68" t="s">
        <v>260</v>
      </c>
      <c r="C68" t="s">
        <v>59</v>
      </c>
      <c r="D68">
        <f t="shared" ref="D68:D92" si="2">A68</f>
        <v>2179</v>
      </c>
      <c r="E68" t="s">
        <v>23</v>
      </c>
      <c r="F68" s="2" t="s">
        <v>566</v>
      </c>
    </row>
    <row r="69" spans="1:6" x14ac:dyDescent="0.25">
      <c r="A69" s="49"/>
      <c r="B69" t="s">
        <v>910</v>
      </c>
      <c r="C69" t="s">
        <v>32</v>
      </c>
      <c r="D69">
        <f t="shared" si="2"/>
        <v>0</v>
      </c>
      <c r="F69" s="2" t="s">
        <v>566</v>
      </c>
    </row>
    <row r="70" spans="1:6" x14ac:dyDescent="0.25">
      <c r="A70" s="49">
        <v>144305</v>
      </c>
      <c r="B70" s="49" t="s">
        <v>203</v>
      </c>
      <c r="C70" s="49" t="s">
        <v>335</v>
      </c>
      <c r="D70">
        <f t="shared" si="2"/>
        <v>144305</v>
      </c>
      <c r="E70" s="49" t="s">
        <v>23</v>
      </c>
      <c r="F70" s="49" t="s">
        <v>566</v>
      </c>
    </row>
    <row r="71" spans="1:6" x14ac:dyDescent="0.25">
      <c r="A71" s="49">
        <v>144401</v>
      </c>
      <c r="B71" s="49" t="s">
        <v>73</v>
      </c>
      <c r="C71" s="49" t="s">
        <v>74</v>
      </c>
      <c r="D71">
        <f t="shared" si="2"/>
        <v>144401</v>
      </c>
      <c r="E71" s="49" t="s">
        <v>23</v>
      </c>
      <c r="F71" s="2" t="s">
        <v>566</v>
      </c>
    </row>
    <row r="72" spans="1:6" x14ac:dyDescent="0.25">
      <c r="A72" s="49">
        <v>1262</v>
      </c>
      <c r="B72" s="49" t="s">
        <v>2909</v>
      </c>
      <c r="C72" s="49" t="s">
        <v>251</v>
      </c>
      <c r="D72">
        <f t="shared" si="2"/>
        <v>1262</v>
      </c>
      <c r="E72" s="49"/>
      <c r="F72" s="49" t="s">
        <v>861</v>
      </c>
    </row>
    <row r="73" spans="1:6" x14ac:dyDescent="0.25">
      <c r="A73">
        <v>2222</v>
      </c>
      <c r="B73" s="31" t="s">
        <v>297</v>
      </c>
      <c r="C73" s="49" t="s">
        <v>327</v>
      </c>
      <c r="D73">
        <f t="shared" si="2"/>
        <v>2222</v>
      </c>
      <c r="E73" s="49" t="s">
        <v>23</v>
      </c>
      <c r="F73" s="2" t="s">
        <v>566</v>
      </c>
    </row>
    <row r="74" spans="1:6" x14ac:dyDescent="0.25">
      <c r="A74">
        <v>144326</v>
      </c>
      <c r="B74" s="49" t="s">
        <v>100</v>
      </c>
      <c r="C74" t="s">
        <v>101</v>
      </c>
      <c r="D74">
        <f t="shared" si="2"/>
        <v>144326</v>
      </c>
      <c r="E74" s="49" t="s">
        <v>23</v>
      </c>
      <c r="F74" s="49" t="s">
        <v>566</v>
      </c>
    </row>
    <row r="75" spans="1:6" x14ac:dyDescent="0.25">
      <c r="A75">
        <v>144322</v>
      </c>
      <c r="B75" s="49" t="s">
        <v>787</v>
      </c>
      <c r="C75" t="s">
        <v>75</v>
      </c>
      <c r="D75">
        <f t="shared" si="2"/>
        <v>144322</v>
      </c>
      <c r="F75" s="49" t="s">
        <v>566</v>
      </c>
    </row>
    <row r="76" spans="1:6" x14ac:dyDescent="0.25">
      <c r="A76">
        <v>2263</v>
      </c>
      <c r="B76" s="49" t="s">
        <v>829</v>
      </c>
      <c r="C76" t="s">
        <v>84</v>
      </c>
      <c r="D76">
        <f t="shared" si="2"/>
        <v>2263</v>
      </c>
      <c r="F76" s="2" t="s">
        <v>861</v>
      </c>
    </row>
    <row r="77" spans="1:6" x14ac:dyDescent="0.25">
      <c r="A77">
        <v>2398</v>
      </c>
      <c r="B77" t="s">
        <v>3027</v>
      </c>
      <c r="C77" t="s">
        <v>452</v>
      </c>
      <c r="D77">
        <f t="shared" si="2"/>
        <v>2398</v>
      </c>
      <c r="E77" s="49"/>
      <c r="F77" s="2" t="s">
        <v>861</v>
      </c>
    </row>
    <row r="78" spans="1:6" x14ac:dyDescent="0.25">
      <c r="A78">
        <v>4433</v>
      </c>
      <c r="B78" s="49" t="s">
        <v>397</v>
      </c>
      <c r="C78" s="49" t="s">
        <v>12</v>
      </c>
      <c r="D78">
        <f t="shared" si="2"/>
        <v>4433</v>
      </c>
      <c r="F78" s="2" t="s">
        <v>860</v>
      </c>
    </row>
    <row r="79" spans="1:6" x14ac:dyDescent="0.25">
      <c r="A79" s="49">
        <v>3110</v>
      </c>
      <c r="B79" s="49" t="s">
        <v>902</v>
      </c>
      <c r="C79" t="s">
        <v>109</v>
      </c>
      <c r="D79">
        <f t="shared" si="2"/>
        <v>3110</v>
      </c>
      <c r="F79" s="2" t="s">
        <v>566</v>
      </c>
    </row>
    <row r="80" spans="1:6" ht="17.45" customHeight="1" x14ac:dyDescent="0.25">
      <c r="A80" s="49">
        <v>144289</v>
      </c>
      <c r="B80" s="49" t="s">
        <v>76</v>
      </c>
      <c r="C80" s="49" t="s">
        <v>115</v>
      </c>
      <c r="D80">
        <f t="shared" si="2"/>
        <v>144289</v>
      </c>
      <c r="E80" s="49" t="s">
        <v>23</v>
      </c>
      <c r="F80" s="2" t="s">
        <v>566</v>
      </c>
    </row>
    <row r="81" spans="1:7" ht="17.45" customHeight="1" x14ac:dyDescent="0.25">
      <c r="A81" s="49">
        <v>144413</v>
      </c>
      <c r="B81" s="49" t="s">
        <v>160</v>
      </c>
      <c r="C81" s="49" t="s">
        <v>115</v>
      </c>
      <c r="D81">
        <f t="shared" si="2"/>
        <v>144413</v>
      </c>
      <c r="E81" s="49" t="s">
        <v>23</v>
      </c>
      <c r="F81" s="49" t="s">
        <v>566</v>
      </c>
    </row>
    <row r="82" spans="1:7" x14ac:dyDescent="0.25">
      <c r="A82">
        <v>4399</v>
      </c>
      <c r="B82" t="s">
        <v>2908</v>
      </c>
      <c r="C82" s="49" t="s">
        <v>4</v>
      </c>
      <c r="D82">
        <f t="shared" si="2"/>
        <v>4399</v>
      </c>
      <c r="F82" s="49" t="s">
        <v>566</v>
      </c>
    </row>
    <row r="83" spans="1:7" x14ac:dyDescent="0.25">
      <c r="A83">
        <v>1276</v>
      </c>
      <c r="B83" s="5" t="s">
        <v>570</v>
      </c>
      <c r="C83" t="s">
        <v>537</v>
      </c>
      <c r="D83">
        <f t="shared" si="2"/>
        <v>1276</v>
      </c>
      <c r="F83" s="2" t="s">
        <v>566</v>
      </c>
    </row>
    <row r="84" spans="1:7" x14ac:dyDescent="0.25">
      <c r="A84" s="49">
        <v>3142</v>
      </c>
      <c r="B84" s="49" t="s">
        <v>891</v>
      </c>
      <c r="C84" t="s">
        <v>858</v>
      </c>
      <c r="D84">
        <f t="shared" si="2"/>
        <v>3142</v>
      </c>
      <c r="F84" s="49" t="s">
        <v>861</v>
      </c>
    </row>
    <row r="85" spans="1:7" x14ac:dyDescent="0.25">
      <c r="A85">
        <v>144479</v>
      </c>
      <c r="B85" t="s">
        <v>720</v>
      </c>
      <c r="C85" t="s">
        <v>327</v>
      </c>
      <c r="D85">
        <f t="shared" si="2"/>
        <v>144479</v>
      </c>
      <c r="F85" s="2" t="s">
        <v>566</v>
      </c>
    </row>
    <row r="86" spans="1:7" x14ac:dyDescent="0.25">
      <c r="A86">
        <v>144482</v>
      </c>
      <c r="B86" t="s">
        <v>595</v>
      </c>
      <c r="C86" t="s">
        <v>596</v>
      </c>
      <c r="D86">
        <f t="shared" si="2"/>
        <v>144482</v>
      </c>
      <c r="F86" s="49" t="s">
        <v>566</v>
      </c>
    </row>
    <row r="87" spans="1:7" x14ac:dyDescent="0.25">
      <c r="A87">
        <v>144426</v>
      </c>
      <c r="B87" t="s">
        <v>594</v>
      </c>
      <c r="C87" t="s">
        <v>22</v>
      </c>
      <c r="D87">
        <f t="shared" si="2"/>
        <v>144426</v>
      </c>
      <c r="F87" s="49" t="s">
        <v>566</v>
      </c>
    </row>
    <row r="88" spans="1:7" x14ac:dyDescent="0.25">
      <c r="A88">
        <v>144415</v>
      </c>
      <c r="B88" t="s">
        <v>182</v>
      </c>
      <c r="C88" t="s">
        <v>183</v>
      </c>
      <c r="D88">
        <f t="shared" si="2"/>
        <v>144415</v>
      </c>
      <c r="F88" s="49" t="s">
        <v>861</v>
      </c>
    </row>
    <row r="89" spans="1:7" x14ac:dyDescent="0.25">
      <c r="A89">
        <v>1324</v>
      </c>
      <c r="B89" s="49" t="s">
        <v>951</v>
      </c>
      <c r="C89" t="s">
        <v>183</v>
      </c>
      <c r="D89">
        <f t="shared" si="2"/>
        <v>1324</v>
      </c>
      <c r="E89" t="s">
        <v>23</v>
      </c>
      <c r="F89" s="49" t="s">
        <v>566</v>
      </c>
    </row>
    <row r="90" spans="1:7" x14ac:dyDescent="0.25">
      <c r="A90">
        <v>144277</v>
      </c>
      <c r="B90" t="s">
        <v>721</v>
      </c>
      <c r="C90" t="s">
        <v>327</v>
      </c>
      <c r="D90">
        <f t="shared" si="2"/>
        <v>144277</v>
      </c>
      <c r="F90" s="49" t="s">
        <v>566</v>
      </c>
    </row>
    <row r="91" spans="1:7" x14ac:dyDescent="0.25">
      <c r="A91">
        <v>1260</v>
      </c>
      <c r="B91" t="s">
        <v>1116</v>
      </c>
      <c r="C91" t="s">
        <v>171</v>
      </c>
      <c r="D91">
        <f t="shared" si="2"/>
        <v>1260</v>
      </c>
      <c r="E91" t="s">
        <v>23</v>
      </c>
      <c r="F91" s="2" t="s">
        <v>3</v>
      </c>
    </row>
    <row r="92" spans="1:7" x14ac:dyDescent="0.25">
      <c r="A92">
        <v>2275</v>
      </c>
      <c r="B92" t="s">
        <v>776</v>
      </c>
      <c r="C92" t="s">
        <v>115</v>
      </c>
      <c r="D92">
        <f t="shared" si="2"/>
        <v>2275</v>
      </c>
      <c r="F92" s="49" t="s">
        <v>566</v>
      </c>
    </row>
    <row r="93" spans="1:7" x14ac:dyDescent="0.25">
      <c r="A93" t="s">
        <v>23</v>
      </c>
      <c r="B93" t="s">
        <v>2537</v>
      </c>
      <c r="C93" t="s">
        <v>2982</v>
      </c>
      <c r="D93" t="s">
        <v>23</v>
      </c>
      <c r="E93" s="49" t="s">
        <v>23</v>
      </c>
      <c r="F93" s="49"/>
      <c r="G93" s="49" t="s">
        <v>3020</v>
      </c>
    </row>
    <row r="94" spans="1:7" x14ac:dyDescent="0.25">
      <c r="A94">
        <v>2946</v>
      </c>
      <c r="B94" t="s">
        <v>604</v>
      </c>
      <c r="C94" t="s">
        <v>53</v>
      </c>
      <c r="D94">
        <f t="shared" ref="D94:D101" si="3">A94</f>
        <v>2946</v>
      </c>
      <c r="F94" s="49" t="s">
        <v>566</v>
      </c>
    </row>
    <row r="95" spans="1:7" x14ac:dyDescent="0.25">
      <c r="A95" s="49"/>
      <c r="B95" s="49" t="s">
        <v>23</v>
      </c>
      <c r="C95" s="5" t="s">
        <v>23</v>
      </c>
      <c r="D95" t="s">
        <v>23</v>
      </c>
      <c r="F95" s="49" t="s">
        <v>23</v>
      </c>
      <c r="G95" t="s">
        <v>23</v>
      </c>
    </row>
    <row r="96" spans="1:7" x14ac:dyDescent="0.25">
      <c r="A96" s="49">
        <v>3994</v>
      </c>
      <c r="B96" s="49" t="s">
        <v>857</v>
      </c>
      <c r="C96" t="s">
        <v>858</v>
      </c>
      <c r="D96">
        <f t="shared" si="3"/>
        <v>3994</v>
      </c>
      <c r="F96" s="49" t="s">
        <v>861</v>
      </c>
    </row>
    <row r="97" spans="1:6" x14ac:dyDescent="0.25">
      <c r="A97" s="49">
        <v>144273</v>
      </c>
      <c r="B97" s="49" t="s">
        <v>118</v>
      </c>
      <c r="C97" t="s">
        <v>14</v>
      </c>
      <c r="D97">
        <f t="shared" si="3"/>
        <v>144273</v>
      </c>
      <c r="F97" s="2" t="s">
        <v>566</v>
      </c>
    </row>
    <row r="98" spans="1:6" x14ac:dyDescent="0.25">
      <c r="A98">
        <v>3998</v>
      </c>
      <c r="B98" s="5" t="s">
        <v>878</v>
      </c>
      <c r="C98" s="5" t="s">
        <v>17</v>
      </c>
      <c r="D98">
        <f t="shared" si="3"/>
        <v>3998</v>
      </c>
      <c r="F98" s="2" t="s">
        <v>566</v>
      </c>
    </row>
    <row r="99" spans="1:6" x14ac:dyDescent="0.25">
      <c r="A99">
        <v>3997</v>
      </c>
      <c r="B99" s="5" t="s">
        <v>879</v>
      </c>
      <c r="C99" s="5" t="s">
        <v>17</v>
      </c>
      <c r="D99">
        <f t="shared" si="3"/>
        <v>3997</v>
      </c>
      <c r="F99" s="49" t="s">
        <v>566</v>
      </c>
    </row>
    <row r="100" spans="1:6" x14ac:dyDescent="0.25">
      <c r="A100">
        <v>3996</v>
      </c>
      <c r="B100" s="5" t="s">
        <v>880</v>
      </c>
      <c r="C100" s="5" t="s">
        <v>17</v>
      </c>
      <c r="D100">
        <f t="shared" si="3"/>
        <v>3996</v>
      </c>
      <c r="F100" s="49" t="s">
        <v>566</v>
      </c>
    </row>
    <row r="101" spans="1:6" ht="16.149999999999999" customHeight="1" x14ac:dyDescent="0.25">
      <c r="A101">
        <v>1284</v>
      </c>
      <c r="B101" s="5" t="s">
        <v>2910</v>
      </c>
      <c r="C101" s="5" t="s">
        <v>41</v>
      </c>
      <c r="D101">
        <f t="shared" si="3"/>
        <v>1284</v>
      </c>
      <c r="F101" s="49" t="s">
        <v>861</v>
      </c>
    </row>
    <row r="102" spans="1:6" ht="16.149999999999999" customHeight="1" x14ac:dyDescent="0.25">
      <c r="B102" s="5" t="s">
        <v>23</v>
      </c>
      <c r="C102" s="5" t="s">
        <v>23</v>
      </c>
      <c r="F102" s="49"/>
    </row>
    <row r="103" spans="1:6" x14ac:dyDescent="0.25">
      <c r="A103">
        <v>4338</v>
      </c>
      <c r="B103" s="49" t="s">
        <v>2874</v>
      </c>
      <c r="C103" t="s">
        <v>75</v>
      </c>
      <c r="D103">
        <f>A103</f>
        <v>4338</v>
      </c>
      <c r="F103" s="49" t="s">
        <v>566</v>
      </c>
    </row>
    <row r="104" spans="1:6" x14ac:dyDescent="0.25">
      <c r="A104">
        <v>144442</v>
      </c>
      <c r="B104" s="49" t="s">
        <v>788</v>
      </c>
      <c r="C104" t="s">
        <v>75</v>
      </c>
      <c r="D104">
        <f>A104</f>
        <v>144442</v>
      </c>
      <c r="F104" s="2" t="s">
        <v>566</v>
      </c>
    </row>
    <row r="105" spans="1:6" x14ac:dyDescent="0.25">
      <c r="A105">
        <v>144385</v>
      </c>
      <c r="B105" s="5" t="s">
        <v>928</v>
      </c>
      <c r="C105" s="5" t="s">
        <v>109</v>
      </c>
      <c r="D105">
        <f>A105</f>
        <v>144385</v>
      </c>
      <c r="F105" s="49" t="s">
        <v>566</v>
      </c>
    </row>
    <row r="106" spans="1:6" ht="18.600000000000001" customHeight="1" x14ac:dyDescent="0.25">
      <c r="A106">
        <v>144527</v>
      </c>
      <c r="B106" s="5" t="s">
        <v>196</v>
      </c>
      <c r="C106" s="5" t="s">
        <v>153</v>
      </c>
      <c r="D106">
        <v>144527</v>
      </c>
      <c r="F106" s="2" t="s">
        <v>861</v>
      </c>
    </row>
    <row r="107" spans="1:6" ht="18.600000000000001" customHeight="1" x14ac:dyDescent="0.25">
      <c r="A107">
        <v>2279</v>
      </c>
      <c r="B107" t="s">
        <v>747</v>
      </c>
      <c r="C107" t="s">
        <v>107</v>
      </c>
      <c r="D107">
        <f t="shared" ref="D107:D170" si="4">A107</f>
        <v>2279</v>
      </c>
      <c r="F107" s="49" t="s">
        <v>566</v>
      </c>
    </row>
    <row r="108" spans="1:6" x14ac:dyDescent="0.25">
      <c r="A108">
        <v>144398</v>
      </c>
      <c r="B108" s="49" t="s">
        <v>78</v>
      </c>
      <c r="C108" t="s">
        <v>140</v>
      </c>
      <c r="D108">
        <f t="shared" si="4"/>
        <v>144398</v>
      </c>
      <c r="E108" s="49" t="s">
        <v>23</v>
      </c>
      <c r="F108" s="2" t="s">
        <v>566</v>
      </c>
    </row>
    <row r="109" spans="1:6" x14ac:dyDescent="0.25">
      <c r="A109">
        <v>2407</v>
      </c>
      <c r="B109" t="s">
        <v>3011</v>
      </c>
      <c r="C109" t="s">
        <v>140</v>
      </c>
      <c r="D109">
        <f t="shared" si="4"/>
        <v>2407</v>
      </c>
      <c r="F109" s="49" t="s">
        <v>566</v>
      </c>
    </row>
    <row r="110" spans="1:6" x14ac:dyDescent="0.25">
      <c r="A110">
        <v>144570</v>
      </c>
      <c r="B110" t="s">
        <v>544</v>
      </c>
      <c r="C110" s="49" t="s">
        <v>41</v>
      </c>
      <c r="D110">
        <f t="shared" si="4"/>
        <v>144570</v>
      </c>
      <c r="F110" s="49" t="s">
        <v>566</v>
      </c>
    </row>
    <row r="111" spans="1:6" ht="23.45" customHeight="1" x14ac:dyDescent="0.25">
      <c r="A111">
        <v>4370</v>
      </c>
      <c r="B111" t="s">
        <v>1139</v>
      </c>
      <c r="C111" s="49" t="s">
        <v>4</v>
      </c>
      <c r="D111">
        <f t="shared" si="4"/>
        <v>4370</v>
      </c>
      <c r="F111" s="49" t="s">
        <v>566</v>
      </c>
    </row>
    <row r="112" spans="1:6" ht="23.45" customHeight="1" x14ac:dyDescent="0.25">
      <c r="A112">
        <v>4382</v>
      </c>
      <c r="B112" t="s">
        <v>1141</v>
      </c>
      <c r="C112" s="49" t="s">
        <v>4</v>
      </c>
      <c r="D112">
        <f t="shared" si="4"/>
        <v>4382</v>
      </c>
      <c r="F112" s="49" t="s">
        <v>566</v>
      </c>
    </row>
    <row r="113" spans="1:8" ht="23.45" customHeight="1" x14ac:dyDescent="0.25">
      <c r="A113">
        <v>2420</v>
      </c>
      <c r="B113" t="s">
        <v>3026</v>
      </c>
      <c r="C113" t="s">
        <v>101</v>
      </c>
      <c r="D113">
        <f t="shared" si="4"/>
        <v>2420</v>
      </c>
      <c r="F113" s="49" t="s">
        <v>861</v>
      </c>
    </row>
    <row r="114" spans="1:8" ht="23.45" customHeight="1" x14ac:dyDescent="0.25">
      <c r="A114" s="49">
        <v>144594</v>
      </c>
      <c r="B114" s="49" t="s">
        <v>77</v>
      </c>
      <c r="C114" s="49" t="s">
        <v>357</v>
      </c>
      <c r="D114">
        <f t="shared" si="4"/>
        <v>144594</v>
      </c>
      <c r="E114" s="49" t="s">
        <v>23</v>
      </c>
      <c r="F114" s="49" t="s">
        <v>566</v>
      </c>
    </row>
    <row r="115" spans="1:8" x14ac:dyDescent="0.25">
      <c r="A115">
        <v>144264</v>
      </c>
      <c r="B115" s="49" t="s">
        <v>648</v>
      </c>
      <c r="C115" s="49" t="s">
        <v>32</v>
      </c>
      <c r="D115">
        <f t="shared" si="4"/>
        <v>144264</v>
      </c>
      <c r="F115" s="49" t="s">
        <v>566</v>
      </c>
    </row>
    <row r="116" spans="1:8" x14ac:dyDescent="0.25">
      <c r="A116">
        <v>2335</v>
      </c>
      <c r="B116" s="64" t="s">
        <v>2550</v>
      </c>
      <c r="C116" t="s">
        <v>126</v>
      </c>
      <c r="D116">
        <f t="shared" si="4"/>
        <v>2335</v>
      </c>
      <c r="E116" s="49" t="s">
        <v>23</v>
      </c>
      <c r="F116" s="49" t="s">
        <v>566</v>
      </c>
    </row>
    <row r="117" spans="1:8" x14ac:dyDescent="0.25">
      <c r="A117" s="49">
        <v>144297</v>
      </c>
      <c r="B117" s="49" t="s">
        <v>8</v>
      </c>
      <c r="C117" s="49" t="s">
        <v>109</v>
      </c>
      <c r="D117">
        <f t="shared" si="4"/>
        <v>144297</v>
      </c>
      <c r="E117" s="49" t="s">
        <v>23</v>
      </c>
      <c r="F117" s="49" t="s">
        <v>566</v>
      </c>
    </row>
    <row r="118" spans="1:8" x14ac:dyDescent="0.25">
      <c r="A118">
        <v>2431</v>
      </c>
      <c r="B118" t="s">
        <v>2932</v>
      </c>
      <c r="C118" s="49" t="s">
        <v>2940</v>
      </c>
      <c r="D118">
        <f t="shared" si="4"/>
        <v>2431</v>
      </c>
      <c r="F118" s="49" t="s">
        <v>566</v>
      </c>
    </row>
    <row r="119" spans="1:8" x14ac:dyDescent="0.25">
      <c r="A119">
        <v>4449</v>
      </c>
      <c r="B119" t="s">
        <v>2925</v>
      </c>
      <c r="C119" s="49" t="s">
        <v>36</v>
      </c>
      <c r="D119">
        <f t="shared" si="4"/>
        <v>4449</v>
      </c>
      <c r="F119" s="59" t="s">
        <v>566</v>
      </c>
    </row>
    <row r="120" spans="1:8" x14ac:dyDescent="0.25">
      <c r="A120">
        <v>4428</v>
      </c>
      <c r="B120" t="s">
        <v>2913</v>
      </c>
      <c r="C120" s="49" t="s">
        <v>36</v>
      </c>
      <c r="D120">
        <f t="shared" si="4"/>
        <v>4428</v>
      </c>
      <c r="F120" s="59" t="s">
        <v>566</v>
      </c>
    </row>
    <row r="121" spans="1:8" x14ac:dyDescent="0.25">
      <c r="A121">
        <v>4416</v>
      </c>
      <c r="B121" t="s">
        <v>2552</v>
      </c>
      <c r="C121" s="49" t="s">
        <v>149</v>
      </c>
      <c r="D121">
        <f t="shared" si="4"/>
        <v>4416</v>
      </c>
      <c r="F121" s="59" t="s">
        <v>861</v>
      </c>
    </row>
    <row r="122" spans="1:8" x14ac:dyDescent="0.25">
      <c r="A122">
        <v>144403</v>
      </c>
      <c r="B122" s="49" t="s">
        <v>1158</v>
      </c>
      <c r="C122" t="s">
        <v>32</v>
      </c>
      <c r="D122">
        <f t="shared" si="4"/>
        <v>144403</v>
      </c>
      <c r="F122" s="49" t="s">
        <v>566</v>
      </c>
    </row>
    <row r="123" spans="1:8" x14ac:dyDescent="0.25">
      <c r="A123" s="49">
        <v>144607</v>
      </c>
      <c r="B123" s="49" t="s">
        <v>250</v>
      </c>
      <c r="C123" s="49" t="s">
        <v>128</v>
      </c>
      <c r="D123">
        <f t="shared" si="4"/>
        <v>144607</v>
      </c>
      <c r="E123" s="49" t="s">
        <v>23</v>
      </c>
      <c r="F123" s="49" t="s">
        <v>566</v>
      </c>
    </row>
    <row r="124" spans="1:8" ht="18.600000000000001" customHeight="1" x14ac:dyDescent="0.25">
      <c r="A124">
        <v>2227</v>
      </c>
      <c r="B124" t="s">
        <v>571</v>
      </c>
      <c r="C124" t="s">
        <v>14</v>
      </c>
      <c r="D124">
        <f t="shared" si="4"/>
        <v>2227</v>
      </c>
      <c r="F124" s="49" t="s">
        <v>861</v>
      </c>
    </row>
    <row r="125" spans="1:8" x14ac:dyDescent="0.25">
      <c r="A125">
        <v>2930</v>
      </c>
      <c r="B125" t="s">
        <v>625</v>
      </c>
      <c r="C125" t="s">
        <v>284</v>
      </c>
      <c r="D125">
        <f t="shared" si="4"/>
        <v>2930</v>
      </c>
      <c r="F125" s="2" t="s">
        <v>566</v>
      </c>
    </row>
    <row r="126" spans="1:8" x14ac:dyDescent="0.25">
      <c r="A126">
        <v>2921</v>
      </c>
      <c r="B126" t="s">
        <v>626</v>
      </c>
      <c r="C126" t="s">
        <v>284</v>
      </c>
      <c r="D126">
        <f t="shared" si="4"/>
        <v>2921</v>
      </c>
      <c r="F126" s="49" t="s">
        <v>566</v>
      </c>
    </row>
    <row r="127" spans="1:8" x14ac:dyDescent="0.25">
      <c r="A127">
        <v>144362</v>
      </c>
      <c r="B127" s="49" t="s">
        <v>561</v>
      </c>
      <c r="C127" s="49" t="s">
        <v>496</v>
      </c>
      <c r="D127">
        <f t="shared" si="4"/>
        <v>144362</v>
      </c>
      <c r="F127" s="2" t="s">
        <v>566</v>
      </c>
    </row>
    <row r="128" spans="1:8" x14ac:dyDescent="0.25">
      <c r="A128">
        <v>2949</v>
      </c>
      <c r="B128" s="49" t="s">
        <v>611</v>
      </c>
      <c r="C128" s="49" t="s">
        <v>53</v>
      </c>
      <c r="D128">
        <f t="shared" si="4"/>
        <v>2949</v>
      </c>
      <c r="F128" s="49" t="s">
        <v>566</v>
      </c>
      <c r="G128" s="49" t="s">
        <v>23</v>
      </c>
      <c r="H128" s="49"/>
    </row>
    <row r="129" spans="1:7" ht="26.45" customHeight="1" x14ac:dyDescent="0.25">
      <c r="A129">
        <v>144293</v>
      </c>
      <c r="B129" t="s">
        <v>743</v>
      </c>
      <c r="C129" t="s">
        <v>109</v>
      </c>
      <c r="D129">
        <f t="shared" si="4"/>
        <v>144293</v>
      </c>
      <c r="F129" s="49" t="s">
        <v>861</v>
      </c>
    </row>
    <row r="130" spans="1:7" x14ac:dyDescent="0.25">
      <c r="A130">
        <v>2450</v>
      </c>
      <c r="B130" t="s">
        <v>2983</v>
      </c>
      <c r="C130" t="s">
        <v>2982</v>
      </c>
      <c r="D130">
        <f t="shared" si="4"/>
        <v>2450</v>
      </c>
      <c r="E130" s="49"/>
      <c r="F130" s="49" t="s">
        <v>861</v>
      </c>
    </row>
    <row r="131" spans="1:7" x14ac:dyDescent="0.25">
      <c r="A131">
        <v>2289</v>
      </c>
      <c r="B131" t="s">
        <v>816</v>
      </c>
      <c r="C131" t="s">
        <v>745</v>
      </c>
      <c r="D131">
        <f t="shared" si="4"/>
        <v>2289</v>
      </c>
      <c r="F131" s="2" t="s">
        <v>566</v>
      </c>
    </row>
    <row r="132" spans="1:7" x14ac:dyDescent="0.25">
      <c r="A132" s="49">
        <v>3150</v>
      </c>
      <c r="B132" s="49" t="s">
        <v>945</v>
      </c>
      <c r="C132" t="s">
        <v>109</v>
      </c>
      <c r="D132">
        <f t="shared" si="4"/>
        <v>3150</v>
      </c>
      <c r="F132" s="2" t="s">
        <v>566</v>
      </c>
    </row>
    <row r="133" spans="1:7" ht="15.75" x14ac:dyDescent="0.25">
      <c r="A133">
        <v>4388</v>
      </c>
      <c r="B133" t="s">
        <v>1175</v>
      </c>
      <c r="C133" t="s">
        <v>496</v>
      </c>
      <c r="D133">
        <f t="shared" si="4"/>
        <v>4388</v>
      </c>
      <c r="E133" t="s">
        <v>23</v>
      </c>
      <c r="F133" s="2" t="s">
        <v>566</v>
      </c>
      <c r="G133" s="62"/>
    </row>
    <row r="134" spans="1:7" x14ac:dyDescent="0.25">
      <c r="A134">
        <v>144456</v>
      </c>
      <c r="B134" t="s">
        <v>722</v>
      </c>
      <c r="C134" t="s">
        <v>327</v>
      </c>
      <c r="D134">
        <f t="shared" si="4"/>
        <v>144456</v>
      </c>
      <c r="F134" s="49" t="s">
        <v>566</v>
      </c>
    </row>
    <row r="135" spans="1:7" x14ac:dyDescent="0.25">
      <c r="A135">
        <v>1287</v>
      </c>
      <c r="B135" s="49" t="s">
        <v>307</v>
      </c>
      <c r="C135" s="49" t="s">
        <v>204</v>
      </c>
      <c r="D135">
        <f t="shared" si="4"/>
        <v>1287</v>
      </c>
      <c r="E135" s="49" t="s">
        <v>23</v>
      </c>
      <c r="F135" s="49" t="s">
        <v>566</v>
      </c>
    </row>
    <row r="136" spans="1:7" x14ac:dyDescent="0.25">
      <c r="A136">
        <v>2269</v>
      </c>
      <c r="B136" t="s">
        <v>714</v>
      </c>
      <c r="C136" t="s">
        <v>865</v>
      </c>
      <c r="D136">
        <f t="shared" si="4"/>
        <v>2269</v>
      </c>
      <c r="F136" s="49" t="s">
        <v>566</v>
      </c>
    </row>
    <row r="137" spans="1:7" x14ac:dyDescent="0.25">
      <c r="A137">
        <v>4437</v>
      </c>
      <c r="B137" t="s">
        <v>2557</v>
      </c>
      <c r="C137" t="s">
        <v>149</v>
      </c>
      <c r="D137">
        <f t="shared" si="4"/>
        <v>4437</v>
      </c>
      <c r="F137" s="49" t="s">
        <v>861</v>
      </c>
    </row>
    <row r="138" spans="1:7" x14ac:dyDescent="0.25">
      <c r="A138">
        <v>2154</v>
      </c>
      <c r="B138" s="49" t="s">
        <v>200</v>
      </c>
      <c r="C138" s="49" t="s">
        <v>201</v>
      </c>
      <c r="D138">
        <f t="shared" si="4"/>
        <v>2154</v>
      </c>
      <c r="E138" s="49"/>
      <c r="F138" s="49" t="s">
        <v>566</v>
      </c>
    </row>
    <row r="139" spans="1:7" x14ac:dyDescent="0.25">
      <c r="A139" s="49">
        <v>144507</v>
      </c>
      <c r="B139" s="49" t="s">
        <v>124</v>
      </c>
      <c r="C139" s="49" t="s">
        <v>115</v>
      </c>
      <c r="D139">
        <f t="shared" si="4"/>
        <v>144507</v>
      </c>
      <c r="E139" s="49"/>
      <c r="F139" s="2" t="s">
        <v>566</v>
      </c>
    </row>
    <row r="140" spans="1:7" x14ac:dyDescent="0.25">
      <c r="A140">
        <v>4406</v>
      </c>
      <c r="B140" s="49" t="s">
        <v>370</v>
      </c>
      <c r="C140" s="49" t="s">
        <v>115</v>
      </c>
      <c r="D140">
        <f t="shared" si="4"/>
        <v>4406</v>
      </c>
      <c r="F140" s="2" t="s">
        <v>566</v>
      </c>
    </row>
    <row r="141" spans="1:7" x14ac:dyDescent="0.25">
      <c r="A141" s="49">
        <v>144344</v>
      </c>
      <c r="B141" s="49" t="s">
        <v>162</v>
      </c>
      <c r="C141" s="49" t="s">
        <v>115</v>
      </c>
      <c r="D141">
        <f t="shared" si="4"/>
        <v>144344</v>
      </c>
      <c r="E141" s="49"/>
      <c r="F141" s="49" t="s">
        <v>566</v>
      </c>
    </row>
    <row r="142" spans="1:7" x14ac:dyDescent="0.25">
      <c r="A142" s="49">
        <v>144390</v>
      </c>
      <c r="B142" s="49" t="s">
        <v>114</v>
      </c>
      <c r="C142" s="49" t="s">
        <v>115</v>
      </c>
      <c r="D142">
        <f t="shared" si="4"/>
        <v>144390</v>
      </c>
      <c r="E142" s="49"/>
      <c r="F142" s="49" t="s">
        <v>566</v>
      </c>
    </row>
    <row r="143" spans="1:7" x14ac:dyDescent="0.25">
      <c r="A143">
        <v>2312</v>
      </c>
      <c r="B143" t="s">
        <v>3012</v>
      </c>
      <c r="C143" t="s">
        <v>140</v>
      </c>
      <c r="D143">
        <f t="shared" si="4"/>
        <v>2312</v>
      </c>
      <c r="F143" s="2" t="s">
        <v>566</v>
      </c>
    </row>
    <row r="144" spans="1:7" x14ac:dyDescent="0.25">
      <c r="A144" s="49">
        <v>144504</v>
      </c>
      <c r="B144" s="49" t="s">
        <v>113</v>
      </c>
      <c r="C144" s="49" t="s">
        <v>115</v>
      </c>
      <c r="D144">
        <f t="shared" si="4"/>
        <v>144504</v>
      </c>
      <c r="E144" s="49"/>
      <c r="F144" s="2" t="s">
        <v>566</v>
      </c>
    </row>
    <row r="145" spans="1:7" ht="15.75" x14ac:dyDescent="0.25">
      <c r="A145">
        <v>4444</v>
      </c>
      <c r="B145" t="s">
        <v>2945</v>
      </c>
      <c r="C145" t="s">
        <v>895</v>
      </c>
      <c r="D145">
        <f t="shared" si="4"/>
        <v>4444</v>
      </c>
      <c r="E145" s="49"/>
      <c r="F145" s="49" t="s">
        <v>566</v>
      </c>
      <c r="G145" s="62" t="s">
        <v>23</v>
      </c>
    </row>
    <row r="146" spans="1:7" ht="15.75" x14ac:dyDescent="0.25">
      <c r="A146">
        <v>2308</v>
      </c>
      <c r="B146" t="s">
        <v>2991</v>
      </c>
      <c r="C146" t="s">
        <v>140</v>
      </c>
      <c r="D146">
        <f t="shared" si="4"/>
        <v>2308</v>
      </c>
      <c r="E146" s="49"/>
      <c r="F146" s="49" t="s">
        <v>566</v>
      </c>
      <c r="G146" s="62"/>
    </row>
    <row r="147" spans="1:7" x14ac:dyDescent="0.25">
      <c r="A147">
        <v>2306</v>
      </c>
      <c r="B147" t="s">
        <v>2562</v>
      </c>
      <c r="C147" t="s">
        <v>12</v>
      </c>
      <c r="D147">
        <f t="shared" si="4"/>
        <v>2306</v>
      </c>
      <c r="E147" s="49"/>
      <c r="F147" s="49" t="s">
        <v>566</v>
      </c>
    </row>
    <row r="148" spans="1:7" x14ac:dyDescent="0.25">
      <c r="A148" s="49">
        <v>144410</v>
      </c>
      <c r="B148" s="49" t="s">
        <v>93</v>
      </c>
      <c r="C148" s="49" t="s">
        <v>62</v>
      </c>
      <c r="D148">
        <f t="shared" si="4"/>
        <v>144410</v>
      </c>
      <c r="E148" s="49"/>
      <c r="F148" s="49" t="s">
        <v>566</v>
      </c>
    </row>
    <row r="149" spans="1:7" x14ac:dyDescent="0.25">
      <c r="A149">
        <v>144488</v>
      </c>
      <c r="B149" s="49" t="s">
        <v>765</v>
      </c>
      <c r="C149" t="s">
        <v>643</v>
      </c>
      <c r="D149">
        <f t="shared" si="4"/>
        <v>144488</v>
      </c>
      <c r="F149" s="2" t="s">
        <v>566</v>
      </c>
    </row>
    <row r="150" spans="1:7" x14ac:dyDescent="0.25">
      <c r="A150">
        <v>2320</v>
      </c>
      <c r="B150" s="64" t="s">
        <v>2961</v>
      </c>
      <c r="C150" t="s">
        <v>126</v>
      </c>
      <c r="D150">
        <f t="shared" si="4"/>
        <v>2320</v>
      </c>
      <c r="E150" s="49"/>
      <c r="F150" s="49" t="s">
        <v>566</v>
      </c>
    </row>
    <row r="151" spans="1:7" x14ac:dyDescent="0.25">
      <c r="A151">
        <v>4342</v>
      </c>
      <c r="B151" s="64" t="s">
        <v>2564</v>
      </c>
      <c r="C151" t="s">
        <v>2565</v>
      </c>
      <c r="D151">
        <f t="shared" si="4"/>
        <v>4342</v>
      </c>
      <c r="E151" s="49"/>
      <c r="F151" s="2" t="s">
        <v>3089</v>
      </c>
    </row>
    <row r="152" spans="1:7" x14ac:dyDescent="0.25">
      <c r="A152" s="49">
        <v>3132</v>
      </c>
      <c r="B152" s="49" t="s">
        <v>918</v>
      </c>
      <c r="C152" t="s">
        <v>171</v>
      </c>
      <c r="D152">
        <f t="shared" si="4"/>
        <v>3132</v>
      </c>
      <c r="F152" s="2" t="s">
        <v>566</v>
      </c>
    </row>
    <row r="153" spans="1:7" x14ac:dyDescent="0.25">
      <c r="A153" s="49">
        <v>3047</v>
      </c>
      <c r="B153" s="49" t="s">
        <v>919</v>
      </c>
      <c r="C153" t="s">
        <v>171</v>
      </c>
      <c r="D153">
        <f t="shared" si="4"/>
        <v>3047</v>
      </c>
      <c r="F153" s="49" t="s">
        <v>566</v>
      </c>
    </row>
    <row r="154" spans="1:7" x14ac:dyDescent="0.25">
      <c r="A154">
        <v>2318</v>
      </c>
      <c r="B154" s="65" t="s">
        <v>2959</v>
      </c>
      <c r="C154" t="s">
        <v>126</v>
      </c>
      <c r="D154">
        <f t="shared" si="4"/>
        <v>2318</v>
      </c>
      <c r="E154" s="49" t="s">
        <v>23</v>
      </c>
      <c r="F154" s="2" t="s">
        <v>566</v>
      </c>
    </row>
    <row r="155" spans="1:7" x14ac:dyDescent="0.25">
      <c r="A155">
        <v>2436</v>
      </c>
      <c r="B155" t="s">
        <v>3058</v>
      </c>
      <c r="C155" s="49" t="s">
        <v>2940</v>
      </c>
      <c r="D155">
        <f t="shared" si="4"/>
        <v>2436</v>
      </c>
      <c r="F155" s="2" t="s">
        <v>861</v>
      </c>
    </row>
    <row r="156" spans="1:7" x14ac:dyDescent="0.25">
      <c r="A156">
        <v>2207</v>
      </c>
      <c r="B156" s="49" t="s">
        <v>301</v>
      </c>
      <c r="C156" s="49" t="s">
        <v>596</v>
      </c>
      <c r="D156">
        <f t="shared" si="4"/>
        <v>2207</v>
      </c>
      <c r="E156" s="49" t="s">
        <v>23</v>
      </c>
      <c r="F156" s="49" t="s">
        <v>566</v>
      </c>
    </row>
    <row r="157" spans="1:7" x14ac:dyDescent="0.25">
      <c r="A157" s="49">
        <v>144467</v>
      </c>
      <c r="B157" s="49" t="s">
        <v>67</v>
      </c>
      <c r="C157" s="49" t="s">
        <v>140</v>
      </c>
      <c r="D157">
        <f t="shared" si="4"/>
        <v>144467</v>
      </c>
      <c r="E157" s="49" t="s">
        <v>23</v>
      </c>
      <c r="F157" s="49" t="s">
        <v>861</v>
      </c>
    </row>
    <row r="158" spans="1:7" x14ac:dyDescent="0.25">
      <c r="A158">
        <v>144474</v>
      </c>
      <c r="B158" s="5" t="s">
        <v>512</v>
      </c>
      <c r="C158" t="s">
        <v>186</v>
      </c>
      <c r="D158">
        <f t="shared" si="4"/>
        <v>144474</v>
      </c>
      <c r="F158" s="49" t="s">
        <v>566</v>
      </c>
    </row>
    <row r="159" spans="1:7" x14ac:dyDescent="0.25">
      <c r="A159">
        <v>144389</v>
      </c>
      <c r="B159" t="s">
        <v>717</v>
      </c>
      <c r="C159" t="s">
        <v>62</v>
      </c>
      <c r="D159">
        <f t="shared" si="4"/>
        <v>144389</v>
      </c>
      <c r="F159" s="2" t="s">
        <v>566</v>
      </c>
    </row>
    <row r="160" spans="1:7" ht="15" customHeight="1" x14ac:dyDescent="0.25">
      <c r="A160" s="49">
        <v>144628</v>
      </c>
      <c r="B160" s="49" t="s">
        <v>772</v>
      </c>
      <c r="C160" t="s">
        <v>357</v>
      </c>
      <c r="D160">
        <f t="shared" si="4"/>
        <v>144628</v>
      </c>
      <c r="F160" s="2" t="s">
        <v>861</v>
      </c>
    </row>
    <row r="161" spans="1:8" x14ac:dyDescent="0.25">
      <c r="A161">
        <v>144425</v>
      </c>
      <c r="B161" t="s">
        <v>894</v>
      </c>
      <c r="C161" t="s">
        <v>537</v>
      </c>
      <c r="D161">
        <f t="shared" si="4"/>
        <v>144425</v>
      </c>
      <c r="F161" s="49" t="s">
        <v>566</v>
      </c>
    </row>
    <row r="162" spans="1:8" x14ac:dyDescent="0.25">
      <c r="A162">
        <v>2317</v>
      </c>
      <c r="B162" s="64" t="s">
        <v>2567</v>
      </c>
      <c r="C162" t="s">
        <v>126</v>
      </c>
      <c r="D162">
        <f t="shared" si="4"/>
        <v>2317</v>
      </c>
      <c r="E162" s="49" t="s">
        <v>23</v>
      </c>
      <c r="F162" s="2" t="s">
        <v>946</v>
      </c>
    </row>
    <row r="163" spans="1:8" x14ac:dyDescent="0.25">
      <c r="A163">
        <v>144619</v>
      </c>
      <c r="B163" t="s">
        <v>822</v>
      </c>
      <c r="C163" t="s">
        <v>62</v>
      </c>
      <c r="D163">
        <f t="shared" si="4"/>
        <v>144619</v>
      </c>
      <c r="F163" s="49" t="s">
        <v>861</v>
      </c>
    </row>
    <row r="164" spans="1:8" x14ac:dyDescent="0.25">
      <c r="A164">
        <v>2423</v>
      </c>
      <c r="B164" t="s">
        <v>2569</v>
      </c>
      <c r="C164" t="s">
        <v>47</v>
      </c>
      <c r="D164">
        <f t="shared" si="4"/>
        <v>2423</v>
      </c>
      <c r="E164" s="49"/>
      <c r="F164" s="49" t="s">
        <v>861</v>
      </c>
    </row>
    <row r="165" spans="1:8" x14ac:dyDescent="0.25">
      <c r="A165">
        <v>144298</v>
      </c>
      <c r="B165" s="49" t="s">
        <v>789</v>
      </c>
      <c r="C165" t="s">
        <v>75</v>
      </c>
      <c r="D165">
        <f t="shared" si="4"/>
        <v>144298</v>
      </c>
      <c r="F165" s="49" t="s">
        <v>566</v>
      </c>
    </row>
    <row r="166" spans="1:8" x14ac:dyDescent="0.25">
      <c r="A166">
        <v>2223</v>
      </c>
      <c r="B166" s="49" t="s">
        <v>293</v>
      </c>
      <c r="C166" s="49" t="s">
        <v>47</v>
      </c>
      <c r="D166">
        <f t="shared" si="4"/>
        <v>2223</v>
      </c>
      <c r="E166" s="49"/>
      <c r="F166" s="49" t="s">
        <v>566</v>
      </c>
    </row>
    <row r="167" spans="1:8" x14ac:dyDescent="0.25">
      <c r="A167">
        <v>4362</v>
      </c>
      <c r="B167" t="s">
        <v>3113</v>
      </c>
      <c r="C167" s="49" t="s">
        <v>36</v>
      </c>
      <c r="D167">
        <f t="shared" si="4"/>
        <v>4362</v>
      </c>
      <c r="F167" s="59" t="s">
        <v>566</v>
      </c>
    </row>
    <row r="168" spans="1:8" x14ac:dyDescent="0.25">
      <c r="A168">
        <v>2208</v>
      </c>
      <c r="B168" s="49" t="s">
        <v>302</v>
      </c>
      <c r="C168" s="49" t="s">
        <v>283</v>
      </c>
      <c r="D168">
        <f t="shared" si="4"/>
        <v>2208</v>
      </c>
      <c r="E168" s="49"/>
      <c r="F168" s="49" t="s">
        <v>566</v>
      </c>
    </row>
    <row r="169" spans="1:8" x14ac:dyDescent="0.25">
      <c r="A169" s="49">
        <v>144598</v>
      </c>
      <c r="B169" s="49" t="s">
        <v>144</v>
      </c>
      <c r="C169" s="49" t="s">
        <v>14</v>
      </c>
      <c r="D169">
        <f t="shared" si="4"/>
        <v>144598</v>
      </c>
      <c r="E169" s="49"/>
      <c r="F169" s="49" t="s">
        <v>861</v>
      </c>
      <c r="G169" s="49"/>
      <c r="H169" s="49"/>
    </row>
    <row r="170" spans="1:8" x14ac:dyDescent="0.25">
      <c r="A170" s="49">
        <v>1251</v>
      </c>
      <c r="B170" s="49" t="s">
        <v>156</v>
      </c>
      <c r="C170" s="49" t="s">
        <v>14</v>
      </c>
      <c r="D170">
        <f t="shared" si="4"/>
        <v>1251</v>
      </c>
      <c r="E170" s="49"/>
      <c r="F170" s="49" t="s">
        <v>861</v>
      </c>
      <c r="G170" s="49"/>
      <c r="H170" s="49"/>
    </row>
    <row r="171" spans="1:8" x14ac:dyDescent="0.25">
      <c r="A171" s="49">
        <v>144443</v>
      </c>
      <c r="B171" s="49" t="s">
        <v>168</v>
      </c>
      <c r="C171" s="49" t="s">
        <v>14</v>
      </c>
      <c r="D171">
        <f t="shared" ref="D171:D234" si="5">A171</f>
        <v>144443</v>
      </c>
      <c r="E171" s="49"/>
      <c r="F171" s="2" t="s">
        <v>861</v>
      </c>
      <c r="G171" s="49"/>
      <c r="H171" s="49"/>
    </row>
    <row r="172" spans="1:8" x14ac:dyDescent="0.25">
      <c r="A172" s="7">
        <v>2944</v>
      </c>
      <c r="B172" s="49" t="s">
        <v>605</v>
      </c>
      <c r="C172" t="s">
        <v>53</v>
      </c>
      <c r="D172">
        <f t="shared" si="5"/>
        <v>2944</v>
      </c>
      <c r="F172" s="49" t="s">
        <v>566</v>
      </c>
    </row>
    <row r="173" spans="1:8" x14ac:dyDescent="0.25">
      <c r="A173">
        <v>4391</v>
      </c>
      <c r="B173" t="s">
        <v>605</v>
      </c>
      <c r="C173" s="49" t="s">
        <v>496</v>
      </c>
      <c r="D173">
        <f t="shared" si="5"/>
        <v>4391</v>
      </c>
      <c r="F173" s="2" t="s">
        <v>566</v>
      </c>
    </row>
    <row r="174" spans="1:8" x14ac:dyDescent="0.25">
      <c r="A174">
        <v>2264</v>
      </c>
      <c r="B174" t="s">
        <v>748</v>
      </c>
      <c r="C174" t="s">
        <v>107</v>
      </c>
      <c r="D174">
        <f t="shared" si="5"/>
        <v>2264</v>
      </c>
      <c r="F174" s="2" t="s">
        <v>566</v>
      </c>
    </row>
    <row r="175" spans="1:8" x14ac:dyDescent="0.25">
      <c r="A175">
        <v>144515</v>
      </c>
      <c r="B175" t="s">
        <v>826</v>
      </c>
      <c r="C175" t="s">
        <v>39</v>
      </c>
      <c r="D175">
        <f t="shared" si="5"/>
        <v>144515</v>
      </c>
      <c r="F175" s="49" t="s">
        <v>861</v>
      </c>
    </row>
    <row r="176" spans="1:8" x14ac:dyDescent="0.25">
      <c r="A176">
        <v>3148</v>
      </c>
      <c r="B176" t="s">
        <v>890</v>
      </c>
      <c r="C176" t="s">
        <v>86</v>
      </c>
      <c r="D176">
        <f t="shared" si="5"/>
        <v>3148</v>
      </c>
      <c r="F176" s="2" t="s">
        <v>861</v>
      </c>
    </row>
    <row r="177" spans="1:6" x14ac:dyDescent="0.25">
      <c r="A177">
        <v>144328</v>
      </c>
      <c r="B177" s="49" t="s">
        <v>572</v>
      </c>
      <c r="C177" t="s">
        <v>14</v>
      </c>
      <c r="D177">
        <f t="shared" si="5"/>
        <v>144328</v>
      </c>
      <c r="E177" s="49"/>
      <c r="F177" s="49" t="s">
        <v>861</v>
      </c>
    </row>
    <row r="178" spans="1:6" x14ac:dyDescent="0.25">
      <c r="A178">
        <v>1290</v>
      </c>
      <c r="B178" s="49" t="s">
        <v>286</v>
      </c>
      <c r="C178" t="s">
        <v>53</v>
      </c>
      <c r="D178">
        <f t="shared" si="5"/>
        <v>1290</v>
      </c>
      <c r="F178" s="49" t="s">
        <v>566</v>
      </c>
    </row>
    <row r="179" spans="1:6" x14ac:dyDescent="0.25">
      <c r="A179">
        <v>2170</v>
      </c>
      <c r="B179" s="49" t="s">
        <v>281</v>
      </c>
      <c r="C179" s="49" t="s">
        <v>32</v>
      </c>
      <c r="D179">
        <f t="shared" si="5"/>
        <v>2170</v>
      </c>
      <c r="F179" s="49" t="s">
        <v>566</v>
      </c>
    </row>
    <row r="180" spans="1:6" x14ac:dyDescent="0.25">
      <c r="A180">
        <v>144346</v>
      </c>
      <c r="B180" s="49" t="s">
        <v>343</v>
      </c>
      <c r="C180" t="s">
        <v>32</v>
      </c>
      <c r="D180">
        <f t="shared" si="5"/>
        <v>144346</v>
      </c>
      <c r="F180" s="49" t="s">
        <v>566</v>
      </c>
    </row>
    <row r="181" spans="1:6" x14ac:dyDescent="0.25">
      <c r="A181">
        <v>144281</v>
      </c>
      <c r="B181" s="49" t="s">
        <v>564</v>
      </c>
      <c r="C181" s="49" t="s">
        <v>504</v>
      </c>
      <c r="D181">
        <f t="shared" si="5"/>
        <v>144281</v>
      </c>
      <c r="F181" s="2" t="s">
        <v>566</v>
      </c>
    </row>
    <row r="182" spans="1:6" x14ac:dyDescent="0.25">
      <c r="A182">
        <v>2329</v>
      </c>
      <c r="B182" t="s">
        <v>1249</v>
      </c>
      <c r="C182" t="s">
        <v>251</v>
      </c>
      <c r="D182">
        <f t="shared" si="5"/>
        <v>2329</v>
      </c>
      <c r="E182" s="49"/>
      <c r="F182" s="2" t="s">
        <v>566</v>
      </c>
    </row>
    <row r="183" spans="1:6" x14ac:dyDescent="0.25">
      <c r="A183">
        <v>1279</v>
      </c>
      <c r="B183" t="s">
        <v>222</v>
      </c>
      <c r="C183" s="49" t="s">
        <v>41</v>
      </c>
      <c r="D183">
        <f t="shared" si="5"/>
        <v>1279</v>
      </c>
      <c r="F183" s="49" t="s">
        <v>566</v>
      </c>
    </row>
    <row r="184" spans="1:6" x14ac:dyDescent="0.25">
      <c r="A184">
        <v>1280</v>
      </c>
      <c r="B184" t="s">
        <v>545</v>
      </c>
      <c r="C184" s="49" t="s">
        <v>41</v>
      </c>
      <c r="D184">
        <f t="shared" si="5"/>
        <v>1280</v>
      </c>
      <c r="F184" s="2" t="s">
        <v>566</v>
      </c>
    </row>
    <row r="185" spans="1:6" x14ac:dyDescent="0.25">
      <c r="A185">
        <v>144568</v>
      </c>
      <c r="B185" t="s">
        <v>2992</v>
      </c>
      <c r="C185" s="49" t="s">
        <v>51</v>
      </c>
      <c r="D185">
        <f t="shared" si="5"/>
        <v>144568</v>
      </c>
      <c r="E185" s="49" t="s">
        <v>23</v>
      </c>
      <c r="F185" s="2" t="s">
        <v>566</v>
      </c>
    </row>
    <row r="186" spans="1:6" x14ac:dyDescent="0.25">
      <c r="A186" s="49">
        <v>3127</v>
      </c>
      <c r="B186" t="s">
        <v>916</v>
      </c>
      <c r="C186" t="s">
        <v>3254</v>
      </c>
      <c r="D186">
        <f t="shared" si="5"/>
        <v>3127</v>
      </c>
      <c r="F186" s="2" t="s">
        <v>861</v>
      </c>
    </row>
    <row r="187" spans="1:6" x14ac:dyDescent="0.25">
      <c r="A187">
        <v>2399</v>
      </c>
      <c r="B187" t="s">
        <v>1258</v>
      </c>
      <c r="C187" t="s">
        <v>452</v>
      </c>
      <c r="D187">
        <f t="shared" si="5"/>
        <v>2399</v>
      </c>
      <c r="E187" s="49"/>
      <c r="F187" s="49" t="s">
        <v>861</v>
      </c>
    </row>
    <row r="188" spans="1:6" x14ac:dyDescent="0.25">
      <c r="A188">
        <v>2342</v>
      </c>
      <c r="B188" t="s">
        <v>1260</v>
      </c>
      <c r="C188" t="s">
        <v>251</v>
      </c>
      <c r="D188">
        <f t="shared" si="5"/>
        <v>2342</v>
      </c>
      <c r="E188" s="49" t="s">
        <v>23</v>
      </c>
      <c r="F188" s="2" t="s">
        <v>566</v>
      </c>
    </row>
    <row r="189" spans="1:6" x14ac:dyDescent="0.25">
      <c r="A189">
        <v>144408</v>
      </c>
      <c r="B189" s="5" t="s">
        <v>513</v>
      </c>
      <c r="C189" t="s">
        <v>186</v>
      </c>
      <c r="D189">
        <f t="shared" si="5"/>
        <v>144408</v>
      </c>
      <c r="F189" s="2" t="s">
        <v>566</v>
      </c>
    </row>
    <row r="190" spans="1:6" x14ac:dyDescent="0.25">
      <c r="A190" s="49">
        <v>144463</v>
      </c>
      <c r="B190" s="49" t="s">
        <v>869</v>
      </c>
      <c r="C190" t="s">
        <v>109</v>
      </c>
      <c r="D190">
        <f t="shared" si="5"/>
        <v>144463</v>
      </c>
      <c r="F190" s="2" t="s">
        <v>861</v>
      </c>
    </row>
    <row r="191" spans="1:6" x14ac:dyDescent="0.25">
      <c r="A191" s="49">
        <v>2192</v>
      </c>
      <c r="B191" s="49" t="s">
        <v>155</v>
      </c>
      <c r="C191" t="s">
        <v>84</v>
      </c>
      <c r="D191">
        <f t="shared" si="5"/>
        <v>2192</v>
      </c>
      <c r="F191" s="49" t="s">
        <v>566</v>
      </c>
    </row>
    <row r="192" spans="1:6" x14ac:dyDescent="0.25">
      <c r="A192">
        <v>144388</v>
      </c>
      <c r="B192" s="49" t="s">
        <v>650</v>
      </c>
      <c r="C192" t="s">
        <v>32</v>
      </c>
      <c r="D192">
        <f t="shared" si="5"/>
        <v>144388</v>
      </c>
      <c r="F192" s="2" t="s">
        <v>566</v>
      </c>
    </row>
    <row r="193" spans="1:7" x14ac:dyDescent="0.25">
      <c r="A193">
        <v>144439</v>
      </c>
      <c r="B193" s="49" t="s">
        <v>785</v>
      </c>
      <c r="C193" t="s">
        <v>32</v>
      </c>
      <c r="D193">
        <f t="shared" si="5"/>
        <v>144439</v>
      </c>
      <c r="F193" s="2" t="s">
        <v>566</v>
      </c>
    </row>
    <row r="194" spans="1:7" x14ac:dyDescent="0.25">
      <c r="A194">
        <v>4407</v>
      </c>
      <c r="B194" t="s">
        <v>3002</v>
      </c>
      <c r="C194" t="s">
        <v>2912</v>
      </c>
      <c r="D194">
        <f t="shared" si="5"/>
        <v>4407</v>
      </c>
      <c r="E194" s="49"/>
      <c r="F194" s="49" t="s">
        <v>861</v>
      </c>
    </row>
    <row r="195" spans="1:7" x14ac:dyDescent="0.25">
      <c r="A195">
        <v>2229</v>
      </c>
      <c r="B195" s="49" t="s">
        <v>573</v>
      </c>
      <c r="C195" t="s">
        <v>14</v>
      </c>
      <c r="D195">
        <f t="shared" si="5"/>
        <v>2229</v>
      </c>
      <c r="E195" s="49"/>
      <c r="F195" s="2" t="s">
        <v>566</v>
      </c>
    </row>
    <row r="196" spans="1:7" x14ac:dyDescent="0.25">
      <c r="A196" s="49">
        <v>144411</v>
      </c>
      <c r="B196" s="49" t="s">
        <v>15</v>
      </c>
      <c r="C196" s="49" t="s">
        <v>140</v>
      </c>
      <c r="D196">
        <f t="shared" si="5"/>
        <v>144411</v>
      </c>
      <c r="E196" s="49" t="s">
        <v>23</v>
      </c>
      <c r="F196" s="2" t="s">
        <v>566</v>
      </c>
    </row>
    <row r="197" spans="1:7" x14ac:dyDescent="0.25">
      <c r="A197">
        <v>2917</v>
      </c>
      <c r="B197" s="49" t="s">
        <v>802</v>
      </c>
      <c r="C197" t="s">
        <v>14</v>
      </c>
      <c r="D197">
        <f t="shared" si="5"/>
        <v>2917</v>
      </c>
      <c r="F197" s="2" t="s">
        <v>861</v>
      </c>
    </row>
    <row r="198" spans="1:7" x14ac:dyDescent="0.25">
      <c r="A198">
        <v>4302</v>
      </c>
      <c r="B198" s="49" t="s">
        <v>1280</v>
      </c>
      <c r="C198" t="s">
        <v>109</v>
      </c>
      <c r="D198">
        <f t="shared" si="5"/>
        <v>4302</v>
      </c>
      <c r="F198" s="2" t="s">
        <v>861</v>
      </c>
    </row>
    <row r="199" spans="1:7" x14ac:dyDescent="0.25">
      <c r="A199">
        <v>2877</v>
      </c>
      <c r="B199" s="49" t="s">
        <v>707</v>
      </c>
      <c r="C199" t="s">
        <v>84</v>
      </c>
      <c r="D199">
        <f t="shared" si="5"/>
        <v>2877</v>
      </c>
      <c r="F199" s="2" t="s">
        <v>861</v>
      </c>
    </row>
    <row r="200" spans="1:7" x14ac:dyDescent="0.25">
      <c r="A200">
        <v>2219</v>
      </c>
      <c r="B200" s="49" t="s">
        <v>303</v>
      </c>
      <c r="C200" s="49" t="s">
        <v>330</v>
      </c>
      <c r="D200">
        <f t="shared" si="5"/>
        <v>2219</v>
      </c>
      <c r="E200" s="49" t="s">
        <v>23</v>
      </c>
      <c r="F200" s="2" t="s">
        <v>566</v>
      </c>
      <c r="G200" t="s">
        <v>23</v>
      </c>
    </row>
    <row r="201" spans="1:7" x14ac:dyDescent="0.25">
      <c r="A201">
        <v>144501</v>
      </c>
      <c r="B201" t="s">
        <v>804</v>
      </c>
      <c r="C201" t="s">
        <v>195</v>
      </c>
      <c r="D201">
        <f t="shared" si="5"/>
        <v>144501</v>
      </c>
      <c r="F201" s="49" t="s">
        <v>861</v>
      </c>
    </row>
    <row r="202" spans="1:7" x14ac:dyDescent="0.25">
      <c r="A202">
        <v>144476</v>
      </c>
      <c r="B202" s="49" t="s">
        <v>210</v>
      </c>
      <c r="C202" t="s">
        <v>358</v>
      </c>
      <c r="D202">
        <f t="shared" si="5"/>
        <v>144476</v>
      </c>
      <c r="E202" s="49" t="s">
        <v>23</v>
      </c>
      <c r="F202" s="49" t="s">
        <v>566</v>
      </c>
    </row>
    <row r="203" spans="1:7" x14ac:dyDescent="0.25">
      <c r="A203">
        <v>144513</v>
      </c>
      <c r="B203" s="49" t="s">
        <v>645</v>
      </c>
      <c r="C203" t="s">
        <v>746</v>
      </c>
      <c r="D203">
        <f t="shared" si="5"/>
        <v>144513</v>
      </c>
      <c r="F203" s="2" t="s">
        <v>861</v>
      </c>
    </row>
    <row r="204" spans="1:7" x14ac:dyDescent="0.25">
      <c r="A204">
        <v>3120</v>
      </c>
      <c r="B204" t="s">
        <v>872</v>
      </c>
      <c r="C204" t="s">
        <v>32</v>
      </c>
      <c r="D204">
        <f t="shared" si="5"/>
        <v>3120</v>
      </c>
      <c r="F204" s="2" t="s">
        <v>566</v>
      </c>
      <c r="G204" s="49" t="s">
        <v>909</v>
      </c>
    </row>
    <row r="205" spans="1:7" x14ac:dyDescent="0.25">
      <c r="A205">
        <v>144377</v>
      </c>
      <c r="B205" t="s">
        <v>2995</v>
      </c>
      <c r="C205" t="s">
        <v>2875</v>
      </c>
      <c r="D205">
        <f t="shared" si="5"/>
        <v>144377</v>
      </c>
      <c r="F205" s="2" t="s">
        <v>566</v>
      </c>
      <c r="G205" t="s">
        <v>23</v>
      </c>
    </row>
    <row r="206" spans="1:7" x14ac:dyDescent="0.25">
      <c r="A206">
        <v>144381</v>
      </c>
      <c r="B206" s="49" t="s">
        <v>770</v>
      </c>
      <c r="C206" t="s">
        <v>36</v>
      </c>
      <c r="D206">
        <f t="shared" si="5"/>
        <v>144381</v>
      </c>
      <c r="F206" s="49" t="s">
        <v>566</v>
      </c>
      <c r="G206" s="49"/>
    </row>
    <row r="207" spans="1:7" x14ac:dyDescent="0.25">
      <c r="A207">
        <v>1299</v>
      </c>
      <c r="B207" s="49" t="s">
        <v>495</v>
      </c>
      <c r="C207" s="49" t="s">
        <v>32</v>
      </c>
      <c r="D207">
        <f t="shared" si="5"/>
        <v>1299</v>
      </c>
      <c r="F207" s="49" t="s">
        <v>566</v>
      </c>
    </row>
    <row r="208" spans="1:7" x14ac:dyDescent="0.25">
      <c r="A208">
        <v>2173</v>
      </c>
      <c r="B208" s="49" t="s">
        <v>64</v>
      </c>
      <c r="C208" t="s">
        <v>32</v>
      </c>
      <c r="D208">
        <f t="shared" si="5"/>
        <v>2173</v>
      </c>
      <c r="E208" s="49" t="s">
        <v>23</v>
      </c>
      <c r="F208" s="49" t="s">
        <v>566</v>
      </c>
      <c r="G208" t="s">
        <v>23</v>
      </c>
    </row>
    <row r="209" spans="1:8" x14ac:dyDescent="0.25">
      <c r="A209">
        <v>3146</v>
      </c>
      <c r="B209" t="s">
        <v>719</v>
      </c>
      <c r="C209" t="s">
        <v>761</v>
      </c>
      <c r="D209">
        <f t="shared" si="5"/>
        <v>3146</v>
      </c>
      <c r="F209" s="49" t="s">
        <v>861</v>
      </c>
    </row>
    <row r="210" spans="1:8" x14ac:dyDescent="0.25">
      <c r="A210">
        <v>144620</v>
      </c>
      <c r="B210" s="49" t="s">
        <v>19</v>
      </c>
      <c r="C210" t="s">
        <v>20</v>
      </c>
      <c r="D210">
        <f t="shared" si="5"/>
        <v>144620</v>
      </c>
      <c r="E210" s="49" t="s">
        <v>23</v>
      </c>
      <c r="F210" s="49" t="s">
        <v>566</v>
      </c>
    </row>
    <row r="211" spans="1:8" x14ac:dyDescent="0.25">
      <c r="A211" s="49">
        <v>144567</v>
      </c>
      <c r="B211" s="49" t="s">
        <v>92</v>
      </c>
      <c r="C211" s="49" t="s">
        <v>20</v>
      </c>
      <c r="D211">
        <f t="shared" si="5"/>
        <v>144567</v>
      </c>
      <c r="E211" s="49" t="s">
        <v>23</v>
      </c>
      <c r="F211" s="49" t="s">
        <v>566</v>
      </c>
    </row>
    <row r="212" spans="1:8" x14ac:dyDescent="0.25">
      <c r="A212">
        <v>4404</v>
      </c>
      <c r="B212" t="s">
        <v>3059</v>
      </c>
      <c r="C212" t="s">
        <v>135</v>
      </c>
      <c r="D212">
        <f t="shared" si="5"/>
        <v>4404</v>
      </c>
      <c r="E212" s="49" t="s">
        <v>23</v>
      </c>
      <c r="F212" s="49" t="s">
        <v>566</v>
      </c>
    </row>
    <row r="213" spans="1:8" x14ac:dyDescent="0.25">
      <c r="A213">
        <v>2396</v>
      </c>
      <c r="B213" t="s">
        <v>1300</v>
      </c>
      <c r="C213" t="s">
        <v>452</v>
      </c>
      <c r="D213">
        <f t="shared" si="5"/>
        <v>2396</v>
      </c>
      <c r="E213" s="49"/>
      <c r="F213" s="49" t="s">
        <v>861</v>
      </c>
    </row>
    <row r="214" spans="1:8" x14ac:dyDescent="0.25">
      <c r="A214">
        <v>4341</v>
      </c>
      <c r="B214" t="s">
        <v>1302</v>
      </c>
      <c r="C214" t="s">
        <v>283</v>
      </c>
      <c r="D214">
        <f t="shared" si="5"/>
        <v>4341</v>
      </c>
      <c r="E214" s="49"/>
      <c r="F214" s="49" t="s">
        <v>861</v>
      </c>
    </row>
    <row r="215" spans="1:8" x14ac:dyDescent="0.25">
      <c r="A215">
        <v>2912</v>
      </c>
      <c r="B215" s="49" t="s">
        <v>812</v>
      </c>
      <c r="C215" t="s">
        <v>283</v>
      </c>
      <c r="D215">
        <f t="shared" si="5"/>
        <v>2912</v>
      </c>
      <c r="F215" s="2" t="s">
        <v>861</v>
      </c>
    </row>
    <row r="216" spans="1:8" x14ac:dyDescent="0.25">
      <c r="A216">
        <v>144491</v>
      </c>
      <c r="B216" s="49" t="s">
        <v>228</v>
      </c>
      <c r="C216" t="s">
        <v>14</v>
      </c>
      <c r="D216">
        <f t="shared" si="5"/>
        <v>144491</v>
      </c>
      <c r="E216" s="49" t="s">
        <v>23</v>
      </c>
      <c r="F216" s="2" t="s">
        <v>566</v>
      </c>
    </row>
    <row r="217" spans="1:8" x14ac:dyDescent="0.25">
      <c r="A217">
        <v>1311</v>
      </c>
      <c r="B217" t="s">
        <v>546</v>
      </c>
      <c r="C217" s="49" t="s">
        <v>41</v>
      </c>
      <c r="D217">
        <f t="shared" si="5"/>
        <v>1311</v>
      </c>
      <c r="F217" s="49" t="s">
        <v>566</v>
      </c>
    </row>
    <row r="218" spans="1:8" x14ac:dyDescent="0.25">
      <c r="A218">
        <v>2225</v>
      </c>
      <c r="B218" s="49" t="s">
        <v>331</v>
      </c>
      <c r="C218" s="49" t="s">
        <v>330</v>
      </c>
      <c r="D218">
        <f t="shared" si="5"/>
        <v>2225</v>
      </c>
      <c r="E218" s="49" t="s">
        <v>23</v>
      </c>
      <c r="F218" s="2" t="s">
        <v>566</v>
      </c>
      <c r="G218" t="s">
        <v>23</v>
      </c>
      <c r="H218" t="s">
        <v>23</v>
      </c>
    </row>
    <row r="219" spans="1:8" x14ac:dyDescent="0.25">
      <c r="A219">
        <v>4424</v>
      </c>
      <c r="B219" t="s">
        <v>3194</v>
      </c>
      <c r="C219" s="49" t="s">
        <v>128</v>
      </c>
      <c r="D219">
        <f t="shared" si="5"/>
        <v>4424</v>
      </c>
      <c r="E219" t="s">
        <v>23</v>
      </c>
      <c r="F219" s="2" t="s">
        <v>566</v>
      </c>
    </row>
    <row r="220" spans="1:8" ht="15.75" x14ac:dyDescent="0.25">
      <c r="A220">
        <v>4425</v>
      </c>
      <c r="B220" t="s">
        <v>2586</v>
      </c>
      <c r="C220" t="s">
        <v>895</v>
      </c>
      <c r="D220">
        <f t="shared" si="5"/>
        <v>4425</v>
      </c>
      <c r="E220" s="49"/>
      <c r="F220" s="49" t="s">
        <v>861</v>
      </c>
      <c r="G220" s="62" t="s">
        <v>23</v>
      </c>
    </row>
    <row r="221" spans="1:8" x14ac:dyDescent="0.25">
      <c r="A221" s="49">
        <v>3104</v>
      </c>
      <c r="B221" s="49" t="s">
        <v>874</v>
      </c>
      <c r="C221" t="s">
        <v>14</v>
      </c>
      <c r="D221">
        <f t="shared" si="5"/>
        <v>3104</v>
      </c>
      <c r="F221" s="49" t="s">
        <v>861</v>
      </c>
    </row>
    <row r="222" spans="1:8" x14ac:dyDescent="0.25">
      <c r="A222">
        <v>2352</v>
      </c>
      <c r="B222" s="64" t="s">
        <v>3161</v>
      </c>
      <c r="C222" t="s">
        <v>36</v>
      </c>
      <c r="D222">
        <f t="shared" si="5"/>
        <v>2352</v>
      </c>
      <c r="E222" s="49"/>
      <c r="F222" s="2" t="s">
        <v>566</v>
      </c>
    </row>
    <row r="223" spans="1:8" x14ac:dyDescent="0.25">
      <c r="A223" s="3">
        <v>144558</v>
      </c>
      <c r="B223" s="49" t="s">
        <v>205</v>
      </c>
      <c r="C223" t="s">
        <v>101</v>
      </c>
      <c r="D223">
        <f t="shared" si="5"/>
        <v>144558</v>
      </c>
      <c r="E223" s="3" t="s">
        <v>259</v>
      </c>
      <c r="F223"/>
    </row>
    <row r="224" spans="1:8" x14ac:dyDescent="0.25">
      <c r="A224" s="49">
        <v>2316</v>
      </c>
      <c r="B224" s="49" t="s">
        <v>1326</v>
      </c>
      <c r="C224" s="49" t="s">
        <v>153</v>
      </c>
      <c r="D224">
        <f t="shared" si="5"/>
        <v>2316</v>
      </c>
      <c r="E224" s="49"/>
      <c r="F224" t="s">
        <v>566</v>
      </c>
    </row>
    <row r="225" spans="1:8" x14ac:dyDescent="0.25">
      <c r="A225" s="49">
        <v>2426</v>
      </c>
      <c r="B225" s="49" t="s">
        <v>2986</v>
      </c>
      <c r="C225" s="49" t="s">
        <v>2982</v>
      </c>
      <c r="D225">
        <f t="shared" si="5"/>
        <v>2426</v>
      </c>
      <c r="E225" s="49"/>
      <c r="F225" s="49" t="s">
        <v>861</v>
      </c>
    </row>
    <row r="226" spans="1:8" x14ac:dyDescent="0.25">
      <c r="A226">
        <v>4390</v>
      </c>
      <c r="B226" t="s">
        <v>2588</v>
      </c>
      <c r="C226" t="s">
        <v>2589</v>
      </c>
      <c r="D226">
        <f t="shared" si="5"/>
        <v>4390</v>
      </c>
      <c r="E226" s="49"/>
      <c r="F226" s="2" t="s">
        <v>566</v>
      </c>
    </row>
    <row r="227" spans="1:8" x14ac:dyDescent="0.25">
      <c r="A227">
        <v>144495</v>
      </c>
      <c r="B227" s="49" t="s">
        <v>163</v>
      </c>
      <c r="C227" t="s">
        <v>101</v>
      </c>
      <c r="D227">
        <f t="shared" si="5"/>
        <v>144495</v>
      </c>
      <c r="E227" s="49" t="s">
        <v>23</v>
      </c>
      <c r="F227" s="49" t="s">
        <v>566</v>
      </c>
    </row>
    <row r="228" spans="1:8" x14ac:dyDescent="0.25">
      <c r="B228" s="49" t="s">
        <v>574</v>
      </c>
      <c r="C228" t="s">
        <v>14</v>
      </c>
      <c r="D228">
        <f t="shared" si="5"/>
        <v>0</v>
      </c>
      <c r="F228" s="49" t="s">
        <v>566</v>
      </c>
    </row>
    <row r="229" spans="1:8" x14ac:dyDescent="0.25">
      <c r="A229">
        <v>144466</v>
      </c>
      <c r="B229" t="s">
        <v>680</v>
      </c>
      <c r="C229" t="s">
        <v>141</v>
      </c>
      <c r="D229">
        <f t="shared" si="5"/>
        <v>144466</v>
      </c>
      <c r="F229" s="2" t="s">
        <v>861</v>
      </c>
    </row>
    <row r="230" spans="1:8" x14ac:dyDescent="0.25">
      <c r="A230">
        <v>2188</v>
      </c>
      <c r="B230" s="49" t="s">
        <v>278</v>
      </c>
      <c r="C230" t="s">
        <v>171</v>
      </c>
      <c r="D230">
        <f t="shared" si="5"/>
        <v>2188</v>
      </c>
      <c r="E230" t="s">
        <v>23</v>
      </c>
      <c r="F230" s="2" t="s">
        <v>566</v>
      </c>
    </row>
    <row r="231" spans="1:8" x14ac:dyDescent="0.25">
      <c r="A231">
        <v>144375</v>
      </c>
      <c r="B231" s="5" t="s">
        <v>514</v>
      </c>
      <c r="C231" t="s">
        <v>186</v>
      </c>
      <c r="D231">
        <f t="shared" si="5"/>
        <v>144375</v>
      </c>
      <c r="F231" s="2" t="s">
        <v>566</v>
      </c>
    </row>
    <row r="232" spans="1:8" x14ac:dyDescent="0.25">
      <c r="A232">
        <v>2314</v>
      </c>
      <c r="B232" t="s">
        <v>3013</v>
      </c>
      <c r="C232" t="s">
        <v>140</v>
      </c>
      <c r="D232">
        <f t="shared" si="5"/>
        <v>2314</v>
      </c>
      <c r="F232" s="49" t="s">
        <v>566</v>
      </c>
    </row>
    <row r="233" spans="1:8" x14ac:dyDescent="0.25">
      <c r="A233">
        <v>4415</v>
      </c>
      <c r="B233" t="s">
        <v>2914</v>
      </c>
      <c r="C233" s="49" t="s">
        <v>36</v>
      </c>
      <c r="D233" s="49">
        <f t="shared" si="5"/>
        <v>4415</v>
      </c>
      <c r="E233" s="49"/>
      <c r="F233" s="59" t="s">
        <v>566</v>
      </c>
    </row>
    <row r="234" spans="1:8" x14ac:dyDescent="0.25">
      <c r="A234">
        <v>144271</v>
      </c>
      <c r="B234" s="49" t="s">
        <v>1340</v>
      </c>
      <c r="C234" t="s">
        <v>32</v>
      </c>
      <c r="D234">
        <f t="shared" si="5"/>
        <v>144271</v>
      </c>
      <c r="F234" s="49" t="s">
        <v>566</v>
      </c>
    </row>
    <row r="235" spans="1:8" x14ac:dyDescent="0.25">
      <c r="A235">
        <v>144610</v>
      </c>
      <c r="B235" s="49" t="s">
        <v>1342</v>
      </c>
      <c r="C235" t="s">
        <v>32</v>
      </c>
      <c r="D235">
        <f t="shared" ref="D235:D298" si="6">A235</f>
        <v>144610</v>
      </c>
      <c r="F235" s="49" t="s">
        <v>566</v>
      </c>
    </row>
    <row r="236" spans="1:8" x14ac:dyDescent="0.25">
      <c r="A236">
        <v>144260</v>
      </c>
      <c r="B236" s="49" t="s">
        <v>508</v>
      </c>
      <c r="C236" s="49" t="s">
        <v>22</v>
      </c>
      <c r="D236">
        <f t="shared" si="6"/>
        <v>144260</v>
      </c>
      <c r="F236" s="49" t="s">
        <v>566</v>
      </c>
    </row>
    <row r="237" spans="1:8" x14ac:dyDescent="0.25">
      <c r="A237">
        <v>2285</v>
      </c>
      <c r="B237" t="s">
        <v>838</v>
      </c>
      <c r="C237" t="s">
        <v>213</v>
      </c>
      <c r="D237">
        <f t="shared" si="6"/>
        <v>2285</v>
      </c>
      <c r="F237" s="49" t="s">
        <v>566</v>
      </c>
    </row>
    <row r="238" spans="1:8" x14ac:dyDescent="0.25">
      <c r="A238" s="49">
        <v>2951</v>
      </c>
      <c r="B238" s="5" t="s">
        <v>613</v>
      </c>
      <c r="C238" s="49" t="s">
        <v>204</v>
      </c>
      <c r="D238">
        <f t="shared" si="6"/>
        <v>2951</v>
      </c>
      <c r="E238" s="49"/>
      <c r="F238" s="49" t="s">
        <v>566</v>
      </c>
      <c r="G238" s="49"/>
      <c r="H238" s="49"/>
    </row>
    <row r="239" spans="1:8" x14ac:dyDescent="0.25">
      <c r="A239">
        <v>144406</v>
      </c>
      <c r="B239" s="49" t="s">
        <v>575</v>
      </c>
      <c r="C239" t="s">
        <v>14</v>
      </c>
      <c r="D239">
        <f t="shared" si="6"/>
        <v>144406</v>
      </c>
      <c r="F239" s="49" t="s">
        <v>566</v>
      </c>
    </row>
    <row r="240" spans="1:8" x14ac:dyDescent="0.25">
      <c r="A240">
        <v>2953</v>
      </c>
      <c r="B240" s="5" t="s">
        <v>614</v>
      </c>
      <c r="C240" t="s">
        <v>204</v>
      </c>
      <c r="D240">
        <f t="shared" si="6"/>
        <v>2953</v>
      </c>
      <c r="F240" s="49" t="s">
        <v>566</v>
      </c>
    </row>
    <row r="241" spans="1:7" x14ac:dyDescent="0.25">
      <c r="A241" s="49">
        <v>144460</v>
      </c>
      <c r="B241" s="49" t="s">
        <v>122</v>
      </c>
      <c r="C241" s="49" t="s">
        <v>62</v>
      </c>
      <c r="D241">
        <f t="shared" si="6"/>
        <v>144460</v>
      </c>
      <c r="E241" s="49" t="s">
        <v>23</v>
      </c>
      <c r="F241" s="49" t="s">
        <v>566</v>
      </c>
    </row>
    <row r="242" spans="1:7" x14ac:dyDescent="0.25">
      <c r="A242">
        <v>2939</v>
      </c>
      <c r="B242" t="s">
        <v>627</v>
      </c>
      <c r="C242" t="s">
        <v>284</v>
      </c>
      <c r="D242">
        <f t="shared" si="6"/>
        <v>2939</v>
      </c>
      <c r="F242" s="2" t="s">
        <v>566</v>
      </c>
    </row>
    <row r="243" spans="1:7" x14ac:dyDescent="0.25">
      <c r="A243" s="49">
        <v>144311</v>
      </c>
      <c r="B243" s="49" t="s">
        <v>157</v>
      </c>
      <c r="C243" s="49" t="s">
        <v>109</v>
      </c>
      <c r="D243">
        <f t="shared" si="6"/>
        <v>144311</v>
      </c>
      <c r="E243" s="49" t="s">
        <v>23</v>
      </c>
      <c r="F243" s="49" t="s">
        <v>861</v>
      </c>
      <c r="G243" s="49" t="s">
        <v>2887</v>
      </c>
    </row>
    <row r="244" spans="1:7" x14ac:dyDescent="0.25">
      <c r="A244" s="49">
        <v>144325</v>
      </c>
      <c r="B244" s="49" t="s">
        <v>110</v>
      </c>
      <c r="C244" s="49" t="s">
        <v>109</v>
      </c>
      <c r="D244">
        <f t="shared" si="6"/>
        <v>144325</v>
      </c>
      <c r="E244" s="49" t="s">
        <v>23</v>
      </c>
      <c r="F244" s="49" t="s">
        <v>861</v>
      </c>
    </row>
    <row r="245" spans="1:7" x14ac:dyDescent="0.25">
      <c r="A245" s="49">
        <v>4350</v>
      </c>
      <c r="B245" s="49" t="s">
        <v>1367</v>
      </c>
      <c r="C245" s="49" t="s">
        <v>109</v>
      </c>
      <c r="D245">
        <f t="shared" si="6"/>
        <v>4350</v>
      </c>
      <c r="E245" s="49"/>
      <c r="F245" s="49" t="s">
        <v>861</v>
      </c>
    </row>
    <row r="246" spans="1:7" x14ac:dyDescent="0.25">
      <c r="A246" s="49">
        <v>4334</v>
      </c>
      <c r="B246" s="49" t="s">
        <v>1369</v>
      </c>
      <c r="C246" s="49" t="s">
        <v>283</v>
      </c>
      <c r="D246">
        <f t="shared" si="6"/>
        <v>4334</v>
      </c>
      <c r="E246" s="49"/>
      <c r="F246" s="49" t="s">
        <v>566</v>
      </c>
    </row>
    <row r="247" spans="1:7" x14ac:dyDescent="0.25">
      <c r="A247" s="49">
        <v>2193</v>
      </c>
      <c r="B247" s="49" t="s">
        <v>1371</v>
      </c>
      <c r="C247" s="49" t="s">
        <v>202</v>
      </c>
      <c r="D247">
        <f t="shared" si="6"/>
        <v>2193</v>
      </c>
      <c r="E247" s="49" t="s">
        <v>23</v>
      </c>
      <c r="F247" s="49" t="s">
        <v>861</v>
      </c>
    </row>
    <row r="248" spans="1:7" x14ac:dyDescent="0.25">
      <c r="A248">
        <v>144253</v>
      </c>
      <c r="B248" s="49" t="s">
        <v>197</v>
      </c>
      <c r="C248" t="s">
        <v>75</v>
      </c>
      <c r="D248">
        <f t="shared" si="6"/>
        <v>144253</v>
      </c>
      <c r="E248" s="49" t="s">
        <v>23</v>
      </c>
      <c r="F248" s="49" t="s">
        <v>566</v>
      </c>
    </row>
    <row r="249" spans="1:7" x14ac:dyDescent="0.25">
      <c r="A249">
        <v>144528</v>
      </c>
      <c r="B249" t="s">
        <v>681</v>
      </c>
      <c r="C249" t="s">
        <v>141</v>
      </c>
      <c r="D249">
        <f t="shared" si="6"/>
        <v>144528</v>
      </c>
      <c r="F249" s="49" t="s">
        <v>861</v>
      </c>
    </row>
    <row r="250" spans="1:7" x14ac:dyDescent="0.25">
      <c r="A250">
        <v>2418</v>
      </c>
      <c r="B250" t="s">
        <v>3018</v>
      </c>
      <c r="C250" t="s">
        <v>140</v>
      </c>
      <c r="D250">
        <f t="shared" si="6"/>
        <v>2418</v>
      </c>
      <c r="F250" s="49" t="s">
        <v>566</v>
      </c>
    </row>
    <row r="251" spans="1:7" x14ac:dyDescent="0.25">
      <c r="A251">
        <v>4346</v>
      </c>
      <c r="B251" t="s">
        <v>1377</v>
      </c>
      <c r="C251" t="s">
        <v>1019</v>
      </c>
      <c r="D251">
        <f t="shared" si="6"/>
        <v>4346</v>
      </c>
      <c r="F251" s="49" t="s">
        <v>861</v>
      </c>
    </row>
    <row r="252" spans="1:7" x14ac:dyDescent="0.25">
      <c r="A252">
        <v>144465</v>
      </c>
      <c r="B252" t="s">
        <v>1379</v>
      </c>
      <c r="C252" t="s">
        <v>1019</v>
      </c>
      <c r="D252">
        <f t="shared" si="6"/>
        <v>144465</v>
      </c>
      <c r="F252" s="49" t="s">
        <v>861</v>
      </c>
    </row>
    <row r="253" spans="1:7" x14ac:dyDescent="0.25">
      <c r="A253">
        <v>2445</v>
      </c>
      <c r="B253" t="s">
        <v>2984</v>
      </c>
      <c r="C253" t="s">
        <v>2982</v>
      </c>
      <c r="D253">
        <f t="shared" si="6"/>
        <v>2445</v>
      </c>
      <c r="E253" s="49"/>
      <c r="F253" s="49" t="s">
        <v>861</v>
      </c>
    </row>
    <row r="254" spans="1:7" x14ac:dyDescent="0.25">
      <c r="A254">
        <v>144559</v>
      </c>
      <c r="B254" t="s">
        <v>137</v>
      </c>
      <c r="C254" t="s">
        <v>101</v>
      </c>
      <c r="D254">
        <f t="shared" si="6"/>
        <v>144559</v>
      </c>
      <c r="E254" s="49" t="s">
        <v>23</v>
      </c>
      <c r="F254" s="49" t="s">
        <v>566</v>
      </c>
    </row>
    <row r="255" spans="1:7" x14ac:dyDescent="0.25">
      <c r="A255">
        <v>144530</v>
      </c>
      <c r="B255" t="s">
        <v>862</v>
      </c>
      <c r="C255" t="s">
        <v>153</v>
      </c>
      <c r="D255">
        <f t="shared" si="6"/>
        <v>144530</v>
      </c>
      <c r="F255" s="49" t="s">
        <v>566</v>
      </c>
    </row>
    <row r="256" spans="1:7" x14ac:dyDescent="0.25">
      <c r="A256">
        <v>144292</v>
      </c>
      <c r="B256" t="s">
        <v>831</v>
      </c>
      <c r="C256" t="s">
        <v>140</v>
      </c>
      <c r="D256">
        <f t="shared" si="6"/>
        <v>144292</v>
      </c>
      <c r="F256" s="49" t="s">
        <v>861</v>
      </c>
    </row>
    <row r="257" spans="1:7" x14ac:dyDescent="0.25">
      <c r="A257">
        <v>144538</v>
      </c>
      <c r="B257" s="49" t="s">
        <v>1385</v>
      </c>
      <c r="C257" t="s">
        <v>32</v>
      </c>
      <c r="D257">
        <f t="shared" si="6"/>
        <v>144538</v>
      </c>
      <c r="F257" s="49" t="s">
        <v>566</v>
      </c>
    </row>
    <row r="258" spans="1:7" x14ac:dyDescent="0.25">
      <c r="A258">
        <v>144306</v>
      </c>
      <c r="B258" t="s">
        <v>682</v>
      </c>
      <c r="C258" t="s">
        <v>141</v>
      </c>
      <c r="D258">
        <f t="shared" si="6"/>
        <v>144306</v>
      </c>
      <c r="F258" s="49" t="s">
        <v>861</v>
      </c>
    </row>
    <row r="259" spans="1:7" x14ac:dyDescent="0.25">
      <c r="A259">
        <v>2210</v>
      </c>
      <c r="B259" s="49" t="s">
        <v>299</v>
      </c>
      <c r="C259" s="49" t="s">
        <v>62</v>
      </c>
      <c r="D259">
        <f t="shared" si="6"/>
        <v>2210</v>
      </c>
      <c r="E259" s="49" t="s">
        <v>23</v>
      </c>
      <c r="F259" s="49" t="s">
        <v>566</v>
      </c>
    </row>
    <row r="260" spans="1:7" x14ac:dyDescent="0.25">
      <c r="A260" s="6">
        <v>4380</v>
      </c>
      <c r="B260" t="s">
        <v>1391</v>
      </c>
      <c r="C260" t="s">
        <v>174</v>
      </c>
      <c r="D260">
        <f t="shared" si="6"/>
        <v>4380</v>
      </c>
      <c r="F260" s="49" t="s">
        <v>566</v>
      </c>
    </row>
    <row r="261" spans="1:7" x14ac:dyDescent="0.25">
      <c r="A261">
        <v>4422</v>
      </c>
      <c r="B261" s="49" t="s">
        <v>1393</v>
      </c>
      <c r="C261" s="49" t="s">
        <v>115</v>
      </c>
      <c r="D261">
        <f t="shared" si="6"/>
        <v>4422</v>
      </c>
      <c r="F261" s="2" t="s">
        <v>566</v>
      </c>
    </row>
    <row r="262" spans="1:7" x14ac:dyDescent="0.25">
      <c r="A262">
        <v>4423</v>
      </c>
      <c r="B262" s="49" t="s">
        <v>1397</v>
      </c>
      <c r="C262" s="49" t="s">
        <v>115</v>
      </c>
      <c r="D262">
        <f t="shared" si="6"/>
        <v>4423</v>
      </c>
      <c r="F262" s="49" t="s">
        <v>566</v>
      </c>
    </row>
    <row r="263" spans="1:7" x14ac:dyDescent="0.25">
      <c r="A263">
        <v>4430</v>
      </c>
      <c r="B263" t="s">
        <v>2607</v>
      </c>
      <c r="C263" t="s">
        <v>135</v>
      </c>
      <c r="D263">
        <f t="shared" si="6"/>
        <v>4430</v>
      </c>
      <c r="E263" s="49" t="s">
        <v>23</v>
      </c>
      <c r="F263" s="49" t="s">
        <v>566</v>
      </c>
    </row>
    <row r="264" spans="1:7" x14ac:dyDescent="0.25">
      <c r="A264" s="49">
        <v>3114</v>
      </c>
      <c r="B264" t="s">
        <v>929</v>
      </c>
      <c r="C264" s="5" t="s">
        <v>877</v>
      </c>
      <c r="D264">
        <f t="shared" si="6"/>
        <v>3114</v>
      </c>
      <c r="F264" s="49" t="s">
        <v>566</v>
      </c>
    </row>
    <row r="265" spans="1:7" x14ac:dyDescent="0.25">
      <c r="A265" s="49">
        <v>3991</v>
      </c>
      <c r="B265" t="s">
        <v>931</v>
      </c>
      <c r="C265" s="5" t="s">
        <v>877</v>
      </c>
      <c r="D265">
        <f t="shared" si="6"/>
        <v>3991</v>
      </c>
      <c r="F265" s="49" t="s">
        <v>566</v>
      </c>
    </row>
    <row r="266" spans="1:7" x14ac:dyDescent="0.25">
      <c r="A266">
        <v>2937</v>
      </c>
      <c r="B266" s="5" t="s">
        <v>615</v>
      </c>
      <c r="C266" t="s">
        <v>204</v>
      </c>
      <c r="D266">
        <f t="shared" si="6"/>
        <v>2937</v>
      </c>
      <c r="F266" s="49" t="s">
        <v>566</v>
      </c>
    </row>
    <row r="267" spans="1:7" x14ac:dyDescent="0.25">
      <c r="A267">
        <v>2936</v>
      </c>
      <c r="B267" s="5" t="s">
        <v>616</v>
      </c>
      <c r="C267" t="s">
        <v>204</v>
      </c>
      <c r="D267">
        <f t="shared" si="6"/>
        <v>2936</v>
      </c>
      <c r="F267" s="49" t="s">
        <v>566</v>
      </c>
    </row>
    <row r="268" spans="1:7" x14ac:dyDescent="0.25">
      <c r="A268">
        <v>2516</v>
      </c>
      <c r="B268" s="5" t="s">
        <v>1407</v>
      </c>
      <c r="C268" t="s">
        <v>273</v>
      </c>
      <c r="D268">
        <f t="shared" si="6"/>
        <v>2516</v>
      </c>
      <c r="F268" s="49" t="s">
        <v>861</v>
      </c>
      <c r="G268" s="48" t="s">
        <v>3222</v>
      </c>
    </row>
    <row r="269" spans="1:7" x14ac:dyDescent="0.25">
      <c r="A269">
        <v>2438</v>
      </c>
      <c r="B269" t="s">
        <v>2609</v>
      </c>
      <c r="C269" t="s">
        <v>2515</v>
      </c>
      <c r="D269">
        <f t="shared" si="6"/>
        <v>2438</v>
      </c>
      <c r="F269" s="49" t="s">
        <v>566</v>
      </c>
    </row>
    <row r="270" spans="1:7" x14ac:dyDescent="0.25">
      <c r="A270" s="49"/>
      <c r="B270" t="s">
        <v>912</v>
      </c>
      <c r="C270" t="s">
        <v>32</v>
      </c>
      <c r="D270">
        <f t="shared" si="6"/>
        <v>0</v>
      </c>
      <c r="F270" s="49" t="s">
        <v>566</v>
      </c>
    </row>
    <row r="271" spans="1:7" x14ac:dyDescent="0.25">
      <c r="A271">
        <v>144258</v>
      </c>
      <c r="B271" s="49" t="s">
        <v>567</v>
      </c>
      <c r="C271" t="s">
        <v>14</v>
      </c>
      <c r="D271">
        <f t="shared" si="6"/>
        <v>144258</v>
      </c>
      <c r="F271" s="49" t="s">
        <v>566</v>
      </c>
    </row>
    <row r="272" spans="1:7" x14ac:dyDescent="0.25">
      <c r="A272" s="49">
        <v>144262</v>
      </c>
      <c r="B272" s="49" t="s">
        <v>121</v>
      </c>
      <c r="C272" s="49" t="s">
        <v>32</v>
      </c>
      <c r="D272">
        <f t="shared" si="6"/>
        <v>144262</v>
      </c>
      <c r="E272" s="49" t="s">
        <v>23</v>
      </c>
      <c r="F272" s="49" t="s">
        <v>566</v>
      </c>
    </row>
    <row r="273" spans="1:7" x14ac:dyDescent="0.25">
      <c r="A273">
        <v>2221</v>
      </c>
      <c r="B273" s="49" t="s">
        <v>305</v>
      </c>
      <c r="C273" s="49" t="s">
        <v>330</v>
      </c>
      <c r="D273">
        <f t="shared" si="6"/>
        <v>2221</v>
      </c>
      <c r="E273" s="49" t="s">
        <v>23</v>
      </c>
      <c r="F273" s="49" t="s">
        <v>566</v>
      </c>
    </row>
    <row r="274" spans="1:7" x14ac:dyDescent="0.25">
      <c r="A274">
        <v>1263</v>
      </c>
      <c r="B274" s="49" t="s">
        <v>350</v>
      </c>
      <c r="C274" t="s">
        <v>330</v>
      </c>
      <c r="D274">
        <f t="shared" si="6"/>
        <v>1263</v>
      </c>
      <c r="E274" t="s">
        <v>23</v>
      </c>
      <c r="F274" s="2" t="s">
        <v>566</v>
      </c>
    </row>
    <row r="275" spans="1:7" x14ac:dyDescent="0.25">
      <c r="A275">
        <v>3107</v>
      </c>
      <c r="B275" s="49" t="s">
        <v>497</v>
      </c>
      <c r="C275" t="s">
        <v>330</v>
      </c>
      <c r="D275">
        <f t="shared" si="6"/>
        <v>3107</v>
      </c>
      <c r="F275" s="49" t="s">
        <v>566</v>
      </c>
    </row>
    <row r="276" spans="1:7" x14ac:dyDescent="0.25">
      <c r="A276" s="49">
        <v>144548</v>
      </c>
      <c r="B276" s="49" t="s">
        <v>116</v>
      </c>
      <c r="C276" s="49" t="s">
        <v>128</v>
      </c>
      <c r="D276">
        <f t="shared" si="6"/>
        <v>144548</v>
      </c>
      <c r="E276" s="49" t="s">
        <v>23</v>
      </c>
      <c r="F276" s="49" t="s">
        <v>566</v>
      </c>
    </row>
    <row r="277" spans="1:7" x14ac:dyDescent="0.25">
      <c r="A277">
        <v>2343</v>
      </c>
      <c r="B277" t="s">
        <v>2905</v>
      </c>
      <c r="C277" t="s">
        <v>2980</v>
      </c>
      <c r="D277">
        <f t="shared" si="6"/>
        <v>2343</v>
      </c>
      <c r="E277" s="49"/>
      <c r="F277" s="49" t="s">
        <v>566</v>
      </c>
    </row>
    <row r="278" spans="1:7" x14ac:dyDescent="0.25">
      <c r="A278">
        <v>144412</v>
      </c>
      <c r="B278" s="5" t="s">
        <v>515</v>
      </c>
      <c r="C278" t="s">
        <v>186</v>
      </c>
      <c r="D278">
        <f t="shared" si="6"/>
        <v>144412</v>
      </c>
      <c r="F278" s="2" t="s">
        <v>566</v>
      </c>
    </row>
    <row r="279" spans="1:7" x14ac:dyDescent="0.25">
      <c r="A279">
        <v>144407</v>
      </c>
      <c r="B279" t="s">
        <v>723</v>
      </c>
      <c r="C279" t="s">
        <v>327</v>
      </c>
      <c r="D279">
        <f t="shared" si="6"/>
        <v>144407</v>
      </c>
      <c r="F279" s="49" t="s">
        <v>566</v>
      </c>
    </row>
    <row r="280" spans="1:7" x14ac:dyDescent="0.25">
      <c r="A280">
        <v>4337</v>
      </c>
      <c r="B280" t="s">
        <v>1421</v>
      </c>
      <c r="C280" t="s">
        <v>153</v>
      </c>
      <c r="D280">
        <f t="shared" si="6"/>
        <v>4337</v>
      </c>
      <c r="F280" s="49" t="s">
        <v>861</v>
      </c>
    </row>
    <row r="281" spans="1:7" x14ac:dyDescent="0.25">
      <c r="A281">
        <v>2224</v>
      </c>
      <c r="B281" s="49" t="s">
        <v>292</v>
      </c>
      <c r="C281" s="49" t="s">
        <v>596</v>
      </c>
      <c r="D281">
        <f t="shared" si="6"/>
        <v>2224</v>
      </c>
      <c r="E281" s="49" t="s">
        <v>23</v>
      </c>
      <c r="F281" s="49" t="s">
        <v>566</v>
      </c>
    </row>
    <row r="282" spans="1:7" x14ac:dyDescent="0.25">
      <c r="A282">
        <v>4366</v>
      </c>
      <c r="B282" s="49" t="s">
        <v>2903</v>
      </c>
      <c r="C282" s="49" t="s">
        <v>3186</v>
      </c>
      <c r="D282">
        <f t="shared" si="6"/>
        <v>4366</v>
      </c>
      <c r="E282" s="48" t="s">
        <v>2912</v>
      </c>
      <c r="F282" s="49" t="s">
        <v>566</v>
      </c>
    </row>
    <row r="283" spans="1:7" x14ac:dyDescent="0.25">
      <c r="A283">
        <v>2180</v>
      </c>
      <c r="B283" s="49" t="s">
        <v>170</v>
      </c>
      <c r="C283" s="49" t="s">
        <v>32</v>
      </c>
      <c r="D283">
        <f t="shared" si="6"/>
        <v>2180</v>
      </c>
      <c r="E283" s="49" t="s">
        <v>23</v>
      </c>
      <c r="F283" s="49" t="s">
        <v>566</v>
      </c>
    </row>
    <row r="284" spans="1:7" x14ac:dyDescent="0.25">
      <c r="A284">
        <v>144391</v>
      </c>
      <c r="B284" t="s">
        <v>749</v>
      </c>
      <c r="C284" t="s">
        <v>107</v>
      </c>
      <c r="D284">
        <f t="shared" si="6"/>
        <v>144391</v>
      </c>
      <c r="F284" s="49" t="s">
        <v>566</v>
      </c>
    </row>
    <row r="285" spans="1:7" x14ac:dyDescent="0.25">
      <c r="A285" t="s">
        <v>23</v>
      </c>
      <c r="B285" s="49" t="s">
        <v>576</v>
      </c>
      <c r="C285" t="s">
        <v>14</v>
      </c>
      <c r="D285" t="s">
        <v>23</v>
      </c>
      <c r="F285" s="49" t="s">
        <v>566</v>
      </c>
      <c r="G285" t="s">
        <v>3215</v>
      </c>
    </row>
    <row r="286" spans="1:7" x14ac:dyDescent="0.25">
      <c r="A286" s="49">
        <v>1323</v>
      </c>
      <c r="B286" s="49" t="s">
        <v>217</v>
      </c>
      <c r="C286" s="49" t="s">
        <v>12</v>
      </c>
      <c r="D286">
        <f t="shared" si="6"/>
        <v>1323</v>
      </c>
      <c r="E286" s="49" t="s">
        <v>23</v>
      </c>
      <c r="F286" s="49" t="s">
        <v>566</v>
      </c>
    </row>
    <row r="287" spans="1:7" x14ac:dyDescent="0.25">
      <c r="A287">
        <v>144462</v>
      </c>
      <c r="B287" s="49" t="s">
        <v>762</v>
      </c>
      <c r="C287" t="s">
        <v>643</v>
      </c>
      <c r="D287">
        <f t="shared" si="6"/>
        <v>144462</v>
      </c>
      <c r="F287" s="49" t="s">
        <v>566</v>
      </c>
    </row>
    <row r="288" spans="1:7" x14ac:dyDescent="0.25">
      <c r="A288">
        <v>144587</v>
      </c>
      <c r="B288" s="49" t="s">
        <v>763</v>
      </c>
      <c r="C288" t="s">
        <v>643</v>
      </c>
      <c r="D288">
        <f t="shared" si="6"/>
        <v>144587</v>
      </c>
      <c r="F288" s="49" t="s">
        <v>566</v>
      </c>
    </row>
    <row r="289" spans="1:7" x14ac:dyDescent="0.25">
      <c r="A289">
        <v>144550</v>
      </c>
      <c r="B289" s="49" t="s">
        <v>654</v>
      </c>
      <c r="C289" t="s">
        <v>32</v>
      </c>
      <c r="D289">
        <f t="shared" si="6"/>
        <v>144550</v>
      </c>
      <c r="F289" s="2" t="s">
        <v>566</v>
      </c>
    </row>
    <row r="290" spans="1:7" x14ac:dyDescent="0.25">
      <c r="A290">
        <v>2156</v>
      </c>
      <c r="B290" s="49" t="s">
        <v>312</v>
      </c>
      <c r="C290" t="s">
        <v>14</v>
      </c>
      <c r="D290">
        <f t="shared" si="6"/>
        <v>2156</v>
      </c>
      <c r="E290" t="s">
        <v>23</v>
      </c>
      <c r="F290" s="49" t="s">
        <v>566</v>
      </c>
    </row>
    <row r="291" spans="1:7" x14ac:dyDescent="0.25">
      <c r="A291">
        <v>4402</v>
      </c>
      <c r="B291" t="s">
        <v>1440</v>
      </c>
      <c r="C291" t="s">
        <v>115</v>
      </c>
      <c r="D291">
        <f t="shared" si="6"/>
        <v>4402</v>
      </c>
      <c r="F291" s="49" t="s">
        <v>946</v>
      </c>
    </row>
    <row r="292" spans="1:7" x14ac:dyDescent="0.25">
      <c r="A292">
        <v>2874</v>
      </c>
      <c r="B292" s="49" t="s">
        <v>698</v>
      </c>
      <c r="C292" t="s">
        <v>865</v>
      </c>
      <c r="D292">
        <f t="shared" si="6"/>
        <v>2874</v>
      </c>
      <c r="F292" s="2" t="s">
        <v>566</v>
      </c>
    </row>
    <row r="293" spans="1:7" x14ac:dyDescent="0.25">
      <c r="A293">
        <v>1310</v>
      </c>
      <c r="B293" s="49" t="s">
        <v>784</v>
      </c>
      <c r="C293" s="49" t="s">
        <v>537</v>
      </c>
      <c r="D293">
        <f t="shared" si="6"/>
        <v>1310</v>
      </c>
      <c r="F293" s="2" t="s">
        <v>859</v>
      </c>
      <c r="G293" t="s">
        <v>23</v>
      </c>
    </row>
    <row r="294" spans="1:7" x14ac:dyDescent="0.25">
      <c r="A294">
        <v>2336</v>
      </c>
      <c r="B294" t="s">
        <v>3014</v>
      </c>
      <c r="C294" t="s">
        <v>140</v>
      </c>
      <c r="D294">
        <f t="shared" si="6"/>
        <v>2336</v>
      </c>
      <c r="F294" s="49" t="s">
        <v>566</v>
      </c>
    </row>
    <row r="295" spans="1:7" x14ac:dyDescent="0.25">
      <c r="A295">
        <v>2211</v>
      </c>
      <c r="B295" s="49" t="s">
        <v>295</v>
      </c>
      <c r="C295" s="49" t="s">
        <v>327</v>
      </c>
      <c r="D295">
        <f t="shared" si="6"/>
        <v>2211</v>
      </c>
      <c r="E295" s="49" t="s">
        <v>23</v>
      </c>
      <c r="F295" s="49" t="s">
        <v>860</v>
      </c>
    </row>
    <row r="296" spans="1:7" x14ac:dyDescent="0.25">
      <c r="A296">
        <v>4135</v>
      </c>
      <c r="B296" s="49" t="s">
        <v>2975</v>
      </c>
      <c r="C296" s="48" t="s">
        <v>2976</v>
      </c>
      <c r="D296">
        <f t="shared" si="6"/>
        <v>4135</v>
      </c>
      <c r="E296" s="48" t="s">
        <v>2912</v>
      </c>
      <c r="F296" s="48"/>
    </row>
    <row r="297" spans="1:7" x14ac:dyDescent="0.25">
      <c r="A297" t="s">
        <v>23</v>
      </c>
      <c r="B297" t="s">
        <v>23</v>
      </c>
      <c r="C297" t="s">
        <v>23</v>
      </c>
      <c r="D297" t="s">
        <v>23</v>
      </c>
      <c r="F297" s="49"/>
    </row>
    <row r="298" spans="1:7" x14ac:dyDescent="0.25">
      <c r="A298">
        <v>2262</v>
      </c>
      <c r="B298" s="49" t="s">
        <v>828</v>
      </c>
      <c r="C298" t="s">
        <v>84</v>
      </c>
      <c r="D298">
        <f t="shared" si="6"/>
        <v>2262</v>
      </c>
      <c r="F298" s="49" t="s">
        <v>861</v>
      </c>
    </row>
    <row r="299" spans="1:7" x14ac:dyDescent="0.25">
      <c r="A299" s="49">
        <v>144553</v>
      </c>
      <c r="B299" s="49" t="s">
        <v>215</v>
      </c>
      <c r="C299" s="49" t="s">
        <v>112</v>
      </c>
      <c r="D299">
        <f t="shared" ref="D299:D362" si="7">A299</f>
        <v>144553</v>
      </c>
      <c r="E299" s="49" t="s">
        <v>23</v>
      </c>
      <c r="F299" s="49" t="s">
        <v>566</v>
      </c>
    </row>
    <row r="300" spans="1:7" ht="15.75" x14ac:dyDescent="0.25">
      <c r="A300">
        <v>4371</v>
      </c>
      <c r="B300" t="s">
        <v>1452</v>
      </c>
      <c r="C300" t="s">
        <v>62</v>
      </c>
      <c r="D300">
        <f t="shared" si="7"/>
        <v>4371</v>
      </c>
      <c r="F300" s="66" t="s">
        <v>861</v>
      </c>
    </row>
    <row r="301" spans="1:7" x14ac:dyDescent="0.25">
      <c r="A301">
        <v>2299</v>
      </c>
      <c r="B301" t="s">
        <v>779</v>
      </c>
      <c r="C301" t="s">
        <v>115</v>
      </c>
      <c r="D301">
        <f t="shared" si="7"/>
        <v>2299</v>
      </c>
      <c r="F301" s="2" t="s">
        <v>566</v>
      </c>
    </row>
    <row r="302" spans="1:7" x14ac:dyDescent="0.25">
      <c r="A302" s="49">
        <v>144524</v>
      </c>
      <c r="B302" s="49" t="s">
        <v>130</v>
      </c>
      <c r="C302" s="49" t="s">
        <v>109</v>
      </c>
      <c r="D302">
        <f t="shared" si="7"/>
        <v>144524</v>
      </c>
      <c r="E302" s="49" t="s">
        <v>23</v>
      </c>
      <c r="F302" s="49" t="s">
        <v>566</v>
      </c>
    </row>
    <row r="303" spans="1:7" x14ac:dyDescent="0.25">
      <c r="A303">
        <v>2212</v>
      </c>
      <c r="B303" s="31" t="s">
        <v>298</v>
      </c>
      <c r="C303" s="49" t="s">
        <v>183</v>
      </c>
      <c r="D303">
        <f t="shared" si="7"/>
        <v>2212</v>
      </c>
      <c r="E303" s="49" t="s">
        <v>23</v>
      </c>
      <c r="F303" s="2" t="s">
        <v>566</v>
      </c>
    </row>
    <row r="304" spans="1:7" x14ac:dyDescent="0.25">
      <c r="A304">
        <v>1314</v>
      </c>
      <c r="B304" s="49" t="s">
        <v>334</v>
      </c>
      <c r="C304" s="49" t="s">
        <v>183</v>
      </c>
      <c r="D304">
        <f t="shared" si="7"/>
        <v>1314</v>
      </c>
      <c r="E304" s="49" t="s">
        <v>23</v>
      </c>
      <c r="F304" s="2" t="s">
        <v>566</v>
      </c>
    </row>
    <row r="305" spans="1:6" x14ac:dyDescent="0.25">
      <c r="A305">
        <v>144335</v>
      </c>
      <c r="B305" t="s">
        <v>724</v>
      </c>
      <c r="C305" t="s">
        <v>327</v>
      </c>
      <c r="D305">
        <f t="shared" si="7"/>
        <v>144335</v>
      </c>
      <c r="F305" s="2" t="s">
        <v>566</v>
      </c>
    </row>
    <row r="306" spans="1:6" x14ac:dyDescent="0.25">
      <c r="A306">
        <v>4307</v>
      </c>
      <c r="B306" t="s">
        <v>1465</v>
      </c>
      <c r="C306" t="s">
        <v>342</v>
      </c>
      <c r="D306">
        <f t="shared" si="7"/>
        <v>4307</v>
      </c>
      <c r="F306" s="2" t="s">
        <v>566</v>
      </c>
    </row>
    <row r="307" spans="1:6" x14ac:dyDescent="0.25">
      <c r="A307">
        <v>2875</v>
      </c>
      <c r="B307" t="s">
        <v>817</v>
      </c>
      <c r="C307" t="s">
        <v>745</v>
      </c>
      <c r="D307">
        <f t="shared" si="7"/>
        <v>2875</v>
      </c>
      <c r="F307" s="49" t="s">
        <v>566</v>
      </c>
    </row>
    <row r="308" spans="1:6" x14ac:dyDescent="0.25">
      <c r="A308" s="49">
        <v>144329</v>
      </c>
      <c r="B308" s="49" t="s">
        <v>164</v>
      </c>
      <c r="C308" s="49" t="s">
        <v>22</v>
      </c>
      <c r="D308">
        <f t="shared" si="7"/>
        <v>144329</v>
      </c>
      <c r="E308" s="49" t="s">
        <v>23</v>
      </c>
      <c r="F308" s="49" t="s">
        <v>566</v>
      </c>
    </row>
    <row r="309" spans="1:6" x14ac:dyDescent="0.25">
      <c r="A309" s="49">
        <v>144269</v>
      </c>
      <c r="B309" s="49" t="s">
        <v>184</v>
      </c>
      <c r="C309" s="49" t="s">
        <v>22</v>
      </c>
      <c r="D309">
        <f t="shared" si="7"/>
        <v>144269</v>
      </c>
      <c r="E309" s="49" t="s">
        <v>23</v>
      </c>
      <c r="F309" s="49" t="s">
        <v>566</v>
      </c>
    </row>
    <row r="310" spans="1:6" x14ac:dyDescent="0.25">
      <c r="A310">
        <v>2416</v>
      </c>
      <c r="B310" t="s">
        <v>3109</v>
      </c>
      <c r="C310" t="s">
        <v>201</v>
      </c>
      <c r="D310">
        <f t="shared" si="7"/>
        <v>2416</v>
      </c>
      <c r="E310" s="3"/>
      <c r="F310" s="3" t="s">
        <v>3300</v>
      </c>
    </row>
    <row r="311" spans="1:6" x14ac:dyDescent="0.25">
      <c r="A311">
        <v>2215</v>
      </c>
      <c r="B311" s="49" t="s">
        <v>577</v>
      </c>
      <c r="C311" t="s">
        <v>14</v>
      </c>
      <c r="D311">
        <f t="shared" si="7"/>
        <v>2215</v>
      </c>
      <c r="E311" s="49"/>
      <c r="F311" s="2" t="s">
        <v>566</v>
      </c>
    </row>
    <row r="312" spans="1:6" x14ac:dyDescent="0.25">
      <c r="A312">
        <v>144430</v>
      </c>
      <c r="B312" s="49" t="s">
        <v>790</v>
      </c>
      <c r="C312" t="s">
        <v>75</v>
      </c>
      <c r="D312">
        <f t="shared" si="7"/>
        <v>144430</v>
      </c>
      <c r="F312" s="2" t="s">
        <v>566</v>
      </c>
    </row>
    <row r="313" spans="1:6" x14ac:dyDescent="0.25">
      <c r="B313" t="s">
        <v>2915</v>
      </c>
      <c r="C313" s="49" t="s">
        <v>36</v>
      </c>
      <c r="D313">
        <f t="shared" si="7"/>
        <v>0</v>
      </c>
      <c r="F313" s="59" t="s">
        <v>566</v>
      </c>
    </row>
    <row r="314" spans="1:6" x14ac:dyDescent="0.25">
      <c r="A314">
        <v>1312</v>
      </c>
      <c r="B314" s="49" t="s">
        <v>145</v>
      </c>
      <c r="C314" t="s">
        <v>88</v>
      </c>
      <c r="D314">
        <f t="shared" si="7"/>
        <v>1312</v>
      </c>
      <c r="E314" s="49" t="s">
        <v>23</v>
      </c>
      <c r="F314" s="2" t="s">
        <v>566</v>
      </c>
    </row>
    <row r="315" spans="1:6" x14ac:dyDescent="0.25">
      <c r="A315">
        <v>144397</v>
      </c>
      <c r="B315" s="49" t="s">
        <v>85</v>
      </c>
      <c r="C315" s="49" t="s">
        <v>74</v>
      </c>
      <c r="D315">
        <f t="shared" si="7"/>
        <v>144397</v>
      </c>
      <c r="F315" s="2" t="s">
        <v>566</v>
      </c>
    </row>
    <row r="316" spans="1:6" x14ac:dyDescent="0.25">
      <c r="A316">
        <v>144323</v>
      </c>
      <c r="B316" t="s">
        <v>725</v>
      </c>
      <c r="C316" t="s">
        <v>327</v>
      </c>
      <c r="D316">
        <f t="shared" si="7"/>
        <v>144323</v>
      </c>
      <c r="F316" s="49" t="s">
        <v>566</v>
      </c>
    </row>
    <row r="317" spans="1:6" x14ac:dyDescent="0.25">
      <c r="A317" s="49">
        <v>144427</v>
      </c>
      <c r="B317" s="49" t="s">
        <v>165</v>
      </c>
      <c r="C317" s="49" t="s">
        <v>22</v>
      </c>
      <c r="D317">
        <f t="shared" si="7"/>
        <v>144427</v>
      </c>
      <c r="E317" s="49" t="s">
        <v>23</v>
      </c>
      <c r="F317" s="49" t="s">
        <v>566</v>
      </c>
    </row>
    <row r="318" spans="1:6" x14ac:dyDescent="0.25">
      <c r="A318">
        <v>1265</v>
      </c>
      <c r="B318" s="49" t="s">
        <v>336</v>
      </c>
      <c r="C318" t="s">
        <v>183</v>
      </c>
      <c r="D318">
        <f t="shared" si="7"/>
        <v>1265</v>
      </c>
      <c r="F318" s="49" t="s">
        <v>860</v>
      </c>
    </row>
    <row r="319" spans="1:6" x14ac:dyDescent="0.25">
      <c r="A319">
        <v>1313</v>
      </c>
      <c r="B319" s="49" t="s">
        <v>13</v>
      </c>
      <c r="C319" s="49" t="s">
        <v>14</v>
      </c>
      <c r="D319">
        <f t="shared" si="7"/>
        <v>1313</v>
      </c>
      <c r="E319" s="49"/>
      <c r="F319" s="2" t="s">
        <v>566</v>
      </c>
    </row>
    <row r="320" spans="1:6" x14ac:dyDescent="0.25">
      <c r="A320">
        <v>3123</v>
      </c>
      <c r="B320" s="49" t="s">
        <v>1484</v>
      </c>
      <c r="C320" s="49" t="s">
        <v>488</v>
      </c>
      <c r="D320">
        <f t="shared" si="7"/>
        <v>3123</v>
      </c>
      <c r="F320" s="2" t="s">
        <v>566</v>
      </c>
    </row>
    <row r="321" spans="1:7" x14ac:dyDescent="0.25">
      <c r="A321">
        <v>144533</v>
      </c>
      <c r="B321" t="s">
        <v>706</v>
      </c>
      <c r="C321" t="s">
        <v>62</v>
      </c>
      <c r="D321">
        <f t="shared" si="7"/>
        <v>144533</v>
      </c>
      <c r="F321" s="49" t="s">
        <v>861</v>
      </c>
    </row>
    <row r="322" spans="1:7" x14ac:dyDescent="0.25">
      <c r="A322">
        <v>144396</v>
      </c>
      <c r="B322" s="49" t="s">
        <v>198</v>
      </c>
      <c r="C322" t="s">
        <v>101</v>
      </c>
      <c r="D322">
        <f t="shared" si="7"/>
        <v>144396</v>
      </c>
      <c r="E322" s="49" t="s">
        <v>23</v>
      </c>
      <c r="F322" s="2" t="s">
        <v>566</v>
      </c>
    </row>
    <row r="323" spans="1:7" x14ac:dyDescent="0.25">
      <c r="A323">
        <v>2353</v>
      </c>
      <c r="B323" t="s">
        <v>3023</v>
      </c>
      <c r="C323" t="s">
        <v>101</v>
      </c>
      <c r="D323">
        <f t="shared" si="7"/>
        <v>2353</v>
      </c>
      <c r="F323" s="49" t="s">
        <v>861</v>
      </c>
    </row>
    <row r="324" spans="1:7" x14ac:dyDescent="0.25">
      <c r="A324">
        <v>2191</v>
      </c>
      <c r="B324" s="49" t="s">
        <v>309</v>
      </c>
      <c r="C324" t="s">
        <v>335</v>
      </c>
      <c r="D324">
        <f t="shared" si="7"/>
        <v>2191</v>
      </c>
      <c r="E324" t="s">
        <v>23</v>
      </c>
      <c r="F324" s="2" t="s">
        <v>566</v>
      </c>
    </row>
    <row r="325" spans="1:7" x14ac:dyDescent="0.25">
      <c r="A325">
        <v>144291</v>
      </c>
      <c r="B325" s="49" t="s">
        <v>220</v>
      </c>
      <c r="C325" t="s">
        <v>335</v>
      </c>
      <c r="D325">
        <f t="shared" si="7"/>
        <v>144291</v>
      </c>
      <c r="E325" s="49" t="s">
        <v>23</v>
      </c>
      <c r="F325" s="2" t="s">
        <v>566</v>
      </c>
    </row>
    <row r="326" spans="1:7" x14ac:dyDescent="0.25">
      <c r="A326">
        <v>144579</v>
      </c>
      <c r="B326" t="s">
        <v>683</v>
      </c>
      <c r="C326" t="s">
        <v>141</v>
      </c>
      <c r="D326">
        <f t="shared" si="7"/>
        <v>144579</v>
      </c>
      <c r="F326" s="49" t="s">
        <v>861</v>
      </c>
    </row>
    <row r="327" spans="1:7" x14ac:dyDescent="0.25">
      <c r="A327">
        <v>144405</v>
      </c>
      <c r="B327" t="s">
        <v>684</v>
      </c>
      <c r="C327" t="s">
        <v>141</v>
      </c>
      <c r="D327">
        <f t="shared" si="7"/>
        <v>144405</v>
      </c>
      <c r="F327" s="2" t="s">
        <v>861</v>
      </c>
    </row>
    <row r="328" spans="1:7" x14ac:dyDescent="0.25">
      <c r="A328">
        <v>2163</v>
      </c>
      <c r="B328" s="49" t="s">
        <v>344</v>
      </c>
      <c r="C328" t="s">
        <v>141</v>
      </c>
      <c r="D328">
        <f t="shared" si="7"/>
        <v>2163</v>
      </c>
      <c r="E328" t="s">
        <v>23</v>
      </c>
      <c r="F328" s="2" t="s">
        <v>860</v>
      </c>
    </row>
    <row r="329" spans="1:7" x14ac:dyDescent="0.25">
      <c r="A329">
        <v>144353</v>
      </c>
      <c r="B329" s="49" t="s">
        <v>810</v>
      </c>
      <c r="C329" t="s">
        <v>32</v>
      </c>
      <c r="D329">
        <f t="shared" si="7"/>
        <v>144353</v>
      </c>
      <c r="F329" s="49" t="s">
        <v>566</v>
      </c>
    </row>
    <row r="330" spans="1:7" x14ac:dyDescent="0.25">
      <c r="A330" s="49">
        <v>1252</v>
      </c>
      <c r="B330" s="49" t="s">
        <v>505</v>
      </c>
      <c r="C330" t="s">
        <v>496</v>
      </c>
      <c r="D330">
        <f t="shared" si="7"/>
        <v>1252</v>
      </c>
      <c r="F330" s="49" t="s">
        <v>566</v>
      </c>
    </row>
    <row r="331" spans="1:7" x14ac:dyDescent="0.25">
      <c r="A331" s="49">
        <v>144355</v>
      </c>
      <c r="B331" s="49" t="s">
        <v>48</v>
      </c>
      <c r="C331" s="49" t="s">
        <v>140</v>
      </c>
      <c r="D331">
        <f t="shared" si="7"/>
        <v>144355</v>
      </c>
      <c r="E331" s="49" t="s">
        <v>23</v>
      </c>
      <c r="F331" s="49" t="s">
        <v>566</v>
      </c>
      <c r="G331" s="4" t="s">
        <v>23</v>
      </c>
    </row>
    <row r="332" spans="1:7" x14ac:dyDescent="0.25">
      <c r="A332" s="49">
        <v>144419</v>
      </c>
      <c r="B332" s="49" t="s">
        <v>234</v>
      </c>
      <c r="C332" s="49" t="s">
        <v>105</v>
      </c>
      <c r="D332">
        <f t="shared" si="7"/>
        <v>144419</v>
      </c>
      <c r="E332" s="49" t="s">
        <v>23</v>
      </c>
      <c r="F332" s="49" t="s">
        <v>566</v>
      </c>
      <c r="G332" s="4" t="s">
        <v>23</v>
      </c>
    </row>
    <row r="333" spans="1:7" x14ac:dyDescent="0.25">
      <c r="A333" s="49">
        <v>4104</v>
      </c>
      <c r="B333" s="49" t="s">
        <v>2929</v>
      </c>
      <c r="C333" s="48" t="s">
        <v>2930</v>
      </c>
      <c r="D333">
        <f t="shared" si="7"/>
        <v>4104</v>
      </c>
      <c r="E333" s="48" t="s">
        <v>2912</v>
      </c>
      <c r="F333" s="48"/>
      <c r="G333" s="4"/>
    </row>
    <row r="334" spans="1:7" x14ac:dyDescent="0.25">
      <c r="A334">
        <v>2922</v>
      </c>
      <c r="B334" s="49" t="s">
        <v>99</v>
      </c>
      <c r="C334" t="s">
        <v>14</v>
      </c>
      <c r="D334">
        <f t="shared" si="7"/>
        <v>2922</v>
      </c>
      <c r="E334" s="49" t="s">
        <v>23</v>
      </c>
      <c r="F334" s="2" t="s">
        <v>566</v>
      </c>
    </row>
    <row r="335" spans="1:7" x14ac:dyDescent="0.25">
      <c r="A335">
        <v>2451</v>
      </c>
      <c r="B335" t="s">
        <v>2619</v>
      </c>
      <c r="C335" t="s">
        <v>3130</v>
      </c>
      <c r="D335">
        <f t="shared" si="7"/>
        <v>2451</v>
      </c>
      <c r="E335" t="s">
        <v>23</v>
      </c>
      <c r="F335" s="2" t="s">
        <v>860</v>
      </c>
    </row>
    <row r="336" spans="1:7" x14ac:dyDescent="0.25">
      <c r="A336" s="49">
        <v>144454</v>
      </c>
      <c r="B336" s="49" t="s">
        <v>94</v>
      </c>
      <c r="C336" s="49" t="s">
        <v>59</v>
      </c>
      <c r="D336">
        <f t="shared" si="7"/>
        <v>144454</v>
      </c>
      <c r="E336" s="49" t="s">
        <v>23</v>
      </c>
      <c r="F336" s="2" t="s">
        <v>861</v>
      </c>
    </row>
    <row r="337" spans="1:8" x14ac:dyDescent="0.25">
      <c r="A337" s="49">
        <v>144441</v>
      </c>
      <c r="B337" s="49" t="s">
        <v>102</v>
      </c>
      <c r="C337" s="49" t="s">
        <v>59</v>
      </c>
      <c r="D337">
        <f t="shared" si="7"/>
        <v>144441</v>
      </c>
      <c r="E337" s="49" t="s">
        <v>23</v>
      </c>
      <c r="F337" s="2" t="s">
        <v>861</v>
      </c>
    </row>
    <row r="338" spans="1:8" x14ac:dyDescent="0.25">
      <c r="A338">
        <v>2195</v>
      </c>
      <c r="B338" t="s">
        <v>3116</v>
      </c>
      <c r="C338" t="s">
        <v>3103</v>
      </c>
      <c r="D338">
        <f t="shared" si="7"/>
        <v>2195</v>
      </c>
      <c r="E338" t="s">
        <v>3104</v>
      </c>
    </row>
    <row r="339" spans="1:8" x14ac:dyDescent="0.25">
      <c r="A339">
        <v>144268</v>
      </c>
      <c r="B339" t="s">
        <v>685</v>
      </c>
      <c r="C339" t="s">
        <v>141</v>
      </c>
      <c r="D339">
        <f t="shared" si="7"/>
        <v>144268</v>
      </c>
      <c r="F339" s="49" t="s">
        <v>861</v>
      </c>
    </row>
    <row r="340" spans="1:8" x14ac:dyDescent="0.25">
      <c r="A340">
        <v>144486</v>
      </c>
      <c r="B340" t="s">
        <v>686</v>
      </c>
      <c r="C340" t="s">
        <v>141</v>
      </c>
      <c r="D340">
        <f t="shared" si="7"/>
        <v>144486</v>
      </c>
      <c r="F340" s="49" t="s">
        <v>861</v>
      </c>
    </row>
    <row r="341" spans="1:8" x14ac:dyDescent="0.25">
      <c r="A341">
        <v>144497</v>
      </c>
      <c r="B341" t="s">
        <v>687</v>
      </c>
      <c r="C341" t="s">
        <v>141</v>
      </c>
      <c r="D341">
        <f t="shared" si="7"/>
        <v>144497</v>
      </c>
      <c r="F341" s="49" t="s">
        <v>861</v>
      </c>
    </row>
    <row r="342" spans="1:8" x14ac:dyDescent="0.25">
      <c r="A342">
        <v>2914</v>
      </c>
      <c r="B342" t="s">
        <v>628</v>
      </c>
      <c r="C342" t="s">
        <v>284</v>
      </c>
      <c r="D342">
        <f t="shared" si="7"/>
        <v>2914</v>
      </c>
      <c r="F342" s="49" t="s">
        <v>566</v>
      </c>
    </row>
    <row r="343" spans="1:8" x14ac:dyDescent="0.25">
      <c r="A343" s="49">
        <v>144348</v>
      </c>
      <c r="B343" s="49" t="s">
        <v>158</v>
      </c>
      <c r="C343" s="49" t="s">
        <v>62</v>
      </c>
      <c r="D343">
        <f t="shared" si="7"/>
        <v>144348</v>
      </c>
      <c r="E343" s="49" t="s">
        <v>23</v>
      </c>
      <c r="F343" s="49" t="s">
        <v>566</v>
      </c>
    </row>
    <row r="344" spans="1:8" x14ac:dyDescent="0.25">
      <c r="A344">
        <v>2913</v>
      </c>
      <c r="B344" t="s">
        <v>629</v>
      </c>
      <c r="C344" t="s">
        <v>284</v>
      </c>
      <c r="D344">
        <f t="shared" si="7"/>
        <v>2913</v>
      </c>
      <c r="F344" s="49" t="s">
        <v>566</v>
      </c>
    </row>
    <row r="345" spans="1:8" x14ac:dyDescent="0.25">
      <c r="A345">
        <v>144615</v>
      </c>
      <c r="B345" s="49" t="s">
        <v>641</v>
      </c>
      <c r="C345" t="s">
        <v>643</v>
      </c>
      <c r="D345">
        <f t="shared" si="7"/>
        <v>144615</v>
      </c>
      <c r="F345" s="49" t="s">
        <v>566</v>
      </c>
    </row>
    <row r="346" spans="1:8" x14ac:dyDescent="0.25">
      <c r="A346">
        <v>144464</v>
      </c>
      <c r="B346" s="5" t="s">
        <v>516</v>
      </c>
      <c r="C346" t="s">
        <v>186</v>
      </c>
      <c r="D346">
        <f t="shared" si="7"/>
        <v>144464</v>
      </c>
      <c r="F346" s="49" t="s">
        <v>566</v>
      </c>
    </row>
    <row r="347" spans="1:8" x14ac:dyDescent="0.25">
      <c r="A347" s="7">
        <v>144572</v>
      </c>
      <c r="B347" s="49" t="s">
        <v>45</v>
      </c>
      <c r="C347" s="49" t="s">
        <v>14</v>
      </c>
      <c r="D347">
        <f t="shared" si="7"/>
        <v>144572</v>
      </c>
      <c r="E347" s="49" t="s">
        <v>2</v>
      </c>
      <c r="F347" s="49" t="s">
        <v>566</v>
      </c>
    </row>
    <row r="348" spans="1:8" x14ac:dyDescent="0.25">
      <c r="A348" s="49">
        <v>144446</v>
      </c>
      <c r="B348" s="49" t="s">
        <v>108</v>
      </c>
      <c r="C348" s="49" t="s">
        <v>109</v>
      </c>
      <c r="D348">
        <f t="shared" si="7"/>
        <v>144446</v>
      </c>
      <c r="E348" s="49" t="s">
        <v>23</v>
      </c>
      <c r="F348" s="49" t="s">
        <v>566</v>
      </c>
    </row>
    <row r="349" spans="1:8" x14ac:dyDescent="0.25">
      <c r="A349" s="49">
        <v>144448</v>
      </c>
      <c r="B349" s="49" t="s">
        <v>98</v>
      </c>
      <c r="C349" s="49" t="s">
        <v>496</v>
      </c>
      <c r="D349">
        <f t="shared" si="7"/>
        <v>144448</v>
      </c>
      <c r="E349" s="49" t="s">
        <v>23</v>
      </c>
      <c r="F349" s="2" t="s">
        <v>566</v>
      </c>
    </row>
    <row r="350" spans="1:8" x14ac:dyDescent="0.25">
      <c r="A350" s="49"/>
      <c r="B350" s="49" t="s">
        <v>1522</v>
      </c>
      <c r="C350" s="49" t="s">
        <v>342</v>
      </c>
      <c r="D350">
        <f t="shared" si="7"/>
        <v>0</v>
      </c>
      <c r="E350" s="49"/>
      <c r="F350" s="49"/>
    </row>
    <row r="351" spans="1:8" x14ac:dyDescent="0.25">
      <c r="A351">
        <v>144380</v>
      </c>
      <c r="B351" s="49" t="s">
        <v>560</v>
      </c>
      <c r="C351" s="49" t="s">
        <v>496</v>
      </c>
      <c r="D351">
        <f t="shared" si="7"/>
        <v>144380</v>
      </c>
      <c r="F351" s="2" t="s">
        <v>566</v>
      </c>
    </row>
    <row r="352" spans="1:8" x14ac:dyDescent="0.25">
      <c r="A352">
        <v>144518</v>
      </c>
      <c r="B352" t="s">
        <v>666</v>
      </c>
      <c r="C352" t="s">
        <v>2875</v>
      </c>
      <c r="D352">
        <f t="shared" si="7"/>
        <v>144518</v>
      </c>
      <c r="F352" s="49" t="s">
        <v>566</v>
      </c>
      <c r="G352" t="s">
        <v>23</v>
      </c>
      <c r="H352" t="s">
        <v>23</v>
      </c>
    </row>
    <row r="353" spans="1:6" x14ac:dyDescent="0.25">
      <c r="A353" s="49">
        <v>144321</v>
      </c>
      <c r="B353" s="49" t="s">
        <v>245</v>
      </c>
      <c r="C353" s="49" t="s">
        <v>17</v>
      </c>
      <c r="D353">
        <f t="shared" si="7"/>
        <v>144321</v>
      </c>
      <c r="E353" s="49" t="s">
        <v>23</v>
      </c>
      <c r="F353" s="49" t="s">
        <v>566</v>
      </c>
    </row>
    <row r="354" spans="1:6" x14ac:dyDescent="0.25">
      <c r="A354">
        <v>144402</v>
      </c>
      <c r="B354" s="49" t="s">
        <v>767</v>
      </c>
      <c r="C354" t="s">
        <v>843</v>
      </c>
      <c r="D354">
        <f t="shared" si="7"/>
        <v>144402</v>
      </c>
      <c r="F354" s="2" t="s">
        <v>566</v>
      </c>
    </row>
    <row r="355" spans="1:6" x14ac:dyDescent="0.25">
      <c r="A355" s="49">
        <v>144451</v>
      </c>
      <c r="B355" s="49" t="s">
        <v>233</v>
      </c>
      <c r="C355" s="49" t="s">
        <v>105</v>
      </c>
      <c r="D355">
        <f t="shared" si="7"/>
        <v>144451</v>
      </c>
      <c r="E355" s="49" t="s">
        <v>23</v>
      </c>
      <c r="F355" s="49" t="s">
        <v>566</v>
      </c>
    </row>
    <row r="356" spans="1:6" x14ac:dyDescent="0.25">
      <c r="A356" s="49">
        <v>144302</v>
      </c>
      <c r="B356" s="49" t="s">
        <v>256</v>
      </c>
      <c r="C356" s="49" t="s">
        <v>153</v>
      </c>
      <c r="D356">
        <f t="shared" si="7"/>
        <v>144302</v>
      </c>
      <c r="E356" s="49" t="s">
        <v>23</v>
      </c>
      <c r="F356" s="49" t="s">
        <v>861</v>
      </c>
    </row>
    <row r="357" spans="1:6" x14ac:dyDescent="0.25">
      <c r="A357">
        <v>4431</v>
      </c>
      <c r="B357" t="s">
        <v>2907</v>
      </c>
      <c r="C357" s="49" t="s">
        <v>4</v>
      </c>
      <c r="D357">
        <f t="shared" si="7"/>
        <v>4431</v>
      </c>
      <c r="F357" s="49" t="s">
        <v>566</v>
      </c>
    </row>
    <row r="358" spans="1:6" x14ac:dyDescent="0.25">
      <c r="A358">
        <v>2405</v>
      </c>
      <c r="B358" t="s">
        <v>3187</v>
      </c>
      <c r="C358" t="s">
        <v>3127</v>
      </c>
      <c r="D358">
        <f t="shared" si="7"/>
        <v>2405</v>
      </c>
      <c r="E358" s="49"/>
      <c r="F358" s="49" t="s">
        <v>861</v>
      </c>
    </row>
    <row r="359" spans="1:6" x14ac:dyDescent="0.25">
      <c r="A359">
        <v>2281</v>
      </c>
      <c r="B359" s="49" t="s">
        <v>708</v>
      </c>
      <c r="C359" t="s">
        <v>84</v>
      </c>
      <c r="D359">
        <f t="shared" si="7"/>
        <v>2281</v>
      </c>
      <c r="F359" s="49" t="s">
        <v>861</v>
      </c>
    </row>
    <row r="360" spans="1:6" x14ac:dyDescent="0.25">
      <c r="A360" s="49">
        <v>144387</v>
      </c>
      <c r="B360" s="49" t="s">
        <v>133</v>
      </c>
      <c r="C360" s="5" t="s">
        <v>84</v>
      </c>
      <c r="D360">
        <f t="shared" si="7"/>
        <v>144387</v>
      </c>
      <c r="E360" s="49" t="s">
        <v>23</v>
      </c>
      <c r="F360" t="s">
        <v>566</v>
      </c>
    </row>
    <row r="361" spans="1:6" x14ac:dyDescent="0.25">
      <c r="A361" s="49">
        <v>144535</v>
      </c>
      <c r="B361" s="49" t="s">
        <v>18</v>
      </c>
      <c r="C361" s="49" t="s">
        <v>14</v>
      </c>
      <c r="D361">
        <f t="shared" si="7"/>
        <v>144535</v>
      </c>
      <c r="E361" s="49" t="s">
        <v>23</v>
      </c>
      <c r="F361" s="2" t="s">
        <v>566</v>
      </c>
    </row>
    <row r="362" spans="1:6" x14ac:dyDescent="0.25">
      <c r="A362">
        <v>2906</v>
      </c>
      <c r="B362" s="49" t="s">
        <v>670</v>
      </c>
      <c r="C362" t="s">
        <v>283</v>
      </c>
      <c r="D362">
        <f t="shared" si="7"/>
        <v>2906</v>
      </c>
      <c r="F362" s="49" t="s">
        <v>861</v>
      </c>
    </row>
    <row r="363" spans="1:6" ht="15" customHeight="1" x14ac:dyDescent="0.25">
      <c r="A363">
        <v>144470</v>
      </c>
      <c r="B363" t="s">
        <v>2624</v>
      </c>
      <c r="C363" t="s">
        <v>2940</v>
      </c>
      <c r="D363">
        <f t="shared" ref="D363:D400" si="8">A363</f>
        <v>144470</v>
      </c>
      <c r="E363" t="s">
        <v>2954</v>
      </c>
    </row>
    <row r="364" spans="1:6" ht="15.75" x14ac:dyDescent="0.25">
      <c r="A364">
        <v>4356</v>
      </c>
      <c r="B364" t="s">
        <v>1543</v>
      </c>
      <c r="C364" t="s">
        <v>62</v>
      </c>
      <c r="D364">
        <f t="shared" si="8"/>
        <v>4356</v>
      </c>
      <c r="F364" s="66" t="s">
        <v>861</v>
      </c>
    </row>
    <row r="365" spans="1:6" x14ac:dyDescent="0.25">
      <c r="A365">
        <v>2197</v>
      </c>
      <c r="B365" s="49" t="s">
        <v>279</v>
      </c>
      <c r="C365" t="s">
        <v>202</v>
      </c>
      <c r="D365">
        <f t="shared" si="8"/>
        <v>2197</v>
      </c>
      <c r="E365" t="s">
        <v>23</v>
      </c>
      <c r="F365" s="49" t="s">
        <v>860</v>
      </c>
    </row>
    <row r="366" spans="1:6" x14ac:dyDescent="0.25">
      <c r="A366">
        <v>4314</v>
      </c>
      <c r="B366" s="49" t="s">
        <v>2884</v>
      </c>
      <c r="C366" t="s">
        <v>283</v>
      </c>
      <c r="D366">
        <f t="shared" si="8"/>
        <v>4314</v>
      </c>
      <c r="F366" s="49" t="s">
        <v>861</v>
      </c>
    </row>
    <row r="367" spans="1:6" x14ac:dyDescent="0.25">
      <c r="A367">
        <v>3137</v>
      </c>
      <c r="B367" s="5" t="s">
        <v>881</v>
      </c>
      <c r="C367" s="5" t="s">
        <v>17</v>
      </c>
      <c r="D367">
        <f t="shared" si="8"/>
        <v>3137</v>
      </c>
      <c r="F367" s="49" t="s">
        <v>566</v>
      </c>
    </row>
    <row r="368" spans="1:6" x14ac:dyDescent="0.25">
      <c r="A368">
        <v>3995</v>
      </c>
      <c r="B368" s="5" t="s">
        <v>882</v>
      </c>
      <c r="C368" s="5" t="s">
        <v>17</v>
      </c>
      <c r="D368">
        <f t="shared" si="8"/>
        <v>3995</v>
      </c>
      <c r="F368" s="49" t="s">
        <v>566</v>
      </c>
    </row>
    <row r="369" spans="1:6" x14ac:dyDescent="0.25">
      <c r="A369">
        <v>1288</v>
      </c>
      <c r="B369" s="49" t="s">
        <v>224</v>
      </c>
      <c r="C369" s="49" t="s">
        <v>213</v>
      </c>
      <c r="D369">
        <f t="shared" si="8"/>
        <v>1288</v>
      </c>
      <c r="E369" s="49" t="s">
        <v>23</v>
      </c>
      <c r="F369" s="49" t="s">
        <v>566</v>
      </c>
    </row>
    <row r="370" spans="1:6" x14ac:dyDescent="0.25">
      <c r="A370">
        <v>3136</v>
      </c>
      <c r="B370" s="5" t="s">
        <v>883</v>
      </c>
      <c r="C370" s="5" t="s">
        <v>17</v>
      </c>
      <c r="D370">
        <f t="shared" si="8"/>
        <v>3136</v>
      </c>
      <c r="F370" s="2" t="s">
        <v>566</v>
      </c>
    </row>
    <row r="371" spans="1:6" x14ac:dyDescent="0.25">
      <c r="A371" s="49">
        <v>2883</v>
      </c>
      <c r="B371" s="49" t="s">
        <v>896</v>
      </c>
      <c r="C371" s="5" t="s">
        <v>141</v>
      </c>
      <c r="D371">
        <f t="shared" si="8"/>
        <v>2883</v>
      </c>
      <c r="F371" s="2" t="s">
        <v>566</v>
      </c>
    </row>
    <row r="372" spans="1:6" x14ac:dyDescent="0.25">
      <c r="A372">
        <v>144483</v>
      </c>
      <c r="B372" s="49" t="s">
        <v>695</v>
      </c>
      <c r="C372" t="s">
        <v>62</v>
      </c>
      <c r="D372">
        <f t="shared" si="8"/>
        <v>144483</v>
      </c>
      <c r="F372" s="49" t="s">
        <v>566</v>
      </c>
    </row>
    <row r="373" spans="1:6" x14ac:dyDescent="0.25">
      <c r="B373" s="5" t="s">
        <v>884</v>
      </c>
      <c r="C373" s="5" t="s">
        <v>17</v>
      </c>
      <c r="D373">
        <f t="shared" si="8"/>
        <v>0</v>
      </c>
      <c r="F373" s="49" t="s">
        <v>566</v>
      </c>
    </row>
    <row r="374" spans="1:6" x14ac:dyDescent="0.25">
      <c r="A374">
        <v>144589</v>
      </c>
      <c r="B374" s="49" t="s">
        <v>655</v>
      </c>
      <c r="C374" t="s">
        <v>32</v>
      </c>
      <c r="D374">
        <f t="shared" si="8"/>
        <v>144589</v>
      </c>
      <c r="F374" s="2" t="s">
        <v>566</v>
      </c>
    </row>
    <row r="375" spans="1:6" x14ac:dyDescent="0.25">
      <c r="A375">
        <v>144541</v>
      </c>
      <c r="B375" t="s">
        <v>726</v>
      </c>
      <c r="C375" t="s">
        <v>327</v>
      </c>
      <c r="D375">
        <f t="shared" si="8"/>
        <v>144541</v>
      </c>
      <c r="F375" s="49" t="s">
        <v>566</v>
      </c>
    </row>
    <row r="376" spans="1:6" x14ac:dyDescent="0.25">
      <c r="A376">
        <v>4373</v>
      </c>
      <c r="B376" t="s">
        <v>2916</v>
      </c>
      <c r="C376" s="49" t="s">
        <v>36</v>
      </c>
      <c r="D376">
        <f t="shared" si="8"/>
        <v>4373</v>
      </c>
      <c r="F376" s="59" t="s">
        <v>566</v>
      </c>
    </row>
    <row r="377" spans="1:6" x14ac:dyDescent="0.25">
      <c r="A377">
        <v>2340</v>
      </c>
      <c r="B377" s="64" t="s">
        <v>2962</v>
      </c>
      <c r="C377" t="s">
        <v>36</v>
      </c>
      <c r="D377">
        <f t="shared" si="8"/>
        <v>2340</v>
      </c>
      <c r="E377" s="49"/>
      <c r="F377" s="2" t="s">
        <v>566</v>
      </c>
    </row>
    <row r="378" spans="1:6" x14ac:dyDescent="0.25">
      <c r="A378">
        <v>2220</v>
      </c>
      <c r="B378" s="7" t="s">
        <v>2888</v>
      </c>
      <c r="C378" s="7" t="s">
        <v>105</v>
      </c>
      <c r="D378">
        <f t="shared" si="8"/>
        <v>2220</v>
      </c>
      <c r="F378" s="49"/>
    </row>
    <row r="379" spans="1:6" x14ac:dyDescent="0.25">
      <c r="B379" s="49" t="s">
        <v>664</v>
      </c>
      <c r="C379" t="s">
        <v>14</v>
      </c>
      <c r="D379">
        <f t="shared" si="8"/>
        <v>0</v>
      </c>
      <c r="E379" s="49"/>
      <c r="F379" s="49" t="s">
        <v>566</v>
      </c>
    </row>
    <row r="380" spans="1:6" x14ac:dyDescent="0.25">
      <c r="A380">
        <v>2925</v>
      </c>
      <c r="B380" s="49" t="s">
        <v>2998</v>
      </c>
      <c r="C380" t="s">
        <v>14</v>
      </c>
      <c r="D380">
        <f t="shared" si="8"/>
        <v>2925</v>
      </c>
      <c r="E380" s="49"/>
      <c r="F380" s="49"/>
    </row>
    <row r="381" spans="1:6" x14ac:dyDescent="0.25">
      <c r="A381">
        <v>2918</v>
      </c>
      <c r="B381" s="49" t="s">
        <v>665</v>
      </c>
      <c r="C381" t="s">
        <v>14</v>
      </c>
      <c r="D381">
        <f t="shared" si="8"/>
        <v>2918</v>
      </c>
      <c r="F381" s="49" t="s">
        <v>861</v>
      </c>
    </row>
    <row r="382" spans="1:6" x14ac:dyDescent="0.25">
      <c r="A382">
        <v>144274</v>
      </c>
      <c r="B382" s="49" t="s">
        <v>764</v>
      </c>
      <c r="C382" t="s">
        <v>643</v>
      </c>
      <c r="D382">
        <f t="shared" si="8"/>
        <v>144274</v>
      </c>
      <c r="F382" s="2" t="s">
        <v>566</v>
      </c>
    </row>
    <row r="383" spans="1:6" x14ac:dyDescent="0.25">
      <c r="A383">
        <v>2447</v>
      </c>
      <c r="B383" t="s">
        <v>3052</v>
      </c>
      <c r="C383" t="s">
        <v>3130</v>
      </c>
      <c r="D383">
        <f t="shared" si="8"/>
        <v>2447</v>
      </c>
      <c r="E383" t="s">
        <v>23</v>
      </c>
      <c r="F383" s="49" t="s">
        <v>566</v>
      </c>
    </row>
    <row r="384" spans="1:6" x14ac:dyDescent="0.25">
      <c r="A384">
        <v>2406</v>
      </c>
      <c r="B384" t="s">
        <v>3024</v>
      </c>
      <c r="C384" t="s">
        <v>101</v>
      </c>
      <c r="D384">
        <f t="shared" si="8"/>
        <v>2406</v>
      </c>
      <c r="F384" s="49" t="s">
        <v>861</v>
      </c>
    </row>
    <row r="385" spans="1:36" x14ac:dyDescent="0.25">
      <c r="A385">
        <v>2183</v>
      </c>
      <c r="B385" s="49" t="s">
        <v>285</v>
      </c>
      <c r="C385" t="s">
        <v>183</v>
      </c>
      <c r="D385">
        <f t="shared" si="8"/>
        <v>2183</v>
      </c>
      <c r="F385" s="49" t="s">
        <v>566</v>
      </c>
    </row>
    <row r="386" spans="1:36" x14ac:dyDescent="0.25">
      <c r="A386" s="49">
        <v>1714</v>
      </c>
      <c r="B386" s="52" t="s">
        <v>1570</v>
      </c>
      <c r="C386" s="49" t="s">
        <v>112</v>
      </c>
      <c r="D386">
        <f t="shared" si="8"/>
        <v>1714</v>
      </c>
      <c r="F386" s="49" t="s">
        <v>861</v>
      </c>
    </row>
    <row r="387" spans="1:36" x14ac:dyDescent="0.25">
      <c r="A387">
        <v>2934</v>
      </c>
      <c r="B387" t="s">
        <v>630</v>
      </c>
      <c r="C387" t="s">
        <v>284</v>
      </c>
      <c r="D387">
        <f t="shared" si="8"/>
        <v>2934</v>
      </c>
      <c r="F387" s="49" t="s">
        <v>566</v>
      </c>
    </row>
    <row r="388" spans="1:36" x14ac:dyDescent="0.25">
      <c r="A388">
        <v>4484</v>
      </c>
      <c r="B388" t="s">
        <v>2917</v>
      </c>
      <c r="C388" s="49" t="s">
        <v>36</v>
      </c>
      <c r="D388">
        <f t="shared" si="8"/>
        <v>4484</v>
      </c>
      <c r="E388" t="s">
        <v>23</v>
      </c>
      <c r="F388" s="49" t="s">
        <v>566</v>
      </c>
      <c r="H388" s="58"/>
    </row>
    <row r="389" spans="1:36" x14ac:dyDescent="0.25">
      <c r="A389">
        <v>2166</v>
      </c>
      <c r="B389" s="49" t="s">
        <v>191</v>
      </c>
      <c r="C389" s="49" t="s">
        <v>153</v>
      </c>
      <c r="D389">
        <f t="shared" si="8"/>
        <v>2166</v>
      </c>
      <c r="E389" s="49" t="s">
        <v>23</v>
      </c>
      <c r="F389" s="49" t="s">
        <v>861</v>
      </c>
    </row>
    <row r="390" spans="1:36" x14ac:dyDescent="0.25">
      <c r="A390">
        <v>144531</v>
      </c>
      <c r="B390" s="49" t="s">
        <v>694</v>
      </c>
      <c r="C390" s="49" t="s">
        <v>62</v>
      </c>
      <c r="D390">
        <f t="shared" si="8"/>
        <v>144531</v>
      </c>
      <c r="F390" s="49" t="s">
        <v>566</v>
      </c>
    </row>
    <row r="391" spans="1:36" x14ac:dyDescent="0.25">
      <c r="A391">
        <v>144422</v>
      </c>
      <c r="B391" s="49" t="s">
        <v>693</v>
      </c>
      <c r="C391" s="49" t="s">
        <v>62</v>
      </c>
      <c r="D391">
        <f t="shared" si="8"/>
        <v>144422</v>
      </c>
      <c r="F391" s="49" t="s">
        <v>566</v>
      </c>
    </row>
    <row r="392" spans="1:36" x14ac:dyDescent="0.25">
      <c r="B392" s="49" t="s">
        <v>1575</v>
      </c>
      <c r="C392" s="49" t="s">
        <v>53</v>
      </c>
      <c r="D392">
        <f t="shared" si="8"/>
        <v>0</v>
      </c>
      <c r="F392" s="49"/>
    </row>
    <row r="393" spans="1:36" x14ac:dyDescent="0.25">
      <c r="A393">
        <v>2284</v>
      </c>
      <c r="B393" s="49" t="s">
        <v>711</v>
      </c>
      <c r="C393" s="49" t="s">
        <v>84</v>
      </c>
      <c r="D393">
        <f t="shared" si="8"/>
        <v>2284</v>
      </c>
      <c r="F393" s="49" t="s">
        <v>861</v>
      </c>
    </row>
    <row r="394" spans="1:36" x14ac:dyDescent="0.25">
      <c r="A394">
        <v>3116</v>
      </c>
      <c r="B394" t="s">
        <v>940</v>
      </c>
      <c r="C394" s="49" t="s">
        <v>939</v>
      </c>
      <c r="D394">
        <f t="shared" si="8"/>
        <v>3116</v>
      </c>
      <c r="F394" s="49" t="s">
        <v>566</v>
      </c>
    </row>
    <row r="395" spans="1:36" x14ac:dyDescent="0.25">
      <c r="A395">
        <v>4443</v>
      </c>
      <c r="B395" t="s">
        <v>3005</v>
      </c>
      <c r="C395" s="49" t="s">
        <v>2940</v>
      </c>
      <c r="D395">
        <f t="shared" si="8"/>
        <v>4443</v>
      </c>
      <c r="F395" s="49" t="s">
        <v>861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x14ac:dyDescent="0.25">
      <c r="A396">
        <v>4396</v>
      </c>
      <c r="B396" t="s">
        <v>2640</v>
      </c>
      <c r="C396" s="49" t="s">
        <v>2625</v>
      </c>
      <c r="D396">
        <f t="shared" si="8"/>
        <v>4396</v>
      </c>
      <c r="F396" s="49" t="s">
        <v>861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s="1" customFormat="1" x14ac:dyDescent="0.25">
      <c r="A397">
        <v>2876</v>
      </c>
      <c r="B397" t="s">
        <v>818</v>
      </c>
      <c r="C397" t="s">
        <v>745</v>
      </c>
      <c r="D397">
        <f t="shared" si="8"/>
        <v>2876</v>
      </c>
      <c r="E397"/>
      <c r="F397" s="2" t="s">
        <v>566</v>
      </c>
      <c r="G397"/>
      <c r="H39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x14ac:dyDescent="0.25">
      <c r="A398" s="6">
        <v>3050</v>
      </c>
      <c r="B398" t="s">
        <v>3153</v>
      </c>
      <c r="C398" t="s">
        <v>153</v>
      </c>
      <c r="D398">
        <f t="shared" si="8"/>
        <v>3050</v>
      </c>
      <c r="E398" s="49" t="s">
        <v>23</v>
      </c>
      <c r="F398" s="2" t="s">
        <v>566</v>
      </c>
    </row>
    <row r="399" spans="1:36" x14ac:dyDescent="0.25">
      <c r="A399">
        <v>4345</v>
      </c>
      <c r="B399" t="s">
        <v>2644</v>
      </c>
      <c r="C399" t="s">
        <v>154</v>
      </c>
      <c r="D399">
        <f t="shared" si="8"/>
        <v>4345</v>
      </c>
      <c r="E399" s="49"/>
      <c r="F399" s="2" t="s">
        <v>861</v>
      </c>
    </row>
    <row r="400" spans="1:36" x14ac:dyDescent="0.25">
      <c r="A400" s="49">
        <v>3125</v>
      </c>
      <c r="B400" s="49" t="s">
        <v>866</v>
      </c>
      <c r="C400" t="s">
        <v>107</v>
      </c>
      <c r="D400">
        <f t="shared" si="8"/>
        <v>3125</v>
      </c>
      <c r="F400" s="49" t="s">
        <v>861</v>
      </c>
    </row>
    <row r="401" spans="1:8" x14ac:dyDescent="0.25">
      <c r="A401" t="s">
        <v>23</v>
      </c>
      <c r="B401" t="s">
        <v>261</v>
      </c>
      <c r="C401" t="s">
        <v>59</v>
      </c>
      <c r="D401" t="s">
        <v>23</v>
      </c>
      <c r="E401" t="s">
        <v>23</v>
      </c>
      <c r="F401" s="2" t="s">
        <v>3105</v>
      </c>
    </row>
    <row r="402" spans="1:8" x14ac:dyDescent="0.25">
      <c r="A402" s="49">
        <v>3993</v>
      </c>
      <c r="B402" s="49" t="s">
        <v>893</v>
      </c>
      <c r="C402" t="s">
        <v>858</v>
      </c>
      <c r="D402">
        <f>A402</f>
        <v>3993</v>
      </c>
      <c r="F402" s="2" t="s">
        <v>861</v>
      </c>
    </row>
    <row r="403" spans="1:8" x14ac:dyDescent="0.25">
      <c r="A403" s="49">
        <v>3140</v>
      </c>
      <c r="B403" s="49" t="s">
        <v>52</v>
      </c>
      <c r="C403" s="49" t="s">
        <v>53</v>
      </c>
      <c r="D403">
        <f>A403</f>
        <v>3140</v>
      </c>
      <c r="E403" s="49"/>
      <c r="F403" s="2" t="s">
        <v>860</v>
      </c>
    </row>
    <row r="404" spans="1:8" x14ac:dyDescent="0.25">
      <c r="A404" t="s">
        <v>23</v>
      </c>
      <c r="B404" t="s">
        <v>578</v>
      </c>
      <c r="C404" t="s">
        <v>14</v>
      </c>
      <c r="D404" t="s">
        <v>23</v>
      </c>
      <c r="F404" s="49" t="s">
        <v>23</v>
      </c>
    </row>
    <row r="405" spans="1:8" x14ac:dyDescent="0.25">
      <c r="A405">
        <v>4418</v>
      </c>
      <c r="B405" s="49" t="s">
        <v>2899</v>
      </c>
      <c r="C405" s="49" t="s">
        <v>115</v>
      </c>
      <c r="D405">
        <f t="shared" ref="D405:D436" si="9">A405</f>
        <v>4418</v>
      </c>
      <c r="F405" s="49" t="s">
        <v>566</v>
      </c>
    </row>
    <row r="406" spans="1:8" x14ac:dyDescent="0.25">
      <c r="A406" s="49">
        <v>144334</v>
      </c>
      <c r="B406" s="49" t="s">
        <v>194</v>
      </c>
      <c r="C406" s="49" t="s">
        <v>101</v>
      </c>
      <c r="D406">
        <f t="shared" si="9"/>
        <v>144334</v>
      </c>
      <c r="E406" s="49" t="s">
        <v>23</v>
      </c>
      <c r="F406" s="2" t="s">
        <v>566</v>
      </c>
    </row>
    <row r="407" spans="1:8" x14ac:dyDescent="0.25">
      <c r="A407">
        <v>144255</v>
      </c>
      <c r="B407" s="5" t="s">
        <v>517</v>
      </c>
      <c r="C407" t="s">
        <v>186</v>
      </c>
      <c r="D407">
        <f t="shared" si="9"/>
        <v>144255</v>
      </c>
      <c r="F407" s="49" t="s">
        <v>566</v>
      </c>
    </row>
    <row r="408" spans="1:8" x14ac:dyDescent="0.25">
      <c r="A408">
        <v>144438</v>
      </c>
      <c r="B408" s="5" t="s">
        <v>518</v>
      </c>
      <c r="C408" t="s">
        <v>186</v>
      </c>
      <c r="D408">
        <f t="shared" si="9"/>
        <v>144438</v>
      </c>
      <c r="F408" s="2" t="s">
        <v>566</v>
      </c>
    </row>
    <row r="409" spans="1:8" x14ac:dyDescent="0.25">
      <c r="A409" s="49">
        <v>144288</v>
      </c>
      <c r="B409" s="49" t="s">
        <v>54</v>
      </c>
      <c r="C409" s="49" t="s">
        <v>504</v>
      </c>
      <c r="D409">
        <f t="shared" si="9"/>
        <v>144288</v>
      </c>
      <c r="E409" s="49" t="s">
        <v>23</v>
      </c>
      <c r="F409" s="2" t="s">
        <v>566</v>
      </c>
    </row>
    <row r="410" spans="1:8" x14ac:dyDescent="0.25">
      <c r="A410" s="49">
        <v>144521</v>
      </c>
      <c r="B410" s="49" t="s">
        <v>180</v>
      </c>
      <c r="C410" s="49" t="s">
        <v>101</v>
      </c>
      <c r="D410">
        <f t="shared" si="9"/>
        <v>144521</v>
      </c>
      <c r="E410" s="49" t="s">
        <v>23</v>
      </c>
      <c r="F410" s="2" t="s">
        <v>566</v>
      </c>
      <c r="H410" t="s">
        <v>23</v>
      </c>
    </row>
    <row r="411" spans="1:8" x14ac:dyDescent="0.25">
      <c r="A411">
        <v>144613</v>
      </c>
      <c r="B411" s="49" t="s">
        <v>668</v>
      </c>
      <c r="C411" t="s">
        <v>452</v>
      </c>
      <c r="D411">
        <f t="shared" si="9"/>
        <v>144613</v>
      </c>
      <c r="E411" s="49"/>
      <c r="F411" s="49" t="s">
        <v>861</v>
      </c>
    </row>
    <row r="412" spans="1:8" x14ac:dyDescent="0.25">
      <c r="A412">
        <v>144270</v>
      </c>
      <c r="B412" s="5" t="s">
        <v>519</v>
      </c>
      <c r="C412" t="s">
        <v>186</v>
      </c>
      <c r="D412">
        <f t="shared" si="9"/>
        <v>144270</v>
      </c>
      <c r="F412" s="2" t="s">
        <v>566</v>
      </c>
    </row>
    <row r="413" spans="1:8" x14ac:dyDescent="0.25">
      <c r="A413">
        <v>144399</v>
      </c>
      <c r="B413" s="5" t="s">
        <v>520</v>
      </c>
      <c r="C413" t="s">
        <v>186</v>
      </c>
      <c r="D413">
        <f t="shared" si="9"/>
        <v>144399</v>
      </c>
      <c r="F413" s="49" t="s">
        <v>566</v>
      </c>
    </row>
    <row r="414" spans="1:8" x14ac:dyDescent="0.25">
      <c r="A414">
        <v>2421</v>
      </c>
      <c r="B414" t="s">
        <v>1620</v>
      </c>
      <c r="C414" t="s">
        <v>140</v>
      </c>
      <c r="D414">
        <f t="shared" si="9"/>
        <v>2421</v>
      </c>
      <c r="F414" s="49" t="s">
        <v>566</v>
      </c>
    </row>
    <row r="415" spans="1:8" x14ac:dyDescent="0.25">
      <c r="A415">
        <v>4329</v>
      </c>
      <c r="B415" s="5" t="s">
        <v>1622</v>
      </c>
      <c r="C415" t="s">
        <v>2867</v>
      </c>
      <c r="D415">
        <f t="shared" si="9"/>
        <v>4329</v>
      </c>
      <c r="F415" s="2" t="s">
        <v>861</v>
      </c>
    </row>
    <row r="416" spans="1:8" ht="16.149999999999999" customHeight="1" x14ac:dyDescent="0.25">
      <c r="A416">
        <v>144612</v>
      </c>
      <c r="B416" s="49" t="s">
        <v>557</v>
      </c>
      <c r="C416" s="49" t="s">
        <v>283</v>
      </c>
      <c r="D416">
        <f t="shared" si="9"/>
        <v>144612</v>
      </c>
      <c r="F416" s="2" t="s">
        <v>566</v>
      </c>
    </row>
    <row r="417" spans="1:7" x14ac:dyDescent="0.25">
      <c r="A417">
        <v>2413</v>
      </c>
      <c r="B417" t="s">
        <v>3015</v>
      </c>
      <c r="C417" t="s">
        <v>140</v>
      </c>
      <c r="D417">
        <f t="shared" si="9"/>
        <v>2413</v>
      </c>
      <c r="F417" s="2" t="s">
        <v>566</v>
      </c>
    </row>
    <row r="418" spans="1:7" x14ac:dyDescent="0.25">
      <c r="A418">
        <v>2276</v>
      </c>
      <c r="B418" t="s">
        <v>773</v>
      </c>
      <c r="C418" t="s">
        <v>115</v>
      </c>
      <c r="D418">
        <f t="shared" si="9"/>
        <v>2276</v>
      </c>
      <c r="F418" s="2" t="s">
        <v>566</v>
      </c>
    </row>
    <row r="419" spans="1:7" x14ac:dyDescent="0.25">
      <c r="A419">
        <v>2270</v>
      </c>
      <c r="B419" t="s">
        <v>774</v>
      </c>
      <c r="C419" t="s">
        <v>115</v>
      </c>
      <c r="D419">
        <f t="shared" si="9"/>
        <v>2270</v>
      </c>
      <c r="F419" s="2" t="s">
        <v>566</v>
      </c>
    </row>
    <row r="420" spans="1:7" x14ac:dyDescent="0.25">
      <c r="A420">
        <v>2292</v>
      </c>
      <c r="B420" t="s">
        <v>775</v>
      </c>
      <c r="C420" t="s">
        <v>115</v>
      </c>
      <c r="D420">
        <f t="shared" si="9"/>
        <v>2292</v>
      </c>
      <c r="F420" s="2" t="s">
        <v>566</v>
      </c>
    </row>
    <row r="421" spans="1:7" x14ac:dyDescent="0.25">
      <c r="A421">
        <v>1293</v>
      </c>
      <c r="B421" s="49" t="s">
        <v>83</v>
      </c>
      <c r="C421" s="49" t="s">
        <v>84</v>
      </c>
      <c r="D421">
        <f t="shared" si="9"/>
        <v>1293</v>
      </c>
      <c r="E421" s="49" t="s">
        <v>23</v>
      </c>
      <c r="F421" s="2" t="s">
        <v>566</v>
      </c>
    </row>
    <row r="422" spans="1:7" ht="15.75" x14ac:dyDescent="0.25">
      <c r="A422">
        <v>4436</v>
      </c>
      <c r="B422" s="49" t="s">
        <v>2942</v>
      </c>
      <c r="C422" s="49" t="s">
        <v>38</v>
      </c>
      <c r="D422">
        <f t="shared" si="9"/>
        <v>4436</v>
      </c>
      <c r="E422" s="49" t="s">
        <v>23</v>
      </c>
      <c r="F422" s="49" t="s">
        <v>566</v>
      </c>
      <c r="G422" s="61"/>
    </row>
    <row r="423" spans="1:7" x14ac:dyDescent="0.25">
      <c r="A423">
        <v>4392</v>
      </c>
      <c r="B423" t="s">
        <v>2904</v>
      </c>
      <c r="C423" t="s">
        <v>75</v>
      </c>
      <c r="D423">
        <f t="shared" si="9"/>
        <v>4392</v>
      </c>
      <c r="F423" s="2" t="s">
        <v>860</v>
      </c>
    </row>
    <row r="424" spans="1:7" x14ac:dyDescent="0.25">
      <c r="A424">
        <v>1298</v>
      </c>
      <c r="B424" s="49" t="s">
        <v>500</v>
      </c>
      <c r="C424" s="49" t="s">
        <v>74</v>
      </c>
      <c r="D424">
        <f t="shared" si="9"/>
        <v>1298</v>
      </c>
      <c r="F424" s="2" t="s">
        <v>566</v>
      </c>
    </row>
    <row r="425" spans="1:7" x14ac:dyDescent="0.25">
      <c r="A425">
        <v>144569</v>
      </c>
      <c r="B425" s="5" t="s">
        <v>521</v>
      </c>
      <c r="C425" t="s">
        <v>186</v>
      </c>
      <c r="D425">
        <f t="shared" si="9"/>
        <v>144569</v>
      </c>
      <c r="F425" s="2" t="s">
        <v>566</v>
      </c>
    </row>
    <row r="426" spans="1:7" x14ac:dyDescent="0.25">
      <c r="A426">
        <v>2926</v>
      </c>
      <c r="B426" s="49" t="s">
        <v>674</v>
      </c>
      <c r="C426" t="s">
        <v>283</v>
      </c>
      <c r="D426">
        <f t="shared" si="9"/>
        <v>2926</v>
      </c>
      <c r="F426" s="2" t="s">
        <v>861</v>
      </c>
    </row>
    <row r="427" spans="1:7" x14ac:dyDescent="0.25">
      <c r="A427">
        <v>4372</v>
      </c>
      <c r="B427" t="s">
        <v>2951</v>
      </c>
      <c r="C427" t="s">
        <v>496</v>
      </c>
      <c r="D427">
        <f t="shared" si="9"/>
        <v>4372</v>
      </c>
      <c r="E427" t="s">
        <v>23</v>
      </c>
      <c r="F427" s="2" t="s">
        <v>566</v>
      </c>
    </row>
    <row r="428" spans="1:7" x14ac:dyDescent="0.25">
      <c r="A428" s="49">
        <v>144519</v>
      </c>
      <c r="B428" s="49" t="s">
        <v>223</v>
      </c>
      <c r="C428" s="49" t="s">
        <v>20</v>
      </c>
      <c r="D428">
        <f t="shared" si="9"/>
        <v>144519</v>
      </c>
      <c r="E428" s="49" t="s">
        <v>23</v>
      </c>
      <c r="F428" s="49" t="s">
        <v>566</v>
      </c>
    </row>
    <row r="429" spans="1:7" x14ac:dyDescent="0.25">
      <c r="A429" s="49">
        <v>4310</v>
      </c>
      <c r="B429" s="49" t="s">
        <v>2659</v>
      </c>
      <c r="C429" s="49" t="s">
        <v>149</v>
      </c>
      <c r="D429">
        <f t="shared" si="9"/>
        <v>4310</v>
      </c>
      <c r="E429" s="49"/>
      <c r="F429" s="2" t="s">
        <v>2996</v>
      </c>
    </row>
    <row r="430" spans="1:7" x14ac:dyDescent="0.25">
      <c r="A430">
        <v>144506</v>
      </c>
      <c r="B430" t="s">
        <v>864</v>
      </c>
      <c r="C430" t="s">
        <v>153</v>
      </c>
      <c r="D430">
        <f t="shared" si="9"/>
        <v>144506</v>
      </c>
      <c r="F430" s="49" t="s">
        <v>566</v>
      </c>
    </row>
    <row r="431" spans="1:7" x14ac:dyDescent="0.25">
      <c r="A431">
        <v>144440</v>
      </c>
      <c r="B431" t="s">
        <v>849</v>
      </c>
      <c r="C431" t="s">
        <v>153</v>
      </c>
      <c r="D431">
        <f t="shared" si="9"/>
        <v>144440</v>
      </c>
      <c r="F431" s="2" t="s">
        <v>566</v>
      </c>
    </row>
    <row r="432" spans="1:7" x14ac:dyDescent="0.25">
      <c r="A432">
        <v>4381</v>
      </c>
      <c r="B432" t="s">
        <v>2661</v>
      </c>
      <c r="C432" s="49" t="s">
        <v>2625</v>
      </c>
      <c r="D432">
        <f t="shared" si="9"/>
        <v>4381</v>
      </c>
      <c r="F432" s="49" t="s">
        <v>861</v>
      </c>
    </row>
    <row r="433" spans="1:7" x14ac:dyDescent="0.25">
      <c r="A433">
        <v>2293</v>
      </c>
      <c r="B433" t="s">
        <v>837</v>
      </c>
      <c r="C433" t="s">
        <v>213</v>
      </c>
      <c r="D433">
        <f t="shared" si="9"/>
        <v>2293</v>
      </c>
      <c r="F433" s="49" t="s">
        <v>566</v>
      </c>
    </row>
    <row r="434" spans="1:7" x14ac:dyDescent="0.25">
      <c r="A434">
        <v>2203</v>
      </c>
      <c r="B434" t="s">
        <v>262</v>
      </c>
      <c r="C434" t="s">
        <v>59</v>
      </c>
      <c r="D434">
        <f t="shared" si="9"/>
        <v>2203</v>
      </c>
      <c r="E434" t="s">
        <v>23</v>
      </c>
      <c r="F434" s="49" t="s">
        <v>566</v>
      </c>
    </row>
    <row r="435" spans="1:7" x14ac:dyDescent="0.25">
      <c r="A435">
        <v>1259</v>
      </c>
      <c r="B435" s="49" t="s">
        <v>308</v>
      </c>
      <c r="C435" s="49" t="s">
        <v>107</v>
      </c>
      <c r="D435">
        <f t="shared" si="9"/>
        <v>1259</v>
      </c>
      <c r="E435" s="49" t="s">
        <v>23</v>
      </c>
      <c r="F435" s="49" t="s">
        <v>566</v>
      </c>
    </row>
    <row r="436" spans="1:7" x14ac:dyDescent="0.25">
      <c r="A436">
        <v>2347</v>
      </c>
      <c r="B436" t="s">
        <v>2977</v>
      </c>
      <c r="C436" t="s">
        <v>251</v>
      </c>
      <c r="D436">
        <f t="shared" si="9"/>
        <v>2347</v>
      </c>
      <c r="E436" s="49" t="s">
        <v>23</v>
      </c>
      <c r="F436" s="49" t="s">
        <v>566</v>
      </c>
    </row>
    <row r="437" spans="1:7" x14ac:dyDescent="0.25">
      <c r="A437">
        <v>2350</v>
      </c>
      <c r="B437" t="s">
        <v>3106</v>
      </c>
      <c r="C437" t="s">
        <v>939</v>
      </c>
      <c r="D437">
        <f t="shared" ref="D437:D454" si="10">A437</f>
        <v>2350</v>
      </c>
      <c r="E437" s="49"/>
      <c r="F437" s="49" t="s">
        <v>861</v>
      </c>
    </row>
    <row r="438" spans="1:7" x14ac:dyDescent="0.25">
      <c r="A438">
        <v>144318</v>
      </c>
      <c r="B438" s="49" t="s">
        <v>842</v>
      </c>
      <c r="C438" t="s">
        <v>32</v>
      </c>
      <c r="D438">
        <f t="shared" si="10"/>
        <v>144318</v>
      </c>
      <c r="F438" s="49" t="s">
        <v>566</v>
      </c>
    </row>
    <row r="439" spans="1:7" x14ac:dyDescent="0.25">
      <c r="A439">
        <v>144338</v>
      </c>
      <c r="B439" s="49" t="s">
        <v>786</v>
      </c>
      <c r="C439" t="s">
        <v>32</v>
      </c>
      <c r="D439">
        <f t="shared" si="10"/>
        <v>144338</v>
      </c>
      <c r="F439" s="49" t="s">
        <v>566</v>
      </c>
    </row>
    <row r="440" spans="1:7" x14ac:dyDescent="0.25">
      <c r="A440">
        <v>3145</v>
      </c>
      <c r="B440" s="5" t="s">
        <v>885</v>
      </c>
      <c r="C440" s="5" t="s">
        <v>17</v>
      </c>
      <c r="D440">
        <f t="shared" si="10"/>
        <v>3145</v>
      </c>
      <c r="F440" s="49" t="s">
        <v>566</v>
      </c>
    </row>
    <row r="441" spans="1:7" x14ac:dyDescent="0.25">
      <c r="A441">
        <v>144468</v>
      </c>
      <c r="B441" t="s">
        <v>863</v>
      </c>
      <c r="C441" t="s">
        <v>153</v>
      </c>
      <c r="D441">
        <f t="shared" si="10"/>
        <v>144468</v>
      </c>
      <c r="F441" s="49" t="s">
        <v>566</v>
      </c>
    </row>
    <row r="442" spans="1:7" x14ac:dyDescent="0.25">
      <c r="A442">
        <v>2278</v>
      </c>
      <c r="B442" t="s">
        <v>782</v>
      </c>
      <c r="C442" t="s">
        <v>115</v>
      </c>
      <c r="D442">
        <f t="shared" si="10"/>
        <v>2278</v>
      </c>
      <c r="F442" s="49" t="s">
        <v>566</v>
      </c>
    </row>
    <row r="443" spans="1:7" x14ac:dyDescent="0.25">
      <c r="A443">
        <v>144573</v>
      </c>
      <c r="B443" t="s">
        <v>742</v>
      </c>
      <c r="C443" t="s">
        <v>39</v>
      </c>
      <c r="D443">
        <f t="shared" si="10"/>
        <v>144573</v>
      </c>
      <c r="F443" s="49" t="s">
        <v>861</v>
      </c>
    </row>
    <row r="444" spans="1:7" x14ac:dyDescent="0.25">
      <c r="A444" s="49">
        <v>144614</v>
      </c>
      <c r="B444" s="49" t="s">
        <v>172</v>
      </c>
      <c r="C444" s="49" t="s">
        <v>173</v>
      </c>
      <c r="D444">
        <f t="shared" si="10"/>
        <v>144614</v>
      </c>
      <c r="E444" s="49" t="s">
        <v>23</v>
      </c>
      <c r="F444" s="49" t="s">
        <v>861</v>
      </c>
    </row>
    <row r="445" spans="1:7" x14ac:dyDescent="0.25">
      <c r="B445" t="s">
        <v>547</v>
      </c>
      <c r="C445" s="49" t="s">
        <v>41</v>
      </c>
      <c r="D445">
        <f t="shared" si="10"/>
        <v>0</v>
      </c>
      <c r="F445" s="49" t="s">
        <v>566</v>
      </c>
    </row>
    <row r="446" spans="1:7" x14ac:dyDescent="0.25">
      <c r="A446" t="s">
        <v>23</v>
      </c>
      <c r="B446" t="s">
        <v>539</v>
      </c>
      <c r="C446" t="s">
        <v>251</v>
      </c>
      <c r="D446" t="s">
        <v>23</v>
      </c>
      <c r="F446" s="49" t="s">
        <v>566</v>
      </c>
      <c r="G446" s="49" t="s">
        <v>3231</v>
      </c>
    </row>
    <row r="447" spans="1:7" x14ac:dyDescent="0.25">
      <c r="A447">
        <v>144493</v>
      </c>
      <c r="B447" t="s">
        <v>803</v>
      </c>
      <c r="C447" t="s">
        <v>84</v>
      </c>
      <c r="D447">
        <f t="shared" si="10"/>
        <v>144493</v>
      </c>
      <c r="F447" s="49" t="s">
        <v>861</v>
      </c>
    </row>
    <row r="448" spans="1:7" x14ac:dyDescent="0.25">
      <c r="A448">
        <v>4000</v>
      </c>
      <c r="B448" t="s">
        <v>876</v>
      </c>
      <c r="C448" t="s">
        <v>877</v>
      </c>
      <c r="D448">
        <f t="shared" si="10"/>
        <v>4000</v>
      </c>
      <c r="F448" s="49" t="s">
        <v>861</v>
      </c>
    </row>
    <row r="449" spans="1:7" x14ac:dyDescent="0.25">
      <c r="A449">
        <v>2941</v>
      </c>
      <c r="B449" s="49" t="s">
        <v>606</v>
      </c>
      <c r="C449" t="s">
        <v>53</v>
      </c>
      <c r="D449">
        <f t="shared" si="10"/>
        <v>2941</v>
      </c>
      <c r="F449" s="49" t="s">
        <v>566</v>
      </c>
    </row>
    <row r="450" spans="1:7" x14ac:dyDescent="0.25">
      <c r="A450">
        <v>2933</v>
      </c>
      <c r="B450" s="49" t="s">
        <v>673</v>
      </c>
      <c r="C450" t="s">
        <v>283</v>
      </c>
      <c r="D450">
        <f t="shared" si="10"/>
        <v>2933</v>
      </c>
      <c r="F450" s="49" t="s">
        <v>861</v>
      </c>
    </row>
    <row r="451" spans="1:7" x14ac:dyDescent="0.25">
      <c r="A451">
        <v>2216</v>
      </c>
      <c r="B451" s="49" t="s">
        <v>37</v>
      </c>
      <c r="C451" s="49" t="s">
        <v>895</v>
      </c>
      <c r="D451">
        <f t="shared" si="10"/>
        <v>2216</v>
      </c>
      <c r="E451" s="49" t="s">
        <v>23</v>
      </c>
      <c r="F451" s="2" t="s">
        <v>566</v>
      </c>
    </row>
    <row r="452" spans="1:7" x14ac:dyDescent="0.25">
      <c r="A452">
        <v>4426</v>
      </c>
      <c r="B452" s="49" t="s">
        <v>2901</v>
      </c>
      <c r="C452" s="49" t="s">
        <v>115</v>
      </c>
      <c r="D452">
        <f t="shared" si="10"/>
        <v>4426</v>
      </c>
      <c r="F452" s="49" t="s">
        <v>566</v>
      </c>
    </row>
    <row r="453" spans="1:7" x14ac:dyDescent="0.25">
      <c r="A453">
        <v>2915</v>
      </c>
      <c r="B453" s="49" t="s">
        <v>1672</v>
      </c>
      <c r="C453" s="49" t="s">
        <v>115</v>
      </c>
      <c r="D453">
        <f t="shared" si="10"/>
        <v>2915</v>
      </c>
      <c r="F453" s="2" t="s">
        <v>566</v>
      </c>
      <c r="G453" s="49" t="s">
        <v>2902</v>
      </c>
    </row>
    <row r="454" spans="1:7" x14ac:dyDescent="0.25">
      <c r="A454" s="49">
        <v>3134</v>
      </c>
      <c r="B454" s="49" t="s">
        <v>892</v>
      </c>
      <c r="C454" t="s">
        <v>858</v>
      </c>
      <c r="D454">
        <f t="shared" si="10"/>
        <v>3134</v>
      </c>
      <c r="F454" s="49" t="s">
        <v>861</v>
      </c>
    </row>
    <row r="455" spans="1:7" x14ac:dyDescent="0.25">
      <c r="A455" s="49"/>
      <c r="B455" s="49" t="s">
        <v>2889</v>
      </c>
      <c r="C455" t="s">
        <v>53</v>
      </c>
    </row>
    <row r="456" spans="1:7" x14ac:dyDescent="0.25">
      <c r="A456">
        <v>144444</v>
      </c>
      <c r="B456" s="49" t="s">
        <v>1675</v>
      </c>
      <c r="C456" t="s">
        <v>32</v>
      </c>
      <c r="D456">
        <f t="shared" ref="D456:D487" si="11">A456</f>
        <v>144444</v>
      </c>
      <c r="F456" s="49" t="s">
        <v>566</v>
      </c>
    </row>
    <row r="457" spans="1:7" x14ac:dyDescent="0.25">
      <c r="A457">
        <v>4361</v>
      </c>
      <c r="B457" t="s">
        <v>2918</v>
      </c>
      <c r="C457" s="49" t="s">
        <v>36</v>
      </c>
      <c r="D457">
        <f t="shared" si="11"/>
        <v>4361</v>
      </c>
      <c r="F457" s="59" t="s">
        <v>566</v>
      </c>
    </row>
    <row r="458" spans="1:7" x14ac:dyDescent="0.25">
      <c r="A458">
        <v>1296</v>
      </c>
      <c r="B458" s="49" t="s">
        <v>310</v>
      </c>
      <c r="C458" s="49" t="s">
        <v>174</v>
      </c>
      <c r="D458">
        <f t="shared" si="11"/>
        <v>1296</v>
      </c>
      <c r="F458" s="49" t="s">
        <v>566</v>
      </c>
    </row>
    <row r="459" spans="1:7" x14ac:dyDescent="0.25">
      <c r="A459">
        <v>2187</v>
      </c>
      <c r="B459" s="49" t="s">
        <v>332</v>
      </c>
      <c r="C459" s="49" t="s">
        <v>333</v>
      </c>
      <c r="D459">
        <f t="shared" si="11"/>
        <v>2187</v>
      </c>
      <c r="E459" s="49"/>
      <c r="F459" s="49" t="s">
        <v>566</v>
      </c>
    </row>
    <row r="460" spans="1:7" x14ac:dyDescent="0.25">
      <c r="A460" s="49">
        <v>144320</v>
      </c>
      <c r="B460" s="49" t="s">
        <v>232</v>
      </c>
      <c r="C460" s="49" t="s">
        <v>84</v>
      </c>
      <c r="D460">
        <f t="shared" si="11"/>
        <v>144320</v>
      </c>
      <c r="E460" s="49"/>
      <c r="F460" s="49" t="s">
        <v>566</v>
      </c>
    </row>
    <row r="461" spans="1:7" ht="15.75" x14ac:dyDescent="0.25">
      <c r="A461">
        <v>4319</v>
      </c>
      <c r="B461" t="s">
        <v>1686</v>
      </c>
      <c r="C461" s="49" t="s">
        <v>62</v>
      </c>
      <c r="D461">
        <f t="shared" si="11"/>
        <v>4319</v>
      </c>
      <c r="F461" s="66" t="s">
        <v>861</v>
      </c>
    </row>
    <row r="462" spans="1:7" ht="15.75" x14ac:dyDescent="0.25">
      <c r="A462">
        <v>4360</v>
      </c>
      <c r="B462" t="s">
        <v>1688</v>
      </c>
      <c r="C462" s="49" t="s">
        <v>62</v>
      </c>
      <c r="D462">
        <f t="shared" si="11"/>
        <v>4360</v>
      </c>
      <c r="F462" s="66" t="s">
        <v>861</v>
      </c>
    </row>
    <row r="463" spans="1:7" x14ac:dyDescent="0.25">
      <c r="A463">
        <v>144499</v>
      </c>
      <c r="B463" t="s">
        <v>832</v>
      </c>
      <c r="C463" t="s">
        <v>140</v>
      </c>
      <c r="D463">
        <f t="shared" si="11"/>
        <v>144499</v>
      </c>
      <c r="F463" s="49" t="s">
        <v>861</v>
      </c>
    </row>
    <row r="464" spans="1:7" x14ac:dyDescent="0.25">
      <c r="A464">
        <v>144368</v>
      </c>
      <c r="B464" t="s">
        <v>833</v>
      </c>
      <c r="C464" t="s">
        <v>140</v>
      </c>
      <c r="D464">
        <f t="shared" si="11"/>
        <v>144368</v>
      </c>
      <c r="F464" s="49" t="s">
        <v>861</v>
      </c>
    </row>
    <row r="465" spans="1:6" x14ac:dyDescent="0.25">
      <c r="A465">
        <v>2206</v>
      </c>
      <c r="B465" t="s">
        <v>548</v>
      </c>
      <c r="C465" s="49" t="s">
        <v>41</v>
      </c>
      <c r="D465">
        <f t="shared" si="11"/>
        <v>2206</v>
      </c>
      <c r="F465" s="2" t="s">
        <v>566</v>
      </c>
    </row>
    <row r="466" spans="1:6" x14ac:dyDescent="0.25">
      <c r="A466" s="49">
        <v>3147</v>
      </c>
      <c r="B466" s="49" t="s">
        <v>855</v>
      </c>
      <c r="C466" t="s">
        <v>858</v>
      </c>
      <c r="D466">
        <f t="shared" si="11"/>
        <v>3147</v>
      </c>
      <c r="F466" s="49" t="s">
        <v>861</v>
      </c>
    </row>
    <row r="467" spans="1:6" x14ac:dyDescent="0.25">
      <c r="A467">
        <v>1798</v>
      </c>
      <c r="B467" t="s">
        <v>2865</v>
      </c>
      <c r="C467" s="49" t="s">
        <v>2866</v>
      </c>
      <c r="D467">
        <f t="shared" si="11"/>
        <v>1798</v>
      </c>
      <c r="E467" s="48" t="s">
        <v>2912</v>
      </c>
      <c r="F467" s="48"/>
    </row>
    <row r="468" spans="1:6" x14ac:dyDescent="0.25">
      <c r="A468">
        <v>144578</v>
      </c>
      <c r="B468" s="5" t="s">
        <v>522</v>
      </c>
      <c r="C468" t="s">
        <v>186</v>
      </c>
      <c r="D468">
        <f t="shared" si="11"/>
        <v>144578</v>
      </c>
      <c r="F468" s="2" t="s">
        <v>566</v>
      </c>
    </row>
    <row r="469" spans="1:6" x14ac:dyDescent="0.25">
      <c r="A469" s="49">
        <v>144509</v>
      </c>
      <c r="B469" s="49" t="s">
        <v>868</v>
      </c>
      <c r="C469" t="s">
        <v>109</v>
      </c>
      <c r="D469">
        <f t="shared" si="11"/>
        <v>144509</v>
      </c>
      <c r="F469" s="2" t="s">
        <v>861</v>
      </c>
    </row>
    <row r="470" spans="1:6" x14ac:dyDescent="0.25">
      <c r="A470">
        <v>144563</v>
      </c>
      <c r="B470" t="s">
        <v>727</v>
      </c>
      <c r="C470" t="s">
        <v>327</v>
      </c>
      <c r="D470">
        <f t="shared" si="11"/>
        <v>144563</v>
      </c>
      <c r="F470" s="2" t="s">
        <v>566</v>
      </c>
    </row>
    <row r="471" spans="1:6" x14ac:dyDescent="0.25">
      <c r="A471">
        <v>1268</v>
      </c>
      <c r="B471" t="s">
        <v>190</v>
      </c>
      <c r="C471" s="49" t="s">
        <v>41</v>
      </c>
      <c r="D471">
        <f t="shared" si="11"/>
        <v>1268</v>
      </c>
      <c r="F471" s="49" t="s">
        <v>566</v>
      </c>
    </row>
    <row r="472" spans="1:6" x14ac:dyDescent="0.25">
      <c r="A472">
        <v>144540</v>
      </c>
      <c r="B472" s="49" t="s">
        <v>827</v>
      </c>
      <c r="C472" t="s">
        <v>84</v>
      </c>
      <c r="D472">
        <f t="shared" si="11"/>
        <v>144540</v>
      </c>
      <c r="F472" s="49" t="s">
        <v>861</v>
      </c>
    </row>
    <row r="473" spans="1:6" x14ac:dyDescent="0.25">
      <c r="A473">
        <v>144602</v>
      </c>
      <c r="B473" s="5" t="s">
        <v>523</v>
      </c>
      <c r="C473" t="s">
        <v>186</v>
      </c>
      <c r="D473">
        <f t="shared" si="11"/>
        <v>144602</v>
      </c>
      <c r="F473" s="2" t="s">
        <v>566</v>
      </c>
    </row>
    <row r="474" spans="1:6" x14ac:dyDescent="0.25">
      <c r="A474">
        <v>144630</v>
      </c>
      <c r="B474" s="5" t="s">
        <v>524</v>
      </c>
      <c r="C474" t="s">
        <v>186</v>
      </c>
      <c r="D474">
        <f t="shared" si="11"/>
        <v>144630</v>
      </c>
      <c r="F474" s="49" t="s">
        <v>566</v>
      </c>
    </row>
    <row r="475" spans="1:6" x14ac:dyDescent="0.25">
      <c r="A475">
        <v>1282</v>
      </c>
      <c r="B475" s="49" t="s">
        <v>209</v>
      </c>
      <c r="C475" t="s">
        <v>183</v>
      </c>
      <c r="D475">
        <f t="shared" si="11"/>
        <v>1282</v>
      </c>
      <c r="E475" t="s">
        <v>23</v>
      </c>
      <c r="F475" s="49" t="s">
        <v>566</v>
      </c>
    </row>
    <row r="476" spans="1:6" x14ac:dyDescent="0.25">
      <c r="A476">
        <v>2417</v>
      </c>
      <c r="B476" t="s">
        <v>3107</v>
      </c>
      <c r="C476" t="s">
        <v>939</v>
      </c>
      <c r="D476">
        <f t="shared" si="11"/>
        <v>2417</v>
      </c>
      <c r="E476" s="49"/>
      <c r="F476" s="49" t="s">
        <v>861</v>
      </c>
    </row>
    <row r="477" spans="1:6" x14ac:dyDescent="0.25">
      <c r="A477" s="49">
        <v>144367</v>
      </c>
      <c r="B477" s="49" t="s">
        <v>120</v>
      </c>
      <c r="C477" s="49" t="s">
        <v>62</v>
      </c>
      <c r="D477">
        <f t="shared" si="11"/>
        <v>144367</v>
      </c>
      <c r="E477" s="49" t="s">
        <v>23</v>
      </c>
      <c r="F477" s="49" t="s">
        <v>566</v>
      </c>
    </row>
    <row r="478" spans="1:6" x14ac:dyDescent="0.25">
      <c r="A478" s="49">
        <v>3999</v>
      </c>
      <c r="B478" s="49" t="s">
        <v>856</v>
      </c>
      <c r="C478" t="s">
        <v>858</v>
      </c>
      <c r="D478">
        <f t="shared" si="11"/>
        <v>3999</v>
      </c>
      <c r="F478" s="49" t="s">
        <v>861</v>
      </c>
    </row>
    <row r="479" spans="1:6" x14ac:dyDescent="0.25">
      <c r="A479">
        <v>144546</v>
      </c>
      <c r="B479" t="s">
        <v>549</v>
      </c>
      <c r="C479" s="49" t="s">
        <v>41</v>
      </c>
      <c r="D479">
        <f t="shared" si="11"/>
        <v>144546</v>
      </c>
      <c r="F479" s="49" t="s">
        <v>566</v>
      </c>
    </row>
    <row r="480" spans="1:6" x14ac:dyDescent="0.25">
      <c r="A480">
        <v>144275</v>
      </c>
      <c r="B480" s="49" t="s">
        <v>507</v>
      </c>
      <c r="C480" s="49" t="s">
        <v>22</v>
      </c>
      <c r="D480">
        <f t="shared" si="11"/>
        <v>144275</v>
      </c>
      <c r="F480" s="2" t="s">
        <v>566</v>
      </c>
    </row>
    <row r="481" spans="1:6" x14ac:dyDescent="0.25">
      <c r="A481">
        <v>4439</v>
      </c>
      <c r="B481" s="49" t="s">
        <v>2677</v>
      </c>
      <c r="C481" s="49" t="s">
        <v>149</v>
      </c>
      <c r="D481">
        <f t="shared" si="11"/>
        <v>4439</v>
      </c>
      <c r="F481" s="49" t="s">
        <v>861</v>
      </c>
    </row>
    <row r="482" spans="1:6" x14ac:dyDescent="0.25">
      <c r="A482">
        <v>1301</v>
      </c>
      <c r="B482" t="s">
        <v>579</v>
      </c>
      <c r="C482" t="s">
        <v>14</v>
      </c>
      <c r="D482">
        <f t="shared" si="11"/>
        <v>1301</v>
      </c>
      <c r="F482" s="49" t="s">
        <v>861</v>
      </c>
    </row>
    <row r="483" spans="1:6" x14ac:dyDescent="0.25">
      <c r="A483">
        <v>144304</v>
      </c>
      <c r="B483" s="49" t="s">
        <v>565</v>
      </c>
      <c r="C483" s="49" t="s">
        <v>14</v>
      </c>
      <c r="D483">
        <f t="shared" si="11"/>
        <v>144304</v>
      </c>
      <c r="F483" s="49" t="s">
        <v>566</v>
      </c>
    </row>
    <row r="484" spans="1:6" x14ac:dyDescent="0.25">
      <c r="A484">
        <v>3008</v>
      </c>
      <c r="B484" s="49" t="s">
        <v>2893</v>
      </c>
      <c r="C484" s="49" t="s">
        <v>2894</v>
      </c>
      <c r="D484">
        <f t="shared" si="11"/>
        <v>3008</v>
      </c>
      <c r="E484" s="48" t="s">
        <v>2912</v>
      </c>
      <c r="F484" s="48"/>
    </row>
    <row r="485" spans="1:6" x14ac:dyDescent="0.25">
      <c r="A485">
        <v>2923</v>
      </c>
      <c r="B485" t="s">
        <v>635</v>
      </c>
      <c r="C485" t="s">
        <v>14</v>
      </c>
      <c r="D485">
        <f t="shared" si="11"/>
        <v>2923</v>
      </c>
      <c r="E485" t="s">
        <v>23</v>
      </c>
      <c r="F485" s="49" t="s">
        <v>566</v>
      </c>
    </row>
    <row r="486" spans="1:6" x14ac:dyDescent="0.25">
      <c r="A486">
        <v>4367</v>
      </c>
      <c r="B486" t="s">
        <v>2679</v>
      </c>
      <c r="C486" s="49" t="s">
        <v>12</v>
      </c>
      <c r="D486">
        <f t="shared" si="11"/>
        <v>4367</v>
      </c>
      <c r="E486" t="s">
        <v>23</v>
      </c>
      <c r="F486" s="59" t="s">
        <v>861</v>
      </c>
    </row>
    <row r="487" spans="1:6" x14ac:dyDescent="0.25">
      <c r="A487">
        <v>2919</v>
      </c>
      <c r="B487" t="s">
        <v>631</v>
      </c>
      <c r="C487" t="s">
        <v>284</v>
      </c>
      <c r="D487">
        <f t="shared" si="11"/>
        <v>2919</v>
      </c>
      <c r="E487" t="s">
        <v>23</v>
      </c>
      <c r="F487" s="49" t="s">
        <v>566</v>
      </c>
    </row>
    <row r="488" spans="1:6" x14ac:dyDescent="0.25">
      <c r="A488" s="49">
        <v>3115</v>
      </c>
      <c r="B488" t="s">
        <v>924</v>
      </c>
      <c r="C488" t="s">
        <v>126</v>
      </c>
      <c r="D488">
        <f t="shared" ref="D488:D519" si="12">A488</f>
        <v>3115</v>
      </c>
      <c r="F488" s="49" t="s">
        <v>861</v>
      </c>
    </row>
    <row r="489" spans="1:6" x14ac:dyDescent="0.25">
      <c r="A489">
        <v>2199</v>
      </c>
      <c r="B489" s="49" t="s">
        <v>269</v>
      </c>
      <c r="C489" t="s">
        <v>270</v>
      </c>
      <c r="D489">
        <f t="shared" si="12"/>
        <v>2199</v>
      </c>
      <c r="F489" s="49" t="s">
        <v>566</v>
      </c>
    </row>
    <row r="490" spans="1:6" x14ac:dyDescent="0.25">
      <c r="A490">
        <v>2198</v>
      </c>
      <c r="B490" s="49" t="s">
        <v>271</v>
      </c>
      <c r="C490" t="s">
        <v>270</v>
      </c>
      <c r="D490">
        <f t="shared" si="12"/>
        <v>2198</v>
      </c>
      <c r="F490" s="49" t="s">
        <v>566</v>
      </c>
    </row>
    <row r="491" spans="1:6" x14ac:dyDescent="0.25">
      <c r="A491">
        <v>2226</v>
      </c>
      <c r="B491" s="49" t="s">
        <v>296</v>
      </c>
      <c r="C491" s="49" t="s">
        <v>327</v>
      </c>
      <c r="D491">
        <f t="shared" si="12"/>
        <v>2226</v>
      </c>
      <c r="E491" s="49"/>
      <c r="F491" s="2" t="s">
        <v>566</v>
      </c>
    </row>
    <row r="492" spans="1:6" x14ac:dyDescent="0.25">
      <c r="A492">
        <v>2189</v>
      </c>
      <c r="B492" s="49" t="s">
        <v>175</v>
      </c>
      <c r="C492" s="49" t="s">
        <v>284</v>
      </c>
      <c r="D492">
        <f t="shared" si="12"/>
        <v>2189</v>
      </c>
      <c r="E492" s="49"/>
      <c r="F492" s="49" t="s">
        <v>566</v>
      </c>
    </row>
    <row r="493" spans="1:6" x14ac:dyDescent="0.25">
      <c r="A493">
        <v>2304</v>
      </c>
      <c r="B493" t="s">
        <v>699</v>
      </c>
      <c r="C493" t="s">
        <v>865</v>
      </c>
      <c r="D493">
        <f t="shared" si="12"/>
        <v>2304</v>
      </c>
      <c r="F493" s="49" t="s">
        <v>566</v>
      </c>
    </row>
    <row r="494" spans="1:6" x14ac:dyDescent="0.25">
      <c r="A494">
        <v>2190</v>
      </c>
      <c r="B494" t="s">
        <v>263</v>
      </c>
      <c r="C494" t="s">
        <v>59</v>
      </c>
      <c r="D494">
        <f t="shared" si="12"/>
        <v>2190</v>
      </c>
      <c r="F494" s="49" t="s">
        <v>566</v>
      </c>
    </row>
    <row r="495" spans="1:6" x14ac:dyDescent="0.25">
      <c r="A495">
        <v>2412</v>
      </c>
      <c r="B495" t="s">
        <v>3016</v>
      </c>
      <c r="C495" t="s">
        <v>140</v>
      </c>
      <c r="D495">
        <f t="shared" si="12"/>
        <v>2412</v>
      </c>
      <c r="F495" s="49" t="s">
        <v>566</v>
      </c>
    </row>
    <row r="496" spans="1:6" x14ac:dyDescent="0.25">
      <c r="A496">
        <v>2309</v>
      </c>
      <c r="B496" t="s">
        <v>3163</v>
      </c>
      <c r="C496" t="s">
        <v>140</v>
      </c>
      <c r="D496">
        <f t="shared" si="12"/>
        <v>2309</v>
      </c>
      <c r="F496" s="49" t="s">
        <v>566</v>
      </c>
    </row>
    <row r="497" spans="1:6" x14ac:dyDescent="0.25">
      <c r="A497">
        <v>4339</v>
      </c>
      <c r="B497" t="s">
        <v>1746</v>
      </c>
      <c r="C497" t="s">
        <v>62</v>
      </c>
      <c r="D497">
        <f t="shared" si="12"/>
        <v>4339</v>
      </c>
      <c r="F497" s="49" t="s">
        <v>861</v>
      </c>
    </row>
    <row r="498" spans="1:6" x14ac:dyDescent="0.25">
      <c r="A498">
        <v>144272</v>
      </c>
      <c r="B498" t="s">
        <v>728</v>
      </c>
      <c r="C498" t="s">
        <v>327</v>
      </c>
      <c r="D498">
        <f t="shared" si="12"/>
        <v>144272</v>
      </c>
      <c r="F498" s="49" t="s">
        <v>566</v>
      </c>
    </row>
    <row r="499" spans="1:6" x14ac:dyDescent="0.25">
      <c r="A499">
        <v>144537</v>
      </c>
      <c r="B499" s="49" t="s">
        <v>791</v>
      </c>
      <c r="C499" t="s">
        <v>75</v>
      </c>
      <c r="D499">
        <f t="shared" si="12"/>
        <v>144537</v>
      </c>
      <c r="F499" s="49" t="s">
        <v>566</v>
      </c>
    </row>
    <row r="500" spans="1:6" x14ac:dyDescent="0.25">
      <c r="A500" s="49">
        <v>144576</v>
      </c>
      <c r="B500" s="49" t="s">
        <v>211</v>
      </c>
      <c r="C500" s="49" t="s">
        <v>14</v>
      </c>
      <c r="D500">
        <f t="shared" si="12"/>
        <v>144576</v>
      </c>
      <c r="E500" s="49" t="s">
        <v>23</v>
      </c>
      <c r="F500" s="49" t="s">
        <v>566</v>
      </c>
    </row>
    <row r="501" spans="1:6" x14ac:dyDescent="0.25">
      <c r="A501">
        <v>2443</v>
      </c>
      <c r="B501" t="s">
        <v>2964</v>
      </c>
      <c r="C501" t="s">
        <v>140</v>
      </c>
      <c r="D501">
        <f t="shared" si="12"/>
        <v>2443</v>
      </c>
      <c r="E501" s="49"/>
      <c r="F501" s="49" t="s">
        <v>566</v>
      </c>
    </row>
    <row r="502" spans="1:6" x14ac:dyDescent="0.25">
      <c r="A502">
        <v>1283</v>
      </c>
      <c r="B502" s="49" t="s">
        <v>252</v>
      </c>
      <c r="C502" t="s">
        <v>41</v>
      </c>
      <c r="D502">
        <f t="shared" si="12"/>
        <v>1283</v>
      </c>
      <c r="F502" s="49" t="s">
        <v>566</v>
      </c>
    </row>
    <row r="503" spans="1:6" x14ac:dyDescent="0.25">
      <c r="A503">
        <v>1326</v>
      </c>
      <c r="B503" s="49" t="s">
        <v>324</v>
      </c>
      <c r="C503" t="s">
        <v>75</v>
      </c>
      <c r="D503">
        <f t="shared" si="12"/>
        <v>1326</v>
      </c>
      <c r="F503" s="2" t="s">
        <v>566</v>
      </c>
    </row>
    <row r="504" spans="1:6" x14ac:dyDescent="0.25">
      <c r="A504" s="49">
        <v>144374</v>
      </c>
      <c r="B504" s="49" t="s">
        <v>9</v>
      </c>
      <c r="C504" s="49" t="s">
        <v>22</v>
      </c>
      <c r="D504">
        <f t="shared" si="12"/>
        <v>144374</v>
      </c>
      <c r="E504" s="49"/>
      <c r="F504" s="49" t="s">
        <v>566</v>
      </c>
    </row>
    <row r="505" spans="1:6" x14ac:dyDescent="0.25">
      <c r="A505">
        <v>2268</v>
      </c>
      <c r="B505" t="s">
        <v>713</v>
      </c>
      <c r="C505" t="s">
        <v>84</v>
      </c>
      <c r="D505">
        <f t="shared" si="12"/>
        <v>2268</v>
      </c>
      <c r="F505" s="49" t="s">
        <v>861</v>
      </c>
    </row>
    <row r="506" spans="1:6" x14ac:dyDescent="0.25">
      <c r="A506" s="49">
        <v>144395</v>
      </c>
      <c r="B506" s="49" t="s">
        <v>129</v>
      </c>
      <c r="C506" s="49" t="s">
        <v>84</v>
      </c>
      <c r="D506">
        <f t="shared" si="12"/>
        <v>144395</v>
      </c>
      <c r="E506" s="49"/>
      <c r="F506" s="49" t="s">
        <v>566</v>
      </c>
    </row>
    <row r="507" spans="1:6" x14ac:dyDescent="0.25">
      <c r="A507">
        <v>144591</v>
      </c>
      <c r="B507" s="5" t="s">
        <v>525</v>
      </c>
      <c r="C507" t="s">
        <v>186</v>
      </c>
      <c r="D507">
        <f t="shared" si="12"/>
        <v>144591</v>
      </c>
      <c r="F507" s="49" t="s">
        <v>566</v>
      </c>
    </row>
    <row r="508" spans="1:6" x14ac:dyDescent="0.25">
      <c r="A508">
        <v>1308</v>
      </c>
      <c r="B508" s="49" t="s">
        <v>159</v>
      </c>
      <c r="C508" s="49" t="s">
        <v>140</v>
      </c>
      <c r="D508">
        <f t="shared" si="12"/>
        <v>1308</v>
      </c>
      <c r="E508" s="49"/>
      <c r="F508" s="49" t="s">
        <v>566</v>
      </c>
    </row>
    <row r="509" spans="1:6" x14ac:dyDescent="0.25">
      <c r="A509" s="49">
        <v>144278</v>
      </c>
      <c r="B509" s="49" t="s">
        <v>89</v>
      </c>
      <c r="C509" s="49" t="s">
        <v>140</v>
      </c>
      <c r="D509">
        <f t="shared" si="12"/>
        <v>144278</v>
      </c>
      <c r="E509" s="49"/>
      <c r="F509" s="49" t="s">
        <v>566</v>
      </c>
    </row>
    <row r="510" spans="1:6" x14ac:dyDescent="0.25">
      <c r="A510">
        <v>4397</v>
      </c>
      <c r="B510" t="s">
        <v>2919</v>
      </c>
      <c r="C510" s="49" t="s">
        <v>36</v>
      </c>
      <c r="D510">
        <f t="shared" si="12"/>
        <v>4397</v>
      </c>
      <c r="F510" s="59" t="s">
        <v>566</v>
      </c>
    </row>
    <row r="511" spans="1:6" x14ac:dyDescent="0.25">
      <c r="A511" s="49">
        <v>1254</v>
      </c>
      <c r="B511" s="49" t="s">
        <v>506</v>
      </c>
      <c r="C511" t="s">
        <v>496</v>
      </c>
      <c r="D511">
        <f t="shared" si="12"/>
        <v>1254</v>
      </c>
      <c r="F511" s="49" t="s">
        <v>566</v>
      </c>
    </row>
    <row r="512" spans="1:6" x14ac:dyDescent="0.25">
      <c r="A512">
        <v>2184</v>
      </c>
      <c r="B512" s="49" t="s">
        <v>287</v>
      </c>
      <c r="C512" t="s">
        <v>62</v>
      </c>
      <c r="D512">
        <f t="shared" si="12"/>
        <v>2184</v>
      </c>
      <c r="E512" t="s">
        <v>23</v>
      </c>
      <c r="F512" s="2" t="s">
        <v>566</v>
      </c>
    </row>
    <row r="513" spans="1:6" x14ac:dyDescent="0.25">
      <c r="A513">
        <v>2920</v>
      </c>
      <c r="B513" t="s">
        <v>632</v>
      </c>
      <c r="C513" t="s">
        <v>284</v>
      </c>
      <c r="D513">
        <f t="shared" si="12"/>
        <v>2920</v>
      </c>
      <c r="E513" t="s">
        <v>23</v>
      </c>
      <c r="F513" s="49" t="s">
        <v>566</v>
      </c>
    </row>
    <row r="514" spans="1:6" x14ac:dyDescent="0.25">
      <c r="A514" s="49">
        <v>144343</v>
      </c>
      <c r="B514" s="49" t="s">
        <v>199</v>
      </c>
      <c r="C514" s="49" t="s">
        <v>109</v>
      </c>
      <c r="D514">
        <f t="shared" si="12"/>
        <v>144343</v>
      </c>
      <c r="E514" s="49" t="s">
        <v>23</v>
      </c>
      <c r="F514" s="49" t="s">
        <v>860</v>
      </c>
    </row>
    <row r="515" spans="1:6" x14ac:dyDescent="0.25">
      <c r="A515" s="49">
        <v>1309</v>
      </c>
      <c r="B515" s="49" t="s">
        <v>146</v>
      </c>
      <c r="C515" s="49" t="s">
        <v>342</v>
      </c>
      <c r="D515">
        <f t="shared" si="12"/>
        <v>1309</v>
      </c>
      <c r="E515" t="s">
        <v>23</v>
      </c>
      <c r="F515" s="2" t="s">
        <v>313</v>
      </c>
    </row>
    <row r="516" spans="1:6" x14ac:dyDescent="0.25">
      <c r="A516">
        <v>4398</v>
      </c>
      <c r="B516" t="s">
        <v>1778</v>
      </c>
      <c r="C516" s="49" t="s">
        <v>4</v>
      </c>
      <c r="D516">
        <f t="shared" si="12"/>
        <v>4398</v>
      </c>
      <c r="F516" s="49" t="s">
        <v>566</v>
      </c>
    </row>
    <row r="517" spans="1:6" x14ac:dyDescent="0.25">
      <c r="A517">
        <v>4389</v>
      </c>
      <c r="B517" t="s">
        <v>1780</v>
      </c>
      <c r="C517" s="49" t="s">
        <v>4</v>
      </c>
      <c r="D517">
        <f t="shared" si="12"/>
        <v>4389</v>
      </c>
      <c r="F517" s="49" t="s">
        <v>566</v>
      </c>
    </row>
    <row r="518" spans="1:6" x14ac:dyDescent="0.25">
      <c r="A518">
        <v>4395</v>
      </c>
      <c r="B518" t="s">
        <v>2906</v>
      </c>
      <c r="C518" s="49" t="s">
        <v>4</v>
      </c>
      <c r="D518">
        <f t="shared" si="12"/>
        <v>4395</v>
      </c>
      <c r="F518" s="49" t="s">
        <v>566</v>
      </c>
    </row>
    <row r="519" spans="1:6" x14ac:dyDescent="0.25">
      <c r="A519" s="49">
        <v>2330</v>
      </c>
      <c r="B519" s="49" t="s">
        <v>952</v>
      </c>
      <c r="C519" s="49" t="s">
        <v>107</v>
      </c>
      <c r="D519">
        <f t="shared" si="12"/>
        <v>2330</v>
      </c>
      <c r="F519" s="2" t="s">
        <v>566</v>
      </c>
    </row>
    <row r="520" spans="1:6" x14ac:dyDescent="0.25">
      <c r="A520" s="49">
        <v>4325</v>
      </c>
      <c r="B520" s="49" t="s">
        <v>953</v>
      </c>
      <c r="C520" s="49" t="s">
        <v>107</v>
      </c>
      <c r="D520">
        <f t="shared" ref="D520:D526" si="13">A520</f>
        <v>4325</v>
      </c>
      <c r="F520" s="2" t="s">
        <v>566</v>
      </c>
    </row>
    <row r="521" spans="1:6" x14ac:dyDescent="0.25">
      <c r="A521" s="49">
        <v>144436</v>
      </c>
      <c r="B521" s="49" t="s">
        <v>97</v>
      </c>
      <c r="C521" s="49" t="s">
        <v>22</v>
      </c>
      <c r="D521">
        <f t="shared" si="13"/>
        <v>144436</v>
      </c>
      <c r="F521" s="3" t="s">
        <v>345</v>
      </c>
    </row>
    <row r="522" spans="1:6" x14ac:dyDescent="0.25">
      <c r="A522">
        <v>144364</v>
      </c>
      <c r="B522" s="49" t="s">
        <v>792</v>
      </c>
      <c r="C522" t="s">
        <v>75</v>
      </c>
      <c r="D522">
        <f t="shared" si="13"/>
        <v>144364</v>
      </c>
      <c r="F522" s="2" t="s">
        <v>566</v>
      </c>
    </row>
    <row r="523" spans="1:6" x14ac:dyDescent="0.25">
      <c r="A523">
        <v>2397</v>
      </c>
      <c r="B523" t="s">
        <v>1791</v>
      </c>
      <c r="C523" t="s">
        <v>452</v>
      </c>
      <c r="D523">
        <f t="shared" si="13"/>
        <v>2397</v>
      </c>
      <c r="E523" s="49"/>
      <c r="F523" s="49" t="s">
        <v>861</v>
      </c>
    </row>
    <row r="524" spans="1:6" x14ac:dyDescent="0.25">
      <c r="A524">
        <v>144617</v>
      </c>
      <c r="B524" t="s">
        <v>580</v>
      </c>
      <c r="C524" t="s">
        <v>14</v>
      </c>
      <c r="D524">
        <f t="shared" si="13"/>
        <v>144617</v>
      </c>
      <c r="F524" s="49" t="s">
        <v>566</v>
      </c>
    </row>
    <row r="525" spans="1:6" x14ac:dyDescent="0.25">
      <c r="A525">
        <v>4354</v>
      </c>
      <c r="B525" t="s">
        <v>1799</v>
      </c>
      <c r="C525" s="49" t="s">
        <v>36</v>
      </c>
      <c r="D525">
        <f t="shared" si="13"/>
        <v>4354</v>
      </c>
      <c r="F525" s="59" t="s">
        <v>566</v>
      </c>
    </row>
    <row r="526" spans="1:6" x14ac:dyDescent="0.25">
      <c r="A526">
        <v>2448</v>
      </c>
      <c r="B526" t="s">
        <v>2985</v>
      </c>
      <c r="C526" t="s">
        <v>2982</v>
      </c>
      <c r="D526">
        <f t="shared" si="13"/>
        <v>2448</v>
      </c>
      <c r="E526" s="49"/>
      <c r="F526" s="49" t="s">
        <v>861</v>
      </c>
    </row>
    <row r="527" spans="1:6" x14ac:dyDescent="0.25">
      <c r="A527" t="s">
        <v>23</v>
      </c>
      <c r="B527" t="s">
        <v>581</v>
      </c>
      <c r="C527" t="s">
        <v>14</v>
      </c>
      <c r="D527" t="s">
        <v>23</v>
      </c>
      <c r="F527" s="49" t="s">
        <v>23</v>
      </c>
    </row>
    <row r="528" spans="1:6" x14ac:dyDescent="0.25">
      <c r="A528">
        <v>144599</v>
      </c>
      <c r="B528" s="49" t="s">
        <v>81</v>
      </c>
      <c r="C528" t="s">
        <v>843</v>
      </c>
      <c r="D528">
        <f t="shared" ref="D528:D591" si="14">A528</f>
        <v>144599</v>
      </c>
      <c r="F528" s="49" t="s">
        <v>566</v>
      </c>
    </row>
    <row r="529" spans="1:6" x14ac:dyDescent="0.25">
      <c r="A529">
        <v>2428</v>
      </c>
      <c r="B529" s="64" t="s">
        <v>2989</v>
      </c>
      <c r="C529" t="s">
        <v>153</v>
      </c>
      <c r="D529">
        <f t="shared" si="14"/>
        <v>2428</v>
      </c>
      <c r="E529" s="49"/>
      <c r="F529" s="49" t="s">
        <v>861</v>
      </c>
    </row>
    <row r="530" spans="1:6" x14ac:dyDescent="0.25">
      <c r="A530" s="49">
        <v>144300</v>
      </c>
      <c r="B530" s="49" t="s">
        <v>239</v>
      </c>
      <c r="C530" s="49" t="s">
        <v>143</v>
      </c>
      <c r="D530">
        <f t="shared" si="14"/>
        <v>144300</v>
      </c>
      <c r="E530" s="49" t="s">
        <v>23</v>
      </c>
      <c r="F530" s="49" t="s">
        <v>566</v>
      </c>
    </row>
    <row r="531" spans="1:6" x14ac:dyDescent="0.25">
      <c r="A531" s="49">
        <v>144259</v>
      </c>
      <c r="B531" s="49" t="s">
        <v>72</v>
      </c>
      <c r="C531" s="49" t="s">
        <v>143</v>
      </c>
      <c r="D531">
        <f t="shared" si="14"/>
        <v>144259</v>
      </c>
      <c r="E531" s="49" t="s">
        <v>23</v>
      </c>
      <c r="F531" s="49" t="s">
        <v>566</v>
      </c>
    </row>
    <row r="532" spans="1:6" x14ac:dyDescent="0.25">
      <c r="A532">
        <v>2161</v>
      </c>
      <c r="B532" t="s">
        <v>550</v>
      </c>
      <c r="C532" s="49" t="s">
        <v>41</v>
      </c>
      <c r="D532">
        <f t="shared" si="14"/>
        <v>2161</v>
      </c>
      <c r="F532" s="49" t="s">
        <v>566</v>
      </c>
    </row>
    <row r="533" spans="1:6" x14ac:dyDescent="0.25">
      <c r="A533">
        <v>1257</v>
      </c>
      <c r="B533" s="5" t="s">
        <v>955</v>
      </c>
      <c r="C533" s="5" t="s">
        <v>154</v>
      </c>
      <c r="D533">
        <f t="shared" si="14"/>
        <v>1257</v>
      </c>
      <c r="F533" s="2" t="s">
        <v>861</v>
      </c>
    </row>
    <row r="534" spans="1:6" x14ac:dyDescent="0.25">
      <c r="A534">
        <v>4316</v>
      </c>
      <c r="B534" s="5" t="s">
        <v>1814</v>
      </c>
      <c r="C534" s="5" t="s">
        <v>36</v>
      </c>
      <c r="D534">
        <f t="shared" si="14"/>
        <v>4316</v>
      </c>
      <c r="F534" s="49" t="s">
        <v>861</v>
      </c>
    </row>
    <row r="535" spans="1:6" x14ac:dyDescent="0.25">
      <c r="A535">
        <v>144565</v>
      </c>
      <c r="B535" t="s">
        <v>221</v>
      </c>
      <c r="C535" s="49" t="s">
        <v>36</v>
      </c>
      <c r="D535">
        <f t="shared" si="14"/>
        <v>144565</v>
      </c>
      <c r="F535" s="59" t="s">
        <v>566</v>
      </c>
    </row>
    <row r="536" spans="1:6" x14ac:dyDescent="0.25">
      <c r="A536" s="49">
        <v>3135</v>
      </c>
      <c r="B536" s="49" t="s">
        <v>917</v>
      </c>
      <c r="C536" t="s">
        <v>154</v>
      </c>
      <c r="D536">
        <f t="shared" si="14"/>
        <v>3135</v>
      </c>
      <c r="F536" s="49" t="s">
        <v>566</v>
      </c>
    </row>
    <row r="537" spans="1:6" x14ac:dyDescent="0.25">
      <c r="A537">
        <v>2344</v>
      </c>
      <c r="B537" t="s">
        <v>2689</v>
      </c>
      <c r="C537" t="s">
        <v>3022</v>
      </c>
      <c r="D537">
        <f t="shared" si="14"/>
        <v>2344</v>
      </c>
      <c r="F537" s="49" t="s">
        <v>861</v>
      </c>
    </row>
    <row r="538" spans="1:6" x14ac:dyDescent="0.25">
      <c r="A538">
        <v>1297</v>
      </c>
      <c r="B538" t="s">
        <v>551</v>
      </c>
      <c r="C538" s="49" t="s">
        <v>41</v>
      </c>
      <c r="D538">
        <f t="shared" si="14"/>
        <v>1297</v>
      </c>
      <c r="F538" s="2" t="s">
        <v>566</v>
      </c>
    </row>
    <row r="539" spans="1:6" x14ac:dyDescent="0.25">
      <c r="A539" s="49">
        <v>144327</v>
      </c>
      <c r="B539" s="49" t="s">
        <v>844</v>
      </c>
      <c r="C539" t="s">
        <v>153</v>
      </c>
      <c r="D539">
        <f t="shared" si="14"/>
        <v>144327</v>
      </c>
      <c r="F539" s="49" t="s">
        <v>566</v>
      </c>
    </row>
    <row r="540" spans="1:6" x14ac:dyDescent="0.25">
      <c r="A540" s="49">
        <v>1325</v>
      </c>
      <c r="B540" t="s">
        <v>240</v>
      </c>
      <c r="C540" s="49" t="s">
        <v>41</v>
      </c>
      <c r="D540">
        <f t="shared" si="14"/>
        <v>1325</v>
      </c>
      <c r="F540" s="49" t="s">
        <v>566</v>
      </c>
    </row>
    <row r="541" spans="1:6" x14ac:dyDescent="0.25">
      <c r="A541">
        <v>1277</v>
      </c>
      <c r="B541" t="s">
        <v>188</v>
      </c>
      <c r="C541" s="49" t="s">
        <v>41</v>
      </c>
      <c r="D541">
        <f t="shared" si="14"/>
        <v>1277</v>
      </c>
      <c r="F541" s="49" t="s">
        <v>566</v>
      </c>
    </row>
    <row r="542" spans="1:6" x14ac:dyDescent="0.25">
      <c r="A542">
        <v>144331</v>
      </c>
      <c r="B542" t="s">
        <v>729</v>
      </c>
      <c r="C542" t="s">
        <v>327</v>
      </c>
      <c r="D542">
        <f t="shared" si="14"/>
        <v>144331</v>
      </c>
      <c r="F542" s="49" t="s">
        <v>566</v>
      </c>
    </row>
    <row r="543" spans="1:6" x14ac:dyDescent="0.25">
      <c r="A543">
        <v>144545</v>
      </c>
      <c r="B543" s="49" t="s">
        <v>821</v>
      </c>
      <c r="C543" t="s">
        <v>171</v>
      </c>
      <c r="D543">
        <f t="shared" si="14"/>
        <v>144545</v>
      </c>
      <c r="F543" s="49" t="s">
        <v>861</v>
      </c>
    </row>
    <row r="544" spans="1:6" x14ac:dyDescent="0.25">
      <c r="A544">
        <v>1267</v>
      </c>
      <c r="B544" s="49" t="s">
        <v>318</v>
      </c>
      <c r="C544" t="s">
        <v>340</v>
      </c>
      <c r="D544">
        <f t="shared" si="14"/>
        <v>1267</v>
      </c>
      <c r="E544" t="s">
        <v>23</v>
      </c>
      <c r="F544" s="49" t="s">
        <v>566</v>
      </c>
    </row>
    <row r="545" spans="1:7" x14ac:dyDescent="0.25">
      <c r="A545" s="49">
        <v>2322</v>
      </c>
      <c r="B545" s="49" t="s">
        <v>2691</v>
      </c>
      <c r="C545" s="49" t="s">
        <v>154</v>
      </c>
      <c r="D545">
        <f t="shared" si="14"/>
        <v>2322</v>
      </c>
      <c r="F545" s="49" t="s">
        <v>861</v>
      </c>
    </row>
    <row r="546" spans="1:7" x14ac:dyDescent="0.25">
      <c r="A546" s="49">
        <v>1264</v>
      </c>
      <c r="B546" s="49" t="s">
        <v>139</v>
      </c>
      <c r="C546" s="49" t="s">
        <v>41</v>
      </c>
      <c r="D546">
        <f t="shared" si="14"/>
        <v>1264</v>
      </c>
      <c r="F546" s="49" t="s">
        <v>566</v>
      </c>
    </row>
    <row r="547" spans="1:7" x14ac:dyDescent="0.25">
      <c r="A547" s="49">
        <v>4442</v>
      </c>
      <c r="B547" s="49" t="s">
        <v>1829</v>
      </c>
      <c r="C547" s="49" t="s">
        <v>4</v>
      </c>
      <c r="D547">
        <f t="shared" si="14"/>
        <v>4442</v>
      </c>
      <c r="F547" s="49" t="s">
        <v>566</v>
      </c>
    </row>
    <row r="548" spans="1:7" x14ac:dyDescent="0.25">
      <c r="A548">
        <v>144336</v>
      </c>
      <c r="B548" s="49" t="s">
        <v>692</v>
      </c>
      <c r="C548" t="s">
        <v>62</v>
      </c>
      <c r="D548">
        <f t="shared" si="14"/>
        <v>144336</v>
      </c>
      <c r="F548" s="2" t="s">
        <v>566</v>
      </c>
    </row>
    <row r="549" spans="1:7" x14ac:dyDescent="0.25">
      <c r="A549" s="49">
        <v>144477</v>
      </c>
      <c r="B549" s="49" t="s">
        <v>132</v>
      </c>
      <c r="C549" s="49" t="s">
        <v>32</v>
      </c>
      <c r="D549">
        <f t="shared" si="14"/>
        <v>144477</v>
      </c>
      <c r="E549" s="49" t="s">
        <v>23</v>
      </c>
      <c r="F549" s="49" t="s">
        <v>566</v>
      </c>
    </row>
    <row r="550" spans="1:7" x14ac:dyDescent="0.25">
      <c r="A550" s="49">
        <v>3117</v>
      </c>
      <c r="B550" t="s">
        <v>941</v>
      </c>
      <c r="C550" s="5" t="s">
        <v>128</v>
      </c>
      <c r="D550">
        <f t="shared" si="14"/>
        <v>3117</v>
      </c>
      <c r="F550" s="49" t="s">
        <v>566</v>
      </c>
      <c r="G550" s="49" t="s">
        <v>23</v>
      </c>
    </row>
    <row r="551" spans="1:7" x14ac:dyDescent="0.25">
      <c r="A551">
        <v>2202</v>
      </c>
      <c r="B551" s="49" t="s">
        <v>274</v>
      </c>
      <c r="C551" t="s">
        <v>14</v>
      </c>
      <c r="D551">
        <f t="shared" si="14"/>
        <v>2202</v>
      </c>
      <c r="F551" s="49" t="s">
        <v>566</v>
      </c>
    </row>
    <row r="552" spans="1:7" x14ac:dyDescent="0.25">
      <c r="A552">
        <v>4309</v>
      </c>
      <c r="B552" s="49" t="s">
        <v>1834</v>
      </c>
      <c r="C552" t="s">
        <v>877</v>
      </c>
      <c r="D552">
        <f t="shared" si="14"/>
        <v>4309</v>
      </c>
      <c r="F552" s="49" t="s">
        <v>861</v>
      </c>
      <c r="G552" s="49"/>
    </row>
    <row r="553" spans="1:7" x14ac:dyDescent="0.25">
      <c r="A553">
        <v>2200</v>
      </c>
      <c r="B553" s="49" t="s">
        <v>275</v>
      </c>
      <c r="C553" t="s">
        <v>14</v>
      </c>
      <c r="D553">
        <f t="shared" si="14"/>
        <v>2200</v>
      </c>
      <c r="F553" s="49" t="s">
        <v>566</v>
      </c>
    </row>
    <row r="554" spans="1:7" x14ac:dyDescent="0.25">
      <c r="A554">
        <v>1316</v>
      </c>
      <c r="B554" s="49" t="s">
        <v>277</v>
      </c>
      <c r="C554" t="s">
        <v>32</v>
      </c>
      <c r="D554">
        <f t="shared" si="14"/>
        <v>1316</v>
      </c>
      <c r="E554" t="s">
        <v>23</v>
      </c>
      <c r="F554" s="49" t="s">
        <v>566</v>
      </c>
    </row>
    <row r="555" spans="1:7" x14ac:dyDescent="0.25">
      <c r="A555">
        <v>4326</v>
      </c>
      <c r="B555" s="49" t="s">
        <v>2694</v>
      </c>
      <c r="C555" s="49" t="s">
        <v>2589</v>
      </c>
      <c r="D555">
        <f t="shared" si="14"/>
        <v>4326</v>
      </c>
      <c r="F555" s="49" t="s">
        <v>566</v>
      </c>
    </row>
    <row r="556" spans="1:7" x14ac:dyDescent="0.25">
      <c r="A556">
        <v>144424</v>
      </c>
      <c r="B556" s="49" t="s">
        <v>598</v>
      </c>
      <c r="C556" s="49" t="s">
        <v>504</v>
      </c>
      <c r="D556">
        <f t="shared" si="14"/>
        <v>144424</v>
      </c>
      <c r="F556" s="2" t="s">
        <v>566</v>
      </c>
    </row>
    <row r="557" spans="1:7" x14ac:dyDescent="0.25">
      <c r="A557">
        <v>2305</v>
      </c>
      <c r="B557" t="s">
        <v>3025</v>
      </c>
      <c r="C557" t="s">
        <v>3022</v>
      </c>
      <c r="D557">
        <f t="shared" si="14"/>
        <v>2305</v>
      </c>
      <c r="F557" s="49" t="s">
        <v>861</v>
      </c>
    </row>
    <row r="558" spans="1:7" x14ac:dyDescent="0.25">
      <c r="A558" s="49"/>
      <c r="B558" t="s">
        <v>911</v>
      </c>
      <c r="C558" t="s">
        <v>32</v>
      </c>
      <c r="D558">
        <f t="shared" si="14"/>
        <v>0</v>
      </c>
      <c r="F558" s="2" t="s">
        <v>566</v>
      </c>
    </row>
    <row r="559" spans="1:7" x14ac:dyDescent="0.25">
      <c r="A559">
        <v>2947</v>
      </c>
      <c r="B559" s="49" t="s">
        <v>607</v>
      </c>
      <c r="C559" t="s">
        <v>53</v>
      </c>
      <c r="D559">
        <f t="shared" si="14"/>
        <v>2947</v>
      </c>
      <c r="F559" s="49" t="s">
        <v>566</v>
      </c>
    </row>
    <row r="560" spans="1:7" x14ac:dyDescent="0.25">
      <c r="A560">
        <v>4379</v>
      </c>
      <c r="B560" t="s">
        <v>1842</v>
      </c>
      <c r="C560" s="49" t="s">
        <v>36</v>
      </c>
      <c r="D560" s="49">
        <f t="shared" si="14"/>
        <v>4379</v>
      </c>
      <c r="E560" s="49"/>
      <c r="F560" s="59" t="s">
        <v>566</v>
      </c>
    </row>
    <row r="561" spans="1:7" x14ac:dyDescent="0.25">
      <c r="A561" s="49">
        <v>1253</v>
      </c>
      <c r="B561" s="49" t="s">
        <v>255</v>
      </c>
      <c r="C561" s="49" t="s">
        <v>201</v>
      </c>
      <c r="D561" s="49">
        <f t="shared" si="14"/>
        <v>1253</v>
      </c>
      <c r="E561" s="49"/>
      <c r="F561" s="49" t="s">
        <v>566</v>
      </c>
    </row>
    <row r="562" spans="1:7" x14ac:dyDescent="0.25">
      <c r="A562" s="49">
        <v>4304</v>
      </c>
      <c r="B562" s="49" t="s">
        <v>249</v>
      </c>
      <c r="C562" s="49" t="s">
        <v>201</v>
      </c>
      <c r="D562">
        <f t="shared" si="14"/>
        <v>4304</v>
      </c>
      <c r="E562" s="49" t="s">
        <v>23</v>
      </c>
      <c r="F562" s="49" t="s">
        <v>566</v>
      </c>
    </row>
    <row r="563" spans="1:7" x14ac:dyDescent="0.25">
      <c r="A563">
        <v>144340</v>
      </c>
      <c r="B563" t="s">
        <v>744</v>
      </c>
      <c r="C563" t="s">
        <v>47</v>
      </c>
      <c r="D563">
        <f t="shared" si="14"/>
        <v>144340</v>
      </c>
      <c r="F563" s="49" t="s">
        <v>566</v>
      </c>
    </row>
    <row r="564" spans="1:7" x14ac:dyDescent="0.25">
      <c r="A564">
        <v>144629</v>
      </c>
      <c r="B564" t="s">
        <v>740</v>
      </c>
      <c r="C564" t="s">
        <v>39</v>
      </c>
      <c r="D564">
        <f t="shared" si="14"/>
        <v>144629</v>
      </c>
      <c r="F564" s="49" t="s">
        <v>861</v>
      </c>
    </row>
    <row r="565" spans="1:7" x14ac:dyDescent="0.25">
      <c r="A565">
        <v>2954</v>
      </c>
      <c r="B565" s="5" t="s">
        <v>617</v>
      </c>
      <c r="C565" t="s">
        <v>204</v>
      </c>
      <c r="D565">
        <f t="shared" si="14"/>
        <v>2954</v>
      </c>
      <c r="F565" s="49" t="s">
        <v>566</v>
      </c>
    </row>
    <row r="566" spans="1:7" x14ac:dyDescent="0.25">
      <c r="A566">
        <v>144393</v>
      </c>
      <c r="B566" s="49" t="s">
        <v>811</v>
      </c>
      <c r="C566" t="s">
        <v>32</v>
      </c>
      <c r="D566">
        <f t="shared" si="14"/>
        <v>144393</v>
      </c>
      <c r="F566" s="49" t="s">
        <v>566</v>
      </c>
    </row>
    <row r="567" spans="1:7" x14ac:dyDescent="0.25">
      <c r="A567">
        <v>2907</v>
      </c>
      <c r="B567" s="49" t="s">
        <v>669</v>
      </c>
      <c r="C567" s="49" t="s">
        <v>283</v>
      </c>
      <c r="D567">
        <f t="shared" si="14"/>
        <v>2907</v>
      </c>
      <c r="F567" s="49" t="s">
        <v>861</v>
      </c>
    </row>
    <row r="568" spans="1:7" x14ac:dyDescent="0.25">
      <c r="A568">
        <v>144257</v>
      </c>
      <c r="B568" t="s">
        <v>730</v>
      </c>
      <c r="C568" t="s">
        <v>327</v>
      </c>
      <c r="D568">
        <f t="shared" si="14"/>
        <v>144257</v>
      </c>
      <c r="F568" s="49" t="s">
        <v>566</v>
      </c>
    </row>
    <row r="569" spans="1:7" x14ac:dyDescent="0.25">
      <c r="A569" s="49"/>
      <c r="B569" s="5" t="s">
        <v>23</v>
      </c>
      <c r="C569" s="5" t="s">
        <v>23</v>
      </c>
      <c r="D569" s="49" t="s">
        <v>23</v>
      </c>
      <c r="E569" s="49"/>
      <c r="F569" s="49" t="s">
        <v>23</v>
      </c>
      <c r="G569" t="s">
        <v>23</v>
      </c>
    </row>
    <row r="570" spans="1:7" x14ac:dyDescent="0.25">
      <c r="A570">
        <v>2288</v>
      </c>
      <c r="B570" t="s">
        <v>771</v>
      </c>
      <c r="C570" t="s">
        <v>865</v>
      </c>
      <c r="D570">
        <f t="shared" si="14"/>
        <v>2288</v>
      </c>
      <c r="F570" s="49" t="s">
        <v>566</v>
      </c>
    </row>
    <row r="571" spans="1:7" x14ac:dyDescent="0.25">
      <c r="A571">
        <v>2433</v>
      </c>
      <c r="B571" t="s">
        <v>2931</v>
      </c>
      <c r="C571" s="49" t="s">
        <v>2940</v>
      </c>
      <c r="D571">
        <f t="shared" si="14"/>
        <v>2433</v>
      </c>
      <c r="F571" s="2" t="s">
        <v>860</v>
      </c>
    </row>
    <row r="572" spans="1:7" x14ac:dyDescent="0.25">
      <c r="B572" t="s">
        <v>836</v>
      </c>
      <c r="C572" t="s">
        <v>213</v>
      </c>
      <c r="D572">
        <f t="shared" si="14"/>
        <v>0</v>
      </c>
      <c r="F572" s="49" t="s">
        <v>566</v>
      </c>
    </row>
    <row r="573" spans="1:7" x14ac:dyDescent="0.25">
      <c r="A573">
        <v>1302</v>
      </c>
      <c r="B573" t="s">
        <v>40</v>
      </c>
      <c r="C573" s="49" t="s">
        <v>41</v>
      </c>
      <c r="D573">
        <f t="shared" si="14"/>
        <v>1302</v>
      </c>
      <c r="F573" s="49" t="s">
        <v>566</v>
      </c>
    </row>
    <row r="574" spans="1:7" x14ac:dyDescent="0.25">
      <c r="A574">
        <v>144437</v>
      </c>
      <c r="B574" t="s">
        <v>702</v>
      </c>
      <c r="C574" t="s">
        <v>62</v>
      </c>
      <c r="D574">
        <f t="shared" si="14"/>
        <v>144437</v>
      </c>
      <c r="F574" s="49" t="s">
        <v>861</v>
      </c>
    </row>
    <row r="575" spans="1:7" x14ac:dyDescent="0.25">
      <c r="A575">
        <v>2175</v>
      </c>
      <c r="B575" t="s">
        <v>264</v>
      </c>
      <c r="C575" t="s">
        <v>59</v>
      </c>
      <c r="D575">
        <f t="shared" si="14"/>
        <v>2175</v>
      </c>
      <c r="E575" t="s">
        <v>23</v>
      </c>
      <c r="F575" s="49" t="s">
        <v>566</v>
      </c>
    </row>
    <row r="576" spans="1:7" x14ac:dyDescent="0.25">
      <c r="A576">
        <v>2181</v>
      </c>
      <c r="B576" t="s">
        <v>265</v>
      </c>
      <c r="C576" t="s">
        <v>59</v>
      </c>
      <c r="D576">
        <f t="shared" si="14"/>
        <v>2181</v>
      </c>
      <c r="E576" t="s">
        <v>23</v>
      </c>
      <c r="F576" s="49" t="s">
        <v>566</v>
      </c>
    </row>
    <row r="577" spans="1:6" x14ac:dyDescent="0.25">
      <c r="A577">
        <v>2260</v>
      </c>
      <c r="B577" s="49" t="s">
        <v>710</v>
      </c>
      <c r="C577" t="s">
        <v>84</v>
      </c>
      <c r="D577">
        <f t="shared" si="14"/>
        <v>2260</v>
      </c>
      <c r="F577" s="49" t="s">
        <v>861</v>
      </c>
    </row>
    <row r="578" spans="1:6" x14ac:dyDescent="0.25">
      <c r="A578" s="49">
        <v>3119</v>
      </c>
      <c r="B578" s="49" t="s">
        <v>905</v>
      </c>
      <c r="C578" t="s">
        <v>84</v>
      </c>
      <c r="D578">
        <f t="shared" si="14"/>
        <v>3119</v>
      </c>
      <c r="F578" s="49" t="s">
        <v>861</v>
      </c>
    </row>
    <row r="579" spans="1:6" x14ac:dyDescent="0.25">
      <c r="A579" s="49">
        <v>1305</v>
      </c>
      <c r="B579" s="49" t="s">
        <v>258</v>
      </c>
      <c r="C579" t="s">
        <v>154</v>
      </c>
      <c r="D579">
        <f t="shared" si="14"/>
        <v>1305</v>
      </c>
      <c r="F579" s="49" t="s">
        <v>861</v>
      </c>
    </row>
    <row r="580" spans="1:6" x14ac:dyDescent="0.25">
      <c r="A580" s="49">
        <v>4317</v>
      </c>
      <c r="B580" s="49" t="s">
        <v>2713</v>
      </c>
      <c r="C580" t="s">
        <v>154</v>
      </c>
      <c r="D580">
        <f t="shared" si="14"/>
        <v>4317</v>
      </c>
      <c r="F580" s="49" t="s">
        <v>861</v>
      </c>
    </row>
    <row r="581" spans="1:6" x14ac:dyDescent="0.25">
      <c r="A581">
        <v>2409</v>
      </c>
      <c r="B581" t="s">
        <v>1871</v>
      </c>
      <c r="C581" t="s">
        <v>140</v>
      </c>
      <c r="D581">
        <f t="shared" si="14"/>
        <v>2409</v>
      </c>
      <c r="F581" s="49" t="s">
        <v>566</v>
      </c>
    </row>
    <row r="582" spans="1:6" x14ac:dyDescent="0.25">
      <c r="A582" s="49">
        <v>4322</v>
      </c>
      <c r="B582" s="49" t="s">
        <v>2997</v>
      </c>
      <c r="C582" t="s">
        <v>877</v>
      </c>
      <c r="D582">
        <f t="shared" si="14"/>
        <v>4322</v>
      </c>
      <c r="F582" s="49" t="s">
        <v>861</v>
      </c>
    </row>
    <row r="583" spans="1:6" x14ac:dyDescent="0.25">
      <c r="A583">
        <v>1292</v>
      </c>
      <c r="B583" s="49" t="s">
        <v>212</v>
      </c>
      <c r="C583" s="49" t="s">
        <v>213</v>
      </c>
      <c r="D583">
        <f t="shared" si="14"/>
        <v>1292</v>
      </c>
      <c r="E583" s="49" t="s">
        <v>23</v>
      </c>
      <c r="F583" s="2" t="s">
        <v>566</v>
      </c>
    </row>
    <row r="584" spans="1:6" x14ac:dyDescent="0.25">
      <c r="A584">
        <v>144549</v>
      </c>
      <c r="B584" t="s">
        <v>830</v>
      </c>
      <c r="C584" t="s">
        <v>140</v>
      </c>
      <c r="D584">
        <f t="shared" si="14"/>
        <v>144549</v>
      </c>
      <c r="F584" s="2" t="s">
        <v>861</v>
      </c>
    </row>
    <row r="585" spans="1:6" x14ac:dyDescent="0.25">
      <c r="A585">
        <v>144529</v>
      </c>
      <c r="B585" s="49" t="s">
        <v>846</v>
      </c>
      <c r="C585" t="s">
        <v>153</v>
      </c>
      <c r="D585">
        <f t="shared" si="14"/>
        <v>144529</v>
      </c>
      <c r="F585" s="2" t="s">
        <v>566</v>
      </c>
    </row>
    <row r="586" spans="1:6" x14ac:dyDescent="0.25">
      <c r="A586">
        <v>144286</v>
      </c>
      <c r="B586" t="s">
        <v>809</v>
      </c>
      <c r="C586" t="s">
        <v>183</v>
      </c>
      <c r="D586">
        <f t="shared" si="14"/>
        <v>144286</v>
      </c>
      <c r="F586" s="2" t="s">
        <v>861</v>
      </c>
    </row>
    <row r="587" spans="1:6" x14ac:dyDescent="0.25">
      <c r="A587" s="49">
        <v>144511</v>
      </c>
      <c r="B587" s="49" t="s">
        <v>257</v>
      </c>
      <c r="C587" s="49" t="s">
        <v>153</v>
      </c>
      <c r="D587">
        <f t="shared" si="14"/>
        <v>144511</v>
      </c>
      <c r="E587" s="49" t="s">
        <v>23</v>
      </c>
      <c r="F587" s="2" t="s">
        <v>861</v>
      </c>
    </row>
    <row r="588" spans="1:6" x14ac:dyDescent="0.25">
      <c r="A588">
        <v>4394</v>
      </c>
      <c r="B588" t="s">
        <v>3120</v>
      </c>
      <c r="C588" s="49" t="s">
        <v>112</v>
      </c>
      <c r="D588">
        <f t="shared" si="14"/>
        <v>4394</v>
      </c>
      <c r="F588" s="2" t="s">
        <v>861</v>
      </c>
    </row>
    <row r="589" spans="1:6" x14ac:dyDescent="0.25">
      <c r="A589">
        <v>2196</v>
      </c>
      <c r="B589" s="49" t="s">
        <v>280</v>
      </c>
      <c r="C589" t="s">
        <v>202</v>
      </c>
      <c r="D589">
        <f t="shared" si="14"/>
        <v>2196</v>
      </c>
      <c r="E589" t="s">
        <v>23</v>
      </c>
      <c r="F589" s="49" t="s">
        <v>566</v>
      </c>
    </row>
    <row r="590" spans="1:6" x14ac:dyDescent="0.25">
      <c r="A590">
        <v>144611</v>
      </c>
      <c r="B590" t="s">
        <v>552</v>
      </c>
      <c r="C590" s="49" t="s">
        <v>41</v>
      </c>
      <c r="D590">
        <f t="shared" si="14"/>
        <v>144611</v>
      </c>
      <c r="F590" s="2" t="s">
        <v>566</v>
      </c>
    </row>
    <row r="591" spans="1:6" x14ac:dyDescent="0.25">
      <c r="B591" t="s">
        <v>871</v>
      </c>
      <c r="C591" t="s">
        <v>32</v>
      </c>
      <c r="D591">
        <f t="shared" si="14"/>
        <v>0</v>
      </c>
      <c r="F591" s="2" t="s">
        <v>566</v>
      </c>
    </row>
    <row r="592" spans="1:6" x14ac:dyDescent="0.25">
      <c r="A592">
        <v>2911</v>
      </c>
      <c r="B592" t="s">
        <v>677</v>
      </c>
      <c r="C592" t="s">
        <v>2565</v>
      </c>
      <c r="D592">
        <f t="shared" ref="D592:D655" si="15">A592</f>
        <v>2911</v>
      </c>
      <c r="F592" s="49" t="s">
        <v>861</v>
      </c>
    </row>
    <row r="593" spans="1:6" x14ac:dyDescent="0.25">
      <c r="A593">
        <v>2162</v>
      </c>
      <c r="B593" s="49" t="s">
        <v>290</v>
      </c>
      <c r="C593" t="s">
        <v>283</v>
      </c>
      <c r="D593">
        <f t="shared" si="15"/>
        <v>2162</v>
      </c>
      <c r="F593" s="49" t="s">
        <v>860</v>
      </c>
    </row>
    <row r="594" spans="1:6" x14ac:dyDescent="0.25">
      <c r="A594">
        <v>2209</v>
      </c>
      <c r="B594" s="49" t="s">
        <v>582</v>
      </c>
      <c r="C594" t="s">
        <v>14</v>
      </c>
      <c r="D594">
        <f t="shared" si="15"/>
        <v>2209</v>
      </c>
      <c r="F594" s="49" t="s">
        <v>861</v>
      </c>
    </row>
    <row r="595" spans="1:6" x14ac:dyDescent="0.25">
      <c r="A595">
        <v>2217</v>
      </c>
      <c r="B595" s="49" t="s">
        <v>583</v>
      </c>
      <c r="C595" t="s">
        <v>14</v>
      </c>
      <c r="D595">
        <f t="shared" si="15"/>
        <v>2217</v>
      </c>
      <c r="F595" s="49" t="s">
        <v>861</v>
      </c>
    </row>
    <row r="596" spans="1:6" x14ac:dyDescent="0.25">
      <c r="A596" s="49">
        <v>144333</v>
      </c>
      <c r="B596" s="49" t="s">
        <v>237</v>
      </c>
      <c r="C596" s="49" t="s">
        <v>504</v>
      </c>
      <c r="D596">
        <f t="shared" si="15"/>
        <v>144333</v>
      </c>
      <c r="E596" s="49" t="s">
        <v>23</v>
      </c>
      <c r="F596" s="49" t="s">
        <v>566</v>
      </c>
    </row>
    <row r="597" spans="1:6" x14ac:dyDescent="0.25">
      <c r="A597">
        <v>144534</v>
      </c>
      <c r="B597" s="49" t="s">
        <v>562</v>
      </c>
      <c r="C597" s="49" t="s">
        <v>283</v>
      </c>
      <c r="D597">
        <f t="shared" si="15"/>
        <v>144534</v>
      </c>
      <c r="F597" s="49" t="s">
        <v>566</v>
      </c>
    </row>
    <row r="598" spans="1:6" x14ac:dyDescent="0.25">
      <c r="A598" s="49">
        <v>3048</v>
      </c>
      <c r="B598" t="s">
        <v>925</v>
      </c>
      <c r="C598" t="s">
        <v>32</v>
      </c>
      <c r="D598">
        <f t="shared" si="15"/>
        <v>3048</v>
      </c>
      <c r="F598" s="49" t="s">
        <v>566</v>
      </c>
    </row>
    <row r="599" spans="1:6" x14ac:dyDescent="0.25">
      <c r="A599">
        <v>2167</v>
      </c>
      <c r="B599" s="49" t="s">
        <v>316</v>
      </c>
      <c r="C599" t="s">
        <v>342</v>
      </c>
      <c r="D599">
        <f t="shared" si="15"/>
        <v>2167</v>
      </c>
      <c r="E599" t="s">
        <v>23</v>
      </c>
      <c r="F599" s="49" t="s">
        <v>566</v>
      </c>
    </row>
    <row r="600" spans="1:6" x14ac:dyDescent="0.25">
      <c r="A600">
        <v>2351</v>
      </c>
      <c r="B600" t="s">
        <v>1908</v>
      </c>
      <c r="C600" t="s">
        <v>140</v>
      </c>
      <c r="D600">
        <f t="shared" si="15"/>
        <v>2351</v>
      </c>
      <c r="F600" s="49" t="s">
        <v>566</v>
      </c>
    </row>
    <row r="601" spans="1:6" x14ac:dyDescent="0.25">
      <c r="A601">
        <v>144420</v>
      </c>
      <c r="B601" t="s">
        <v>823</v>
      </c>
      <c r="C601" t="s">
        <v>109</v>
      </c>
      <c r="D601">
        <f t="shared" si="15"/>
        <v>144420</v>
      </c>
      <c r="F601" s="49" t="s">
        <v>566</v>
      </c>
    </row>
    <row r="602" spans="1:6" x14ac:dyDescent="0.25">
      <c r="A602">
        <v>144404</v>
      </c>
      <c r="B602" t="s">
        <v>824</v>
      </c>
      <c r="C602" t="s">
        <v>109</v>
      </c>
      <c r="D602">
        <f t="shared" si="15"/>
        <v>144404</v>
      </c>
      <c r="F602" s="49" t="s">
        <v>566</v>
      </c>
    </row>
    <row r="603" spans="1:6" x14ac:dyDescent="0.25">
      <c r="A603">
        <v>2916</v>
      </c>
      <c r="B603" s="5" t="s">
        <v>618</v>
      </c>
      <c r="C603" t="s">
        <v>204</v>
      </c>
      <c r="D603">
        <f t="shared" si="15"/>
        <v>2916</v>
      </c>
      <c r="F603" s="49" t="s">
        <v>566</v>
      </c>
    </row>
    <row r="604" spans="1:6" x14ac:dyDescent="0.25">
      <c r="A604">
        <v>4445</v>
      </c>
      <c r="B604" t="s">
        <v>1914</v>
      </c>
      <c r="C604" s="49" t="s">
        <v>20</v>
      </c>
      <c r="D604">
        <f t="shared" si="15"/>
        <v>4445</v>
      </c>
      <c r="E604" t="s">
        <v>494</v>
      </c>
      <c r="F604" s="2" t="s">
        <v>860</v>
      </c>
    </row>
    <row r="605" spans="1:6" x14ac:dyDescent="0.25">
      <c r="A605">
        <v>2425</v>
      </c>
      <c r="B605" s="64" t="s">
        <v>2988</v>
      </c>
      <c r="C605" t="s">
        <v>153</v>
      </c>
      <c r="D605">
        <f t="shared" si="15"/>
        <v>2425</v>
      </c>
      <c r="E605" s="49"/>
      <c r="F605" s="49" t="s">
        <v>861</v>
      </c>
    </row>
    <row r="606" spans="1:6" ht="15.75" x14ac:dyDescent="0.25">
      <c r="A606">
        <v>4351</v>
      </c>
      <c r="B606" t="s">
        <v>2927</v>
      </c>
      <c r="C606" t="s">
        <v>62</v>
      </c>
      <c r="D606">
        <f t="shared" si="15"/>
        <v>4351</v>
      </c>
      <c r="F606" s="66" t="s">
        <v>861</v>
      </c>
    </row>
    <row r="607" spans="1:6" x14ac:dyDescent="0.25">
      <c r="A607">
        <v>2333</v>
      </c>
      <c r="B607" s="65" t="s">
        <v>2960</v>
      </c>
      <c r="C607" t="s">
        <v>126</v>
      </c>
      <c r="D607">
        <f t="shared" si="15"/>
        <v>2333</v>
      </c>
      <c r="E607" s="49" t="s">
        <v>23</v>
      </c>
      <c r="F607" s="49" t="s">
        <v>860</v>
      </c>
    </row>
    <row r="608" spans="1:6" x14ac:dyDescent="0.25">
      <c r="A608">
        <v>2410</v>
      </c>
      <c r="B608" t="s">
        <v>1922</v>
      </c>
      <c r="C608" t="s">
        <v>109</v>
      </c>
      <c r="D608">
        <f t="shared" si="15"/>
        <v>2410</v>
      </c>
      <c r="E608" s="49"/>
      <c r="F608" s="49" t="s">
        <v>861</v>
      </c>
    </row>
    <row r="609" spans="1:6" x14ac:dyDescent="0.25">
      <c r="A609">
        <v>2348</v>
      </c>
      <c r="B609" t="s">
        <v>3191</v>
      </c>
      <c r="C609" t="s">
        <v>101</v>
      </c>
      <c r="D609">
        <f t="shared" si="15"/>
        <v>2348</v>
      </c>
      <c r="F609" s="49" t="s">
        <v>861</v>
      </c>
    </row>
    <row r="610" spans="1:6" ht="15.6" customHeight="1" x14ac:dyDescent="0.25">
      <c r="A610" s="49">
        <v>3046</v>
      </c>
      <c r="B610" s="49" t="s">
        <v>903</v>
      </c>
      <c r="C610" t="s">
        <v>14</v>
      </c>
      <c r="D610">
        <f t="shared" si="15"/>
        <v>3046</v>
      </c>
      <c r="F610" s="2" t="s">
        <v>861</v>
      </c>
    </row>
    <row r="611" spans="1:6" x14ac:dyDescent="0.25">
      <c r="A611">
        <v>2454</v>
      </c>
      <c r="B611" t="s">
        <v>2981</v>
      </c>
      <c r="C611" t="s">
        <v>2982</v>
      </c>
      <c r="D611">
        <f t="shared" si="15"/>
        <v>2454</v>
      </c>
      <c r="E611" s="49"/>
      <c r="F611" s="49" t="s">
        <v>861</v>
      </c>
    </row>
    <row r="612" spans="1:6" x14ac:dyDescent="0.25">
      <c r="A612">
        <v>4403</v>
      </c>
      <c r="B612" t="s">
        <v>1927</v>
      </c>
      <c r="C612" t="s">
        <v>358</v>
      </c>
      <c r="D612">
        <f t="shared" si="15"/>
        <v>4403</v>
      </c>
      <c r="E612" s="3"/>
      <c r="F612" s="3" t="s">
        <v>3300</v>
      </c>
    </row>
    <row r="613" spans="1:6" x14ac:dyDescent="0.25">
      <c r="A613">
        <v>4303</v>
      </c>
      <c r="B613" t="s">
        <v>2720</v>
      </c>
      <c r="C613" t="s">
        <v>149</v>
      </c>
      <c r="D613">
        <f t="shared" si="15"/>
        <v>4303</v>
      </c>
      <c r="E613" s="49"/>
      <c r="F613" s="49" t="s">
        <v>861</v>
      </c>
    </row>
    <row r="614" spans="1:6" x14ac:dyDescent="0.25">
      <c r="A614">
        <v>144341</v>
      </c>
      <c r="B614" t="s">
        <v>808</v>
      </c>
      <c r="C614" t="s">
        <v>183</v>
      </c>
      <c r="D614">
        <f t="shared" si="15"/>
        <v>144341</v>
      </c>
      <c r="F614" s="2" t="s">
        <v>861</v>
      </c>
    </row>
    <row r="615" spans="1:6" x14ac:dyDescent="0.25">
      <c r="A615">
        <v>3122</v>
      </c>
      <c r="B615" s="5" t="s">
        <v>898</v>
      </c>
      <c r="C615" s="5" t="s">
        <v>36</v>
      </c>
      <c r="D615">
        <f t="shared" si="15"/>
        <v>3122</v>
      </c>
      <c r="F615" s="2" t="s">
        <v>566</v>
      </c>
    </row>
    <row r="616" spans="1:6" x14ac:dyDescent="0.25">
      <c r="A616">
        <v>3126</v>
      </c>
      <c r="B616" s="5" t="s">
        <v>899</v>
      </c>
      <c r="C616" s="5" t="s">
        <v>174</v>
      </c>
      <c r="D616">
        <f t="shared" si="15"/>
        <v>3126</v>
      </c>
      <c r="F616" s="2" t="s">
        <v>566</v>
      </c>
    </row>
    <row r="617" spans="1:6" x14ac:dyDescent="0.25">
      <c r="A617">
        <v>144429</v>
      </c>
      <c r="B617" t="s">
        <v>840</v>
      </c>
      <c r="C617" t="s">
        <v>213</v>
      </c>
      <c r="D617">
        <f t="shared" si="15"/>
        <v>144429</v>
      </c>
      <c r="F617" s="2" t="s">
        <v>566</v>
      </c>
    </row>
    <row r="618" spans="1:6" x14ac:dyDescent="0.25">
      <c r="A618">
        <v>144621</v>
      </c>
      <c r="B618" s="49" t="s">
        <v>501</v>
      </c>
      <c r="C618" s="49" t="s">
        <v>74</v>
      </c>
      <c r="D618">
        <f t="shared" si="15"/>
        <v>144621</v>
      </c>
      <c r="F618" s="49" t="s">
        <v>566</v>
      </c>
    </row>
    <row r="619" spans="1:6" x14ac:dyDescent="0.25">
      <c r="A619">
        <v>144445</v>
      </c>
      <c r="B619" s="49" t="s">
        <v>657</v>
      </c>
      <c r="C619" t="s">
        <v>32</v>
      </c>
      <c r="D619">
        <f t="shared" si="15"/>
        <v>144445</v>
      </c>
      <c r="F619" s="2" t="s">
        <v>566</v>
      </c>
    </row>
    <row r="620" spans="1:6" x14ac:dyDescent="0.25">
      <c r="A620" s="49">
        <v>144626</v>
      </c>
      <c r="B620" s="49" t="s">
        <v>90</v>
      </c>
      <c r="C620" s="49" t="s">
        <v>41</v>
      </c>
      <c r="D620">
        <f t="shared" si="15"/>
        <v>144626</v>
      </c>
      <c r="E620" s="49" t="s">
        <v>23</v>
      </c>
      <c r="F620" s="2" t="s">
        <v>566</v>
      </c>
    </row>
    <row r="621" spans="1:6" x14ac:dyDescent="0.25">
      <c r="A621" s="49">
        <v>3149</v>
      </c>
      <c r="B621" s="49" t="s">
        <v>921</v>
      </c>
      <c r="C621" t="s">
        <v>907</v>
      </c>
      <c r="D621">
        <f t="shared" si="15"/>
        <v>3149</v>
      </c>
      <c r="F621" s="2" t="s">
        <v>566</v>
      </c>
    </row>
    <row r="622" spans="1:6" x14ac:dyDescent="0.25">
      <c r="A622" s="49">
        <v>144400</v>
      </c>
      <c r="B622" s="49" t="s">
        <v>125</v>
      </c>
      <c r="C622" s="49" t="s">
        <v>115</v>
      </c>
      <c r="D622">
        <f t="shared" si="15"/>
        <v>144400</v>
      </c>
      <c r="E622" s="49" t="s">
        <v>23</v>
      </c>
      <c r="F622" s="2" t="s">
        <v>566</v>
      </c>
    </row>
    <row r="623" spans="1:6" x14ac:dyDescent="0.25">
      <c r="A623">
        <v>144606</v>
      </c>
      <c r="B623" s="5" t="s">
        <v>526</v>
      </c>
      <c r="C623" t="s">
        <v>186</v>
      </c>
      <c r="D623">
        <f t="shared" si="15"/>
        <v>144606</v>
      </c>
      <c r="F623" s="2" t="s">
        <v>566</v>
      </c>
    </row>
    <row r="624" spans="1:6" x14ac:dyDescent="0.25">
      <c r="A624">
        <v>4405</v>
      </c>
      <c r="B624" t="s">
        <v>3114</v>
      </c>
      <c r="C624" t="s">
        <v>135</v>
      </c>
      <c r="D624">
        <f t="shared" si="15"/>
        <v>4405</v>
      </c>
      <c r="E624" s="49" t="s">
        <v>23</v>
      </c>
      <c r="F624" s="49" t="s">
        <v>860</v>
      </c>
    </row>
    <row r="625" spans="1:7" x14ac:dyDescent="0.25">
      <c r="A625" s="49">
        <v>144434</v>
      </c>
      <c r="B625" s="49" t="s">
        <v>351</v>
      </c>
      <c r="C625" s="49" t="s">
        <v>183</v>
      </c>
      <c r="D625">
        <f t="shared" si="15"/>
        <v>144434</v>
      </c>
      <c r="E625" s="49" t="s">
        <v>23</v>
      </c>
      <c r="F625" s="2" t="s">
        <v>566</v>
      </c>
    </row>
    <row r="626" spans="1:7" x14ac:dyDescent="0.25">
      <c r="A626">
        <v>144349</v>
      </c>
      <c r="B626" s="49" t="s">
        <v>1958</v>
      </c>
      <c r="C626" t="s">
        <v>32</v>
      </c>
      <c r="D626">
        <f t="shared" si="15"/>
        <v>144349</v>
      </c>
      <c r="F626" s="49" t="s">
        <v>566</v>
      </c>
    </row>
    <row r="627" spans="1:7" x14ac:dyDescent="0.25">
      <c r="A627">
        <v>144458</v>
      </c>
      <c r="B627" s="49" t="s">
        <v>1960</v>
      </c>
      <c r="C627" t="s">
        <v>32</v>
      </c>
      <c r="D627">
        <f t="shared" si="15"/>
        <v>144458</v>
      </c>
      <c r="F627" s="49" t="s">
        <v>566</v>
      </c>
    </row>
    <row r="628" spans="1:7" x14ac:dyDescent="0.25">
      <c r="A628">
        <v>144557</v>
      </c>
      <c r="B628" s="49" t="s">
        <v>1962</v>
      </c>
      <c r="C628" t="s">
        <v>53</v>
      </c>
      <c r="D628">
        <f t="shared" si="15"/>
        <v>144557</v>
      </c>
      <c r="F628" s="2" t="s">
        <v>860</v>
      </c>
    </row>
    <row r="629" spans="1:7" x14ac:dyDescent="0.25">
      <c r="A629">
        <v>144508</v>
      </c>
      <c r="B629" s="49" t="s">
        <v>793</v>
      </c>
      <c r="C629" t="s">
        <v>75</v>
      </c>
      <c r="D629">
        <f t="shared" si="15"/>
        <v>144508</v>
      </c>
      <c r="F629" s="49" t="s">
        <v>566</v>
      </c>
    </row>
    <row r="630" spans="1:7" x14ac:dyDescent="0.25">
      <c r="A630">
        <v>2297</v>
      </c>
      <c r="B630" t="s">
        <v>835</v>
      </c>
      <c r="C630" t="s">
        <v>213</v>
      </c>
      <c r="D630">
        <f t="shared" si="15"/>
        <v>2297</v>
      </c>
      <c r="F630" s="49" t="s">
        <v>566</v>
      </c>
    </row>
    <row r="631" spans="1:7" x14ac:dyDescent="0.25">
      <c r="A631">
        <v>4306</v>
      </c>
      <c r="B631" t="s">
        <v>1973</v>
      </c>
      <c r="C631" t="s">
        <v>489</v>
      </c>
      <c r="D631">
        <f t="shared" si="15"/>
        <v>4306</v>
      </c>
      <c r="F631" s="2" t="s">
        <v>861</v>
      </c>
    </row>
    <row r="632" spans="1:7" x14ac:dyDescent="0.25">
      <c r="A632">
        <v>4349</v>
      </c>
      <c r="B632" t="s">
        <v>1975</v>
      </c>
      <c r="C632" s="49" t="s">
        <v>342</v>
      </c>
      <c r="D632">
        <f t="shared" si="15"/>
        <v>4349</v>
      </c>
      <c r="F632" s="59" t="s">
        <v>861</v>
      </c>
    </row>
    <row r="633" spans="1:7" x14ac:dyDescent="0.25">
      <c r="A633">
        <v>144319</v>
      </c>
      <c r="B633" t="s">
        <v>718</v>
      </c>
      <c r="C633" t="s">
        <v>153</v>
      </c>
      <c r="D633">
        <f t="shared" si="15"/>
        <v>144319</v>
      </c>
      <c r="F633" s="49" t="s">
        <v>566</v>
      </c>
    </row>
    <row r="634" spans="1:7" x14ac:dyDescent="0.25">
      <c r="A634">
        <v>4408</v>
      </c>
      <c r="B634" t="s">
        <v>1978</v>
      </c>
      <c r="C634" s="49" t="s">
        <v>36</v>
      </c>
      <c r="D634">
        <f t="shared" si="15"/>
        <v>4408</v>
      </c>
      <c r="F634" s="59" t="s">
        <v>566</v>
      </c>
    </row>
    <row r="635" spans="1:7" x14ac:dyDescent="0.25">
      <c r="A635">
        <v>2419</v>
      </c>
      <c r="B635" t="s">
        <v>3019</v>
      </c>
      <c r="C635" t="s">
        <v>140</v>
      </c>
      <c r="D635">
        <f t="shared" si="15"/>
        <v>2419</v>
      </c>
      <c r="F635" s="49" t="s">
        <v>566</v>
      </c>
    </row>
    <row r="636" spans="1:7" x14ac:dyDescent="0.25">
      <c r="A636" s="49">
        <v>144503</v>
      </c>
      <c r="B636" s="49" t="s">
        <v>49</v>
      </c>
      <c r="C636" s="49" t="s">
        <v>53</v>
      </c>
      <c r="D636">
        <f t="shared" si="15"/>
        <v>144503</v>
      </c>
      <c r="E636" s="49" t="s">
        <v>23</v>
      </c>
      <c r="F636" s="49" t="s">
        <v>566</v>
      </c>
    </row>
    <row r="637" spans="1:7" x14ac:dyDescent="0.25">
      <c r="A637" s="49">
        <v>144314</v>
      </c>
      <c r="B637" s="49" t="s">
        <v>58</v>
      </c>
      <c r="C637" s="49" t="s">
        <v>59</v>
      </c>
      <c r="D637">
        <f t="shared" si="15"/>
        <v>144314</v>
      </c>
      <c r="E637" s="49" t="s">
        <v>23</v>
      </c>
      <c r="F637" s="49" t="s">
        <v>861</v>
      </c>
    </row>
    <row r="638" spans="1:7" x14ac:dyDescent="0.25">
      <c r="A638" s="49" t="s">
        <v>23</v>
      </c>
      <c r="B638" t="s">
        <v>909</v>
      </c>
      <c r="C638" t="s">
        <v>32</v>
      </c>
      <c r="D638" t="s">
        <v>23</v>
      </c>
      <c r="F638" s="49" t="s">
        <v>3240</v>
      </c>
      <c r="G638" s="49" t="s">
        <v>23</v>
      </c>
    </row>
    <row r="639" spans="1:7" x14ac:dyDescent="0.25">
      <c r="A639">
        <v>4363</v>
      </c>
      <c r="B639" t="s">
        <v>1985</v>
      </c>
      <c r="C639" s="49" t="s">
        <v>358</v>
      </c>
      <c r="D639">
        <f t="shared" si="15"/>
        <v>4363</v>
      </c>
      <c r="F639" s="49" t="s">
        <v>861</v>
      </c>
    </row>
    <row r="640" spans="1:7" x14ac:dyDescent="0.25">
      <c r="A640">
        <v>3109</v>
      </c>
      <c r="B640" t="s">
        <v>938</v>
      </c>
      <c r="C640" t="s">
        <v>939</v>
      </c>
      <c r="D640">
        <f t="shared" si="15"/>
        <v>3109</v>
      </c>
      <c r="F640" s="2" t="s">
        <v>566</v>
      </c>
    </row>
    <row r="641" spans="1:7" x14ac:dyDescent="0.25">
      <c r="A641">
        <v>144564</v>
      </c>
      <c r="B641" s="5" t="s">
        <v>527</v>
      </c>
      <c r="C641" t="s">
        <v>186</v>
      </c>
      <c r="D641">
        <f t="shared" si="15"/>
        <v>144564</v>
      </c>
      <c r="F641" s="2" t="s">
        <v>566</v>
      </c>
    </row>
    <row r="642" spans="1:7" x14ac:dyDescent="0.25">
      <c r="A642">
        <v>2932</v>
      </c>
      <c r="B642" s="49" t="s">
        <v>800</v>
      </c>
      <c r="C642" t="s">
        <v>14</v>
      </c>
      <c r="D642">
        <f t="shared" si="15"/>
        <v>2932</v>
      </c>
      <c r="F642" s="49" t="s">
        <v>861</v>
      </c>
    </row>
    <row r="643" spans="1:7" x14ac:dyDescent="0.25">
      <c r="A643">
        <v>2282</v>
      </c>
      <c r="B643" t="s">
        <v>700</v>
      </c>
      <c r="C643" t="s">
        <v>865</v>
      </c>
      <c r="D643">
        <f t="shared" si="15"/>
        <v>2282</v>
      </c>
      <c r="F643" s="49" t="s">
        <v>566</v>
      </c>
    </row>
    <row r="644" spans="1:7" x14ac:dyDescent="0.25">
      <c r="A644">
        <v>144309</v>
      </c>
      <c r="B644" s="49" t="s">
        <v>642</v>
      </c>
      <c r="C644" t="s">
        <v>643</v>
      </c>
      <c r="D644">
        <f t="shared" si="15"/>
        <v>144309</v>
      </c>
      <c r="F644" s="49" t="s">
        <v>566</v>
      </c>
    </row>
    <row r="645" spans="1:7" x14ac:dyDescent="0.25">
      <c r="A645">
        <v>4450</v>
      </c>
      <c r="B645" t="s">
        <v>2920</v>
      </c>
      <c r="C645" s="49" t="s">
        <v>36</v>
      </c>
      <c r="D645">
        <f t="shared" si="15"/>
        <v>4450</v>
      </c>
      <c r="F645" s="59" t="s">
        <v>566</v>
      </c>
    </row>
    <row r="646" spans="1:7" ht="15.75" x14ac:dyDescent="0.25">
      <c r="A646">
        <v>4427</v>
      </c>
      <c r="B646" t="s">
        <v>2999</v>
      </c>
      <c r="C646" t="s">
        <v>895</v>
      </c>
      <c r="D646">
        <f t="shared" si="15"/>
        <v>4427</v>
      </c>
      <c r="E646" s="49"/>
      <c r="F646" s="49" t="s">
        <v>566</v>
      </c>
      <c r="G646" s="62"/>
    </row>
    <row r="647" spans="1:7" x14ac:dyDescent="0.25">
      <c r="A647">
        <v>2296</v>
      </c>
      <c r="B647" t="s">
        <v>834</v>
      </c>
      <c r="C647" t="s">
        <v>140</v>
      </c>
      <c r="D647">
        <f t="shared" si="15"/>
        <v>2296</v>
      </c>
      <c r="F647" s="49" t="s">
        <v>861</v>
      </c>
    </row>
    <row r="648" spans="1:7" x14ac:dyDescent="0.25">
      <c r="A648">
        <v>2271</v>
      </c>
      <c r="B648" t="s">
        <v>839</v>
      </c>
      <c r="C648" t="s">
        <v>213</v>
      </c>
      <c r="D648">
        <f t="shared" si="15"/>
        <v>2271</v>
      </c>
      <c r="F648" s="49" t="s">
        <v>566</v>
      </c>
    </row>
    <row r="649" spans="1:7" x14ac:dyDescent="0.25">
      <c r="A649" s="49">
        <v>144376</v>
      </c>
      <c r="B649" s="49" t="s">
        <v>847</v>
      </c>
      <c r="C649" t="s">
        <v>153</v>
      </c>
      <c r="D649">
        <f t="shared" si="15"/>
        <v>144376</v>
      </c>
      <c r="F649" s="2" t="s">
        <v>566</v>
      </c>
    </row>
    <row r="650" spans="1:7" x14ac:dyDescent="0.25">
      <c r="A650" s="49">
        <v>144469</v>
      </c>
      <c r="B650" s="49" t="s">
        <v>42</v>
      </c>
      <c r="C650" s="49" t="s">
        <v>62</v>
      </c>
      <c r="D650">
        <f t="shared" si="15"/>
        <v>144469</v>
      </c>
      <c r="E650" s="49" t="s">
        <v>23</v>
      </c>
      <c r="F650" s="49" t="s">
        <v>566</v>
      </c>
    </row>
    <row r="651" spans="1:7" x14ac:dyDescent="0.25">
      <c r="A651">
        <v>4132</v>
      </c>
      <c r="B651" t="s">
        <v>3100</v>
      </c>
      <c r="C651" s="49" t="s">
        <v>3102</v>
      </c>
      <c r="D651">
        <f t="shared" si="15"/>
        <v>4132</v>
      </c>
      <c r="E651" s="48" t="s">
        <v>2912</v>
      </c>
      <c r="F651" s="48"/>
    </row>
    <row r="652" spans="1:7" x14ac:dyDescent="0.25">
      <c r="A652" s="49">
        <v>144317</v>
      </c>
      <c r="B652" s="49" t="s">
        <v>56</v>
      </c>
      <c r="C652" s="49" t="s">
        <v>57</v>
      </c>
      <c r="D652">
        <f t="shared" si="15"/>
        <v>144317</v>
      </c>
      <c r="E652" s="49" t="s">
        <v>23</v>
      </c>
      <c r="F652" s="49" t="s">
        <v>566</v>
      </c>
    </row>
    <row r="653" spans="1:7" x14ac:dyDescent="0.25">
      <c r="A653" s="49">
        <v>144351</v>
      </c>
      <c r="B653" s="49" t="s">
        <v>798</v>
      </c>
      <c r="C653" s="49" t="s">
        <v>86</v>
      </c>
      <c r="D653">
        <f t="shared" si="15"/>
        <v>144351</v>
      </c>
      <c r="F653" s="2" t="s">
        <v>566</v>
      </c>
      <c r="G653" s="49" t="s">
        <v>23</v>
      </c>
    </row>
    <row r="654" spans="1:7" x14ac:dyDescent="0.25">
      <c r="A654">
        <v>144593</v>
      </c>
      <c r="B654" t="s">
        <v>731</v>
      </c>
      <c r="C654" t="s">
        <v>327</v>
      </c>
      <c r="D654">
        <f t="shared" si="15"/>
        <v>144593</v>
      </c>
      <c r="F654" s="2" t="s">
        <v>566</v>
      </c>
    </row>
    <row r="655" spans="1:7" x14ac:dyDescent="0.25">
      <c r="A655">
        <v>2938</v>
      </c>
      <c r="B655" s="5" t="s">
        <v>619</v>
      </c>
      <c r="C655" t="s">
        <v>204</v>
      </c>
      <c r="D655">
        <f t="shared" si="15"/>
        <v>2938</v>
      </c>
      <c r="F655" s="2" t="s">
        <v>566</v>
      </c>
    </row>
    <row r="656" spans="1:7" x14ac:dyDescent="0.25">
      <c r="A656">
        <v>3139</v>
      </c>
      <c r="B656" s="5" t="s">
        <v>886</v>
      </c>
      <c r="C656" s="5" t="s">
        <v>17</v>
      </c>
      <c r="D656">
        <f t="shared" ref="D656:D719" si="16">A656</f>
        <v>3139</v>
      </c>
      <c r="F656" s="49" t="s">
        <v>566</v>
      </c>
    </row>
    <row r="657" spans="1:7" x14ac:dyDescent="0.25">
      <c r="A657">
        <v>3144</v>
      </c>
      <c r="B657" s="5" t="s">
        <v>887</v>
      </c>
      <c r="C657" s="5" t="s">
        <v>17</v>
      </c>
      <c r="D657">
        <f t="shared" si="16"/>
        <v>3144</v>
      </c>
      <c r="F657" s="2" t="s">
        <v>566</v>
      </c>
    </row>
    <row r="658" spans="1:7" x14ac:dyDescent="0.25">
      <c r="A658">
        <v>4369</v>
      </c>
      <c r="B658" t="s">
        <v>2949</v>
      </c>
      <c r="C658" t="s">
        <v>2786</v>
      </c>
      <c r="D658">
        <f t="shared" si="16"/>
        <v>4369</v>
      </c>
      <c r="E658" s="49"/>
      <c r="F658" s="49" t="s">
        <v>861</v>
      </c>
    </row>
    <row r="659" spans="1:7" x14ac:dyDescent="0.25">
      <c r="A659">
        <v>1271</v>
      </c>
      <c r="B659" s="49" t="s">
        <v>87</v>
      </c>
      <c r="C659" s="49" t="s">
        <v>174</v>
      </c>
      <c r="D659">
        <f t="shared" si="16"/>
        <v>1271</v>
      </c>
      <c r="E659" s="49" t="s">
        <v>23</v>
      </c>
      <c r="F659" s="49" t="s">
        <v>566</v>
      </c>
    </row>
    <row r="660" spans="1:7" x14ac:dyDescent="0.25">
      <c r="A660">
        <v>2290</v>
      </c>
      <c r="B660" t="s">
        <v>820</v>
      </c>
      <c r="C660" t="s">
        <v>745</v>
      </c>
      <c r="D660">
        <f t="shared" si="16"/>
        <v>2290</v>
      </c>
      <c r="F660" s="49" t="s">
        <v>566</v>
      </c>
    </row>
    <row r="661" spans="1:7" ht="15.75" x14ac:dyDescent="0.25">
      <c r="A661">
        <v>4352</v>
      </c>
      <c r="B661" t="s">
        <v>2013</v>
      </c>
      <c r="C661" t="s">
        <v>140</v>
      </c>
      <c r="D661">
        <f t="shared" si="16"/>
        <v>4352</v>
      </c>
      <c r="E661" s="49" t="s">
        <v>23</v>
      </c>
      <c r="F661" s="49" t="s">
        <v>860</v>
      </c>
      <c r="G661" s="63" t="s">
        <v>23</v>
      </c>
    </row>
    <row r="662" spans="1:7" x14ac:dyDescent="0.25">
      <c r="A662">
        <v>144561</v>
      </c>
      <c r="B662" s="49" t="s">
        <v>2015</v>
      </c>
      <c r="C662" t="s">
        <v>32</v>
      </c>
      <c r="D662">
        <f t="shared" si="16"/>
        <v>144561</v>
      </c>
      <c r="F662" s="49" t="s">
        <v>566</v>
      </c>
    </row>
    <row r="663" spans="1:7" x14ac:dyDescent="0.25">
      <c r="A663">
        <v>1317</v>
      </c>
      <c r="B663" t="s">
        <v>553</v>
      </c>
      <c r="C663" s="49" t="s">
        <v>41</v>
      </c>
      <c r="D663">
        <f t="shared" si="16"/>
        <v>1317</v>
      </c>
      <c r="F663" s="49" t="s">
        <v>566</v>
      </c>
    </row>
    <row r="664" spans="1:7" x14ac:dyDescent="0.25">
      <c r="A664" s="49"/>
      <c r="B664" s="49" t="s">
        <v>558</v>
      </c>
      <c r="C664" s="49" t="s">
        <v>559</v>
      </c>
      <c r="D664">
        <f t="shared" si="16"/>
        <v>0</v>
      </c>
      <c r="F664" s="2" t="s">
        <v>345</v>
      </c>
    </row>
    <row r="665" spans="1:7" x14ac:dyDescent="0.25">
      <c r="A665" s="49">
        <v>4335</v>
      </c>
      <c r="B665" t="s">
        <v>845</v>
      </c>
      <c r="C665" t="s">
        <v>153</v>
      </c>
      <c r="D665">
        <f t="shared" si="16"/>
        <v>4335</v>
      </c>
      <c r="F665" s="2" t="s">
        <v>566</v>
      </c>
    </row>
    <row r="666" spans="1:7" x14ac:dyDescent="0.25">
      <c r="A666">
        <v>2324</v>
      </c>
      <c r="B666" s="65" t="s">
        <v>2753</v>
      </c>
      <c r="C666" t="s">
        <v>126</v>
      </c>
      <c r="D666">
        <f t="shared" si="16"/>
        <v>2324</v>
      </c>
      <c r="E666" s="49" t="s">
        <v>23</v>
      </c>
      <c r="F666" s="2" t="s">
        <v>566</v>
      </c>
    </row>
    <row r="667" spans="1:7" x14ac:dyDescent="0.25">
      <c r="A667">
        <v>4311</v>
      </c>
      <c r="B667" s="65" t="s">
        <v>2024</v>
      </c>
      <c r="C667" t="s">
        <v>174</v>
      </c>
      <c r="D667">
        <f t="shared" si="16"/>
        <v>4311</v>
      </c>
      <c r="E667" s="49"/>
      <c r="F667" s="2" t="s">
        <v>861</v>
      </c>
    </row>
    <row r="668" spans="1:7" x14ac:dyDescent="0.25">
      <c r="A668">
        <v>2327</v>
      </c>
      <c r="B668" s="65" t="s">
        <v>2755</v>
      </c>
      <c r="C668" t="s">
        <v>126</v>
      </c>
      <c r="D668">
        <f t="shared" si="16"/>
        <v>2327</v>
      </c>
      <c r="E668" s="49" t="s">
        <v>23</v>
      </c>
      <c r="F668" s="2" t="s">
        <v>860</v>
      </c>
    </row>
    <row r="669" spans="1:7" x14ac:dyDescent="0.25">
      <c r="A669">
        <v>2429</v>
      </c>
      <c r="B669" t="s">
        <v>2026</v>
      </c>
      <c r="C669" t="s">
        <v>877</v>
      </c>
      <c r="D669">
        <f t="shared" si="16"/>
        <v>2429</v>
      </c>
      <c r="E669" s="49"/>
      <c r="F669" s="49" t="s">
        <v>566</v>
      </c>
    </row>
    <row r="670" spans="1:7" x14ac:dyDescent="0.25">
      <c r="A670">
        <v>2323</v>
      </c>
      <c r="B670" s="65" t="s">
        <v>2757</v>
      </c>
      <c r="C670" t="s">
        <v>126</v>
      </c>
      <c r="D670">
        <f t="shared" si="16"/>
        <v>2323</v>
      </c>
      <c r="E670" s="49" t="s">
        <v>23</v>
      </c>
      <c r="F670" s="2" t="s">
        <v>566</v>
      </c>
    </row>
    <row r="671" spans="1:7" x14ac:dyDescent="0.25">
      <c r="A671" s="49">
        <v>1255</v>
      </c>
      <c r="B671" s="49" t="s">
        <v>147</v>
      </c>
      <c r="C671" s="49" t="s">
        <v>96</v>
      </c>
      <c r="D671" s="49">
        <f t="shared" si="16"/>
        <v>1255</v>
      </c>
      <c r="E671" s="49" t="s">
        <v>23</v>
      </c>
      <c r="F671" s="49" t="s">
        <v>861</v>
      </c>
    </row>
    <row r="672" spans="1:7" ht="15.75" x14ac:dyDescent="0.25">
      <c r="A672" s="49">
        <v>4376</v>
      </c>
      <c r="B672" s="49" t="s">
        <v>2928</v>
      </c>
      <c r="C672" s="49" t="s">
        <v>62</v>
      </c>
      <c r="D672" s="49">
        <f t="shared" si="16"/>
        <v>4376</v>
      </c>
      <c r="E672" s="49"/>
      <c r="F672" s="66" t="s">
        <v>861</v>
      </c>
    </row>
    <row r="673" spans="1:7" ht="15.75" x14ac:dyDescent="0.25">
      <c r="A673" s="49">
        <v>4365</v>
      </c>
      <c r="B673" s="49" t="s">
        <v>2029</v>
      </c>
      <c r="C673" s="49" t="s">
        <v>62</v>
      </c>
      <c r="D673" s="49">
        <f t="shared" si="16"/>
        <v>4365</v>
      </c>
      <c r="E673" s="49"/>
      <c r="F673" s="66" t="s">
        <v>861</v>
      </c>
    </row>
    <row r="674" spans="1:7" x14ac:dyDescent="0.25">
      <c r="A674" s="49">
        <v>144360</v>
      </c>
      <c r="B674" s="49" t="s">
        <v>226</v>
      </c>
      <c r="C674" s="49" t="s">
        <v>105</v>
      </c>
      <c r="D674">
        <f t="shared" si="16"/>
        <v>144360</v>
      </c>
      <c r="E674" s="49" t="s">
        <v>23</v>
      </c>
      <c r="F674" s="49" t="s">
        <v>566</v>
      </c>
    </row>
    <row r="675" spans="1:7" x14ac:dyDescent="0.25">
      <c r="A675">
        <v>144583</v>
      </c>
      <c r="B675" s="49" t="s">
        <v>794</v>
      </c>
      <c r="C675" t="s">
        <v>75</v>
      </c>
      <c r="D675">
        <f t="shared" si="16"/>
        <v>144583</v>
      </c>
      <c r="F675" s="49" t="s">
        <v>566</v>
      </c>
    </row>
    <row r="676" spans="1:7" x14ac:dyDescent="0.25">
      <c r="A676">
        <v>144450</v>
      </c>
      <c r="B676" s="49" t="s">
        <v>795</v>
      </c>
      <c r="C676" t="s">
        <v>75</v>
      </c>
      <c r="D676">
        <f t="shared" si="16"/>
        <v>144450</v>
      </c>
      <c r="F676" s="2" t="s">
        <v>566</v>
      </c>
    </row>
    <row r="677" spans="1:7" x14ac:dyDescent="0.25">
      <c r="A677">
        <v>144547</v>
      </c>
      <c r="B677" s="49" t="s">
        <v>2034</v>
      </c>
      <c r="C677" t="s">
        <v>32</v>
      </c>
      <c r="D677">
        <f t="shared" si="16"/>
        <v>144547</v>
      </c>
      <c r="F677" s="2" t="s">
        <v>566</v>
      </c>
    </row>
    <row r="678" spans="1:7" x14ac:dyDescent="0.25">
      <c r="A678">
        <v>2520</v>
      </c>
      <c r="B678" s="49" t="s">
        <v>2038</v>
      </c>
      <c r="C678" s="49" t="s">
        <v>273</v>
      </c>
      <c r="D678">
        <f t="shared" si="16"/>
        <v>2520</v>
      </c>
      <c r="F678" s="2" t="s">
        <v>861</v>
      </c>
      <c r="G678" s="48" t="s">
        <v>3220</v>
      </c>
    </row>
    <row r="679" spans="1:7" x14ac:dyDescent="0.25">
      <c r="A679">
        <v>2274</v>
      </c>
      <c r="B679" t="s">
        <v>780</v>
      </c>
      <c r="C679" s="49" t="s">
        <v>115</v>
      </c>
      <c r="D679">
        <f t="shared" si="16"/>
        <v>2274</v>
      </c>
      <c r="F679" s="2" t="s">
        <v>566</v>
      </c>
    </row>
    <row r="680" spans="1:7" x14ac:dyDescent="0.25">
      <c r="A680">
        <v>2277</v>
      </c>
      <c r="B680" t="s">
        <v>781</v>
      </c>
      <c r="C680" s="49" t="s">
        <v>115</v>
      </c>
      <c r="D680">
        <f t="shared" si="16"/>
        <v>2277</v>
      </c>
      <c r="F680" s="2" t="s">
        <v>566</v>
      </c>
    </row>
    <row r="681" spans="1:7" x14ac:dyDescent="0.25">
      <c r="A681">
        <v>2432</v>
      </c>
      <c r="B681" t="s">
        <v>2936</v>
      </c>
      <c r="C681" s="49" t="s">
        <v>2940</v>
      </c>
      <c r="D681">
        <f t="shared" si="16"/>
        <v>2432</v>
      </c>
      <c r="E681" s="49"/>
      <c r="F681" s="49" t="s">
        <v>861</v>
      </c>
    </row>
    <row r="682" spans="1:7" x14ac:dyDescent="0.25">
      <c r="A682">
        <v>4131</v>
      </c>
      <c r="B682" t="s">
        <v>3099</v>
      </c>
      <c r="C682" s="48" t="s">
        <v>3102</v>
      </c>
      <c r="D682">
        <f t="shared" si="16"/>
        <v>4131</v>
      </c>
      <c r="E682" s="48" t="s">
        <v>2912</v>
      </c>
      <c r="F682" s="48"/>
    </row>
    <row r="683" spans="1:7" x14ac:dyDescent="0.25">
      <c r="A683">
        <v>4435</v>
      </c>
      <c r="B683" t="s">
        <v>2950</v>
      </c>
      <c r="C683" s="49" t="s">
        <v>2786</v>
      </c>
      <c r="D683">
        <f t="shared" si="16"/>
        <v>4435</v>
      </c>
      <c r="E683" s="49"/>
      <c r="F683" s="49" t="s">
        <v>861</v>
      </c>
    </row>
    <row r="684" spans="1:7" x14ac:dyDescent="0.25">
      <c r="A684">
        <v>144307</v>
      </c>
      <c r="B684" t="s">
        <v>688</v>
      </c>
      <c r="C684" s="49" t="s">
        <v>141</v>
      </c>
      <c r="D684">
        <f t="shared" si="16"/>
        <v>144307</v>
      </c>
      <c r="F684" s="2" t="s">
        <v>861</v>
      </c>
    </row>
    <row r="685" spans="1:7" x14ac:dyDescent="0.25">
      <c r="A685">
        <v>3141</v>
      </c>
      <c r="B685" s="5" t="s">
        <v>888</v>
      </c>
      <c r="C685" s="5" t="s">
        <v>17</v>
      </c>
      <c r="D685">
        <f t="shared" si="16"/>
        <v>3141</v>
      </c>
      <c r="F685" s="49" t="s">
        <v>566</v>
      </c>
    </row>
    <row r="686" spans="1:7" x14ac:dyDescent="0.25">
      <c r="A686" s="49">
        <v>144294</v>
      </c>
      <c r="B686" s="49" t="s">
        <v>241</v>
      </c>
      <c r="C686" s="49" t="s">
        <v>135</v>
      </c>
      <c r="D686">
        <f t="shared" si="16"/>
        <v>144294</v>
      </c>
      <c r="E686" s="49" t="s">
        <v>23</v>
      </c>
      <c r="F686" s="49" t="s">
        <v>861</v>
      </c>
    </row>
    <row r="687" spans="1:7" x14ac:dyDescent="0.25">
      <c r="A687">
        <v>2411</v>
      </c>
      <c r="B687" s="64" t="s">
        <v>2963</v>
      </c>
      <c r="C687" s="49" t="s">
        <v>36</v>
      </c>
      <c r="D687">
        <f t="shared" si="16"/>
        <v>2411</v>
      </c>
      <c r="E687" s="49"/>
      <c r="F687" s="49" t="s">
        <v>566</v>
      </c>
    </row>
    <row r="688" spans="1:7" x14ac:dyDescent="0.25">
      <c r="A688" s="49">
        <v>3111</v>
      </c>
      <c r="B688" s="49" t="s">
        <v>920</v>
      </c>
      <c r="C688" s="49" t="s">
        <v>171</v>
      </c>
      <c r="D688">
        <f t="shared" si="16"/>
        <v>3111</v>
      </c>
      <c r="F688" s="49" t="s">
        <v>566</v>
      </c>
    </row>
    <row r="689" spans="1:7" x14ac:dyDescent="0.25">
      <c r="A689">
        <v>144324</v>
      </c>
      <c r="B689" t="s">
        <v>815</v>
      </c>
      <c r="C689" s="49" t="s">
        <v>358</v>
      </c>
      <c r="D689">
        <f t="shared" si="16"/>
        <v>144324</v>
      </c>
      <c r="F689" s="2" t="s">
        <v>566</v>
      </c>
    </row>
    <row r="690" spans="1:7" x14ac:dyDescent="0.25">
      <c r="A690">
        <v>144373</v>
      </c>
      <c r="B690" t="s">
        <v>691</v>
      </c>
      <c r="C690" s="49" t="s">
        <v>358</v>
      </c>
      <c r="D690">
        <f t="shared" si="16"/>
        <v>144373</v>
      </c>
      <c r="F690" s="2" t="s">
        <v>566</v>
      </c>
    </row>
    <row r="691" spans="1:7" x14ac:dyDescent="0.25">
      <c r="A691">
        <v>1269</v>
      </c>
      <c r="B691" s="49" t="s">
        <v>325</v>
      </c>
      <c r="C691" s="49" t="s">
        <v>154</v>
      </c>
      <c r="D691">
        <f t="shared" si="16"/>
        <v>1269</v>
      </c>
      <c r="E691" t="s">
        <v>23</v>
      </c>
      <c r="F691" s="2" t="s">
        <v>566</v>
      </c>
    </row>
    <row r="692" spans="1:7" x14ac:dyDescent="0.25">
      <c r="A692" s="49">
        <v>3131</v>
      </c>
      <c r="B692" s="49" t="s">
        <v>906</v>
      </c>
      <c r="C692" s="49" t="s">
        <v>4</v>
      </c>
      <c r="D692">
        <f t="shared" si="16"/>
        <v>3131</v>
      </c>
      <c r="F692" s="49" t="s">
        <v>566</v>
      </c>
    </row>
    <row r="693" spans="1:7" x14ac:dyDescent="0.25">
      <c r="A693">
        <v>1295</v>
      </c>
      <c r="B693" s="49" t="s">
        <v>50</v>
      </c>
      <c r="C693" s="49" t="s">
        <v>153</v>
      </c>
      <c r="D693">
        <f t="shared" si="16"/>
        <v>1295</v>
      </c>
      <c r="E693" s="49" t="s">
        <v>23</v>
      </c>
      <c r="F693" s="49" t="s">
        <v>861</v>
      </c>
    </row>
    <row r="694" spans="1:7" x14ac:dyDescent="0.25">
      <c r="A694">
        <v>144586</v>
      </c>
      <c r="B694" t="s">
        <v>689</v>
      </c>
      <c r="C694" s="49" t="s">
        <v>141</v>
      </c>
      <c r="D694">
        <f t="shared" si="16"/>
        <v>144586</v>
      </c>
      <c r="F694" s="49" t="s">
        <v>861</v>
      </c>
    </row>
    <row r="695" spans="1:7" x14ac:dyDescent="0.25">
      <c r="A695">
        <v>144433</v>
      </c>
      <c r="B695" s="49" t="s">
        <v>769</v>
      </c>
      <c r="C695" s="49" t="s">
        <v>36</v>
      </c>
      <c r="D695">
        <f t="shared" si="16"/>
        <v>144433</v>
      </c>
      <c r="F695" s="49" t="s">
        <v>566</v>
      </c>
      <c r="G695" s="49"/>
    </row>
    <row r="696" spans="1:7" x14ac:dyDescent="0.25">
      <c r="A696">
        <v>3007</v>
      </c>
      <c r="B696" s="49" t="s">
        <v>2880</v>
      </c>
      <c r="C696" s="49" t="s">
        <v>2881</v>
      </c>
      <c r="D696">
        <f t="shared" si="16"/>
        <v>3007</v>
      </c>
      <c r="E696" s="48" t="s">
        <v>2912</v>
      </c>
      <c r="F696" s="48" t="s">
        <v>2994</v>
      </c>
      <c r="G696" s="49"/>
    </row>
    <row r="697" spans="1:7" x14ac:dyDescent="0.25">
      <c r="A697" t="s">
        <v>23</v>
      </c>
      <c r="B697" t="s">
        <v>23</v>
      </c>
      <c r="C697" s="49" t="s">
        <v>23</v>
      </c>
      <c r="D697" t="str">
        <f t="shared" si="16"/>
        <v xml:space="preserve"> </v>
      </c>
      <c r="F697" s="49"/>
    </row>
    <row r="698" spans="1:7" x14ac:dyDescent="0.25">
      <c r="A698">
        <v>4385</v>
      </c>
      <c r="B698" t="s">
        <v>2077</v>
      </c>
      <c r="C698" s="49" t="s">
        <v>358</v>
      </c>
      <c r="D698">
        <f t="shared" si="16"/>
        <v>4385</v>
      </c>
      <c r="F698" s="49" t="s">
        <v>861</v>
      </c>
    </row>
    <row r="699" spans="1:7" x14ac:dyDescent="0.25">
      <c r="A699">
        <v>2940</v>
      </c>
      <c r="B699" t="s">
        <v>633</v>
      </c>
      <c r="C699" t="s">
        <v>284</v>
      </c>
      <c r="D699">
        <f t="shared" si="16"/>
        <v>2940</v>
      </c>
      <c r="E699" t="s">
        <v>23</v>
      </c>
      <c r="F699" s="49" t="s">
        <v>566</v>
      </c>
    </row>
    <row r="700" spans="1:7" x14ac:dyDescent="0.25">
      <c r="A700" s="49">
        <v>144372</v>
      </c>
      <c r="B700" s="49" t="s">
        <v>142</v>
      </c>
      <c r="C700" s="49" t="s">
        <v>22</v>
      </c>
      <c r="D700">
        <f t="shared" si="16"/>
        <v>144372</v>
      </c>
      <c r="E700" s="49" t="s">
        <v>23</v>
      </c>
      <c r="F700" s="2" t="s">
        <v>566</v>
      </c>
    </row>
    <row r="701" spans="1:7" x14ac:dyDescent="0.25">
      <c r="A701">
        <v>2910</v>
      </c>
      <c r="B701" s="49" t="s">
        <v>675</v>
      </c>
      <c r="C701" t="s">
        <v>283</v>
      </c>
      <c r="D701">
        <f t="shared" si="16"/>
        <v>2910</v>
      </c>
      <c r="F701" s="2" t="s">
        <v>861</v>
      </c>
    </row>
    <row r="702" spans="1:7" x14ac:dyDescent="0.25">
      <c r="A702">
        <v>2908</v>
      </c>
      <c r="B702" s="49" t="s">
        <v>672</v>
      </c>
      <c r="C702" t="s">
        <v>283</v>
      </c>
      <c r="D702">
        <f t="shared" si="16"/>
        <v>2908</v>
      </c>
      <c r="F702" s="2" t="s">
        <v>861</v>
      </c>
    </row>
    <row r="703" spans="1:7" x14ac:dyDescent="0.25">
      <c r="A703" s="49">
        <v>3992</v>
      </c>
      <c r="B703" t="s">
        <v>954</v>
      </c>
      <c r="C703" s="49" t="s">
        <v>22</v>
      </c>
      <c r="D703">
        <f t="shared" si="16"/>
        <v>3992</v>
      </c>
      <c r="F703" s="49" t="s">
        <v>566</v>
      </c>
    </row>
    <row r="704" spans="1:7" x14ac:dyDescent="0.25">
      <c r="A704" s="49">
        <v>144315</v>
      </c>
      <c r="B704" s="49" t="s">
        <v>63</v>
      </c>
      <c r="C704" s="49" t="s">
        <v>14</v>
      </c>
      <c r="D704">
        <f t="shared" si="16"/>
        <v>144315</v>
      </c>
      <c r="E704" s="49" t="s">
        <v>23</v>
      </c>
      <c r="F704" s="49" t="s">
        <v>566</v>
      </c>
    </row>
    <row r="705" spans="1:6" x14ac:dyDescent="0.25">
      <c r="A705">
        <v>144562</v>
      </c>
      <c r="B705" t="s">
        <v>584</v>
      </c>
      <c r="C705" t="s">
        <v>14</v>
      </c>
      <c r="D705">
        <f t="shared" si="16"/>
        <v>144562</v>
      </c>
      <c r="F705" s="2" t="s">
        <v>566</v>
      </c>
    </row>
    <row r="706" spans="1:6" x14ac:dyDescent="0.25">
      <c r="A706">
        <v>4434</v>
      </c>
      <c r="B706" s="49" t="s">
        <v>2900</v>
      </c>
      <c r="C706" s="49" t="s">
        <v>115</v>
      </c>
      <c r="D706">
        <f t="shared" si="16"/>
        <v>4434</v>
      </c>
      <c r="F706" s="49" t="s">
        <v>566</v>
      </c>
    </row>
    <row r="707" spans="1:6" x14ac:dyDescent="0.25">
      <c r="A707">
        <v>2176</v>
      </c>
      <c r="B707" s="49" t="s">
        <v>320</v>
      </c>
      <c r="C707" t="s">
        <v>596</v>
      </c>
      <c r="D707">
        <f t="shared" si="16"/>
        <v>2176</v>
      </c>
      <c r="E707" t="s">
        <v>23</v>
      </c>
      <c r="F707" s="49" t="s">
        <v>566</v>
      </c>
    </row>
    <row r="708" spans="1:6" x14ac:dyDescent="0.25">
      <c r="A708" s="49">
        <v>3049</v>
      </c>
      <c r="B708" t="s">
        <v>927</v>
      </c>
      <c r="C708" t="s">
        <v>14</v>
      </c>
      <c r="D708">
        <f t="shared" si="16"/>
        <v>3049</v>
      </c>
      <c r="F708" s="49" t="s">
        <v>861</v>
      </c>
    </row>
    <row r="709" spans="1:6" x14ac:dyDescent="0.25">
      <c r="A709" s="49">
        <v>144384</v>
      </c>
      <c r="B709" s="49" t="s">
        <v>111</v>
      </c>
      <c r="C709" s="49" t="s">
        <v>112</v>
      </c>
      <c r="D709">
        <f t="shared" si="16"/>
        <v>144384</v>
      </c>
      <c r="E709" s="49" t="s">
        <v>23</v>
      </c>
      <c r="F709" s="2" t="s">
        <v>566</v>
      </c>
    </row>
    <row r="710" spans="1:6" x14ac:dyDescent="0.25">
      <c r="A710" s="49">
        <v>2311</v>
      </c>
      <c r="B710" s="49" t="s">
        <v>2094</v>
      </c>
      <c r="C710" s="49" t="s">
        <v>452</v>
      </c>
      <c r="D710">
        <f t="shared" si="16"/>
        <v>2311</v>
      </c>
      <c r="F710" s="49" t="s">
        <v>861</v>
      </c>
    </row>
    <row r="711" spans="1:6" x14ac:dyDescent="0.25">
      <c r="A711">
        <v>3124</v>
      </c>
      <c r="B711" t="s">
        <v>897</v>
      </c>
      <c r="C711" s="5" t="s">
        <v>452</v>
      </c>
      <c r="D711">
        <f t="shared" si="16"/>
        <v>3124</v>
      </c>
      <c r="F711" s="2" t="s">
        <v>861</v>
      </c>
    </row>
    <row r="712" spans="1:6" x14ac:dyDescent="0.25">
      <c r="A712">
        <v>1258</v>
      </c>
      <c r="B712" t="s">
        <v>148</v>
      </c>
      <c r="C712" s="49" t="s">
        <v>41</v>
      </c>
      <c r="D712">
        <f t="shared" si="16"/>
        <v>1258</v>
      </c>
      <c r="F712" s="2" t="s">
        <v>566</v>
      </c>
    </row>
    <row r="713" spans="1:6" x14ac:dyDescent="0.25">
      <c r="A713" s="49">
        <v>144461</v>
      </c>
      <c r="B713" s="5" t="s">
        <v>943</v>
      </c>
      <c r="C713" s="49" t="s">
        <v>201</v>
      </c>
      <c r="D713">
        <f t="shared" si="16"/>
        <v>144461</v>
      </c>
      <c r="F713" s="2" t="s">
        <v>944</v>
      </c>
    </row>
    <row r="714" spans="1:6" x14ac:dyDescent="0.25">
      <c r="A714">
        <v>144279</v>
      </c>
      <c r="B714" t="s">
        <v>585</v>
      </c>
      <c r="C714" t="s">
        <v>14</v>
      </c>
      <c r="D714">
        <f t="shared" si="16"/>
        <v>144279</v>
      </c>
      <c r="F714" s="49" t="s">
        <v>861</v>
      </c>
    </row>
    <row r="715" spans="1:6" x14ac:dyDescent="0.25">
      <c r="A715">
        <v>144601</v>
      </c>
      <c r="B715" t="s">
        <v>586</v>
      </c>
      <c r="C715" t="s">
        <v>14</v>
      </c>
      <c r="D715">
        <f t="shared" si="16"/>
        <v>144601</v>
      </c>
      <c r="F715" s="49" t="s">
        <v>566</v>
      </c>
    </row>
    <row r="716" spans="1:6" x14ac:dyDescent="0.25">
      <c r="A716">
        <v>144490</v>
      </c>
      <c r="B716" s="49" t="s">
        <v>696</v>
      </c>
      <c r="C716" t="s">
        <v>17</v>
      </c>
      <c r="D716">
        <f t="shared" si="16"/>
        <v>144490</v>
      </c>
      <c r="F716" s="49" t="s">
        <v>566</v>
      </c>
    </row>
    <row r="717" spans="1:6" x14ac:dyDescent="0.25">
      <c r="A717" s="49">
        <v>144276</v>
      </c>
      <c r="B717" s="49" t="s">
        <v>640</v>
      </c>
      <c r="C717" t="s">
        <v>643</v>
      </c>
      <c r="D717">
        <f t="shared" si="16"/>
        <v>144276</v>
      </c>
      <c r="F717" s="2" t="s">
        <v>566</v>
      </c>
    </row>
    <row r="718" spans="1:6" x14ac:dyDescent="0.25">
      <c r="A718">
        <v>2159</v>
      </c>
      <c r="B718" t="s">
        <v>266</v>
      </c>
      <c r="C718" t="s">
        <v>59</v>
      </c>
      <c r="D718">
        <f t="shared" si="16"/>
        <v>2159</v>
      </c>
      <c r="E718" t="s">
        <v>23</v>
      </c>
      <c r="F718" s="2" t="s">
        <v>566</v>
      </c>
    </row>
    <row r="719" spans="1:6" x14ac:dyDescent="0.25">
      <c r="A719" s="49">
        <v>144303</v>
      </c>
      <c r="B719" s="49" t="s">
        <v>227</v>
      </c>
      <c r="C719" s="49" t="s">
        <v>105</v>
      </c>
      <c r="D719">
        <f t="shared" si="16"/>
        <v>144303</v>
      </c>
      <c r="E719" s="49" t="s">
        <v>23</v>
      </c>
      <c r="F719" s="49" t="s">
        <v>566</v>
      </c>
    </row>
    <row r="720" spans="1:6" x14ac:dyDescent="0.25">
      <c r="A720" s="49">
        <v>4318</v>
      </c>
      <c r="B720" s="49" t="s">
        <v>2766</v>
      </c>
      <c r="C720" s="49" t="s">
        <v>154</v>
      </c>
      <c r="D720">
        <f t="shared" ref="D720:D783" si="17">A720</f>
        <v>4318</v>
      </c>
      <c r="E720" s="49"/>
      <c r="F720" s="49" t="s">
        <v>861</v>
      </c>
    </row>
    <row r="721" spans="1:7" x14ac:dyDescent="0.25">
      <c r="A721" s="49">
        <v>4313</v>
      </c>
      <c r="B721" s="49" t="s">
        <v>2768</v>
      </c>
      <c r="C721" s="49" t="s">
        <v>154</v>
      </c>
      <c r="D721">
        <f t="shared" si="17"/>
        <v>4313</v>
      </c>
      <c r="E721" s="49"/>
      <c r="F721" s="49" t="s">
        <v>861</v>
      </c>
    </row>
    <row r="722" spans="1:7" x14ac:dyDescent="0.25">
      <c r="A722">
        <v>2453</v>
      </c>
      <c r="B722" t="s">
        <v>2770</v>
      </c>
      <c r="C722" t="s">
        <v>3130</v>
      </c>
      <c r="D722">
        <f t="shared" si="17"/>
        <v>2453</v>
      </c>
      <c r="E722" t="s">
        <v>23</v>
      </c>
      <c r="F722" s="49" t="s">
        <v>566</v>
      </c>
    </row>
    <row r="723" spans="1:7" x14ac:dyDescent="0.25">
      <c r="A723">
        <v>2345</v>
      </c>
      <c r="B723" t="s">
        <v>2966</v>
      </c>
      <c r="C723" t="s">
        <v>251</v>
      </c>
      <c r="D723">
        <f t="shared" si="17"/>
        <v>2345</v>
      </c>
      <c r="E723" s="49" t="s">
        <v>23</v>
      </c>
      <c r="F723" s="49" t="s">
        <v>566</v>
      </c>
    </row>
    <row r="724" spans="1:7" x14ac:dyDescent="0.25">
      <c r="A724">
        <v>4377</v>
      </c>
      <c r="B724" t="s">
        <v>2772</v>
      </c>
      <c r="C724" t="s">
        <v>2544</v>
      </c>
      <c r="D724">
        <f t="shared" si="17"/>
        <v>4377</v>
      </c>
      <c r="F724" s="49" t="s">
        <v>860</v>
      </c>
      <c r="G724" t="s">
        <v>23</v>
      </c>
    </row>
    <row r="725" spans="1:7" x14ac:dyDescent="0.25">
      <c r="A725" s="49">
        <v>3108</v>
      </c>
      <c r="B725" s="49" t="s">
        <v>922</v>
      </c>
      <c r="C725" t="s">
        <v>107</v>
      </c>
      <c r="D725">
        <f t="shared" si="17"/>
        <v>3108</v>
      </c>
      <c r="F725" s="49" t="s">
        <v>860</v>
      </c>
    </row>
    <row r="726" spans="1:7" x14ac:dyDescent="0.25">
      <c r="A726">
        <v>2931</v>
      </c>
      <c r="B726" t="s">
        <v>667</v>
      </c>
      <c r="C726" t="s">
        <v>14</v>
      </c>
      <c r="D726">
        <f t="shared" si="17"/>
        <v>2931</v>
      </c>
      <c r="F726" s="49" t="s">
        <v>861</v>
      </c>
    </row>
    <row r="727" spans="1:7" x14ac:dyDescent="0.25">
      <c r="A727">
        <v>144539</v>
      </c>
      <c r="B727" t="s">
        <v>805</v>
      </c>
      <c r="C727" t="s">
        <v>183</v>
      </c>
      <c r="D727">
        <f t="shared" si="17"/>
        <v>144539</v>
      </c>
      <c r="F727" s="2" t="s">
        <v>861</v>
      </c>
    </row>
    <row r="728" spans="1:7" x14ac:dyDescent="0.25">
      <c r="A728" s="49">
        <v>144337</v>
      </c>
      <c r="B728" s="49" t="s">
        <v>28</v>
      </c>
      <c r="C728" s="49" t="s">
        <v>109</v>
      </c>
      <c r="D728">
        <f t="shared" si="17"/>
        <v>144337</v>
      </c>
      <c r="E728" s="49" t="s">
        <v>23</v>
      </c>
      <c r="F728" s="2" t="s">
        <v>566</v>
      </c>
    </row>
    <row r="729" spans="1:7" x14ac:dyDescent="0.25">
      <c r="A729">
        <v>144616</v>
      </c>
      <c r="B729" s="5" t="s">
        <v>528</v>
      </c>
      <c r="C729" t="s">
        <v>186</v>
      </c>
      <c r="D729">
        <f t="shared" si="17"/>
        <v>144616</v>
      </c>
      <c r="F729" s="2" t="s">
        <v>566</v>
      </c>
    </row>
    <row r="730" spans="1:7" x14ac:dyDescent="0.25">
      <c r="A730" s="49">
        <v>3103</v>
      </c>
      <c r="B730" t="s">
        <v>914</v>
      </c>
      <c r="C730" t="s">
        <v>3255</v>
      </c>
      <c r="D730">
        <f t="shared" si="17"/>
        <v>3103</v>
      </c>
      <c r="F730" s="49" t="s">
        <v>861</v>
      </c>
    </row>
    <row r="731" spans="1:7" x14ac:dyDescent="0.25">
      <c r="A731">
        <v>2408</v>
      </c>
      <c r="B731" t="s">
        <v>2776</v>
      </c>
      <c r="C731" t="s">
        <v>3022</v>
      </c>
      <c r="D731">
        <f t="shared" si="17"/>
        <v>2408</v>
      </c>
      <c r="F731" s="49" t="s">
        <v>861</v>
      </c>
    </row>
    <row r="732" spans="1:7" ht="15.75" x14ac:dyDescent="0.25">
      <c r="A732">
        <v>4355</v>
      </c>
      <c r="B732" t="s">
        <v>2926</v>
      </c>
      <c r="C732" s="49" t="s">
        <v>62</v>
      </c>
      <c r="D732">
        <f t="shared" si="17"/>
        <v>4355</v>
      </c>
      <c r="F732" s="66" t="s">
        <v>861</v>
      </c>
    </row>
    <row r="733" spans="1:7" x14ac:dyDescent="0.25">
      <c r="A733" s="49">
        <v>144263</v>
      </c>
      <c r="B733" t="s">
        <v>923</v>
      </c>
      <c r="C733" s="49" t="s">
        <v>895</v>
      </c>
      <c r="D733">
        <f t="shared" si="17"/>
        <v>144263</v>
      </c>
      <c r="F733" s="2" t="s">
        <v>861</v>
      </c>
    </row>
    <row r="734" spans="1:7" x14ac:dyDescent="0.25">
      <c r="A734">
        <v>2430</v>
      </c>
      <c r="B734" t="s">
        <v>2933</v>
      </c>
      <c r="C734" s="49" t="s">
        <v>2940</v>
      </c>
      <c r="D734">
        <f t="shared" si="17"/>
        <v>2430</v>
      </c>
      <c r="E734" s="49"/>
      <c r="F734" s="49" t="s">
        <v>861</v>
      </c>
    </row>
    <row r="735" spans="1:7" x14ac:dyDescent="0.25">
      <c r="A735">
        <v>144500</v>
      </c>
      <c r="B735" t="s">
        <v>716</v>
      </c>
      <c r="C735" s="49" t="s">
        <v>109</v>
      </c>
      <c r="D735">
        <f t="shared" si="17"/>
        <v>144500</v>
      </c>
      <c r="F735" s="49" t="s">
        <v>861</v>
      </c>
    </row>
    <row r="736" spans="1:7" x14ac:dyDescent="0.25">
      <c r="A736">
        <v>3138</v>
      </c>
      <c r="B736" s="5" t="s">
        <v>889</v>
      </c>
      <c r="C736" s="5" t="s">
        <v>17</v>
      </c>
      <c r="D736">
        <f t="shared" si="17"/>
        <v>3138</v>
      </c>
      <c r="F736" s="49" t="s">
        <v>566</v>
      </c>
    </row>
    <row r="737" spans="1:9" x14ac:dyDescent="0.25">
      <c r="A737">
        <v>3118</v>
      </c>
      <c r="B737" s="5" t="s">
        <v>901</v>
      </c>
      <c r="C737" s="5" t="s">
        <v>174</v>
      </c>
      <c r="D737">
        <f t="shared" si="17"/>
        <v>3118</v>
      </c>
      <c r="F737" s="49" t="s">
        <v>566</v>
      </c>
    </row>
    <row r="738" spans="1:9" x14ac:dyDescent="0.25">
      <c r="A738">
        <v>2302</v>
      </c>
      <c r="B738" t="s">
        <v>715</v>
      </c>
      <c r="C738" t="s">
        <v>183</v>
      </c>
      <c r="D738">
        <f t="shared" si="17"/>
        <v>2302</v>
      </c>
      <c r="F738" s="49" t="s">
        <v>861</v>
      </c>
    </row>
    <row r="739" spans="1:9" x14ac:dyDescent="0.25">
      <c r="A739" t="s">
        <v>23</v>
      </c>
      <c r="B739" s="49" t="s">
        <v>323</v>
      </c>
      <c r="C739" t="s">
        <v>201</v>
      </c>
      <c r="D739" t="str">
        <f t="shared" si="17"/>
        <v xml:space="preserve"> </v>
      </c>
      <c r="E739" t="s">
        <v>23</v>
      </c>
      <c r="F739" s="49" t="s">
        <v>3093</v>
      </c>
    </row>
    <row r="740" spans="1:9" x14ac:dyDescent="0.25">
      <c r="A740">
        <v>144514</v>
      </c>
      <c r="B740" t="s">
        <v>587</v>
      </c>
      <c r="C740" t="s">
        <v>14</v>
      </c>
      <c r="D740">
        <f t="shared" si="17"/>
        <v>144514</v>
      </c>
      <c r="F740" s="3" t="s">
        <v>538</v>
      </c>
    </row>
    <row r="741" spans="1:9" x14ac:dyDescent="0.25">
      <c r="A741" s="49">
        <v>144339</v>
      </c>
      <c r="B741" s="49" t="s">
        <v>65</v>
      </c>
      <c r="C741" s="49" t="s">
        <v>53</v>
      </c>
      <c r="D741">
        <f t="shared" si="17"/>
        <v>144339</v>
      </c>
      <c r="E741" s="49" t="s">
        <v>23</v>
      </c>
      <c r="F741" s="49" t="s">
        <v>566</v>
      </c>
      <c r="I741" t="s">
        <v>23</v>
      </c>
    </row>
    <row r="742" spans="1:9" x14ac:dyDescent="0.25">
      <c r="A742">
        <v>2905</v>
      </c>
      <c r="B742" s="49" t="s">
        <v>671</v>
      </c>
      <c r="C742" t="s">
        <v>283</v>
      </c>
      <c r="D742">
        <f t="shared" si="17"/>
        <v>2905</v>
      </c>
      <c r="F742" s="49" t="s">
        <v>861</v>
      </c>
    </row>
    <row r="743" spans="1:9" x14ac:dyDescent="0.25">
      <c r="A743">
        <v>4328</v>
      </c>
      <c r="B743" s="49" t="s">
        <v>2783</v>
      </c>
      <c r="C743" t="s">
        <v>154</v>
      </c>
      <c r="D743">
        <f t="shared" si="17"/>
        <v>4328</v>
      </c>
      <c r="F743" s="49" t="s">
        <v>861</v>
      </c>
    </row>
    <row r="744" spans="1:9" x14ac:dyDescent="0.25">
      <c r="A744">
        <v>2924</v>
      </c>
      <c r="B744" t="s">
        <v>636</v>
      </c>
      <c r="C744" t="s">
        <v>14</v>
      </c>
      <c r="D744">
        <f t="shared" si="17"/>
        <v>2924</v>
      </c>
      <c r="F744" s="49" t="s">
        <v>566</v>
      </c>
    </row>
    <row r="745" spans="1:9" x14ac:dyDescent="0.25">
      <c r="A745">
        <v>2272</v>
      </c>
      <c r="B745" t="s">
        <v>750</v>
      </c>
      <c r="C745" t="s">
        <v>107</v>
      </c>
      <c r="D745">
        <f t="shared" si="17"/>
        <v>2272</v>
      </c>
      <c r="F745" s="49" t="s">
        <v>566</v>
      </c>
    </row>
    <row r="746" spans="1:9" x14ac:dyDescent="0.25">
      <c r="A746">
        <v>4368</v>
      </c>
      <c r="B746" t="s">
        <v>2948</v>
      </c>
      <c r="C746" t="s">
        <v>2786</v>
      </c>
      <c r="D746">
        <f t="shared" si="17"/>
        <v>4368</v>
      </c>
      <c r="E746" s="49"/>
      <c r="F746" s="49" t="s">
        <v>861</v>
      </c>
    </row>
    <row r="747" spans="1:9" x14ac:dyDescent="0.25">
      <c r="A747">
        <v>144290</v>
      </c>
      <c r="B747" t="s">
        <v>841</v>
      </c>
      <c r="C747" t="s">
        <v>537</v>
      </c>
      <c r="D747">
        <f t="shared" si="17"/>
        <v>144290</v>
      </c>
      <c r="F747" s="49" t="s">
        <v>566</v>
      </c>
    </row>
    <row r="748" spans="1:9" x14ac:dyDescent="0.25">
      <c r="A748" s="49">
        <v>144421</v>
      </c>
      <c r="B748" s="49" t="s">
        <v>216</v>
      </c>
      <c r="C748" s="49" t="s">
        <v>195</v>
      </c>
      <c r="D748">
        <f t="shared" si="17"/>
        <v>144421</v>
      </c>
      <c r="E748" s="49" t="s">
        <v>23</v>
      </c>
      <c r="F748" s="49" t="s">
        <v>566</v>
      </c>
    </row>
    <row r="749" spans="1:9" x14ac:dyDescent="0.25">
      <c r="A749">
        <v>144342</v>
      </c>
      <c r="B749" t="s">
        <v>760</v>
      </c>
      <c r="C749" t="s">
        <v>537</v>
      </c>
      <c r="D749">
        <f t="shared" si="17"/>
        <v>144342</v>
      </c>
      <c r="F749" s="49" t="s">
        <v>566</v>
      </c>
    </row>
    <row r="750" spans="1:9" x14ac:dyDescent="0.25">
      <c r="A750" s="49">
        <v>3106</v>
      </c>
      <c r="B750" t="s">
        <v>926</v>
      </c>
      <c r="C750" t="s">
        <v>32</v>
      </c>
      <c r="D750">
        <f t="shared" si="17"/>
        <v>3106</v>
      </c>
      <c r="F750" s="49" t="s">
        <v>566</v>
      </c>
    </row>
    <row r="751" spans="1:9" x14ac:dyDescent="0.25">
      <c r="A751" s="49">
        <v>144551</v>
      </c>
      <c r="B751" s="49" t="s">
        <v>192</v>
      </c>
      <c r="C751" s="49" t="s">
        <v>153</v>
      </c>
      <c r="D751">
        <f t="shared" si="17"/>
        <v>144551</v>
      </c>
      <c r="E751" s="49" t="s">
        <v>23</v>
      </c>
      <c r="F751" s="49" t="s">
        <v>566</v>
      </c>
    </row>
    <row r="752" spans="1:9" x14ac:dyDescent="0.25">
      <c r="A752">
        <v>144496</v>
      </c>
      <c r="B752" s="49" t="s">
        <v>189</v>
      </c>
      <c r="C752" s="49" t="s">
        <v>22</v>
      </c>
      <c r="D752">
        <f t="shared" si="17"/>
        <v>144496</v>
      </c>
      <c r="F752" s="3" t="s">
        <v>345</v>
      </c>
    </row>
    <row r="753" spans="1:7" x14ac:dyDescent="0.25">
      <c r="A753">
        <v>4409</v>
      </c>
      <c r="B753" s="49" t="s">
        <v>2196</v>
      </c>
      <c r="C753" s="49" t="s">
        <v>115</v>
      </c>
      <c r="D753">
        <f t="shared" si="17"/>
        <v>4409</v>
      </c>
      <c r="F753" s="49" t="s">
        <v>566</v>
      </c>
    </row>
    <row r="754" spans="1:7" x14ac:dyDescent="0.25">
      <c r="A754" s="49">
        <v>144520</v>
      </c>
      <c r="B754" s="49" t="s">
        <v>70</v>
      </c>
      <c r="C754" s="49" t="s">
        <v>2786</v>
      </c>
      <c r="D754">
        <f t="shared" si="17"/>
        <v>144520</v>
      </c>
      <c r="E754" s="49" t="s">
        <v>23</v>
      </c>
      <c r="F754" s="49" t="s">
        <v>566</v>
      </c>
    </row>
    <row r="755" spans="1:7" x14ac:dyDescent="0.25">
      <c r="A755">
        <v>2168</v>
      </c>
      <c r="B755" s="49" t="s">
        <v>206</v>
      </c>
      <c r="C755" t="s">
        <v>86</v>
      </c>
      <c r="D755">
        <f t="shared" si="17"/>
        <v>2168</v>
      </c>
      <c r="E755" t="s">
        <v>23</v>
      </c>
      <c r="F755" s="49" t="s">
        <v>860</v>
      </c>
    </row>
    <row r="756" spans="1:7" x14ac:dyDescent="0.25">
      <c r="A756" s="49">
        <v>144584</v>
      </c>
      <c r="B756" s="49" t="s">
        <v>247</v>
      </c>
      <c r="C756" s="49" t="s">
        <v>128</v>
      </c>
      <c r="D756">
        <f t="shared" si="17"/>
        <v>144584</v>
      </c>
      <c r="E756" s="49" t="s">
        <v>23</v>
      </c>
      <c r="F756" s="49" t="s">
        <v>566</v>
      </c>
    </row>
    <row r="757" spans="1:7" ht="15.75" x14ac:dyDescent="0.25">
      <c r="A757">
        <v>4359</v>
      </c>
      <c r="B757" t="s">
        <v>2202</v>
      </c>
      <c r="C757" s="49" t="s">
        <v>62</v>
      </c>
      <c r="D757">
        <f t="shared" si="17"/>
        <v>4359</v>
      </c>
      <c r="F757" s="66" t="s">
        <v>861</v>
      </c>
    </row>
    <row r="758" spans="1:7" ht="15.75" x14ac:dyDescent="0.25">
      <c r="A758">
        <v>4323</v>
      </c>
      <c r="B758" t="s">
        <v>2204</v>
      </c>
      <c r="C758" s="49" t="s">
        <v>283</v>
      </c>
      <c r="D758">
        <f t="shared" si="17"/>
        <v>4323</v>
      </c>
      <c r="E758" t="s">
        <v>23</v>
      </c>
      <c r="F758" s="66" t="s">
        <v>566</v>
      </c>
      <c r="G758" s="48"/>
    </row>
    <row r="759" spans="1:7" x14ac:dyDescent="0.25">
      <c r="A759">
        <v>2427</v>
      </c>
      <c r="B759" t="s">
        <v>3091</v>
      </c>
      <c r="C759" t="s">
        <v>3092</v>
      </c>
      <c r="D759">
        <f t="shared" si="17"/>
        <v>2427</v>
      </c>
      <c r="E759" s="49"/>
      <c r="F759" s="49" t="s">
        <v>861</v>
      </c>
    </row>
    <row r="760" spans="1:7" ht="15.75" x14ac:dyDescent="0.25">
      <c r="A760">
        <v>2536</v>
      </c>
      <c r="B760" t="s">
        <v>2206</v>
      </c>
      <c r="C760" s="49" t="s">
        <v>273</v>
      </c>
      <c r="D760">
        <f t="shared" si="17"/>
        <v>2536</v>
      </c>
      <c r="E760" t="s">
        <v>23</v>
      </c>
      <c r="F760" s="66" t="s">
        <v>566</v>
      </c>
      <c r="G760" s="48" t="s">
        <v>3221</v>
      </c>
    </row>
    <row r="761" spans="1:7" x14ac:dyDescent="0.25">
      <c r="A761">
        <v>144623</v>
      </c>
      <c r="B761" s="5" t="s">
        <v>131</v>
      </c>
      <c r="C761" t="s">
        <v>186</v>
      </c>
      <c r="D761">
        <f t="shared" si="17"/>
        <v>144623</v>
      </c>
      <c r="F761" s="49" t="s">
        <v>566</v>
      </c>
    </row>
    <row r="762" spans="1:7" x14ac:dyDescent="0.25">
      <c r="A762">
        <v>2319</v>
      </c>
      <c r="B762" t="s">
        <v>3021</v>
      </c>
      <c r="C762" t="s">
        <v>3022</v>
      </c>
      <c r="D762">
        <f t="shared" si="17"/>
        <v>2319</v>
      </c>
      <c r="F762" s="49" t="s">
        <v>861</v>
      </c>
    </row>
    <row r="763" spans="1:7" x14ac:dyDescent="0.25">
      <c r="A763">
        <v>144603</v>
      </c>
      <c r="B763" s="5" t="s">
        <v>529</v>
      </c>
      <c r="C763" t="s">
        <v>75</v>
      </c>
      <c r="D763">
        <f t="shared" si="17"/>
        <v>144603</v>
      </c>
      <c r="F763" s="49" t="s">
        <v>566</v>
      </c>
    </row>
    <row r="764" spans="1:7" x14ac:dyDescent="0.25">
      <c r="A764">
        <v>144624</v>
      </c>
      <c r="B764" s="5" t="s">
        <v>530</v>
      </c>
      <c r="C764" t="s">
        <v>186</v>
      </c>
      <c r="D764">
        <f t="shared" si="17"/>
        <v>144624</v>
      </c>
      <c r="F764" s="49" t="s">
        <v>566</v>
      </c>
    </row>
    <row r="765" spans="1:7" x14ac:dyDescent="0.25">
      <c r="A765">
        <v>2294</v>
      </c>
      <c r="B765" t="s">
        <v>751</v>
      </c>
      <c r="C765" t="s">
        <v>107</v>
      </c>
      <c r="D765">
        <f t="shared" si="17"/>
        <v>2294</v>
      </c>
      <c r="F765" s="49" t="s">
        <v>566</v>
      </c>
    </row>
    <row r="766" spans="1:7" x14ac:dyDescent="0.25">
      <c r="A766">
        <v>144352</v>
      </c>
      <c r="B766" s="49" t="s">
        <v>600</v>
      </c>
      <c r="C766" s="49" t="s">
        <v>504</v>
      </c>
      <c r="D766">
        <f t="shared" si="17"/>
        <v>144352</v>
      </c>
      <c r="F766" s="2" t="s">
        <v>566</v>
      </c>
    </row>
    <row r="767" spans="1:7" x14ac:dyDescent="0.25">
      <c r="A767">
        <v>1304</v>
      </c>
      <c r="B767" s="49" t="s">
        <v>599</v>
      </c>
      <c r="C767" s="49" t="s">
        <v>504</v>
      </c>
      <c r="D767">
        <f t="shared" si="17"/>
        <v>1304</v>
      </c>
      <c r="F767" s="49" t="s">
        <v>566</v>
      </c>
      <c r="G767" s="49" t="s">
        <v>23</v>
      </c>
    </row>
    <row r="768" spans="1:7" x14ac:dyDescent="0.25">
      <c r="A768">
        <v>2172</v>
      </c>
      <c r="B768" s="49" t="s">
        <v>311</v>
      </c>
      <c r="C768" t="s">
        <v>183</v>
      </c>
      <c r="D768">
        <f t="shared" si="17"/>
        <v>2172</v>
      </c>
      <c r="F768" s="49" t="s">
        <v>566</v>
      </c>
    </row>
    <row r="769" spans="1:6" x14ac:dyDescent="0.25">
      <c r="A769">
        <v>2452</v>
      </c>
      <c r="B769" t="s">
        <v>852</v>
      </c>
      <c r="C769" t="s">
        <v>153</v>
      </c>
      <c r="D769">
        <f t="shared" si="17"/>
        <v>2452</v>
      </c>
      <c r="E769" s="49"/>
      <c r="F769" s="49" t="s">
        <v>566</v>
      </c>
    </row>
    <row r="770" spans="1:6" x14ac:dyDescent="0.25">
      <c r="A770">
        <v>1306</v>
      </c>
      <c r="B770" t="s">
        <v>540</v>
      </c>
      <c r="C770" t="s">
        <v>251</v>
      </c>
      <c r="D770">
        <f t="shared" si="17"/>
        <v>1306</v>
      </c>
      <c r="F770" s="49" t="s">
        <v>566</v>
      </c>
    </row>
    <row r="771" spans="1:6" x14ac:dyDescent="0.25">
      <c r="A771" s="49">
        <v>144475</v>
      </c>
      <c r="B771" s="49" t="s">
        <v>60</v>
      </c>
      <c r="C771" s="49" t="s">
        <v>109</v>
      </c>
      <c r="D771">
        <f t="shared" si="17"/>
        <v>144475</v>
      </c>
      <c r="E771" s="49"/>
      <c r="F771" s="49" t="s">
        <v>566</v>
      </c>
    </row>
    <row r="772" spans="1:6" x14ac:dyDescent="0.25">
      <c r="A772" s="49">
        <v>144517</v>
      </c>
      <c r="B772" s="49" t="s">
        <v>134</v>
      </c>
      <c r="C772" s="49" t="s">
        <v>74</v>
      </c>
      <c r="D772">
        <f t="shared" si="17"/>
        <v>144517</v>
      </c>
      <c r="E772" s="49"/>
      <c r="F772" s="49" t="s">
        <v>566</v>
      </c>
    </row>
    <row r="773" spans="1:6" x14ac:dyDescent="0.25">
      <c r="A773" s="49">
        <v>144310</v>
      </c>
      <c r="B773" s="49" t="s">
        <v>193</v>
      </c>
      <c r="C773" s="49" t="s">
        <v>101</v>
      </c>
      <c r="D773">
        <f t="shared" si="17"/>
        <v>144310</v>
      </c>
      <c r="E773" s="49"/>
      <c r="F773" s="49" t="s">
        <v>566</v>
      </c>
    </row>
    <row r="774" spans="1:6" x14ac:dyDescent="0.25">
      <c r="A774" s="49">
        <v>3128</v>
      </c>
      <c r="B774" s="49" t="s">
        <v>2230</v>
      </c>
      <c r="C774" s="49" t="s">
        <v>32</v>
      </c>
      <c r="D774">
        <f t="shared" si="17"/>
        <v>3128</v>
      </c>
      <c r="E774" s="49"/>
      <c r="F774" s="49" t="s">
        <v>861</v>
      </c>
    </row>
    <row r="775" spans="1:6" x14ac:dyDescent="0.25">
      <c r="A775">
        <v>2337</v>
      </c>
      <c r="B775" t="s">
        <v>2979</v>
      </c>
      <c r="C775" t="s">
        <v>865</v>
      </c>
      <c r="D775">
        <f t="shared" si="17"/>
        <v>2337</v>
      </c>
      <c r="E775" s="49"/>
      <c r="F775" s="49" t="s">
        <v>566</v>
      </c>
    </row>
    <row r="776" spans="1:6" x14ac:dyDescent="0.25">
      <c r="A776">
        <v>2301</v>
      </c>
      <c r="B776" t="s">
        <v>752</v>
      </c>
      <c r="C776" t="s">
        <v>107</v>
      </c>
      <c r="D776">
        <f t="shared" si="17"/>
        <v>2301</v>
      </c>
      <c r="F776" s="49" t="s">
        <v>566</v>
      </c>
    </row>
    <row r="777" spans="1:6" x14ac:dyDescent="0.25">
      <c r="A777">
        <v>144502</v>
      </c>
      <c r="B777" s="5" t="s">
        <v>185</v>
      </c>
      <c r="C777" t="s">
        <v>186</v>
      </c>
      <c r="D777">
        <f t="shared" si="17"/>
        <v>144502</v>
      </c>
      <c r="F777" s="49" t="s">
        <v>566</v>
      </c>
    </row>
    <row r="778" spans="1:6" x14ac:dyDescent="0.25">
      <c r="A778">
        <v>1319</v>
      </c>
      <c r="B778" t="s">
        <v>169</v>
      </c>
      <c r="C778" s="49" t="s">
        <v>41</v>
      </c>
      <c r="D778">
        <f t="shared" si="17"/>
        <v>1319</v>
      </c>
      <c r="F778" s="49" t="s">
        <v>566</v>
      </c>
    </row>
    <row r="779" spans="1:6" x14ac:dyDescent="0.25">
      <c r="A779">
        <v>4375</v>
      </c>
      <c r="B779" t="s">
        <v>2241</v>
      </c>
      <c r="C779" s="49" t="s">
        <v>4</v>
      </c>
      <c r="D779">
        <f t="shared" si="17"/>
        <v>4375</v>
      </c>
      <c r="F779" s="49" t="s">
        <v>566</v>
      </c>
    </row>
    <row r="780" spans="1:6" x14ac:dyDescent="0.25">
      <c r="A780">
        <v>4378</v>
      </c>
      <c r="B780" t="s">
        <v>2921</v>
      </c>
      <c r="C780" s="49" t="s">
        <v>36</v>
      </c>
      <c r="D780">
        <f t="shared" si="17"/>
        <v>4378</v>
      </c>
      <c r="F780" s="49" t="s">
        <v>566</v>
      </c>
    </row>
    <row r="781" spans="1:6" x14ac:dyDescent="0.25">
      <c r="A781">
        <v>4374</v>
      </c>
      <c r="B781" t="s">
        <v>2952</v>
      </c>
      <c r="C781" s="49" t="s">
        <v>107</v>
      </c>
      <c r="D781">
        <f t="shared" si="17"/>
        <v>4374</v>
      </c>
      <c r="E781" t="s">
        <v>23</v>
      </c>
      <c r="F781" s="49" t="s">
        <v>566</v>
      </c>
    </row>
    <row r="782" spans="1:6" x14ac:dyDescent="0.25">
      <c r="A782" s="49">
        <v>1273</v>
      </c>
      <c r="B782" s="49" t="s">
        <v>3152</v>
      </c>
      <c r="C782" s="49" t="s">
        <v>201</v>
      </c>
      <c r="D782">
        <f t="shared" si="17"/>
        <v>1273</v>
      </c>
      <c r="E782" t="s">
        <v>3094</v>
      </c>
      <c r="F782" s="49"/>
    </row>
    <row r="783" spans="1:6" x14ac:dyDescent="0.25">
      <c r="A783">
        <v>4330</v>
      </c>
      <c r="B783" t="s">
        <v>2885</v>
      </c>
      <c r="C783" s="49" t="s">
        <v>283</v>
      </c>
      <c r="D783">
        <f t="shared" si="17"/>
        <v>4330</v>
      </c>
      <c r="F783" s="49" t="s">
        <v>861</v>
      </c>
    </row>
    <row r="784" spans="1:6" x14ac:dyDescent="0.25">
      <c r="B784" s="7" t="s">
        <v>2794</v>
      </c>
      <c r="C784" s="7" t="s">
        <v>2589</v>
      </c>
      <c r="D784">
        <f t="shared" ref="D784:D847" si="18">A784</f>
        <v>0</v>
      </c>
      <c r="F784" s="49"/>
    </row>
    <row r="785" spans="1:11" x14ac:dyDescent="0.25">
      <c r="A785" s="49">
        <v>144604</v>
      </c>
      <c r="B785" s="49" t="s">
        <v>82</v>
      </c>
      <c r="C785" s="49" t="s">
        <v>17</v>
      </c>
      <c r="D785">
        <f t="shared" si="18"/>
        <v>144604</v>
      </c>
      <c r="E785" s="49" t="s">
        <v>23</v>
      </c>
      <c r="F785" s="49" t="s">
        <v>566</v>
      </c>
      <c r="G785" s="4" t="s">
        <v>23</v>
      </c>
    </row>
    <row r="786" spans="1:11" x14ac:dyDescent="0.25">
      <c r="A786">
        <v>144580</v>
      </c>
      <c r="B786" s="5" t="s">
        <v>531</v>
      </c>
      <c r="C786" t="s">
        <v>186</v>
      </c>
      <c r="D786">
        <f t="shared" si="18"/>
        <v>144580</v>
      </c>
      <c r="F786" s="49" t="s">
        <v>566</v>
      </c>
    </row>
    <row r="787" spans="1:11" x14ac:dyDescent="0.25">
      <c r="A787">
        <v>2313</v>
      </c>
      <c r="B787" t="s">
        <v>2965</v>
      </c>
      <c r="C787" t="s">
        <v>251</v>
      </c>
      <c r="D787">
        <f t="shared" si="18"/>
        <v>2313</v>
      </c>
      <c r="E787" s="49" t="s">
        <v>23</v>
      </c>
      <c r="F787" s="49" t="s">
        <v>566</v>
      </c>
    </row>
    <row r="788" spans="1:11" x14ac:dyDescent="0.25">
      <c r="A788">
        <v>144554</v>
      </c>
      <c r="B788" t="s">
        <v>741</v>
      </c>
      <c r="C788" t="s">
        <v>39</v>
      </c>
      <c r="D788">
        <f t="shared" si="18"/>
        <v>144554</v>
      </c>
      <c r="F788" s="49" t="s">
        <v>861</v>
      </c>
      <c r="K788" s="58"/>
    </row>
    <row r="789" spans="1:11" x14ac:dyDescent="0.25">
      <c r="A789">
        <v>4321</v>
      </c>
      <c r="B789" t="s">
        <v>2796</v>
      </c>
      <c r="C789" t="s">
        <v>154</v>
      </c>
      <c r="D789">
        <f t="shared" si="18"/>
        <v>4321</v>
      </c>
      <c r="F789" s="49" t="s">
        <v>861</v>
      </c>
      <c r="K789" s="58"/>
    </row>
    <row r="790" spans="1:11" x14ac:dyDescent="0.25">
      <c r="A790">
        <v>4320</v>
      </c>
      <c r="B790" t="s">
        <v>2798</v>
      </c>
      <c r="C790" t="s">
        <v>154</v>
      </c>
      <c r="D790">
        <f t="shared" si="18"/>
        <v>4320</v>
      </c>
      <c r="F790" s="49" t="s">
        <v>861</v>
      </c>
      <c r="K790" s="58"/>
    </row>
    <row r="791" spans="1:11" x14ac:dyDescent="0.25">
      <c r="A791">
        <v>144481</v>
      </c>
      <c r="B791" s="49" t="s">
        <v>796</v>
      </c>
      <c r="C791" t="s">
        <v>75</v>
      </c>
      <c r="D791">
        <f t="shared" si="18"/>
        <v>144481</v>
      </c>
      <c r="F791" s="49" t="s">
        <v>566</v>
      </c>
      <c r="K791" s="58"/>
    </row>
    <row r="792" spans="1:11" x14ac:dyDescent="0.25">
      <c r="A792">
        <v>3143</v>
      </c>
      <c r="B792" s="49" t="s">
        <v>2255</v>
      </c>
      <c r="C792" s="49" t="s">
        <v>17</v>
      </c>
      <c r="D792">
        <f t="shared" si="18"/>
        <v>3143</v>
      </c>
      <c r="E792" s="49"/>
      <c r="F792" s="49" t="s">
        <v>3090</v>
      </c>
      <c r="K792" s="58"/>
    </row>
    <row r="793" spans="1:11" x14ac:dyDescent="0.25">
      <c r="A793">
        <v>2441</v>
      </c>
      <c r="B793" t="s">
        <v>2258</v>
      </c>
      <c r="C793" s="49" t="s">
        <v>17</v>
      </c>
      <c r="D793">
        <f t="shared" si="18"/>
        <v>2441</v>
      </c>
      <c r="E793" s="3"/>
      <c r="F793" s="3" t="s">
        <v>3300</v>
      </c>
      <c r="K793" s="58"/>
    </row>
    <row r="794" spans="1:11" x14ac:dyDescent="0.25">
      <c r="A794">
        <v>4357</v>
      </c>
      <c r="B794" t="s">
        <v>2935</v>
      </c>
      <c r="C794" s="49" t="s">
        <v>2940</v>
      </c>
      <c r="D794">
        <f t="shared" si="18"/>
        <v>4357</v>
      </c>
      <c r="E794" s="49" t="s">
        <v>23</v>
      </c>
      <c r="F794" s="49" t="s">
        <v>566</v>
      </c>
      <c r="K794" s="58"/>
    </row>
    <row r="795" spans="1:11" x14ac:dyDescent="0.25">
      <c r="A795">
        <v>2303</v>
      </c>
      <c r="B795" t="s">
        <v>819</v>
      </c>
      <c r="C795" s="49" t="s">
        <v>745</v>
      </c>
      <c r="D795">
        <f t="shared" si="18"/>
        <v>2303</v>
      </c>
      <c r="F795" s="49" t="s">
        <v>566</v>
      </c>
      <c r="K795" s="58"/>
    </row>
    <row r="796" spans="1:11" x14ac:dyDescent="0.25">
      <c r="A796">
        <v>1285</v>
      </c>
      <c r="B796" s="49" t="s">
        <v>317</v>
      </c>
      <c r="C796" s="49" t="s">
        <v>284</v>
      </c>
      <c r="D796">
        <f t="shared" si="18"/>
        <v>1285</v>
      </c>
      <c r="E796" t="s">
        <v>23</v>
      </c>
      <c r="F796" s="49" t="s">
        <v>566</v>
      </c>
      <c r="K796" s="58"/>
    </row>
    <row r="797" spans="1:11" x14ac:dyDescent="0.25">
      <c r="A797">
        <v>2927</v>
      </c>
      <c r="B797" s="49" t="s">
        <v>676</v>
      </c>
      <c r="C797" s="49" t="s">
        <v>4</v>
      </c>
      <c r="D797">
        <f t="shared" si="18"/>
        <v>2927</v>
      </c>
      <c r="F797" s="49" t="s">
        <v>566</v>
      </c>
      <c r="K797" s="58"/>
    </row>
    <row r="798" spans="1:11" x14ac:dyDescent="0.25">
      <c r="A798">
        <v>2422</v>
      </c>
      <c r="B798" s="49" t="s">
        <v>2993</v>
      </c>
      <c r="C798" s="49" t="s">
        <v>251</v>
      </c>
      <c r="D798">
        <f t="shared" si="18"/>
        <v>2422</v>
      </c>
      <c r="F798" s="49" t="s">
        <v>566</v>
      </c>
      <c r="K798" s="58"/>
    </row>
    <row r="799" spans="1:11" x14ac:dyDescent="0.25">
      <c r="A799">
        <v>2186</v>
      </c>
      <c r="B799" s="49" t="s">
        <v>11</v>
      </c>
      <c r="C799" s="49" t="s">
        <v>4</v>
      </c>
      <c r="D799">
        <f t="shared" si="18"/>
        <v>2186</v>
      </c>
      <c r="F799" s="49" t="s">
        <v>566</v>
      </c>
      <c r="K799" s="58"/>
    </row>
    <row r="800" spans="1:11" x14ac:dyDescent="0.25">
      <c r="A800">
        <v>2267</v>
      </c>
      <c r="B800" s="49" t="s">
        <v>712</v>
      </c>
      <c r="C800" s="49" t="s">
        <v>84</v>
      </c>
      <c r="D800">
        <f t="shared" si="18"/>
        <v>2267</v>
      </c>
      <c r="F800" s="49" t="s">
        <v>861</v>
      </c>
      <c r="K800" s="58"/>
    </row>
    <row r="801" spans="1:11" x14ac:dyDescent="0.25">
      <c r="A801">
        <v>2261</v>
      </c>
      <c r="B801" s="49" t="s">
        <v>709</v>
      </c>
      <c r="C801" s="49" t="s">
        <v>84</v>
      </c>
      <c r="D801">
        <f t="shared" si="18"/>
        <v>2261</v>
      </c>
      <c r="F801" s="49" t="s">
        <v>861</v>
      </c>
      <c r="K801" s="58"/>
    </row>
    <row r="802" spans="1:11" x14ac:dyDescent="0.25">
      <c r="A802">
        <v>1275</v>
      </c>
      <c r="B802" s="49" t="s">
        <v>151</v>
      </c>
      <c r="C802" s="49" t="s">
        <v>84</v>
      </c>
      <c r="D802">
        <f t="shared" si="18"/>
        <v>1275</v>
      </c>
      <c r="E802" s="49" t="s">
        <v>23</v>
      </c>
      <c r="F802" s="49" t="s">
        <v>566</v>
      </c>
      <c r="K802" s="58"/>
    </row>
    <row r="803" spans="1:11" x14ac:dyDescent="0.25">
      <c r="A803">
        <v>4429</v>
      </c>
      <c r="B803" t="s">
        <v>2937</v>
      </c>
      <c r="C803" s="49" t="s">
        <v>128</v>
      </c>
      <c r="D803">
        <f t="shared" si="18"/>
        <v>4429</v>
      </c>
      <c r="E803" t="s">
        <v>566</v>
      </c>
      <c r="F803" s="49" t="s">
        <v>860</v>
      </c>
      <c r="K803" s="58"/>
    </row>
    <row r="804" spans="1:11" x14ac:dyDescent="0.25">
      <c r="A804">
        <v>2338</v>
      </c>
      <c r="B804" t="s">
        <v>3095</v>
      </c>
      <c r="C804" t="s">
        <v>201</v>
      </c>
      <c r="D804">
        <f t="shared" si="18"/>
        <v>2338</v>
      </c>
      <c r="E804" s="3"/>
      <c r="F804" s="3" t="s">
        <v>3300</v>
      </c>
      <c r="K804" s="58"/>
    </row>
    <row r="805" spans="1:11" x14ac:dyDescent="0.25">
      <c r="A805">
        <v>144609</v>
      </c>
      <c r="B805" s="5" t="s">
        <v>532</v>
      </c>
      <c r="C805" t="s">
        <v>186</v>
      </c>
      <c r="D805">
        <f t="shared" si="18"/>
        <v>144609</v>
      </c>
      <c r="F805" s="49" t="s">
        <v>566</v>
      </c>
      <c r="K805" s="58"/>
    </row>
    <row r="806" spans="1:11" x14ac:dyDescent="0.25">
      <c r="B806" t="s">
        <v>541</v>
      </c>
      <c r="C806" t="s">
        <v>251</v>
      </c>
      <c r="D806">
        <f t="shared" si="18"/>
        <v>0</v>
      </c>
      <c r="F806" s="49" t="s">
        <v>566</v>
      </c>
      <c r="K806" s="58"/>
    </row>
    <row r="807" spans="1:11" x14ac:dyDescent="0.25">
      <c r="A807">
        <v>144492</v>
      </c>
      <c r="B807" t="s">
        <v>848</v>
      </c>
      <c r="C807" t="s">
        <v>153</v>
      </c>
      <c r="D807">
        <f t="shared" si="18"/>
        <v>144492</v>
      </c>
      <c r="F807" s="49" t="s">
        <v>566</v>
      </c>
    </row>
    <row r="808" spans="1:11" x14ac:dyDescent="0.25">
      <c r="A808">
        <v>1286</v>
      </c>
      <c r="B808" s="49" t="s">
        <v>253</v>
      </c>
      <c r="C808" t="s">
        <v>84</v>
      </c>
      <c r="D808">
        <f t="shared" si="18"/>
        <v>1286</v>
      </c>
      <c r="E808" t="s">
        <v>2</v>
      </c>
      <c r="F808" s="49" t="s">
        <v>313</v>
      </c>
    </row>
    <row r="809" spans="1:11" x14ac:dyDescent="0.25">
      <c r="A809">
        <v>1281</v>
      </c>
      <c r="B809" s="49" t="s">
        <v>136</v>
      </c>
      <c r="C809" t="s">
        <v>22</v>
      </c>
      <c r="D809">
        <f t="shared" si="18"/>
        <v>1281</v>
      </c>
      <c r="E809" t="s">
        <v>2</v>
      </c>
      <c r="F809" s="49" t="s">
        <v>313</v>
      </c>
    </row>
    <row r="810" spans="1:11" x14ac:dyDescent="0.25">
      <c r="A810" s="7">
        <v>144566</v>
      </c>
      <c r="B810" s="7" t="s">
        <v>219</v>
      </c>
      <c r="C810" s="7" t="s">
        <v>115</v>
      </c>
      <c r="D810">
        <f t="shared" si="18"/>
        <v>144566</v>
      </c>
      <c r="E810" s="7" t="s">
        <v>347</v>
      </c>
      <c r="F810" s="7" t="s">
        <v>861</v>
      </c>
    </row>
    <row r="811" spans="1:11" x14ac:dyDescent="0.25">
      <c r="A811">
        <v>2328</v>
      </c>
      <c r="B811" s="64" t="s">
        <v>2805</v>
      </c>
      <c r="C811" t="s">
        <v>126</v>
      </c>
      <c r="D811">
        <f t="shared" si="18"/>
        <v>2328</v>
      </c>
      <c r="E811" s="49" t="s">
        <v>3142</v>
      </c>
      <c r="F811" s="49" t="s">
        <v>566</v>
      </c>
    </row>
    <row r="812" spans="1:11" x14ac:dyDescent="0.25">
      <c r="A812" s="49">
        <v>144392</v>
      </c>
      <c r="B812" s="49" t="s">
        <v>27</v>
      </c>
      <c r="C812" s="49" t="s">
        <v>22</v>
      </c>
      <c r="D812">
        <f t="shared" si="18"/>
        <v>144392</v>
      </c>
      <c r="E812" s="49" t="s">
        <v>23</v>
      </c>
      <c r="F812" s="49" t="s">
        <v>566</v>
      </c>
    </row>
    <row r="813" spans="1:11" x14ac:dyDescent="0.25">
      <c r="A813" s="49">
        <v>144452</v>
      </c>
      <c r="B813" s="49" t="s">
        <v>68</v>
      </c>
      <c r="C813" s="49" t="s">
        <v>109</v>
      </c>
      <c r="D813">
        <f t="shared" si="18"/>
        <v>144452</v>
      </c>
      <c r="E813" s="49" t="s">
        <v>23</v>
      </c>
      <c r="F813" s="49" t="s">
        <v>861</v>
      </c>
    </row>
    <row r="814" spans="1:11" x14ac:dyDescent="0.25">
      <c r="A814">
        <v>144485</v>
      </c>
      <c r="B814" s="49" t="s">
        <v>644</v>
      </c>
      <c r="C814" t="s">
        <v>452</v>
      </c>
      <c r="D814">
        <f t="shared" si="18"/>
        <v>144485</v>
      </c>
      <c r="F814" s="49" t="s">
        <v>566</v>
      </c>
    </row>
    <row r="815" spans="1:11" x14ac:dyDescent="0.25">
      <c r="A815">
        <v>144284</v>
      </c>
      <c r="B815" t="s">
        <v>690</v>
      </c>
      <c r="C815" t="s">
        <v>101</v>
      </c>
      <c r="D815">
        <f t="shared" si="18"/>
        <v>144284</v>
      </c>
      <c r="F815" s="2" t="s">
        <v>566</v>
      </c>
    </row>
    <row r="816" spans="1:11" x14ac:dyDescent="0.25">
      <c r="A816">
        <v>2228</v>
      </c>
      <c r="B816" s="49" t="s">
        <v>300</v>
      </c>
      <c r="C816" s="49" t="s">
        <v>115</v>
      </c>
      <c r="D816">
        <f t="shared" si="18"/>
        <v>2228</v>
      </c>
      <c r="E816" s="49" t="s">
        <v>23</v>
      </c>
      <c r="F816" s="49" t="s">
        <v>566</v>
      </c>
    </row>
    <row r="817" spans="1:6" x14ac:dyDescent="0.25">
      <c r="A817">
        <v>2334</v>
      </c>
      <c r="B817" s="64" t="s">
        <v>406</v>
      </c>
      <c r="C817" t="s">
        <v>126</v>
      </c>
      <c r="D817">
        <f t="shared" si="18"/>
        <v>2334</v>
      </c>
      <c r="E817" s="49" t="s">
        <v>23</v>
      </c>
      <c r="F817" s="49" t="s">
        <v>566</v>
      </c>
    </row>
    <row r="818" spans="1:6" x14ac:dyDescent="0.25">
      <c r="A818" s="49">
        <v>144574</v>
      </c>
      <c r="B818" s="49" t="s">
        <v>242</v>
      </c>
      <c r="C818" s="49" t="s">
        <v>195</v>
      </c>
      <c r="D818">
        <f t="shared" si="18"/>
        <v>144574</v>
      </c>
      <c r="E818" s="49" t="s">
        <v>23</v>
      </c>
      <c r="F818" s="2" t="s">
        <v>566</v>
      </c>
    </row>
    <row r="819" spans="1:6" x14ac:dyDescent="0.25">
      <c r="A819">
        <v>2280</v>
      </c>
      <c r="B819" t="s">
        <v>753</v>
      </c>
      <c r="C819" t="s">
        <v>107</v>
      </c>
      <c r="D819">
        <f t="shared" si="18"/>
        <v>2280</v>
      </c>
      <c r="F819" s="49" t="s">
        <v>566</v>
      </c>
    </row>
    <row r="820" spans="1:6" x14ac:dyDescent="0.25">
      <c r="A820">
        <v>144370</v>
      </c>
      <c r="B820" s="5" t="s">
        <v>238</v>
      </c>
      <c r="C820" t="s">
        <v>186</v>
      </c>
      <c r="D820">
        <f t="shared" si="18"/>
        <v>144370</v>
      </c>
      <c r="F820" s="2" t="s">
        <v>566</v>
      </c>
    </row>
    <row r="821" spans="1:6" x14ac:dyDescent="0.25">
      <c r="A821">
        <v>3121</v>
      </c>
      <c r="B821" t="s">
        <v>2895</v>
      </c>
      <c r="C821" t="s">
        <v>32</v>
      </c>
      <c r="D821">
        <f t="shared" si="18"/>
        <v>3121</v>
      </c>
      <c r="F821" s="49" t="s">
        <v>861</v>
      </c>
    </row>
    <row r="822" spans="1:6" x14ac:dyDescent="0.25">
      <c r="A822">
        <v>2952</v>
      </c>
      <c r="B822" t="s">
        <v>634</v>
      </c>
      <c r="C822" t="s">
        <v>284</v>
      </c>
      <c r="D822">
        <f t="shared" si="18"/>
        <v>2952</v>
      </c>
      <c r="E822" t="s">
        <v>23</v>
      </c>
      <c r="F822" s="2" t="s">
        <v>566</v>
      </c>
    </row>
    <row r="823" spans="1:6" x14ac:dyDescent="0.25">
      <c r="A823" s="49">
        <v>144416</v>
      </c>
      <c r="B823" s="49" t="s">
        <v>5</v>
      </c>
      <c r="C823" s="49" t="s">
        <v>53</v>
      </c>
      <c r="D823">
        <f t="shared" si="18"/>
        <v>144416</v>
      </c>
      <c r="E823" s="49" t="s">
        <v>23</v>
      </c>
      <c r="F823" s="49" t="s">
        <v>566</v>
      </c>
    </row>
    <row r="824" spans="1:6" x14ac:dyDescent="0.25">
      <c r="A824" s="49">
        <v>144522</v>
      </c>
      <c r="B824" s="49" t="s">
        <v>55</v>
      </c>
      <c r="C824" s="49" t="s">
        <v>53</v>
      </c>
      <c r="D824">
        <f t="shared" si="18"/>
        <v>144522</v>
      </c>
      <c r="E824" s="49" t="s">
        <v>23</v>
      </c>
      <c r="F824" s="49" t="s">
        <v>566</v>
      </c>
    </row>
    <row r="825" spans="1:6" x14ac:dyDescent="0.25">
      <c r="A825">
        <v>144480</v>
      </c>
      <c r="B825" t="s">
        <v>568</v>
      </c>
      <c r="C825" t="s">
        <v>14</v>
      </c>
      <c r="D825">
        <f t="shared" si="18"/>
        <v>144480</v>
      </c>
      <c r="F825" s="49" t="s">
        <v>566</v>
      </c>
    </row>
    <row r="826" spans="1:6" x14ac:dyDescent="0.25">
      <c r="A826">
        <v>2315</v>
      </c>
      <c r="B826" t="s">
        <v>3096</v>
      </c>
      <c r="C826" t="s">
        <v>3097</v>
      </c>
      <c r="D826">
        <f t="shared" si="18"/>
        <v>2315</v>
      </c>
      <c r="E826" t="s">
        <v>494</v>
      </c>
      <c r="F826" s="49"/>
    </row>
    <row r="827" spans="1:6" x14ac:dyDescent="0.25">
      <c r="A827">
        <v>2331</v>
      </c>
      <c r="B827" t="s">
        <v>3017</v>
      </c>
      <c r="C827" t="s">
        <v>140</v>
      </c>
      <c r="D827">
        <f t="shared" si="18"/>
        <v>2331</v>
      </c>
      <c r="F827" s="49" t="s">
        <v>566</v>
      </c>
    </row>
    <row r="828" spans="1:6" x14ac:dyDescent="0.25">
      <c r="A828">
        <v>2307</v>
      </c>
      <c r="B828" t="s">
        <v>2973</v>
      </c>
      <c r="C828" t="s">
        <v>140</v>
      </c>
      <c r="D828">
        <f t="shared" si="18"/>
        <v>2307</v>
      </c>
      <c r="F828" s="49" t="s">
        <v>566</v>
      </c>
    </row>
    <row r="829" spans="1:6" x14ac:dyDescent="0.25">
      <c r="A829">
        <v>4358</v>
      </c>
      <c r="B829" t="s">
        <v>2813</v>
      </c>
      <c r="C829" s="49" t="s">
        <v>2940</v>
      </c>
      <c r="D829">
        <f t="shared" si="18"/>
        <v>4358</v>
      </c>
      <c r="E829" s="49"/>
      <c r="F829" s="49" t="s">
        <v>861</v>
      </c>
    </row>
    <row r="830" spans="1:6" x14ac:dyDescent="0.25">
      <c r="A830">
        <v>4412</v>
      </c>
      <c r="B830" t="s">
        <v>2938</v>
      </c>
      <c r="C830" s="49" t="s">
        <v>128</v>
      </c>
      <c r="D830">
        <f t="shared" si="18"/>
        <v>4412</v>
      </c>
      <c r="E830" t="s">
        <v>23</v>
      </c>
      <c r="F830" s="49" t="s">
        <v>2939</v>
      </c>
    </row>
    <row r="831" spans="1:6" x14ac:dyDescent="0.25">
      <c r="A831">
        <v>144582</v>
      </c>
      <c r="B831" s="5" t="s">
        <v>533</v>
      </c>
      <c r="C831" t="s">
        <v>186</v>
      </c>
      <c r="D831">
        <f t="shared" si="18"/>
        <v>144582</v>
      </c>
      <c r="F831" s="2" t="s">
        <v>566</v>
      </c>
    </row>
    <row r="832" spans="1:6" x14ac:dyDescent="0.25">
      <c r="A832">
        <v>1266</v>
      </c>
      <c r="B832" s="49" t="s">
        <v>3192</v>
      </c>
      <c r="C832" t="s">
        <v>283</v>
      </c>
      <c r="D832">
        <f t="shared" si="18"/>
        <v>1266</v>
      </c>
      <c r="F832" s="49" t="s">
        <v>566</v>
      </c>
    </row>
    <row r="833" spans="1:7" x14ac:dyDescent="0.25">
      <c r="A833">
        <v>4401</v>
      </c>
      <c r="B833" s="49" t="s">
        <v>2298</v>
      </c>
      <c r="C833" s="49" t="s">
        <v>115</v>
      </c>
      <c r="D833">
        <f t="shared" si="18"/>
        <v>4401</v>
      </c>
      <c r="F833" s="2" t="s">
        <v>566</v>
      </c>
    </row>
    <row r="834" spans="1:7" x14ac:dyDescent="0.25">
      <c r="A834">
        <v>3129</v>
      </c>
      <c r="B834" s="5" t="s">
        <v>854</v>
      </c>
      <c r="C834" t="s">
        <v>174</v>
      </c>
      <c r="D834">
        <f t="shared" si="18"/>
        <v>3129</v>
      </c>
      <c r="F834" s="2" t="s">
        <v>566</v>
      </c>
      <c r="G834" s="49" t="s">
        <v>23</v>
      </c>
    </row>
    <row r="835" spans="1:7" x14ac:dyDescent="0.25">
      <c r="A835">
        <v>2884</v>
      </c>
      <c r="B835" s="5" t="s">
        <v>900</v>
      </c>
      <c r="C835" s="5" t="s">
        <v>174</v>
      </c>
      <c r="D835">
        <f t="shared" si="18"/>
        <v>2884</v>
      </c>
      <c r="F835" s="49" t="s">
        <v>566</v>
      </c>
    </row>
    <row r="836" spans="1:7" x14ac:dyDescent="0.25">
      <c r="A836" s="3">
        <v>144378</v>
      </c>
      <c r="B836" s="3" t="s">
        <v>207</v>
      </c>
      <c r="C836" s="3" t="s">
        <v>140</v>
      </c>
      <c r="D836">
        <f t="shared" si="18"/>
        <v>144378</v>
      </c>
      <c r="E836" s="3" t="s">
        <v>3</v>
      </c>
      <c r="F836" s="49"/>
    </row>
    <row r="837" spans="1:7" x14ac:dyDescent="0.25">
      <c r="A837">
        <v>144552</v>
      </c>
      <c r="B837" t="s">
        <v>813</v>
      </c>
      <c r="C837" t="s">
        <v>141</v>
      </c>
      <c r="D837">
        <f t="shared" si="18"/>
        <v>144552</v>
      </c>
      <c r="F837" s="2" t="s">
        <v>861</v>
      </c>
    </row>
    <row r="838" spans="1:7" x14ac:dyDescent="0.25">
      <c r="A838">
        <v>2182</v>
      </c>
      <c r="B838" t="s">
        <v>267</v>
      </c>
      <c r="C838" t="s">
        <v>59</v>
      </c>
      <c r="D838">
        <f t="shared" si="18"/>
        <v>2182</v>
      </c>
      <c r="F838" s="2" t="s">
        <v>566</v>
      </c>
    </row>
    <row r="839" spans="1:7" x14ac:dyDescent="0.25">
      <c r="A839" s="49">
        <v>144266</v>
      </c>
      <c r="B839" s="49" t="s">
        <v>244</v>
      </c>
      <c r="C839" s="49" t="s">
        <v>109</v>
      </c>
      <c r="D839">
        <f t="shared" si="18"/>
        <v>144266</v>
      </c>
      <c r="E839" s="49"/>
      <c r="F839" s="2" t="s">
        <v>566</v>
      </c>
    </row>
    <row r="840" spans="1:7" x14ac:dyDescent="0.25">
      <c r="A840">
        <v>2165</v>
      </c>
      <c r="B840" s="49" t="s">
        <v>339</v>
      </c>
      <c r="C840" t="s">
        <v>39</v>
      </c>
      <c r="D840">
        <f t="shared" si="18"/>
        <v>2165</v>
      </c>
      <c r="F840" s="49" t="s">
        <v>566</v>
      </c>
    </row>
    <row r="841" spans="1:7" x14ac:dyDescent="0.25">
      <c r="A841">
        <v>2157</v>
      </c>
      <c r="B841" s="49" t="s">
        <v>319</v>
      </c>
      <c r="C841" t="s">
        <v>338</v>
      </c>
      <c r="D841">
        <f t="shared" si="18"/>
        <v>2157</v>
      </c>
      <c r="F841" s="49" t="s">
        <v>566</v>
      </c>
    </row>
    <row r="842" spans="1:7" x14ac:dyDescent="0.25">
      <c r="A842">
        <v>2273</v>
      </c>
      <c r="B842" t="s">
        <v>754</v>
      </c>
      <c r="C842" t="s">
        <v>107</v>
      </c>
      <c r="D842">
        <f t="shared" si="18"/>
        <v>2273</v>
      </c>
      <c r="F842" s="49" t="s">
        <v>566</v>
      </c>
    </row>
    <row r="843" spans="1:7" x14ac:dyDescent="0.25">
      <c r="A843">
        <v>2266</v>
      </c>
      <c r="B843" t="s">
        <v>755</v>
      </c>
      <c r="C843" t="s">
        <v>107</v>
      </c>
      <c r="D843">
        <f t="shared" si="18"/>
        <v>2266</v>
      </c>
      <c r="F843" s="2" t="s">
        <v>566</v>
      </c>
    </row>
    <row r="844" spans="1:7" x14ac:dyDescent="0.25">
      <c r="A844">
        <v>2213</v>
      </c>
      <c r="B844" s="49" t="s">
        <v>294</v>
      </c>
      <c r="C844" s="49" t="s">
        <v>109</v>
      </c>
      <c r="D844">
        <f t="shared" si="18"/>
        <v>2213</v>
      </c>
      <c r="E844" s="49" t="s">
        <v>23</v>
      </c>
      <c r="F844" s="2" t="s">
        <v>566</v>
      </c>
    </row>
    <row r="845" spans="1:7" x14ac:dyDescent="0.25">
      <c r="A845">
        <v>144280</v>
      </c>
      <c r="B845" t="s">
        <v>807</v>
      </c>
      <c r="C845" t="s">
        <v>183</v>
      </c>
      <c r="D845">
        <f t="shared" si="18"/>
        <v>144280</v>
      </c>
      <c r="F845" s="49" t="s">
        <v>861</v>
      </c>
    </row>
    <row r="846" spans="1:7" x14ac:dyDescent="0.25">
      <c r="A846">
        <v>2214</v>
      </c>
      <c r="B846" s="49" t="s">
        <v>304</v>
      </c>
      <c r="C846" s="49" t="s">
        <v>14</v>
      </c>
      <c r="D846">
        <f t="shared" si="18"/>
        <v>2214</v>
      </c>
      <c r="E846" s="49" t="s">
        <v>23</v>
      </c>
      <c r="F846" s="2" t="s">
        <v>566</v>
      </c>
    </row>
    <row r="847" spans="1:7" x14ac:dyDescent="0.25">
      <c r="A847">
        <v>1307</v>
      </c>
      <c r="B847" t="s">
        <v>554</v>
      </c>
      <c r="C847" s="49" t="s">
        <v>41</v>
      </c>
      <c r="D847">
        <f t="shared" si="18"/>
        <v>1307</v>
      </c>
      <c r="F847" s="2" t="s">
        <v>566</v>
      </c>
    </row>
    <row r="848" spans="1:7" x14ac:dyDescent="0.25">
      <c r="A848">
        <v>144414</v>
      </c>
      <c r="B848" s="49" t="s">
        <v>637</v>
      </c>
      <c r="C848" t="s">
        <v>14</v>
      </c>
      <c r="D848">
        <f t="shared" ref="D848:D911" si="19">A848</f>
        <v>144414</v>
      </c>
      <c r="F848" s="49" t="s">
        <v>566</v>
      </c>
    </row>
    <row r="849" spans="1:6" x14ac:dyDescent="0.25">
      <c r="A849">
        <v>144608</v>
      </c>
      <c r="B849" t="s">
        <v>732</v>
      </c>
      <c r="C849" t="s">
        <v>327</v>
      </c>
      <c r="D849">
        <f t="shared" si="19"/>
        <v>144608</v>
      </c>
      <c r="F849" s="49" t="s">
        <v>566</v>
      </c>
    </row>
    <row r="850" spans="1:6" x14ac:dyDescent="0.25">
      <c r="A850">
        <v>4446</v>
      </c>
      <c r="B850" t="s">
        <v>2955</v>
      </c>
      <c r="C850" t="s">
        <v>496</v>
      </c>
      <c r="D850">
        <f t="shared" si="19"/>
        <v>4446</v>
      </c>
      <c r="E850" s="49"/>
      <c r="F850" s="49" t="s">
        <v>861</v>
      </c>
    </row>
    <row r="851" spans="1:6" x14ac:dyDescent="0.25">
      <c r="A851">
        <v>2158</v>
      </c>
      <c r="B851" s="49" t="s">
        <v>315</v>
      </c>
      <c r="C851" t="s">
        <v>105</v>
      </c>
      <c r="D851">
        <f t="shared" si="19"/>
        <v>2158</v>
      </c>
      <c r="E851" t="s">
        <v>23</v>
      </c>
      <c r="F851" s="49" t="s">
        <v>566</v>
      </c>
    </row>
    <row r="852" spans="1:6" x14ac:dyDescent="0.25">
      <c r="A852">
        <v>2446</v>
      </c>
      <c r="B852" s="64" t="s">
        <v>2990</v>
      </c>
      <c r="C852" t="s">
        <v>153</v>
      </c>
      <c r="D852">
        <f t="shared" si="19"/>
        <v>2446</v>
      </c>
      <c r="E852" s="49"/>
      <c r="F852" s="49" t="s">
        <v>861</v>
      </c>
    </row>
    <row r="853" spans="1:6" x14ac:dyDescent="0.25">
      <c r="A853" s="49">
        <v>144622</v>
      </c>
      <c r="B853" s="49" t="s">
        <v>349</v>
      </c>
      <c r="C853" s="49" t="s">
        <v>32</v>
      </c>
      <c r="D853">
        <f t="shared" si="19"/>
        <v>144622</v>
      </c>
      <c r="F853" s="49" t="s">
        <v>566</v>
      </c>
    </row>
    <row r="854" spans="1:6" x14ac:dyDescent="0.25">
      <c r="A854">
        <v>2174</v>
      </c>
      <c r="B854" s="49" t="s">
        <v>346</v>
      </c>
      <c r="C854" t="s">
        <v>141</v>
      </c>
      <c r="D854">
        <f t="shared" si="19"/>
        <v>2174</v>
      </c>
      <c r="F854" s="2" t="s">
        <v>861</v>
      </c>
    </row>
    <row r="855" spans="1:6" x14ac:dyDescent="0.25">
      <c r="A855">
        <v>2295</v>
      </c>
      <c r="B855" s="49" t="s">
        <v>2819</v>
      </c>
      <c r="C855" s="49" t="s">
        <v>2515</v>
      </c>
      <c r="D855">
        <f t="shared" si="19"/>
        <v>2295</v>
      </c>
      <c r="F855" s="2" t="s">
        <v>3090</v>
      </c>
    </row>
    <row r="856" spans="1:6" x14ac:dyDescent="0.25">
      <c r="A856" s="49">
        <v>144447</v>
      </c>
      <c r="B856" s="49" t="s">
        <v>167</v>
      </c>
      <c r="C856" s="49" t="s">
        <v>140</v>
      </c>
      <c r="D856">
        <f t="shared" si="19"/>
        <v>144447</v>
      </c>
      <c r="E856" s="49" t="s">
        <v>23</v>
      </c>
      <c r="F856" s="2" t="s">
        <v>566</v>
      </c>
    </row>
    <row r="857" spans="1:6" x14ac:dyDescent="0.25">
      <c r="A857" s="49">
        <v>144597</v>
      </c>
      <c r="B857" s="49" t="s">
        <v>150</v>
      </c>
      <c r="C857" s="49" t="s">
        <v>140</v>
      </c>
      <c r="D857">
        <f t="shared" si="19"/>
        <v>144597</v>
      </c>
      <c r="E857" s="49" t="s">
        <v>23</v>
      </c>
      <c r="F857" s="2" t="s">
        <v>566</v>
      </c>
    </row>
    <row r="858" spans="1:6" x14ac:dyDescent="0.25">
      <c r="A858">
        <v>2204</v>
      </c>
      <c r="B858" s="5" t="s">
        <v>563</v>
      </c>
      <c r="C858" t="s">
        <v>537</v>
      </c>
      <c r="D858">
        <f t="shared" si="19"/>
        <v>2204</v>
      </c>
      <c r="F858" s="2" t="s">
        <v>566</v>
      </c>
    </row>
    <row r="859" spans="1:6" x14ac:dyDescent="0.25">
      <c r="A859">
        <v>144484</v>
      </c>
      <c r="B859" s="49" t="s">
        <v>117</v>
      </c>
      <c r="C859" t="s">
        <v>283</v>
      </c>
      <c r="D859">
        <f t="shared" si="19"/>
        <v>144484</v>
      </c>
      <c r="F859" s="2" t="s">
        <v>861</v>
      </c>
    </row>
    <row r="860" spans="1:6" x14ac:dyDescent="0.25">
      <c r="A860">
        <v>4331</v>
      </c>
      <c r="B860" s="49" t="s">
        <v>2340</v>
      </c>
      <c r="C860" t="s">
        <v>109</v>
      </c>
      <c r="D860">
        <f t="shared" si="19"/>
        <v>4331</v>
      </c>
      <c r="F860" s="2" t="s">
        <v>861</v>
      </c>
    </row>
    <row r="861" spans="1:6" x14ac:dyDescent="0.25">
      <c r="A861" s="49">
        <v>144365</v>
      </c>
      <c r="B861" s="49" t="s">
        <v>230</v>
      </c>
      <c r="C861" s="49" t="s">
        <v>53</v>
      </c>
      <c r="D861">
        <f t="shared" si="19"/>
        <v>144365</v>
      </c>
      <c r="E861" s="49" t="s">
        <v>23</v>
      </c>
      <c r="F861" s="49" t="s">
        <v>566</v>
      </c>
    </row>
    <row r="862" spans="1:6" x14ac:dyDescent="0.25">
      <c r="A862">
        <v>144595</v>
      </c>
      <c r="B862" s="49" t="s">
        <v>181</v>
      </c>
      <c r="C862" t="s">
        <v>53</v>
      </c>
      <c r="D862">
        <f t="shared" si="19"/>
        <v>144595</v>
      </c>
      <c r="E862" s="49" t="s">
        <v>23</v>
      </c>
      <c r="F862" s="2" t="s">
        <v>566</v>
      </c>
    </row>
    <row r="863" spans="1:6" x14ac:dyDescent="0.25">
      <c r="A863">
        <v>2169</v>
      </c>
      <c r="B863" s="49" t="s">
        <v>341</v>
      </c>
      <c r="C863" t="s">
        <v>330</v>
      </c>
      <c r="D863">
        <f t="shared" si="19"/>
        <v>2169</v>
      </c>
      <c r="F863" s="49" t="s">
        <v>566</v>
      </c>
    </row>
    <row r="864" spans="1:6" x14ac:dyDescent="0.25">
      <c r="A864">
        <v>2164</v>
      </c>
      <c r="B864" s="49" t="s">
        <v>291</v>
      </c>
      <c r="C864" t="s">
        <v>284</v>
      </c>
      <c r="D864">
        <f t="shared" si="19"/>
        <v>2164</v>
      </c>
      <c r="F864" s="49" t="s">
        <v>860</v>
      </c>
    </row>
    <row r="865" spans="1:6" x14ac:dyDescent="0.25">
      <c r="A865">
        <v>2950</v>
      </c>
      <c r="B865" s="49" t="s">
        <v>608</v>
      </c>
      <c r="C865" t="s">
        <v>53</v>
      </c>
      <c r="D865">
        <f t="shared" si="19"/>
        <v>2950</v>
      </c>
      <c r="F865" s="49" t="s">
        <v>566</v>
      </c>
    </row>
    <row r="866" spans="1:6" x14ac:dyDescent="0.25">
      <c r="A866">
        <v>144409</v>
      </c>
      <c r="B866" s="49" t="s">
        <v>214</v>
      </c>
      <c r="C866" t="s">
        <v>140</v>
      </c>
      <c r="D866">
        <f t="shared" si="19"/>
        <v>144409</v>
      </c>
      <c r="E866" s="49" t="s">
        <v>23</v>
      </c>
      <c r="F866" s="49" t="s">
        <v>566</v>
      </c>
    </row>
    <row r="867" spans="1:6" x14ac:dyDescent="0.25">
      <c r="A867">
        <v>4336</v>
      </c>
      <c r="B867" s="49" t="s">
        <v>2355</v>
      </c>
      <c r="C867" t="s">
        <v>335</v>
      </c>
      <c r="D867">
        <f t="shared" si="19"/>
        <v>4336</v>
      </c>
      <c r="E867" s="49"/>
      <c r="F867" s="2" t="s">
        <v>861</v>
      </c>
    </row>
    <row r="868" spans="1:6" x14ac:dyDescent="0.25">
      <c r="A868" s="49">
        <v>144627</v>
      </c>
      <c r="B868" s="49" t="s">
        <v>31</v>
      </c>
      <c r="C868" s="49" t="s">
        <v>32</v>
      </c>
      <c r="D868">
        <f t="shared" si="19"/>
        <v>144627</v>
      </c>
      <c r="E868" s="49" t="s">
        <v>23</v>
      </c>
      <c r="F868" s="49" t="s">
        <v>946</v>
      </c>
    </row>
    <row r="869" spans="1:6" x14ac:dyDescent="0.25">
      <c r="A869" s="49">
        <v>4438</v>
      </c>
      <c r="B869" s="49" t="s">
        <v>2828</v>
      </c>
      <c r="C869" s="49" t="s">
        <v>149</v>
      </c>
      <c r="D869">
        <f t="shared" si="19"/>
        <v>4438</v>
      </c>
      <c r="E869" s="49"/>
      <c r="F869" s="2" t="s">
        <v>861</v>
      </c>
    </row>
    <row r="870" spans="1:6" x14ac:dyDescent="0.25">
      <c r="A870" s="49">
        <v>144330</v>
      </c>
      <c r="B870" s="49" t="s">
        <v>123</v>
      </c>
      <c r="C870" s="5" t="s">
        <v>14</v>
      </c>
      <c r="D870">
        <f t="shared" si="19"/>
        <v>144330</v>
      </c>
      <c r="E870" s="49" t="s">
        <v>23</v>
      </c>
      <c r="F870" s="49" t="s">
        <v>566</v>
      </c>
    </row>
    <row r="871" spans="1:6" x14ac:dyDescent="0.25">
      <c r="A871">
        <v>2449</v>
      </c>
      <c r="B871" s="64" t="s">
        <v>2987</v>
      </c>
      <c r="C871" t="s">
        <v>153</v>
      </c>
      <c r="D871">
        <f t="shared" si="19"/>
        <v>2449</v>
      </c>
      <c r="E871" s="49"/>
      <c r="F871" s="49" t="s">
        <v>861</v>
      </c>
    </row>
    <row r="872" spans="1:6" x14ac:dyDescent="0.25">
      <c r="A872">
        <v>4386</v>
      </c>
      <c r="B872" t="s">
        <v>2374</v>
      </c>
      <c r="C872" t="s">
        <v>107</v>
      </c>
      <c r="D872">
        <f t="shared" si="19"/>
        <v>4386</v>
      </c>
      <c r="E872" t="s">
        <v>23</v>
      </c>
      <c r="F872" s="49" t="s">
        <v>566</v>
      </c>
    </row>
    <row r="873" spans="1:6" x14ac:dyDescent="0.25">
      <c r="A873">
        <v>144371</v>
      </c>
      <c r="B873" t="s">
        <v>733</v>
      </c>
      <c r="C873" t="s">
        <v>327</v>
      </c>
      <c r="D873">
        <f t="shared" si="19"/>
        <v>144371</v>
      </c>
      <c r="F873" s="49" t="s">
        <v>566</v>
      </c>
    </row>
    <row r="874" spans="1:6" x14ac:dyDescent="0.25">
      <c r="A874">
        <v>2942</v>
      </c>
      <c r="B874" s="49" t="s">
        <v>609</v>
      </c>
      <c r="C874" t="s">
        <v>53</v>
      </c>
      <c r="D874">
        <f t="shared" si="19"/>
        <v>2942</v>
      </c>
      <c r="F874" s="49" t="s">
        <v>566</v>
      </c>
    </row>
    <row r="875" spans="1:6" x14ac:dyDescent="0.25">
      <c r="A875" t="s">
        <v>23</v>
      </c>
      <c r="B875" t="s">
        <v>734</v>
      </c>
      <c r="C875" t="s">
        <v>327</v>
      </c>
      <c r="D875" t="str">
        <f t="shared" si="19"/>
        <v xml:space="preserve"> </v>
      </c>
      <c r="F875" s="49" t="s">
        <v>23</v>
      </c>
    </row>
    <row r="876" spans="1:6" x14ac:dyDescent="0.25">
      <c r="A876">
        <v>144256</v>
      </c>
      <c r="B876" s="49" t="s">
        <v>322</v>
      </c>
      <c r="C876" t="s">
        <v>183</v>
      </c>
      <c r="D876">
        <f t="shared" si="19"/>
        <v>144256</v>
      </c>
      <c r="E876" t="s">
        <v>23</v>
      </c>
      <c r="F876" s="2" t="s">
        <v>860</v>
      </c>
    </row>
    <row r="877" spans="1:6" x14ac:dyDescent="0.25">
      <c r="A877" s="49">
        <v>3105</v>
      </c>
      <c r="B877" t="s">
        <v>937</v>
      </c>
      <c r="C877" t="s">
        <v>143</v>
      </c>
      <c r="D877">
        <f t="shared" si="19"/>
        <v>3105</v>
      </c>
      <c r="F877" s="2" t="s">
        <v>566</v>
      </c>
    </row>
    <row r="878" spans="1:6" x14ac:dyDescent="0.25">
      <c r="A878">
        <v>144459</v>
      </c>
      <c r="B878" t="s">
        <v>735</v>
      </c>
      <c r="C878" t="s">
        <v>327</v>
      </c>
      <c r="D878">
        <f t="shared" si="19"/>
        <v>144459</v>
      </c>
      <c r="F878" s="2" t="s">
        <v>566</v>
      </c>
    </row>
    <row r="879" spans="1:6" x14ac:dyDescent="0.25">
      <c r="A879">
        <v>4410</v>
      </c>
      <c r="B879" t="s">
        <v>2947</v>
      </c>
      <c r="C879" t="s">
        <v>2786</v>
      </c>
      <c r="D879">
        <f t="shared" si="19"/>
        <v>4410</v>
      </c>
      <c r="E879" s="49"/>
      <c r="F879" s="49" t="s">
        <v>861</v>
      </c>
    </row>
    <row r="880" spans="1:6" x14ac:dyDescent="0.25">
      <c r="A880" s="49">
        <v>144472</v>
      </c>
      <c r="B880" s="49" t="s">
        <v>166</v>
      </c>
      <c r="C880" s="49" t="s">
        <v>596</v>
      </c>
      <c r="D880">
        <f t="shared" si="19"/>
        <v>144472</v>
      </c>
      <c r="E880" s="49" t="s">
        <v>23</v>
      </c>
      <c r="F880" s="49" t="s">
        <v>566</v>
      </c>
    </row>
    <row r="881" spans="1:7" x14ac:dyDescent="0.25">
      <c r="A881" s="49">
        <v>144532</v>
      </c>
      <c r="B881" s="49" t="s">
        <v>0</v>
      </c>
      <c r="C881" s="49" t="s">
        <v>596</v>
      </c>
      <c r="D881">
        <f t="shared" si="19"/>
        <v>144532</v>
      </c>
      <c r="E881" s="49" t="s">
        <v>23</v>
      </c>
      <c r="F881" s="2" t="s">
        <v>566</v>
      </c>
    </row>
    <row r="882" spans="1:7" x14ac:dyDescent="0.25">
      <c r="A882" s="49">
        <v>4343</v>
      </c>
      <c r="B882" s="49" t="s">
        <v>2834</v>
      </c>
      <c r="C882" s="49" t="s">
        <v>895</v>
      </c>
      <c r="D882">
        <f t="shared" si="19"/>
        <v>4343</v>
      </c>
      <c r="F882" s="2" t="s">
        <v>861</v>
      </c>
      <c r="G882">
        <v>3</v>
      </c>
    </row>
    <row r="883" spans="1:7" x14ac:dyDescent="0.25">
      <c r="A883" s="49">
        <v>144590</v>
      </c>
      <c r="B883" s="49" t="s">
        <v>229</v>
      </c>
      <c r="C883" s="49" t="s">
        <v>101</v>
      </c>
      <c r="D883">
        <f t="shared" si="19"/>
        <v>144590</v>
      </c>
      <c r="E883" s="49" t="s">
        <v>23</v>
      </c>
      <c r="F883" s="2" t="s">
        <v>566</v>
      </c>
    </row>
    <row r="884" spans="1:7" x14ac:dyDescent="0.25">
      <c r="A884">
        <v>4364</v>
      </c>
      <c r="B884" t="s">
        <v>2922</v>
      </c>
      <c r="C884" s="49" t="s">
        <v>36</v>
      </c>
      <c r="D884">
        <f t="shared" si="19"/>
        <v>4364</v>
      </c>
      <c r="F884" s="59" t="s">
        <v>566</v>
      </c>
    </row>
    <row r="885" spans="1:7" x14ac:dyDescent="0.25">
      <c r="A885">
        <v>2435</v>
      </c>
      <c r="B885" t="s">
        <v>2934</v>
      </c>
      <c r="C885" s="49" t="s">
        <v>2940</v>
      </c>
      <c r="D885">
        <f t="shared" si="19"/>
        <v>2435</v>
      </c>
      <c r="E885" s="49"/>
      <c r="F885" s="49" t="s">
        <v>861</v>
      </c>
    </row>
    <row r="886" spans="1:7" x14ac:dyDescent="0.25">
      <c r="A886">
        <v>144383</v>
      </c>
      <c r="B886" t="s">
        <v>806</v>
      </c>
      <c r="C886" t="s">
        <v>183</v>
      </c>
      <c r="D886">
        <f t="shared" si="19"/>
        <v>144383</v>
      </c>
      <c r="F886" s="2" t="s">
        <v>861</v>
      </c>
    </row>
    <row r="887" spans="1:7" x14ac:dyDescent="0.25">
      <c r="A887">
        <v>2286</v>
      </c>
      <c r="B887" t="s">
        <v>756</v>
      </c>
      <c r="C887" t="s">
        <v>107</v>
      </c>
      <c r="D887">
        <f t="shared" si="19"/>
        <v>2286</v>
      </c>
      <c r="F887" s="2" t="s">
        <v>566</v>
      </c>
    </row>
    <row r="888" spans="1:7" x14ac:dyDescent="0.25">
      <c r="A888" s="49">
        <v>144358</v>
      </c>
      <c r="B888" s="49" t="s">
        <v>104</v>
      </c>
      <c r="C888" t="s">
        <v>496</v>
      </c>
      <c r="D888">
        <f t="shared" si="19"/>
        <v>144358</v>
      </c>
      <c r="F888" s="49" t="s">
        <v>566</v>
      </c>
    </row>
    <row r="889" spans="1:7" x14ac:dyDescent="0.25">
      <c r="A889">
        <v>144312</v>
      </c>
      <c r="B889" s="49" t="s">
        <v>503</v>
      </c>
      <c r="C889" s="49" t="s">
        <v>74</v>
      </c>
      <c r="D889">
        <f t="shared" si="19"/>
        <v>144312</v>
      </c>
      <c r="F889" s="49" t="s">
        <v>566</v>
      </c>
    </row>
    <row r="890" spans="1:7" x14ac:dyDescent="0.25">
      <c r="A890">
        <v>3133</v>
      </c>
      <c r="B890" t="s">
        <v>2876</v>
      </c>
      <c r="C890" t="s">
        <v>2875</v>
      </c>
      <c r="D890">
        <f t="shared" si="19"/>
        <v>3133</v>
      </c>
      <c r="F890" s="2" t="s">
        <v>566</v>
      </c>
      <c r="G890">
        <v>3</v>
      </c>
    </row>
    <row r="891" spans="1:7" x14ac:dyDescent="0.25">
      <c r="A891">
        <v>144494</v>
      </c>
      <c r="B891" s="49" t="s">
        <v>766</v>
      </c>
      <c r="C891" s="49" t="s">
        <v>32</v>
      </c>
      <c r="D891">
        <f t="shared" si="19"/>
        <v>144494</v>
      </c>
      <c r="F891" s="49" t="s">
        <v>566</v>
      </c>
    </row>
    <row r="892" spans="1:7" x14ac:dyDescent="0.25">
      <c r="A892" s="49">
        <v>1321</v>
      </c>
      <c r="B892" s="49" t="s">
        <v>225</v>
      </c>
      <c r="C892" s="49" t="s">
        <v>340</v>
      </c>
      <c r="D892">
        <f t="shared" si="19"/>
        <v>1321</v>
      </c>
      <c r="E892" s="49" t="s">
        <v>23</v>
      </c>
      <c r="F892" s="49" t="s">
        <v>861</v>
      </c>
    </row>
    <row r="893" spans="1:7" x14ac:dyDescent="0.25">
      <c r="A893">
        <v>144536</v>
      </c>
      <c r="B893" s="5" t="s">
        <v>534</v>
      </c>
      <c r="C893" t="s">
        <v>186</v>
      </c>
      <c r="D893">
        <f t="shared" si="19"/>
        <v>144536</v>
      </c>
      <c r="F893" s="49" t="s">
        <v>566</v>
      </c>
    </row>
    <row r="894" spans="1:7" x14ac:dyDescent="0.25">
      <c r="A894">
        <v>3113</v>
      </c>
      <c r="B894" s="5" t="s">
        <v>2886</v>
      </c>
      <c r="C894" t="s">
        <v>32</v>
      </c>
      <c r="D894">
        <f t="shared" si="19"/>
        <v>3113</v>
      </c>
      <c r="F894" s="49" t="s">
        <v>3090</v>
      </c>
    </row>
    <row r="895" spans="1:7" x14ac:dyDescent="0.25">
      <c r="A895">
        <v>2178</v>
      </c>
      <c r="B895" t="s">
        <v>268</v>
      </c>
      <c r="C895" s="49" t="s">
        <v>59</v>
      </c>
      <c r="D895" s="49">
        <f t="shared" si="19"/>
        <v>2178</v>
      </c>
      <c r="E895" s="49" t="s">
        <v>23</v>
      </c>
      <c r="F895" s="49" t="s">
        <v>566</v>
      </c>
    </row>
    <row r="896" spans="1:7" x14ac:dyDescent="0.25">
      <c r="A896">
        <v>4384</v>
      </c>
      <c r="B896" t="s">
        <v>2923</v>
      </c>
      <c r="C896" s="49" t="s">
        <v>36</v>
      </c>
      <c r="D896" s="49">
        <f t="shared" si="19"/>
        <v>4384</v>
      </c>
      <c r="E896" s="49"/>
      <c r="F896" s="59" t="s">
        <v>566</v>
      </c>
    </row>
    <row r="897" spans="1:6" x14ac:dyDescent="0.25">
      <c r="A897">
        <v>144359</v>
      </c>
      <c r="B897" t="s">
        <v>736</v>
      </c>
      <c r="C897" t="s">
        <v>327</v>
      </c>
      <c r="D897">
        <f t="shared" si="19"/>
        <v>144359</v>
      </c>
      <c r="F897" s="2" t="s">
        <v>566</v>
      </c>
    </row>
    <row r="898" spans="1:6" x14ac:dyDescent="0.25">
      <c r="A898">
        <v>144283</v>
      </c>
      <c r="B898" t="s">
        <v>737</v>
      </c>
      <c r="C898" t="s">
        <v>327</v>
      </c>
      <c r="D898">
        <f t="shared" si="19"/>
        <v>144283</v>
      </c>
      <c r="F898" s="49" t="s">
        <v>566</v>
      </c>
    </row>
    <row r="899" spans="1:6" x14ac:dyDescent="0.25">
      <c r="A899">
        <v>144516</v>
      </c>
      <c r="B899" t="s">
        <v>853</v>
      </c>
      <c r="C899" t="s">
        <v>174</v>
      </c>
      <c r="D899">
        <f t="shared" si="19"/>
        <v>144516</v>
      </c>
      <c r="F899" s="2" t="s">
        <v>946</v>
      </c>
    </row>
    <row r="900" spans="1:6" x14ac:dyDescent="0.25">
      <c r="A900" s="49">
        <v>144386</v>
      </c>
      <c r="B900" s="49" t="s">
        <v>44</v>
      </c>
      <c r="C900" s="49" t="s">
        <v>140</v>
      </c>
      <c r="D900">
        <f t="shared" si="19"/>
        <v>144386</v>
      </c>
      <c r="E900" s="30"/>
      <c r="F900" s="49" t="s">
        <v>946</v>
      </c>
    </row>
    <row r="901" spans="1:6" x14ac:dyDescent="0.25">
      <c r="A901" s="49">
        <v>144316</v>
      </c>
      <c r="B901" s="49" t="s">
        <v>161</v>
      </c>
      <c r="C901" s="49" t="s">
        <v>115</v>
      </c>
      <c r="D901">
        <f t="shared" si="19"/>
        <v>144316</v>
      </c>
      <c r="E901" s="49" t="s">
        <v>23</v>
      </c>
      <c r="F901" s="2" t="s">
        <v>566</v>
      </c>
    </row>
    <row r="902" spans="1:6" x14ac:dyDescent="0.25">
      <c r="A902" s="49">
        <v>144357</v>
      </c>
      <c r="B902" s="49" t="s">
        <v>254</v>
      </c>
      <c r="C902" s="49" t="s">
        <v>115</v>
      </c>
      <c r="D902">
        <f t="shared" si="19"/>
        <v>144357</v>
      </c>
      <c r="E902" s="49" t="s">
        <v>23</v>
      </c>
      <c r="F902" s="49" t="s">
        <v>566</v>
      </c>
    </row>
    <row r="903" spans="1:6" x14ac:dyDescent="0.25">
      <c r="A903" s="49">
        <v>144285</v>
      </c>
      <c r="B903" s="49" t="s">
        <v>25</v>
      </c>
      <c r="C903" s="49" t="s">
        <v>115</v>
      </c>
      <c r="D903">
        <f t="shared" si="19"/>
        <v>144285</v>
      </c>
      <c r="E903" s="49" t="s">
        <v>23</v>
      </c>
      <c r="F903" s="49" t="s">
        <v>566</v>
      </c>
    </row>
    <row r="904" spans="1:6" x14ac:dyDescent="0.25">
      <c r="A904" s="49">
        <v>144432</v>
      </c>
      <c r="B904" s="49" t="s">
        <v>867</v>
      </c>
      <c r="C904" t="s">
        <v>107</v>
      </c>
      <c r="D904">
        <f t="shared" si="19"/>
        <v>144432</v>
      </c>
      <c r="F904" s="49" t="s">
        <v>861</v>
      </c>
    </row>
    <row r="905" spans="1:6" x14ac:dyDescent="0.25">
      <c r="A905">
        <v>1318</v>
      </c>
      <c r="B905" s="49" t="s">
        <v>106</v>
      </c>
      <c r="C905" t="s">
        <v>107</v>
      </c>
      <c r="D905">
        <f t="shared" si="19"/>
        <v>1318</v>
      </c>
      <c r="E905" t="s">
        <v>23</v>
      </c>
      <c r="F905" s="49" t="s">
        <v>860</v>
      </c>
    </row>
    <row r="906" spans="1:6" x14ac:dyDescent="0.25">
      <c r="A906">
        <v>2265</v>
      </c>
      <c r="B906" t="s">
        <v>757</v>
      </c>
      <c r="C906" t="s">
        <v>107</v>
      </c>
      <c r="D906">
        <f t="shared" si="19"/>
        <v>2265</v>
      </c>
      <c r="F906" s="49" t="s">
        <v>566</v>
      </c>
    </row>
    <row r="907" spans="1:6" x14ac:dyDescent="0.25">
      <c r="A907">
        <v>1274</v>
      </c>
      <c r="B907" t="s">
        <v>542</v>
      </c>
      <c r="C907" t="s">
        <v>251</v>
      </c>
      <c r="D907">
        <f t="shared" si="19"/>
        <v>1274</v>
      </c>
      <c r="F907" s="2" t="s">
        <v>566</v>
      </c>
    </row>
    <row r="908" spans="1:6" x14ac:dyDescent="0.25">
      <c r="A908" s="49">
        <v>3112</v>
      </c>
      <c r="B908" s="49" t="s">
        <v>935</v>
      </c>
      <c r="C908" s="5" t="s">
        <v>340</v>
      </c>
      <c r="D908">
        <f t="shared" si="19"/>
        <v>3112</v>
      </c>
      <c r="F908" s="2" t="s">
        <v>861</v>
      </c>
    </row>
    <row r="909" spans="1:6" x14ac:dyDescent="0.25">
      <c r="A909">
        <v>144382</v>
      </c>
      <c r="B909" t="s">
        <v>701</v>
      </c>
      <c r="C909" t="s">
        <v>62</v>
      </c>
      <c r="D909">
        <f t="shared" si="19"/>
        <v>144382</v>
      </c>
      <c r="F909" s="2" t="s">
        <v>861</v>
      </c>
    </row>
    <row r="910" spans="1:6" x14ac:dyDescent="0.25">
      <c r="A910">
        <v>4417</v>
      </c>
      <c r="B910" s="49" t="s">
        <v>2424</v>
      </c>
      <c r="C910" s="49" t="s">
        <v>115</v>
      </c>
      <c r="D910">
        <f t="shared" si="19"/>
        <v>4417</v>
      </c>
      <c r="F910" s="2" t="s">
        <v>566</v>
      </c>
    </row>
    <row r="911" spans="1:6" x14ac:dyDescent="0.25">
      <c r="A911">
        <v>1261</v>
      </c>
      <c r="B911" t="s">
        <v>555</v>
      </c>
      <c r="C911" s="49" t="s">
        <v>14</v>
      </c>
      <c r="D911">
        <f t="shared" si="19"/>
        <v>1261</v>
      </c>
      <c r="F911" s="2" t="s">
        <v>566</v>
      </c>
    </row>
    <row r="912" spans="1:6" x14ac:dyDescent="0.25">
      <c r="A912">
        <v>2325</v>
      </c>
      <c r="B912" s="64" t="s">
        <v>2839</v>
      </c>
      <c r="C912" t="s">
        <v>126</v>
      </c>
      <c r="D912">
        <f t="shared" ref="D912:D975" si="20">A912</f>
        <v>2325</v>
      </c>
      <c r="E912" s="49" t="s">
        <v>23</v>
      </c>
      <c r="F912" s="2" t="s">
        <v>566</v>
      </c>
    </row>
    <row r="913" spans="1:8" x14ac:dyDescent="0.25">
      <c r="A913">
        <v>144473</v>
      </c>
      <c r="B913" s="49" t="s">
        <v>797</v>
      </c>
      <c r="C913" t="s">
        <v>75</v>
      </c>
      <c r="D913">
        <f t="shared" si="20"/>
        <v>144473</v>
      </c>
      <c r="F913" s="2" t="s">
        <v>566</v>
      </c>
    </row>
    <row r="914" spans="1:8" x14ac:dyDescent="0.25">
      <c r="A914">
        <v>144455</v>
      </c>
      <c r="B914" s="49" t="s">
        <v>661</v>
      </c>
      <c r="C914" t="s">
        <v>32</v>
      </c>
      <c r="D914">
        <f t="shared" si="20"/>
        <v>144455</v>
      </c>
      <c r="F914" s="49" t="s">
        <v>566</v>
      </c>
    </row>
    <row r="915" spans="1:8" x14ac:dyDescent="0.25">
      <c r="A915">
        <v>4419</v>
      </c>
      <c r="B915" s="49" t="s">
        <v>2437</v>
      </c>
      <c r="C915" t="s">
        <v>38</v>
      </c>
      <c r="D915">
        <f t="shared" si="20"/>
        <v>4419</v>
      </c>
      <c r="F915" s="2" t="s">
        <v>566</v>
      </c>
    </row>
    <row r="916" spans="1:8" x14ac:dyDescent="0.25">
      <c r="A916">
        <v>4441</v>
      </c>
      <c r="B916" t="s">
        <v>2441</v>
      </c>
      <c r="C916" t="s">
        <v>38</v>
      </c>
      <c r="D916">
        <f t="shared" si="20"/>
        <v>4441</v>
      </c>
      <c r="F916" s="2" t="s">
        <v>566</v>
      </c>
    </row>
    <row r="917" spans="1:8" x14ac:dyDescent="0.25">
      <c r="A917">
        <v>4420</v>
      </c>
      <c r="B917" s="49" t="s">
        <v>2898</v>
      </c>
      <c r="C917" s="49" t="s">
        <v>115</v>
      </c>
      <c r="D917">
        <f t="shared" si="20"/>
        <v>4420</v>
      </c>
      <c r="F917" s="2" t="s">
        <v>566</v>
      </c>
    </row>
    <row r="918" spans="1:8" x14ac:dyDescent="0.25">
      <c r="A918" s="49"/>
      <c r="B918" s="49" t="s">
        <v>23</v>
      </c>
      <c r="C918" s="5" t="s">
        <v>23</v>
      </c>
      <c r="D918" t="s">
        <v>23</v>
      </c>
      <c r="F918" s="2" t="s">
        <v>23</v>
      </c>
      <c r="G918" t="s">
        <v>23</v>
      </c>
    </row>
    <row r="919" spans="1:8" x14ac:dyDescent="0.25">
      <c r="A919" s="49">
        <v>144512</v>
      </c>
      <c r="B919" s="49" t="s">
        <v>103</v>
      </c>
      <c r="C919" s="49" t="s">
        <v>115</v>
      </c>
      <c r="D919">
        <f t="shared" si="20"/>
        <v>144512</v>
      </c>
      <c r="E919" s="49" t="s">
        <v>23</v>
      </c>
      <c r="F919" s="49" t="s">
        <v>566</v>
      </c>
    </row>
    <row r="920" spans="1:8" x14ac:dyDescent="0.25">
      <c r="A920">
        <v>2948</v>
      </c>
      <c r="B920" s="49" t="s">
        <v>610</v>
      </c>
      <c r="C920" t="s">
        <v>53</v>
      </c>
      <c r="D920">
        <f t="shared" si="20"/>
        <v>2948</v>
      </c>
      <c r="F920" s="2" t="s">
        <v>566</v>
      </c>
      <c r="G920" s="49"/>
      <c r="H920" s="49"/>
    </row>
    <row r="921" spans="1:8" x14ac:dyDescent="0.25">
      <c r="A921">
        <v>1294</v>
      </c>
      <c r="B921" s="5" t="s">
        <v>569</v>
      </c>
      <c r="C921" t="s">
        <v>537</v>
      </c>
      <c r="D921">
        <f t="shared" si="20"/>
        <v>1294</v>
      </c>
      <c r="F921" s="2" t="s">
        <v>566</v>
      </c>
    </row>
    <row r="922" spans="1:8" x14ac:dyDescent="0.25">
      <c r="A922">
        <v>2194</v>
      </c>
      <c r="B922" s="49" t="s">
        <v>272</v>
      </c>
      <c r="C922" t="s">
        <v>273</v>
      </c>
      <c r="D922">
        <f t="shared" si="20"/>
        <v>2194</v>
      </c>
      <c r="E922" t="s">
        <v>23</v>
      </c>
      <c r="F922" s="2" t="s">
        <v>566</v>
      </c>
    </row>
    <row r="923" spans="1:8" ht="15.75" x14ac:dyDescent="0.25">
      <c r="A923">
        <v>4353</v>
      </c>
      <c r="B923" t="s">
        <v>2460</v>
      </c>
      <c r="C923" s="49" t="s">
        <v>62</v>
      </c>
      <c r="D923">
        <f t="shared" si="20"/>
        <v>4353</v>
      </c>
      <c r="F923" s="66" t="s">
        <v>861</v>
      </c>
    </row>
    <row r="924" spans="1:8" x14ac:dyDescent="0.25">
      <c r="A924">
        <v>144525</v>
      </c>
      <c r="B924" s="49" t="s">
        <v>588</v>
      </c>
      <c r="C924" t="s">
        <v>14</v>
      </c>
      <c r="D924">
        <f t="shared" si="20"/>
        <v>144525</v>
      </c>
      <c r="F924" s="2" t="s">
        <v>566</v>
      </c>
    </row>
    <row r="925" spans="1:8" x14ac:dyDescent="0.25">
      <c r="A925">
        <v>144588</v>
      </c>
      <c r="B925" s="49" t="s">
        <v>589</v>
      </c>
      <c r="C925" t="s">
        <v>14</v>
      </c>
      <c r="D925">
        <f t="shared" si="20"/>
        <v>144588</v>
      </c>
      <c r="F925" s="2" t="s">
        <v>566</v>
      </c>
    </row>
    <row r="926" spans="1:8" x14ac:dyDescent="0.25">
      <c r="A926">
        <v>144600</v>
      </c>
      <c r="B926" s="49" t="s">
        <v>590</v>
      </c>
      <c r="C926" t="s">
        <v>14</v>
      </c>
      <c r="D926">
        <f t="shared" si="20"/>
        <v>144600</v>
      </c>
      <c r="F926" s="2" t="s">
        <v>566</v>
      </c>
    </row>
    <row r="927" spans="1:8" x14ac:dyDescent="0.25">
      <c r="A927">
        <v>144363</v>
      </c>
      <c r="B927" s="49" t="s">
        <v>591</v>
      </c>
      <c r="C927" t="s">
        <v>14</v>
      </c>
      <c r="D927">
        <f t="shared" si="20"/>
        <v>144363</v>
      </c>
      <c r="F927" s="2" t="s">
        <v>566</v>
      </c>
    </row>
    <row r="928" spans="1:8" x14ac:dyDescent="0.25">
      <c r="A928">
        <v>144313</v>
      </c>
      <c r="B928" t="s">
        <v>2896</v>
      </c>
      <c r="C928" t="s">
        <v>327</v>
      </c>
      <c r="D928">
        <f t="shared" si="20"/>
        <v>144313</v>
      </c>
      <c r="F928" s="2" t="s">
        <v>566</v>
      </c>
    </row>
    <row r="929" spans="1:7" x14ac:dyDescent="0.25">
      <c r="A929">
        <v>144457</v>
      </c>
      <c r="B929" t="s">
        <v>738</v>
      </c>
      <c r="C929" t="s">
        <v>327</v>
      </c>
      <c r="D929">
        <f t="shared" si="20"/>
        <v>144457</v>
      </c>
      <c r="F929" s="2" t="s">
        <v>566</v>
      </c>
    </row>
    <row r="930" spans="1:7" x14ac:dyDescent="0.25">
      <c r="A930" s="49">
        <v>144560</v>
      </c>
      <c r="B930" s="49" t="s">
        <v>246</v>
      </c>
      <c r="C930" s="49" t="s">
        <v>128</v>
      </c>
      <c r="D930">
        <f t="shared" si="20"/>
        <v>144560</v>
      </c>
      <c r="E930" s="49" t="s">
        <v>23</v>
      </c>
      <c r="F930" s="2" t="s">
        <v>566</v>
      </c>
    </row>
    <row r="931" spans="1:7" x14ac:dyDescent="0.25">
      <c r="A931">
        <v>2185</v>
      </c>
      <c r="B931" s="49" t="s">
        <v>276</v>
      </c>
      <c r="C931" t="s">
        <v>14</v>
      </c>
      <c r="D931">
        <f t="shared" si="20"/>
        <v>2185</v>
      </c>
      <c r="E931" t="s">
        <v>23</v>
      </c>
      <c r="F931" s="2" t="s">
        <v>566</v>
      </c>
    </row>
    <row r="932" spans="1:7" x14ac:dyDescent="0.25">
      <c r="A932">
        <v>4393</v>
      </c>
      <c r="B932" t="s">
        <v>2924</v>
      </c>
      <c r="C932" s="49" t="s">
        <v>36</v>
      </c>
      <c r="D932">
        <f t="shared" si="20"/>
        <v>4393</v>
      </c>
      <c r="F932" s="59" t="s">
        <v>566</v>
      </c>
    </row>
    <row r="933" spans="1:7" x14ac:dyDescent="0.25">
      <c r="A933">
        <v>144618</v>
      </c>
      <c r="B933" s="5" t="s">
        <v>535</v>
      </c>
      <c r="C933" t="s">
        <v>186</v>
      </c>
      <c r="D933">
        <f t="shared" si="20"/>
        <v>144618</v>
      </c>
      <c r="F933" s="2" t="s">
        <v>566</v>
      </c>
    </row>
    <row r="934" spans="1:7" x14ac:dyDescent="0.25">
      <c r="A934" s="75" t="s">
        <v>23</v>
      </c>
      <c r="B934" s="75" t="s">
        <v>187</v>
      </c>
      <c r="C934" s="75" t="s">
        <v>101</v>
      </c>
      <c r="D934" s="75" t="str">
        <f t="shared" si="20"/>
        <v xml:space="preserve"> </v>
      </c>
      <c r="E934" s="75" t="s">
        <v>3</v>
      </c>
      <c r="F934" s="75" t="s">
        <v>23</v>
      </c>
      <c r="G934" s="75" t="s">
        <v>3138</v>
      </c>
    </row>
    <row r="935" spans="1:7" x14ac:dyDescent="0.25">
      <c r="A935">
        <v>144505</v>
      </c>
      <c r="B935" s="49" t="s">
        <v>592</v>
      </c>
      <c r="C935" t="s">
        <v>14</v>
      </c>
      <c r="D935">
        <f t="shared" si="20"/>
        <v>144505</v>
      </c>
      <c r="F935" s="49" t="s">
        <v>3141</v>
      </c>
    </row>
    <row r="936" spans="1:7" x14ac:dyDescent="0.25">
      <c r="A936">
        <v>144605</v>
      </c>
      <c r="B936" s="49" t="s">
        <v>638</v>
      </c>
      <c r="C936" t="s">
        <v>14</v>
      </c>
      <c r="D936">
        <f t="shared" si="20"/>
        <v>144605</v>
      </c>
      <c r="F936" s="49" t="s">
        <v>860</v>
      </c>
    </row>
    <row r="937" spans="1:7" x14ac:dyDescent="0.25">
      <c r="A937">
        <v>2332</v>
      </c>
      <c r="B937" t="s">
        <v>3108</v>
      </c>
      <c r="C937" t="s">
        <v>939</v>
      </c>
      <c r="D937">
        <f t="shared" si="20"/>
        <v>2332</v>
      </c>
      <c r="E937" s="49"/>
      <c r="F937" s="2" t="s">
        <v>861</v>
      </c>
    </row>
    <row r="938" spans="1:7" x14ac:dyDescent="0.25">
      <c r="A938">
        <v>4413</v>
      </c>
      <c r="B938" t="s">
        <v>2853</v>
      </c>
      <c r="C938" t="s">
        <v>135</v>
      </c>
      <c r="D938">
        <f t="shared" si="20"/>
        <v>4413</v>
      </c>
      <c r="E938" s="49" t="s">
        <v>23</v>
      </c>
      <c r="F938" s="2" t="s">
        <v>860</v>
      </c>
    </row>
    <row r="939" spans="1:7" x14ac:dyDescent="0.25">
      <c r="A939">
        <v>144417</v>
      </c>
      <c r="B939" s="49" t="s">
        <v>502</v>
      </c>
      <c r="C939" s="49" t="s">
        <v>74</v>
      </c>
      <c r="D939">
        <f t="shared" si="20"/>
        <v>144417</v>
      </c>
      <c r="F939" s="2" t="s">
        <v>566</v>
      </c>
    </row>
    <row r="940" spans="1:7" x14ac:dyDescent="0.25">
      <c r="A940">
        <v>144489</v>
      </c>
      <c r="B940" t="s">
        <v>814</v>
      </c>
      <c r="C940" t="s">
        <v>141</v>
      </c>
      <c r="D940">
        <f t="shared" si="20"/>
        <v>144489</v>
      </c>
      <c r="F940" s="2" t="s">
        <v>861</v>
      </c>
    </row>
    <row r="941" spans="1:7" x14ac:dyDescent="0.25">
      <c r="A941">
        <v>2291</v>
      </c>
      <c r="B941" t="s">
        <v>705</v>
      </c>
      <c r="C941" t="s">
        <v>128</v>
      </c>
      <c r="D941">
        <f t="shared" si="20"/>
        <v>2291</v>
      </c>
      <c r="F941" s="2" t="s">
        <v>861</v>
      </c>
    </row>
    <row r="942" spans="1:7" x14ac:dyDescent="0.25">
      <c r="A942">
        <v>144592</v>
      </c>
      <c r="B942" s="5" t="s">
        <v>536</v>
      </c>
      <c r="C942" t="s">
        <v>186</v>
      </c>
      <c r="D942">
        <f t="shared" si="20"/>
        <v>144592</v>
      </c>
      <c r="F942" s="2" t="s">
        <v>566</v>
      </c>
    </row>
    <row r="943" spans="1:7" x14ac:dyDescent="0.25">
      <c r="A943">
        <v>144295</v>
      </c>
      <c r="B943" s="49" t="s">
        <v>2491</v>
      </c>
      <c r="C943" t="s">
        <v>32</v>
      </c>
      <c r="D943">
        <f t="shared" si="20"/>
        <v>144295</v>
      </c>
      <c r="F943" s="2" t="s">
        <v>566</v>
      </c>
    </row>
    <row r="944" spans="1:7" x14ac:dyDescent="0.25">
      <c r="A944">
        <v>4432</v>
      </c>
      <c r="B944" t="s">
        <v>2859</v>
      </c>
      <c r="C944" t="s">
        <v>2589</v>
      </c>
      <c r="D944">
        <f t="shared" si="20"/>
        <v>4432</v>
      </c>
      <c r="E944" s="49"/>
      <c r="F944" s="2" t="s">
        <v>566</v>
      </c>
    </row>
    <row r="945" spans="1:7" x14ac:dyDescent="0.25">
      <c r="A945" s="49">
        <v>4347</v>
      </c>
      <c r="B945" t="s">
        <v>2493</v>
      </c>
      <c r="C945" t="s">
        <v>62</v>
      </c>
      <c r="D945">
        <f t="shared" si="20"/>
        <v>4347</v>
      </c>
      <c r="F945" s="2" t="s">
        <v>861</v>
      </c>
    </row>
    <row r="946" spans="1:7" x14ac:dyDescent="0.25">
      <c r="A946">
        <v>2287</v>
      </c>
      <c r="B946" t="s">
        <v>758</v>
      </c>
      <c r="C946" t="s">
        <v>107</v>
      </c>
      <c r="D946">
        <f t="shared" si="20"/>
        <v>2287</v>
      </c>
      <c r="F946" s="2" t="s">
        <v>566</v>
      </c>
    </row>
    <row r="947" spans="1:7" ht="15.75" x14ac:dyDescent="0.25">
      <c r="A947">
        <v>4421</v>
      </c>
      <c r="B947" t="s">
        <v>2496</v>
      </c>
      <c r="C947" s="49" t="s">
        <v>38</v>
      </c>
      <c r="D947">
        <f t="shared" si="20"/>
        <v>4421</v>
      </c>
      <c r="E947" s="49" t="s">
        <v>23</v>
      </c>
      <c r="F947" s="2" t="s">
        <v>566</v>
      </c>
      <c r="G947" s="61"/>
    </row>
    <row r="948" spans="1:7" x14ac:dyDescent="0.25">
      <c r="A948">
        <v>2439</v>
      </c>
      <c r="B948" t="s">
        <v>2498</v>
      </c>
      <c r="C948" t="s">
        <v>17</v>
      </c>
      <c r="D948">
        <f t="shared" si="20"/>
        <v>2439</v>
      </c>
      <c r="E948" t="s">
        <v>2957</v>
      </c>
      <c r="F948" s="2" t="s">
        <v>566</v>
      </c>
    </row>
    <row r="949" spans="1:7" x14ac:dyDescent="0.25">
      <c r="A949" s="49">
        <v>144301</v>
      </c>
      <c r="B949" t="s">
        <v>913</v>
      </c>
      <c r="C949" t="s">
        <v>12</v>
      </c>
      <c r="D949">
        <f t="shared" si="20"/>
        <v>144301</v>
      </c>
      <c r="F949" s="49" t="s">
        <v>3141</v>
      </c>
    </row>
    <row r="950" spans="1:7" x14ac:dyDescent="0.25">
      <c r="A950" s="49">
        <v>144585</v>
      </c>
      <c r="B950" s="49" t="s">
        <v>593</v>
      </c>
      <c r="C950" t="s">
        <v>14</v>
      </c>
      <c r="D950">
        <f t="shared" si="20"/>
        <v>144585</v>
      </c>
      <c r="F950" s="49" t="s">
        <v>860</v>
      </c>
    </row>
    <row r="951" spans="1:7" x14ac:dyDescent="0.25">
      <c r="A951">
        <v>4312</v>
      </c>
      <c r="B951" t="s">
        <v>2863</v>
      </c>
      <c r="C951" t="s">
        <v>154</v>
      </c>
      <c r="D951">
        <f t="shared" si="20"/>
        <v>4312</v>
      </c>
      <c r="F951" s="2" t="s">
        <v>861</v>
      </c>
    </row>
    <row r="952" spans="1:7" x14ac:dyDescent="0.25">
      <c r="A952">
        <v>2444</v>
      </c>
      <c r="B952" t="s">
        <v>3115</v>
      </c>
      <c r="C952" t="s">
        <v>154</v>
      </c>
      <c r="D952">
        <v>2444</v>
      </c>
      <c r="F952" s="49" t="s">
        <v>861</v>
      </c>
    </row>
    <row r="953" spans="1:7" x14ac:dyDescent="0.25">
      <c r="A953">
        <v>4383</v>
      </c>
      <c r="B953" t="s">
        <v>194</v>
      </c>
      <c r="C953" t="s">
        <v>3029</v>
      </c>
      <c r="D953">
        <f t="shared" si="20"/>
        <v>4383</v>
      </c>
      <c r="F953" s="49" t="s">
        <v>861</v>
      </c>
    </row>
    <row r="954" spans="1:7" x14ac:dyDescent="0.25">
      <c r="A954">
        <v>2341</v>
      </c>
      <c r="B954" t="s">
        <v>1034</v>
      </c>
      <c r="C954" t="s">
        <v>88</v>
      </c>
      <c r="D954">
        <f t="shared" si="20"/>
        <v>2341</v>
      </c>
      <c r="F954" s="49" t="s">
        <v>861</v>
      </c>
    </row>
    <row r="955" spans="1:7" x14ac:dyDescent="0.25">
      <c r="A955">
        <v>2354</v>
      </c>
      <c r="B955" t="s">
        <v>1335</v>
      </c>
      <c r="C955" t="s">
        <v>88</v>
      </c>
      <c r="D955">
        <f t="shared" si="20"/>
        <v>2354</v>
      </c>
      <c r="F955" s="49" t="s">
        <v>861</v>
      </c>
    </row>
    <row r="956" spans="1:7" x14ac:dyDescent="0.25">
      <c r="A956">
        <v>2415</v>
      </c>
      <c r="B956" t="s">
        <v>1031</v>
      </c>
      <c r="C956" t="s">
        <v>88</v>
      </c>
      <c r="D956">
        <f t="shared" si="20"/>
        <v>2415</v>
      </c>
      <c r="F956" s="49" t="s">
        <v>861</v>
      </c>
    </row>
    <row r="957" spans="1:7" x14ac:dyDescent="0.25">
      <c r="A957">
        <v>144543</v>
      </c>
      <c r="B957" t="s">
        <v>3123</v>
      </c>
      <c r="C957" t="s">
        <v>32</v>
      </c>
      <c r="D957">
        <f t="shared" si="20"/>
        <v>144543</v>
      </c>
      <c r="E957" s="48"/>
    </row>
    <row r="958" spans="1:7" x14ac:dyDescent="0.25">
      <c r="A958">
        <v>2346</v>
      </c>
      <c r="B958" t="s">
        <v>3110</v>
      </c>
      <c r="C958" t="s">
        <v>14</v>
      </c>
      <c r="D958">
        <f t="shared" si="20"/>
        <v>2346</v>
      </c>
      <c r="F958" s="49" t="s">
        <v>3141</v>
      </c>
    </row>
    <row r="959" spans="1:7" x14ac:dyDescent="0.25">
      <c r="A959">
        <v>2326</v>
      </c>
      <c r="B959" t="s">
        <v>2104</v>
      </c>
      <c r="C959" t="s">
        <v>69</v>
      </c>
      <c r="D959">
        <f t="shared" si="20"/>
        <v>2326</v>
      </c>
      <c r="F959" s="2" t="s">
        <v>861</v>
      </c>
    </row>
    <row r="960" spans="1:7" x14ac:dyDescent="0.25">
      <c r="A960">
        <v>2349</v>
      </c>
      <c r="B960" t="s">
        <v>2106</v>
      </c>
      <c r="C960" t="s">
        <v>69</v>
      </c>
      <c r="D960">
        <f t="shared" si="20"/>
        <v>2349</v>
      </c>
      <c r="F960" s="2" t="s">
        <v>861</v>
      </c>
    </row>
    <row r="961" spans="1:6" x14ac:dyDescent="0.25">
      <c r="A961">
        <v>2321</v>
      </c>
      <c r="B961" t="s">
        <v>3128</v>
      </c>
      <c r="C961" t="s">
        <v>69</v>
      </c>
      <c r="D961">
        <f t="shared" si="20"/>
        <v>2321</v>
      </c>
      <c r="F961" s="2" t="s">
        <v>566</v>
      </c>
    </row>
    <row r="962" spans="1:6" x14ac:dyDescent="0.25">
      <c r="A962">
        <v>2414</v>
      </c>
      <c r="B962" t="s">
        <v>3129</v>
      </c>
      <c r="C962" t="s">
        <v>22</v>
      </c>
      <c r="D962">
        <f t="shared" si="20"/>
        <v>2414</v>
      </c>
      <c r="F962" s="49" t="s">
        <v>861</v>
      </c>
    </row>
    <row r="963" spans="1:6" x14ac:dyDescent="0.25">
      <c r="A963">
        <v>2394</v>
      </c>
      <c r="B963" t="s">
        <v>388</v>
      </c>
      <c r="C963" t="s">
        <v>105</v>
      </c>
      <c r="D963">
        <f t="shared" si="20"/>
        <v>2394</v>
      </c>
      <c r="F963" s="49" t="s">
        <v>566</v>
      </c>
    </row>
    <row r="964" spans="1:6" x14ac:dyDescent="0.25">
      <c r="A964">
        <v>2383</v>
      </c>
      <c r="B964" t="s">
        <v>1374</v>
      </c>
      <c r="C964" t="s">
        <v>3131</v>
      </c>
      <c r="D964">
        <f t="shared" si="20"/>
        <v>2383</v>
      </c>
      <c r="F964" s="49" t="s">
        <v>861</v>
      </c>
    </row>
    <row r="965" spans="1:6" x14ac:dyDescent="0.25">
      <c r="A965">
        <v>2376</v>
      </c>
      <c r="B965" t="s">
        <v>3132</v>
      </c>
      <c r="C965" t="s">
        <v>3131</v>
      </c>
      <c r="D965">
        <f t="shared" si="20"/>
        <v>2376</v>
      </c>
      <c r="F965" s="49" t="s">
        <v>861</v>
      </c>
    </row>
    <row r="966" spans="1:6" x14ac:dyDescent="0.25">
      <c r="A966">
        <v>2218</v>
      </c>
      <c r="B966" t="s">
        <v>3133</v>
      </c>
      <c r="C966" t="s">
        <v>3131</v>
      </c>
      <c r="D966">
        <f t="shared" si="20"/>
        <v>2218</v>
      </c>
      <c r="E966" s="48"/>
      <c r="F966" s="49" t="s">
        <v>3134</v>
      </c>
    </row>
    <row r="967" spans="1:6" x14ac:dyDescent="0.25">
      <c r="A967">
        <v>2381</v>
      </c>
      <c r="B967" t="s">
        <v>3064</v>
      </c>
      <c r="C967" t="s">
        <v>283</v>
      </c>
      <c r="D967">
        <f t="shared" si="20"/>
        <v>2381</v>
      </c>
      <c r="F967" s="49" t="s">
        <v>566</v>
      </c>
    </row>
    <row r="968" spans="1:6" x14ac:dyDescent="0.25">
      <c r="A968" s="49">
        <v>2382</v>
      </c>
      <c r="B968" s="49" t="s">
        <v>372</v>
      </c>
      <c r="C968" s="49" t="s">
        <v>14</v>
      </c>
      <c r="D968" s="49">
        <f t="shared" si="20"/>
        <v>2382</v>
      </c>
      <c r="E968" s="49"/>
      <c r="F968" s="3"/>
    </row>
    <row r="969" spans="1:6" x14ac:dyDescent="0.25">
      <c r="A969">
        <v>4150</v>
      </c>
      <c r="B969" t="s">
        <v>3139</v>
      </c>
      <c r="C969" t="s">
        <v>3140</v>
      </c>
      <c r="D969">
        <f t="shared" si="20"/>
        <v>4150</v>
      </c>
      <c r="E969" s="48" t="s">
        <v>2912</v>
      </c>
      <c r="F969" s="48"/>
    </row>
    <row r="970" spans="1:6" x14ac:dyDescent="0.25">
      <c r="A970">
        <v>2380</v>
      </c>
      <c r="B970" t="s">
        <v>1810</v>
      </c>
      <c r="C970" t="s">
        <v>3148</v>
      </c>
      <c r="D970">
        <f t="shared" si="20"/>
        <v>2380</v>
      </c>
      <c r="F970" s="49" t="s">
        <v>861</v>
      </c>
    </row>
    <row r="971" spans="1:6" x14ac:dyDescent="0.25">
      <c r="A971">
        <v>2386</v>
      </c>
      <c r="B971" t="s">
        <v>3147</v>
      </c>
      <c r="C971" t="s">
        <v>3148</v>
      </c>
      <c r="D971">
        <f t="shared" si="20"/>
        <v>2386</v>
      </c>
      <c r="F971" s="49" t="s">
        <v>946</v>
      </c>
    </row>
    <row r="972" spans="1:6" x14ac:dyDescent="0.25">
      <c r="A972">
        <v>2553</v>
      </c>
      <c r="B972" t="s">
        <v>3149</v>
      </c>
      <c r="C972" t="s">
        <v>1225</v>
      </c>
      <c r="D972">
        <v>2553</v>
      </c>
      <c r="F972" s="2" t="s">
        <v>566</v>
      </c>
    </row>
    <row r="973" spans="1:6" x14ac:dyDescent="0.25">
      <c r="A973">
        <v>2361</v>
      </c>
      <c r="B973" t="s">
        <v>3150</v>
      </c>
      <c r="C973" t="s">
        <v>46</v>
      </c>
      <c r="D973">
        <f t="shared" si="20"/>
        <v>2361</v>
      </c>
      <c r="F973" s="49" t="s">
        <v>861</v>
      </c>
    </row>
    <row r="974" spans="1:6" x14ac:dyDescent="0.25">
      <c r="A974">
        <v>4333</v>
      </c>
      <c r="B974" t="s">
        <v>1844</v>
      </c>
      <c r="C974" t="s">
        <v>201</v>
      </c>
      <c r="D974">
        <f t="shared" si="20"/>
        <v>4333</v>
      </c>
      <c r="F974" s="2" t="s">
        <v>3155</v>
      </c>
    </row>
    <row r="975" spans="1:6" x14ac:dyDescent="0.25">
      <c r="A975">
        <v>2377</v>
      </c>
      <c r="B975" t="s">
        <v>3151</v>
      </c>
      <c r="C975" t="s">
        <v>109</v>
      </c>
      <c r="D975">
        <f t="shared" si="20"/>
        <v>2377</v>
      </c>
      <c r="F975" s="49" t="s">
        <v>566</v>
      </c>
    </row>
    <row r="976" spans="1:6" x14ac:dyDescent="0.25">
      <c r="A976">
        <v>2393</v>
      </c>
      <c r="B976" t="s">
        <v>392</v>
      </c>
      <c r="C976" t="s">
        <v>109</v>
      </c>
      <c r="D976">
        <f t="shared" ref="D976:D1039" si="21">A976</f>
        <v>2393</v>
      </c>
      <c r="F976" s="49" t="s">
        <v>566</v>
      </c>
    </row>
    <row r="977" spans="1:6" x14ac:dyDescent="0.25">
      <c r="A977">
        <v>2385</v>
      </c>
      <c r="B977" t="s">
        <v>2430</v>
      </c>
      <c r="C977" t="s">
        <v>17</v>
      </c>
      <c r="D977">
        <f t="shared" si="21"/>
        <v>2385</v>
      </c>
      <c r="F977" s="3" t="s">
        <v>3300</v>
      </c>
    </row>
    <row r="978" spans="1:6" x14ac:dyDescent="0.25">
      <c r="A978">
        <v>2378</v>
      </c>
      <c r="B978" t="s">
        <v>663</v>
      </c>
      <c r="C978" t="s">
        <v>46</v>
      </c>
      <c r="D978">
        <f t="shared" si="21"/>
        <v>2378</v>
      </c>
      <c r="F978" s="49" t="s">
        <v>861</v>
      </c>
    </row>
    <row r="979" spans="1:6" x14ac:dyDescent="0.25">
      <c r="A979">
        <v>2387</v>
      </c>
      <c r="B979" t="s">
        <v>3157</v>
      </c>
      <c r="C979" t="s">
        <v>149</v>
      </c>
      <c r="D979">
        <f t="shared" si="21"/>
        <v>2387</v>
      </c>
      <c r="F979" s="49" t="s">
        <v>566</v>
      </c>
    </row>
    <row r="980" spans="1:6" x14ac:dyDescent="0.25">
      <c r="A980">
        <v>2379</v>
      </c>
      <c r="B980" t="s">
        <v>3165</v>
      </c>
      <c r="C980" t="s">
        <v>149</v>
      </c>
      <c r="D980">
        <f t="shared" si="21"/>
        <v>2379</v>
      </c>
      <c r="F980" s="3" t="s">
        <v>3300</v>
      </c>
    </row>
    <row r="981" spans="1:6" x14ac:dyDescent="0.25">
      <c r="A981">
        <v>2356</v>
      </c>
      <c r="B981" t="s">
        <v>3159</v>
      </c>
      <c r="C981" t="s">
        <v>14</v>
      </c>
      <c r="D981">
        <f t="shared" si="21"/>
        <v>2356</v>
      </c>
      <c r="F981" s="49" t="s">
        <v>861</v>
      </c>
    </row>
    <row r="982" spans="1:6" x14ac:dyDescent="0.25">
      <c r="A982">
        <v>2375</v>
      </c>
      <c r="B982" t="s">
        <v>3162</v>
      </c>
      <c r="C982" t="s">
        <v>101</v>
      </c>
      <c r="D982">
        <f t="shared" si="21"/>
        <v>2375</v>
      </c>
      <c r="F982" s="49" t="s">
        <v>566</v>
      </c>
    </row>
    <row r="983" spans="1:6" x14ac:dyDescent="0.25">
      <c r="A983">
        <v>2355</v>
      </c>
      <c r="B983" t="s">
        <v>3160</v>
      </c>
      <c r="C983" t="s">
        <v>101</v>
      </c>
      <c r="D983">
        <f t="shared" si="21"/>
        <v>2355</v>
      </c>
      <c r="F983" s="49" t="s">
        <v>566</v>
      </c>
    </row>
    <row r="984" spans="1:6" x14ac:dyDescent="0.25">
      <c r="A984">
        <v>2391</v>
      </c>
      <c r="B984" t="s">
        <v>2392</v>
      </c>
      <c r="C984" t="s">
        <v>174</v>
      </c>
      <c r="D984">
        <f t="shared" si="21"/>
        <v>2391</v>
      </c>
      <c r="F984" s="49" t="s">
        <v>566</v>
      </c>
    </row>
    <row r="985" spans="1:6" x14ac:dyDescent="0.25">
      <c r="A985">
        <v>2368</v>
      </c>
      <c r="B985" t="s">
        <v>3169</v>
      </c>
      <c r="C985" t="s">
        <v>128</v>
      </c>
      <c r="D985">
        <f t="shared" si="21"/>
        <v>2368</v>
      </c>
      <c r="F985" s="2" t="s">
        <v>566</v>
      </c>
    </row>
    <row r="986" spans="1:6" x14ac:dyDescent="0.25">
      <c r="A986">
        <v>2365</v>
      </c>
      <c r="B986" t="s">
        <v>3170</v>
      </c>
      <c r="C986" t="s">
        <v>3171</v>
      </c>
      <c r="D986">
        <f t="shared" si="21"/>
        <v>2365</v>
      </c>
      <c r="F986" s="49" t="s">
        <v>566</v>
      </c>
    </row>
    <row r="987" spans="1:6" x14ac:dyDescent="0.25">
      <c r="A987">
        <v>143707</v>
      </c>
      <c r="B987" t="s">
        <v>3172</v>
      </c>
      <c r="C987" t="s">
        <v>3174</v>
      </c>
      <c r="D987">
        <f t="shared" si="21"/>
        <v>143707</v>
      </c>
      <c r="E987" s="48" t="s">
        <v>2912</v>
      </c>
      <c r="F987" s="48"/>
    </row>
    <row r="988" spans="1:6" x14ac:dyDescent="0.25">
      <c r="A988">
        <v>2369</v>
      </c>
      <c r="B988" t="s">
        <v>3173</v>
      </c>
      <c r="C988" t="s">
        <v>333</v>
      </c>
      <c r="D988">
        <f t="shared" si="21"/>
        <v>2369</v>
      </c>
      <c r="F988" s="49" t="s">
        <v>566</v>
      </c>
    </row>
    <row r="989" spans="1:6" x14ac:dyDescent="0.25">
      <c r="A989">
        <v>2401</v>
      </c>
      <c r="B989" t="s">
        <v>2736</v>
      </c>
      <c r="C989" t="s">
        <v>12</v>
      </c>
      <c r="D989">
        <f t="shared" si="21"/>
        <v>2401</v>
      </c>
      <c r="F989" s="3" t="s">
        <v>3300</v>
      </c>
    </row>
    <row r="990" spans="1:6" x14ac:dyDescent="0.25">
      <c r="A990">
        <v>2358</v>
      </c>
      <c r="B990" t="s">
        <v>2734</v>
      </c>
      <c r="C990" t="s">
        <v>12</v>
      </c>
      <c r="D990">
        <f t="shared" si="21"/>
        <v>2358</v>
      </c>
      <c r="F990" s="3" t="s">
        <v>3300</v>
      </c>
    </row>
    <row r="991" spans="1:6" x14ac:dyDescent="0.25">
      <c r="A991">
        <v>2390</v>
      </c>
      <c r="B991" t="s">
        <v>3055</v>
      </c>
      <c r="C991" t="s">
        <v>12</v>
      </c>
      <c r="D991">
        <f t="shared" si="21"/>
        <v>2390</v>
      </c>
      <c r="F991" s="3" t="s">
        <v>3300</v>
      </c>
    </row>
    <row r="992" spans="1:6" x14ac:dyDescent="0.25">
      <c r="A992">
        <v>2373</v>
      </c>
      <c r="B992" t="s">
        <v>2514</v>
      </c>
      <c r="C992" t="s">
        <v>3178</v>
      </c>
      <c r="D992">
        <f t="shared" si="21"/>
        <v>2373</v>
      </c>
      <c r="F992" s="2" t="s">
        <v>566</v>
      </c>
    </row>
    <row r="993" spans="1:6" x14ac:dyDescent="0.25">
      <c r="A993">
        <v>2367</v>
      </c>
      <c r="B993" t="s">
        <v>2632</v>
      </c>
      <c r="C993" t="s">
        <v>3178</v>
      </c>
      <c r="D993">
        <f t="shared" si="21"/>
        <v>2367</v>
      </c>
      <c r="F993" s="2" t="s">
        <v>566</v>
      </c>
    </row>
    <row r="994" spans="1:6" x14ac:dyDescent="0.25">
      <c r="A994">
        <v>2370</v>
      </c>
      <c r="B994" t="s">
        <v>2598</v>
      </c>
      <c r="C994" t="s">
        <v>3178</v>
      </c>
      <c r="D994">
        <f t="shared" si="21"/>
        <v>2370</v>
      </c>
      <c r="F994" s="2" t="s">
        <v>566</v>
      </c>
    </row>
    <row r="995" spans="1:6" x14ac:dyDescent="0.25">
      <c r="A995">
        <v>2403</v>
      </c>
      <c r="B995" t="s">
        <v>2654</v>
      </c>
      <c r="C995" t="s">
        <v>3178</v>
      </c>
      <c r="D995">
        <f t="shared" si="21"/>
        <v>2403</v>
      </c>
      <c r="F995" s="2" t="s">
        <v>566</v>
      </c>
    </row>
    <row r="996" spans="1:6" x14ac:dyDescent="0.25">
      <c r="A996">
        <v>2372</v>
      </c>
      <c r="B996" t="s">
        <v>3175</v>
      </c>
      <c r="C996" t="s">
        <v>3178</v>
      </c>
      <c r="D996">
        <f t="shared" si="21"/>
        <v>2372</v>
      </c>
      <c r="F996" s="2" t="s">
        <v>566</v>
      </c>
    </row>
    <row r="997" spans="1:6" x14ac:dyDescent="0.25">
      <c r="A997">
        <v>2402</v>
      </c>
      <c r="B997" t="s">
        <v>3176</v>
      </c>
      <c r="C997" t="s">
        <v>3178</v>
      </c>
      <c r="D997">
        <f t="shared" si="21"/>
        <v>2402</v>
      </c>
      <c r="F997" s="2" t="s">
        <v>566</v>
      </c>
    </row>
    <row r="998" spans="1:6" x14ac:dyDescent="0.25">
      <c r="A998">
        <v>2363</v>
      </c>
      <c r="B998" t="s">
        <v>3177</v>
      </c>
      <c r="C998" t="s">
        <v>3178</v>
      </c>
      <c r="D998">
        <f t="shared" si="21"/>
        <v>2363</v>
      </c>
      <c r="F998" s="2" t="s">
        <v>566</v>
      </c>
    </row>
    <row r="999" spans="1:6" x14ac:dyDescent="0.25">
      <c r="A999">
        <v>4101</v>
      </c>
      <c r="B999" t="s">
        <v>3179</v>
      </c>
      <c r="C999" t="s">
        <v>3180</v>
      </c>
      <c r="D999">
        <f t="shared" si="21"/>
        <v>4101</v>
      </c>
      <c r="E999" s="48" t="s">
        <v>2912</v>
      </c>
      <c r="F999" s="48"/>
    </row>
    <row r="1000" spans="1:6" x14ac:dyDescent="0.25">
      <c r="A1000">
        <v>2392</v>
      </c>
      <c r="B1000" s="77" t="s">
        <v>3181</v>
      </c>
      <c r="C1000" s="77" t="s">
        <v>3182</v>
      </c>
      <c r="D1000">
        <f t="shared" si="21"/>
        <v>2392</v>
      </c>
      <c r="F1000" s="49" t="s">
        <v>566</v>
      </c>
    </row>
    <row r="1001" spans="1:6" x14ac:dyDescent="0.25">
      <c r="A1001">
        <v>2357</v>
      </c>
      <c r="B1001" t="s">
        <v>1861</v>
      </c>
      <c r="C1001" t="s">
        <v>3182</v>
      </c>
      <c r="D1001">
        <f t="shared" si="21"/>
        <v>2357</v>
      </c>
      <c r="F1001" s="49" t="s">
        <v>566</v>
      </c>
    </row>
    <row r="1002" spans="1:6" ht="30.6" customHeight="1" x14ac:dyDescent="0.25">
      <c r="A1002">
        <v>2404</v>
      </c>
      <c r="B1002" s="78" t="s">
        <v>3183</v>
      </c>
      <c r="C1002" t="s">
        <v>3182</v>
      </c>
      <c r="D1002">
        <f t="shared" si="21"/>
        <v>2404</v>
      </c>
      <c r="F1002" s="49" t="s">
        <v>566</v>
      </c>
    </row>
    <row r="1003" spans="1:6" x14ac:dyDescent="0.25">
      <c r="A1003">
        <v>2366</v>
      </c>
      <c r="B1003" t="s">
        <v>1144</v>
      </c>
      <c r="C1003" t="s">
        <v>3182</v>
      </c>
      <c r="D1003">
        <f t="shared" si="21"/>
        <v>2366</v>
      </c>
      <c r="F1003" s="49" t="s">
        <v>566</v>
      </c>
    </row>
    <row r="1004" spans="1:6" x14ac:dyDescent="0.25">
      <c r="A1004">
        <v>2359</v>
      </c>
      <c r="B1004" t="s">
        <v>3184</v>
      </c>
      <c r="C1004" t="s">
        <v>3182</v>
      </c>
      <c r="D1004">
        <f t="shared" si="21"/>
        <v>2359</v>
      </c>
      <c r="F1004" s="49" t="s">
        <v>566</v>
      </c>
    </row>
    <row r="1005" spans="1:6" x14ac:dyDescent="0.25">
      <c r="A1005">
        <v>2388</v>
      </c>
      <c r="B1005" t="s">
        <v>1344</v>
      </c>
      <c r="C1005" t="s">
        <v>3182</v>
      </c>
      <c r="D1005">
        <f t="shared" si="21"/>
        <v>2388</v>
      </c>
      <c r="F1005" s="49" t="s">
        <v>566</v>
      </c>
    </row>
    <row r="1006" spans="1:6" x14ac:dyDescent="0.25">
      <c r="A1006">
        <v>2384</v>
      </c>
      <c r="B1006" t="s">
        <v>1427</v>
      </c>
      <c r="C1006" t="s">
        <v>3182</v>
      </c>
      <c r="D1006">
        <f t="shared" si="21"/>
        <v>2384</v>
      </c>
      <c r="F1006" s="49" t="s">
        <v>566</v>
      </c>
    </row>
    <row r="1007" spans="1:6" x14ac:dyDescent="0.25">
      <c r="A1007">
        <v>143710</v>
      </c>
      <c r="B1007" t="s">
        <v>3185</v>
      </c>
      <c r="C1007" t="s">
        <v>3186</v>
      </c>
      <c r="D1007">
        <f t="shared" si="21"/>
        <v>143710</v>
      </c>
      <c r="E1007" s="48" t="s">
        <v>2912</v>
      </c>
      <c r="F1007" s="48"/>
    </row>
    <row r="1008" spans="1:6" x14ac:dyDescent="0.25">
      <c r="A1008">
        <v>4105</v>
      </c>
      <c r="B1008" t="s">
        <v>3196</v>
      </c>
      <c r="C1008" t="s">
        <v>3197</v>
      </c>
      <c r="D1008">
        <f t="shared" si="21"/>
        <v>4105</v>
      </c>
      <c r="E1008" s="48" t="s">
        <v>2912</v>
      </c>
      <c r="F1008" s="48"/>
    </row>
    <row r="1009" spans="1:11" x14ac:dyDescent="0.25">
      <c r="A1009">
        <v>2364</v>
      </c>
      <c r="B1009" t="s">
        <v>3199</v>
      </c>
      <c r="C1009" t="s">
        <v>3072</v>
      </c>
      <c r="D1009">
        <f t="shared" si="21"/>
        <v>2364</v>
      </c>
      <c r="F1009" s="3" t="s">
        <v>3298</v>
      </c>
    </row>
    <row r="1010" spans="1:11" x14ac:dyDescent="0.25">
      <c r="A1010">
        <v>2374</v>
      </c>
      <c r="B1010" t="s">
        <v>2682</v>
      </c>
      <c r="C1010" t="s">
        <v>2515</v>
      </c>
      <c r="D1010">
        <f t="shared" si="21"/>
        <v>2374</v>
      </c>
      <c r="F1010" s="49" t="s">
        <v>566</v>
      </c>
    </row>
    <row r="1011" spans="1:11" x14ac:dyDescent="0.25">
      <c r="A1011">
        <v>2400</v>
      </c>
      <c r="B1011" t="s">
        <v>3200</v>
      </c>
      <c r="C1011" t="s">
        <v>36</v>
      </c>
      <c r="D1011">
        <f t="shared" si="21"/>
        <v>2400</v>
      </c>
      <c r="F1011" s="49" t="s">
        <v>566</v>
      </c>
    </row>
    <row r="1012" spans="1:11" x14ac:dyDescent="0.25">
      <c r="A1012">
        <v>2389</v>
      </c>
      <c r="B1012" t="s">
        <v>3203</v>
      </c>
      <c r="C1012" t="s">
        <v>41</v>
      </c>
      <c r="D1012">
        <f t="shared" si="21"/>
        <v>2389</v>
      </c>
      <c r="F1012" s="3" t="s">
        <v>3298</v>
      </c>
    </row>
    <row r="1013" spans="1:11" x14ac:dyDescent="0.25">
      <c r="A1013">
        <v>2600</v>
      </c>
      <c r="B1013" t="s">
        <v>3202</v>
      </c>
      <c r="C1013" t="s">
        <v>41</v>
      </c>
      <c r="D1013">
        <f t="shared" si="21"/>
        <v>2600</v>
      </c>
      <c r="F1013" s="3" t="s">
        <v>3298</v>
      </c>
    </row>
    <row r="1014" spans="1:11" x14ac:dyDescent="0.25">
      <c r="A1014">
        <v>2601</v>
      </c>
      <c r="B1014" t="s">
        <v>3204</v>
      </c>
      <c r="C1014" t="s">
        <v>41</v>
      </c>
      <c r="D1014">
        <f t="shared" si="21"/>
        <v>2601</v>
      </c>
      <c r="F1014" s="3" t="s">
        <v>3298</v>
      </c>
    </row>
    <row r="1015" spans="1:11" x14ac:dyDescent="0.25">
      <c r="B1015" t="s">
        <v>3205</v>
      </c>
      <c r="C1015" t="s">
        <v>3206</v>
      </c>
      <c r="D1015">
        <f t="shared" si="21"/>
        <v>0</v>
      </c>
      <c r="F1015" s="2" t="s">
        <v>566</v>
      </c>
    </row>
    <row r="1016" spans="1:11" x14ac:dyDescent="0.25">
      <c r="B1016" t="s">
        <v>3205</v>
      </c>
      <c r="C1016" t="s">
        <v>3206</v>
      </c>
      <c r="D1016">
        <f t="shared" si="21"/>
        <v>0</v>
      </c>
      <c r="F1016" s="2" t="s">
        <v>566</v>
      </c>
    </row>
    <row r="1017" spans="1:11" x14ac:dyDescent="0.25">
      <c r="A1017">
        <v>2583</v>
      </c>
      <c r="B1017" t="s">
        <v>3063</v>
      </c>
      <c r="C1017" t="s">
        <v>140</v>
      </c>
      <c r="D1017">
        <f t="shared" si="21"/>
        <v>2583</v>
      </c>
      <c r="F1017" s="3" t="s">
        <v>3298</v>
      </c>
    </row>
    <row r="1018" spans="1:11" x14ac:dyDescent="0.25">
      <c r="A1018">
        <v>2603</v>
      </c>
      <c r="B1018" t="s">
        <v>2500</v>
      </c>
      <c r="C1018" t="s">
        <v>69</v>
      </c>
      <c r="D1018">
        <f t="shared" si="21"/>
        <v>2603</v>
      </c>
      <c r="F1018" s="3" t="s">
        <v>3298</v>
      </c>
    </row>
    <row r="1019" spans="1:11" x14ac:dyDescent="0.25">
      <c r="A1019">
        <v>2602</v>
      </c>
      <c r="B1019" t="s">
        <v>3207</v>
      </c>
      <c r="C1019" t="s">
        <v>3208</v>
      </c>
      <c r="D1019">
        <f t="shared" si="21"/>
        <v>2602</v>
      </c>
      <c r="F1019" s="3" t="s">
        <v>3298</v>
      </c>
    </row>
    <row r="1020" spans="1:11" x14ac:dyDescent="0.25">
      <c r="A1020">
        <v>2582</v>
      </c>
      <c r="B1020" t="s">
        <v>3209</v>
      </c>
      <c r="C1020" t="s">
        <v>3208</v>
      </c>
      <c r="D1020">
        <f t="shared" si="21"/>
        <v>2582</v>
      </c>
      <c r="F1020" s="3" t="s">
        <v>3299</v>
      </c>
    </row>
    <row r="1021" spans="1:11" x14ac:dyDescent="0.25">
      <c r="A1021">
        <v>2604</v>
      </c>
      <c r="B1021" t="s">
        <v>3210</v>
      </c>
      <c r="D1021">
        <f t="shared" si="21"/>
        <v>2604</v>
      </c>
      <c r="F1021" s="49" t="s">
        <v>566</v>
      </c>
    </row>
    <row r="1022" spans="1:11" x14ac:dyDescent="0.25">
      <c r="A1022">
        <v>2584</v>
      </c>
      <c r="B1022" t="s">
        <v>3211</v>
      </c>
      <c r="C1022" t="s">
        <v>22</v>
      </c>
      <c r="D1022">
        <f t="shared" si="21"/>
        <v>2584</v>
      </c>
      <c r="F1022" s="2" t="s">
        <v>566</v>
      </c>
      <c r="K1022" s="49"/>
    </row>
    <row r="1023" spans="1:11" x14ac:dyDescent="0.25">
      <c r="A1023" t="s">
        <v>23</v>
      </c>
      <c r="B1023" t="s">
        <v>3212</v>
      </c>
      <c r="C1023" t="s">
        <v>22</v>
      </c>
      <c r="D1023" t="str">
        <f t="shared" si="21"/>
        <v xml:space="preserve"> </v>
      </c>
      <c r="F1023" s="49" t="s">
        <v>23</v>
      </c>
    </row>
    <row r="1024" spans="1:11" x14ac:dyDescent="0.25">
      <c r="A1024">
        <v>2550</v>
      </c>
      <c r="B1024" t="s">
        <v>3213</v>
      </c>
      <c r="C1024" t="s">
        <v>75</v>
      </c>
      <c r="D1024">
        <f t="shared" si="21"/>
        <v>2550</v>
      </c>
      <c r="F1024" s="2" t="s">
        <v>566</v>
      </c>
    </row>
    <row r="1025" spans="1:7" x14ac:dyDescent="0.25">
      <c r="A1025">
        <v>2535</v>
      </c>
      <c r="B1025" t="s">
        <v>3214</v>
      </c>
      <c r="C1025" t="s">
        <v>75</v>
      </c>
      <c r="D1025">
        <f t="shared" si="21"/>
        <v>2535</v>
      </c>
      <c r="F1025" s="2" t="s">
        <v>566</v>
      </c>
    </row>
    <row r="1026" spans="1:7" x14ac:dyDescent="0.25">
      <c r="A1026">
        <v>144453</v>
      </c>
      <c r="B1026" t="s">
        <v>1430</v>
      </c>
      <c r="C1026" t="s">
        <v>75</v>
      </c>
      <c r="D1026">
        <f t="shared" si="21"/>
        <v>144453</v>
      </c>
      <c r="F1026" s="2" t="s">
        <v>3216</v>
      </c>
    </row>
    <row r="1027" spans="1:7" x14ac:dyDescent="0.25">
      <c r="A1027">
        <v>2545</v>
      </c>
      <c r="B1027" t="s">
        <v>3217</v>
      </c>
      <c r="C1027" t="s">
        <v>489</v>
      </c>
      <c r="D1027">
        <f t="shared" si="21"/>
        <v>2545</v>
      </c>
      <c r="F1027" s="49" t="s">
        <v>566</v>
      </c>
    </row>
    <row r="1028" spans="1:7" x14ac:dyDescent="0.25">
      <c r="A1028">
        <v>2551</v>
      </c>
      <c r="B1028" t="s">
        <v>1197</v>
      </c>
      <c r="C1028" t="s">
        <v>489</v>
      </c>
      <c r="D1028">
        <f t="shared" si="21"/>
        <v>2551</v>
      </c>
      <c r="F1028" s="49" t="s">
        <v>566</v>
      </c>
    </row>
    <row r="1029" spans="1:7" x14ac:dyDescent="0.25">
      <c r="A1029">
        <v>2546</v>
      </c>
      <c r="B1029" t="s">
        <v>1199</v>
      </c>
      <c r="C1029" t="s">
        <v>489</v>
      </c>
      <c r="D1029">
        <f t="shared" si="21"/>
        <v>2546</v>
      </c>
      <c r="F1029" s="49" t="s">
        <v>566</v>
      </c>
    </row>
    <row r="1030" spans="1:7" x14ac:dyDescent="0.25">
      <c r="A1030">
        <v>2531</v>
      </c>
      <c r="B1030" t="s">
        <v>3218</v>
      </c>
      <c r="C1030" t="s">
        <v>621</v>
      </c>
      <c r="D1030">
        <f t="shared" si="21"/>
        <v>2531</v>
      </c>
      <c r="F1030" s="3" t="s">
        <v>860</v>
      </c>
      <c r="G1030" s="3" t="s">
        <v>3219</v>
      </c>
    </row>
    <row r="1031" spans="1:7" x14ac:dyDescent="0.25">
      <c r="A1031">
        <v>2530</v>
      </c>
      <c r="B1031" t="s">
        <v>3223</v>
      </c>
      <c r="C1031" t="s">
        <v>3224</v>
      </c>
      <c r="D1031">
        <f t="shared" si="21"/>
        <v>2530</v>
      </c>
      <c r="F1031" s="49" t="s">
        <v>861</v>
      </c>
    </row>
    <row r="1032" spans="1:7" x14ac:dyDescent="0.25">
      <c r="A1032">
        <v>2552</v>
      </c>
      <c r="B1032" t="s">
        <v>3225</v>
      </c>
      <c r="C1032" t="s">
        <v>1225</v>
      </c>
      <c r="D1032">
        <f t="shared" si="21"/>
        <v>2552</v>
      </c>
      <c r="F1032" s="2" t="s">
        <v>860</v>
      </c>
    </row>
    <row r="1033" spans="1:7" x14ac:dyDescent="0.25">
      <c r="A1033">
        <v>2515</v>
      </c>
      <c r="B1033" t="s">
        <v>1310</v>
      </c>
      <c r="C1033" t="s">
        <v>1225</v>
      </c>
      <c r="D1033">
        <f t="shared" si="21"/>
        <v>2515</v>
      </c>
      <c r="F1033" s="2" t="s">
        <v>860</v>
      </c>
    </row>
    <row r="1034" spans="1:7" x14ac:dyDescent="0.25">
      <c r="A1034">
        <v>2512</v>
      </c>
      <c r="B1034" t="s">
        <v>3226</v>
      </c>
      <c r="C1034" t="s">
        <v>1225</v>
      </c>
      <c r="D1034">
        <f t="shared" si="21"/>
        <v>2512</v>
      </c>
      <c r="F1034" s="2" t="s">
        <v>860</v>
      </c>
    </row>
    <row r="1035" spans="1:7" x14ac:dyDescent="0.25">
      <c r="A1035">
        <v>2548</v>
      </c>
      <c r="B1035" t="s">
        <v>558</v>
      </c>
      <c r="C1035" t="s">
        <v>1225</v>
      </c>
      <c r="D1035">
        <f t="shared" si="21"/>
        <v>2548</v>
      </c>
      <c r="F1035" s="2" t="s">
        <v>860</v>
      </c>
    </row>
    <row r="1036" spans="1:7" x14ac:dyDescent="0.25">
      <c r="A1036">
        <v>2526</v>
      </c>
      <c r="B1036" t="s">
        <v>2122</v>
      </c>
      <c r="C1036" t="s">
        <v>1225</v>
      </c>
      <c r="D1036">
        <f t="shared" si="21"/>
        <v>2526</v>
      </c>
      <c r="F1036" s="2" t="s">
        <v>860</v>
      </c>
    </row>
    <row r="1037" spans="1:7" x14ac:dyDescent="0.25">
      <c r="A1037">
        <v>2540</v>
      </c>
      <c r="B1037" t="s">
        <v>2143</v>
      </c>
      <c r="C1037" t="s">
        <v>1225</v>
      </c>
      <c r="D1037">
        <f t="shared" si="21"/>
        <v>2540</v>
      </c>
      <c r="F1037" s="2" t="s">
        <v>860</v>
      </c>
    </row>
    <row r="1038" spans="1:7" x14ac:dyDescent="0.25">
      <c r="A1038">
        <v>2525</v>
      </c>
      <c r="B1038" t="s">
        <v>3227</v>
      </c>
      <c r="C1038" t="s">
        <v>1225</v>
      </c>
      <c r="D1038">
        <f t="shared" si="21"/>
        <v>2525</v>
      </c>
      <c r="F1038" s="2" t="s">
        <v>860</v>
      </c>
    </row>
    <row r="1039" spans="1:7" x14ac:dyDescent="0.25">
      <c r="A1039">
        <v>2527</v>
      </c>
      <c r="B1039" t="s">
        <v>2473</v>
      </c>
      <c r="C1039" t="s">
        <v>1225</v>
      </c>
      <c r="D1039">
        <f t="shared" si="21"/>
        <v>2527</v>
      </c>
      <c r="F1039" s="2" t="s">
        <v>860</v>
      </c>
    </row>
    <row r="1040" spans="1:7" x14ac:dyDescent="0.25">
      <c r="A1040">
        <v>2511</v>
      </c>
      <c r="B1040" t="s">
        <v>3228</v>
      </c>
      <c r="C1040" t="s">
        <v>1225</v>
      </c>
      <c r="D1040">
        <f t="shared" ref="D1040:D1093" si="22">A1040</f>
        <v>2511</v>
      </c>
      <c r="F1040" s="2" t="s">
        <v>860</v>
      </c>
    </row>
    <row r="1041" spans="1:6" x14ac:dyDescent="0.25">
      <c r="A1041">
        <v>2547</v>
      </c>
      <c r="B1041" t="s">
        <v>1918</v>
      </c>
      <c r="C1041" t="s">
        <v>1225</v>
      </c>
      <c r="D1041">
        <f t="shared" si="22"/>
        <v>2547</v>
      </c>
      <c r="F1041" s="2" t="s">
        <v>860</v>
      </c>
    </row>
    <row r="1042" spans="1:6" x14ac:dyDescent="0.25">
      <c r="A1042">
        <v>2537</v>
      </c>
      <c r="B1042" t="s">
        <v>3229</v>
      </c>
      <c r="C1042" t="s">
        <v>1225</v>
      </c>
      <c r="D1042">
        <f t="shared" si="22"/>
        <v>2537</v>
      </c>
      <c r="F1042" s="2" t="s">
        <v>860</v>
      </c>
    </row>
    <row r="1043" spans="1:6" x14ac:dyDescent="0.25">
      <c r="A1043">
        <v>2532</v>
      </c>
      <c r="B1043" t="s">
        <v>3230</v>
      </c>
      <c r="C1043" t="s">
        <v>1225</v>
      </c>
      <c r="D1043">
        <f t="shared" si="22"/>
        <v>2532</v>
      </c>
      <c r="F1043" s="2" t="s">
        <v>860</v>
      </c>
    </row>
    <row r="1044" spans="1:6" x14ac:dyDescent="0.25">
      <c r="A1044">
        <v>1315</v>
      </c>
      <c r="B1044" t="s">
        <v>3232</v>
      </c>
      <c r="C1044" t="s">
        <v>251</v>
      </c>
      <c r="D1044">
        <f t="shared" si="22"/>
        <v>1315</v>
      </c>
      <c r="F1044" s="49" t="s">
        <v>3233</v>
      </c>
    </row>
    <row r="1045" spans="1:6" x14ac:dyDescent="0.25">
      <c r="A1045">
        <v>2543</v>
      </c>
      <c r="B1045" t="s">
        <v>3234</v>
      </c>
      <c r="C1045" t="s">
        <v>251</v>
      </c>
      <c r="D1045">
        <f t="shared" si="22"/>
        <v>2543</v>
      </c>
      <c r="F1045" s="49" t="s">
        <v>860</v>
      </c>
    </row>
    <row r="1046" spans="1:6" x14ac:dyDescent="0.25">
      <c r="A1046">
        <v>2544</v>
      </c>
      <c r="B1046" t="s">
        <v>3235</v>
      </c>
      <c r="C1046" t="s">
        <v>251</v>
      </c>
      <c r="D1046">
        <f t="shared" si="22"/>
        <v>2544</v>
      </c>
      <c r="F1046" s="49" t="s">
        <v>860</v>
      </c>
    </row>
    <row r="1047" spans="1:6" x14ac:dyDescent="0.25">
      <c r="A1047">
        <v>2542</v>
      </c>
      <c r="B1047" t="s">
        <v>3236</v>
      </c>
      <c r="C1047" t="s">
        <v>32</v>
      </c>
      <c r="D1047">
        <f t="shared" si="22"/>
        <v>2542</v>
      </c>
      <c r="F1047" s="49" t="s">
        <v>860</v>
      </c>
    </row>
    <row r="1048" spans="1:6" x14ac:dyDescent="0.25">
      <c r="A1048">
        <v>2554</v>
      </c>
      <c r="B1048" t="s">
        <v>3237</v>
      </c>
      <c r="C1048" t="s">
        <v>32</v>
      </c>
      <c r="D1048">
        <f t="shared" si="22"/>
        <v>2554</v>
      </c>
      <c r="F1048" s="49" t="s">
        <v>860</v>
      </c>
    </row>
    <row r="1049" spans="1:6" x14ac:dyDescent="0.25">
      <c r="A1049">
        <v>2538</v>
      </c>
      <c r="B1049" t="s">
        <v>3238</v>
      </c>
      <c r="C1049" t="s">
        <v>32</v>
      </c>
      <c r="D1049">
        <f t="shared" si="22"/>
        <v>2538</v>
      </c>
      <c r="F1049" s="49" t="s">
        <v>566</v>
      </c>
    </row>
    <row r="1050" spans="1:6" x14ac:dyDescent="0.25">
      <c r="A1050">
        <v>2533</v>
      </c>
      <c r="B1050" t="s">
        <v>3239</v>
      </c>
      <c r="C1050" t="s">
        <v>32</v>
      </c>
      <c r="D1050">
        <f t="shared" si="22"/>
        <v>2533</v>
      </c>
      <c r="F1050" s="49" t="s">
        <v>566</v>
      </c>
    </row>
    <row r="1051" spans="1:6" x14ac:dyDescent="0.25">
      <c r="A1051">
        <v>2519</v>
      </c>
      <c r="B1051" t="s">
        <v>3241</v>
      </c>
      <c r="C1051" t="s">
        <v>1225</v>
      </c>
      <c r="D1051">
        <f t="shared" si="22"/>
        <v>2519</v>
      </c>
      <c r="F1051" s="2" t="s">
        <v>566</v>
      </c>
    </row>
    <row r="1052" spans="1:6" x14ac:dyDescent="0.25">
      <c r="A1052">
        <v>2539</v>
      </c>
      <c r="B1052" t="s">
        <v>3242</v>
      </c>
      <c r="C1052" t="s">
        <v>1225</v>
      </c>
      <c r="D1052">
        <f t="shared" si="22"/>
        <v>2539</v>
      </c>
      <c r="F1052" s="2" t="s">
        <v>566</v>
      </c>
    </row>
    <row r="1053" spans="1:6" x14ac:dyDescent="0.25">
      <c r="A1053">
        <v>2518</v>
      </c>
      <c r="B1053" t="s">
        <v>3243</v>
      </c>
      <c r="C1053" t="s">
        <v>1225</v>
      </c>
      <c r="D1053">
        <f t="shared" si="22"/>
        <v>2518</v>
      </c>
      <c r="F1053" s="2" t="s">
        <v>566</v>
      </c>
    </row>
    <row r="1054" spans="1:6" x14ac:dyDescent="0.25">
      <c r="A1054">
        <v>2517</v>
      </c>
      <c r="B1054" t="s">
        <v>1224</v>
      </c>
      <c r="C1054" t="s">
        <v>1225</v>
      </c>
      <c r="D1054">
        <f t="shared" si="22"/>
        <v>2517</v>
      </c>
      <c r="F1054" s="2" t="s">
        <v>566</v>
      </c>
    </row>
    <row r="1055" spans="1:6" x14ac:dyDescent="0.25">
      <c r="A1055">
        <v>2522</v>
      </c>
      <c r="B1055" t="s">
        <v>3244</v>
      </c>
      <c r="C1055" t="s">
        <v>1225</v>
      </c>
      <c r="D1055">
        <f t="shared" si="22"/>
        <v>2522</v>
      </c>
      <c r="F1055" s="2" t="s">
        <v>566</v>
      </c>
    </row>
    <row r="1056" spans="1:6" x14ac:dyDescent="0.25">
      <c r="A1056">
        <v>2541</v>
      </c>
      <c r="B1056" t="s">
        <v>3245</v>
      </c>
      <c r="C1056" t="s">
        <v>1225</v>
      </c>
      <c r="D1056">
        <f t="shared" si="22"/>
        <v>2541</v>
      </c>
      <c r="F1056" s="2" t="s">
        <v>566</v>
      </c>
    </row>
    <row r="1057" spans="1:6" x14ac:dyDescent="0.25">
      <c r="A1057">
        <v>2534</v>
      </c>
      <c r="B1057" t="s">
        <v>3246</v>
      </c>
      <c r="C1057" t="s">
        <v>1225</v>
      </c>
      <c r="D1057">
        <f t="shared" si="22"/>
        <v>2534</v>
      </c>
      <c r="F1057" s="2" t="s">
        <v>566</v>
      </c>
    </row>
    <row r="1058" spans="1:6" x14ac:dyDescent="0.25">
      <c r="A1058">
        <v>2521</v>
      </c>
      <c r="B1058" t="s">
        <v>3247</v>
      </c>
      <c r="C1058" t="s">
        <v>1225</v>
      </c>
      <c r="D1058">
        <f t="shared" si="22"/>
        <v>2521</v>
      </c>
      <c r="F1058" s="2" t="s">
        <v>566</v>
      </c>
    </row>
    <row r="1059" spans="1:6" x14ac:dyDescent="0.25">
      <c r="A1059">
        <v>2510</v>
      </c>
      <c r="B1059" t="s">
        <v>3248</v>
      </c>
      <c r="C1059" t="s">
        <v>1225</v>
      </c>
      <c r="D1059">
        <f t="shared" si="22"/>
        <v>2510</v>
      </c>
      <c r="F1059" s="2" t="s">
        <v>566</v>
      </c>
    </row>
    <row r="1060" spans="1:6" x14ac:dyDescent="0.25">
      <c r="A1060">
        <v>2523</v>
      </c>
      <c r="B1060" t="s">
        <v>3249</v>
      </c>
      <c r="C1060" t="s">
        <v>22</v>
      </c>
      <c r="D1060">
        <f t="shared" si="22"/>
        <v>2523</v>
      </c>
      <c r="F1060" s="49" t="s">
        <v>566</v>
      </c>
    </row>
    <row r="1061" spans="1:6" x14ac:dyDescent="0.25">
      <c r="A1061">
        <v>2506</v>
      </c>
      <c r="B1061" t="s">
        <v>3250</v>
      </c>
      <c r="C1061" t="s">
        <v>3251</v>
      </c>
      <c r="D1061">
        <f t="shared" si="22"/>
        <v>2506</v>
      </c>
      <c r="F1061" s="3" t="s">
        <v>538</v>
      </c>
    </row>
    <row r="1062" spans="1:6" x14ac:dyDescent="0.25">
      <c r="A1062">
        <v>2507</v>
      </c>
      <c r="B1062" t="s">
        <v>3252</v>
      </c>
      <c r="C1062" t="s">
        <v>38</v>
      </c>
      <c r="D1062">
        <f t="shared" si="22"/>
        <v>2507</v>
      </c>
      <c r="F1062" s="49" t="s">
        <v>566</v>
      </c>
    </row>
    <row r="1063" spans="1:6" x14ac:dyDescent="0.25">
      <c r="A1063">
        <v>2362</v>
      </c>
      <c r="B1063" t="s">
        <v>3253</v>
      </c>
      <c r="C1063" t="s">
        <v>38</v>
      </c>
      <c r="D1063">
        <f t="shared" si="22"/>
        <v>2362</v>
      </c>
      <c r="F1063" s="49" t="s">
        <v>566</v>
      </c>
    </row>
    <row r="1064" spans="1:6" x14ac:dyDescent="0.25">
      <c r="A1064">
        <v>2508</v>
      </c>
      <c r="B1064" t="s">
        <v>3256</v>
      </c>
      <c r="C1064" t="s">
        <v>38</v>
      </c>
      <c r="D1064">
        <f t="shared" si="22"/>
        <v>2508</v>
      </c>
      <c r="F1064" s="49" t="s">
        <v>566</v>
      </c>
    </row>
    <row r="1065" spans="1:6" x14ac:dyDescent="0.25">
      <c r="A1065">
        <v>2509</v>
      </c>
      <c r="B1065" t="s">
        <v>3257</v>
      </c>
      <c r="C1065" t="s">
        <v>38</v>
      </c>
      <c r="D1065">
        <f t="shared" si="22"/>
        <v>2509</v>
      </c>
      <c r="F1065" s="49" t="s">
        <v>566</v>
      </c>
    </row>
    <row r="1066" spans="1:6" x14ac:dyDescent="0.25">
      <c r="A1066">
        <v>2579</v>
      </c>
      <c r="B1066" t="s">
        <v>3258</v>
      </c>
      <c r="C1066" t="s">
        <v>22</v>
      </c>
      <c r="D1066">
        <f t="shared" si="22"/>
        <v>2579</v>
      </c>
      <c r="F1066" s="3" t="s">
        <v>538</v>
      </c>
    </row>
    <row r="1067" spans="1:6" x14ac:dyDescent="0.25">
      <c r="A1067">
        <v>2587</v>
      </c>
      <c r="B1067" t="s">
        <v>3259</v>
      </c>
      <c r="C1067" t="s">
        <v>22</v>
      </c>
      <c r="D1067">
        <f t="shared" si="22"/>
        <v>2587</v>
      </c>
      <c r="F1067" s="3" t="s">
        <v>538</v>
      </c>
    </row>
    <row r="1068" spans="1:6" x14ac:dyDescent="0.25">
      <c r="A1068">
        <v>2596</v>
      </c>
      <c r="B1068" t="s">
        <v>1753</v>
      </c>
      <c r="C1068" t="s">
        <v>284</v>
      </c>
      <c r="D1068">
        <f t="shared" si="22"/>
        <v>2596</v>
      </c>
      <c r="F1068" s="49" t="s">
        <v>566</v>
      </c>
    </row>
    <row r="1069" spans="1:6" x14ac:dyDescent="0.25">
      <c r="A1069">
        <v>2529</v>
      </c>
      <c r="B1069" t="s">
        <v>3260</v>
      </c>
      <c r="C1069" t="s">
        <v>284</v>
      </c>
      <c r="D1069">
        <f t="shared" si="22"/>
        <v>2529</v>
      </c>
      <c r="F1069" s="2" t="s">
        <v>566</v>
      </c>
    </row>
    <row r="1070" spans="1:6" x14ac:dyDescent="0.25">
      <c r="A1070">
        <v>2577</v>
      </c>
      <c r="B1070" t="s">
        <v>3261</v>
      </c>
      <c r="C1070" t="s">
        <v>284</v>
      </c>
      <c r="D1070">
        <f t="shared" si="22"/>
        <v>2577</v>
      </c>
      <c r="F1070" s="2" t="s">
        <v>566</v>
      </c>
    </row>
    <row r="1071" spans="1:6" x14ac:dyDescent="0.25">
      <c r="A1071">
        <v>2513</v>
      </c>
      <c r="B1071" t="s">
        <v>1242</v>
      </c>
      <c r="C1071" t="s">
        <v>284</v>
      </c>
      <c r="D1071">
        <f t="shared" si="22"/>
        <v>2513</v>
      </c>
      <c r="F1071" s="2" t="s">
        <v>566</v>
      </c>
    </row>
    <row r="1072" spans="1:6" x14ac:dyDescent="0.25">
      <c r="A1072">
        <v>2549</v>
      </c>
      <c r="B1072" t="s">
        <v>3262</v>
      </c>
      <c r="C1072" t="s">
        <v>284</v>
      </c>
      <c r="D1072">
        <f t="shared" si="22"/>
        <v>2549</v>
      </c>
      <c r="F1072" s="2" t="s">
        <v>566</v>
      </c>
    </row>
    <row r="1073" spans="1:6" x14ac:dyDescent="0.25">
      <c r="A1073">
        <v>2524</v>
      </c>
      <c r="B1073" t="s">
        <v>3263</v>
      </c>
      <c r="C1073" t="s">
        <v>284</v>
      </c>
      <c r="D1073">
        <f t="shared" si="22"/>
        <v>2524</v>
      </c>
      <c r="F1073" s="2" t="s">
        <v>566</v>
      </c>
    </row>
    <row r="1074" spans="1:6" x14ac:dyDescent="0.25">
      <c r="A1074">
        <v>2514</v>
      </c>
      <c r="B1074" t="s">
        <v>379</v>
      </c>
      <c r="C1074" t="s">
        <v>284</v>
      </c>
      <c r="D1074">
        <f t="shared" si="22"/>
        <v>2514</v>
      </c>
      <c r="F1074" s="2" t="s">
        <v>566</v>
      </c>
    </row>
    <row r="1075" spans="1:6" x14ac:dyDescent="0.25">
      <c r="A1075">
        <v>2598</v>
      </c>
      <c r="B1075" t="s">
        <v>380</v>
      </c>
      <c r="C1075" t="s">
        <v>284</v>
      </c>
      <c r="D1075">
        <f t="shared" si="22"/>
        <v>2598</v>
      </c>
      <c r="F1075" s="2" t="s">
        <v>566</v>
      </c>
    </row>
    <row r="1076" spans="1:6" x14ac:dyDescent="0.25">
      <c r="A1076">
        <v>2578</v>
      </c>
      <c r="B1076" t="s">
        <v>3264</v>
      </c>
      <c r="C1076" t="s">
        <v>284</v>
      </c>
      <c r="D1076">
        <f t="shared" si="22"/>
        <v>2578</v>
      </c>
      <c r="F1076" s="2" t="s">
        <v>566</v>
      </c>
    </row>
    <row r="1077" spans="1:6" x14ac:dyDescent="0.25">
      <c r="A1077">
        <v>2599</v>
      </c>
      <c r="B1077" t="s">
        <v>890</v>
      </c>
      <c r="C1077" t="s">
        <v>284</v>
      </c>
      <c r="D1077">
        <f t="shared" si="22"/>
        <v>2599</v>
      </c>
      <c r="F1077" s="2" t="s">
        <v>566</v>
      </c>
    </row>
    <row r="1078" spans="1:6" x14ac:dyDescent="0.25">
      <c r="A1078">
        <v>2589</v>
      </c>
      <c r="B1078" t="s">
        <v>3265</v>
      </c>
      <c r="C1078" t="s">
        <v>284</v>
      </c>
      <c r="D1078">
        <f t="shared" si="22"/>
        <v>2589</v>
      </c>
      <c r="F1078" s="2" t="s">
        <v>566</v>
      </c>
    </row>
    <row r="1079" spans="1:6" x14ac:dyDescent="0.25">
      <c r="A1079">
        <v>2588</v>
      </c>
      <c r="B1079" t="s">
        <v>3266</v>
      </c>
      <c r="C1079" t="s">
        <v>284</v>
      </c>
      <c r="D1079">
        <f t="shared" si="22"/>
        <v>2588</v>
      </c>
      <c r="F1079" s="2" t="s">
        <v>566</v>
      </c>
    </row>
    <row r="1080" spans="1:6" x14ac:dyDescent="0.25">
      <c r="A1080">
        <v>2505</v>
      </c>
      <c r="B1080" t="s">
        <v>2069</v>
      </c>
      <c r="C1080" t="s">
        <v>3268</v>
      </c>
      <c r="D1080">
        <f t="shared" si="22"/>
        <v>2505</v>
      </c>
      <c r="F1080" s="3" t="s">
        <v>538</v>
      </c>
    </row>
    <row r="1081" spans="1:6" x14ac:dyDescent="0.25">
      <c r="A1081">
        <v>2580</v>
      </c>
      <c r="B1081" t="s">
        <v>3267</v>
      </c>
      <c r="C1081" t="s">
        <v>3268</v>
      </c>
      <c r="D1081">
        <f t="shared" si="22"/>
        <v>2580</v>
      </c>
      <c r="F1081" s="3" t="s">
        <v>538</v>
      </c>
    </row>
    <row r="1082" spans="1:6" x14ac:dyDescent="0.25">
      <c r="A1082">
        <v>2592</v>
      </c>
      <c r="B1082" t="s">
        <v>936</v>
      </c>
      <c r="C1082" t="s">
        <v>340</v>
      </c>
      <c r="D1082">
        <f t="shared" si="22"/>
        <v>2592</v>
      </c>
      <c r="F1082" s="49" t="s">
        <v>566</v>
      </c>
    </row>
    <row r="1083" spans="1:6" x14ac:dyDescent="0.25">
      <c r="A1083">
        <v>2566</v>
      </c>
      <c r="B1083" t="s">
        <v>3269</v>
      </c>
      <c r="C1083" t="s">
        <v>340</v>
      </c>
      <c r="D1083">
        <f t="shared" si="22"/>
        <v>2566</v>
      </c>
      <c r="F1083" s="49" t="s">
        <v>566</v>
      </c>
    </row>
    <row r="1084" spans="1:6" x14ac:dyDescent="0.25">
      <c r="A1084">
        <v>2567</v>
      </c>
      <c r="B1084" t="s">
        <v>3270</v>
      </c>
      <c r="C1084" t="s">
        <v>340</v>
      </c>
      <c r="D1084">
        <f t="shared" si="22"/>
        <v>2567</v>
      </c>
      <c r="F1084" s="49" t="s">
        <v>566</v>
      </c>
    </row>
    <row r="1085" spans="1:6" x14ac:dyDescent="0.25">
      <c r="A1085">
        <v>2591</v>
      </c>
      <c r="B1085" t="s">
        <v>934</v>
      </c>
      <c r="C1085" t="s">
        <v>340</v>
      </c>
      <c r="D1085">
        <f t="shared" si="22"/>
        <v>2591</v>
      </c>
      <c r="F1085" s="49" t="s">
        <v>566</v>
      </c>
    </row>
    <row r="1086" spans="1:6" x14ac:dyDescent="0.25">
      <c r="A1086">
        <v>2570</v>
      </c>
      <c r="B1086" t="s">
        <v>933</v>
      </c>
      <c r="C1086" t="s">
        <v>340</v>
      </c>
      <c r="D1086">
        <f t="shared" si="22"/>
        <v>2570</v>
      </c>
      <c r="F1086" s="49" t="s">
        <v>566</v>
      </c>
    </row>
    <row r="1087" spans="1:6" x14ac:dyDescent="0.25">
      <c r="A1087">
        <v>2581</v>
      </c>
      <c r="B1087" t="s">
        <v>2058</v>
      </c>
      <c r="C1087" t="s">
        <v>342</v>
      </c>
      <c r="D1087">
        <f t="shared" si="22"/>
        <v>2581</v>
      </c>
      <c r="F1087" s="2" t="s">
        <v>566</v>
      </c>
    </row>
    <row r="1088" spans="1:6" x14ac:dyDescent="0.25">
      <c r="A1088">
        <v>2590</v>
      </c>
      <c r="B1088" t="s">
        <v>3271</v>
      </c>
      <c r="C1088" t="s">
        <v>342</v>
      </c>
      <c r="D1088">
        <f t="shared" si="22"/>
        <v>2590</v>
      </c>
      <c r="F1088" s="2" t="s">
        <v>860</v>
      </c>
    </row>
    <row r="1089" spans="1:9" x14ac:dyDescent="0.25">
      <c r="A1089">
        <v>2568</v>
      </c>
      <c r="B1089" t="s">
        <v>3272</v>
      </c>
      <c r="C1089" t="s">
        <v>59</v>
      </c>
      <c r="D1089">
        <f t="shared" si="22"/>
        <v>2568</v>
      </c>
      <c r="F1089" s="49" t="s">
        <v>860</v>
      </c>
    </row>
    <row r="1090" spans="1:9" x14ac:dyDescent="0.25">
      <c r="A1090">
        <v>2563</v>
      </c>
      <c r="B1090" t="s">
        <v>3273</v>
      </c>
      <c r="C1090" t="s">
        <v>59</v>
      </c>
      <c r="D1090">
        <f t="shared" si="22"/>
        <v>2563</v>
      </c>
      <c r="F1090" s="49" t="s">
        <v>3141</v>
      </c>
    </row>
    <row r="1091" spans="1:9" x14ac:dyDescent="0.25">
      <c r="A1091">
        <v>2576</v>
      </c>
      <c r="B1091" t="s">
        <v>3274</v>
      </c>
      <c r="C1091" t="s">
        <v>59</v>
      </c>
      <c r="D1091">
        <f t="shared" si="22"/>
        <v>2576</v>
      </c>
      <c r="F1091" s="49" t="s">
        <v>860</v>
      </c>
    </row>
    <row r="1092" spans="1:9" x14ac:dyDescent="0.25">
      <c r="A1092">
        <v>2562</v>
      </c>
      <c r="B1092" t="s">
        <v>3275</v>
      </c>
      <c r="C1092" t="s">
        <v>342</v>
      </c>
      <c r="D1092">
        <f t="shared" si="22"/>
        <v>2562</v>
      </c>
      <c r="F1092" s="49" t="s">
        <v>566</v>
      </c>
    </row>
    <row r="1093" spans="1:9" x14ac:dyDescent="0.25">
      <c r="A1093">
        <v>2586</v>
      </c>
      <c r="B1093" t="s">
        <v>3276</v>
      </c>
      <c r="C1093" t="s">
        <v>342</v>
      </c>
      <c r="D1093">
        <f t="shared" si="22"/>
        <v>2586</v>
      </c>
      <c r="F1093" s="49" t="s">
        <v>566</v>
      </c>
    </row>
    <row r="1094" spans="1:9" x14ac:dyDescent="0.25">
      <c r="A1094" s="49"/>
      <c r="B1094" s="49"/>
      <c r="C1094" s="49"/>
      <c r="F1094" s="49"/>
    </row>
    <row r="1095" spans="1:9" x14ac:dyDescent="0.25">
      <c r="A1095">
        <v>2565</v>
      </c>
      <c r="B1095" t="s">
        <v>3280</v>
      </c>
      <c r="C1095" t="s">
        <v>3277</v>
      </c>
      <c r="D1095">
        <v>2565</v>
      </c>
      <c r="F1095" s="49" t="s">
        <v>566</v>
      </c>
    </row>
    <row r="1096" spans="1:9" x14ac:dyDescent="0.25">
      <c r="A1096">
        <v>2595</v>
      </c>
      <c r="B1096" t="s">
        <v>3282</v>
      </c>
      <c r="C1096" t="s">
        <v>3277</v>
      </c>
      <c r="D1096">
        <v>2595</v>
      </c>
      <c r="F1096" s="49" t="s">
        <v>566</v>
      </c>
    </row>
    <row r="1097" spans="1:9" x14ac:dyDescent="0.25">
      <c r="A1097">
        <v>2569</v>
      </c>
      <c r="B1097" t="s">
        <v>3283</v>
      </c>
      <c r="C1097" t="s">
        <v>3277</v>
      </c>
      <c r="D1097">
        <v>2569</v>
      </c>
      <c r="F1097" s="49" t="s">
        <v>566</v>
      </c>
    </row>
    <row r="1098" spans="1:9" x14ac:dyDescent="0.25">
      <c r="A1098">
        <v>2564</v>
      </c>
      <c r="B1098" t="s">
        <v>3281</v>
      </c>
      <c r="C1098" t="s">
        <v>3277</v>
      </c>
      <c r="D1098">
        <v>2564</v>
      </c>
      <c r="F1098" s="49" t="s">
        <v>566</v>
      </c>
    </row>
    <row r="1099" spans="1:9" x14ac:dyDescent="0.25">
      <c r="A1099">
        <v>2575</v>
      </c>
      <c r="B1099" t="s">
        <v>3278</v>
      </c>
      <c r="C1099" t="s">
        <v>3277</v>
      </c>
      <c r="D1099">
        <v>2575</v>
      </c>
      <c r="F1099" s="49" t="s">
        <v>566</v>
      </c>
      <c r="I1099" t="s">
        <v>3285</v>
      </c>
    </row>
    <row r="1100" spans="1:9" x14ac:dyDescent="0.25">
      <c r="A1100">
        <v>2593</v>
      </c>
      <c r="B1100" t="s">
        <v>3284</v>
      </c>
      <c r="C1100" t="s">
        <v>3277</v>
      </c>
      <c r="D1100">
        <v>2593</v>
      </c>
      <c r="F1100" s="49" t="s">
        <v>566</v>
      </c>
    </row>
    <row r="1101" spans="1:9" x14ac:dyDescent="0.25">
      <c r="A1101">
        <v>2556</v>
      </c>
      <c r="B1101" t="s">
        <v>3279</v>
      </c>
      <c r="C1101" t="s">
        <v>3277</v>
      </c>
      <c r="D1101">
        <v>2556</v>
      </c>
      <c r="F1101" s="49" t="s">
        <v>566</v>
      </c>
    </row>
    <row r="1102" spans="1:9" x14ac:dyDescent="0.25">
      <c r="A1102">
        <v>2572</v>
      </c>
      <c r="B1102" t="s">
        <v>3286</v>
      </c>
      <c r="C1102" t="s">
        <v>153</v>
      </c>
      <c r="D1102">
        <v>2572</v>
      </c>
      <c r="F1102" s="2" t="s">
        <v>566</v>
      </c>
    </row>
    <row r="1103" spans="1:9" x14ac:dyDescent="0.25">
      <c r="A1103">
        <v>2573</v>
      </c>
      <c r="B1103" t="s">
        <v>3287</v>
      </c>
      <c r="C1103" t="s">
        <v>153</v>
      </c>
      <c r="D1103">
        <v>2573</v>
      </c>
      <c r="F1103" s="2" t="s">
        <v>860</v>
      </c>
    </row>
    <row r="1104" spans="1:9" x14ac:dyDescent="0.25">
      <c r="A1104">
        <v>2555</v>
      </c>
      <c r="B1104" t="s">
        <v>3288</v>
      </c>
      <c r="C1104" t="s">
        <v>17</v>
      </c>
      <c r="D1104">
        <v>2555</v>
      </c>
      <c r="F1104" s="2" t="s">
        <v>860</v>
      </c>
    </row>
    <row r="1105" spans="1:6" x14ac:dyDescent="0.25">
      <c r="A1105">
        <v>2597</v>
      </c>
      <c r="B1105" t="s">
        <v>3289</v>
      </c>
      <c r="C1105" t="s">
        <v>17</v>
      </c>
      <c r="D1105">
        <v>2597</v>
      </c>
      <c r="F1105" s="2" t="s">
        <v>860</v>
      </c>
    </row>
    <row r="1106" spans="1:6" x14ac:dyDescent="0.25">
      <c r="A1106">
        <v>2528</v>
      </c>
      <c r="B1106" t="s">
        <v>3290</v>
      </c>
      <c r="C1106" t="s">
        <v>17</v>
      </c>
      <c r="D1106">
        <v>2528</v>
      </c>
      <c r="F1106" s="2" t="s">
        <v>860</v>
      </c>
    </row>
    <row r="1107" spans="1:6" x14ac:dyDescent="0.25">
      <c r="A1107">
        <v>2557</v>
      </c>
      <c r="B1107" t="s">
        <v>3291</v>
      </c>
      <c r="C1107" t="s">
        <v>17</v>
      </c>
      <c r="D1107">
        <v>2557</v>
      </c>
      <c r="F1107" s="2" t="s">
        <v>860</v>
      </c>
    </row>
    <row r="1108" spans="1:6" x14ac:dyDescent="0.25">
      <c r="A1108">
        <v>2574</v>
      </c>
      <c r="B1108" t="s">
        <v>3292</v>
      </c>
      <c r="C1108" t="s">
        <v>17</v>
      </c>
      <c r="D1108">
        <v>2574</v>
      </c>
      <c r="F1108" s="2" t="s">
        <v>860</v>
      </c>
    </row>
    <row r="1109" spans="1:6" x14ac:dyDescent="0.25">
      <c r="A1109">
        <v>2594</v>
      </c>
      <c r="B1109" t="s">
        <v>3293</v>
      </c>
      <c r="C1109" t="s">
        <v>17</v>
      </c>
      <c r="D1109">
        <v>2594</v>
      </c>
      <c r="F1109" s="2" t="s">
        <v>860</v>
      </c>
    </row>
    <row r="1110" spans="1:6" x14ac:dyDescent="0.25">
      <c r="A1110">
        <v>2559</v>
      </c>
      <c r="B1110" t="s">
        <v>3294</v>
      </c>
      <c r="C1110" t="s">
        <v>17</v>
      </c>
      <c r="D1110">
        <v>2559</v>
      </c>
      <c r="F1110" s="2" t="s">
        <v>860</v>
      </c>
    </row>
    <row r="1111" spans="1:6" x14ac:dyDescent="0.25">
      <c r="A1111">
        <v>2558</v>
      </c>
      <c r="B1111" t="s">
        <v>3295</v>
      </c>
      <c r="C1111" t="s">
        <v>17</v>
      </c>
      <c r="D1111">
        <v>2558</v>
      </c>
      <c r="F1111" s="2" t="s">
        <v>860</v>
      </c>
    </row>
    <row r="1112" spans="1:6" x14ac:dyDescent="0.25">
      <c r="A1112">
        <v>2571</v>
      </c>
      <c r="B1112" t="s">
        <v>3296</v>
      </c>
      <c r="C1112" t="s">
        <v>17</v>
      </c>
      <c r="D1112">
        <v>2571</v>
      </c>
      <c r="F1112" s="2" t="s">
        <v>860</v>
      </c>
    </row>
    <row r="1113" spans="1:6" x14ac:dyDescent="0.25">
      <c r="A1113">
        <v>2560</v>
      </c>
      <c r="B1113" t="s">
        <v>3297</v>
      </c>
      <c r="C1113" t="s">
        <v>22</v>
      </c>
      <c r="D1113">
        <v>2560</v>
      </c>
      <c r="F1113" s="3" t="s">
        <v>3298</v>
      </c>
    </row>
    <row r="1114" spans="1:6" x14ac:dyDescent="0.25">
      <c r="A1114">
        <v>2561</v>
      </c>
      <c r="B1114" t="s">
        <v>3301</v>
      </c>
      <c r="C1114" t="s">
        <v>22</v>
      </c>
      <c r="D1114">
        <v>2561</v>
      </c>
      <c r="F1114" s="3" t="s">
        <v>3298</v>
      </c>
    </row>
    <row r="1115" spans="1:6" x14ac:dyDescent="0.25">
      <c r="A1115">
        <v>2442</v>
      </c>
      <c r="B1115" t="s">
        <v>3302</v>
      </c>
      <c r="C1115" t="s">
        <v>22</v>
      </c>
      <c r="D1115">
        <v>2442</v>
      </c>
      <c r="F1115" s="3" t="s">
        <v>3298</v>
      </c>
    </row>
    <row r="1116" spans="1:6" x14ac:dyDescent="0.25">
      <c r="A1116">
        <v>4467</v>
      </c>
      <c r="B1116" t="s">
        <v>3303</v>
      </c>
      <c r="C1116" t="s">
        <v>327</v>
      </c>
      <c r="D1116">
        <v>4467</v>
      </c>
      <c r="F1116" s="49" t="s">
        <v>566</v>
      </c>
    </row>
    <row r="1117" spans="1:6" x14ac:dyDescent="0.25">
      <c r="A1117">
        <v>4466</v>
      </c>
      <c r="B1117" t="s">
        <v>3304</v>
      </c>
      <c r="C1117" t="s">
        <v>327</v>
      </c>
      <c r="D1117">
        <v>4466</v>
      </c>
      <c r="F1117" s="49" t="s">
        <v>860</v>
      </c>
    </row>
    <row r="1118" spans="1:6" x14ac:dyDescent="0.25">
      <c r="A1118">
        <v>4486</v>
      </c>
      <c r="B1118" t="s">
        <v>3305</v>
      </c>
      <c r="C1118" t="s">
        <v>489</v>
      </c>
      <c r="D1118">
        <v>4486</v>
      </c>
      <c r="F1118" s="49" t="s">
        <v>860</v>
      </c>
    </row>
    <row r="1119" spans="1:6" x14ac:dyDescent="0.25">
      <c r="A1119">
        <v>4400</v>
      </c>
      <c r="B1119" t="s">
        <v>3306</v>
      </c>
    </row>
  </sheetData>
  <sortState xmlns:xlrd2="http://schemas.microsoft.com/office/spreadsheetml/2017/richdata2" ref="A2:E546">
    <sortCondition ref="B2:B546"/>
  </sortState>
  <dataConsolidate/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AE2E-4ADE-46EF-A136-8CD0D65C664A}">
  <dimension ref="A1:H176"/>
  <sheetViews>
    <sheetView workbookViewId="0">
      <selection activeCell="B9" sqref="B9"/>
    </sheetView>
  </sheetViews>
  <sheetFormatPr baseColWidth="10" defaultRowHeight="15" x14ac:dyDescent="0.25"/>
  <cols>
    <col min="1" max="1" width="11.42578125" style="14"/>
    <col min="2" max="2" width="22.7109375" bestFit="1" customWidth="1"/>
    <col min="3" max="3" width="47.42578125" bestFit="1" customWidth="1"/>
    <col min="4" max="4" width="8.42578125" style="14" bestFit="1" customWidth="1"/>
    <col min="5" max="5" width="10.7109375" bestFit="1" customWidth="1"/>
    <col min="6" max="6" width="22" bestFit="1" customWidth="1"/>
    <col min="8" max="8" width="2.7109375" bestFit="1" customWidth="1"/>
  </cols>
  <sheetData>
    <row r="1" spans="1:6" x14ac:dyDescent="0.25">
      <c r="B1" s="12" t="s">
        <v>416</v>
      </c>
      <c r="C1" s="12" t="s">
        <v>494</v>
      </c>
      <c r="D1" s="13" t="s">
        <v>355</v>
      </c>
      <c r="E1" s="12" t="s">
        <v>354</v>
      </c>
      <c r="F1" s="12" t="s">
        <v>417</v>
      </c>
    </row>
    <row r="2" spans="1:6" x14ac:dyDescent="0.25">
      <c r="A2" s="126">
        <f>+VLOOKUP(B2,'Ecole de velo 2021'!$B$2:$D$46,3,FALSE)</f>
        <v>1</v>
      </c>
      <c r="B2" s="5" t="s">
        <v>414</v>
      </c>
      <c r="C2" s="5" t="s">
        <v>20</v>
      </c>
      <c r="D2" s="26">
        <v>1</v>
      </c>
      <c r="E2" s="5" t="s">
        <v>415</v>
      </c>
    </row>
    <row r="3" spans="1:6" x14ac:dyDescent="0.25">
      <c r="A3" s="126">
        <v>2</v>
      </c>
      <c r="B3" s="5" t="s">
        <v>4081</v>
      </c>
      <c r="C3" s="5" t="s">
        <v>3386</v>
      </c>
      <c r="D3" s="26">
        <f>A3</f>
        <v>2</v>
      </c>
      <c r="E3" s="5" t="s">
        <v>415</v>
      </c>
      <c r="F3" s="5" t="s">
        <v>412</v>
      </c>
    </row>
    <row r="4" spans="1:6" x14ac:dyDescent="0.25">
      <c r="A4" s="26">
        <v>3</v>
      </c>
      <c r="B4" s="5" t="s">
        <v>4082</v>
      </c>
      <c r="C4" s="5" t="s">
        <v>3386</v>
      </c>
      <c r="D4" s="26">
        <f t="shared" ref="D4:D67" si="0">A4</f>
        <v>3</v>
      </c>
      <c r="E4" s="5" t="s">
        <v>415</v>
      </c>
      <c r="F4" s="5" t="s">
        <v>412</v>
      </c>
    </row>
    <row r="5" spans="1:6" x14ac:dyDescent="0.25">
      <c r="A5" s="26">
        <v>4</v>
      </c>
      <c r="B5" s="5" t="s">
        <v>4083</v>
      </c>
      <c r="C5" s="5" t="s">
        <v>183</v>
      </c>
      <c r="D5" s="26">
        <f t="shared" si="0"/>
        <v>4</v>
      </c>
      <c r="E5" s="5" t="s">
        <v>415</v>
      </c>
      <c r="F5" s="5" t="s">
        <v>412</v>
      </c>
    </row>
    <row r="6" spans="1:6" x14ac:dyDescent="0.25">
      <c r="A6" s="26">
        <v>5</v>
      </c>
      <c r="B6" s="5" t="s">
        <v>3795</v>
      </c>
      <c r="C6" s="5" t="s">
        <v>174</v>
      </c>
      <c r="D6" s="26">
        <f t="shared" si="0"/>
        <v>5</v>
      </c>
      <c r="E6" s="5" t="s">
        <v>415</v>
      </c>
      <c r="F6" s="5" t="s">
        <v>412</v>
      </c>
    </row>
    <row r="7" spans="1:6" x14ac:dyDescent="0.25">
      <c r="A7" s="26">
        <v>6</v>
      </c>
      <c r="B7" s="5" t="s">
        <v>3768</v>
      </c>
      <c r="C7" s="5" t="s">
        <v>183</v>
      </c>
      <c r="D7" s="26">
        <f t="shared" si="0"/>
        <v>6</v>
      </c>
      <c r="E7" s="5" t="s">
        <v>415</v>
      </c>
      <c r="F7" s="5" t="s">
        <v>412</v>
      </c>
    </row>
    <row r="8" spans="1:6" x14ac:dyDescent="0.25">
      <c r="A8" s="26">
        <v>7</v>
      </c>
      <c r="B8" s="5" t="s">
        <v>3893</v>
      </c>
      <c r="C8" s="5" t="s">
        <v>174</v>
      </c>
      <c r="D8" s="26">
        <f t="shared" si="0"/>
        <v>7</v>
      </c>
      <c r="E8" s="5" t="s">
        <v>415</v>
      </c>
      <c r="F8" s="5" t="s">
        <v>412</v>
      </c>
    </row>
    <row r="9" spans="1:6" x14ac:dyDescent="0.25">
      <c r="A9" s="26">
        <v>8</v>
      </c>
      <c r="B9" s="5" t="s">
        <v>424</v>
      </c>
      <c r="C9" s="5" t="s">
        <v>107</v>
      </c>
      <c r="D9" s="26">
        <f t="shared" si="0"/>
        <v>8</v>
      </c>
      <c r="E9" s="5" t="s">
        <v>415</v>
      </c>
      <c r="F9" s="5" t="s">
        <v>413</v>
      </c>
    </row>
    <row r="10" spans="1:6" x14ac:dyDescent="0.25">
      <c r="A10" s="26">
        <v>9</v>
      </c>
      <c r="B10" s="5" t="s">
        <v>3763</v>
      </c>
      <c r="C10" s="5" t="s">
        <v>174</v>
      </c>
      <c r="D10" s="26">
        <f t="shared" si="0"/>
        <v>9</v>
      </c>
      <c r="E10" s="5" t="s">
        <v>415</v>
      </c>
      <c r="F10" s="5" t="s">
        <v>412</v>
      </c>
    </row>
    <row r="11" spans="1:6" x14ac:dyDescent="0.25">
      <c r="A11" s="26">
        <v>10</v>
      </c>
      <c r="B11" s="5" t="s">
        <v>427</v>
      </c>
      <c r="C11" s="5" t="s">
        <v>153</v>
      </c>
      <c r="D11" s="26">
        <f t="shared" si="0"/>
        <v>10</v>
      </c>
      <c r="E11" s="5" t="s">
        <v>415</v>
      </c>
      <c r="F11" s="5" t="s">
        <v>412</v>
      </c>
    </row>
    <row r="12" spans="1:6" x14ac:dyDescent="0.25">
      <c r="A12" s="26">
        <v>11</v>
      </c>
      <c r="B12" s="5" t="s">
        <v>3780</v>
      </c>
      <c r="C12" s="5" t="s">
        <v>17</v>
      </c>
      <c r="D12" s="26">
        <f t="shared" si="0"/>
        <v>11</v>
      </c>
      <c r="E12" s="5" t="s">
        <v>415</v>
      </c>
      <c r="F12" s="5" t="s">
        <v>413</v>
      </c>
    </row>
    <row r="13" spans="1:6" x14ac:dyDescent="0.25">
      <c r="A13" s="26">
        <v>12</v>
      </c>
      <c r="B13" s="5" t="s">
        <v>429</v>
      </c>
      <c r="C13" s="5" t="s">
        <v>53</v>
      </c>
      <c r="D13" s="26">
        <f t="shared" si="0"/>
        <v>12</v>
      </c>
      <c r="E13" s="5" t="s">
        <v>415</v>
      </c>
      <c r="F13" s="5" t="s">
        <v>412</v>
      </c>
    </row>
    <row r="14" spans="1:6" x14ac:dyDescent="0.25">
      <c r="A14" s="26">
        <v>13</v>
      </c>
      <c r="B14" s="5" t="s">
        <v>3647</v>
      </c>
      <c r="C14" s="5" t="s">
        <v>1019</v>
      </c>
      <c r="D14" s="26">
        <f t="shared" si="0"/>
        <v>13</v>
      </c>
      <c r="E14" s="5" t="s">
        <v>415</v>
      </c>
      <c r="F14" s="5" t="s">
        <v>412</v>
      </c>
    </row>
    <row r="15" spans="1:6" x14ac:dyDescent="0.25">
      <c r="A15" s="26">
        <v>14</v>
      </c>
      <c r="B15" s="5" t="s">
        <v>3412</v>
      </c>
      <c r="C15" s="5" t="s">
        <v>3386</v>
      </c>
      <c r="D15" s="26">
        <f t="shared" si="0"/>
        <v>14</v>
      </c>
      <c r="E15" s="5" t="s">
        <v>415</v>
      </c>
      <c r="F15" s="5" t="s">
        <v>412</v>
      </c>
    </row>
    <row r="16" spans="1:6" x14ac:dyDescent="0.25">
      <c r="A16" s="26">
        <v>15</v>
      </c>
      <c r="B16" s="5" t="s">
        <v>3118</v>
      </c>
      <c r="C16" s="5" t="s">
        <v>14</v>
      </c>
      <c r="D16" s="26">
        <f t="shared" si="0"/>
        <v>15</v>
      </c>
      <c r="E16" s="5" t="s">
        <v>415</v>
      </c>
      <c r="F16" s="5" t="s">
        <v>412</v>
      </c>
    </row>
    <row r="17" spans="1:6" x14ac:dyDescent="0.25">
      <c r="A17" s="26">
        <v>16</v>
      </c>
      <c r="B17" s="5" t="s">
        <v>4084</v>
      </c>
      <c r="C17" s="5" t="s">
        <v>105</v>
      </c>
      <c r="D17" s="26">
        <f t="shared" si="0"/>
        <v>16</v>
      </c>
      <c r="E17" s="5" t="s">
        <v>415</v>
      </c>
      <c r="F17" s="5" t="s">
        <v>412</v>
      </c>
    </row>
    <row r="18" spans="1:6" x14ac:dyDescent="0.25">
      <c r="A18" s="26">
        <v>17</v>
      </c>
      <c r="B18" s="5" t="s">
        <v>430</v>
      </c>
      <c r="C18" s="5" t="s">
        <v>20</v>
      </c>
      <c r="D18" s="26">
        <f t="shared" si="0"/>
        <v>17</v>
      </c>
      <c r="E18" s="5" t="s">
        <v>415</v>
      </c>
      <c r="F18" s="5" t="s">
        <v>412</v>
      </c>
    </row>
    <row r="19" spans="1:6" x14ac:dyDescent="0.25">
      <c r="A19" s="26">
        <v>18</v>
      </c>
      <c r="B19" s="5" t="s">
        <v>3769</v>
      </c>
      <c r="C19" s="5" t="s">
        <v>183</v>
      </c>
      <c r="D19" s="26">
        <f t="shared" si="0"/>
        <v>18</v>
      </c>
      <c r="E19" s="5" t="s">
        <v>415</v>
      </c>
      <c r="F19" s="5" t="s">
        <v>412</v>
      </c>
    </row>
    <row r="20" spans="1:6" x14ac:dyDescent="0.25">
      <c r="A20" s="26">
        <v>19</v>
      </c>
      <c r="B20" s="5" t="s">
        <v>3764</v>
      </c>
      <c r="C20" s="5" t="s">
        <v>174</v>
      </c>
      <c r="D20" s="26">
        <f t="shared" si="0"/>
        <v>19</v>
      </c>
      <c r="E20" s="5" t="s">
        <v>415</v>
      </c>
      <c r="F20" s="5" t="s">
        <v>412</v>
      </c>
    </row>
    <row r="21" spans="1:6" x14ac:dyDescent="0.25">
      <c r="A21" s="26">
        <v>20</v>
      </c>
      <c r="B21" s="5" t="s">
        <v>4085</v>
      </c>
      <c r="C21" s="5" t="s">
        <v>231</v>
      </c>
      <c r="D21" s="26">
        <f t="shared" si="0"/>
        <v>20</v>
      </c>
      <c r="E21" s="5" t="s">
        <v>415</v>
      </c>
      <c r="F21" s="5" t="s">
        <v>412</v>
      </c>
    </row>
    <row r="22" spans="1:6" x14ac:dyDescent="0.25">
      <c r="A22" s="26">
        <v>21</v>
      </c>
      <c r="B22" s="5" t="s">
        <v>435</v>
      </c>
      <c r="C22" s="5" t="s">
        <v>174</v>
      </c>
      <c r="D22" s="26">
        <f t="shared" si="0"/>
        <v>21</v>
      </c>
      <c r="E22" s="5" t="s">
        <v>415</v>
      </c>
      <c r="F22" s="5" t="s">
        <v>412</v>
      </c>
    </row>
    <row r="23" spans="1:6" x14ac:dyDescent="0.25">
      <c r="A23" s="26">
        <v>22</v>
      </c>
      <c r="B23" s="5" t="s">
        <v>3418</v>
      </c>
      <c r="C23" s="5" t="s">
        <v>174</v>
      </c>
      <c r="D23" s="26">
        <f t="shared" si="0"/>
        <v>22</v>
      </c>
      <c r="E23" s="5" t="s">
        <v>415</v>
      </c>
      <c r="F23" s="5" t="s">
        <v>412</v>
      </c>
    </row>
    <row r="24" spans="1:6" x14ac:dyDescent="0.25">
      <c r="A24" s="26">
        <v>23</v>
      </c>
      <c r="B24" s="5" t="s">
        <v>3410</v>
      </c>
      <c r="C24" s="5" t="s">
        <v>32</v>
      </c>
      <c r="D24" s="26">
        <f t="shared" si="0"/>
        <v>23</v>
      </c>
      <c r="E24" s="5" t="s">
        <v>415</v>
      </c>
      <c r="F24" s="5" t="s">
        <v>412</v>
      </c>
    </row>
    <row r="25" spans="1:6" x14ac:dyDescent="0.25">
      <c r="A25" s="26">
        <v>24</v>
      </c>
      <c r="B25" s="5" t="s">
        <v>4086</v>
      </c>
      <c r="C25" s="5" t="s">
        <v>174</v>
      </c>
      <c r="D25" s="26">
        <f t="shared" si="0"/>
        <v>24</v>
      </c>
      <c r="E25" s="5" t="s">
        <v>415</v>
      </c>
      <c r="F25" s="5" t="s">
        <v>412</v>
      </c>
    </row>
    <row r="26" spans="1:6" x14ac:dyDescent="0.25">
      <c r="A26" s="26">
        <v>25</v>
      </c>
      <c r="B26" s="5" t="s">
        <v>3414</v>
      </c>
      <c r="C26" s="5" t="s">
        <v>3386</v>
      </c>
      <c r="D26" s="26">
        <f t="shared" si="0"/>
        <v>25</v>
      </c>
      <c r="E26" s="5" t="s">
        <v>415</v>
      </c>
      <c r="F26" s="5" t="s">
        <v>412</v>
      </c>
    </row>
    <row r="27" spans="1:6" x14ac:dyDescent="0.25">
      <c r="A27" s="26">
        <v>26</v>
      </c>
      <c r="B27" s="5" t="s">
        <v>3923</v>
      </c>
      <c r="C27" s="5" t="s">
        <v>251</v>
      </c>
      <c r="D27" s="26">
        <f t="shared" si="0"/>
        <v>26</v>
      </c>
      <c r="E27" s="5" t="s">
        <v>415</v>
      </c>
      <c r="F27" s="5" t="s">
        <v>412</v>
      </c>
    </row>
    <row r="28" spans="1:6" x14ac:dyDescent="0.25">
      <c r="A28" s="26">
        <v>27</v>
      </c>
      <c r="B28" s="5" t="s">
        <v>4087</v>
      </c>
      <c r="C28" s="5" t="s">
        <v>3386</v>
      </c>
      <c r="D28" s="26">
        <f t="shared" si="0"/>
        <v>27</v>
      </c>
      <c r="E28" s="5" t="s">
        <v>415</v>
      </c>
      <c r="F28" s="5" t="s">
        <v>412</v>
      </c>
    </row>
    <row r="29" spans="1:6" x14ac:dyDescent="0.25">
      <c r="A29" s="26">
        <v>28</v>
      </c>
      <c r="B29" s="5" t="s">
        <v>4088</v>
      </c>
      <c r="C29" s="5" t="s">
        <v>3386</v>
      </c>
      <c r="D29" s="26">
        <f t="shared" si="0"/>
        <v>28</v>
      </c>
      <c r="E29" s="5" t="s">
        <v>415</v>
      </c>
      <c r="F29" s="5" t="s">
        <v>412</v>
      </c>
    </row>
    <row r="30" spans="1:6" x14ac:dyDescent="0.25">
      <c r="A30" s="26">
        <v>29</v>
      </c>
      <c r="B30" s="5" t="s">
        <v>3751</v>
      </c>
      <c r="C30" s="5" t="s">
        <v>183</v>
      </c>
      <c r="D30" s="26">
        <f t="shared" si="0"/>
        <v>29</v>
      </c>
      <c r="E30" s="5" t="s">
        <v>415</v>
      </c>
      <c r="F30" s="5" t="s">
        <v>413</v>
      </c>
    </row>
    <row r="31" spans="1:6" x14ac:dyDescent="0.25">
      <c r="A31" s="26">
        <v>30</v>
      </c>
      <c r="B31" s="5" t="s">
        <v>438</v>
      </c>
      <c r="C31" s="5" t="s">
        <v>115</v>
      </c>
      <c r="D31" s="26">
        <f t="shared" si="0"/>
        <v>30</v>
      </c>
      <c r="E31" s="5" t="s">
        <v>415</v>
      </c>
      <c r="F31" s="5" t="s">
        <v>412</v>
      </c>
    </row>
    <row r="32" spans="1:6" x14ac:dyDescent="0.25">
      <c r="A32" s="26">
        <v>31</v>
      </c>
      <c r="B32" s="5" t="s">
        <v>3794</v>
      </c>
      <c r="C32" s="5" t="s">
        <v>153</v>
      </c>
      <c r="D32" s="26">
        <f t="shared" si="0"/>
        <v>31</v>
      </c>
      <c r="E32" s="5" t="s">
        <v>415</v>
      </c>
      <c r="F32" s="5" t="s">
        <v>412</v>
      </c>
    </row>
    <row r="33" spans="1:6" x14ac:dyDescent="0.25">
      <c r="A33" s="26">
        <v>32</v>
      </c>
      <c r="B33" s="5" t="s">
        <v>4089</v>
      </c>
      <c r="C33" s="5" t="s">
        <v>251</v>
      </c>
      <c r="D33" s="26">
        <f t="shared" si="0"/>
        <v>32</v>
      </c>
      <c r="E33" s="5" t="s">
        <v>415</v>
      </c>
      <c r="F33" s="5" t="s">
        <v>413</v>
      </c>
    </row>
    <row r="34" spans="1:6" x14ac:dyDescent="0.25">
      <c r="A34" s="26">
        <v>33</v>
      </c>
      <c r="B34" s="5" t="s">
        <v>441</v>
      </c>
      <c r="C34" s="5" t="s">
        <v>115</v>
      </c>
      <c r="D34" s="26">
        <f t="shared" si="0"/>
        <v>33</v>
      </c>
      <c r="E34" s="5" t="s">
        <v>415</v>
      </c>
      <c r="F34" s="5" t="s">
        <v>412</v>
      </c>
    </row>
    <row r="35" spans="1:6" x14ac:dyDescent="0.25">
      <c r="A35" s="26">
        <v>34</v>
      </c>
      <c r="B35" s="5" t="s">
        <v>4090</v>
      </c>
      <c r="C35" s="5" t="s">
        <v>231</v>
      </c>
      <c r="D35" s="26">
        <f t="shared" si="0"/>
        <v>34</v>
      </c>
      <c r="E35" s="5" t="s">
        <v>415</v>
      </c>
      <c r="F35" s="5" t="s">
        <v>412</v>
      </c>
    </row>
    <row r="36" spans="1:6" x14ac:dyDescent="0.25">
      <c r="A36" s="26">
        <v>35</v>
      </c>
      <c r="B36" t="s">
        <v>3765</v>
      </c>
      <c r="C36" t="s">
        <v>174</v>
      </c>
      <c r="D36" s="26">
        <f t="shared" si="0"/>
        <v>35</v>
      </c>
      <c r="E36" s="5" t="s">
        <v>415</v>
      </c>
      <c r="F36" s="5" t="s">
        <v>412</v>
      </c>
    </row>
    <row r="37" spans="1:6" x14ac:dyDescent="0.25">
      <c r="A37" s="26">
        <v>36</v>
      </c>
      <c r="B37" t="s">
        <v>4091</v>
      </c>
      <c r="C37" t="s">
        <v>153</v>
      </c>
      <c r="D37" s="26">
        <f t="shared" si="0"/>
        <v>36</v>
      </c>
      <c r="E37" s="5" t="s">
        <v>415</v>
      </c>
      <c r="F37" s="5" t="s">
        <v>412</v>
      </c>
    </row>
    <row r="38" spans="1:6" x14ac:dyDescent="0.25">
      <c r="A38" s="26">
        <v>37</v>
      </c>
      <c r="B38" t="s">
        <v>4092</v>
      </c>
      <c r="C38" t="s">
        <v>109</v>
      </c>
      <c r="D38" s="26">
        <f t="shared" si="0"/>
        <v>37</v>
      </c>
      <c r="E38" s="5" t="s">
        <v>415</v>
      </c>
      <c r="F38" s="5" t="s">
        <v>412</v>
      </c>
    </row>
    <row r="39" spans="1:6" x14ac:dyDescent="0.25">
      <c r="A39" s="26">
        <v>38</v>
      </c>
      <c r="B39" t="s">
        <v>3416</v>
      </c>
      <c r="C39" t="s">
        <v>174</v>
      </c>
      <c r="D39" s="26">
        <f t="shared" si="0"/>
        <v>38</v>
      </c>
      <c r="E39" s="5" t="s">
        <v>415</v>
      </c>
      <c r="F39" s="5" t="s">
        <v>412</v>
      </c>
    </row>
    <row r="40" spans="1:6" x14ac:dyDescent="0.25">
      <c r="A40" s="26">
        <v>39</v>
      </c>
      <c r="B40" t="s">
        <v>443</v>
      </c>
      <c r="C40" t="s">
        <v>326</v>
      </c>
      <c r="D40" s="26">
        <f t="shared" si="0"/>
        <v>39</v>
      </c>
      <c r="E40" s="5" t="s">
        <v>415</v>
      </c>
      <c r="F40" s="5" t="s">
        <v>412</v>
      </c>
    </row>
    <row r="41" spans="1:6" x14ac:dyDescent="0.25">
      <c r="A41" s="26">
        <v>40</v>
      </c>
      <c r="B41" t="s">
        <v>4093</v>
      </c>
      <c r="C41" t="s">
        <v>17</v>
      </c>
      <c r="D41" s="26">
        <f t="shared" si="0"/>
        <v>40</v>
      </c>
      <c r="E41" s="5" t="s">
        <v>415</v>
      </c>
      <c r="F41" s="5" t="s">
        <v>412</v>
      </c>
    </row>
    <row r="42" spans="1:6" x14ac:dyDescent="0.25">
      <c r="A42" s="26">
        <v>41</v>
      </c>
      <c r="B42" t="s">
        <v>4094</v>
      </c>
      <c r="C42" t="s">
        <v>17</v>
      </c>
      <c r="D42" s="26">
        <f t="shared" si="0"/>
        <v>41</v>
      </c>
      <c r="E42" s="5" t="s">
        <v>415</v>
      </c>
      <c r="F42" s="5" t="s">
        <v>412</v>
      </c>
    </row>
    <row r="43" spans="1:6" x14ac:dyDescent="0.25">
      <c r="A43" s="26">
        <v>42</v>
      </c>
      <c r="B43" t="s">
        <v>3975</v>
      </c>
      <c r="C43" t="s">
        <v>149</v>
      </c>
      <c r="D43" s="26">
        <f t="shared" si="0"/>
        <v>42</v>
      </c>
      <c r="E43" s="5" t="s">
        <v>415</v>
      </c>
      <c r="F43" s="5" t="s">
        <v>412</v>
      </c>
    </row>
    <row r="44" spans="1:6" x14ac:dyDescent="0.25">
      <c r="A44" s="26">
        <v>43</v>
      </c>
      <c r="B44" t="s">
        <v>448</v>
      </c>
      <c r="C44" t="s">
        <v>86</v>
      </c>
      <c r="D44" s="26">
        <f t="shared" si="0"/>
        <v>43</v>
      </c>
      <c r="E44" s="5" t="s">
        <v>415</v>
      </c>
      <c r="F44" s="5" t="s">
        <v>412</v>
      </c>
    </row>
    <row r="45" spans="1:6" x14ac:dyDescent="0.25">
      <c r="A45" s="26">
        <v>44</v>
      </c>
      <c r="B45" t="s">
        <v>449</v>
      </c>
      <c r="C45" t="s">
        <v>86</v>
      </c>
      <c r="D45" s="26">
        <f t="shared" si="0"/>
        <v>44</v>
      </c>
      <c r="E45" s="5" t="s">
        <v>415</v>
      </c>
      <c r="F45" s="5" t="s">
        <v>412</v>
      </c>
    </row>
    <row r="46" spans="1:6" x14ac:dyDescent="0.25">
      <c r="A46" s="26">
        <v>45</v>
      </c>
      <c r="B46" t="s">
        <v>450</v>
      </c>
      <c r="C46" t="s">
        <v>86</v>
      </c>
      <c r="D46" s="26">
        <f t="shared" si="0"/>
        <v>45</v>
      </c>
      <c r="E46" s="5" t="s">
        <v>415</v>
      </c>
      <c r="F46" s="5" t="s">
        <v>412</v>
      </c>
    </row>
    <row r="47" spans="1:6" x14ac:dyDescent="0.25">
      <c r="A47" s="26">
        <v>46</v>
      </c>
      <c r="B47" t="s">
        <v>4095</v>
      </c>
      <c r="C47" t="s">
        <v>86</v>
      </c>
      <c r="D47" s="26">
        <f t="shared" si="0"/>
        <v>46</v>
      </c>
      <c r="E47" s="5" t="s">
        <v>415</v>
      </c>
      <c r="F47" s="5" t="s">
        <v>412</v>
      </c>
    </row>
    <row r="48" spans="1:6" x14ac:dyDescent="0.25">
      <c r="A48" s="26">
        <v>47</v>
      </c>
      <c r="B48" t="s">
        <v>3965</v>
      </c>
      <c r="C48" t="s">
        <v>149</v>
      </c>
      <c r="D48" s="26">
        <f t="shared" si="0"/>
        <v>47</v>
      </c>
      <c r="E48" s="5" t="s">
        <v>415</v>
      </c>
      <c r="F48" s="5" t="s">
        <v>412</v>
      </c>
    </row>
    <row r="49" spans="1:6" x14ac:dyDescent="0.25">
      <c r="A49" s="26">
        <v>48</v>
      </c>
      <c r="B49" t="s">
        <v>3966</v>
      </c>
      <c r="C49" t="s">
        <v>149</v>
      </c>
      <c r="D49" s="26">
        <f t="shared" si="0"/>
        <v>48</v>
      </c>
      <c r="E49" s="5" t="s">
        <v>415</v>
      </c>
      <c r="F49" t="s">
        <v>412</v>
      </c>
    </row>
    <row r="50" spans="1:6" x14ac:dyDescent="0.25">
      <c r="A50" s="126">
        <f>+VLOOKUP(B50,'Ecole de velo 2021'!$B$2:$D$46,3,FALSE)</f>
        <v>49</v>
      </c>
      <c r="B50" s="5" t="s">
        <v>3394</v>
      </c>
      <c r="C50" s="5" t="s">
        <v>153</v>
      </c>
      <c r="D50" s="26">
        <f t="shared" si="0"/>
        <v>49</v>
      </c>
      <c r="E50" s="5" t="s">
        <v>415</v>
      </c>
      <c r="F50" t="s">
        <v>413</v>
      </c>
    </row>
    <row r="51" spans="1:6" x14ac:dyDescent="0.25">
      <c r="A51" s="126">
        <f>+VLOOKUP(B51,'Ecole de velo 2021'!$B$2:$D$46,3,FALSE)</f>
        <v>50</v>
      </c>
      <c r="B51" s="5" t="s">
        <v>418</v>
      </c>
      <c r="C51" s="5" t="s">
        <v>153</v>
      </c>
      <c r="D51" s="26">
        <f t="shared" si="0"/>
        <v>50</v>
      </c>
      <c r="E51" s="5" t="s">
        <v>415</v>
      </c>
      <c r="F51" t="s">
        <v>413</v>
      </c>
    </row>
    <row r="52" spans="1:6" x14ac:dyDescent="0.25">
      <c r="A52" s="126">
        <f>+VLOOKUP(B52,'Ecole de velo 2021'!$B$2:$D$46,3,FALSE)</f>
        <v>51</v>
      </c>
      <c r="B52" s="5" t="s">
        <v>420</v>
      </c>
      <c r="C52" s="5" t="s">
        <v>74</v>
      </c>
      <c r="D52" s="26">
        <f t="shared" si="0"/>
        <v>51</v>
      </c>
      <c r="E52" s="5" t="s">
        <v>415</v>
      </c>
      <c r="F52" t="s">
        <v>413</v>
      </c>
    </row>
    <row r="53" spans="1:6" x14ac:dyDescent="0.25">
      <c r="A53" s="126">
        <v>52</v>
      </c>
      <c r="B53" t="s">
        <v>3807</v>
      </c>
      <c r="C53" t="s">
        <v>86</v>
      </c>
      <c r="D53" s="26">
        <f t="shared" si="0"/>
        <v>52</v>
      </c>
      <c r="E53" s="5" t="s">
        <v>415</v>
      </c>
      <c r="F53" t="s">
        <v>412</v>
      </c>
    </row>
    <row r="54" spans="1:6" x14ac:dyDescent="0.25">
      <c r="A54" s="26">
        <v>53</v>
      </c>
      <c r="B54" t="s">
        <v>3967</v>
      </c>
      <c r="C54" t="s">
        <v>149</v>
      </c>
      <c r="D54" s="26">
        <f t="shared" si="0"/>
        <v>53</v>
      </c>
      <c r="E54" s="5" t="s">
        <v>415</v>
      </c>
      <c r="F54" t="s">
        <v>412</v>
      </c>
    </row>
    <row r="55" spans="1:6" x14ac:dyDescent="0.25">
      <c r="A55" s="126">
        <f>+VLOOKUP(B55,'Ecole de velo 2021'!$B$2:$D$46,3,FALSE)</f>
        <v>54</v>
      </c>
      <c r="B55" s="5" t="s">
        <v>432</v>
      </c>
      <c r="C55" s="5" t="s">
        <v>115</v>
      </c>
      <c r="D55" s="26">
        <f t="shared" si="0"/>
        <v>54</v>
      </c>
      <c r="E55" s="5" t="s">
        <v>415</v>
      </c>
      <c r="F55" t="s">
        <v>412</v>
      </c>
    </row>
    <row r="56" spans="1:6" x14ac:dyDescent="0.25">
      <c r="A56" s="126">
        <f>+VLOOKUP(B56,'Ecole de velo 2021'!$B$2:$D$46,3,FALSE)</f>
        <v>55</v>
      </c>
      <c r="B56" t="s">
        <v>3392</v>
      </c>
      <c r="C56" t="s">
        <v>3393</v>
      </c>
      <c r="D56" s="26">
        <f t="shared" si="0"/>
        <v>55</v>
      </c>
      <c r="E56" s="5" t="s">
        <v>415</v>
      </c>
      <c r="F56" t="s">
        <v>412</v>
      </c>
    </row>
    <row r="57" spans="1:6" x14ac:dyDescent="0.25">
      <c r="A57" s="126">
        <f>+VLOOKUP(B57,'Ecole de velo 2021'!$B$2:$D$46,3,FALSE)</f>
        <v>57</v>
      </c>
      <c r="B57" s="5" t="s">
        <v>439</v>
      </c>
      <c r="C57" s="5" t="s">
        <v>186</v>
      </c>
      <c r="D57" s="26">
        <f t="shared" si="0"/>
        <v>57</v>
      </c>
      <c r="E57" s="5" t="s">
        <v>415</v>
      </c>
      <c r="F57" t="s">
        <v>412</v>
      </c>
    </row>
    <row r="58" spans="1:6" x14ac:dyDescent="0.25">
      <c r="A58" s="126">
        <f>+VLOOKUP(B58,'Ecole de velo 2021'!$B$2:$D$46,3,FALSE)</f>
        <v>58</v>
      </c>
      <c r="B58" t="s">
        <v>3391</v>
      </c>
      <c r="C58" t="s">
        <v>3386</v>
      </c>
      <c r="D58" s="26">
        <f t="shared" si="0"/>
        <v>58</v>
      </c>
      <c r="E58" s="5" t="s">
        <v>415</v>
      </c>
      <c r="F58" t="s">
        <v>412</v>
      </c>
    </row>
    <row r="59" spans="1:6" x14ac:dyDescent="0.25">
      <c r="A59" s="126">
        <f>+VLOOKUP(B59,'Ecole de velo 2021'!$B$2:$D$46,3,FALSE)</f>
        <v>59</v>
      </c>
      <c r="B59" s="5" t="s">
        <v>3143</v>
      </c>
      <c r="C59" s="5" t="s">
        <v>53</v>
      </c>
      <c r="D59" s="26">
        <f t="shared" si="0"/>
        <v>59</v>
      </c>
      <c r="E59" s="5" t="s">
        <v>415</v>
      </c>
      <c r="F59" t="s">
        <v>412</v>
      </c>
    </row>
    <row r="60" spans="1:6" x14ac:dyDescent="0.25">
      <c r="A60" s="126">
        <f>+VLOOKUP(B60,'Ecole de velo 2021'!$B$2:$D$46,3,FALSE)</f>
        <v>62</v>
      </c>
      <c r="B60" s="5" t="s">
        <v>421</v>
      </c>
      <c r="C60" s="5" t="s">
        <v>53</v>
      </c>
      <c r="D60" s="26">
        <f t="shared" si="0"/>
        <v>62</v>
      </c>
      <c r="E60" s="5" t="s">
        <v>415</v>
      </c>
      <c r="F60" t="s">
        <v>412</v>
      </c>
    </row>
    <row r="61" spans="1:6" x14ac:dyDescent="0.25">
      <c r="A61" s="126">
        <f>+VLOOKUP(B61,'Ecole de velo 2021'!$B$2:$D$46,3,FALSE)</f>
        <v>63</v>
      </c>
      <c r="B61" s="5" t="s">
        <v>422</v>
      </c>
      <c r="C61" s="5" t="s">
        <v>32</v>
      </c>
      <c r="D61" s="26">
        <f t="shared" si="0"/>
        <v>63</v>
      </c>
      <c r="E61" s="5" t="s">
        <v>415</v>
      </c>
      <c r="F61" t="s">
        <v>413</v>
      </c>
    </row>
    <row r="62" spans="1:6" x14ac:dyDescent="0.25">
      <c r="A62" s="126">
        <f>+VLOOKUP(B62,'Ecole de velo 2021'!$B$2:$D$46,3,FALSE)</f>
        <v>64</v>
      </c>
      <c r="B62" s="5" t="s">
        <v>423</v>
      </c>
      <c r="C62" s="5" t="s">
        <v>115</v>
      </c>
      <c r="D62" s="26">
        <f t="shared" si="0"/>
        <v>64</v>
      </c>
      <c r="E62" s="5" t="s">
        <v>415</v>
      </c>
      <c r="F62" t="s">
        <v>412</v>
      </c>
    </row>
    <row r="63" spans="1:6" x14ac:dyDescent="0.25">
      <c r="A63" s="126">
        <f>+VLOOKUP(B63,'Ecole de velo 2021'!$B$2:$D$46,3,FALSE)</f>
        <v>66</v>
      </c>
      <c r="B63" s="5" t="s">
        <v>3388</v>
      </c>
      <c r="C63" s="5" t="s">
        <v>59</v>
      </c>
      <c r="D63" s="26">
        <f t="shared" si="0"/>
        <v>66</v>
      </c>
      <c r="E63" s="5" t="s">
        <v>415</v>
      </c>
      <c r="F63" t="s">
        <v>413</v>
      </c>
    </row>
    <row r="64" spans="1:6" x14ac:dyDescent="0.25">
      <c r="A64" s="126">
        <f>+VLOOKUP(B64,'Ecole de velo 2021'!$B$2:$D$46,3,FALSE)</f>
        <v>68</v>
      </c>
      <c r="B64" s="5" t="s">
        <v>442</v>
      </c>
      <c r="C64" s="5" t="s">
        <v>171</v>
      </c>
      <c r="D64" s="26">
        <f t="shared" si="0"/>
        <v>68</v>
      </c>
      <c r="E64" s="5" t="s">
        <v>415</v>
      </c>
      <c r="F64" t="s">
        <v>412</v>
      </c>
    </row>
    <row r="65" spans="1:6" x14ac:dyDescent="0.25">
      <c r="A65" s="126">
        <f>+VLOOKUP(B65,'Ecole de velo 2021'!$B$2:$D$46,3,FALSE)</f>
        <v>70</v>
      </c>
      <c r="B65" s="5" t="s">
        <v>433</v>
      </c>
      <c r="C65" s="5" t="s">
        <v>186</v>
      </c>
      <c r="D65" s="26">
        <f t="shared" si="0"/>
        <v>70</v>
      </c>
      <c r="E65" s="5" t="s">
        <v>415</v>
      </c>
      <c r="F65" t="s">
        <v>412</v>
      </c>
    </row>
    <row r="66" spans="1:6" x14ac:dyDescent="0.25">
      <c r="A66" s="126">
        <v>56</v>
      </c>
      <c r="B66" s="48" t="s">
        <v>428</v>
      </c>
      <c r="C66" s="49" t="s">
        <v>36</v>
      </c>
      <c r="D66" s="26">
        <f t="shared" si="0"/>
        <v>56</v>
      </c>
      <c r="E66" s="5" t="s">
        <v>415</v>
      </c>
      <c r="F66" t="s">
        <v>413</v>
      </c>
    </row>
    <row r="67" spans="1:6" x14ac:dyDescent="0.25">
      <c r="A67" s="14">
        <v>60</v>
      </c>
      <c r="B67" t="s">
        <v>4021</v>
      </c>
      <c r="C67" t="s">
        <v>4022</v>
      </c>
      <c r="D67" s="26">
        <f t="shared" si="0"/>
        <v>60</v>
      </c>
      <c r="E67" s="5" t="s">
        <v>415</v>
      </c>
      <c r="F67" t="s">
        <v>412</v>
      </c>
    </row>
    <row r="68" spans="1:6" x14ac:dyDescent="0.25">
      <c r="A68" s="14">
        <v>61</v>
      </c>
      <c r="B68" t="s">
        <v>3847</v>
      </c>
      <c r="C68" t="s">
        <v>3127</v>
      </c>
      <c r="D68" s="26">
        <f t="shared" ref="D68:D73" si="1">A68</f>
        <v>61</v>
      </c>
      <c r="E68" s="5" t="s">
        <v>415</v>
      </c>
      <c r="F68" t="s">
        <v>412</v>
      </c>
    </row>
    <row r="69" spans="1:6" x14ac:dyDescent="0.25">
      <c r="A69" s="14">
        <v>65</v>
      </c>
      <c r="B69" t="s">
        <v>4324</v>
      </c>
      <c r="C69" t="s">
        <v>171</v>
      </c>
      <c r="D69" s="26">
        <f t="shared" si="1"/>
        <v>65</v>
      </c>
      <c r="E69" t="s">
        <v>415</v>
      </c>
      <c r="F69" t="s">
        <v>412</v>
      </c>
    </row>
    <row r="70" spans="1:6" x14ac:dyDescent="0.25">
      <c r="A70" s="14">
        <v>67</v>
      </c>
      <c r="B70" t="s">
        <v>4330</v>
      </c>
      <c r="C70" t="s">
        <v>333</v>
      </c>
      <c r="D70" s="26">
        <f t="shared" si="1"/>
        <v>67</v>
      </c>
      <c r="E70" t="s">
        <v>415</v>
      </c>
    </row>
    <row r="71" spans="1:6" x14ac:dyDescent="0.25">
      <c r="A71" s="14">
        <v>69</v>
      </c>
      <c r="B71" t="s">
        <v>4332</v>
      </c>
      <c r="C71" t="s">
        <v>17</v>
      </c>
      <c r="D71" s="26">
        <f t="shared" si="1"/>
        <v>69</v>
      </c>
      <c r="E71" t="s">
        <v>415</v>
      </c>
    </row>
    <row r="72" spans="1:6" x14ac:dyDescent="0.25">
      <c r="A72" s="14">
        <v>71</v>
      </c>
      <c r="D72" s="26">
        <f t="shared" si="1"/>
        <v>71</v>
      </c>
    </row>
    <row r="73" spans="1:6" x14ac:dyDescent="0.25">
      <c r="A73" s="14">
        <v>201</v>
      </c>
      <c r="B73" s="5" t="s">
        <v>3781</v>
      </c>
      <c r="C73" s="5" t="s">
        <v>17</v>
      </c>
      <c r="D73" s="11">
        <f t="shared" si="1"/>
        <v>201</v>
      </c>
      <c r="E73" t="s">
        <v>455</v>
      </c>
      <c r="F73" s="5" t="s">
        <v>453</v>
      </c>
    </row>
    <row r="74" spans="1:6" x14ac:dyDescent="0.25">
      <c r="A74" s="14">
        <v>202</v>
      </c>
      <c r="B74" s="5" t="s">
        <v>3738</v>
      </c>
      <c r="C74" s="5" t="s">
        <v>174</v>
      </c>
      <c r="D74" s="11">
        <f t="shared" ref="D74:D133" si="2">A74</f>
        <v>202</v>
      </c>
      <c r="E74" t="s">
        <v>455</v>
      </c>
      <c r="F74" s="5" t="s">
        <v>453</v>
      </c>
    </row>
    <row r="75" spans="1:6" x14ac:dyDescent="0.25">
      <c r="A75" s="14">
        <v>203</v>
      </c>
      <c r="B75" s="5" t="s">
        <v>4096</v>
      </c>
      <c r="C75" s="5" t="s">
        <v>231</v>
      </c>
      <c r="D75" s="11">
        <f t="shared" si="2"/>
        <v>203</v>
      </c>
      <c r="E75" t="s">
        <v>455</v>
      </c>
      <c r="F75" s="5" t="s">
        <v>453</v>
      </c>
    </row>
    <row r="76" spans="1:6" x14ac:dyDescent="0.25">
      <c r="A76" s="14">
        <v>204</v>
      </c>
      <c r="B76" s="5" t="s">
        <v>3896</v>
      </c>
      <c r="C76" s="5" t="s">
        <v>62</v>
      </c>
      <c r="D76" s="11">
        <f t="shared" si="2"/>
        <v>204</v>
      </c>
      <c r="E76" t="s">
        <v>455</v>
      </c>
      <c r="F76" s="5" t="s">
        <v>453</v>
      </c>
    </row>
    <row r="77" spans="1:6" x14ac:dyDescent="0.25">
      <c r="A77" s="14">
        <v>205</v>
      </c>
      <c r="B77" s="5" t="s">
        <v>4097</v>
      </c>
      <c r="C77" s="5" t="s">
        <v>74</v>
      </c>
      <c r="D77" s="11">
        <f t="shared" si="2"/>
        <v>205</v>
      </c>
      <c r="E77" t="s">
        <v>455</v>
      </c>
      <c r="F77" s="5" t="s">
        <v>454</v>
      </c>
    </row>
    <row r="78" spans="1:6" x14ac:dyDescent="0.25">
      <c r="A78" s="14">
        <v>206</v>
      </c>
      <c r="B78" s="5" t="s">
        <v>3766</v>
      </c>
      <c r="C78" s="5" t="s">
        <v>174</v>
      </c>
      <c r="D78" s="11">
        <f t="shared" si="2"/>
        <v>206</v>
      </c>
      <c r="E78" t="s">
        <v>455</v>
      </c>
      <c r="F78" s="5" t="s">
        <v>453</v>
      </c>
    </row>
    <row r="79" spans="1:6" x14ac:dyDescent="0.25">
      <c r="A79" s="11">
        <v>207</v>
      </c>
      <c r="B79" s="5" t="s">
        <v>4098</v>
      </c>
      <c r="C79" s="5" t="s">
        <v>3386</v>
      </c>
      <c r="D79" s="11">
        <f t="shared" si="2"/>
        <v>207</v>
      </c>
      <c r="E79" t="s">
        <v>455</v>
      </c>
      <c r="F79" s="5" t="s">
        <v>453</v>
      </c>
    </row>
    <row r="80" spans="1:6" x14ac:dyDescent="0.25">
      <c r="A80" s="11">
        <v>208</v>
      </c>
      <c r="B80" s="5" t="s">
        <v>3757</v>
      </c>
      <c r="C80" s="5" t="s">
        <v>109</v>
      </c>
      <c r="D80" s="11">
        <f t="shared" si="2"/>
        <v>208</v>
      </c>
      <c r="E80" t="s">
        <v>455</v>
      </c>
      <c r="F80" s="5" t="s">
        <v>453</v>
      </c>
    </row>
    <row r="81" spans="1:6" x14ac:dyDescent="0.25">
      <c r="A81" s="11">
        <v>209</v>
      </c>
      <c r="B81" s="5" t="s">
        <v>4099</v>
      </c>
      <c r="C81" s="5" t="s">
        <v>17</v>
      </c>
      <c r="D81" s="11">
        <f t="shared" si="2"/>
        <v>209</v>
      </c>
      <c r="E81" t="s">
        <v>455</v>
      </c>
      <c r="F81" s="5" t="s">
        <v>453</v>
      </c>
    </row>
    <row r="82" spans="1:6" x14ac:dyDescent="0.25">
      <c r="A82" s="11">
        <v>210</v>
      </c>
      <c r="B82" s="5" t="s">
        <v>3771</v>
      </c>
      <c r="C82" s="5" t="s">
        <v>183</v>
      </c>
      <c r="D82" s="11">
        <f t="shared" si="2"/>
        <v>210</v>
      </c>
      <c r="E82" t="s">
        <v>455</v>
      </c>
      <c r="F82" s="5" t="s">
        <v>454</v>
      </c>
    </row>
    <row r="83" spans="1:6" x14ac:dyDescent="0.25">
      <c r="A83" s="11">
        <v>212</v>
      </c>
      <c r="B83" s="5" t="s">
        <v>3782</v>
      </c>
      <c r="C83" s="5" t="s">
        <v>17</v>
      </c>
      <c r="D83" s="11">
        <f t="shared" si="2"/>
        <v>212</v>
      </c>
      <c r="E83" t="s">
        <v>455</v>
      </c>
      <c r="F83" s="5" t="s">
        <v>453</v>
      </c>
    </row>
    <row r="84" spans="1:6" x14ac:dyDescent="0.25">
      <c r="A84" s="11">
        <v>213</v>
      </c>
      <c r="B84" s="5" t="s">
        <v>3420</v>
      </c>
      <c r="C84" s="5" t="s">
        <v>3386</v>
      </c>
      <c r="D84" s="11">
        <f t="shared" si="2"/>
        <v>213</v>
      </c>
      <c r="E84" t="s">
        <v>455</v>
      </c>
      <c r="F84" s="5" t="s">
        <v>453</v>
      </c>
    </row>
    <row r="85" spans="1:6" x14ac:dyDescent="0.25">
      <c r="A85" s="11">
        <v>214</v>
      </c>
      <c r="B85" s="5" t="s">
        <v>461</v>
      </c>
      <c r="C85" s="5" t="s">
        <v>115</v>
      </c>
      <c r="D85" s="11">
        <f t="shared" si="2"/>
        <v>214</v>
      </c>
      <c r="E85" t="s">
        <v>455</v>
      </c>
      <c r="F85" s="5" t="s">
        <v>454</v>
      </c>
    </row>
    <row r="86" spans="1:6" x14ac:dyDescent="0.25">
      <c r="A86" s="14">
        <v>215</v>
      </c>
      <c r="B86" s="5" t="s">
        <v>463</v>
      </c>
      <c r="C86" s="5" t="s">
        <v>53</v>
      </c>
      <c r="D86" s="11">
        <f t="shared" si="2"/>
        <v>215</v>
      </c>
      <c r="E86" t="s">
        <v>455</v>
      </c>
      <c r="F86" s="5" t="s">
        <v>453</v>
      </c>
    </row>
    <row r="87" spans="1:6" x14ac:dyDescent="0.25">
      <c r="A87" s="11">
        <v>216</v>
      </c>
      <c r="B87" s="5" t="s">
        <v>466</v>
      </c>
      <c r="C87" s="5" t="s">
        <v>186</v>
      </c>
      <c r="D87" s="11">
        <f t="shared" si="2"/>
        <v>216</v>
      </c>
      <c r="E87" t="s">
        <v>455</v>
      </c>
      <c r="F87" s="5" t="s">
        <v>453</v>
      </c>
    </row>
    <row r="88" spans="1:6" x14ac:dyDescent="0.25">
      <c r="A88" s="11">
        <v>217</v>
      </c>
      <c r="B88" s="5" t="s">
        <v>4100</v>
      </c>
      <c r="C88" s="5" t="s">
        <v>3386</v>
      </c>
      <c r="D88" s="11">
        <f t="shared" si="2"/>
        <v>217</v>
      </c>
      <c r="E88" t="s">
        <v>455</v>
      </c>
      <c r="F88" s="5" t="s">
        <v>453</v>
      </c>
    </row>
    <row r="89" spans="1:6" x14ac:dyDescent="0.25">
      <c r="A89" s="11">
        <v>218</v>
      </c>
      <c r="B89" s="5" t="s">
        <v>4101</v>
      </c>
      <c r="C89" s="5" t="s">
        <v>17</v>
      </c>
      <c r="D89" s="11">
        <f t="shared" si="2"/>
        <v>218</v>
      </c>
      <c r="E89" t="s">
        <v>455</v>
      </c>
      <c r="F89" s="5" t="s">
        <v>453</v>
      </c>
    </row>
    <row r="90" spans="1:6" x14ac:dyDescent="0.25">
      <c r="A90" s="11">
        <v>219</v>
      </c>
      <c r="B90" s="5" t="s">
        <v>4102</v>
      </c>
      <c r="C90" s="5" t="s">
        <v>183</v>
      </c>
      <c r="D90" s="11">
        <f t="shared" si="2"/>
        <v>219</v>
      </c>
      <c r="E90" t="s">
        <v>455</v>
      </c>
      <c r="F90" s="5" t="s">
        <v>453</v>
      </c>
    </row>
    <row r="91" spans="1:6" x14ac:dyDescent="0.25">
      <c r="A91" s="11">
        <v>220</v>
      </c>
      <c r="B91" s="5" t="s">
        <v>3421</v>
      </c>
      <c r="C91" s="5" t="s">
        <v>3386</v>
      </c>
      <c r="D91" s="11">
        <f t="shared" si="2"/>
        <v>220</v>
      </c>
      <c r="E91" t="s">
        <v>455</v>
      </c>
      <c r="F91" s="5" t="s">
        <v>453</v>
      </c>
    </row>
    <row r="92" spans="1:6" x14ac:dyDescent="0.25">
      <c r="A92" s="11">
        <v>221</v>
      </c>
      <c r="B92" s="5" t="s">
        <v>3770</v>
      </c>
      <c r="C92" s="5" t="s">
        <v>183</v>
      </c>
      <c r="D92" s="11">
        <f t="shared" si="2"/>
        <v>221</v>
      </c>
      <c r="E92" t="s">
        <v>455</v>
      </c>
      <c r="F92" s="5" t="s">
        <v>453</v>
      </c>
    </row>
    <row r="93" spans="1:6" x14ac:dyDescent="0.25">
      <c r="A93" s="11">
        <v>222</v>
      </c>
      <c r="B93" s="5" t="s">
        <v>469</v>
      </c>
      <c r="C93" s="5" t="s">
        <v>107</v>
      </c>
      <c r="D93" s="11">
        <f t="shared" si="2"/>
        <v>222</v>
      </c>
      <c r="E93" t="s">
        <v>455</v>
      </c>
      <c r="F93" s="5" t="s">
        <v>453</v>
      </c>
    </row>
    <row r="94" spans="1:6" x14ac:dyDescent="0.25">
      <c r="A94" s="11">
        <v>223</v>
      </c>
      <c r="B94" s="5" t="s">
        <v>470</v>
      </c>
      <c r="C94" s="5" t="s">
        <v>14</v>
      </c>
      <c r="D94" s="11">
        <f t="shared" si="2"/>
        <v>223</v>
      </c>
      <c r="E94" t="s">
        <v>455</v>
      </c>
      <c r="F94" s="5" t="s">
        <v>453</v>
      </c>
    </row>
    <row r="95" spans="1:6" x14ac:dyDescent="0.25">
      <c r="A95" s="11">
        <v>224</v>
      </c>
      <c r="B95" s="5" t="s">
        <v>3767</v>
      </c>
      <c r="C95" s="5" t="s">
        <v>174</v>
      </c>
      <c r="D95" s="11">
        <f t="shared" si="2"/>
        <v>224</v>
      </c>
      <c r="E95" t="s">
        <v>455</v>
      </c>
      <c r="F95" s="5" t="s">
        <v>453</v>
      </c>
    </row>
    <row r="96" spans="1:6" x14ac:dyDescent="0.25">
      <c r="A96" s="11">
        <v>225</v>
      </c>
      <c r="B96" s="5" t="s">
        <v>471</v>
      </c>
      <c r="C96" s="5" t="s">
        <v>153</v>
      </c>
      <c r="D96" s="11">
        <f t="shared" si="2"/>
        <v>225</v>
      </c>
      <c r="E96" t="s">
        <v>455</v>
      </c>
      <c r="F96" s="5" t="s">
        <v>453</v>
      </c>
    </row>
    <row r="97" spans="1:6" x14ac:dyDescent="0.25">
      <c r="A97" s="14">
        <v>226</v>
      </c>
      <c r="B97" s="5" t="s">
        <v>3787</v>
      </c>
      <c r="C97" s="5" t="s">
        <v>174</v>
      </c>
      <c r="D97" s="11">
        <f t="shared" si="2"/>
        <v>226</v>
      </c>
      <c r="E97" t="s">
        <v>455</v>
      </c>
      <c r="F97" s="5" t="s">
        <v>453</v>
      </c>
    </row>
    <row r="98" spans="1:6" x14ac:dyDescent="0.25">
      <c r="A98" s="11">
        <v>227</v>
      </c>
      <c r="B98" t="s">
        <v>4103</v>
      </c>
      <c r="C98" t="s">
        <v>231</v>
      </c>
      <c r="D98" s="11">
        <f t="shared" si="2"/>
        <v>227</v>
      </c>
      <c r="E98" t="s">
        <v>455</v>
      </c>
      <c r="F98" t="s">
        <v>454</v>
      </c>
    </row>
    <row r="99" spans="1:6" x14ac:dyDescent="0.25">
      <c r="A99" s="11">
        <v>228</v>
      </c>
      <c r="B99" s="5" t="s">
        <v>3964</v>
      </c>
      <c r="C99" s="5" t="s">
        <v>149</v>
      </c>
      <c r="D99" s="11">
        <f t="shared" si="2"/>
        <v>228</v>
      </c>
      <c r="E99" t="s">
        <v>455</v>
      </c>
      <c r="F99" t="s">
        <v>453</v>
      </c>
    </row>
    <row r="100" spans="1:6" x14ac:dyDescent="0.25">
      <c r="A100" s="14">
        <v>229</v>
      </c>
      <c r="B100" t="s">
        <v>4104</v>
      </c>
      <c r="C100" t="s">
        <v>86</v>
      </c>
      <c r="D100" s="11">
        <f t="shared" si="2"/>
        <v>229</v>
      </c>
      <c r="E100" t="s">
        <v>455</v>
      </c>
      <c r="F100" t="s">
        <v>453</v>
      </c>
    </row>
    <row r="101" spans="1:6" x14ac:dyDescent="0.25">
      <c r="A101" s="14">
        <v>230</v>
      </c>
      <c r="D101" s="11">
        <f t="shared" si="2"/>
        <v>230</v>
      </c>
      <c r="E101" t="s">
        <v>455</v>
      </c>
    </row>
    <row r="102" spans="1:6" x14ac:dyDescent="0.25">
      <c r="A102" s="14">
        <v>231</v>
      </c>
      <c r="B102" t="s">
        <v>485</v>
      </c>
      <c r="C102" t="s">
        <v>149</v>
      </c>
      <c r="D102" s="11">
        <f t="shared" si="2"/>
        <v>231</v>
      </c>
      <c r="E102" t="s">
        <v>455</v>
      </c>
      <c r="F102" t="s">
        <v>453</v>
      </c>
    </row>
    <row r="103" spans="1:6" x14ac:dyDescent="0.25">
      <c r="A103" s="14">
        <v>232</v>
      </c>
      <c r="B103" t="s">
        <v>3737</v>
      </c>
      <c r="C103" t="s">
        <v>86</v>
      </c>
      <c r="D103" s="11">
        <f t="shared" si="2"/>
        <v>232</v>
      </c>
      <c r="E103" t="s">
        <v>455</v>
      </c>
      <c r="F103" t="s">
        <v>453</v>
      </c>
    </row>
    <row r="104" spans="1:6" x14ac:dyDescent="0.25">
      <c r="A104" s="14">
        <f>VLOOKUP(B104,'Ecole de velo 2021'!$B$59:$D$93,3,FALSE)</f>
        <v>241</v>
      </c>
      <c r="B104" s="5" t="s">
        <v>457</v>
      </c>
      <c r="C104" s="5" t="s">
        <v>153</v>
      </c>
      <c r="D104" s="11">
        <f t="shared" si="2"/>
        <v>241</v>
      </c>
      <c r="E104" t="s">
        <v>455</v>
      </c>
      <c r="F104" s="5" t="s">
        <v>454</v>
      </c>
    </row>
    <row r="105" spans="1:6" x14ac:dyDescent="0.25">
      <c r="A105" s="14">
        <f>VLOOKUP(B105,'Ecole de velo 2021'!$B$59:$D$93,3,FALSE)</f>
        <v>242</v>
      </c>
      <c r="B105" s="5" t="s">
        <v>462</v>
      </c>
      <c r="C105" s="5" t="s">
        <v>283</v>
      </c>
      <c r="D105" s="11">
        <f t="shared" si="2"/>
        <v>242</v>
      </c>
      <c r="E105" t="s">
        <v>455</v>
      </c>
      <c r="F105" s="5" t="s">
        <v>454</v>
      </c>
    </row>
    <row r="106" spans="1:6" x14ac:dyDescent="0.25">
      <c r="A106" s="14">
        <f>VLOOKUP(B106,'Ecole de velo 2021'!$B$59:$D$93,3,FALSE)</f>
        <v>243</v>
      </c>
      <c r="B106" s="5" t="s">
        <v>459</v>
      </c>
      <c r="C106" s="5" t="s">
        <v>105</v>
      </c>
      <c r="D106" s="11">
        <f t="shared" si="2"/>
        <v>243</v>
      </c>
      <c r="E106" t="s">
        <v>455</v>
      </c>
      <c r="F106" s="5" t="s">
        <v>453</v>
      </c>
    </row>
    <row r="107" spans="1:6" x14ac:dyDescent="0.25">
      <c r="A107" s="14">
        <f>VLOOKUP(B107,'Ecole de velo 2021'!$B$59:$D$93,3,FALSE)</f>
        <v>244</v>
      </c>
      <c r="B107" s="5" t="s">
        <v>474</v>
      </c>
      <c r="C107" s="5" t="s">
        <v>4</v>
      </c>
      <c r="D107" s="11">
        <f t="shared" si="2"/>
        <v>244</v>
      </c>
      <c r="E107" t="s">
        <v>455</v>
      </c>
      <c r="F107" s="5" t="s">
        <v>453</v>
      </c>
    </row>
    <row r="108" spans="1:6" x14ac:dyDescent="0.25">
      <c r="A108" s="14">
        <f>VLOOKUP(B108,'Ecole de velo 2021'!$B$59:$D$93,3,FALSE)</f>
        <v>245</v>
      </c>
      <c r="B108" s="5" t="s">
        <v>3415</v>
      </c>
      <c r="C108" s="5" t="s">
        <v>3386</v>
      </c>
      <c r="D108" s="11">
        <f t="shared" si="2"/>
        <v>245</v>
      </c>
      <c r="E108" t="s">
        <v>455</v>
      </c>
      <c r="F108" s="5" t="s">
        <v>453</v>
      </c>
    </row>
    <row r="109" spans="1:6" x14ac:dyDescent="0.25">
      <c r="A109" s="14">
        <f>VLOOKUP(B109,'Ecole de velo 2021'!$B$59:$D$93,3,FALSE)</f>
        <v>246</v>
      </c>
      <c r="B109" t="s">
        <v>3079</v>
      </c>
      <c r="C109" t="s">
        <v>283</v>
      </c>
      <c r="D109" s="11">
        <f t="shared" si="2"/>
        <v>246</v>
      </c>
      <c r="E109" t="s">
        <v>455</v>
      </c>
      <c r="F109" t="s">
        <v>453</v>
      </c>
    </row>
    <row r="110" spans="1:6" x14ac:dyDescent="0.25">
      <c r="A110" s="14">
        <f>VLOOKUP(B110,'Ecole de velo 2021'!$B$59:$D$93,3,FALSE)</f>
        <v>247</v>
      </c>
      <c r="B110" s="5" t="s">
        <v>3417</v>
      </c>
      <c r="C110" s="5" t="s">
        <v>3386</v>
      </c>
      <c r="D110" s="11">
        <f t="shared" si="2"/>
        <v>247</v>
      </c>
      <c r="E110" t="s">
        <v>455</v>
      </c>
      <c r="F110" s="5" t="s">
        <v>454</v>
      </c>
    </row>
    <row r="111" spans="1:6" x14ac:dyDescent="0.25">
      <c r="A111" s="14">
        <f>VLOOKUP(B111,'Ecole de velo 2021'!$B$59:$D$93,3,FALSE)</f>
        <v>250</v>
      </c>
      <c r="B111" s="5" t="s">
        <v>3413</v>
      </c>
      <c r="C111" s="5" t="s">
        <v>59</v>
      </c>
      <c r="D111" s="11">
        <f t="shared" si="2"/>
        <v>250</v>
      </c>
      <c r="E111" t="s">
        <v>455</v>
      </c>
      <c r="F111" s="5" t="s">
        <v>453</v>
      </c>
    </row>
    <row r="112" spans="1:6" x14ac:dyDescent="0.25">
      <c r="A112" s="14">
        <f>VLOOKUP(B112,'Ecole de velo 2021'!$B$59:$D$93,3,FALSE)</f>
        <v>251</v>
      </c>
      <c r="B112" t="s">
        <v>481</v>
      </c>
      <c r="C112" t="s">
        <v>128</v>
      </c>
      <c r="D112" s="11">
        <f t="shared" si="2"/>
        <v>251</v>
      </c>
      <c r="E112" t="s">
        <v>455</v>
      </c>
      <c r="F112" t="s">
        <v>453</v>
      </c>
    </row>
    <row r="113" spans="1:6" x14ac:dyDescent="0.25">
      <c r="A113" s="14">
        <f>VLOOKUP(B113,'Ecole de velo 2021'!$B$59:$D$93,3,FALSE)</f>
        <v>253</v>
      </c>
      <c r="B113" s="5" t="s">
        <v>472</v>
      </c>
      <c r="C113" s="5" t="s">
        <v>201</v>
      </c>
      <c r="D113" s="11">
        <f t="shared" si="2"/>
        <v>253</v>
      </c>
      <c r="E113" t="s">
        <v>455</v>
      </c>
      <c r="F113" s="5" t="s">
        <v>454</v>
      </c>
    </row>
    <row r="114" spans="1:6" x14ac:dyDescent="0.25">
      <c r="A114" s="14">
        <f>VLOOKUP(B114,'Ecole de velo 2021'!$B$59:$D$93,3,FALSE)</f>
        <v>255</v>
      </c>
      <c r="B114" t="s">
        <v>480</v>
      </c>
      <c r="C114" t="s">
        <v>126</v>
      </c>
      <c r="D114" s="11">
        <f t="shared" si="2"/>
        <v>255</v>
      </c>
      <c r="E114" t="s">
        <v>455</v>
      </c>
      <c r="F114" t="s">
        <v>454</v>
      </c>
    </row>
    <row r="115" spans="1:6" x14ac:dyDescent="0.25">
      <c r="A115" s="14">
        <f>VLOOKUP(B115,'Ecole de velo 2021'!$B$59:$D$93,3,FALSE)</f>
        <v>257</v>
      </c>
      <c r="B115" t="s">
        <v>484</v>
      </c>
      <c r="C115" t="s">
        <v>86</v>
      </c>
      <c r="D115" s="11">
        <f t="shared" si="2"/>
        <v>257</v>
      </c>
      <c r="E115" t="s">
        <v>455</v>
      </c>
      <c r="F115" t="s">
        <v>453</v>
      </c>
    </row>
    <row r="116" spans="1:6" x14ac:dyDescent="0.25">
      <c r="A116" s="14">
        <f>VLOOKUP(B116,'Ecole de velo 2021'!$B$59:$D$93,3,FALSE)</f>
        <v>259</v>
      </c>
      <c r="B116" s="5" t="s">
        <v>3595</v>
      </c>
      <c r="C116" s="5" t="s">
        <v>153</v>
      </c>
      <c r="D116" s="11">
        <f t="shared" si="2"/>
        <v>259</v>
      </c>
      <c r="E116" t="s">
        <v>455</v>
      </c>
      <c r="F116" s="5" t="s">
        <v>453</v>
      </c>
    </row>
    <row r="117" spans="1:6" x14ac:dyDescent="0.25">
      <c r="A117" s="11">
        <v>233</v>
      </c>
      <c r="B117" s="48" t="s">
        <v>4116</v>
      </c>
      <c r="C117" s="49" t="s">
        <v>149</v>
      </c>
      <c r="D117" s="11">
        <f t="shared" si="2"/>
        <v>233</v>
      </c>
      <c r="E117" t="s">
        <v>455</v>
      </c>
      <c r="F117" t="str">
        <f>VLOOKUP(B117,[1]A!$D$2:$H$1448,5,FALSE)</f>
        <v>Jeune Masculin 9/10 ans</v>
      </c>
    </row>
    <row r="118" spans="1:6" x14ac:dyDescent="0.25">
      <c r="A118" s="11">
        <v>234</v>
      </c>
      <c r="B118" s="48" t="s">
        <v>3082</v>
      </c>
      <c r="C118" s="49" t="s">
        <v>2589</v>
      </c>
      <c r="D118" s="11">
        <f t="shared" si="2"/>
        <v>234</v>
      </c>
      <c r="E118" t="s">
        <v>455</v>
      </c>
      <c r="F118" t="str">
        <f>VLOOKUP(B118,[1]A!$D$2:$H$1448,5,FALSE)</f>
        <v>Jeune Féminin 9/10 ans</v>
      </c>
    </row>
    <row r="119" spans="1:6" x14ac:dyDescent="0.25">
      <c r="A119" s="11">
        <v>235</v>
      </c>
      <c r="B119" s="48" t="s">
        <v>3083</v>
      </c>
      <c r="C119" s="49" t="s">
        <v>2589</v>
      </c>
      <c r="D119" s="11">
        <f t="shared" si="2"/>
        <v>235</v>
      </c>
      <c r="E119" t="s">
        <v>455</v>
      </c>
      <c r="F119" t="str">
        <f>VLOOKUP(B119,[1]A!$D$2:$H$1448,5,FALSE)</f>
        <v>Jeune Féminin 9/10 ans</v>
      </c>
    </row>
    <row r="120" spans="1:6" x14ac:dyDescent="0.25">
      <c r="A120" s="11">
        <v>236</v>
      </c>
      <c r="B120" s="48" t="s">
        <v>464</v>
      </c>
      <c r="C120" s="49" t="s">
        <v>488</v>
      </c>
      <c r="D120" s="11">
        <f t="shared" si="2"/>
        <v>236</v>
      </c>
      <c r="E120" t="s">
        <v>455</v>
      </c>
      <c r="F120" t="s">
        <v>453</v>
      </c>
    </row>
    <row r="121" spans="1:6" x14ac:dyDescent="0.25">
      <c r="A121" s="11">
        <v>237</v>
      </c>
      <c r="B121" s="48" t="s">
        <v>4130</v>
      </c>
      <c r="C121" s="49" t="s">
        <v>231</v>
      </c>
      <c r="D121" s="11">
        <f t="shared" si="2"/>
        <v>237</v>
      </c>
      <c r="E121" t="s">
        <v>455</v>
      </c>
      <c r="F121" t="s">
        <v>453</v>
      </c>
    </row>
    <row r="122" spans="1:6" x14ac:dyDescent="0.25">
      <c r="A122" s="11">
        <v>238</v>
      </c>
      <c r="B122" s="49" t="s">
        <v>4207</v>
      </c>
      <c r="C122" s="49" t="s">
        <v>4205</v>
      </c>
      <c r="D122" s="11">
        <f t="shared" si="2"/>
        <v>238</v>
      </c>
      <c r="E122" t="s">
        <v>455</v>
      </c>
      <c r="F122" t="s">
        <v>453</v>
      </c>
    </row>
    <row r="123" spans="1:6" x14ac:dyDescent="0.25">
      <c r="A123" s="11">
        <v>239</v>
      </c>
      <c r="B123" t="s">
        <v>4208</v>
      </c>
      <c r="C123" t="s">
        <v>4205</v>
      </c>
      <c r="D123" s="11">
        <f t="shared" si="2"/>
        <v>239</v>
      </c>
      <c r="E123" t="s">
        <v>455</v>
      </c>
      <c r="F123" t="s">
        <v>453</v>
      </c>
    </row>
    <row r="124" spans="1:6" x14ac:dyDescent="0.25">
      <c r="A124" s="11">
        <v>240</v>
      </c>
      <c r="B124" s="48" t="s">
        <v>4285</v>
      </c>
      <c r="C124" t="s">
        <v>4273</v>
      </c>
      <c r="D124" s="11">
        <f t="shared" si="2"/>
        <v>240</v>
      </c>
      <c r="E124" t="s">
        <v>455</v>
      </c>
      <c r="F124" t="s">
        <v>453</v>
      </c>
    </row>
    <row r="125" spans="1:6" x14ac:dyDescent="0.25">
      <c r="A125" s="11">
        <v>248</v>
      </c>
      <c r="B125" t="s">
        <v>4325</v>
      </c>
      <c r="C125" t="s">
        <v>128</v>
      </c>
      <c r="D125" s="11">
        <f t="shared" si="2"/>
        <v>248</v>
      </c>
      <c r="E125" t="s">
        <v>455</v>
      </c>
      <c r="F125" t="s">
        <v>453</v>
      </c>
    </row>
    <row r="126" spans="1:6" x14ac:dyDescent="0.25">
      <c r="A126" s="11">
        <v>249</v>
      </c>
      <c r="D126" s="11">
        <f t="shared" si="2"/>
        <v>249</v>
      </c>
    </row>
    <row r="127" spans="1:6" x14ac:dyDescent="0.25">
      <c r="A127" s="11">
        <v>252</v>
      </c>
      <c r="D127" s="11">
        <f t="shared" si="2"/>
        <v>252</v>
      </c>
    </row>
    <row r="128" spans="1:6" x14ac:dyDescent="0.25">
      <c r="A128" s="11">
        <v>254</v>
      </c>
      <c r="D128" s="11">
        <f t="shared" si="2"/>
        <v>254</v>
      </c>
    </row>
    <row r="129" spans="1:8" x14ac:dyDescent="0.25">
      <c r="A129" s="11">
        <v>256</v>
      </c>
      <c r="D129" s="11">
        <f t="shared" si="2"/>
        <v>256</v>
      </c>
    </row>
    <row r="130" spans="1:8" x14ac:dyDescent="0.25">
      <c r="A130" s="11">
        <v>258</v>
      </c>
      <c r="D130" s="11">
        <f t="shared" si="2"/>
        <v>258</v>
      </c>
    </row>
    <row r="131" spans="1:8" x14ac:dyDescent="0.25">
      <c r="A131" s="11">
        <v>260</v>
      </c>
      <c r="D131" s="11">
        <f t="shared" si="2"/>
        <v>260</v>
      </c>
    </row>
    <row r="132" spans="1:8" x14ac:dyDescent="0.25">
      <c r="A132" s="11">
        <v>261</v>
      </c>
      <c r="D132" s="11">
        <f t="shared" si="2"/>
        <v>261</v>
      </c>
    </row>
    <row r="133" spans="1:8" x14ac:dyDescent="0.25">
      <c r="A133" s="11">
        <v>262</v>
      </c>
      <c r="D133" s="11">
        <f t="shared" si="2"/>
        <v>262</v>
      </c>
    </row>
    <row r="134" spans="1:8" x14ac:dyDescent="0.25">
      <c r="A134" s="122">
        <v>301</v>
      </c>
      <c r="B134" s="5" t="s">
        <v>4105</v>
      </c>
      <c r="C134" s="5" t="s">
        <v>183</v>
      </c>
      <c r="D134" s="27">
        <f>A134</f>
        <v>301</v>
      </c>
      <c r="E134" t="s">
        <v>493</v>
      </c>
      <c r="F134" s="5" t="s">
        <v>490</v>
      </c>
      <c r="G134" s="10">
        <v>41845</v>
      </c>
      <c r="H134" s="11" t="s">
        <v>492</v>
      </c>
    </row>
    <row r="135" spans="1:8" x14ac:dyDescent="0.25">
      <c r="A135" s="122">
        <v>302</v>
      </c>
      <c r="B135" s="5" t="s">
        <v>3756</v>
      </c>
      <c r="C135" s="5" t="s">
        <v>2911</v>
      </c>
      <c r="D135" s="27">
        <f t="shared" ref="D135:D176" si="3">A135</f>
        <v>302</v>
      </c>
      <c r="E135" t="s">
        <v>493</v>
      </c>
      <c r="F135" s="5" t="s">
        <v>490</v>
      </c>
      <c r="G135" s="10">
        <v>42234</v>
      </c>
      <c r="H135" s="11" t="s">
        <v>492</v>
      </c>
    </row>
    <row r="136" spans="1:8" x14ac:dyDescent="0.25">
      <c r="A136" s="122">
        <f>VLOOKUP(B136,'Ecole de velo 2021'!$B$108:$D$135,3,FALSE)</f>
        <v>303</v>
      </c>
      <c r="B136" s="5" t="s">
        <v>458</v>
      </c>
      <c r="C136" s="5" t="s">
        <v>74</v>
      </c>
      <c r="D136" s="27">
        <f t="shared" si="3"/>
        <v>303</v>
      </c>
      <c r="E136" t="s">
        <v>493</v>
      </c>
      <c r="F136" s="5" t="s">
        <v>490</v>
      </c>
      <c r="G136" s="10">
        <v>41674</v>
      </c>
      <c r="H136" s="11" t="s">
        <v>492</v>
      </c>
    </row>
    <row r="137" spans="1:8" x14ac:dyDescent="0.25">
      <c r="A137" s="27">
        <v>304</v>
      </c>
      <c r="B137" s="5" t="s">
        <v>4106</v>
      </c>
      <c r="C137" s="5" t="s">
        <v>17</v>
      </c>
      <c r="D137" s="27">
        <f t="shared" si="3"/>
        <v>304</v>
      </c>
      <c r="E137" t="s">
        <v>493</v>
      </c>
      <c r="F137" s="5" t="s">
        <v>490</v>
      </c>
      <c r="G137" s="10">
        <v>41877</v>
      </c>
      <c r="H137" s="11" t="s">
        <v>492</v>
      </c>
    </row>
    <row r="138" spans="1:8" x14ac:dyDescent="0.25">
      <c r="A138" s="27">
        <v>305</v>
      </c>
      <c r="B138" s="5" t="s">
        <v>3900</v>
      </c>
      <c r="C138" s="5" t="s">
        <v>107</v>
      </c>
      <c r="D138" s="27">
        <f t="shared" si="3"/>
        <v>305</v>
      </c>
      <c r="E138" t="s">
        <v>493</v>
      </c>
      <c r="F138" s="5" t="s">
        <v>490</v>
      </c>
      <c r="G138" s="10">
        <v>42107</v>
      </c>
      <c r="H138" s="11" t="s">
        <v>492</v>
      </c>
    </row>
    <row r="139" spans="1:8" x14ac:dyDescent="0.25">
      <c r="A139" s="27">
        <v>306</v>
      </c>
      <c r="B139" s="5" t="s">
        <v>4107</v>
      </c>
      <c r="C139" s="5" t="s">
        <v>3386</v>
      </c>
      <c r="D139" s="27">
        <f t="shared" si="3"/>
        <v>306</v>
      </c>
      <c r="E139" t="s">
        <v>493</v>
      </c>
      <c r="F139" s="5"/>
      <c r="G139" s="10">
        <v>42592</v>
      </c>
      <c r="H139" s="11" t="s">
        <v>492</v>
      </c>
    </row>
    <row r="140" spans="1:8" x14ac:dyDescent="0.25">
      <c r="A140" s="27">
        <v>307</v>
      </c>
      <c r="B140" s="5" t="s">
        <v>3816</v>
      </c>
      <c r="C140" s="5" t="s">
        <v>115</v>
      </c>
      <c r="D140" s="27">
        <f t="shared" si="3"/>
        <v>307</v>
      </c>
      <c r="E140" t="s">
        <v>493</v>
      </c>
      <c r="F140" s="5" t="s">
        <v>490</v>
      </c>
      <c r="G140" s="10">
        <v>41855</v>
      </c>
      <c r="H140" s="11" t="s">
        <v>492</v>
      </c>
    </row>
    <row r="141" spans="1:8" x14ac:dyDescent="0.25">
      <c r="A141" s="27">
        <v>308</v>
      </c>
      <c r="B141" s="5" t="s">
        <v>3871</v>
      </c>
      <c r="C141" s="5" t="s">
        <v>84</v>
      </c>
      <c r="D141" s="27">
        <f t="shared" si="3"/>
        <v>308</v>
      </c>
      <c r="E141" t="s">
        <v>493</v>
      </c>
      <c r="F141" s="5"/>
      <c r="G141" s="10">
        <v>42426</v>
      </c>
      <c r="H141" s="11" t="s">
        <v>492</v>
      </c>
    </row>
    <row r="142" spans="1:8" x14ac:dyDescent="0.25">
      <c r="A142" s="27">
        <v>309</v>
      </c>
      <c r="B142" s="5" t="s">
        <v>3080</v>
      </c>
      <c r="C142" s="5" t="s">
        <v>143</v>
      </c>
      <c r="D142" s="27">
        <f t="shared" si="3"/>
        <v>309</v>
      </c>
      <c r="E142" t="s">
        <v>493</v>
      </c>
      <c r="F142" s="5" t="s">
        <v>490</v>
      </c>
      <c r="G142" s="10">
        <v>41858</v>
      </c>
      <c r="H142" s="11" t="s">
        <v>492</v>
      </c>
    </row>
    <row r="143" spans="1:8" x14ac:dyDescent="0.25">
      <c r="A143" s="27">
        <v>310</v>
      </c>
      <c r="B143" s="5" t="s">
        <v>4108</v>
      </c>
      <c r="C143" s="5" t="s">
        <v>84</v>
      </c>
      <c r="D143" s="27">
        <f t="shared" si="3"/>
        <v>310</v>
      </c>
      <c r="E143" t="s">
        <v>493</v>
      </c>
      <c r="F143" s="5" t="s">
        <v>4136</v>
      </c>
      <c r="G143" s="10">
        <v>41729</v>
      </c>
      <c r="H143" s="11" t="s">
        <v>491</v>
      </c>
    </row>
    <row r="144" spans="1:8" x14ac:dyDescent="0.25">
      <c r="A144" s="27">
        <v>311</v>
      </c>
      <c r="B144" s="5" t="s">
        <v>3815</v>
      </c>
      <c r="C144" s="5" t="s">
        <v>109</v>
      </c>
      <c r="D144" s="27">
        <f t="shared" si="3"/>
        <v>311</v>
      </c>
      <c r="E144" t="s">
        <v>493</v>
      </c>
      <c r="F144" s="5" t="s">
        <v>490</v>
      </c>
      <c r="G144" s="10">
        <v>42109</v>
      </c>
      <c r="H144" s="11" t="s">
        <v>492</v>
      </c>
    </row>
    <row r="145" spans="1:8" x14ac:dyDescent="0.25">
      <c r="A145" s="27">
        <v>312</v>
      </c>
      <c r="B145" s="5" t="s">
        <v>3736</v>
      </c>
      <c r="C145" s="5" t="s">
        <v>109</v>
      </c>
      <c r="D145" s="27">
        <f t="shared" si="3"/>
        <v>312</v>
      </c>
      <c r="E145" t="s">
        <v>493</v>
      </c>
      <c r="F145" s="5" t="s">
        <v>490</v>
      </c>
      <c r="G145" s="10">
        <v>42307</v>
      </c>
      <c r="H145" s="11" t="s">
        <v>492</v>
      </c>
    </row>
    <row r="146" spans="1:8" x14ac:dyDescent="0.25">
      <c r="A146" s="122">
        <f>VLOOKUP(B146,'Ecole de velo 2021'!$B$108:$D$135,3,FALSE)</f>
        <v>313</v>
      </c>
      <c r="B146" s="5" t="s">
        <v>468</v>
      </c>
      <c r="C146" s="5" t="s">
        <v>74</v>
      </c>
      <c r="D146" s="27">
        <f t="shared" si="3"/>
        <v>313</v>
      </c>
      <c r="E146" t="s">
        <v>493</v>
      </c>
      <c r="F146" s="5" t="s">
        <v>490</v>
      </c>
      <c r="G146" s="10">
        <v>41992</v>
      </c>
      <c r="H146" s="11" t="s">
        <v>492</v>
      </c>
    </row>
    <row r="147" spans="1:8" x14ac:dyDescent="0.25">
      <c r="A147" s="27">
        <v>314</v>
      </c>
      <c r="B147" s="5" t="s">
        <v>4109</v>
      </c>
      <c r="C147" s="5" t="s">
        <v>3386</v>
      </c>
      <c r="D147" s="27">
        <f t="shared" si="3"/>
        <v>314</v>
      </c>
      <c r="E147" t="s">
        <v>493</v>
      </c>
      <c r="F147" s="5"/>
      <c r="G147" s="10">
        <v>42702</v>
      </c>
      <c r="H147" s="11" t="s">
        <v>492</v>
      </c>
    </row>
    <row r="148" spans="1:8" x14ac:dyDescent="0.25">
      <c r="A148" s="27">
        <v>315</v>
      </c>
      <c r="B148" s="5" t="s">
        <v>4110</v>
      </c>
      <c r="C148" s="5" t="s">
        <v>3386</v>
      </c>
      <c r="D148" s="27">
        <f t="shared" si="3"/>
        <v>315</v>
      </c>
      <c r="E148" t="s">
        <v>493</v>
      </c>
      <c r="F148" s="5" t="s">
        <v>490</v>
      </c>
      <c r="G148" s="10">
        <v>42003</v>
      </c>
      <c r="H148" s="11" t="s">
        <v>492</v>
      </c>
    </row>
    <row r="149" spans="1:8" x14ac:dyDescent="0.25">
      <c r="A149" s="27">
        <v>316</v>
      </c>
      <c r="B149" s="5" t="s">
        <v>3888</v>
      </c>
      <c r="C149" s="5" t="s">
        <v>86</v>
      </c>
      <c r="D149" s="27">
        <f t="shared" si="3"/>
        <v>316</v>
      </c>
      <c r="E149" t="s">
        <v>493</v>
      </c>
      <c r="F149" s="5" t="s">
        <v>490</v>
      </c>
      <c r="G149" s="10">
        <v>41948</v>
      </c>
      <c r="H149" s="11" t="s">
        <v>492</v>
      </c>
    </row>
    <row r="150" spans="1:8" x14ac:dyDescent="0.25">
      <c r="A150" s="27">
        <v>317</v>
      </c>
      <c r="B150" s="5" t="s">
        <v>3962</v>
      </c>
      <c r="C150" s="5" t="s">
        <v>149</v>
      </c>
      <c r="D150" s="27">
        <f t="shared" si="3"/>
        <v>317</v>
      </c>
      <c r="E150" t="s">
        <v>493</v>
      </c>
      <c r="F150" s="5" t="s">
        <v>490</v>
      </c>
      <c r="G150" s="10">
        <v>41646</v>
      </c>
      <c r="H150" s="11" t="s">
        <v>492</v>
      </c>
    </row>
    <row r="151" spans="1:8" x14ac:dyDescent="0.25">
      <c r="A151" s="122">
        <f>VLOOKUP(B151,'Ecole de velo 2021'!$B$108:$D$135,3,FALSE)</f>
        <v>318</v>
      </c>
      <c r="B151" s="5" t="s">
        <v>473</v>
      </c>
      <c r="C151" s="5" t="s">
        <v>171</v>
      </c>
      <c r="D151" s="27">
        <f t="shared" si="3"/>
        <v>318</v>
      </c>
      <c r="E151" t="s">
        <v>493</v>
      </c>
      <c r="F151" s="5" t="s">
        <v>490</v>
      </c>
      <c r="G151" s="10">
        <v>41945</v>
      </c>
      <c r="H151" s="11" t="s">
        <v>492</v>
      </c>
    </row>
    <row r="152" spans="1:8" x14ac:dyDescent="0.25">
      <c r="A152" s="27">
        <v>319</v>
      </c>
      <c r="B152" s="5" t="s">
        <v>3922</v>
      </c>
      <c r="C152" s="5" t="s">
        <v>86</v>
      </c>
      <c r="D152" s="27">
        <f t="shared" si="3"/>
        <v>319</v>
      </c>
      <c r="E152" t="s">
        <v>493</v>
      </c>
      <c r="F152" s="5" t="s">
        <v>490</v>
      </c>
      <c r="G152" s="10">
        <v>42061</v>
      </c>
      <c r="H152" s="11" t="s">
        <v>492</v>
      </c>
    </row>
    <row r="153" spans="1:8" x14ac:dyDescent="0.25">
      <c r="A153" s="27">
        <v>320</v>
      </c>
      <c r="B153" s="5" t="s">
        <v>3949</v>
      </c>
      <c r="C153" s="5" t="s">
        <v>149</v>
      </c>
      <c r="D153" s="27">
        <f t="shared" si="3"/>
        <v>320</v>
      </c>
      <c r="E153" t="s">
        <v>493</v>
      </c>
      <c r="F153" s="5" t="s">
        <v>4136</v>
      </c>
      <c r="G153" s="10">
        <v>41932</v>
      </c>
      <c r="H153" s="11" t="s">
        <v>491</v>
      </c>
    </row>
    <row r="154" spans="1:8" x14ac:dyDescent="0.25">
      <c r="A154" s="27">
        <v>321</v>
      </c>
      <c r="B154" s="5" t="s">
        <v>3865</v>
      </c>
      <c r="C154" s="5" t="s">
        <v>86</v>
      </c>
      <c r="D154" s="27">
        <f t="shared" si="3"/>
        <v>321</v>
      </c>
      <c r="E154" t="s">
        <v>493</v>
      </c>
      <c r="F154" s="5" t="s">
        <v>490</v>
      </c>
      <c r="G154" s="10">
        <v>42185</v>
      </c>
      <c r="H154" s="11" t="s">
        <v>492</v>
      </c>
    </row>
    <row r="155" spans="1:8" x14ac:dyDescent="0.25">
      <c r="A155" s="27">
        <v>322</v>
      </c>
      <c r="B155" s="5" t="s">
        <v>3960</v>
      </c>
      <c r="C155" s="5" t="s">
        <v>149</v>
      </c>
      <c r="D155" s="27">
        <f t="shared" si="3"/>
        <v>322</v>
      </c>
      <c r="E155" t="s">
        <v>493</v>
      </c>
      <c r="F155" s="5" t="s">
        <v>490</v>
      </c>
      <c r="G155" s="10">
        <v>42020</v>
      </c>
      <c r="H155" s="11" t="s">
        <v>492</v>
      </c>
    </row>
    <row r="156" spans="1:8" x14ac:dyDescent="0.25">
      <c r="A156" s="27">
        <v>323</v>
      </c>
      <c r="B156" s="49" t="s">
        <v>3859</v>
      </c>
      <c r="C156" s="49" t="s">
        <v>36</v>
      </c>
      <c r="D156" s="27">
        <f t="shared" si="3"/>
        <v>323</v>
      </c>
      <c r="E156" t="s">
        <v>493</v>
      </c>
      <c r="F156" t="s">
        <v>490</v>
      </c>
    </row>
    <row r="157" spans="1:8" x14ac:dyDescent="0.25">
      <c r="A157" s="27">
        <v>324</v>
      </c>
      <c r="B157" s="49" t="s">
        <v>3084</v>
      </c>
      <c r="C157" s="49" t="s">
        <v>488</v>
      </c>
      <c r="D157" s="27">
        <f t="shared" si="3"/>
        <v>324</v>
      </c>
      <c r="E157" t="s">
        <v>493</v>
      </c>
      <c r="F157" t="s">
        <v>490</v>
      </c>
    </row>
    <row r="158" spans="1:8" x14ac:dyDescent="0.25">
      <c r="A158" s="27">
        <v>325</v>
      </c>
      <c r="B158" s="49" t="s">
        <v>4131</v>
      </c>
      <c r="C158" s="49" t="s">
        <v>14</v>
      </c>
      <c r="D158" s="27">
        <f t="shared" si="3"/>
        <v>325</v>
      </c>
      <c r="E158" t="s">
        <v>493</v>
      </c>
      <c r="F158" t="s">
        <v>490</v>
      </c>
    </row>
    <row r="159" spans="1:8" x14ac:dyDescent="0.25">
      <c r="A159" s="27">
        <v>326</v>
      </c>
      <c r="B159" t="s">
        <v>3425</v>
      </c>
      <c r="C159" t="s">
        <v>86</v>
      </c>
      <c r="D159" s="27">
        <f t="shared" si="3"/>
        <v>326</v>
      </c>
      <c r="E159" t="s">
        <v>493</v>
      </c>
      <c r="F159" t="s">
        <v>4136</v>
      </c>
    </row>
    <row r="160" spans="1:8" x14ac:dyDescent="0.25">
      <c r="A160" s="122">
        <f>VLOOKUP(B160,'Ecole de velo 2021'!$B$108:$D$135,3,FALSE)</f>
        <v>327</v>
      </c>
      <c r="B160" s="5" t="s">
        <v>3644</v>
      </c>
      <c r="C160" s="5" t="s">
        <v>3386</v>
      </c>
      <c r="D160" s="27">
        <f t="shared" si="3"/>
        <v>327</v>
      </c>
      <c r="E160" t="s">
        <v>493</v>
      </c>
      <c r="F160" s="5" t="s">
        <v>490</v>
      </c>
      <c r="G160" s="10">
        <v>41785</v>
      </c>
      <c r="H160" s="11" t="s">
        <v>492</v>
      </c>
    </row>
    <row r="161" spans="1:8" x14ac:dyDescent="0.25">
      <c r="A161" s="11">
        <v>328</v>
      </c>
      <c r="B161" s="48" t="s">
        <v>3961</v>
      </c>
      <c r="C161" t="s">
        <v>174</v>
      </c>
      <c r="D161" s="27">
        <f t="shared" si="3"/>
        <v>328</v>
      </c>
      <c r="E161" t="s">
        <v>493</v>
      </c>
      <c r="F161" t="s">
        <v>490</v>
      </c>
    </row>
    <row r="162" spans="1:8" x14ac:dyDescent="0.25">
      <c r="A162" s="11">
        <v>329</v>
      </c>
      <c r="B162" s="48" t="s">
        <v>4329</v>
      </c>
      <c r="C162" t="s">
        <v>333</v>
      </c>
      <c r="D162" s="27">
        <f t="shared" si="3"/>
        <v>329</v>
      </c>
      <c r="E162" t="s">
        <v>493</v>
      </c>
    </row>
    <row r="163" spans="1:8" x14ac:dyDescent="0.25">
      <c r="A163" s="11">
        <v>330</v>
      </c>
      <c r="B163" t="s">
        <v>4331</v>
      </c>
      <c r="C163" t="s">
        <v>201</v>
      </c>
      <c r="D163" s="27">
        <f t="shared" si="3"/>
        <v>330</v>
      </c>
      <c r="E163" t="s">
        <v>493</v>
      </c>
    </row>
    <row r="164" spans="1:8" x14ac:dyDescent="0.25">
      <c r="A164" s="11">
        <v>331</v>
      </c>
      <c r="B164" t="s">
        <v>4347</v>
      </c>
      <c r="C164" s="5" t="s">
        <v>107</v>
      </c>
      <c r="D164" s="27">
        <f t="shared" si="3"/>
        <v>331</v>
      </c>
      <c r="E164" t="s">
        <v>493</v>
      </c>
      <c r="G164" t="s">
        <v>4348</v>
      </c>
    </row>
    <row r="165" spans="1:8" x14ac:dyDescent="0.25">
      <c r="A165" s="11">
        <v>332</v>
      </c>
      <c r="B165" t="s">
        <v>4352</v>
      </c>
      <c r="C165" t="s">
        <v>3386</v>
      </c>
      <c r="D165" s="27">
        <f t="shared" si="3"/>
        <v>332</v>
      </c>
      <c r="E165" t="s">
        <v>493</v>
      </c>
    </row>
    <row r="166" spans="1:8" x14ac:dyDescent="0.25">
      <c r="A166" s="11">
        <v>333</v>
      </c>
      <c r="B166" t="s">
        <v>4355</v>
      </c>
      <c r="C166" t="s">
        <v>2976</v>
      </c>
      <c r="D166" s="27">
        <f t="shared" si="3"/>
        <v>333</v>
      </c>
      <c r="E166" t="s">
        <v>493</v>
      </c>
    </row>
    <row r="167" spans="1:8" x14ac:dyDescent="0.25">
      <c r="A167" s="11">
        <v>334</v>
      </c>
      <c r="D167" s="27">
        <f t="shared" si="3"/>
        <v>334</v>
      </c>
    </row>
    <row r="168" spans="1:8" x14ac:dyDescent="0.25">
      <c r="A168" s="122">
        <f>VLOOKUP(B168,'Ecole de velo 2021'!$B$108:$D$135,3,FALSE)</f>
        <v>336</v>
      </c>
      <c r="B168" s="5" t="s">
        <v>2891</v>
      </c>
      <c r="C168" s="5" t="s">
        <v>201</v>
      </c>
      <c r="D168" s="27">
        <f t="shared" si="3"/>
        <v>336</v>
      </c>
      <c r="E168" t="s">
        <v>493</v>
      </c>
      <c r="F168" s="5" t="s">
        <v>490</v>
      </c>
      <c r="G168" s="10">
        <v>42155</v>
      </c>
      <c r="H168" s="11" t="s">
        <v>492</v>
      </c>
    </row>
    <row r="169" spans="1:8" x14ac:dyDescent="0.25">
      <c r="A169" s="122">
        <f>VLOOKUP(B169,'Ecole de velo 2021'!$B$108:$D$135,3,FALSE)</f>
        <v>337</v>
      </c>
      <c r="B169" s="5" t="s">
        <v>3077</v>
      </c>
      <c r="C169" s="5" t="s">
        <v>4</v>
      </c>
      <c r="D169" s="27">
        <f t="shared" si="3"/>
        <v>337</v>
      </c>
      <c r="E169" t="s">
        <v>493</v>
      </c>
      <c r="F169" s="5" t="s">
        <v>490</v>
      </c>
      <c r="G169" s="10">
        <v>42312</v>
      </c>
      <c r="H169" s="11" t="s">
        <v>492</v>
      </c>
    </row>
    <row r="170" spans="1:8" x14ac:dyDescent="0.25">
      <c r="A170" s="122">
        <f>VLOOKUP(B170,'Ecole de velo 2021'!$B$108:$D$135,3,FALSE)</f>
        <v>338</v>
      </c>
      <c r="B170" s="5" t="s">
        <v>3419</v>
      </c>
      <c r="C170" s="5" t="s">
        <v>107</v>
      </c>
      <c r="D170" s="27">
        <f t="shared" si="3"/>
        <v>338</v>
      </c>
      <c r="E170" t="s">
        <v>493</v>
      </c>
      <c r="F170" s="5" t="s">
        <v>490</v>
      </c>
      <c r="G170" s="10">
        <v>41689</v>
      </c>
      <c r="H170" s="11" t="s">
        <v>492</v>
      </c>
    </row>
    <row r="171" spans="1:8" x14ac:dyDescent="0.25">
      <c r="A171" s="122">
        <f>VLOOKUP(B171,'Ecole de velo 2021'!$B$108:$D$135,3,FALSE)</f>
        <v>340</v>
      </c>
      <c r="B171" s="5" t="s">
        <v>3422</v>
      </c>
      <c r="C171" s="5" t="s">
        <v>3386</v>
      </c>
      <c r="D171" s="27">
        <f t="shared" si="3"/>
        <v>340</v>
      </c>
      <c r="E171" t="s">
        <v>493</v>
      </c>
      <c r="F171" s="5" t="s">
        <v>490</v>
      </c>
      <c r="G171" s="10">
        <v>41704</v>
      </c>
      <c r="H171" s="11" t="s">
        <v>492</v>
      </c>
    </row>
    <row r="172" spans="1:8" x14ac:dyDescent="0.25">
      <c r="A172" s="122">
        <f>VLOOKUP(B172,'Ecole de velo 2021'!$B$108:$D$135,3,FALSE)</f>
        <v>341</v>
      </c>
      <c r="B172" s="5" t="s">
        <v>3423</v>
      </c>
      <c r="C172" s="5" t="s">
        <v>410</v>
      </c>
      <c r="D172" s="27">
        <f t="shared" si="3"/>
        <v>341</v>
      </c>
      <c r="E172" t="s">
        <v>493</v>
      </c>
      <c r="F172" s="5" t="s">
        <v>490</v>
      </c>
      <c r="G172" s="10">
        <v>41987</v>
      </c>
      <c r="H172" s="11" t="s">
        <v>492</v>
      </c>
    </row>
    <row r="173" spans="1:8" x14ac:dyDescent="0.25">
      <c r="A173" s="122">
        <f>VLOOKUP(B173,'Ecole de velo 2021'!$B$108:$D$135,3,FALSE)</f>
        <v>344</v>
      </c>
      <c r="B173" s="5" t="s">
        <v>3190</v>
      </c>
      <c r="C173" s="5" t="s">
        <v>22</v>
      </c>
      <c r="D173" s="27">
        <f t="shared" si="3"/>
        <v>344</v>
      </c>
      <c r="E173" t="s">
        <v>493</v>
      </c>
      <c r="F173" s="5"/>
      <c r="G173" s="10">
        <v>42541</v>
      </c>
      <c r="H173" s="11" t="s">
        <v>492</v>
      </c>
    </row>
    <row r="174" spans="1:8" x14ac:dyDescent="0.25">
      <c r="A174" s="122">
        <f>VLOOKUP(B174,'Ecole de velo 2021'!$B$108:$D$135,3,FALSE)</f>
        <v>347</v>
      </c>
      <c r="B174" s="5" t="s">
        <v>3524</v>
      </c>
      <c r="C174" s="5" t="s">
        <v>174</v>
      </c>
      <c r="D174" s="27">
        <f t="shared" si="3"/>
        <v>347</v>
      </c>
      <c r="E174" t="s">
        <v>493</v>
      </c>
      <c r="F174" s="5" t="s">
        <v>490</v>
      </c>
      <c r="G174" s="10">
        <v>41697</v>
      </c>
      <c r="H174" s="11" t="s">
        <v>492</v>
      </c>
    </row>
    <row r="175" spans="1:8" x14ac:dyDescent="0.25">
      <c r="A175" s="122">
        <f>VLOOKUP(B175,'Ecole de velo 2021'!$B$108:$D$135,3,FALSE)</f>
        <v>349</v>
      </c>
      <c r="B175" s="5" t="s">
        <v>3561</v>
      </c>
      <c r="C175" s="5" t="s">
        <v>84</v>
      </c>
      <c r="D175" s="27">
        <f t="shared" si="3"/>
        <v>349</v>
      </c>
      <c r="E175" t="s">
        <v>493</v>
      </c>
      <c r="F175" s="5" t="s">
        <v>490</v>
      </c>
      <c r="G175" s="10">
        <v>41839</v>
      </c>
      <c r="H175" s="11" t="s">
        <v>492</v>
      </c>
    </row>
    <row r="176" spans="1:8" x14ac:dyDescent="0.25">
      <c r="A176" s="122">
        <f>VLOOKUP(B176,'Ecole de velo 2021'!$B$108:$D$135,3,FALSE)</f>
        <v>350</v>
      </c>
      <c r="B176" s="5" t="s">
        <v>3637</v>
      </c>
      <c r="C176" s="5" t="s">
        <v>53</v>
      </c>
      <c r="D176" s="27">
        <f t="shared" si="3"/>
        <v>350</v>
      </c>
      <c r="E176" t="s">
        <v>493</v>
      </c>
      <c r="F176" s="5" t="s">
        <v>490</v>
      </c>
      <c r="G176" s="10">
        <v>41949</v>
      </c>
      <c r="H176" s="11" t="s">
        <v>492</v>
      </c>
    </row>
  </sheetData>
  <autoFilter ref="B1:F166" xr:uid="{00000000-0009-0000-0000-000006000000}"/>
  <sortState xmlns:xlrd2="http://schemas.microsoft.com/office/spreadsheetml/2017/richdata2" ref="A134:H176">
    <sortCondition ref="A134:A176"/>
  </sortState>
  <printOptions gridLines="1"/>
  <pageMargins left="0.7" right="0.7" top="0.75" bottom="0.75" header="0.3" footer="0.3"/>
  <pageSetup paperSize="9" orientation="landscape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23"/>
  <sheetViews>
    <sheetView topLeftCell="A448" workbookViewId="0">
      <selection activeCell="D504" sqref="D504"/>
    </sheetView>
  </sheetViews>
  <sheetFormatPr baseColWidth="10" defaultColWidth="11.5703125" defaultRowHeight="15" x14ac:dyDescent="0.25"/>
  <cols>
    <col min="1" max="1" width="7.5703125" style="49" bestFit="1" customWidth="1"/>
    <col min="2" max="2" width="16.5703125" style="49" customWidth="1"/>
    <col min="3" max="3" width="24.7109375" style="49" bestFit="1" customWidth="1"/>
    <col min="4" max="4" width="48.7109375" style="51" customWidth="1"/>
    <col min="5" max="5" width="12" style="49" bestFit="1" customWidth="1"/>
    <col min="6" max="6" width="11.5703125" style="50"/>
    <col min="7" max="7" width="22.5703125" style="50" customWidth="1"/>
    <col min="8" max="9" width="4.28515625" style="50" customWidth="1"/>
    <col min="10" max="10" width="5.28515625" style="50" bestFit="1" customWidth="1"/>
    <col min="11" max="13" width="4.28515625" style="50" customWidth="1"/>
    <col min="14" max="15" width="11.5703125" style="49" customWidth="1"/>
    <col min="16" max="16" width="24.28515625" style="50" bestFit="1" customWidth="1"/>
    <col min="17" max="20" width="4.7109375" style="49" customWidth="1"/>
    <col min="21" max="21" width="7.140625" style="49" bestFit="1" customWidth="1"/>
    <col min="22" max="16384" width="11.5703125" style="49"/>
  </cols>
  <sheetData>
    <row r="1" spans="1:21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N1" s="49" t="s">
        <v>353</v>
      </c>
      <c r="O1" s="49" t="s">
        <v>355</v>
      </c>
      <c r="P1" s="50" t="s">
        <v>354</v>
      </c>
      <c r="Q1">
        <v>1</v>
      </c>
      <c r="R1">
        <v>2</v>
      </c>
      <c r="S1">
        <v>3</v>
      </c>
      <c r="T1" t="s">
        <v>3897</v>
      </c>
      <c r="U1" t="s">
        <v>3898</v>
      </c>
    </row>
    <row r="2" spans="1:21" ht="14.45" customHeight="1" x14ac:dyDescent="0.25">
      <c r="A2" s="49">
        <v>1</v>
      </c>
      <c r="B2" s="72">
        <f t="shared" ref="B2:B68" si="0">N2</f>
        <v>144416</v>
      </c>
      <c r="C2" s="49" t="s">
        <v>5</v>
      </c>
      <c r="D2" s="49" t="s">
        <v>53</v>
      </c>
      <c r="E2" s="49" t="str">
        <f>VLOOKUP(C2,[3]A!$D$2:$J$467,7,FALSE)</f>
        <v>05994059693</v>
      </c>
      <c r="F2" s="50" t="s">
        <v>360</v>
      </c>
      <c r="J2" s="105">
        <f>VLOOKUP(C2,Route2021!$C$2:$J$1212,8,FALSE)</f>
        <v>1</v>
      </c>
      <c r="N2" s="49">
        <f>VLOOKUP(C2,Bilan!$B$4:$D$1785,3,FALSE)</f>
        <v>144416</v>
      </c>
      <c r="O2" s="49">
        <f t="shared" ref="O2:O66" si="1">A2</f>
        <v>1</v>
      </c>
      <c r="P2" s="50" t="str">
        <f>VLOOKUP(C2,[3]A!$D$2:$H$438,5,FALSE)</f>
        <v>Adulte Masculin 20/29 ans</v>
      </c>
      <c r="Q2" s="48">
        <f>IFERROR(VLOOKUP(C2,'[4]1ère'!$B$3:$I$89,7,FALSE),0)</f>
        <v>2</v>
      </c>
      <c r="R2" s="48">
        <f>IFERROR(VLOOKUP(C2,'[4]2ème'!$B$3:$I$116,6,FALSE),0)</f>
        <v>6</v>
      </c>
      <c r="S2" s="48">
        <f>IFERROR(VLOOKUP(C2,'[4]3ème'!$B$3:$I$230,6,FALSE),0)</f>
        <v>0</v>
      </c>
      <c r="T2" s="48">
        <f>IFERROR(VLOOKUP(C2,[4]Féminines!$B$3:$I$89,6,FALSE),0)</f>
        <v>0</v>
      </c>
      <c r="U2">
        <f>SUM(Q2:T2)</f>
        <v>8</v>
      </c>
    </row>
    <row r="3" spans="1:21" ht="14.45" customHeight="1" x14ac:dyDescent="0.25">
      <c r="A3" s="49">
        <v>2</v>
      </c>
      <c r="B3" s="72">
        <f t="shared" si="0"/>
        <v>144297</v>
      </c>
      <c r="C3" s="49" t="s">
        <v>8</v>
      </c>
      <c r="D3" s="49" t="s">
        <v>109</v>
      </c>
      <c r="E3" s="49" t="str">
        <f>VLOOKUP(C3,[3]A!$D$2:$J$467,7,FALSE)</f>
        <v>05996216283</v>
      </c>
      <c r="F3" s="50" t="s">
        <v>360</v>
      </c>
      <c r="J3" s="105">
        <f>VLOOKUP(C3,Route2021!$C$2:$J$1212,8,FALSE)</f>
        <v>0</v>
      </c>
      <c r="N3" s="49">
        <f>VLOOKUP(C3,Bilan!$B$4:$D$1785,3,FALSE)</f>
        <v>144297</v>
      </c>
      <c r="O3" s="49">
        <f t="shared" si="1"/>
        <v>2</v>
      </c>
      <c r="P3" s="50" t="str">
        <f>VLOOKUP(C3,[3]A!$D$2:$H$438,5,FALSE)</f>
        <v>Adulte Masculin 40/49 ans</v>
      </c>
      <c r="Q3" s="48">
        <f>IFERROR(VLOOKUP(C3,'[4]1ère'!$B$3:$I$89,7,FALSE),0)</f>
        <v>13</v>
      </c>
      <c r="R3" s="48">
        <f>IFERROR(VLOOKUP(C3,'[4]2ème'!$B$3:$I$116,6,FALSE),0)</f>
        <v>6</v>
      </c>
      <c r="S3" s="48">
        <f>IFERROR(VLOOKUP(C3,'[4]3ème'!$B$3:$I$230,6,FALSE),0)</f>
        <v>0</v>
      </c>
      <c r="T3" s="48">
        <f>IFERROR(VLOOKUP(C3,[4]Féminines!$B$3:$I$89,6,FALSE),0)</f>
        <v>0</v>
      </c>
      <c r="U3">
        <f t="shared" ref="U3:U66" si="2">SUM(Q3:T3)</f>
        <v>19</v>
      </c>
    </row>
    <row r="4" spans="1:21" ht="14.45" customHeight="1" x14ac:dyDescent="0.25">
      <c r="A4" s="49">
        <v>3</v>
      </c>
      <c r="B4" s="72">
        <f t="shared" si="0"/>
        <v>144404</v>
      </c>
      <c r="C4" s="49" t="s">
        <v>824</v>
      </c>
      <c r="D4" s="49" t="str">
        <f>VLOOKUP(C4,[3]A!$D$2:$F$350,3,FALSE)</f>
        <v>UNION VELOCIPEDIQUE FOURMISIENNE</v>
      </c>
      <c r="E4" s="49" t="str">
        <f>VLOOKUP(C4,[3]A!$D$2:$J$467,7,FALSE)</f>
        <v>05999111113</v>
      </c>
      <c r="F4" s="50" t="s">
        <v>360</v>
      </c>
      <c r="J4" s="105">
        <v>1</v>
      </c>
      <c r="N4" s="49">
        <f>VLOOKUP(C4,Bilan!$B$4:$D$1785,3,FALSE)</f>
        <v>144404</v>
      </c>
      <c r="O4" s="49">
        <f t="shared" si="1"/>
        <v>3</v>
      </c>
      <c r="P4" s="50" t="str">
        <f>VLOOKUP(C4,[3]A!$D$2:$H$438,5,FALSE)</f>
        <v>Adulte Masculin 30/39 ans</v>
      </c>
      <c r="Q4" s="48">
        <f>IFERROR(VLOOKUP(C4,'[4]1ère'!$B$3:$I$89,7,FALSE),0)</f>
        <v>11</v>
      </c>
      <c r="R4" s="48">
        <f>IFERROR(VLOOKUP(C4,'[4]2ème'!$B$3:$I$116,6,FALSE),0)</f>
        <v>0</v>
      </c>
      <c r="S4" s="48">
        <f>IFERROR(VLOOKUP(C4,'[4]3ème'!$B$3:$I$230,6,FALSE),0)</f>
        <v>0</v>
      </c>
      <c r="T4" s="48">
        <f>IFERROR(VLOOKUP(C4,[4]Féminines!$B$3:$I$89,6,FALSE),0)</f>
        <v>0</v>
      </c>
      <c r="U4">
        <f t="shared" si="2"/>
        <v>11</v>
      </c>
    </row>
    <row r="5" spans="1:21" ht="14.45" customHeight="1" x14ac:dyDescent="0.25">
      <c r="A5" s="49">
        <v>4</v>
      </c>
      <c r="B5" s="72">
        <f t="shared" si="0"/>
        <v>4445</v>
      </c>
      <c r="C5" s="49" t="s">
        <v>1914</v>
      </c>
      <c r="D5" s="49" t="str">
        <f>VLOOKUP(C5,[3]A!$D$2:$F$350,3,FALSE)</f>
        <v>NOEUX VELO CLUB NOEUXOIS</v>
      </c>
      <c r="E5" s="49" t="str">
        <f>VLOOKUP(C5,[3]A!$D$2:$J$467,7,FALSE)</f>
        <v>06297108207</v>
      </c>
      <c r="F5" s="50" t="s">
        <v>360</v>
      </c>
      <c r="J5" s="105">
        <f>VLOOKUP(C5,Route2021!$C$2:$J$1212,8,FALSE)</f>
        <v>0</v>
      </c>
      <c r="N5" s="49">
        <f>VLOOKUP(C5,Bilan!$B$4:$D$1785,3,FALSE)</f>
        <v>4445</v>
      </c>
      <c r="O5" s="49">
        <f t="shared" si="1"/>
        <v>4</v>
      </c>
      <c r="P5" s="50" t="str">
        <f>VLOOKUP(C5,[3]A!$D$2:$H$438,5,FALSE)</f>
        <v>Adulte Masculin 40/49 ans</v>
      </c>
      <c r="Q5" s="48">
        <f>IFERROR(VLOOKUP(C5,'[4]1ère'!$B$3:$I$89,7,FALSE),0)</f>
        <v>11</v>
      </c>
      <c r="R5" s="48">
        <f>IFERROR(VLOOKUP(C5,'[4]2ème'!$B$3:$I$116,6,FALSE),0)</f>
        <v>0</v>
      </c>
      <c r="S5" s="48">
        <f>IFERROR(VLOOKUP(C5,'[4]3ème'!$B$3:$I$230,6,FALSE),0)</f>
        <v>0</v>
      </c>
      <c r="T5" s="48">
        <f>IFERROR(VLOOKUP(C5,[4]Féminines!$B$3:$I$89,6,FALSE),0)</f>
        <v>0</v>
      </c>
      <c r="U5">
        <f t="shared" si="2"/>
        <v>11</v>
      </c>
    </row>
    <row r="6" spans="1:21" ht="14.45" customHeight="1" x14ac:dyDescent="0.25">
      <c r="A6" s="49">
        <v>5</v>
      </c>
      <c r="B6" s="72">
        <f t="shared" si="0"/>
        <v>2410</v>
      </c>
      <c r="C6" s="49" t="s">
        <v>1922</v>
      </c>
      <c r="D6" s="49" t="str">
        <f>VLOOKUP(C6,[3]A!$D$2:$F$350,3,FALSE)</f>
        <v>UNION VELOCIPEDIQUE FOURMISIENNE</v>
      </c>
      <c r="E6" s="49" t="str">
        <f>VLOOKUP(C6,[3]A!$D$2:$J$467,7,FALSE)</f>
        <v>05994030255</v>
      </c>
      <c r="F6" s="50" t="s">
        <v>360</v>
      </c>
      <c r="J6" s="105">
        <v>1</v>
      </c>
      <c r="N6" s="49">
        <f>VLOOKUP(C6,Bilan!$B$4:$D$1785,3,FALSE)</f>
        <v>2410</v>
      </c>
      <c r="O6" s="49">
        <f t="shared" si="1"/>
        <v>5</v>
      </c>
      <c r="P6" s="50" t="str">
        <f>VLOOKUP(C6,[3]A!$D$2:$H$438,5,FALSE)</f>
        <v>Adulte Masculin 40/49 ans</v>
      </c>
      <c r="Q6" s="48">
        <f>IFERROR(VLOOKUP(C6,'[4]1ère'!$B$3:$I$89,7,FALSE),0)</f>
        <v>20</v>
      </c>
      <c r="R6" s="48">
        <f>IFERROR(VLOOKUP(C6,'[4]2ème'!$B$3:$I$116,6,FALSE),0)</f>
        <v>0</v>
      </c>
      <c r="S6" s="48">
        <f>IFERROR(VLOOKUP(C6,'[4]3ème'!$B$3:$I$230,6,FALSE),0)</f>
        <v>0</v>
      </c>
      <c r="T6" s="48">
        <f>IFERROR(VLOOKUP(C6,[4]Féminines!$B$3:$I$89,6,FALSE),0)</f>
        <v>0</v>
      </c>
      <c r="U6">
        <f t="shared" si="2"/>
        <v>20</v>
      </c>
    </row>
    <row r="7" spans="1:21" ht="14.45" customHeight="1" x14ac:dyDescent="0.25">
      <c r="A7" s="49">
        <v>6</v>
      </c>
      <c r="B7" s="72">
        <f t="shared" si="0"/>
        <v>2380</v>
      </c>
      <c r="C7" s="49" t="s">
        <v>1810</v>
      </c>
      <c r="D7" s="49" t="str">
        <f>VLOOKUP(C7,[3]A!$D$2:$F$350,3,FALSE)</f>
        <v>CLUB CYCLISTE VERLINGHEM</v>
      </c>
      <c r="E7" s="49" t="str">
        <f>VLOOKUP(C7,[3]A!$D$2:$J$467,7,FALSE)</f>
        <v>05963119612</v>
      </c>
      <c r="F7" s="50" t="s">
        <v>360</v>
      </c>
      <c r="J7" s="105">
        <f>VLOOKUP(C7,Route2021!$C$2:$J$1212,8,FALSE)</f>
        <v>1</v>
      </c>
      <c r="N7" s="49">
        <f>VLOOKUP(C7,Bilan!$B$4:$D$1785,3,FALSE)</f>
        <v>2380</v>
      </c>
      <c r="O7" s="49">
        <f t="shared" si="1"/>
        <v>6</v>
      </c>
      <c r="P7" s="50" t="str">
        <f>VLOOKUP(C7,[3]A!$D$2:$H$438,5,FALSE)</f>
        <v>Adulte Masculin 30/39 ans</v>
      </c>
      <c r="Q7" s="48">
        <f>IFERROR(VLOOKUP(C7,'[4]1ère'!$B$3:$I$89,7,FALSE),0)</f>
        <v>14</v>
      </c>
      <c r="R7" s="48">
        <f>IFERROR(VLOOKUP(C7,'[4]2ème'!$B$3:$I$116,6,FALSE),0)</f>
        <v>0</v>
      </c>
      <c r="S7" s="48">
        <f>IFERROR(VLOOKUP(C7,'[4]3ème'!$B$3:$I$230,6,FALSE),0)</f>
        <v>0</v>
      </c>
      <c r="T7" s="48">
        <f>IFERROR(VLOOKUP(C7,[4]Féminines!$B$3:$I$89,6,FALSE),0)</f>
        <v>0</v>
      </c>
      <c r="U7">
        <f t="shared" si="2"/>
        <v>14</v>
      </c>
    </row>
    <row r="8" spans="1:21" ht="14.45" customHeight="1" x14ac:dyDescent="0.25">
      <c r="A8" s="49">
        <v>7</v>
      </c>
      <c r="B8" s="72">
        <f t="shared" si="0"/>
        <v>4390</v>
      </c>
      <c r="C8" s="49" t="s">
        <v>2588</v>
      </c>
      <c r="D8" s="49" t="str">
        <f>VLOOKUP(C8,[3]A!$D$2:$F$350,3,FALSE)</f>
        <v>NOEUX VELO CLUB NOEUXOIS</v>
      </c>
      <c r="E8" s="49" t="str">
        <f>VLOOKUP(C8,[3]A!$D$2:$J$467,7,FALSE)</f>
        <v>06297059854</v>
      </c>
      <c r="F8" s="50" t="s">
        <v>360</v>
      </c>
      <c r="J8" s="105">
        <f>VLOOKUP(C8,Route2021!$C$2:$J$1212,8,FALSE)</f>
        <v>0</v>
      </c>
      <c r="N8" s="49">
        <f>VLOOKUP(C8,Bilan!$B$4:$D$1785,3,FALSE)</f>
        <v>4390</v>
      </c>
      <c r="O8" s="49">
        <f t="shared" si="1"/>
        <v>7</v>
      </c>
      <c r="P8" s="50" t="str">
        <f>VLOOKUP(C8,[3]A!$D$2:$H$438,5,FALSE)</f>
        <v>Adulte Masculin 40/49 ans</v>
      </c>
      <c r="Q8" s="48">
        <f>IFERROR(VLOOKUP(C8,'[4]1ère'!$B$3:$I$89,7,FALSE),0)</f>
        <v>16</v>
      </c>
      <c r="R8" s="48">
        <f>IFERROR(VLOOKUP(C8,'[4]2ème'!$B$3:$I$116,6,FALSE),0)</f>
        <v>0</v>
      </c>
      <c r="S8" s="48">
        <f>IFERROR(VLOOKUP(C8,'[4]3ème'!$B$3:$I$230,6,FALSE),0)</f>
        <v>0</v>
      </c>
      <c r="T8" s="48">
        <f>IFERROR(VLOOKUP(C8,[4]Féminines!$B$3:$I$89,6,FALSE),0)</f>
        <v>0</v>
      </c>
      <c r="U8">
        <f t="shared" si="2"/>
        <v>16</v>
      </c>
    </row>
    <row r="9" spans="1:21" ht="14.45" customHeight="1" x14ac:dyDescent="0.25">
      <c r="A9" s="49">
        <v>8</v>
      </c>
      <c r="B9" s="72">
        <f t="shared" si="0"/>
        <v>144532</v>
      </c>
      <c r="C9" s="49" t="s">
        <v>0</v>
      </c>
      <c r="D9" s="49" t="str">
        <f>VLOOKUP(C9,[3]A!$D$2:$F$350,3,FALSE)</f>
        <v>ENTENTE CYCLISTE DE FONTAINE AU BOIS</v>
      </c>
      <c r="E9" s="49" t="str">
        <f>VLOOKUP(C9,[3]A!$D$2:$J$467,7,FALSE)</f>
        <v>05999024147</v>
      </c>
      <c r="F9" s="50" t="s">
        <v>360</v>
      </c>
      <c r="J9" s="105">
        <f>VLOOKUP(C9,Route2021!$C$2:$J$1212,8,FALSE)</f>
        <v>1</v>
      </c>
      <c r="N9" s="49">
        <f>VLOOKUP(C9,Bilan!$B$4:$D$1785,3,FALSE)</f>
        <v>144532</v>
      </c>
      <c r="O9" s="49">
        <f t="shared" si="1"/>
        <v>8</v>
      </c>
      <c r="P9" s="50" t="str">
        <f>VLOOKUP(C9,[3]A!$D$2:$H$438,5,FALSE)</f>
        <v>Adulte Masculin 30/39 ans</v>
      </c>
      <c r="Q9" s="48">
        <f>IFERROR(VLOOKUP(C9,'[4]1ère'!$B$3:$I$89,7,FALSE),0)</f>
        <v>15</v>
      </c>
      <c r="R9" s="48">
        <f>IFERROR(VLOOKUP(C9,'[4]2ème'!$B$3:$I$116,6,FALSE),0)</f>
        <v>0</v>
      </c>
      <c r="S9" s="48">
        <f>IFERROR(VLOOKUP(C9,'[4]3ème'!$B$3:$I$230,6,FALSE),0)</f>
        <v>0</v>
      </c>
      <c r="T9" s="48">
        <f>IFERROR(VLOOKUP(C9,[4]Féminines!$B$3:$I$89,6,FALSE),0)</f>
        <v>0</v>
      </c>
      <c r="U9">
        <f t="shared" si="2"/>
        <v>15</v>
      </c>
    </row>
    <row r="10" spans="1:21" ht="14.45" customHeight="1" x14ac:dyDescent="0.25">
      <c r="A10" s="49">
        <v>9</v>
      </c>
      <c r="B10" s="72">
        <f t="shared" si="0"/>
        <v>144420</v>
      </c>
      <c r="C10" s="49" t="s">
        <v>823</v>
      </c>
      <c r="D10" s="49" t="str">
        <f>VLOOKUP(C10,[3]A!$D$2:$F$350,3,FALSE)</f>
        <v>UNION VELOCIPEDIQUE FOURMISIENNE</v>
      </c>
      <c r="E10" s="49" t="str">
        <f>VLOOKUP(C10,[3]A!$D$2:$J$467,7,FALSE)</f>
        <v>05999082328</v>
      </c>
      <c r="F10" s="50" t="s">
        <v>360</v>
      </c>
      <c r="J10" s="105">
        <f>VLOOKUP(C10,Route2021!$C$2:$J$1212,8,FALSE)</f>
        <v>1</v>
      </c>
      <c r="N10" s="49">
        <f>VLOOKUP(C10,Bilan!$B$4:$D$1785,3,FALSE)</f>
        <v>144420</v>
      </c>
      <c r="O10" s="49">
        <f t="shared" si="1"/>
        <v>9</v>
      </c>
      <c r="P10" s="50" t="str">
        <f>VLOOKUP(C10,[3]A!$D$2:$H$438,5,FALSE)</f>
        <v>Adulte Masculin 30/39 ans</v>
      </c>
      <c r="Q10" s="48">
        <f>IFERROR(VLOOKUP(C10,'[4]1ère'!$B$3:$I$89,7,FALSE),0)</f>
        <v>14</v>
      </c>
      <c r="R10" s="48">
        <f>IFERROR(VLOOKUP(C10,'[4]2ème'!$B$3:$I$116,6,FALSE),0)</f>
        <v>0</v>
      </c>
      <c r="S10" s="48">
        <f>IFERROR(VLOOKUP(C10,'[4]3ème'!$B$3:$I$230,6,FALSE),0)</f>
        <v>0</v>
      </c>
      <c r="T10" s="48">
        <f>IFERROR(VLOOKUP(C10,[4]Féminines!$B$3:$I$89,6,FALSE),0)</f>
        <v>0</v>
      </c>
      <c r="U10">
        <f t="shared" si="2"/>
        <v>14</v>
      </c>
    </row>
    <row r="11" spans="1:21" ht="14.45" customHeight="1" x14ac:dyDescent="0.25">
      <c r="A11" s="49">
        <v>10</v>
      </c>
      <c r="B11" s="72">
        <f t="shared" si="0"/>
        <v>144411</v>
      </c>
      <c r="C11" s="49" t="s">
        <v>15</v>
      </c>
      <c r="D11" s="49" t="str">
        <f>VLOOKUP(C11,[3]A!$D$2:$F$350,3,FALSE)</f>
        <v>CAMPHIN EN CAREMBAULT CYCLING TEAM</v>
      </c>
      <c r="E11" s="49" t="str">
        <f>VLOOKUP(C11,[3]A!$D$2:$J$467,7,FALSE)</f>
        <v>05999025679</v>
      </c>
      <c r="F11" s="50" t="s">
        <v>360</v>
      </c>
      <c r="J11" s="105">
        <f>VLOOKUP(C11,Route2021!$C$2:$J$1212,8,FALSE)</f>
        <v>0</v>
      </c>
      <c r="N11" s="49">
        <f>VLOOKUP(C11,Bilan!$B$4:$D$1785,3,FALSE)</f>
        <v>144411</v>
      </c>
      <c r="O11" s="49">
        <f t="shared" si="1"/>
        <v>10</v>
      </c>
      <c r="P11" s="50" t="str">
        <f>VLOOKUP(C11,[3]A!$D$2:$H$438,5,FALSE)</f>
        <v>Adulte Masculin 30/39 ans</v>
      </c>
      <c r="Q11" s="48">
        <f>IFERROR(VLOOKUP(C11,'[4]1ère'!$B$3:$I$89,7,FALSE),0)</f>
        <v>8</v>
      </c>
      <c r="R11" s="48">
        <f>IFERROR(VLOOKUP(C11,'[4]2ème'!$B$3:$I$116,6,FALSE),0)</f>
        <v>0</v>
      </c>
      <c r="S11" s="48">
        <f>IFERROR(VLOOKUP(C11,'[4]3ème'!$B$3:$I$230,6,FALSE),0)</f>
        <v>0</v>
      </c>
      <c r="T11" s="48">
        <f>IFERROR(VLOOKUP(C11,[4]Féminines!$B$3:$I$89,6,FALSE),0)</f>
        <v>0</v>
      </c>
      <c r="U11">
        <f t="shared" si="2"/>
        <v>8</v>
      </c>
    </row>
    <row r="12" spans="1:21" ht="14.45" customHeight="1" x14ac:dyDescent="0.25">
      <c r="A12" s="49">
        <v>11</v>
      </c>
      <c r="B12" s="72" t="str">
        <f t="shared" si="0"/>
        <v xml:space="preserve"> </v>
      </c>
      <c r="C12" s="49" t="s">
        <v>23</v>
      </c>
      <c r="D12" s="49" t="e">
        <f>VLOOKUP(C12,[3]A!$D$2:$F$350,3,FALSE)</f>
        <v>#N/A</v>
      </c>
      <c r="E12" s="49" t="e">
        <f>VLOOKUP(C12,[3]A!$D$2:$J$467,7,FALSE)</f>
        <v>#N/A</v>
      </c>
      <c r="F12" s="50" t="s">
        <v>360</v>
      </c>
      <c r="J12" s="105" t="e">
        <f>VLOOKUP(C12,Route2021!$C$2:$J$1212,8,FALSE)</f>
        <v>#N/A</v>
      </c>
      <c r="N12" s="49" t="str">
        <f>VLOOKUP(C12,Bilan!$B$4:$D$1785,3,FALSE)</f>
        <v xml:space="preserve"> </v>
      </c>
      <c r="O12" s="49">
        <f t="shared" si="1"/>
        <v>11</v>
      </c>
      <c r="P12" s="50" t="e">
        <f>VLOOKUP(C12,[3]A!$D$2:$H$438,5,FALSE)</f>
        <v>#N/A</v>
      </c>
      <c r="Q12" s="48">
        <f>IFERROR(VLOOKUP(C12,'[4]1ère'!$B$3:$I$89,7,FALSE),0)</f>
        <v>0</v>
      </c>
      <c r="R12" s="48">
        <f>IFERROR(VLOOKUP(C12,'[4]2ème'!$B$3:$I$116,6,FALSE),0)</f>
        <v>0</v>
      </c>
      <c r="S12" s="48">
        <f>IFERROR(VLOOKUP(C12,'[4]3ème'!$B$3:$I$230,6,FALSE),0)</f>
        <v>0</v>
      </c>
      <c r="T12" s="48">
        <f>IFERROR(VLOOKUP(C12,[4]Féminines!$B$3:$I$89,6,FALSE),0)</f>
        <v>0</v>
      </c>
      <c r="U12">
        <f t="shared" si="2"/>
        <v>0</v>
      </c>
    </row>
    <row r="13" spans="1:21" x14ac:dyDescent="0.25">
      <c r="A13" s="49">
        <v>12</v>
      </c>
      <c r="B13" s="76">
        <f t="shared" si="0"/>
        <v>144398</v>
      </c>
      <c r="C13" s="49" t="s">
        <v>78</v>
      </c>
      <c r="D13" s="49" t="s">
        <v>140</v>
      </c>
      <c r="E13" s="49" t="str">
        <f>VLOOKUP(C13,[3]A!$D$2:$J$467,7,FALSE)</f>
        <v>05996219535</v>
      </c>
      <c r="F13" s="50" t="s">
        <v>360</v>
      </c>
      <c r="J13" s="105">
        <v>1</v>
      </c>
      <c r="N13" s="49">
        <f>VLOOKUP(C13,Bilan!$B$4:$D$1785,3,FALSE)</f>
        <v>144398</v>
      </c>
      <c r="O13" s="49">
        <f t="shared" si="1"/>
        <v>12</v>
      </c>
      <c r="P13" s="50" t="str">
        <f>VLOOKUP(C13,[3]A!$D$2:$H$438,5,FALSE)</f>
        <v>Adulte Masculin 40/49 ans</v>
      </c>
      <c r="Q13" s="48">
        <f>IFERROR(VLOOKUP(C13,'[4]1ère'!$B$3:$I$89,7,FALSE),0)</f>
        <v>10</v>
      </c>
      <c r="R13" s="48">
        <f>IFERROR(VLOOKUP(C13,'[4]2ème'!$B$3:$I$116,6,FALSE),0)</f>
        <v>0</v>
      </c>
      <c r="S13" s="48">
        <f>IFERROR(VLOOKUP(C13,'[4]3ème'!$B$3:$I$230,6,FALSE),0)</f>
        <v>0</v>
      </c>
      <c r="T13" s="48">
        <f>IFERROR(VLOOKUP(C13,[4]Féminines!$B$3:$I$89,6,FALSE),0)</f>
        <v>0</v>
      </c>
      <c r="U13">
        <f t="shared" si="2"/>
        <v>10</v>
      </c>
    </row>
    <row r="14" spans="1:21" ht="14.45" customHeight="1" x14ac:dyDescent="0.25">
      <c r="A14" s="49">
        <v>14</v>
      </c>
      <c r="B14" s="72">
        <f t="shared" si="0"/>
        <v>144596</v>
      </c>
      <c r="C14" s="49" t="s">
        <v>703</v>
      </c>
      <c r="D14" s="49" t="str">
        <f>VLOOKUP(C14,[3]A!$D$2:$F$350,3,FALSE)</f>
        <v>CYCLO CLUB BERGUES</v>
      </c>
      <c r="E14" s="49" t="str">
        <f>VLOOKUP(C14,[3]A!$D$2:$J$467,7,FALSE)</f>
        <v>05999057240</v>
      </c>
      <c r="F14" s="50" t="s">
        <v>360</v>
      </c>
      <c r="J14" s="105">
        <f>VLOOKUP(C14,Route2021!$C$2:$J$1212,8,FALSE)</f>
        <v>0</v>
      </c>
      <c r="N14" s="49">
        <f>VLOOKUP(C14,Bilan!$B$4:$D$1785,3,FALSE)</f>
        <v>144596</v>
      </c>
      <c r="O14" s="49">
        <f t="shared" si="1"/>
        <v>14</v>
      </c>
      <c r="P14" s="50" t="str">
        <f>VLOOKUP(C14,[3]A!$D$2:$H$438,5,FALSE)</f>
        <v>Adulte Masculin 30/39 ans</v>
      </c>
      <c r="Q14" s="48">
        <f>IFERROR(VLOOKUP(C14,'[4]1ère'!$B$3:$I$89,7,FALSE),0)</f>
        <v>7</v>
      </c>
      <c r="R14" s="48">
        <f>IFERROR(VLOOKUP(C14,'[4]2ème'!$B$3:$I$116,6,FALSE),0)</f>
        <v>0</v>
      </c>
      <c r="S14" s="48">
        <f>IFERROR(VLOOKUP(C14,'[4]3ème'!$B$3:$I$230,6,FALSE),0)</f>
        <v>0</v>
      </c>
      <c r="T14" s="48">
        <f>IFERROR(VLOOKUP(C14,[4]Féminines!$B$3:$I$89,6,FALSE),0)</f>
        <v>0</v>
      </c>
      <c r="U14">
        <f t="shared" si="2"/>
        <v>7</v>
      </c>
    </row>
    <row r="15" spans="1:21" ht="14.45" customHeight="1" x14ac:dyDescent="0.25">
      <c r="A15" s="49">
        <v>15</v>
      </c>
      <c r="B15" s="71">
        <f t="shared" si="0"/>
        <v>144503</v>
      </c>
      <c r="C15" s="49" t="s">
        <v>49</v>
      </c>
      <c r="D15" s="49" t="str">
        <f>VLOOKUP(C15,[3]A!$D$2:$F$350,3,FALSE)</f>
        <v>ETOILE CYCLISTE LIEU ST AMAND</v>
      </c>
      <c r="E15" s="49" t="str">
        <f>VLOOKUP(C15,[3]A!$D$2:$J$467,7,FALSE)</f>
        <v>05999108843</v>
      </c>
      <c r="F15" s="50" t="s">
        <v>360</v>
      </c>
      <c r="J15" s="105">
        <f>VLOOKUP(C15,Route2021!$C$2:$J$1212,8,FALSE)</f>
        <v>0</v>
      </c>
      <c r="N15" s="49">
        <f>VLOOKUP(C15,Bilan!$B$4:$D$1785,3,FALSE)</f>
        <v>144503</v>
      </c>
      <c r="O15" s="49">
        <f t="shared" si="1"/>
        <v>15</v>
      </c>
      <c r="P15" s="50" t="str">
        <f>VLOOKUP(C15,[3]A!$D$2:$H$438,5,FALSE)</f>
        <v>Adulte Masculin 20/29 ans</v>
      </c>
      <c r="Q15" s="48">
        <f>IFERROR(VLOOKUP(C15,'[4]1ère'!$B$3:$I$89,7,FALSE),0)</f>
        <v>6</v>
      </c>
      <c r="R15" s="48">
        <f>IFERROR(VLOOKUP(C15,'[4]2ème'!$B$3:$I$116,6,FALSE),0)</f>
        <v>0</v>
      </c>
      <c r="S15" s="48">
        <f>IFERROR(VLOOKUP(C15,'[4]3ème'!$B$3:$I$230,6,FALSE),0)</f>
        <v>0</v>
      </c>
      <c r="T15" s="48">
        <f>IFERROR(VLOOKUP(C15,[4]Féminines!$B$3:$I$89,6,FALSE),0)</f>
        <v>0</v>
      </c>
      <c r="U15">
        <f t="shared" si="2"/>
        <v>6</v>
      </c>
    </row>
    <row r="16" spans="1:21" ht="14.45" customHeight="1" x14ac:dyDescent="0.25">
      <c r="A16" s="49">
        <v>16</v>
      </c>
      <c r="B16" s="72">
        <f t="shared" si="0"/>
        <v>2927</v>
      </c>
      <c r="C16" s="49" t="s">
        <v>676</v>
      </c>
      <c r="D16" s="49" t="str">
        <f>VLOOKUP(C16,[3]A!$D$2:$F$350,3,FALSE)</f>
        <v>ASSOCIATION CYCLISTE BELLAINGEOISE</v>
      </c>
      <c r="E16" s="49" t="str">
        <f>VLOOKUP(C16,[3]A!$D$2:$J$467,7,FALSE)</f>
        <v>05996216387</v>
      </c>
      <c r="F16" s="50" t="s">
        <v>360</v>
      </c>
      <c r="J16" s="105">
        <f>VLOOKUP(C16,Route2021!$C$2:$J$1212,8,FALSE)</f>
        <v>0</v>
      </c>
      <c r="N16" s="49">
        <f>VLOOKUP(C16,Bilan!$B$4:$D$1785,3,FALSE)</f>
        <v>2927</v>
      </c>
      <c r="O16" s="49">
        <f t="shared" si="1"/>
        <v>16</v>
      </c>
      <c r="P16" s="50" t="str">
        <f>VLOOKUP(C16,[3]A!$D$2:$H$438,5,FALSE)</f>
        <v>Adulte Masculin 20/29 ans</v>
      </c>
      <c r="Q16" s="48">
        <f>IFERROR(VLOOKUP(C16,'[4]1ère'!$B$3:$I$89,7,FALSE),0)</f>
        <v>3</v>
      </c>
      <c r="R16" s="48">
        <f>IFERROR(VLOOKUP(C16,'[4]2ème'!$B$3:$I$116,6,FALSE),0)</f>
        <v>0</v>
      </c>
      <c r="S16" s="48">
        <f>IFERROR(VLOOKUP(C16,'[4]3ème'!$B$3:$I$230,6,FALSE),0)</f>
        <v>0</v>
      </c>
      <c r="T16" s="48">
        <f>IFERROR(VLOOKUP(C16,[4]Féminines!$B$3:$I$89,6,FALSE),0)</f>
        <v>0</v>
      </c>
      <c r="U16">
        <f t="shared" si="2"/>
        <v>3</v>
      </c>
    </row>
    <row r="17" spans="1:21" ht="14.45" customHeight="1" x14ac:dyDescent="0.25">
      <c r="A17" s="49">
        <v>17</v>
      </c>
      <c r="B17" s="72" t="e">
        <f t="shared" si="0"/>
        <v>#N/A</v>
      </c>
      <c r="D17" s="49" t="e">
        <f>VLOOKUP(C17,[3]A!$D$2:$F$350,3,FALSE)</f>
        <v>#N/A</v>
      </c>
      <c r="E17" s="49" t="e">
        <f>VLOOKUP(C17,[3]A!$D$2:$J$467,7,FALSE)</f>
        <v>#N/A</v>
      </c>
      <c r="F17" s="50" t="s">
        <v>360</v>
      </c>
      <c r="J17" s="105">
        <f>VLOOKUP(C17,Route2021!$C$2:$J$1212,8,FALSE)</f>
        <v>0</v>
      </c>
      <c r="N17" s="49" t="e">
        <f>VLOOKUP(C17,Bilan!$B$4:$D$1785,3,FALSE)</f>
        <v>#N/A</v>
      </c>
      <c r="O17" s="49">
        <f t="shared" si="1"/>
        <v>17</v>
      </c>
      <c r="P17" s="50" t="e">
        <f>VLOOKUP(C17,[3]A!$D$2:$H$438,5,FALSE)</f>
        <v>#N/A</v>
      </c>
      <c r="Q17" s="48">
        <f>IFERROR(VLOOKUP(C17,'[4]1ère'!$B$3:$I$89,7,FALSE),0)</f>
        <v>0</v>
      </c>
      <c r="R17" s="48">
        <f>IFERROR(VLOOKUP(C17,'[4]2ème'!$B$3:$I$116,6,FALSE),0)</f>
        <v>0</v>
      </c>
      <c r="S17" s="48">
        <f>IFERROR(VLOOKUP(C17,'[4]3ème'!$B$3:$I$230,6,FALSE),0)</f>
        <v>0</v>
      </c>
      <c r="T17" s="48">
        <f>IFERROR(VLOOKUP(C17,[4]Féminines!$B$3:$I$89,6,FALSE),0)</f>
        <v>0</v>
      </c>
      <c r="U17">
        <f t="shared" si="2"/>
        <v>0</v>
      </c>
    </row>
    <row r="18" spans="1:21" ht="14.45" customHeight="1" x14ac:dyDescent="0.25">
      <c r="A18" s="49">
        <v>18</v>
      </c>
      <c r="B18" s="72">
        <f t="shared" si="0"/>
        <v>144627</v>
      </c>
      <c r="C18" s="49" t="s">
        <v>31</v>
      </c>
      <c r="D18" s="49" t="str">
        <f>VLOOKUP(C18,[3]A!$D$2:$F$350,3,FALSE)</f>
        <v>UNION SPORTIVE VALENCIENNES MARLY</v>
      </c>
      <c r="E18" s="49" t="str">
        <f>VLOOKUP(C18,[3]A!$D$2:$J$467,7,FALSE)</f>
        <v>05996227229</v>
      </c>
      <c r="F18" s="50" t="s">
        <v>360</v>
      </c>
      <c r="J18" s="105">
        <v>1</v>
      </c>
      <c r="N18" s="49">
        <f>VLOOKUP(C18,Bilan!$B$4:$D$1785,3,FALSE)</f>
        <v>144627</v>
      </c>
      <c r="O18" s="49">
        <f t="shared" si="1"/>
        <v>18</v>
      </c>
      <c r="P18" s="50" t="str">
        <f>VLOOKUP(C18,[3]A!$D$2:$H$438,5,FALSE)</f>
        <v>Adulte Masculin 40/49 ans</v>
      </c>
      <c r="Q18" s="48">
        <f>IFERROR(VLOOKUP(C18,'[4]1ère'!$B$3:$I$89,7,FALSE),0)</f>
        <v>6</v>
      </c>
      <c r="R18" s="48">
        <f>IFERROR(VLOOKUP(C18,'[4]2ème'!$B$3:$I$116,6,FALSE),0)</f>
        <v>0</v>
      </c>
      <c r="S18" s="48">
        <f>IFERROR(VLOOKUP(C18,'[4]3ème'!$B$3:$I$230,6,FALSE),0)</f>
        <v>0</v>
      </c>
      <c r="T18" s="48">
        <f>IFERROR(VLOOKUP(C18,[4]Féminines!$B$3:$I$89,6,FALSE),0)</f>
        <v>0</v>
      </c>
      <c r="U18">
        <f t="shared" si="2"/>
        <v>6</v>
      </c>
    </row>
    <row r="19" spans="1:21" ht="14.45" customHeight="1" x14ac:dyDescent="0.25">
      <c r="A19" s="49">
        <v>19</v>
      </c>
      <c r="B19" s="72">
        <f t="shared" si="0"/>
        <v>144299</v>
      </c>
      <c r="C19" s="49" t="s">
        <v>601</v>
      </c>
      <c r="D19" s="49" t="str">
        <f>VLOOKUP(C19,[3]A!$D$2:$F$350,3,FALSE)</f>
        <v>NOEUX VELO CLUB NOEUXOIS</v>
      </c>
      <c r="E19" s="49" t="str">
        <f>VLOOKUP(C19,[3]A!$D$2:$J$467,7,FALSE)</f>
        <v>06297096176</v>
      </c>
      <c r="F19" s="50" t="s">
        <v>360</v>
      </c>
      <c r="J19" s="105">
        <f>VLOOKUP(C19,Route2021!$C$2:$J$1212,8,FALSE)</f>
        <v>0</v>
      </c>
      <c r="N19" s="49">
        <f>VLOOKUP(C19,Bilan!$B$4:$D$1785,3,FALSE)</f>
        <v>144299</v>
      </c>
      <c r="O19" s="49">
        <f t="shared" si="1"/>
        <v>19</v>
      </c>
      <c r="P19" s="50" t="str">
        <f>VLOOKUP(C19,[3]A!$D$2:$H$438,5,FALSE)</f>
        <v>Adulte Masculin 30/39 ans</v>
      </c>
      <c r="Q19" s="48">
        <f>IFERROR(VLOOKUP(C19,'[4]1ère'!$B$3:$I$89,7,FALSE),0)</f>
        <v>9</v>
      </c>
      <c r="R19" s="48">
        <f>IFERROR(VLOOKUP(C19,'[4]2ème'!$B$3:$I$116,6,FALSE),0)</f>
        <v>0</v>
      </c>
      <c r="S19" s="48">
        <f>IFERROR(VLOOKUP(C19,'[4]3ème'!$B$3:$I$230,6,FALSE),0)</f>
        <v>0</v>
      </c>
      <c r="T19" s="48">
        <f>IFERROR(VLOOKUP(C19,[4]Féminines!$B$3:$I$89,6,FALSE),0)</f>
        <v>0</v>
      </c>
      <c r="U19">
        <f t="shared" si="2"/>
        <v>9</v>
      </c>
    </row>
    <row r="20" spans="1:21" ht="14.45" customHeight="1" x14ac:dyDescent="0.25">
      <c r="A20" s="49">
        <v>20</v>
      </c>
      <c r="B20" s="72" t="e">
        <f t="shared" si="0"/>
        <v>#N/A</v>
      </c>
      <c r="D20" s="49"/>
      <c r="E20" s="49" t="e">
        <f>VLOOKUP(C20,[3]A!$D$2:$J$467,7,FALSE)</f>
        <v>#N/A</v>
      </c>
      <c r="F20" s="50" t="s">
        <v>360</v>
      </c>
      <c r="J20" s="105">
        <f>VLOOKUP(C20,Route2021!$C$2:$J$1212,8,FALSE)</f>
        <v>0</v>
      </c>
      <c r="N20" s="49" t="e">
        <f>VLOOKUP(C20,Bilan!$B$4:$D$1785,3,FALSE)</f>
        <v>#N/A</v>
      </c>
      <c r="O20" s="49">
        <f t="shared" si="1"/>
        <v>20</v>
      </c>
      <c r="P20" s="50" t="e">
        <f>VLOOKUP(C20,[3]A!$D$2:$H$438,5,FALSE)</f>
        <v>#N/A</v>
      </c>
      <c r="Q20" s="48">
        <f>IFERROR(VLOOKUP(C20,'[4]1ère'!$B$3:$I$89,7,FALSE),0)</f>
        <v>0</v>
      </c>
      <c r="R20" s="48">
        <f>IFERROR(VLOOKUP(C20,'[4]2ème'!$B$3:$I$116,6,FALSE),0)</f>
        <v>0</v>
      </c>
      <c r="S20" s="48">
        <f>IFERROR(VLOOKUP(C20,'[4]3ème'!$B$3:$I$230,6,FALSE),0)</f>
        <v>0</v>
      </c>
      <c r="T20" s="48">
        <f>IFERROR(VLOOKUP(C20,[4]Féminines!$B$3:$I$89,6,FALSE),0)</f>
        <v>0</v>
      </c>
      <c r="U20">
        <f t="shared" si="2"/>
        <v>0</v>
      </c>
    </row>
    <row r="21" spans="1:21" ht="14.45" customHeight="1" x14ac:dyDescent="0.25">
      <c r="A21" s="49">
        <v>21</v>
      </c>
      <c r="B21" s="72">
        <f t="shared" si="0"/>
        <v>144293</v>
      </c>
      <c r="C21" s="49" t="s">
        <v>743</v>
      </c>
      <c r="D21" s="49" t="e">
        <f>VLOOKUP(C21,[3]A!$D$2:$F$350,3,FALSE)</f>
        <v>#N/A</v>
      </c>
      <c r="E21" s="49" t="e">
        <f>VLOOKUP(C21,[3]A!$D$2:$J$467,7,FALSE)</f>
        <v>#N/A</v>
      </c>
      <c r="F21" s="50" t="s">
        <v>360</v>
      </c>
      <c r="J21" s="105">
        <f>VLOOKUP(C21,Route2021!$C$2:$J$1212,8,FALSE)</f>
        <v>0</v>
      </c>
      <c r="N21" s="49">
        <f>VLOOKUP(C21,Bilan!$B$4:$D$1785,3,FALSE)</f>
        <v>144293</v>
      </c>
      <c r="O21" s="49">
        <f t="shared" si="1"/>
        <v>21</v>
      </c>
      <c r="P21" s="50" t="e">
        <f>VLOOKUP(C21,[3]A!$D$2:$H$438,5,FALSE)</f>
        <v>#N/A</v>
      </c>
      <c r="Q21" s="48">
        <f>IFERROR(VLOOKUP(C21,'[4]1ère'!$B$3:$I$89,7,FALSE),0)</f>
        <v>0</v>
      </c>
      <c r="R21" s="48">
        <f>IFERROR(VLOOKUP(C21,'[4]2ème'!$B$3:$I$116,6,FALSE),0)</f>
        <v>0</v>
      </c>
      <c r="S21" s="48">
        <f>IFERROR(VLOOKUP(C21,'[4]3ème'!$B$3:$I$230,6,FALSE),0)</f>
        <v>0</v>
      </c>
      <c r="T21" s="48">
        <f>IFERROR(VLOOKUP(C21,[4]Féminines!$B$3:$I$89,6,FALSE),0)</f>
        <v>0</v>
      </c>
      <c r="U21">
        <f t="shared" si="2"/>
        <v>0</v>
      </c>
    </row>
    <row r="22" spans="1:21" ht="14.45" customHeight="1" x14ac:dyDescent="0.25">
      <c r="A22" s="49">
        <v>22</v>
      </c>
      <c r="B22" s="72">
        <f t="shared" si="0"/>
        <v>4396</v>
      </c>
      <c r="C22" s="49" t="s">
        <v>2640</v>
      </c>
      <c r="D22" s="49" t="str">
        <f>VLOOKUP(C22,[3]A!$D$2:$F$350,3,FALSE)</f>
        <v>FLEURBAIX TEAM SHARK VTT</v>
      </c>
      <c r="E22" s="49" t="str">
        <f>VLOOKUP(C22,[3]A!$D$2:$J$467,7,FALSE)</f>
        <v>06297037378</v>
      </c>
      <c r="F22" s="50" t="s">
        <v>360</v>
      </c>
      <c r="J22" s="105">
        <f>VLOOKUP(C22,Route2021!$C$2:$J$1212,8,FALSE)</f>
        <v>0</v>
      </c>
      <c r="N22" s="49">
        <f>VLOOKUP(C22,Bilan!$B$4:$D$1785,3,FALSE)</f>
        <v>4396</v>
      </c>
      <c r="O22" s="49">
        <f t="shared" si="1"/>
        <v>22</v>
      </c>
      <c r="P22" s="50" t="str">
        <f>VLOOKUP(C22,[3]A!$D$2:$H$438,5,FALSE)</f>
        <v>Adulte Masculin 40/49 ans</v>
      </c>
      <c r="Q22" s="48">
        <f>IFERROR(VLOOKUP(C22,'[4]1ère'!$B$3:$I$89,7,FALSE),0)</f>
        <v>1</v>
      </c>
      <c r="R22" s="48">
        <f>IFERROR(VLOOKUP(C22,'[4]2ème'!$B$3:$I$116,6,FALSE),0)</f>
        <v>0</v>
      </c>
      <c r="S22" s="48">
        <f>IFERROR(VLOOKUP(C22,'[4]3ème'!$B$3:$I$230,6,FALSE),0)</f>
        <v>0</v>
      </c>
      <c r="T22" s="48">
        <f>IFERROR(VLOOKUP(C22,[4]Féminines!$B$3:$I$89,6,FALSE),0)</f>
        <v>0</v>
      </c>
      <c r="U22">
        <f t="shared" si="2"/>
        <v>1</v>
      </c>
    </row>
    <row r="23" spans="1:21" ht="14.45" customHeight="1" x14ac:dyDescent="0.25">
      <c r="A23" s="49">
        <v>23</v>
      </c>
      <c r="B23" s="72">
        <f t="shared" si="0"/>
        <v>144469</v>
      </c>
      <c r="C23" s="49" t="s">
        <v>42</v>
      </c>
      <c r="D23" s="49" t="str">
        <f>VLOOKUP(C23,[3]A!$D$2:$F$350,3,FALSE)</f>
        <v>CYCLO CLUB ORCHIES</v>
      </c>
      <c r="E23" s="49" t="str">
        <f>VLOOKUP(C23,[3]A!$D$2:$J$467,7,FALSE)</f>
        <v>05999080507</v>
      </c>
      <c r="F23" s="50" t="s">
        <v>360</v>
      </c>
      <c r="J23" s="105">
        <v>1</v>
      </c>
      <c r="N23" s="49">
        <f>VLOOKUP(C23,Bilan!$B$4:$D$1785,3,FALSE)</f>
        <v>144469</v>
      </c>
      <c r="O23" s="49">
        <f t="shared" si="1"/>
        <v>23</v>
      </c>
      <c r="P23" s="50" t="str">
        <f>VLOOKUP(C23,[3]A!$D$2:$H$438,5,FALSE)</f>
        <v>Adulte Masculin 20/29 ans</v>
      </c>
      <c r="Q23" s="48">
        <f>IFERROR(VLOOKUP(C23,'[4]1ère'!$B$3:$I$89,7,FALSE),0)</f>
        <v>9</v>
      </c>
      <c r="R23" s="48">
        <f>IFERROR(VLOOKUP(C23,'[4]2ème'!$B$3:$I$116,6,FALSE),0)</f>
        <v>0</v>
      </c>
      <c r="S23" s="48">
        <f>IFERROR(VLOOKUP(C23,'[4]3ème'!$B$3:$I$230,6,FALSE),0)</f>
        <v>0</v>
      </c>
      <c r="T23" s="48">
        <f>IFERROR(VLOOKUP(C23,[4]Féminines!$B$3:$I$89,6,FALSE),0)</f>
        <v>0</v>
      </c>
      <c r="U23">
        <f t="shared" si="2"/>
        <v>9</v>
      </c>
    </row>
    <row r="24" spans="1:21" ht="14.45" customHeight="1" x14ac:dyDescent="0.25">
      <c r="A24" s="49">
        <v>24</v>
      </c>
      <c r="B24" s="49">
        <f t="shared" si="0"/>
        <v>144572</v>
      </c>
      <c r="C24" s="49" t="s">
        <v>45</v>
      </c>
      <c r="D24" s="49" t="s">
        <v>14</v>
      </c>
      <c r="E24" s="49" t="str">
        <f>VLOOKUP(C24,[3]A!$D$2:$J$467,7,FALSE)</f>
        <v>05963119607</v>
      </c>
      <c r="F24" s="50" t="s">
        <v>360</v>
      </c>
      <c r="J24" s="105">
        <f>VLOOKUP(C24,Route2021!$C$2:$J$1212,8,FALSE)</f>
        <v>1</v>
      </c>
      <c r="N24" s="49">
        <f>VLOOKUP(C24,Bilan!$B$4:$D$1785,3,FALSE)</f>
        <v>144572</v>
      </c>
      <c r="O24" s="49">
        <f t="shared" si="1"/>
        <v>24</v>
      </c>
      <c r="P24" s="50" t="str">
        <f>VLOOKUP(C24,[3]A!$D$2:$H$438,5,FALSE)</f>
        <v>Adulte Masculin 60 ans et plus</v>
      </c>
      <c r="Q24" s="48">
        <f>IFERROR(VLOOKUP(C24,'[4]1ère'!$B$3:$I$89,7,FALSE),0)</f>
        <v>6</v>
      </c>
      <c r="R24" s="48">
        <f>IFERROR(VLOOKUP(C24,'[4]2ème'!$B$3:$I$116,6,FALSE),0)</f>
        <v>10</v>
      </c>
      <c r="S24" s="48">
        <f>IFERROR(VLOOKUP(C24,'[4]3ème'!$B$3:$I$230,6,FALSE),0)</f>
        <v>0</v>
      </c>
      <c r="T24" s="48">
        <f>IFERROR(VLOOKUP(C24,[4]Féminines!$B$3:$I$89,6,FALSE),0)</f>
        <v>0</v>
      </c>
      <c r="U24">
        <f t="shared" si="2"/>
        <v>16</v>
      </c>
    </row>
    <row r="25" spans="1:21" ht="14.45" customHeight="1" x14ac:dyDescent="0.25">
      <c r="A25" s="49">
        <v>25</v>
      </c>
      <c r="B25" s="72">
        <f t="shared" si="0"/>
        <v>144337</v>
      </c>
      <c r="C25" s="49" t="s">
        <v>28</v>
      </c>
      <c r="D25" s="49" t="e">
        <f>VLOOKUP(C25,[3]A!$D$2:$F$350,3,FALSE)</f>
        <v>#N/A</v>
      </c>
      <c r="E25" s="49" t="e">
        <f>VLOOKUP(C25,[3]A!$D$2:$J$467,7,FALSE)</f>
        <v>#N/A</v>
      </c>
      <c r="F25" s="50" t="s">
        <v>360</v>
      </c>
      <c r="J25" s="105">
        <f>VLOOKUP(C25,Route2021!$C$2:$J$1212,8,FALSE)</f>
        <v>0</v>
      </c>
      <c r="N25" s="49">
        <f>VLOOKUP(C25,Bilan!$B$4:$D$1785,3,FALSE)</f>
        <v>144337</v>
      </c>
      <c r="O25" s="49">
        <f t="shared" si="1"/>
        <v>25</v>
      </c>
      <c r="P25" s="50" t="e">
        <f>VLOOKUP(C25,[3]A!$D$2:$H$438,5,FALSE)</f>
        <v>#N/A</v>
      </c>
      <c r="Q25" s="48">
        <f>IFERROR(VLOOKUP(C25,'[4]1ère'!$B$3:$I$89,7,FALSE),0)</f>
        <v>0</v>
      </c>
      <c r="R25" s="48">
        <f>IFERROR(VLOOKUP(C25,'[4]2ème'!$B$3:$I$116,6,FALSE),0)</f>
        <v>0</v>
      </c>
      <c r="S25" s="48">
        <f>IFERROR(VLOOKUP(C25,'[4]3ème'!$B$3:$I$230,6,FALSE),0)</f>
        <v>0</v>
      </c>
      <c r="T25" s="48">
        <f>IFERROR(VLOOKUP(C25,[4]Féminines!$B$3:$I$89,6,FALSE),0)</f>
        <v>0</v>
      </c>
      <c r="U25">
        <f t="shared" si="2"/>
        <v>0</v>
      </c>
    </row>
    <row r="26" spans="1:21" ht="14.45" customHeight="1" x14ac:dyDescent="0.25">
      <c r="A26" s="49">
        <v>26</v>
      </c>
      <c r="B26" s="72">
        <f t="shared" si="0"/>
        <v>5175</v>
      </c>
      <c r="C26" s="49" t="s">
        <v>275</v>
      </c>
      <c r="D26" s="49" t="str">
        <f>VLOOKUP(C26,[3]A!$D$2:$F$350,3,FALSE)</f>
        <v>UNION SPORTIVE SAINT ANDRE</v>
      </c>
      <c r="E26" s="49" t="str">
        <f>VLOOKUP(C26,[3]A!$D$2:$J$467,7,FALSE)</f>
        <v>05999012921</v>
      </c>
      <c r="F26" s="50" t="s">
        <v>360</v>
      </c>
      <c r="J26" s="105">
        <f>VLOOKUP(C26,Route2021!$C$2:$J$1212,8,FALSE)</f>
        <v>0</v>
      </c>
      <c r="N26" s="49">
        <f>VLOOKUP(C26,Bilan!$B$4:$D$1785,3,FALSE)</f>
        <v>5175</v>
      </c>
      <c r="O26" s="49">
        <f t="shared" si="1"/>
        <v>26</v>
      </c>
      <c r="P26" s="50" t="str">
        <f>VLOOKUP(C26,[3]A!$D$2:$H$438,5,FALSE)</f>
        <v>Adulte Masculin 20/29 ans</v>
      </c>
      <c r="Q26" s="48">
        <f>IFERROR(VLOOKUP(C26,'[4]1ère'!$B$3:$I$89,7,FALSE),0)</f>
        <v>13</v>
      </c>
      <c r="R26" s="48">
        <f>IFERROR(VLOOKUP(C26,'[4]2ème'!$B$3:$I$116,6,FALSE),0)</f>
        <v>0</v>
      </c>
      <c r="S26" s="48">
        <f>IFERROR(VLOOKUP(C26,'[4]3ème'!$B$3:$I$230,6,FALSE),0)</f>
        <v>0</v>
      </c>
      <c r="T26" s="48">
        <f>IFERROR(VLOOKUP(C26,[4]Féminines!$B$3:$I$89,6,FALSE),0)</f>
        <v>0</v>
      </c>
      <c r="U26">
        <f t="shared" si="2"/>
        <v>13</v>
      </c>
    </row>
    <row r="27" spans="1:21" ht="14.45" customHeight="1" x14ac:dyDescent="0.25">
      <c r="A27" s="49">
        <v>27</v>
      </c>
      <c r="B27" s="72">
        <f t="shared" si="0"/>
        <v>144535</v>
      </c>
      <c r="C27" s="49" t="s">
        <v>18</v>
      </c>
      <c r="D27" s="49" t="str">
        <f>VLOOKUP(C27,[3]A!$D$2:$F$350,3,FALSE)</f>
        <v>UNION SPORTIVE SAINT ANDRE</v>
      </c>
      <c r="E27" s="49" t="str">
        <f>VLOOKUP(C27,[3]A!$D$2:$J$467,7,FALSE)</f>
        <v>05999086064</v>
      </c>
      <c r="F27" s="50" t="s">
        <v>360</v>
      </c>
      <c r="J27" s="105">
        <v>1</v>
      </c>
      <c r="N27" s="49">
        <f>VLOOKUP(C27,Bilan!$B$4:$D$1785,3,FALSE)</f>
        <v>144535</v>
      </c>
      <c r="O27" s="49">
        <f t="shared" si="1"/>
        <v>27</v>
      </c>
      <c r="P27" s="50" t="str">
        <f>VLOOKUP(C27,[3]A!$D$2:$H$438,5,FALSE)</f>
        <v>Adulte Masculin 40/49 ans</v>
      </c>
      <c r="Q27" s="48">
        <f>IFERROR(VLOOKUP(C27,'[4]1ère'!$B$3:$I$89,7,FALSE),0)</f>
        <v>12</v>
      </c>
      <c r="R27" s="48">
        <f>IFERROR(VLOOKUP(C27,'[4]2ème'!$B$3:$I$116,6,FALSE),0)</f>
        <v>0</v>
      </c>
      <c r="S27" s="48">
        <f>IFERROR(VLOOKUP(C27,'[4]3ème'!$B$3:$I$230,6,FALSE),0)</f>
        <v>0</v>
      </c>
      <c r="T27" s="48">
        <f>IFERROR(VLOOKUP(C27,[4]Féminines!$B$3:$I$89,6,FALSE),0)</f>
        <v>0</v>
      </c>
      <c r="U27">
        <f t="shared" si="2"/>
        <v>12</v>
      </c>
    </row>
    <row r="28" spans="1:21" ht="14.45" customHeight="1" x14ac:dyDescent="0.25">
      <c r="A28" s="49">
        <v>28</v>
      </c>
      <c r="B28" s="72">
        <f t="shared" si="0"/>
        <v>144285</v>
      </c>
      <c r="C28" s="49" t="s">
        <v>25</v>
      </c>
      <c r="D28" s="49" t="str">
        <f>VLOOKUP(C28,[3]A!$D$2:$F$350,3,FALSE)</f>
        <v>ETOILE CYCLISTE TOURCOING</v>
      </c>
      <c r="E28" s="49" t="str">
        <f>VLOOKUP(C28,[3]A!$D$2:$J$467,7,FALSE)</f>
        <v>05999066600</v>
      </c>
      <c r="F28" s="50" t="s">
        <v>360</v>
      </c>
      <c r="J28" s="105">
        <f>VLOOKUP(C28,Route2021!$C$2:$J$1212,8,FALSE)</f>
        <v>1</v>
      </c>
      <c r="N28" s="49">
        <f>VLOOKUP(C28,Bilan!$B$4:$D$1785,3,FALSE)</f>
        <v>144285</v>
      </c>
      <c r="O28" s="49">
        <f t="shared" si="1"/>
        <v>28</v>
      </c>
      <c r="P28" s="50" t="str">
        <f>VLOOKUP(C28,[3]A!$D$2:$H$438,5,FALSE)</f>
        <v>Adulte Masculin 20/29 ans</v>
      </c>
      <c r="Q28" s="48">
        <f>IFERROR(VLOOKUP(C28,'[4]1ère'!$B$3:$I$89,7,FALSE),0)</f>
        <v>5</v>
      </c>
      <c r="R28" s="48">
        <f>IFERROR(VLOOKUP(C28,'[4]2ème'!$B$3:$I$116,6,FALSE),0)</f>
        <v>0</v>
      </c>
      <c r="S28" s="48">
        <f>IFERROR(VLOOKUP(C28,'[4]3ème'!$B$3:$I$230,6,FALSE),0)</f>
        <v>0</v>
      </c>
      <c r="T28" s="48">
        <f>IFERROR(VLOOKUP(C28,[4]Féminines!$B$3:$I$89,6,FALSE),0)</f>
        <v>0</v>
      </c>
      <c r="U28">
        <f t="shared" si="2"/>
        <v>5</v>
      </c>
    </row>
    <row r="29" spans="1:21" ht="14.45" customHeight="1" x14ac:dyDescent="0.25">
      <c r="A29" s="49">
        <v>29</v>
      </c>
      <c r="B29" s="72">
        <f t="shared" si="0"/>
        <v>2223</v>
      </c>
      <c r="C29" s="49" t="s">
        <v>293</v>
      </c>
      <c r="D29" s="49" t="str">
        <f>VLOOKUP(C29,[3]A!$D$2:$F$350,3,FALSE)</f>
        <v>ANNEQUIN CYCLING TEAM</v>
      </c>
      <c r="E29" s="49" t="str">
        <f>VLOOKUP(C29,[3]A!$D$2:$J$467,7,FALSE)</f>
        <v>06297098606</v>
      </c>
      <c r="F29" s="50" t="s">
        <v>360</v>
      </c>
      <c r="J29" s="105">
        <v>1</v>
      </c>
      <c r="N29" s="49">
        <f>VLOOKUP(C29,Bilan!$B$4:$D$1785,3,FALSE)</f>
        <v>2223</v>
      </c>
      <c r="O29" s="49">
        <f t="shared" si="1"/>
        <v>29</v>
      </c>
      <c r="P29" s="50" t="str">
        <f>VLOOKUP(C29,[3]A!$D$2:$H$438,5,FALSE)</f>
        <v>Adulte Masculin 50/59 ans</v>
      </c>
      <c r="Q29" s="48">
        <f>IFERROR(VLOOKUP(C29,'[4]1ère'!$B$3:$I$89,7,FALSE),0)</f>
        <v>16</v>
      </c>
      <c r="R29" s="48">
        <f>IFERROR(VLOOKUP(C29,'[4]2ème'!$B$3:$I$116,6,FALSE),0)</f>
        <v>0</v>
      </c>
      <c r="S29" s="48">
        <f>IFERROR(VLOOKUP(C29,'[4]3ème'!$B$3:$I$230,6,FALSE),0)</f>
        <v>0</v>
      </c>
      <c r="T29" s="48">
        <f>IFERROR(VLOOKUP(C29,[4]Féminines!$B$3:$I$89,6,FALSE),0)</f>
        <v>0</v>
      </c>
      <c r="U29">
        <f t="shared" si="2"/>
        <v>16</v>
      </c>
    </row>
    <row r="30" spans="1:21" ht="14.45" customHeight="1" x14ac:dyDescent="0.25">
      <c r="A30" s="49">
        <v>30</v>
      </c>
      <c r="B30" s="72">
        <f t="shared" si="0"/>
        <v>2424</v>
      </c>
      <c r="C30" s="49" t="s">
        <v>1060</v>
      </c>
      <c r="D30" s="49" t="str">
        <f>VLOOKUP(C30,[3]A!$D$2:$F$350,3,FALSE)</f>
        <v>UNION VELOCIPEDIQUE JEUMONT MARPENT</v>
      </c>
      <c r="E30" s="49" t="str">
        <f>VLOOKUP(C30,[3]A!$D$2:$J$467,7,FALSE)</f>
        <v>05999019952</v>
      </c>
      <c r="F30" s="50" t="s">
        <v>360</v>
      </c>
      <c r="J30" s="105">
        <f>VLOOKUP(C30,Route2021!$C$2:$J$1212,8,FALSE)</f>
        <v>0</v>
      </c>
      <c r="N30" s="49">
        <f>VLOOKUP(C30,Bilan!$B$4:$D$1785,3,FALSE)</f>
        <v>2424</v>
      </c>
      <c r="O30" s="49">
        <f t="shared" si="1"/>
        <v>30</v>
      </c>
      <c r="P30" s="50" t="str">
        <f>VLOOKUP(C30,[3]A!$D$2:$H$438,5,FALSE)</f>
        <v>Adulte Masculin 50/59 ans</v>
      </c>
      <c r="Q30" s="48">
        <f>IFERROR(VLOOKUP(C30,'[4]1ère'!$B$3:$I$89,7,FALSE),0)</f>
        <v>0</v>
      </c>
      <c r="R30" s="48">
        <f>IFERROR(VLOOKUP(C30,'[4]2ème'!$B$3:$I$116,6,FALSE),0)</f>
        <v>0</v>
      </c>
      <c r="S30" s="48">
        <f>IFERROR(VLOOKUP(C30,'[4]3ème'!$B$3:$I$230,6,FALSE),0)</f>
        <v>0</v>
      </c>
      <c r="T30" s="48">
        <f>IFERROR(VLOOKUP(C30,[4]Féminines!$B$3:$I$89,6,FALSE),0)</f>
        <v>0</v>
      </c>
      <c r="U30">
        <f t="shared" si="2"/>
        <v>0</v>
      </c>
    </row>
    <row r="31" spans="1:21" ht="14.45" customHeight="1" x14ac:dyDescent="0.25">
      <c r="A31" s="49">
        <v>31</v>
      </c>
      <c r="B31" s="72">
        <f t="shared" si="0"/>
        <v>144386</v>
      </c>
      <c r="C31" s="49" t="s">
        <v>3715</v>
      </c>
      <c r="D31" s="49" t="s">
        <v>109</v>
      </c>
      <c r="E31" s="49" t="str">
        <f>VLOOKUP(C31,[3]A!$D$2:$J$467,7,FALSE)</f>
        <v>05999026012</v>
      </c>
      <c r="F31" s="50" t="s">
        <v>360</v>
      </c>
      <c r="J31" s="105">
        <v>1</v>
      </c>
      <c r="N31" s="49">
        <f>VLOOKUP(C31,Bilan!$B$4:$D$1785,3,FALSE)</f>
        <v>144386</v>
      </c>
      <c r="O31" s="49">
        <f t="shared" si="1"/>
        <v>31</v>
      </c>
      <c r="P31" s="50" t="str">
        <f>VLOOKUP(C31,[3]A!$D$2:$H$438,5,FALSE)</f>
        <v>Adulte Masculin 17/19 ans</v>
      </c>
      <c r="Q31" s="48">
        <f>IFERROR(VLOOKUP(C31,'[4]1ère'!$B$3:$I$89,7,FALSE),0)</f>
        <v>16</v>
      </c>
      <c r="R31" s="48">
        <f>IFERROR(VLOOKUP(C31,'[4]2ème'!$B$3:$I$116,6,FALSE),0)</f>
        <v>0</v>
      </c>
      <c r="S31" s="48">
        <f>IFERROR(VLOOKUP(C31,'[4]3ème'!$B$3:$I$230,6,FALSE),0)</f>
        <v>0</v>
      </c>
      <c r="T31" s="48">
        <f>IFERROR(VLOOKUP(C31,[4]Féminines!$B$3:$I$89,6,FALSE),0)</f>
        <v>0</v>
      </c>
      <c r="U31">
        <f t="shared" si="2"/>
        <v>16</v>
      </c>
    </row>
    <row r="32" spans="1:21" ht="14.45" customHeight="1" x14ac:dyDescent="0.25">
      <c r="A32" s="49">
        <v>32</v>
      </c>
      <c r="B32" s="71">
        <f t="shared" si="0"/>
        <v>2216</v>
      </c>
      <c r="C32" s="49" t="s">
        <v>37</v>
      </c>
      <c r="D32" s="49" t="str">
        <f>VLOOKUP(C32,[3]A!$D$2:$F$350,3,FALSE)</f>
        <v>BIACHE ST VAAST VELO CLUB</v>
      </c>
      <c r="E32" s="49" t="str">
        <f>VLOOKUP(C32,[3]A!$D$2:$J$467,7,FALSE)</f>
        <v>06260031180</v>
      </c>
      <c r="F32" s="50" t="s">
        <v>360</v>
      </c>
      <c r="J32" s="105">
        <f>VLOOKUP(C32,Route2021!$C$2:$J$1212,8,FALSE)</f>
        <v>0</v>
      </c>
      <c r="N32" s="49">
        <f>VLOOKUP(C32,Bilan!$B$4:$D$1785,3,FALSE)</f>
        <v>2216</v>
      </c>
      <c r="O32" s="49">
        <f t="shared" si="1"/>
        <v>32</v>
      </c>
      <c r="P32" s="50" t="str">
        <f>VLOOKUP(C32,[3]A!$D$2:$H$438,5,FALSE)</f>
        <v>Adulte Masculin 40/49 ans</v>
      </c>
      <c r="Q32" s="48">
        <f>IFERROR(VLOOKUP(C32,'[4]1ère'!$B$3:$I$89,7,FALSE),0)</f>
        <v>8</v>
      </c>
      <c r="R32" s="48">
        <f>IFERROR(VLOOKUP(C32,'[4]2ème'!$B$3:$I$116,6,FALSE),0)</f>
        <v>0</v>
      </c>
      <c r="S32" s="48">
        <f>IFERROR(VLOOKUP(C32,'[4]3ème'!$B$3:$I$230,6,FALSE),0)</f>
        <v>0</v>
      </c>
      <c r="T32" s="48">
        <f>IFERROR(VLOOKUP(C32,[4]Féminines!$B$3:$I$89,6,FALSE),0)</f>
        <v>0</v>
      </c>
      <c r="U32">
        <f t="shared" si="2"/>
        <v>8</v>
      </c>
    </row>
    <row r="33" spans="1:21" ht="14.45" customHeight="1" x14ac:dyDescent="0.25">
      <c r="A33" s="49">
        <v>33</v>
      </c>
      <c r="B33" s="71">
        <f t="shared" si="0"/>
        <v>3140</v>
      </c>
      <c r="C33" s="49" t="s">
        <v>52</v>
      </c>
      <c r="D33" s="49" t="e">
        <f>VLOOKUP(C33,[3]A!$D$2:$F$350,3,FALSE)</f>
        <v>#N/A</v>
      </c>
      <c r="E33" s="49" t="e">
        <f>VLOOKUP(C33,[3]A!$D$2:$J$467,7,FALSE)</f>
        <v>#N/A</v>
      </c>
      <c r="F33" s="50" t="s">
        <v>360</v>
      </c>
      <c r="J33" s="105">
        <f>VLOOKUP(C33,Route2021!$C$2:$J$1212,8,FALSE)</f>
        <v>0</v>
      </c>
      <c r="N33" s="49">
        <f>VLOOKUP(C33,Bilan!$B$4:$D$1785,3,FALSE)</f>
        <v>3140</v>
      </c>
      <c r="O33" s="49">
        <f t="shared" si="1"/>
        <v>33</v>
      </c>
      <c r="P33" s="50" t="e">
        <f>VLOOKUP(C33,[3]A!$D$2:$H$438,5,FALSE)</f>
        <v>#N/A</v>
      </c>
      <c r="Q33" s="48">
        <f>IFERROR(VLOOKUP(C33,'[4]1ère'!$B$3:$I$89,7,FALSE),0)</f>
        <v>0</v>
      </c>
      <c r="R33" s="48">
        <f>IFERROR(VLOOKUP(C33,'[4]2ème'!$B$3:$I$116,6,FALSE),0)</f>
        <v>0</v>
      </c>
      <c r="S33" s="48">
        <f>IFERROR(VLOOKUP(C33,'[4]3ème'!$B$3:$I$230,6,FALSE),0)</f>
        <v>0</v>
      </c>
      <c r="T33" s="48">
        <f>IFERROR(VLOOKUP(C33,[4]Féminines!$B$3:$I$89,6,FALSE),0)</f>
        <v>0</v>
      </c>
      <c r="U33">
        <f t="shared" si="2"/>
        <v>0</v>
      </c>
    </row>
    <row r="34" spans="1:21" ht="14.45" customHeight="1" x14ac:dyDescent="0.25">
      <c r="A34" s="49">
        <v>34</v>
      </c>
      <c r="B34" s="71">
        <f t="shared" si="0"/>
        <v>144392</v>
      </c>
      <c r="C34" s="5" t="s">
        <v>27</v>
      </c>
      <c r="D34" s="49" t="str">
        <f>VLOOKUP(C34,[3]A!$D$2:$F$350,3,FALSE)</f>
        <v>TEAM BOUSIES</v>
      </c>
      <c r="E34" s="49" t="str">
        <f>VLOOKUP(C34,[3]A!$D$2:$J$467,7,FALSE)</f>
        <v>05999124737</v>
      </c>
      <c r="F34" s="50" t="s">
        <v>360</v>
      </c>
      <c r="J34" s="105">
        <f>VLOOKUP(C34,Route2021!$C$2:$J$1212,8,FALSE)</f>
        <v>1</v>
      </c>
      <c r="N34" s="49">
        <f>VLOOKUP(C34,Bilan!$B$4:$D$1785,3,FALSE)</f>
        <v>144392</v>
      </c>
      <c r="O34" s="49">
        <f t="shared" si="1"/>
        <v>34</v>
      </c>
      <c r="P34" s="50" t="str">
        <f>VLOOKUP(C34,[3]A!$D$2:$H$438,5,FALSE)</f>
        <v>Adulte Masculin 20/29 ans</v>
      </c>
      <c r="Q34" s="48">
        <f>IFERROR(VLOOKUP(C34,'[4]1ère'!$B$3:$I$89,7,FALSE),0)</f>
        <v>7</v>
      </c>
      <c r="R34" s="48">
        <f>IFERROR(VLOOKUP(C34,'[4]2ème'!$B$3:$I$116,6,FALSE),0)</f>
        <v>0</v>
      </c>
      <c r="S34" s="48">
        <f>IFERROR(VLOOKUP(C34,'[4]3ème'!$B$3:$I$230,6,FALSE),0)</f>
        <v>0</v>
      </c>
      <c r="T34" s="48">
        <f>IFERROR(VLOOKUP(C34,[4]Féminines!$B$3:$I$89,6,FALSE),0)</f>
        <v>0</v>
      </c>
      <c r="U34">
        <f t="shared" si="2"/>
        <v>7</v>
      </c>
    </row>
    <row r="35" spans="1:21" ht="14.45" customHeight="1" x14ac:dyDescent="0.25">
      <c r="A35" s="49">
        <v>35</v>
      </c>
      <c r="B35" s="71" t="e">
        <f t="shared" si="0"/>
        <v>#N/A</v>
      </c>
      <c r="D35" s="49" t="e">
        <f>VLOOKUP(C35,[3]A!$D$2:$F$350,3,FALSE)</f>
        <v>#N/A</v>
      </c>
      <c r="E35" s="49" t="e">
        <f>VLOOKUP(C35,[3]A!$D$2:$J$467,7,FALSE)</f>
        <v>#N/A</v>
      </c>
      <c r="F35" s="50" t="s">
        <v>360</v>
      </c>
      <c r="J35" s="105">
        <f>VLOOKUP(C35,Route2021!$C$2:$J$1212,8,FALSE)</f>
        <v>0</v>
      </c>
      <c r="N35" s="49" t="e">
        <f>VLOOKUP(C35,Bilan!$B$4:$D$1785,3,FALSE)</f>
        <v>#N/A</v>
      </c>
      <c r="O35" s="49">
        <f t="shared" si="1"/>
        <v>35</v>
      </c>
      <c r="P35" s="50" t="e">
        <f>VLOOKUP(C35,[3]A!$D$2:$H$438,5,FALSE)</f>
        <v>#N/A</v>
      </c>
      <c r="Q35" s="48">
        <f>IFERROR(VLOOKUP(C35,'[4]1ère'!$B$3:$I$89,7,FALSE),0)</f>
        <v>0</v>
      </c>
      <c r="R35" s="48">
        <f>IFERROR(VLOOKUP(C35,'[4]2ème'!$B$3:$I$116,6,FALSE),0)</f>
        <v>0</v>
      </c>
      <c r="S35" s="48">
        <f>IFERROR(VLOOKUP(C35,'[4]3ème'!$B$3:$I$230,6,FALSE),0)</f>
        <v>0</v>
      </c>
      <c r="T35" s="48">
        <f>IFERROR(VLOOKUP(C35,[4]Féminines!$B$3:$I$89,6,FALSE),0)</f>
        <v>0</v>
      </c>
      <c r="U35">
        <f t="shared" si="2"/>
        <v>0</v>
      </c>
    </row>
    <row r="36" spans="1:21" ht="14.45" customHeight="1" x14ac:dyDescent="0.25">
      <c r="A36" s="49">
        <v>36</v>
      </c>
      <c r="B36" s="71">
        <f t="shared" si="0"/>
        <v>1295</v>
      </c>
      <c r="C36" s="49" t="s">
        <v>50</v>
      </c>
      <c r="D36" s="49" t="str">
        <f>VLOOKUP(C36,[3]A!$D$2:$F$350,3,FALSE)</f>
        <v>VELO CLUB SOLESMES</v>
      </c>
      <c r="E36" s="49" t="str">
        <f>VLOOKUP(C36,[3]A!$D$2:$J$467,7,FALSE)</f>
        <v>05999029313</v>
      </c>
      <c r="F36" s="50" t="s">
        <v>360</v>
      </c>
      <c r="J36" s="105">
        <v>1</v>
      </c>
      <c r="N36" s="49">
        <f>VLOOKUP(C36,Bilan!$B$4:$D$1785,3,FALSE)</f>
        <v>1295</v>
      </c>
      <c r="O36" s="49">
        <f t="shared" si="1"/>
        <v>36</v>
      </c>
      <c r="P36" s="50" t="str">
        <f>VLOOKUP(C36,[3]A!$D$2:$H$438,5,FALSE)</f>
        <v>Adulte Masculin 20/29 ans</v>
      </c>
      <c r="Q36" s="48">
        <f>IFERROR(VLOOKUP(C36,'[4]1ère'!$B$3:$I$89,7,FALSE),0)</f>
        <v>13</v>
      </c>
      <c r="R36" s="48">
        <f>IFERROR(VLOOKUP(C36,'[4]2ème'!$B$3:$I$116,6,FALSE),0)</f>
        <v>0</v>
      </c>
      <c r="S36" s="48">
        <f>IFERROR(VLOOKUP(C36,'[4]3ème'!$B$3:$I$230,6,FALSE),0)</f>
        <v>0</v>
      </c>
      <c r="T36" s="48">
        <f>IFERROR(VLOOKUP(C36,[4]Féminines!$B$3:$I$89,6,FALSE),0)</f>
        <v>0</v>
      </c>
      <c r="U36">
        <f t="shared" si="2"/>
        <v>13</v>
      </c>
    </row>
    <row r="37" spans="1:21" ht="14.45" customHeight="1" x14ac:dyDescent="0.25">
      <c r="A37" s="49">
        <v>37</v>
      </c>
      <c r="B37" s="76">
        <f t="shared" si="0"/>
        <v>144516</v>
      </c>
      <c r="C37" s="5" t="s">
        <v>853</v>
      </c>
      <c r="D37" s="49" t="s">
        <v>174</v>
      </c>
      <c r="E37" s="49" t="str">
        <f>VLOOKUP(C37,[3]A!$D$2:$J$467,7,FALSE)</f>
        <v>05999052627</v>
      </c>
      <c r="F37" s="50">
        <v>1</v>
      </c>
      <c r="J37" s="105">
        <f>VLOOKUP(C37,Route2021!$C$2:$J$1212,8,FALSE)</f>
        <v>1</v>
      </c>
      <c r="N37" s="49">
        <f>VLOOKUP(C37,Bilan!$B$4:$D$1785,3,FALSE)</f>
        <v>144516</v>
      </c>
      <c r="O37" s="49">
        <f t="shared" si="1"/>
        <v>37</v>
      </c>
      <c r="P37" s="50" t="str">
        <f>VLOOKUP(C37,[3]A!$D$2:$H$438,5,FALSE)</f>
        <v>Adulte Masculin 17/19 ans</v>
      </c>
      <c r="Q37" s="48">
        <f>IFERROR(VLOOKUP(C37,'[4]1ère'!$B$3:$I$89,7,FALSE),0)</f>
        <v>3</v>
      </c>
      <c r="R37" s="48">
        <f>IFERROR(VLOOKUP(C37,'[4]2ème'!$B$3:$I$116,6,FALSE),0)</f>
        <v>0</v>
      </c>
      <c r="S37" s="48">
        <f>IFERROR(VLOOKUP(C37,'[4]3ème'!$B$3:$I$230,6,FALSE),0)</f>
        <v>0</v>
      </c>
      <c r="T37" s="48">
        <f>IFERROR(VLOOKUP(C37,[4]Féminines!$B$3:$I$89,6,FALSE),0)</f>
        <v>0</v>
      </c>
      <c r="U37">
        <f t="shared" si="2"/>
        <v>3</v>
      </c>
    </row>
    <row r="38" spans="1:21" ht="14.45" customHeight="1" x14ac:dyDescent="0.25">
      <c r="A38" s="49">
        <v>38</v>
      </c>
      <c r="B38" s="76">
        <f t="shared" si="0"/>
        <v>144599</v>
      </c>
      <c r="C38" s="49" t="s">
        <v>81</v>
      </c>
      <c r="D38" s="49" t="s">
        <v>843</v>
      </c>
      <c r="E38" s="49" t="str">
        <f>VLOOKUP(C38,[3]A!$D$2:$J$467,7,FALSE)</f>
        <v>05999111355</v>
      </c>
      <c r="F38" s="50">
        <v>1</v>
      </c>
      <c r="J38" s="105">
        <f>VLOOKUP(C38,Route2021!$C$2:$J$1212,8,FALSE)</f>
        <v>1</v>
      </c>
      <c r="N38" s="49">
        <f>VLOOKUP(C38,Bilan!$B$4:$D$1785,3,FALSE)</f>
        <v>144599</v>
      </c>
      <c r="O38" s="49">
        <f t="shared" si="1"/>
        <v>38</v>
      </c>
      <c r="P38" s="50" t="str">
        <f>VLOOKUP(C38,[3]A!$D$2:$H$438,5,FALSE)</f>
        <v>Adulte Masculin 30/39 ans</v>
      </c>
      <c r="Q38" s="48">
        <f>IFERROR(VLOOKUP(C38,'[4]1ère'!$B$3:$I$89,7,FALSE),0)</f>
        <v>4</v>
      </c>
      <c r="R38" s="48">
        <f>IFERROR(VLOOKUP(C38,'[4]2ème'!$B$3:$I$116,6,FALSE),0)</f>
        <v>0</v>
      </c>
      <c r="S38" s="48">
        <f>IFERROR(VLOOKUP(C38,'[4]3ème'!$B$3:$I$230,6,FALSE),0)</f>
        <v>0</v>
      </c>
      <c r="T38" s="48">
        <f>IFERROR(VLOOKUP(C38,[4]Féminines!$B$3:$I$89,6,FALSE),0)</f>
        <v>0</v>
      </c>
      <c r="U38">
        <f t="shared" si="2"/>
        <v>4</v>
      </c>
    </row>
    <row r="39" spans="1:21" ht="14.45" customHeight="1" x14ac:dyDescent="0.25">
      <c r="A39" s="49">
        <v>39</v>
      </c>
      <c r="B39" s="76">
        <f t="shared" si="0"/>
        <v>7035</v>
      </c>
      <c r="C39" s="49" t="s">
        <v>1144</v>
      </c>
      <c r="D39" s="49" t="s">
        <v>843</v>
      </c>
      <c r="E39" s="49" t="str">
        <f>VLOOKUP(C39,[3]A!$D$2:$J$467,7,FALSE)</f>
        <v>05999112476</v>
      </c>
      <c r="F39" s="50">
        <v>1</v>
      </c>
      <c r="J39" s="105">
        <f>VLOOKUP(C39,Route2021!$C$2:$J$1212,8,FALSE)</f>
        <v>0</v>
      </c>
      <c r="N39" s="49">
        <f>VLOOKUP(C39,Bilan!$B$4:$D$1785,3,FALSE)</f>
        <v>7035</v>
      </c>
      <c r="O39" s="49">
        <f t="shared" si="1"/>
        <v>39</v>
      </c>
      <c r="P39" s="50" t="str">
        <f>VLOOKUP(C39,[3]A!$D$2:$H$438,5,FALSE)</f>
        <v>Adulte Masculin 20/29 ans</v>
      </c>
      <c r="Q39" s="48">
        <f>IFERROR(VLOOKUP(C39,'[4]1ère'!$B$3:$I$89,7,FALSE),0)</f>
        <v>1</v>
      </c>
      <c r="R39" s="48">
        <f>IFERROR(VLOOKUP(C39,'[4]2ème'!$B$3:$I$116,6,FALSE),0)</f>
        <v>0</v>
      </c>
      <c r="S39" s="48">
        <f>IFERROR(VLOOKUP(C39,'[4]3ème'!$B$3:$I$230,6,FALSE),0)</f>
        <v>0</v>
      </c>
      <c r="T39" s="48">
        <f>IFERROR(VLOOKUP(C39,[4]Féminines!$B$3:$I$89,6,FALSE),0)</f>
        <v>0</v>
      </c>
      <c r="U39">
        <f t="shared" si="2"/>
        <v>1</v>
      </c>
    </row>
    <row r="40" spans="1:21" ht="14.45" customHeight="1" x14ac:dyDescent="0.25">
      <c r="A40" s="49">
        <v>40</v>
      </c>
      <c r="B40" s="76">
        <f t="shared" si="0"/>
        <v>2202</v>
      </c>
      <c r="C40" s="5" t="s">
        <v>274</v>
      </c>
      <c r="D40" s="49" t="s">
        <v>14</v>
      </c>
      <c r="E40" s="49" t="str">
        <f>VLOOKUP(C40,[3]A!$D$2:$J$467,7,FALSE)</f>
        <v>05999012920</v>
      </c>
      <c r="F40" s="50">
        <v>1</v>
      </c>
      <c r="J40" s="105">
        <f>VLOOKUP(C40,Route2021!$C$2:$J$1212,8,FALSE)</f>
        <v>1</v>
      </c>
      <c r="N40" s="49">
        <f>VLOOKUP(C40,Bilan!$B$4:$D$1785,3,FALSE)</f>
        <v>2202</v>
      </c>
      <c r="O40" s="49">
        <f t="shared" si="1"/>
        <v>40</v>
      </c>
      <c r="P40" s="50" t="str">
        <f>VLOOKUP(C40,[3]A!$D$2:$H$438,5,FALSE)</f>
        <v>Adulte Masculin 40/49 ans</v>
      </c>
      <c r="Q40" s="48">
        <f>IFERROR(VLOOKUP(C40,'[4]1ère'!$B$3:$I$89,7,FALSE),0)</f>
        <v>2</v>
      </c>
      <c r="R40" s="48">
        <f>IFERROR(VLOOKUP(C40,'[4]2ème'!$B$3:$I$116,6,FALSE),0)</f>
        <v>0</v>
      </c>
      <c r="S40" s="48">
        <f>IFERROR(VLOOKUP(C40,'[4]3ème'!$B$3:$I$230,6,FALSE),0)</f>
        <v>0</v>
      </c>
      <c r="T40" s="48">
        <f>IFERROR(VLOOKUP(C40,[4]Féminines!$B$3:$I$89,6,FALSE),0)</f>
        <v>0</v>
      </c>
      <c r="U40">
        <f t="shared" si="2"/>
        <v>2</v>
      </c>
    </row>
    <row r="41" spans="1:21" ht="14.45" customHeight="1" x14ac:dyDescent="0.25">
      <c r="A41" s="49">
        <v>41</v>
      </c>
      <c r="B41" s="76" t="str">
        <f t="shared" si="0"/>
        <v xml:space="preserve"> </v>
      </c>
      <c r="C41" s="5" t="s">
        <v>3110</v>
      </c>
      <c r="D41" s="49" t="str">
        <f>VLOOKUP(C41,[3]A!$D$2:$F$350,3,FALSE)</f>
        <v>UNION SPORTIVE SAINT ANDRE</v>
      </c>
      <c r="E41" s="49" t="str">
        <f>VLOOKUP(C41,[3]A!$D$2:$J$467,7,FALSE)</f>
        <v>05999124186</v>
      </c>
      <c r="F41" s="50">
        <v>1</v>
      </c>
      <c r="J41" s="105">
        <v>1</v>
      </c>
      <c r="N41" s="49" t="str">
        <f>VLOOKUP(C41,Bilan!$B$4:$D$1785,3,FALSE)</f>
        <v xml:space="preserve"> </v>
      </c>
      <c r="O41" s="49">
        <f t="shared" si="1"/>
        <v>41</v>
      </c>
      <c r="P41" s="50" t="str">
        <f>VLOOKUP(C41,[3]A!$D$2:$H$438,5,FALSE)</f>
        <v>Adulte Masculin 17/19 ans</v>
      </c>
      <c r="Q41" s="48">
        <f>IFERROR(VLOOKUP(C41,'[4]1ère'!$B$3:$I$89,7,FALSE),0)</f>
        <v>2</v>
      </c>
      <c r="R41" s="48">
        <f>IFERROR(VLOOKUP(C41,'[4]2ème'!$B$3:$I$116,6,FALSE),0)</f>
        <v>0</v>
      </c>
      <c r="S41" s="48">
        <f>IFERROR(VLOOKUP(C41,'[4]3ème'!$B$3:$I$230,6,FALSE),0)</f>
        <v>0</v>
      </c>
      <c r="T41" s="48">
        <f>IFERROR(VLOOKUP(C41,[4]Féminines!$B$3:$I$89,6,FALSE),0)</f>
        <v>0</v>
      </c>
      <c r="U41">
        <f t="shared" si="2"/>
        <v>2</v>
      </c>
    </row>
    <row r="42" spans="1:21" ht="14.45" customHeight="1" x14ac:dyDescent="0.25">
      <c r="A42" s="49">
        <v>42</v>
      </c>
      <c r="B42" s="76">
        <f t="shared" si="0"/>
        <v>144556</v>
      </c>
      <c r="C42" s="5" t="s">
        <v>739</v>
      </c>
      <c r="D42" s="49" t="s">
        <v>39</v>
      </c>
      <c r="E42" s="49" t="str">
        <f>VLOOKUP(C42,[3]A!$D$2:$J$467,7,FALSE)</f>
        <v>05999064434</v>
      </c>
      <c r="F42" s="50">
        <v>1</v>
      </c>
      <c r="J42" s="105">
        <f>VLOOKUP(C42,Route2021!$C$2:$J$1212,8,FALSE)</f>
        <v>0</v>
      </c>
      <c r="N42" s="49">
        <f>VLOOKUP(C42,Bilan!$B$4:$D$1785,3,FALSE)</f>
        <v>144556</v>
      </c>
      <c r="O42" s="49">
        <f t="shared" si="1"/>
        <v>42</v>
      </c>
      <c r="P42" s="50" t="str">
        <f>VLOOKUP(C42,[3]A!$D$2:$H$438,5,FALSE)</f>
        <v>Adulte Masculin 30/39 ans</v>
      </c>
      <c r="Q42" s="48">
        <f>IFERROR(VLOOKUP(C42,'[4]1ère'!$B$3:$I$89,7,FALSE),0)</f>
        <v>6</v>
      </c>
      <c r="R42" s="48">
        <f>IFERROR(VLOOKUP(C42,'[4]2ème'!$B$3:$I$116,6,FALSE),0)</f>
        <v>0</v>
      </c>
      <c r="S42" s="48">
        <f>IFERROR(VLOOKUP(C42,'[4]3ème'!$B$3:$I$230,6,FALSE),0)</f>
        <v>0</v>
      </c>
      <c r="T42" s="48">
        <f>IFERROR(VLOOKUP(C42,[4]Féminines!$B$3:$I$89,6,FALSE),0)</f>
        <v>0</v>
      </c>
      <c r="U42">
        <f t="shared" si="2"/>
        <v>6</v>
      </c>
    </row>
    <row r="43" spans="1:21" ht="14.45" customHeight="1" x14ac:dyDescent="0.25">
      <c r="A43" s="49">
        <v>43</v>
      </c>
      <c r="B43" s="71">
        <f t="shared" si="0"/>
        <v>3137</v>
      </c>
      <c r="C43" s="5" t="s">
        <v>881</v>
      </c>
      <c r="D43" s="49" t="s">
        <v>17</v>
      </c>
      <c r="E43" s="49" t="str">
        <f>VLOOKUP(C43,[3]A!$D$2:$J$467,7,FALSE)</f>
        <v>05999025195</v>
      </c>
      <c r="F43" s="50">
        <v>1</v>
      </c>
      <c r="J43" s="105">
        <f>VLOOKUP(C43,Route2021!$C$2:$J$1212,8,FALSE)</f>
        <v>0</v>
      </c>
      <c r="N43" s="49">
        <f>VLOOKUP(C43,Bilan!$B$4:$D$1785,3,FALSE)</f>
        <v>3137</v>
      </c>
      <c r="O43" s="49">
        <f t="shared" si="1"/>
        <v>43</v>
      </c>
      <c r="P43" s="50" t="str">
        <f>VLOOKUP(C43,[3]A!$D$2:$H$438,5,FALSE)</f>
        <v>Adulte Masculin 17/19 ans</v>
      </c>
      <c r="Q43" s="48">
        <f>IFERROR(VLOOKUP(C43,'[4]1ère'!$B$3:$I$89,7,FALSE),0)</f>
        <v>3</v>
      </c>
      <c r="R43" s="48">
        <f>IFERROR(VLOOKUP(C43,'[4]2ème'!$B$3:$I$116,6,FALSE),0)</f>
        <v>0</v>
      </c>
      <c r="S43" s="48">
        <f>IFERROR(VLOOKUP(C43,'[4]3ème'!$B$3:$I$230,6,FALSE),0)</f>
        <v>0</v>
      </c>
      <c r="T43" s="48">
        <f>IFERROR(VLOOKUP(C43,[4]Féminines!$B$3:$I$89,6,FALSE),0)</f>
        <v>0</v>
      </c>
      <c r="U43">
        <f t="shared" si="2"/>
        <v>3</v>
      </c>
    </row>
    <row r="44" spans="1:21" ht="14.45" customHeight="1" x14ac:dyDescent="0.25">
      <c r="A44" s="49">
        <v>44</v>
      </c>
      <c r="B44" s="71">
        <f t="shared" si="0"/>
        <v>3139</v>
      </c>
      <c r="C44" s="5" t="s">
        <v>886</v>
      </c>
      <c r="D44" s="49" t="s">
        <v>17</v>
      </c>
      <c r="E44" s="49" t="str">
        <f>VLOOKUP(C44,[3]A!$D$2:$J$467,7,FALSE)</f>
        <v>05999098705</v>
      </c>
      <c r="F44" s="50">
        <v>1</v>
      </c>
      <c r="J44" s="105" t="e">
        <f>VLOOKUP(C44,Route2021!$C$2:$J$1212,8,FALSE)</f>
        <v>#N/A</v>
      </c>
      <c r="N44" s="49">
        <f>VLOOKUP(C44,Bilan!$B$4:$D$1785,3,FALSE)</f>
        <v>3139</v>
      </c>
      <c r="O44" s="49">
        <f t="shared" si="1"/>
        <v>44</v>
      </c>
      <c r="P44" s="50" t="str">
        <f>VLOOKUP(C44,[3]A!$D$2:$H$438,5,FALSE)</f>
        <v>Adulte Masculin 17/19 ans</v>
      </c>
      <c r="Q44" s="48">
        <f>IFERROR(VLOOKUP(C44,'[4]1ère'!$B$3:$I$89,7,FALSE),0)</f>
        <v>2</v>
      </c>
      <c r="R44" s="48">
        <f>IFERROR(VLOOKUP(C44,'[4]2ème'!$B$3:$I$116,6,FALSE),0)</f>
        <v>0</v>
      </c>
      <c r="S44" s="48">
        <f>IFERROR(VLOOKUP(C44,'[4]3ème'!$B$3:$I$230,6,FALSE),0)</f>
        <v>0</v>
      </c>
      <c r="T44" s="48">
        <f>IFERROR(VLOOKUP(C44,[4]Féminines!$B$3:$I$89,6,FALSE),0)</f>
        <v>0</v>
      </c>
      <c r="U44">
        <f t="shared" si="2"/>
        <v>2</v>
      </c>
    </row>
    <row r="45" spans="1:21" ht="14.45" customHeight="1" x14ac:dyDescent="0.25">
      <c r="A45" s="49">
        <v>45</v>
      </c>
      <c r="B45" s="71">
        <v>2919</v>
      </c>
      <c r="C45" s="5" t="s">
        <v>631</v>
      </c>
      <c r="D45" s="49" t="s">
        <v>284</v>
      </c>
      <c r="E45" s="49" t="str">
        <f>VLOOKUP(C45,[3]A!$D$2:$J$467,7,FALSE)</f>
        <v>05999066415</v>
      </c>
      <c r="F45" s="50">
        <v>1</v>
      </c>
      <c r="J45" s="105">
        <f>VLOOKUP(C45,Route2021!$C$2:$J$1212,8,FALSE)</f>
        <v>1</v>
      </c>
      <c r="N45" s="49">
        <f>VLOOKUP(C45,Bilan!$B$4:$D$1785,3,FALSE)</f>
        <v>2919</v>
      </c>
      <c r="O45" s="49">
        <f t="shared" si="1"/>
        <v>45</v>
      </c>
      <c r="P45" s="50" t="str">
        <f>VLOOKUP(C45,[3]A!$D$2:$H$438,5,FALSE)</f>
        <v>Adulte Masculin 30/39 ans</v>
      </c>
      <c r="Q45" s="48">
        <f>IFERROR(VLOOKUP(C45,'[4]1ère'!$B$3:$I$89,7,FALSE),0)</f>
        <v>10</v>
      </c>
      <c r="R45" s="48">
        <f>IFERROR(VLOOKUP(C45,'[4]2ème'!$B$3:$I$116,6,FALSE),0)</f>
        <v>0</v>
      </c>
      <c r="S45" s="48">
        <f>IFERROR(VLOOKUP(C45,'[4]3ème'!$B$3:$I$230,6,FALSE),0)</f>
        <v>0</v>
      </c>
      <c r="T45" s="48">
        <f>IFERROR(VLOOKUP(C45,[4]Féminines!$B$3:$I$89,6,FALSE),0)</f>
        <v>0</v>
      </c>
      <c r="U45">
        <f t="shared" si="2"/>
        <v>10</v>
      </c>
    </row>
    <row r="46" spans="1:21" ht="14.45" customHeight="1" x14ac:dyDescent="0.25">
      <c r="A46" s="49">
        <v>46</v>
      </c>
      <c r="B46" s="71">
        <f t="shared" si="0"/>
        <v>4135</v>
      </c>
      <c r="C46" s="5" t="s">
        <v>2975</v>
      </c>
      <c r="D46" s="49" t="s">
        <v>2976</v>
      </c>
      <c r="E46" s="49" t="e">
        <f>VLOOKUP(C46,[3]A!$D$2:$J$467,7,FALSE)</f>
        <v>#N/A</v>
      </c>
      <c r="F46" s="50">
        <v>1</v>
      </c>
      <c r="J46" s="105">
        <v>1</v>
      </c>
      <c r="N46" s="49">
        <f>VLOOKUP(C46,Bilan!$B$4:$D$1785,3,FALSE)</f>
        <v>4135</v>
      </c>
      <c r="O46" s="49">
        <f t="shared" si="1"/>
        <v>46</v>
      </c>
      <c r="P46" s="50" t="e">
        <f>VLOOKUP(C46,[3]A!$D$2:$H$438,5,FALSE)</f>
        <v>#N/A</v>
      </c>
      <c r="Q46" s="48">
        <f>IFERROR(VLOOKUP(C46,'[4]1ère'!$B$3:$I$89,7,FALSE),0)</f>
        <v>2</v>
      </c>
      <c r="R46" s="48">
        <f>IFERROR(VLOOKUP(C46,'[4]2ème'!$B$3:$I$116,6,FALSE),0)</f>
        <v>0</v>
      </c>
      <c r="S46" s="48">
        <f>IFERROR(VLOOKUP(C46,'[4]3ème'!$B$3:$I$230,6,FALSE),0)</f>
        <v>0</v>
      </c>
      <c r="T46" s="48">
        <f>IFERROR(VLOOKUP(C46,[4]Féminines!$B$3:$I$89,6,FALSE),0)</f>
        <v>0</v>
      </c>
      <c r="U46">
        <f t="shared" si="2"/>
        <v>2</v>
      </c>
    </row>
    <row r="47" spans="1:21" ht="14.45" customHeight="1" x14ac:dyDescent="0.25">
      <c r="A47" s="76">
        <v>47</v>
      </c>
      <c r="B47" s="76">
        <f t="shared" si="0"/>
        <v>2364</v>
      </c>
      <c r="C47" t="s">
        <v>3199</v>
      </c>
      <c r="D47" s="49" t="s">
        <v>53</v>
      </c>
      <c r="E47" s="49" t="str">
        <f>VLOOKUP(C47,[3]A!$D$2:$J$467,7,FALSE)</f>
        <v>05999111420</v>
      </c>
      <c r="F47" s="50">
        <v>1</v>
      </c>
      <c r="J47" s="105">
        <f>VLOOKUP(C47,Route2021!$C$2:$J$1212,8,FALSE)</f>
        <v>0</v>
      </c>
      <c r="N47" s="49">
        <f>VLOOKUP(C47,Bilan!$B$4:$D$1785,3,FALSE)</f>
        <v>2364</v>
      </c>
      <c r="O47" s="49">
        <f t="shared" si="1"/>
        <v>47</v>
      </c>
      <c r="P47" s="50" t="str">
        <f>VLOOKUP(C47,[3]A!$D$2:$H$438,5,FALSE)</f>
        <v>Adulte Masculin 40/49 ans</v>
      </c>
      <c r="Q47" s="48">
        <f>IFERROR(VLOOKUP(C47,'[4]1ère'!$B$3:$I$89,7,FALSE),0)</f>
        <v>19</v>
      </c>
      <c r="R47" s="48">
        <f>IFERROR(VLOOKUP(C47,'[4]2ème'!$B$3:$I$116,6,FALSE),0)</f>
        <v>0</v>
      </c>
      <c r="S47" s="48">
        <f>IFERROR(VLOOKUP(C47,'[4]3ème'!$B$3:$I$230,6,FALSE),0)</f>
        <v>0</v>
      </c>
      <c r="T47" s="48">
        <f>IFERROR(VLOOKUP(C47,[4]Féminines!$B$3:$I$89,6,FALSE),0)</f>
        <v>0</v>
      </c>
      <c r="U47">
        <f t="shared" si="2"/>
        <v>19</v>
      </c>
    </row>
    <row r="48" spans="1:21" ht="14.45" customHeight="1" x14ac:dyDescent="0.25">
      <c r="A48" s="76">
        <v>48</v>
      </c>
      <c r="B48" s="76">
        <f t="shared" si="0"/>
        <v>2307</v>
      </c>
      <c r="C48" t="s">
        <v>2973</v>
      </c>
      <c r="D48" s="49" t="s">
        <v>140</v>
      </c>
      <c r="E48" s="49" t="str">
        <f>VLOOKUP(C48,[3]A!$D$2:$J$467,7,FALSE)</f>
        <v>05999086208</v>
      </c>
      <c r="F48" s="50">
        <v>1</v>
      </c>
      <c r="J48" s="105" t="e">
        <f>VLOOKUP(C48,Route2021!$C$2:$J$1212,8,FALSE)</f>
        <v>#N/A</v>
      </c>
      <c r="N48" s="49">
        <f>VLOOKUP(C48,Bilan!$B$4:$D$1785,3,FALSE)</f>
        <v>2307</v>
      </c>
      <c r="O48" s="49">
        <f t="shared" si="1"/>
        <v>48</v>
      </c>
      <c r="P48" s="50" t="str">
        <f>VLOOKUP(C48,[3]A!$D$2:$H$438,5,FALSE)</f>
        <v>Adulte Masculin 20/29 ans</v>
      </c>
      <c r="Q48" s="48">
        <f>IFERROR(VLOOKUP(C48,'[4]1ère'!$B$3:$I$89,7,FALSE),0)</f>
        <v>2</v>
      </c>
      <c r="R48" s="48">
        <f>IFERROR(VLOOKUP(C48,'[4]2ème'!$B$3:$I$116,6,FALSE),0)</f>
        <v>0</v>
      </c>
      <c r="S48" s="48">
        <f>IFERROR(VLOOKUP(C48,'[4]3ème'!$B$3:$I$230,6,FALSE),0)</f>
        <v>0</v>
      </c>
      <c r="T48" s="48">
        <f>IFERROR(VLOOKUP(C48,[4]Féminines!$B$3:$I$89,6,FALSE),0)</f>
        <v>0</v>
      </c>
      <c r="U48">
        <f t="shared" si="2"/>
        <v>2</v>
      </c>
    </row>
    <row r="49" spans="1:21" ht="14.45" customHeight="1" x14ac:dyDescent="0.25">
      <c r="A49" s="76">
        <v>49</v>
      </c>
      <c r="B49" s="76">
        <v>5767</v>
      </c>
      <c r="C49" t="s">
        <v>3791</v>
      </c>
      <c r="D49" s="49" t="s">
        <v>3792</v>
      </c>
      <c r="E49" s="49" t="e">
        <f>VLOOKUP(C49,[3]A!$D$2:$J$467,7,FALSE)</f>
        <v>#N/A</v>
      </c>
      <c r="F49" s="50">
        <v>1</v>
      </c>
      <c r="J49" s="105" t="e">
        <f>VLOOKUP(C49,Route2021!$C$2:$J$1212,8,FALSE)</f>
        <v>#N/A</v>
      </c>
      <c r="N49" s="49">
        <v>5767</v>
      </c>
      <c r="O49" s="49">
        <f t="shared" si="1"/>
        <v>49</v>
      </c>
      <c r="P49" s="50" t="e">
        <f>VLOOKUP(C49,[3]A!$D$2:$H$438,5,FALSE)</f>
        <v>#N/A</v>
      </c>
      <c r="Q49" s="48">
        <f>IFERROR(VLOOKUP(C49,'[4]1ère'!$B$3:$I$89,7,FALSE),0)</f>
        <v>4</v>
      </c>
      <c r="R49" s="48">
        <f>IFERROR(VLOOKUP(C49,'[4]2ème'!$B$3:$I$116,6,FALSE),0)</f>
        <v>0</v>
      </c>
      <c r="S49" s="48">
        <f>IFERROR(VLOOKUP(C49,'[4]3ème'!$B$3:$I$230,6,FALSE),0)</f>
        <v>0</v>
      </c>
      <c r="T49" s="48">
        <f>IFERROR(VLOOKUP(C49,[4]Féminines!$B$3:$I$89,6,FALSE),0)</f>
        <v>0</v>
      </c>
      <c r="U49">
        <f t="shared" si="2"/>
        <v>4</v>
      </c>
    </row>
    <row r="50" spans="1:21" ht="14.45" customHeight="1" x14ac:dyDescent="0.25">
      <c r="A50" s="76">
        <v>50</v>
      </c>
      <c r="B50" s="76">
        <v>2405</v>
      </c>
      <c r="C50" s="49" t="s">
        <v>3187</v>
      </c>
      <c r="D50" s="49" t="s">
        <v>3127</v>
      </c>
      <c r="E50" s="49" t="str">
        <f>VLOOKUP(C50,[3]A!$D$2:$J$467,7,FALSE)</f>
        <v>05999115332</v>
      </c>
      <c r="F50" s="50">
        <v>1</v>
      </c>
      <c r="J50" s="105"/>
      <c r="N50" s="49">
        <v>2405</v>
      </c>
      <c r="O50" s="49">
        <f t="shared" si="1"/>
        <v>50</v>
      </c>
      <c r="P50" s="50" t="str">
        <f>VLOOKUP(C50,[3]A!$D$2:$H$438,5,FALSE)</f>
        <v>Adulte Masculin 20/29 ans</v>
      </c>
      <c r="Q50" s="48">
        <f>IFERROR(VLOOKUP(C50,'[4]1ère'!$B$3:$I$89,7,FALSE),0)</f>
        <v>4</v>
      </c>
      <c r="R50" s="48">
        <f>IFERROR(VLOOKUP(C50,'[4]2ème'!$B$3:$I$116,6,FALSE),0)</f>
        <v>3</v>
      </c>
      <c r="S50" s="48">
        <f>IFERROR(VLOOKUP(C50,'[4]3ème'!$B$3:$I$230,6,FALSE),0)</f>
        <v>0</v>
      </c>
      <c r="T50" s="48">
        <f>IFERROR(VLOOKUP(C50,[4]Féminines!$B$3:$I$89,6,FALSE),0)</f>
        <v>0</v>
      </c>
      <c r="U50">
        <f t="shared" si="2"/>
        <v>7</v>
      </c>
    </row>
    <row r="51" spans="1:21" ht="14.45" customHeight="1" x14ac:dyDescent="0.25">
      <c r="A51" s="49">
        <v>271</v>
      </c>
      <c r="B51" s="49">
        <f t="shared" si="0"/>
        <v>4302</v>
      </c>
      <c r="C51" s="49" t="s">
        <v>1280</v>
      </c>
      <c r="D51" s="49" t="s">
        <v>109</v>
      </c>
      <c r="E51" s="49" t="str">
        <f>VLOOKUP(C51,[3]A!$D$2:$J$467,7,FALSE)</f>
        <v>05999098040</v>
      </c>
      <c r="F51" s="50">
        <v>1</v>
      </c>
      <c r="J51" s="105">
        <f>VLOOKUP(C51,Route2021!$C$2:$J$1212,8,FALSE)</f>
        <v>1</v>
      </c>
      <c r="N51" s="49">
        <f>VLOOKUP(C51,Bilan!$B$4:$D$1785,3,FALSE)</f>
        <v>4302</v>
      </c>
      <c r="O51" s="49">
        <f t="shared" si="1"/>
        <v>271</v>
      </c>
      <c r="P51" s="50" t="str">
        <f>VLOOKUP(C51,[3]A!$D$2:$H$438,5,FALSE)</f>
        <v>Adulte Masculin 40/49 ans</v>
      </c>
      <c r="Q51" s="48">
        <f>IFERROR(VLOOKUP(C51,'[4]1ère'!$B$3:$I$89,7,FALSE),0)</f>
        <v>6</v>
      </c>
      <c r="R51" s="48">
        <f>IFERROR(VLOOKUP(C51,'[4]2ème'!$B$3:$I$116,6,FALSE),0)</f>
        <v>8</v>
      </c>
      <c r="S51" s="48">
        <f>IFERROR(VLOOKUP(C51,'[4]3ème'!$B$3:$I$230,6,FALSE),0)</f>
        <v>0</v>
      </c>
      <c r="T51" s="48">
        <f>IFERROR(VLOOKUP(C51,[4]Féminines!$B$3:$I$89,6,FALSE),0)</f>
        <v>0</v>
      </c>
      <c r="U51">
        <f t="shared" si="2"/>
        <v>14</v>
      </c>
    </row>
    <row r="52" spans="1:21" ht="14.45" customHeight="1" x14ac:dyDescent="0.25">
      <c r="A52" s="49">
        <v>272</v>
      </c>
      <c r="B52" s="49">
        <f t="shared" si="0"/>
        <v>4500</v>
      </c>
      <c r="C52" s="49" t="s">
        <v>3311</v>
      </c>
      <c r="D52" s="49" t="s">
        <v>109</v>
      </c>
      <c r="E52" s="49" t="str">
        <f>VLOOKUP(C52,[3]A!$D$2:$J$467,7,FALSE)</f>
        <v>05999125032</v>
      </c>
      <c r="F52" s="50">
        <v>1</v>
      </c>
      <c r="J52" s="105">
        <f>VLOOKUP(C52,Route2021!$C$2:$J$1212,8,FALSE)</f>
        <v>1</v>
      </c>
      <c r="N52" s="49">
        <f>VLOOKUP(C52,Bilan!$B$4:$D$1785,3,FALSE)</f>
        <v>4500</v>
      </c>
      <c r="O52" s="49">
        <f t="shared" si="1"/>
        <v>272</v>
      </c>
      <c r="P52" s="50" t="str">
        <f>VLOOKUP(C52,[3]A!$D$2:$H$438,5,FALSE)</f>
        <v>Adulte Masculin 30/39 ans</v>
      </c>
      <c r="Q52" s="48">
        <f>IFERROR(VLOOKUP(C52,'[4]1ère'!$B$3:$I$89,7,FALSE),0)</f>
        <v>6</v>
      </c>
      <c r="R52" s="48">
        <f>IFERROR(VLOOKUP(C52,'[4]2ème'!$B$3:$I$116,6,FALSE),0)</f>
        <v>5</v>
      </c>
      <c r="S52" s="48">
        <f>IFERROR(VLOOKUP(C52,'[4]3ème'!$B$3:$I$230,6,FALSE),0)</f>
        <v>3</v>
      </c>
      <c r="T52" s="48">
        <f>IFERROR(VLOOKUP(C52,[4]Féminines!$B$3:$I$89,6,FALSE),0)</f>
        <v>0</v>
      </c>
      <c r="U52">
        <f t="shared" si="2"/>
        <v>14</v>
      </c>
    </row>
    <row r="53" spans="1:21" ht="14.45" customHeight="1" x14ac:dyDescent="0.25">
      <c r="A53" s="7">
        <v>273</v>
      </c>
      <c r="B53" s="49">
        <v>144466</v>
      </c>
      <c r="C53" s="49" t="s">
        <v>3151</v>
      </c>
      <c r="D53" s="49" t="s">
        <v>109</v>
      </c>
      <c r="E53" s="49" t="str">
        <f>VLOOKUP(C53,[3]A!$D$2:$J$467,7,FALSE)</f>
        <v>05999124507</v>
      </c>
      <c r="F53" s="50">
        <v>1</v>
      </c>
      <c r="J53" s="105">
        <f>VLOOKUP(C53,Route2021!$C$2:$J$1212,8,FALSE)</f>
        <v>0</v>
      </c>
      <c r="N53" s="49">
        <f>VLOOKUP(C53,Bilan!$B$4:$D$1785,3,FALSE)</f>
        <v>2377</v>
      </c>
      <c r="O53" s="49">
        <f t="shared" si="1"/>
        <v>273</v>
      </c>
      <c r="P53" s="50" t="str">
        <f>VLOOKUP(C53,[3]A!$D$2:$H$438,5,FALSE)</f>
        <v>Adulte Masculin 60 ans et plus</v>
      </c>
      <c r="Q53" s="48">
        <f>IFERROR(VLOOKUP(C53,'[4]1ère'!$B$3:$I$89,7,FALSE),0)</f>
        <v>2</v>
      </c>
      <c r="R53" s="48">
        <f>IFERROR(VLOOKUP(C53,'[4]2ème'!$B$3:$I$116,6,FALSE),0)</f>
        <v>5</v>
      </c>
      <c r="S53" s="48">
        <f>IFERROR(VLOOKUP(C53,'[4]3ème'!$B$3:$I$230,6,FALSE),0)</f>
        <v>0</v>
      </c>
      <c r="T53" s="48">
        <f>IFERROR(VLOOKUP(C53,[4]Féminines!$B$3:$I$89,6,FALSE),0)</f>
        <v>0</v>
      </c>
      <c r="U53">
        <f t="shared" si="2"/>
        <v>7</v>
      </c>
    </row>
    <row r="54" spans="1:21" ht="14.45" customHeight="1" x14ac:dyDescent="0.25">
      <c r="A54" s="7">
        <v>274</v>
      </c>
      <c r="B54" s="49">
        <f t="shared" si="0"/>
        <v>4469</v>
      </c>
      <c r="C54" s="49" t="s">
        <v>3308</v>
      </c>
      <c r="D54" s="49" t="s">
        <v>153</v>
      </c>
      <c r="E54" s="49" t="str">
        <f>VLOOKUP(C54,[3]A!$D$2:$J$467,7,FALSE)</f>
        <v>05999127553</v>
      </c>
      <c r="F54" s="50">
        <v>1</v>
      </c>
      <c r="J54" s="105">
        <f>VLOOKUP(C54,Route2021!$C$2:$J$1212,8,FALSE)</f>
        <v>0</v>
      </c>
      <c r="N54" s="49">
        <f>VLOOKUP(C54,Bilan!$B$4:$D$1785,3,FALSE)</f>
        <v>4469</v>
      </c>
      <c r="O54" s="49">
        <f t="shared" si="1"/>
        <v>274</v>
      </c>
      <c r="P54" s="50" t="str">
        <f>VLOOKUP(C54,[3]A!$D$2:$H$438,5,FALSE)</f>
        <v>Adulte Masculin 40/49 ans</v>
      </c>
      <c r="Q54" s="48">
        <f>IFERROR(VLOOKUP(C54,'[4]1ère'!$B$3:$I$89,7,FALSE),0)</f>
        <v>8</v>
      </c>
      <c r="R54" s="48">
        <f>IFERROR(VLOOKUP(C54,'[4]2ème'!$B$3:$I$116,6,FALSE),0)</f>
        <v>0</v>
      </c>
      <c r="S54" s="48">
        <f>IFERROR(VLOOKUP(C54,'[4]3ème'!$B$3:$I$230,6,FALSE),0)</f>
        <v>0</v>
      </c>
      <c r="T54" s="48">
        <f>IFERROR(VLOOKUP(C54,[4]Féminines!$B$3:$I$89,6,FALSE),0)</f>
        <v>0</v>
      </c>
      <c r="U54">
        <f t="shared" si="2"/>
        <v>8</v>
      </c>
    </row>
    <row r="55" spans="1:21" ht="14.45" customHeight="1" x14ac:dyDescent="0.25">
      <c r="A55" s="76">
        <v>275</v>
      </c>
      <c r="B55" s="76">
        <f t="shared" si="0"/>
        <v>4379</v>
      </c>
      <c r="C55" s="49" t="s">
        <v>1842</v>
      </c>
      <c r="D55" s="49" t="s">
        <v>36</v>
      </c>
      <c r="E55" s="49" t="str">
        <f>VLOOKUP(C55,[3]A!$D$2:$J$467,7,FALSE)</f>
        <v>05999099815</v>
      </c>
      <c r="F55" s="50">
        <v>1</v>
      </c>
      <c r="J55" s="105" t="e">
        <f>VLOOKUP(C55,Route2021!$C$2:$J$1212,8,FALSE)</f>
        <v>#N/A</v>
      </c>
      <c r="N55" s="49">
        <f>VLOOKUP(C55,Bilan!$B$4:$D$1785,3,FALSE)</f>
        <v>4379</v>
      </c>
      <c r="O55" s="49">
        <f t="shared" si="1"/>
        <v>275</v>
      </c>
      <c r="P55" s="50" t="str">
        <f>VLOOKUP(C55,[3]A!$D$2:$H$438,5,FALSE)</f>
        <v>Adulte Masculin 20/29 ans</v>
      </c>
      <c r="Q55" s="48">
        <f>IFERROR(VLOOKUP(C55,'[4]1ère'!$B$3:$I$89,7,FALSE),0)</f>
        <v>0</v>
      </c>
      <c r="R55" s="48">
        <f>IFERROR(VLOOKUP(C55,'[4]2ème'!$B$3:$I$116,6,FALSE),0)</f>
        <v>0</v>
      </c>
      <c r="S55" s="48">
        <f>IFERROR(VLOOKUP(C55,'[4]3ème'!$B$3:$I$230,6,FALSE),0)</f>
        <v>0</v>
      </c>
      <c r="T55" s="48">
        <f>IFERROR(VLOOKUP(C55,[4]Féminines!$B$3:$I$89,6,FALSE),0)</f>
        <v>0</v>
      </c>
      <c r="U55">
        <f t="shared" si="2"/>
        <v>0</v>
      </c>
    </row>
    <row r="56" spans="1:21" ht="14.45" customHeight="1" x14ac:dyDescent="0.25">
      <c r="A56" s="49">
        <v>276</v>
      </c>
      <c r="B56" s="49">
        <f t="shared" si="0"/>
        <v>4132</v>
      </c>
      <c r="C56" s="49" t="s">
        <v>3100</v>
      </c>
      <c r="D56" s="49" t="s">
        <v>2976</v>
      </c>
      <c r="E56" s="49" t="e">
        <f>VLOOKUP(C56,[3]A!$D$2:$J$467,7,FALSE)</f>
        <v>#N/A</v>
      </c>
      <c r="F56" s="50">
        <v>1</v>
      </c>
      <c r="J56" s="105">
        <f>VLOOKUP(C56,Route2021!$C$2:$J$1212,8,FALSE)</f>
        <v>0</v>
      </c>
      <c r="N56" s="49">
        <f>VLOOKUP(C56,Bilan!$B$4:$D$1785,3,FALSE)</f>
        <v>4132</v>
      </c>
      <c r="O56" s="49">
        <f t="shared" si="1"/>
        <v>276</v>
      </c>
      <c r="P56" s="50" t="e">
        <f>VLOOKUP(C56,[3]A!$D$2:$H$438,5,FALSE)</f>
        <v>#N/A</v>
      </c>
      <c r="Q56" s="48">
        <f>IFERROR(VLOOKUP(C56,'[4]1ère'!$B$3:$I$89,7,FALSE),0)</f>
        <v>3</v>
      </c>
      <c r="R56" s="48">
        <f>IFERROR(VLOOKUP(C56,'[4]2ème'!$B$3:$I$116,6,FALSE),0)</f>
        <v>0</v>
      </c>
      <c r="S56" s="48">
        <f>IFERROR(VLOOKUP(C56,'[4]3ème'!$B$3:$I$230,6,FALSE),0)</f>
        <v>0</v>
      </c>
      <c r="T56" s="48">
        <f>IFERROR(VLOOKUP(C56,[4]Féminines!$B$3:$I$89,6,FALSE),0)</f>
        <v>0</v>
      </c>
      <c r="U56">
        <f t="shared" si="2"/>
        <v>3</v>
      </c>
    </row>
    <row r="57" spans="1:21" ht="14.45" customHeight="1" x14ac:dyDescent="0.25">
      <c r="A57" s="49">
        <v>277</v>
      </c>
      <c r="B57" s="49">
        <f t="shared" si="0"/>
        <v>1308</v>
      </c>
      <c r="C57" s="49" t="s">
        <v>159</v>
      </c>
      <c r="D57" s="49" t="s">
        <v>140</v>
      </c>
      <c r="E57" s="49" t="str">
        <f>VLOOKUP(C57,[3]A!$D$2:$J$467,7,FALSE)</f>
        <v>05999016341</v>
      </c>
      <c r="F57" s="50">
        <v>1</v>
      </c>
      <c r="J57" s="105">
        <f>VLOOKUP(C57,Route2021!$C$2:$J$1212,8,FALSE)</f>
        <v>1</v>
      </c>
      <c r="N57" s="49">
        <f>VLOOKUP(C57,Bilan!$B$4:$D$1785,3,FALSE)</f>
        <v>1308</v>
      </c>
      <c r="O57" s="49">
        <f t="shared" si="1"/>
        <v>277</v>
      </c>
      <c r="P57" s="50" t="str">
        <f>VLOOKUP(C57,[3]A!$D$2:$H$438,5,FALSE)</f>
        <v>Adulte Masculin 17/19 ans</v>
      </c>
      <c r="Q57" s="48">
        <f>IFERROR(VLOOKUP(C57,'[4]1ère'!$B$3:$I$89,7,FALSE),0)</f>
        <v>2</v>
      </c>
      <c r="R57" s="48">
        <f>IFERROR(VLOOKUP(C57,'[4]2ème'!$B$3:$I$116,6,FALSE),0)</f>
        <v>7</v>
      </c>
      <c r="S57" s="48">
        <f>IFERROR(VLOOKUP(C57,'[4]3ème'!$B$3:$I$230,6,FALSE),0)</f>
        <v>0</v>
      </c>
      <c r="T57" s="48">
        <f>IFERROR(VLOOKUP(C57,[4]Féminines!$B$3:$I$89,6,FALSE),0)</f>
        <v>0</v>
      </c>
      <c r="U57">
        <f t="shared" si="2"/>
        <v>9</v>
      </c>
    </row>
    <row r="58" spans="1:21" ht="14.45" customHeight="1" x14ac:dyDescent="0.25">
      <c r="A58" s="7">
        <v>278</v>
      </c>
      <c r="B58" s="49" t="e">
        <f t="shared" si="0"/>
        <v>#N/A</v>
      </c>
      <c r="C58"/>
      <c r="D58" s="49"/>
      <c r="E58" s="49" t="e">
        <f>VLOOKUP(C58,[3]A!$D$2:$J$467,7,FALSE)</f>
        <v>#N/A</v>
      </c>
      <c r="F58" s="50">
        <v>1</v>
      </c>
      <c r="J58" s="105">
        <f>VLOOKUP(C58,Route2021!$C$2:$J$1212,8,FALSE)</f>
        <v>0</v>
      </c>
      <c r="N58" s="49" t="e">
        <f>VLOOKUP(C58,Bilan!$B$4:$D$1785,3,FALSE)</f>
        <v>#N/A</v>
      </c>
      <c r="O58" s="49">
        <f t="shared" si="1"/>
        <v>278</v>
      </c>
      <c r="P58" s="50" t="e">
        <f>VLOOKUP(C58,[3]A!$D$2:$H$438,5,FALSE)</f>
        <v>#N/A</v>
      </c>
      <c r="Q58" s="48">
        <f>IFERROR(VLOOKUP(C58,'[4]1ère'!$B$3:$I$89,7,FALSE),0)</f>
        <v>0</v>
      </c>
      <c r="R58" s="48">
        <f>IFERROR(VLOOKUP(C58,'[4]2ème'!$B$3:$I$116,6,FALSE),0)</f>
        <v>0</v>
      </c>
      <c r="S58" s="48">
        <f>IFERROR(VLOOKUP(C58,'[4]3ème'!$B$3:$I$230,6,FALSE),0)</f>
        <v>0</v>
      </c>
      <c r="T58" s="48">
        <f>IFERROR(VLOOKUP(C58,[4]Féminines!$B$3:$I$89,6,FALSE),0)</f>
        <v>0</v>
      </c>
      <c r="U58">
        <f t="shared" si="2"/>
        <v>0</v>
      </c>
    </row>
    <row r="59" spans="1:21" ht="14.45" customHeight="1" x14ac:dyDescent="0.25">
      <c r="A59" s="49">
        <v>279</v>
      </c>
      <c r="B59" s="49">
        <f t="shared" si="0"/>
        <v>2184</v>
      </c>
      <c r="C59" t="s">
        <v>287</v>
      </c>
      <c r="D59" s="49" t="s">
        <v>62</v>
      </c>
      <c r="E59" s="49" t="str">
        <f>VLOOKUP(C59,[3]A!$D$2:$J$467,7,FALSE)</f>
        <v>05996218463</v>
      </c>
      <c r="F59" s="50">
        <v>1</v>
      </c>
      <c r="J59" s="105">
        <f>VLOOKUP(C59,Route2021!$C$2:$J$1212,8,FALSE)</f>
        <v>0</v>
      </c>
      <c r="N59" s="49">
        <f>VLOOKUP(C59,Bilan!$B$4:$D$1785,3,FALSE)</f>
        <v>2184</v>
      </c>
      <c r="O59" s="49">
        <f t="shared" si="1"/>
        <v>279</v>
      </c>
      <c r="P59" s="50" t="str">
        <f>VLOOKUP(C59,[3]A!$D$2:$H$438,5,FALSE)</f>
        <v>Adulte Masculin 40/49 ans</v>
      </c>
      <c r="Q59" s="48">
        <f>IFERROR(VLOOKUP(C59,'[4]1ère'!$B$3:$I$89,7,FALSE),0)</f>
        <v>4</v>
      </c>
      <c r="R59" s="48">
        <f>IFERROR(VLOOKUP(C59,'[4]2ème'!$B$3:$I$116,6,FALSE),0)</f>
        <v>6</v>
      </c>
      <c r="S59" s="48">
        <f>IFERROR(VLOOKUP(C59,'[4]3ème'!$B$3:$I$230,6,FALSE),0)</f>
        <v>4</v>
      </c>
      <c r="T59" s="48">
        <f>IFERROR(VLOOKUP(C59,[4]Féminines!$B$3:$I$89,6,FALSE),0)</f>
        <v>0</v>
      </c>
      <c r="U59">
        <f t="shared" si="2"/>
        <v>14</v>
      </c>
    </row>
    <row r="60" spans="1:21" ht="14.45" customHeight="1" x14ac:dyDescent="0.25">
      <c r="A60" s="49">
        <v>280</v>
      </c>
      <c r="B60" s="49">
        <f t="shared" si="0"/>
        <v>144524</v>
      </c>
      <c r="C60" t="s">
        <v>130</v>
      </c>
      <c r="D60" s="49" t="s">
        <v>342</v>
      </c>
      <c r="E60" s="49" t="str">
        <f>VLOOKUP(C60,[3]A!$D$2:$J$467,7,FALSE)</f>
        <v>05999080938</v>
      </c>
      <c r="F60" s="50">
        <v>1</v>
      </c>
      <c r="J60" s="105">
        <f>VLOOKUP(C60,Route2021!$C$2:$J$1212,8,FALSE)</f>
        <v>1</v>
      </c>
      <c r="N60" s="49">
        <f>VLOOKUP(C60,Bilan!$B$4:$D$1785,3,FALSE)</f>
        <v>144524</v>
      </c>
      <c r="O60" s="49">
        <f t="shared" si="1"/>
        <v>280</v>
      </c>
      <c r="P60" s="50" t="str">
        <f>VLOOKUP(C60,[3]A!$D$2:$H$438,5,FALSE)</f>
        <v>Adulte Masculin 20/29 ans</v>
      </c>
      <c r="Q60" s="48">
        <f>IFERROR(VLOOKUP(C60,'[4]1ère'!$B$3:$I$89,7,FALSE),0)</f>
        <v>0</v>
      </c>
      <c r="R60" s="48">
        <f>IFERROR(VLOOKUP(C60,'[4]2ème'!$B$3:$I$116,6,FALSE),0)</f>
        <v>0</v>
      </c>
      <c r="S60" s="48">
        <f>IFERROR(VLOOKUP(C60,'[4]3ème'!$B$3:$I$230,6,FALSE),0)</f>
        <v>0</v>
      </c>
      <c r="T60" s="48">
        <f>IFERROR(VLOOKUP(C60,[4]Féminines!$B$3:$I$89,6,FALSE),0)</f>
        <v>0</v>
      </c>
      <c r="U60">
        <f t="shared" si="2"/>
        <v>0</v>
      </c>
    </row>
    <row r="61" spans="1:21" ht="14.45" customHeight="1" x14ac:dyDescent="0.25">
      <c r="A61" s="49">
        <v>281</v>
      </c>
      <c r="B61" s="49">
        <f t="shared" si="0"/>
        <v>144282</v>
      </c>
      <c r="C61" t="s">
        <v>152</v>
      </c>
      <c r="D61" s="49" t="s">
        <v>153</v>
      </c>
      <c r="E61" s="49" t="str">
        <f>VLOOKUP(C61,[3]A!$D$2:$J$467,7,FALSE)</f>
        <v>05999081763</v>
      </c>
      <c r="F61" s="50">
        <v>1</v>
      </c>
      <c r="J61" s="105">
        <f>VLOOKUP(C61,Route2021!$C$2:$J$1212,8,FALSE)</f>
        <v>1</v>
      </c>
      <c r="N61" s="49">
        <f>VLOOKUP(C61,Bilan!$B$4:$D$1785,3,FALSE)</f>
        <v>144282</v>
      </c>
      <c r="O61" s="49">
        <f t="shared" si="1"/>
        <v>281</v>
      </c>
      <c r="P61" s="50" t="str">
        <f>VLOOKUP(C61,[3]A!$D$2:$H$438,5,FALSE)</f>
        <v>Adulte Masculin 40/49 ans</v>
      </c>
      <c r="Q61" s="48">
        <f>IFERROR(VLOOKUP(C61,'[4]1ère'!$B$3:$I$89,7,FALSE),0)</f>
        <v>7</v>
      </c>
      <c r="R61" s="48">
        <f>IFERROR(VLOOKUP(C61,'[4]2ème'!$B$3:$I$116,6,FALSE),0)</f>
        <v>6</v>
      </c>
      <c r="S61" s="48">
        <f>IFERROR(VLOOKUP(C61,'[4]3ème'!$B$3:$I$230,6,FALSE),0)</f>
        <v>9</v>
      </c>
      <c r="T61" s="48">
        <f>IFERROR(VLOOKUP(C61,[4]Féminines!$B$3:$I$89,6,FALSE),0)</f>
        <v>0</v>
      </c>
      <c r="U61">
        <f t="shared" si="2"/>
        <v>22</v>
      </c>
    </row>
    <row r="62" spans="1:21" ht="14.45" customHeight="1" x14ac:dyDescent="0.25">
      <c r="A62" s="49">
        <v>282</v>
      </c>
      <c r="B62" s="49" t="e">
        <f t="shared" si="0"/>
        <v>#N/A</v>
      </c>
      <c r="C62"/>
      <c r="D62" s="49" t="e">
        <f>VLOOKUP(C62,[3]A!$D$2:$F$350,3,FALSE)</f>
        <v>#N/A</v>
      </c>
      <c r="E62" s="49" t="e">
        <f>VLOOKUP(C62,[3]A!$D$2:$J$467,7,FALSE)</f>
        <v>#N/A</v>
      </c>
      <c r="F62" s="50">
        <v>1</v>
      </c>
      <c r="J62" s="105">
        <f>VLOOKUP(C62,Route2021!$C$2:$J$1212,8,FALSE)</f>
        <v>0</v>
      </c>
      <c r="N62" s="49" t="e">
        <f>VLOOKUP(C62,Bilan!$B$4:$D$1785,3,FALSE)</f>
        <v>#N/A</v>
      </c>
      <c r="O62" s="49">
        <f t="shared" si="1"/>
        <v>282</v>
      </c>
      <c r="P62" s="50" t="e">
        <f>VLOOKUP(C62,[3]A!$D$2:$H$438,5,FALSE)</f>
        <v>#N/A</v>
      </c>
      <c r="Q62" s="48">
        <f>IFERROR(VLOOKUP(C62,'[4]1ère'!$B$3:$I$89,7,FALSE),0)</f>
        <v>0</v>
      </c>
      <c r="R62" s="48">
        <f>IFERROR(VLOOKUP(C62,'[4]2ème'!$B$3:$I$116,6,FALSE),0)</f>
        <v>0</v>
      </c>
      <c r="S62" s="48">
        <f>IFERROR(VLOOKUP(C62,'[4]3ème'!$B$3:$I$230,6,FALSE),0)</f>
        <v>0</v>
      </c>
      <c r="T62" s="48">
        <f>IFERROR(VLOOKUP(C62,[4]Féminines!$B$3:$I$89,6,FALSE),0)</f>
        <v>0</v>
      </c>
      <c r="U62">
        <f t="shared" si="2"/>
        <v>0</v>
      </c>
    </row>
    <row r="63" spans="1:21" ht="14.45" customHeight="1" x14ac:dyDescent="0.25">
      <c r="A63" s="49">
        <v>283</v>
      </c>
      <c r="B63" s="49" t="e">
        <f t="shared" si="0"/>
        <v>#N/A</v>
      </c>
      <c r="C63"/>
      <c r="D63" s="49" t="e">
        <f>VLOOKUP(C63,[3]A!$D$2:$F$350,3,FALSE)</f>
        <v>#N/A</v>
      </c>
      <c r="E63" s="49" t="e">
        <f>VLOOKUP(C63,[3]A!$D$2:$J$467,7,FALSE)</f>
        <v>#N/A</v>
      </c>
      <c r="F63" s="50">
        <v>1</v>
      </c>
      <c r="J63" s="105">
        <f>VLOOKUP(C63,Route2021!$C$2:$J$1212,8,FALSE)</f>
        <v>0</v>
      </c>
      <c r="N63" s="49" t="e">
        <f>VLOOKUP(C63,Bilan!$B$4:$D$1785,3,FALSE)</f>
        <v>#N/A</v>
      </c>
      <c r="O63" s="49">
        <f t="shared" si="1"/>
        <v>283</v>
      </c>
      <c r="P63" s="50" t="e">
        <f>VLOOKUP(C63,[3]A!$D$2:$H$438,5,FALSE)</f>
        <v>#N/A</v>
      </c>
      <c r="Q63" s="48">
        <f>IFERROR(VLOOKUP(C63,'[4]1ère'!$B$3:$I$89,7,FALSE),0)</f>
        <v>0</v>
      </c>
      <c r="R63" s="48">
        <f>IFERROR(VLOOKUP(C63,'[4]2ème'!$B$3:$I$116,6,FALSE),0)</f>
        <v>0</v>
      </c>
      <c r="S63" s="48">
        <f>IFERROR(VLOOKUP(C63,'[4]3ème'!$B$3:$I$230,6,FALSE),0)</f>
        <v>0</v>
      </c>
      <c r="T63" s="48">
        <f>IFERROR(VLOOKUP(C63,[4]Féminines!$B$3:$I$89,6,FALSE),0)</f>
        <v>0</v>
      </c>
      <c r="U63">
        <f t="shared" si="2"/>
        <v>0</v>
      </c>
    </row>
    <row r="64" spans="1:21" ht="14.45" customHeight="1" x14ac:dyDescent="0.25">
      <c r="A64" s="49">
        <v>284</v>
      </c>
      <c r="B64" s="49" t="e">
        <f t="shared" si="0"/>
        <v>#N/A</v>
      </c>
      <c r="C64"/>
      <c r="D64" s="49" t="e">
        <f>VLOOKUP(C64,[3]A!$D$2:$F$350,3,FALSE)</f>
        <v>#N/A</v>
      </c>
      <c r="E64" s="49" t="e">
        <f>VLOOKUP(C64,[3]A!$D$2:$J$467,7,FALSE)</f>
        <v>#N/A</v>
      </c>
      <c r="F64" s="50">
        <v>1</v>
      </c>
      <c r="J64" s="105">
        <f>VLOOKUP(C64,Route2021!$C$2:$J$1212,8,FALSE)</f>
        <v>0</v>
      </c>
      <c r="N64" s="49" t="e">
        <f>VLOOKUP(C64,Bilan!$B$4:$D$1785,3,FALSE)</f>
        <v>#N/A</v>
      </c>
      <c r="O64" s="49">
        <f t="shared" si="1"/>
        <v>284</v>
      </c>
      <c r="P64" s="50" t="e">
        <f>VLOOKUP(C64,[3]A!$D$2:$H$438,5,FALSE)</f>
        <v>#N/A</v>
      </c>
      <c r="Q64" s="48">
        <f>IFERROR(VLOOKUP(C64,'[4]1ère'!$B$3:$I$89,7,FALSE),0)</f>
        <v>0</v>
      </c>
      <c r="R64" s="48">
        <f>IFERROR(VLOOKUP(C64,'[4]2ème'!$B$3:$I$116,6,FALSE),0)</f>
        <v>0</v>
      </c>
      <c r="S64" s="48">
        <f>IFERROR(VLOOKUP(C64,'[4]3ème'!$B$3:$I$230,6,FALSE),0)</f>
        <v>0</v>
      </c>
      <c r="T64" s="48">
        <f>IFERROR(VLOOKUP(C64,[4]Féminines!$B$3:$I$89,6,FALSE),0)</f>
        <v>0</v>
      </c>
      <c r="U64">
        <f t="shared" si="2"/>
        <v>0</v>
      </c>
    </row>
    <row r="65" spans="1:21" ht="14.45" customHeight="1" x14ac:dyDescent="0.25">
      <c r="A65" s="49">
        <v>285</v>
      </c>
      <c r="B65" s="49" t="e">
        <f t="shared" si="0"/>
        <v>#N/A</v>
      </c>
      <c r="C65"/>
      <c r="D65" s="49" t="e">
        <f>VLOOKUP(C65,[3]A!$D$2:$F$350,3,FALSE)</f>
        <v>#N/A</v>
      </c>
      <c r="E65" s="49" t="e">
        <f>VLOOKUP(C65,[3]A!$D$2:$J$467,7,FALSE)</f>
        <v>#N/A</v>
      </c>
      <c r="F65" s="50">
        <v>1</v>
      </c>
      <c r="J65" s="105">
        <f>VLOOKUP(C65,Route2021!$C$2:$J$1212,8,FALSE)</f>
        <v>0</v>
      </c>
      <c r="N65" s="49" t="e">
        <f>VLOOKUP(C65,Bilan!$B$4:$D$1785,3,FALSE)</f>
        <v>#N/A</v>
      </c>
      <c r="O65" s="49">
        <f t="shared" si="1"/>
        <v>285</v>
      </c>
      <c r="P65" s="50" t="e">
        <f>VLOOKUP(C65,[3]A!$D$2:$H$438,5,FALSE)</f>
        <v>#N/A</v>
      </c>
      <c r="Q65" s="48">
        <f>IFERROR(VLOOKUP(C65,'[4]1ère'!$B$3:$I$89,7,FALSE),0)</f>
        <v>0</v>
      </c>
      <c r="R65" s="48">
        <f>IFERROR(VLOOKUP(C65,'[4]2ème'!$B$3:$I$116,6,FALSE),0)</f>
        <v>0</v>
      </c>
      <c r="S65" s="48">
        <f>IFERROR(VLOOKUP(C65,'[4]3ème'!$B$3:$I$230,6,FALSE),0)</f>
        <v>0</v>
      </c>
      <c r="T65" s="48">
        <f>IFERROR(VLOOKUP(C65,[4]Féminines!$B$3:$I$89,6,FALSE),0)</f>
        <v>0</v>
      </c>
      <c r="U65">
        <f t="shared" si="2"/>
        <v>0</v>
      </c>
    </row>
    <row r="66" spans="1:21" ht="14.45" customHeight="1" x14ac:dyDescent="0.25">
      <c r="A66" s="49">
        <v>286</v>
      </c>
      <c r="B66" s="49" t="e">
        <f t="shared" si="0"/>
        <v>#N/A</v>
      </c>
      <c r="C66"/>
      <c r="D66" s="49" t="e">
        <f>VLOOKUP(C66,[3]A!$D$2:$F$350,3,FALSE)</f>
        <v>#N/A</v>
      </c>
      <c r="E66" s="49" t="e">
        <f>VLOOKUP(C66,[3]A!$D$2:$J$467,7,FALSE)</f>
        <v>#N/A</v>
      </c>
      <c r="F66" s="50">
        <v>1</v>
      </c>
      <c r="J66" s="105">
        <f>VLOOKUP(C66,Route2021!$C$2:$J$1212,8,FALSE)</f>
        <v>0</v>
      </c>
      <c r="N66" s="49" t="e">
        <f>VLOOKUP(C66,Bilan!$B$4:$D$1785,3,FALSE)</f>
        <v>#N/A</v>
      </c>
      <c r="O66" s="49">
        <f t="shared" si="1"/>
        <v>286</v>
      </c>
      <c r="P66" s="50" t="e">
        <f>VLOOKUP(C66,[3]A!$D$2:$H$438,5,FALSE)</f>
        <v>#N/A</v>
      </c>
      <c r="Q66" s="48">
        <f>IFERROR(VLOOKUP(C66,'[4]1ère'!$B$3:$I$89,7,FALSE),0)</f>
        <v>0</v>
      </c>
      <c r="R66" s="48">
        <f>IFERROR(VLOOKUP(C66,'[4]2ème'!$B$3:$I$116,6,FALSE),0)</f>
        <v>0</v>
      </c>
      <c r="S66" s="48">
        <f>IFERROR(VLOOKUP(C66,'[4]3ème'!$B$3:$I$230,6,FALSE),0)</f>
        <v>0</v>
      </c>
      <c r="T66" s="48">
        <f>IFERROR(VLOOKUP(C66,[4]Féminines!$B$3:$I$89,6,FALSE),0)</f>
        <v>0</v>
      </c>
      <c r="U66">
        <f t="shared" si="2"/>
        <v>0</v>
      </c>
    </row>
    <row r="67" spans="1:21" ht="14.45" customHeight="1" x14ac:dyDescent="0.25">
      <c r="A67" s="49">
        <v>287</v>
      </c>
      <c r="B67" s="49" t="e">
        <f t="shared" si="0"/>
        <v>#N/A</v>
      </c>
      <c r="C67" s="5"/>
      <c r="D67" s="49" t="e">
        <f>VLOOKUP(C67,[3]A!$D$2:$F$350,3,FALSE)</f>
        <v>#N/A</v>
      </c>
      <c r="E67" s="49" t="e">
        <f>VLOOKUP(C67,[3]A!$D$2:$J$467,7,FALSE)</f>
        <v>#N/A</v>
      </c>
      <c r="F67" s="50">
        <v>1</v>
      </c>
      <c r="J67" s="105">
        <f>VLOOKUP(C67,Route2021!$C$2:$J$1212,8,FALSE)</f>
        <v>0</v>
      </c>
      <c r="N67" s="49" t="e">
        <f>VLOOKUP(C67,Bilan!$B$4:$D$1785,3,FALSE)</f>
        <v>#N/A</v>
      </c>
      <c r="O67" s="49">
        <f t="shared" ref="O67:O158" si="3">A67</f>
        <v>287</v>
      </c>
      <c r="P67" s="50" t="e">
        <f>VLOOKUP(C67,[3]A!$D$2:$H$438,5,FALSE)</f>
        <v>#N/A</v>
      </c>
      <c r="Q67" s="48">
        <f>IFERROR(VLOOKUP(C67,'[4]1ère'!$B$3:$I$89,7,FALSE),0)</f>
        <v>0</v>
      </c>
      <c r="R67" s="48">
        <f>IFERROR(VLOOKUP(C67,'[4]2ème'!$B$3:$I$116,6,FALSE),0)</f>
        <v>0</v>
      </c>
      <c r="S67" s="48">
        <f>IFERROR(VLOOKUP(C67,'[4]3ème'!$B$3:$I$230,6,FALSE),0)</f>
        <v>0</v>
      </c>
      <c r="T67" s="48">
        <f>IFERROR(VLOOKUP(C67,[4]Féminines!$B$3:$I$89,6,FALSE),0)</f>
        <v>0</v>
      </c>
      <c r="U67">
        <f t="shared" ref="U67:U130" si="4">SUM(Q67:T67)</f>
        <v>0</v>
      </c>
    </row>
    <row r="68" spans="1:21" ht="14.45" customHeight="1" x14ac:dyDescent="0.25">
      <c r="A68" s="49">
        <v>288</v>
      </c>
      <c r="B68" s="49" t="e">
        <f t="shared" si="0"/>
        <v>#N/A</v>
      </c>
      <c r="C68"/>
      <c r="D68" s="49" t="e">
        <f>VLOOKUP(C68,[3]A!$D$2:$F$350,3,FALSE)</f>
        <v>#N/A</v>
      </c>
      <c r="E68" s="49" t="e">
        <f>VLOOKUP(C68,[3]A!$D$2:$J$467,7,FALSE)</f>
        <v>#N/A</v>
      </c>
      <c r="F68" s="50">
        <v>1</v>
      </c>
      <c r="J68" s="105">
        <f>VLOOKUP(C68,Route2021!$C$2:$J$1212,8,FALSE)</f>
        <v>0</v>
      </c>
      <c r="N68" s="49" t="e">
        <f>VLOOKUP(C68,Bilan!$B$4:$D$1785,3,FALSE)</f>
        <v>#N/A</v>
      </c>
      <c r="O68" s="49">
        <f t="shared" si="3"/>
        <v>288</v>
      </c>
      <c r="P68" s="50" t="e">
        <f>VLOOKUP(C68,[3]A!$D$2:$H$438,5,FALSE)</f>
        <v>#N/A</v>
      </c>
      <c r="Q68" s="48">
        <f>IFERROR(VLOOKUP(C68,'[4]1ère'!$B$3:$I$89,7,FALSE),0)</f>
        <v>0</v>
      </c>
      <c r="R68" s="48">
        <f>IFERROR(VLOOKUP(C68,'[4]2ème'!$B$3:$I$116,6,FALSE),0)</f>
        <v>0</v>
      </c>
      <c r="S68" s="48">
        <f>IFERROR(VLOOKUP(C68,'[4]3ème'!$B$3:$I$230,6,FALSE),0)</f>
        <v>0</v>
      </c>
      <c r="T68" s="48">
        <f>IFERROR(VLOOKUP(C68,[4]Féminines!$B$3:$I$89,6,FALSE),0)</f>
        <v>0</v>
      </c>
      <c r="U68">
        <f t="shared" si="4"/>
        <v>0</v>
      </c>
    </row>
    <row r="69" spans="1:21" ht="14.45" customHeight="1" x14ac:dyDescent="0.25">
      <c r="A69" s="49">
        <v>289</v>
      </c>
      <c r="B69" s="49" t="e">
        <f t="shared" ref="B69:B150" si="5">N69</f>
        <v>#N/A</v>
      </c>
      <c r="C69"/>
      <c r="D69" s="49" t="e">
        <f>VLOOKUP(C69,[3]A!$D$2:$F$350,3,FALSE)</f>
        <v>#N/A</v>
      </c>
      <c r="E69" s="49" t="e">
        <f>VLOOKUP(C69,[3]A!$D$2:$J$467,7,FALSE)</f>
        <v>#N/A</v>
      </c>
      <c r="F69" s="50">
        <v>1</v>
      </c>
      <c r="J69" s="105">
        <f>VLOOKUP(C69,Route2021!$C$2:$J$1212,8,FALSE)</f>
        <v>0</v>
      </c>
      <c r="N69" s="49" t="e">
        <f>VLOOKUP(C69,Bilan!$B$4:$D$1785,3,FALSE)</f>
        <v>#N/A</v>
      </c>
      <c r="O69" s="49">
        <f t="shared" si="3"/>
        <v>289</v>
      </c>
      <c r="P69" s="50" t="e">
        <f>VLOOKUP(C69,[3]A!$D$2:$H$438,5,FALSE)</f>
        <v>#N/A</v>
      </c>
      <c r="Q69" s="48">
        <f>IFERROR(VLOOKUP(C69,'[4]1ère'!$B$3:$I$89,7,FALSE),0)</f>
        <v>0</v>
      </c>
      <c r="R69" s="48">
        <f>IFERROR(VLOOKUP(C69,'[4]2ème'!$B$3:$I$116,6,FALSE),0)</f>
        <v>0</v>
      </c>
      <c r="S69" s="48">
        <f>IFERROR(VLOOKUP(C69,'[4]3ème'!$B$3:$I$230,6,FALSE),0)</f>
        <v>0</v>
      </c>
      <c r="T69" s="48">
        <f>IFERROR(VLOOKUP(C69,[4]Féminines!$B$3:$I$89,6,FALSE),0)</f>
        <v>0</v>
      </c>
      <c r="U69">
        <f t="shared" si="4"/>
        <v>0</v>
      </c>
    </row>
    <row r="70" spans="1:21" x14ac:dyDescent="0.25">
      <c r="A70" s="49">
        <v>290</v>
      </c>
      <c r="B70" s="49" t="e">
        <f t="shared" si="5"/>
        <v>#N/A</v>
      </c>
      <c r="C70"/>
      <c r="D70" s="49" t="e">
        <f>VLOOKUP(C70,[3]A!$D$2:$F$350,3,FALSE)</f>
        <v>#N/A</v>
      </c>
      <c r="E70" s="49" t="e">
        <f>VLOOKUP(C70,[3]A!$D$2:$J$467,7,FALSE)</f>
        <v>#N/A</v>
      </c>
      <c r="F70" s="50">
        <v>1</v>
      </c>
      <c r="J70" s="105">
        <f>VLOOKUP(C70,Route2021!$C$2:$J$1212,8,FALSE)</f>
        <v>0</v>
      </c>
      <c r="N70" s="49" t="e">
        <f>VLOOKUP(C70,Bilan!$B$4:$D$1785,3,FALSE)</f>
        <v>#N/A</v>
      </c>
      <c r="O70" s="49">
        <f t="shared" si="3"/>
        <v>290</v>
      </c>
      <c r="P70" s="50" t="e">
        <f>VLOOKUP(C70,[3]A!$D$2:$H$438,5,FALSE)</f>
        <v>#N/A</v>
      </c>
      <c r="Q70" s="48">
        <f>IFERROR(VLOOKUP(C70,'[4]1ère'!$B$3:$I$89,7,FALSE),0)</f>
        <v>0</v>
      </c>
      <c r="R70" s="48">
        <f>IFERROR(VLOOKUP(C70,'[4]2ème'!$B$3:$I$116,6,FALSE),0)</f>
        <v>0</v>
      </c>
      <c r="S70" s="48">
        <f>IFERROR(VLOOKUP(C70,'[4]3ème'!$B$3:$I$230,6,FALSE),0)</f>
        <v>0</v>
      </c>
      <c r="T70" s="48">
        <f>IFERROR(VLOOKUP(C70,[4]Féminines!$B$3:$I$89,6,FALSE),0)</f>
        <v>0</v>
      </c>
      <c r="U70">
        <f t="shared" si="4"/>
        <v>0</v>
      </c>
    </row>
    <row r="71" spans="1:21" x14ac:dyDescent="0.25">
      <c r="B71" s="49" t="s">
        <v>23</v>
      </c>
      <c r="C71" t="s">
        <v>23</v>
      </c>
      <c r="D71" s="49" t="s">
        <v>23</v>
      </c>
      <c r="E71" s="49" t="e">
        <f>VLOOKUP(C71,[3]A!$D$2:$J$467,7,FALSE)</f>
        <v>#N/A</v>
      </c>
      <c r="F71" s="50">
        <v>1</v>
      </c>
      <c r="J71" s="105" t="e">
        <f>VLOOKUP(C71,Route2021!$C$2:$J$1212,8,FALSE)</f>
        <v>#N/A</v>
      </c>
      <c r="N71" s="49" t="str">
        <f>VLOOKUP(C71,Bilan!$B$4:$D$1785,3,FALSE)</f>
        <v xml:space="preserve"> </v>
      </c>
      <c r="O71" s="49">
        <f t="shared" ref="O71:O88" si="6">A71</f>
        <v>0</v>
      </c>
      <c r="P71" s="50" t="e">
        <f>VLOOKUP(C71,[3]A!$D$2:$H$438,5,FALSE)</f>
        <v>#N/A</v>
      </c>
      <c r="Q71" s="48">
        <f>IFERROR(VLOOKUP(C71,'[4]1ère'!$B$3:$I$89,7,FALSE),0)</f>
        <v>0</v>
      </c>
      <c r="R71" s="48">
        <f>IFERROR(VLOOKUP(C71,'[4]2ème'!$B$3:$I$116,6,FALSE),0)</f>
        <v>0</v>
      </c>
      <c r="S71" s="48">
        <f>IFERROR(VLOOKUP(C71,'[4]3ème'!$B$3:$I$230,6,FALSE),0)</f>
        <v>0</v>
      </c>
      <c r="T71" s="48">
        <f>IFERROR(VLOOKUP(C71,[4]Féminines!$B$3:$I$89,6,FALSE),0)</f>
        <v>0</v>
      </c>
      <c r="U71">
        <f t="shared" si="4"/>
        <v>0</v>
      </c>
    </row>
    <row r="72" spans="1:21" x14ac:dyDescent="0.25">
      <c r="B72" s="49" t="e">
        <f t="shared" ref="B72:B88" si="7">N72</f>
        <v>#N/A</v>
      </c>
      <c r="C72" s="52"/>
      <c r="D72" s="49"/>
      <c r="E72" s="49" t="e">
        <f>VLOOKUP(C72,[3]A!$D$2:$J$467,7,FALSE)</f>
        <v>#N/A</v>
      </c>
      <c r="F72" s="50">
        <v>1</v>
      </c>
      <c r="J72" s="105">
        <f>VLOOKUP(C72,Route2021!$C$2:$J$1212,8,FALSE)</f>
        <v>0</v>
      </c>
      <c r="N72" s="49" t="e">
        <f>VLOOKUP(C72,Bilan!$B$4:$D$1785,3,FALSE)</f>
        <v>#N/A</v>
      </c>
      <c r="O72" s="49">
        <f t="shared" si="6"/>
        <v>0</v>
      </c>
      <c r="P72" s="50" t="e">
        <f>VLOOKUP(C72,[3]A!$D$2:$H$438,5,FALSE)</f>
        <v>#N/A</v>
      </c>
      <c r="Q72" s="48">
        <f>IFERROR(VLOOKUP(C72,'[4]1ère'!$B$3:$I$89,7,FALSE),0)</f>
        <v>0</v>
      </c>
      <c r="R72" s="48">
        <f>IFERROR(VLOOKUP(C72,'[4]2ème'!$B$3:$I$116,6,FALSE),0)</f>
        <v>0</v>
      </c>
      <c r="S72" s="48">
        <f>IFERROR(VLOOKUP(C72,'[4]3ème'!$B$3:$I$230,6,FALSE),0)</f>
        <v>0</v>
      </c>
      <c r="T72" s="48">
        <f>IFERROR(VLOOKUP(C72,[4]Féminines!$B$3:$I$89,6,FALSE),0)</f>
        <v>0</v>
      </c>
      <c r="U72">
        <f t="shared" si="4"/>
        <v>0</v>
      </c>
    </row>
    <row r="73" spans="1:21" x14ac:dyDescent="0.25">
      <c r="B73" s="49" t="e">
        <f t="shared" si="7"/>
        <v>#N/A</v>
      </c>
      <c r="D73" s="49"/>
      <c r="E73" s="49" t="e">
        <f>VLOOKUP(C73,[3]A!$D$2:$J$467,7,FALSE)</f>
        <v>#N/A</v>
      </c>
      <c r="F73" s="50">
        <v>1</v>
      </c>
      <c r="J73" s="105">
        <f>VLOOKUP(C73,Route2021!$C$2:$J$1212,8,FALSE)</f>
        <v>0</v>
      </c>
      <c r="N73" s="49" t="e">
        <f>VLOOKUP(C73,Bilan!$B$4:$D$1785,3,FALSE)</f>
        <v>#N/A</v>
      </c>
      <c r="O73" s="49">
        <f t="shared" si="6"/>
        <v>0</v>
      </c>
      <c r="P73" s="50" t="e">
        <f>VLOOKUP(C73,[3]A!$D$2:$H$438,5,FALSE)</f>
        <v>#N/A</v>
      </c>
      <c r="Q73" s="48">
        <f>IFERROR(VLOOKUP(C73,'[4]1ère'!$B$3:$I$89,7,FALSE),0)</f>
        <v>0</v>
      </c>
      <c r="R73" s="48">
        <f>IFERROR(VLOOKUP(C73,'[4]2ème'!$B$3:$I$116,6,FALSE),0)</f>
        <v>0</v>
      </c>
      <c r="S73" s="48">
        <f>IFERROR(VLOOKUP(C73,'[4]3ème'!$B$3:$I$230,6,FALSE),0)</f>
        <v>0</v>
      </c>
      <c r="T73" s="48">
        <f>IFERROR(VLOOKUP(C73,[4]Féminines!$B$3:$I$89,6,FALSE),0)</f>
        <v>0</v>
      </c>
      <c r="U73">
        <f t="shared" si="4"/>
        <v>0</v>
      </c>
    </row>
    <row r="74" spans="1:21" x14ac:dyDescent="0.25">
      <c r="B74" s="49">
        <f t="shared" si="7"/>
        <v>2310</v>
      </c>
      <c r="C74" s="49" t="s">
        <v>2972</v>
      </c>
      <c r="D74" s="49" t="str">
        <f>VLOOKUP(C74,[3]A!$D$2:$F$350,3,FALSE)</f>
        <v>CAMPHIN EN CAREMBAULT CYCLING TEAM</v>
      </c>
      <c r="E74" s="49" t="str">
        <f>VLOOKUP(C74,[3]A!$D$2:$J$467,7,FALSE)</f>
        <v>05999025677</v>
      </c>
      <c r="F74" s="50">
        <v>1</v>
      </c>
      <c r="J74" s="105">
        <f>VLOOKUP(C74,Route2021!$C$2:$J$1212,8,FALSE)</f>
        <v>0</v>
      </c>
      <c r="N74" s="49">
        <f>VLOOKUP(C74,Bilan!$B$4:$D$1785,3,FALSE)</f>
        <v>2310</v>
      </c>
      <c r="O74" s="49">
        <f t="shared" si="6"/>
        <v>0</v>
      </c>
      <c r="P74" s="50" t="str">
        <f>VLOOKUP(C74,[3]A!$D$2:$H$438,5,FALSE)</f>
        <v>Adulte Masculin 50/59 ans</v>
      </c>
      <c r="Q74" s="48">
        <f>IFERROR(VLOOKUP(C74,'[4]1ère'!$B$3:$I$89,7,FALSE),0)</f>
        <v>0</v>
      </c>
      <c r="R74" s="48">
        <f>IFERROR(VLOOKUP(C74,'[4]2ème'!$B$3:$I$116,6,FALSE),0)</f>
        <v>0</v>
      </c>
      <c r="S74" s="48">
        <f>IFERROR(VLOOKUP(C74,'[4]3ème'!$B$3:$I$230,6,FALSE),0)</f>
        <v>0</v>
      </c>
      <c r="T74" s="48">
        <f>IFERROR(VLOOKUP(C74,[4]Féminines!$B$3:$I$89,6,FALSE),0)</f>
        <v>0</v>
      </c>
      <c r="U74">
        <f t="shared" si="4"/>
        <v>0</v>
      </c>
    </row>
    <row r="75" spans="1:21" x14ac:dyDescent="0.25">
      <c r="B75" s="49" t="e">
        <f t="shared" si="7"/>
        <v>#N/A</v>
      </c>
      <c r="D75" s="49"/>
      <c r="E75" s="49" t="e">
        <f>VLOOKUP(C75,[3]A!$D$2:$J$467,7,FALSE)</f>
        <v>#N/A</v>
      </c>
      <c r="F75" s="50">
        <v>1</v>
      </c>
      <c r="J75" s="105">
        <f>VLOOKUP(C75,Route2021!$C$2:$J$1212,8,FALSE)</f>
        <v>0</v>
      </c>
      <c r="N75" s="49" t="e">
        <f>VLOOKUP(C75,Bilan!$B$4:$D$1785,3,FALSE)</f>
        <v>#N/A</v>
      </c>
      <c r="O75" s="49">
        <f t="shared" si="6"/>
        <v>0</v>
      </c>
      <c r="P75" s="50" t="e">
        <f>VLOOKUP(C75,[3]A!$D$2:$H$438,5,FALSE)</f>
        <v>#N/A</v>
      </c>
      <c r="Q75" s="48">
        <f>IFERROR(VLOOKUP(C75,'[4]1ère'!$B$3:$I$89,7,FALSE),0)</f>
        <v>0</v>
      </c>
      <c r="R75" s="48">
        <f>IFERROR(VLOOKUP(C75,'[4]2ème'!$B$3:$I$116,6,FALSE),0)</f>
        <v>0</v>
      </c>
      <c r="S75" s="48">
        <f>IFERROR(VLOOKUP(C75,'[4]3ème'!$B$3:$I$230,6,FALSE),0)</f>
        <v>0</v>
      </c>
      <c r="T75" s="48">
        <f>IFERROR(VLOOKUP(C75,[4]Féminines!$B$3:$I$89,6,FALSE),0)</f>
        <v>0</v>
      </c>
      <c r="U75">
        <f t="shared" si="4"/>
        <v>0</v>
      </c>
    </row>
    <row r="76" spans="1:21" x14ac:dyDescent="0.25">
      <c r="B76" s="49">
        <f t="shared" si="7"/>
        <v>144355</v>
      </c>
      <c r="C76" s="5" t="s">
        <v>48</v>
      </c>
      <c r="D76" s="49" t="str">
        <f>VLOOKUP(C76,[3]A!$D$2:$F$350,3,FALSE)</f>
        <v>CAMPHIN EN CAREMBAULT CYCLING TEAM</v>
      </c>
      <c r="E76" s="49" t="str">
        <f>VLOOKUP(C76,[3]A!$D$2:$J$467,7,FALSE)</f>
        <v>05999019587</v>
      </c>
      <c r="F76" s="50">
        <v>1</v>
      </c>
      <c r="J76" s="105">
        <f>VLOOKUP(C76,Route2021!$C$2:$J$1212,8,FALSE)</f>
        <v>0</v>
      </c>
      <c r="N76" s="49">
        <f>VLOOKUP(C76,Bilan!$B$4:$D$1785,3,FALSE)</f>
        <v>144355</v>
      </c>
      <c r="O76" s="49">
        <f t="shared" si="6"/>
        <v>0</v>
      </c>
      <c r="P76" s="50" t="str">
        <f>VLOOKUP(C76,[3]A!$D$2:$H$438,5,FALSE)</f>
        <v>Adulte Masculin 20/29 ans</v>
      </c>
      <c r="Q76" s="48">
        <f>IFERROR(VLOOKUP(C76,'[4]1ère'!$B$3:$I$89,7,FALSE),0)</f>
        <v>0</v>
      </c>
      <c r="R76" s="48">
        <f>IFERROR(VLOOKUP(C76,'[4]2ème'!$B$3:$I$116,6,FALSE),0)</f>
        <v>0</v>
      </c>
      <c r="S76" s="48">
        <f>IFERROR(VLOOKUP(C76,'[4]3ème'!$B$3:$I$230,6,FALSE),0)</f>
        <v>0</v>
      </c>
      <c r="T76" s="48">
        <f>IFERROR(VLOOKUP(C76,[4]Féminines!$B$3:$I$89,6,FALSE),0)</f>
        <v>0</v>
      </c>
      <c r="U76">
        <f t="shared" si="4"/>
        <v>0</v>
      </c>
    </row>
    <row r="77" spans="1:21" x14ac:dyDescent="0.25">
      <c r="B77" s="49" t="e">
        <f t="shared" si="7"/>
        <v>#N/A</v>
      </c>
      <c r="C77" t="s">
        <v>3664</v>
      </c>
      <c r="D77" s="49" t="str">
        <f>VLOOKUP(C77,[3]A!$D$2:$F$350,3,FALSE)</f>
        <v>UNION SPORTIVE SAINT ANDRE</v>
      </c>
      <c r="E77" s="49" t="str">
        <f>VLOOKUP(C77,[3]A!$D$2:$J$467,7,FALSE)</f>
        <v>05999109746</v>
      </c>
      <c r="F77" s="50">
        <v>1</v>
      </c>
      <c r="J77" s="105" t="e">
        <f>VLOOKUP(C77,Route2021!$C$2:$J$1212,8,FALSE)</f>
        <v>#N/A</v>
      </c>
      <c r="N77" s="49" t="e">
        <f>VLOOKUP(C77,Bilan!$B$4:$D$1785,3,FALSE)</f>
        <v>#N/A</v>
      </c>
      <c r="O77" s="49">
        <f t="shared" si="6"/>
        <v>0</v>
      </c>
      <c r="P77" s="50" t="str">
        <f>VLOOKUP(C77,[3]A!$D$2:$H$438,5,FALSE)</f>
        <v>Adulte Masculin 30/39 ans</v>
      </c>
      <c r="Q77" s="48">
        <f>IFERROR(VLOOKUP(C77,'[4]1ère'!$B$3:$I$89,7,FALSE),0)</f>
        <v>0</v>
      </c>
      <c r="R77" s="48">
        <f>IFERROR(VLOOKUP(C77,'[4]2ème'!$B$3:$I$116,6,FALSE),0)</f>
        <v>0</v>
      </c>
      <c r="S77" s="48">
        <f>IFERROR(VLOOKUP(C77,'[4]3ème'!$B$3:$I$230,6,FALSE),0)</f>
        <v>0</v>
      </c>
      <c r="T77" s="48">
        <f>IFERROR(VLOOKUP(C77,[4]Féminines!$B$3:$I$89,6,FALSE),0)</f>
        <v>0</v>
      </c>
      <c r="U77">
        <f t="shared" si="4"/>
        <v>0</v>
      </c>
    </row>
    <row r="78" spans="1:21" x14ac:dyDescent="0.25">
      <c r="B78" s="49" t="e">
        <f t="shared" si="7"/>
        <v>#N/A</v>
      </c>
      <c r="C78"/>
      <c r="D78" s="49"/>
      <c r="E78" s="49" t="e">
        <f>VLOOKUP(C78,[3]A!$D$2:$J$467,7,FALSE)</f>
        <v>#N/A</v>
      </c>
      <c r="F78" s="50">
        <v>1</v>
      </c>
      <c r="J78" s="105">
        <f>VLOOKUP(C78,Route2021!$C$2:$J$1212,8,FALSE)</f>
        <v>0</v>
      </c>
      <c r="N78" s="49" t="e">
        <f>VLOOKUP(C78,Bilan!$B$4:$D$1785,3,FALSE)</f>
        <v>#N/A</v>
      </c>
      <c r="O78" s="49">
        <f t="shared" si="6"/>
        <v>0</v>
      </c>
      <c r="P78" s="50" t="e">
        <f>VLOOKUP(C78,[3]A!$D$2:$H$438,5,FALSE)</f>
        <v>#N/A</v>
      </c>
      <c r="Q78" s="48">
        <f>IFERROR(VLOOKUP(C78,'[4]1ère'!$B$3:$I$89,7,FALSE),0)</f>
        <v>0</v>
      </c>
      <c r="R78" s="48">
        <f>IFERROR(VLOOKUP(C78,'[4]2ème'!$B$3:$I$116,6,FALSE),0)</f>
        <v>0</v>
      </c>
      <c r="S78" s="48">
        <f>IFERROR(VLOOKUP(C78,'[4]3ème'!$B$3:$I$230,6,FALSE),0)</f>
        <v>0</v>
      </c>
      <c r="T78" s="48">
        <f>IFERROR(VLOOKUP(C78,[4]Féminines!$B$3:$I$89,6,FALSE),0)</f>
        <v>0</v>
      </c>
      <c r="U78">
        <f t="shared" si="4"/>
        <v>0</v>
      </c>
    </row>
    <row r="79" spans="1:21" x14ac:dyDescent="0.25">
      <c r="B79" s="49" t="e">
        <f t="shared" si="7"/>
        <v>#N/A</v>
      </c>
      <c r="C79"/>
      <c r="D79" s="49"/>
      <c r="E79" s="49" t="e">
        <f>VLOOKUP(C79,[3]A!$D$2:$J$467,7,FALSE)</f>
        <v>#N/A</v>
      </c>
      <c r="F79" s="50">
        <v>1</v>
      </c>
      <c r="J79" s="105">
        <f>VLOOKUP(C79,Route2021!$C$2:$J$1212,8,FALSE)</f>
        <v>0</v>
      </c>
      <c r="N79" s="49" t="e">
        <f>VLOOKUP(C79,Bilan!$B$4:$D$1785,3,FALSE)</f>
        <v>#N/A</v>
      </c>
      <c r="O79" s="49">
        <f t="shared" si="6"/>
        <v>0</v>
      </c>
      <c r="P79" s="50" t="e">
        <f>VLOOKUP(C79,[3]A!$D$2:$H$438,5,FALSE)</f>
        <v>#N/A</v>
      </c>
      <c r="Q79" s="48">
        <f>IFERROR(VLOOKUP(C79,'[4]1ère'!$B$3:$I$89,7,FALSE),0)</f>
        <v>0</v>
      </c>
      <c r="R79" s="48">
        <f>IFERROR(VLOOKUP(C79,'[4]2ème'!$B$3:$I$116,6,FALSE),0)</f>
        <v>0</v>
      </c>
      <c r="S79" s="48">
        <f>IFERROR(VLOOKUP(C79,'[4]3ème'!$B$3:$I$230,6,FALSE),0)</f>
        <v>0</v>
      </c>
      <c r="T79" s="48">
        <f>IFERROR(VLOOKUP(C79,[4]Féminines!$B$3:$I$89,6,FALSE),0)</f>
        <v>0</v>
      </c>
      <c r="U79">
        <f t="shared" si="4"/>
        <v>0</v>
      </c>
    </row>
    <row r="80" spans="1:21" x14ac:dyDescent="0.25">
      <c r="B80" s="49" t="e">
        <f t="shared" ref="B80:B85" si="8">N80</f>
        <v>#N/A</v>
      </c>
      <c r="C80"/>
      <c r="D80" s="49"/>
      <c r="E80" s="49" t="e">
        <f>VLOOKUP(C80,[3]A!$D$2:$J$467,7,FALSE)</f>
        <v>#N/A</v>
      </c>
      <c r="F80" s="50">
        <v>1</v>
      </c>
      <c r="J80" s="105">
        <f>VLOOKUP(C80,Route2021!$C$2:$J$1212,8,FALSE)</f>
        <v>0</v>
      </c>
      <c r="N80" s="49" t="e">
        <f>VLOOKUP(C80,Bilan!$B$4:$D$1785,3,FALSE)</f>
        <v>#N/A</v>
      </c>
      <c r="O80" s="49">
        <f t="shared" ref="O80:O85" si="9">A80</f>
        <v>0</v>
      </c>
      <c r="P80" s="50" t="e">
        <f>VLOOKUP(C80,[3]A!$D$2:$H$438,5,FALSE)</f>
        <v>#N/A</v>
      </c>
      <c r="Q80" s="48">
        <f>IFERROR(VLOOKUP(C80,'[4]1ère'!$B$3:$I$89,7,FALSE),0)</f>
        <v>0</v>
      </c>
      <c r="R80" s="48">
        <f>IFERROR(VLOOKUP(C80,'[4]2ème'!$B$3:$I$116,6,FALSE),0)</f>
        <v>0</v>
      </c>
      <c r="S80" s="48">
        <f>IFERROR(VLOOKUP(C80,'[4]3ème'!$B$3:$I$230,6,FALSE),0)</f>
        <v>0</v>
      </c>
      <c r="T80" s="48">
        <f>IFERROR(VLOOKUP(C80,[4]Féminines!$B$3:$I$89,6,FALSE),0)</f>
        <v>0</v>
      </c>
      <c r="U80">
        <f t="shared" si="4"/>
        <v>0</v>
      </c>
    </row>
    <row r="81" spans="1:21" x14ac:dyDescent="0.25">
      <c r="B81" s="49" t="e">
        <f t="shared" si="8"/>
        <v>#N/A</v>
      </c>
      <c r="C81"/>
      <c r="D81" s="49"/>
      <c r="E81" s="49" t="e">
        <f>VLOOKUP(C81,[3]A!$D$2:$J$467,7,FALSE)</f>
        <v>#N/A</v>
      </c>
      <c r="F81" s="50">
        <v>1</v>
      </c>
      <c r="J81" s="105">
        <f>VLOOKUP(C81,Route2021!$C$2:$J$1212,8,FALSE)</f>
        <v>0</v>
      </c>
      <c r="N81" s="49" t="e">
        <f>VLOOKUP(C81,Bilan!$B$4:$D$1785,3,FALSE)</f>
        <v>#N/A</v>
      </c>
      <c r="O81" s="49">
        <f t="shared" si="9"/>
        <v>0</v>
      </c>
      <c r="P81" s="50" t="e">
        <f>VLOOKUP(C81,[3]A!$D$2:$H$438,5,FALSE)</f>
        <v>#N/A</v>
      </c>
      <c r="Q81" s="48">
        <f>IFERROR(VLOOKUP(C81,'[4]1ère'!$B$3:$I$89,7,FALSE),0)</f>
        <v>0</v>
      </c>
      <c r="R81" s="48">
        <f>IFERROR(VLOOKUP(C81,'[4]2ème'!$B$3:$I$116,6,FALSE),0)</f>
        <v>0</v>
      </c>
      <c r="S81" s="48">
        <f>IFERROR(VLOOKUP(C81,'[4]3ème'!$B$3:$I$230,6,FALSE),0)</f>
        <v>0</v>
      </c>
      <c r="T81" s="48">
        <f>IFERROR(VLOOKUP(C81,[4]Féminines!$B$3:$I$89,6,FALSE),0)</f>
        <v>0</v>
      </c>
      <c r="U81">
        <f t="shared" si="4"/>
        <v>0</v>
      </c>
    </row>
    <row r="82" spans="1:21" x14ac:dyDescent="0.25">
      <c r="B82" s="49" t="e">
        <f t="shared" si="8"/>
        <v>#N/A</v>
      </c>
      <c r="C82"/>
      <c r="D82" s="49"/>
      <c r="E82" s="49" t="e">
        <f>VLOOKUP(C82,[3]A!$D$2:$J$467,7,FALSE)</f>
        <v>#N/A</v>
      </c>
      <c r="F82" s="50">
        <v>1</v>
      </c>
      <c r="J82" s="105">
        <f>VLOOKUP(C82,Route2021!$C$2:$J$1212,8,FALSE)</f>
        <v>0</v>
      </c>
      <c r="N82" s="49" t="e">
        <f>VLOOKUP(C82,Bilan!$B$4:$D$1785,3,FALSE)</f>
        <v>#N/A</v>
      </c>
      <c r="O82" s="49">
        <f t="shared" si="9"/>
        <v>0</v>
      </c>
      <c r="P82" s="50" t="e">
        <f>VLOOKUP(C82,[3]A!$D$2:$H$438,5,FALSE)</f>
        <v>#N/A</v>
      </c>
      <c r="Q82" s="48">
        <f>IFERROR(VLOOKUP(C82,'[4]1ère'!$B$3:$I$89,7,FALSE),0)</f>
        <v>0</v>
      </c>
      <c r="R82" s="48">
        <f>IFERROR(VLOOKUP(C82,'[4]2ème'!$B$3:$I$116,6,FALSE),0)</f>
        <v>0</v>
      </c>
      <c r="S82" s="48">
        <f>IFERROR(VLOOKUP(C82,'[4]3ème'!$B$3:$I$230,6,FALSE),0)</f>
        <v>0</v>
      </c>
      <c r="T82" s="48">
        <f>IFERROR(VLOOKUP(C82,[4]Féminines!$B$3:$I$89,6,FALSE),0)</f>
        <v>0</v>
      </c>
      <c r="U82">
        <f t="shared" si="4"/>
        <v>0</v>
      </c>
    </row>
    <row r="83" spans="1:21" x14ac:dyDescent="0.25">
      <c r="B83" s="49" t="e">
        <f t="shared" si="8"/>
        <v>#N/A</v>
      </c>
      <c r="C83"/>
      <c r="D83" s="49"/>
      <c r="E83" s="49" t="e">
        <f>VLOOKUP(C83,[3]A!$D$2:$J$467,7,FALSE)</f>
        <v>#N/A</v>
      </c>
      <c r="F83" s="50">
        <v>1</v>
      </c>
      <c r="J83" s="105">
        <f>VLOOKUP(C83,Route2021!$C$2:$J$1212,8,FALSE)</f>
        <v>0</v>
      </c>
      <c r="N83" s="49" t="e">
        <f>VLOOKUP(C83,Bilan!$B$4:$D$1785,3,FALSE)</f>
        <v>#N/A</v>
      </c>
      <c r="O83" s="49">
        <f t="shared" si="9"/>
        <v>0</v>
      </c>
      <c r="P83" s="50" t="e">
        <f>VLOOKUP(C83,[3]A!$D$2:$H$438,5,FALSE)</f>
        <v>#N/A</v>
      </c>
      <c r="Q83" s="48">
        <f>IFERROR(VLOOKUP(C83,'[4]1ère'!$B$3:$I$89,7,FALSE),0)</f>
        <v>0</v>
      </c>
      <c r="R83" s="48">
        <f>IFERROR(VLOOKUP(C83,'[4]2ème'!$B$3:$I$116,6,FALSE),0)</f>
        <v>0</v>
      </c>
      <c r="S83" s="48">
        <f>IFERROR(VLOOKUP(C83,'[4]3ème'!$B$3:$I$230,6,FALSE),0)</f>
        <v>0</v>
      </c>
      <c r="T83" s="48">
        <f>IFERROR(VLOOKUP(C83,[4]Féminines!$B$3:$I$89,6,FALSE),0)</f>
        <v>0</v>
      </c>
      <c r="U83">
        <f t="shared" si="4"/>
        <v>0</v>
      </c>
    </row>
    <row r="84" spans="1:21" x14ac:dyDescent="0.25">
      <c r="B84" s="49">
        <f t="shared" si="8"/>
        <v>4483</v>
      </c>
      <c r="C84" t="s">
        <v>2794</v>
      </c>
      <c r="D84" s="49" t="str">
        <f>VLOOKUP(C84,[3]A!$D$2:$F$350,3,FALSE)</f>
        <v>NOEUX VELO CLUB NOEUXOIS</v>
      </c>
      <c r="E84" s="49" t="str">
        <f>VLOOKUP(C84,[3]A!$D$2:$J$467,7,FALSE)</f>
        <v>06297092249</v>
      </c>
      <c r="F84" s="50">
        <v>1</v>
      </c>
      <c r="J84" s="105">
        <f>VLOOKUP(C84,Route2021!$C$2:$J$1212,8,FALSE)</f>
        <v>0</v>
      </c>
      <c r="N84" s="49">
        <f>VLOOKUP(C84,Bilan!$B$4:$D$1785,3,FALSE)</f>
        <v>4483</v>
      </c>
      <c r="O84" s="49">
        <f t="shared" si="9"/>
        <v>0</v>
      </c>
      <c r="P84" s="50" t="str">
        <f>VLOOKUP(C84,[3]A!$D$2:$H$438,5,FALSE)</f>
        <v>Adulte Masculin 40/49 ans</v>
      </c>
      <c r="Q84" s="48">
        <f>IFERROR(VLOOKUP(C84,'[4]1ère'!$B$3:$I$89,7,FALSE),0)</f>
        <v>0</v>
      </c>
      <c r="R84" s="48">
        <f>IFERROR(VLOOKUP(C84,'[4]2ème'!$B$3:$I$116,6,FALSE),0)</f>
        <v>0</v>
      </c>
      <c r="S84" s="48">
        <f>IFERROR(VLOOKUP(C84,'[4]3ème'!$B$3:$I$230,6,FALSE),0)</f>
        <v>0</v>
      </c>
      <c r="T84" s="48">
        <f>IFERROR(VLOOKUP(C84,[4]Féminines!$B$3:$I$89,6,FALSE),0)</f>
        <v>0</v>
      </c>
      <c r="U84">
        <f t="shared" si="4"/>
        <v>0</v>
      </c>
    </row>
    <row r="85" spans="1:21" x14ac:dyDescent="0.25">
      <c r="B85" s="49" t="e">
        <f t="shared" si="8"/>
        <v>#N/A</v>
      </c>
      <c r="C85"/>
      <c r="D85" s="49" t="e">
        <f>VLOOKUP(C85,[3]A!$D$2:$F$350,3,FALSE)</f>
        <v>#N/A</v>
      </c>
      <c r="E85" s="49" t="e">
        <f>VLOOKUP(C85,[3]A!$D$2:$J$467,7,FALSE)</f>
        <v>#N/A</v>
      </c>
      <c r="F85" s="50">
        <v>1</v>
      </c>
      <c r="J85" s="105">
        <f>VLOOKUP(C85,Route2021!$C$2:$J$1212,8,FALSE)</f>
        <v>0</v>
      </c>
      <c r="N85" s="49" t="e">
        <f>VLOOKUP(C85,Bilan!$B$4:$D$1785,3,FALSE)</f>
        <v>#N/A</v>
      </c>
      <c r="O85" s="49">
        <f t="shared" si="9"/>
        <v>0</v>
      </c>
      <c r="P85" s="50" t="e">
        <f>VLOOKUP(C85,[3]A!$D$2:$H$438,5,FALSE)</f>
        <v>#N/A</v>
      </c>
      <c r="Q85" s="48">
        <f>IFERROR(VLOOKUP(C85,'[4]1ère'!$B$3:$I$89,7,FALSE),0)</f>
        <v>0</v>
      </c>
      <c r="R85" s="48">
        <f>IFERROR(VLOOKUP(C85,'[4]2ème'!$B$3:$I$116,6,FALSE),0)</f>
        <v>0</v>
      </c>
      <c r="S85" s="48">
        <f>IFERROR(VLOOKUP(C85,'[4]3ème'!$B$3:$I$230,6,FALSE),0)</f>
        <v>0</v>
      </c>
      <c r="T85" s="48">
        <f>IFERROR(VLOOKUP(C85,[4]Féminines!$B$3:$I$89,6,FALSE),0)</f>
        <v>0</v>
      </c>
      <c r="U85">
        <f t="shared" si="4"/>
        <v>0</v>
      </c>
    </row>
    <row r="86" spans="1:21" x14ac:dyDescent="0.25">
      <c r="B86" s="49" t="e">
        <f t="shared" si="7"/>
        <v>#N/A</v>
      </c>
      <c r="C86"/>
      <c r="D86" s="49" t="e">
        <f>VLOOKUP(C86,[3]A!$D$2:$F$350,3,FALSE)</f>
        <v>#N/A</v>
      </c>
      <c r="E86" s="49" t="e">
        <f>VLOOKUP(C86,[3]A!$D$2:$J$467,7,FALSE)</f>
        <v>#N/A</v>
      </c>
      <c r="F86" s="50">
        <v>1</v>
      </c>
      <c r="J86" s="105">
        <f>VLOOKUP(C86,Route2021!$C$2:$J$1212,8,FALSE)</f>
        <v>0</v>
      </c>
      <c r="N86" s="49" t="e">
        <f>VLOOKUP(C86,Bilan!$B$4:$D$1785,3,FALSE)</f>
        <v>#N/A</v>
      </c>
      <c r="O86" s="49">
        <f t="shared" si="6"/>
        <v>0</v>
      </c>
      <c r="P86" s="50" t="e">
        <f>VLOOKUP(C86,[3]A!$D$2:$H$438,5,FALSE)</f>
        <v>#N/A</v>
      </c>
      <c r="Q86" s="48">
        <f>IFERROR(VLOOKUP(C86,'[4]1ère'!$B$3:$I$89,7,FALSE),0)</f>
        <v>0</v>
      </c>
      <c r="R86" s="48">
        <f>IFERROR(VLOOKUP(C86,'[4]2ème'!$B$3:$I$116,6,FALSE),0)</f>
        <v>0</v>
      </c>
      <c r="S86" s="48">
        <f>IFERROR(VLOOKUP(C86,'[4]3ème'!$B$3:$I$230,6,FALSE),0)</f>
        <v>0</v>
      </c>
      <c r="T86" s="48">
        <f>IFERROR(VLOOKUP(C86,[4]Féminines!$B$3:$I$89,6,FALSE),0)</f>
        <v>0</v>
      </c>
      <c r="U86">
        <f t="shared" si="4"/>
        <v>0</v>
      </c>
    </row>
    <row r="87" spans="1:21" x14ac:dyDescent="0.25">
      <c r="B87" s="49" t="e">
        <f t="shared" si="7"/>
        <v>#N/A</v>
      </c>
      <c r="C87"/>
      <c r="D87" s="49" t="e">
        <f>VLOOKUP(C87,[3]A!$D$2:$F$350,3,FALSE)</f>
        <v>#N/A</v>
      </c>
      <c r="E87" s="49" t="e">
        <f>VLOOKUP(C87,[3]A!$D$2:$J$467,7,FALSE)</f>
        <v>#N/A</v>
      </c>
      <c r="F87" s="50">
        <v>1</v>
      </c>
      <c r="J87" s="105">
        <f>VLOOKUP(C87,Route2021!$C$2:$J$1212,8,FALSE)</f>
        <v>0</v>
      </c>
      <c r="N87" s="49" t="e">
        <f>VLOOKUP(C87,Bilan!$B$4:$D$1785,3,FALSE)</f>
        <v>#N/A</v>
      </c>
      <c r="O87" s="49">
        <f t="shared" si="6"/>
        <v>0</v>
      </c>
      <c r="P87" s="50" t="e">
        <f>VLOOKUP(C87,[3]A!$D$2:$H$438,5,FALSE)</f>
        <v>#N/A</v>
      </c>
      <c r="Q87" s="48">
        <f>IFERROR(VLOOKUP(C87,'[4]1ère'!$B$3:$I$89,7,FALSE),0)</f>
        <v>0</v>
      </c>
      <c r="R87" s="48">
        <f>IFERROR(VLOOKUP(C87,'[4]2ème'!$B$3:$I$116,6,FALSE),0)</f>
        <v>0</v>
      </c>
      <c r="S87" s="48">
        <f>IFERROR(VLOOKUP(C87,'[4]3ème'!$B$3:$I$230,6,FALSE),0)</f>
        <v>0</v>
      </c>
      <c r="T87" s="48">
        <f>IFERROR(VLOOKUP(C87,[4]Féminines!$B$3:$I$89,6,FALSE),0)</f>
        <v>0</v>
      </c>
      <c r="U87">
        <f t="shared" si="4"/>
        <v>0</v>
      </c>
    </row>
    <row r="88" spans="1:21" x14ac:dyDescent="0.25">
      <c r="B88" s="49" t="e">
        <f t="shared" si="7"/>
        <v>#N/A</v>
      </c>
      <c r="C88"/>
      <c r="D88" s="49" t="e">
        <f>VLOOKUP(C88,[3]A!$D$2:$F$350,3,FALSE)</f>
        <v>#N/A</v>
      </c>
      <c r="E88" s="49" t="e">
        <f>VLOOKUP(C88,[3]A!$D$2:$J$467,7,FALSE)</f>
        <v>#N/A</v>
      </c>
      <c r="F88" s="50">
        <v>1</v>
      </c>
      <c r="J88" s="105">
        <f>VLOOKUP(C88,Route2021!$C$2:$J$1212,8,FALSE)</f>
        <v>0</v>
      </c>
      <c r="N88" s="49" t="e">
        <f>VLOOKUP(C88,Bilan!$B$4:$D$1785,3,FALSE)</f>
        <v>#N/A</v>
      </c>
      <c r="O88" s="49">
        <f t="shared" si="6"/>
        <v>0</v>
      </c>
      <c r="P88" s="50" t="e">
        <f>VLOOKUP(C88,[3]A!$D$2:$H$438,5,FALSE)</f>
        <v>#N/A</v>
      </c>
      <c r="Q88" s="48">
        <f>IFERROR(VLOOKUP(C88,'[4]1ère'!$B$3:$I$89,7,FALSE),0)</f>
        <v>0</v>
      </c>
      <c r="R88" s="48">
        <f>IFERROR(VLOOKUP(C88,'[4]2ème'!$B$3:$I$116,6,FALSE),0)</f>
        <v>0</v>
      </c>
      <c r="S88" s="48">
        <f>IFERROR(VLOOKUP(C88,'[4]3ème'!$B$3:$I$230,6,FALSE),0)</f>
        <v>0</v>
      </c>
      <c r="T88" s="48">
        <f>IFERROR(VLOOKUP(C88,[4]Féminines!$B$3:$I$89,6,FALSE),0)</f>
        <v>0</v>
      </c>
      <c r="U88">
        <f t="shared" si="4"/>
        <v>0</v>
      </c>
    </row>
    <row r="89" spans="1:21" ht="14.45" customHeight="1" x14ac:dyDescent="0.25">
      <c r="A89" s="7">
        <v>51</v>
      </c>
      <c r="B89" s="7">
        <f t="shared" si="5"/>
        <v>144314</v>
      </c>
      <c r="C89" t="s">
        <v>58</v>
      </c>
      <c r="D89" s="49" t="str">
        <f>VLOOKUP(C89,[3]A!$D$2:$F$350,3,FALSE)</f>
        <v>HAVELUY CYCLO CLUB</v>
      </c>
      <c r="E89" s="49" t="str">
        <f>VLOOKUP(C89,[3]A!$D$2:$J$467,7,FALSE)</f>
        <v>05999061117</v>
      </c>
      <c r="F89" s="50">
        <v>2</v>
      </c>
      <c r="J89" s="105">
        <v>1</v>
      </c>
      <c r="N89" s="49">
        <f>VLOOKUP(C89,Bilan!$B$4:$D$1785,3,FALSE)</f>
        <v>144314</v>
      </c>
      <c r="O89" s="49">
        <f t="shared" si="3"/>
        <v>51</v>
      </c>
      <c r="P89" s="50" t="str">
        <f>VLOOKUP(C89,[3]A!$D$2:$H$438,5,FALSE)</f>
        <v>Adulte Masculin 50/59 ans</v>
      </c>
      <c r="Q89" s="48">
        <f>IFERROR(VLOOKUP(C89,'[4]1ère'!$B$3:$I$89,7,FALSE),0)</f>
        <v>0</v>
      </c>
      <c r="R89" s="48">
        <f>IFERROR(VLOOKUP(C89,'[4]2ème'!$B$3:$I$116,6,FALSE),0)</f>
        <v>14</v>
      </c>
      <c r="S89" s="48">
        <f>IFERROR(VLOOKUP(C89,'[4]3ème'!$B$3:$I$230,6,FALSE),0)</f>
        <v>0</v>
      </c>
      <c r="T89" s="48">
        <f>IFERROR(VLOOKUP(C89,[4]Féminines!$B$3:$I$89,6,FALSE),0)</f>
        <v>0</v>
      </c>
      <c r="U89">
        <f t="shared" si="4"/>
        <v>14</v>
      </c>
    </row>
    <row r="90" spans="1:21" ht="14.45" customHeight="1" x14ac:dyDescent="0.25">
      <c r="A90" s="7">
        <v>52</v>
      </c>
      <c r="B90" s="7">
        <f t="shared" si="5"/>
        <v>144349</v>
      </c>
      <c r="C90" t="s">
        <v>1958</v>
      </c>
      <c r="D90" s="49" t="str">
        <f>VLOOKUP(C90,[3]A!$D$2:$F$350,3,FALSE)</f>
        <v>UNION SPORTIVE VALENCIENNES MARLY</v>
      </c>
      <c r="E90" s="49" t="str">
        <f>VLOOKUP(C90,[3]A!$D$2:$J$467,7,FALSE)</f>
        <v>05999097890</v>
      </c>
      <c r="F90" s="50">
        <v>2</v>
      </c>
      <c r="J90" s="105">
        <f>VLOOKUP(C90,Route2021!$C$2:$J$1212,8,FALSE)</f>
        <v>1</v>
      </c>
      <c r="N90" s="49">
        <f>VLOOKUP(C90,Bilan!$B$4:$D$1785,3,FALSE)</f>
        <v>144349</v>
      </c>
      <c r="O90" s="49">
        <f t="shared" si="3"/>
        <v>52</v>
      </c>
      <c r="P90" s="50" t="str">
        <f>VLOOKUP(C90,[3]A!$D$2:$H$438,5,FALSE)</f>
        <v>Adulte Masculin 50/59 ans</v>
      </c>
      <c r="Q90" s="48">
        <f>IFERROR(VLOOKUP(C90,'[4]1ère'!$B$3:$I$89,7,FALSE),0)</f>
        <v>0</v>
      </c>
      <c r="R90" s="48">
        <f>IFERROR(VLOOKUP(C90,'[4]2ème'!$B$3:$I$116,6,FALSE),0)</f>
        <v>19</v>
      </c>
      <c r="S90" s="48">
        <f>IFERROR(VLOOKUP(C90,'[4]3ème'!$B$3:$I$230,6,FALSE),0)</f>
        <v>0</v>
      </c>
      <c r="T90" s="48">
        <f>IFERROR(VLOOKUP(C90,[4]Féminines!$B$3:$I$89,6,FALSE),0)</f>
        <v>0</v>
      </c>
      <c r="U90">
        <f t="shared" si="4"/>
        <v>19</v>
      </c>
    </row>
    <row r="91" spans="1:21" ht="14.45" customHeight="1" x14ac:dyDescent="0.25">
      <c r="A91" s="7">
        <v>53</v>
      </c>
      <c r="B91" s="7">
        <f t="shared" si="5"/>
        <v>144406</v>
      </c>
      <c r="C91" s="5" t="s">
        <v>575</v>
      </c>
      <c r="D91" s="49" t="str">
        <f>VLOOKUP(C91,[3]A!$D$2:$F$350,3,FALSE)</f>
        <v>UNION SPORTIVE SAINT ANDRE</v>
      </c>
      <c r="E91" s="49" t="str">
        <f>VLOOKUP(C91,[3]A!$D$2:$J$467,7,FALSE)</f>
        <v>05996221702</v>
      </c>
      <c r="F91" s="50">
        <v>2</v>
      </c>
      <c r="J91" s="105">
        <v>1</v>
      </c>
      <c r="N91" s="49">
        <f>VLOOKUP(C91,Bilan!$B$4:$D$1785,3,FALSE)</f>
        <v>144406</v>
      </c>
      <c r="O91" s="49">
        <f t="shared" si="3"/>
        <v>53</v>
      </c>
      <c r="P91" s="50" t="str">
        <f>VLOOKUP(C91,[3]A!$D$2:$H$438,5,FALSE)</f>
        <v>Adulte Masculin 40/49 ans</v>
      </c>
      <c r="Q91" s="48">
        <f>IFERROR(VLOOKUP(C91,'[4]1ère'!$B$3:$I$89,7,FALSE),0)</f>
        <v>0</v>
      </c>
      <c r="R91" s="48">
        <f>IFERROR(VLOOKUP(C91,'[4]2ème'!$B$3:$I$116,6,FALSE),0)</f>
        <v>10</v>
      </c>
      <c r="S91" s="48">
        <f>IFERROR(VLOOKUP(C91,'[4]3ème'!$B$3:$I$230,6,FALSE),0)</f>
        <v>0</v>
      </c>
      <c r="T91" s="48">
        <f>IFERROR(VLOOKUP(C91,[4]Féminines!$B$3:$I$89,6,FALSE),0)</f>
        <v>0</v>
      </c>
      <c r="U91">
        <f t="shared" si="4"/>
        <v>10</v>
      </c>
    </row>
    <row r="92" spans="1:21" ht="14.45" customHeight="1" x14ac:dyDescent="0.25">
      <c r="A92" s="7">
        <v>54</v>
      </c>
      <c r="B92" s="7">
        <f t="shared" si="5"/>
        <v>2918</v>
      </c>
      <c r="C92" t="s">
        <v>665</v>
      </c>
      <c r="D92" s="49" t="e">
        <f>VLOOKUP(C92,[3]A!$D$2:$F$350,3,FALSE)</f>
        <v>#N/A</v>
      </c>
      <c r="E92" s="49" t="e">
        <f>VLOOKUP(C92,[3]A!$D$2:$J$467,7,FALSE)</f>
        <v>#N/A</v>
      </c>
      <c r="F92" s="50">
        <v>2</v>
      </c>
      <c r="J92" s="105">
        <f>VLOOKUP(C92,Route2021!$C$2:$J$1212,8,FALSE)</f>
        <v>0</v>
      </c>
      <c r="N92" s="49">
        <f>VLOOKUP(C92,Bilan!$B$4:$D$1785,3,FALSE)</f>
        <v>2918</v>
      </c>
      <c r="O92" s="49">
        <f t="shared" si="3"/>
        <v>54</v>
      </c>
      <c r="P92" s="50" t="e">
        <f>VLOOKUP(C92,[3]A!$D$2:$H$438,5,FALSE)</f>
        <v>#N/A</v>
      </c>
      <c r="Q92" s="48">
        <f>IFERROR(VLOOKUP(C92,'[4]1ère'!$B$3:$I$89,7,FALSE),0)</f>
        <v>0</v>
      </c>
      <c r="R92" s="48">
        <f>IFERROR(VLOOKUP(C92,'[4]2ème'!$B$3:$I$116,6,FALSE),0)</f>
        <v>0</v>
      </c>
      <c r="S92" s="48">
        <f>IFERROR(VLOOKUP(C92,'[4]3ème'!$B$3:$I$230,6,FALSE),0)</f>
        <v>0</v>
      </c>
      <c r="T92" s="48">
        <f>IFERROR(VLOOKUP(C92,[4]Féminines!$B$3:$I$89,6,FALSE),0)</f>
        <v>0</v>
      </c>
      <c r="U92">
        <f t="shared" si="4"/>
        <v>0</v>
      </c>
    </row>
    <row r="93" spans="1:21" ht="14.45" customHeight="1" x14ac:dyDescent="0.25">
      <c r="A93" s="7">
        <v>55</v>
      </c>
      <c r="B93" s="7" t="e">
        <f t="shared" si="5"/>
        <v>#N/A</v>
      </c>
      <c r="C93"/>
      <c r="D93" s="49"/>
      <c r="E93" s="49" t="e">
        <f>VLOOKUP(C93,[3]A!$D$2:$J$467,7,FALSE)</f>
        <v>#N/A</v>
      </c>
      <c r="F93" s="50">
        <v>2</v>
      </c>
      <c r="J93" s="105">
        <f>VLOOKUP(C93,Route2021!$C$2:$J$1212,8,FALSE)</f>
        <v>0</v>
      </c>
      <c r="N93" s="49" t="e">
        <f>VLOOKUP(C93,Bilan!$B$4:$D$1785,3,FALSE)</f>
        <v>#N/A</v>
      </c>
      <c r="O93" s="49">
        <f t="shared" si="3"/>
        <v>55</v>
      </c>
      <c r="P93" s="50" t="e">
        <f>VLOOKUP(C93,[3]A!$D$2:$H$438,5,FALSE)</f>
        <v>#N/A</v>
      </c>
      <c r="Q93" s="48">
        <f>IFERROR(VLOOKUP(C93,'[4]1ère'!$B$3:$I$89,7,FALSE),0)</f>
        <v>0</v>
      </c>
      <c r="R93" s="48">
        <f>IFERROR(VLOOKUP(C93,'[4]2ème'!$B$3:$I$116,6,FALSE),0)</f>
        <v>0</v>
      </c>
      <c r="S93" s="48">
        <f>IFERROR(VLOOKUP(C93,'[4]3ème'!$B$3:$I$230,6,FALSE),0)</f>
        <v>0</v>
      </c>
      <c r="T93" s="48">
        <f>IFERROR(VLOOKUP(C93,[4]Féminines!$B$3:$I$89,6,FALSE),0)</f>
        <v>0</v>
      </c>
      <c r="U93">
        <f t="shared" si="4"/>
        <v>0</v>
      </c>
    </row>
    <row r="94" spans="1:21" ht="14.45" customHeight="1" x14ac:dyDescent="0.25">
      <c r="A94" s="7">
        <v>56</v>
      </c>
      <c r="B94" s="49" t="e">
        <f t="shared" si="5"/>
        <v>#N/A</v>
      </c>
      <c r="C94"/>
      <c r="D94" s="49" t="e">
        <f>VLOOKUP(C94,[3]A!$D$2:$F$350,3,FALSE)</f>
        <v>#N/A</v>
      </c>
      <c r="E94" s="49" t="e">
        <f>VLOOKUP(C94,[3]A!$D$2:$J$467,7,FALSE)</f>
        <v>#N/A</v>
      </c>
      <c r="F94" s="50">
        <v>2</v>
      </c>
      <c r="J94" s="105">
        <f>VLOOKUP(C94,Route2021!$C$2:$J$1212,8,FALSE)</f>
        <v>0</v>
      </c>
      <c r="N94" s="49" t="e">
        <f>VLOOKUP(C94,Bilan!$B$4:$D$1785,3,FALSE)</f>
        <v>#N/A</v>
      </c>
      <c r="O94" s="49">
        <f t="shared" si="3"/>
        <v>56</v>
      </c>
      <c r="P94" s="50" t="e">
        <f>VLOOKUP(C94,[3]A!$D$2:$H$438,5,FALSE)</f>
        <v>#N/A</v>
      </c>
      <c r="Q94" s="48">
        <f>IFERROR(VLOOKUP(C94,'[4]1ère'!$B$3:$I$89,7,FALSE),0)</f>
        <v>0</v>
      </c>
      <c r="R94" s="48">
        <f>IFERROR(VLOOKUP(C94,'[4]2ème'!$B$3:$I$116,6,FALSE),0)</f>
        <v>0</v>
      </c>
      <c r="S94" s="48">
        <f>IFERROR(VLOOKUP(C94,'[4]3ème'!$B$3:$I$230,6,FALSE),0)</f>
        <v>0</v>
      </c>
      <c r="T94" s="48">
        <f>IFERROR(VLOOKUP(C94,[4]Féminines!$B$3:$I$89,6,FALSE),0)</f>
        <v>0</v>
      </c>
      <c r="U94">
        <f t="shared" si="4"/>
        <v>0</v>
      </c>
    </row>
    <row r="95" spans="1:21" ht="14.45" customHeight="1" x14ac:dyDescent="0.25">
      <c r="A95" s="7">
        <v>57</v>
      </c>
      <c r="B95" s="7">
        <f t="shared" si="5"/>
        <v>2209</v>
      </c>
      <c r="C95" s="5" t="s">
        <v>582</v>
      </c>
      <c r="D95" s="49" t="str">
        <f>VLOOKUP(C95,[3]A!$D$2:$F$350,3,FALSE)</f>
        <v>UNION SPORTIVE SAINT ANDRE</v>
      </c>
      <c r="E95" s="49" t="str">
        <f>VLOOKUP(C95,[3]A!$D$2:$J$467,7,FALSE)</f>
        <v>05955186189</v>
      </c>
      <c r="F95" s="50">
        <v>2</v>
      </c>
      <c r="J95" s="105">
        <v>1</v>
      </c>
      <c r="N95" s="49">
        <f>VLOOKUP(C95,Bilan!$B$4:$D$1785,3,FALSE)</f>
        <v>2209</v>
      </c>
      <c r="O95" s="49">
        <f t="shared" si="3"/>
        <v>57</v>
      </c>
      <c r="P95" s="50" t="str">
        <f>VLOOKUP(C95,[3]A!$D$2:$H$438,5,FALSE)</f>
        <v>Adulte Masculin 40/49 ans</v>
      </c>
      <c r="Q95" s="48">
        <f>IFERROR(VLOOKUP(C95,'[4]1ère'!$B$3:$I$89,7,FALSE),0)</f>
        <v>0</v>
      </c>
      <c r="R95" s="48">
        <f>IFERROR(VLOOKUP(C95,'[4]2ème'!$B$3:$I$116,6,FALSE),0)</f>
        <v>8</v>
      </c>
      <c r="S95" s="48">
        <f>IFERROR(VLOOKUP(C95,'[4]3ème'!$B$3:$I$230,6,FALSE),0)</f>
        <v>0</v>
      </c>
      <c r="T95" s="48">
        <f>IFERROR(VLOOKUP(C95,[4]Féminines!$B$3:$I$89,6,FALSE),0)</f>
        <v>0</v>
      </c>
      <c r="U95">
        <f t="shared" si="4"/>
        <v>8</v>
      </c>
    </row>
    <row r="96" spans="1:21" x14ac:dyDescent="0.25">
      <c r="A96" s="7">
        <v>58</v>
      </c>
      <c r="B96" s="7">
        <f t="shared" si="5"/>
        <v>2173</v>
      </c>
      <c r="C96" s="5" t="s">
        <v>64</v>
      </c>
      <c r="D96" s="49" t="str">
        <f>VLOOKUP(C96,[3]A!$D$2:$F$350,3,FALSE)</f>
        <v>UNION SPORTIVE VALENCIENNES MARLY</v>
      </c>
      <c r="E96" s="49" t="str">
        <f>VLOOKUP(C96,[3]A!$D$2:$J$467,7,FALSE)</f>
        <v>05994059598</v>
      </c>
      <c r="F96" s="50">
        <v>2</v>
      </c>
      <c r="J96" s="105">
        <f>VLOOKUP(C96,Route2021!$C$2:$J$1212,8,FALSE)</f>
        <v>1</v>
      </c>
      <c r="N96" s="49">
        <f>VLOOKUP(C96,Bilan!$B$4:$D$1785,3,FALSE)</f>
        <v>2173</v>
      </c>
      <c r="O96" s="49">
        <f t="shared" si="3"/>
        <v>58</v>
      </c>
      <c r="P96" s="50" t="str">
        <f>VLOOKUP(C96,[3]A!$D$2:$H$438,5,FALSE)</f>
        <v>Adulte Masculin 20/29 ans</v>
      </c>
      <c r="Q96" s="48">
        <f>IFERROR(VLOOKUP(C96,'[4]1ère'!$B$3:$I$89,7,FALSE),0)</f>
        <v>0</v>
      </c>
      <c r="R96" s="48">
        <f>IFERROR(VLOOKUP(C96,'[4]2ème'!$B$3:$I$116,6,FALSE),0)</f>
        <v>0</v>
      </c>
      <c r="S96" s="48">
        <f>IFERROR(VLOOKUP(C96,'[4]3ème'!$B$3:$I$230,6,FALSE),0)</f>
        <v>0</v>
      </c>
      <c r="T96" s="48">
        <f>IFERROR(VLOOKUP(C96,[4]Féminines!$B$3:$I$89,6,FALSE),0)</f>
        <v>0</v>
      </c>
      <c r="U96">
        <f t="shared" si="4"/>
        <v>0</v>
      </c>
    </row>
    <row r="97" spans="1:21" ht="14.45" customHeight="1" x14ac:dyDescent="0.25">
      <c r="A97" s="7">
        <v>59</v>
      </c>
      <c r="B97" s="7">
        <f t="shared" si="5"/>
        <v>4444</v>
      </c>
      <c r="C97" s="5" t="s">
        <v>2945</v>
      </c>
      <c r="D97" s="49" t="e">
        <f>VLOOKUP(C97,[3]A!$D$2:$F$350,3,FALSE)</f>
        <v>#N/A</v>
      </c>
      <c r="E97" s="49" t="e">
        <f>VLOOKUP(C97,[3]A!$D$2:$J$467,7,FALSE)</f>
        <v>#N/A</v>
      </c>
      <c r="F97" s="50">
        <v>2</v>
      </c>
      <c r="J97" s="105" t="e">
        <f>VLOOKUP(C97,Route2021!$C$2:$J$1212,8,FALSE)</f>
        <v>#N/A</v>
      </c>
      <c r="N97" s="49">
        <f>VLOOKUP(C97,Bilan!$B$4:$D$1785,3,FALSE)</f>
        <v>4444</v>
      </c>
      <c r="O97" s="49">
        <f t="shared" si="3"/>
        <v>59</v>
      </c>
      <c r="P97" s="50" t="e">
        <f>VLOOKUP(C97,[3]A!$D$2:$H$438,5,FALSE)</f>
        <v>#N/A</v>
      </c>
      <c r="Q97" s="48">
        <f>IFERROR(VLOOKUP(C97,'[4]1ère'!$B$3:$I$89,7,FALSE),0)</f>
        <v>0</v>
      </c>
      <c r="R97" s="48">
        <f>IFERROR(VLOOKUP(C97,'[4]2ème'!$B$3:$I$116,6,FALSE),0)</f>
        <v>0</v>
      </c>
      <c r="S97" s="48">
        <f>IFERROR(VLOOKUP(C97,'[4]3ème'!$B$3:$I$230,6,FALSE),0)</f>
        <v>0</v>
      </c>
      <c r="T97" s="48">
        <f>IFERROR(VLOOKUP(C97,[4]Féminines!$B$3:$I$89,6,FALSE),0)</f>
        <v>0</v>
      </c>
      <c r="U97">
        <f t="shared" si="4"/>
        <v>0</v>
      </c>
    </row>
    <row r="98" spans="1:21" ht="14.45" customHeight="1" x14ac:dyDescent="0.25">
      <c r="A98" s="49">
        <v>60</v>
      </c>
      <c r="B98" s="49" t="e">
        <f t="shared" si="5"/>
        <v>#N/A</v>
      </c>
      <c r="C98"/>
      <c r="D98" s="49" t="e">
        <f>VLOOKUP(C98,[3]A!$D$2:$F$350,3,FALSE)</f>
        <v>#N/A</v>
      </c>
      <c r="E98" s="49" t="e">
        <f>VLOOKUP(C98,[3]A!$D$2:$J$467,7,FALSE)</f>
        <v>#N/A</v>
      </c>
      <c r="F98" s="50">
        <v>2</v>
      </c>
      <c r="J98" s="105">
        <f>VLOOKUP(C98,Route2021!$C$2:$J$1212,8,FALSE)</f>
        <v>0</v>
      </c>
      <c r="N98" s="49" t="e">
        <f>VLOOKUP(C98,Bilan!$B$4:$D$1785,3,FALSE)</f>
        <v>#N/A</v>
      </c>
      <c r="O98" s="49">
        <f t="shared" si="3"/>
        <v>60</v>
      </c>
      <c r="P98" s="50" t="e">
        <f>VLOOKUP(C98,[3]A!$D$2:$H$438,5,FALSE)</f>
        <v>#N/A</v>
      </c>
      <c r="Q98" s="48">
        <f>IFERROR(VLOOKUP(C98,'[4]1ère'!$B$3:$I$89,7,FALSE),0)</f>
        <v>0</v>
      </c>
      <c r="R98" s="48">
        <f>IFERROR(VLOOKUP(C98,'[4]2ème'!$B$3:$I$116,6,FALSE),0)</f>
        <v>0</v>
      </c>
      <c r="S98" s="48">
        <f>IFERROR(VLOOKUP(C98,'[4]3ème'!$B$3:$I$230,6,FALSE),0)</f>
        <v>0</v>
      </c>
      <c r="T98" s="48">
        <f>IFERROR(VLOOKUP(C98,[4]Féminines!$B$3:$I$89,6,FALSE),0)</f>
        <v>0</v>
      </c>
      <c r="U98">
        <f t="shared" si="4"/>
        <v>0</v>
      </c>
    </row>
    <row r="99" spans="1:21" ht="14.45" customHeight="1" x14ac:dyDescent="0.25">
      <c r="A99" s="7">
        <v>61</v>
      </c>
      <c r="B99" s="7">
        <f t="shared" si="5"/>
        <v>144413</v>
      </c>
      <c r="C99" t="s">
        <v>160</v>
      </c>
      <c r="D99" s="49" t="s">
        <v>115</v>
      </c>
      <c r="E99" s="49" t="str">
        <f>VLOOKUP(C99,[3]A!$D$2:$J$467,7,FALSE)</f>
        <v>05999027660</v>
      </c>
      <c r="F99" s="50">
        <v>2</v>
      </c>
      <c r="J99" s="105">
        <f>VLOOKUP(C99,Route2021!$C$2:$J$1212,8,FALSE)</f>
        <v>0</v>
      </c>
      <c r="N99" s="49">
        <f>VLOOKUP(C99,Bilan!$B$4:$D$1785,3,FALSE)</f>
        <v>144413</v>
      </c>
      <c r="O99" s="49">
        <f t="shared" si="3"/>
        <v>61</v>
      </c>
      <c r="P99" s="50" t="str">
        <f>VLOOKUP(C99,[3]A!$D$2:$H$438,5,FALSE)</f>
        <v>Adulte Masculin 17/19 ans</v>
      </c>
      <c r="Q99" s="48">
        <f>IFERROR(VLOOKUP(C99,'[4]1ère'!$B$3:$I$89,7,FALSE),0)</f>
        <v>0</v>
      </c>
      <c r="R99" s="48">
        <f>IFERROR(VLOOKUP(C99,'[4]2ème'!$B$3:$I$116,6,FALSE),0)</f>
        <v>3</v>
      </c>
      <c r="S99" s="48">
        <f>IFERROR(VLOOKUP(C99,'[4]3ème'!$B$3:$I$230,6,FALSE),0)</f>
        <v>0</v>
      </c>
      <c r="T99" s="48">
        <f>IFERROR(VLOOKUP(C99,[4]Féminines!$B$3:$I$89,6,FALSE),0)</f>
        <v>0</v>
      </c>
      <c r="U99">
        <f t="shared" si="4"/>
        <v>3</v>
      </c>
    </row>
    <row r="100" spans="1:21" ht="14.45" customHeight="1" x14ac:dyDescent="0.25">
      <c r="A100" s="7">
        <v>62</v>
      </c>
      <c r="B100" s="7">
        <f t="shared" si="5"/>
        <v>1272</v>
      </c>
      <c r="C100" s="49" t="s">
        <v>80</v>
      </c>
      <c r="D100" s="49" t="s">
        <v>115</v>
      </c>
      <c r="E100" s="49" t="str">
        <f>VLOOKUP(C100,[3]A!$D$2:$J$467,7,FALSE)</f>
        <v>05994046793</v>
      </c>
      <c r="F100" s="50">
        <v>2</v>
      </c>
      <c r="J100" s="105">
        <f>VLOOKUP(C100,Route2021!$C$2:$J$1212,8,FALSE)</f>
        <v>0</v>
      </c>
      <c r="N100" s="49">
        <f>VLOOKUP(C100,Bilan!$B$4:$D$1785,3,FALSE)</f>
        <v>1272</v>
      </c>
      <c r="O100" s="49">
        <f t="shared" si="3"/>
        <v>62</v>
      </c>
      <c r="P100" s="50" t="str">
        <f>VLOOKUP(C100,[3]A!$D$2:$H$438,5,FALSE)</f>
        <v>Adulte Masculin 40/49 ans</v>
      </c>
      <c r="Q100" s="48">
        <f>IFERROR(VLOOKUP(C100,'[4]1ère'!$B$3:$I$89,7,FALSE),0)</f>
        <v>0</v>
      </c>
      <c r="R100" s="48">
        <f>IFERROR(VLOOKUP(C100,'[4]2ème'!$B$3:$I$116,6,FALSE),0)</f>
        <v>5</v>
      </c>
      <c r="S100" s="48">
        <f>IFERROR(VLOOKUP(C100,'[4]3ème'!$B$3:$I$230,6,FALSE),0)</f>
        <v>0</v>
      </c>
      <c r="T100" s="48">
        <f>IFERROR(VLOOKUP(C100,[4]Féminines!$B$3:$I$89,6,FALSE),0)</f>
        <v>0</v>
      </c>
      <c r="U100">
        <f t="shared" si="4"/>
        <v>5</v>
      </c>
    </row>
    <row r="101" spans="1:21" ht="14.45" customHeight="1" x14ac:dyDescent="0.25">
      <c r="A101" s="7">
        <v>63</v>
      </c>
      <c r="B101" s="7" t="e">
        <f t="shared" si="5"/>
        <v>#N/A</v>
      </c>
      <c r="C101" s="5"/>
      <c r="D101" s="49"/>
      <c r="E101" s="49" t="e">
        <f>VLOOKUP(C101,[3]A!$D$2:$J$467,7,FALSE)</f>
        <v>#N/A</v>
      </c>
      <c r="F101" s="50">
        <v>2</v>
      </c>
      <c r="J101" s="105">
        <f>VLOOKUP(C101,Route2021!$C$2:$J$1212,8,FALSE)</f>
        <v>0</v>
      </c>
      <c r="N101" s="49" t="e">
        <f>VLOOKUP(C101,Bilan!$B$4:$D$1785,3,FALSE)</f>
        <v>#N/A</v>
      </c>
      <c r="O101" s="49">
        <f t="shared" si="3"/>
        <v>63</v>
      </c>
      <c r="P101" s="50" t="e">
        <f>VLOOKUP(C101,[3]A!$D$2:$H$438,5,FALSE)</f>
        <v>#N/A</v>
      </c>
      <c r="Q101" s="48">
        <f>IFERROR(VLOOKUP(C101,'[4]1ère'!$B$3:$I$89,7,FALSE),0)</f>
        <v>0</v>
      </c>
      <c r="R101" s="48">
        <f>IFERROR(VLOOKUP(C101,'[4]2ème'!$B$3:$I$116,6,FALSE),0)</f>
        <v>0</v>
      </c>
      <c r="S101" s="48">
        <f>IFERROR(VLOOKUP(C101,'[4]3ème'!$B$3:$I$230,6,FALSE),0)</f>
        <v>0</v>
      </c>
      <c r="T101" s="48">
        <f>IFERROR(VLOOKUP(C101,[4]Féminines!$B$3:$I$89,6,FALSE),0)</f>
        <v>0</v>
      </c>
      <c r="U101">
        <f t="shared" si="4"/>
        <v>0</v>
      </c>
    </row>
    <row r="102" spans="1:21" ht="14.45" customHeight="1" x14ac:dyDescent="0.25">
      <c r="A102" s="7">
        <v>64</v>
      </c>
      <c r="B102" s="7">
        <f t="shared" si="5"/>
        <v>2415</v>
      </c>
      <c r="C102" s="5" t="s">
        <v>1031</v>
      </c>
      <c r="D102" s="49" t="str">
        <f>VLOOKUP(C102,[3]A!$D$2:$F$350,3,FALSE)</f>
        <v>TEAM LABIERE BAILLEUL</v>
      </c>
      <c r="E102" s="49" t="str">
        <f>VLOOKUP(C102,[3]A!$D$2:$J$467,7,FALSE)</f>
        <v>05999111208</v>
      </c>
      <c r="F102" s="50">
        <v>2</v>
      </c>
      <c r="J102" s="105" t="e">
        <f>VLOOKUP(C102,Route2021!$C$2:$J$1212,8,FALSE)</f>
        <v>#N/A</v>
      </c>
      <c r="N102" s="49">
        <f>VLOOKUP(C102,Bilan!$B$4:$D$1785,3,FALSE)</f>
        <v>2415</v>
      </c>
      <c r="O102" s="49">
        <f t="shared" si="3"/>
        <v>64</v>
      </c>
      <c r="P102" s="50" t="str">
        <f>VLOOKUP(C102,[3]A!$D$2:$H$438,5,FALSE)</f>
        <v>Adulte Masculin 40/49 ans</v>
      </c>
      <c r="Q102" s="48">
        <f>IFERROR(VLOOKUP(C102,'[4]1ère'!$B$3:$I$89,7,FALSE),0)</f>
        <v>0</v>
      </c>
      <c r="R102" s="48">
        <f>IFERROR(VLOOKUP(C102,'[4]2ème'!$B$3:$I$116,6,FALSE),0)</f>
        <v>3</v>
      </c>
      <c r="S102" s="48">
        <f>IFERROR(VLOOKUP(C102,'[4]3ème'!$B$3:$I$230,6,FALSE),0)</f>
        <v>0</v>
      </c>
      <c r="T102" s="48">
        <f>IFERROR(VLOOKUP(C102,[4]Féminines!$B$3:$I$89,6,FALSE),0)</f>
        <v>0</v>
      </c>
      <c r="U102">
        <f t="shared" si="4"/>
        <v>3</v>
      </c>
    </row>
    <row r="103" spans="1:21" ht="14.45" customHeight="1" x14ac:dyDescent="0.25">
      <c r="A103" s="7">
        <v>65</v>
      </c>
      <c r="B103" s="7">
        <f t="shared" si="5"/>
        <v>4367</v>
      </c>
      <c r="C103" s="49" t="s">
        <v>2679</v>
      </c>
      <c r="D103" s="49" t="e">
        <f>VLOOKUP(C103,[3]A!$D$2:$F$350,3,FALSE)</f>
        <v>#N/A</v>
      </c>
      <c r="E103" s="49" t="e">
        <f>VLOOKUP(C103,[3]A!$D$2:$J$467,7,FALSE)</f>
        <v>#N/A</v>
      </c>
      <c r="F103" s="50">
        <v>2</v>
      </c>
      <c r="J103" s="105" t="e">
        <f>VLOOKUP(C103,Route2021!$C$2:$J$1212,8,FALSE)</f>
        <v>#N/A</v>
      </c>
      <c r="N103" s="49">
        <f>VLOOKUP(C103,Bilan!$B$4:$D$1785,3,FALSE)</f>
        <v>4367</v>
      </c>
      <c r="O103" s="49">
        <f t="shared" si="3"/>
        <v>65</v>
      </c>
      <c r="P103" s="50" t="e">
        <f>VLOOKUP(C103,[3]A!$D$2:$H$438,5,FALSE)</f>
        <v>#N/A</v>
      </c>
      <c r="Q103" s="48">
        <f>IFERROR(VLOOKUP(C103,'[4]1ère'!$B$3:$I$89,7,FALSE),0)</f>
        <v>0</v>
      </c>
      <c r="R103" s="48">
        <f>IFERROR(VLOOKUP(C103,'[4]2ème'!$B$3:$I$116,6,FALSE),0)</f>
        <v>0</v>
      </c>
      <c r="S103" s="48">
        <f>IFERROR(VLOOKUP(C103,'[4]3ème'!$B$3:$I$230,6,FALSE),0)</f>
        <v>0</v>
      </c>
      <c r="T103" s="48">
        <f>IFERROR(VLOOKUP(C103,[4]Féminines!$B$3:$I$89,6,FALSE),0)</f>
        <v>0</v>
      </c>
      <c r="U103">
        <f t="shared" si="4"/>
        <v>0</v>
      </c>
    </row>
    <row r="104" spans="1:21" ht="14.45" customHeight="1" x14ac:dyDescent="0.25">
      <c r="A104" s="7">
        <v>66</v>
      </c>
      <c r="B104" s="7" t="e">
        <f t="shared" si="5"/>
        <v>#N/A</v>
      </c>
      <c r="D104" s="49"/>
      <c r="E104" s="49" t="e">
        <f>VLOOKUP(C104,[3]A!$D$2:$J$467,7,FALSE)</f>
        <v>#N/A</v>
      </c>
      <c r="F104" s="50">
        <v>2</v>
      </c>
      <c r="J104" s="105">
        <f>VLOOKUP(C104,Route2021!$C$2:$J$1212,8,FALSE)</f>
        <v>0</v>
      </c>
      <c r="N104" s="49" t="e">
        <f>VLOOKUP(C104,Bilan!$B$4:$D$1785,3,FALSE)</f>
        <v>#N/A</v>
      </c>
      <c r="O104" s="49">
        <f t="shared" si="3"/>
        <v>66</v>
      </c>
      <c r="P104" s="50" t="e">
        <f>VLOOKUP(C104,[3]A!$D$2:$H$438,5,FALSE)</f>
        <v>#N/A</v>
      </c>
      <c r="Q104" s="48">
        <f>IFERROR(VLOOKUP(C104,'[4]1ère'!$B$3:$I$89,7,FALSE),0)</f>
        <v>0</v>
      </c>
      <c r="R104" s="48">
        <f>IFERROR(VLOOKUP(C104,'[4]2ème'!$B$3:$I$116,6,FALSE),0)</f>
        <v>0</v>
      </c>
      <c r="S104" s="48">
        <f>IFERROR(VLOOKUP(C104,'[4]3ème'!$B$3:$I$230,6,FALSE),0)</f>
        <v>0</v>
      </c>
      <c r="T104" s="48">
        <f>IFERROR(VLOOKUP(C104,[4]Féminines!$B$3:$I$89,6,FALSE),0)</f>
        <v>0</v>
      </c>
      <c r="U104">
        <f t="shared" si="4"/>
        <v>0</v>
      </c>
    </row>
    <row r="105" spans="1:21" ht="14.45" customHeight="1" x14ac:dyDescent="0.25">
      <c r="A105" s="7">
        <v>67</v>
      </c>
      <c r="B105" s="7" t="str">
        <f t="shared" si="5"/>
        <v xml:space="preserve"> </v>
      </c>
      <c r="C105" s="5" t="s">
        <v>3110</v>
      </c>
      <c r="D105" s="49" t="str">
        <f>VLOOKUP(C105,[3]A!$D$2:$F$350,3,FALSE)</f>
        <v>UNION SPORTIVE SAINT ANDRE</v>
      </c>
      <c r="E105" s="49" t="str">
        <f>VLOOKUP(C105,[3]A!$D$2:$J$467,7,FALSE)</f>
        <v>05999124186</v>
      </c>
      <c r="F105" s="50">
        <v>2</v>
      </c>
      <c r="J105" s="105">
        <f>VLOOKUP(C105,Route2021!$C$2:$J$1212,8,FALSE)</f>
        <v>0</v>
      </c>
      <c r="N105" s="49" t="str">
        <f>VLOOKUP(C105,Bilan!$B$4:$D$1785,3,FALSE)</f>
        <v xml:space="preserve"> </v>
      </c>
      <c r="O105" s="49">
        <f t="shared" si="3"/>
        <v>67</v>
      </c>
      <c r="P105" s="50" t="str">
        <f>VLOOKUP(C105,[3]A!$D$2:$H$438,5,FALSE)</f>
        <v>Adulte Masculin 17/19 ans</v>
      </c>
      <c r="Q105" s="48">
        <f>IFERROR(VLOOKUP(C105,'[4]1ère'!$B$3:$I$89,7,FALSE),0)</f>
        <v>2</v>
      </c>
      <c r="R105" s="48">
        <f>IFERROR(VLOOKUP(C105,'[4]2ème'!$B$3:$I$116,6,FALSE),0)</f>
        <v>0</v>
      </c>
      <c r="S105" s="48">
        <f>IFERROR(VLOOKUP(C105,'[4]3ème'!$B$3:$I$230,6,FALSE),0)</f>
        <v>0</v>
      </c>
      <c r="T105" s="48">
        <f>IFERROR(VLOOKUP(C105,[4]Féminines!$B$3:$I$89,6,FALSE),0)</f>
        <v>0</v>
      </c>
      <c r="U105">
        <f t="shared" si="4"/>
        <v>2</v>
      </c>
    </row>
    <row r="106" spans="1:21" ht="14.45" customHeight="1" x14ac:dyDescent="0.25">
      <c r="A106" s="7">
        <v>68</v>
      </c>
      <c r="B106" s="7">
        <f t="shared" si="5"/>
        <v>1312</v>
      </c>
      <c r="C106" s="5" t="s">
        <v>145</v>
      </c>
      <c r="D106" s="49" t="str">
        <f>VLOOKUP(C106,[3]A!$D$2:$F$350,3,FALSE)</f>
        <v>TEAM LABIERE BAILLEUL</v>
      </c>
      <c r="E106" s="49" t="str">
        <f>VLOOKUP(C106,[3]A!$D$2:$J$467,7,FALSE)</f>
        <v>05999119068</v>
      </c>
      <c r="F106" s="50">
        <v>2</v>
      </c>
      <c r="J106" s="105">
        <f>VLOOKUP(C106,Route2021!$C$2:$J$1212,8,FALSE)</f>
        <v>0</v>
      </c>
      <c r="N106" s="49">
        <f>VLOOKUP(C106,Bilan!$B$4:$D$1785,3,FALSE)</f>
        <v>1312</v>
      </c>
      <c r="O106" s="49">
        <f t="shared" si="3"/>
        <v>68</v>
      </c>
      <c r="P106" s="50" t="str">
        <f>VLOOKUP(C106,[3]A!$D$2:$H$438,5,FALSE)</f>
        <v>Adulte Masculin 30/39 ans</v>
      </c>
      <c r="Q106" s="48">
        <f>IFERROR(VLOOKUP(C106,'[4]1ère'!$B$3:$I$89,7,FALSE),0)</f>
        <v>0</v>
      </c>
      <c r="R106" s="48">
        <f>IFERROR(VLOOKUP(C106,'[4]2ème'!$B$3:$I$116,6,FALSE),0)</f>
        <v>7</v>
      </c>
      <c r="S106" s="48">
        <f>IFERROR(VLOOKUP(C106,'[4]3ème'!$B$3:$I$230,6,FALSE),0)</f>
        <v>0</v>
      </c>
      <c r="T106" s="48">
        <f>IFERROR(VLOOKUP(C106,[4]Féminines!$B$3:$I$89,6,FALSE),0)</f>
        <v>0</v>
      </c>
      <c r="U106">
        <f t="shared" si="4"/>
        <v>7</v>
      </c>
    </row>
    <row r="107" spans="1:21" ht="14.45" customHeight="1" x14ac:dyDescent="0.25">
      <c r="A107" s="7">
        <v>69</v>
      </c>
      <c r="B107" s="7">
        <f t="shared" si="5"/>
        <v>144317</v>
      </c>
      <c r="C107" s="49" t="s">
        <v>56</v>
      </c>
      <c r="D107" s="49" t="str">
        <f>VLOOKUP(C107,[3]A!$D$2:$F$350,3,FALSE)</f>
        <v>VELO CLUB DE LEWARDE (VCL)</v>
      </c>
      <c r="E107" s="49" t="str">
        <f>VLOOKUP(C107,[3]A!$D$2:$J$467,7,FALSE)</f>
        <v>05996224459</v>
      </c>
      <c r="F107" s="50">
        <v>2</v>
      </c>
      <c r="J107" s="105">
        <f>VLOOKUP(C107,Route2021!$C$2:$J$1212,8,FALSE)</f>
        <v>0</v>
      </c>
      <c r="N107" s="49">
        <f>VLOOKUP(C107,Bilan!$B$4:$D$1785,3,FALSE)</f>
        <v>144317</v>
      </c>
      <c r="O107" s="49">
        <f t="shared" si="3"/>
        <v>69</v>
      </c>
      <c r="P107" s="50" t="str">
        <f>VLOOKUP(C107,[3]A!$D$2:$H$438,5,FALSE)</f>
        <v>Adulte Masculin 50/59 ans</v>
      </c>
      <c r="Q107" s="48">
        <f>IFERROR(VLOOKUP(C107,'[4]1ère'!$B$3:$I$89,7,FALSE),0)</f>
        <v>0</v>
      </c>
      <c r="R107" s="48">
        <f>IFERROR(VLOOKUP(C107,'[4]2ème'!$B$3:$I$116,6,FALSE),0)</f>
        <v>3</v>
      </c>
      <c r="S107" s="48">
        <f>IFERROR(VLOOKUP(C107,'[4]3ème'!$B$3:$I$230,6,FALSE),0)</f>
        <v>0</v>
      </c>
      <c r="T107" s="48">
        <f>IFERROR(VLOOKUP(C107,[4]Féminines!$B$3:$I$89,6,FALSE),0)</f>
        <v>0</v>
      </c>
      <c r="U107">
        <f t="shared" si="4"/>
        <v>3</v>
      </c>
    </row>
    <row r="108" spans="1:21" ht="14.45" customHeight="1" x14ac:dyDescent="0.25">
      <c r="A108" s="7">
        <v>70</v>
      </c>
      <c r="B108" s="7">
        <f t="shared" si="5"/>
        <v>144339</v>
      </c>
      <c r="C108" s="49" t="s">
        <v>65</v>
      </c>
      <c r="D108" s="49" t="str">
        <f>VLOOKUP(C108,[3]A!$D$2:$F$350,3,FALSE)</f>
        <v>ETOILE CYCLISTE LIEU ST AMAND</v>
      </c>
      <c r="E108" s="49" t="str">
        <f>VLOOKUP(C108,[3]A!$D$2:$J$467,7,FALSE)</f>
        <v>05999056748</v>
      </c>
      <c r="F108" s="50">
        <v>2</v>
      </c>
      <c r="J108" s="105">
        <f>VLOOKUP(C108,Route2021!$C$2:$J$1212,8,FALSE)</f>
        <v>1</v>
      </c>
      <c r="N108" s="49">
        <f>VLOOKUP(C108,Bilan!$B$4:$D$1785,3,FALSE)</f>
        <v>144339</v>
      </c>
      <c r="O108" s="49">
        <f t="shared" si="3"/>
        <v>70</v>
      </c>
      <c r="P108" s="50" t="str">
        <f>VLOOKUP(C108,[3]A!$D$2:$H$438,5,FALSE)</f>
        <v>Adulte Masculin 40/49 ans</v>
      </c>
      <c r="Q108" s="48">
        <f>IFERROR(VLOOKUP(C108,'[4]1ère'!$B$3:$I$89,7,FALSE),0)</f>
        <v>0</v>
      </c>
      <c r="R108" s="48">
        <f>IFERROR(VLOOKUP(C108,'[4]2ème'!$B$3:$I$116,6,FALSE),0)</f>
        <v>10</v>
      </c>
      <c r="S108" s="48">
        <f>IFERROR(VLOOKUP(C108,'[4]3ème'!$B$3:$I$230,6,FALSE),0)</f>
        <v>0</v>
      </c>
      <c r="T108" s="48">
        <f>IFERROR(VLOOKUP(C108,[4]Féminines!$B$3:$I$89,6,FALSE),0)</f>
        <v>0</v>
      </c>
      <c r="U108">
        <f t="shared" si="4"/>
        <v>10</v>
      </c>
    </row>
    <row r="109" spans="1:21" ht="14.45" customHeight="1" x14ac:dyDescent="0.25">
      <c r="A109" s="7">
        <v>71</v>
      </c>
      <c r="B109" s="7">
        <f t="shared" si="5"/>
        <v>4413</v>
      </c>
      <c r="C109" s="49" t="s">
        <v>2853</v>
      </c>
      <c r="D109" s="49" t="str">
        <f>VLOOKUP(C109,[3]A!$D$2:$F$350,3,FALSE)</f>
        <v>BEUVRY CLUB LEO LAGRANGE</v>
      </c>
      <c r="E109" s="49" t="str">
        <f>VLOOKUP(C109,[3]A!$D$2:$J$467,7,FALSE)</f>
        <v>06240363982</v>
      </c>
      <c r="F109" s="50">
        <v>2</v>
      </c>
      <c r="J109" s="105">
        <f>VLOOKUP(C109,Route2021!$C$2:$J$1212,8,FALSE)</f>
        <v>0</v>
      </c>
      <c r="N109" s="49">
        <f>VLOOKUP(C109,Bilan!$B$4:$D$1785,3,FALSE)</f>
        <v>4413</v>
      </c>
      <c r="O109" s="49">
        <f t="shared" si="3"/>
        <v>71</v>
      </c>
      <c r="P109" s="50" t="str">
        <f>VLOOKUP(C109,[3]A!$D$2:$H$438,5,FALSE)</f>
        <v>Adulte Masculin 50/59 ans</v>
      </c>
      <c r="Q109" s="48">
        <f>IFERROR(VLOOKUP(C109,'[4]1ère'!$B$3:$I$89,7,FALSE),0)</f>
        <v>0</v>
      </c>
      <c r="R109" s="48">
        <f>IFERROR(VLOOKUP(C109,'[4]2ème'!$B$3:$I$116,6,FALSE),0)</f>
        <v>6</v>
      </c>
      <c r="S109" s="48">
        <f>IFERROR(VLOOKUP(C109,'[4]3ème'!$B$3:$I$230,6,FALSE),0)</f>
        <v>0</v>
      </c>
      <c r="T109" s="48">
        <f>IFERROR(VLOOKUP(C109,[4]Féminines!$B$3:$I$89,6,FALSE),0)</f>
        <v>0</v>
      </c>
      <c r="U109">
        <f t="shared" si="4"/>
        <v>6</v>
      </c>
    </row>
    <row r="110" spans="1:21" ht="14.45" customHeight="1" x14ac:dyDescent="0.25">
      <c r="A110" s="7">
        <v>72</v>
      </c>
      <c r="B110" s="7">
        <f t="shared" si="5"/>
        <v>2327</v>
      </c>
      <c r="C110" s="49" t="s">
        <v>2755</v>
      </c>
      <c r="D110" s="49" t="str">
        <f>VLOOKUP(C110,[3]A!$D$2:$F$350,3,FALSE)</f>
        <v>MANQUEVILLE LILLERS CLUB CYCLISTE</v>
      </c>
      <c r="E110" s="49" t="str">
        <f>VLOOKUP(C110,[3]A!$D$2:$J$467,7,FALSE)</f>
        <v>06297082827</v>
      </c>
      <c r="F110" s="50">
        <v>2</v>
      </c>
      <c r="J110" s="105">
        <f>VLOOKUP(C110,Route2021!$C$2:$J$1212,8,FALSE)</f>
        <v>0</v>
      </c>
      <c r="N110" s="49">
        <f>VLOOKUP(C110,Bilan!$B$4:$D$1785,3,FALSE)</f>
        <v>2327</v>
      </c>
      <c r="O110" s="49">
        <f t="shared" si="3"/>
        <v>72</v>
      </c>
      <c r="P110" s="50" t="str">
        <f>VLOOKUP(C110,[3]A!$D$2:$H$438,5,FALSE)</f>
        <v>Adulte Masculin 17/19 ans</v>
      </c>
      <c r="Q110" s="48">
        <f>IFERROR(VLOOKUP(C110,'[4]1ère'!$B$3:$I$89,7,FALSE),0)</f>
        <v>0</v>
      </c>
      <c r="R110" s="48">
        <f>IFERROR(VLOOKUP(C110,'[4]2ème'!$B$3:$I$116,6,FALSE),0)</f>
        <v>0</v>
      </c>
      <c r="S110" s="48">
        <f>IFERROR(VLOOKUP(C110,'[4]3ème'!$B$3:$I$230,6,FALSE),0)</f>
        <v>0</v>
      </c>
      <c r="T110" s="48">
        <f>IFERROR(VLOOKUP(C110,[4]Féminines!$B$3:$I$89,6,FALSE),0)</f>
        <v>0</v>
      </c>
      <c r="U110">
        <f t="shared" si="4"/>
        <v>0</v>
      </c>
    </row>
    <row r="111" spans="1:21" ht="14.45" customHeight="1" x14ac:dyDescent="0.25">
      <c r="A111" s="7">
        <v>73</v>
      </c>
      <c r="B111" s="7">
        <f t="shared" si="5"/>
        <v>2190</v>
      </c>
      <c r="C111" s="52" t="s">
        <v>263</v>
      </c>
      <c r="D111" s="49" t="str">
        <f>VLOOKUP(C111,[3]A!$D$2:$F$350,3,FALSE)</f>
        <v>HAVELUY CYCLO CLUB</v>
      </c>
      <c r="E111" s="49" t="str">
        <f>VLOOKUP(C111,[3]A!$D$2:$J$467,7,FALSE)</f>
        <v>05999016643</v>
      </c>
      <c r="F111" s="50">
        <v>2</v>
      </c>
      <c r="J111" s="105">
        <f>VLOOKUP(C111,Route2021!$C$2:$J$1212,8,FALSE)</f>
        <v>0</v>
      </c>
      <c r="N111" s="49">
        <f>VLOOKUP(C111,Bilan!$B$4:$D$1785,3,FALSE)</f>
        <v>2190</v>
      </c>
      <c r="O111" s="49">
        <f t="shared" si="3"/>
        <v>73</v>
      </c>
      <c r="P111" s="50" t="str">
        <f>VLOOKUP(C111,[3]A!$D$2:$H$438,5,FALSE)</f>
        <v>Adulte Masculin 30/39 ans</v>
      </c>
      <c r="Q111" s="48">
        <f>IFERROR(VLOOKUP(C111,'[4]1ère'!$B$3:$I$89,7,FALSE),0)</f>
        <v>0</v>
      </c>
      <c r="R111" s="48">
        <f>IFERROR(VLOOKUP(C111,'[4]2ème'!$B$3:$I$116,6,FALSE),0)</f>
        <v>1</v>
      </c>
      <c r="S111" s="48">
        <f>IFERROR(VLOOKUP(C111,'[4]3ème'!$B$3:$I$230,6,FALSE),0)</f>
        <v>0</v>
      </c>
      <c r="T111" s="48">
        <f>IFERROR(VLOOKUP(C111,[4]Féminines!$B$3:$I$89,6,FALSE),0)</f>
        <v>0</v>
      </c>
      <c r="U111">
        <f t="shared" si="4"/>
        <v>1</v>
      </c>
    </row>
    <row r="112" spans="1:21" ht="14.45" customHeight="1" x14ac:dyDescent="0.25">
      <c r="A112" s="7">
        <v>74</v>
      </c>
      <c r="B112" s="7">
        <f t="shared" si="5"/>
        <v>2316</v>
      </c>
      <c r="C112" s="52" t="s">
        <v>1326</v>
      </c>
      <c r="D112" s="49" t="str">
        <f>VLOOKUP(C112,[3]A!$D$2:$F$350,3,FALSE)</f>
        <v>VELO CLUB SOLESMES</v>
      </c>
      <c r="E112" s="49" t="str">
        <f>VLOOKUP(C112,[3]A!$D$2:$J$467,7,FALSE)</f>
        <v>05999068496</v>
      </c>
      <c r="F112" s="50">
        <v>2</v>
      </c>
      <c r="J112" s="105">
        <f>VLOOKUP(C112,Route2021!$C$2:$J$1212,8,FALSE)</f>
        <v>1</v>
      </c>
      <c r="N112" s="49">
        <f>VLOOKUP(C112,Bilan!$B$4:$D$1785,3,FALSE)</f>
        <v>2316</v>
      </c>
      <c r="O112" s="49">
        <f t="shared" si="3"/>
        <v>74</v>
      </c>
      <c r="P112" s="50" t="str">
        <f>VLOOKUP(C112,[3]A!$D$2:$H$438,5,FALSE)</f>
        <v>Adulte Masculin 40/49 ans</v>
      </c>
      <c r="Q112" s="48">
        <f>IFERROR(VLOOKUP(C112,'[4]1ère'!$B$3:$I$89,7,FALSE),0)</f>
        <v>0</v>
      </c>
      <c r="R112" s="48">
        <f>IFERROR(VLOOKUP(C112,'[4]2ème'!$B$3:$I$116,6,FALSE),0)</f>
        <v>11</v>
      </c>
      <c r="S112" s="48">
        <f>IFERROR(VLOOKUP(C112,'[4]3ème'!$B$3:$I$230,6,FALSE),0)</f>
        <v>0</v>
      </c>
      <c r="T112" s="48">
        <f>IFERROR(VLOOKUP(C112,[4]Féminines!$B$3:$I$89,6,FALSE),0)</f>
        <v>0</v>
      </c>
      <c r="U112">
        <f t="shared" si="4"/>
        <v>11</v>
      </c>
    </row>
    <row r="113" spans="1:21" ht="14.45" customHeight="1" x14ac:dyDescent="0.25">
      <c r="A113" s="7">
        <v>75</v>
      </c>
      <c r="B113" s="7">
        <f t="shared" si="5"/>
        <v>144288</v>
      </c>
      <c r="C113" s="115" t="s">
        <v>54</v>
      </c>
      <c r="D113" s="49" t="str">
        <f>VLOOKUP(C113,[3]A!$D$2:$F$350,3,FALSE)</f>
        <v>TEAM DECOPUB PROVILLE</v>
      </c>
      <c r="E113" s="49" t="str">
        <f>VLOOKUP(C113,[3]A!$D$2:$J$467,7,FALSE)</f>
        <v>05999084860</v>
      </c>
      <c r="F113" s="50">
        <v>2</v>
      </c>
      <c r="J113" s="105">
        <f>VLOOKUP(C113,Route2021!$C$2:$J$1212,8,FALSE)</f>
        <v>1</v>
      </c>
      <c r="N113" s="49">
        <f>VLOOKUP(C113,Bilan!$B$4:$D$1785,3,FALSE)</f>
        <v>144288</v>
      </c>
      <c r="O113" s="49">
        <f t="shared" si="3"/>
        <v>75</v>
      </c>
      <c r="P113" s="50" t="str">
        <f>VLOOKUP(C113,[3]A!$D$2:$H$438,5,FALSE)</f>
        <v>Adulte Masculin 60 ans et plus</v>
      </c>
      <c r="Q113" s="48">
        <f>IFERROR(VLOOKUP(C113,'[4]1ère'!$B$3:$I$89,7,FALSE),0)</f>
        <v>0</v>
      </c>
      <c r="R113" s="48">
        <f>IFERROR(VLOOKUP(C113,'[4]2ème'!$B$3:$I$116,6,FALSE),0)</f>
        <v>11</v>
      </c>
      <c r="S113" s="48">
        <f>IFERROR(VLOOKUP(C113,'[4]3ème'!$B$3:$I$230,6,FALSE),0)</f>
        <v>0</v>
      </c>
      <c r="T113" s="48">
        <f>IFERROR(VLOOKUP(C113,[4]Féminines!$B$3:$I$89,6,FALSE),0)</f>
        <v>0</v>
      </c>
      <c r="U113">
        <f t="shared" si="4"/>
        <v>11</v>
      </c>
    </row>
    <row r="114" spans="1:21" ht="14.45" customHeight="1" x14ac:dyDescent="0.25">
      <c r="A114" s="7">
        <v>76</v>
      </c>
      <c r="B114" s="7">
        <f t="shared" si="5"/>
        <v>2326</v>
      </c>
      <c r="C114" s="52" t="s">
        <v>2104</v>
      </c>
      <c r="D114" s="49" t="str">
        <f>VLOOKUP(C114,[3]A!$D$2:$F$350,3,FALSE)</f>
        <v>UNION VELOCIPEDIQUE FOURMISIENNE</v>
      </c>
      <c r="E114" s="49" t="str">
        <f>VLOOKUP(C114,[3]A!$D$2:$J$467,7,FALSE)</f>
        <v>05999015543</v>
      </c>
      <c r="F114" s="50">
        <v>2</v>
      </c>
      <c r="J114" s="105">
        <f>VLOOKUP(C114,Route2021!$C$2:$J$1212,8,FALSE)</f>
        <v>1</v>
      </c>
      <c r="N114" s="49">
        <f>VLOOKUP(C114,Bilan!$B$4:$D$1785,3,FALSE)</f>
        <v>2326</v>
      </c>
      <c r="O114" s="49">
        <f t="shared" si="3"/>
        <v>76</v>
      </c>
      <c r="P114" s="50" t="str">
        <f>VLOOKUP(C114,[3]A!$D$2:$H$438,5,FALSE)</f>
        <v>Adulte Masculin 40/49 ans</v>
      </c>
      <c r="Q114" s="48">
        <f>IFERROR(VLOOKUP(C114,'[4]1ère'!$B$3:$I$89,7,FALSE),0)</f>
        <v>0</v>
      </c>
      <c r="R114" s="48">
        <f>IFERROR(VLOOKUP(C114,'[4]2ème'!$B$3:$I$116,6,FALSE),0)</f>
        <v>0</v>
      </c>
      <c r="S114" s="48">
        <f>IFERROR(VLOOKUP(C114,'[4]3ème'!$B$3:$I$230,6,FALSE),0)</f>
        <v>0</v>
      </c>
      <c r="T114" s="48">
        <f>IFERROR(VLOOKUP(C114,[4]Féminines!$B$3:$I$89,6,FALSE),0)</f>
        <v>0</v>
      </c>
      <c r="U114">
        <f t="shared" si="4"/>
        <v>0</v>
      </c>
    </row>
    <row r="115" spans="1:21" ht="14.45" customHeight="1" x14ac:dyDescent="0.25">
      <c r="A115" s="7">
        <v>77</v>
      </c>
      <c r="B115" s="7"/>
      <c r="C115" s="52"/>
      <c r="D115" s="49" t="e">
        <f>VLOOKUP(C115,[3]A!$D$2:$F$350,3,FALSE)</f>
        <v>#N/A</v>
      </c>
      <c r="E115" s="49" t="e">
        <f>VLOOKUP(C115,[3]A!$D$2:$J$467,7,FALSE)</f>
        <v>#N/A</v>
      </c>
      <c r="F115" s="50">
        <v>2</v>
      </c>
      <c r="J115" s="105">
        <f>VLOOKUP(C115,Route2021!$C$2:$J$1212,8,FALSE)</f>
        <v>0</v>
      </c>
      <c r="N115" s="49" t="e">
        <f>VLOOKUP(C115,Bilan!$B$4:$D$1785,3,FALSE)</f>
        <v>#N/A</v>
      </c>
      <c r="O115" s="49">
        <f t="shared" si="3"/>
        <v>77</v>
      </c>
      <c r="P115" s="50" t="e">
        <f>VLOOKUP(C115,[3]A!$D$2:$H$438,5,FALSE)</f>
        <v>#N/A</v>
      </c>
      <c r="Q115" s="48">
        <f>IFERROR(VLOOKUP(C115,'[4]1ère'!$B$3:$I$89,7,FALSE),0)</f>
        <v>0</v>
      </c>
      <c r="R115" s="48">
        <f>IFERROR(VLOOKUP(C115,'[4]2ème'!$B$3:$I$116,6,FALSE),0)</f>
        <v>0</v>
      </c>
      <c r="S115" s="48">
        <f>IFERROR(VLOOKUP(C115,'[4]3ème'!$B$3:$I$230,6,FALSE),0)</f>
        <v>0</v>
      </c>
      <c r="T115" s="48">
        <f>IFERROR(VLOOKUP(C115,[4]Féminines!$B$3:$I$89,6,FALSE),0)</f>
        <v>0</v>
      </c>
      <c r="U115">
        <f t="shared" si="4"/>
        <v>0</v>
      </c>
    </row>
    <row r="116" spans="1:21" ht="14.45" customHeight="1" x14ac:dyDescent="0.25">
      <c r="A116" s="7">
        <v>78</v>
      </c>
      <c r="B116" s="7">
        <f t="shared" si="5"/>
        <v>144473</v>
      </c>
      <c r="C116" t="s">
        <v>797</v>
      </c>
      <c r="D116" s="49" t="str">
        <f>VLOOKUP(C116,[3]A!$D$2:$F$350,3,FALSE)</f>
        <v>ASSOCIATION CYCLISTE D'ETROEUNGT</v>
      </c>
      <c r="E116" s="49" t="str">
        <f>VLOOKUP(C116,[3]A!$D$2:$J$467,7,FALSE)</f>
        <v>05999097894</v>
      </c>
      <c r="F116" s="50">
        <v>2</v>
      </c>
      <c r="J116" s="105">
        <f>VLOOKUP(C116,Route2021!$C$2:$J$1212,8,FALSE)</f>
        <v>1</v>
      </c>
      <c r="N116" s="49">
        <f>VLOOKUP(C116,Bilan!$B$4:$D$1785,3,FALSE)</f>
        <v>144473</v>
      </c>
      <c r="O116" s="49">
        <f>A116</f>
        <v>78</v>
      </c>
      <c r="P116" s="50" t="str">
        <f>VLOOKUP(C116,[3]A!$D$2:$H$438,5,FALSE)</f>
        <v>Adulte Masculin 40/49 ans</v>
      </c>
      <c r="Q116" s="48">
        <f>IFERROR(VLOOKUP(C116,'[4]1ère'!$B$3:$I$89,7,FALSE),0)</f>
        <v>0</v>
      </c>
      <c r="R116" s="48">
        <f>IFERROR(VLOOKUP(C116,'[4]2ème'!$B$3:$I$116,6,FALSE),0)</f>
        <v>0</v>
      </c>
      <c r="S116" s="48">
        <f>IFERROR(VLOOKUP(C116,'[4]3ème'!$B$3:$I$230,6,FALSE),0)</f>
        <v>0</v>
      </c>
      <c r="T116" s="48">
        <f>IFERROR(VLOOKUP(C116,[4]Féminines!$B$3:$I$89,6,FALSE),0)</f>
        <v>0</v>
      </c>
      <c r="U116">
        <f t="shared" si="4"/>
        <v>0</v>
      </c>
    </row>
    <row r="117" spans="1:21" ht="14.45" customHeight="1" x14ac:dyDescent="0.25">
      <c r="A117" s="7">
        <v>79</v>
      </c>
      <c r="B117" s="7">
        <f t="shared" si="5"/>
        <v>144289</v>
      </c>
      <c r="C117" s="52" t="s">
        <v>76</v>
      </c>
      <c r="D117" s="49" t="e">
        <f>VLOOKUP(C117,[3]A!$D$2:$F$350,3,FALSE)</f>
        <v>#N/A</v>
      </c>
      <c r="E117" s="49" t="e">
        <f>VLOOKUP(C117,[3]A!$D$2:$J$467,7,FALSE)</f>
        <v>#N/A</v>
      </c>
      <c r="F117" s="50">
        <v>2</v>
      </c>
      <c r="J117" s="105">
        <f>VLOOKUP(C117,Route2021!$C$2:$J$1212,8,FALSE)</f>
        <v>0</v>
      </c>
      <c r="N117" s="49">
        <f>VLOOKUP(C117,Bilan!$B$4:$D$1785,3,FALSE)</f>
        <v>144289</v>
      </c>
      <c r="O117" s="49">
        <f t="shared" ref="O117:O123" si="10">A117</f>
        <v>79</v>
      </c>
      <c r="P117" s="50" t="e">
        <f>VLOOKUP(C117,[3]A!$D$2:$H$438,5,FALSE)</f>
        <v>#N/A</v>
      </c>
      <c r="Q117" s="48">
        <f>IFERROR(VLOOKUP(C117,'[4]1ère'!$B$3:$I$89,7,FALSE),0)</f>
        <v>0</v>
      </c>
      <c r="R117" s="48">
        <f>IFERROR(VLOOKUP(C117,'[4]2ème'!$B$3:$I$116,6,FALSE),0)</f>
        <v>0</v>
      </c>
      <c r="S117" s="48">
        <f>IFERROR(VLOOKUP(C117,'[4]3ème'!$B$3:$I$230,6,FALSE),0)</f>
        <v>0</v>
      </c>
      <c r="T117" s="48">
        <f>IFERROR(VLOOKUP(C117,[4]Féminines!$B$3:$I$89,6,FALSE),0)</f>
        <v>0</v>
      </c>
      <c r="U117">
        <f t="shared" si="4"/>
        <v>0</v>
      </c>
    </row>
    <row r="118" spans="1:21" ht="14.45" customHeight="1" x14ac:dyDescent="0.25">
      <c r="A118" s="7">
        <v>80</v>
      </c>
      <c r="B118" s="7">
        <f t="shared" si="5"/>
        <v>2433</v>
      </c>
      <c r="C118" s="56" t="s">
        <v>2704</v>
      </c>
      <c r="D118" s="49" t="s">
        <v>2625</v>
      </c>
      <c r="E118" s="49" t="str">
        <f>VLOOKUP(C118,[3]A!$D$2:$J$467,7,FALSE)</f>
        <v>06297094488</v>
      </c>
      <c r="F118" s="50">
        <v>2</v>
      </c>
      <c r="J118" s="105">
        <f>VLOOKUP(C118,Route2021!$C$2:$J$1212,8,FALSE)</f>
        <v>0</v>
      </c>
      <c r="N118" s="49">
        <f>VLOOKUP(C118,Bilan!$B$4:$D$1785,3,FALSE)</f>
        <v>2433</v>
      </c>
      <c r="O118" s="49">
        <f t="shared" si="10"/>
        <v>80</v>
      </c>
      <c r="P118" s="50" t="str">
        <f>VLOOKUP(C118,[3]A!$D$2:$H$438,5,FALSE)</f>
        <v>Adulte Masculin 20/29 ans</v>
      </c>
      <c r="Q118" s="48">
        <f>IFERROR(VLOOKUP(C118,'[4]1ère'!$B$3:$I$89,7,FALSE),0)</f>
        <v>0</v>
      </c>
      <c r="R118" s="48">
        <f>IFERROR(VLOOKUP(C118,'[4]2ème'!$B$3:$I$116,6,FALSE),0)</f>
        <v>0</v>
      </c>
      <c r="S118" s="48">
        <f>IFERROR(VLOOKUP(C118,'[4]3ème'!$B$3:$I$230,6,FALSE),0)</f>
        <v>6</v>
      </c>
      <c r="T118" s="48">
        <f>IFERROR(VLOOKUP(C118,[4]Féminines!$B$3:$I$89,6,FALSE),0)</f>
        <v>0</v>
      </c>
      <c r="U118">
        <f t="shared" si="4"/>
        <v>6</v>
      </c>
    </row>
    <row r="119" spans="1:21" ht="14.45" customHeight="1" x14ac:dyDescent="0.25">
      <c r="A119" s="7">
        <v>81</v>
      </c>
      <c r="B119" s="7">
        <f t="shared" si="5"/>
        <v>144628</v>
      </c>
      <c r="C119" s="52" t="s">
        <v>772</v>
      </c>
      <c r="D119" s="49" t="str">
        <f>VLOOKUP(C119,[3]A!$D$2:$F$350,3,FALSE)</f>
        <v>CYCLO CLUB BERGUES</v>
      </c>
      <c r="E119" s="49" t="str">
        <f>VLOOKUP(C119,[3]A!$D$2:$J$467,7,FALSE)</f>
        <v>05994029057</v>
      </c>
      <c r="F119" s="50">
        <v>2</v>
      </c>
      <c r="J119" s="105">
        <f>VLOOKUP(C119,Route2021!$C$2:$J$1212,8,FALSE)</f>
        <v>1</v>
      </c>
      <c r="N119" s="49">
        <f>VLOOKUP(C119,Bilan!$B$4:$D$1785,3,FALSE)</f>
        <v>144628</v>
      </c>
      <c r="O119" s="49">
        <f t="shared" si="10"/>
        <v>81</v>
      </c>
      <c r="P119" s="50" t="str">
        <f>VLOOKUP(C119,[3]A!$D$2:$H$438,5,FALSE)</f>
        <v>Adulte Masculin 40/49 ans</v>
      </c>
      <c r="Q119" s="48">
        <f>IFERROR(VLOOKUP(C119,'[4]1ère'!$B$3:$I$89,7,FALSE),0)</f>
        <v>0</v>
      </c>
      <c r="R119" s="48">
        <f>IFERROR(VLOOKUP(C119,'[4]2ème'!$B$3:$I$116,6,FALSE),0)</f>
        <v>8</v>
      </c>
      <c r="S119" s="48">
        <f>IFERROR(VLOOKUP(C119,'[4]3ème'!$B$3:$I$230,6,FALSE),0)</f>
        <v>0</v>
      </c>
      <c r="T119" s="48">
        <f>IFERROR(VLOOKUP(C119,[4]Féminines!$B$3:$I$89,6,FALSE),0)</f>
        <v>0</v>
      </c>
      <c r="U119">
        <f t="shared" si="4"/>
        <v>8</v>
      </c>
    </row>
    <row r="120" spans="1:21" ht="14.45" customHeight="1" x14ac:dyDescent="0.25">
      <c r="A120" s="7">
        <v>82</v>
      </c>
      <c r="B120" s="7" t="str">
        <f t="shared" si="5"/>
        <v xml:space="preserve"> </v>
      </c>
      <c r="C120" t="s">
        <v>23</v>
      </c>
      <c r="D120" s="49" t="s">
        <v>23</v>
      </c>
      <c r="E120" s="49" t="e">
        <f>VLOOKUP(C120,[3]A!$D$2:$J$467,7,FALSE)</f>
        <v>#N/A</v>
      </c>
      <c r="F120" s="50">
        <v>2</v>
      </c>
      <c r="J120" s="105" t="e">
        <f>VLOOKUP(C120,Route2021!$C$2:$J$1212,8,FALSE)</f>
        <v>#N/A</v>
      </c>
      <c r="N120" s="49" t="str">
        <f>VLOOKUP(C120,Bilan!$B$4:$D$1785,3,FALSE)</f>
        <v xml:space="preserve"> </v>
      </c>
      <c r="O120" s="49">
        <f t="shared" si="10"/>
        <v>82</v>
      </c>
      <c r="P120" s="50" t="e">
        <f>VLOOKUP(C120,[3]A!$D$2:$H$438,5,FALSE)</f>
        <v>#N/A</v>
      </c>
      <c r="Q120" s="48">
        <f>IFERROR(VLOOKUP(C120,'[4]1ère'!$B$3:$I$89,7,FALSE),0)</f>
        <v>0</v>
      </c>
      <c r="R120" s="48">
        <f>IFERROR(VLOOKUP(C120,'[4]2ème'!$B$3:$I$116,6,FALSE),0)</f>
        <v>0</v>
      </c>
      <c r="S120" s="48">
        <f>IFERROR(VLOOKUP(C120,'[4]3ème'!$B$3:$I$230,6,FALSE),0)</f>
        <v>0</v>
      </c>
      <c r="T120" s="48">
        <f>IFERROR(VLOOKUP(C120,[4]Féminines!$B$3:$I$89,6,FALSE),0)</f>
        <v>0</v>
      </c>
      <c r="U120">
        <f t="shared" si="4"/>
        <v>0</v>
      </c>
    </row>
    <row r="121" spans="1:21" ht="14.45" customHeight="1" x14ac:dyDescent="0.25">
      <c r="A121" s="7">
        <v>83</v>
      </c>
      <c r="B121" s="7">
        <f t="shared" si="5"/>
        <v>4363</v>
      </c>
      <c r="C121" s="49" t="s">
        <v>1985</v>
      </c>
      <c r="D121" s="49" t="str">
        <f>VLOOKUP(C121,[3]A!$D$2:$F$350,3,FALSE)</f>
        <v>CLUB CYCLISTE LOUVROIL (C.C.L.)</v>
      </c>
      <c r="E121" s="49" t="str">
        <f>VLOOKUP(C121,[3]A!$D$2:$J$467,7,FALSE)</f>
        <v>05999024239</v>
      </c>
      <c r="F121" s="50">
        <v>2</v>
      </c>
      <c r="J121" s="105">
        <v>1</v>
      </c>
      <c r="N121" s="49">
        <f>VLOOKUP(C121,Bilan!$B$4:$D$1785,3,FALSE)</f>
        <v>4363</v>
      </c>
      <c r="O121" s="49">
        <f t="shared" si="10"/>
        <v>83</v>
      </c>
      <c r="P121" s="50" t="str">
        <f>VLOOKUP(C121,[3]A!$D$2:$H$438,5,FALSE)</f>
        <v>Adulte Masculin 40/49 ans</v>
      </c>
      <c r="Q121" s="48">
        <f>IFERROR(VLOOKUP(C121,'[4]1ère'!$B$3:$I$89,7,FALSE),0)</f>
        <v>0</v>
      </c>
      <c r="R121" s="48">
        <f>IFERROR(VLOOKUP(C121,'[4]2ème'!$B$3:$I$116,6,FALSE),0)</f>
        <v>3</v>
      </c>
      <c r="S121" s="48">
        <f>IFERROR(VLOOKUP(C121,'[4]3ème'!$B$3:$I$230,6,FALSE),0)</f>
        <v>0</v>
      </c>
      <c r="T121" s="48">
        <f>IFERROR(VLOOKUP(C121,[4]Féminines!$B$3:$I$89,6,FALSE),0)</f>
        <v>0</v>
      </c>
      <c r="U121">
        <f t="shared" si="4"/>
        <v>3</v>
      </c>
    </row>
    <row r="122" spans="1:21" ht="14.45" customHeight="1" x14ac:dyDescent="0.25">
      <c r="A122" s="7">
        <v>84</v>
      </c>
      <c r="B122" s="7">
        <v>2942</v>
      </c>
      <c r="C122" t="s">
        <v>609</v>
      </c>
      <c r="D122" s="49" t="str">
        <f>VLOOKUP(C122,[3]A!$D$2:$F$350,3,FALSE)</f>
        <v>ETOILE CYCLISTE LIEU ST AMAND</v>
      </c>
      <c r="E122" s="49" t="str">
        <f>VLOOKUP(C122,[3]A!$D$2:$J$467,7,FALSE)</f>
        <v>05999069709</v>
      </c>
      <c r="F122" s="50">
        <v>2</v>
      </c>
      <c r="J122" s="105">
        <f>VLOOKUP(C122,Route2021!$C$2:$J$1212,8,FALSE)</f>
        <v>0</v>
      </c>
      <c r="N122" s="49">
        <f>VLOOKUP(C122,Bilan!$B$4:$D$1785,3,FALSE)</f>
        <v>2942</v>
      </c>
      <c r="O122" s="49">
        <f t="shared" si="10"/>
        <v>84</v>
      </c>
      <c r="P122" s="50" t="str">
        <f>VLOOKUP(C122,[3]A!$D$2:$H$438,5,FALSE)</f>
        <v>Adulte Masculin 30/39 ans</v>
      </c>
      <c r="Q122" s="48">
        <f>IFERROR(VLOOKUP(C122,'[4]1ère'!$B$3:$I$89,7,FALSE),0)</f>
        <v>0</v>
      </c>
      <c r="R122" s="48">
        <f>IFERROR(VLOOKUP(C122,'[4]2ème'!$B$3:$I$116,6,FALSE),0)</f>
        <v>6</v>
      </c>
      <c r="S122" s="48">
        <f>IFERROR(VLOOKUP(C122,'[4]3ème'!$B$3:$I$230,6,FALSE),0)</f>
        <v>0</v>
      </c>
      <c r="T122" s="48">
        <f>IFERROR(VLOOKUP(C122,[4]Féminines!$B$3:$I$89,6,FALSE),0)</f>
        <v>0</v>
      </c>
      <c r="U122">
        <f t="shared" si="4"/>
        <v>6</v>
      </c>
    </row>
    <row r="123" spans="1:21" ht="14.45" customHeight="1" x14ac:dyDescent="0.25">
      <c r="A123" s="7">
        <v>85</v>
      </c>
      <c r="B123" s="7">
        <f t="shared" si="5"/>
        <v>4350</v>
      </c>
      <c r="C123" s="5" t="s">
        <v>1367</v>
      </c>
      <c r="D123" s="49" t="str">
        <f>VLOOKUP(C123,[3]A!$D$2:$F$350,3,FALSE)</f>
        <v>UNION VELOCIPEDIQUE FOURMISIENNE</v>
      </c>
      <c r="E123" s="49" t="str">
        <f>VLOOKUP(C123,[3]A!$D$2:$J$467,7,FALSE)</f>
        <v>05999064206</v>
      </c>
      <c r="F123" s="50">
        <v>2</v>
      </c>
      <c r="J123" s="105">
        <f>VLOOKUP(C123,Route2021!$C$2:$J$1212,8,FALSE)</f>
        <v>1</v>
      </c>
      <c r="N123" s="49">
        <f>VLOOKUP(C123,Bilan!$B$4:$D$1785,3,FALSE)</f>
        <v>4350</v>
      </c>
      <c r="O123" s="49">
        <f t="shared" si="10"/>
        <v>85</v>
      </c>
      <c r="P123" s="50" t="str">
        <f>VLOOKUP(C123,[3]A!$D$2:$H$438,5,FALSE)</f>
        <v>Adulte Masculin 40/49 ans</v>
      </c>
      <c r="Q123" s="48">
        <f>IFERROR(VLOOKUP(C123,'[4]1ère'!$B$3:$I$89,7,FALSE),0)</f>
        <v>0</v>
      </c>
      <c r="R123" s="48">
        <f>IFERROR(VLOOKUP(C123,'[4]2ème'!$B$3:$I$116,6,FALSE),0)</f>
        <v>13</v>
      </c>
      <c r="S123" s="48">
        <f>IFERROR(VLOOKUP(C123,'[4]3ème'!$B$3:$I$230,6,FALSE),0)</f>
        <v>0</v>
      </c>
      <c r="T123" s="48">
        <f>IFERROR(VLOOKUP(C123,[4]Féminines!$B$3:$I$89,6,FALSE),0)</f>
        <v>0</v>
      </c>
      <c r="U123">
        <f t="shared" si="4"/>
        <v>13</v>
      </c>
    </row>
    <row r="124" spans="1:21" ht="14.45" customHeight="1" x14ac:dyDescent="0.25">
      <c r="A124" s="7">
        <v>86</v>
      </c>
      <c r="B124" s="7" t="e">
        <f t="shared" si="5"/>
        <v>#N/A</v>
      </c>
      <c r="D124" s="49" t="e">
        <f>VLOOKUP(C124,[3]A!$D$2:$F$350,3,FALSE)</f>
        <v>#N/A</v>
      </c>
      <c r="E124" s="49" t="e">
        <f>VLOOKUP(C124,[3]A!$D$2:$J$467,7,FALSE)</f>
        <v>#N/A</v>
      </c>
      <c r="F124" s="50">
        <v>2</v>
      </c>
      <c r="J124" s="105">
        <f>VLOOKUP(C124,Route2021!$C$2:$J$1212,8,FALSE)</f>
        <v>0</v>
      </c>
      <c r="N124" s="49" t="e">
        <f>VLOOKUP(C124,Bilan!$B$4:$D$1785,3,FALSE)</f>
        <v>#N/A</v>
      </c>
      <c r="O124" s="49">
        <f t="shared" si="3"/>
        <v>86</v>
      </c>
      <c r="P124" s="50" t="e">
        <f>VLOOKUP(C124,[3]A!$D$2:$H$438,5,FALSE)</f>
        <v>#N/A</v>
      </c>
      <c r="Q124" s="48">
        <f>IFERROR(VLOOKUP(C124,'[4]1ère'!$B$3:$I$89,7,FALSE),0)</f>
        <v>0</v>
      </c>
      <c r="R124" s="48">
        <f>IFERROR(VLOOKUP(C124,'[4]2ème'!$B$3:$I$116,6,FALSE),0)</f>
        <v>0</v>
      </c>
      <c r="S124" s="48">
        <f>IFERROR(VLOOKUP(C124,'[4]3ème'!$B$3:$I$230,6,FALSE),0)</f>
        <v>0</v>
      </c>
      <c r="T124" s="48">
        <f>IFERROR(VLOOKUP(C124,[4]Féminines!$B$3:$I$89,6,FALSE),0)</f>
        <v>0</v>
      </c>
      <c r="U124">
        <f t="shared" si="4"/>
        <v>0</v>
      </c>
    </row>
    <row r="125" spans="1:21" ht="14.45" customHeight="1" x14ac:dyDescent="0.25">
      <c r="A125" s="7">
        <v>87</v>
      </c>
      <c r="B125" s="7">
        <f t="shared" si="5"/>
        <v>2279</v>
      </c>
      <c r="C125" s="49" t="s">
        <v>747</v>
      </c>
      <c r="D125" s="49" t="e">
        <f>VLOOKUP(C125,[3]A!$D$2:$F$350,3,FALSE)</f>
        <v>#N/A</v>
      </c>
      <c r="E125" s="49" t="str">
        <f>VLOOKUP(C125,[3]A!$D$2:$J$467,7,FALSE)</f>
        <v>05994043368</v>
      </c>
      <c r="F125" s="50">
        <v>2</v>
      </c>
      <c r="J125" s="105">
        <v>1</v>
      </c>
      <c r="N125" s="49">
        <f>VLOOKUP(C125,Bilan!$B$4:$D$1785,3,FALSE)</f>
        <v>2279</v>
      </c>
      <c r="O125" s="49">
        <f t="shared" si="3"/>
        <v>87</v>
      </c>
      <c r="P125" s="50" t="str">
        <f>VLOOKUP(C125,[3]A!$D$2:$H$438,5,FALSE)</f>
        <v>Adulte Masculin 20/29 ans</v>
      </c>
      <c r="Q125" s="48">
        <f>IFERROR(VLOOKUP(C125,'[4]1ère'!$B$3:$I$89,7,FALSE),0)</f>
        <v>0</v>
      </c>
      <c r="R125" s="48">
        <f>IFERROR(VLOOKUP(C125,'[4]2ème'!$B$3:$I$116,6,FALSE),0)</f>
        <v>4</v>
      </c>
      <c r="S125" s="48">
        <f>IFERROR(VLOOKUP(C125,'[4]3ème'!$B$3:$I$230,6,FALSE),0)</f>
        <v>0</v>
      </c>
      <c r="T125" s="48">
        <f>IFERROR(VLOOKUP(C125,[4]Féminines!$B$3:$I$89,6,FALSE),0)</f>
        <v>0</v>
      </c>
      <c r="U125">
        <f t="shared" si="4"/>
        <v>4</v>
      </c>
    </row>
    <row r="126" spans="1:21" ht="14.45" customHeight="1" x14ac:dyDescent="0.25">
      <c r="A126" s="7">
        <v>88</v>
      </c>
      <c r="B126" s="7">
        <f t="shared" si="5"/>
        <v>144278</v>
      </c>
      <c r="C126" s="49" t="s">
        <v>89</v>
      </c>
      <c r="D126" s="49" t="str">
        <f>VLOOKUP(C126,[3]A!$D$2:$F$350,3,FALSE)</f>
        <v>CAMPHIN EN CAREMBAULT CYCLING TEAM</v>
      </c>
      <c r="E126" s="49" t="str">
        <f>VLOOKUP(C126,[3]A!$D$2:$J$467,7,FALSE)</f>
        <v>05999016340</v>
      </c>
      <c r="F126" s="50">
        <v>2</v>
      </c>
      <c r="J126" s="105">
        <f>VLOOKUP(C126,Route2021!$C$2:$J$1212,8,FALSE)</f>
        <v>1</v>
      </c>
      <c r="N126" s="49">
        <f>VLOOKUP(C126,Bilan!$B$4:$D$1785,3,FALSE)</f>
        <v>144278</v>
      </c>
      <c r="O126" s="49">
        <f t="shared" si="3"/>
        <v>88</v>
      </c>
      <c r="P126" s="50" t="str">
        <f>VLOOKUP(C126,[3]A!$D$2:$H$438,5,FALSE)</f>
        <v>Adulte Masculin 40/49 ans</v>
      </c>
      <c r="Q126" s="48">
        <f>IFERROR(VLOOKUP(C126,'[4]1ère'!$B$3:$I$89,7,FALSE),0)</f>
        <v>0</v>
      </c>
      <c r="R126" s="48">
        <f>IFERROR(VLOOKUP(C126,'[4]2ème'!$B$3:$I$116,6,FALSE),0)</f>
        <v>10</v>
      </c>
      <c r="S126" s="48">
        <f>IFERROR(VLOOKUP(C126,'[4]3ème'!$B$3:$I$230,6,FALSE),0)</f>
        <v>0</v>
      </c>
      <c r="T126" s="48">
        <f>IFERROR(VLOOKUP(C126,[4]Féminines!$B$3:$I$89,6,FALSE),0)</f>
        <v>0</v>
      </c>
      <c r="U126">
        <f t="shared" si="4"/>
        <v>10</v>
      </c>
    </row>
    <row r="127" spans="1:21" ht="14.45" customHeight="1" x14ac:dyDescent="0.25">
      <c r="A127" s="7">
        <v>89</v>
      </c>
      <c r="B127" s="7">
        <f t="shared" si="5"/>
        <v>144259</v>
      </c>
      <c r="C127" s="49" t="s">
        <v>72</v>
      </c>
      <c r="D127" s="49" t="str">
        <f>VLOOKUP(C127,[3]A!$D$2:$F$350,3,FALSE)</f>
        <v>CLUB CYCLISTE VERLINGHEM</v>
      </c>
      <c r="E127" s="49" t="str">
        <f>VLOOKUP(C127,[3]A!$D$2:$J$467,7,FALSE)</f>
        <v>05996216708</v>
      </c>
      <c r="F127" s="50">
        <v>2</v>
      </c>
      <c r="J127" s="105">
        <f>VLOOKUP(C127,Route2021!$C$2:$J$1212,8,FALSE)</f>
        <v>1</v>
      </c>
      <c r="N127" s="49">
        <f>VLOOKUP(C127,Bilan!$B$4:$D$1785,3,FALSE)</f>
        <v>144259</v>
      </c>
      <c r="O127" s="49">
        <f t="shared" si="3"/>
        <v>89</v>
      </c>
      <c r="P127" s="50" t="str">
        <f>VLOOKUP(C127,[3]A!$D$2:$H$438,5,FALSE)</f>
        <v>Adulte Masculin 20/29 ans</v>
      </c>
      <c r="Q127" s="48">
        <f>IFERROR(VLOOKUP(C127,'[4]1ère'!$B$3:$I$89,7,FALSE),0)</f>
        <v>0</v>
      </c>
      <c r="R127" s="48">
        <f>IFERROR(VLOOKUP(C127,'[4]2ème'!$B$3:$I$116,6,FALSE),0)</f>
        <v>0</v>
      </c>
      <c r="S127" s="48">
        <f>IFERROR(VLOOKUP(C127,'[4]3ème'!$B$3:$I$230,6,FALSE),0)</f>
        <v>0</v>
      </c>
      <c r="T127" s="48">
        <f>IFERROR(VLOOKUP(C127,[4]Féminines!$B$3:$I$89,6,FALSE),0)</f>
        <v>0</v>
      </c>
      <c r="U127">
        <f t="shared" si="4"/>
        <v>0</v>
      </c>
    </row>
    <row r="128" spans="1:21" ht="14.45" customHeight="1" x14ac:dyDescent="0.25">
      <c r="A128" s="7">
        <v>90</v>
      </c>
      <c r="B128" s="7">
        <f t="shared" si="5"/>
        <v>4385</v>
      </c>
      <c r="C128" s="49" t="s">
        <v>2077</v>
      </c>
      <c r="D128" s="49" t="str">
        <f>VLOOKUP(C128,[3]A!$D$2:$F$350,3,FALSE)</f>
        <v>CLUB CYCLISTE LOUVROIL (C.C.L.)</v>
      </c>
      <c r="E128" s="49" t="str">
        <f>VLOOKUP(C128,[3]A!$D$2:$J$467,7,FALSE)</f>
        <v>05994064253</v>
      </c>
      <c r="F128" s="50">
        <v>2</v>
      </c>
      <c r="J128" s="105">
        <f>VLOOKUP(C128,Route2021!$C$2:$J$1212,8,FALSE)</f>
        <v>0</v>
      </c>
      <c r="N128" s="49">
        <f>VLOOKUP(C128,Bilan!$B$4:$D$1785,3,FALSE)</f>
        <v>4385</v>
      </c>
      <c r="O128" s="49">
        <f t="shared" si="3"/>
        <v>90</v>
      </c>
      <c r="P128" s="50" t="str">
        <f>VLOOKUP(C128,[3]A!$D$2:$H$438,5,FALSE)</f>
        <v>Adulte Masculin 40/49 ans</v>
      </c>
      <c r="Q128" s="48">
        <f>IFERROR(VLOOKUP(C128,'[4]1ère'!$B$3:$I$89,7,FALSE),0)</f>
        <v>0</v>
      </c>
      <c r="R128" s="48">
        <f>IFERROR(VLOOKUP(C128,'[4]2ème'!$B$3:$I$116,6,FALSE),0)</f>
        <v>0</v>
      </c>
      <c r="S128" s="48">
        <f>IFERROR(VLOOKUP(C128,'[4]3ème'!$B$3:$I$230,6,FALSE),0)</f>
        <v>0</v>
      </c>
      <c r="T128" s="48">
        <f>IFERROR(VLOOKUP(C128,[4]Féminines!$B$3:$I$89,6,FALSE),0)</f>
        <v>0</v>
      </c>
      <c r="U128">
        <f t="shared" si="4"/>
        <v>0</v>
      </c>
    </row>
    <row r="129" spans="1:21" ht="14.45" customHeight="1" x14ac:dyDescent="0.25">
      <c r="A129" s="7">
        <v>91</v>
      </c>
      <c r="B129" s="7" t="e">
        <f t="shared" si="5"/>
        <v>#N/A</v>
      </c>
      <c r="D129" s="49"/>
      <c r="E129" s="49" t="e">
        <f>VLOOKUP(C129,[3]A!$D$2:$J$467,7,FALSE)</f>
        <v>#N/A</v>
      </c>
      <c r="F129" s="50">
        <v>2</v>
      </c>
      <c r="J129" s="105">
        <f>VLOOKUP(C129,Route2021!$C$2:$J$1212,8,FALSE)</f>
        <v>0</v>
      </c>
      <c r="N129" s="49" t="e">
        <f>VLOOKUP(C129,Bilan!$B$4:$D$1785,3,FALSE)</f>
        <v>#N/A</v>
      </c>
      <c r="O129" s="49">
        <f t="shared" si="3"/>
        <v>91</v>
      </c>
      <c r="P129" s="50" t="e">
        <f>VLOOKUP(C129,[3]A!$D$2:$H$438,5,FALSE)</f>
        <v>#N/A</v>
      </c>
      <c r="Q129" s="48">
        <f>IFERROR(VLOOKUP(C129,'[4]1ère'!$B$3:$I$89,7,FALSE),0)</f>
        <v>0</v>
      </c>
      <c r="R129" s="48">
        <f>IFERROR(VLOOKUP(C129,'[4]2ème'!$B$3:$I$116,6,FALSE),0)</f>
        <v>0</v>
      </c>
      <c r="S129" s="48">
        <f>IFERROR(VLOOKUP(C129,'[4]3ème'!$B$3:$I$230,6,FALSE),0)</f>
        <v>0</v>
      </c>
      <c r="T129" s="48">
        <f>IFERROR(VLOOKUP(C129,[4]Féminines!$B$3:$I$89,6,FALSE),0)</f>
        <v>0</v>
      </c>
      <c r="U129">
        <f t="shared" si="4"/>
        <v>0</v>
      </c>
    </row>
    <row r="130" spans="1:21" ht="14.45" customHeight="1" x14ac:dyDescent="0.25">
      <c r="A130" s="7">
        <v>92</v>
      </c>
      <c r="B130" s="7" t="e">
        <f t="shared" si="5"/>
        <v>#N/A</v>
      </c>
      <c r="D130" s="49" t="e">
        <f>VLOOKUP(C130,[3]A!$D$2:$F$350,3,FALSE)</f>
        <v>#N/A</v>
      </c>
      <c r="E130" s="49" t="e">
        <f>VLOOKUP(C130,[3]A!$D$2:$J$467,7,FALSE)</f>
        <v>#N/A</v>
      </c>
      <c r="F130" s="50">
        <v>2</v>
      </c>
      <c r="J130" s="105">
        <f>VLOOKUP(C130,Route2021!$C$2:$J$1212,8,FALSE)</f>
        <v>0</v>
      </c>
      <c r="N130" s="49" t="e">
        <f>VLOOKUP(C130,Bilan!$B$4:$D$1785,3,FALSE)</f>
        <v>#N/A</v>
      </c>
      <c r="O130" s="49">
        <f t="shared" si="3"/>
        <v>92</v>
      </c>
      <c r="P130" s="50" t="e">
        <f>VLOOKUP(C130,[3]A!$D$2:$H$438,5,FALSE)</f>
        <v>#N/A</v>
      </c>
      <c r="Q130" s="48">
        <f>IFERROR(VLOOKUP(C130,'[4]1ère'!$B$3:$I$89,7,FALSE),0)</f>
        <v>0</v>
      </c>
      <c r="R130" s="48">
        <f>IFERROR(VLOOKUP(C130,'[4]2ème'!$B$3:$I$116,6,FALSE),0)</f>
        <v>0</v>
      </c>
      <c r="S130" s="48">
        <f>IFERROR(VLOOKUP(C130,'[4]3ème'!$B$3:$I$230,6,FALSE),0)</f>
        <v>0</v>
      </c>
      <c r="T130" s="48">
        <f>IFERROR(VLOOKUP(C130,[4]Féminines!$B$3:$I$89,6,FALSE),0)</f>
        <v>0</v>
      </c>
      <c r="U130">
        <f t="shared" si="4"/>
        <v>0</v>
      </c>
    </row>
    <row r="131" spans="1:21" ht="14.45" customHeight="1" x14ac:dyDescent="0.25">
      <c r="A131" s="7">
        <v>93</v>
      </c>
      <c r="B131" s="7">
        <f t="shared" si="5"/>
        <v>143707</v>
      </c>
      <c r="C131" s="49" t="s">
        <v>3172</v>
      </c>
      <c r="D131" s="49" t="e">
        <f>VLOOKUP(C131,[3]A!$D$2:$F$350,3,FALSE)</f>
        <v>#N/A</v>
      </c>
      <c r="E131" s="49" t="e">
        <f>VLOOKUP(C131,[3]A!$D$2:$J$467,7,FALSE)</f>
        <v>#N/A</v>
      </c>
      <c r="F131" s="50">
        <v>2</v>
      </c>
      <c r="J131" s="105" t="e">
        <f>VLOOKUP(C131,Route2021!$C$2:$J$1212,8,FALSE)</f>
        <v>#N/A</v>
      </c>
      <c r="N131" s="49">
        <f>VLOOKUP(C131,Bilan!$B$4:$D$1785,3,FALSE)</f>
        <v>143707</v>
      </c>
      <c r="O131" s="49">
        <f t="shared" si="3"/>
        <v>93</v>
      </c>
      <c r="P131" s="50" t="e">
        <f>VLOOKUP(C131,[3]A!$D$2:$H$438,5,FALSE)</f>
        <v>#N/A</v>
      </c>
      <c r="Q131" s="48">
        <f>IFERROR(VLOOKUP(C131,'[4]1ère'!$B$3:$I$89,7,FALSE),0)</f>
        <v>0</v>
      </c>
      <c r="R131" s="48">
        <f>IFERROR(VLOOKUP(C131,'[4]2ème'!$B$3:$I$116,6,FALSE),0)</f>
        <v>0</v>
      </c>
      <c r="S131" s="48">
        <f>IFERROR(VLOOKUP(C131,'[4]3ème'!$B$3:$I$230,6,FALSE),0)</f>
        <v>0</v>
      </c>
      <c r="T131" s="48">
        <f>IFERROR(VLOOKUP(C131,[4]Féminines!$B$3:$I$89,6,FALSE),0)</f>
        <v>0</v>
      </c>
      <c r="U131">
        <f t="shared" ref="U131:U194" si="11">SUM(Q131:T131)</f>
        <v>0</v>
      </c>
    </row>
    <row r="132" spans="1:21" ht="14.45" customHeight="1" x14ac:dyDescent="0.25">
      <c r="A132" s="7">
        <v>94</v>
      </c>
      <c r="B132" s="7" t="e">
        <f t="shared" si="5"/>
        <v>#N/A</v>
      </c>
      <c r="D132" s="49" t="e">
        <f>VLOOKUP(C132,[3]A!$D$2:$F$350,3,FALSE)</f>
        <v>#N/A</v>
      </c>
      <c r="E132" s="49" t="e">
        <f>VLOOKUP(C132,[3]A!$D$2:$J$467,7,FALSE)</f>
        <v>#N/A</v>
      </c>
      <c r="F132" s="50">
        <v>2</v>
      </c>
      <c r="J132" s="105">
        <f>VLOOKUP(C132,Route2021!$C$2:$J$1212,8,FALSE)</f>
        <v>0</v>
      </c>
      <c r="N132" s="49" t="e">
        <f>VLOOKUP(C132,Bilan!$B$4:$D$1785,3,FALSE)</f>
        <v>#N/A</v>
      </c>
      <c r="O132" s="49">
        <f t="shared" si="3"/>
        <v>94</v>
      </c>
      <c r="P132" s="50" t="e">
        <f>VLOOKUP(C132,[3]A!$D$2:$H$438,5,FALSE)</f>
        <v>#N/A</v>
      </c>
      <c r="Q132" s="48">
        <f>IFERROR(VLOOKUP(C132,'[4]1ère'!$B$3:$I$89,7,FALSE),0)</f>
        <v>0</v>
      </c>
      <c r="R132" s="48">
        <f>IFERROR(VLOOKUP(C132,'[4]2ème'!$B$3:$I$116,6,FALSE),0)</f>
        <v>0</v>
      </c>
      <c r="S132" s="48">
        <f>IFERROR(VLOOKUP(C132,'[4]3ème'!$B$3:$I$230,6,FALSE),0)</f>
        <v>0</v>
      </c>
      <c r="T132" s="48">
        <f>IFERROR(VLOOKUP(C132,[4]Féminines!$B$3:$I$89,6,FALSE),0)</f>
        <v>0</v>
      </c>
      <c r="U132">
        <f t="shared" si="11"/>
        <v>0</v>
      </c>
    </row>
    <row r="133" spans="1:21" ht="14.45" customHeight="1" x14ac:dyDescent="0.25">
      <c r="A133" s="7">
        <v>95</v>
      </c>
      <c r="B133" s="7">
        <f t="shared" si="5"/>
        <v>2343</v>
      </c>
      <c r="C133" s="3" t="s">
        <v>2905</v>
      </c>
      <c r="D133" s="49" t="s">
        <v>865</v>
      </c>
      <c r="E133" s="49" t="str">
        <f>VLOOKUP(C133,[3]A!$D$2:$J$467,7,FALSE)</f>
        <v>05999123969</v>
      </c>
      <c r="F133" s="50">
        <v>2</v>
      </c>
      <c r="J133" s="105">
        <v>1</v>
      </c>
      <c r="N133" s="49">
        <f>VLOOKUP(C133,Bilan!$B$4:$D$1785,3,FALSE)</f>
        <v>2343</v>
      </c>
      <c r="O133" s="49">
        <f t="shared" si="3"/>
        <v>95</v>
      </c>
      <c r="P133" s="50" t="str">
        <f>VLOOKUP(C133,[3]A!$D$2:$H$438,5,FALSE)</f>
        <v>Adulte Masculin 20/29 ans</v>
      </c>
      <c r="Q133" s="48">
        <f>IFERROR(VLOOKUP(C133,'[4]1ère'!$B$3:$I$89,7,FALSE),0)</f>
        <v>0</v>
      </c>
      <c r="R133" s="48">
        <f>IFERROR(VLOOKUP(C133,'[4]2ème'!$B$3:$I$116,6,FALSE),0)</f>
        <v>9</v>
      </c>
      <c r="S133" s="48">
        <f>IFERROR(VLOOKUP(C133,'[4]3ème'!$B$3:$I$230,6,FALSE),0)</f>
        <v>10</v>
      </c>
      <c r="T133" s="48">
        <f>IFERROR(VLOOKUP(C133,[4]Féminines!$B$3:$I$89,6,FALSE),0)</f>
        <v>0</v>
      </c>
      <c r="U133">
        <f t="shared" si="11"/>
        <v>19</v>
      </c>
    </row>
    <row r="134" spans="1:21" ht="14.45" customHeight="1" x14ac:dyDescent="0.25">
      <c r="A134" s="7">
        <v>96</v>
      </c>
      <c r="B134" s="7">
        <f t="shared" si="5"/>
        <v>4391</v>
      </c>
      <c r="C134" s="48" t="s">
        <v>55</v>
      </c>
      <c r="D134" s="49" t="str">
        <f>VLOOKUP(C134,[3]A!$D$2:$F$350,3,FALSE)</f>
        <v>ETOILE CYCLISTE LIEU ST AMAND</v>
      </c>
      <c r="E134" s="49" t="str">
        <f>VLOOKUP(C134,[3]A!$D$2:$J$467,7,FALSE)</f>
        <v>05994054577</v>
      </c>
      <c r="F134" s="50">
        <v>2</v>
      </c>
      <c r="J134" s="105">
        <f>VLOOKUP(C134,Route2021!$C$2:$J$1212,8,FALSE)</f>
        <v>1</v>
      </c>
      <c r="N134" s="49">
        <f>VLOOKUP(C134,Bilan!$B$4:$D$1785,3,FALSE)</f>
        <v>4391</v>
      </c>
      <c r="O134" s="49">
        <f t="shared" si="3"/>
        <v>96</v>
      </c>
      <c r="P134" s="50" t="str">
        <f>VLOOKUP(C134,[3]A!$D$2:$H$438,5,FALSE)</f>
        <v>Adulte Masculin 40/49 ans</v>
      </c>
      <c r="Q134" s="48">
        <f>IFERROR(VLOOKUP(C134,'[4]1ère'!$B$3:$I$89,7,FALSE),0)</f>
        <v>0</v>
      </c>
      <c r="R134" s="48">
        <f>IFERROR(VLOOKUP(C134,'[4]2ème'!$B$3:$I$116,6,FALSE),0)</f>
        <v>15</v>
      </c>
      <c r="S134" s="48">
        <f>IFERROR(VLOOKUP(C134,'[4]3ème'!$B$3:$I$230,6,FALSE),0)</f>
        <v>0</v>
      </c>
      <c r="T134" s="48">
        <f>IFERROR(VLOOKUP(C134,[4]Féminines!$B$3:$I$89,6,FALSE),0)</f>
        <v>0</v>
      </c>
      <c r="U134">
        <f t="shared" si="11"/>
        <v>15</v>
      </c>
    </row>
    <row r="135" spans="1:21" ht="14.45" customHeight="1" x14ac:dyDescent="0.25">
      <c r="A135" s="7">
        <v>97</v>
      </c>
      <c r="B135" s="7">
        <f t="shared" si="5"/>
        <v>1313</v>
      </c>
      <c r="C135" s="48" t="s">
        <v>13</v>
      </c>
      <c r="D135" s="49" t="str">
        <f>VLOOKUP(C135,[3]A!$D$2:$F$350,3,FALSE)</f>
        <v>UNION SPORTIVE SAINT ANDRE</v>
      </c>
      <c r="E135" s="49" t="str">
        <f>VLOOKUP(C135,[3]A!$D$2:$J$467,7,FALSE)</f>
        <v>05999023578</v>
      </c>
      <c r="F135" s="50">
        <v>2</v>
      </c>
      <c r="J135" s="105">
        <f>VLOOKUP(C135,Route2021!$C$2:$J$1212,8,FALSE)</f>
        <v>1</v>
      </c>
      <c r="N135" s="49">
        <f>VLOOKUP(C135,Bilan!$B$4:$D$1785,3,FALSE)</f>
        <v>1313</v>
      </c>
      <c r="O135" s="49">
        <f t="shared" si="3"/>
        <v>97</v>
      </c>
      <c r="P135" s="50" t="str">
        <f>VLOOKUP(C135,[3]A!$D$2:$H$438,5,FALSE)</f>
        <v>Adulte Masculin 30/39 ans</v>
      </c>
      <c r="Q135" s="48">
        <f>IFERROR(VLOOKUP(C135,'[4]1ère'!$B$3:$I$89,7,FALSE),0)</f>
        <v>0</v>
      </c>
      <c r="R135" s="48">
        <f>IFERROR(VLOOKUP(C135,'[4]2ème'!$B$3:$I$116,6,FALSE),0)</f>
        <v>5</v>
      </c>
      <c r="S135" s="48">
        <f>IFERROR(VLOOKUP(C135,'[4]3ème'!$B$3:$I$230,6,FALSE),0)</f>
        <v>0</v>
      </c>
      <c r="T135" s="48">
        <f>IFERROR(VLOOKUP(C135,[4]Féminines!$B$3:$I$89,6,FALSE),0)</f>
        <v>0</v>
      </c>
      <c r="U135">
        <f t="shared" si="11"/>
        <v>5</v>
      </c>
    </row>
    <row r="136" spans="1:21" ht="14.45" customHeight="1" x14ac:dyDescent="0.25">
      <c r="A136" s="7">
        <v>98</v>
      </c>
      <c r="B136" s="7">
        <f t="shared" si="5"/>
        <v>144500</v>
      </c>
      <c r="C136" s="48" t="s">
        <v>716</v>
      </c>
      <c r="D136" s="49" t="str">
        <f>VLOOKUP(C136,[3]A!$D$2:$F$350,3,FALSE)</f>
        <v>UNION VELOCIPEDIQUE FOURMISIENNE</v>
      </c>
      <c r="E136" s="49" t="str">
        <f>VLOOKUP(C136,[3]A!$D$2:$J$467,7,FALSE)</f>
        <v>05996215348</v>
      </c>
      <c r="F136" s="50">
        <v>2</v>
      </c>
      <c r="J136" s="105">
        <v>1</v>
      </c>
      <c r="N136" s="49">
        <f>VLOOKUP(C136,Bilan!$B$4:$D$1785,3,FALSE)</f>
        <v>144500</v>
      </c>
      <c r="O136" s="49">
        <f t="shared" si="3"/>
        <v>98</v>
      </c>
      <c r="P136" s="50" t="str">
        <f>VLOOKUP(C136,[3]A!$D$2:$H$438,5,FALSE)</f>
        <v>Adulte Masculin 30/39 ans</v>
      </c>
      <c r="Q136" s="48">
        <f>IFERROR(VLOOKUP(C136,'[4]1ère'!$B$3:$I$89,7,FALSE),0)</f>
        <v>0</v>
      </c>
      <c r="R136" s="48">
        <f>IFERROR(VLOOKUP(C136,'[4]2ème'!$B$3:$I$116,6,FALSE),0)</f>
        <v>1</v>
      </c>
      <c r="S136" s="48">
        <f>IFERROR(VLOOKUP(C136,'[4]3ème'!$B$3:$I$230,6,FALSE),0)</f>
        <v>0</v>
      </c>
      <c r="T136" s="48">
        <f>IFERROR(VLOOKUP(C136,[4]Féminines!$B$3:$I$89,6,FALSE),0)</f>
        <v>0</v>
      </c>
      <c r="U136">
        <f t="shared" si="11"/>
        <v>1</v>
      </c>
    </row>
    <row r="137" spans="1:21" ht="14.45" customHeight="1" x14ac:dyDescent="0.25">
      <c r="A137" s="7">
        <v>99</v>
      </c>
      <c r="B137" s="7">
        <f t="shared" si="5"/>
        <v>4442</v>
      </c>
      <c r="C137" s="48" t="s">
        <v>1829</v>
      </c>
      <c r="D137" s="49" t="str">
        <f>VLOOKUP(C137,[3]A!$D$2:$F$350,3,FALSE)</f>
        <v>UNION VELOCIPEDIQUE JEUMONT MARPENT</v>
      </c>
      <c r="E137" s="49" t="str">
        <f>VLOOKUP(C137,[3]A!$D$2:$J$467,7,FALSE)</f>
        <v>05999017088</v>
      </c>
      <c r="F137" s="50">
        <v>2</v>
      </c>
      <c r="J137" s="105">
        <v>1</v>
      </c>
      <c r="N137" s="49">
        <f>VLOOKUP(C137,Bilan!$B$4:$D$1785,3,FALSE)</f>
        <v>4442</v>
      </c>
      <c r="O137" s="49">
        <f t="shared" si="3"/>
        <v>99</v>
      </c>
      <c r="P137" s="50" t="str">
        <f>VLOOKUP(C137,[3]A!$D$2:$H$438,5,FALSE)</f>
        <v>Adulte Masculin 60 ans et plus</v>
      </c>
      <c r="Q137" s="48">
        <f>IFERROR(VLOOKUP(C137,'[4]1ère'!$B$3:$I$89,7,FALSE),0)</f>
        <v>0</v>
      </c>
      <c r="R137" s="48">
        <f>IFERROR(VLOOKUP(C137,'[4]2ème'!$B$3:$I$116,6,FALSE),0)</f>
        <v>7</v>
      </c>
      <c r="S137" s="48">
        <f>IFERROR(VLOOKUP(C137,'[4]3ème'!$B$3:$I$230,6,FALSE),0)</f>
        <v>0</v>
      </c>
      <c r="T137" s="48">
        <f>IFERROR(VLOOKUP(C137,[4]Féminines!$B$3:$I$89,6,FALSE),0)</f>
        <v>0</v>
      </c>
      <c r="U137">
        <f t="shared" si="11"/>
        <v>7</v>
      </c>
    </row>
    <row r="138" spans="1:21" ht="14.45" customHeight="1" x14ac:dyDescent="0.25">
      <c r="A138" s="7">
        <v>100</v>
      </c>
      <c r="B138" s="7">
        <f t="shared" si="5"/>
        <v>4105</v>
      </c>
      <c r="C138" s="49" t="s">
        <v>3196</v>
      </c>
      <c r="D138" s="49" t="s">
        <v>3700</v>
      </c>
      <c r="E138" s="49" t="e">
        <f>VLOOKUP(C138,[3]A!$D$2:$J$467,7,FALSE)</f>
        <v>#N/A</v>
      </c>
      <c r="F138" s="50">
        <v>2</v>
      </c>
      <c r="J138" s="105">
        <v>1</v>
      </c>
      <c r="N138" s="49">
        <f>VLOOKUP(C138,Bilan!$B$4:$D$1785,3,FALSE)</f>
        <v>4105</v>
      </c>
      <c r="O138" s="49">
        <f t="shared" si="3"/>
        <v>100</v>
      </c>
      <c r="P138" s="50" t="e">
        <f>VLOOKUP(C138,[3]A!$D$2:$H$438,5,FALSE)</f>
        <v>#N/A</v>
      </c>
      <c r="Q138" s="48">
        <f>IFERROR(VLOOKUP(C138,'[4]1ère'!$B$3:$I$89,7,FALSE),0)</f>
        <v>0</v>
      </c>
      <c r="R138" s="48">
        <f>IFERROR(VLOOKUP(C138,'[4]2ème'!$B$3:$I$116,6,FALSE),0)</f>
        <v>3</v>
      </c>
      <c r="S138" s="48">
        <f>IFERROR(VLOOKUP(C138,'[4]3ème'!$B$3:$I$230,6,FALSE),0)</f>
        <v>0</v>
      </c>
      <c r="T138" s="48">
        <f>IFERROR(VLOOKUP(C138,[4]Féminines!$B$3:$I$89,6,FALSE),0)</f>
        <v>0</v>
      </c>
      <c r="U138">
        <f t="shared" si="11"/>
        <v>3</v>
      </c>
    </row>
    <row r="139" spans="1:21" ht="14.45" customHeight="1" x14ac:dyDescent="0.25">
      <c r="A139" s="7">
        <v>251</v>
      </c>
      <c r="B139" s="7">
        <f t="shared" si="5"/>
        <v>144471</v>
      </c>
      <c r="C139" s="49" t="s">
        <v>21</v>
      </c>
      <c r="D139" s="49" t="s">
        <v>22</v>
      </c>
      <c r="E139" s="49" t="str">
        <f>VLOOKUP(C139,[3]A!$D$2:$J$467,7,FALSE)</f>
        <v>05999085423</v>
      </c>
      <c r="F139" s="50">
        <v>2</v>
      </c>
      <c r="J139" s="105" t="e">
        <f>VLOOKUP(C139,Route2021!$C$2:$J$1212,8,FALSE)</f>
        <v>#N/A</v>
      </c>
      <c r="N139" s="49">
        <f>VLOOKUP(C139,Bilan!$B$4:$D$1785,3,FALSE)</f>
        <v>144471</v>
      </c>
      <c r="O139" s="49">
        <f t="shared" si="3"/>
        <v>251</v>
      </c>
      <c r="P139" s="50" t="str">
        <f>VLOOKUP(C139,[3]A!$D$2:$H$438,5,FALSE)</f>
        <v>Adulte Masculin 20/29 ans</v>
      </c>
      <c r="Q139" s="48">
        <f>IFERROR(VLOOKUP(C139,'[4]1ère'!$B$3:$I$89,7,FALSE),0)</f>
        <v>0</v>
      </c>
      <c r="R139" s="48">
        <f>IFERROR(VLOOKUP(C139,'[4]2ème'!$B$3:$I$116,6,FALSE),0)</f>
        <v>2</v>
      </c>
      <c r="S139" s="48">
        <f>IFERROR(VLOOKUP(C139,'[4]3ème'!$B$3:$I$230,6,FALSE),0)</f>
        <v>0</v>
      </c>
      <c r="T139" s="48">
        <f>IFERROR(VLOOKUP(C139,[4]Féminines!$B$3:$I$89,6,FALSE),0)</f>
        <v>0</v>
      </c>
      <c r="U139">
        <f t="shared" si="11"/>
        <v>2</v>
      </c>
    </row>
    <row r="140" spans="1:21" ht="14.45" customHeight="1" x14ac:dyDescent="0.25">
      <c r="A140" s="7">
        <v>252</v>
      </c>
      <c r="B140" s="7">
        <f t="shared" si="5"/>
        <v>4304</v>
      </c>
      <c r="C140" s="49" t="s">
        <v>249</v>
      </c>
      <c r="D140" s="49" t="s">
        <v>201</v>
      </c>
      <c r="E140" s="49" t="str">
        <f>VLOOKUP(C140,[3]A!$D$2:$J$467,7,FALSE)</f>
        <v>05999020193</v>
      </c>
      <c r="F140" s="50">
        <v>2</v>
      </c>
      <c r="J140" s="105">
        <v>1</v>
      </c>
      <c r="N140" s="49">
        <f>VLOOKUP(C140,Bilan!$B$4:$D$1785,3,FALSE)</f>
        <v>4304</v>
      </c>
      <c r="O140" s="49">
        <f t="shared" si="3"/>
        <v>252</v>
      </c>
      <c r="P140" s="50" t="str">
        <f>VLOOKUP(C140,[3]A!$D$2:$H$438,5,FALSE)</f>
        <v>Adulte Masculin 17/19 ans</v>
      </c>
      <c r="Q140" s="48">
        <f>IFERROR(VLOOKUP(C140,'[4]1ère'!$B$3:$I$89,7,FALSE),0)</f>
        <v>0</v>
      </c>
      <c r="R140" s="48">
        <f>IFERROR(VLOOKUP(C140,'[4]2ème'!$B$3:$I$116,6,FALSE),0)</f>
        <v>5</v>
      </c>
      <c r="S140" s="48">
        <f>IFERROR(VLOOKUP(C140,'[4]3ème'!$B$3:$I$230,6,FALSE),0)</f>
        <v>0</v>
      </c>
      <c r="T140" s="48">
        <f>IFERROR(VLOOKUP(C140,[4]Féminines!$B$3:$I$89,6,FALSE),0)</f>
        <v>0</v>
      </c>
      <c r="U140">
        <f t="shared" si="11"/>
        <v>5</v>
      </c>
    </row>
    <row r="141" spans="1:21" ht="14.45" customHeight="1" x14ac:dyDescent="0.25">
      <c r="A141" s="7">
        <v>253</v>
      </c>
      <c r="B141" s="7">
        <f t="shared" si="5"/>
        <v>144348</v>
      </c>
      <c r="C141" s="49" t="s">
        <v>158</v>
      </c>
      <c r="D141" s="49" t="s">
        <v>62</v>
      </c>
      <c r="E141" s="49" t="str">
        <f>VLOOKUP(C141,[3]A!$D$2:$J$467,7,FALSE)</f>
        <v>05999097709</v>
      </c>
      <c r="F141" s="50">
        <v>2</v>
      </c>
      <c r="J141" s="105">
        <v>1</v>
      </c>
      <c r="N141" s="49">
        <f>VLOOKUP(C141,Bilan!$B$4:$D$1785,3,FALSE)</f>
        <v>144348</v>
      </c>
      <c r="O141" s="49">
        <f t="shared" si="3"/>
        <v>253</v>
      </c>
      <c r="P141" s="50" t="str">
        <f>VLOOKUP(C141,[3]A!$D$2:$H$438,5,FALSE)</f>
        <v>Adulte Masculin 17/19 ans</v>
      </c>
      <c r="Q141" s="48">
        <f>IFERROR(VLOOKUP(C141,'[4]1ère'!$B$3:$I$89,7,FALSE),0)</f>
        <v>0</v>
      </c>
      <c r="R141" s="48">
        <f>IFERROR(VLOOKUP(C141,'[4]2ème'!$B$3:$I$116,6,FALSE),0)</f>
        <v>14</v>
      </c>
      <c r="S141" s="48">
        <f>IFERROR(VLOOKUP(C141,'[4]3ème'!$B$3:$I$230,6,FALSE),0)</f>
        <v>0</v>
      </c>
      <c r="T141" s="48">
        <f>IFERROR(VLOOKUP(C141,[4]Féminines!$B$3:$I$89,6,FALSE),0)</f>
        <v>0</v>
      </c>
      <c r="U141">
        <f t="shared" si="11"/>
        <v>14</v>
      </c>
    </row>
    <row r="142" spans="1:21" ht="14.45" customHeight="1" x14ac:dyDescent="0.25">
      <c r="A142" s="7">
        <v>254</v>
      </c>
      <c r="B142" s="7">
        <f t="shared" si="5"/>
        <v>144467</v>
      </c>
      <c r="C142" s="49" t="s">
        <v>67</v>
      </c>
      <c r="D142" s="49" t="s">
        <v>140</v>
      </c>
      <c r="E142" s="49" t="str">
        <f>VLOOKUP(C142,[3]A!$D$2:$J$467,7,FALSE)</f>
        <v>05999068920</v>
      </c>
      <c r="F142" s="50">
        <v>2</v>
      </c>
      <c r="J142" s="105">
        <f>VLOOKUP(C142,Route2021!$C$2:$J$1212,8,FALSE)</f>
        <v>0</v>
      </c>
      <c r="N142" s="49">
        <f>VLOOKUP(C142,Bilan!$B$4:$D$1785,3,FALSE)</f>
        <v>144467</v>
      </c>
      <c r="O142" s="49">
        <f t="shared" si="3"/>
        <v>254</v>
      </c>
      <c r="P142" s="50" t="str">
        <f>VLOOKUP(C142,[3]A!$D$2:$H$438,5,FALSE)</f>
        <v>Adulte Masculin 50/59 ans</v>
      </c>
      <c r="Q142" s="48">
        <f>IFERROR(VLOOKUP(C142,'[4]1ère'!$B$3:$I$89,7,FALSE),0)</f>
        <v>0</v>
      </c>
      <c r="R142" s="48">
        <f>IFERROR(VLOOKUP(C142,'[4]2ème'!$B$3:$I$116,6,FALSE),0)</f>
        <v>2</v>
      </c>
      <c r="S142" s="48">
        <f>IFERROR(VLOOKUP(C142,'[4]3ème'!$B$3:$I$230,6,FALSE),0)</f>
        <v>0</v>
      </c>
      <c r="T142" s="48">
        <f>IFERROR(VLOOKUP(C142,[4]Féminines!$B$3:$I$89,6,FALSE),0)</f>
        <v>0</v>
      </c>
      <c r="U142">
        <f t="shared" si="11"/>
        <v>2</v>
      </c>
    </row>
    <row r="143" spans="1:21" ht="14.45" customHeight="1" x14ac:dyDescent="0.25">
      <c r="A143" s="7">
        <v>255</v>
      </c>
      <c r="B143" s="7">
        <f t="shared" si="5"/>
        <v>144496</v>
      </c>
      <c r="C143" s="3" t="s">
        <v>189</v>
      </c>
      <c r="D143" s="49" t="s">
        <v>109</v>
      </c>
      <c r="E143" s="49" t="str">
        <f>VLOOKUP(C143,[3]A!$D$2:$J$467,7,FALSE)</f>
        <v>05999127982</v>
      </c>
      <c r="F143" s="50">
        <v>2</v>
      </c>
      <c r="J143" s="105">
        <f>VLOOKUP(C143,Route2021!$C$2:$J$1212,8,FALSE)</f>
        <v>1</v>
      </c>
      <c r="N143" s="49">
        <f>VLOOKUP(C143,Bilan!$B$4:$D$1785,3,FALSE)</f>
        <v>144496</v>
      </c>
      <c r="O143" s="49">
        <f t="shared" si="3"/>
        <v>255</v>
      </c>
      <c r="P143" s="50" t="str">
        <f>VLOOKUP(C143,[3]A!$D$2:$H$438,5,FALSE)</f>
        <v>Adulte Masculin 20/29 ans</v>
      </c>
      <c r="Q143" s="48">
        <f>IFERROR(VLOOKUP(C143,'[4]1ère'!$B$3:$I$89,7,FALSE),0)</f>
        <v>0</v>
      </c>
      <c r="R143" s="48">
        <f>IFERROR(VLOOKUP(C143,'[4]2ème'!$B$3:$I$116,6,FALSE),0)</f>
        <v>3</v>
      </c>
      <c r="S143" s="48">
        <f>IFERROR(VLOOKUP(C143,'[4]3ème'!$B$3:$I$230,6,FALSE),0)</f>
        <v>0</v>
      </c>
      <c r="T143" s="48">
        <f>IFERROR(VLOOKUP(C143,[4]Féminines!$B$3:$I$89,6,FALSE),0)</f>
        <v>0</v>
      </c>
      <c r="U143">
        <f t="shared" si="11"/>
        <v>3</v>
      </c>
    </row>
    <row r="144" spans="1:21" ht="14.45" customHeight="1" x14ac:dyDescent="0.25">
      <c r="A144" s="7">
        <v>256</v>
      </c>
      <c r="B144" s="3">
        <f t="shared" si="5"/>
        <v>144466</v>
      </c>
      <c r="C144" s="3" t="s">
        <v>680</v>
      </c>
      <c r="D144" s="3" t="s">
        <v>3702</v>
      </c>
      <c r="E144" s="49" t="str">
        <f>VLOOKUP(C144,[3]A!$D$2:$J$467,7,FALSE)</f>
        <v>05999119878</v>
      </c>
      <c r="F144" s="50">
        <v>2</v>
      </c>
      <c r="J144" s="105">
        <f>VLOOKUP(C144,Route2021!$C$2:$J$1212,8,FALSE)</f>
        <v>1</v>
      </c>
      <c r="N144" s="49">
        <f>VLOOKUP(C144,Bilan!$B$4:$D$1785,3,FALSE)</f>
        <v>144466</v>
      </c>
      <c r="O144" s="49">
        <f t="shared" si="3"/>
        <v>256</v>
      </c>
      <c r="P144" s="50" t="str">
        <f>VLOOKUP(C144,[3]A!$D$2:$H$438,5,FALSE)</f>
        <v>Adulte Masculin 20/29 ans</v>
      </c>
      <c r="Q144" s="48">
        <f>IFERROR(VLOOKUP(C144,'[4]1ère'!$B$3:$I$89,7,FALSE),0)</f>
        <v>0</v>
      </c>
      <c r="R144" s="48">
        <f>IFERROR(VLOOKUP(C144,'[4]2ème'!$B$3:$I$116,6,FALSE),0)</f>
        <v>6</v>
      </c>
      <c r="S144" s="48">
        <f>IFERROR(VLOOKUP(C144,'[4]3ème'!$B$3:$I$230,6,FALSE),0)</f>
        <v>0</v>
      </c>
      <c r="T144" s="48">
        <f>IFERROR(VLOOKUP(C144,[4]Féminines!$B$3:$I$89,6,FALSE),0)</f>
        <v>0</v>
      </c>
      <c r="U144">
        <f t="shared" si="11"/>
        <v>6</v>
      </c>
    </row>
    <row r="145" spans="1:21" ht="14.45" customHeight="1" x14ac:dyDescent="0.25">
      <c r="A145" s="7">
        <v>257</v>
      </c>
      <c r="B145" s="7">
        <f t="shared" si="5"/>
        <v>7062</v>
      </c>
      <c r="C145" s="49" t="s">
        <v>3609</v>
      </c>
      <c r="D145" s="49" t="str">
        <f>VLOOKUP(C145,[3]A!$D$2:$F$350,3,FALSE)</f>
        <v>ASSOCIATION CYCLISTE D'ETROEUNGT</v>
      </c>
      <c r="E145" s="49" t="str">
        <f>VLOOKUP(C145,[3]A!$D$2:$J$467,7,FALSE)</f>
        <v>05999067171</v>
      </c>
      <c r="F145" s="50">
        <v>2</v>
      </c>
      <c r="J145" s="105">
        <v>1</v>
      </c>
      <c r="N145" s="49">
        <f>VLOOKUP(C145,Bilan!$B$4:$D$1785,3,FALSE)</f>
        <v>7062</v>
      </c>
      <c r="O145" s="49">
        <f t="shared" si="3"/>
        <v>257</v>
      </c>
      <c r="P145" s="50" t="str">
        <f>VLOOKUP(C145,[3]A!$D$2:$H$438,5,FALSE)</f>
        <v>Adulte Masculin 50/59 ans</v>
      </c>
      <c r="Q145" s="48">
        <f>IFERROR(VLOOKUP(C145,'[4]1ère'!$B$3:$I$89,7,FALSE),0)</f>
        <v>0</v>
      </c>
      <c r="R145" s="48">
        <f>IFERROR(VLOOKUP(C145,'[4]2ème'!$B$3:$I$116,6,FALSE),0)</f>
        <v>2</v>
      </c>
      <c r="S145" s="48">
        <f>IFERROR(VLOOKUP(C145,'[4]3ème'!$B$3:$I$230,6,FALSE),0)</f>
        <v>0</v>
      </c>
      <c r="T145" s="48">
        <f>IFERROR(VLOOKUP(C145,[4]Féminines!$B$3:$I$89,6,FALSE),0)</f>
        <v>0</v>
      </c>
      <c r="U145">
        <f t="shared" si="11"/>
        <v>2</v>
      </c>
    </row>
    <row r="146" spans="1:21" ht="14.45" customHeight="1" x14ac:dyDescent="0.25">
      <c r="A146" s="7">
        <v>258</v>
      </c>
      <c r="B146" s="7">
        <f t="shared" si="5"/>
        <v>144397</v>
      </c>
      <c r="C146" s="49" t="s">
        <v>85</v>
      </c>
      <c r="D146" s="49" t="s">
        <v>74</v>
      </c>
      <c r="E146" s="49" t="str">
        <f>VLOOKUP(C146,[3]A!$D$2:$J$467,7,FALSE)</f>
        <v>05999029318</v>
      </c>
      <c r="F146" s="50">
        <v>2</v>
      </c>
      <c r="J146" s="105">
        <f>VLOOKUP(C146,Route2021!$C$2:$J$1212,8,FALSE)</f>
        <v>1</v>
      </c>
      <c r="N146" s="49">
        <f>VLOOKUP(C146,Bilan!$B$4:$D$1785,3,FALSE)</f>
        <v>144397</v>
      </c>
      <c r="O146" s="49">
        <f t="shared" si="3"/>
        <v>258</v>
      </c>
      <c r="P146" s="50" t="str">
        <f>VLOOKUP(C146,[3]A!$D$2:$H$438,5,FALSE)</f>
        <v>Adulte Masculin 30/39 ans</v>
      </c>
      <c r="Q146" s="48">
        <f>IFERROR(VLOOKUP(C146,'[4]1ère'!$B$3:$I$89,7,FALSE),0)</f>
        <v>0</v>
      </c>
      <c r="R146" s="48">
        <f>IFERROR(VLOOKUP(C146,'[4]2ème'!$B$3:$I$116,6,FALSE),0)</f>
        <v>7</v>
      </c>
      <c r="S146" s="48">
        <f>IFERROR(VLOOKUP(C146,'[4]3ème'!$B$3:$I$230,6,FALSE),0)</f>
        <v>0</v>
      </c>
      <c r="T146" s="48">
        <f>IFERROR(VLOOKUP(C146,[4]Féminines!$B$3:$I$89,6,FALSE),0)</f>
        <v>0</v>
      </c>
      <c r="U146">
        <f t="shared" si="11"/>
        <v>7</v>
      </c>
    </row>
    <row r="147" spans="1:21" ht="14.45" customHeight="1" x14ac:dyDescent="0.25">
      <c r="A147" s="7">
        <v>259</v>
      </c>
      <c r="B147" s="7">
        <f t="shared" si="5"/>
        <v>4339</v>
      </c>
      <c r="C147" s="49" t="s">
        <v>1746</v>
      </c>
      <c r="D147" s="49" t="s">
        <v>62</v>
      </c>
      <c r="E147" s="49" t="str">
        <f>VLOOKUP(C147,[3]A!$D$2:$J$467,7,FALSE)</f>
        <v>05963119617</v>
      </c>
      <c r="F147" s="50">
        <v>2</v>
      </c>
      <c r="J147" s="105">
        <v>1</v>
      </c>
      <c r="N147" s="49">
        <f>VLOOKUP(C147,Bilan!$B$4:$D$1785,3,FALSE)</f>
        <v>4339</v>
      </c>
      <c r="O147" s="49">
        <f t="shared" si="3"/>
        <v>259</v>
      </c>
      <c r="P147" s="50" t="str">
        <f>VLOOKUP(C147,[3]A!$D$2:$H$438,5,FALSE)</f>
        <v>Adulte Masculin 40/49 ans</v>
      </c>
      <c r="Q147" s="48">
        <f>IFERROR(VLOOKUP(C147,'[4]1ère'!$B$3:$I$89,7,FALSE),0)</f>
        <v>0</v>
      </c>
      <c r="R147" s="48">
        <f>IFERROR(VLOOKUP(C147,'[4]2ème'!$B$3:$I$116,6,FALSE),0)</f>
        <v>6</v>
      </c>
      <c r="S147" s="48">
        <f>IFERROR(VLOOKUP(C147,'[4]3ème'!$B$3:$I$230,6,FALSE),0)</f>
        <v>0</v>
      </c>
      <c r="T147" s="48">
        <f>IFERROR(VLOOKUP(C147,[4]Féminines!$B$3:$I$89,6,FALSE),0)</f>
        <v>0</v>
      </c>
      <c r="U147">
        <f t="shared" si="11"/>
        <v>6</v>
      </c>
    </row>
    <row r="148" spans="1:21" ht="14.45" customHeight="1" x14ac:dyDescent="0.25">
      <c r="A148" s="7">
        <v>260</v>
      </c>
      <c r="B148" s="7" t="e">
        <f t="shared" si="5"/>
        <v>#N/A</v>
      </c>
      <c r="D148" s="49"/>
      <c r="E148" s="49" t="e">
        <f>VLOOKUP(C148,[3]A!$D$2:$J$467,7,FALSE)</f>
        <v>#N/A</v>
      </c>
      <c r="F148" s="50">
        <v>2</v>
      </c>
      <c r="J148" s="105">
        <f>VLOOKUP(C148,Route2021!$C$2:$J$1212,8,FALSE)</f>
        <v>0</v>
      </c>
      <c r="N148" s="49" t="e">
        <f>VLOOKUP(C148,Bilan!$B$4:$D$1785,3,FALSE)</f>
        <v>#N/A</v>
      </c>
      <c r="O148" s="49">
        <f t="shared" si="3"/>
        <v>260</v>
      </c>
      <c r="P148" s="50" t="e">
        <f>VLOOKUP(C148,[3]A!$D$2:$H$438,5,FALSE)</f>
        <v>#N/A</v>
      </c>
      <c r="Q148" s="48">
        <f>IFERROR(VLOOKUP(C148,'[4]1ère'!$B$3:$I$89,7,FALSE),0)</f>
        <v>0</v>
      </c>
      <c r="R148" s="48">
        <f>IFERROR(VLOOKUP(C148,'[4]2ème'!$B$3:$I$116,6,FALSE),0)</f>
        <v>0</v>
      </c>
      <c r="S148" s="48">
        <f>IFERROR(VLOOKUP(C148,'[4]3ème'!$B$3:$I$230,6,FALSE),0)</f>
        <v>0</v>
      </c>
      <c r="T148" s="48">
        <f>IFERROR(VLOOKUP(C148,[4]Féminines!$B$3:$I$89,6,FALSE),0)</f>
        <v>0</v>
      </c>
      <c r="U148">
        <f t="shared" si="11"/>
        <v>0</v>
      </c>
    </row>
    <row r="149" spans="1:21" ht="14.45" customHeight="1" x14ac:dyDescent="0.25">
      <c r="A149" s="7">
        <v>261</v>
      </c>
      <c r="B149" s="7">
        <f t="shared" si="5"/>
        <v>2186</v>
      </c>
      <c r="C149" s="49" t="s">
        <v>11</v>
      </c>
      <c r="D149" s="49" t="s">
        <v>4</v>
      </c>
      <c r="E149" s="49" t="str">
        <f>VLOOKUP(C149,[3]A!$D$2:$J$467,7,FALSE)</f>
        <v>05994063026</v>
      </c>
      <c r="F149" s="50">
        <v>2</v>
      </c>
      <c r="J149" s="105">
        <f>VLOOKUP(C149,Route2021!$C$2:$J$1212,8,FALSE)</f>
        <v>0</v>
      </c>
      <c r="N149" s="49">
        <f>VLOOKUP(C149,Bilan!$B$4:$D$1785,3,FALSE)</f>
        <v>2186</v>
      </c>
      <c r="O149" s="49">
        <f t="shared" si="3"/>
        <v>261</v>
      </c>
      <c r="P149" s="50" t="str">
        <f>VLOOKUP(C149,[3]A!$D$2:$H$438,5,FALSE)</f>
        <v>Adulte Masculin 30/39 ans</v>
      </c>
      <c r="Q149" s="48">
        <f>IFERROR(VLOOKUP(C149,'[4]1ère'!$B$3:$I$89,7,FALSE),0)</f>
        <v>0</v>
      </c>
      <c r="R149" s="48">
        <f>IFERROR(VLOOKUP(C149,'[4]2ème'!$B$3:$I$116,6,FALSE),0)</f>
        <v>8</v>
      </c>
      <c r="S149" s="48">
        <f>IFERROR(VLOOKUP(C149,'[4]3ème'!$B$3:$I$230,6,FALSE),0)</f>
        <v>0</v>
      </c>
      <c r="T149" s="48">
        <f>IFERROR(VLOOKUP(C149,[4]Féminines!$B$3:$I$89,6,FALSE),0)</f>
        <v>0</v>
      </c>
      <c r="U149">
        <f t="shared" si="11"/>
        <v>8</v>
      </c>
    </row>
    <row r="150" spans="1:21" ht="14.45" customHeight="1" x14ac:dyDescent="0.25">
      <c r="A150" s="7">
        <v>262</v>
      </c>
      <c r="B150" s="7">
        <f t="shared" si="5"/>
        <v>2154</v>
      </c>
      <c r="C150" s="49" t="s">
        <v>200</v>
      </c>
      <c r="D150" s="49" t="s">
        <v>201</v>
      </c>
      <c r="E150" s="49" t="str">
        <f>VLOOKUP(C150,[3]A!$D$2:$J$467,7,FALSE)</f>
        <v>05999097829</v>
      </c>
      <c r="F150" s="50">
        <v>2</v>
      </c>
      <c r="J150" s="105">
        <f>VLOOKUP(C150,Route2021!$C$2:$J$1212,8,FALSE)</f>
        <v>1</v>
      </c>
      <c r="N150" s="49">
        <f>VLOOKUP(C150,Bilan!$B$4:$D$1785,3,FALSE)</f>
        <v>2154</v>
      </c>
      <c r="O150" s="49">
        <f t="shared" si="3"/>
        <v>262</v>
      </c>
      <c r="P150" s="50" t="str">
        <f>VLOOKUP(C150,[3]A!$D$2:$H$438,5,FALSE)</f>
        <v>Adulte Masculin 20/29 ans</v>
      </c>
      <c r="Q150" s="48">
        <f>IFERROR(VLOOKUP(C150,'[4]1ère'!$B$3:$I$89,7,FALSE),0)</f>
        <v>0</v>
      </c>
      <c r="R150" s="48">
        <f>IFERROR(VLOOKUP(C150,'[4]2ème'!$B$3:$I$116,6,FALSE),0)</f>
        <v>5</v>
      </c>
      <c r="S150" s="48">
        <f>IFERROR(VLOOKUP(C150,'[4]3ème'!$B$3:$I$230,6,FALSE),0)</f>
        <v>0</v>
      </c>
      <c r="T150" s="48">
        <f>IFERROR(VLOOKUP(C150,[4]Féminines!$B$3:$I$89,6,FALSE),0)</f>
        <v>0</v>
      </c>
      <c r="U150">
        <f t="shared" si="11"/>
        <v>5</v>
      </c>
    </row>
    <row r="151" spans="1:21" ht="14.45" customHeight="1" x14ac:dyDescent="0.25">
      <c r="A151" s="7">
        <v>263</v>
      </c>
      <c r="B151" s="7">
        <f t="shared" ref="B151:B242" si="12">N151</f>
        <v>1293</v>
      </c>
      <c r="C151" s="49" t="s">
        <v>83</v>
      </c>
      <c r="D151" s="49" t="s">
        <v>84</v>
      </c>
      <c r="E151" s="49" t="str">
        <f>VLOOKUP(C151,[3]A!$D$2:$J$467,7,FALSE)</f>
        <v>05999069653</v>
      </c>
      <c r="F151" s="50">
        <v>2</v>
      </c>
      <c r="J151" s="105">
        <f>VLOOKUP(C151,Route2021!$C$2:$J$1212,8,FALSE)</f>
        <v>1</v>
      </c>
      <c r="N151" s="49">
        <f>VLOOKUP(C151,Bilan!$B$4:$D$1785,3,FALSE)</f>
        <v>1293</v>
      </c>
      <c r="O151" s="49">
        <f t="shared" si="3"/>
        <v>263</v>
      </c>
      <c r="P151" s="50" t="str">
        <f>VLOOKUP(C151,[3]A!$D$2:$H$438,5,FALSE)</f>
        <v>Adulte Masculin 50/59 ans</v>
      </c>
      <c r="Q151" s="48">
        <f>IFERROR(VLOOKUP(C151,'[4]1ère'!$B$3:$I$89,7,FALSE),0)</f>
        <v>0</v>
      </c>
      <c r="R151" s="48">
        <f>IFERROR(VLOOKUP(C151,'[4]2ème'!$B$3:$I$116,6,FALSE),0)</f>
        <v>4</v>
      </c>
      <c r="S151" s="48">
        <f>IFERROR(VLOOKUP(C151,'[4]3ème'!$B$3:$I$230,6,FALSE),0)</f>
        <v>0</v>
      </c>
      <c r="T151" s="48">
        <f>IFERROR(VLOOKUP(C151,[4]Féminines!$B$3:$I$89,6,FALSE),0)</f>
        <v>0</v>
      </c>
      <c r="U151">
        <f t="shared" si="11"/>
        <v>4</v>
      </c>
    </row>
    <row r="152" spans="1:21" ht="14.45" customHeight="1" x14ac:dyDescent="0.25">
      <c r="A152" s="7">
        <v>264</v>
      </c>
      <c r="B152" s="7">
        <v>144626</v>
      </c>
      <c r="C152" s="49" t="s">
        <v>90</v>
      </c>
      <c r="D152" s="49" t="s">
        <v>2911</v>
      </c>
      <c r="E152" s="49" t="str">
        <f>VLOOKUP(C152,[3]A!$D$2:$J$467,7,FALSE)</f>
        <v>05999109592</v>
      </c>
      <c r="F152" s="50">
        <v>2</v>
      </c>
      <c r="J152" s="105">
        <f>VLOOKUP(C152,Route2021!$C$2:$J$1212,8,FALSE)</f>
        <v>0</v>
      </c>
      <c r="N152" s="49">
        <f>VLOOKUP(C152,Bilan!$B$4:$D$1785,3,FALSE)</f>
        <v>144626</v>
      </c>
      <c r="O152" s="49">
        <f t="shared" si="3"/>
        <v>264</v>
      </c>
      <c r="P152" s="50" t="str">
        <f>VLOOKUP(C152,[3]A!$D$2:$H$438,5,FALSE)</f>
        <v>Adulte Masculin 40/49 ans</v>
      </c>
      <c r="Q152" s="48">
        <f>IFERROR(VLOOKUP(C152,'[4]1ère'!$B$3:$I$89,7,FALSE),0)</f>
        <v>0</v>
      </c>
      <c r="R152" s="48">
        <f>IFERROR(VLOOKUP(C152,'[4]2ème'!$B$3:$I$116,6,FALSE),0)</f>
        <v>3</v>
      </c>
      <c r="S152" s="48">
        <f>IFERROR(VLOOKUP(C152,'[4]3ème'!$B$3:$I$230,6,FALSE),0)</f>
        <v>0</v>
      </c>
      <c r="T152" s="48">
        <f>IFERROR(VLOOKUP(C152,[4]Féminines!$B$3:$I$89,6,FALSE),0)</f>
        <v>0</v>
      </c>
      <c r="U152">
        <f t="shared" si="11"/>
        <v>3</v>
      </c>
    </row>
    <row r="153" spans="1:21" ht="14.45" customHeight="1" x14ac:dyDescent="0.25">
      <c r="A153" s="7">
        <v>265</v>
      </c>
      <c r="B153" s="7">
        <f t="shared" si="12"/>
        <v>144452</v>
      </c>
      <c r="C153" s="49" t="s">
        <v>68</v>
      </c>
      <c r="D153" s="49" t="s">
        <v>53</v>
      </c>
      <c r="E153" s="49" t="str">
        <f>VLOOKUP(C153,[3]A!$D$2:$J$467,7,FALSE)</f>
        <v>05999080939</v>
      </c>
      <c r="F153" s="50">
        <v>2</v>
      </c>
      <c r="J153" s="105">
        <v>1</v>
      </c>
      <c r="N153" s="49">
        <f>VLOOKUP(C153,Bilan!$B$4:$D$1785,3,FALSE)</f>
        <v>144452</v>
      </c>
      <c r="O153" s="49">
        <f t="shared" si="3"/>
        <v>265</v>
      </c>
      <c r="P153" s="50" t="str">
        <f>VLOOKUP(C153,[3]A!$D$2:$H$438,5,FALSE)</f>
        <v>Adulte Masculin 40/49 ans</v>
      </c>
      <c r="Q153" s="48">
        <f>IFERROR(VLOOKUP(C153,'[4]1ère'!$B$3:$I$89,7,FALSE),0)</f>
        <v>0</v>
      </c>
      <c r="R153" s="48">
        <f>IFERROR(VLOOKUP(C153,'[4]2ème'!$B$3:$I$116,6,FALSE),0)</f>
        <v>5</v>
      </c>
      <c r="S153" s="48">
        <f>IFERROR(VLOOKUP(C153,'[4]3ème'!$B$3:$I$230,6,FALSE),0)</f>
        <v>0</v>
      </c>
      <c r="T153" s="48">
        <f>IFERROR(VLOOKUP(C153,[4]Féminines!$B$3:$I$89,6,FALSE),0)</f>
        <v>0</v>
      </c>
      <c r="U153">
        <f t="shared" si="11"/>
        <v>5</v>
      </c>
    </row>
    <row r="154" spans="1:21" ht="14.45" customHeight="1" x14ac:dyDescent="0.25">
      <c r="A154" s="7">
        <v>266</v>
      </c>
      <c r="B154" s="7">
        <f t="shared" si="12"/>
        <v>144531</v>
      </c>
      <c r="C154" s="49" t="s">
        <v>2498</v>
      </c>
      <c r="D154" s="49" t="s">
        <v>109</v>
      </c>
      <c r="E154" s="49" t="str">
        <f>VLOOKUP(C154,[3]A!$D$2:$J$467,7,FALSE)</f>
        <v>05999024634</v>
      </c>
      <c r="F154" s="50">
        <v>2</v>
      </c>
      <c r="J154" s="105">
        <v>0</v>
      </c>
      <c r="N154" s="49">
        <f>VLOOKUP(C154,Bilan!$B$4:$D$1785,3,FALSE)</f>
        <v>144531</v>
      </c>
      <c r="O154" s="49">
        <f t="shared" si="3"/>
        <v>266</v>
      </c>
      <c r="P154" s="50" t="str">
        <f>VLOOKUP(C154,[3]A!$D$2:$H$438,5,FALSE)</f>
        <v>Adulte Masculin 20/29 ans</v>
      </c>
      <c r="Q154" s="48">
        <f>IFERROR(VLOOKUP(C154,'[4]1ère'!$B$3:$I$89,7,FALSE),0)</f>
        <v>0</v>
      </c>
      <c r="R154" s="48">
        <f>IFERROR(VLOOKUP(C154,'[4]2ème'!$B$3:$I$116,6,FALSE),0)</f>
        <v>1</v>
      </c>
      <c r="S154" s="48">
        <f>IFERROR(VLOOKUP(C154,'[4]3ème'!$B$3:$I$230,6,FALSE),0)</f>
        <v>0</v>
      </c>
      <c r="T154" s="48">
        <f>IFERROR(VLOOKUP(C154,[4]Féminines!$B$3:$I$89,6,FALSE),0)</f>
        <v>0</v>
      </c>
      <c r="U154">
        <f t="shared" si="11"/>
        <v>1</v>
      </c>
    </row>
    <row r="155" spans="1:21" ht="14.45" customHeight="1" x14ac:dyDescent="0.25">
      <c r="A155" s="7">
        <v>267</v>
      </c>
      <c r="B155" s="7">
        <f t="shared" si="12"/>
        <v>5170</v>
      </c>
      <c r="C155" s="49" t="s">
        <v>1992</v>
      </c>
      <c r="D155" s="49" t="s">
        <v>153</v>
      </c>
      <c r="E155" s="49" t="str">
        <f>VLOOKUP(C155,[3]A!$D$2:$J$467,7,FALSE)</f>
        <v>05999107482</v>
      </c>
      <c r="F155" s="50">
        <v>2</v>
      </c>
      <c r="J155" s="105">
        <v>0</v>
      </c>
      <c r="N155" s="49">
        <f>VLOOKUP(C155,Bilan!$B$4:$D$1785,3,FALSE)</f>
        <v>5170</v>
      </c>
      <c r="O155" s="49">
        <f t="shared" si="3"/>
        <v>267</v>
      </c>
      <c r="P155" s="50" t="str">
        <f>VLOOKUP(C155,[3]A!$D$2:$H$438,5,FALSE)</f>
        <v>Adulte Masculin 30/39 ans</v>
      </c>
      <c r="Q155" s="48">
        <f>IFERROR(VLOOKUP(C155,'[4]1ère'!$B$3:$I$89,7,FALSE),0)</f>
        <v>0</v>
      </c>
      <c r="R155" s="48">
        <f>IFERROR(VLOOKUP(C155,'[4]2ème'!$B$3:$I$116,6,FALSE),0)</f>
        <v>9</v>
      </c>
      <c r="S155" s="48">
        <f>IFERROR(VLOOKUP(C155,'[4]3ème'!$B$3:$I$230,6,FALSE),0)</f>
        <v>0</v>
      </c>
      <c r="T155" s="48">
        <f>IFERROR(VLOOKUP(C155,[4]Féminines!$B$3:$I$89,6,FALSE),0)</f>
        <v>0</v>
      </c>
      <c r="U155">
        <f t="shared" si="11"/>
        <v>9</v>
      </c>
    </row>
    <row r="156" spans="1:21" ht="14.45" customHeight="1" x14ac:dyDescent="0.25">
      <c r="A156" s="7">
        <v>268</v>
      </c>
      <c r="B156" s="7">
        <v>2184</v>
      </c>
      <c r="D156" s="49"/>
      <c r="E156" s="49" t="e">
        <f>VLOOKUP(C156,[3]A!$D$2:$J$467,7,FALSE)</f>
        <v>#N/A</v>
      </c>
      <c r="F156" s="50">
        <v>2</v>
      </c>
      <c r="J156" s="105">
        <f>VLOOKUP(C156,Route2021!$C$2:$J$1212,8,FALSE)</f>
        <v>0</v>
      </c>
      <c r="N156" s="49" t="e">
        <f>VLOOKUP(C156,Bilan!$B$4:$D$1785,3,FALSE)</f>
        <v>#N/A</v>
      </c>
      <c r="O156" s="49">
        <f t="shared" si="3"/>
        <v>268</v>
      </c>
      <c r="P156" s="50" t="e">
        <f>VLOOKUP(C156,[3]A!$D$2:$H$438,5,FALSE)</f>
        <v>#N/A</v>
      </c>
      <c r="Q156" s="48">
        <f>IFERROR(VLOOKUP(C156,'[4]1ère'!$B$3:$I$89,7,FALSE),0)</f>
        <v>0</v>
      </c>
      <c r="R156" s="48">
        <f>IFERROR(VLOOKUP(C156,'[4]2ème'!$B$3:$I$116,6,FALSE),0)</f>
        <v>0</v>
      </c>
      <c r="S156" s="48">
        <f>IFERROR(VLOOKUP(C156,'[4]3ème'!$B$3:$I$230,6,FALSE),0)</f>
        <v>0</v>
      </c>
      <c r="T156" s="48">
        <f>IFERROR(VLOOKUP(C156,[4]Féminines!$B$3:$I$89,6,FALSE),0)</f>
        <v>0</v>
      </c>
      <c r="U156">
        <f t="shared" si="11"/>
        <v>0</v>
      </c>
    </row>
    <row r="157" spans="1:21" ht="14.45" customHeight="1" x14ac:dyDescent="0.25">
      <c r="A157" s="7">
        <v>269</v>
      </c>
      <c r="B157" s="7">
        <f t="shared" si="12"/>
        <v>144594</v>
      </c>
      <c r="C157" s="49" t="s">
        <v>77</v>
      </c>
      <c r="D157" s="49" t="s">
        <v>357</v>
      </c>
      <c r="E157" s="49" t="str">
        <f>VLOOKUP(C157,[3]A!$D$2:$J$467,7,FALSE)</f>
        <v>05999098981</v>
      </c>
      <c r="F157" s="50">
        <v>2</v>
      </c>
      <c r="J157" s="105">
        <f>VLOOKUP(C157,Route2021!$C$2:$J$1212,8,FALSE)</f>
        <v>0</v>
      </c>
      <c r="N157" s="49">
        <f>VLOOKUP(C157,Bilan!$B$4:$D$1785,3,FALSE)</f>
        <v>144594</v>
      </c>
      <c r="O157" s="49">
        <f t="shared" si="3"/>
        <v>269</v>
      </c>
      <c r="P157" s="50" t="str">
        <f>VLOOKUP(C157,[3]A!$D$2:$H$438,5,FALSE)</f>
        <v>Adulte Masculin 40/49 ans</v>
      </c>
      <c r="Q157" s="48">
        <f>IFERROR(VLOOKUP(C157,'[4]1ère'!$B$3:$I$89,7,FALSE),0)</f>
        <v>0</v>
      </c>
      <c r="R157" s="48">
        <f>IFERROR(VLOOKUP(C157,'[4]2ème'!$B$3:$I$116,6,FALSE),0)</f>
        <v>4</v>
      </c>
      <c r="S157" s="48">
        <f>IFERROR(VLOOKUP(C157,'[4]3ème'!$B$3:$I$230,6,FALSE),0)</f>
        <v>0</v>
      </c>
      <c r="T157" s="48">
        <f>IFERROR(VLOOKUP(C157,[4]Féminines!$B$3:$I$89,6,FALSE),0)</f>
        <v>0</v>
      </c>
      <c r="U157">
        <f t="shared" si="11"/>
        <v>4</v>
      </c>
    </row>
    <row r="158" spans="1:21" ht="14.45" customHeight="1" x14ac:dyDescent="0.25">
      <c r="A158" s="7">
        <v>270</v>
      </c>
      <c r="B158" s="49">
        <v>2385</v>
      </c>
      <c r="C158" s="49" t="s">
        <v>3665</v>
      </c>
      <c r="D158" s="49" t="s">
        <v>251</v>
      </c>
      <c r="E158" s="49" t="str">
        <f>VLOOKUP(C158,[3]A!$D$2:$J$467,7,FALSE)</f>
        <v>05999128045</v>
      </c>
      <c r="F158" s="50">
        <v>2</v>
      </c>
      <c r="J158" s="105" t="e">
        <f>VLOOKUP(C158,Route2021!$C$2:$J$1212,8,FALSE)</f>
        <v>#N/A</v>
      </c>
      <c r="N158" s="49">
        <f>VLOOKUP(C158,Bilan!$B$4:$D$1785,3,FALSE)</f>
        <v>2385</v>
      </c>
      <c r="O158" s="49">
        <f t="shared" si="3"/>
        <v>270</v>
      </c>
      <c r="P158" s="50" t="str">
        <f>VLOOKUP(C158,[3]A!$D$2:$H$438,5,FALSE)</f>
        <v>Adulte Masculin 30/39 ans</v>
      </c>
      <c r="Q158" s="48">
        <f>IFERROR(VLOOKUP(C158,'[4]1ère'!$B$3:$I$89,7,FALSE),0)</f>
        <v>0</v>
      </c>
      <c r="R158" s="48">
        <f>IFERROR(VLOOKUP(C158,'[4]2ème'!$B$3:$I$116,6,FALSE),0)</f>
        <v>12</v>
      </c>
      <c r="S158" s="48">
        <f>IFERROR(VLOOKUP(C158,'[4]3ème'!$B$3:$I$230,6,FALSE),0)</f>
        <v>0</v>
      </c>
      <c r="T158" s="48">
        <f>IFERROR(VLOOKUP(C158,[4]Féminines!$B$3:$I$89,6,FALSE),0)</f>
        <v>0</v>
      </c>
      <c r="U158">
        <f t="shared" si="11"/>
        <v>12</v>
      </c>
    </row>
    <row r="159" spans="1:21" ht="14.45" customHeight="1" x14ac:dyDescent="0.25">
      <c r="A159" s="7">
        <v>400</v>
      </c>
      <c r="B159" s="7">
        <v>4404</v>
      </c>
      <c r="C159" s="3" t="s">
        <v>3059</v>
      </c>
      <c r="D159" s="49" t="s">
        <v>3839</v>
      </c>
      <c r="E159" s="49" t="str">
        <f>VLOOKUP(C159,[3]A!$D$2:$J$467,7,FALSE)</f>
        <v>06297031663</v>
      </c>
      <c r="F159" s="50">
        <v>2</v>
      </c>
      <c r="J159" s="105">
        <f>VLOOKUP(C159,Route2021!$C$2:$J$1212,8,FALSE)</f>
        <v>0</v>
      </c>
      <c r="N159" s="49">
        <f>VLOOKUP(C159,Bilan!$B$4:$D$1785,3,FALSE)</f>
        <v>4404</v>
      </c>
      <c r="O159" s="49">
        <f t="shared" ref="O159:O186" si="13">A159</f>
        <v>400</v>
      </c>
      <c r="P159" s="50" t="str">
        <f>VLOOKUP(C159,[3]A!$D$2:$H$438,5,FALSE)</f>
        <v>Adulte Masculin 17/19 ans</v>
      </c>
      <c r="Q159" s="48">
        <f>IFERROR(VLOOKUP(C159,'[4]1ère'!$B$3:$I$89,7,FALSE),0)</f>
        <v>0</v>
      </c>
      <c r="R159" s="48">
        <f>IFERROR(VLOOKUP(C159,'[4]2ème'!$B$3:$I$116,6,FALSE),0)</f>
        <v>4</v>
      </c>
      <c r="S159" s="48">
        <f>IFERROR(VLOOKUP(C159,'[4]3ème'!$B$3:$I$230,6,FALSE),0)</f>
        <v>5</v>
      </c>
      <c r="T159" s="48">
        <f>IFERROR(VLOOKUP(C159,[4]Féminines!$B$3:$I$89,6,FALSE),0)</f>
        <v>0</v>
      </c>
      <c r="U159">
        <f t="shared" si="11"/>
        <v>9</v>
      </c>
    </row>
    <row r="160" spans="1:21" ht="14.45" customHeight="1" x14ac:dyDescent="0.25">
      <c r="A160" s="7">
        <v>401</v>
      </c>
      <c r="B160" s="7">
        <v>144282</v>
      </c>
      <c r="C160" s="3"/>
      <c r="D160" s="49"/>
      <c r="E160" s="49" t="e">
        <f>VLOOKUP(C160,[3]A!$D$2:$J$467,7,FALSE)</f>
        <v>#N/A</v>
      </c>
      <c r="F160" s="50">
        <v>2</v>
      </c>
      <c r="J160" s="105">
        <f>VLOOKUP(C160,Route2021!$C$2:$J$1212,8,FALSE)</f>
        <v>0</v>
      </c>
      <c r="N160" s="49" t="e">
        <f>VLOOKUP(C160,Bilan!$B$4:$D$1785,3,FALSE)</f>
        <v>#N/A</v>
      </c>
      <c r="O160" s="49">
        <f t="shared" si="13"/>
        <v>401</v>
      </c>
      <c r="P160" s="50" t="e">
        <f>VLOOKUP(C160,[3]A!$D$2:$H$438,5,FALSE)</f>
        <v>#N/A</v>
      </c>
      <c r="Q160" s="48">
        <f>IFERROR(VLOOKUP(C160,'[4]1ère'!$B$3:$I$89,7,FALSE),0)</f>
        <v>0</v>
      </c>
      <c r="R160" s="48">
        <f>IFERROR(VLOOKUP(C160,'[4]2ème'!$B$3:$I$116,6,FALSE),0)</f>
        <v>0</v>
      </c>
      <c r="S160" s="48">
        <f>IFERROR(VLOOKUP(C160,'[4]3ème'!$B$3:$I$230,6,FALSE),0)</f>
        <v>0</v>
      </c>
      <c r="T160" s="48">
        <f>IFERROR(VLOOKUP(C160,[4]Féminines!$B$3:$I$89,6,FALSE),0)</f>
        <v>0</v>
      </c>
      <c r="U160">
        <f t="shared" si="11"/>
        <v>0</v>
      </c>
    </row>
    <row r="161" spans="1:21" ht="14.45" customHeight="1" x14ac:dyDescent="0.25">
      <c r="A161" s="7">
        <v>402</v>
      </c>
      <c r="B161" s="7">
        <v>4321</v>
      </c>
      <c r="C161" s="3" t="s">
        <v>2796</v>
      </c>
      <c r="D161" s="49" t="s">
        <v>74</v>
      </c>
      <c r="E161" s="49" t="str">
        <f>VLOOKUP(C161,[3]A!$D$2:$J$467,7,FALSE)</f>
        <v>05999023274</v>
      </c>
      <c r="F161" s="50">
        <v>2</v>
      </c>
      <c r="J161" s="105">
        <f>VLOOKUP(C161,Route2021!$C$2:$J$1212,8,FALSE)</f>
        <v>1</v>
      </c>
      <c r="N161" s="49">
        <f>VLOOKUP(C161,Bilan!$B$4:$D$1785,3,FALSE)</f>
        <v>4321</v>
      </c>
      <c r="O161" s="49">
        <f t="shared" ref="O161:O173" si="14">A161</f>
        <v>402</v>
      </c>
      <c r="P161" s="50" t="str">
        <f>VLOOKUP(C161,[3]A!$D$2:$H$438,5,FALSE)</f>
        <v>Adulte Masculin 30/39 ans</v>
      </c>
      <c r="Q161" s="48">
        <f>IFERROR(VLOOKUP(C161,'[4]1ère'!$B$3:$I$89,7,FALSE),0)</f>
        <v>0</v>
      </c>
      <c r="R161" s="48">
        <f>IFERROR(VLOOKUP(C161,'[4]2ème'!$B$3:$I$116,6,FALSE),0)</f>
        <v>9</v>
      </c>
      <c r="S161" s="48">
        <f>IFERROR(VLOOKUP(C161,'[4]3ème'!$B$3:$I$230,6,FALSE),0)</f>
        <v>11</v>
      </c>
      <c r="T161" s="48">
        <f>IFERROR(VLOOKUP(C161,[4]Féminines!$B$3:$I$89,6,FALSE),0)</f>
        <v>0</v>
      </c>
      <c r="U161">
        <f t="shared" si="11"/>
        <v>20</v>
      </c>
    </row>
    <row r="162" spans="1:21" ht="14.45" customHeight="1" x14ac:dyDescent="0.25">
      <c r="A162" s="7">
        <v>403</v>
      </c>
      <c r="B162" s="49">
        <v>2195</v>
      </c>
      <c r="C162" s="3" t="s">
        <v>3116</v>
      </c>
      <c r="D162" s="49" t="s">
        <v>59</v>
      </c>
      <c r="E162" s="49" t="str">
        <f>VLOOKUP(C162,[3]A!$D$2:$J$467,7,FALSE)</f>
        <v>05996227090</v>
      </c>
      <c r="F162" s="50">
        <v>2</v>
      </c>
      <c r="J162" s="105">
        <f>VLOOKUP(C162,Route2021!$C$2:$J$1212,8,FALSE)</f>
        <v>0</v>
      </c>
      <c r="N162" s="49">
        <f>VLOOKUP(C162,Bilan!$B$4:$D$1785,3,FALSE)</f>
        <v>2195</v>
      </c>
      <c r="O162" s="49">
        <f t="shared" si="14"/>
        <v>403</v>
      </c>
      <c r="P162" s="50" t="str">
        <f>VLOOKUP(C162,[3]A!$D$2:$H$438,5,FALSE)</f>
        <v>Adulte Masculin 17/19 ans</v>
      </c>
      <c r="Q162" s="48">
        <f>IFERROR(VLOOKUP(C162,'[4]1ère'!$B$3:$I$89,7,FALSE),0)</f>
        <v>0</v>
      </c>
      <c r="R162" s="48">
        <f>IFERROR(VLOOKUP(C162,'[4]2ème'!$B$3:$I$116,6,FALSE),0)</f>
        <v>3</v>
      </c>
      <c r="S162" s="48">
        <f>IFERROR(VLOOKUP(C162,'[4]3ème'!$B$3:$I$230,6,FALSE),0)</f>
        <v>9</v>
      </c>
      <c r="T162" s="48">
        <f>IFERROR(VLOOKUP(C162,[4]Féminines!$B$3:$I$89,6,FALSE),0)</f>
        <v>0</v>
      </c>
      <c r="U162">
        <f t="shared" si="11"/>
        <v>12</v>
      </c>
    </row>
    <row r="163" spans="1:21" ht="14.45" customHeight="1" x14ac:dyDescent="0.25">
      <c r="A163" s="7">
        <v>404</v>
      </c>
      <c r="B163" s="49">
        <f t="shared" ref="B163:B173" si="15">N163</f>
        <v>2339</v>
      </c>
      <c r="C163" s="49" t="s">
        <v>3890</v>
      </c>
      <c r="D163" s="49" t="s">
        <v>333</v>
      </c>
      <c r="E163" s="49" t="str">
        <f>VLOOKUP(C163,[3]A!$D$2:$J$467,7,FALSE)</f>
        <v>05999017338</v>
      </c>
      <c r="F163" s="50">
        <v>2</v>
      </c>
      <c r="J163" s="105" t="e">
        <f>VLOOKUP(C163,Route2021!$C$2:$J$1212,8,FALSE)</f>
        <v>#N/A</v>
      </c>
      <c r="N163" s="49">
        <f>VLOOKUP(C163,Bilan!$B$4:$D$1785,3,FALSE)</f>
        <v>2339</v>
      </c>
      <c r="O163" s="49">
        <f t="shared" si="14"/>
        <v>404</v>
      </c>
      <c r="P163" s="50" t="str">
        <f>VLOOKUP(C163,[3]A!$D$2:$H$438,5,FALSE)</f>
        <v>Adulte Masculin 20/29 ans</v>
      </c>
      <c r="Q163" s="48">
        <f>IFERROR(VLOOKUP(C163,'[4]1ère'!$B$3:$I$89,7,FALSE),0)</f>
        <v>0</v>
      </c>
      <c r="R163" s="48">
        <f>IFERROR(VLOOKUP(C163,'[4]2ème'!$B$3:$I$116,6,FALSE),0)</f>
        <v>0</v>
      </c>
      <c r="S163" s="48">
        <f>IFERROR(VLOOKUP(C163,'[4]3ème'!$B$3:$I$230,6,FALSE),0)</f>
        <v>0</v>
      </c>
      <c r="T163" s="48">
        <f>IFERROR(VLOOKUP(C163,[4]Féminines!$B$3:$I$89,6,FALSE),0)</f>
        <v>0</v>
      </c>
      <c r="U163">
        <f t="shared" si="11"/>
        <v>0</v>
      </c>
    </row>
    <row r="164" spans="1:21" ht="14.45" customHeight="1" x14ac:dyDescent="0.25">
      <c r="A164" s="7">
        <v>405</v>
      </c>
      <c r="B164" s="49">
        <f>N164</f>
        <v>144576</v>
      </c>
      <c r="C164" s="49" t="s">
        <v>211</v>
      </c>
      <c r="D164" s="49" t="str">
        <f>VLOOKUP(C164,[3]A!$D$2:$F$350,3,FALSE)</f>
        <v>UNION SPORTIVE SAINT ANDRE</v>
      </c>
      <c r="E164" s="49" t="str">
        <f>VLOOKUP(C164,[3]A!$D$2:$J$467,7,FALSE)</f>
        <v>05994043415</v>
      </c>
      <c r="F164" s="50">
        <v>2</v>
      </c>
      <c r="J164" s="105">
        <f>VLOOKUP(C164,Route2021!$C$2:$J$1212,8,FALSE)</f>
        <v>1</v>
      </c>
      <c r="N164" s="49">
        <f>VLOOKUP(C164,Bilan!$B$4:$D$1785,3,FALSE)</f>
        <v>144576</v>
      </c>
      <c r="O164" s="49">
        <f>A164</f>
        <v>405</v>
      </c>
      <c r="P164" s="50" t="str">
        <f>VLOOKUP(C164,[3]A!$D$2:$H$438,5,FALSE)</f>
        <v>Adulte Masculin 30/39 ans</v>
      </c>
      <c r="Q164" s="48">
        <f>IFERROR(VLOOKUP(C164,'[4]1ère'!$B$3:$I$89,7,FALSE),0)</f>
        <v>0</v>
      </c>
      <c r="R164" s="48">
        <f>IFERROR(VLOOKUP(C164,'[4]2ème'!$B$3:$I$116,6,FALSE),0)</f>
        <v>4</v>
      </c>
      <c r="S164" s="48">
        <f>IFERROR(VLOOKUP(C164,'[4]3ème'!$B$3:$I$230,6,FALSE),0)</f>
        <v>0</v>
      </c>
      <c r="T164" s="48">
        <f>IFERROR(VLOOKUP(C164,[4]Féminines!$B$3:$I$89,6,FALSE),0)</f>
        <v>0</v>
      </c>
      <c r="U164">
        <f>SUM(Q164:T164)</f>
        <v>4</v>
      </c>
    </row>
    <row r="165" spans="1:21" ht="14.45" customHeight="1" x14ac:dyDescent="0.25">
      <c r="A165" s="7">
        <v>406</v>
      </c>
      <c r="B165" s="49">
        <f t="shared" si="15"/>
        <v>2341</v>
      </c>
      <c r="C165" s="49" t="s">
        <v>1034</v>
      </c>
      <c r="D165" s="49" t="s">
        <v>88</v>
      </c>
      <c r="E165" s="49" t="str">
        <f>VLOOKUP(C165,[3]A!$D$2:$J$467,7,FALSE)</f>
        <v>05999002209</v>
      </c>
      <c r="F165" s="50">
        <v>2</v>
      </c>
      <c r="J165" s="105" t="e">
        <f>VLOOKUP(C165,Route2021!$C$2:$J$1212,8,FALSE)</f>
        <v>#N/A</v>
      </c>
      <c r="N165" s="49">
        <f>VLOOKUP(C165,Bilan!$B$4:$D$1785,3,FALSE)</f>
        <v>2341</v>
      </c>
      <c r="O165" s="49">
        <f t="shared" si="14"/>
        <v>406</v>
      </c>
      <c r="P165" s="50" t="str">
        <f>VLOOKUP(C165,[3]A!$D$2:$H$438,5,FALSE)</f>
        <v>Adulte Masculin 40/49 ans</v>
      </c>
      <c r="Q165" s="48">
        <f>IFERROR(VLOOKUP(C165,'[4]1ère'!$B$3:$I$89,7,FALSE),0)</f>
        <v>0</v>
      </c>
      <c r="R165" s="48">
        <f>IFERROR(VLOOKUP(C165,'[4]2ème'!$B$3:$I$116,6,FALSE),0)</f>
        <v>1</v>
      </c>
      <c r="S165" s="48">
        <f>IFERROR(VLOOKUP(C165,'[4]3ème'!$B$3:$I$230,6,FALSE),0)</f>
        <v>11</v>
      </c>
      <c r="T165" s="48">
        <f>IFERROR(VLOOKUP(C165,[4]Féminines!$B$3:$I$89,6,FALSE),0)</f>
        <v>0</v>
      </c>
      <c r="U165">
        <f t="shared" si="11"/>
        <v>12</v>
      </c>
    </row>
    <row r="166" spans="1:21" ht="14.45" customHeight="1" x14ac:dyDescent="0.25">
      <c r="A166" s="7"/>
      <c r="B166" s="49">
        <f t="shared" si="15"/>
        <v>144533</v>
      </c>
      <c r="C166" s="49" t="s">
        <v>706</v>
      </c>
      <c r="D166" s="49" t="s">
        <v>62</v>
      </c>
      <c r="E166" s="49" t="str">
        <f>VLOOKUP(C166,[3]A!$D$2:$J$467,7,FALSE)</f>
        <v>05996216578</v>
      </c>
      <c r="F166" s="50">
        <v>2</v>
      </c>
      <c r="J166" s="105">
        <f>VLOOKUP(C166,Route2021!$C$2:$J$1212,8,FALSE)</f>
        <v>0</v>
      </c>
      <c r="N166" s="49">
        <f>VLOOKUP(C166,Bilan!$B$4:$D$1785,3,FALSE)</f>
        <v>144533</v>
      </c>
      <c r="O166" s="49">
        <f t="shared" si="14"/>
        <v>0</v>
      </c>
      <c r="P166" s="50" t="str">
        <f>VLOOKUP(C166,[3]A!$D$2:$H$438,5,FALSE)</f>
        <v>Adulte Masculin 20/29 ans</v>
      </c>
      <c r="Q166" s="48">
        <f>IFERROR(VLOOKUP(C166,'[4]1ère'!$B$3:$I$89,7,FALSE),0)</f>
        <v>0</v>
      </c>
      <c r="R166" s="48">
        <f>IFERROR(VLOOKUP(C166,'[4]2ème'!$B$3:$I$116,6,FALSE),0)</f>
        <v>0</v>
      </c>
      <c r="S166" s="48">
        <f>IFERROR(VLOOKUP(C166,'[4]3ème'!$B$3:$I$230,6,FALSE),0)</f>
        <v>7</v>
      </c>
      <c r="T166" s="48">
        <f>IFERROR(VLOOKUP(C166,[4]Féminines!$B$3:$I$89,6,FALSE),0)</f>
        <v>0</v>
      </c>
      <c r="U166">
        <f t="shared" si="11"/>
        <v>7</v>
      </c>
    </row>
    <row r="167" spans="1:21" ht="14.45" customHeight="1" x14ac:dyDescent="0.25">
      <c r="A167" s="7">
        <v>408</v>
      </c>
      <c r="B167" s="49">
        <f t="shared" si="15"/>
        <v>144586</v>
      </c>
      <c r="C167" s="49" t="s">
        <v>3668</v>
      </c>
      <c r="D167" s="49" t="s">
        <v>3702</v>
      </c>
      <c r="E167" s="49" t="str">
        <f>VLOOKUP(C167,[3]A!$D$2:$J$467,7,FALSE)</f>
        <v>05999127861</v>
      </c>
      <c r="F167" s="50">
        <v>2</v>
      </c>
      <c r="J167" s="105" t="e">
        <f>VLOOKUP(C167,Route2021!$C$2:$J$1212,8,FALSE)</f>
        <v>#N/A</v>
      </c>
      <c r="N167" s="49">
        <f>VLOOKUP(C167,Bilan!$B$4:$D$1785,3,FALSE)</f>
        <v>144586</v>
      </c>
      <c r="O167" s="49">
        <f t="shared" si="14"/>
        <v>408</v>
      </c>
      <c r="P167" s="50" t="str">
        <f>VLOOKUP(C167,[3]A!$D$2:$H$438,5,FALSE)</f>
        <v>Adulte Masculin 40/49 ans</v>
      </c>
      <c r="Q167" s="48">
        <f>IFERROR(VLOOKUP(C167,'[4]1ère'!$B$3:$I$89,7,FALSE),0)</f>
        <v>0</v>
      </c>
      <c r="R167" s="48">
        <f>IFERROR(VLOOKUP(C167,'[4]2ème'!$B$3:$I$116,6,FALSE),0)</f>
        <v>0</v>
      </c>
      <c r="S167" s="48">
        <f>IFERROR(VLOOKUP(C167,'[4]3ème'!$B$3:$I$230,6,FALSE),0)</f>
        <v>12</v>
      </c>
      <c r="T167" s="48">
        <f>IFERROR(VLOOKUP(C167,[4]Féminines!$B$3:$I$89,6,FALSE),0)</f>
        <v>0</v>
      </c>
      <c r="U167">
        <f t="shared" si="11"/>
        <v>12</v>
      </c>
    </row>
    <row r="168" spans="1:21" ht="14.45" customHeight="1" x14ac:dyDescent="0.25">
      <c r="A168" s="7">
        <v>409</v>
      </c>
      <c r="B168" s="49">
        <f t="shared" si="15"/>
        <v>2226</v>
      </c>
      <c r="C168" s="49" t="s">
        <v>296</v>
      </c>
      <c r="D168" s="49" t="s">
        <v>3702</v>
      </c>
      <c r="E168" s="49" t="str">
        <f>VLOOKUP(C168,[3]A!$D$2:$J$467,7,FALSE)</f>
        <v>05999023575</v>
      </c>
      <c r="F168" s="50">
        <v>2</v>
      </c>
      <c r="J168" s="105">
        <f>VLOOKUP(C168,Route2021!$C$2:$J$1212,8,FALSE)</f>
        <v>1</v>
      </c>
      <c r="N168" s="49">
        <f>VLOOKUP(C168,Bilan!$B$4:$D$1785,3,FALSE)</f>
        <v>2226</v>
      </c>
      <c r="O168" s="49">
        <f t="shared" si="14"/>
        <v>409</v>
      </c>
      <c r="P168" s="50" t="str">
        <f>VLOOKUP(C168,[3]A!$D$2:$H$438,5,FALSE)</f>
        <v>Adulte Masculin 30/39 ans</v>
      </c>
      <c r="Q168" s="48">
        <f>IFERROR(VLOOKUP(C168,'[4]1ère'!$B$3:$I$89,7,FALSE),0)</f>
        <v>0</v>
      </c>
      <c r="R168" s="48">
        <f>IFERROR(VLOOKUP(C168,'[4]2ème'!$B$3:$I$116,6,FALSE),0)</f>
        <v>1</v>
      </c>
      <c r="S168" s="48">
        <f>IFERROR(VLOOKUP(C168,'[4]3ème'!$B$3:$I$230,6,FALSE),0)</f>
        <v>6</v>
      </c>
      <c r="T168" s="48">
        <f>IFERROR(VLOOKUP(C168,[4]Féminines!$B$3:$I$89,6,FALSE),0)</f>
        <v>0</v>
      </c>
      <c r="U168">
        <f t="shared" si="11"/>
        <v>7</v>
      </c>
    </row>
    <row r="169" spans="1:21" ht="14.45" customHeight="1" x14ac:dyDescent="0.25">
      <c r="A169" s="7">
        <v>407</v>
      </c>
      <c r="B169" s="49">
        <f t="shared" si="15"/>
        <v>4826</v>
      </c>
      <c r="C169" s="49" t="s">
        <v>93</v>
      </c>
      <c r="D169" s="49" t="s">
        <v>62</v>
      </c>
      <c r="E169" s="49" t="str">
        <f>VLOOKUP(C169,[3]A!$D$2:$J$467,7,FALSE)</f>
        <v>05957195697</v>
      </c>
      <c r="F169" s="50">
        <v>2</v>
      </c>
      <c r="J169" s="105">
        <f>VLOOKUP(C169,Route2021!$C$2:$J$1212,8,FALSE)</f>
        <v>1</v>
      </c>
      <c r="N169" s="49">
        <f>VLOOKUP(C169,Bilan!$B$4:$D$1785,3,FALSE)</f>
        <v>4826</v>
      </c>
      <c r="O169" s="49">
        <f t="shared" si="14"/>
        <v>407</v>
      </c>
      <c r="P169" s="50" t="str">
        <f>VLOOKUP(C169,[3]A!$D$2:$H$438,5,FALSE)</f>
        <v>Adulte Masculin 40/49 ans</v>
      </c>
      <c r="Q169" s="48">
        <f>IFERROR(VLOOKUP(C169,'[4]1ère'!$B$3:$I$89,7,FALSE),0)</f>
        <v>0</v>
      </c>
      <c r="R169" s="48">
        <f>IFERROR(VLOOKUP(C169,'[4]2ème'!$B$3:$I$116,6,FALSE),0)</f>
        <v>1</v>
      </c>
      <c r="S169" s="48">
        <f>IFERROR(VLOOKUP(C169,'[4]3ème'!$B$3:$I$230,6,FALSE),0)</f>
        <v>24</v>
      </c>
      <c r="T169" s="48">
        <f>IFERROR(VLOOKUP(C169,[4]Féminines!$B$3:$I$89,6,FALSE),0)</f>
        <v>0</v>
      </c>
      <c r="U169">
        <f t="shared" si="11"/>
        <v>25</v>
      </c>
    </row>
    <row r="170" spans="1:21" ht="14.45" customHeight="1" x14ac:dyDescent="0.25">
      <c r="A170" s="7"/>
      <c r="B170" s="49">
        <f t="shared" si="15"/>
        <v>2413</v>
      </c>
      <c r="C170" s="49" t="s">
        <v>3547</v>
      </c>
      <c r="D170" s="49" t="str">
        <f>VLOOKUP(C170,[3]A!$D$2:$F$350,3,FALSE)</f>
        <v>CAMPHIN EN CAREMBAULT CYCLING TEAM</v>
      </c>
      <c r="E170" s="49" t="str">
        <f>VLOOKUP(C170,[3]A!$D$2:$J$467,7,FALSE)</f>
        <v>05999026909</v>
      </c>
      <c r="F170" s="50">
        <v>2</v>
      </c>
      <c r="J170" s="105">
        <f>VLOOKUP(C170,Route2021!$C$2:$J$1212,8,FALSE)</f>
        <v>0</v>
      </c>
      <c r="N170" s="49">
        <f>VLOOKUP(C170,Bilan!$B$4:$D$1785,3,FALSE)</f>
        <v>2413</v>
      </c>
      <c r="O170" s="49">
        <f t="shared" si="14"/>
        <v>0</v>
      </c>
      <c r="P170" s="50" t="str">
        <f>VLOOKUP(C170,[3]A!$D$2:$H$438,5,FALSE)</f>
        <v>Adulte Masculin 17/19 ans</v>
      </c>
      <c r="Q170" s="48">
        <f>IFERROR(VLOOKUP(C170,'[4]1ère'!$B$3:$I$89,7,FALSE),0)</f>
        <v>0</v>
      </c>
      <c r="R170" s="48">
        <f>IFERROR(VLOOKUP(C170,'[4]2ème'!$B$3:$I$116,6,FALSE),0)</f>
        <v>0</v>
      </c>
      <c r="S170" s="48">
        <f>IFERROR(VLOOKUP(C170,'[4]3ème'!$B$3:$I$230,6,FALSE),0)</f>
        <v>0</v>
      </c>
      <c r="T170" s="48">
        <f>IFERROR(VLOOKUP(C170,[4]Féminines!$B$3:$I$89,6,FALSE),0)</f>
        <v>0</v>
      </c>
      <c r="U170">
        <f t="shared" si="11"/>
        <v>0</v>
      </c>
    </row>
    <row r="171" spans="1:21" ht="14.45" customHeight="1" x14ac:dyDescent="0.25">
      <c r="A171" s="7"/>
      <c r="B171" s="49">
        <f t="shared" si="15"/>
        <v>144333</v>
      </c>
      <c r="C171" s="49" t="s">
        <v>237</v>
      </c>
      <c r="D171" s="49" t="str">
        <f>VLOOKUP(C171,[3]A!$D$2:$F$350,3,FALSE)</f>
        <v>TEAM DECOPUB PROVILLE</v>
      </c>
      <c r="E171" s="49" t="str">
        <f>VLOOKUP(C171,[3]A!$D$2:$J$467,7,FALSE)</f>
        <v>05965594028</v>
      </c>
      <c r="F171" s="50">
        <v>2</v>
      </c>
      <c r="J171" s="105">
        <f>VLOOKUP(C171,Route2021!$C$2:$J$1212,8,FALSE)</f>
        <v>1</v>
      </c>
      <c r="N171" s="49">
        <f>VLOOKUP(C171,Bilan!$B$4:$D$1785,3,FALSE)</f>
        <v>144333</v>
      </c>
      <c r="O171" s="49">
        <f t="shared" si="14"/>
        <v>0</v>
      </c>
      <c r="P171" s="50" t="str">
        <f>VLOOKUP(C171,[3]A!$D$2:$H$438,5,FALSE)</f>
        <v>Adulte Masculin 50/59 ans</v>
      </c>
      <c r="Q171" s="48">
        <f>IFERROR(VLOOKUP(C171,'[4]1ère'!$B$3:$I$89,7,FALSE),0)</f>
        <v>0</v>
      </c>
      <c r="R171" s="48">
        <f>IFERROR(VLOOKUP(C171,'[4]2ème'!$B$3:$I$116,6,FALSE),0)</f>
        <v>0</v>
      </c>
      <c r="S171" s="48">
        <f>IFERROR(VLOOKUP(C171,'[4]3ème'!$B$3:$I$230,6,FALSE),0)</f>
        <v>0</v>
      </c>
      <c r="T171" s="48">
        <f>IFERROR(VLOOKUP(C171,[4]Féminines!$B$3:$I$89,6,FALSE),0)</f>
        <v>0</v>
      </c>
      <c r="U171">
        <f t="shared" si="11"/>
        <v>0</v>
      </c>
    </row>
    <row r="172" spans="1:21" ht="14.45" customHeight="1" x14ac:dyDescent="0.25">
      <c r="A172" s="7"/>
      <c r="B172" s="49">
        <f t="shared" si="15"/>
        <v>5156</v>
      </c>
      <c r="C172" s="49" t="s">
        <v>1906</v>
      </c>
      <c r="D172" s="49" t="str">
        <f>VLOOKUP(C172,[3]A!$D$2:$F$350,3,FALSE)</f>
        <v>TEAM DECOPUB PROVILLE</v>
      </c>
      <c r="E172" s="49" t="str">
        <f>VLOOKUP(C172,[3]A!$D$2:$J$467,7,FALSE)</f>
        <v>05999019490</v>
      </c>
      <c r="F172" s="50">
        <v>2</v>
      </c>
      <c r="J172" s="105">
        <f>VLOOKUP(C172,Route2021!$C$2:$J$1212,8,FALSE)</f>
        <v>0</v>
      </c>
      <c r="N172" s="49">
        <f>VLOOKUP(C172,Bilan!$B$4:$D$1785,3,FALSE)</f>
        <v>5156</v>
      </c>
      <c r="O172" s="49">
        <f t="shared" si="14"/>
        <v>0</v>
      </c>
      <c r="P172" s="50" t="str">
        <f>VLOOKUP(C172,[3]A!$D$2:$H$438,5,FALSE)</f>
        <v>Adulte Masculin 20/29 ans</v>
      </c>
      <c r="Q172" s="48">
        <f>IFERROR(VLOOKUP(C172,'[4]1ère'!$B$3:$I$89,7,FALSE),0)</f>
        <v>0</v>
      </c>
      <c r="R172" s="48">
        <f>IFERROR(VLOOKUP(C172,'[4]2ème'!$B$3:$I$116,6,FALSE),0)</f>
        <v>0</v>
      </c>
      <c r="S172" s="48">
        <f>IFERROR(VLOOKUP(C172,'[4]3ème'!$B$3:$I$230,6,FALSE),0)</f>
        <v>0</v>
      </c>
      <c r="T172" s="48">
        <f>IFERROR(VLOOKUP(C172,[4]Féminines!$B$3:$I$89,6,FALSE),0)</f>
        <v>0</v>
      </c>
      <c r="U172">
        <f t="shared" si="11"/>
        <v>0</v>
      </c>
    </row>
    <row r="173" spans="1:21" ht="14.45" customHeight="1" x14ac:dyDescent="0.25">
      <c r="A173" s="7"/>
      <c r="B173" s="49">
        <f t="shared" si="15"/>
        <v>2351</v>
      </c>
      <c r="C173" s="49" t="s">
        <v>1908</v>
      </c>
      <c r="D173" s="49" t="str">
        <f>VLOOKUP(C173,[3]A!$D$2:$F$350,3,FALSE)</f>
        <v>CAMPHIN EN CAREMBAULT CYCLING TEAM</v>
      </c>
      <c r="E173" s="49" t="str">
        <f>VLOOKUP(C173,[3]A!$D$2:$J$467,7,FALSE)</f>
        <v>05999015645</v>
      </c>
      <c r="F173" s="50">
        <v>2</v>
      </c>
      <c r="J173" s="105">
        <f>VLOOKUP(C173,Route2021!$C$2:$J$1212,8,FALSE)</f>
        <v>0</v>
      </c>
      <c r="N173" s="49">
        <f>VLOOKUP(C173,Bilan!$B$4:$D$1785,3,FALSE)</f>
        <v>2351</v>
      </c>
      <c r="O173" s="49">
        <f t="shared" si="14"/>
        <v>0</v>
      </c>
      <c r="P173" s="50" t="str">
        <f>VLOOKUP(C173,[3]A!$D$2:$H$438,5,FALSE)</f>
        <v>Adulte Masculin 50/59 ans</v>
      </c>
      <c r="Q173" s="48">
        <f>IFERROR(VLOOKUP(C173,'[4]1ère'!$B$3:$I$89,7,FALSE),0)</f>
        <v>0</v>
      </c>
      <c r="R173" s="48">
        <f>IFERROR(VLOOKUP(C173,'[4]2ème'!$B$3:$I$116,6,FALSE),0)</f>
        <v>0</v>
      </c>
      <c r="S173" s="48">
        <f>IFERROR(VLOOKUP(C173,'[4]3ème'!$B$3:$I$230,6,FALSE),0)</f>
        <v>0</v>
      </c>
      <c r="T173" s="48">
        <f>IFERROR(VLOOKUP(C173,[4]Féminines!$B$3:$I$89,6,FALSE),0)</f>
        <v>0</v>
      </c>
      <c r="U173">
        <f t="shared" si="11"/>
        <v>0</v>
      </c>
    </row>
    <row r="174" spans="1:21" ht="14.45" customHeight="1" x14ac:dyDescent="0.25">
      <c r="A174" s="7"/>
      <c r="B174" s="49" t="e">
        <f t="shared" ref="B174:B186" si="16">N174</f>
        <v>#N/A</v>
      </c>
      <c r="D174" s="49"/>
      <c r="E174" s="49" t="e">
        <f>VLOOKUP(C174,[3]A!$D$2:$J$467,7,FALSE)</f>
        <v>#N/A</v>
      </c>
      <c r="F174" s="50">
        <v>2</v>
      </c>
      <c r="J174" s="105">
        <f>VLOOKUP(C174,Route2021!$C$2:$J$1212,8,FALSE)</f>
        <v>0</v>
      </c>
      <c r="N174" s="49" t="e">
        <f>VLOOKUP(C174,Bilan!$B$4:$D$1785,3,FALSE)</f>
        <v>#N/A</v>
      </c>
      <c r="O174" s="49">
        <f t="shared" si="13"/>
        <v>0</v>
      </c>
      <c r="P174" s="50" t="e">
        <f>VLOOKUP(C174,[3]A!$D$2:$H$438,5,FALSE)</f>
        <v>#N/A</v>
      </c>
      <c r="Q174" s="48">
        <f>IFERROR(VLOOKUP(C174,'[4]1ère'!$B$3:$I$89,7,FALSE),0)</f>
        <v>0</v>
      </c>
      <c r="R174" s="48">
        <f>IFERROR(VLOOKUP(C174,'[4]2ème'!$B$3:$I$116,6,FALSE),0)</f>
        <v>0</v>
      </c>
      <c r="S174" s="48">
        <f>IFERROR(VLOOKUP(C174,'[4]3ème'!$B$3:$I$230,6,FALSE),0)</f>
        <v>0</v>
      </c>
      <c r="T174" s="48">
        <f>IFERROR(VLOOKUP(C174,[4]Féminines!$B$3:$I$89,6,FALSE),0)</f>
        <v>0</v>
      </c>
      <c r="U174">
        <f t="shared" si="11"/>
        <v>0</v>
      </c>
    </row>
    <row r="175" spans="1:21" ht="14.45" customHeight="1" x14ac:dyDescent="0.25">
      <c r="A175" s="7"/>
      <c r="B175" s="49">
        <f t="shared" si="16"/>
        <v>7034</v>
      </c>
      <c r="C175" s="49" t="s">
        <v>3601</v>
      </c>
      <c r="D175" s="49" t="str">
        <f>VLOOKUP(C175,[3]A!$D$2:$F$350,3,FALSE)</f>
        <v>ESPOIR CYCLISTE WAMBRECHIES MARQUETTE</v>
      </c>
      <c r="E175" s="49" t="str">
        <f>VLOOKUP(C175,[3]A!$D$2:$J$467,7,FALSE)</f>
        <v>05999126987</v>
      </c>
      <c r="F175" s="50">
        <v>2</v>
      </c>
      <c r="J175" s="105">
        <f>VLOOKUP(C175,Route2021!$C$2:$J$1212,8,FALSE)</f>
        <v>0</v>
      </c>
      <c r="N175" s="49">
        <f>VLOOKUP(C175,Bilan!$B$4:$D$1785,3,FALSE)</f>
        <v>7034</v>
      </c>
      <c r="O175" s="49">
        <f t="shared" si="13"/>
        <v>0</v>
      </c>
      <c r="P175" s="50" t="str">
        <f>VLOOKUP(C175,[3]A!$D$2:$H$438,5,FALSE)</f>
        <v>Adulte Masculin 30/39 ans</v>
      </c>
      <c r="Q175" s="48">
        <f>IFERROR(VLOOKUP(C175,'[4]1ère'!$B$3:$I$89,7,FALSE),0)</f>
        <v>0</v>
      </c>
      <c r="R175" s="48">
        <f>IFERROR(VLOOKUP(C175,'[4]2ème'!$B$3:$I$116,6,FALSE),0)</f>
        <v>0</v>
      </c>
      <c r="S175" s="48">
        <f>IFERROR(VLOOKUP(C175,'[4]3ème'!$B$3:$I$230,6,FALSE),0)</f>
        <v>0</v>
      </c>
      <c r="T175" s="48">
        <f>IFERROR(VLOOKUP(C175,[4]Féminines!$B$3:$I$89,6,FALSE),0)</f>
        <v>0</v>
      </c>
      <c r="U175">
        <f t="shared" si="11"/>
        <v>0</v>
      </c>
    </row>
    <row r="176" spans="1:21" ht="14.45" customHeight="1" x14ac:dyDescent="0.25">
      <c r="A176" s="7"/>
      <c r="B176" s="49">
        <f t="shared" si="16"/>
        <v>144279</v>
      </c>
      <c r="C176" s="49" t="s">
        <v>585</v>
      </c>
      <c r="D176" s="49" t="str">
        <f>VLOOKUP(C176,[3]A!$D$2:$F$350,3,FALSE)</f>
        <v>UNION SPORTIVE SAINT ANDRE</v>
      </c>
      <c r="E176" s="49" t="str">
        <f>VLOOKUP(C176,[3]A!$D$2:$J$467,7,FALSE)</f>
        <v>05999021232</v>
      </c>
      <c r="F176" s="50">
        <v>2</v>
      </c>
      <c r="J176" s="105">
        <f>VLOOKUP(C176,Route2021!$C$2:$J$1212,8,FALSE)</f>
        <v>0</v>
      </c>
      <c r="N176" s="49">
        <f>VLOOKUP(C176,Bilan!$B$4:$D$1785,3,FALSE)</f>
        <v>144279</v>
      </c>
      <c r="O176" s="49">
        <f t="shared" si="13"/>
        <v>0</v>
      </c>
      <c r="P176" s="50" t="str">
        <f>VLOOKUP(C176,[3]A!$D$2:$H$438,5,FALSE)</f>
        <v>Adulte Masculin 40/49 ans</v>
      </c>
      <c r="Q176" s="48">
        <f>IFERROR(VLOOKUP(C176,'[4]1ère'!$B$3:$I$89,7,FALSE),0)</f>
        <v>0</v>
      </c>
      <c r="R176" s="48">
        <f>IFERROR(VLOOKUP(C176,'[4]2ème'!$B$3:$I$116,6,FALSE),0)</f>
        <v>0</v>
      </c>
      <c r="S176" s="48">
        <f>IFERROR(VLOOKUP(C176,'[4]3ème'!$B$3:$I$230,6,FALSE),0)</f>
        <v>0</v>
      </c>
      <c r="T176" s="48">
        <f>IFERROR(VLOOKUP(C176,[4]Féminines!$B$3:$I$89,6,FALSE),0)</f>
        <v>0</v>
      </c>
      <c r="U176">
        <f t="shared" si="11"/>
        <v>0</v>
      </c>
    </row>
    <row r="177" spans="1:21" ht="14.45" customHeight="1" x14ac:dyDescent="0.25">
      <c r="A177" s="7"/>
      <c r="B177" s="49">
        <f t="shared" si="16"/>
        <v>144490</v>
      </c>
      <c r="C177" s="49" t="s">
        <v>696</v>
      </c>
      <c r="D177" s="49" t="str">
        <f>VLOOKUP(C177,[3]A!$D$2:$F$350,3,FALSE)</f>
        <v>NEW ORANGE TEAM BOUSBECQUE</v>
      </c>
      <c r="E177" s="49" t="str">
        <f>VLOOKUP(C177,[3]A!$D$2:$J$467,7,FALSE)</f>
        <v>05996224505</v>
      </c>
      <c r="F177" s="50">
        <v>2</v>
      </c>
      <c r="J177" s="105">
        <f>VLOOKUP(C177,Route2021!$C$2:$J$1212,8,FALSE)</f>
        <v>0</v>
      </c>
      <c r="N177" s="49">
        <f>VLOOKUP(C177,Bilan!$B$4:$D$1785,3,FALSE)</f>
        <v>144490</v>
      </c>
      <c r="O177" s="49">
        <f t="shared" si="13"/>
        <v>0</v>
      </c>
      <c r="P177" s="50" t="str">
        <f>VLOOKUP(C177,[3]A!$D$2:$H$438,5,FALSE)</f>
        <v>Adulte Masculin 40/49 ans</v>
      </c>
      <c r="Q177" s="48">
        <f>IFERROR(VLOOKUP(C177,'[4]1ère'!$B$3:$I$89,7,FALSE),0)</f>
        <v>0</v>
      </c>
      <c r="R177" s="48">
        <f>IFERROR(VLOOKUP(C177,'[4]2ème'!$B$3:$I$116,6,FALSE),0)</f>
        <v>0</v>
      </c>
      <c r="S177" s="48">
        <f>IFERROR(VLOOKUP(C177,'[4]3ème'!$B$3:$I$230,6,FALSE),0)</f>
        <v>0</v>
      </c>
      <c r="T177" s="48">
        <f>IFERROR(VLOOKUP(C177,[4]Féminines!$B$3:$I$89,6,FALSE),0)</f>
        <v>0</v>
      </c>
      <c r="U177">
        <f t="shared" si="11"/>
        <v>0</v>
      </c>
    </row>
    <row r="178" spans="1:21" ht="14.45" customHeight="1" x14ac:dyDescent="0.25">
      <c r="A178" s="7"/>
      <c r="B178" s="49" t="str">
        <f t="shared" si="16"/>
        <v xml:space="preserve"> </v>
      </c>
      <c r="C178" s="49" t="s">
        <v>23</v>
      </c>
      <c r="D178" s="49" t="s">
        <v>23</v>
      </c>
      <c r="E178" s="49" t="e">
        <f>VLOOKUP(C178,[3]A!$D$2:$J$467,7,FALSE)</f>
        <v>#N/A</v>
      </c>
      <c r="F178" s="50">
        <v>2</v>
      </c>
      <c r="J178" s="105" t="e">
        <f>VLOOKUP(C178,Route2021!$C$2:$J$1212,8,FALSE)</f>
        <v>#N/A</v>
      </c>
      <c r="N178" s="49" t="str">
        <f>VLOOKUP(C178,Bilan!$B$4:$D$1785,3,FALSE)</f>
        <v xml:space="preserve"> </v>
      </c>
      <c r="O178" s="49">
        <f t="shared" si="13"/>
        <v>0</v>
      </c>
      <c r="P178" s="50" t="e">
        <f>VLOOKUP(C178,[3]A!$D$2:$H$438,5,FALSE)</f>
        <v>#N/A</v>
      </c>
      <c r="Q178" s="48">
        <f>IFERROR(VLOOKUP(C178,'[4]1ère'!$B$3:$I$89,7,FALSE),0)</f>
        <v>0</v>
      </c>
      <c r="R178" s="48">
        <f>IFERROR(VLOOKUP(C178,'[4]2ème'!$B$3:$I$116,6,FALSE),0)</f>
        <v>0</v>
      </c>
      <c r="S178" s="48">
        <f>IFERROR(VLOOKUP(C178,'[4]3ème'!$B$3:$I$230,6,FALSE),0)</f>
        <v>0</v>
      </c>
      <c r="T178" s="48">
        <f>IFERROR(VLOOKUP(C178,[4]Féminines!$B$3:$I$89,6,FALSE),0)</f>
        <v>0</v>
      </c>
      <c r="U178">
        <f t="shared" si="11"/>
        <v>0</v>
      </c>
    </row>
    <row r="179" spans="1:21" ht="14.45" customHeight="1" x14ac:dyDescent="0.25">
      <c r="A179" s="7"/>
      <c r="B179" s="49" t="e">
        <f t="shared" si="16"/>
        <v>#N/A</v>
      </c>
      <c r="D179" s="49"/>
      <c r="E179" s="49" t="e">
        <f>VLOOKUP(C179,[3]A!$D$2:$J$467,7,FALSE)</f>
        <v>#N/A</v>
      </c>
      <c r="F179" s="50">
        <v>2</v>
      </c>
      <c r="J179" s="105">
        <f>VLOOKUP(C179,Route2021!$C$2:$J$1212,8,FALSE)</f>
        <v>0</v>
      </c>
      <c r="N179" s="49" t="e">
        <f>VLOOKUP(C179,Bilan!$B$4:$D$1785,3,FALSE)</f>
        <v>#N/A</v>
      </c>
      <c r="O179" s="49">
        <f t="shared" si="13"/>
        <v>0</v>
      </c>
      <c r="P179" s="50" t="e">
        <f>VLOOKUP(C179,[3]A!$D$2:$H$438,5,FALSE)</f>
        <v>#N/A</v>
      </c>
      <c r="Q179" s="48">
        <f>IFERROR(VLOOKUP(C179,'[4]1ère'!$B$3:$I$89,7,FALSE),0)</f>
        <v>0</v>
      </c>
      <c r="R179" s="48">
        <f>IFERROR(VLOOKUP(C179,'[4]2ème'!$B$3:$I$116,6,FALSE),0)</f>
        <v>0</v>
      </c>
      <c r="S179" s="48">
        <f>IFERROR(VLOOKUP(C179,'[4]3ème'!$B$3:$I$230,6,FALSE),0)</f>
        <v>0</v>
      </c>
      <c r="T179" s="48">
        <f>IFERROR(VLOOKUP(C179,[4]Féminines!$B$3:$I$89,6,FALSE),0)</f>
        <v>0</v>
      </c>
      <c r="U179">
        <f t="shared" si="11"/>
        <v>0</v>
      </c>
    </row>
    <row r="180" spans="1:21" ht="14.45" customHeight="1" x14ac:dyDescent="0.25">
      <c r="A180" s="7"/>
      <c r="B180" s="49" t="e">
        <f t="shared" si="16"/>
        <v>#N/A</v>
      </c>
      <c r="D180" s="49"/>
      <c r="E180" s="49" t="e">
        <f>VLOOKUP(C180,[3]A!$D$2:$J$467,7,FALSE)</f>
        <v>#N/A</v>
      </c>
      <c r="F180" s="50">
        <v>2</v>
      </c>
      <c r="J180" s="105">
        <f>VLOOKUP(C180,Route2021!$C$2:$J$1212,8,FALSE)</f>
        <v>0</v>
      </c>
      <c r="N180" s="49" t="e">
        <f>VLOOKUP(C180,Bilan!$B$4:$D$1785,3,FALSE)</f>
        <v>#N/A</v>
      </c>
      <c r="O180" s="49">
        <f t="shared" si="13"/>
        <v>0</v>
      </c>
      <c r="P180" s="50" t="e">
        <f>VLOOKUP(C180,[3]A!$D$2:$H$438,5,FALSE)</f>
        <v>#N/A</v>
      </c>
      <c r="Q180" s="48">
        <f>IFERROR(VLOOKUP(C180,'[4]1ère'!$B$3:$I$89,7,FALSE),0)</f>
        <v>0</v>
      </c>
      <c r="R180" s="48">
        <f>IFERROR(VLOOKUP(C180,'[4]2ème'!$B$3:$I$116,6,FALSE),0)</f>
        <v>0</v>
      </c>
      <c r="S180" s="48">
        <f>IFERROR(VLOOKUP(C180,'[4]3ème'!$B$3:$I$230,6,FALSE),0)</f>
        <v>0</v>
      </c>
      <c r="T180" s="48">
        <f>IFERROR(VLOOKUP(C180,[4]Féminines!$B$3:$I$89,6,FALSE),0)</f>
        <v>0</v>
      </c>
      <c r="U180">
        <f t="shared" si="11"/>
        <v>0</v>
      </c>
    </row>
    <row r="181" spans="1:21" ht="14.45" customHeight="1" x14ac:dyDescent="0.25">
      <c r="A181" s="7"/>
      <c r="B181" s="49" t="e">
        <f t="shared" si="16"/>
        <v>#N/A</v>
      </c>
      <c r="D181" s="49"/>
      <c r="E181" s="49" t="e">
        <f>VLOOKUP(C181,[3]A!$D$2:$J$467,7,FALSE)</f>
        <v>#N/A</v>
      </c>
      <c r="F181" s="50">
        <v>2</v>
      </c>
      <c r="J181" s="105">
        <f>VLOOKUP(C181,Route2021!$C$2:$J$1212,8,FALSE)</f>
        <v>0</v>
      </c>
      <c r="N181" s="49" t="e">
        <f>VLOOKUP(C181,Bilan!$B$4:$D$1785,3,FALSE)</f>
        <v>#N/A</v>
      </c>
      <c r="O181" s="49">
        <f t="shared" si="13"/>
        <v>0</v>
      </c>
      <c r="P181" s="50" t="e">
        <f>VLOOKUP(C181,[3]A!$D$2:$H$438,5,FALSE)</f>
        <v>#N/A</v>
      </c>
      <c r="Q181" s="48">
        <f>IFERROR(VLOOKUP(C181,'[4]1ère'!$B$3:$I$89,7,FALSE),0)</f>
        <v>0</v>
      </c>
      <c r="R181" s="48">
        <f>IFERROR(VLOOKUP(C181,'[4]2ème'!$B$3:$I$116,6,FALSE),0)</f>
        <v>0</v>
      </c>
      <c r="S181" s="48">
        <f>IFERROR(VLOOKUP(C181,'[4]3ème'!$B$3:$I$230,6,FALSE),0)</f>
        <v>0</v>
      </c>
      <c r="T181" s="48">
        <f>IFERROR(VLOOKUP(C181,[4]Féminines!$B$3:$I$89,6,FALSE),0)</f>
        <v>0</v>
      </c>
      <c r="U181">
        <f t="shared" si="11"/>
        <v>0</v>
      </c>
    </row>
    <row r="182" spans="1:21" ht="14.45" customHeight="1" x14ac:dyDescent="0.25">
      <c r="A182" s="7"/>
      <c r="B182" s="49" t="e">
        <f t="shared" si="16"/>
        <v>#N/A</v>
      </c>
      <c r="D182" s="49"/>
      <c r="E182" s="49" t="e">
        <f>VLOOKUP(C182,[3]A!$D$2:$J$467,7,FALSE)</f>
        <v>#N/A</v>
      </c>
      <c r="F182" s="50">
        <v>2</v>
      </c>
      <c r="J182" s="105">
        <f>VLOOKUP(C182,Route2021!$C$2:$J$1212,8,FALSE)</f>
        <v>0</v>
      </c>
      <c r="N182" s="49" t="e">
        <f>VLOOKUP(C182,Bilan!$B$4:$D$1785,3,FALSE)</f>
        <v>#N/A</v>
      </c>
      <c r="O182" s="49">
        <f t="shared" si="13"/>
        <v>0</v>
      </c>
      <c r="P182" s="50" t="e">
        <f>VLOOKUP(C182,[3]A!$D$2:$H$438,5,FALSE)</f>
        <v>#N/A</v>
      </c>
      <c r="Q182" s="48">
        <f>IFERROR(VLOOKUP(C182,'[4]1ère'!$B$3:$I$89,7,FALSE),0)</f>
        <v>0</v>
      </c>
      <c r="R182" s="48">
        <f>IFERROR(VLOOKUP(C182,'[4]2ème'!$B$3:$I$116,6,FALSE),0)</f>
        <v>0</v>
      </c>
      <c r="S182" s="48">
        <f>IFERROR(VLOOKUP(C182,'[4]3ème'!$B$3:$I$230,6,FALSE),0)</f>
        <v>0</v>
      </c>
      <c r="T182" s="48">
        <f>IFERROR(VLOOKUP(C182,[4]Féminines!$B$3:$I$89,6,FALSE),0)</f>
        <v>0</v>
      </c>
      <c r="U182">
        <f t="shared" si="11"/>
        <v>0</v>
      </c>
    </row>
    <row r="183" spans="1:21" ht="14.45" customHeight="1" x14ac:dyDescent="0.25">
      <c r="A183" s="7"/>
      <c r="B183" s="49">
        <f t="shared" si="16"/>
        <v>144470</v>
      </c>
      <c r="C183" s="49" t="s">
        <v>2624</v>
      </c>
      <c r="D183" s="49" t="str">
        <f>VLOOKUP(C183,[3]A!$D$2:$F$350,3,FALSE)</f>
        <v>FLEURBAIX TEAM SHARK VTT</v>
      </c>
      <c r="E183" s="49" t="str">
        <f>VLOOKUP(C183,[3]A!$D$2:$J$467,7,FALSE)</f>
        <v>06297015338</v>
      </c>
      <c r="F183" s="50">
        <v>2</v>
      </c>
      <c r="J183" s="105">
        <f>VLOOKUP(C183,Route2021!$C$2:$J$1212,8,FALSE)</f>
        <v>1</v>
      </c>
      <c r="N183" s="49">
        <f>VLOOKUP(C183,Bilan!$B$4:$D$1785,3,FALSE)</f>
        <v>144470</v>
      </c>
      <c r="O183" s="49">
        <f t="shared" si="13"/>
        <v>0</v>
      </c>
      <c r="P183" s="50" t="str">
        <f>VLOOKUP(C183,[3]A!$D$2:$H$438,5,FALSE)</f>
        <v>Adulte Masculin 20/29 ans</v>
      </c>
      <c r="Q183" s="48">
        <f>IFERROR(VLOOKUP(C183,'[4]1ère'!$B$3:$I$89,7,FALSE),0)</f>
        <v>0</v>
      </c>
      <c r="R183" s="48">
        <f>IFERROR(VLOOKUP(C183,'[4]2ème'!$B$3:$I$116,6,FALSE),0)</f>
        <v>0</v>
      </c>
      <c r="S183" s="48">
        <f>IFERROR(VLOOKUP(C183,'[4]3ème'!$B$3:$I$230,6,FALSE),0)</f>
        <v>0</v>
      </c>
      <c r="T183" s="48">
        <f>IFERROR(VLOOKUP(C183,[4]Féminines!$B$3:$I$89,6,FALSE),0)</f>
        <v>0</v>
      </c>
      <c r="U183">
        <f t="shared" si="11"/>
        <v>0</v>
      </c>
    </row>
    <row r="184" spans="1:21" ht="14.45" customHeight="1" x14ac:dyDescent="0.25">
      <c r="A184" s="7"/>
      <c r="B184" s="49" t="e">
        <f t="shared" si="16"/>
        <v>#N/A</v>
      </c>
      <c r="D184" s="49" t="e">
        <f>VLOOKUP(C184,[3]A!$D$2:$F$350,3,FALSE)</f>
        <v>#N/A</v>
      </c>
      <c r="E184" s="49" t="e">
        <f>VLOOKUP(C184,[3]A!$D$2:$J$467,7,FALSE)</f>
        <v>#N/A</v>
      </c>
      <c r="F184" s="50">
        <v>2</v>
      </c>
      <c r="J184" s="105">
        <f>VLOOKUP(C184,Route2021!$C$2:$J$1212,8,FALSE)</f>
        <v>0</v>
      </c>
      <c r="N184" s="49" t="e">
        <f>VLOOKUP(C184,Bilan!$B$4:$D$1785,3,FALSE)</f>
        <v>#N/A</v>
      </c>
      <c r="O184" s="49">
        <f t="shared" si="13"/>
        <v>0</v>
      </c>
      <c r="P184" s="50" t="e">
        <f>VLOOKUP(C184,[3]A!$D$2:$H$438,5,FALSE)</f>
        <v>#N/A</v>
      </c>
      <c r="Q184" s="48">
        <f>IFERROR(VLOOKUP(C184,'[4]1ère'!$B$3:$I$89,7,FALSE),0)</f>
        <v>0</v>
      </c>
      <c r="R184" s="48">
        <f>IFERROR(VLOOKUP(C184,'[4]2ème'!$B$3:$I$116,6,FALSE),0)</f>
        <v>0</v>
      </c>
      <c r="S184" s="48">
        <f>IFERROR(VLOOKUP(C184,'[4]3ème'!$B$3:$I$230,6,FALSE),0)</f>
        <v>0</v>
      </c>
      <c r="T184" s="48">
        <f>IFERROR(VLOOKUP(C184,[4]Féminines!$B$3:$I$89,6,FALSE),0)</f>
        <v>0</v>
      </c>
      <c r="U184">
        <f t="shared" si="11"/>
        <v>0</v>
      </c>
    </row>
    <row r="185" spans="1:21" ht="14.45" customHeight="1" x14ac:dyDescent="0.25">
      <c r="A185" s="7"/>
      <c r="B185" s="49" t="e">
        <f t="shared" si="16"/>
        <v>#N/A</v>
      </c>
      <c r="D185" s="49" t="e">
        <f>VLOOKUP(C185,[3]A!$D$2:$F$350,3,FALSE)</f>
        <v>#N/A</v>
      </c>
      <c r="E185" s="49" t="e">
        <f>VLOOKUP(C185,[3]A!$D$2:$J$467,7,FALSE)</f>
        <v>#N/A</v>
      </c>
      <c r="F185" s="50">
        <v>2</v>
      </c>
      <c r="J185" s="105">
        <f>VLOOKUP(C185,Route2021!$C$2:$J$1212,8,FALSE)</f>
        <v>0</v>
      </c>
      <c r="N185" s="49" t="e">
        <f>VLOOKUP(C185,Bilan!$B$4:$D$1785,3,FALSE)</f>
        <v>#N/A</v>
      </c>
      <c r="O185" s="49">
        <f t="shared" si="13"/>
        <v>0</v>
      </c>
      <c r="P185" s="50" t="e">
        <f>VLOOKUP(C185,[3]A!$D$2:$H$438,5,FALSE)</f>
        <v>#N/A</v>
      </c>
      <c r="Q185" s="48">
        <f>IFERROR(VLOOKUP(C185,'[4]1ère'!$B$3:$I$89,7,FALSE),0)</f>
        <v>0</v>
      </c>
      <c r="R185" s="48">
        <f>IFERROR(VLOOKUP(C185,'[4]2ème'!$B$3:$I$116,6,FALSE),0)</f>
        <v>0</v>
      </c>
      <c r="S185" s="48">
        <f>IFERROR(VLOOKUP(C185,'[4]3ème'!$B$3:$I$230,6,FALSE),0)</f>
        <v>0</v>
      </c>
      <c r="T185" s="48">
        <f>IFERROR(VLOOKUP(C185,[4]Féminines!$B$3:$I$89,6,FALSE),0)</f>
        <v>0</v>
      </c>
      <c r="U185">
        <f t="shared" si="11"/>
        <v>0</v>
      </c>
    </row>
    <row r="186" spans="1:21" ht="14.45" customHeight="1" x14ac:dyDescent="0.25">
      <c r="A186" s="7"/>
      <c r="B186" s="49" t="e">
        <f t="shared" si="16"/>
        <v>#N/A</v>
      </c>
      <c r="D186" s="49" t="e">
        <f>VLOOKUP(C186,[3]A!$D$2:$F$350,3,FALSE)</f>
        <v>#N/A</v>
      </c>
      <c r="E186" s="49" t="e">
        <f>VLOOKUP(C186,[3]A!$D$2:$J$467,7,FALSE)</f>
        <v>#N/A</v>
      </c>
      <c r="F186" s="50">
        <v>2</v>
      </c>
      <c r="J186" s="105">
        <f>VLOOKUP(C186,Route2021!$C$2:$J$1212,8,FALSE)</f>
        <v>0</v>
      </c>
      <c r="N186" s="49" t="e">
        <f>VLOOKUP(C186,Bilan!$B$4:$D$1785,3,FALSE)</f>
        <v>#N/A</v>
      </c>
      <c r="O186" s="49">
        <f t="shared" si="13"/>
        <v>0</v>
      </c>
      <c r="P186" s="50" t="e">
        <f>VLOOKUP(C186,[3]A!$D$2:$H$438,5,FALSE)</f>
        <v>#N/A</v>
      </c>
      <c r="Q186" s="48">
        <f>IFERROR(VLOOKUP(C186,'[4]1ère'!$B$3:$I$89,7,FALSE),0)</f>
        <v>0</v>
      </c>
      <c r="R186" s="48">
        <f>IFERROR(VLOOKUP(C186,'[4]2ème'!$B$3:$I$116,6,FALSE),0)</f>
        <v>0</v>
      </c>
      <c r="S186" s="48">
        <f>IFERROR(VLOOKUP(C186,'[4]3ème'!$B$3:$I$230,6,FALSE),0)</f>
        <v>0</v>
      </c>
      <c r="T186" s="48">
        <f>IFERROR(VLOOKUP(C186,[4]Féminines!$B$3:$I$89,6,FALSE),0)</f>
        <v>0</v>
      </c>
      <c r="U186">
        <f t="shared" si="11"/>
        <v>0</v>
      </c>
    </row>
    <row r="187" spans="1:21" ht="14.45" customHeight="1" x14ac:dyDescent="0.25">
      <c r="A187" s="15">
        <v>101</v>
      </c>
      <c r="B187" s="15" t="e">
        <f t="shared" si="12"/>
        <v>#N/A</v>
      </c>
      <c r="D187" s="49"/>
      <c r="E187" s="49" t="e">
        <f>VLOOKUP(C187,[3]A!$D$2:$J$467,7,FALSE)</f>
        <v>#N/A</v>
      </c>
      <c r="F187" s="50" t="s">
        <v>359</v>
      </c>
      <c r="J187" s="105">
        <f>VLOOKUP(C187,Route2021!$C$2:$J$1212,8,FALSE)</f>
        <v>0</v>
      </c>
      <c r="N187" s="49" t="e">
        <f>VLOOKUP(C187,Bilan!$B$4:$D$1785,3,FALSE)</f>
        <v>#N/A</v>
      </c>
      <c r="O187" s="49">
        <f t="shared" ref="O187:O250" si="17">A187</f>
        <v>101</v>
      </c>
      <c r="P187" s="50" t="e">
        <f>VLOOKUP(C187,[3]A!$D$2:$H$438,5,FALSE)</f>
        <v>#N/A</v>
      </c>
      <c r="Q187" s="48">
        <f>IFERROR(VLOOKUP(C187,'[4]1ère'!$B$3:$I$89,7,FALSE),0)</f>
        <v>0</v>
      </c>
      <c r="R187" s="48">
        <f>IFERROR(VLOOKUP(C187,'[4]2ème'!$B$3:$I$116,6,FALSE),0)</f>
        <v>0</v>
      </c>
      <c r="S187" s="48">
        <f>IFERROR(VLOOKUP(C187,'[4]3ème'!$B$3:$I$230,6,FALSE),0)</f>
        <v>0</v>
      </c>
      <c r="T187" s="48">
        <f>IFERROR(VLOOKUP(C187,[4]Féminines!$B$3:$I$89,6,FALSE),0)</f>
        <v>0</v>
      </c>
      <c r="U187">
        <f t="shared" si="11"/>
        <v>0</v>
      </c>
    </row>
    <row r="188" spans="1:21" ht="14.45" customHeight="1" x14ac:dyDescent="0.25">
      <c r="A188" s="15">
        <v>102</v>
      </c>
      <c r="B188" s="15">
        <f t="shared" si="12"/>
        <v>4425</v>
      </c>
      <c r="C188" s="49" t="s">
        <v>2586</v>
      </c>
      <c r="D188" s="49" t="str">
        <f>VLOOKUP(C188,[3]A!$D$2:$F$350,3,FALSE)</f>
        <v>BIACHE ST VAAST VELO CLUB</v>
      </c>
      <c r="E188" s="49" t="str">
        <f>VLOOKUP(C188,[3]A!$D$2:$J$467,7,FALSE)</f>
        <v>06263102864</v>
      </c>
      <c r="F188" s="50" t="s">
        <v>359</v>
      </c>
      <c r="J188" s="105">
        <v>1</v>
      </c>
      <c r="N188" s="49">
        <f>VLOOKUP(C188,Bilan!$B$4:$D$1785,3,FALSE)</f>
        <v>4425</v>
      </c>
      <c r="O188" s="49">
        <f t="shared" si="17"/>
        <v>102</v>
      </c>
      <c r="P188" s="50" t="str">
        <f>VLOOKUP(C188,[3]A!$D$2:$H$438,5,FALSE)</f>
        <v>Adulte Masculin 60 ans et plus</v>
      </c>
      <c r="Q188" s="48">
        <f>IFERROR(VLOOKUP(C188,'[4]1ère'!$B$3:$I$89,7,FALSE),0)</f>
        <v>0</v>
      </c>
      <c r="R188" s="48">
        <f>IFERROR(VLOOKUP(C188,'[4]2ème'!$B$3:$I$116,6,FALSE),0)</f>
        <v>0</v>
      </c>
      <c r="S188" s="48">
        <f>IFERROR(VLOOKUP(C188,'[4]3ème'!$B$3:$I$230,6,FALSE),0)</f>
        <v>30</v>
      </c>
      <c r="T188" s="48">
        <f>IFERROR(VLOOKUP(C188,[4]Féminines!$B$3:$I$89,6,FALSE),0)</f>
        <v>0</v>
      </c>
      <c r="U188">
        <f t="shared" si="11"/>
        <v>30</v>
      </c>
    </row>
    <row r="189" spans="1:21" ht="14.45" customHeight="1" x14ac:dyDescent="0.25">
      <c r="A189" s="15">
        <v>103</v>
      </c>
      <c r="B189" s="15">
        <f t="shared" si="12"/>
        <v>144567</v>
      </c>
      <c r="C189" s="49" t="s">
        <v>92</v>
      </c>
      <c r="D189" s="49" t="str">
        <f>VLOOKUP(C189,[3]A!$D$2:$F$350,3,FALSE)</f>
        <v>CYCLOS RANDONNEURS LA BASSEE</v>
      </c>
      <c r="E189" s="49" t="str">
        <f>VLOOKUP(C189,[3]A!$D$2:$J$467,7,FALSE)</f>
        <v>05999012230</v>
      </c>
      <c r="F189" s="50" t="s">
        <v>359</v>
      </c>
      <c r="J189" s="105">
        <f>VLOOKUP(C189,Route2021!$C$2:$J$1212,8,FALSE)</f>
        <v>1</v>
      </c>
      <c r="N189" s="49">
        <f>VLOOKUP(C189,Bilan!$B$4:$D$1785,3,FALSE)</f>
        <v>144567</v>
      </c>
      <c r="O189" s="49">
        <f t="shared" si="17"/>
        <v>103</v>
      </c>
      <c r="P189" s="50" t="str">
        <f>VLOOKUP(C189,[3]A!$D$2:$H$438,5,FALSE)</f>
        <v>Adulte Masculin 50/59 ans</v>
      </c>
      <c r="Q189" s="48">
        <f>IFERROR(VLOOKUP(C189,'[4]1ère'!$B$3:$I$89,7,FALSE),0)</f>
        <v>0</v>
      </c>
      <c r="R189" s="48">
        <f>IFERROR(VLOOKUP(C189,'[4]2ème'!$B$3:$I$116,6,FALSE),0)</f>
        <v>0</v>
      </c>
      <c r="S189" s="48">
        <f>IFERROR(VLOOKUP(C189,'[4]3ème'!$B$3:$I$230,6,FALSE),0)</f>
        <v>22</v>
      </c>
      <c r="T189" s="48">
        <f>IFERROR(VLOOKUP(C189,[4]Féminines!$B$3:$I$89,6,FALSE),0)</f>
        <v>0</v>
      </c>
      <c r="U189">
        <f t="shared" si="11"/>
        <v>22</v>
      </c>
    </row>
    <row r="190" spans="1:21" ht="14.45" customHeight="1" x14ac:dyDescent="0.25">
      <c r="A190" s="15">
        <v>104</v>
      </c>
      <c r="B190" s="15">
        <f t="shared" si="12"/>
        <v>4427</v>
      </c>
      <c r="C190" s="49" t="s">
        <v>2999</v>
      </c>
      <c r="D190" s="49" t="str">
        <f>VLOOKUP(C190,[3]A!$D$2:$F$350,3,FALSE)</f>
        <v>BIACHE ST VAAST VELO CLUB</v>
      </c>
      <c r="E190" s="49" t="str">
        <f>VLOOKUP(C190,[3]A!$D$2:$J$467,7,FALSE)</f>
        <v>06297051108</v>
      </c>
      <c r="F190" s="50" t="s">
        <v>359</v>
      </c>
      <c r="J190" s="105" t="e">
        <f>VLOOKUP(C190,Route2021!$C$2:$J$1212,8,FALSE)</f>
        <v>#N/A</v>
      </c>
      <c r="N190" s="49">
        <f>VLOOKUP(C190,Bilan!$B$4:$D$1785,3,FALSE)</f>
        <v>4427</v>
      </c>
      <c r="O190" s="49">
        <f t="shared" si="17"/>
        <v>104</v>
      </c>
      <c r="P190" s="50" t="str">
        <f>VLOOKUP(C190,[3]A!$D$2:$H$438,5,FALSE)</f>
        <v>Adulte Masculin 50/59 ans</v>
      </c>
      <c r="Q190" s="48">
        <f>IFERROR(VLOOKUP(C190,'[4]1ère'!$B$3:$I$89,7,FALSE),0)</f>
        <v>0</v>
      </c>
      <c r="R190" s="48">
        <f>IFERROR(VLOOKUP(C190,'[4]2ème'!$B$3:$I$116,6,FALSE),0)</f>
        <v>0</v>
      </c>
      <c r="S190" s="48">
        <f>IFERROR(VLOOKUP(C190,'[4]3ème'!$B$3:$I$230,6,FALSE),0)</f>
        <v>13</v>
      </c>
      <c r="T190" s="48">
        <f>IFERROR(VLOOKUP(C190,[4]Féminines!$B$3:$I$89,6,FALSE),0)</f>
        <v>0</v>
      </c>
      <c r="U190">
        <f t="shared" si="11"/>
        <v>13</v>
      </c>
    </row>
    <row r="191" spans="1:21" ht="14.45" customHeight="1" x14ac:dyDescent="0.25">
      <c r="A191" s="15">
        <v>105</v>
      </c>
      <c r="B191" s="49" t="e">
        <f t="shared" si="12"/>
        <v>#N/A</v>
      </c>
      <c r="C191" s="49" t="s">
        <v>4034</v>
      </c>
      <c r="D191" s="49" t="s">
        <v>4035</v>
      </c>
      <c r="E191" s="49" t="e">
        <f>VLOOKUP(C191,[3]A!$D$2:$J$467,7,FALSE)</f>
        <v>#N/A</v>
      </c>
      <c r="F191" s="50" t="s">
        <v>359</v>
      </c>
      <c r="J191" s="105" t="e">
        <f>VLOOKUP(C191,Route2021!$C$2:$J$1212,8,FALSE)</f>
        <v>#N/A</v>
      </c>
      <c r="N191" s="49" t="e">
        <f>VLOOKUP(C191,Bilan!$B$4:$D$1785,3,FALSE)</f>
        <v>#N/A</v>
      </c>
      <c r="O191" s="49">
        <f t="shared" si="17"/>
        <v>105</v>
      </c>
      <c r="P191" s="50" t="e">
        <f>VLOOKUP(C191,[3]A!$D$2:$H$438,5,FALSE)</f>
        <v>#N/A</v>
      </c>
      <c r="Q191" s="48">
        <f>IFERROR(VLOOKUP(C191,'[4]1ère'!$B$3:$I$89,7,FALSE),0)</f>
        <v>0</v>
      </c>
      <c r="R191" s="48">
        <f>IFERROR(VLOOKUP(C191,'[4]2ème'!$B$3:$I$116,6,FALSE),0)</f>
        <v>0</v>
      </c>
      <c r="S191" s="48">
        <f>IFERROR(VLOOKUP(C191,'[4]3ème'!$B$3:$I$230,6,FALSE),0)</f>
        <v>0</v>
      </c>
      <c r="T191" s="48">
        <f>IFERROR(VLOOKUP(C191,[4]Féminines!$B$3:$I$89,6,FALSE),0)</f>
        <v>0</v>
      </c>
      <c r="U191">
        <f t="shared" si="11"/>
        <v>0</v>
      </c>
    </row>
    <row r="192" spans="1:21" ht="14.45" customHeight="1" x14ac:dyDescent="0.25">
      <c r="A192" s="15">
        <v>106</v>
      </c>
      <c r="B192" s="15">
        <f t="shared" si="12"/>
        <v>144390</v>
      </c>
      <c r="C192" s="49" t="s">
        <v>114</v>
      </c>
      <c r="D192" s="49" t="str">
        <f>VLOOKUP(C192,[3]A!$D$2:$F$350,3,FALSE)</f>
        <v>ETOILE CYCLISTE TOURCOING</v>
      </c>
      <c r="E192" s="49" t="str">
        <f>VLOOKUP(C192,[3]A!$D$2:$J$467,7,FALSE)</f>
        <v>05994039435</v>
      </c>
      <c r="F192" s="50" t="s">
        <v>359</v>
      </c>
      <c r="J192" s="105">
        <v>1</v>
      </c>
      <c r="N192" s="49">
        <f>VLOOKUP(C192,Bilan!$B$4:$D$1785,3,FALSE)</f>
        <v>144390</v>
      </c>
      <c r="O192" s="49">
        <f t="shared" si="17"/>
        <v>106</v>
      </c>
      <c r="P192" s="50" t="str">
        <f>VLOOKUP(C192,[3]A!$D$2:$H$438,5,FALSE)</f>
        <v>Adulte Masculin 40/49 ans</v>
      </c>
      <c r="Q192" s="48">
        <f>IFERROR(VLOOKUP(C192,'[4]1ère'!$B$3:$I$89,7,FALSE),0)</f>
        <v>0</v>
      </c>
      <c r="R192" s="48">
        <f>IFERROR(VLOOKUP(C192,'[4]2ème'!$B$3:$I$116,6,FALSE),0)</f>
        <v>0</v>
      </c>
      <c r="S192" s="48">
        <f>IFERROR(VLOOKUP(C192,'[4]3ème'!$B$3:$I$230,6,FALSE),0)</f>
        <v>13</v>
      </c>
      <c r="T192" s="48">
        <f>IFERROR(VLOOKUP(C192,[4]Féminines!$B$3:$I$89,6,FALSE),0)</f>
        <v>0</v>
      </c>
      <c r="U192">
        <f t="shared" si="11"/>
        <v>13</v>
      </c>
    </row>
    <row r="193" spans="1:21" ht="14.45" customHeight="1" x14ac:dyDescent="0.25">
      <c r="A193" s="15">
        <v>107</v>
      </c>
      <c r="B193" s="15">
        <f t="shared" si="12"/>
        <v>144454</v>
      </c>
      <c r="C193" s="49" t="s">
        <v>94</v>
      </c>
      <c r="D193" s="49" t="str">
        <f>VLOOKUP(C193,[3]A!$D$2:$F$350,3,FALSE)</f>
        <v>HAVELUY CYCLO CLUB</v>
      </c>
      <c r="E193" s="49" t="str">
        <f>VLOOKUP(C193,[3]A!$D$2:$J$467,7,FALSE)</f>
        <v>05996222312</v>
      </c>
      <c r="F193" s="50" t="s">
        <v>359</v>
      </c>
      <c r="J193" s="105">
        <f>VLOOKUP(C193,Route2021!$C$2:$J$1212,8,FALSE)</f>
        <v>0</v>
      </c>
      <c r="N193" s="49">
        <f>VLOOKUP(C193,Bilan!$B$4:$D$1785,3,FALSE)</f>
        <v>144454</v>
      </c>
      <c r="O193" s="49">
        <f t="shared" si="17"/>
        <v>107</v>
      </c>
      <c r="P193" s="50" t="str">
        <f>VLOOKUP(C193,[3]A!$D$2:$H$438,5,FALSE)</f>
        <v>Adulte Masculin 40/49 ans</v>
      </c>
      <c r="Q193" s="48">
        <f>IFERROR(VLOOKUP(C193,'[4]1ère'!$B$3:$I$89,7,FALSE),0)</f>
        <v>0</v>
      </c>
      <c r="R193" s="48">
        <f>IFERROR(VLOOKUP(C193,'[4]2ème'!$B$3:$I$116,6,FALSE),0)</f>
        <v>0</v>
      </c>
      <c r="S193" s="48">
        <f>IFERROR(VLOOKUP(C193,'[4]3ème'!$B$3:$I$230,6,FALSE),0)</f>
        <v>14</v>
      </c>
      <c r="T193" s="48">
        <f>IFERROR(VLOOKUP(C193,[4]Féminines!$B$3:$I$89,6,FALSE),0)</f>
        <v>0</v>
      </c>
      <c r="U193">
        <f t="shared" si="11"/>
        <v>14</v>
      </c>
    </row>
    <row r="194" spans="1:21" ht="14.45" customHeight="1" x14ac:dyDescent="0.25">
      <c r="A194" s="15">
        <v>108</v>
      </c>
      <c r="B194" s="15">
        <f t="shared" si="12"/>
        <v>2923</v>
      </c>
      <c r="C194" s="49" t="s">
        <v>635</v>
      </c>
      <c r="D194" s="49" t="str">
        <f>VLOOKUP(C194,[3]A!$D$2:$F$350,3,FALSE)</f>
        <v>UNION SPORTIVE SAINT ANDRE</v>
      </c>
      <c r="E194" s="49" t="str">
        <f>VLOOKUP(C194,[3]A!$D$2:$J$467,7,FALSE)</f>
        <v>05999070856</v>
      </c>
      <c r="F194" s="50" t="s">
        <v>359</v>
      </c>
      <c r="J194" s="105">
        <f>VLOOKUP(C194,Route2021!$C$2:$J$1212,8,FALSE)</f>
        <v>0</v>
      </c>
      <c r="N194" s="49">
        <f>VLOOKUP(C194,Bilan!$B$4:$D$1785,3,FALSE)</f>
        <v>2923</v>
      </c>
      <c r="O194" s="49">
        <f t="shared" si="17"/>
        <v>108</v>
      </c>
      <c r="P194" s="50" t="str">
        <f>VLOOKUP(C194,[3]A!$D$2:$H$438,5,FALSE)</f>
        <v>Adulte Masculin 60 ans et plus</v>
      </c>
      <c r="Q194" s="48">
        <f>IFERROR(VLOOKUP(C194,'[4]1ère'!$B$3:$I$89,7,FALSE),0)</f>
        <v>0</v>
      </c>
      <c r="R194" s="48">
        <f>IFERROR(VLOOKUP(C194,'[4]2ème'!$B$3:$I$116,6,FALSE),0)</f>
        <v>0</v>
      </c>
      <c r="S194" s="48">
        <f>IFERROR(VLOOKUP(C194,'[4]3ème'!$B$3:$I$230,6,FALSE),0)</f>
        <v>15</v>
      </c>
      <c r="T194" s="48">
        <f>IFERROR(VLOOKUP(C194,[4]Féminines!$B$3:$I$89,6,FALSE),0)</f>
        <v>0</v>
      </c>
      <c r="U194">
        <f t="shared" si="11"/>
        <v>15</v>
      </c>
    </row>
    <row r="195" spans="1:21" ht="14.45" customHeight="1" x14ac:dyDescent="0.25">
      <c r="A195" s="15">
        <v>109</v>
      </c>
      <c r="B195" s="15" t="str">
        <f t="shared" si="12"/>
        <v xml:space="preserve"> </v>
      </c>
      <c r="C195" s="49" t="s">
        <v>693</v>
      </c>
      <c r="D195" s="49" t="e">
        <f>VLOOKUP(C195,[3]A!$D$2:$F$350,3,FALSE)</f>
        <v>#N/A</v>
      </c>
      <c r="E195" s="49" t="e">
        <f>VLOOKUP(C195,[3]A!$D$2:$J$467,7,FALSE)</f>
        <v>#N/A</v>
      </c>
      <c r="F195" s="50" t="s">
        <v>359</v>
      </c>
      <c r="J195" s="105">
        <f>VLOOKUP(C195,Route2021!$C$2:$J$1212,8,FALSE)</f>
        <v>0</v>
      </c>
      <c r="N195" s="49" t="str">
        <f>VLOOKUP(C195,Bilan!$B$4:$D$1785,3,FALSE)</f>
        <v xml:space="preserve"> </v>
      </c>
      <c r="O195" s="49">
        <f t="shared" si="17"/>
        <v>109</v>
      </c>
      <c r="P195" s="50" t="e">
        <f>VLOOKUP(C195,[3]A!$D$2:$H$438,5,FALSE)</f>
        <v>#N/A</v>
      </c>
      <c r="Q195" s="48">
        <f>IFERROR(VLOOKUP(C195,'[4]1ère'!$B$3:$I$89,7,FALSE),0)</f>
        <v>0</v>
      </c>
      <c r="R195" s="48">
        <f>IFERROR(VLOOKUP(C195,'[4]2ème'!$B$3:$I$116,6,FALSE),0)</f>
        <v>0</v>
      </c>
      <c r="S195" s="48">
        <f>IFERROR(VLOOKUP(C195,'[4]3ème'!$B$3:$I$230,6,FALSE),0)</f>
        <v>0</v>
      </c>
      <c r="T195" s="48">
        <f>IFERROR(VLOOKUP(C195,[4]Féminines!$B$3:$I$89,6,FALSE),0)</f>
        <v>0</v>
      </c>
      <c r="U195">
        <f t="shared" ref="U195:U258" si="18">SUM(Q195:T195)</f>
        <v>0</v>
      </c>
    </row>
    <row r="196" spans="1:21" ht="14.45" customHeight="1" x14ac:dyDescent="0.25">
      <c r="A196" s="15">
        <v>110</v>
      </c>
      <c r="B196" s="15">
        <f t="shared" si="12"/>
        <v>4430</v>
      </c>
      <c r="C196" s="49" t="s">
        <v>2607</v>
      </c>
      <c r="D196" s="49" t="str">
        <f>VLOOKUP(C196,[3]A!$D$2:$F$350,3,FALSE)</f>
        <v>BEUVRY CLUB LEO LAGRANGE</v>
      </c>
      <c r="E196" s="49" t="str">
        <f>VLOOKUP(C196,[3]A!$D$2:$J$467,7,FALSE)</f>
        <v>06297016103</v>
      </c>
      <c r="F196" s="50" t="s">
        <v>359</v>
      </c>
      <c r="J196" s="105">
        <f>VLOOKUP(C196,Route2021!$C$2:$J$1212,8,FALSE)</f>
        <v>0</v>
      </c>
      <c r="N196" s="49">
        <f>VLOOKUP(C196,Bilan!$B$4:$D$1785,3,FALSE)</f>
        <v>4430</v>
      </c>
      <c r="O196" s="49">
        <f t="shared" si="17"/>
        <v>110</v>
      </c>
      <c r="P196" s="50" t="str">
        <f>VLOOKUP(C196,[3]A!$D$2:$H$438,5,FALSE)</f>
        <v>Adulte Masculin 40/49 ans</v>
      </c>
      <c r="Q196" s="48">
        <f>IFERROR(VLOOKUP(C196,'[4]1ère'!$B$3:$I$89,7,FALSE),0)</f>
        <v>0</v>
      </c>
      <c r="R196" s="48">
        <f>IFERROR(VLOOKUP(C196,'[4]2ème'!$B$3:$I$116,6,FALSE),0)</f>
        <v>0</v>
      </c>
      <c r="S196" s="48">
        <f>IFERROR(VLOOKUP(C196,'[4]3ème'!$B$3:$I$230,6,FALSE),0)</f>
        <v>7</v>
      </c>
      <c r="T196" s="48">
        <f>IFERROR(VLOOKUP(C196,[4]Féminines!$B$3:$I$89,6,FALSE),0)</f>
        <v>0</v>
      </c>
      <c r="U196">
        <f t="shared" si="18"/>
        <v>7</v>
      </c>
    </row>
    <row r="197" spans="1:21" ht="15.75" customHeight="1" x14ac:dyDescent="0.25">
      <c r="A197" s="15">
        <v>111</v>
      </c>
      <c r="B197" s="15">
        <f t="shared" si="12"/>
        <v>144598</v>
      </c>
      <c r="C197" s="49" t="s">
        <v>144</v>
      </c>
      <c r="D197" s="49" t="str">
        <f>VLOOKUP(C197,[3]A!$D$2:$F$350,3,FALSE)</f>
        <v>UNION SPORTIVE SAINT ANDRE</v>
      </c>
      <c r="E197" s="49" t="str">
        <f>VLOOKUP(C197,[3]A!$D$2:$J$467,7,FALSE)</f>
        <v>05996219546</v>
      </c>
      <c r="F197" s="50" t="s">
        <v>359</v>
      </c>
      <c r="J197" s="105">
        <f>VLOOKUP(C197,Route2021!$C$2:$J$1212,8,FALSE)</f>
        <v>1</v>
      </c>
      <c r="N197" s="49">
        <f>VLOOKUP(C197,Bilan!$B$4:$D$1785,3,FALSE)</f>
        <v>144598</v>
      </c>
      <c r="O197" s="49">
        <f t="shared" si="17"/>
        <v>111</v>
      </c>
      <c r="P197" s="50" t="str">
        <f>VLOOKUP(C197,[3]A!$D$2:$H$438,5,FALSE)</f>
        <v>Adulte Masculin 50/59 ans</v>
      </c>
      <c r="Q197" s="48">
        <f>IFERROR(VLOOKUP(C197,'[4]1ère'!$B$3:$I$89,7,FALSE),0)</f>
        <v>0</v>
      </c>
      <c r="R197" s="48">
        <f>IFERROR(VLOOKUP(C197,'[4]2ème'!$B$3:$I$116,6,FALSE),0)</f>
        <v>0</v>
      </c>
      <c r="S197" s="48">
        <f>IFERROR(VLOOKUP(C197,'[4]3ème'!$B$3:$I$230,6,FALSE),0)</f>
        <v>21</v>
      </c>
      <c r="T197" s="48">
        <f>IFERROR(VLOOKUP(C197,[4]Féminines!$B$3:$I$89,6,FALSE),0)</f>
        <v>0</v>
      </c>
      <c r="U197">
        <f t="shared" si="18"/>
        <v>21</v>
      </c>
    </row>
    <row r="198" spans="1:21" ht="14.45" customHeight="1" x14ac:dyDescent="0.25">
      <c r="A198" s="15">
        <v>112</v>
      </c>
      <c r="B198" s="15">
        <f t="shared" si="12"/>
        <v>144326</v>
      </c>
      <c r="C198" s="49" t="s">
        <v>100</v>
      </c>
      <c r="D198" s="49" t="str">
        <f>VLOOKUP(C198,[3]A!$D$2:$F$350,3,FALSE)</f>
        <v>AGNY AMICALE LAIQUE</v>
      </c>
      <c r="E198" s="49" t="str">
        <f>VLOOKUP(C198,[3]A!$D$2:$J$467,7,FALSE)</f>
        <v>06297052385</v>
      </c>
      <c r="F198" s="50" t="s">
        <v>359</v>
      </c>
      <c r="J198" s="105">
        <f>VLOOKUP(C198,Route2021!$C$2:$J$1212,8,FALSE)</f>
        <v>0</v>
      </c>
      <c r="N198" s="49">
        <f>VLOOKUP(C198,Bilan!$B$4:$D$1785,3,FALSE)</f>
        <v>144326</v>
      </c>
      <c r="O198" s="49">
        <f t="shared" si="17"/>
        <v>112</v>
      </c>
      <c r="P198" s="50" t="str">
        <f>VLOOKUP(C198,[3]A!$D$2:$H$438,5,FALSE)</f>
        <v>Adulte Masculin 40/49 ans</v>
      </c>
      <c r="Q198" s="48">
        <f>IFERROR(VLOOKUP(C198,'[4]1ère'!$B$3:$I$89,7,FALSE),0)</f>
        <v>0</v>
      </c>
      <c r="R198" s="48">
        <f>IFERROR(VLOOKUP(C198,'[4]2ème'!$B$3:$I$116,6,FALSE),0)</f>
        <v>0</v>
      </c>
      <c r="S198" s="48">
        <f>IFERROR(VLOOKUP(C198,'[4]3ème'!$B$3:$I$230,6,FALSE),0)</f>
        <v>10</v>
      </c>
      <c r="T198" s="48">
        <f>IFERROR(VLOOKUP(C198,[4]Féminines!$B$3:$I$89,6,FALSE),0)</f>
        <v>0</v>
      </c>
      <c r="U198">
        <f t="shared" si="18"/>
        <v>10</v>
      </c>
    </row>
    <row r="199" spans="1:21" ht="14.45" customHeight="1" x14ac:dyDescent="0.25">
      <c r="A199" s="15">
        <v>113</v>
      </c>
      <c r="B199" s="15">
        <f t="shared" si="12"/>
        <v>144475</v>
      </c>
      <c r="C199" s="25" t="s">
        <v>60</v>
      </c>
      <c r="D199" s="49" t="str">
        <f>VLOOKUP(C199,[3]A!$D$2:$F$350,3,FALSE)</f>
        <v>UNION VELOCIPEDIQUE FOURMISIENNE</v>
      </c>
      <c r="E199" s="49" t="str">
        <f>VLOOKUP(C199,[3]A!$D$2:$J$467,7,FALSE)</f>
        <v>05965613068</v>
      </c>
      <c r="F199" s="50" t="s">
        <v>359</v>
      </c>
      <c r="J199" s="105">
        <v>1</v>
      </c>
      <c r="N199" s="49">
        <f>VLOOKUP(C199,Bilan!$B$4:$D$1785,3,FALSE)</f>
        <v>144475</v>
      </c>
      <c r="O199" s="49">
        <f t="shared" si="17"/>
        <v>113</v>
      </c>
      <c r="P199" s="50" t="str">
        <f>VLOOKUP(C199,[3]A!$D$2:$H$438,5,FALSE)</f>
        <v>Adulte Masculin 50/59 ans</v>
      </c>
      <c r="Q199" s="48">
        <f>IFERROR(VLOOKUP(C199,'[4]1ère'!$B$3:$I$89,7,FALSE),0)</f>
        <v>0</v>
      </c>
      <c r="R199" s="48">
        <f>IFERROR(VLOOKUP(C199,'[4]2ème'!$B$3:$I$116,6,FALSE),0)</f>
        <v>0</v>
      </c>
      <c r="S199" s="48">
        <f>IFERROR(VLOOKUP(C199,'[4]3ème'!$B$3:$I$230,6,FALSE),0)</f>
        <v>10</v>
      </c>
      <c r="T199" s="48">
        <f>IFERROR(VLOOKUP(C199,[4]Féminines!$B$3:$I$89,6,FALSE),0)</f>
        <v>0</v>
      </c>
      <c r="U199">
        <f t="shared" si="18"/>
        <v>10</v>
      </c>
    </row>
    <row r="200" spans="1:21" ht="14.45" customHeight="1" x14ac:dyDescent="0.25">
      <c r="A200" s="15">
        <v>114</v>
      </c>
      <c r="B200" s="15">
        <f t="shared" si="12"/>
        <v>4407</v>
      </c>
      <c r="C200" s="49" t="s">
        <v>3002</v>
      </c>
      <c r="D200" s="49" t="e">
        <f>VLOOKUP(C200,[3]A!$D$2:$F$350,3,FALSE)</f>
        <v>#N/A</v>
      </c>
      <c r="E200" s="49" t="e">
        <f>VLOOKUP(C200,[3]A!$D$2:$J$467,7,FALSE)</f>
        <v>#N/A</v>
      </c>
      <c r="F200" s="50" t="s">
        <v>359</v>
      </c>
      <c r="J200" s="105">
        <f>VLOOKUP(C200,Route2021!$C$2:$J$1212,8,FALSE)</f>
        <v>0</v>
      </c>
      <c r="N200" s="49">
        <f>VLOOKUP(C200,Bilan!$B$4:$D$1785,3,FALSE)</f>
        <v>4407</v>
      </c>
      <c r="O200" s="49">
        <f t="shared" si="17"/>
        <v>114</v>
      </c>
      <c r="P200" s="50" t="e">
        <f>VLOOKUP(C200,[3]A!$D$2:$H$438,5,FALSE)</f>
        <v>#N/A</v>
      </c>
      <c r="Q200" s="48">
        <f>IFERROR(VLOOKUP(C200,'[4]1ère'!$B$3:$I$89,7,FALSE),0)</f>
        <v>0</v>
      </c>
      <c r="R200" s="48">
        <f>IFERROR(VLOOKUP(C200,'[4]2ème'!$B$3:$I$116,6,FALSE),0)</f>
        <v>0</v>
      </c>
      <c r="S200" s="48">
        <f>IFERROR(VLOOKUP(C200,'[4]3ème'!$B$3:$I$230,6,FALSE),0)</f>
        <v>0</v>
      </c>
      <c r="T200" s="48">
        <f>IFERROR(VLOOKUP(C200,[4]Féminines!$B$3:$I$89,6,FALSE),0)</f>
        <v>0</v>
      </c>
      <c r="U200">
        <f t="shared" si="18"/>
        <v>0</v>
      </c>
    </row>
    <row r="201" spans="1:21" ht="14.45" customHeight="1" x14ac:dyDescent="0.25">
      <c r="A201" s="15">
        <v>115</v>
      </c>
      <c r="B201" s="49" t="e">
        <f t="shared" si="12"/>
        <v>#N/A</v>
      </c>
      <c r="D201" s="49" t="e">
        <f>VLOOKUP(C201,[3]A!$D$2:$F$350,3,FALSE)</f>
        <v>#N/A</v>
      </c>
      <c r="E201" s="49" t="e">
        <f>VLOOKUP(C201,[3]A!$D$2:$J$467,7,FALSE)</f>
        <v>#N/A</v>
      </c>
      <c r="F201" s="50" t="s">
        <v>359</v>
      </c>
      <c r="J201" s="105">
        <f>VLOOKUP(C201,Route2021!$C$2:$J$1212,8,FALSE)</f>
        <v>0</v>
      </c>
      <c r="N201" s="49" t="e">
        <f>VLOOKUP(C201,Bilan!$B$4:$D$1785,3,FALSE)</f>
        <v>#N/A</v>
      </c>
      <c r="O201" s="49">
        <f t="shared" si="17"/>
        <v>115</v>
      </c>
      <c r="P201" s="50" t="e">
        <f>VLOOKUP(C201,[3]A!$D$2:$H$438,5,FALSE)</f>
        <v>#N/A</v>
      </c>
      <c r="Q201" s="48">
        <f>IFERROR(VLOOKUP(C201,'[4]1ère'!$B$3:$I$89,7,FALSE),0)</f>
        <v>0</v>
      </c>
      <c r="R201" s="48">
        <f>IFERROR(VLOOKUP(C201,'[4]2ème'!$B$3:$I$116,6,FALSE),0)</f>
        <v>0</v>
      </c>
      <c r="S201" s="48">
        <f>IFERROR(VLOOKUP(C201,'[4]3ème'!$B$3:$I$230,6,FALSE),0)</f>
        <v>0</v>
      </c>
      <c r="T201" s="48">
        <f>IFERROR(VLOOKUP(C201,[4]Féminines!$B$3:$I$89,6,FALSE),0)</f>
        <v>0</v>
      </c>
      <c r="U201">
        <f t="shared" si="18"/>
        <v>0</v>
      </c>
    </row>
    <row r="202" spans="1:21" ht="14.45" customHeight="1" x14ac:dyDescent="0.25">
      <c r="A202" s="15">
        <v>116</v>
      </c>
      <c r="B202" s="15">
        <f t="shared" si="12"/>
        <v>4432</v>
      </c>
      <c r="C202" s="49" t="s">
        <v>2859</v>
      </c>
      <c r="D202" s="49" t="str">
        <f>VLOOKUP(C202,[3]A!$D$2:$F$350,3,FALSE)</f>
        <v>NOEUX VELO CLUB NOEUXOIS</v>
      </c>
      <c r="E202" s="49" t="str">
        <f>VLOOKUP(C202,[3]A!$D$2:$J$467,7,FALSE)</f>
        <v>06297059855</v>
      </c>
      <c r="F202" s="50" t="s">
        <v>359</v>
      </c>
      <c r="J202" s="105">
        <v>0</v>
      </c>
      <c r="N202" s="49">
        <f>VLOOKUP(C202,Bilan!$B$4:$D$1785,3,FALSE)</f>
        <v>4432</v>
      </c>
      <c r="O202" s="49">
        <f t="shared" si="17"/>
        <v>116</v>
      </c>
      <c r="P202" s="50" t="str">
        <f>VLOOKUP(C202,[3]A!$D$2:$H$438,5,FALSE)</f>
        <v>Adulte Féminin 40 ans et plus</v>
      </c>
      <c r="Q202" s="48">
        <f>IFERROR(VLOOKUP(C202,'[4]1ère'!$B$3:$I$89,7,FALSE),0)</f>
        <v>0</v>
      </c>
      <c r="R202" s="48">
        <f>IFERROR(VLOOKUP(C202,'[4]2ème'!$B$3:$I$116,6,FALSE),0)</f>
        <v>0</v>
      </c>
      <c r="S202" s="48">
        <f>IFERROR(VLOOKUP(C202,'[4]3ème'!$B$3:$I$230,6,FALSE),0)</f>
        <v>14</v>
      </c>
      <c r="T202" s="48">
        <f>IFERROR(VLOOKUP(C202,[4]Féminines!$B$3:$I$89,6,FALSE),0)</f>
        <v>0</v>
      </c>
      <c r="U202">
        <f t="shared" si="18"/>
        <v>14</v>
      </c>
    </row>
    <row r="203" spans="1:21" ht="14.45" customHeight="1" x14ac:dyDescent="0.25">
      <c r="A203" s="15">
        <v>117</v>
      </c>
      <c r="B203" s="15">
        <f t="shared" si="12"/>
        <v>144600</v>
      </c>
      <c r="C203" s="49" t="s">
        <v>590</v>
      </c>
      <c r="D203" s="49" t="str">
        <f>VLOOKUP(C203,[3]A!$D$2:$F$350,3,FALSE)</f>
        <v>UNION SPORTIVE SAINT ANDRE</v>
      </c>
      <c r="E203" s="49" t="str">
        <f>VLOOKUP(C203,[3]A!$D$2:$J$467,7,FALSE)</f>
        <v>05996215369</v>
      </c>
      <c r="F203" s="50" t="s">
        <v>359</v>
      </c>
      <c r="J203" s="105">
        <f>VLOOKUP(C203,Route2021!$C$2:$J$1212,8,FALSE)</f>
        <v>1</v>
      </c>
      <c r="N203" s="49">
        <f>VLOOKUP(C203,Bilan!$B$4:$D$1785,3,FALSE)</f>
        <v>144600</v>
      </c>
      <c r="O203" s="49">
        <f t="shared" si="17"/>
        <v>117</v>
      </c>
      <c r="P203" s="50" t="str">
        <f>VLOOKUP(C203,[3]A!$D$2:$H$438,5,FALSE)</f>
        <v>Adulte Masculin 40/49 ans</v>
      </c>
      <c r="Q203" s="48">
        <f>IFERROR(VLOOKUP(C203,'[4]1ère'!$B$3:$I$89,7,FALSE),0)</f>
        <v>0</v>
      </c>
      <c r="R203" s="48">
        <f>IFERROR(VLOOKUP(C203,'[4]2ème'!$B$3:$I$116,6,FALSE),0)</f>
        <v>0</v>
      </c>
      <c r="S203" s="48">
        <f>IFERROR(VLOOKUP(C203,'[4]3ème'!$B$3:$I$230,6,FALSE),0)</f>
        <v>17</v>
      </c>
      <c r="T203" s="48">
        <f>IFERROR(VLOOKUP(C203,[4]Féminines!$B$3:$I$89,6,FALSE),0)</f>
        <v>0</v>
      </c>
      <c r="U203">
        <f t="shared" si="18"/>
        <v>17</v>
      </c>
    </row>
    <row r="204" spans="1:21" ht="14.45" customHeight="1" x14ac:dyDescent="0.25">
      <c r="A204" s="49">
        <v>118</v>
      </c>
      <c r="B204" s="49">
        <v>10051</v>
      </c>
      <c r="C204" s="49" t="s">
        <v>4032</v>
      </c>
      <c r="D204" s="49" t="s">
        <v>3117</v>
      </c>
      <c r="E204" s="49" t="e">
        <f>VLOOKUP(C204,[3]A!$D$2:$J$467,7,FALSE)</f>
        <v>#N/A</v>
      </c>
      <c r="F204" s="50" t="s">
        <v>359</v>
      </c>
      <c r="J204" s="105" t="e">
        <f>VLOOKUP(C204,Route2021!$C$2:$J$1212,8,FALSE)</f>
        <v>#N/A</v>
      </c>
      <c r="N204" s="49" t="e">
        <f>VLOOKUP(C204,Bilan!$B$4:$D$1785,3,FALSE)</f>
        <v>#N/A</v>
      </c>
      <c r="O204" s="49">
        <f t="shared" si="17"/>
        <v>118</v>
      </c>
      <c r="P204" s="50" t="e">
        <f>VLOOKUP(C204,[3]A!$D$2:$H$438,5,FALSE)</f>
        <v>#N/A</v>
      </c>
      <c r="Q204" s="48">
        <f>IFERROR(VLOOKUP(C204,'[4]1ère'!$B$3:$I$89,7,FALSE),0)</f>
        <v>0</v>
      </c>
      <c r="R204" s="48">
        <f>IFERROR(VLOOKUP(C204,'[4]2ème'!$B$3:$I$116,6,FALSE),0)</f>
        <v>0</v>
      </c>
      <c r="S204" s="48">
        <f>IFERROR(VLOOKUP(C204,'[4]3ème'!$B$3:$I$230,6,FALSE),0)</f>
        <v>0</v>
      </c>
      <c r="T204" s="48">
        <f>IFERROR(VLOOKUP(C204,[4]Féminines!$B$3:$I$89,6,FALSE),0)</f>
        <v>0</v>
      </c>
      <c r="U204">
        <f t="shared" si="18"/>
        <v>0</v>
      </c>
    </row>
    <row r="205" spans="1:21" ht="14.45" customHeight="1" x14ac:dyDescent="0.25">
      <c r="A205" s="15">
        <v>119</v>
      </c>
      <c r="B205" s="15">
        <f t="shared" si="12"/>
        <v>144367</v>
      </c>
      <c r="C205" s="49" t="s">
        <v>120</v>
      </c>
      <c r="D205" s="49" t="e">
        <f>VLOOKUP(C205,[3]A!$D$2:$F$350,3,FALSE)</f>
        <v>#N/A</v>
      </c>
      <c r="E205" s="49" t="e">
        <f>VLOOKUP(C205,[3]A!$D$2:$J$467,7,FALSE)</f>
        <v>#N/A</v>
      </c>
      <c r="F205" s="50" t="s">
        <v>359</v>
      </c>
      <c r="J205" s="105">
        <f>VLOOKUP(C205,Route2021!$C$2:$J$1212,8,FALSE)</f>
        <v>0</v>
      </c>
      <c r="N205" s="49">
        <f>VLOOKUP(C205,Bilan!$B$4:$D$1785,3,FALSE)</f>
        <v>144367</v>
      </c>
      <c r="O205" s="49">
        <f t="shared" si="17"/>
        <v>119</v>
      </c>
      <c r="P205" s="50" t="e">
        <f>VLOOKUP(C205,[3]A!$D$2:$H$438,5,FALSE)</f>
        <v>#N/A</v>
      </c>
      <c r="Q205" s="48">
        <f>IFERROR(VLOOKUP(C205,'[4]1ère'!$B$3:$I$89,7,FALSE),0)</f>
        <v>0</v>
      </c>
      <c r="R205" s="48">
        <f>IFERROR(VLOOKUP(C205,'[4]2ème'!$B$3:$I$116,6,FALSE),0)</f>
        <v>0</v>
      </c>
      <c r="S205" s="48">
        <f>IFERROR(VLOOKUP(C205,'[4]3ème'!$B$3:$I$230,6,FALSE),0)</f>
        <v>0</v>
      </c>
      <c r="T205" s="48">
        <f>IFERROR(VLOOKUP(C205,[4]Féminines!$B$3:$I$89,6,FALSE),0)</f>
        <v>0</v>
      </c>
      <c r="U205">
        <f t="shared" si="18"/>
        <v>0</v>
      </c>
    </row>
    <row r="206" spans="1:21" ht="14.45" customHeight="1" x14ac:dyDescent="0.25">
      <c r="A206" s="15">
        <v>120</v>
      </c>
      <c r="B206" s="15">
        <f t="shared" si="12"/>
        <v>2922</v>
      </c>
      <c r="C206" s="49" t="s">
        <v>99</v>
      </c>
      <c r="D206" s="49" t="str">
        <f>VLOOKUP(C206,[3]A!$D$2:$F$350,3,FALSE)</f>
        <v>UNION SPORTIVE SAINT ANDRE</v>
      </c>
      <c r="E206" s="49" t="str">
        <f>VLOOKUP(C206,[3]A!$D$2:$J$467,7,FALSE)</f>
        <v>05996216952</v>
      </c>
      <c r="F206" s="50" t="s">
        <v>359</v>
      </c>
      <c r="J206" s="105">
        <f>VLOOKUP(C206,Route2021!$C$2:$J$1212,8,FALSE)</f>
        <v>0</v>
      </c>
      <c r="N206" s="49">
        <f>VLOOKUP(C206,Bilan!$B$4:$D$1785,3,FALSE)</f>
        <v>2922</v>
      </c>
      <c r="O206" s="49">
        <f t="shared" si="17"/>
        <v>120</v>
      </c>
      <c r="P206" s="50" t="str">
        <f>VLOOKUP(C206,[3]A!$D$2:$H$438,5,FALSE)</f>
        <v>Adulte Masculin 60 ans et plus</v>
      </c>
      <c r="Q206" s="48">
        <f>IFERROR(VLOOKUP(C206,'[4]1ère'!$B$3:$I$89,7,FALSE),0)</f>
        <v>0</v>
      </c>
      <c r="R206" s="48">
        <f>IFERROR(VLOOKUP(C206,'[4]2ème'!$B$3:$I$116,6,FALSE),0)</f>
        <v>0</v>
      </c>
      <c r="S206" s="48">
        <f>IFERROR(VLOOKUP(C206,'[4]3ème'!$B$3:$I$230,6,FALSE),0)</f>
        <v>3</v>
      </c>
      <c r="T206" s="48">
        <f>IFERROR(VLOOKUP(C206,[4]Féminines!$B$3:$I$89,6,FALSE),0)</f>
        <v>0</v>
      </c>
      <c r="U206">
        <f t="shared" si="18"/>
        <v>3</v>
      </c>
    </row>
    <row r="207" spans="1:21" ht="14.45" customHeight="1" x14ac:dyDescent="0.25">
      <c r="A207" s="15">
        <v>121</v>
      </c>
      <c r="B207" s="15">
        <f t="shared" si="12"/>
        <v>144423</v>
      </c>
      <c r="C207" s="49" t="s">
        <v>875</v>
      </c>
      <c r="D207" s="49" t="s">
        <v>53</v>
      </c>
      <c r="E207" s="49" t="e">
        <f>VLOOKUP(C207,[3]A!$D$2:$J$467,7,FALSE)</f>
        <v>#N/A</v>
      </c>
      <c r="F207" s="50" t="s">
        <v>359</v>
      </c>
      <c r="J207" s="105">
        <f>VLOOKUP(C207,Route2021!$C$2:$J$1212,8,FALSE)</f>
        <v>0</v>
      </c>
      <c r="N207" s="49">
        <f>VLOOKUP(C207,Bilan!$B$4:$D$1785,3,FALSE)</f>
        <v>144423</v>
      </c>
      <c r="O207" s="49">
        <f t="shared" si="17"/>
        <v>121</v>
      </c>
      <c r="P207" s="50" t="e">
        <f>VLOOKUP(C207,[3]A!$D$2:$H$438,5,FALSE)</f>
        <v>#N/A</v>
      </c>
      <c r="Q207" s="48">
        <f>IFERROR(VLOOKUP(C207,'[4]1ère'!$B$3:$I$89,7,FALSE),0)</f>
        <v>0</v>
      </c>
      <c r="R207" s="48">
        <f>IFERROR(VLOOKUP(C207,'[4]2ème'!$B$3:$I$116,6,FALSE),0)</f>
        <v>0</v>
      </c>
      <c r="S207" s="48">
        <f>IFERROR(VLOOKUP(C207,'[4]3ème'!$B$3:$I$230,6,FALSE),0)</f>
        <v>0</v>
      </c>
      <c r="T207" s="48">
        <f>IFERROR(VLOOKUP(C207,[4]Féminines!$B$3:$I$89,6,FALSE),0)</f>
        <v>0</v>
      </c>
      <c r="U207">
        <f t="shared" si="18"/>
        <v>0</v>
      </c>
    </row>
    <row r="208" spans="1:21" ht="14.45" customHeight="1" x14ac:dyDescent="0.25">
      <c r="A208" s="15">
        <v>122</v>
      </c>
      <c r="B208" s="15">
        <f t="shared" si="12"/>
        <v>144436</v>
      </c>
      <c r="C208" s="49" t="s">
        <v>97</v>
      </c>
      <c r="D208" s="49" t="e">
        <f>VLOOKUP(C208,[3]A!$D$2:$F$350,3,FALSE)</f>
        <v>#N/A</v>
      </c>
      <c r="E208" s="49" t="e">
        <f>VLOOKUP(C208,[3]A!$D$2:$J$467,7,FALSE)</f>
        <v>#N/A</v>
      </c>
      <c r="F208" s="50" t="s">
        <v>359</v>
      </c>
      <c r="J208" s="105">
        <f>VLOOKUP(C208,Route2021!$C$2:$J$1212,8,FALSE)</f>
        <v>1</v>
      </c>
      <c r="N208" s="49">
        <f>VLOOKUP(C208,Bilan!$B$4:$D$1785,3,FALSE)</f>
        <v>144436</v>
      </c>
      <c r="O208" s="49">
        <f t="shared" si="17"/>
        <v>122</v>
      </c>
      <c r="P208" s="50" t="e">
        <f>VLOOKUP(C208,[3]A!$D$2:$H$438,5,FALSE)</f>
        <v>#N/A</v>
      </c>
      <c r="Q208" s="48">
        <f>IFERROR(VLOOKUP(C208,'[4]1ère'!$B$3:$I$89,7,FALSE),0)</f>
        <v>0</v>
      </c>
      <c r="R208" s="48">
        <f>IFERROR(VLOOKUP(C208,'[4]2ème'!$B$3:$I$116,6,FALSE),0)</f>
        <v>0</v>
      </c>
      <c r="S208" s="48">
        <f>IFERROR(VLOOKUP(C208,'[4]3ème'!$B$3:$I$230,6,FALSE),0)</f>
        <v>0</v>
      </c>
      <c r="T208" s="48">
        <f>IFERROR(VLOOKUP(C208,[4]Féminines!$B$3:$I$89,6,FALSE),0)</f>
        <v>0</v>
      </c>
      <c r="U208">
        <f t="shared" si="18"/>
        <v>0</v>
      </c>
    </row>
    <row r="209" spans="1:21" ht="14.45" customHeight="1" x14ac:dyDescent="0.25">
      <c r="A209" s="15">
        <v>123</v>
      </c>
      <c r="B209" s="15">
        <f t="shared" si="12"/>
        <v>144588</v>
      </c>
      <c r="C209" s="49" t="s">
        <v>589</v>
      </c>
      <c r="D209" s="49" t="str">
        <f>VLOOKUP(C209,[3]A!$D$2:$F$350,3,FALSE)</f>
        <v>UNION SPORTIVE SAINT ANDRE</v>
      </c>
      <c r="E209" s="49" t="str">
        <f>VLOOKUP(C209,[3]A!$D$2:$J$467,7,FALSE)</f>
        <v>05996219563</v>
      </c>
      <c r="F209" s="50" t="s">
        <v>359</v>
      </c>
      <c r="J209" s="105">
        <f>VLOOKUP(C209,Route2021!$C$2:$J$1212,8,FALSE)</f>
        <v>1</v>
      </c>
      <c r="N209" s="49">
        <f>VLOOKUP(C209,Bilan!$B$4:$D$1785,3,FALSE)</f>
        <v>144588</v>
      </c>
      <c r="O209" s="49">
        <f t="shared" si="17"/>
        <v>123</v>
      </c>
      <c r="P209" s="50" t="str">
        <f>VLOOKUP(C209,[3]A!$D$2:$H$438,5,FALSE)</f>
        <v>Adulte Masculin 17/19 ans</v>
      </c>
      <c r="Q209" s="48">
        <f>IFERROR(VLOOKUP(C209,'[4]1ère'!$B$3:$I$89,7,FALSE),0)</f>
        <v>0</v>
      </c>
      <c r="R209" s="48">
        <f>IFERROR(VLOOKUP(C209,'[4]2ème'!$B$3:$I$116,6,FALSE),0)</f>
        <v>0</v>
      </c>
      <c r="S209" s="48">
        <f>IFERROR(VLOOKUP(C209,'[4]3ème'!$B$3:$I$230,6,FALSE),0)</f>
        <v>15</v>
      </c>
      <c r="T209" s="48">
        <f>IFERROR(VLOOKUP(C209,[4]Féminines!$B$3:$I$89,6,FALSE),0)</f>
        <v>0</v>
      </c>
      <c r="U209">
        <f t="shared" si="18"/>
        <v>15</v>
      </c>
    </row>
    <row r="210" spans="1:21" ht="14.45" customHeight="1" x14ac:dyDescent="0.25">
      <c r="A210" s="15">
        <v>124</v>
      </c>
      <c r="B210" s="15">
        <f t="shared" si="12"/>
        <v>144363</v>
      </c>
      <c r="C210" s="49" t="s">
        <v>591</v>
      </c>
      <c r="D210" s="49" t="str">
        <f>VLOOKUP(C210,[3]A!$D$2:$F$350,3,FALSE)</f>
        <v>UNION SPORTIVE SAINT ANDRE</v>
      </c>
      <c r="E210" s="49" t="str">
        <f>VLOOKUP(C210,[3]A!$D$2:$J$467,7,FALSE)</f>
        <v>05996219564</v>
      </c>
      <c r="F210" s="50" t="s">
        <v>359</v>
      </c>
      <c r="J210" s="105">
        <f>VLOOKUP(C210,Route2021!$C$2:$J$1212,8,FALSE)</f>
        <v>1</v>
      </c>
      <c r="N210" s="49">
        <f>VLOOKUP(C210,Bilan!$B$4:$D$1785,3,FALSE)</f>
        <v>144363</v>
      </c>
      <c r="O210" s="49">
        <f t="shared" si="17"/>
        <v>124</v>
      </c>
      <c r="P210" s="50" t="str">
        <f>VLOOKUP(C210,[3]A!$D$2:$H$438,5,FALSE)</f>
        <v>Adulte Masculin 17/19 ans</v>
      </c>
      <c r="Q210" s="48">
        <f>IFERROR(VLOOKUP(C210,'[4]1ère'!$B$3:$I$89,7,FALSE),0)</f>
        <v>0</v>
      </c>
      <c r="R210" s="48">
        <f>IFERROR(VLOOKUP(C210,'[4]2ème'!$B$3:$I$116,6,FALSE),0)</f>
        <v>0</v>
      </c>
      <c r="S210" s="48">
        <f>IFERROR(VLOOKUP(C210,'[4]3ème'!$B$3:$I$230,6,FALSE),0)</f>
        <v>16</v>
      </c>
      <c r="T210" s="48">
        <f>IFERROR(VLOOKUP(C210,[4]Féminines!$B$3:$I$89,6,FALSE),0)</f>
        <v>0</v>
      </c>
      <c r="U210">
        <f t="shared" si="18"/>
        <v>16</v>
      </c>
    </row>
    <row r="211" spans="1:21" ht="14.45" customHeight="1" x14ac:dyDescent="0.25">
      <c r="A211" s="15">
        <v>125</v>
      </c>
      <c r="B211" s="15">
        <f t="shared" si="12"/>
        <v>2882</v>
      </c>
      <c r="C211" s="49" t="s">
        <v>904</v>
      </c>
      <c r="D211" s="49" t="str">
        <f>VLOOKUP(C211,[3]A!$D$2:$F$350,3,FALSE)</f>
        <v>U.C. CAPELLOISE FOURMIES</v>
      </c>
      <c r="E211" s="49" t="str">
        <f>VLOOKUP(C211,[3]A!$D$2:$J$467,7,FALSE)</f>
        <v>05996224018</v>
      </c>
      <c r="F211" s="50" t="s">
        <v>359</v>
      </c>
      <c r="J211" s="105">
        <f>VLOOKUP(C211,Route2021!$C$2:$J$1212,8,FALSE)</f>
        <v>0</v>
      </c>
      <c r="N211" s="49">
        <f>VLOOKUP(C211,Bilan!$B$4:$D$1785,3,FALSE)</f>
        <v>2882</v>
      </c>
      <c r="O211" s="49">
        <f t="shared" si="17"/>
        <v>125</v>
      </c>
      <c r="P211" s="50" t="str">
        <f>VLOOKUP(C211,[3]A!$D$2:$H$438,5,FALSE)</f>
        <v>Adulte Masculin 20/29 ans</v>
      </c>
      <c r="Q211" s="48">
        <f>IFERROR(VLOOKUP(C211,'[4]1ère'!$B$3:$I$89,7,FALSE),0)</f>
        <v>0</v>
      </c>
      <c r="R211" s="48">
        <f>IFERROR(VLOOKUP(C211,'[4]2ème'!$B$3:$I$116,6,FALSE),0)</f>
        <v>0</v>
      </c>
      <c r="S211" s="48">
        <f>IFERROR(VLOOKUP(C211,'[4]3ème'!$B$3:$I$230,6,FALSE),0)</f>
        <v>0</v>
      </c>
      <c r="T211" s="48">
        <f>IFERROR(VLOOKUP(C211,[4]Féminines!$B$3:$I$89,6,FALSE),0)</f>
        <v>0</v>
      </c>
      <c r="U211">
        <f t="shared" si="18"/>
        <v>0</v>
      </c>
    </row>
    <row r="212" spans="1:21" ht="14.45" customHeight="1" x14ac:dyDescent="0.25">
      <c r="A212" s="15">
        <v>126</v>
      </c>
      <c r="B212" s="15">
        <f t="shared" si="12"/>
        <v>144384</v>
      </c>
      <c r="C212" s="49" t="s">
        <v>111</v>
      </c>
      <c r="D212" s="49" t="str">
        <f>VLOOKUP(C212,[3]A!$D$2:$F$350,3,FALSE)</f>
        <v>FENAIN CYCLO CLUB</v>
      </c>
      <c r="E212" s="49" t="str">
        <f>VLOOKUP(C212,[3]A!$D$2:$J$467,7,FALSE)</f>
        <v>05999028489</v>
      </c>
      <c r="F212" s="50" t="s">
        <v>359</v>
      </c>
      <c r="J212" s="105">
        <v>1</v>
      </c>
      <c r="N212" s="49">
        <f>VLOOKUP(C212,Bilan!$B$4:$D$1785,3,FALSE)</f>
        <v>144384</v>
      </c>
      <c r="O212" s="49">
        <f t="shared" si="17"/>
        <v>126</v>
      </c>
      <c r="P212" s="50" t="str">
        <f>VLOOKUP(C212,[3]A!$D$2:$H$438,5,FALSE)</f>
        <v>Adulte Masculin 60 ans et plus</v>
      </c>
      <c r="Q212" s="48">
        <f>IFERROR(VLOOKUP(C212,'[4]1ère'!$B$3:$I$89,7,FALSE),0)</f>
        <v>0</v>
      </c>
      <c r="R212" s="48">
        <f>IFERROR(VLOOKUP(C212,'[4]2ème'!$B$3:$I$116,6,FALSE),0)</f>
        <v>0</v>
      </c>
      <c r="S212" s="48">
        <f>IFERROR(VLOOKUP(C212,'[4]3ème'!$B$3:$I$230,6,FALSE),0)</f>
        <v>22</v>
      </c>
      <c r="T212" s="48">
        <f>IFERROR(VLOOKUP(C212,[4]Féminines!$B$3:$I$89,6,FALSE),0)</f>
        <v>0</v>
      </c>
      <c r="U212">
        <f t="shared" si="18"/>
        <v>22</v>
      </c>
    </row>
    <row r="213" spans="1:21" ht="14.45" customHeight="1" x14ac:dyDescent="0.25">
      <c r="A213" s="15">
        <v>127</v>
      </c>
      <c r="B213" s="15">
        <f t="shared" si="12"/>
        <v>1275</v>
      </c>
      <c r="C213" s="49" t="s">
        <v>151</v>
      </c>
      <c r="D213" s="49" t="str">
        <f>VLOOKUP(C213,[3]A!$D$2:$F$350,3,FALSE)</f>
        <v>U.C. CAPELLOISE FOURMIES</v>
      </c>
      <c r="E213" s="49" t="str">
        <f>VLOOKUP(C213,[3]A!$D$2:$J$467,7,FALSE)</f>
        <v>05999068459</v>
      </c>
      <c r="F213" s="50" t="s">
        <v>359</v>
      </c>
      <c r="J213" s="105">
        <f>VLOOKUP(C213,Route2021!$C$2:$J$1212,8,FALSE)</f>
        <v>1</v>
      </c>
      <c r="N213" s="49">
        <f>VLOOKUP(C213,Bilan!$B$4:$D$1785,3,FALSE)</f>
        <v>1275</v>
      </c>
      <c r="O213" s="49">
        <f t="shared" si="17"/>
        <v>127</v>
      </c>
      <c r="P213" s="50" t="str">
        <f>VLOOKUP(C213,[3]A!$D$2:$H$438,5,FALSE)</f>
        <v>Adulte Masculin 50/59 ans</v>
      </c>
      <c r="Q213" s="48">
        <f>IFERROR(VLOOKUP(C213,'[4]1ère'!$B$3:$I$89,7,FALSE),0)</f>
        <v>0</v>
      </c>
      <c r="R213" s="48">
        <f>IFERROR(VLOOKUP(C213,'[4]2ème'!$B$3:$I$116,6,FALSE),0)</f>
        <v>0</v>
      </c>
      <c r="S213" s="48">
        <f>IFERROR(VLOOKUP(C213,'[4]3ème'!$B$3:$I$230,6,FALSE),0)</f>
        <v>0</v>
      </c>
      <c r="T213" s="48">
        <f>IFERROR(VLOOKUP(C213,[4]Féminines!$B$3:$I$89,6,FALSE),0)</f>
        <v>0</v>
      </c>
      <c r="U213">
        <f t="shared" si="18"/>
        <v>0</v>
      </c>
    </row>
    <row r="214" spans="1:21" ht="14.45" customHeight="1" x14ac:dyDescent="0.25">
      <c r="A214" s="15">
        <v>128</v>
      </c>
      <c r="B214" s="15">
        <f t="shared" si="12"/>
        <v>2877</v>
      </c>
      <c r="C214" s="49" t="s">
        <v>707</v>
      </c>
      <c r="D214" s="49" t="e">
        <f>VLOOKUP(C214,[3]A!$D$2:$F$350,3,FALSE)</f>
        <v>#N/A</v>
      </c>
      <c r="E214" s="49" t="e">
        <f>VLOOKUP(C214,[3]A!$D$2:$J$467,7,FALSE)</f>
        <v>#N/A</v>
      </c>
      <c r="F214" s="50" t="s">
        <v>359</v>
      </c>
      <c r="J214" s="105">
        <f>VLOOKUP(C214,Route2021!$C$2:$J$1212,8,FALSE)</f>
        <v>1</v>
      </c>
      <c r="N214" s="49">
        <f>VLOOKUP(C214,Bilan!$B$4:$D$1785,3,FALSE)</f>
        <v>2877</v>
      </c>
      <c r="O214" s="49">
        <f t="shared" si="17"/>
        <v>128</v>
      </c>
      <c r="P214" s="50" t="e">
        <f>VLOOKUP(C214,[3]A!$D$2:$H$438,5,FALSE)</f>
        <v>#N/A</v>
      </c>
      <c r="Q214" s="48">
        <f>IFERROR(VLOOKUP(C214,'[4]1ère'!$B$3:$I$89,7,FALSE),0)</f>
        <v>0</v>
      </c>
      <c r="R214" s="48">
        <f>IFERROR(VLOOKUP(C214,'[4]2ème'!$B$3:$I$116,6,FALSE),0)</f>
        <v>0</v>
      </c>
      <c r="S214" s="48">
        <f>IFERROR(VLOOKUP(C214,'[4]3ème'!$B$3:$I$230,6,FALSE),0)</f>
        <v>0</v>
      </c>
      <c r="T214" s="48">
        <f>IFERROR(VLOOKUP(C214,[4]Féminines!$B$3:$I$89,6,FALSE),0)</f>
        <v>0</v>
      </c>
      <c r="U214">
        <f t="shared" si="18"/>
        <v>0</v>
      </c>
    </row>
    <row r="215" spans="1:21" ht="14.45" customHeight="1" x14ac:dyDescent="0.25">
      <c r="A215" s="15">
        <v>129</v>
      </c>
      <c r="B215" s="15">
        <f t="shared" si="12"/>
        <v>144336</v>
      </c>
      <c r="C215" s="49" t="s">
        <v>692</v>
      </c>
      <c r="D215" s="49" t="e">
        <f>VLOOKUP(C215,[3]A!$D$2:$F$350,3,FALSE)</f>
        <v>#N/A</v>
      </c>
      <c r="E215" s="49" t="e">
        <f>VLOOKUP(C215,[3]A!$D$2:$J$467,7,FALSE)</f>
        <v>#N/A</v>
      </c>
      <c r="F215" s="50" t="s">
        <v>359</v>
      </c>
      <c r="J215" s="105">
        <f>VLOOKUP(C215,Route2021!$C$2:$J$1212,8,FALSE)</f>
        <v>0</v>
      </c>
      <c r="N215" s="49">
        <f>VLOOKUP(C215,Bilan!$B$4:$D$1785,3,FALSE)</f>
        <v>144336</v>
      </c>
      <c r="O215" s="49">
        <f t="shared" si="17"/>
        <v>129</v>
      </c>
      <c r="P215" s="50" t="e">
        <f>VLOOKUP(C215,[3]A!$D$2:$H$438,5,FALSE)</f>
        <v>#N/A</v>
      </c>
      <c r="Q215" s="48">
        <f>IFERROR(VLOOKUP(C215,'[4]1ère'!$B$3:$I$89,7,FALSE),0)</f>
        <v>0</v>
      </c>
      <c r="R215" s="48">
        <f>IFERROR(VLOOKUP(C215,'[4]2ème'!$B$3:$I$116,6,FALSE),0)</f>
        <v>0</v>
      </c>
      <c r="S215" s="48">
        <f>IFERROR(VLOOKUP(C215,'[4]3ème'!$B$3:$I$230,6,FALSE),0)</f>
        <v>0</v>
      </c>
      <c r="T215" s="48">
        <f>IFERROR(VLOOKUP(C215,[4]Féminines!$B$3:$I$89,6,FALSE),0)</f>
        <v>0</v>
      </c>
      <c r="U215">
        <f t="shared" si="18"/>
        <v>0</v>
      </c>
    </row>
    <row r="216" spans="1:21" ht="14.45" customHeight="1" x14ac:dyDescent="0.25">
      <c r="A216" s="15">
        <v>130</v>
      </c>
      <c r="B216" s="15">
        <f t="shared" si="12"/>
        <v>3123</v>
      </c>
      <c r="C216" s="49" t="s">
        <v>1484</v>
      </c>
      <c r="D216" s="49" t="str">
        <f>VLOOKUP(C216,[3]A!$D$2:$F$350,3,FALSE)</f>
        <v>UNION CYCLISTE SOLRE LE CHATEAU</v>
      </c>
      <c r="E216" s="49" t="str">
        <f>VLOOKUP(C216,[3]A!$D$2:$J$467,7,FALSE)</f>
        <v>05999073455</v>
      </c>
      <c r="F216" s="50" t="s">
        <v>359</v>
      </c>
      <c r="J216" s="105">
        <v>1</v>
      </c>
      <c r="N216" s="49">
        <f>VLOOKUP(C216,Bilan!$B$4:$D$1785,3,FALSE)</f>
        <v>3123</v>
      </c>
      <c r="O216" s="49">
        <f t="shared" si="17"/>
        <v>130</v>
      </c>
      <c r="P216" s="50" t="str">
        <f>VLOOKUP(C216,[3]A!$D$2:$H$438,5,FALSE)</f>
        <v>Adulte Masculin 40/49 ans</v>
      </c>
      <c r="Q216" s="48">
        <f>IFERROR(VLOOKUP(C216,'[4]1ère'!$B$3:$I$89,7,FALSE),0)</f>
        <v>0</v>
      </c>
      <c r="R216" s="48">
        <f>IFERROR(VLOOKUP(C216,'[4]2ème'!$B$3:$I$116,6,FALSE),0)</f>
        <v>0</v>
      </c>
      <c r="S216" s="48">
        <f>IFERROR(VLOOKUP(C216,'[4]3ème'!$B$3:$I$230,6,FALSE),0)</f>
        <v>13</v>
      </c>
      <c r="T216" s="48">
        <f>IFERROR(VLOOKUP(C216,[4]Féminines!$B$3:$I$89,6,FALSE),0)</f>
        <v>0</v>
      </c>
      <c r="U216">
        <f t="shared" si="18"/>
        <v>13</v>
      </c>
    </row>
    <row r="217" spans="1:21" ht="14.45" customHeight="1" x14ac:dyDescent="0.25">
      <c r="A217" s="15">
        <v>131</v>
      </c>
      <c r="B217" s="15">
        <f t="shared" si="12"/>
        <v>4362</v>
      </c>
      <c r="C217" s="49" t="s">
        <v>3113</v>
      </c>
      <c r="D217" s="49" t="str">
        <f>VLOOKUP(C217,[3]A!$D$2:$F$350,3,FALSE)</f>
        <v>VTT SAINT AMAND LES EAUX</v>
      </c>
      <c r="E217" s="49" t="str">
        <f>VLOOKUP(C217,[3]A!$D$2:$J$467,7,FALSE)</f>
        <v>05999111889</v>
      </c>
      <c r="F217" s="50" t="s">
        <v>359</v>
      </c>
      <c r="J217" s="105">
        <v>0</v>
      </c>
      <c r="N217" s="49">
        <f>VLOOKUP(C217,Bilan!$B$4:$D$1785,3,FALSE)</f>
        <v>4362</v>
      </c>
      <c r="O217" s="49">
        <f t="shared" si="17"/>
        <v>131</v>
      </c>
      <c r="P217" s="50" t="str">
        <f>VLOOKUP(C217,[3]A!$D$2:$H$438,5,FALSE)</f>
        <v>Adulte Masculin 30/39 ans</v>
      </c>
      <c r="Q217" s="48">
        <f>IFERROR(VLOOKUP(C217,'[4]1ère'!$B$3:$I$89,7,FALSE),0)</f>
        <v>0</v>
      </c>
      <c r="R217" s="48">
        <f>IFERROR(VLOOKUP(C217,'[4]2ème'!$B$3:$I$116,6,FALSE),0)</f>
        <v>0</v>
      </c>
      <c r="S217" s="48">
        <f>IFERROR(VLOOKUP(C217,'[4]3ème'!$B$3:$I$230,6,FALSE),0)</f>
        <v>7</v>
      </c>
      <c r="T217" s="48">
        <f>IFERROR(VLOOKUP(C217,[4]Féminines!$B$3:$I$89,6,FALSE),0)</f>
        <v>0</v>
      </c>
      <c r="U217">
        <f t="shared" si="18"/>
        <v>7</v>
      </c>
    </row>
    <row r="218" spans="1:21" ht="14.45" customHeight="1" x14ac:dyDescent="0.25">
      <c r="A218" s="15">
        <v>132</v>
      </c>
      <c r="B218" s="15">
        <f t="shared" si="12"/>
        <v>4358</v>
      </c>
      <c r="C218" s="49" t="s">
        <v>2813</v>
      </c>
      <c r="D218" s="49" t="str">
        <f>VLOOKUP(C218,[3]A!$D$2:$F$350,3,FALSE)</f>
        <v>FLEURBAIX TEAM SHARK VTT</v>
      </c>
      <c r="E218" s="49" t="str">
        <f>VLOOKUP(C218,[3]A!$D$2:$J$467,7,FALSE)</f>
        <v>06260087673</v>
      </c>
      <c r="F218" s="50" t="s">
        <v>359</v>
      </c>
      <c r="J218" s="105">
        <f>VLOOKUP(C218,Route2021!$C$2:$J$1212,8,FALSE)</f>
        <v>1</v>
      </c>
      <c r="N218" s="49">
        <f>VLOOKUP(C218,Bilan!$B$4:$D$1785,3,FALSE)</f>
        <v>4358</v>
      </c>
      <c r="O218" s="49">
        <f t="shared" si="17"/>
        <v>132</v>
      </c>
      <c r="P218" s="50" t="str">
        <f>VLOOKUP(C218,[3]A!$D$2:$H$438,5,FALSE)</f>
        <v>Adulte Masculin 60 ans et plus</v>
      </c>
      <c r="Q218" s="48">
        <f>IFERROR(VLOOKUP(C218,'[4]1ère'!$B$3:$I$89,7,FALSE),0)</f>
        <v>0</v>
      </c>
      <c r="R218" s="48">
        <f>IFERROR(VLOOKUP(C218,'[4]2ème'!$B$3:$I$116,6,FALSE),0)</f>
        <v>0</v>
      </c>
      <c r="S218" s="48">
        <f>IFERROR(VLOOKUP(C218,'[4]3ème'!$B$3:$I$230,6,FALSE),0)</f>
        <v>7</v>
      </c>
      <c r="T218" s="48">
        <f>IFERROR(VLOOKUP(C218,[4]Féminines!$B$3:$I$89,6,FALSE),0)</f>
        <v>0</v>
      </c>
      <c r="U218">
        <f t="shared" si="18"/>
        <v>7</v>
      </c>
    </row>
    <row r="219" spans="1:21" ht="14.45" customHeight="1" x14ac:dyDescent="0.25">
      <c r="A219" s="15">
        <v>133</v>
      </c>
      <c r="B219" s="15">
        <f t="shared" si="12"/>
        <v>4347</v>
      </c>
      <c r="C219" s="49" t="s">
        <v>2493</v>
      </c>
      <c r="D219" s="49" t="e">
        <f>VLOOKUP(C219,[3]A!$D$2:$F$350,3,FALSE)</f>
        <v>#N/A</v>
      </c>
      <c r="E219" s="49" t="e">
        <f>VLOOKUP(C219,[3]A!$D$2:$J$467,7,FALSE)</f>
        <v>#N/A</v>
      </c>
      <c r="F219" s="50" t="s">
        <v>359</v>
      </c>
      <c r="J219" s="105">
        <f>VLOOKUP(C219,Route2021!$C$2:$J$1212,8,FALSE)</f>
        <v>0</v>
      </c>
      <c r="N219" s="49">
        <f>VLOOKUP(C219,Bilan!$B$4:$D$1785,3,FALSE)</f>
        <v>4347</v>
      </c>
      <c r="O219" s="49">
        <f t="shared" si="17"/>
        <v>133</v>
      </c>
      <c r="P219" s="50" t="e">
        <f>VLOOKUP(C219,[3]A!$D$2:$H$438,5,FALSE)</f>
        <v>#N/A</v>
      </c>
      <c r="Q219" s="48">
        <f>IFERROR(VLOOKUP(C219,'[4]1ère'!$B$3:$I$89,7,FALSE),0)</f>
        <v>0</v>
      </c>
      <c r="R219" s="48">
        <f>IFERROR(VLOOKUP(C219,'[4]2ème'!$B$3:$I$116,6,FALSE),0)</f>
        <v>0</v>
      </c>
      <c r="S219" s="48">
        <f>IFERROR(VLOOKUP(C219,'[4]3ème'!$B$3:$I$230,6,FALSE),0)</f>
        <v>0</v>
      </c>
      <c r="T219" s="48">
        <f>IFERROR(VLOOKUP(C219,[4]Féminines!$B$3:$I$89,6,FALSE),0)</f>
        <v>0</v>
      </c>
      <c r="U219">
        <f t="shared" si="18"/>
        <v>0</v>
      </c>
    </row>
    <row r="220" spans="1:21" ht="14.45" customHeight="1" x14ac:dyDescent="0.25">
      <c r="A220" s="15">
        <v>134</v>
      </c>
      <c r="B220" s="15">
        <f t="shared" si="12"/>
        <v>4405</v>
      </c>
      <c r="C220" s="49" t="s">
        <v>3114</v>
      </c>
      <c r="D220" s="49" t="str">
        <f>VLOOKUP(C220,[3]A!$D$2:$F$350,3,FALSE)</f>
        <v>BEUVRY CLUB LEO LAGRANGE</v>
      </c>
      <c r="E220" s="49" t="str">
        <f>VLOOKUP(C220,[3]A!$D$2:$J$467,7,FALSE)</f>
        <v>06297071853</v>
      </c>
      <c r="F220" s="50" t="s">
        <v>359</v>
      </c>
      <c r="J220" s="105">
        <v>0</v>
      </c>
      <c r="N220" s="49">
        <f>VLOOKUP(C220,Bilan!$B$4:$D$1785,3,FALSE)</f>
        <v>4405</v>
      </c>
      <c r="O220" s="49">
        <f t="shared" si="17"/>
        <v>134</v>
      </c>
      <c r="P220" s="50" t="str">
        <f>VLOOKUP(C220,[3]A!$D$2:$H$438,5,FALSE)</f>
        <v>Adulte Masculin 50/59 ans</v>
      </c>
      <c r="Q220" s="48">
        <f>IFERROR(VLOOKUP(C220,'[4]1ère'!$B$3:$I$89,7,FALSE),0)</f>
        <v>0</v>
      </c>
      <c r="R220" s="48">
        <f>IFERROR(VLOOKUP(C220,'[4]2ème'!$B$3:$I$116,6,FALSE),0)</f>
        <v>0</v>
      </c>
      <c r="S220" s="48">
        <f>IFERROR(VLOOKUP(C220,'[4]3ème'!$B$3:$I$230,6,FALSE),0)</f>
        <v>7</v>
      </c>
      <c r="T220" s="48">
        <f>IFERROR(VLOOKUP(C220,[4]Féminines!$B$3:$I$89,6,FALSE),0)</f>
        <v>0</v>
      </c>
      <c r="U220">
        <f t="shared" si="18"/>
        <v>7</v>
      </c>
    </row>
    <row r="221" spans="1:21" ht="14.45" customHeight="1" x14ac:dyDescent="0.25">
      <c r="A221" s="15">
        <v>135</v>
      </c>
      <c r="B221" s="15">
        <f t="shared" si="12"/>
        <v>144559</v>
      </c>
      <c r="C221" s="49" t="s">
        <v>137</v>
      </c>
      <c r="D221" s="49" t="str">
        <f>VLOOKUP(C221,[3]A!$D$2:$F$350,3,FALSE)</f>
        <v>AGNY AMICALE LAIQUE</v>
      </c>
      <c r="E221" s="49" t="str">
        <f>VLOOKUP(C221,[3]A!$D$2:$J$467,7,FALSE)</f>
        <v>06297069832</v>
      </c>
      <c r="F221" s="50" t="s">
        <v>359</v>
      </c>
      <c r="J221" s="105">
        <f>VLOOKUP(C221,Route2021!$C$2:$J$1212,8,FALSE)</f>
        <v>1</v>
      </c>
      <c r="N221" s="49">
        <f>VLOOKUP(C221,Bilan!$B$4:$D$1785,3,FALSE)</f>
        <v>144559</v>
      </c>
      <c r="O221" s="49">
        <f t="shared" si="17"/>
        <v>135</v>
      </c>
      <c r="P221" s="50" t="str">
        <f>VLOOKUP(C221,[3]A!$D$2:$H$438,5,FALSE)</f>
        <v>Adulte Masculin 40/49 ans</v>
      </c>
      <c r="Q221" s="48">
        <f>IFERROR(VLOOKUP(C221,'[4]1ère'!$B$3:$I$89,7,FALSE),0)</f>
        <v>0</v>
      </c>
      <c r="R221" s="48">
        <f>IFERROR(VLOOKUP(C221,'[4]2ème'!$B$3:$I$116,6,FALSE),0)</f>
        <v>0</v>
      </c>
      <c r="S221" s="48">
        <f>IFERROR(VLOOKUP(C221,'[4]3ème'!$B$3:$I$230,6,FALSE),0)</f>
        <v>12</v>
      </c>
      <c r="T221" s="48">
        <f>IFERROR(VLOOKUP(C221,[4]Féminines!$B$3:$I$89,6,FALSE),0)</f>
        <v>0</v>
      </c>
      <c r="U221">
        <f t="shared" si="18"/>
        <v>12</v>
      </c>
    </row>
    <row r="222" spans="1:21" ht="14.45" customHeight="1" x14ac:dyDescent="0.25">
      <c r="A222" s="15">
        <v>136</v>
      </c>
      <c r="B222" s="15">
        <f t="shared" si="12"/>
        <v>4360</v>
      </c>
      <c r="C222" s="49" t="s">
        <v>1688</v>
      </c>
      <c r="D222" s="49" t="str">
        <f>VLOOKUP(C222,[3]A!$D$2:$F$350,3,FALSE)</f>
        <v>CYCLO CLUB ORCHIES</v>
      </c>
      <c r="E222" s="49" t="str">
        <f>VLOOKUP(C222,[3]A!$D$2:$J$467,7,FALSE)</f>
        <v>05996224452</v>
      </c>
      <c r="F222" s="50" t="s">
        <v>359</v>
      </c>
      <c r="J222" s="105">
        <v>1</v>
      </c>
      <c r="N222" s="49">
        <f>VLOOKUP(C222,Bilan!$B$4:$D$1785,3,FALSE)</f>
        <v>4360</v>
      </c>
      <c r="O222" s="49">
        <f t="shared" si="17"/>
        <v>136</v>
      </c>
      <c r="P222" s="50" t="str">
        <f>VLOOKUP(C222,[3]A!$D$2:$H$438,5,FALSE)</f>
        <v>Adulte Masculin 50/59 ans</v>
      </c>
      <c r="Q222" s="48">
        <f>IFERROR(VLOOKUP(C222,'[4]1ère'!$B$3:$I$89,7,FALSE),0)</f>
        <v>0</v>
      </c>
      <c r="R222" s="48">
        <f>IFERROR(VLOOKUP(C222,'[4]2ème'!$B$3:$I$116,6,FALSE),0)</f>
        <v>0</v>
      </c>
      <c r="S222" s="48">
        <f>IFERROR(VLOOKUP(C222,'[4]3ème'!$B$3:$I$230,6,FALSE),0)</f>
        <v>10</v>
      </c>
      <c r="T222" s="48">
        <f>IFERROR(VLOOKUP(C222,[4]Féminines!$B$3:$I$89,6,FALSE),0)</f>
        <v>0</v>
      </c>
      <c r="U222">
        <f t="shared" si="18"/>
        <v>10</v>
      </c>
    </row>
    <row r="223" spans="1:21" ht="14.45" customHeight="1" x14ac:dyDescent="0.25">
      <c r="A223" s="15">
        <v>137</v>
      </c>
      <c r="B223" s="15">
        <v>2371</v>
      </c>
      <c r="C223" s="49" t="s">
        <v>3091</v>
      </c>
      <c r="D223" s="49" t="s">
        <v>3117</v>
      </c>
      <c r="E223" s="49" t="e">
        <f>VLOOKUP(C223,[3]A!$D$2:$J$467,7,FALSE)</f>
        <v>#N/A</v>
      </c>
      <c r="F223" s="50" t="s">
        <v>359</v>
      </c>
      <c r="J223" s="105">
        <v>0</v>
      </c>
      <c r="N223" s="49">
        <f>VLOOKUP(C223,Bilan!$B$4:$D$1785,3,FALSE)</f>
        <v>2427</v>
      </c>
      <c r="O223" s="49">
        <f t="shared" si="17"/>
        <v>137</v>
      </c>
      <c r="P223" s="50" t="e">
        <f>VLOOKUP(C223,[3]A!$D$2:$H$438,5,FALSE)</f>
        <v>#N/A</v>
      </c>
      <c r="Q223" s="48">
        <f>IFERROR(VLOOKUP(C223,'[4]1ère'!$B$3:$I$89,7,FALSE),0)</f>
        <v>0</v>
      </c>
      <c r="R223" s="48">
        <f>IFERROR(VLOOKUP(C223,'[4]2ème'!$B$3:$I$116,6,FALSE),0)</f>
        <v>0</v>
      </c>
      <c r="S223" s="48">
        <f>IFERROR(VLOOKUP(C223,'[4]3ème'!$B$3:$I$230,6,FALSE),0)</f>
        <v>7</v>
      </c>
      <c r="T223" s="48">
        <f>IFERROR(VLOOKUP(C223,[4]Féminines!$B$3:$I$89,6,FALSE),0)</f>
        <v>0</v>
      </c>
      <c r="U223">
        <f t="shared" si="18"/>
        <v>7</v>
      </c>
    </row>
    <row r="224" spans="1:21" ht="14.45" customHeight="1" x14ac:dyDescent="0.25">
      <c r="A224" s="15">
        <v>138</v>
      </c>
      <c r="B224" s="15">
        <f t="shared" si="12"/>
        <v>3109</v>
      </c>
      <c r="C224" s="49" t="s">
        <v>938</v>
      </c>
      <c r="D224" s="49" t="str">
        <f>VLOOKUP(C224,[3]A!$D$2:$F$350,3,FALSE)</f>
        <v>TEAM PEVELE CAREMBAULT CYCLISME</v>
      </c>
      <c r="E224" s="49" t="str">
        <f>VLOOKUP(C224,[3]A!$D$2:$J$467,7,FALSE)</f>
        <v>05999113182</v>
      </c>
      <c r="F224" s="50" t="s">
        <v>359</v>
      </c>
      <c r="J224" s="105">
        <f>VLOOKUP(C224,Route2021!$C$2:$J$1212,8,FALSE)</f>
        <v>1</v>
      </c>
      <c r="N224" s="49">
        <f>VLOOKUP(C224,Bilan!$B$4:$D$1785,3,FALSE)</f>
        <v>3109</v>
      </c>
      <c r="O224" s="49">
        <f t="shared" si="17"/>
        <v>138</v>
      </c>
      <c r="P224" s="50" t="str">
        <f>VLOOKUP(C224,[3]A!$D$2:$H$438,5,FALSE)</f>
        <v>Adulte Masculin 30/39 ans</v>
      </c>
      <c r="Q224" s="48">
        <f>IFERROR(VLOOKUP(C224,'[4]1ère'!$B$3:$I$89,7,FALSE),0)</f>
        <v>0</v>
      </c>
      <c r="R224" s="48">
        <f>IFERROR(VLOOKUP(C224,'[4]2ème'!$B$3:$I$116,6,FALSE),0)</f>
        <v>0</v>
      </c>
      <c r="S224" s="48">
        <f>IFERROR(VLOOKUP(C224,'[4]3ème'!$B$3:$I$230,6,FALSE),0)</f>
        <v>8</v>
      </c>
      <c r="T224" s="48">
        <f>IFERROR(VLOOKUP(C224,[4]Féminines!$B$3:$I$89,6,FALSE),0)</f>
        <v>0</v>
      </c>
      <c r="U224">
        <f t="shared" si="18"/>
        <v>8</v>
      </c>
    </row>
    <row r="225" spans="1:21" ht="14.45" customHeight="1" x14ac:dyDescent="0.25">
      <c r="A225" s="15">
        <v>139</v>
      </c>
      <c r="B225" s="15" t="e">
        <f t="shared" si="12"/>
        <v>#N/A</v>
      </c>
      <c r="C225" s="5"/>
      <c r="D225" s="49"/>
      <c r="E225" s="49" t="e">
        <f>VLOOKUP(C225,[3]A!$D$2:$J$467,7,FALSE)</f>
        <v>#N/A</v>
      </c>
      <c r="F225" s="50" t="s">
        <v>359</v>
      </c>
      <c r="J225" s="105">
        <v>0</v>
      </c>
      <c r="N225" s="49" t="e">
        <f>VLOOKUP(C225,Bilan!$B$4:$D$1785,3,FALSE)</f>
        <v>#N/A</v>
      </c>
      <c r="O225" s="49">
        <f t="shared" si="17"/>
        <v>139</v>
      </c>
      <c r="P225" s="50" t="e">
        <f>VLOOKUP(C225,[3]A!$D$2:$H$438,5,FALSE)</f>
        <v>#N/A</v>
      </c>
      <c r="Q225" s="48">
        <f>IFERROR(VLOOKUP(C225,'[4]1ère'!$B$3:$I$89,7,FALSE),0)</f>
        <v>0</v>
      </c>
      <c r="R225" s="48">
        <f>IFERROR(VLOOKUP(C225,'[4]2ème'!$B$3:$I$116,6,FALSE),0)</f>
        <v>0</v>
      </c>
      <c r="S225" s="48">
        <f>IFERROR(VLOOKUP(C225,'[4]3ème'!$B$3:$I$230,6,FALSE),0)</f>
        <v>0</v>
      </c>
      <c r="T225" s="48">
        <f>IFERROR(VLOOKUP(C225,[4]Féminines!$B$3:$I$89,6,FALSE),0)</f>
        <v>0</v>
      </c>
      <c r="U225">
        <f t="shared" si="18"/>
        <v>0</v>
      </c>
    </row>
    <row r="226" spans="1:21" ht="14.45" customHeight="1" x14ac:dyDescent="0.25">
      <c r="A226" s="15">
        <v>140</v>
      </c>
      <c r="B226" s="15">
        <f t="shared" si="12"/>
        <v>2354</v>
      </c>
      <c r="C226" s="49" t="s">
        <v>1335</v>
      </c>
      <c r="D226" s="49" t="str">
        <f>VLOOKUP(C226,[3]A!$D$2:$F$350,3,FALSE)</f>
        <v>TEAM LABIERE BAILLEUL</v>
      </c>
      <c r="E226" s="49" t="str">
        <f>VLOOKUP(C226,[3]A!$D$2:$J$467,7,FALSE)</f>
        <v>05999097683</v>
      </c>
      <c r="F226" s="50" t="s">
        <v>359</v>
      </c>
      <c r="J226" s="105">
        <f>VLOOKUP(C226,Route2021!$C$2:$J$1212,8,FALSE)</f>
        <v>1</v>
      </c>
      <c r="N226" s="49">
        <f>VLOOKUP(C226,Bilan!$B$4:$D$1785,3,FALSE)</f>
        <v>2354</v>
      </c>
      <c r="O226" s="49">
        <f t="shared" si="17"/>
        <v>140</v>
      </c>
      <c r="P226" s="50" t="str">
        <f>VLOOKUP(C226,[3]A!$D$2:$H$438,5,FALSE)</f>
        <v>Adulte Masculin 40/49 ans</v>
      </c>
      <c r="Q226" s="48">
        <f>IFERROR(VLOOKUP(C226,'[4]1ère'!$B$3:$I$89,7,FALSE),0)</f>
        <v>0</v>
      </c>
      <c r="R226" s="48">
        <f>IFERROR(VLOOKUP(C226,'[4]2ème'!$B$3:$I$116,6,FALSE),0)</f>
        <v>0</v>
      </c>
      <c r="S226" s="48">
        <f>IFERROR(VLOOKUP(C226,'[4]3ème'!$B$3:$I$230,6,FALSE),0)</f>
        <v>19</v>
      </c>
      <c r="T226" s="48">
        <f>IFERROR(VLOOKUP(C226,[4]Féminines!$B$3:$I$89,6,FALSE),0)</f>
        <v>0</v>
      </c>
      <c r="U226">
        <f t="shared" si="18"/>
        <v>19</v>
      </c>
    </row>
    <row r="227" spans="1:21" ht="14.45" customHeight="1" x14ac:dyDescent="0.25">
      <c r="A227" s="15">
        <v>141</v>
      </c>
      <c r="B227" s="15">
        <f t="shared" si="12"/>
        <v>144512</v>
      </c>
      <c r="C227" s="49" t="s">
        <v>103</v>
      </c>
      <c r="D227" s="49" t="s">
        <v>115</v>
      </c>
      <c r="E227" s="49" t="str">
        <f>VLOOKUP(C227,[3]A!$D$2:$J$467,7,FALSE)</f>
        <v>05999084879</v>
      </c>
      <c r="F227" s="50" t="s">
        <v>359</v>
      </c>
      <c r="J227" s="105">
        <f>VLOOKUP(C227,Route2021!$C$2:$J$1212,8,FALSE)</f>
        <v>0</v>
      </c>
      <c r="N227" s="49">
        <f>VLOOKUP(C227,Bilan!$B$4:$D$1785,3,FALSE)</f>
        <v>144512</v>
      </c>
      <c r="O227" s="49">
        <f t="shared" si="17"/>
        <v>141</v>
      </c>
      <c r="P227" s="50" t="str">
        <f>VLOOKUP(C227,[3]A!$D$2:$H$438,5,FALSE)</f>
        <v>Adulte Masculin 30/39 ans</v>
      </c>
      <c r="Q227" s="48">
        <f>IFERROR(VLOOKUP(C227,'[4]1ère'!$B$3:$I$89,7,FALSE),0)</f>
        <v>0</v>
      </c>
      <c r="R227" s="48">
        <f>IFERROR(VLOOKUP(C227,'[4]2ème'!$B$3:$I$116,6,FALSE),0)</f>
        <v>0</v>
      </c>
      <c r="S227" s="48">
        <f>IFERROR(VLOOKUP(C227,'[4]3ème'!$B$3:$I$230,6,FALSE),0)</f>
        <v>0</v>
      </c>
      <c r="T227" s="48">
        <f>IFERROR(VLOOKUP(C227,[4]Féminines!$B$3:$I$89,6,FALSE),0)</f>
        <v>0</v>
      </c>
      <c r="U227">
        <f t="shared" si="18"/>
        <v>0</v>
      </c>
    </row>
    <row r="228" spans="1:21" ht="14.45" customHeight="1" x14ac:dyDescent="0.25">
      <c r="A228" s="49">
        <v>142</v>
      </c>
      <c r="B228" s="49">
        <v>10060</v>
      </c>
      <c r="C228" s="49" t="s">
        <v>2748</v>
      </c>
      <c r="D228" s="49" t="s">
        <v>2541</v>
      </c>
      <c r="E228" s="49" t="e">
        <f>VLOOKUP(C228,[3]A!$D$2:$J$467,7,FALSE)</f>
        <v>#N/A</v>
      </c>
      <c r="F228" s="50" t="s">
        <v>359</v>
      </c>
      <c r="J228" s="105">
        <f>VLOOKUP(C228,Route2021!$C$2:$J$1212,8,FALSE)</f>
        <v>0</v>
      </c>
      <c r="N228" s="49">
        <f>VLOOKUP(C228,Bilan!$B$4:$D$1785,3,FALSE)</f>
        <v>10006</v>
      </c>
      <c r="O228" s="49">
        <f t="shared" si="17"/>
        <v>142</v>
      </c>
      <c r="P228" s="50" t="e">
        <f>VLOOKUP(C228,[3]A!$D$2:$H$438,5,FALSE)</f>
        <v>#N/A</v>
      </c>
      <c r="Q228" s="48">
        <f>IFERROR(VLOOKUP(C228,'[4]1ère'!$B$3:$I$89,7,FALSE),0)</f>
        <v>0</v>
      </c>
      <c r="R228" s="48">
        <f>IFERROR(VLOOKUP(C228,'[4]2ème'!$B$3:$I$116,6,FALSE),0)</f>
        <v>0</v>
      </c>
      <c r="S228" s="48">
        <f>IFERROR(VLOOKUP(C228,'[4]3ème'!$B$3:$I$230,6,FALSE),0)</f>
        <v>1</v>
      </c>
      <c r="T228" s="48">
        <f>IFERROR(VLOOKUP(C228,[4]Féminines!$B$3:$I$89,6,FALSE),0)</f>
        <v>0</v>
      </c>
      <c r="U228">
        <f t="shared" si="18"/>
        <v>1</v>
      </c>
    </row>
    <row r="229" spans="1:21" ht="14.45" customHeight="1" x14ac:dyDescent="0.25">
      <c r="A229" s="15">
        <v>143</v>
      </c>
      <c r="B229" s="15">
        <f t="shared" si="12"/>
        <v>144329</v>
      </c>
      <c r="C229" s="49" t="s">
        <v>164</v>
      </c>
      <c r="D229" s="49" t="str">
        <f>VLOOKUP(C229,[3]A!$D$2:$F$350,3,FALSE)</f>
        <v>TEAM BOUSIES</v>
      </c>
      <c r="E229" s="49" t="str">
        <f>VLOOKUP(C229,[3]A!$D$2:$J$467,7,FALSE)</f>
        <v>05999098039</v>
      </c>
      <c r="F229" s="50" t="s">
        <v>359</v>
      </c>
      <c r="J229" s="105">
        <v>1</v>
      </c>
      <c r="N229" s="49">
        <f>VLOOKUP(C229,Bilan!$B$4:$D$1785,3,FALSE)</f>
        <v>144329</v>
      </c>
      <c r="O229" s="49">
        <f t="shared" si="17"/>
        <v>143</v>
      </c>
      <c r="P229" s="50" t="str">
        <f>VLOOKUP(C229,[3]A!$D$2:$H$438,5,FALSE)</f>
        <v>Adulte Masculin 17/19 ans</v>
      </c>
      <c r="Q229" s="48">
        <f>IFERROR(VLOOKUP(C229,'[4]1ère'!$B$3:$I$89,7,FALSE),0)</f>
        <v>0</v>
      </c>
      <c r="R229" s="48">
        <f>IFERROR(VLOOKUP(C229,'[4]2ème'!$B$3:$I$116,6,FALSE),0)</f>
        <v>0</v>
      </c>
      <c r="S229" s="48">
        <f>IFERROR(VLOOKUP(C229,'[4]3ème'!$B$3:$I$230,6,FALSE),0)</f>
        <v>12</v>
      </c>
      <c r="T229" s="48">
        <f>IFERROR(VLOOKUP(C229,[4]Féminines!$B$3:$I$89,6,FALSE),0)</f>
        <v>0</v>
      </c>
      <c r="U229">
        <f t="shared" si="18"/>
        <v>12</v>
      </c>
    </row>
    <row r="230" spans="1:21" ht="14.45" customHeight="1" x14ac:dyDescent="0.25">
      <c r="A230" s="15">
        <v>144</v>
      </c>
      <c r="B230" s="15">
        <v>2949</v>
      </c>
      <c r="C230" s="49" t="s">
        <v>3166</v>
      </c>
      <c r="D230" s="49" t="str">
        <f>VLOOKUP(C230,[3]A!$D$2:$F$350,3,FALSE)</f>
        <v>ETOILE CYCLISTE LIEU ST AMAND</v>
      </c>
      <c r="E230" s="49" t="str">
        <f>VLOOKUP(C230,[3]A!$D$2:$J$467,7,FALSE)</f>
        <v>05996216278</v>
      </c>
      <c r="F230" s="50" t="s">
        <v>359</v>
      </c>
      <c r="J230" s="105">
        <f>VLOOKUP(C230,Route2021!$C$2:$J$1212,8,FALSE)</f>
        <v>0</v>
      </c>
      <c r="N230" s="49">
        <f>VLOOKUP(C230,Bilan!$B$4:$D$1785,3,FALSE)</f>
        <v>2949</v>
      </c>
      <c r="O230" s="49">
        <f t="shared" si="17"/>
        <v>144</v>
      </c>
      <c r="P230" s="50" t="str">
        <f>VLOOKUP(C230,[3]A!$D$2:$H$438,5,FALSE)</f>
        <v>Adulte Féminin 17/29 ans</v>
      </c>
      <c r="Q230" s="48">
        <f>IFERROR(VLOOKUP(C230,'[4]1ère'!$B$3:$I$89,7,FALSE),0)</f>
        <v>0</v>
      </c>
      <c r="R230" s="48">
        <f>IFERROR(VLOOKUP(C230,'[4]2ème'!$B$3:$I$116,6,FALSE),0)</f>
        <v>0</v>
      </c>
      <c r="S230" s="48">
        <f>IFERROR(VLOOKUP(C230,'[4]3ème'!$B$3:$I$230,6,FALSE),0)</f>
        <v>7</v>
      </c>
      <c r="T230" s="48">
        <f>IFERROR(VLOOKUP(C230,[4]Féminines!$B$3:$I$89,6,FALSE),0)</f>
        <v>0</v>
      </c>
      <c r="U230">
        <f t="shared" si="18"/>
        <v>7</v>
      </c>
    </row>
    <row r="231" spans="1:21" ht="14.45" customHeight="1" x14ac:dyDescent="0.25">
      <c r="A231" s="15">
        <v>145</v>
      </c>
      <c r="B231" s="15">
        <f t="shared" si="12"/>
        <v>144325</v>
      </c>
      <c r="C231" s="5" t="s">
        <v>110</v>
      </c>
      <c r="D231" s="49" t="str">
        <f>VLOOKUP(C231,[3]A!$D$2:$F$350,3,FALSE)</f>
        <v>UNION VELOCIPEDIQUE FOURMISIENNE</v>
      </c>
      <c r="E231" s="49" t="str">
        <f>VLOOKUP(C231,[3]A!$D$2:$J$467,7,FALSE)</f>
        <v>05999084990</v>
      </c>
      <c r="F231" s="50" t="s">
        <v>359</v>
      </c>
      <c r="J231" s="105">
        <f>VLOOKUP(C231,Route2021!$C$2:$J$1212,8,FALSE)</f>
        <v>1</v>
      </c>
      <c r="N231" s="49">
        <f>VLOOKUP(C231,Bilan!$B$4:$D$1785,3,FALSE)</f>
        <v>144325</v>
      </c>
      <c r="O231" s="49">
        <f t="shared" si="17"/>
        <v>145</v>
      </c>
      <c r="P231" s="50" t="str">
        <f>VLOOKUP(C231,[3]A!$D$2:$H$438,5,FALSE)</f>
        <v>Adulte Masculin 50/59 ans</v>
      </c>
      <c r="Q231" s="48">
        <f>IFERROR(VLOOKUP(C231,'[4]1ère'!$B$3:$I$89,7,FALSE),0)</f>
        <v>0</v>
      </c>
      <c r="R231" s="48">
        <f>IFERROR(VLOOKUP(C231,'[4]2ème'!$B$3:$I$116,6,FALSE),0)</f>
        <v>0</v>
      </c>
      <c r="S231" s="48">
        <f>IFERROR(VLOOKUP(C231,'[4]3ème'!$B$3:$I$230,6,FALSE),0)</f>
        <v>0</v>
      </c>
      <c r="T231" s="48">
        <f>IFERROR(VLOOKUP(C231,[4]Féminines!$B$3:$I$89,6,FALSE),0)</f>
        <v>0</v>
      </c>
      <c r="U231">
        <f t="shared" si="18"/>
        <v>0</v>
      </c>
    </row>
    <row r="232" spans="1:21" ht="14.45" customHeight="1" x14ac:dyDescent="0.25">
      <c r="A232" s="15">
        <v>146</v>
      </c>
      <c r="B232" s="15">
        <f t="shared" si="12"/>
        <v>144400</v>
      </c>
      <c r="C232" s="49" t="s">
        <v>125</v>
      </c>
      <c r="D232" s="49" t="str">
        <f>VLOOKUP(C232,[3]A!$D$2:$F$350,3,FALSE)</f>
        <v>ETOILE CYCLISTE TOURCOING</v>
      </c>
      <c r="E232" s="49" t="str">
        <f>VLOOKUP(C232,[3]A!$D$2:$J$467,7,FALSE)</f>
        <v>05999079017</v>
      </c>
      <c r="F232" s="50">
        <v>3</v>
      </c>
      <c r="J232" s="105">
        <v>1</v>
      </c>
      <c r="N232" s="49">
        <f>VLOOKUP(C232,Bilan!$B$4:$D$1785,3,FALSE)</f>
        <v>144400</v>
      </c>
      <c r="O232" s="49">
        <f t="shared" si="17"/>
        <v>146</v>
      </c>
      <c r="P232" s="50" t="str">
        <f>VLOOKUP(C232,[3]A!$D$2:$H$438,5,FALSE)</f>
        <v>Adulte Masculin 50/59 ans</v>
      </c>
      <c r="Q232" s="48">
        <f>IFERROR(VLOOKUP(C232,'[4]1ère'!$B$3:$I$89,7,FALSE),0)</f>
        <v>0</v>
      </c>
      <c r="R232" s="48">
        <f>IFERROR(VLOOKUP(C232,'[4]2ème'!$B$3:$I$116,6,FALSE),0)</f>
        <v>0</v>
      </c>
      <c r="S232" s="48">
        <f>IFERROR(VLOOKUP(C232,'[4]3ème'!$B$3:$I$230,6,FALSE),0)</f>
        <v>9</v>
      </c>
      <c r="T232" s="48">
        <f>IFERROR(VLOOKUP(C232,[4]Féminines!$B$3:$I$89,6,FALSE),0)</f>
        <v>0</v>
      </c>
      <c r="U232">
        <f t="shared" si="18"/>
        <v>9</v>
      </c>
    </row>
    <row r="233" spans="1:21" ht="14.45" customHeight="1" x14ac:dyDescent="0.25">
      <c r="A233" s="15">
        <v>147</v>
      </c>
      <c r="B233" s="15">
        <f t="shared" si="12"/>
        <v>144387</v>
      </c>
      <c r="C233" s="49" t="s">
        <v>133</v>
      </c>
      <c r="D233" s="49" t="str">
        <f>VLOOKUP(C233,[3]A!$D$2:$F$350,3,FALSE)</f>
        <v>U.C. CAPELLOISE FOURMIES</v>
      </c>
      <c r="E233" s="49" t="str">
        <f>VLOOKUP(C233,[3]A!$D$2:$J$467,7,FALSE)</f>
        <v>05999069650</v>
      </c>
      <c r="F233" s="50">
        <v>3</v>
      </c>
      <c r="J233" s="105">
        <f>VLOOKUP(C233,Route2021!$C$2:$J$1212,8,FALSE)</f>
        <v>1</v>
      </c>
      <c r="N233" s="49">
        <f>VLOOKUP(C233,Bilan!$B$4:$D$1785,3,FALSE)</f>
        <v>144387</v>
      </c>
      <c r="O233" s="49">
        <f t="shared" si="17"/>
        <v>147</v>
      </c>
      <c r="P233" s="50" t="str">
        <f>VLOOKUP(C233,[3]A!$D$2:$H$438,5,FALSE)</f>
        <v>Adulte Masculin 20/29 ans</v>
      </c>
      <c r="Q233" s="48">
        <f>IFERROR(VLOOKUP(C233,'[4]1ère'!$B$3:$I$89,7,FALSE),0)</f>
        <v>0</v>
      </c>
      <c r="R233" s="48">
        <f>IFERROR(VLOOKUP(C233,'[4]2ème'!$B$3:$I$116,6,FALSE),0)</f>
        <v>0</v>
      </c>
      <c r="S233" s="48">
        <f>IFERROR(VLOOKUP(C233,'[4]3ème'!$B$3:$I$230,6,FALSE),0)</f>
        <v>7</v>
      </c>
      <c r="T233" s="48">
        <f>IFERROR(VLOOKUP(C233,[4]Féminines!$B$3:$I$89,6,FALSE),0)</f>
        <v>0</v>
      </c>
      <c r="U233">
        <f t="shared" si="18"/>
        <v>7</v>
      </c>
    </row>
    <row r="234" spans="1:21" ht="14.45" customHeight="1" x14ac:dyDescent="0.25">
      <c r="A234" s="15">
        <v>148</v>
      </c>
      <c r="B234" s="15">
        <f t="shared" si="12"/>
        <v>1270</v>
      </c>
      <c r="C234" s="49" t="s">
        <v>3088</v>
      </c>
      <c r="D234" s="49" t="str">
        <f>VLOOKUP(C234,[3]A!$D$2:$F$350,3,FALSE)</f>
        <v>UNION SPORTIVE SAINT ANDRE</v>
      </c>
      <c r="E234" s="49" t="str">
        <f>VLOOKUP(C234,[3]A!$D$2:$J$467,7,FALSE)</f>
        <v>05999124130</v>
      </c>
      <c r="F234" s="50">
        <v>3</v>
      </c>
      <c r="J234" s="105">
        <f>VLOOKUP(C234,Route2021!$C$2:$J$1212,8,FALSE)</f>
        <v>0</v>
      </c>
      <c r="N234" s="49">
        <f>VLOOKUP(C234,Bilan!$B$4:$D$1785,3,FALSE)</f>
        <v>1270</v>
      </c>
      <c r="O234" s="49">
        <f t="shared" si="17"/>
        <v>148</v>
      </c>
      <c r="P234" s="50" t="str">
        <f>VLOOKUP(C234,[3]A!$D$2:$H$438,5,FALSE)</f>
        <v>Adulte Masculin 40/49 ans</v>
      </c>
      <c r="Q234" s="48">
        <f>IFERROR(VLOOKUP(C234,'[4]1ère'!$B$3:$I$89,7,FALSE),0)</f>
        <v>0</v>
      </c>
      <c r="R234" s="48">
        <f>IFERROR(VLOOKUP(C234,'[4]2ème'!$B$3:$I$116,6,FALSE),0)</f>
        <v>0</v>
      </c>
      <c r="S234" s="48">
        <f>IFERROR(VLOOKUP(C234,'[4]3ème'!$B$3:$I$230,6,FALSE),0)</f>
        <v>10</v>
      </c>
      <c r="T234" s="48">
        <f>IFERROR(VLOOKUP(C234,[4]Féminines!$B$3:$I$89,6,FALSE),0)</f>
        <v>0</v>
      </c>
      <c r="U234">
        <f t="shared" si="18"/>
        <v>10</v>
      </c>
    </row>
    <row r="235" spans="1:21" ht="14.45" customHeight="1" x14ac:dyDescent="0.25">
      <c r="A235" s="15">
        <v>149</v>
      </c>
      <c r="B235" s="15">
        <f t="shared" si="12"/>
        <v>2925</v>
      </c>
      <c r="C235" s="49" t="s">
        <v>2958</v>
      </c>
      <c r="D235" s="49" t="e">
        <f>VLOOKUP(C235,[3]A!$D$2:$F$350,3,FALSE)</f>
        <v>#N/A</v>
      </c>
      <c r="E235" s="49" t="e">
        <f>VLOOKUP(C235,[3]A!$D$2:$J$467,7,FALSE)</f>
        <v>#N/A</v>
      </c>
      <c r="F235" s="50">
        <v>3</v>
      </c>
      <c r="J235" s="105">
        <f>VLOOKUP(C235,Route2021!$C$2:$J$1212,8,FALSE)</f>
        <v>0</v>
      </c>
      <c r="N235" s="49">
        <f>VLOOKUP(C235,Bilan!$B$4:$D$1785,3,FALSE)</f>
        <v>2925</v>
      </c>
      <c r="O235" s="49">
        <f t="shared" si="17"/>
        <v>149</v>
      </c>
      <c r="P235" s="50" t="e">
        <f>VLOOKUP(C235,[3]A!$D$2:$H$438,5,FALSE)</f>
        <v>#N/A</v>
      </c>
      <c r="Q235" s="48">
        <f>IFERROR(VLOOKUP(C235,'[4]1ère'!$B$3:$I$89,7,FALSE),0)</f>
        <v>0</v>
      </c>
      <c r="R235" s="48">
        <f>IFERROR(VLOOKUP(C235,'[4]2ème'!$B$3:$I$116,6,FALSE),0)</f>
        <v>0</v>
      </c>
      <c r="S235" s="48">
        <f>IFERROR(VLOOKUP(C235,'[4]3ème'!$B$3:$I$230,6,FALSE),0)</f>
        <v>0</v>
      </c>
      <c r="T235" s="48">
        <f>IFERROR(VLOOKUP(C235,[4]Féminines!$B$3:$I$89,6,FALSE),0)</f>
        <v>0</v>
      </c>
      <c r="U235">
        <f t="shared" si="18"/>
        <v>0</v>
      </c>
    </row>
    <row r="236" spans="1:21" ht="14.45" customHeight="1" x14ac:dyDescent="0.25">
      <c r="A236" s="15">
        <v>150</v>
      </c>
      <c r="B236" s="15">
        <f t="shared" si="12"/>
        <v>4318</v>
      </c>
      <c r="C236" s="49" t="s">
        <v>2766</v>
      </c>
      <c r="D236" s="49" t="str">
        <f>VLOOKUP(C236,[3]A!$D$2:$F$350,3,FALSE)</f>
        <v>LEFOREST CYCLO CLUB</v>
      </c>
      <c r="E236" s="49" t="str">
        <f>VLOOKUP(C236,[3]A!$D$2:$J$467,7,FALSE)</f>
        <v>06297075543</v>
      </c>
      <c r="F236" s="50">
        <v>3</v>
      </c>
      <c r="J236" s="105">
        <f>VLOOKUP(C236,Route2021!$C$2:$J$1212,8,FALSE)</f>
        <v>1</v>
      </c>
      <c r="N236" s="49">
        <f>VLOOKUP(C236,Bilan!$B$4:$D$1785,3,FALSE)</f>
        <v>4318</v>
      </c>
      <c r="O236" s="49">
        <f t="shared" si="17"/>
        <v>150</v>
      </c>
      <c r="P236" s="50" t="str">
        <f>VLOOKUP(C236,[3]A!$D$2:$H$438,5,FALSE)</f>
        <v>Adulte Masculin 50/59 ans</v>
      </c>
      <c r="Q236" s="48">
        <f>IFERROR(VLOOKUP(C236,'[4]1ère'!$B$3:$I$89,7,FALSE),0)</f>
        <v>0</v>
      </c>
      <c r="R236" s="48">
        <f>IFERROR(VLOOKUP(C236,'[4]2ème'!$B$3:$I$116,6,FALSE),0)</f>
        <v>0</v>
      </c>
      <c r="S236" s="48">
        <f>IFERROR(VLOOKUP(C236,'[4]3ème'!$B$3:$I$230,6,FALSE),0)</f>
        <v>4</v>
      </c>
      <c r="T236" s="48">
        <f>IFERROR(VLOOKUP(C236,[4]Féminines!$B$3:$I$89,6,FALSE),0)</f>
        <v>0</v>
      </c>
      <c r="U236">
        <f t="shared" si="18"/>
        <v>4</v>
      </c>
    </row>
    <row r="237" spans="1:21" ht="14.45" customHeight="1" x14ac:dyDescent="0.25">
      <c r="A237" s="15">
        <v>151</v>
      </c>
      <c r="B237" s="15">
        <f t="shared" si="12"/>
        <v>144266</v>
      </c>
      <c r="C237" s="49" t="s">
        <v>244</v>
      </c>
      <c r="D237" s="49" t="str">
        <f>VLOOKUP(C237,[3]A!$D$2:$F$350,3,FALSE)</f>
        <v>UNION VELOCIPEDIQUE FOURMISIENNE</v>
      </c>
      <c r="E237" s="49" t="str">
        <f>VLOOKUP(C237,[3]A!$D$2:$J$467,7,FALSE)</f>
        <v>05996224012</v>
      </c>
      <c r="F237" s="50">
        <v>3</v>
      </c>
      <c r="J237" s="105">
        <f>VLOOKUP(C237,Route2021!$C$2:$J$1212,8,FALSE)</f>
        <v>1</v>
      </c>
      <c r="N237" s="49">
        <f>VLOOKUP(C237,Bilan!$B$4:$D$1785,3,FALSE)</f>
        <v>144266</v>
      </c>
      <c r="O237" s="49">
        <f t="shared" si="17"/>
        <v>151</v>
      </c>
      <c r="P237" s="50" t="str">
        <f>VLOOKUP(C237,[3]A!$D$2:$H$438,5,FALSE)</f>
        <v>Adulte Masculin 60 ans et plus</v>
      </c>
      <c r="Q237" s="48">
        <f>IFERROR(VLOOKUP(C237,'[4]1ère'!$B$3:$I$89,7,FALSE),0)</f>
        <v>0</v>
      </c>
      <c r="R237" s="48">
        <f>IFERROR(VLOOKUP(C237,'[4]2ème'!$B$3:$I$116,6,FALSE),0)</f>
        <v>0</v>
      </c>
      <c r="S237" s="48">
        <f>IFERROR(VLOOKUP(C237,'[4]3ème'!$B$3:$I$230,6,FALSE),0)</f>
        <v>8</v>
      </c>
      <c r="T237" s="48">
        <f>IFERROR(VLOOKUP(C237,[4]Féminines!$B$3:$I$89,6,FALSE),0)</f>
        <v>0</v>
      </c>
      <c r="U237">
        <f t="shared" si="18"/>
        <v>8</v>
      </c>
    </row>
    <row r="238" spans="1:21" ht="14.45" customHeight="1" x14ac:dyDescent="0.25">
      <c r="A238" s="15">
        <v>152</v>
      </c>
      <c r="B238" s="15">
        <f t="shared" si="12"/>
        <v>144581</v>
      </c>
      <c r="C238" s="49" t="s">
        <v>138</v>
      </c>
      <c r="D238" s="49" t="str">
        <f>VLOOKUP(C238,[3]A!$D$2:$F$350,3,FALSE)</f>
        <v>UNION SPORTIVE VALENCIENNES MARLY</v>
      </c>
      <c r="E238" s="49" t="str">
        <f>VLOOKUP(C238,[3]A!$D$2:$J$467,7,FALSE)</f>
        <v>05999018274</v>
      </c>
      <c r="F238" s="50">
        <v>3</v>
      </c>
      <c r="J238" s="105">
        <f>VLOOKUP(C238,Route2021!$C$2:$J$1212,8,FALSE)</f>
        <v>0</v>
      </c>
      <c r="N238" s="49">
        <f>VLOOKUP(C238,Bilan!$B$4:$D$1785,3,FALSE)</f>
        <v>144581</v>
      </c>
      <c r="O238" s="49">
        <f t="shared" si="17"/>
        <v>152</v>
      </c>
      <c r="P238" s="50" t="str">
        <f>VLOOKUP(C238,[3]A!$D$2:$H$438,5,FALSE)</f>
        <v>Adulte Masculin 30/39 ans</v>
      </c>
      <c r="Q238" s="48">
        <f>IFERROR(VLOOKUP(C238,'[4]1ère'!$B$3:$I$89,7,FALSE),0)</f>
        <v>0</v>
      </c>
      <c r="R238" s="48">
        <f>IFERROR(VLOOKUP(C238,'[4]2ème'!$B$3:$I$116,6,FALSE),0)</f>
        <v>0</v>
      </c>
      <c r="S238" s="48">
        <f>IFERROR(VLOOKUP(C238,'[4]3ème'!$B$3:$I$230,6,FALSE),0)</f>
        <v>4</v>
      </c>
      <c r="T238" s="48">
        <f>IFERROR(VLOOKUP(C238,[4]Féminines!$B$3:$I$89,6,FALSE),0)</f>
        <v>0</v>
      </c>
      <c r="U238">
        <f t="shared" si="18"/>
        <v>4</v>
      </c>
    </row>
    <row r="239" spans="1:21" ht="14.45" customHeight="1" x14ac:dyDescent="0.25">
      <c r="A239" s="15">
        <v>153</v>
      </c>
      <c r="B239" s="15">
        <f t="shared" si="12"/>
        <v>2317</v>
      </c>
      <c r="C239" s="49" t="s">
        <v>2567</v>
      </c>
      <c r="D239" s="49" t="str">
        <f>VLOOKUP(C239,[3]A!$D$2:$F$350,3,FALSE)</f>
        <v>MANQUEVILLE LILLERS CLUB CYCLISTE</v>
      </c>
      <c r="E239" s="49" t="str">
        <f>VLOOKUP(C239,[3]A!$D$2:$J$467,7,FALSE)</f>
        <v>06297091959</v>
      </c>
      <c r="F239" s="50">
        <v>3</v>
      </c>
      <c r="J239" s="105">
        <v>1</v>
      </c>
      <c r="N239" s="49">
        <f>VLOOKUP(C239,Bilan!$B$4:$D$1785,3,FALSE)</f>
        <v>2317</v>
      </c>
      <c r="O239" s="49">
        <f t="shared" si="17"/>
        <v>153</v>
      </c>
      <c r="P239" s="50" t="str">
        <f>VLOOKUP(C239,[3]A!$D$2:$H$438,5,FALSE)</f>
        <v>Adulte Masculin 50/59 ans</v>
      </c>
      <c r="Q239" s="48">
        <f>IFERROR(VLOOKUP(C239,'[4]1ère'!$B$3:$I$89,7,FALSE),0)</f>
        <v>0</v>
      </c>
      <c r="R239" s="48">
        <f>IFERROR(VLOOKUP(C239,'[4]2ème'!$B$3:$I$116,6,FALSE),0)</f>
        <v>0</v>
      </c>
      <c r="S239" s="48">
        <f>IFERROR(VLOOKUP(C239,'[4]3ème'!$B$3:$I$230,6,FALSE),0)</f>
        <v>13</v>
      </c>
      <c r="T239" s="48">
        <f>IFERROR(VLOOKUP(C239,[4]Féminines!$B$3:$I$89,6,FALSE),0)</f>
        <v>0</v>
      </c>
      <c r="U239">
        <f t="shared" si="18"/>
        <v>13</v>
      </c>
    </row>
    <row r="240" spans="1:21" ht="14.45" customHeight="1" x14ac:dyDescent="0.25">
      <c r="A240" s="15">
        <v>154</v>
      </c>
      <c r="B240" s="15">
        <f t="shared" si="12"/>
        <v>144441</v>
      </c>
      <c r="C240" s="49" t="s">
        <v>102</v>
      </c>
      <c r="D240" s="49" t="str">
        <f>VLOOKUP(C240,[3]A!$D$2:$F$350,3,FALSE)</f>
        <v>HAVELUY CYCLO CLUB</v>
      </c>
      <c r="E240" s="49" t="str">
        <f>VLOOKUP(C240,[3]A!$D$2:$J$467,7,FALSE)</f>
        <v>05999017015</v>
      </c>
      <c r="F240" s="50" t="s">
        <v>359</v>
      </c>
      <c r="J240" s="105">
        <f>VLOOKUP(C240,Route2021!$C$2:$J$1212,8,FALSE)</f>
        <v>0</v>
      </c>
      <c r="N240" s="49">
        <f>VLOOKUP(C240,Bilan!$B$4:$D$1785,3,FALSE)</f>
        <v>144441</v>
      </c>
      <c r="O240" s="49">
        <f t="shared" si="17"/>
        <v>154</v>
      </c>
      <c r="P240" s="50" t="str">
        <f>VLOOKUP(C240,[3]A!$D$2:$H$438,5,FALSE)</f>
        <v>Adulte Féminin 40 ans et plus</v>
      </c>
      <c r="Q240" s="48">
        <f>IFERROR(VLOOKUP(C240,'[4]1ère'!$B$3:$I$89,7,FALSE),0)</f>
        <v>0</v>
      </c>
      <c r="R240" s="48">
        <f>IFERROR(VLOOKUP(C240,'[4]2ème'!$B$3:$I$116,6,FALSE),0)</f>
        <v>0</v>
      </c>
      <c r="S240" s="48">
        <f>IFERROR(VLOOKUP(C240,'[4]3ème'!$B$3:$I$230,6,FALSE),0)</f>
        <v>1</v>
      </c>
      <c r="T240" s="48">
        <f>IFERROR(VLOOKUP(C240,[4]Féminines!$B$3:$I$89,6,FALSE),0)</f>
        <v>0</v>
      </c>
      <c r="U240">
        <f t="shared" si="18"/>
        <v>1</v>
      </c>
    </row>
    <row r="241" spans="1:21" ht="14.45" customHeight="1" x14ac:dyDescent="0.25">
      <c r="A241" s="15">
        <v>155</v>
      </c>
      <c r="B241" s="15">
        <f t="shared" si="12"/>
        <v>2324</v>
      </c>
      <c r="C241" t="s">
        <v>2753</v>
      </c>
      <c r="D241" s="49" t="str">
        <f>VLOOKUP(C241,[3]A!$D$2:$F$350,3,FALSE)</f>
        <v>MANQUEVILLE LILLERS CLUB CYCLISTE</v>
      </c>
      <c r="E241" s="49" t="str">
        <f>VLOOKUP(C241,[3]A!$D$2:$J$467,7,FALSE)</f>
        <v>06297082164</v>
      </c>
      <c r="F241" s="50" t="s">
        <v>359</v>
      </c>
      <c r="J241" s="105">
        <f>VLOOKUP(C241,Route2021!$C$2:$J$1212,8,FALSE)</f>
        <v>0</v>
      </c>
      <c r="N241" s="49">
        <f>VLOOKUP(C241,Bilan!$B$4:$D$1785,3,FALSE)</f>
        <v>2324</v>
      </c>
      <c r="O241" s="49">
        <f t="shared" si="17"/>
        <v>155</v>
      </c>
      <c r="P241" s="50" t="str">
        <f>VLOOKUP(C241,[3]A!$D$2:$H$438,5,FALSE)</f>
        <v>Adulte Masculin 40/49 ans</v>
      </c>
      <c r="Q241" s="48">
        <f>IFERROR(VLOOKUP(C241,'[4]1ère'!$B$3:$I$89,7,FALSE),0)</f>
        <v>0</v>
      </c>
      <c r="R241" s="48">
        <f>IFERROR(VLOOKUP(C241,'[4]2ème'!$B$3:$I$116,6,FALSE),0)</f>
        <v>0</v>
      </c>
      <c r="S241" s="48">
        <f>IFERROR(VLOOKUP(C241,'[4]3ème'!$B$3:$I$230,6,FALSE),0)</f>
        <v>0</v>
      </c>
      <c r="T241" s="48">
        <f>IFERROR(VLOOKUP(C241,[4]Féminines!$B$3:$I$89,6,FALSE),0)</f>
        <v>0</v>
      </c>
      <c r="U241">
        <f t="shared" si="18"/>
        <v>0</v>
      </c>
    </row>
    <row r="242" spans="1:21" ht="14.45" customHeight="1" x14ac:dyDescent="0.25">
      <c r="A242" s="15">
        <v>156</v>
      </c>
      <c r="B242" s="15">
        <f t="shared" si="12"/>
        <v>144548</v>
      </c>
      <c r="C242" t="s">
        <v>116</v>
      </c>
      <c r="D242" s="49" t="str">
        <f>VLOOKUP(C242,[3]A!$D$2:$F$350,3,FALSE)</f>
        <v>MANQUEVILLE LILLERS CLUB CYCLISTE</v>
      </c>
      <c r="E242" s="49" t="str">
        <f>VLOOKUP(C242,[3]A!$D$2:$J$467,7,FALSE)</f>
        <v>06204815846</v>
      </c>
      <c r="F242" s="50" t="s">
        <v>359</v>
      </c>
      <c r="J242" s="105">
        <f>VLOOKUP(C242,Route2021!$C$2:$J$1212,8,FALSE)</f>
        <v>0</v>
      </c>
      <c r="N242" s="49">
        <f>VLOOKUP(C242,Bilan!$B$4:$D$1785,3,FALSE)</f>
        <v>144548</v>
      </c>
      <c r="O242" s="49">
        <f t="shared" si="17"/>
        <v>156</v>
      </c>
      <c r="P242" s="50" t="str">
        <f>VLOOKUP(C242,[3]A!$D$2:$H$438,5,FALSE)</f>
        <v>Adulte Masculin 40/49 ans</v>
      </c>
      <c r="Q242" s="48">
        <f>IFERROR(VLOOKUP(C242,'[4]1ère'!$B$3:$I$89,7,FALSE),0)</f>
        <v>0</v>
      </c>
      <c r="R242" s="48">
        <f>IFERROR(VLOOKUP(C242,'[4]2ème'!$B$3:$I$116,6,FALSE),0)</f>
        <v>0</v>
      </c>
      <c r="S242" s="48">
        <f>IFERROR(VLOOKUP(C242,'[4]3ème'!$B$3:$I$230,6,FALSE),0)</f>
        <v>5</v>
      </c>
      <c r="T242" s="48">
        <f>IFERROR(VLOOKUP(C242,[4]Féminines!$B$3:$I$89,6,FALSE),0)</f>
        <v>0</v>
      </c>
      <c r="U242">
        <f t="shared" si="18"/>
        <v>5</v>
      </c>
    </row>
    <row r="243" spans="1:21" ht="14.45" customHeight="1" x14ac:dyDescent="0.25">
      <c r="A243" s="15">
        <v>157</v>
      </c>
      <c r="B243" s="15">
        <f t="shared" ref="B243:B306" si="19">N243</f>
        <v>2444</v>
      </c>
      <c r="C243" t="s">
        <v>3115</v>
      </c>
      <c r="D243" s="49" t="str">
        <f>VLOOKUP(C243,[3]A!$D$2:$F$350,3,FALSE)</f>
        <v>LEFOREST CYCLO CLUB</v>
      </c>
      <c r="E243" s="49" t="str">
        <f>VLOOKUP(C243,[3]A!$D$2:$J$467,7,FALSE)</f>
        <v>06243160684</v>
      </c>
      <c r="F243" s="50" t="s">
        <v>359</v>
      </c>
      <c r="J243" s="105">
        <v>0</v>
      </c>
      <c r="N243" s="49">
        <f>VLOOKUP(C243,Bilan!$B$4:$D$1785,3,FALSE)</f>
        <v>2444</v>
      </c>
      <c r="O243" s="49">
        <f t="shared" si="17"/>
        <v>157</v>
      </c>
      <c r="P243" s="50" t="str">
        <f>VLOOKUP(C243,[3]A!$D$2:$H$438,5,FALSE)</f>
        <v>Adulte Masculin 50/59 ans</v>
      </c>
      <c r="Q243" s="48">
        <f>IFERROR(VLOOKUP(C243,'[4]1ère'!$B$3:$I$89,7,FALSE),0)</f>
        <v>0</v>
      </c>
      <c r="R243" s="48">
        <f>IFERROR(VLOOKUP(C243,'[4]2ème'!$B$3:$I$116,6,FALSE),0)</f>
        <v>0</v>
      </c>
      <c r="S243" s="48">
        <f>IFERROR(VLOOKUP(C243,'[4]3ème'!$B$3:$I$230,6,FALSE),0)</f>
        <v>4</v>
      </c>
      <c r="T243" s="48">
        <f>IFERROR(VLOOKUP(C243,[4]Féminines!$B$3:$I$89,6,FALSE),0)</f>
        <v>0</v>
      </c>
      <c r="U243">
        <f t="shared" si="18"/>
        <v>4</v>
      </c>
    </row>
    <row r="244" spans="1:21" ht="14.45" customHeight="1" x14ac:dyDescent="0.25">
      <c r="A244" s="15">
        <v>158</v>
      </c>
      <c r="B244" s="15">
        <f t="shared" si="19"/>
        <v>1281</v>
      </c>
      <c r="C244" t="s">
        <v>136</v>
      </c>
      <c r="D244" s="49" t="str">
        <f>VLOOKUP(C244,[3]A!$D$2:$F$350,3,FALSE)</f>
        <v>TEAM BOUSIES</v>
      </c>
      <c r="E244" s="49" t="str">
        <f>VLOOKUP(C244,[3]A!$D$2:$J$467,7,FALSE)</f>
        <v>05999017503</v>
      </c>
      <c r="F244" s="50" t="s">
        <v>359</v>
      </c>
      <c r="J244" s="105">
        <v>1</v>
      </c>
      <c r="N244" s="49">
        <f>VLOOKUP(C244,Bilan!$B$4:$D$1785,3,FALSE)</f>
        <v>1281</v>
      </c>
      <c r="O244" s="49">
        <f t="shared" si="17"/>
        <v>158</v>
      </c>
      <c r="P244" s="50" t="str">
        <f>VLOOKUP(C244,[3]A!$D$2:$H$438,5,FALSE)</f>
        <v>Adulte Masculin 50/59 ans</v>
      </c>
      <c r="Q244" s="48">
        <f>IFERROR(VLOOKUP(C244,'[4]1ère'!$B$3:$I$89,7,FALSE),0)</f>
        <v>0</v>
      </c>
      <c r="R244" s="48">
        <f>IFERROR(VLOOKUP(C244,'[4]2ème'!$B$3:$I$116,6,FALSE),0)</f>
        <v>0</v>
      </c>
      <c r="S244" s="48">
        <f>IFERROR(VLOOKUP(C244,'[4]3ème'!$B$3:$I$230,6,FALSE),0)</f>
        <v>2</v>
      </c>
      <c r="T244" s="48">
        <f>IFERROR(VLOOKUP(C244,[4]Féminines!$B$3:$I$89,6,FALSE),0)</f>
        <v>0</v>
      </c>
      <c r="U244">
        <f t="shared" si="18"/>
        <v>2</v>
      </c>
    </row>
    <row r="245" spans="1:21" ht="14.45" customHeight="1" x14ac:dyDescent="0.25">
      <c r="A245" s="15">
        <v>159</v>
      </c>
      <c r="B245" s="15">
        <f t="shared" si="19"/>
        <v>144418</v>
      </c>
      <c r="C245" s="49" t="s">
        <v>127</v>
      </c>
      <c r="D245" s="49" t="str">
        <f>VLOOKUP(C245,[3]A!$D$2:$F$350,3,FALSE)</f>
        <v>MANQUEVILLE LILLERS CLUB CYCLISTE</v>
      </c>
      <c r="E245" s="49" t="str">
        <f>VLOOKUP(C245,[3]A!$D$2:$J$467,7,FALSE)</f>
        <v>06297094391</v>
      </c>
      <c r="F245" s="50" t="s">
        <v>359</v>
      </c>
      <c r="J245" s="105">
        <f>VLOOKUP(C245,Route2021!$C$2:$J$1212,8,FALSE)</f>
        <v>0</v>
      </c>
      <c r="N245" s="49">
        <f>VLOOKUP(C245,Bilan!$B$4:$D$1785,3,FALSE)</f>
        <v>144418</v>
      </c>
      <c r="O245" s="49">
        <f t="shared" si="17"/>
        <v>159</v>
      </c>
      <c r="P245" s="50" t="str">
        <f>VLOOKUP(C245,[3]A!$D$2:$H$438,5,FALSE)</f>
        <v>Adulte Masculin 40/49 ans</v>
      </c>
      <c r="Q245" s="48">
        <f>IFERROR(VLOOKUP(C245,'[4]1ère'!$B$3:$I$89,7,FALSE),0)</f>
        <v>0</v>
      </c>
      <c r="R245" s="48">
        <f>IFERROR(VLOOKUP(C245,'[4]2ème'!$B$3:$I$116,6,FALSE),0)</f>
        <v>0</v>
      </c>
      <c r="S245" s="48">
        <f>IFERROR(VLOOKUP(C245,'[4]3ème'!$B$3:$I$230,6,FALSE),0)</f>
        <v>1</v>
      </c>
      <c r="T245" s="48">
        <f>IFERROR(VLOOKUP(C245,[4]Féminines!$B$3:$I$89,6,FALSE),0)</f>
        <v>0</v>
      </c>
      <c r="U245">
        <f t="shared" si="18"/>
        <v>1</v>
      </c>
    </row>
    <row r="246" spans="1:21" ht="14.45" customHeight="1" x14ac:dyDescent="0.25">
      <c r="A246" s="15">
        <v>160</v>
      </c>
      <c r="B246" s="15">
        <f t="shared" si="19"/>
        <v>4411</v>
      </c>
      <c r="C246" s="49" t="s">
        <v>2523</v>
      </c>
      <c r="D246" s="49" t="e">
        <f>VLOOKUP(C246,[3]A!$D$2:$F$350,3,FALSE)</f>
        <v>#N/A</v>
      </c>
      <c r="E246" s="49" t="e">
        <f>VLOOKUP(C246,[3]A!$D$2:$J$467,7,FALSE)</f>
        <v>#N/A</v>
      </c>
      <c r="F246" s="50" t="s">
        <v>359</v>
      </c>
      <c r="J246" s="105">
        <f>VLOOKUP(C246,Route2021!$C$2:$J$1212,8,FALSE)</f>
        <v>0</v>
      </c>
      <c r="N246" s="49">
        <f>VLOOKUP(C246,Bilan!$B$4:$D$1785,3,FALSE)</f>
        <v>4411</v>
      </c>
      <c r="O246" s="49">
        <f t="shared" si="17"/>
        <v>160</v>
      </c>
      <c r="P246" s="50" t="e">
        <f>VLOOKUP(C246,[3]A!$D$2:$H$438,5,FALSE)</f>
        <v>#N/A</v>
      </c>
      <c r="Q246" s="48">
        <f>IFERROR(VLOOKUP(C246,'[4]1ère'!$B$3:$I$89,7,FALSE),0)</f>
        <v>0</v>
      </c>
      <c r="R246" s="48">
        <f>IFERROR(VLOOKUP(C246,'[4]2ème'!$B$3:$I$116,6,FALSE),0)</f>
        <v>0</v>
      </c>
      <c r="S246" s="48">
        <f>IFERROR(VLOOKUP(C246,'[4]3ème'!$B$3:$I$230,6,FALSE),0)</f>
        <v>0</v>
      </c>
      <c r="T246" s="48">
        <f>IFERROR(VLOOKUP(C246,[4]Féminines!$B$3:$I$89,6,FALSE),0)</f>
        <v>0</v>
      </c>
      <c r="U246">
        <f t="shared" si="18"/>
        <v>0</v>
      </c>
    </row>
    <row r="247" spans="1:21" ht="14.45" customHeight="1" x14ac:dyDescent="0.25">
      <c r="A247" s="15">
        <v>161</v>
      </c>
      <c r="B247" s="15">
        <f t="shared" si="19"/>
        <v>144410</v>
      </c>
      <c r="C247" s="49" t="s">
        <v>804</v>
      </c>
      <c r="D247" s="49" t="s">
        <v>195</v>
      </c>
      <c r="E247" s="49" t="e">
        <f>VLOOKUP(C247,[3]A!$D$2:$J$467,7,FALSE)</f>
        <v>#N/A</v>
      </c>
      <c r="F247" s="50" t="s">
        <v>359</v>
      </c>
      <c r="J247" s="105">
        <v>0</v>
      </c>
      <c r="N247" s="49">
        <f>VLOOKUP(C247,Bilan!$B$4:$D$1785,3,FALSE)</f>
        <v>144410</v>
      </c>
      <c r="O247" s="49">
        <f t="shared" si="17"/>
        <v>161</v>
      </c>
      <c r="P247" s="50" t="e">
        <f>VLOOKUP(C247,[3]A!$D$2:$H$438,5,FALSE)</f>
        <v>#N/A</v>
      </c>
      <c r="Q247" s="48">
        <f>IFERROR(VLOOKUP(C247,'[4]1ère'!$B$3:$I$89,7,FALSE),0)</f>
        <v>0</v>
      </c>
      <c r="R247" s="48">
        <f>IFERROR(VLOOKUP(C247,'[4]2ème'!$B$3:$I$116,6,FALSE),0)</f>
        <v>0</v>
      </c>
      <c r="S247" s="48">
        <f>IFERROR(VLOOKUP(C247,'[4]3ème'!$B$3:$I$230,6,FALSE),0)</f>
        <v>0</v>
      </c>
      <c r="T247" s="48">
        <f>IFERROR(VLOOKUP(C247,[4]Féminines!$B$3:$I$89,6,FALSE),0)</f>
        <v>0</v>
      </c>
      <c r="U247">
        <f t="shared" si="18"/>
        <v>0</v>
      </c>
    </row>
    <row r="248" spans="1:21" ht="14.45" customHeight="1" x14ac:dyDescent="0.25">
      <c r="A248" s="15">
        <v>162</v>
      </c>
      <c r="B248" s="49">
        <v>10055</v>
      </c>
      <c r="C248" s="49" t="s">
        <v>4033</v>
      </c>
      <c r="D248" s="49" t="s">
        <v>4022</v>
      </c>
      <c r="E248" s="49" t="e">
        <f>VLOOKUP(C248,[3]A!$D$2:$J$467,7,FALSE)</f>
        <v>#N/A</v>
      </c>
      <c r="F248" s="50" t="s">
        <v>359</v>
      </c>
      <c r="J248" s="105" t="e">
        <f>VLOOKUP(C248,Route2021!$C$2:$J$1212,8,FALSE)</f>
        <v>#N/A</v>
      </c>
      <c r="N248" s="49" t="e">
        <f>VLOOKUP(C248,Bilan!$B$4:$D$1785,3,FALSE)</f>
        <v>#N/A</v>
      </c>
      <c r="O248" s="49">
        <f t="shared" si="17"/>
        <v>162</v>
      </c>
      <c r="P248" s="50" t="e">
        <f>VLOOKUP(C248,[3]A!$D$2:$H$438,5,FALSE)</f>
        <v>#N/A</v>
      </c>
      <c r="Q248" s="48">
        <f>IFERROR(VLOOKUP(C248,'[4]1ère'!$B$3:$I$89,7,FALSE),0)</f>
        <v>0</v>
      </c>
      <c r="R248" s="48">
        <f>IFERROR(VLOOKUP(C248,'[4]2ème'!$B$3:$I$116,6,FALSE),0)</f>
        <v>0</v>
      </c>
      <c r="S248" s="48">
        <f>IFERROR(VLOOKUP(C248,'[4]3ème'!$B$3:$I$230,6,FALSE),0)</f>
        <v>1</v>
      </c>
      <c r="T248" s="48">
        <f>IFERROR(VLOOKUP(C248,[4]Féminines!$B$3:$I$89,6,FALSE),0)</f>
        <v>0</v>
      </c>
      <c r="U248">
        <f t="shared" si="18"/>
        <v>1</v>
      </c>
    </row>
    <row r="249" spans="1:21" ht="14.45" customHeight="1" x14ac:dyDescent="0.25">
      <c r="A249" s="15">
        <v>163</v>
      </c>
      <c r="B249" s="15">
        <f t="shared" si="19"/>
        <v>144491</v>
      </c>
      <c r="C249" s="49" t="s">
        <v>228</v>
      </c>
      <c r="D249" s="49" t="str">
        <f>VLOOKUP(C249,[3]A!$D$2:$F$350,3,FALSE)</f>
        <v>UNION SPORTIVE SAINT ANDRE</v>
      </c>
      <c r="E249" s="49" t="str">
        <f>VLOOKUP(C249,[3]A!$D$2:$J$467,7,FALSE)</f>
        <v>05999025992</v>
      </c>
      <c r="F249" s="50" t="s">
        <v>359</v>
      </c>
      <c r="J249" s="105">
        <f>VLOOKUP(C249,Route2021!$C$2:$J$1212,8,FALSE)</f>
        <v>0</v>
      </c>
      <c r="N249" s="49">
        <f>VLOOKUP(C249,Bilan!$B$4:$D$1785,3,FALSE)</f>
        <v>144491</v>
      </c>
      <c r="O249" s="49">
        <f t="shared" si="17"/>
        <v>163</v>
      </c>
      <c r="P249" s="50" t="str">
        <f>VLOOKUP(C249,[3]A!$D$2:$H$438,5,FALSE)</f>
        <v>Adulte Masculin 40/49 ans</v>
      </c>
      <c r="Q249" s="48">
        <f>IFERROR(VLOOKUP(C249,'[4]1ère'!$B$3:$I$89,7,FALSE),0)</f>
        <v>0</v>
      </c>
      <c r="R249" s="48">
        <f>IFERROR(VLOOKUP(C249,'[4]2ème'!$B$3:$I$116,6,FALSE),0)</f>
        <v>0</v>
      </c>
      <c r="S249" s="48">
        <f>IFERROR(VLOOKUP(C249,'[4]3ème'!$B$3:$I$230,6,FALSE),0)</f>
        <v>1</v>
      </c>
      <c r="T249" s="48">
        <f>IFERROR(VLOOKUP(C249,[4]Féminines!$B$3:$I$89,6,FALSE),0)</f>
        <v>0</v>
      </c>
      <c r="U249">
        <f t="shared" si="18"/>
        <v>1</v>
      </c>
    </row>
    <row r="250" spans="1:21" ht="14.45" customHeight="1" x14ac:dyDescent="0.25">
      <c r="A250" s="15">
        <v>164</v>
      </c>
      <c r="B250" s="15" t="e">
        <f t="shared" si="19"/>
        <v>#N/A</v>
      </c>
      <c r="C250"/>
      <c r="D250" s="49"/>
      <c r="E250" s="49" t="e">
        <f>VLOOKUP(C250,[3]A!$D$2:$J$467,7,FALSE)</f>
        <v>#N/A</v>
      </c>
      <c r="F250" s="50">
        <v>3</v>
      </c>
      <c r="J250" s="105">
        <f>VLOOKUP(C250,Route2021!$C$2:$J$1212,8,FALSE)</f>
        <v>0</v>
      </c>
      <c r="N250" s="49" t="e">
        <f>VLOOKUP(C250,Bilan!$B$4:$D$1785,3,FALSE)</f>
        <v>#N/A</v>
      </c>
      <c r="O250" s="49">
        <f t="shared" si="17"/>
        <v>164</v>
      </c>
      <c r="P250" s="50" t="e">
        <f>VLOOKUP(C250,[3]A!$D$2:$H$438,5,FALSE)</f>
        <v>#N/A</v>
      </c>
      <c r="Q250" s="48">
        <f>IFERROR(VLOOKUP(C250,'[4]1ère'!$B$3:$I$89,7,FALSE),0)</f>
        <v>0</v>
      </c>
      <c r="R250" s="48">
        <f>IFERROR(VLOOKUP(C250,'[4]2ème'!$B$3:$I$116,6,FALSE),0)</f>
        <v>0</v>
      </c>
      <c r="S250" s="48">
        <f>IFERROR(VLOOKUP(C250,'[4]3ème'!$B$3:$I$230,6,FALSE),0)</f>
        <v>0</v>
      </c>
      <c r="T250" s="48">
        <f>IFERROR(VLOOKUP(C250,[4]Féminines!$B$3:$I$89,6,FALSE),0)</f>
        <v>0</v>
      </c>
      <c r="U250">
        <f t="shared" si="18"/>
        <v>0</v>
      </c>
    </row>
    <row r="251" spans="1:21" ht="14.45" customHeight="1" x14ac:dyDescent="0.25">
      <c r="A251" s="15">
        <v>165</v>
      </c>
      <c r="B251" s="49" t="e">
        <f t="shared" si="19"/>
        <v>#N/A</v>
      </c>
      <c r="D251" s="49"/>
      <c r="E251" s="49" t="e">
        <f>VLOOKUP(C251,[3]A!$D$2:$J$467,7,FALSE)</f>
        <v>#N/A</v>
      </c>
      <c r="F251" s="50">
        <v>3</v>
      </c>
      <c r="J251" s="105">
        <f>VLOOKUP(C251,Route2021!$C$2:$J$1212,8,FALSE)</f>
        <v>0</v>
      </c>
      <c r="N251" s="49" t="e">
        <f>VLOOKUP(C251,Bilan!$B$4:$D$1785,3,FALSE)</f>
        <v>#N/A</v>
      </c>
      <c r="O251" s="49">
        <f t="shared" ref="O251:O282" si="20">A251</f>
        <v>165</v>
      </c>
      <c r="P251" s="50" t="e">
        <f>VLOOKUP(C251,[3]A!$D$2:$H$438,5,FALSE)</f>
        <v>#N/A</v>
      </c>
      <c r="Q251" s="48">
        <f>IFERROR(VLOOKUP(C251,'[4]1ère'!$B$3:$I$89,7,FALSE),0)</f>
        <v>0</v>
      </c>
      <c r="R251" s="48">
        <f>IFERROR(VLOOKUP(C251,'[4]2ème'!$B$3:$I$116,6,FALSE),0)</f>
        <v>0</v>
      </c>
      <c r="S251" s="48">
        <f>IFERROR(VLOOKUP(C251,'[4]3ème'!$B$3:$I$230,6,FALSE),0)</f>
        <v>0</v>
      </c>
      <c r="T251" s="48">
        <f>IFERROR(VLOOKUP(C251,[4]Féminines!$B$3:$I$89,6,FALSE),0)</f>
        <v>0</v>
      </c>
      <c r="U251">
        <f t="shared" si="18"/>
        <v>0</v>
      </c>
    </row>
    <row r="252" spans="1:21" ht="14.45" customHeight="1" x14ac:dyDescent="0.25">
      <c r="A252" s="15">
        <v>166</v>
      </c>
      <c r="B252" s="15">
        <f t="shared" si="19"/>
        <v>4381</v>
      </c>
      <c r="C252" t="s">
        <v>2661</v>
      </c>
      <c r="D252" s="49" t="str">
        <f>VLOOKUP(C252,[3]A!$D$2:$F$350,3,FALSE)</f>
        <v>FLEURBAIX TEAM SHARK VTT</v>
      </c>
      <c r="E252" s="49" t="str">
        <f>VLOOKUP(C252,[3]A!$D$2:$J$467,7,FALSE)</f>
        <v>06204823312</v>
      </c>
      <c r="F252" s="50">
        <v>3</v>
      </c>
      <c r="J252" s="105">
        <f>VLOOKUP(C252,Route2021!$C$2:$J$1212,8,FALSE)</f>
        <v>0</v>
      </c>
      <c r="N252" s="49">
        <f>VLOOKUP(C252,Bilan!$B$4:$D$1785,3,FALSE)</f>
        <v>4381</v>
      </c>
      <c r="O252" s="49">
        <f t="shared" si="20"/>
        <v>166</v>
      </c>
      <c r="P252" s="50" t="str">
        <f>VLOOKUP(C252,[3]A!$D$2:$H$438,5,FALSE)</f>
        <v>Adulte Féminin 40 ans et plus</v>
      </c>
      <c r="Q252" s="48">
        <f>IFERROR(VLOOKUP(C252,'[4]1ère'!$B$3:$I$89,7,FALSE),0)</f>
        <v>0</v>
      </c>
      <c r="R252" s="48">
        <f>IFERROR(VLOOKUP(C252,'[4]2ème'!$B$3:$I$116,6,FALSE),0)</f>
        <v>0</v>
      </c>
      <c r="S252" s="48">
        <f>IFERROR(VLOOKUP(C252,'[4]3ème'!$B$3:$I$230,6,FALSE),0)</f>
        <v>0</v>
      </c>
      <c r="T252" s="48">
        <f>IFERROR(VLOOKUP(C252,[4]Féminines!$B$3:$I$89,6,FALSE),0)</f>
        <v>0</v>
      </c>
      <c r="U252">
        <f t="shared" si="18"/>
        <v>0</v>
      </c>
    </row>
    <row r="253" spans="1:21" ht="14.45" customHeight="1" x14ac:dyDescent="0.25">
      <c r="A253" s="15">
        <v>167</v>
      </c>
      <c r="B253" s="15">
        <f t="shared" si="19"/>
        <v>2282</v>
      </c>
      <c r="C253" t="s">
        <v>700</v>
      </c>
      <c r="D253" s="49" t="str">
        <f>VLOOKUP(C253,[3]A!$D$2:$F$350,3,FALSE)</f>
        <v>VELO SPRINT BOUCHAIN</v>
      </c>
      <c r="E253" s="49" t="str">
        <f>VLOOKUP(C253,[3]A!$D$2:$J$467,7,FALSE)</f>
        <v>05999095375</v>
      </c>
      <c r="F253" s="50">
        <v>3</v>
      </c>
      <c r="J253" s="105">
        <f>VLOOKUP(C253,Route2021!$C$2:$J$1212,8,FALSE)</f>
        <v>1</v>
      </c>
      <c r="N253" s="49">
        <f>VLOOKUP(C253,Bilan!$B$4:$D$1785,3,FALSE)</f>
        <v>2282</v>
      </c>
      <c r="O253" s="49">
        <f t="shared" si="20"/>
        <v>167</v>
      </c>
      <c r="P253" s="50" t="str">
        <f>VLOOKUP(C253,[3]A!$D$2:$H$438,5,FALSE)</f>
        <v>Adulte Masculin 30/39 ans</v>
      </c>
      <c r="Q253" s="48">
        <f>IFERROR(VLOOKUP(C253,'[4]1ère'!$B$3:$I$89,7,FALSE),0)</f>
        <v>0</v>
      </c>
      <c r="R253" s="48">
        <f>IFERROR(VLOOKUP(C253,'[4]2ème'!$B$3:$I$116,6,FALSE),0)</f>
        <v>0</v>
      </c>
      <c r="S253" s="48">
        <f>IFERROR(VLOOKUP(C253,'[4]3ème'!$B$3:$I$230,6,FALSE),0)</f>
        <v>0</v>
      </c>
      <c r="T253" s="48">
        <f>IFERROR(VLOOKUP(C253,[4]Féminines!$B$3:$I$89,6,FALSE),0)</f>
        <v>0</v>
      </c>
      <c r="U253">
        <f t="shared" si="18"/>
        <v>0</v>
      </c>
    </row>
    <row r="254" spans="1:21" ht="14.45" customHeight="1" x14ac:dyDescent="0.25">
      <c r="A254" s="15">
        <v>168</v>
      </c>
      <c r="B254" s="15">
        <f t="shared" si="19"/>
        <v>4376</v>
      </c>
      <c r="C254" t="s">
        <v>2928</v>
      </c>
      <c r="D254" s="49" t="str">
        <f>VLOOKUP(C254,[3]A!$D$2:$F$350,3,FALSE)</f>
        <v>CYCLO CLUB ORCHIES</v>
      </c>
      <c r="E254" s="49" t="str">
        <f>VLOOKUP(C254,[3]A!$D$2:$J$467,7,FALSE)</f>
        <v>05994060701</v>
      </c>
      <c r="F254" s="50">
        <v>3</v>
      </c>
      <c r="J254" s="105">
        <f>VLOOKUP(C254,Route2021!$C$2:$J$1212,8,FALSE)</f>
        <v>1</v>
      </c>
      <c r="N254" s="49">
        <f>VLOOKUP(C254,Bilan!$B$4:$D$1785,3,FALSE)</f>
        <v>4376</v>
      </c>
      <c r="O254" s="49">
        <f t="shared" si="20"/>
        <v>168</v>
      </c>
      <c r="P254" s="50" t="str">
        <f>VLOOKUP(C254,[3]A!$D$2:$H$438,5,FALSE)</f>
        <v>Adulte Masculin 20/29 ans</v>
      </c>
      <c r="Q254" s="48">
        <f>IFERROR(VLOOKUP(C254,'[4]1ère'!$B$3:$I$89,7,FALSE),0)</f>
        <v>0</v>
      </c>
      <c r="R254" s="48">
        <f>IFERROR(VLOOKUP(C254,'[4]2ème'!$B$3:$I$116,6,FALSE),0)</f>
        <v>0</v>
      </c>
      <c r="S254" s="48">
        <f>IFERROR(VLOOKUP(C254,'[4]3ème'!$B$3:$I$230,6,FALSE),0)</f>
        <v>1</v>
      </c>
      <c r="T254" s="48">
        <f>IFERROR(VLOOKUP(C254,[4]Féminines!$B$3:$I$89,6,FALSE),0)</f>
        <v>0</v>
      </c>
      <c r="U254">
        <f t="shared" si="18"/>
        <v>1</v>
      </c>
    </row>
    <row r="255" spans="1:21" ht="14.45" customHeight="1" x14ac:dyDescent="0.25">
      <c r="A255" s="15">
        <v>169</v>
      </c>
      <c r="B255" s="15">
        <f t="shared" si="19"/>
        <v>4320</v>
      </c>
      <c r="C255" t="s">
        <v>3669</v>
      </c>
      <c r="D255" s="49" t="str">
        <f>VLOOKUP(C255,[3]A!$D$2:$F$350,3,FALSE)</f>
        <v>T.C.S.P. 59 - FERRIERE LA GRANDE</v>
      </c>
      <c r="E255" s="49" t="str">
        <f>VLOOKUP(C255,[3]A!$D$2:$J$467,7,FALSE)</f>
        <v>05999127960</v>
      </c>
      <c r="F255" s="50">
        <v>3</v>
      </c>
      <c r="J255" s="105">
        <v>1</v>
      </c>
      <c r="N255" s="49">
        <f>VLOOKUP(C255,Bilan!$B$4:$D$1785,3,FALSE)</f>
        <v>4320</v>
      </c>
      <c r="O255" s="49">
        <f t="shared" si="20"/>
        <v>169</v>
      </c>
      <c r="P255" s="50" t="str">
        <f>VLOOKUP(C255,[3]A!$D$2:$H$438,5,FALSE)</f>
        <v>Adulte Féminin 30/39 ans</v>
      </c>
      <c r="Q255" s="48">
        <f>IFERROR(VLOOKUP(C255,'[4]1ère'!$B$3:$I$89,7,FALSE),0)</f>
        <v>0</v>
      </c>
      <c r="R255" s="48">
        <f>IFERROR(VLOOKUP(C255,'[4]2ème'!$B$3:$I$116,6,FALSE),0)</f>
        <v>0</v>
      </c>
      <c r="S255" s="48">
        <f>IFERROR(VLOOKUP(C255,'[4]3ème'!$B$3:$I$230,6,FALSE),0)</f>
        <v>5</v>
      </c>
      <c r="T255" s="48">
        <f>IFERROR(VLOOKUP(C255,[4]Féminines!$B$3:$I$89,6,FALSE),0)</f>
        <v>0</v>
      </c>
      <c r="U255">
        <f t="shared" si="18"/>
        <v>5</v>
      </c>
    </row>
    <row r="256" spans="1:21" ht="14.45" customHeight="1" x14ac:dyDescent="0.25">
      <c r="A256" s="15">
        <v>170</v>
      </c>
      <c r="B256" s="15">
        <f t="shared" si="19"/>
        <v>2318</v>
      </c>
      <c r="C256" t="s">
        <v>2959</v>
      </c>
      <c r="D256" s="49" t="str">
        <f>VLOOKUP(C256,[3]A!$D$2:$F$350,3,FALSE)</f>
        <v>MANQUEVILLE LILLERS CLUB CYCLISTE</v>
      </c>
      <c r="E256" s="49" t="str">
        <f>VLOOKUP(C256,[3]A!$D$2:$J$467,7,FALSE)</f>
        <v>06297103594</v>
      </c>
      <c r="F256" s="50">
        <v>3</v>
      </c>
      <c r="J256" s="105">
        <f>VLOOKUP(C256,Route2021!$C$2:$J$1212,8,FALSE)</f>
        <v>0</v>
      </c>
      <c r="N256" s="49">
        <f>VLOOKUP(C256,Bilan!$B$4:$D$1785,3,FALSE)</f>
        <v>2318</v>
      </c>
      <c r="O256" s="49">
        <f t="shared" si="20"/>
        <v>170</v>
      </c>
      <c r="P256" s="50" t="str">
        <f>VLOOKUP(C256,[3]A!$D$2:$H$438,5,FALSE)</f>
        <v>Adulte Masculin 60 ans et plus</v>
      </c>
      <c r="Q256" s="48">
        <f>IFERROR(VLOOKUP(C256,'[4]1ère'!$B$3:$I$89,7,FALSE),0)</f>
        <v>0</v>
      </c>
      <c r="R256" s="48">
        <f>IFERROR(VLOOKUP(C256,'[4]2ème'!$B$3:$I$116,6,FALSE),0)</f>
        <v>0</v>
      </c>
      <c r="S256" s="48">
        <f>IFERROR(VLOOKUP(C256,'[4]3ème'!$B$3:$I$230,6,FALSE),0)</f>
        <v>1</v>
      </c>
      <c r="T256" s="48">
        <f>IFERROR(VLOOKUP(C256,[4]Féminines!$B$3:$I$89,6,FALSE),0)</f>
        <v>0</v>
      </c>
      <c r="U256">
        <f t="shared" si="18"/>
        <v>1</v>
      </c>
    </row>
    <row r="257" spans="1:21" ht="14.45" customHeight="1" x14ac:dyDescent="0.25">
      <c r="A257" s="15">
        <v>171</v>
      </c>
      <c r="B257" s="15">
        <f t="shared" si="19"/>
        <v>144543</v>
      </c>
      <c r="C257" t="s">
        <v>3646</v>
      </c>
      <c r="D257" s="49" t="str">
        <f>VLOOKUP(C257,[3]A!$D$2:$F$350,3,FALSE)</f>
        <v>UNION SPORTIVE VALENCIENNES MARLY</v>
      </c>
      <c r="E257" s="49" t="str">
        <f>VLOOKUP(C257,[3]A!$D$2:$J$467,7,FALSE)</f>
        <v>05999017920</v>
      </c>
      <c r="F257" s="50">
        <v>3</v>
      </c>
      <c r="J257" s="105">
        <v>1</v>
      </c>
      <c r="N257" s="49">
        <f>VLOOKUP(C257,Bilan!$B$4:$D$1785,3,FALSE)</f>
        <v>144543</v>
      </c>
      <c r="O257" s="49">
        <f t="shared" si="20"/>
        <v>171</v>
      </c>
      <c r="P257" s="50" t="str">
        <f>VLOOKUP(C257,[3]A!$D$2:$H$438,5,FALSE)</f>
        <v>Adulte Masculin 50/59 ans</v>
      </c>
      <c r="Q257" s="48">
        <f>IFERROR(VLOOKUP(C257,'[4]1ère'!$B$3:$I$89,7,FALSE),0)</f>
        <v>0</v>
      </c>
      <c r="R257" s="48">
        <f>IFERROR(VLOOKUP(C257,'[4]2ème'!$B$3:$I$116,6,FALSE),0)</f>
        <v>0</v>
      </c>
      <c r="S257" s="48">
        <f>IFERROR(VLOOKUP(C257,'[4]3ème'!$B$3:$I$230,6,FALSE),0)</f>
        <v>1</v>
      </c>
      <c r="T257" s="48">
        <f>IFERROR(VLOOKUP(C257,[4]Féminines!$B$3:$I$89,6,FALSE),0)</f>
        <v>0</v>
      </c>
      <c r="U257">
        <f t="shared" si="18"/>
        <v>1</v>
      </c>
    </row>
    <row r="258" spans="1:21" ht="14.45" customHeight="1" x14ac:dyDescent="0.25">
      <c r="A258" s="15">
        <v>172</v>
      </c>
      <c r="B258" s="15">
        <f t="shared" si="19"/>
        <v>2267</v>
      </c>
      <c r="C258" t="s">
        <v>712</v>
      </c>
      <c r="D258" s="49" t="str">
        <f>VLOOKUP(C258,[3]A!$D$2:$F$350,3,FALSE)</f>
        <v>U.C. CAPELLOISE FOURMIES</v>
      </c>
      <c r="E258" s="49" t="str">
        <f>VLOOKUP(C258,[3]A!$D$2:$J$467,7,FALSE)</f>
        <v>05999089255</v>
      </c>
      <c r="F258" s="50">
        <v>3</v>
      </c>
      <c r="J258" s="105">
        <f>VLOOKUP(C258,Route2021!$C$2:$J$1212,8,FALSE)</f>
        <v>1</v>
      </c>
      <c r="N258" s="49">
        <f>VLOOKUP(C258,Bilan!$B$4:$D$1785,3,FALSE)</f>
        <v>2267</v>
      </c>
      <c r="O258" s="49">
        <f t="shared" si="20"/>
        <v>172</v>
      </c>
      <c r="P258" s="50" t="str">
        <f>VLOOKUP(C258,[3]A!$D$2:$H$438,5,FALSE)</f>
        <v>Adulte Masculin 20/29 ans</v>
      </c>
      <c r="Q258" s="48">
        <f>IFERROR(VLOOKUP(C258,'[4]1ère'!$B$3:$I$89,7,FALSE),0)</f>
        <v>0</v>
      </c>
      <c r="R258" s="48">
        <f>IFERROR(VLOOKUP(C258,'[4]2ème'!$B$3:$I$116,6,FALSE),0)</f>
        <v>0</v>
      </c>
      <c r="S258" s="48">
        <f>IFERROR(VLOOKUP(C258,'[4]3ème'!$B$3:$I$230,6,FALSE),0)</f>
        <v>1</v>
      </c>
      <c r="T258" s="48">
        <f>IFERROR(VLOOKUP(C258,[4]Féminines!$B$3:$I$89,6,FALSE),0)</f>
        <v>0</v>
      </c>
      <c r="U258">
        <f t="shared" si="18"/>
        <v>1</v>
      </c>
    </row>
    <row r="259" spans="1:21" ht="14.45" customHeight="1" x14ac:dyDescent="0.25">
      <c r="A259" s="15">
        <v>173</v>
      </c>
      <c r="B259" s="15">
        <v>2217</v>
      </c>
      <c r="C259" t="s">
        <v>583</v>
      </c>
      <c r="D259" s="49" t="str">
        <f>VLOOKUP(C259,[3]A!$D$2:$F$350,3,FALSE)</f>
        <v>UNION SPORTIVE SAINT ANDRE</v>
      </c>
      <c r="E259" s="49" t="str">
        <f>VLOOKUP(C259,[3]A!$D$2:$J$467,7,FALSE)</f>
        <v>05999025993</v>
      </c>
      <c r="F259" s="50">
        <v>3</v>
      </c>
      <c r="J259" s="105">
        <f>VLOOKUP(C259,Route2021!$C$2:$J$1212,8,FALSE)</f>
        <v>0</v>
      </c>
      <c r="N259" s="49">
        <f>VLOOKUP(C259,Bilan!$B$4:$D$1785,3,FALSE)</f>
        <v>2217</v>
      </c>
      <c r="O259" s="49">
        <f t="shared" si="20"/>
        <v>173</v>
      </c>
      <c r="P259" s="50" t="str">
        <f>VLOOKUP(C259,[3]A!$D$2:$H$438,5,FALSE)</f>
        <v>Adulte Masculin 17/19 ans</v>
      </c>
      <c r="Q259" s="48">
        <f>IFERROR(VLOOKUP(C259,'[4]1ère'!$B$3:$I$89,7,FALSE),0)</f>
        <v>0</v>
      </c>
      <c r="R259" s="48">
        <f>IFERROR(VLOOKUP(C259,'[4]2ème'!$B$3:$I$116,6,FALSE),0)</f>
        <v>0</v>
      </c>
      <c r="S259" s="48">
        <f>IFERROR(VLOOKUP(C259,'[4]3ème'!$B$3:$I$230,6,FALSE),0)</f>
        <v>9</v>
      </c>
      <c r="T259" s="48">
        <f>IFERROR(VLOOKUP(C259,[4]Féminines!$B$3:$I$89,6,FALSE),0)</f>
        <v>0</v>
      </c>
      <c r="U259">
        <f t="shared" ref="U259:U322" si="21">SUM(Q259:T259)</f>
        <v>9</v>
      </c>
    </row>
    <row r="260" spans="1:21" ht="14.45" customHeight="1" x14ac:dyDescent="0.25">
      <c r="A260" s="15">
        <v>174</v>
      </c>
      <c r="B260" s="15">
        <f t="shared" si="19"/>
        <v>144346</v>
      </c>
      <c r="C260" t="s">
        <v>343</v>
      </c>
      <c r="D260" s="49" t="str">
        <f>VLOOKUP(C260,[3]A!$D$2:$F$350,3,FALSE)</f>
        <v>UNION SPORTIVE VALENCIENNES MARLY</v>
      </c>
      <c r="E260" s="49" t="str">
        <f>VLOOKUP(C260,[3]A!$D$2:$J$467,7,FALSE)</f>
        <v>05999111773</v>
      </c>
      <c r="F260" s="50">
        <v>3</v>
      </c>
      <c r="J260" s="105">
        <f>VLOOKUP(C260,Route2021!$C$2:$J$1212,8,FALSE)</f>
        <v>0</v>
      </c>
      <c r="N260" s="49">
        <f>VLOOKUP(C260,Bilan!$B$4:$D$1785,3,FALSE)</f>
        <v>144346</v>
      </c>
      <c r="O260" s="49">
        <f t="shared" si="20"/>
        <v>174</v>
      </c>
      <c r="P260" s="50" t="str">
        <f>VLOOKUP(C260,[3]A!$D$2:$H$438,5,FALSE)</f>
        <v>Adulte Masculin 50/59 ans</v>
      </c>
      <c r="Q260" s="48">
        <f>IFERROR(VLOOKUP(C260,'[4]1ère'!$B$3:$I$89,7,FALSE),0)</f>
        <v>0</v>
      </c>
      <c r="R260" s="48">
        <f>IFERROR(VLOOKUP(C260,'[4]2ème'!$B$3:$I$116,6,FALSE),0)</f>
        <v>0</v>
      </c>
      <c r="S260" s="48">
        <f>IFERROR(VLOOKUP(C260,'[4]3ème'!$B$3:$I$230,6,FALSE),0)</f>
        <v>2</v>
      </c>
      <c r="T260" s="48">
        <f>IFERROR(VLOOKUP(C260,[4]Féminines!$B$3:$I$89,6,FALSE),0)</f>
        <v>0</v>
      </c>
      <c r="U260">
        <f t="shared" si="21"/>
        <v>2</v>
      </c>
    </row>
    <row r="261" spans="1:21" ht="14.45" customHeight="1" x14ac:dyDescent="0.25">
      <c r="A261" s="15">
        <v>175</v>
      </c>
      <c r="B261" s="15">
        <f t="shared" si="19"/>
        <v>1309</v>
      </c>
      <c r="C261" t="s">
        <v>146</v>
      </c>
      <c r="D261" s="49" t="str">
        <f>VLOOKUP(C261,[3]A!$D$2:$F$350,3,FALSE)</f>
        <v>UNION SPORTIVE VALENCIENNES MARLY</v>
      </c>
      <c r="E261" s="49" t="str">
        <f>VLOOKUP(C261,[3]A!$D$2:$J$467,7,FALSE)</f>
        <v>05999107180</v>
      </c>
      <c r="F261" s="50">
        <v>3</v>
      </c>
      <c r="J261" s="105">
        <f>VLOOKUP(C261,Route2021!$C$2:$J$1212,8,FALSE)</f>
        <v>0</v>
      </c>
      <c r="N261" s="49">
        <f>VLOOKUP(C261,Bilan!$B$4:$D$1785,3,FALSE)</f>
        <v>1309</v>
      </c>
      <c r="O261" s="49">
        <f t="shared" si="20"/>
        <v>175</v>
      </c>
      <c r="P261" s="50" t="str">
        <f>VLOOKUP(C261,[3]A!$D$2:$H$438,5,FALSE)</f>
        <v>Adulte Masculin 60 ans et plus</v>
      </c>
      <c r="Q261" s="48">
        <f>IFERROR(VLOOKUP(C261,'[4]1ère'!$B$3:$I$89,7,FALSE),0)</f>
        <v>0</v>
      </c>
      <c r="R261" s="48">
        <f>IFERROR(VLOOKUP(C261,'[4]2ème'!$B$3:$I$116,6,FALSE),0)</f>
        <v>0</v>
      </c>
      <c r="S261" s="48">
        <f>IFERROR(VLOOKUP(C261,'[4]3ème'!$B$3:$I$230,6,FALSE),0)</f>
        <v>7</v>
      </c>
      <c r="T261" s="48">
        <f>IFERROR(VLOOKUP(C261,[4]Féminines!$B$3:$I$89,6,FALSE),0)</f>
        <v>0</v>
      </c>
      <c r="U261">
        <f t="shared" si="21"/>
        <v>7</v>
      </c>
    </row>
    <row r="262" spans="1:21" ht="14.45" customHeight="1" x14ac:dyDescent="0.25">
      <c r="A262" s="15">
        <v>176</v>
      </c>
      <c r="B262" s="15">
        <f t="shared" si="19"/>
        <v>144267</v>
      </c>
      <c r="C262" t="s">
        <v>119</v>
      </c>
      <c r="D262" s="49" t="str">
        <f>VLOOKUP(C262,[3]A!$D$2:$F$350,3,FALSE)</f>
        <v>U.C. CAPELLOISE FOURMIES</v>
      </c>
      <c r="E262" s="49" t="str">
        <f>VLOOKUP(C262,[3]A!$D$2:$J$467,7,FALSE)</f>
        <v>05999068624</v>
      </c>
      <c r="F262" s="50">
        <v>3</v>
      </c>
      <c r="J262" s="105">
        <f>VLOOKUP(C262,Route2021!$C$2:$J$1212,8,FALSE)</f>
        <v>1</v>
      </c>
      <c r="N262" s="49">
        <f>VLOOKUP(C262,Bilan!$B$4:$D$1785,3,FALSE)</f>
        <v>144267</v>
      </c>
      <c r="O262" s="49">
        <f t="shared" si="20"/>
        <v>176</v>
      </c>
      <c r="P262" s="50" t="str">
        <f>VLOOKUP(C262,[3]A!$D$2:$H$438,5,FALSE)</f>
        <v>Adulte Masculin 40/49 ans</v>
      </c>
      <c r="Q262" s="48">
        <f>IFERROR(VLOOKUP(C262,'[4]1ère'!$B$3:$I$89,7,FALSE),0)</f>
        <v>0</v>
      </c>
      <c r="R262" s="48">
        <f>IFERROR(VLOOKUP(C262,'[4]2ème'!$B$3:$I$116,6,FALSE),0)</f>
        <v>0</v>
      </c>
      <c r="S262" s="48">
        <f>IFERROR(VLOOKUP(C262,'[4]3ème'!$B$3:$I$230,6,FALSE),0)</f>
        <v>12</v>
      </c>
      <c r="T262" s="48">
        <f>IFERROR(VLOOKUP(C262,[4]Féminines!$B$3:$I$89,6,FALSE),0)</f>
        <v>0</v>
      </c>
      <c r="U262">
        <f t="shared" si="21"/>
        <v>12</v>
      </c>
    </row>
    <row r="263" spans="1:21" ht="14.45" customHeight="1" x14ac:dyDescent="0.25">
      <c r="A263" s="15">
        <v>177</v>
      </c>
      <c r="B263" s="15">
        <f t="shared" si="19"/>
        <v>1320</v>
      </c>
      <c r="C263" t="s">
        <v>79</v>
      </c>
      <c r="D263" s="49" t="str">
        <f>VLOOKUP(C263,[3]A!$D$2:$F$350,3,FALSE)</f>
        <v>TEAM DECOPUB PROVILLE</v>
      </c>
      <c r="E263" s="49" t="str">
        <f>VLOOKUP(C263,[3]A!$D$2:$J$467,7,FALSE)</f>
        <v>05999017336</v>
      </c>
      <c r="F263" s="50">
        <v>3</v>
      </c>
      <c r="J263" s="105">
        <f>VLOOKUP(C263,Route2021!$C$2:$J$1212,8,FALSE)</f>
        <v>1</v>
      </c>
      <c r="N263" s="49">
        <f>VLOOKUP(C263,Bilan!$B$4:$D$1785,3,FALSE)</f>
        <v>1320</v>
      </c>
      <c r="O263" s="49">
        <f t="shared" si="20"/>
        <v>177</v>
      </c>
      <c r="P263" s="50" t="str">
        <f>VLOOKUP(C263,[3]A!$D$2:$H$438,5,FALSE)</f>
        <v>Adulte Masculin 60 ans et plus</v>
      </c>
      <c r="Q263" s="48">
        <f>IFERROR(VLOOKUP(C263,'[4]1ère'!$B$3:$I$89,7,FALSE),0)</f>
        <v>0</v>
      </c>
      <c r="R263" s="48">
        <f>IFERROR(VLOOKUP(C263,'[4]2ème'!$B$3:$I$116,6,FALSE),0)</f>
        <v>0</v>
      </c>
      <c r="S263" s="48">
        <f>IFERROR(VLOOKUP(C263,'[4]3ème'!$B$3:$I$230,6,FALSE),0)</f>
        <v>0</v>
      </c>
      <c r="T263" s="48">
        <f>IFERROR(VLOOKUP(C263,[4]Féminines!$B$3:$I$89,6,FALSE),0)</f>
        <v>0</v>
      </c>
      <c r="U263">
        <f t="shared" si="21"/>
        <v>0</v>
      </c>
    </row>
    <row r="264" spans="1:21" ht="14.45" customHeight="1" x14ac:dyDescent="0.25">
      <c r="A264" s="15">
        <v>178</v>
      </c>
      <c r="B264" s="15">
        <f t="shared" si="19"/>
        <v>144298</v>
      </c>
      <c r="C264" t="s">
        <v>789</v>
      </c>
      <c r="D264" s="49" t="str">
        <f>VLOOKUP(C264,[3]A!$D$2:$F$350,3,FALSE)</f>
        <v>ASSOCIATION CYCLISTE D'ETROEUNGT</v>
      </c>
      <c r="E264" s="49" t="str">
        <f>VLOOKUP(C264,[3]A!$D$2:$J$467,7,FALSE)</f>
        <v>05999093833</v>
      </c>
      <c r="F264" s="50">
        <v>3</v>
      </c>
      <c r="J264" s="105">
        <f>VLOOKUP(C264,Route2021!$C$2:$J$1212,8,FALSE)</f>
        <v>1</v>
      </c>
      <c r="N264" s="49">
        <f>VLOOKUP(C264,Bilan!$B$4:$D$1785,3,FALSE)</f>
        <v>144298</v>
      </c>
      <c r="O264" s="49">
        <f t="shared" si="20"/>
        <v>178</v>
      </c>
      <c r="P264" s="50" t="str">
        <f>VLOOKUP(C264,[3]A!$D$2:$H$438,5,FALSE)</f>
        <v>Adulte Masculin 20/29 ans</v>
      </c>
      <c r="Q264" s="48">
        <f>IFERROR(VLOOKUP(C264,'[4]1ère'!$B$3:$I$89,7,FALSE),0)</f>
        <v>0</v>
      </c>
      <c r="R264" s="48">
        <f>IFERROR(VLOOKUP(C264,'[4]2ème'!$B$3:$I$116,6,FALSE),0)</f>
        <v>0</v>
      </c>
      <c r="S264" s="48">
        <f>IFERROR(VLOOKUP(C264,'[4]3ème'!$B$3:$I$230,6,FALSE),0)</f>
        <v>2</v>
      </c>
      <c r="T264" s="48">
        <f>IFERROR(VLOOKUP(C264,[4]Féminines!$B$3:$I$89,6,FALSE),0)</f>
        <v>0</v>
      </c>
      <c r="U264">
        <f t="shared" si="21"/>
        <v>2</v>
      </c>
    </row>
    <row r="265" spans="1:21" ht="14.45" customHeight="1" x14ac:dyDescent="0.25">
      <c r="A265" s="15">
        <v>179</v>
      </c>
      <c r="B265" s="15">
        <f t="shared" si="19"/>
        <v>144518</v>
      </c>
      <c r="C265" s="5" t="s">
        <v>666</v>
      </c>
      <c r="D265" s="49" t="e">
        <f>VLOOKUP(C265,[3]A!$D$2:$F$350,3,FALSE)</f>
        <v>#N/A</v>
      </c>
      <c r="E265" s="49" t="e">
        <f>VLOOKUP(C265,[3]A!$D$2:$J$467,7,FALSE)</f>
        <v>#N/A</v>
      </c>
      <c r="F265" s="50">
        <v>3</v>
      </c>
      <c r="J265" s="105">
        <f>VLOOKUP(C265,Route2021!$C$2:$J$1212,8,FALSE)</f>
        <v>0</v>
      </c>
      <c r="N265" s="49">
        <f>VLOOKUP(C265,Bilan!$B$4:$D$1785,3,FALSE)</f>
        <v>144518</v>
      </c>
      <c r="O265" s="49">
        <f t="shared" si="20"/>
        <v>179</v>
      </c>
      <c r="P265" s="50" t="e">
        <f>VLOOKUP(C265,[3]A!$D$2:$H$438,5,FALSE)</f>
        <v>#N/A</v>
      </c>
      <c r="Q265" s="48">
        <f>IFERROR(VLOOKUP(C265,'[4]1ère'!$B$3:$I$89,7,FALSE),0)</f>
        <v>0</v>
      </c>
      <c r="R265" s="48">
        <f>IFERROR(VLOOKUP(C265,'[4]2ème'!$B$3:$I$116,6,FALSE),0)</f>
        <v>0</v>
      </c>
      <c r="S265" s="48">
        <f>IFERROR(VLOOKUP(C265,'[4]3ème'!$B$3:$I$230,6,FALSE),0)</f>
        <v>0</v>
      </c>
      <c r="T265" s="48">
        <f>IFERROR(VLOOKUP(C265,[4]Féminines!$B$3:$I$89,6,FALSE),0)</f>
        <v>0</v>
      </c>
      <c r="U265">
        <f t="shared" si="21"/>
        <v>0</v>
      </c>
    </row>
    <row r="266" spans="1:21" ht="14.45" customHeight="1" x14ac:dyDescent="0.25">
      <c r="A266" s="15">
        <v>180</v>
      </c>
      <c r="B266" s="15">
        <f t="shared" si="19"/>
        <v>144318</v>
      </c>
      <c r="C266" s="5" t="s">
        <v>842</v>
      </c>
      <c r="D266" s="49" t="str">
        <f>VLOOKUP(C266,[3]A!$D$2:$F$350,3,FALSE)</f>
        <v>UNION SPORTIVE VALENCIENNES MARLY</v>
      </c>
      <c r="E266" s="49" t="str">
        <f>VLOOKUP(C266,[3]A!$D$2:$J$467,7,FALSE)</f>
        <v>05999098083</v>
      </c>
      <c r="F266" s="50">
        <v>3</v>
      </c>
      <c r="J266" s="105">
        <f>VLOOKUP(C266,Route2021!$C$2:$J$1212,8,FALSE)</f>
        <v>1</v>
      </c>
      <c r="N266" s="49">
        <f>VLOOKUP(C266,Bilan!$B$4:$D$1785,3,FALSE)</f>
        <v>144318</v>
      </c>
      <c r="O266" s="49">
        <f t="shared" si="20"/>
        <v>180</v>
      </c>
      <c r="P266" s="50" t="str">
        <f>VLOOKUP(C266,[3]A!$D$2:$H$438,5,FALSE)</f>
        <v>Adulte Masculin 40/49 ans</v>
      </c>
      <c r="Q266" s="48">
        <f>IFERROR(VLOOKUP(C266,'[4]1ère'!$B$3:$I$89,7,FALSE),0)</f>
        <v>0</v>
      </c>
      <c r="R266" s="48">
        <f>IFERROR(VLOOKUP(C266,'[4]2ème'!$B$3:$I$116,6,FALSE),0)</f>
        <v>0</v>
      </c>
      <c r="S266" s="48">
        <f>IFERROR(VLOOKUP(C266,'[4]3ème'!$B$3:$I$230,6,FALSE),0)</f>
        <v>4</v>
      </c>
      <c r="T266" s="48">
        <f>IFERROR(VLOOKUP(C266,[4]Féminines!$B$3:$I$89,6,FALSE),0)</f>
        <v>0</v>
      </c>
      <c r="U266">
        <f t="shared" si="21"/>
        <v>4</v>
      </c>
    </row>
    <row r="267" spans="1:21" ht="14.45" customHeight="1" x14ac:dyDescent="0.25">
      <c r="A267" s="15">
        <v>181</v>
      </c>
      <c r="B267" s="15">
        <f t="shared" si="19"/>
        <v>144338</v>
      </c>
      <c r="C267" s="5" t="s">
        <v>786</v>
      </c>
      <c r="D267" s="49" t="str">
        <f>VLOOKUP(C267,[3]A!$D$2:$F$350,3,FALSE)</f>
        <v>UNION SPORTIVE VALENCIENNES MARLY</v>
      </c>
      <c r="E267" s="49" t="str">
        <f>VLOOKUP(C267,[3]A!$D$2:$J$467,7,FALSE)</f>
        <v>05999098084</v>
      </c>
      <c r="F267" s="50">
        <v>3</v>
      </c>
      <c r="J267" s="105">
        <f>VLOOKUP(C267,Route2021!$C$2:$J$1212,8,FALSE)</f>
        <v>1</v>
      </c>
      <c r="N267" s="49">
        <f>VLOOKUP(C267,Bilan!$B$4:$D$1785,3,FALSE)</f>
        <v>144338</v>
      </c>
      <c r="O267" s="49">
        <f t="shared" si="20"/>
        <v>181</v>
      </c>
      <c r="P267" s="50" t="str">
        <f>VLOOKUP(C267,[3]A!$D$2:$H$438,5,FALSE)</f>
        <v>Adulte Masculin 40/49 ans</v>
      </c>
      <c r="Q267" s="48">
        <f>IFERROR(VLOOKUP(C267,'[4]1ère'!$B$3:$I$89,7,FALSE),0)</f>
        <v>0</v>
      </c>
      <c r="R267" s="48">
        <f>IFERROR(VLOOKUP(C267,'[4]2ème'!$B$3:$I$116,6,FALSE),0)</f>
        <v>0</v>
      </c>
      <c r="S267" s="48">
        <f>IFERROR(VLOOKUP(C267,'[4]3ème'!$B$3:$I$230,6,FALSE),0)</f>
        <v>4</v>
      </c>
      <c r="T267" s="48">
        <f>IFERROR(VLOOKUP(C267,[4]Féminines!$B$3:$I$89,6,FALSE),0)</f>
        <v>0</v>
      </c>
      <c r="U267">
        <f t="shared" si="21"/>
        <v>4</v>
      </c>
    </row>
    <row r="268" spans="1:21" ht="14.45" customHeight="1" x14ac:dyDescent="0.25">
      <c r="A268" s="15">
        <v>182</v>
      </c>
      <c r="B268" s="15">
        <f t="shared" si="19"/>
        <v>144444</v>
      </c>
      <c r="C268" s="5" t="s">
        <v>1675</v>
      </c>
      <c r="D268" s="49" t="str">
        <f>VLOOKUP(C268,[3]A!$D$2:$F$350,3,FALSE)</f>
        <v>UNION SPORTIVE VALENCIENNES MARLY</v>
      </c>
      <c r="E268" s="49" t="str">
        <f>VLOOKUP(C268,[3]A!$D$2:$J$467,7,FALSE)</f>
        <v>05999111761</v>
      </c>
      <c r="F268" s="50">
        <v>3</v>
      </c>
      <c r="J268" s="105">
        <f>VLOOKUP(C268,Route2021!$C$2:$J$1212,8,FALSE)</f>
        <v>0</v>
      </c>
      <c r="N268" s="49">
        <f>VLOOKUP(C268,Bilan!$B$4:$D$1785,3,FALSE)</f>
        <v>144444</v>
      </c>
      <c r="O268" s="49">
        <f t="shared" si="20"/>
        <v>182</v>
      </c>
      <c r="P268" s="50" t="str">
        <f>VLOOKUP(C268,[3]A!$D$2:$H$438,5,FALSE)</f>
        <v>Adulte Masculin 20/29 ans</v>
      </c>
      <c r="Q268" s="48">
        <f>IFERROR(VLOOKUP(C268,'[4]1ère'!$B$3:$I$89,7,FALSE),0)</f>
        <v>0</v>
      </c>
      <c r="R268" s="48">
        <f>IFERROR(VLOOKUP(C268,'[4]2ème'!$B$3:$I$116,6,FALSE),0)</f>
        <v>0</v>
      </c>
      <c r="S268" s="48">
        <f>IFERROR(VLOOKUP(C268,'[4]3ème'!$B$3:$I$230,6,FALSE),0)</f>
        <v>0</v>
      </c>
      <c r="T268" s="48">
        <f>IFERROR(VLOOKUP(C268,[4]Féminines!$B$3:$I$89,6,FALSE),0)</f>
        <v>0</v>
      </c>
      <c r="U268">
        <f t="shared" si="21"/>
        <v>0</v>
      </c>
    </row>
    <row r="269" spans="1:21" ht="14.45" customHeight="1" x14ac:dyDescent="0.25">
      <c r="A269" s="15">
        <v>183</v>
      </c>
      <c r="B269" s="15">
        <f t="shared" si="19"/>
        <v>144499</v>
      </c>
      <c r="C269" s="5" t="s">
        <v>832</v>
      </c>
      <c r="D269" s="49" t="str">
        <f>VLOOKUP(C269,[3]A!$D$2:$F$350,3,FALSE)</f>
        <v>CAMPHIN EN CAREMBAULT CYCLING TEAM</v>
      </c>
      <c r="E269" s="49" t="str">
        <f>VLOOKUP(C269,[3]A!$D$2:$J$467,7,FALSE)</f>
        <v>05999098170</v>
      </c>
      <c r="F269" s="50">
        <v>3</v>
      </c>
      <c r="J269" s="105">
        <f>VLOOKUP(C269,Route2021!$C$2:$J$1212,8,FALSE)</f>
        <v>0</v>
      </c>
      <c r="N269" s="49">
        <f>VLOOKUP(C269,Bilan!$B$4:$D$1785,3,FALSE)</f>
        <v>144499</v>
      </c>
      <c r="O269" s="49">
        <f t="shared" si="20"/>
        <v>183</v>
      </c>
      <c r="P269" s="50" t="str">
        <f>VLOOKUP(C269,[3]A!$D$2:$H$438,5,FALSE)</f>
        <v>Adulte Masculin 50/59 ans</v>
      </c>
      <c r="Q269" s="48">
        <f>IFERROR(VLOOKUP(C269,'[4]1ère'!$B$3:$I$89,7,FALSE),0)</f>
        <v>0</v>
      </c>
      <c r="R269" s="48">
        <f>IFERROR(VLOOKUP(C269,'[4]2ème'!$B$3:$I$116,6,FALSE),0)</f>
        <v>0</v>
      </c>
      <c r="S269" s="48">
        <f>IFERROR(VLOOKUP(C269,'[4]3ème'!$B$3:$I$230,6,FALSE),0)</f>
        <v>2</v>
      </c>
      <c r="T269" s="48">
        <f>IFERROR(VLOOKUP(C269,[4]Féminines!$B$3:$I$89,6,FALSE),0)</f>
        <v>0</v>
      </c>
      <c r="U269">
        <f t="shared" si="21"/>
        <v>2</v>
      </c>
    </row>
    <row r="270" spans="1:21" ht="14.45" customHeight="1" x14ac:dyDescent="0.25">
      <c r="A270" s="15">
        <v>184</v>
      </c>
      <c r="B270" s="15">
        <f t="shared" si="19"/>
        <v>4333</v>
      </c>
      <c r="C270" s="5" t="s">
        <v>1844</v>
      </c>
      <c r="D270" s="49" t="str">
        <f>VLOOKUP(C270,[3]A!$D$2:$F$350,3,FALSE)</f>
        <v>VELO SPRINT DE L'OSTREVENT - AUBERCHICOURT</v>
      </c>
      <c r="E270" s="49" t="str">
        <f>VLOOKUP(C270,[3]A!$D$2:$J$467,7,FALSE)</f>
        <v>05999084869</v>
      </c>
      <c r="F270" s="50">
        <v>3</v>
      </c>
      <c r="J270" s="105">
        <f>VLOOKUP(C270,Route2021!$C$2:$J$1212,8,FALSE)</f>
        <v>0</v>
      </c>
      <c r="N270" s="49">
        <f>VLOOKUP(C270,Bilan!$B$4:$D$1785,3,FALSE)</f>
        <v>4333</v>
      </c>
      <c r="O270" s="49">
        <f t="shared" si="20"/>
        <v>184</v>
      </c>
      <c r="P270" s="50" t="str">
        <f>VLOOKUP(C270,[3]A!$D$2:$H$438,5,FALSE)</f>
        <v>Adulte Masculin 40/49 ans</v>
      </c>
      <c r="Q270" s="48">
        <f>IFERROR(VLOOKUP(C270,'[4]1ère'!$B$3:$I$89,7,FALSE),0)</f>
        <v>0</v>
      </c>
      <c r="R270" s="48">
        <f>IFERROR(VLOOKUP(C270,'[4]2ème'!$B$3:$I$116,6,FALSE),0)</f>
        <v>0</v>
      </c>
      <c r="S270" s="48">
        <f>IFERROR(VLOOKUP(C270,'[4]3ème'!$B$3:$I$230,6,FALSE),0)</f>
        <v>1</v>
      </c>
      <c r="T270" s="48">
        <f>IFERROR(VLOOKUP(C270,[4]Féminines!$B$3:$I$89,6,FALSE),0)</f>
        <v>0</v>
      </c>
      <c r="U270">
        <f t="shared" si="21"/>
        <v>1</v>
      </c>
    </row>
    <row r="271" spans="1:21" ht="14.45" customHeight="1" x14ac:dyDescent="0.25">
      <c r="A271" s="15">
        <v>185</v>
      </c>
      <c r="B271" s="15">
        <f t="shared" si="19"/>
        <v>2429</v>
      </c>
      <c r="C271" s="5" t="s">
        <v>3716</v>
      </c>
      <c r="D271" s="49" t="str">
        <f>VLOOKUP(C271,[3]A!$D$2:$F$350,3,FALSE)</f>
        <v>AGNY AMICALE LAIQUE</v>
      </c>
      <c r="E271" s="49" t="str">
        <f>VLOOKUP(C271,[3]A!$D$2:$J$467,7,FALSE)</f>
        <v>06297108430</v>
      </c>
      <c r="F271" s="50">
        <v>3</v>
      </c>
      <c r="J271" s="105">
        <v>1</v>
      </c>
      <c r="N271" s="49">
        <f>VLOOKUP(C271,Bilan!$B$4:$D$1785,3,FALSE)</f>
        <v>2429</v>
      </c>
      <c r="O271" s="49">
        <f t="shared" si="20"/>
        <v>185</v>
      </c>
      <c r="P271" s="50" t="str">
        <f>VLOOKUP(C271,[3]A!$D$2:$H$438,5,FALSE)</f>
        <v>Adulte Masculin 50/59 ans</v>
      </c>
      <c r="Q271" s="48">
        <f>IFERROR(VLOOKUP(C271,'[4]1ère'!$B$3:$I$89,7,FALSE),0)</f>
        <v>0</v>
      </c>
      <c r="R271" s="48">
        <f>IFERROR(VLOOKUP(C271,'[4]2ème'!$B$3:$I$116,6,FALSE),0)</f>
        <v>0</v>
      </c>
      <c r="S271" s="48">
        <f>IFERROR(VLOOKUP(C271,'[4]3ème'!$B$3:$I$230,6,FALSE),0)</f>
        <v>8</v>
      </c>
      <c r="T271" s="48">
        <f>IFERROR(VLOOKUP(C271,[4]Féminines!$B$3:$I$89,6,FALSE),0)</f>
        <v>0</v>
      </c>
      <c r="U271">
        <f t="shared" si="21"/>
        <v>8</v>
      </c>
    </row>
    <row r="272" spans="1:21" ht="14.45" customHeight="1" x14ac:dyDescent="0.25">
      <c r="A272" s="15">
        <v>186</v>
      </c>
      <c r="B272" s="15">
        <f t="shared" si="19"/>
        <v>4131</v>
      </c>
      <c r="C272" s="5" t="s">
        <v>3099</v>
      </c>
      <c r="D272" s="49" t="e">
        <f>VLOOKUP(C272,[3]A!$D$2:$F$350,3,FALSE)</f>
        <v>#N/A</v>
      </c>
      <c r="E272" s="49" t="e">
        <f>VLOOKUP(C272,[3]A!$D$2:$J$467,7,FALSE)</f>
        <v>#N/A</v>
      </c>
      <c r="F272" s="50">
        <v>3</v>
      </c>
      <c r="J272" s="105">
        <f>VLOOKUP(C272,Route2021!$C$2:$J$1212,8,FALSE)</f>
        <v>0</v>
      </c>
      <c r="N272" s="49">
        <f>VLOOKUP(C272,Bilan!$B$4:$D$1785,3,FALSE)</f>
        <v>4131</v>
      </c>
      <c r="O272" s="49">
        <f t="shared" si="20"/>
        <v>186</v>
      </c>
      <c r="P272" s="50" t="e">
        <f>VLOOKUP(C272,[3]A!$D$2:$H$438,5,FALSE)</f>
        <v>#N/A</v>
      </c>
      <c r="Q272" s="48">
        <f>IFERROR(VLOOKUP(C272,'[4]1ère'!$B$3:$I$89,7,FALSE),0)</f>
        <v>0</v>
      </c>
      <c r="R272" s="48">
        <f>IFERROR(VLOOKUP(C272,'[4]2ème'!$B$3:$I$116,6,FALSE),0)</f>
        <v>0</v>
      </c>
      <c r="S272" s="48">
        <f>IFERROR(VLOOKUP(C272,'[4]3ème'!$B$3:$I$230,6,FALSE),0)</f>
        <v>0</v>
      </c>
      <c r="T272" s="48">
        <f>IFERROR(VLOOKUP(C272,[4]Féminines!$B$3:$I$89,6,FALSE),0)</f>
        <v>0</v>
      </c>
      <c r="U272">
        <f t="shared" si="21"/>
        <v>0</v>
      </c>
    </row>
    <row r="273" spans="1:21" ht="14.45" customHeight="1" x14ac:dyDescent="0.25">
      <c r="A273" s="15">
        <v>187</v>
      </c>
      <c r="B273" s="15">
        <f t="shared" si="19"/>
        <v>144623</v>
      </c>
      <c r="C273" s="5" t="s">
        <v>131</v>
      </c>
      <c r="D273" s="49" t="str">
        <f>VLOOKUP(C273,[3]A!$D$2:$F$350,3,FALSE)</f>
        <v>ETOILE CYCLISTE FEIGNIES</v>
      </c>
      <c r="E273" s="49" t="str">
        <f>VLOOKUP(C273,[3]A!$D$2:$J$467,7,FALSE)</f>
        <v>05999057090</v>
      </c>
      <c r="F273" s="50">
        <v>3</v>
      </c>
      <c r="J273" s="105">
        <f>VLOOKUP(C273,Route2021!$C$2:$J$1212,8,FALSE)</f>
        <v>1</v>
      </c>
      <c r="N273" s="49">
        <f>VLOOKUP(C273,Bilan!$B$4:$D$1785,3,FALSE)</f>
        <v>144623</v>
      </c>
      <c r="O273" s="49">
        <f t="shared" si="20"/>
        <v>187</v>
      </c>
      <c r="P273" s="50" t="str">
        <f>VLOOKUP(C273,[3]A!$D$2:$H$438,5,FALSE)</f>
        <v>Adulte Masculin 40/49 ans</v>
      </c>
      <c r="Q273" s="48">
        <f>IFERROR(VLOOKUP(C273,'[4]1ère'!$B$3:$I$89,7,FALSE),0)</f>
        <v>0</v>
      </c>
      <c r="R273" s="48">
        <f>IFERROR(VLOOKUP(C273,'[4]2ème'!$B$3:$I$116,6,FALSE),0)</f>
        <v>0</v>
      </c>
      <c r="S273" s="48">
        <f>IFERROR(VLOOKUP(C273,'[4]3ème'!$B$3:$I$230,6,FALSE),0)</f>
        <v>4</v>
      </c>
      <c r="T273" s="48">
        <f>IFERROR(VLOOKUP(C273,[4]Féminines!$B$3:$I$89,6,FALSE),0)</f>
        <v>0</v>
      </c>
      <c r="U273">
        <f t="shared" si="21"/>
        <v>4</v>
      </c>
    </row>
    <row r="274" spans="1:21" ht="14.45" customHeight="1" x14ac:dyDescent="0.25">
      <c r="A274" s="15">
        <v>188</v>
      </c>
      <c r="B274" s="15">
        <f t="shared" si="19"/>
        <v>144372</v>
      </c>
      <c r="C274" s="5" t="s">
        <v>142</v>
      </c>
      <c r="D274" s="49" t="str">
        <f>VLOOKUP(C274,[3]A!$D$2:$F$350,3,FALSE)</f>
        <v>TEAM BOUSIES</v>
      </c>
      <c r="E274" s="49" t="str">
        <f>VLOOKUP(C274,[3]A!$D$2:$J$467,7,FALSE)</f>
        <v>05999063249</v>
      </c>
      <c r="F274" s="50">
        <v>3</v>
      </c>
      <c r="J274" s="105">
        <f>VLOOKUP(C274,Route2021!$C$2:$J$1212,8,FALSE)</f>
        <v>1</v>
      </c>
      <c r="N274" s="49">
        <f>VLOOKUP(C274,Bilan!$B$4:$D$1785,3,FALSE)</f>
        <v>144372</v>
      </c>
      <c r="O274" s="49">
        <f t="shared" si="20"/>
        <v>188</v>
      </c>
      <c r="P274" s="50" t="str">
        <f>VLOOKUP(C274,[3]A!$D$2:$H$438,5,FALSE)</f>
        <v>Adulte Masculin 40/49 ans</v>
      </c>
      <c r="Q274" s="48">
        <f>IFERROR(VLOOKUP(C274,'[4]1ère'!$B$3:$I$89,7,FALSE),0)</f>
        <v>0</v>
      </c>
      <c r="R274" s="48">
        <f>IFERROR(VLOOKUP(C274,'[4]2ème'!$B$3:$I$116,6,FALSE),0)</f>
        <v>0</v>
      </c>
      <c r="S274" s="48">
        <f>IFERROR(VLOOKUP(C274,'[4]3ème'!$B$3:$I$230,6,FALSE),0)</f>
        <v>2</v>
      </c>
      <c r="T274" s="48">
        <f>IFERROR(VLOOKUP(C274,[4]Féminines!$B$3:$I$89,6,FALSE),0)</f>
        <v>0</v>
      </c>
      <c r="U274">
        <f t="shared" si="21"/>
        <v>2</v>
      </c>
    </row>
    <row r="275" spans="1:21" ht="14.45" customHeight="1" x14ac:dyDescent="0.25">
      <c r="A275" s="15">
        <v>189</v>
      </c>
      <c r="B275" s="15">
        <f t="shared" si="19"/>
        <v>1276</v>
      </c>
      <c r="C275" s="5" t="s">
        <v>570</v>
      </c>
      <c r="D275" s="49" t="str">
        <f>VLOOKUP(C275,[3]A!$D$2:$F$350,3,FALSE)</f>
        <v>VELO CLUB ARMENTIERES</v>
      </c>
      <c r="E275" s="49" t="str">
        <f>VLOOKUP(C275,[3]A!$D$2:$J$467,7,FALSE)</f>
        <v>05999058057</v>
      </c>
      <c r="F275" s="50">
        <v>3</v>
      </c>
      <c r="J275" s="105">
        <f>VLOOKUP(C275,Route2021!$C$2:$J$1212,8,FALSE)</f>
        <v>0</v>
      </c>
      <c r="N275" s="49">
        <f>VLOOKUP(C275,Bilan!$B$4:$D$1785,3,FALSE)</f>
        <v>1276</v>
      </c>
      <c r="O275" s="49">
        <f t="shared" si="20"/>
        <v>189</v>
      </c>
      <c r="P275" s="50" t="str">
        <f>VLOOKUP(C275,[3]A!$D$2:$H$438,5,FALSE)</f>
        <v>Adulte Masculin 50/59 ans</v>
      </c>
      <c r="Q275" s="48">
        <f>IFERROR(VLOOKUP(C275,'[4]1ère'!$B$3:$I$89,7,FALSE),0)</f>
        <v>0</v>
      </c>
      <c r="R275" s="48">
        <f>IFERROR(VLOOKUP(C275,'[4]2ème'!$B$3:$I$116,6,FALSE),0)</f>
        <v>0</v>
      </c>
      <c r="S275" s="48">
        <f>IFERROR(VLOOKUP(C275,'[4]3ème'!$B$3:$I$230,6,FALSE),0)</f>
        <v>0</v>
      </c>
      <c r="T275" s="48">
        <f>IFERROR(VLOOKUP(C275,[4]Féminines!$B$3:$I$89,6,FALSE),0)</f>
        <v>0</v>
      </c>
      <c r="U275">
        <f t="shared" si="21"/>
        <v>0</v>
      </c>
    </row>
    <row r="276" spans="1:21" ht="14.45" customHeight="1" x14ac:dyDescent="0.25">
      <c r="A276" s="15">
        <v>190</v>
      </c>
      <c r="B276" s="15">
        <f t="shared" si="19"/>
        <v>2378</v>
      </c>
      <c r="C276" s="5" t="s">
        <v>663</v>
      </c>
      <c r="D276" s="49" t="str">
        <f>VLOOKUP(C276,[3]A!$D$2:$F$350,3,FALSE)</f>
        <v>UNION SPORTIVE SAINT ANDRE</v>
      </c>
      <c r="E276" s="49" t="str">
        <f>VLOOKUP(C276,[3]A!$D$2:$J$467,7,FALSE)</f>
        <v>05999113213</v>
      </c>
      <c r="F276" s="50">
        <v>3</v>
      </c>
      <c r="J276" s="105">
        <f>VLOOKUP(C276,Route2021!$C$2:$J$1212,8,FALSE)</f>
        <v>0</v>
      </c>
      <c r="N276" s="49">
        <f>VLOOKUP(C276,Bilan!$B$4:$D$1785,3,FALSE)</f>
        <v>2378</v>
      </c>
      <c r="O276" s="49">
        <f t="shared" si="20"/>
        <v>190</v>
      </c>
      <c r="P276" s="50" t="str">
        <f>VLOOKUP(C276,[3]A!$D$2:$H$438,5,FALSE)</f>
        <v>Adulte Masculin 20/29 ans</v>
      </c>
      <c r="Q276" s="48">
        <f>IFERROR(VLOOKUP(C276,'[4]1ère'!$B$3:$I$89,7,FALSE),0)</f>
        <v>0</v>
      </c>
      <c r="R276" s="48">
        <f>IFERROR(VLOOKUP(C276,'[4]2ème'!$B$3:$I$116,6,FALSE),0)</f>
        <v>0</v>
      </c>
      <c r="S276" s="48">
        <f>IFERROR(VLOOKUP(C276,'[4]3ème'!$B$3:$I$230,6,FALSE),0)</f>
        <v>14</v>
      </c>
      <c r="T276" s="48">
        <f>IFERROR(VLOOKUP(C276,[4]Féminines!$B$3:$I$89,6,FALSE),0)</f>
        <v>0</v>
      </c>
      <c r="U276">
        <f t="shared" si="21"/>
        <v>14</v>
      </c>
    </row>
    <row r="277" spans="1:21" ht="14.45" customHeight="1" x14ac:dyDescent="0.25">
      <c r="A277" s="15">
        <v>191</v>
      </c>
      <c r="B277" s="15">
        <f t="shared" si="19"/>
        <v>1279</v>
      </c>
      <c r="C277" s="5" t="s">
        <v>222</v>
      </c>
      <c r="D277" s="49" t="str">
        <f>VLOOKUP(C277,[3]A!$D$2:$F$350,3,FALSE)</f>
        <v>ESPOIR CYCLISTE WAMBRECHIES MARQUETTE</v>
      </c>
      <c r="E277" s="49" t="str">
        <f>VLOOKUP(C277,[3]A!$D$2:$J$467,7,FALSE)</f>
        <v>05999111188</v>
      </c>
      <c r="F277" s="50">
        <v>3</v>
      </c>
      <c r="J277" s="105">
        <f>VLOOKUP(C277,Route2021!$C$2:$J$1212,8,FALSE)</f>
        <v>1</v>
      </c>
      <c r="N277" s="49">
        <f>VLOOKUP(C277,Bilan!$B$4:$D$1785,3,FALSE)</f>
        <v>1279</v>
      </c>
      <c r="O277" s="49">
        <f t="shared" si="20"/>
        <v>191</v>
      </c>
      <c r="P277" s="50" t="str">
        <f>VLOOKUP(C277,[3]A!$D$2:$H$438,5,FALSE)</f>
        <v>Adulte Masculin 30/39 ans</v>
      </c>
      <c r="Q277" s="48">
        <f>IFERROR(VLOOKUP(C277,'[4]1ère'!$B$3:$I$89,7,FALSE),0)</f>
        <v>0</v>
      </c>
      <c r="R277" s="48">
        <f>IFERROR(VLOOKUP(C277,'[4]2ème'!$B$3:$I$116,6,FALSE),0)</f>
        <v>0</v>
      </c>
      <c r="S277" s="48">
        <f>IFERROR(VLOOKUP(C277,'[4]3ème'!$B$3:$I$230,6,FALSE),0)</f>
        <v>12</v>
      </c>
      <c r="T277" s="48">
        <f>IFERROR(VLOOKUP(C277,[4]Féminines!$B$3:$I$89,6,FALSE),0)</f>
        <v>0</v>
      </c>
      <c r="U277">
        <f t="shared" si="21"/>
        <v>12</v>
      </c>
    </row>
    <row r="278" spans="1:21" ht="14.45" customHeight="1" x14ac:dyDescent="0.25">
      <c r="A278" s="15">
        <v>192</v>
      </c>
      <c r="B278" s="15">
        <f t="shared" si="19"/>
        <v>1280</v>
      </c>
      <c r="C278" s="49" t="s">
        <v>545</v>
      </c>
      <c r="D278" s="49" t="str">
        <f>VLOOKUP(C278,[3]A!$D$2:$F$350,3,FALSE)</f>
        <v>ESPOIR CYCLISTE WAMBRECHIES MARQUETTE</v>
      </c>
      <c r="E278" s="49" t="str">
        <f>VLOOKUP(C278,[3]A!$D$2:$J$467,7,FALSE)</f>
        <v>05999111189</v>
      </c>
      <c r="F278" s="50">
        <v>3</v>
      </c>
      <c r="J278" s="105">
        <v>1</v>
      </c>
      <c r="N278" s="49">
        <f>VLOOKUP(C278,Bilan!$B$4:$D$1785,3,FALSE)</f>
        <v>1280</v>
      </c>
      <c r="O278" s="49">
        <f t="shared" si="20"/>
        <v>192</v>
      </c>
      <c r="P278" s="50" t="str">
        <f>VLOOKUP(C278,[3]A!$D$2:$H$438,5,FALSE)</f>
        <v>Adulte Masculin 30/39 ans</v>
      </c>
      <c r="Q278" s="48">
        <f>IFERROR(VLOOKUP(C278,'[4]1ère'!$B$3:$I$89,7,FALSE),0)</f>
        <v>0</v>
      </c>
      <c r="R278" s="48">
        <f>IFERROR(VLOOKUP(C278,'[4]2ème'!$B$3:$I$116,6,FALSE),0)</f>
        <v>0</v>
      </c>
      <c r="S278" s="48">
        <f>IFERROR(VLOOKUP(C278,'[4]3ème'!$B$3:$I$230,6,FALSE),0)</f>
        <v>6</v>
      </c>
      <c r="T278" s="48">
        <f>IFERROR(VLOOKUP(C278,[4]Féminines!$B$3:$I$89,6,FALSE),0)</f>
        <v>0</v>
      </c>
      <c r="U278">
        <f t="shared" si="21"/>
        <v>6</v>
      </c>
    </row>
    <row r="279" spans="1:21" ht="14.45" customHeight="1" x14ac:dyDescent="0.25">
      <c r="A279" s="15">
        <v>193</v>
      </c>
      <c r="B279" s="15">
        <f t="shared" si="19"/>
        <v>2418</v>
      </c>
      <c r="C279" s="49" t="s">
        <v>3018</v>
      </c>
      <c r="D279" s="49" t="e">
        <f>VLOOKUP(C279,[3]A!$D$2:$F$350,3,FALSE)</f>
        <v>#N/A</v>
      </c>
      <c r="E279" s="49" t="e">
        <f>VLOOKUP(C279,[3]A!$D$2:$J$467,7,FALSE)</f>
        <v>#N/A</v>
      </c>
      <c r="F279" s="50">
        <v>3</v>
      </c>
      <c r="J279" s="105">
        <f>VLOOKUP(C279,Route2021!$C$2:$J$1212,8,FALSE)</f>
        <v>0</v>
      </c>
      <c r="N279" s="49">
        <f>VLOOKUP(C279,Bilan!$B$4:$D$1785,3,FALSE)</f>
        <v>2418</v>
      </c>
      <c r="O279" s="49">
        <f t="shared" si="20"/>
        <v>193</v>
      </c>
      <c r="P279" s="50" t="e">
        <f>VLOOKUP(C279,[3]A!$D$2:$H$438,5,FALSE)</f>
        <v>#N/A</v>
      </c>
      <c r="Q279" s="48">
        <f>IFERROR(VLOOKUP(C279,'[4]1ère'!$B$3:$I$89,7,FALSE),0)</f>
        <v>0</v>
      </c>
      <c r="R279" s="48">
        <f>IFERROR(VLOOKUP(C279,'[4]2ème'!$B$3:$I$116,6,FALSE),0)</f>
        <v>0</v>
      </c>
      <c r="S279" s="48">
        <f>IFERROR(VLOOKUP(C279,'[4]3ème'!$B$3:$I$230,6,FALSE),0)</f>
        <v>0</v>
      </c>
      <c r="T279" s="48">
        <f>IFERROR(VLOOKUP(C279,[4]Féminines!$B$3:$I$89,6,FALSE),0)</f>
        <v>0</v>
      </c>
      <c r="U279">
        <f t="shared" si="21"/>
        <v>0</v>
      </c>
    </row>
    <row r="280" spans="1:21" ht="14.45" customHeight="1" x14ac:dyDescent="0.25">
      <c r="A280" s="15">
        <v>194</v>
      </c>
      <c r="B280" s="15">
        <f t="shared" si="19"/>
        <v>144538</v>
      </c>
      <c r="C280" s="49" t="s">
        <v>1385</v>
      </c>
      <c r="D280" s="49" t="e">
        <f>VLOOKUP(C280,[3]A!$D$2:$F$350,3,FALSE)</f>
        <v>#N/A</v>
      </c>
      <c r="E280" s="49" t="e">
        <f>VLOOKUP(C280,[3]A!$D$2:$J$467,7,FALSE)</f>
        <v>#N/A</v>
      </c>
      <c r="F280" s="50">
        <v>3</v>
      </c>
      <c r="J280" s="105">
        <f>VLOOKUP(C280,Route2021!$C$2:$J$1212,8,FALSE)</f>
        <v>0</v>
      </c>
      <c r="N280" s="49">
        <f>VLOOKUP(C280,Bilan!$B$4:$D$1785,3,FALSE)</f>
        <v>144538</v>
      </c>
      <c r="O280" s="49">
        <f t="shared" si="20"/>
        <v>194</v>
      </c>
      <c r="P280" s="50" t="e">
        <f>VLOOKUP(C280,[3]A!$D$2:$H$438,5,FALSE)</f>
        <v>#N/A</v>
      </c>
      <c r="Q280" s="48">
        <f>IFERROR(VLOOKUP(C280,'[4]1ère'!$B$3:$I$89,7,FALSE),0)</f>
        <v>0</v>
      </c>
      <c r="R280" s="48">
        <f>IFERROR(VLOOKUP(C280,'[4]2ème'!$B$3:$I$116,6,FALSE),0)</f>
        <v>0</v>
      </c>
      <c r="S280" s="48">
        <f>IFERROR(VLOOKUP(C280,'[4]3ème'!$B$3:$I$230,6,FALSE),0)</f>
        <v>0</v>
      </c>
      <c r="T280" s="48">
        <f>IFERROR(VLOOKUP(C280,[4]Féminines!$B$3:$I$89,6,FALSE),0)</f>
        <v>0</v>
      </c>
      <c r="U280">
        <f t="shared" si="21"/>
        <v>0</v>
      </c>
    </row>
    <row r="281" spans="1:21" ht="14.45" customHeight="1" x14ac:dyDescent="0.25">
      <c r="A281" s="15">
        <v>195</v>
      </c>
      <c r="B281" s="15">
        <f t="shared" si="19"/>
        <v>144391</v>
      </c>
      <c r="C281" s="49" t="s">
        <v>749</v>
      </c>
      <c r="D281" s="49" t="str">
        <f>VLOOKUP(C281,[3]A!$D$2:$F$350,3,FALSE)</f>
        <v>TEAM B.B.L. HERGNIES</v>
      </c>
      <c r="E281" s="49" t="str">
        <f>VLOOKUP(C281,[3]A!$D$2:$J$467,7,FALSE)</f>
        <v>05996219241</v>
      </c>
      <c r="F281" s="50">
        <v>3</v>
      </c>
      <c r="J281" s="105">
        <f>VLOOKUP(C281,Route2021!$C$2:$J$1212,8,FALSE)</f>
        <v>0</v>
      </c>
      <c r="N281" s="49">
        <f>VLOOKUP(C281,Bilan!$B$4:$D$1785,3,FALSE)</f>
        <v>144391</v>
      </c>
      <c r="O281" s="49">
        <f t="shared" si="20"/>
        <v>195</v>
      </c>
      <c r="P281" s="50" t="str">
        <f>VLOOKUP(C281,[3]A!$D$2:$H$438,5,FALSE)</f>
        <v>Adulte Masculin 30/39 ans</v>
      </c>
      <c r="Q281" s="48">
        <f>IFERROR(VLOOKUP(C281,'[4]1ère'!$B$3:$I$89,7,FALSE),0)</f>
        <v>0</v>
      </c>
      <c r="R281" s="48">
        <f>IFERROR(VLOOKUP(C281,'[4]2ème'!$B$3:$I$116,6,FALSE),0)</f>
        <v>0</v>
      </c>
      <c r="S281" s="48">
        <f>IFERROR(VLOOKUP(C281,'[4]3ème'!$B$3:$I$230,6,FALSE),0)</f>
        <v>6</v>
      </c>
      <c r="T281" s="48">
        <f>IFERROR(VLOOKUP(C281,[4]Féminines!$B$3:$I$89,6,FALSE),0)</f>
        <v>0</v>
      </c>
      <c r="U281">
        <f t="shared" si="21"/>
        <v>6</v>
      </c>
    </row>
    <row r="282" spans="1:21" ht="14.45" customHeight="1" x14ac:dyDescent="0.25">
      <c r="A282" s="15">
        <v>196</v>
      </c>
      <c r="B282" s="15">
        <f t="shared" si="19"/>
        <v>4104</v>
      </c>
      <c r="C282" t="s">
        <v>2929</v>
      </c>
      <c r="D282" s="49" t="e">
        <f>VLOOKUP(C282,[3]A!$D$2:$F$350,3,FALSE)</f>
        <v>#N/A</v>
      </c>
      <c r="E282" s="49" t="e">
        <f>VLOOKUP(C282,[3]A!$D$2:$J$467,7,FALSE)</f>
        <v>#N/A</v>
      </c>
      <c r="F282" s="50">
        <v>3</v>
      </c>
      <c r="J282" s="105">
        <f>VLOOKUP(C282,Route2021!$C$2:$J$1212,8,FALSE)</f>
        <v>1</v>
      </c>
      <c r="N282" s="49">
        <f>VLOOKUP(C282,Bilan!$B$4:$D$1785,3,FALSE)</f>
        <v>4104</v>
      </c>
      <c r="O282" s="49">
        <f t="shared" si="20"/>
        <v>196</v>
      </c>
      <c r="P282" s="50" t="e">
        <f>VLOOKUP(C282,[3]A!$D$2:$H$438,5,FALSE)</f>
        <v>#N/A</v>
      </c>
      <c r="Q282" s="48">
        <f>IFERROR(VLOOKUP(C282,'[4]1ère'!$B$3:$I$89,7,FALSE),0)</f>
        <v>0</v>
      </c>
      <c r="R282" s="48">
        <f>IFERROR(VLOOKUP(C282,'[4]2ème'!$B$3:$I$116,6,FALSE),0)</f>
        <v>0</v>
      </c>
      <c r="S282" s="48">
        <f>IFERROR(VLOOKUP(C282,'[4]3ème'!$B$3:$I$230,6,FALSE),0)</f>
        <v>0</v>
      </c>
      <c r="T282" s="48">
        <f>IFERROR(VLOOKUP(C282,[4]Féminines!$B$3:$I$89,6,FALSE),0)</f>
        <v>0</v>
      </c>
      <c r="U282">
        <f t="shared" si="21"/>
        <v>0</v>
      </c>
    </row>
    <row r="283" spans="1:21" ht="14.45" customHeight="1" x14ac:dyDescent="0.25">
      <c r="A283" s="15">
        <v>197</v>
      </c>
      <c r="B283" s="15">
        <f t="shared" si="19"/>
        <v>2443</v>
      </c>
      <c r="C283" t="s">
        <v>2964</v>
      </c>
      <c r="D283" s="49" t="e">
        <f>VLOOKUP(C283,[3]A!$D$2:$F$350,3,FALSE)</f>
        <v>#N/A</v>
      </c>
      <c r="E283" s="49" t="e">
        <f>VLOOKUP(C283,[3]A!$D$2:$J$467,7,FALSE)</f>
        <v>#N/A</v>
      </c>
      <c r="F283" s="50">
        <v>3</v>
      </c>
      <c r="J283" s="105">
        <f>VLOOKUP(C283,Route2021!$C$2:$J$1212,8,FALSE)</f>
        <v>1</v>
      </c>
      <c r="N283" s="49">
        <f>VLOOKUP(C283,Bilan!$B$4:$D$1785,3,FALSE)</f>
        <v>2443</v>
      </c>
      <c r="O283" s="49">
        <f t="shared" ref="O283:O314" si="22">A283</f>
        <v>197</v>
      </c>
      <c r="P283" s="50" t="e">
        <f>VLOOKUP(C283,[3]A!$D$2:$H$438,5,FALSE)</f>
        <v>#N/A</v>
      </c>
      <c r="Q283" s="48">
        <f>IFERROR(VLOOKUP(C283,'[4]1ère'!$B$3:$I$89,7,FALSE),0)</f>
        <v>0</v>
      </c>
      <c r="R283" s="48">
        <f>IFERROR(VLOOKUP(C283,'[4]2ème'!$B$3:$I$116,6,FALSE),0)</f>
        <v>0</v>
      </c>
      <c r="S283" s="48">
        <f>IFERROR(VLOOKUP(C283,'[4]3ème'!$B$3:$I$230,6,FALSE),0)</f>
        <v>0</v>
      </c>
      <c r="T283" s="48">
        <f>IFERROR(VLOOKUP(C283,[4]Féminines!$B$3:$I$89,6,FALSE),0)</f>
        <v>0</v>
      </c>
      <c r="U283">
        <f t="shared" si="21"/>
        <v>0</v>
      </c>
    </row>
    <row r="284" spans="1:21" ht="14.45" customHeight="1" x14ac:dyDescent="0.25">
      <c r="A284" s="15">
        <v>198</v>
      </c>
      <c r="B284" s="15" t="e">
        <f t="shared" si="19"/>
        <v>#N/A</v>
      </c>
      <c r="C284"/>
      <c r="D284" s="49"/>
      <c r="E284" s="49" t="e">
        <f>VLOOKUP(C284,[3]A!$D$2:$J$467,7,FALSE)</f>
        <v>#N/A</v>
      </c>
      <c r="F284" s="50">
        <v>3</v>
      </c>
      <c r="J284" s="105">
        <v>1</v>
      </c>
      <c r="N284" s="49" t="e">
        <f>VLOOKUP(C284,Bilan!$B$4:$D$1785,3,FALSE)</f>
        <v>#N/A</v>
      </c>
      <c r="O284" s="49">
        <f t="shared" si="22"/>
        <v>198</v>
      </c>
      <c r="P284" s="50" t="e">
        <f>VLOOKUP(C284,[3]A!$D$2:$H$438,5,FALSE)</f>
        <v>#N/A</v>
      </c>
      <c r="Q284" s="48">
        <f>IFERROR(VLOOKUP(C284,'[4]1ère'!$B$3:$I$89,7,FALSE),0)</f>
        <v>0</v>
      </c>
      <c r="R284" s="48">
        <f>IFERROR(VLOOKUP(C284,'[4]2ème'!$B$3:$I$116,6,FALSE),0)</f>
        <v>0</v>
      </c>
      <c r="S284" s="48">
        <f>IFERROR(VLOOKUP(C284,'[4]3ème'!$B$3:$I$230,6,FALSE),0)</f>
        <v>0</v>
      </c>
      <c r="T284" s="48">
        <f>IFERROR(VLOOKUP(C284,[4]Féminines!$B$3:$I$89,6,FALSE),0)</f>
        <v>0</v>
      </c>
      <c r="U284">
        <f t="shared" si="21"/>
        <v>0</v>
      </c>
    </row>
    <row r="285" spans="1:21" ht="14.45" customHeight="1" x14ac:dyDescent="0.25">
      <c r="A285" s="15">
        <v>199</v>
      </c>
      <c r="B285" s="15">
        <f t="shared" si="19"/>
        <v>144358</v>
      </c>
      <c r="C285" t="s">
        <v>104</v>
      </c>
      <c r="D285" s="49" t="e">
        <f>VLOOKUP(C285,[3]A!$D$2:$F$350,3,FALSE)</f>
        <v>#N/A</v>
      </c>
      <c r="E285" s="49" t="e">
        <f>VLOOKUP(C285,[3]A!$D$2:$J$467,7,FALSE)</f>
        <v>#N/A</v>
      </c>
      <c r="F285" s="50">
        <v>3</v>
      </c>
      <c r="J285" s="105">
        <v>0</v>
      </c>
      <c r="N285" s="49">
        <f>VLOOKUP(C285,Bilan!$B$4:$D$1785,3,FALSE)</f>
        <v>144358</v>
      </c>
      <c r="O285" s="49">
        <f t="shared" si="22"/>
        <v>199</v>
      </c>
      <c r="P285" s="50" t="e">
        <f>VLOOKUP(C285,[3]A!$D$2:$H$438,5,FALSE)</f>
        <v>#N/A</v>
      </c>
      <c r="Q285" s="48">
        <f>IFERROR(VLOOKUP(C285,'[4]1ère'!$B$3:$I$89,7,FALSE),0)</f>
        <v>0</v>
      </c>
      <c r="R285" s="48">
        <f>IFERROR(VLOOKUP(C285,'[4]2ème'!$B$3:$I$116,6,FALSE),0)</f>
        <v>0</v>
      </c>
      <c r="S285" s="48">
        <f>IFERROR(VLOOKUP(C285,'[4]3ème'!$B$3:$I$230,6,FALSE),0)</f>
        <v>0</v>
      </c>
      <c r="T285" s="48">
        <f>IFERROR(VLOOKUP(C285,[4]Féminines!$B$3:$I$89,6,FALSE),0)</f>
        <v>0</v>
      </c>
      <c r="U285">
        <f t="shared" si="21"/>
        <v>0</v>
      </c>
    </row>
    <row r="286" spans="1:21" ht="14.45" customHeight="1" x14ac:dyDescent="0.25">
      <c r="A286" s="15">
        <v>200</v>
      </c>
      <c r="B286" s="15">
        <f t="shared" si="19"/>
        <v>144489</v>
      </c>
      <c r="C286" t="s">
        <v>3670</v>
      </c>
      <c r="D286" s="49" t="str">
        <f>VLOOKUP(C286,[3]A!$D$2:$F$350,3,FALSE)</f>
        <v>NEW ORANGE TEAM BOUSBECQUE</v>
      </c>
      <c r="E286" s="49" t="str">
        <f>VLOOKUP(C286,[3]A!$D$2:$J$467,7,FALSE)</f>
        <v>05994062180</v>
      </c>
      <c r="F286" s="50">
        <v>3</v>
      </c>
      <c r="J286" s="105">
        <v>0</v>
      </c>
      <c r="N286" s="49">
        <f>VLOOKUP(C286,Bilan!$B$4:$D$1785,3,FALSE)</f>
        <v>144489</v>
      </c>
      <c r="O286" s="49">
        <f t="shared" si="22"/>
        <v>200</v>
      </c>
      <c r="P286" s="50" t="str">
        <f>VLOOKUP(C286,[3]A!$D$2:$H$438,5,FALSE)</f>
        <v>Adulte Masculin 40/49 ans</v>
      </c>
      <c r="Q286" s="48">
        <f>IFERROR(VLOOKUP(C286,'[4]1ère'!$B$3:$I$89,7,FALSE),0)</f>
        <v>0</v>
      </c>
      <c r="R286" s="48">
        <f>IFERROR(VLOOKUP(C286,'[4]2ème'!$B$3:$I$116,6,FALSE),0)</f>
        <v>0</v>
      </c>
      <c r="S286" s="48">
        <f>IFERROR(VLOOKUP(C286,'[4]3ème'!$B$3:$I$230,6,FALSE),0)</f>
        <v>11</v>
      </c>
      <c r="T286" s="48">
        <f>IFERROR(VLOOKUP(C286,[4]Féminines!$B$3:$I$89,6,FALSE),0)</f>
        <v>0</v>
      </c>
      <c r="U286">
        <f t="shared" si="21"/>
        <v>11</v>
      </c>
    </row>
    <row r="287" spans="1:21" ht="14.45" customHeight="1" x14ac:dyDescent="0.25">
      <c r="A287" s="15">
        <v>231</v>
      </c>
      <c r="B287" s="15">
        <f t="shared" si="19"/>
        <v>3995</v>
      </c>
      <c r="C287" s="5" t="s">
        <v>882</v>
      </c>
      <c r="D287" s="49" t="str">
        <f>VLOOKUP(C287,[3]A!$D$2:$F$350,3,FALSE)</f>
        <v>VELO CLUB UNION HALLUIN</v>
      </c>
      <c r="E287" s="49" t="str">
        <f>VLOOKUP(C287,[3]A!$D$2:$J$467,7,FALSE)</f>
        <v>05999025196</v>
      </c>
      <c r="F287" s="50">
        <v>3</v>
      </c>
      <c r="J287" s="105">
        <f>VLOOKUP(C287,Route2021!$C$2:$J$1212,8,FALSE)</f>
        <v>0</v>
      </c>
      <c r="N287" s="49">
        <f>VLOOKUP(C287,Bilan!$B$4:$D$1785,3,FALSE)</f>
        <v>3995</v>
      </c>
      <c r="O287" s="49">
        <f t="shared" si="22"/>
        <v>231</v>
      </c>
      <c r="P287" s="50" t="str">
        <f>VLOOKUP(C287,[3]A!$D$2:$H$438,5,FALSE)</f>
        <v>Adulte Masculin 40/49 ans</v>
      </c>
      <c r="Q287" s="48">
        <f>IFERROR(VLOOKUP(C287,'[4]1ère'!$B$3:$I$89,7,FALSE),0)</f>
        <v>0</v>
      </c>
      <c r="R287" s="48">
        <f>IFERROR(VLOOKUP(C287,'[4]2ème'!$B$3:$I$116,6,FALSE),0)</f>
        <v>0</v>
      </c>
      <c r="S287" s="48">
        <f>IFERROR(VLOOKUP(C287,'[4]3ème'!$B$3:$I$230,6,FALSE),0)</f>
        <v>5</v>
      </c>
      <c r="T287" s="48">
        <f>IFERROR(VLOOKUP(C287,[4]Féminines!$B$3:$I$89,6,FALSE),0)</f>
        <v>0</v>
      </c>
      <c r="U287">
        <f t="shared" si="21"/>
        <v>5</v>
      </c>
    </row>
    <row r="288" spans="1:21" ht="14.45" customHeight="1" x14ac:dyDescent="0.25">
      <c r="A288" s="15">
        <v>232</v>
      </c>
      <c r="B288" s="15">
        <f t="shared" si="19"/>
        <v>2361</v>
      </c>
      <c r="C288" t="s">
        <v>3150</v>
      </c>
      <c r="D288" s="49" t="str">
        <f>VLOOKUP(C288,[3]A!$D$2:$F$350,3,FALSE)</f>
        <v>UNION SPORTIVE SAINT ANDRE</v>
      </c>
      <c r="E288" s="49" t="str">
        <f>VLOOKUP(C288,[3]A!$D$2:$J$467,7,FALSE)</f>
        <v>05999124805</v>
      </c>
      <c r="F288" s="50">
        <v>3</v>
      </c>
      <c r="J288" s="105">
        <f>VLOOKUP(C288,Route2021!$C$2:$J$1212,8,FALSE)</f>
        <v>1</v>
      </c>
      <c r="N288" s="49">
        <f>VLOOKUP(C288,Bilan!$B$4:$D$1785,3,FALSE)</f>
        <v>2361</v>
      </c>
      <c r="O288" s="49">
        <f t="shared" si="22"/>
        <v>232</v>
      </c>
      <c r="P288" s="50" t="str">
        <f>VLOOKUP(C288,[3]A!$D$2:$H$438,5,FALSE)</f>
        <v>Adulte Masculin 50/59 ans</v>
      </c>
      <c r="Q288" s="48">
        <f>IFERROR(VLOOKUP(C288,'[4]1ère'!$B$3:$I$89,7,FALSE),0)</f>
        <v>0</v>
      </c>
      <c r="R288" s="48">
        <f>IFERROR(VLOOKUP(C288,'[4]2ème'!$B$3:$I$116,6,FALSE),0)</f>
        <v>0</v>
      </c>
      <c r="S288" s="48">
        <f>IFERROR(VLOOKUP(C288,'[4]3ème'!$B$3:$I$230,6,FALSE),0)</f>
        <v>11</v>
      </c>
      <c r="T288" s="48">
        <f>IFERROR(VLOOKUP(C288,[4]Féminines!$B$3:$I$89,6,FALSE),0)</f>
        <v>0</v>
      </c>
      <c r="U288">
        <f t="shared" si="21"/>
        <v>11</v>
      </c>
    </row>
    <row r="289" spans="1:21" ht="14.45" customHeight="1" x14ac:dyDescent="0.25">
      <c r="A289" s="15">
        <v>233</v>
      </c>
      <c r="B289" s="15">
        <f t="shared" si="19"/>
        <v>144484</v>
      </c>
      <c r="C289" t="s">
        <v>117</v>
      </c>
      <c r="D289" s="49" t="str">
        <f>VLOOKUP(C289,[3]A!$D$2:$F$350,3,FALSE)</f>
        <v>SAULZOIR MONTRECOURT CYCLING CLUB</v>
      </c>
      <c r="E289" s="49" t="str">
        <f>VLOOKUP(C289,[3]A!$D$2:$J$467,7,FALSE)</f>
        <v>05999090522</v>
      </c>
      <c r="F289" s="50">
        <v>3</v>
      </c>
      <c r="J289" s="105">
        <f>VLOOKUP(C289,Route2021!$C$2:$J$1212,8,FALSE)</f>
        <v>1</v>
      </c>
      <c r="N289" s="49">
        <f>VLOOKUP(C289,Bilan!$B$4:$D$1785,3,FALSE)</f>
        <v>144484</v>
      </c>
      <c r="O289" s="49">
        <f t="shared" si="22"/>
        <v>233</v>
      </c>
      <c r="P289" s="50" t="str">
        <f>VLOOKUP(C289,[3]A!$D$2:$H$438,5,FALSE)</f>
        <v>Adulte Masculin 20/29 ans</v>
      </c>
      <c r="Q289" s="48">
        <f>IFERROR(VLOOKUP(C289,'[4]1ère'!$B$3:$I$89,7,FALSE),0)</f>
        <v>0</v>
      </c>
      <c r="R289" s="48">
        <f>IFERROR(VLOOKUP(C289,'[4]2ème'!$B$3:$I$116,6,FALSE),0)</f>
        <v>0</v>
      </c>
      <c r="S289" s="48">
        <f>IFERROR(VLOOKUP(C289,'[4]3ème'!$B$3:$I$230,6,FALSE),0)</f>
        <v>10</v>
      </c>
      <c r="T289" s="48">
        <f>IFERROR(VLOOKUP(C289,[4]Féminines!$B$3:$I$89,6,FALSE),0)</f>
        <v>0</v>
      </c>
      <c r="U289">
        <f t="shared" si="21"/>
        <v>10</v>
      </c>
    </row>
    <row r="290" spans="1:21" ht="14.45" customHeight="1" x14ac:dyDescent="0.25">
      <c r="A290" s="15">
        <v>234</v>
      </c>
      <c r="B290" s="15">
        <f t="shared" si="19"/>
        <v>144432</v>
      </c>
      <c r="C290" s="49" t="s">
        <v>867</v>
      </c>
      <c r="D290" s="49" t="e">
        <f>VLOOKUP(C290,[3]A!$D$2:$F$350,3,FALSE)</f>
        <v>#N/A</v>
      </c>
      <c r="E290" s="49" t="e">
        <f>VLOOKUP(C290,[3]A!$D$2:$J$467,7,FALSE)</f>
        <v>#N/A</v>
      </c>
      <c r="F290" s="50">
        <v>3</v>
      </c>
      <c r="J290" s="105">
        <f>VLOOKUP(C290,Route2021!$C$2:$J$1212,8,FALSE)</f>
        <v>0</v>
      </c>
      <c r="N290" s="49">
        <f>VLOOKUP(C290,Bilan!$B$4:$D$1785,3,FALSE)</f>
        <v>144432</v>
      </c>
      <c r="O290" s="49">
        <f t="shared" si="22"/>
        <v>234</v>
      </c>
      <c r="P290" s="50" t="e">
        <f>VLOOKUP(C290,[3]A!$D$2:$H$438,5,FALSE)</f>
        <v>#N/A</v>
      </c>
      <c r="Q290" s="48">
        <f>IFERROR(VLOOKUP(C290,'[4]1ère'!$B$3:$I$89,7,FALSE),0)</f>
        <v>0</v>
      </c>
      <c r="R290" s="48">
        <f>IFERROR(VLOOKUP(C290,'[4]2ème'!$B$3:$I$116,6,FALSE),0)</f>
        <v>0</v>
      </c>
      <c r="S290" s="48">
        <f>IFERROR(VLOOKUP(C290,'[4]3ème'!$B$3:$I$230,6,FALSE),0)</f>
        <v>0</v>
      </c>
      <c r="T290" s="48">
        <f>IFERROR(VLOOKUP(C290,[4]Féminines!$B$3:$I$89,6,FALSE),0)</f>
        <v>0</v>
      </c>
      <c r="U290">
        <f t="shared" si="21"/>
        <v>0</v>
      </c>
    </row>
    <row r="291" spans="1:21" ht="14.45" customHeight="1" x14ac:dyDescent="0.25">
      <c r="A291" s="15">
        <v>235</v>
      </c>
      <c r="B291" s="15">
        <f t="shared" si="19"/>
        <v>144505</v>
      </c>
      <c r="C291" t="s">
        <v>592</v>
      </c>
      <c r="D291" s="49" t="str">
        <f>VLOOKUP(C291,[3]A!$D$2:$F$350,3,FALSE)</f>
        <v>UNION SPORTIVE SAINT ANDRE</v>
      </c>
      <c r="E291" s="49" t="str">
        <f>VLOOKUP(C291,[3]A!$D$2:$J$467,7,FALSE)</f>
        <v>05996214972</v>
      </c>
      <c r="F291" s="50">
        <v>3</v>
      </c>
      <c r="J291" s="105">
        <f>VLOOKUP(C291,Route2021!$C$2:$J$1212,8,FALSE)</f>
        <v>1</v>
      </c>
      <c r="N291" s="49">
        <f>VLOOKUP(C291,Bilan!$B$4:$D$1785,3,FALSE)</f>
        <v>144505</v>
      </c>
      <c r="O291" s="49">
        <f t="shared" si="22"/>
        <v>235</v>
      </c>
      <c r="P291" s="50" t="str">
        <f>VLOOKUP(C291,[3]A!$D$2:$H$438,5,FALSE)</f>
        <v>Adulte Masculin 50/59 ans</v>
      </c>
      <c r="Q291" s="48">
        <f>IFERROR(VLOOKUP(C291,'[4]1ère'!$B$3:$I$89,7,FALSE),0)</f>
        <v>0</v>
      </c>
      <c r="R291" s="48">
        <f>IFERROR(VLOOKUP(C291,'[4]2ème'!$B$3:$I$116,6,FALSE),0)</f>
        <v>0</v>
      </c>
      <c r="S291" s="48">
        <f>IFERROR(VLOOKUP(C291,'[4]3ème'!$B$3:$I$230,6,FALSE),0)</f>
        <v>3</v>
      </c>
      <c r="T291" s="48">
        <f>IFERROR(VLOOKUP(C291,[4]Féminines!$B$3:$I$89,6,FALSE),0)</f>
        <v>0</v>
      </c>
      <c r="U291">
        <f t="shared" si="21"/>
        <v>3</v>
      </c>
    </row>
    <row r="292" spans="1:21" ht="14.45" customHeight="1" x14ac:dyDescent="0.25">
      <c r="A292" s="15">
        <v>236</v>
      </c>
      <c r="B292" s="15">
        <f t="shared" si="19"/>
        <v>144507</v>
      </c>
      <c r="C292" s="49" t="s">
        <v>124</v>
      </c>
      <c r="D292" s="49" t="str">
        <f>VLOOKUP(C292,[3]A!$D$2:$F$350,3,FALSE)</f>
        <v>ETOILE CYCLISTE TOURCOING</v>
      </c>
      <c r="E292" s="49" t="str">
        <f>VLOOKUP(C292,[3]A!$D$2:$J$467,7,FALSE)</f>
        <v>05999124959</v>
      </c>
      <c r="F292" s="50">
        <v>3</v>
      </c>
      <c r="J292" s="105">
        <f>VLOOKUP(C292,Route2021!$C$2:$J$1212,8,FALSE)</f>
        <v>1</v>
      </c>
      <c r="N292" s="49">
        <f>VLOOKUP(C292,Bilan!$B$4:$D$1785,3,FALSE)</f>
        <v>144507</v>
      </c>
      <c r="O292" s="49">
        <f t="shared" si="22"/>
        <v>236</v>
      </c>
      <c r="P292" s="50" t="str">
        <f>VLOOKUP(C292,[3]A!$D$2:$H$438,5,FALSE)</f>
        <v>Adulte Masculin 50/59 ans</v>
      </c>
      <c r="Q292" s="48">
        <f>IFERROR(VLOOKUP(C292,'[4]1ère'!$B$3:$I$89,7,FALSE),0)</f>
        <v>0</v>
      </c>
      <c r="R292" s="48">
        <f>IFERROR(VLOOKUP(C292,'[4]2ème'!$B$3:$I$116,6,FALSE),0)</f>
        <v>0</v>
      </c>
      <c r="S292" s="48">
        <f>IFERROR(VLOOKUP(C292,'[4]3ème'!$B$3:$I$230,6,FALSE),0)</f>
        <v>14</v>
      </c>
      <c r="T292" s="48">
        <f>IFERROR(VLOOKUP(C292,[4]Féminines!$B$3:$I$89,6,FALSE),0)</f>
        <v>0</v>
      </c>
      <c r="U292">
        <f t="shared" si="21"/>
        <v>14</v>
      </c>
    </row>
    <row r="293" spans="1:21" ht="14.45" customHeight="1" x14ac:dyDescent="0.25">
      <c r="A293" s="15">
        <v>237</v>
      </c>
      <c r="B293" s="15">
        <f t="shared" si="19"/>
        <v>144273</v>
      </c>
      <c r="C293" t="s">
        <v>118</v>
      </c>
      <c r="D293" s="49" t="str">
        <f>VLOOKUP(C293,[3]A!$D$2:$F$350,3,FALSE)</f>
        <v>UNION SPORTIVE SAINT ANDRE</v>
      </c>
      <c r="E293" s="49" t="str">
        <f>VLOOKUP(C293,[3]A!$D$2:$J$467,7,FALSE)</f>
        <v>05999021237</v>
      </c>
      <c r="F293" s="50">
        <v>3</v>
      </c>
      <c r="J293" s="105">
        <f>VLOOKUP(C293,Route2021!$C$2:$J$1212,8,FALSE)</f>
        <v>1</v>
      </c>
      <c r="N293" s="49">
        <f>VLOOKUP(C293,Bilan!$B$4:$D$1785,3,FALSE)</f>
        <v>144273</v>
      </c>
      <c r="O293" s="49">
        <f t="shared" si="22"/>
        <v>237</v>
      </c>
      <c r="P293" s="50" t="str">
        <f>VLOOKUP(C293,[3]A!$D$2:$H$438,5,FALSE)</f>
        <v>Adulte Masculin 50/59 ans</v>
      </c>
      <c r="Q293" s="48">
        <f>IFERROR(VLOOKUP(C293,'[4]1ère'!$B$3:$I$89,7,FALSE),0)</f>
        <v>0</v>
      </c>
      <c r="R293" s="48">
        <f>IFERROR(VLOOKUP(C293,'[4]2ème'!$B$3:$I$116,6,FALSE),0)</f>
        <v>0</v>
      </c>
      <c r="S293" s="48">
        <f>IFERROR(VLOOKUP(C293,'[4]3ème'!$B$3:$I$230,6,FALSE),0)</f>
        <v>14</v>
      </c>
      <c r="T293" s="48">
        <f>IFERROR(VLOOKUP(C293,[4]Féminines!$B$3:$I$89,6,FALSE),0)</f>
        <v>0</v>
      </c>
      <c r="U293">
        <f t="shared" si="21"/>
        <v>14</v>
      </c>
    </row>
    <row r="294" spans="1:21" ht="14.45" customHeight="1" x14ac:dyDescent="0.25">
      <c r="A294" s="15">
        <v>238</v>
      </c>
      <c r="B294" s="15">
        <f t="shared" si="19"/>
        <v>144328</v>
      </c>
      <c r="C294" t="s">
        <v>572</v>
      </c>
      <c r="D294" s="49" t="s">
        <v>14</v>
      </c>
      <c r="E294" s="49" t="str">
        <f>VLOOKUP(C294,[3]A!$D$2:$J$467,7,FALSE)</f>
        <v>05957195743</v>
      </c>
      <c r="F294" s="50">
        <v>3</v>
      </c>
      <c r="J294" s="105">
        <f>VLOOKUP(C294,Route2021!$C$2:$J$1212,8,FALSE)</f>
        <v>1</v>
      </c>
      <c r="N294" s="49">
        <f>VLOOKUP(C294,Bilan!$B$4:$D$1785,3,FALSE)</f>
        <v>144328</v>
      </c>
      <c r="O294" s="49">
        <f t="shared" si="22"/>
        <v>238</v>
      </c>
      <c r="P294" s="50" t="str">
        <f>VLOOKUP(C294,[3]A!$D$2:$H$438,5,FALSE)</f>
        <v>Adulte Masculin 60 ans et plus</v>
      </c>
      <c r="Q294" s="48">
        <f>IFERROR(VLOOKUP(C294,'[4]1ère'!$B$3:$I$89,7,FALSE),0)</f>
        <v>0</v>
      </c>
      <c r="R294" s="48">
        <f>IFERROR(VLOOKUP(C294,'[4]2ème'!$B$3:$I$116,6,FALSE),0)</f>
        <v>0</v>
      </c>
      <c r="S294" s="48">
        <f>IFERROR(VLOOKUP(C294,'[4]3ème'!$B$3:$I$230,6,FALSE),0)</f>
        <v>17</v>
      </c>
      <c r="T294" s="48">
        <f>IFERROR(VLOOKUP(C294,[4]Féminines!$B$3:$I$89,6,FALSE),0)</f>
        <v>0</v>
      </c>
      <c r="U294">
        <f t="shared" si="21"/>
        <v>17</v>
      </c>
    </row>
    <row r="295" spans="1:21" ht="14.45" customHeight="1" x14ac:dyDescent="0.25">
      <c r="A295" s="15">
        <v>239</v>
      </c>
      <c r="B295" s="15">
        <f t="shared" si="19"/>
        <v>144268</v>
      </c>
      <c r="C295" s="5" t="s">
        <v>685</v>
      </c>
      <c r="D295" s="49" t="s">
        <v>3702</v>
      </c>
      <c r="E295" s="49" t="str">
        <f>VLOOKUP(C295,[3]A!$D$2:$J$467,7,FALSE)</f>
        <v>05999127863</v>
      </c>
      <c r="F295" s="50">
        <v>3</v>
      </c>
      <c r="J295" s="105">
        <v>1</v>
      </c>
      <c r="N295" s="49">
        <f>VLOOKUP(C295,Bilan!$B$4:$D$1785,3,FALSE)</f>
        <v>144268</v>
      </c>
      <c r="O295" s="49">
        <f t="shared" si="22"/>
        <v>239</v>
      </c>
      <c r="P295" s="50" t="str">
        <f>VLOOKUP(C295,[3]A!$D$2:$H$438,5,FALSE)</f>
        <v>Adulte Masculin 40/49 ans</v>
      </c>
      <c r="Q295" s="48">
        <f>IFERROR(VLOOKUP(C295,'[4]1ère'!$B$3:$I$89,7,FALSE),0)</f>
        <v>0</v>
      </c>
      <c r="R295" s="48">
        <f>IFERROR(VLOOKUP(C295,'[4]2ème'!$B$3:$I$116,6,FALSE),0)</f>
        <v>0</v>
      </c>
      <c r="S295" s="48">
        <f>IFERROR(VLOOKUP(C295,'[4]3ème'!$B$3:$I$230,6,FALSE),0)</f>
        <v>3</v>
      </c>
      <c r="T295" s="48">
        <f>IFERROR(VLOOKUP(C295,[4]Féminines!$B$3:$I$89,6,FALSE),0)</f>
        <v>0</v>
      </c>
      <c r="U295">
        <f t="shared" si="21"/>
        <v>3</v>
      </c>
    </row>
    <row r="296" spans="1:21" ht="14.45" customHeight="1" x14ac:dyDescent="0.25">
      <c r="A296" s="15">
        <v>240</v>
      </c>
      <c r="B296" s="15">
        <f t="shared" si="19"/>
        <v>2278</v>
      </c>
      <c r="C296" t="s">
        <v>782</v>
      </c>
      <c r="D296" s="49" t="s">
        <v>115</v>
      </c>
      <c r="E296" s="49" t="str">
        <f>VLOOKUP(C296,[3]A!$D$2:$J$467,7,FALSE)</f>
        <v>05994059612</v>
      </c>
      <c r="F296" s="50">
        <v>3</v>
      </c>
      <c r="J296" s="105">
        <v>0</v>
      </c>
      <c r="N296" s="49">
        <f>VLOOKUP(C296,Bilan!$B$4:$D$1785,3,FALSE)</f>
        <v>2278</v>
      </c>
      <c r="O296" s="49">
        <f t="shared" si="22"/>
        <v>240</v>
      </c>
      <c r="P296" s="50" t="str">
        <f>VLOOKUP(C296,[3]A!$D$2:$H$438,5,FALSE)</f>
        <v>Adulte Masculin 40/49 ans</v>
      </c>
      <c r="Q296" s="48">
        <f>IFERROR(VLOOKUP(C296,'[4]1ère'!$B$3:$I$89,7,FALSE),0)</f>
        <v>0</v>
      </c>
      <c r="R296" s="48">
        <f>IFERROR(VLOOKUP(C296,'[4]2ème'!$B$3:$I$116,6,FALSE),0)</f>
        <v>0</v>
      </c>
      <c r="S296" s="48">
        <f>IFERROR(VLOOKUP(C296,'[4]3ème'!$B$3:$I$230,6,FALSE),0)</f>
        <v>8</v>
      </c>
      <c r="T296" s="48">
        <f>IFERROR(VLOOKUP(C296,[4]Féminines!$B$3:$I$89,6,FALSE),0)</f>
        <v>0</v>
      </c>
      <c r="U296">
        <f t="shared" si="21"/>
        <v>8</v>
      </c>
    </row>
    <row r="297" spans="1:21" ht="14.45" customHeight="1" x14ac:dyDescent="0.25">
      <c r="A297" s="15">
        <v>241</v>
      </c>
      <c r="B297" s="15" t="e">
        <f t="shared" si="19"/>
        <v>#N/A</v>
      </c>
      <c r="C297"/>
      <c r="D297" s="49"/>
      <c r="E297" s="49" t="e">
        <f>VLOOKUP(C297,[3]A!$D$2:$J$467,7,FALSE)</f>
        <v>#N/A</v>
      </c>
      <c r="F297" s="50">
        <v>3</v>
      </c>
      <c r="J297" s="105">
        <f>VLOOKUP(C297,Route2021!$C$2:$J$1212,8,FALSE)</f>
        <v>0</v>
      </c>
      <c r="N297" s="49" t="e">
        <f>VLOOKUP(C297,Bilan!$B$4:$D$1785,3,FALSE)</f>
        <v>#N/A</v>
      </c>
      <c r="O297" s="49">
        <f t="shared" si="22"/>
        <v>241</v>
      </c>
      <c r="P297" s="50" t="e">
        <f>VLOOKUP(C297,[3]A!$D$2:$H$438,5,FALSE)</f>
        <v>#N/A</v>
      </c>
      <c r="Q297" s="48">
        <f>IFERROR(VLOOKUP(C297,'[4]1ère'!$B$3:$I$89,7,FALSE),0)</f>
        <v>0</v>
      </c>
      <c r="R297" s="48">
        <f>IFERROR(VLOOKUP(C297,'[4]2ème'!$B$3:$I$116,6,FALSE),0)</f>
        <v>0</v>
      </c>
      <c r="S297" s="48">
        <f>IFERROR(VLOOKUP(C297,'[4]3ème'!$B$3:$I$230,6,FALSE),0)</f>
        <v>0</v>
      </c>
      <c r="T297" s="48">
        <f>IFERROR(VLOOKUP(C297,[4]Féminines!$B$3:$I$89,6,FALSE),0)</f>
        <v>0</v>
      </c>
      <c r="U297">
        <f t="shared" si="21"/>
        <v>0</v>
      </c>
    </row>
    <row r="298" spans="1:21" ht="14.45" customHeight="1" x14ac:dyDescent="0.25">
      <c r="A298" s="15">
        <v>242</v>
      </c>
      <c r="B298" s="15">
        <f t="shared" si="19"/>
        <v>7020</v>
      </c>
      <c r="C298" t="s">
        <v>909</v>
      </c>
      <c r="D298" s="49" t="s">
        <v>59</v>
      </c>
      <c r="E298" s="49" t="str">
        <f>VLOOKUP(C298,[3]A!$D$2:$J$467,7,FALSE)</f>
        <v>05999069471</v>
      </c>
      <c r="F298" s="50">
        <v>3</v>
      </c>
      <c r="J298" s="105">
        <v>1</v>
      </c>
      <c r="N298" s="49">
        <f>VLOOKUP(C298,Bilan!$B$4:$D$1785,3,FALSE)</f>
        <v>7020</v>
      </c>
      <c r="O298" s="49">
        <f t="shared" si="22"/>
        <v>242</v>
      </c>
      <c r="P298" s="50" t="str">
        <f>VLOOKUP(C298,[3]A!$D$2:$H$438,5,FALSE)</f>
        <v>Adulte Masculin 20/29 ans</v>
      </c>
      <c r="Q298" s="48">
        <f>IFERROR(VLOOKUP(C298,'[4]1ère'!$B$3:$I$89,7,FALSE),0)</f>
        <v>0</v>
      </c>
      <c r="R298" s="48">
        <f>IFERROR(VLOOKUP(C298,'[4]2ème'!$B$3:$I$116,6,FALSE),0)</f>
        <v>0</v>
      </c>
      <c r="S298" s="48">
        <f>IFERROR(VLOOKUP(C298,'[4]3ème'!$B$3:$I$230,6,FALSE),0)</f>
        <v>9</v>
      </c>
      <c r="T298" s="48">
        <f>IFERROR(VLOOKUP(C298,[4]Féminines!$B$3:$I$89,6,FALSE),0)</f>
        <v>0</v>
      </c>
      <c r="U298">
        <f t="shared" si="21"/>
        <v>9</v>
      </c>
    </row>
    <row r="299" spans="1:21" ht="14.45" customHeight="1" x14ac:dyDescent="0.25">
      <c r="A299" s="15">
        <v>243</v>
      </c>
      <c r="B299" s="15">
        <f t="shared" si="19"/>
        <v>2577</v>
      </c>
      <c r="C299" t="s">
        <v>3261</v>
      </c>
      <c r="D299" s="49" t="s">
        <v>284</v>
      </c>
      <c r="E299" s="49" t="str">
        <f>VLOOKUP(C299,[3]A!$D$2:$J$467,7,FALSE)</f>
        <v>05999126279</v>
      </c>
      <c r="F299" s="50">
        <v>3</v>
      </c>
      <c r="J299" s="105">
        <f>VLOOKUP(C299,Route2021!$C$2:$J$1212,8,FALSE)</f>
        <v>0</v>
      </c>
      <c r="N299" s="49">
        <f>VLOOKUP(C299,Bilan!$B$4:$D$1785,3,FALSE)</f>
        <v>2577</v>
      </c>
      <c r="O299" s="49">
        <f t="shared" si="22"/>
        <v>243</v>
      </c>
      <c r="P299" s="50" t="str">
        <f>VLOOKUP(C299,[3]A!$D$2:$H$438,5,FALSE)</f>
        <v>Adulte Masculin 40/49 ans</v>
      </c>
      <c r="Q299" s="48">
        <f>IFERROR(VLOOKUP(C299,'[4]1ère'!$B$3:$I$89,7,FALSE),0)</f>
        <v>0</v>
      </c>
      <c r="R299" s="48">
        <f>IFERROR(VLOOKUP(C299,'[4]2ème'!$B$3:$I$116,6,FALSE),0)</f>
        <v>0</v>
      </c>
      <c r="S299" s="48">
        <f>IFERROR(VLOOKUP(C299,'[4]3ème'!$B$3:$I$230,6,FALSE),0)</f>
        <v>10</v>
      </c>
      <c r="T299" s="48">
        <f>IFERROR(VLOOKUP(C299,[4]Féminines!$B$3:$I$89,6,FALSE),0)</f>
        <v>0</v>
      </c>
      <c r="U299">
        <f t="shared" si="21"/>
        <v>10</v>
      </c>
    </row>
    <row r="300" spans="1:21" ht="14.45" customHeight="1" x14ac:dyDescent="0.25">
      <c r="A300" s="15">
        <v>244</v>
      </c>
      <c r="B300" s="15">
        <f t="shared" si="19"/>
        <v>5142</v>
      </c>
      <c r="C300" t="s">
        <v>3817</v>
      </c>
      <c r="D300" s="49" t="s">
        <v>69</v>
      </c>
      <c r="E300" s="49" t="str">
        <f>VLOOKUP(C300,[3]A!$D$2:$J$467,7,FALSE)</f>
        <v>05999015538</v>
      </c>
      <c r="F300" s="50">
        <v>3</v>
      </c>
      <c r="J300" s="105" t="e">
        <f>VLOOKUP(C300,Route2021!$C$2:$J$1212,8,FALSE)</f>
        <v>#N/A</v>
      </c>
      <c r="N300" s="49">
        <f>VLOOKUP(C300,Bilan!$B$4:$D$1785,3,FALSE)</f>
        <v>5142</v>
      </c>
      <c r="O300" s="49">
        <f t="shared" si="22"/>
        <v>244</v>
      </c>
      <c r="P300" s="50" t="str">
        <f>VLOOKUP(C300,[3]A!$D$2:$H$438,5,FALSE)</f>
        <v>Adulte Masculin 30/39 ans</v>
      </c>
      <c r="Q300" s="48">
        <f>IFERROR(VLOOKUP(C300,'[4]1ère'!$B$3:$I$89,7,FALSE),0)</f>
        <v>0</v>
      </c>
      <c r="R300" s="48">
        <f>IFERROR(VLOOKUP(C300,'[4]2ème'!$B$3:$I$116,6,FALSE),0)</f>
        <v>0</v>
      </c>
      <c r="S300" s="48">
        <f>IFERROR(VLOOKUP(C300,'[4]3ème'!$B$3:$I$230,6,FALSE),0)</f>
        <v>5</v>
      </c>
      <c r="T300" s="48">
        <f>IFERROR(VLOOKUP(C300,[4]Féminines!$B$3:$I$89,6,FALSE),0)</f>
        <v>0</v>
      </c>
      <c r="U300">
        <f t="shared" si="21"/>
        <v>5</v>
      </c>
    </row>
    <row r="301" spans="1:21" ht="14.45" customHeight="1" x14ac:dyDescent="0.25">
      <c r="A301" s="15">
        <v>245</v>
      </c>
      <c r="B301" s="15">
        <f t="shared" si="19"/>
        <v>5173</v>
      </c>
      <c r="C301" t="s">
        <v>3699</v>
      </c>
      <c r="D301" s="49" t="s">
        <v>88</v>
      </c>
      <c r="E301" s="49" t="str">
        <f>VLOOKUP(C301,[3]A!$D$2:$J$467,7,FALSE)</f>
        <v>05999128349</v>
      </c>
      <c r="F301" s="50">
        <v>3</v>
      </c>
      <c r="J301" s="105">
        <v>0</v>
      </c>
      <c r="N301" s="49">
        <f>VLOOKUP(C301,Bilan!$B$4:$D$1785,3,FALSE)</f>
        <v>5173</v>
      </c>
      <c r="O301" s="49">
        <f t="shared" si="22"/>
        <v>245</v>
      </c>
      <c r="P301" s="50" t="str">
        <f>VLOOKUP(C301,[3]A!$D$2:$H$438,5,FALSE)</f>
        <v>Adulte Masculin 50/59 ans</v>
      </c>
      <c r="Q301" s="48">
        <f>IFERROR(VLOOKUP(C301,'[4]1ère'!$B$3:$I$89,7,FALSE),0)</f>
        <v>0</v>
      </c>
      <c r="R301" s="48">
        <f>IFERROR(VLOOKUP(C301,'[4]2ème'!$B$3:$I$116,6,FALSE),0)</f>
        <v>0</v>
      </c>
      <c r="S301" s="48">
        <f>IFERROR(VLOOKUP(C301,'[4]3ème'!$B$3:$I$230,6,FALSE),0)</f>
        <v>1</v>
      </c>
      <c r="T301" s="48">
        <f>IFERROR(VLOOKUP(C301,[4]Féminines!$B$3:$I$89,6,FALSE),0)</f>
        <v>0</v>
      </c>
      <c r="U301">
        <f t="shared" si="21"/>
        <v>1</v>
      </c>
    </row>
    <row r="302" spans="1:21" ht="14.45" customHeight="1" x14ac:dyDescent="0.25">
      <c r="A302" s="15">
        <v>246</v>
      </c>
      <c r="B302" s="15">
        <f t="shared" si="19"/>
        <v>6333</v>
      </c>
      <c r="C302" t="s">
        <v>3488</v>
      </c>
      <c r="D302" s="49" t="s">
        <v>2894</v>
      </c>
      <c r="E302" s="49" t="e">
        <f>VLOOKUP(C302,[3]A!$D$2:$J$467,7,FALSE)</f>
        <v>#N/A</v>
      </c>
      <c r="F302" s="50">
        <v>3</v>
      </c>
      <c r="J302" s="105">
        <v>1</v>
      </c>
      <c r="N302" s="49">
        <f>VLOOKUP(C302,Bilan!$B$4:$D$1785,3,FALSE)</f>
        <v>6333</v>
      </c>
      <c r="O302" s="49">
        <f t="shared" si="22"/>
        <v>246</v>
      </c>
      <c r="P302" s="50" t="e">
        <f>VLOOKUP(C302,[3]A!$D$2:$H$438,5,FALSE)</f>
        <v>#N/A</v>
      </c>
      <c r="Q302" s="48">
        <f>IFERROR(VLOOKUP(C302,'[4]1ère'!$B$3:$I$89,7,FALSE),0)</f>
        <v>0</v>
      </c>
      <c r="R302" s="48">
        <f>IFERROR(VLOOKUP(C302,'[4]2ème'!$B$3:$I$116,6,FALSE),0)</f>
        <v>0</v>
      </c>
      <c r="S302" s="48">
        <f>IFERROR(VLOOKUP(C302,'[4]3ème'!$B$3:$I$230,6,FALSE),0)</f>
        <v>2</v>
      </c>
      <c r="T302" s="48">
        <f>IFERROR(VLOOKUP(C302,[4]Féminines!$B$3:$I$89,6,FALSE),0)</f>
        <v>0</v>
      </c>
      <c r="U302">
        <f t="shared" si="21"/>
        <v>2</v>
      </c>
    </row>
    <row r="303" spans="1:21" ht="14.45" customHeight="1" x14ac:dyDescent="0.25">
      <c r="A303" s="15">
        <v>247</v>
      </c>
      <c r="B303" s="15">
        <f t="shared" si="19"/>
        <v>4861</v>
      </c>
      <c r="C303" t="s">
        <v>3899</v>
      </c>
      <c r="D303" s="49" t="s">
        <v>91</v>
      </c>
      <c r="E303" s="49" t="e">
        <f>VLOOKUP(C303,[3]A!$D$2:$J$467,7,FALSE)</f>
        <v>#N/A</v>
      </c>
      <c r="F303" s="50">
        <v>3</v>
      </c>
      <c r="J303" s="105">
        <v>0</v>
      </c>
      <c r="N303" s="49">
        <f>VLOOKUP(C303,Bilan!$B$4:$D$1785,3,FALSE)</f>
        <v>4861</v>
      </c>
      <c r="O303" s="49">
        <f t="shared" si="22"/>
        <v>247</v>
      </c>
      <c r="P303" s="50" t="e">
        <f>VLOOKUP(C303,[3]A!$D$2:$H$438,5,FALSE)</f>
        <v>#N/A</v>
      </c>
      <c r="Q303" s="48">
        <f>IFERROR(VLOOKUP(C303,'[4]1ère'!$B$3:$I$89,7,FALSE),0)</f>
        <v>0</v>
      </c>
      <c r="R303" s="48">
        <f>IFERROR(VLOOKUP(C303,'[4]2ème'!$B$3:$I$116,6,FALSE),0)</f>
        <v>0</v>
      </c>
      <c r="S303" s="48">
        <f>IFERROR(VLOOKUP(C303,'[4]3ème'!$B$3:$I$230,6,FALSE),0)</f>
        <v>2</v>
      </c>
      <c r="T303" s="48">
        <f>IFERROR(VLOOKUP(C303,[4]Féminines!$B$3:$I$89,6,FALSE),0)</f>
        <v>0</v>
      </c>
      <c r="U303">
        <f t="shared" si="21"/>
        <v>2</v>
      </c>
    </row>
    <row r="304" spans="1:21" ht="14.45" customHeight="1" x14ac:dyDescent="0.25">
      <c r="A304" s="15">
        <v>248</v>
      </c>
      <c r="B304" s="15">
        <f t="shared" si="19"/>
        <v>2603</v>
      </c>
      <c r="C304" t="s">
        <v>3717</v>
      </c>
      <c r="D304" s="49" t="str">
        <f>VLOOKUP(C304,[3]A!$D$2:$F$350,3,FALSE)</f>
        <v>UNION VELOCIPEDIQUE FOURMISIENNE</v>
      </c>
      <c r="E304" s="49" t="str">
        <f>VLOOKUP(C304,[3]A!$D$2:$J$467,7,FALSE)</f>
        <v>05999128342</v>
      </c>
      <c r="F304" s="50">
        <v>3</v>
      </c>
      <c r="J304" s="105">
        <v>0</v>
      </c>
      <c r="N304" s="49">
        <f>VLOOKUP(C304,Bilan!$B$4:$D$1785,3,FALSE)</f>
        <v>2603</v>
      </c>
      <c r="O304" s="49">
        <f t="shared" si="22"/>
        <v>248</v>
      </c>
      <c r="P304" s="50" t="str">
        <f>VLOOKUP(C304,[3]A!$D$2:$H$438,5,FALSE)</f>
        <v>Adulte Masculin 30/39 ans</v>
      </c>
      <c r="Q304" s="48">
        <f>IFERROR(VLOOKUP(C304,'[4]1ère'!$B$3:$I$89,7,FALSE),0)</f>
        <v>0</v>
      </c>
      <c r="R304" s="48">
        <f>IFERROR(VLOOKUP(C304,'[4]2ème'!$B$3:$I$116,6,FALSE),0)</f>
        <v>0</v>
      </c>
      <c r="S304" s="48">
        <f>IFERROR(VLOOKUP(C304,'[4]3ème'!$B$3:$I$230,6,FALSE),0)</f>
        <v>6</v>
      </c>
      <c r="T304" s="48">
        <f>IFERROR(VLOOKUP(C304,[4]Féminines!$B$3:$I$89,6,FALSE),0)</f>
        <v>0</v>
      </c>
      <c r="U304">
        <f t="shared" si="21"/>
        <v>6</v>
      </c>
    </row>
    <row r="305" spans="1:21" ht="14.45" customHeight="1" x14ac:dyDescent="0.25">
      <c r="A305" s="15">
        <v>249</v>
      </c>
      <c r="B305" s="15">
        <f t="shared" si="19"/>
        <v>2387</v>
      </c>
      <c r="C305" t="s">
        <v>3157</v>
      </c>
      <c r="D305" s="49" t="s">
        <v>149</v>
      </c>
      <c r="E305" s="49" t="str">
        <f>VLOOKUP(C305,[3]A!$D$2:$J$467,7,FALSE)</f>
        <v>06204951633</v>
      </c>
      <c r="F305" s="50">
        <v>3</v>
      </c>
      <c r="J305" s="105">
        <v>1</v>
      </c>
      <c r="N305" s="49">
        <f>VLOOKUP(C305,Bilan!$B$4:$D$1785,3,FALSE)</f>
        <v>2387</v>
      </c>
      <c r="O305" s="49">
        <f t="shared" si="22"/>
        <v>249</v>
      </c>
      <c r="P305" s="50" t="str">
        <f>VLOOKUP(C305,[3]A!$D$2:$H$438,5,FALSE)</f>
        <v>Adulte Féminin 17/29 ans</v>
      </c>
      <c r="Q305" s="48">
        <f>IFERROR(VLOOKUP(C305,'[4]1ère'!$B$3:$I$89,7,FALSE),0)</f>
        <v>0</v>
      </c>
      <c r="R305" s="48">
        <f>IFERROR(VLOOKUP(C305,'[4]2ème'!$B$3:$I$116,6,FALSE),0)</f>
        <v>0</v>
      </c>
      <c r="S305" s="48">
        <f>IFERROR(VLOOKUP(C305,'[4]3ème'!$B$3:$I$230,6,FALSE),0)</f>
        <v>10</v>
      </c>
      <c r="T305" s="48">
        <f>IFERROR(VLOOKUP(C305,[4]Féminines!$B$3:$I$89,6,FALSE),0)</f>
        <v>0</v>
      </c>
      <c r="U305">
        <f t="shared" si="21"/>
        <v>10</v>
      </c>
    </row>
    <row r="306" spans="1:21" ht="15.6" customHeight="1" x14ac:dyDescent="0.25">
      <c r="A306" s="15">
        <v>250</v>
      </c>
      <c r="B306" s="15">
        <f t="shared" si="19"/>
        <v>7018</v>
      </c>
      <c r="C306" t="s">
        <v>1377</v>
      </c>
      <c r="D306" s="49" t="s">
        <v>1019</v>
      </c>
      <c r="E306" s="49" t="str">
        <f>VLOOKUP(C306,[3]A!$D$2:$J$467,7,FALSE)</f>
        <v>05999024179</v>
      </c>
      <c r="F306" s="50">
        <v>3</v>
      </c>
      <c r="J306" s="105">
        <f>VLOOKUP(C306,Route2021!$C$2:$J$1212,8,FALSE)</f>
        <v>0</v>
      </c>
      <c r="N306" s="49">
        <f>VLOOKUP(C306,Bilan!$B$4:$D$1785,3,FALSE)</f>
        <v>7018</v>
      </c>
      <c r="O306" s="49">
        <f t="shared" si="22"/>
        <v>250</v>
      </c>
      <c r="P306" s="50" t="str">
        <f>VLOOKUP(C306,[3]A!$D$2:$H$438,5,FALSE)</f>
        <v>Adulte Masculin 40/49 ans</v>
      </c>
      <c r="Q306" s="48">
        <f>IFERROR(VLOOKUP(C306,'[4]1ère'!$B$3:$I$89,7,FALSE),0)</f>
        <v>0</v>
      </c>
      <c r="R306" s="48">
        <f>IFERROR(VLOOKUP(C306,'[4]2ème'!$B$3:$I$116,6,FALSE),0)</f>
        <v>0</v>
      </c>
      <c r="S306" s="48">
        <f>IFERROR(VLOOKUP(C306,'[4]3ème'!$B$3:$I$230,6,FALSE),0)</f>
        <v>7</v>
      </c>
      <c r="T306" s="48">
        <f>IFERROR(VLOOKUP(C306,[4]Féminines!$B$3:$I$89,6,FALSE),0)</f>
        <v>0</v>
      </c>
      <c r="U306">
        <f t="shared" si="21"/>
        <v>7</v>
      </c>
    </row>
    <row r="307" spans="1:21" ht="15.6" customHeight="1" x14ac:dyDescent="0.25">
      <c r="A307" s="15">
        <v>291</v>
      </c>
      <c r="B307" s="15">
        <v>7069</v>
      </c>
      <c r="C307" t="s">
        <v>3721</v>
      </c>
      <c r="D307" s="49" t="s">
        <v>1235</v>
      </c>
      <c r="E307" s="49" t="str">
        <f>VLOOKUP(C307,[3]A!$D$2:$J$467,7,FALSE)</f>
        <v>05999024928</v>
      </c>
      <c r="F307" s="50">
        <v>3</v>
      </c>
      <c r="J307" s="105">
        <v>1</v>
      </c>
      <c r="N307" s="49">
        <f>VLOOKUP(C307,Bilan!$B$4:$D$1785,3,FALSE)</f>
        <v>7069</v>
      </c>
      <c r="O307" s="49">
        <f t="shared" si="22"/>
        <v>291</v>
      </c>
      <c r="P307" s="50" t="str">
        <f>VLOOKUP(C307,[3]A!$D$2:$H$438,5,FALSE)</f>
        <v>Adulte Féminin 30/39 ans</v>
      </c>
      <c r="Q307" s="48">
        <f>IFERROR(VLOOKUP(C307,'[4]1ère'!$B$3:$I$89,7,FALSE),0)</f>
        <v>0</v>
      </c>
      <c r="R307" s="48">
        <f>IFERROR(VLOOKUP(C307,'[4]2ème'!$B$3:$I$116,6,FALSE),0)</f>
        <v>0</v>
      </c>
      <c r="S307" s="48">
        <f>IFERROR(VLOOKUP(C307,'[4]3ème'!$B$3:$I$230,6,FALSE),0)</f>
        <v>13</v>
      </c>
      <c r="T307" s="48">
        <f>IFERROR(VLOOKUP(C307,[4]Féminines!$B$3:$I$89,6,FALSE),0)</f>
        <v>0</v>
      </c>
      <c r="U307">
        <f t="shared" si="21"/>
        <v>13</v>
      </c>
    </row>
    <row r="308" spans="1:21" ht="15.6" customHeight="1" x14ac:dyDescent="0.25">
      <c r="A308" s="15">
        <v>292</v>
      </c>
      <c r="B308" s="15">
        <f t="shared" ref="B308:B329" si="23">N308</f>
        <v>2907</v>
      </c>
      <c r="C308" s="5" t="s">
        <v>669</v>
      </c>
      <c r="D308" s="49" t="s">
        <v>283</v>
      </c>
      <c r="E308" s="49" t="str">
        <f>VLOOKUP(C308,[3]A!$D$2:$J$467,7,FALSE)</f>
        <v>05999059500</v>
      </c>
      <c r="F308" s="50">
        <v>3</v>
      </c>
      <c r="J308" s="105">
        <f>VLOOKUP(C308,Route2021!$C$2:$J$1212,8,FALSE)</f>
        <v>1</v>
      </c>
      <c r="N308" s="49">
        <f>VLOOKUP(C308,Bilan!$B$4:$D$1785,3,FALSE)</f>
        <v>2907</v>
      </c>
      <c r="O308" s="49">
        <f t="shared" si="22"/>
        <v>292</v>
      </c>
      <c r="P308" s="50" t="str">
        <f>VLOOKUP(C308,[3]A!$D$2:$H$438,5,FALSE)</f>
        <v>Adulte Masculin 50/59 ans</v>
      </c>
      <c r="Q308" s="48">
        <f>IFERROR(VLOOKUP(C308,'[4]1ère'!$B$3:$I$89,7,FALSE),0)</f>
        <v>0</v>
      </c>
      <c r="R308" s="48">
        <f>IFERROR(VLOOKUP(C308,'[4]2ème'!$B$3:$I$116,6,FALSE),0)</f>
        <v>0</v>
      </c>
      <c r="S308" s="48">
        <f>IFERROR(VLOOKUP(C308,'[4]3ème'!$B$3:$I$230,6,FALSE),0)</f>
        <v>3</v>
      </c>
      <c r="T308" s="48">
        <f>IFERROR(VLOOKUP(C308,[4]Féminines!$B$3:$I$89,6,FALSE),0)</f>
        <v>0</v>
      </c>
      <c r="U308">
        <f t="shared" si="21"/>
        <v>3</v>
      </c>
    </row>
    <row r="309" spans="1:21" ht="15.6" customHeight="1" x14ac:dyDescent="0.25">
      <c r="A309" s="15">
        <v>293</v>
      </c>
      <c r="B309" s="15">
        <f t="shared" si="23"/>
        <v>4383</v>
      </c>
      <c r="C309" t="s">
        <v>2821</v>
      </c>
      <c r="D309" s="49" t="s">
        <v>101</v>
      </c>
      <c r="E309" s="49" t="str">
        <f>VLOOKUP(C309,[3]A!$D$2:$J$467,7,FALSE)</f>
        <v>06297085464</v>
      </c>
      <c r="F309" s="50">
        <v>3</v>
      </c>
      <c r="J309" s="105">
        <v>1</v>
      </c>
      <c r="N309" s="49">
        <f>VLOOKUP(C309,Bilan!$B$4:$D$1785,3,FALSE)</f>
        <v>4383</v>
      </c>
      <c r="O309" s="49">
        <f t="shared" si="22"/>
        <v>293</v>
      </c>
      <c r="P309" s="50" t="str">
        <f>VLOOKUP(C309,[3]A!$D$2:$H$438,5,FALSE)</f>
        <v>Adulte Masculin 20/29 ans</v>
      </c>
      <c r="Q309" s="48">
        <f>IFERROR(VLOOKUP(C309,'[4]1ère'!$B$3:$I$89,7,FALSE),0)</f>
        <v>0</v>
      </c>
      <c r="R309" s="48">
        <f>IFERROR(VLOOKUP(C309,'[4]2ème'!$B$3:$I$116,6,FALSE),0)</f>
        <v>0</v>
      </c>
      <c r="S309" s="48">
        <f>IFERROR(VLOOKUP(C309,'[4]3ème'!$B$3:$I$230,6,FALSE),0)</f>
        <v>8</v>
      </c>
      <c r="T309" s="48">
        <f>IFERROR(VLOOKUP(C309,[4]Féminines!$B$3:$I$89,6,FALSE),0)</f>
        <v>0</v>
      </c>
      <c r="U309">
        <f t="shared" si="21"/>
        <v>8</v>
      </c>
    </row>
    <row r="310" spans="1:21" ht="15.6" customHeight="1" x14ac:dyDescent="0.25">
      <c r="A310" s="15">
        <v>294</v>
      </c>
      <c r="B310" s="15">
        <f t="shared" si="23"/>
        <v>4371</v>
      </c>
      <c r="C310" t="s">
        <v>3722</v>
      </c>
      <c r="D310" s="49" t="s">
        <v>62</v>
      </c>
      <c r="E310" s="49" t="str">
        <f>VLOOKUP(C310,[3]A!$D$2:$J$467,7,FALSE)</f>
        <v>05999128481</v>
      </c>
      <c r="F310" s="50">
        <v>3</v>
      </c>
      <c r="J310" s="105">
        <v>1</v>
      </c>
      <c r="N310" s="49">
        <f>VLOOKUP(C310,Bilan!$B$4:$D$1785,3,FALSE)</f>
        <v>4371</v>
      </c>
      <c r="O310" s="49">
        <f t="shared" si="22"/>
        <v>294</v>
      </c>
      <c r="P310" s="50" t="str">
        <f>VLOOKUP(C310,[3]A!$D$2:$H$438,5,FALSE)</f>
        <v>Adulte Masculin 17/19 ans</v>
      </c>
      <c r="Q310" s="48">
        <f>IFERROR(VLOOKUP(C310,'[4]1ère'!$B$3:$I$89,7,FALSE),0)</f>
        <v>0</v>
      </c>
      <c r="R310" s="48">
        <f>IFERROR(VLOOKUP(C310,'[4]2ème'!$B$3:$I$116,6,FALSE),0)</f>
        <v>0</v>
      </c>
      <c r="S310" s="48">
        <f>IFERROR(VLOOKUP(C310,'[4]3ème'!$B$3:$I$230,6,FALSE),0)</f>
        <v>6</v>
      </c>
      <c r="T310" s="48">
        <f>IFERROR(VLOOKUP(C310,[4]Féminines!$B$3:$I$89,6,FALSE),0)</f>
        <v>0</v>
      </c>
      <c r="U310">
        <f t="shared" si="21"/>
        <v>6</v>
      </c>
    </row>
    <row r="311" spans="1:21" ht="15.6" customHeight="1" x14ac:dyDescent="0.25">
      <c r="A311" s="15">
        <v>295</v>
      </c>
      <c r="B311" s="15">
        <f t="shared" si="23"/>
        <v>1318</v>
      </c>
      <c r="C311" t="s">
        <v>106</v>
      </c>
      <c r="D311" s="49" t="s">
        <v>105</v>
      </c>
      <c r="E311" s="49" t="str">
        <f>VLOOKUP(C311,[3]A!$D$2:$J$467,7,FALSE)</f>
        <v>05999066563</v>
      </c>
      <c r="F311" s="50">
        <v>3</v>
      </c>
      <c r="J311" s="105">
        <f>VLOOKUP(C311,Route2021!$C$2:$J$1212,8,FALSE)</f>
        <v>1</v>
      </c>
      <c r="N311" s="49">
        <f>VLOOKUP(C311,Bilan!$B$4:$D$1785,3,FALSE)</f>
        <v>1318</v>
      </c>
      <c r="O311" s="49">
        <f t="shared" si="22"/>
        <v>295</v>
      </c>
      <c r="P311" s="50" t="str">
        <f>VLOOKUP(C311,[3]A!$D$2:$H$438,5,FALSE)</f>
        <v>Adulte Masculin 40/49 ans</v>
      </c>
      <c r="Q311" s="48">
        <f>IFERROR(VLOOKUP(C311,'[4]1ère'!$B$3:$I$89,7,FALSE),0)</f>
        <v>0</v>
      </c>
      <c r="R311" s="48">
        <f>IFERROR(VLOOKUP(C311,'[4]2ème'!$B$3:$I$116,6,FALSE),0)</f>
        <v>0</v>
      </c>
      <c r="S311" s="48">
        <f>IFERROR(VLOOKUP(C311,'[4]3ème'!$B$3:$I$230,6,FALSE),0)</f>
        <v>9</v>
      </c>
      <c r="T311" s="48">
        <f>IFERROR(VLOOKUP(C311,[4]Féminines!$B$3:$I$89,6,FALSE),0)</f>
        <v>0</v>
      </c>
      <c r="U311">
        <f t="shared" si="21"/>
        <v>9</v>
      </c>
    </row>
    <row r="312" spans="1:21" ht="15.6" customHeight="1" x14ac:dyDescent="0.25">
      <c r="A312" s="15">
        <v>296</v>
      </c>
      <c r="B312" s="15" t="e">
        <f t="shared" si="23"/>
        <v>#N/A</v>
      </c>
      <c r="C312"/>
      <c r="D312" s="49"/>
      <c r="E312" s="49" t="e">
        <f>VLOOKUP(C312,[3]A!$D$2:$J$467,7,FALSE)</f>
        <v>#N/A</v>
      </c>
      <c r="F312" s="50">
        <v>3</v>
      </c>
      <c r="J312" s="105">
        <v>1</v>
      </c>
      <c r="N312" s="49" t="e">
        <f>VLOOKUP(C312,Bilan!$B$4:$D$1785,3,FALSE)</f>
        <v>#N/A</v>
      </c>
      <c r="O312" s="49">
        <f t="shared" si="22"/>
        <v>296</v>
      </c>
      <c r="P312" s="50" t="e">
        <f>VLOOKUP(C312,[3]A!$D$2:$H$438,5,FALSE)</f>
        <v>#N/A</v>
      </c>
      <c r="Q312" s="48">
        <f>IFERROR(VLOOKUP(C312,'[4]1ère'!$B$3:$I$89,7,FALSE),0)</f>
        <v>0</v>
      </c>
      <c r="R312" s="48">
        <f>IFERROR(VLOOKUP(C312,'[4]2ème'!$B$3:$I$116,6,FALSE),0)</f>
        <v>0</v>
      </c>
      <c r="S312" s="48">
        <f>IFERROR(VLOOKUP(C312,'[4]3ème'!$B$3:$I$230,6,FALSE),0)</f>
        <v>0</v>
      </c>
      <c r="T312" s="48">
        <f>IFERROR(VLOOKUP(C312,[4]Féminines!$B$3:$I$89,6,FALSE),0)</f>
        <v>0</v>
      </c>
      <c r="U312">
        <f t="shared" si="21"/>
        <v>0</v>
      </c>
    </row>
    <row r="313" spans="1:21" ht="15.6" customHeight="1" x14ac:dyDescent="0.25">
      <c r="A313" s="15">
        <v>297</v>
      </c>
      <c r="B313" s="15">
        <f t="shared" si="23"/>
        <v>7023</v>
      </c>
      <c r="C313" t="s">
        <v>3559</v>
      </c>
      <c r="D313" s="49" t="s">
        <v>84</v>
      </c>
      <c r="E313" s="49" t="str">
        <f>VLOOKUP(C313,[3]A!$D$2:$J$467,7,FALSE)</f>
        <v>05999127702</v>
      </c>
      <c r="F313" s="50">
        <v>3</v>
      </c>
      <c r="J313" s="105">
        <v>1</v>
      </c>
      <c r="N313" s="49">
        <f>VLOOKUP(C313,Bilan!$B$4:$D$1785,3,FALSE)</f>
        <v>7023</v>
      </c>
      <c r="O313" s="49">
        <f t="shared" si="22"/>
        <v>297</v>
      </c>
      <c r="P313" s="50" t="str">
        <f>VLOOKUP(C313,[3]A!$D$2:$H$438,5,FALSE)</f>
        <v>Adulte Masculin 40/49 ans</v>
      </c>
      <c r="Q313" s="48">
        <f>IFERROR(VLOOKUP(C313,'[4]1ère'!$B$3:$I$89,7,FALSE),0)</f>
        <v>0</v>
      </c>
      <c r="R313" s="48">
        <f>IFERROR(VLOOKUP(C313,'[4]2ème'!$B$3:$I$116,6,FALSE),0)</f>
        <v>0</v>
      </c>
      <c r="S313" s="48">
        <f>IFERROR(VLOOKUP(C313,'[4]3ème'!$B$3:$I$230,6,FALSE),0)</f>
        <v>12</v>
      </c>
      <c r="T313" s="48">
        <f>IFERROR(VLOOKUP(C313,[4]Féminines!$B$3:$I$89,6,FALSE),0)</f>
        <v>0</v>
      </c>
      <c r="U313">
        <f t="shared" si="21"/>
        <v>12</v>
      </c>
    </row>
    <row r="314" spans="1:21" ht="15.6" customHeight="1" x14ac:dyDescent="0.25">
      <c r="A314" s="15">
        <v>298</v>
      </c>
      <c r="B314" s="15">
        <f t="shared" si="23"/>
        <v>2369</v>
      </c>
      <c r="C314" s="5" t="s">
        <v>3173</v>
      </c>
      <c r="D314" s="49" t="s">
        <v>333</v>
      </c>
      <c r="E314" s="49" t="str">
        <f>VLOOKUP(C314,[3]A!$D$2:$J$467,7,FALSE)</f>
        <v>05999124259</v>
      </c>
      <c r="F314" s="50">
        <v>3</v>
      </c>
      <c r="J314" s="105">
        <v>1</v>
      </c>
      <c r="N314" s="49">
        <f>VLOOKUP(C314,Bilan!$B$4:$D$1785,3,FALSE)</f>
        <v>2369</v>
      </c>
      <c r="O314" s="49">
        <f t="shared" si="22"/>
        <v>298</v>
      </c>
      <c r="P314" s="50" t="str">
        <f>VLOOKUP(C314,[3]A!$D$2:$H$438,5,FALSE)</f>
        <v>Adulte Masculin 40/49 ans</v>
      </c>
      <c r="Q314" s="48">
        <f>IFERROR(VLOOKUP(C314,'[4]1ère'!$B$3:$I$89,7,FALSE),0)</f>
        <v>0</v>
      </c>
      <c r="R314" s="48">
        <f>IFERROR(VLOOKUP(C314,'[4]2ème'!$B$3:$I$116,6,FALSE),0)</f>
        <v>0</v>
      </c>
      <c r="S314" s="48">
        <f>IFERROR(VLOOKUP(C314,'[4]3ème'!$B$3:$I$230,6,FALSE),0)</f>
        <v>1</v>
      </c>
      <c r="T314" s="48">
        <f>IFERROR(VLOOKUP(C314,[4]Féminines!$B$3:$I$89,6,FALSE),0)</f>
        <v>0</v>
      </c>
      <c r="U314">
        <f t="shared" si="21"/>
        <v>1</v>
      </c>
    </row>
    <row r="315" spans="1:21" ht="15.6" customHeight="1" x14ac:dyDescent="0.25">
      <c r="A315" s="15">
        <v>299</v>
      </c>
      <c r="B315" s="15">
        <f t="shared" si="23"/>
        <v>144316</v>
      </c>
      <c r="C315" s="5" t="s">
        <v>161</v>
      </c>
      <c r="D315" s="49" t="s">
        <v>115</v>
      </c>
      <c r="E315" s="49" t="str">
        <f>VLOOKUP(C315,[3]A!$D$2:$J$467,7,FALSE)</f>
        <v>05999070923</v>
      </c>
      <c r="F315" s="50">
        <v>3</v>
      </c>
      <c r="J315" s="105">
        <v>1</v>
      </c>
      <c r="N315" s="49">
        <f>VLOOKUP(C315,Bilan!$B$4:$D$1785,3,FALSE)</f>
        <v>144316</v>
      </c>
      <c r="O315" s="49">
        <f t="shared" ref="O315:O329" si="24">A315</f>
        <v>299</v>
      </c>
      <c r="P315" s="50" t="str">
        <f>VLOOKUP(C315,[3]A!$D$2:$H$438,5,FALSE)</f>
        <v>Adulte Masculin 17/19 ans</v>
      </c>
      <c r="Q315" s="48">
        <f>IFERROR(VLOOKUP(C315,'[4]1ère'!$B$3:$I$89,7,FALSE),0)</f>
        <v>0</v>
      </c>
      <c r="R315" s="48">
        <f>IFERROR(VLOOKUP(C315,'[4]2ème'!$B$3:$I$116,6,FALSE),0)</f>
        <v>0</v>
      </c>
      <c r="S315" s="48">
        <f>IFERROR(VLOOKUP(C315,'[4]3ème'!$B$3:$I$230,6,FALSE),0)</f>
        <v>2</v>
      </c>
      <c r="T315" s="48">
        <f>IFERROR(VLOOKUP(C315,[4]Féminines!$B$3:$I$89,6,FALSE),0)</f>
        <v>0</v>
      </c>
      <c r="U315">
        <f t="shared" si="21"/>
        <v>2</v>
      </c>
    </row>
    <row r="316" spans="1:21" ht="15.6" customHeight="1" x14ac:dyDescent="0.25">
      <c r="A316" s="15">
        <v>300</v>
      </c>
      <c r="B316" s="15">
        <f t="shared" si="23"/>
        <v>4468</v>
      </c>
      <c r="C316" s="5" t="s">
        <v>2098</v>
      </c>
      <c r="D316" s="49" t="s">
        <v>843</v>
      </c>
      <c r="E316" s="49" t="str">
        <f>VLOOKUP(C316,[3]A!$D$2:$J$467,7,FALSE)</f>
        <v>05999111358</v>
      </c>
      <c r="F316" s="50">
        <v>3</v>
      </c>
      <c r="J316" s="105">
        <f>VLOOKUP(C316,Route2021!$C$2:$J$1212,8,FALSE)</f>
        <v>1</v>
      </c>
      <c r="N316" s="49">
        <f>VLOOKUP(C316,Bilan!$B$4:$D$1785,3,FALSE)</f>
        <v>4468</v>
      </c>
      <c r="O316" s="49">
        <f t="shared" si="24"/>
        <v>300</v>
      </c>
      <c r="P316" s="50" t="str">
        <f>VLOOKUP(C316,[3]A!$D$2:$H$438,5,FALSE)</f>
        <v>Adulte Masculin 30/39 ans</v>
      </c>
      <c r="Q316" s="48">
        <f>IFERROR(VLOOKUP(C316,'[4]1ère'!$B$3:$I$89,7,FALSE),0)</f>
        <v>0</v>
      </c>
      <c r="R316" s="48">
        <f>IFERROR(VLOOKUP(C316,'[4]2ème'!$B$3:$I$116,6,FALSE),0)</f>
        <v>0</v>
      </c>
      <c r="S316" s="48">
        <f>IFERROR(VLOOKUP(C316,'[4]3ème'!$B$3:$I$230,6,FALSE),0)</f>
        <v>7</v>
      </c>
      <c r="T316" s="48">
        <f>IFERROR(VLOOKUP(C316,[4]Féminines!$B$3:$I$89,6,FALSE),0)</f>
        <v>0</v>
      </c>
      <c r="U316">
        <f t="shared" si="21"/>
        <v>7</v>
      </c>
    </row>
    <row r="317" spans="1:21" ht="15.6" customHeight="1" x14ac:dyDescent="0.25">
      <c r="A317" s="15">
        <v>321</v>
      </c>
      <c r="B317" s="15">
        <f t="shared" si="23"/>
        <v>7037</v>
      </c>
      <c r="C317" s="5" t="s">
        <v>1027</v>
      </c>
      <c r="D317" s="49" t="s">
        <v>88</v>
      </c>
      <c r="E317" s="49" t="str">
        <f>VLOOKUP(C317,[3]A!$D$2:$J$467,7,FALSE)</f>
        <v>05999109916</v>
      </c>
      <c r="F317" s="50">
        <v>3</v>
      </c>
      <c r="J317" s="105">
        <v>0</v>
      </c>
      <c r="N317" s="49">
        <f>VLOOKUP(C317,Bilan!$B$4:$D$1785,3,FALSE)</f>
        <v>7037</v>
      </c>
      <c r="O317" s="49">
        <f t="shared" si="24"/>
        <v>321</v>
      </c>
      <c r="P317" s="50" t="str">
        <f>VLOOKUP(C317,[3]A!$D$2:$H$438,5,FALSE)</f>
        <v>Adulte Masculin 40/49 ans</v>
      </c>
      <c r="Q317" s="48">
        <f>IFERROR(VLOOKUP(C317,'[4]1ère'!$B$3:$I$89,7,FALSE),0)</f>
        <v>0</v>
      </c>
      <c r="R317" s="48">
        <f>IFERROR(VLOOKUP(C317,'[4]2ème'!$B$3:$I$116,6,FALSE),0)</f>
        <v>0</v>
      </c>
      <c r="S317" s="48">
        <f>IFERROR(VLOOKUP(C317,'[4]3ème'!$B$3:$I$230,6,FALSE),0)</f>
        <v>16</v>
      </c>
      <c r="T317" s="48">
        <f>IFERROR(VLOOKUP(C317,[4]Féminines!$B$3:$I$89,6,FALSE),0)</f>
        <v>0</v>
      </c>
      <c r="U317">
        <f t="shared" si="21"/>
        <v>16</v>
      </c>
    </row>
    <row r="318" spans="1:21" ht="15.6" customHeight="1" x14ac:dyDescent="0.25">
      <c r="A318" s="15">
        <v>322</v>
      </c>
      <c r="B318" s="15">
        <f t="shared" si="23"/>
        <v>144277</v>
      </c>
      <c r="C318" s="5" t="s">
        <v>721</v>
      </c>
      <c r="D318" s="49" t="s">
        <v>327</v>
      </c>
      <c r="E318" s="49" t="str">
        <f>VLOOKUP(C318,[3]A!$D$2:$J$467,7,FALSE)</f>
        <v>05999112676</v>
      </c>
      <c r="F318" s="50">
        <v>3</v>
      </c>
      <c r="J318" s="105">
        <f>VLOOKUP(C318,Route2021!$C$2:$J$1212,8,FALSE)</f>
        <v>1</v>
      </c>
      <c r="N318" s="49">
        <f>VLOOKUP(C318,Bilan!$B$4:$D$1785,3,FALSE)</f>
        <v>144277</v>
      </c>
      <c r="O318" s="49">
        <f t="shared" si="24"/>
        <v>322</v>
      </c>
      <c r="P318" s="50" t="str">
        <f>VLOOKUP(C318,[3]A!$D$2:$H$438,5,FALSE)</f>
        <v>Adulte Masculin 40/49 ans</v>
      </c>
      <c r="Q318" s="48">
        <f>IFERROR(VLOOKUP(C318,'[4]1ère'!$B$3:$I$89,7,FALSE),0)</f>
        <v>0</v>
      </c>
      <c r="R318" s="48">
        <f>IFERROR(VLOOKUP(C318,'[4]2ème'!$B$3:$I$116,6,FALSE),0)</f>
        <v>0</v>
      </c>
      <c r="S318" s="48">
        <f>IFERROR(VLOOKUP(C318,'[4]3ème'!$B$3:$I$230,6,FALSE),0)</f>
        <v>6</v>
      </c>
      <c r="T318" s="48">
        <f>IFERROR(VLOOKUP(C318,[4]Féminines!$B$3:$I$89,6,FALSE),0)</f>
        <v>0</v>
      </c>
      <c r="U318">
        <f t="shared" si="21"/>
        <v>6</v>
      </c>
    </row>
    <row r="319" spans="1:21" ht="15.6" customHeight="1" x14ac:dyDescent="0.25">
      <c r="A319" s="15">
        <v>323</v>
      </c>
      <c r="B319" s="15">
        <f t="shared" si="23"/>
        <v>144396</v>
      </c>
      <c r="C319" s="5" t="s">
        <v>198</v>
      </c>
      <c r="D319" s="49" t="s">
        <v>101</v>
      </c>
      <c r="E319" s="49" t="str">
        <f>VLOOKUP(C319,[3]A!$D$2:$J$467,7,FALSE)</f>
        <v>06210648851</v>
      </c>
      <c r="F319" s="50">
        <v>3</v>
      </c>
      <c r="J319" s="105">
        <f>VLOOKUP(C319,Route2021!$C$2:$J$1212,8,FALSE)</f>
        <v>0</v>
      </c>
      <c r="N319" s="49">
        <f>VLOOKUP(C319,Bilan!$B$4:$D$1785,3,FALSE)</f>
        <v>144396</v>
      </c>
      <c r="O319" s="49">
        <f t="shared" si="24"/>
        <v>323</v>
      </c>
      <c r="P319" s="50" t="str">
        <f>VLOOKUP(C319,[3]A!$D$2:$H$438,5,FALSE)</f>
        <v>Adulte Masculin 20/29 ans</v>
      </c>
      <c r="Q319" s="48">
        <f>IFERROR(VLOOKUP(C319,'[4]1ère'!$B$3:$I$89,7,FALSE),0)</f>
        <v>0</v>
      </c>
      <c r="R319" s="48">
        <f>IFERROR(VLOOKUP(C319,'[4]2ème'!$B$3:$I$116,6,FALSE),0)</f>
        <v>0</v>
      </c>
      <c r="S319" s="48">
        <f>IFERROR(VLOOKUP(C319,'[4]3ème'!$B$3:$I$230,6,FALSE),0)</f>
        <v>2</v>
      </c>
      <c r="T319" s="48">
        <f>IFERROR(VLOOKUP(C319,[4]Féminines!$B$3:$I$89,6,FALSE),0)</f>
        <v>0</v>
      </c>
      <c r="U319">
        <f t="shared" si="21"/>
        <v>2</v>
      </c>
    </row>
    <row r="320" spans="1:21" ht="15.6" customHeight="1" x14ac:dyDescent="0.25">
      <c r="A320" s="15">
        <v>324</v>
      </c>
      <c r="B320" s="15">
        <f t="shared" si="23"/>
        <v>1258</v>
      </c>
      <c r="C320" s="5" t="s">
        <v>148</v>
      </c>
      <c r="D320" s="49" t="s">
        <v>2911</v>
      </c>
      <c r="E320" s="49" t="str">
        <f>VLOOKUP(C320,[3]A!$D$2:$J$467,7,FALSE)</f>
        <v>05999109593</v>
      </c>
      <c r="F320" s="50">
        <v>3</v>
      </c>
      <c r="J320" s="105">
        <f>VLOOKUP(C320,Route2021!$C$2:$J$1212,8,FALSE)</f>
        <v>1</v>
      </c>
      <c r="N320" s="49">
        <f>VLOOKUP(C320,Bilan!$B$4:$D$1785,3,FALSE)</f>
        <v>1258</v>
      </c>
      <c r="O320" s="49">
        <f t="shared" si="24"/>
        <v>324</v>
      </c>
      <c r="P320" s="50" t="str">
        <f>VLOOKUP(C320,[3]A!$D$2:$H$438,5,FALSE)</f>
        <v>Adulte Masculin 40/49 ans</v>
      </c>
      <c r="Q320" s="48">
        <f>IFERROR(VLOOKUP(C320,'[4]1ère'!$B$3:$I$89,7,FALSE),0)</f>
        <v>0</v>
      </c>
      <c r="R320" s="48">
        <f>IFERROR(VLOOKUP(C320,'[4]2ème'!$B$3:$I$116,6,FALSE),0)</f>
        <v>0</v>
      </c>
      <c r="S320" s="48">
        <f>IFERROR(VLOOKUP(C320,'[4]3ème'!$B$3:$I$230,6,FALSE),0)</f>
        <v>2</v>
      </c>
      <c r="T320" s="48">
        <f>IFERROR(VLOOKUP(C320,[4]Féminines!$B$3:$I$89,6,FALSE),0)</f>
        <v>0</v>
      </c>
      <c r="U320">
        <f t="shared" si="21"/>
        <v>2</v>
      </c>
    </row>
    <row r="321" spans="1:21" ht="15.6" customHeight="1" x14ac:dyDescent="0.25">
      <c r="A321" s="15">
        <v>325</v>
      </c>
      <c r="B321" s="15">
        <f t="shared" si="23"/>
        <v>144546</v>
      </c>
      <c r="C321" t="s">
        <v>549</v>
      </c>
      <c r="D321" s="49" t="s">
        <v>2911</v>
      </c>
      <c r="E321" s="49" t="str">
        <f>VLOOKUP(C321,[3]A!$D$2:$J$467,7,FALSE)</f>
        <v>05999122173</v>
      </c>
      <c r="F321" s="50">
        <v>3</v>
      </c>
      <c r="J321" s="105">
        <f>VLOOKUP(C321,Route2021!$C$2:$J$1212,8,FALSE)</f>
        <v>0</v>
      </c>
      <c r="N321" s="49">
        <f>VLOOKUP(C321,Bilan!$B$4:$D$1785,3,FALSE)</f>
        <v>144546</v>
      </c>
      <c r="O321" s="49">
        <f t="shared" si="24"/>
        <v>325</v>
      </c>
      <c r="P321" s="50" t="str">
        <f>VLOOKUP(C321,[3]A!$D$2:$H$438,5,FALSE)</f>
        <v>Adulte Masculin 30/39 ans</v>
      </c>
      <c r="Q321" s="48">
        <f>IFERROR(VLOOKUP(C321,'[4]1ère'!$B$3:$I$89,7,FALSE),0)</f>
        <v>0</v>
      </c>
      <c r="R321" s="48">
        <f>IFERROR(VLOOKUP(C321,'[4]2ème'!$B$3:$I$116,6,FALSE),0)</f>
        <v>0</v>
      </c>
      <c r="S321" s="48">
        <f>IFERROR(VLOOKUP(C321,'[4]3ème'!$B$3:$I$230,6,FALSE),0)</f>
        <v>4</v>
      </c>
      <c r="T321" s="48">
        <f>IFERROR(VLOOKUP(C321,[4]Féminines!$B$3:$I$89,6,FALSE),0)</f>
        <v>0</v>
      </c>
      <c r="U321">
        <f t="shared" si="21"/>
        <v>4</v>
      </c>
    </row>
    <row r="322" spans="1:21" ht="15.6" customHeight="1" x14ac:dyDescent="0.25">
      <c r="A322" s="15">
        <v>326</v>
      </c>
      <c r="B322" s="15" t="e">
        <f t="shared" si="23"/>
        <v>#N/A</v>
      </c>
      <c r="C322"/>
      <c r="D322" s="49"/>
      <c r="E322" s="49" t="e">
        <f>VLOOKUP(C322,[3]A!$D$2:$J$467,7,FALSE)</f>
        <v>#N/A</v>
      </c>
      <c r="F322" s="50">
        <v>3</v>
      </c>
      <c r="J322" s="105">
        <f>VLOOKUP(C322,Route2021!$C$2:$J$1212,8,FALSE)</f>
        <v>0</v>
      </c>
      <c r="N322" s="49" t="e">
        <f>VLOOKUP(C322,Bilan!$B$4:$D$1785,3,FALSE)</f>
        <v>#N/A</v>
      </c>
      <c r="O322" s="49">
        <f t="shared" si="24"/>
        <v>326</v>
      </c>
      <c r="P322" s="50" t="e">
        <f>VLOOKUP(C322,[3]A!$D$2:$H$438,5,FALSE)</f>
        <v>#N/A</v>
      </c>
      <c r="Q322" s="48">
        <f>IFERROR(VLOOKUP(C322,'[4]1ère'!$B$3:$I$89,7,FALSE),0)</f>
        <v>0</v>
      </c>
      <c r="R322" s="48">
        <f>IFERROR(VLOOKUP(C322,'[4]2ème'!$B$3:$I$116,6,FALSE),0)</f>
        <v>0</v>
      </c>
      <c r="S322" s="48">
        <f>IFERROR(VLOOKUP(C322,'[4]3ème'!$B$3:$I$230,6,FALSE),0)</f>
        <v>0</v>
      </c>
      <c r="T322" s="48">
        <f>IFERROR(VLOOKUP(C322,[4]Féminines!$B$3:$I$89,6,FALSE),0)</f>
        <v>0</v>
      </c>
      <c r="U322">
        <f t="shared" si="21"/>
        <v>0</v>
      </c>
    </row>
    <row r="323" spans="1:21" ht="15.6" customHeight="1" x14ac:dyDescent="0.25">
      <c r="A323" s="15">
        <v>327</v>
      </c>
      <c r="B323" s="15">
        <f t="shared" si="23"/>
        <v>2432</v>
      </c>
      <c r="C323" t="s">
        <v>2936</v>
      </c>
      <c r="D323" s="49" t="s">
        <v>2625</v>
      </c>
      <c r="E323" s="49" t="str">
        <f>VLOOKUP(C323,[3]A!$D$2:$J$467,7,FALSE)</f>
        <v>06297103930</v>
      </c>
      <c r="F323" s="50">
        <v>3</v>
      </c>
      <c r="J323" s="105">
        <f>VLOOKUP(C323,Route2021!$C$2:$J$1212,8,FALSE)</f>
        <v>0</v>
      </c>
      <c r="N323" s="49">
        <f>VLOOKUP(C323,Bilan!$B$4:$D$1785,3,FALSE)</f>
        <v>2432</v>
      </c>
      <c r="O323" s="49">
        <f t="shared" si="24"/>
        <v>327</v>
      </c>
      <c r="P323" s="50" t="str">
        <f>VLOOKUP(C323,[3]A!$D$2:$H$438,5,FALSE)</f>
        <v>Adulte Masculin 20/29 ans</v>
      </c>
      <c r="Q323" s="48">
        <f>IFERROR(VLOOKUP(C323,'[4]1ère'!$B$3:$I$89,7,FALSE),0)</f>
        <v>0</v>
      </c>
      <c r="R323" s="48">
        <f>IFERROR(VLOOKUP(C323,'[4]2ème'!$B$3:$I$116,6,FALSE),0)</f>
        <v>0</v>
      </c>
      <c r="S323" s="48">
        <f>IFERROR(VLOOKUP(C323,'[4]3ème'!$B$3:$I$230,6,FALSE),0)</f>
        <v>3</v>
      </c>
      <c r="T323" s="48">
        <f>IFERROR(VLOOKUP(C323,[4]Féminines!$B$3:$I$89,6,FALSE),0)</f>
        <v>0</v>
      </c>
      <c r="U323">
        <f t="shared" ref="U323:U386" si="25">SUM(Q323:T323)</f>
        <v>3</v>
      </c>
    </row>
    <row r="324" spans="1:21" ht="15.6" customHeight="1" x14ac:dyDescent="0.25">
      <c r="A324" s="15">
        <v>328</v>
      </c>
      <c r="B324" s="15">
        <f t="shared" si="23"/>
        <v>144593</v>
      </c>
      <c r="C324" t="s">
        <v>731</v>
      </c>
      <c r="D324" s="49" t="s">
        <v>327</v>
      </c>
      <c r="E324" s="49" t="str">
        <f>VLOOKUP(C324,[3]A!$D$2:$J$467,7,FALSE)</f>
        <v>05999117341</v>
      </c>
      <c r="F324" s="50">
        <v>3</v>
      </c>
      <c r="J324" s="105">
        <f>VLOOKUP(C324,Route2021!$C$2:$J$1212,8,FALSE)</f>
        <v>0</v>
      </c>
      <c r="N324" s="49">
        <f>VLOOKUP(C324,Bilan!$B$4:$D$1785,3,FALSE)</f>
        <v>144593</v>
      </c>
      <c r="O324" s="49">
        <f t="shared" si="24"/>
        <v>328</v>
      </c>
      <c r="P324" s="50" t="str">
        <f>VLOOKUP(C324,[3]A!$D$2:$H$438,5,FALSE)</f>
        <v>Adulte Masculin 40/49 ans</v>
      </c>
      <c r="Q324" s="48">
        <f>IFERROR(VLOOKUP(C324,'[4]1ère'!$B$3:$I$89,7,FALSE),0)</f>
        <v>0</v>
      </c>
      <c r="R324" s="48">
        <f>IFERROR(VLOOKUP(C324,'[4]2ème'!$B$3:$I$116,6,FALSE),0)</f>
        <v>0</v>
      </c>
      <c r="S324" s="48">
        <f>IFERROR(VLOOKUP(C324,'[4]3ème'!$B$3:$I$230,6,FALSE),0)</f>
        <v>4</v>
      </c>
      <c r="T324" s="48">
        <f>IFERROR(VLOOKUP(C324,[4]Féminines!$B$3:$I$89,6,FALSE),0)</f>
        <v>0</v>
      </c>
      <c r="U324">
        <f t="shared" si="25"/>
        <v>4</v>
      </c>
    </row>
    <row r="325" spans="1:21" ht="15.6" customHeight="1" x14ac:dyDescent="0.25">
      <c r="A325" s="15">
        <v>329</v>
      </c>
      <c r="B325" s="15">
        <f t="shared" si="23"/>
        <v>4357</v>
      </c>
      <c r="C325" t="s">
        <v>3671</v>
      </c>
      <c r="D325" s="49" t="s">
        <v>2625</v>
      </c>
      <c r="E325" s="49" t="str">
        <f>VLOOKUP(C325,[3]A!$D$2:$J$467,7,FALSE)</f>
        <v>06297103931</v>
      </c>
      <c r="F325" s="50">
        <v>3</v>
      </c>
      <c r="J325" s="105">
        <f>VLOOKUP(C325,Route2021!$C$2:$J$1212,8,FALSE)</f>
        <v>0</v>
      </c>
      <c r="N325" s="49">
        <f>VLOOKUP(C325,Bilan!$B$4:$D$1785,3,FALSE)</f>
        <v>4357</v>
      </c>
      <c r="O325" s="49">
        <f t="shared" si="24"/>
        <v>329</v>
      </c>
      <c r="P325" s="50" t="str">
        <f>VLOOKUP(C325,[3]A!$D$2:$H$438,5,FALSE)</f>
        <v>Adulte Masculin 30/39 ans</v>
      </c>
      <c r="Q325" s="48">
        <f>IFERROR(VLOOKUP(C325,'[4]1ère'!$B$3:$I$89,7,FALSE),0)</f>
        <v>0</v>
      </c>
      <c r="R325" s="48">
        <f>IFERROR(VLOOKUP(C325,'[4]2ème'!$B$3:$I$116,6,FALSE),0)</f>
        <v>0</v>
      </c>
      <c r="S325" s="48">
        <f>IFERROR(VLOOKUP(C325,'[4]3ème'!$B$3:$I$230,6,FALSE),0)</f>
        <v>6</v>
      </c>
      <c r="T325" s="48">
        <f>IFERROR(VLOOKUP(C325,[4]Féminines!$B$3:$I$89,6,FALSE),0)</f>
        <v>0</v>
      </c>
      <c r="U325">
        <f t="shared" si="25"/>
        <v>6</v>
      </c>
    </row>
    <row r="326" spans="1:21" ht="15.6" customHeight="1" x14ac:dyDescent="0.25">
      <c r="A326" s="15">
        <v>330</v>
      </c>
      <c r="B326" s="15">
        <f t="shared" si="23"/>
        <v>7135</v>
      </c>
      <c r="C326" t="s">
        <v>2401</v>
      </c>
      <c r="D326" s="49" t="s">
        <v>88</v>
      </c>
      <c r="E326" s="49" t="str">
        <f>VLOOKUP(C326,[3]A!$D$2:$J$467,7,FALSE)</f>
        <v>05999063433</v>
      </c>
      <c r="F326" s="50">
        <v>3</v>
      </c>
      <c r="J326" s="105">
        <f>VLOOKUP(C326,Route2021!$C$2:$J$1212,8,FALSE)</f>
        <v>0</v>
      </c>
      <c r="N326" s="49">
        <f>VLOOKUP(C326,Bilan!$B$4:$D$1785,3,FALSE)</f>
        <v>7135</v>
      </c>
      <c r="O326" s="49">
        <f t="shared" si="24"/>
        <v>330</v>
      </c>
      <c r="P326" s="50" t="str">
        <f>VLOOKUP(C326,[3]A!$D$2:$H$438,5,FALSE)</f>
        <v>Adulte Masculin 40/49 ans</v>
      </c>
      <c r="Q326" s="48">
        <f>IFERROR(VLOOKUP(C326,'[4]1ère'!$B$3:$I$89,7,FALSE),0)</f>
        <v>0</v>
      </c>
      <c r="R326" s="48">
        <f>IFERROR(VLOOKUP(C326,'[4]2ème'!$B$3:$I$116,6,FALSE),0)</f>
        <v>0</v>
      </c>
      <c r="S326" s="48">
        <f>IFERROR(VLOOKUP(C326,'[4]3ème'!$B$3:$I$230,6,FALSE),0)</f>
        <v>7</v>
      </c>
      <c r="T326" s="48">
        <f>IFERROR(VLOOKUP(C326,[4]Féminines!$B$3:$I$89,6,FALSE),0)</f>
        <v>0</v>
      </c>
      <c r="U326">
        <f t="shared" si="25"/>
        <v>7</v>
      </c>
    </row>
    <row r="327" spans="1:21" ht="15.6" customHeight="1" x14ac:dyDescent="0.25">
      <c r="A327" s="15">
        <v>331</v>
      </c>
      <c r="B327" s="15">
        <f t="shared" si="23"/>
        <v>2435</v>
      </c>
      <c r="C327" t="s">
        <v>2934</v>
      </c>
      <c r="D327" s="49" t="s">
        <v>2625</v>
      </c>
      <c r="E327" s="49" t="str">
        <f>VLOOKUP(C327,[3]A!$D$2:$J$467,7,FALSE)</f>
        <v>06297103932</v>
      </c>
      <c r="F327" s="50">
        <v>3</v>
      </c>
      <c r="J327" s="105">
        <f>VLOOKUP(C327,Route2021!$C$2:$J$1212,8,FALSE)</f>
        <v>0</v>
      </c>
      <c r="N327" s="49">
        <f>VLOOKUP(C327,Bilan!$B$4:$D$1785,3,FALSE)</f>
        <v>2435</v>
      </c>
      <c r="O327" s="49">
        <f t="shared" si="24"/>
        <v>331</v>
      </c>
      <c r="P327" s="50" t="str">
        <f>VLOOKUP(C327,[3]A!$D$2:$H$438,5,FALSE)</f>
        <v>Adulte Masculin 30/39 ans</v>
      </c>
      <c r="Q327" s="48">
        <f>IFERROR(VLOOKUP(C327,'[4]1ère'!$B$3:$I$89,7,FALSE),0)</f>
        <v>0</v>
      </c>
      <c r="R327" s="48">
        <f>IFERROR(VLOOKUP(C327,'[4]2ème'!$B$3:$I$116,6,FALSE),0)</f>
        <v>0</v>
      </c>
      <c r="S327" s="48">
        <f>IFERROR(VLOOKUP(C327,'[4]3ème'!$B$3:$I$230,6,FALSE),0)</f>
        <v>2</v>
      </c>
      <c r="T327" s="48">
        <f>IFERROR(VLOOKUP(C327,[4]Féminines!$B$3:$I$89,6,FALSE),0)</f>
        <v>0</v>
      </c>
      <c r="U327">
        <f t="shared" si="25"/>
        <v>2</v>
      </c>
    </row>
    <row r="328" spans="1:21" ht="15.6" customHeight="1" x14ac:dyDescent="0.25">
      <c r="A328" s="15">
        <v>332</v>
      </c>
      <c r="B328" s="15">
        <f t="shared" si="23"/>
        <v>1255</v>
      </c>
      <c r="C328" t="s">
        <v>147</v>
      </c>
      <c r="D328" s="49" t="s">
        <v>96</v>
      </c>
      <c r="E328" s="49" t="str">
        <f>VLOOKUP(C328,[3]A!$D$2:$J$467,7,FALSE)</f>
        <v>05999094079</v>
      </c>
      <c r="F328" s="50">
        <v>3</v>
      </c>
      <c r="J328" s="105">
        <f>VLOOKUP(C328,Route2021!$C$2:$J$1212,8,FALSE)</f>
        <v>0</v>
      </c>
      <c r="N328" s="49">
        <f>VLOOKUP(C328,Bilan!$B$4:$D$1785,3,FALSE)</f>
        <v>1255</v>
      </c>
      <c r="O328" s="49">
        <f t="shared" si="24"/>
        <v>332</v>
      </c>
      <c r="P328" s="50" t="str">
        <f>VLOOKUP(C328,[3]A!$D$2:$H$438,5,FALSE)</f>
        <v>Adulte Masculin 50/59 ans</v>
      </c>
      <c r="Q328" s="48">
        <f>IFERROR(VLOOKUP(C328,'[4]1ère'!$B$3:$I$89,7,FALSE),0)</f>
        <v>0</v>
      </c>
      <c r="R328" s="48">
        <f>IFERROR(VLOOKUP(C328,'[4]2ème'!$B$3:$I$116,6,FALSE),0)</f>
        <v>0</v>
      </c>
      <c r="S328" s="48">
        <f>IFERROR(VLOOKUP(C328,'[4]3ème'!$B$3:$I$230,6,FALSE),0)</f>
        <v>8</v>
      </c>
      <c r="T328" s="48">
        <f>IFERROR(VLOOKUP(C328,[4]Féminines!$B$3:$I$89,6,FALSE),0)</f>
        <v>0</v>
      </c>
      <c r="U328">
        <f t="shared" si="25"/>
        <v>8</v>
      </c>
    </row>
    <row r="329" spans="1:21" ht="15.6" customHeight="1" x14ac:dyDescent="0.25">
      <c r="A329" s="15">
        <v>333</v>
      </c>
      <c r="B329" s="15">
        <f t="shared" si="23"/>
        <v>5165</v>
      </c>
      <c r="C329" t="s">
        <v>3806</v>
      </c>
      <c r="D329" s="49" t="s">
        <v>202</v>
      </c>
      <c r="E329" s="49" t="str">
        <f>VLOOKUP(C329,[3]A!$D$2:$J$467,7,FALSE)</f>
        <v>05999086376</v>
      </c>
      <c r="F329" s="50">
        <v>3</v>
      </c>
      <c r="J329" s="105">
        <v>0</v>
      </c>
      <c r="N329" s="49">
        <f>VLOOKUP(C329,Bilan!$B$4:$D$1785,3,FALSE)</f>
        <v>5165</v>
      </c>
      <c r="O329" s="49">
        <f t="shared" si="24"/>
        <v>333</v>
      </c>
      <c r="P329" s="50" t="str">
        <f>VLOOKUP(C329,[3]A!$D$2:$H$438,5,FALSE)</f>
        <v>Adulte Masculin 20/29 ans</v>
      </c>
      <c r="Q329" s="48">
        <f>IFERROR(VLOOKUP(C329,'[4]1ère'!$B$3:$I$89,7,FALSE),0)</f>
        <v>0</v>
      </c>
      <c r="R329" s="48">
        <f>IFERROR(VLOOKUP(C329,'[4]2ème'!$B$3:$I$116,6,FALSE),0)</f>
        <v>0</v>
      </c>
      <c r="S329" s="48">
        <f>IFERROR(VLOOKUP(C329,'[4]3ème'!$B$3:$I$230,6,FALSE),0)</f>
        <v>4</v>
      </c>
      <c r="T329" s="48">
        <f>IFERROR(VLOOKUP(C329,[4]Féminines!$B$3:$I$89,6,FALSE),0)</f>
        <v>0</v>
      </c>
      <c r="U329">
        <f t="shared" si="25"/>
        <v>4</v>
      </c>
    </row>
    <row r="330" spans="1:21" ht="15.6" customHeight="1" x14ac:dyDescent="0.25">
      <c r="A330" s="15">
        <v>334</v>
      </c>
      <c r="B330" s="15">
        <f t="shared" ref="B330:B346" si="26">N330</f>
        <v>4482</v>
      </c>
      <c r="C330" t="s">
        <v>3562</v>
      </c>
      <c r="D330" s="49" t="s">
        <v>183</v>
      </c>
      <c r="E330" s="49" t="str">
        <f>VLOOKUP(C330,[3]A!$D$2:$J$467,7,FALSE)</f>
        <v>05996217479</v>
      </c>
      <c r="F330" s="50">
        <v>3</v>
      </c>
      <c r="J330" s="105" t="e">
        <f>VLOOKUP(C330,Route2021!$C$2:$J$1212,8,FALSE)</f>
        <v>#N/A</v>
      </c>
      <c r="N330" s="49">
        <f>VLOOKUP(C330,Bilan!$B$4:$D$1785,3,FALSE)</f>
        <v>4482</v>
      </c>
      <c r="O330" s="49">
        <f t="shared" ref="O330:O346" si="27">A330</f>
        <v>334</v>
      </c>
      <c r="P330" s="50" t="str">
        <f>VLOOKUP(C330,[3]A!$D$2:$H$438,5,FALSE)</f>
        <v>Adulte Masculin 30/39 ans</v>
      </c>
      <c r="Q330" s="48">
        <f>IFERROR(VLOOKUP(C330,'[4]1ère'!$B$3:$I$89,7,FALSE),0)</f>
        <v>0</v>
      </c>
      <c r="R330" s="48">
        <f>IFERROR(VLOOKUP(C330,'[4]2ème'!$B$3:$I$116,6,FALSE),0)</f>
        <v>0</v>
      </c>
      <c r="S330" s="48">
        <f>IFERROR(VLOOKUP(C330,'[4]3ème'!$B$3:$I$230,6,FALSE),0)</f>
        <v>4</v>
      </c>
      <c r="T330" s="48">
        <f>IFERROR(VLOOKUP(C330,[4]Féminines!$B$3:$I$89,6,FALSE),0)</f>
        <v>0</v>
      </c>
      <c r="U330">
        <f t="shared" si="25"/>
        <v>4</v>
      </c>
    </row>
    <row r="331" spans="1:21" ht="15.6" customHeight="1" x14ac:dyDescent="0.25">
      <c r="A331" s="15">
        <v>335</v>
      </c>
      <c r="B331" s="15">
        <f t="shared" si="26"/>
        <v>7009</v>
      </c>
      <c r="C331" t="s">
        <v>3642</v>
      </c>
      <c r="D331" s="49" t="s">
        <v>126</v>
      </c>
      <c r="E331" s="49" t="str">
        <f>VLOOKUP(C331,[3]A!$D$2:$J$467,7,FALSE)</f>
        <v>06297107677</v>
      </c>
      <c r="F331" s="50">
        <v>3</v>
      </c>
      <c r="J331" s="105" t="e">
        <f>VLOOKUP(C331,Route2021!$C$2:$J$1212,8,FALSE)</f>
        <v>#N/A</v>
      </c>
      <c r="N331" s="49">
        <f>VLOOKUP(C331,Bilan!$B$4:$D$1785,3,FALSE)</f>
        <v>7009</v>
      </c>
      <c r="O331" s="49">
        <f t="shared" si="27"/>
        <v>335</v>
      </c>
      <c r="P331" s="50" t="str">
        <f>VLOOKUP(C331,[3]A!$D$2:$H$438,5,FALSE)</f>
        <v>Adulte Masculin 30/39 ans</v>
      </c>
      <c r="Q331" s="48">
        <f>IFERROR(VLOOKUP(C331,'[4]1ère'!$B$3:$I$89,7,FALSE),0)</f>
        <v>0</v>
      </c>
      <c r="R331" s="48">
        <f>IFERROR(VLOOKUP(C331,'[4]2ème'!$B$3:$I$116,6,FALSE),0)</f>
        <v>0</v>
      </c>
      <c r="S331" s="48">
        <f>IFERROR(VLOOKUP(C331,'[4]3ème'!$B$3:$I$230,6,FALSE),0)</f>
        <v>4</v>
      </c>
      <c r="T331" s="48">
        <f>IFERROR(VLOOKUP(C331,[4]Féminines!$B$3:$I$89,6,FALSE),0)</f>
        <v>0</v>
      </c>
      <c r="U331">
        <f t="shared" si="25"/>
        <v>4</v>
      </c>
    </row>
    <row r="332" spans="1:21" ht="15.6" customHeight="1" x14ac:dyDescent="0.25">
      <c r="A332" s="15">
        <v>336</v>
      </c>
      <c r="B332" s="15">
        <f t="shared" si="26"/>
        <v>2363</v>
      </c>
      <c r="C332" t="s">
        <v>3672</v>
      </c>
      <c r="D332" s="49" t="s">
        <v>126</v>
      </c>
      <c r="E332" s="49" t="str">
        <f>VLOOKUP(C332,[3]A!$D$2:$J$467,7,FALSE)</f>
        <v>06297107678</v>
      </c>
      <c r="F332" s="50">
        <v>3</v>
      </c>
      <c r="J332" s="105" t="e">
        <f>VLOOKUP(C332,Route2021!$C$2:$J$1212,8,FALSE)</f>
        <v>#N/A</v>
      </c>
      <c r="N332" s="49">
        <f>VLOOKUP(C332,Bilan!$B$4:$D$1785,3,FALSE)</f>
        <v>2363</v>
      </c>
      <c r="O332" s="49">
        <f t="shared" si="27"/>
        <v>336</v>
      </c>
      <c r="P332" s="50" t="str">
        <f>VLOOKUP(C332,[3]A!$D$2:$H$438,5,FALSE)</f>
        <v>Adulte Masculin 20/29 ans</v>
      </c>
      <c r="Q332" s="48">
        <f>IFERROR(VLOOKUP(C332,'[4]1ère'!$B$3:$I$89,7,FALSE),0)</f>
        <v>0</v>
      </c>
      <c r="R332" s="48">
        <f>IFERROR(VLOOKUP(C332,'[4]2ème'!$B$3:$I$116,6,FALSE),0)</f>
        <v>0</v>
      </c>
      <c r="S332" s="48">
        <f>IFERROR(VLOOKUP(C332,'[4]3ème'!$B$3:$I$230,6,FALSE),0)</f>
        <v>4</v>
      </c>
      <c r="T332" s="48">
        <f>IFERROR(VLOOKUP(C332,[4]Féminines!$B$3:$I$89,6,FALSE),0)</f>
        <v>0</v>
      </c>
      <c r="U332">
        <f t="shared" si="25"/>
        <v>4</v>
      </c>
    </row>
    <row r="333" spans="1:21" ht="15.6" customHeight="1" x14ac:dyDescent="0.25">
      <c r="A333" s="15">
        <v>337</v>
      </c>
      <c r="B333" s="15">
        <f t="shared" si="26"/>
        <v>2325</v>
      </c>
      <c r="C333" t="s">
        <v>2839</v>
      </c>
      <c r="D333" s="49" t="s">
        <v>126</v>
      </c>
      <c r="E333" s="49" t="str">
        <f>VLOOKUP(C333,[3]A!$D$2:$J$467,7,FALSE)</f>
        <v>06297083855</v>
      </c>
      <c r="F333" s="50">
        <v>3</v>
      </c>
      <c r="J333" s="105">
        <f>VLOOKUP(C333,Route2021!$C$2:$J$1212,8,FALSE)</f>
        <v>0</v>
      </c>
      <c r="N333" s="49">
        <f>VLOOKUP(C333,Bilan!$B$4:$D$1785,3,FALSE)</f>
        <v>2325</v>
      </c>
      <c r="O333" s="49">
        <f t="shared" si="27"/>
        <v>337</v>
      </c>
      <c r="P333" s="50" t="str">
        <f>VLOOKUP(C333,[3]A!$D$2:$H$438,5,FALSE)</f>
        <v>Adulte Masculin 50/59 ans</v>
      </c>
      <c r="Q333" s="48">
        <f>IFERROR(VLOOKUP(C333,'[4]1ère'!$B$3:$I$89,7,FALSE),0)</f>
        <v>0</v>
      </c>
      <c r="R333" s="48">
        <f>IFERROR(VLOOKUP(C333,'[4]2ème'!$B$3:$I$116,6,FALSE),0)</f>
        <v>0</v>
      </c>
      <c r="S333" s="48">
        <f>IFERROR(VLOOKUP(C333,'[4]3ème'!$B$3:$I$230,6,FALSE),0)</f>
        <v>1</v>
      </c>
      <c r="T333" s="48">
        <f>IFERROR(VLOOKUP(C333,[4]Féminines!$B$3:$I$89,6,FALSE),0)</f>
        <v>0</v>
      </c>
      <c r="U333">
        <f t="shared" si="25"/>
        <v>1</v>
      </c>
    </row>
    <row r="334" spans="1:21" ht="15.6" customHeight="1" x14ac:dyDescent="0.25">
      <c r="A334" s="15">
        <v>338</v>
      </c>
      <c r="B334" s="15">
        <f t="shared" si="26"/>
        <v>2333</v>
      </c>
      <c r="C334" t="s">
        <v>3813</v>
      </c>
      <c r="D334" s="49" t="s">
        <v>126</v>
      </c>
      <c r="E334" s="49" t="str">
        <f>VLOOKUP(C334,[3]A!$D$2:$J$467,7,FALSE)</f>
        <v>06297103595</v>
      </c>
      <c r="F334" s="50">
        <v>3</v>
      </c>
      <c r="J334" s="105">
        <f>VLOOKUP(C334,Route2021!$C$2:$J$1212,8,FALSE)</f>
        <v>0</v>
      </c>
      <c r="N334" s="49">
        <f>VLOOKUP(C334,Bilan!$B$4:$D$1785,3,FALSE)</f>
        <v>2333</v>
      </c>
      <c r="O334" s="49">
        <f t="shared" si="27"/>
        <v>338</v>
      </c>
      <c r="P334" s="50" t="str">
        <f>VLOOKUP(C334,[3]A!$D$2:$H$438,5,FALSE)</f>
        <v>Adulte Masculin 50/59 ans</v>
      </c>
      <c r="Q334" s="48">
        <f>IFERROR(VLOOKUP(C334,'[4]1ère'!$B$3:$I$89,7,FALSE),0)</f>
        <v>0</v>
      </c>
      <c r="R334" s="48">
        <f>IFERROR(VLOOKUP(C334,'[4]2ème'!$B$3:$I$116,6,FALSE),0)</f>
        <v>0</v>
      </c>
      <c r="S334" s="48">
        <f>IFERROR(VLOOKUP(C334,'[4]3ème'!$B$3:$I$230,6,FALSE),0)</f>
        <v>1</v>
      </c>
      <c r="T334" s="48">
        <f>IFERROR(VLOOKUP(C334,[4]Féminines!$B$3:$I$89,6,FALSE),0)</f>
        <v>0</v>
      </c>
      <c r="U334">
        <f t="shared" si="25"/>
        <v>1</v>
      </c>
    </row>
    <row r="335" spans="1:21" ht="15.6" customHeight="1" x14ac:dyDescent="0.25">
      <c r="A335" s="15">
        <v>339</v>
      </c>
      <c r="B335" s="15">
        <f t="shared" si="26"/>
        <v>1324</v>
      </c>
      <c r="C335" t="s">
        <v>951</v>
      </c>
      <c r="D335" s="49" t="s">
        <v>183</v>
      </c>
      <c r="E335" s="49" t="str">
        <f>VLOOKUP(C335,[3]A!$D$2:$J$467,7,FALSE)</f>
        <v>05999089245</v>
      </c>
      <c r="F335" s="50">
        <v>3</v>
      </c>
      <c r="J335" s="105">
        <f>VLOOKUP(C335,Route2021!$C$2:$J$1212,8,FALSE)</f>
        <v>1</v>
      </c>
      <c r="N335" s="49">
        <f>VLOOKUP(C335,Bilan!$B$4:$D$1785,3,FALSE)</f>
        <v>1324</v>
      </c>
      <c r="O335" s="49">
        <f t="shared" si="27"/>
        <v>339</v>
      </c>
      <c r="P335" s="50" t="str">
        <f>VLOOKUP(C335,[3]A!$D$2:$H$438,5,FALSE)</f>
        <v>Adulte Masculin 40/49 ans</v>
      </c>
      <c r="Q335" s="48">
        <f>IFERROR(VLOOKUP(C335,'[4]1ère'!$B$3:$I$89,7,FALSE),0)</f>
        <v>0</v>
      </c>
      <c r="R335" s="48">
        <f>IFERROR(VLOOKUP(C335,'[4]2ème'!$B$3:$I$116,6,FALSE),0)</f>
        <v>0</v>
      </c>
      <c r="S335" s="48">
        <f>IFERROR(VLOOKUP(C335,'[4]3ème'!$B$3:$I$230,6,FALSE),0)</f>
        <v>2</v>
      </c>
      <c r="T335" s="48">
        <f>IFERROR(VLOOKUP(C335,[4]Féminines!$B$3:$I$89,6,FALSE),0)</f>
        <v>0</v>
      </c>
      <c r="U335">
        <f t="shared" si="25"/>
        <v>2</v>
      </c>
    </row>
    <row r="336" spans="1:21" ht="15.6" customHeight="1" x14ac:dyDescent="0.25">
      <c r="A336" s="15">
        <v>340</v>
      </c>
      <c r="B336" s="15">
        <f t="shared" si="26"/>
        <v>1311</v>
      </c>
      <c r="C336" t="s">
        <v>3589</v>
      </c>
      <c r="D336" s="49" t="s">
        <v>2911</v>
      </c>
      <c r="E336" s="49" t="str">
        <f>VLOOKUP(C336,[3]A!$D$2:$J$467,7,FALSE)</f>
        <v>05999111191</v>
      </c>
      <c r="F336" s="50">
        <v>3</v>
      </c>
      <c r="J336" s="105">
        <f>VLOOKUP(C336,Route2021!$C$2:$J$1212,8,FALSE)</f>
        <v>1</v>
      </c>
      <c r="N336" s="49">
        <f>VLOOKUP(C336,Bilan!$B$4:$D$1785,3,FALSE)</f>
        <v>1311</v>
      </c>
      <c r="O336" s="49">
        <f t="shared" si="27"/>
        <v>340</v>
      </c>
      <c r="P336" s="50" t="str">
        <f>VLOOKUP(C336,[3]A!$D$2:$H$438,5,FALSE)</f>
        <v>Adulte Masculin 30/39 ans</v>
      </c>
      <c r="Q336" s="48">
        <f>IFERROR(VLOOKUP(C336,'[4]1ère'!$B$3:$I$89,7,FALSE),0)</f>
        <v>0</v>
      </c>
      <c r="R336" s="48">
        <f>IFERROR(VLOOKUP(C336,'[4]2ème'!$B$3:$I$116,6,FALSE),0)</f>
        <v>0</v>
      </c>
      <c r="S336" s="48">
        <f>IFERROR(VLOOKUP(C336,'[4]3ème'!$B$3:$I$230,6,FALSE),0)</f>
        <v>6</v>
      </c>
      <c r="T336" s="48">
        <f>IFERROR(VLOOKUP(C336,[4]Féminines!$B$3:$I$89,6,FALSE),0)</f>
        <v>0</v>
      </c>
      <c r="U336">
        <f t="shared" si="25"/>
        <v>6</v>
      </c>
    </row>
    <row r="337" spans="1:21" ht="15.6" customHeight="1" x14ac:dyDescent="0.25">
      <c r="A337" s="15">
        <v>341</v>
      </c>
      <c r="B337" s="15">
        <f t="shared" si="26"/>
        <v>2558</v>
      </c>
      <c r="C337" t="s">
        <v>3295</v>
      </c>
      <c r="D337" s="49" t="s">
        <v>14</v>
      </c>
      <c r="E337" s="49" t="str">
        <f>VLOOKUP(C337,[3]A!$D$2:$J$467,7,FALSE)</f>
        <v>05999127977</v>
      </c>
      <c r="F337" s="50">
        <v>3</v>
      </c>
      <c r="J337" s="105">
        <f>VLOOKUP(C337,Route2021!$C$2:$J$1212,8,FALSE)</f>
        <v>0</v>
      </c>
      <c r="N337" s="49">
        <f>VLOOKUP(C337,Bilan!$B$4:$D$1785,3,FALSE)</f>
        <v>2558</v>
      </c>
      <c r="O337" s="49">
        <f t="shared" si="27"/>
        <v>341</v>
      </c>
      <c r="P337" s="50" t="str">
        <f>VLOOKUP(C337,[3]A!$D$2:$H$438,5,FALSE)</f>
        <v>Adulte Masculin 20/29 ans</v>
      </c>
      <c r="Q337" s="48">
        <f>IFERROR(VLOOKUP(C337,'[4]1ère'!$B$3:$I$89,7,FALSE),0)</f>
        <v>0</v>
      </c>
      <c r="R337" s="48">
        <f>IFERROR(VLOOKUP(C337,'[4]2ème'!$B$3:$I$116,6,FALSE),0)</f>
        <v>0</v>
      </c>
      <c r="S337" s="48">
        <f>IFERROR(VLOOKUP(C337,'[4]3ème'!$B$3:$I$230,6,FALSE),0)</f>
        <v>1</v>
      </c>
      <c r="T337" s="48">
        <f>IFERROR(VLOOKUP(C337,[4]Féminines!$B$3:$I$89,6,FALSE),0)</f>
        <v>0</v>
      </c>
      <c r="U337">
        <f t="shared" si="25"/>
        <v>1</v>
      </c>
    </row>
    <row r="338" spans="1:21" ht="15.6" customHeight="1" x14ac:dyDescent="0.25">
      <c r="A338" s="15">
        <v>342</v>
      </c>
      <c r="B338" s="15">
        <f t="shared" si="26"/>
        <v>144617</v>
      </c>
      <c r="C338" t="s">
        <v>580</v>
      </c>
      <c r="D338" s="49" t="s">
        <v>14</v>
      </c>
      <c r="E338" s="49" t="str">
        <f>VLOOKUP(C338,[3]A!$D$2:$J$467,7,FALSE)</f>
        <v>05992014293</v>
      </c>
      <c r="F338" s="50">
        <v>3</v>
      </c>
      <c r="J338" s="105">
        <f>VLOOKUP(C338,Route2021!$C$2:$J$1212,8,FALSE)</f>
        <v>1</v>
      </c>
      <c r="N338" s="49">
        <f>VLOOKUP(C338,Bilan!$B$4:$D$1785,3,FALSE)</f>
        <v>144617</v>
      </c>
      <c r="O338" s="49">
        <f t="shared" si="27"/>
        <v>342</v>
      </c>
      <c r="P338" s="50" t="str">
        <f>VLOOKUP(C338,[3]A!$D$2:$H$438,5,FALSE)</f>
        <v>Adulte Masculin 60 ans et plus</v>
      </c>
      <c r="Q338" s="48">
        <f>IFERROR(VLOOKUP(C338,'[4]1ère'!$B$3:$I$89,7,FALSE),0)</f>
        <v>0</v>
      </c>
      <c r="R338" s="48">
        <f>IFERROR(VLOOKUP(C338,'[4]2ème'!$B$3:$I$116,6,FALSE),0)</f>
        <v>0</v>
      </c>
      <c r="S338" s="48">
        <f>IFERROR(VLOOKUP(C338,'[4]3ème'!$B$3:$I$230,6,FALSE),0)</f>
        <v>11</v>
      </c>
      <c r="T338" s="48">
        <f>IFERROR(VLOOKUP(C338,[4]Féminines!$B$3:$I$89,6,FALSE),0)</f>
        <v>0</v>
      </c>
      <c r="U338">
        <f t="shared" si="25"/>
        <v>11</v>
      </c>
    </row>
    <row r="339" spans="1:21" ht="15.6" customHeight="1" x14ac:dyDescent="0.25">
      <c r="A339" s="15">
        <v>343</v>
      </c>
      <c r="B339" s="15">
        <f t="shared" si="26"/>
        <v>5149</v>
      </c>
      <c r="C339" t="s">
        <v>1871</v>
      </c>
      <c r="D339" s="49" t="s">
        <v>140</v>
      </c>
      <c r="E339" s="49" t="str">
        <f>VLOOKUP(C339,[3]A!$D$2:$J$467,7,FALSE)</f>
        <v>05996214949</v>
      </c>
      <c r="F339" s="50">
        <v>3</v>
      </c>
      <c r="J339" s="105">
        <f>VLOOKUP(C339,Route2021!$C$2:$J$1212,8,FALSE)</f>
        <v>0</v>
      </c>
      <c r="N339" s="49">
        <f>VLOOKUP(C339,Bilan!$B$4:$D$1785,3,FALSE)</f>
        <v>5149</v>
      </c>
      <c r="O339" s="49">
        <f t="shared" si="27"/>
        <v>343</v>
      </c>
      <c r="P339" s="50" t="str">
        <f>VLOOKUP(C339,[3]A!$D$2:$H$438,5,FALSE)</f>
        <v>Adulte Masculin 40/49 ans</v>
      </c>
      <c r="Q339" s="48">
        <f>IFERROR(VLOOKUP(C339,'[4]1ère'!$B$3:$I$89,7,FALSE),0)</f>
        <v>0</v>
      </c>
      <c r="R339" s="48">
        <f>IFERROR(VLOOKUP(C339,'[4]2ème'!$B$3:$I$116,6,FALSE),0)</f>
        <v>0</v>
      </c>
      <c r="S339" s="48">
        <f>IFERROR(VLOOKUP(C339,'[4]3ème'!$B$3:$I$230,6,FALSE),0)</f>
        <v>2</v>
      </c>
      <c r="T339" s="48">
        <f>IFERROR(VLOOKUP(C339,[4]Féminines!$B$3:$I$89,6,FALSE),0)</f>
        <v>0</v>
      </c>
      <c r="U339">
        <f t="shared" si="25"/>
        <v>2</v>
      </c>
    </row>
    <row r="340" spans="1:21" ht="15.6" customHeight="1" x14ac:dyDescent="0.25">
      <c r="A340" s="15">
        <v>344</v>
      </c>
      <c r="B340" s="15">
        <f>N340</f>
        <v>2284</v>
      </c>
      <c r="C340" t="s">
        <v>3653</v>
      </c>
      <c r="D340" s="49" t="s">
        <v>84</v>
      </c>
      <c r="E340" s="49" t="str">
        <f>VLOOKUP(C340,[3]A!$D$2:$J$467,7,FALSE)</f>
        <v>05999128028</v>
      </c>
      <c r="F340" s="50">
        <v>3</v>
      </c>
      <c r="J340" s="105">
        <f>VLOOKUP(C340,Route2021!$C$2:$J$1212,8,FALSE)</f>
        <v>0</v>
      </c>
      <c r="N340" s="49">
        <f>VLOOKUP(C340,Bilan!$B$4:$D$1785,3,FALSE)</f>
        <v>2284</v>
      </c>
      <c r="O340" s="49">
        <f>A340</f>
        <v>344</v>
      </c>
      <c r="P340" s="50" t="str">
        <f>VLOOKUP(C340,[3]A!$D$2:$H$438,5,FALSE)</f>
        <v>Adulte Masculin 30/39 ans</v>
      </c>
      <c r="Q340" s="48">
        <f>IFERROR(VLOOKUP(C340,'[4]1ère'!$B$3:$I$89,7,FALSE),0)</f>
        <v>0</v>
      </c>
      <c r="R340" s="48">
        <f>IFERROR(VLOOKUP(C340,'[4]2ème'!$B$3:$I$116,6,FALSE),0)</f>
        <v>0</v>
      </c>
      <c r="S340" s="48">
        <f>IFERROR(VLOOKUP(C340,'[4]3ème'!$B$3:$I$230,6,FALSE),0)</f>
        <v>1</v>
      </c>
      <c r="T340" s="48">
        <f>IFERROR(VLOOKUP(C340,[4]Féminines!$B$3:$I$89,6,FALSE),0)</f>
        <v>0</v>
      </c>
      <c r="U340">
        <f t="shared" si="25"/>
        <v>1</v>
      </c>
    </row>
    <row r="341" spans="1:21" ht="15.6" customHeight="1" x14ac:dyDescent="0.25">
      <c r="A341" s="15">
        <v>345</v>
      </c>
      <c r="B341" s="15">
        <f t="shared" si="26"/>
        <v>1164</v>
      </c>
      <c r="C341" t="s">
        <v>3868</v>
      </c>
      <c r="D341" s="49" t="s">
        <v>2976</v>
      </c>
      <c r="E341" s="49" t="e">
        <f>VLOOKUP(C341,[3]A!$D$2:$J$467,7,FALSE)</f>
        <v>#N/A</v>
      </c>
      <c r="F341" s="50">
        <v>3</v>
      </c>
      <c r="J341" s="105" t="e">
        <f>VLOOKUP(C341,Route2021!$C$2:$J$1212,8,FALSE)</f>
        <v>#N/A</v>
      </c>
      <c r="N341" s="49">
        <f>VLOOKUP(C341,Bilan!$B$4:$D$1785,3,FALSE)</f>
        <v>1164</v>
      </c>
      <c r="O341" s="49">
        <f t="shared" si="27"/>
        <v>345</v>
      </c>
      <c r="P341" s="50" t="e">
        <f>VLOOKUP(C341,[3]A!$D$2:$H$438,5,FALSE)</f>
        <v>#N/A</v>
      </c>
      <c r="Q341" s="48">
        <f>IFERROR(VLOOKUP(C341,'[4]1ère'!$B$3:$I$89,7,FALSE),0)</f>
        <v>0</v>
      </c>
      <c r="R341" s="48">
        <f>IFERROR(VLOOKUP(C341,'[4]2ème'!$B$3:$I$116,6,FALSE),0)</f>
        <v>0</v>
      </c>
      <c r="S341" s="48">
        <f>IFERROR(VLOOKUP(C341,'[4]3ème'!$B$3:$I$230,6,FALSE),0)</f>
        <v>3</v>
      </c>
      <c r="T341" s="48">
        <f>IFERROR(VLOOKUP(C341,[4]Féminines!$B$3:$I$89,6,FALSE),0)</f>
        <v>0</v>
      </c>
      <c r="U341">
        <f t="shared" si="25"/>
        <v>3</v>
      </c>
    </row>
    <row r="342" spans="1:21" ht="15.6" customHeight="1" x14ac:dyDescent="0.25">
      <c r="A342" s="15">
        <v>346</v>
      </c>
      <c r="B342" s="15">
        <f>N342</f>
        <v>2338</v>
      </c>
      <c r="C342" t="s">
        <v>3727</v>
      </c>
      <c r="D342" s="49" t="s">
        <v>101</v>
      </c>
      <c r="E342" s="49" t="e">
        <f>VLOOKUP(C342,[3]A!$D$2:$J$467,7,FALSE)</f>
        <v>#N/A</v>
      </c>
      <c r="F342" s="50">
        <v>3</v>
      </c>
      <c r="J342" s="105" t="e">
        <f>VLOOKUP(C342,Route2021!$C$2:$J$1212,8,FALSE)</f>
        <v>#N/A</v>
      </c>
      <c r="N342" s="49">
        <f>VLOOKUP(C342,Bilan!$B$4:$D$1785,3,FALSE)</f>
        <v>2338</v>
      </c>
      <c r="O342" s="49">
        <f>A342</f>
        <v>346</v>
      </c>
      <c r="P342" s="50" t="e">
        <f>VLOOKUP(C342,[3]A!$D$2:$H$438,5,FALSE)</f>
        <v>#N/A</v>
      </c>
      <c r="Q342" s="48">
        <f>IFERROR(VLOOKUP(C342,'[4]1ère'!$B$3:$I$89,7,FALSE),0)</f>
        <v>0</v>
      </c>
      <c r="R342" s="48">
        <f>IFERROR(VLOOKUP(C342,'[4]2ème'!$B$3:$I$116,6,FALSE),0)</f>
        <v>0</v>
      </c>
      <c r="S342" s="48">
        <f>IFERROR(VLOOKUP(C342,'[4]3ème'!$B$3:$I$230,6,FALSE),0)</f>
        <v>3</v>
      </c>
      <c r="T342" s="48">
        <f>IFERROR(VLOOKUP(C342,[4]Féminines!$B$3:$I$89,6,FALSE),0)</f>
        <v>0</v>
      </c>
      <c r="U342">
        <f t="shared" si="25"/>
        <v>3</v>
      </c>
    </row>
    <row r="343" spans="1:21" ht="15.6" customHeight="1" x14ac:dyDescent="0.25">
      <c r="A343" s="15">
        <v>347</v>
      </c>
      <c r="B343" s="49">
        <f t="shared" si="26"/>
        <v>4846</v>
      </c>
      <c r="C343" t="s">
        <v>3891</v>
      </c>
      <c r="D343" s="49" t="s">
        <v>101</v>
      </c>
      <c r="E343" s="49" t="e">
        <f>VLOOKUP(C343,[3]A!$D$2:$J$467,7,FALSE)</f>
        <v>#N/A</v>
      </c>
      <c r="F343" s="50">
        <v>3</v>
      </c>
      <c r="J343" s="105" t="e">
        <f>VLOOKUP(C343,Route2021!$C$2:$J$1212,8,FALSE)</f>
        <v>#N/A</v>
      </c>
      <c r="N343" s="49">
        <f>VLOOKUP(C343,Bilan!$B$4:$D$1785,3,FALSE)</f>
        <v>4846</v>
      </c>
      <c r="O343" s="49">
        <f t="shared" si="27"/>
        <v>347</v>
      </c>
      <c r="P343" s="50" t="e">
        <f>VLOOKUP(C343,[3]A!$D$2:$H$438,5,FALSE)</f>
        <v>#N/A</v>
      </c>
      <c r="Q343" s="48">
        <f>IFERROR(VLOOKUP(C343,'[4]1ère'!$B$3:$I$89,7,FALSE),0)</f>
        <v>0</v>
      </c>
      <c r="R343" s="48">
        <f>IFERROR(VLOOKUP(C343,'[4]2ème'!$B$3:$I$116,6,FALSE),0)</f>
        <v>0</v>
      </c>
      <c r="S343" s="48">
        <f>IFERROR(VLOOKUP(C343,'[4]3ème'!$B$3:$I$230,6,FALSE),0)</f>
        <v>6</v>
      </c>
      <c r="T343" s="48">
        <f>IFERROR(VLOOKUP(C343,[4]Féminines!$B$3:$I$89,6,FALSE),0)</f>
        <v>0</v>
      </c>
      <c r="U343">
        <f t="shared" si="25"/>
        <v>6</v>
      </c>
    </row>
    <row r="344" spans="1:21" ht="15.6" customHeight="1" x14ac:dyDescent="0.25">
      <c r="A344" s="15">
        <v>348</v>
      </c>
      <c r="B344" s="49">
        <f>N344</f>
        <v>144625</v>
      </c>
      <c r="C344" t="s">
        <v>1008</v>
      </c>
      <c r="D344" s="49" t="s">
        <v>32</v>
      </c>
      <c r="E344" s="49" t="str">
        <f>VLOOKUP(C344,[3]A!$D$2:$J$467,7,FALSE)</f>
        <v>05999056992</v>
      </c>
      <c r="F344" s="50">
        <v>3</v>
      </c>
      <c r="J344" s="105">
        <f>VLOOKUP(C344,Route2021!$C$2:$J$1212,8,FALSE)</f>
        <v>1</v>
      </c>
      <c r="N344" s="49">
        <f>VLOOKUP(C344,Bilan!$B$4:$D$1785,3,FALSE)</f>
        <v>144625</v>
      </c>
      <c r="O344" s="49">
        <f>A344</f>
        <v>348</v>
      </c>
      <c r="P344" s="50" t="str">
        <f>VLOOKUP(C344,[3]A!$D$2:$H$438,5,FALSE)</f>
        <v>Adulte Masculin 30/39 ans</v>
      </c>
      <c r="Q344" s="48">
        <f>IFERROR(VLOOKUP(C344,'[4]1ère'!$B$3:$I$89,7,FALSE),0)</f>
        <v>0</v>
      </c>
      <c r="R344" s="48">
        <f>IFERROR(VLOOKUP(C344,'[4]2ème'!$B$3:$I$116,6,FALSE),0)</f>
        <v>0</v>
      </c>
      <c r="S344" s="48">
        <f>IFERROR(VLOOKUP(C344,'[4]3ème'!$B$3:$I$230,6,FALSE),0)</f>
        <v>2</v>
      </c>
      <c r="T344" s="48">
        <f>IFERROR(VLOOKUP(C344,[4]Féminines!$B$3:$I$89,6,FALSE),0)</f>
        <v>0</v>
      </c>
      <c r="U344">
        <f>SUM(Q344:T344)</f>
        <v>2</v>
      </c>
    </row>
    <row r="345" spans="1:21" ht="15.6" customHeight="1" x14ac:dyDescent="0.25">
      <c r="A345" s="15">
        <v>349</v>
      </c>
      <c r="B345" s="49">
        <f t="shared" si="26"/>
        <v>3127</v>
      </c>
      <c r="C345" t="s">
        <v>916</v>
      </c>
      <c r="D345" s="49" t="s">
        <v>489</v>
      </c>
      <c r="E345" s="49" t="e">
        <f>VLOOKUP(C345,[3]A!$D$2:$J$467,7,FALSE)</f>
        <v>#N/A</v>
      </c>
      <c r="F345" s="50">
        <v>3</v>
      </c>
      <c r="J345" s="105">
        <f>VLOOKUP(C345,Route2021!$C$2:$J$1212,8,FALSE)</f>
        <v>0</v>
      </c>
      <c r="N345" s="49">
        <f>VLOOKUP(C345,Bilan!$B$4:$D$1785,3,FALSE)</f>
        <v>3127</v>
      </c>
      <c r="O345" s="49">
        <f t="shared" si="27"/>
        <v>349</v>
      </c>
      <c r="P345" s="50" t="e">
        <f>VLOOKUP(C345,[3]A!$D$2:$H$438,5,FALSE)</f>
        <v>#N/A</v>
      </c>
      <c r="Q345" s="48">
        <f>IFERROR(VLOOKUP(C345,'[4]1ère'!$B$3:$I$89,7,FALSE),0)</f>
        <v>0</v>
      </c>
      <c r="R345" s="48">
        <f>IFERROR(VLOOKUP(C345,'[4]2ème'!$B$3:$I$116,6,FALSE),0)</f>
        <v>0</v>
      </c>
      <c r="S345" s="48">
        <f>IFERROR(VLOOKUP(C345,'[4]3ème'!$B$3:$I$230,6,FALSE),0)</f>
        <v>1</v>
      </c>
      <c r="T345" s="48">
        <f>IFERROR(VLOOKUP(C345,[4]Féminines!$B$3:$I$89,6,FALSE),0)</f>
        <v>0</v>
      </c>
      <c r="U345">
        <f t="shared" si="25"/>
        <v>1</v>
      </c>
    </row>
    <row r="346" spans="1:21" ht="15.6" customHeight="1" x14ac:dyDescent="0.25">
      <c r="A346" s="15">
        <v>350</v>
      </c>
      <c r="B346" s="49">
        <f t="shared" si="26"/>
        <v>144573</v>
      </c>
      <c r="C346" t="s">
        <v>742</v>
      </c>
      <c r="D346" s="49" t="s">
        <v>3381</v>
      </c>
      <c r="E346" s="49" t="e">
        <f>VLOOKUP(C346,[3]A!$D$2:$J$467,7,FALSE)</f>
        <v>#N/A</v>
      </c>
      <c r="F346" s="50">
        <v>3</v>
      </c>
      <c r="J346" s="105">
        <v>0</v>
      </c>
      <c r="N346" s="49">
        <f>VLOOKUP(C346,Bilan!$B$4:$D$1785,3,FALSE)</f>
        <v>144573</v>
      </c>
      <c r="O346" s="49">
        <f t="shared" si="27"/>
        <v>350</v>
      </c>
      <c r="P346" s="50" t="e">
        <f>VLOOKUP(C346,[3]A!$D$2:$H$438,5,FALSE)</f>
        <v>#N/A</v>
      </c>
      <c r="Q346" s="48">
        <f>IFERROR(VLOOKUP(C346,'[4]1ère'!$B$3:$I$89,7,FALSE),0)</f>
        <v>0</v>
      </c>
      <c r="R346" s="48">
        <f>IFERROR(VLOOKUP(C346,'[4]2ème'!$B$3:$I$116,6,FALSE),0)</f>
        <v>0</v>
      </c>
      <c r="S346" s="48">
        <f>IFERROR(VLOOKUP(C346,'[4]3ème'!$B$3:$I$230,6,FALSE),0)</f>
        <v>1</v>
      </c>
      <c r="T346" s="48">
        <f>IFERROR(VLOOKUP(C346,[4]Féminines!$B$3:$I$89,6,FALSE),0)</f>
        <v>0</v>
      </c>
      <c r="U346">
        <f t="shared" si="25"/>
        <v>1</v>
      </c>
    </row>
    <row r="347" spans="1:21" ht="15.6" customHeight="1" x14ac:dyDescent="0.25">
      <c r="A347" s="15">
        <v>351</v>
      </c>
      <c r="B347" s="49">
        <f>N347</f>
        <v>1284</v>
      </c>
      <c r="C347" t="s">
        <v>2910</v>
      </c>
      <c r="D347" s="49" t="s">
        <v>2911</v>
      </c>
      <c r="E347" s="49" t="str">
        <f>VLOOKUP(C347,[3]A!$D$2:$J$467,7,FALSE)</f>
        <v>05999124234</v>
      </c>
      <c r="F347" s="50">
        <v>3</v>
      </c>
      <c r="J347" s="105">
        <f>VLOOKUP(C347,Route2021!$C$2:$J$1212,8,FALSE)</f>
        <v>1</v>
      </c>
      <c r="N347" s="49">
        <f>VLOOKUP(C347,Bilan!$B$4:$D$1785,3,FALSE)</f>
        <v>1284</v>
      </c>
      <c r="O347" s="49">
        <f>A347</f>
        <v>351</v>
      </c>
      <c r="P347" s="50" t="str">
        <f>VLOOKUP(C347,[3]A!$D$2:$H$438,5,FALSE)</f>
        <v>Adulte Masculin 20/29 ans</v>
      </c>
      <c r="Q347" s="48">
        <f>IFERROR(VLOOKUP(C347,'[4]1ère'!$B$3:$I$89,7,FALSE),0)</f>
        <v>0</v>
      </c>
      <c r="R347" s="48">
        <f>IFERROR(VLOOKUP(C347,'[4]2ème'!$B$3:$I$116,6,FALSE),0)</f>
        <v>0</v>
      </c>
      <c r="S347" s="48">
        <f>IFERROR(VLOOKUP(C347,'[4]3ème'!$B$3:$I$230,6,FALSE),0)</f>
        <v>2</v>
      </c>
      <c r="T347" s="48">
        <f>IFERROR(VLOOKUP(C347,[4]Féminines!$B$3:$I$89,6,FALSE),0)</f>
        <v>0</v>
      </c>
      <c r="U347">
        <f>SUM(Q347:T347)</f>
        <v>2</v>
      </c>
    </row>
    <row r="348" spans="1:21" ht="15.6" customHeight="1" x14ac:dyDescent="0.25">
      <c r="A348" s="15">
        <v>352</v>
      </c>
      <c r="B348" s="49">
        <f t="shared" ref="B348:B363" si="28">N348</f>
        <v>4308</v>
      </c>
      <c r="C348" t="s">
        <v>3968</v>
      </c>
      <c r="D348" s="49" t="s">
        <v>183</v>
      </c>
      <c r="E348" s="49" t="e">
        <f>VLOOKUP(C348,[3]A!$D$2:$J$467,7,FALSE)</f>
        <v>#N/A</v>
      </c>
      <c r="F348" s="50">
        <v>3</v>
      </c>
      <c r="J348" s="105" t="e">
        <f>VLOOKUP(C348,Route2021!$C$2:$J$1212,8,FALSE)</f>
        <v>#N/A</v>
      </c>
      <c r="N348" s="49">
        <f>VLOOKUP(C348,Bilan!$B$4:$D$1785,3,FALSE)</f>
        <v>4308</v>
      </c>
      <c r="O348" s="49">
        <f t="shared" ref="O348:O363" si="29">A348</f>
        <v>352</v>
      </c>
      <c r="P348" s="50" t="e">
        <f>VLOOKUP(C348,[3]A!$D$2:$H$438,5,FALSE)</f>
        <v>#N/A</v>
      </c>
      <c r="Q348" s="48">
        <f>IFERROR(VLOOKUP(C348,'[4]1ère'!$B$3:$I$89,7,FALSE),0)</f>
        <v>0</v>
      </c>
      <c r="R348" s="48">
        <f>IFERROR(VLOOKUP(C348,'[4]2ème'!$B$3:$I$116,6,FALSE),0)</f>
        <v>0</v>
      </c>
      <c r="S348" s="48">
        <f>IFERROR(VLOOKUP(C348,'[4]3ème'!$B$3:$I$230,6,FALSE),0)</f>
        <v>5</v>
      </c>
      <c r="T348" s="48">
        <f>IFERROR(VLOOKUP(C348,[4]Féminines!$B$3:$I$89,6,FALSE),0)</f>
        <v>0</v>
      </c>
      <c r="U348">
        <f t="shared" si="25"/>
        <v>5</v>
      </c>
    </row>
    <row r="349" spans="1:21" ht="15.6" customHeight="1" x14ac:dyDescent="0.25">
      <c r="A349" s="15">
        <v>353</v>
      </c>
      <c r="B349" s="49">
        <f t="shared" si="28"/>
        <v>4499</v>
      </c>
      <c r="C349" t="s">
        <v>3969</v>
      </c>
      <c r="D349" s="49" t="s">
        <v>183</v>
      </c>
      <c r="E349" s="49" t="e">
        <f>VLOOKUP(C349,[3]A!$D$2:$J$467,7,FALSE)</f>
        <v>#N/A</v>
      </c>
      <c r="F349" s="50">
        <v>3</v>
      </c>
      <c r="J349" s="105" t="e">
        <f>VLOOKUP(C349,Route2021!$C$2:$J$1212,8,FALSE)</f>
        <v>#N/A</v>
      </c>
      <c r="N349" s="49">
        <f>VLOOKUP(C349,Bilan!$B$4:$D$1785,3,FALSE)</f>
        <v>4499</v>
      </c>
      <c r="O349" s="49">
        <f t="shared" si="29"/>
        <v>353</v>
      </c>
      <c r="P349" s="50" t="e">
        <f>VLOOKUP(C349,[3]A!$D$2:$H$438,5,FALSE)</f>
        <v>#N/A</v>
      </c>
      <c r="Q349" s="48">
        <f>IFERROR(VLOOKUP(C349,'[4]1ère'!$B$3:$I$89,7,FALSE),0)</f>
        <v>0</v>
      </c>
      <c r="R349" s="48">
        <f>IFERROR(VLOOKUP(C349,'[4]2ème'!$B$3:$I$116,6,FALSE),0)</f>
        <v>0</v>
      </c>
      <c r="S349" s="48">
        <f>IFERROR(VLOOKUP(C349,'[4]3ème'!$B$3:$I$230,6,FALSE),0)</f>
        <v>5</v>
      </c>
      <c r="T349" s="48">
        <f>IFERROR(VLOOKUP(C349,[4]Féminines!$B$3:$I$89,6,FALSE),0)</f>
        <v>0</v>
      </c>
      <c r="U349">
        <f t="shared" si="25"/>
        <v>5</v>
      </c>
    </row>
    <row r="350" spans="1:21" ht="15.6" customHeight="1" x14ac:dyDescent="0.25">
      <c r="A350" s="15">
        <v>354</v>
      </c>
      <c r="B350" s="49">
        <f t="shared" si="28"/>
        <v>144330</v>
      </c>
      <c r="C350" t="s">
        <v>123</v>
      </c>
      <c r="D350" s="49" t="s">
        <v>14</v>
      </c>
      <c r="E350" s="49" t="e">
        <f>VLOOKUP(C350,[3]A!$D$2:$J$467,7,FALSE)</f>
        <v>#N/A</v>
      </c>
      <c r="F350" s="50">
        <v>3</v>
      </c>
      <c r="J350" s="105">
        <f>VLOOKUP(C350,Route2021!$C$2:$J$1212,8,FALSE)</f>
        <v>0</v>
      </c>
      <c r="N350" s="49">
        <f>VLOOKUP(C350,Bilan!$B$4:$D$1785,3,FALSE)</f>
        <v>144330</v>
      </c>
      <c r="O350" s="49">
        <f t="shared" si="29"/>
        <v>354</v>
      </c>
      <c r="P350" s="50" t="e">
        <f>VLOOKUP(C350,[3]A!$D$2:$H$438,5,FALSE)</f>
        <v>#N/A</v>
      </c>
      <c r="Q350" s="48">
        <f>IFERROR(VLOOKUP(C350,'[4]1ère'!$B$3:$I$89,7,FALSE),0)</f>
        <v>0</v>
      </c>
      <c r="R350" s="48">
        <f>IFERROR(VLOOKUP(C350,'[4]2ème'!$B$3:$I$116,6,FALSE),0)</f>
        <v>0</v>
      </c>
      <c r="S350" s="48">
        <f>IFERROR(VLOOKUP(C350,'[4]3ème'!$B$3:$I$230,6,FALSE),0)</f>
        <v>1</v>
      </c>
      <c r="T350" s="48">
        <f>IFERROR(VLOOKUP(C350,[4]Féminines!$B$3:$I$89,6,FALSE),0)</f>
        <v>0</v>
      </c>
      <c r="U350">
        <f t="shared" si="25"/>
        <v>1</v>
      </c>
    </row>
    <row r="351" spans="1:21" ht="15.6" customHeight="1" x14ac:dyDescent="0.25">
      <c r="A351" s="15">
        <v>355</v>
      </c>
      <c r="B351" s="49">
        <f t="shared" si="28"/>
        <v>144551</v>
      </c>
      <c r="C351" t="s">
        <v>192</v>
      </c>
      <c r="D351" s="49" t="s">
        <v>153</v>
      </c>
      <c r="E351" s="49" t="e">
        <f>VLOOKUP(C351,[3]A!$D$2:$J$467,7,FALSE)</f>
        <v>#N/A</v>
      </c>
      <c r="F351" s="50">
        <v>3</v>
      </c>
      <c r="J351" s="105">
        <f>VLOOKUP(C351,Route2021!$C$2:$J$1212,8,FALSE)</f>
        <v>0</v>
      </c>
      <c r="N351" s="49">
        <f>VLOOKUP(C351,Bilan!$B$4:$D$1785,3,FALSE)</f>
        <v>144551</v>
      </c>
      <c r="O351" s="49">
        <f t="shared" si="29"/>
        <v>355</v>
      </c>
      <c r="P351" s="50" t="e">
        <f>VLOOKUP(C351,[3]A!$D$2:$H$438,5,FALSE)</f>
        <v>#N/A</v>
      </c>
      <c r="Q351" s="48">
        <f>IFERROR(VLOOKUP(C351,'[4]1ère'!$B$3:$I$89,7,FALSE),0)</f>
        <v>0</v>
      </c>
      <c r="R351" s="48">
        <f>IFERROR(VLOOKUP(C351,'[4]2ème'!$B$3:$I$116,6,FALSE),0)</f>
        <v>0</v>
      </c>
      <c r="S351" s="48">
        <f>IFERROR(VLOOKUP(C351,'[4]3ème'!$B$3:$I$230,6,FALSE),0)</f>
        <v>0</v>
      </c>
      <c r="T351" s="48">
        <f>IFERROR(VLOOKUP(C351,[4]Féminines!$B$3:$I$89,6,FALSE),0)</f>
        <v>0</v>
      </c>
      <c r="U351">
        <f t="shared" si="25"/>
        <v>0</v>
      </c>
    </row>
    <row r="352" spans="1:21" ht="15.6" customHeight="1" x14ac:dyDescent="0.25">
      <c r="A352" s="15"/>
      <c r="B352" s="49">
        <f t="shared" si="28"/>
        <v>144541</v>
      </c>
      <c r="C352" t="s">
        <v>726</v>
      </c>
      <c r="D352" s="49" t="s">
        <v>327</v>
      </c>
      <c r="E352" s="49" t="str">
        <f>VLOOKUP(C352,[3]A!$D$2:$J$467,7,FALSE)</f>
        <v>05999112677</v>
      </c>
      <c r="F352" s="50">
        <v>3</v>
      </c>
      <c r="J352" s="105">
        <f>VLOOKUP(C352,Route2021!$C$2:$J$1212,8,FALSE)</f>
        <v>0</v>
      </c>
      <c r="N352" s="49">
        <f>VLOOKUP(C352,Bilan!$B$4:$D$1785,3,FALSE)</f>
        <v>144541</v>
      </c>
      <c r="O352" s="49">
        <f t="shared" si="29"/>
        <v>0</v>
      </c>
      <c r="P352" s="50" t="str">
        <f>VLOOKUP(C352,[3]A!$D$2:$H$438,5,FALSE)</f>
        <v>Adulte Masculin 30/39 ans</v>
      </c>
      <c r="Q352" s="48">
        <f>IFERROR(VLOOKUP(C352,'[4]1ère'!$B$3:$I$89,7,FALSE),0)</f>
        <v>0</v>
      </c>
      <c r="R352" s="48">
        <f>IFERROR(VLOOKUP(C352,'[4]2ème'!$B$3:$I$116,6,FALSE),0)</f>
        <v>0</v>
      </c>
      <c r="S352" s="48">
        <f>IFERROR(VLOOKUP(C352,'[4]3ème'!$B$3:$I$230,6,FALSE),0)</f>
        <v>0</v>
      </c>
      <c r="T352" s="48">
        <f>IFERROR(VLOOKUP(C352,[4]Féminines!$B$3:$I$89,6,FALSE),0)</f>
        <v>0</v>
      </c>
      <c r="U352">
        <f t="shared" si="25"/>
        <v>0</v>
      </c>
    </row>
    <row r="353" spans="1:21" ht="15.6" customHeight="1" x14ac:dyDescent="0.25">
      <c r="A353" s="15"/>
      <c r="B353" s="49">
        <f t="shared" si="28"/>
        <v>144368</v>
      </c>
      <c r="C353" t="s">
        <v>833</v>
      </c>
      <c r="D353" s="49" t="s">
        <v>140</v>
      </c>
      <c r="E353" s="49" t="str">
        <f>VLOOKUP(C353,[3]A!$D$2:$J$467,7,FALSE)</f>
        <v>05999098171</v>
      </c>
      <c r="F353" s="50">
        <v>3</v>
      </c>
      <c r="J353" s="105">
        <f>VLOOKUP(C353,Route2021!$C$2:$J$1212,8,FALSE)</f>
        <v>0</v>
      </c>
      <c r="N353" s="49">
        <f>VLOOKUP(C353,Bilan!$B$4:$D$1785,3,FALSE)</f>
        <v>144368</v>
      </c>
      <c r="O353" s="49">
        <f t="shared" si="29"/>
        <v>0</v>
      </c>
      <c r="P353" s="50" t="str">
        <f>VLOOKUP(C353,[3]A!$D$2:$H$438,5,FALSE)</f>
        <v>Adulte Féminin 17/29 ans</v>
      </c>
      <c r="Q353" s="48">
        <f>IFERROR(VLOOKUP(C353,'[4]1ère'!$B$3:$I$89,7,FALSE),0)</f>
        <v>0</v>
      </c>
      <c r="R353" s="48">
        <f>IFERROR(VLOOKUP(C353,'[4]2ème'!$B$3:$I$116,6,FALSE),0)</f>
        <v>0</v>
      </c>
      <c r="S353" s="48">
        <f>IFERROR(VLOOKUP(C353,'[4]3ème'!$B$3:$I$230,6,FALSE),0)</f>
        <v>0</v>
      </c>
      <c r="T353" s="48">
        <f>IFERROR(VLOOKUP(C353,[4]Féminines!$B$3:$I$89,6,FALSE),0)</f>
        <v>0</v>
      </c>
      <c r="U353">
        <f t="shared" si="25"/>
        <v>0</v>
      </c>
    </row>
    <row r="354" spans="1:21" ht="15.6" customHeight="1" x14ac:dyDescent="0.25">
      <c r="A354" s="15"/>
      <c r="B354" s="49">
        <f t="shared" si="28"/>
        <v>7066</v>
      </c>
      <c r="C354" t="s">
        <v>2427</v>
      </c>
      <c r="D354" s="49" t="s">
        <v>75</v>
      </c>
      <c r="E354" s="49" t="str">
        <f>VLOOKUP(C354,[3]A!$D$2:$J$467,7,FALSE)</f>
        <v>05999111389</v>
      </c>
      <c r="F354" s="50">
        <v>3</v>
      </c>
      <c r="J354" s="105">
        <f>VLOOKUP(C354,Route2021!$C$2:$J$1212,8,FALSE)</f>
        <v>0</v>
      </c>
      <c r="N354" s="49">
        <f>VLOOKUP(C354,Bilan!$B$4:$D$1785,3,FALSE)</f>
        <v>7066</v>
      </c>
      <c r="O354" s="49">
        <f t="shared" si="29"/>
        <v>0</v>
      </c>
      <c r="P354" s="50" t="str">
        <f>VLOOKUP(C354,[3]A!$D$2:$H$438,5,FALSE)</f>
        <v>Adulte Masculin 17/19 ans</v>
      </c>
      <c r="Q354" s="48">
        <f>IFERROR(VLOOKUP(C354,'[4]1ère'!$B$3:$I$89,7,FALSE),0)</f>
        <v>0</v>
      </c>
      <c r="R354" s="48">
        <f>IFERROR(VLOOKUP(C354,'[4]2ème'!$B$3:$I$116,6,FALSE),0)</f>
        <v>0</v>
      </c>
      <c r="S354" s="48">
        <f>IFERROR(VLOOKUP(C354,'[4]3ème'!$B$3:$I$230,6,FALSE),0)</f>
        <v>0</v>
      </c>
      <c r="T354" s="48">
        <f>IFERROR(VLOOKUP(C354,[4]Féminines!$B$3:$I$89,6,FALSE),0)</f>
        <v>0</v>
      </c>
      <c r="U354">
        <f t="shared" si="25"/>
        <v>0</v>
      </c>
    </row>
    <row r="355" spans="1:21" ht="15.6" customHeight="1" x14ac:dyDescent="0.25">
      <c r="A355" s="15"/>
      <c r="B355" s="49">
        <f t="shared" si="28"/>
        <v>4456</v>
      </c>
      <c r="C355" t="s">
        <v>3322</v>
      </c>
      <c r="D355" s="49" t="s">
        <v>333</v>
      </c>
      <c r="E355" s="49" t="str">
        <f>VLOOKUP(C355,[3]A!$D$2:$J$467,7,FALSE)</f>
        <v>05999062447</v>
      </c>
      <c r="F355" s="50">
        <v>3</v>
      </c>
      <c r="J355" s="105">
        <f>VLOOKUP(C355,Route2021!$C$2:$J$1212,8,FALSE)</f>
        <v>0</v>
      </c>
      <c r="N355" s="49">
        <f>VLOOKUP(C355,Bilan!$B$4:$D$1785,3,FALSE)</f>
        <v>4456</v>
      </c>
      <c r="O355" s="49">
        <f t="shared" si="29"/>
        <v>0</v>
      </c>
      <c r="P355" s="50" t="str">
        <f>VLOOKUP(C355,[3]A!$D$2:$H$438,5,FALSE)</f>
        <v>Adulte Féminin 17/29 ans</v>
      </c>
      <c r="Q355" s="48">
        <f>IFERROR(VLOOKUP(C355,'[4]1ère'!$B$3:$I$89,7,FALSE),0)</f>
        <v>0</v>
      </c>
      <c r="R355" s="48">
        <f>IFERROR(VLOOKUP(C355,'[4]2ème'!$B$3:$I$116,6,FALSE),0)</f>
        <v>0</v>
      </c>
      <c r="S355" s="48">
        <f>IFERROR(VLOOKUP(C355,'[4]3ème'!$B$3:$I$230,6,FALSE),0)</f>
        <v>0</v>
      </c>
      <c r="T355" s="48">
        <f>IFERROR(VLOOKUP(C355,[4]Féminines!$B$3:$I$89,6,FALSE),0)</f>
        <v>0</v>
      </c>
      <c r="U355">
        <f t="shared" si="25"/>
        <v>0</v>
      </c>
    </row>
    <row r="356" spans="1:21" ht="15.6" customHeight="1" x14ac:dyDescent="0.25">
      <c r="A356" s="15"/>
      <c r="B356" s="49">
        <f t="shared" si="28"/>
        <v>144308</v>
      </c>
      <c r="C356" t="s">
        <v>236</v>
      </c>
      <c r="D356" s="49"/>
      <c r="E356" s="49" t="str">
        <f>VLOOKUP(C356,[3]A!$D$2:$J$467,7,FALSE)</f>
        <v>05999068625</v>
      </c>
      <c r="F356" s="50">
        <v>3</v>
      </c>
      <c r="J356" s="105">
        <f>VLOOKUP(C356,Route2021!$C$2:$J$1212,8,FALSE)</f>
        <v>1</v>
      </c>
      <c r="N356" s="49">
        <f>VLOOKUP(C356,Bilan!$B$4:$D$1785,3,FALSE)</f>
        <v>144308</v>
      </c>
      <c r="O356" s="49">
        <f t="shared" si="29"/>
        <v>0</v>
      </c>
      <c r="P356" s="50" t="str">
        <f>VLOOKUP(C356,[3]A!$D$2:$H$438,5,FALSE)</f>
        <v>Adulte Masculin 50/59 ans</v>
      </c>
      <c r="Q356" s="48">
        <f>IFERROR(VLOOKUP(C356,'[4]1ère'!$B$3:$I$89,7,FALSE),0)</f>
        <v>0</v>
      </c>
      <c r="R356" s="48">
        <f>IFERROR(VLOOKUP(C356,'[4]2ème'!$B$3:$I$116,6,FALSE),0)</f>
        <v>0</v>
      </c>
      <c r="S356" s="48">
        <f>IFERROR(VLOOKUP(C356,'[4]3ème'!$B$3:$I$230,6,FALSE),0)</f>
        <v>0</v>
      </c>
      <c r="T356" s="48">
        <f>IFERROR(VLOOKUP(C356,[4]Féminines!$B$3:$I$89,6,FALSE),0)</f>
        <v>0</v>
      </c>
      <c r="U356">
        <f t="shared" si="25"/>
        <v>0</v>
      </c>
    </row>
    <row r="357" spans="1:21" ht="15.6" customHeight="1" x14ac:dyDescent="0.25">
      <c r="A357" s="15"/>
      <c r="B357" s="49" t="e">
        <f t="shared" si="28"/>
        <v>#N/A</v>
      </c>
      <c r="C357" t="s">
        <v>3666</v>
      </c>
      <c r="D357" s="49" t="s">
        <v>2911</v>
      </c>
      <c r="E357" s="49" t="str">
        <f>VLOOKUP(C357,[3]A!$D$2:$J$467,7,FALSE)</f>
        <v>05999128138</v>
      </c>
      <c r="F357" s="50">
        <v>3</v>
      </c>
      <c r="J357" s="105" t="e">
        <f>VLOOKUP(C357,Route2021!$C$2:$J$1212,8,FALSE)</f>
        <v>#N/A</v>
      </c>
      <c r="N357" s="49" t="e">
        <f>VLOOKUP(C357,Bilan!$B$4:$D$1785,3,FALSE)</f>
        <v>#N/A</v>
      </c>
      <c r="O357" s="49">
        <f t="shared" si="29"/>
        <v>0</v>
      </c>
      <c r="P357" s="50" t="str">
        <f>VLOOKUP(C357,[3]A!$D$2:$H$438,5,FALSE)</f>
        <v>Adulte Masculin 30/39 ans</v>
      </c>
      <c r="Q357" s="48">
        <f>IFERROR(VLOOKUP(C357,'[4]1ère'!$B$3:$I$89,7,FALSE),0)</f>
        <v>0</v>
      </c>
      <c r="R357" s="48">
        <f>IFERROR(VLOOKUP(C357,'[4]2ème'!$B$3:$I$116,6,FALSE),0)</f>
        <v>0</v>
      </c>
      <c r="S357" s="48">
        <f>IFERROR(VLOOKUP(C357,'[4]3ème'!$B$3:$I$230,6,FALSE),0)</f>
        <v>0</v>
      </c>
      <c r="T357" s="48">
        <f>IFERROR(VLOOKUP(C357,[4]Féminines!$B$3:$I$89,6,FALSE),0)</f>
        <v>0</v>
      </c>
      <c r="U357">
        <f t="shared" si="25"/>
        <v>0</v>
      </c>
    </row>
    <row r="358" spans="1:21" ht="15.6" customHeight="1" x14ac:dyDescent="0.25">
      <c r="A358" s="15"/>
      <c r="B358" s="49">
        <f t="shared" si="28"/>
        <v>144463</v>
      </c>
      <c r="C358" t="s">
        <v>869</v>
      </c>
      <c r="D358" s="49" t="s">
        <v>109</v>
      </c>
      <c r="E358" s="49" t="str">
        <f>VLOOKUP(C358,[3]A!$D$2:$J$467,7,FALSE)</f>
        <v>05999068416</v>
      </c>
      <c r="F358" s="50">
        <v>3</v>
      </c>
      <c r="J358" s="105">
        <f>VLOOKUP(C358,Route2021!$C$2:$J$1212,8,FALSE)</f>
        <v>1</v>
      </c>
      <c r="N358" s="49">
        <f>VLOOKUP(C358,Bilan!$B$4:$D$1785,3,FALSE)</f>
        <v>144463</v>
      </c>
      <c r="O358" s="49">
        <f t="shared" si="29"/>
        <v>0</v>
      </c>
      <c r="P358" s="50" t="str">
        <f>VLOOKUP(C358,[3]A!$D$2:$H$438,5,FALSE)</f>
        <v>Adulte Masculin 50/59 ans</v>
      </c>
      <c r="Q358" s="48">
        <f>IFERROR(VLOOKUP(C358,'[4]1ère'!$B$3:$I$89,7,FALSE),0)</f>
        <v>0</v>
      </c>
      <c r="R358" s="48">
        <f>IFERROR(VLOOKUP(C358,'[4]2ème'!$B$3:$I$116,6,FALSE),0)</f>
        <v>0</v>
      </c>
      <c r="S358" s="48">
        <f>IFERROR(VLOOKUP(C358,'[4]3ème'!$B$3:$I$230,6,FALSE),0)</f>
        <v>0</v>
      </c>
      <c r="T358" s="48">
        <f>IFERROR(VLOOKUP(C358,[4]Féminines!$B$3:$I$89,6,FALSE),0)</f>
        <v>0</v>
      </c>
      <c r="U358">
        <f t="shared" si="25"/>
        <v>0</v>
      </c>
    </row>
    <row r="359" spans="1:21" ht="15.6" customHeight="1" x14ac:dyDescent="0.25">
      <c r="A359" s="15"/>
      <c r="B359" s="49">
        <f t="shared" si="28"/>
        <v>2192</v>
      </c>
      <c r="C359" t="s">
        <v>155</v>
      </c>
      <c r="D359" s="49" t="s">
        <v>84</v>
      </c>
      <c r="E359" s="49" t="str">
        <f>VLOOKUP(C359,[3]A!$D$2:$J$467,7,FALSE)</f>
        <v>05999076034</v>
      </c>
      <c r="F359" s="50">
        <v>3</v>
      </c>
      <c r="J359" s="105">
        <f>VLOOKUP(C359,Route2021!$C$2:$J$1212,8,FALSE)</f>
        <v>1</v>
      </c>
      <c r="N359" s="49">
        <f>VLOOKUP(C359,Bilan!$B$4:$D$1785,3,FALSE)</f>
        <v>2192</v>
      </c>
      <c r="O359" s="49">
        <f t="shared" si="29"/>
        <v>0</v>
      </c>
      <c r="P359" s="50" t="str">
        <f>VLOOKUP(C359,[3]A!$D$2:$H$438,5,FALSE)</f>
        <v>Adulte Masculin 40/49 ans</v>
      </c>
      <c r="Q359" s="48">
        <f>IFERROR(VLOOKUP(C359,'[4]1ère'!$B$3:$I$89,7,FALSE),0)</f>
        <v>0</v>
      </c>
      <c r="R359" s="48">
        <f>IFERROR(VLOOKUP(C359,'[4]2ème'!$B$3:$I$116,6,FALSE),0)</f>
        <v>0</v>
      </c>
      <c r="S359" s="48">
        <f>IFERROR(VLOOKUP(C359,'[4]3ème'!$B$3:$I$230,6,FALSE),0)</f>
        <v>0</v>
      </c>
      <c r="T359" s="48">
        <f>IFERROR(VLOOKUP(C359,[4]Féminines!$B$3:$I$89,6,FALSE),0)</f>
        <v>0</v>
      </c>
      <c r="U359">
        <f t="shared" si="25"/>
        <v>0</v>
      </c>
    </row>
    <row r="360" spans="1:21" ht="15.6" customHeight="1" x14ac:dyDescent="0.25">
      <c r="A360" s="15"/>
      <c r="B360" s="49">
        <f t="shared" si="28"/>
        <v>144388</v>
      </c>
      <c r="C360" t="s">
        <v>1269</v>
      </c>
      <c r="D360" s="49" t="s">
        <v>32</v>
      </c>
      <c r="E360" s="49" t="str">
        <f>VLOOKUP(C360,[3]A!$D$2:$J$467,7,FALSE)</f>
        <v>05999111760</v>
      </c>
      <c r="F360" s="50">
        <v>3</v>
      </c>
      <c r="J360" s="105">
        <f>VLOOKUP(C360,Route2021!$C$2:$J$1212,8,FALSE)</f>
        <v>1</v>
      </c>
      <c r="N360" s="49">
        <f>VLOOKUP(C360,Bilan!$B$4:$D$1785,3,FALSE)</f>
        <v>144388</v>
      </c>
      <c r="O360" s="49">
        <f t="shared" si="29"/>
        <v>0</v>
      </c>
      <c r="P360" s="50" t="str">
        <f>VLOOKUP(C360,[3]A!$D$2:$H$438,5,FALSE)</f>
        <v>Adulte Masculin 20/29 ans</v>
      </c>
      <c r="Q360" s="48">
        <f>IFERROR(VLOOKUP(C360,'[4]1ère'!$B$3:$I$89,7,FALSE),0)</f>
        <v>0</v>
      </c>
      <c r="R360" s="48">
        <f>IFERROR(VLOOKUP(C360,'[4]2ème'!$B$3:$I$116,6,FALSE),0)</f>
        <v>0</v>
      </c>
      <c r="S360" s="48">
        <f>IFERROR(VLOOKUP(C360,'[4]3ème'!$B$3:$I$230,6,FALSE),0)</f>
        <v>0</v>
      </c>
      <c r="T360" s="48">
        <f>IFERROR(VLOOKUP(C360,[4]Féminines!$B$3:$I$89,6,FALSE),0)</f>
        <v>0</v>
      </c>
      <c r="U360">
        <f t="shared" si="25"/>
        <v>0</v>
      </c>
    </row>
    <row r="361" spans="1:21" ht="15.6" customHeight="1" x14ac:dyDescent="0.25">
      <c r="A361" s="15"/>
      <c r="B361" s="49">
        <f t="shared" si="28"/>
        <v>2396</v>
      </c>
      <c r="C361" t="s">
        <v>1300</v>
      </c>
      <c r="D361" s="49"/>
      <c r="E361" s="49" t="str">
        <f>VLOOKUP(C361,[3]A!$D$2:$J$467,7,FALSE)</f>
        <v>05999027269</v>
      </c>
      <c r="F361" s="50">
        <v>3</v>
      </c>
      <c r="J361" s="105">
        <f>VLOOKUP(C361,Route2021!$C$2:$J$1212,8,FALSE)</f>
        <v>1</v>
      </c>
      <c r="N361" s="49">
        <f>VLOOKUP(C361,Bilan!$B$4:$D$1785,3,FALSE)</f>
        <v>2396</v>
      </c>
      <c r="O361" s="49">
        <f t="shared" si="29"/>
        <v>0</v>
      </c>
      <c r="P361" s="50" t="str">
        <f>VLOOKUP(C361,[3]A!$D$2:$H$438,5,FALSE)</f>
        <v>Adulte Masculin 60 ans et plus</v>
      </c>
      <c r="Q361" s="48">
        <f>IFERROR(VLOOKUP(C361,'[4]1ère'!$B$3:$I$89,7,FALSE),0)</f>
        <v>0</v>
      </c>
      <c r="R361" s="48">
        <f>IFERROR(VLOOKUP(C361,'[4]2ème'!$B$3:$I$116,6,FALSE),0)</f>
        <v>0</v>
      </c>
      <c r="S361" s="48">
        <f>IFERROR(VLOOKUP(C361,'[4]3ème'!$B$3:$I$230,6,FALSE),0)</f>
        <v>0</v>
      </c>
      <c r="T361" s="48">
        <f>IFERROR(VLOOKUP(C361,[4]Féminines!$B$3:$I$89,6,FALSE),0)</f>
        <v>0</v>
      </c>
      <c r="U361">
        <f t="shared" si="25"/>
        <v>0</v>
      </c>
    </row>
    <row r="362" spans="1:21" ht="15.6" customHeight="1" x14ac:dyDescent="0.25">
      <c r="A362" s="15"/>
      <c r="B362" s="49">
        <f t="shared" si="28"/>
        <v>7048</v>
      </c>
      <c r="C362" t="s">
        <v>3501</v>
      </c>
      <c r="D362" s="49" t="s">
        <v>84</v>
      </c>
      <c r="E362" s="49" t="str">
        <f>VLOOKUP(C362,[3]A!$D$2:$J$467,7,FALSE)</f>
        <v>05999127641</v>
      </c>
      <c r="F362" s="50">
        <v>3</v>
      </c>
      <c r="J362" s="105">
        <f>VLOOKUP(C362,Route2021!$C$2:$J$1212,8,FALSE)</f>
        <v>1</v>
      </c>
      <c r="N362" s="49">
        <f>VLOOKUP(C362,Bilan!$B$4:$D$1785,3,FALSE)</f>
        <v>7048</v>
      </c>
      <c r="O362" s="49">
        <f t="shared" si="29"/>
        <v>0</v>
      </c>
      <c r="P362" s="50" t="str">
        <f>VLOOKUP(C362,[3]A!$D$2:$H$438,5,FALSE)</f>
        <v>Adulte Masculin 30/39 ans</v>
      </c>
      <c r="Q362" s="48">
        <f>IFERROR(VLOOKUP(C362,'[4]1ère'!$B$3:$I$89,7,FALSE),0)</f>
        <v>0</v>
      </c>
      <c r="R362" s="48">
        <f>IFERROR(VLOOKUP(C362,'[4]2ème'!$B$3:$I$116,6,FALSE),0)</f>
        <v>0</v>
      </c>
      <c r="S362" s="48">
        <f>IFERROR(VLOOKUP(C362,'[4]3ème'!$B$3:$I$230,6,FALSE),0)</f>
        <v>0</v>
      </c>
      <c r="T362" s="48">
        <f>IFERROR(VLOOKUP(C362,[4]Féminines!$B$3:$I$89,6,FALSE),0)</f>
        <v>0</v>
      </c>
      <c r="U362">
        <f t="shared" si="25"/>
        <v>0</v>
      </c>
    </row>
    <row r="363" spans="1:21" ht="15.6" customHeight="1" x14ac:dyDescent="0.25">
      <c r="A363" s="15"/>
      <c r="B363" s="49">
        <f t="shared" si="28"/>
        <v>144448</v>
      </c>
      <c r="C363" t="s">
        <v>98</v>
      </c>
      <c r="D363" s="49" t="s">
        <v>105</v>
      </c>
      <c r="E363" s="49" t="str">
        <f>VLOOKUP(C363,[3]A!$D$2:$J$467,7,FALSE)</f>
        <v>05994059689</v>
      </c>
      <c r="F363" s="50">
        <v>3</v>
      </c>
      <c r="J363" s="105">
        <f>VLOOKUP(C363,Route2021!$C$2:$J$1212,8,FALSE)</f>
        <v>0</v>
      </c>
      <c r="N363" s="49">
        <f>VLOOKUP(C363,Bilan!$B$4:$D$1785,3,FALSE)</f>
        <v>144448</v>
      </c>
      <c r="O363" s="49">
        <f t="shared" si="29"/>
        <v>0</v>
      </c>
      <c r="P363" s="50" t="str">
        <f>VLOOKUP(C363,[3]A!$D$2:$H$438,5,FALSE)</f>
        <v>Adulte Masculin 20/29 ans</v>
      </c>
      <c r="Q363" s="48">
        <f>IFERROR(VLOOKUP(C363,'[4]1ère'!$B$3:$I$89,7,FALSE),0)</f>
        <v>0</v>
      </c>
      <c r="R363" s="48">
        <f>IFERROR(VLOOKUP(C363,'[4]2ème'!$B$3:$I$116,6,FALSE),0)</f>
        <v>0</v>
      </c>
      <c r="S363" s="48">
        <f>IFERROR(VLOOKUP(C363,'[4]3ème'!$B$3:$I$230,6,FALSE),0)</f>
        <v>0</v>
      </c>
      <c r="T363" s="48">
        <f>IFERROR(VLOOKUP(C363,[4]Féminines!$B$3:$I$89,6,FALSE),0)</f>
        <v>0</v>
      </c>
      <c r="U363">
        <f t="shared" si="25"/>
        <v>0</v>
      </c>
    </row>
    <row r="364" spans="1:21" ht="15.6" customHeight="1" x14ac:dyDescent="0.25">
      <c r="A364" s="15"/>
      <c r="B364" s="49">
        <f t="shared" ref="B364:B372" si="30">N364</f>
        <v>2281</v>
      </c>
      <c r="C364" t="s">
        <v>708</v>
      </c>
      <c r="D364" s="49" t="s">
        <v>84</v>
      </c>
      <c r="E364" s="49" t="str">
        <f>VLOOKUP(C364,[3]A!$D$2:$J$467,7,FALSE)</f>
        <v>05999069649</v>
      </c>
      <c r="F364" s="50">
        <v>3</v>
      </c>
      <c r="J364" s="105">
        <v>0</v>
      </c>
      <c r="N364" s="49">
        <f>VLOOKUP(C364,Bilan!$B$4:$D$1785,3,FALSE)</f>
        <v>2281</v>
      </c>
      <c r="O364" s="49">
        <f t="shared" ref="O364:O372" si="31">A364</f>
        <v>0</v>
      </c>
      <c r="P364" s="50" t="str">
        <f>VLOOKUP(C364,[3]A!$D$2:$H$438,5,FALSE)</f>
        <v>Adulte Masculin 50/59 ans</v>
      </c>
      <c r="Q364" s="48">
        <f>IFERROR(VLOOKUP(C364,'[4]1ère'!$B$3:$I$89,7,FALSE),0)</f>
        <v>0</v>
      </c>
      <c r="R364" s="48">
        <f>IFERROR(VLOOKUP(C364,'[4]2ème'!$B$3:$I$116,6,FALSE),0)</f>
        <v>0</v>
      </c>
      <c r="S364" s="48">
        <f>IFERROR(VLOOKUP(C364,'[4]3ème'!$B$3:$I$230,6,FALSE),0)</f>
        <v>0</v>
      </c>
      <c r="T364" s="48">
        <f>IFERROR(VLOOKUP(C364,[4]Féminines!$B$3:$I$89,6,FALSE),0)</f>
        <v>0</v>
      </c>
      <c r="U364">
        <f t="shared" si="25"/>
        <v>0</v>
      </c>
    </row>
    <row r="365" spans="1:21" ht="15.6" customHeight="1" x14ac:dyDescent="0.25">
      <c r="A365" s="15"/>
      <c r="B365" s="49">
        <f t="shared" si="30"/>
        <v>144320</v>
      </c>
      <c r="C365" t="s">
        <v>232</v>
      </c>
      <c r="D365" s="49" t="s">
        <v>84</v>
      </c>
      <c r="E365" s="49" t="str">
        <f>VLOOKUP(C365,[3]A!$D$2:$J$467,7,FALSE)</f>
        <v>05999062801</v>
      </c>
      <c r="F365" s="50">
        <v>3</v>
      </c>
      <c r="J365" s="105">
        <f>VLOOKUP(C365,Route2021!$C$2:$J$1212,8,FALSE)</f>
        <v>1</v>
      </c>
      <c r="N365" s="49">
        <f>VLOOKUP(C365,Bilan!$B$4:$D$1785,3,FALSE)</f>
        <v>144320</v>
      </c>
      <c r="O365" s="49">
        <f t="shared" si="31"/>
        <v>0</v>
      </c>
      <c r="P365" s="50" t="str">
        <f>VLOOKUP(C365,[3]A!$D$2:$H$438,5,FALSE)</f>
        <v>Adulte Masculin 50/59 ans</v>
      </c>
      <c r="Q365" s="48">
        <f>IFERROR(VLOOKUP(C365,'[4]1ère'!$B$3:$I$89,7,FALSE),0)</f>
        <v>0</v>
      </c>
      <c r="R365" s="48">
        <f>IFERROR(VLOOKUP(C365,'[4]2ème'!$B$3:$I$116,6,FALSE),0)</f>
        <v>0</v>
      </c>
      <c r="S365" s="48">
        <f>IFERROR(VLOOKUP(C365,'[4]3ème'!$B$3:$I$230,6,FALSE),0)</f>
        <v>0</v>
      </c>
      <c r="T365" s="48">
        <f>IFERROR(VLOOKUP(C365,[4]Féminines!$B$3:$I$89,6,FALSE),0)</f>
        <v>0</v>
      </c>
      <c r="U365">
        <f t="shared" si="25"/>
        <v>0</v>
      </c>
    </row>
    <row r="366" spans="1:21" ht="15.6" customHeight="1" x14ac:dyDescent="0.25">
      <c r="A366" s="15"/>
      <c r="B366" s="49">
        <f t="shared" si="30"/>
        <v>1268</v>
      </c>
      <c r="C366" t="s">
        <v>190</v>
      </c>
      <c r="D366" s="49" t="s">
        <v>2911</v>
      </c>
      <c r="E366" s="49" t="str">
        <f>VLOOKUP(C366,[3]A!$D$2:$J$467,7,FALSE)</f>
        <v>05999112667</v>
      </c>
      <c r="F366" s="50">
        <v>3</v>
      </c>
      <c r="J366" s="105">
        <v>0</v>
      </c>
      <c r="N366" s="49">
        <f>VLOOKUP(C366,Bilan!$B$4:$D$1785,3,FALSE)</f>
        <v>1268</v>
      </c>
      <c r="O366" s="49">
        <f t="shared" si="31"/>
        <v>0</v>
      </c>
      <c r="P366" s="50" t="str">
        <f>VLOOKUP(C366,[3]A!$D$2:$H$438,5,FALSE)</f>
        <v>Adulte Masculin 17/19 ans</v>
      </c>
      <c r="Q366" s="48">
        <f>IFERROR(VLOOKUP(C366,'[4]1ère'!$B$3:$I$89,7,FALSE),0)</f>
        <v>0</v>
      </c>
      <c r="R366" s="48">
        <f>IFERROR(VLOOKUP(C366,'[4]2ème'!$B$3:$I$116,6,FALSE),0)</f>
        <v>0</v>
      </c>
      <c r="S366" s="48">
        <f>IFERROR(VLOOKUP(C366,'[4]3ème'!$B$3:$I$230,6,FALSE),0)</f>
        <v>0</v>
      </c>
      <c r="T366" s="48">
        <f>IFERROR(VLOOKUP(C366,[4]Féminines!$B$3:$I$89,6,FALSE),0)</f>
        <v>0</v>
      </c>
      <c r="U366">
        <f t="shared" si="25"/>
        <v>0</v>
      </c>
    </row>
    <row r="367" spans="1:21" ht="15.6" customHeight="1" x14ac:dyDescent="0.25">
      <c r="A367" s="15"/>
      <c r="B367" s="49">
        <f t="shared" si="30"/>
        <v>144540</v>
      </c>
      <c r="C367" t="s">
        <v>827</v>
      </c>
      <c r="D367" s="49" t="s">
        <v>84</v>
      </c>
      <c r="E367" s="49" t="str">
        <f>VLOOKUP(C367,[3]A!$D$2:$J$467,7,FALSE)</f>
        <v>05999026800</v>
      </c>
      <c r="F367" s="50">
        <v>3</v>
      </c>
      <c r="J367" s="105">
        <f>VLOOKUP(C367,Route2021!$C$2:$J$1212,8,FALSE)</f>
        <v>1</v>
      </c>
      <c r="N367" s="49">
        <f>VLOOKUP(C367,Bilan!$B$4:$D$1785,3,FALSE)</f>
        <v>144540</v>
      </c>
      <c r="O367" s="49">
        <f t="shared" si="31"/>
        <v>0</v>
      </c>
      <c r="P367" s="50" t="str">
        <f>VLOOKUP(C367,[3]A!$D$2:$H$438,5,FALSE)</f>
        <v>Adulte Masculin 50/59 ans</v>
      </c>
      <c r="Q367" s="48">
        <f>IFERROR(VLOOKUP(C367,'[4]1ère'!$B$3:$I$89,7,FALSE),0)</f>
        <v>0</v>
      </c>
      <c r="R367" s="48">
        <f>IFERROR(VLOOKUP(C367,'[4]2ème'!$B$3:$I$116,6,FALSE),0)</f>
        <v>0</v>
      </c>
      <c r="S367" s="48">
        <f>IFERROR(VLOOKUP(C367,'[4]3ème'!$B$3:$I$230,6,FALSE),0)</f>
        <v>0</v>
      </c>
      <c r="T367" s="48">
        <f>IFERROR(VLOOKUP(C367,[4]Féminines!$B$3:$I$89,6,FALSE),0)</f>
        <v>0</v>
      </c>
      <c r="U367">
        <f t="shared" si="25"/>
        <v>0</v>
      </c>
    </row>
    <row r="368" spans="1:21" ht="15.6" customHeight="1" x14ac:dyDescent="0.25">
      <c r="A368" s="15"/>
      <c r="B368" s="49">
        <f t="shared" si="30"/>
        <v>2600</v>
      </c>
      <c r="C368" t="s">
        <v>3371</v>
      </c>
      <c r="D368" s="49" t="s">
        <v>75</v>
      </c>
      <c r="E368" s="49" t="str">
        <f>VLOOKUP(C368,[3]A!$D$2:$J$467,7,FALSE)</f>
        <v>05999125245</v>
      </c>
      <c r="F368" s="50">
        <v>3</v>
      </c>
      <c r="J368" s="105">
        <f>VLOOKUP(C368,Route2021!$C$2:$J$1212,8,FALSE)</f>
        <v>1</v>
      </c>
      <c r="N368" s="49">
        <f>VLOOKUP(C368,Bilan!$B$4:$D$1785,3,FALSE)</f>
        <v>2600</v>
      </c>
      <c r="O368" s="49">
        <f t="shared" si="31"/>
        <v>0</v>
      </c>
      <c r="P368" s="50" t="str">
        <f>VLOOKUP(C368,[3]A!$D$2:$H$438,5,FALSE)</f>
        <v>Adulte Masculin 20/29 ans</v>
      </c>
      <c r="Q368" s="48">
        <f>IFERROR(VLOOKUP(C368,'[4]1ère'!$B$3:$I$89,7,FALSE),0)</f>
        <v>0</v>
      </c>
      <c r="R368" s="48">
        <f>IFERROR(VLOOKUP(C368,'[4]2ème'!$B$3:$I$116,6,FALSE),0)</f>
        <v>0</v>
      </c>
      <c r="S368" s="48">
        <f>IFERROR(VLOOKUP(C368,'[4]3ème'!$B$3:$I$230,6,FALSE),0)</f>
        <v>0</v>
      </c>
      <c r="T368" s="48">
        <f>IFERROR(VLOOKUP(C368,[4]Féminines!$B$3:$I$89,6,FALSE),0)</f>
        <v>0</v>
      </c>
      <c r="U368">
        <f t="shared" si="25"/>
        <v>0</v>
      </c>
    </row>
    <row r="369" spans="1:21" ht="15.6" customHeight="1" x14ac:dyDescent="0.25">
      <c r="A369" s="15"/>
      <c r="B369" s="49">
        <f t="shared" si="30"/>
        <v>4471</v>
      </c>
      <c r="C369" t="s">
        <v>3319</v>
      </c>
      <c r="D369" s="49" t="s">
        <v>84</v>
      </c>
      <c r="E369" s="49" t="str">
        <f>VLOOKUP(C369,[3]A!$D$2:$J$467,7,FALSE)</f>
        <v>05999069654</v>
      </c>
      <c r="F369" s="50">
        <v>3</v>
      </c>
      <c r="J369" s="105">
        <f>VLOOKUP(C369,Route2021!$C$2:$J$1212,8,FALSE)</f>
        <v>0</v>
      </c>
      <c r="N369" s="49">
        <f>VLOOKUP(C369,Bilan!$B$4:$D$1785,3,FALSE)</f>
        <v>4471</v>
      </c>
      <c r="O369" s="49">
        <f t="shared" si="31"/>
        <v>0</v>
      </c>
      <c r="P369" s="50" t="str">
        <f>VLOOKUP(C369,[3]A!$D$2:$H$438,5,FALSE)</f>
        <v>Adulte Masculin 40/49 ans</v>
      </c>
      <c r="Q369" s="48">
        <f>IFERROR(VLOOKUP(C369,'[4]1ère'!$B$3:$I$89,7,FALSE),0)</f>
        <v>0</v>
      </c>
      <c r="R369" s="48">
        <f>IFERROR(VLOOKUP(C369,'[4]2ème'!$B$3:$I$116,6,FALSE),0)</f>
        <v>0</v>
      </c>
      <c r="S369" s="48">
        <f>IFERROR(VLOOKUP(C369,'[4]3ème'!$B$3:$I$230,6,FALSE),0)</f>
        <v>0</v>
      </c>
      <c r="T369" s="48">
        <f>IFERROR(VLOOKUP(C369,[4]Féminines!$B$3:$I$89,6,FALSE),0)</f>
        <v>0</v>
      </c>
      <c r="U369">
        <f t="shared" si="25"/>
        <v>0</v>
      </c>
    </row>
    <row r="370" spans="1:21" ht="15.6" customHeight="1" x14ac:dyDescent="0.25">
      <c r="A370" s="15"/>
      <c r="B370" s="49">
        <f t="shared" si="30"/>
        <v>1297</v>
      </c>
      <c r="C370" t="s">
        <v>551</v>
      </c>
      <c r="D370" s="49" t="s">
        <v>2911</v>
      </c>
      <c r="E370" s="49" t="str">
        <f>VLOOKUP(C370,[3]A!$D$2:$J$467,7,FALSE)</f>
        <v>05999122174</v>
      </c>
      <c r="F370" s="50">
        <v>3</v>
      </c>
      <c r="J370" s="105">
        <f>VLOOKUP(C370,Route2021!$C$2:$J$1212,8,FALSE)</f>
        <v>1</v>
      </c>
      <c r="N370" s="49">
        <f>VLOOKUP(C370,Bilan!$B$4:$D$1785,3,FALSE)</f>
        <v>1297</v>
      </c>
      <c r="O370" s="49">
        <f t="shared" si="31"/>
        <v>0</v>
      </c>
      <c r="P370" s="50" t="str">
        <f>VLOOKUP(C370,[3]A!$D$2:$H$438,5,FALSE)</f>
        <v>Adulte Masculin 50/59 ans</v>
      </c>
      <c r="Q370" s="48">
        <f>IFERROR(VLOOKUP(C370,'[4]1ère'!$B$3:$I$89,7,FALSE),0)</f>
        <v>0</v>
      </c>
      <c r="R370" s="48">
        <f>IFERROR(VLOOKUP(C370,'[4]2ème'!$B$3:$I$116,6,FALSE),0)</f>
        <v>0</v>
      </c>
      <c r="S370" s="48">
        <f>IFERROR(VLOOKUP(C370,'[4]3ème'!$B$3:$I$230,6,FALSE),0)</f>
        <v>0</v>
      </c>
      <c r="T370" s="48">
        <f>IFERROR(VLOOKUP(C370,[4]Féminines!$B$3:$I$89,6,FALSE),0)</f>
        <v>0</v>
      </c>
      <c r="U370">
        <f t="shared" si="25"/>
        <v>0</v>
      </c>
    </row>
    <row r="371" spans="1:21" ht="15.6" customHeight="1" x14ac:dyDescent="0.25">
      <c r="A371" s="15"/>
      <c r="B371" s="49">
        <f t="shared" si="30"/>
        <v>144477</v>
      </c>
      <c r="C371" t="s">
        <v>132</v>
      </c>
      <c r="D371" s="49" t="s">
        <v>32</v>
      </c>
      <c r="E371" s="49" t="str">
        <f>VLOOKUP(C371,[3]A!$D$2:$J$467,7,FALSE)</f>
        <v>05999110309</v>
      </c>
      <c r="F371" s="50">
        <v>3</v>
      </c>
      <c r="J371" s="105">
        <f>VLOOKUP(C371,Route2021!$C$2:$J$1212,8,FALSE)</f>
        <v>0</v>
      </c>
      <c r="N371" s="49">
        <f>VLOOKUP(C371,Bilan!$B$4:$D$1785,3,FALSE)</f>
        <v>144477</v>
      </c>
      <c r="O371" s="49">
        <f t="shared" si="31"/>
        <v>0</v>
      </c>
      <c r="P371" s="50" t="str">
        <f>VLOOKUP(C371,[3]A!$D$2:$H$438,5,FALSE)</f>
        <v>Adulte Masculin 60 ans et plus</v>
      </c>
      <c r="Q371" s="48">
        <f>IFERROR(VLOOKUP(C371,'[4]1ère'!$B$3:$I$89,7,FALSE),0)</f>
        <v>0</v>
      </c>
      <c r="R371" s="48">
        <f>IFERROR(VLOOKUP(C371,'[4]2ème'!$B$3:$I$116,6,FALSE),0)</f>
        <v>0</v>
      </c>
      <c r="S371" s="48">
        <f>IFERROR(VLOOKUP(C371,'[4]3ème'!$B$3:$I$230,6,FALSE),0)</f>
        <v>0</v>
      </c>
      <c r="T371" s="48">
        <f>IFERROR(VLOOKUP(C371,[4]Féminines!$B$3:$I$89,6,FALSE),0)</f>
        <v>0</v>
      </c>
      <c r="U371">
        <f t="shared" si="25"/>
        <v>0</v>
      </c>
    </row>
    <row r="372" spans="1:21" ht="15.6" customHeight="1" x14ac:dyDescent="0.25">
      <c r="A372" s="15"/>
      <c r="B372" s="49">
        <f t="shared" si="30"/>
        <v>4472</v>
      </c>
      <c r="C372" t="s">
        <v>3321</v>
      </c>
      <c r="D372" s="49" t="s">
        <v>84</v>
      </c>
      <c r="E372" s="49" t="str">
        <f>VLOOKUP(C372,[3]A!$D$2:$J$467,7,FALSE)</f>
        <v>05999124427</v>
      </c>
      <c r="F372" s="50">
        <v>3</v>
      </c>
      <c r="J372" s="105">
        <f>VLOOKUP(C372,Route2021!$C$2:$J$1212,8,FALSE)</f>
        <v>0</v>
      </c>
      <c r="N372" s="49">
        <f>VLOOKUP(C372,Bilan!$B$4:$D$1785,3,FALSE)</f>
        <v>4472</v>
      </c>
      <c r="O372" s="49">
        <f t="shared" si="31"/>
        <v>0</v>
      </c>
      <c r="P372" s="50" t="str">
        <f>VLOOKUP(C372,[3]A!$D$2:$H$438,5,FALSE)</f>
        <v>Adulte Masculin 30/39 ans</v>
      </c>
      <c r="Q372" s="48">
        <f>IFERROR(VLOOKUP(C372,'[4]1ère'!$B$3:$I$89,7,FALSE),0)</f>
        <v>0</v>
      </c>
      <c r="R372" s="48">
        <f>IFERROR(VLOOKUP(C372,'[4]2ème'!$B$3:$I$116,6,FALSE),0)</f>
        <v>0</v>
      </c>
      <c r="S372" s="48">
        <f>IFERROR(VLOOKUP(C372,'[4]3ème'!$B$3:$I$230,6,FALSE),0)</f>
        <v>0</v>
      </c>
      <c r="T372" s="48">
        <f>IFERROR(VLOOKUP(C372,[4]Féminines!$B$3:$I$89,6,FALSE),0)</f>
        <v>0</v>
      </c>
      <c r="U372">
        <f t="shared" si="25"/>
        <v>0</v>
      </c>
    </row>
    <row r="373" spans="1:21" ht="15.6" customHeight="1" x14ac:dyDescent="0.25">
      <c r="A373" s="15"/>
      <c r="B373" s="49">
        <f t="shared" ref="B373:B381" si="32">N373</f>
        <v>4476</v>
      </c>
      <c r="C373" t="s">
        <v>3320</v>
      </c>
      <c r="D373" s="49" t="s">
        <v>84</v>
      </c>
      <c r="E373" s="49" t="str">
        <f>VLOOKUP(C373,[3]A!$D$2:$J$467,7,FALSE)</f>
        <v>05999076033</v>
      </c>
      <c r="F373" s="50">
        <v>3</v>
      </c>
      <c r="J373" s="105">
        <f>VLOOKUP(C373,Route2021!$C$2:$J$1212,8,FALSE)</f>
        <v>0</v>
      </c>
      <c r="N373" s="49">
        <f>VLOOKUP(C373,Bilan!$B$4:$D$1785,3,FALSE)</f>
        <v>4476</v>
      </c>
      <c r="O373" s="49">
        <f t="shared" ref="O373:O381" si="33">A373</f>
        <v>0</v>
      </c>
      <c r="P373" s="50" t="str">
        <f>VLOOKUP(C373,[3]A!$D$2:$H$438,5,FALSE)</f>
        <v>Adulte Masculin 30/39 ans</v>
      </c>
      <c r="Q373" s="48">
        <f>IFERROR(VLOOKUP(C373,'[4]1ère'!$B$3:$I$89,7,FALSE),0)</f>
        <v>0</v>
      </c>
      <c r="R373" s="48">
        <f>IFERROR(VLOOKUP(C373,'[4]2ème'!$B$3:$I$116,6,FALSE),0)</f>
        <v>0</v>
      </c>
      <c r="S373" s="48">
        <f>IFERROR(VLOOKUP(C373,'[4]3ème'!$B$3:$I$230,6,FALSE),0)</f>
        <v>0</v>
      </c>
      <c r="T373" s="48">
        <f>IFERROR(VLOOKUP(C373,[4]Féminines!$B$3:$I$89,6,FALSE),0)</f>
        <v>0</v>
      </c>
      <c r="U373">
        <f t="shared" si="25"/>
        <v>0</v>
      </c>
    </row>
    <row r="374" spans="1:21" ht="15.6" customHeight="1" x14ac:dyDescent="0.25">
      <c r="A374" s="15"/>
      <c r="B374" s="49" t="e">
        <f t="shared" si="32"/>
        <v>#N/A</v>
      </c>
      <c r="C374" t="s">
        <v>3667</v>
      </c>
      <c r="D374" s="49" t="s">
        <v>140</v>
      </c>
      <c r="E374" s="49" t="str">
        <f>VLOOKUP(C374,[3]A!$D$2:$J$467,7,FALSE)</f>
        <v>05996214955</v>
      </c>
      <c r="F374" s="50">
        <v>3</v>
      </c>
      <c r="J374" s="105" t="e">
        <f>VLOOKUP(C374,Route2021!$C$2:$J$1212,8,FALSE)</f>
        <v>#N/A</v>
      </c>
      <c r="N374" s="49" t="e">
        <f>VLOOKUP(C374,Bilan!$B$4:$D$1785,3,FALSE)</f>
        <v>#N/A</v>
      </c>
      <c r="O374" s="49">
        <f t="shared" si="33"/>
        <v>0</v>
      </c>
      <c r="P374" s="50" t="str">
        <f>VLOOKUP(C374,[3]A!$D$2:$H$438,5,FALSE)</f>
        <v>Adulte Masculin 40/49 ans</v>
      </c>
      <c r="Q374" s="48">
        <f>IFERROR(VLOOKUP(C374,'[4]1ère'!$B$3:$I$89,7,FALSE),0)</f>
        <v>0</v>
      </c>
      <c r="R374" s="48">
        <f>IFERROR(VLOOKUP(C374,'[4]2ème'!$B$3:$I$116,6,FALSE),0)</f>
        <v>0</v>
      </c>
      <c r="S374" s="48">
        <f>IFERROR(VLOOKUP(C374,'[4]3ème'!$B$3:$I$230,6,FALSE),0)</f>
        <v>0</v>
      </c>
      <c r="T374" s="48">
        <f>IFERROR(VLOOKUP(C374,[4]Féminines!$B$3:$I$89,6,FALSE),0)</f>
        <v>0</v>
      </c>
      <c r="U374">
        <f t="shared" si="25"/>
        <v>0</v>
      </c>
    </row>
    <row r="375" spans="1:21" ht="15.6" customHeight="1" x14ac:dyDescent="0.25">
      <c r="A375" s="15"/>
      <c r="B375" s="49">
        <f t="shared" si="32"/>
        <v>3144</v>
      </c>
      <c r="C375" t="s">
        <v>887</v>
      </c>
      <c r="D375" s="49" t="s">
        <v>17</v>
      </c>
      <c r="E375" s="49" t="str">
        <f>VLOOKUP(C375,[3]A!$D$2:$J$467,7,FALSE)</f>
        <v>05999111919</v>
      </c>
      <c r="F375" s="50">
        <v>3</v>
      </c>
      <c r="J375" s="105">
        <f>VLOOKUP(C375,Route2021!$C$2:$J$1212,8,FALSE)</f>
        <v>1</v>
      </c>
      <c r="N375" s="49">
        <f>VLOOKUP(C375,Bilan!$B$4:$D$1785,3,FALSE)</f>
        <v>3144</v>
      </c>
      <c r="O375" s="49">
        <f t="shared" si="33"/>
        <v>0</v>
      </c>
      <c r="P375" s="50" t="str">
        <f>VLOOKUP(C375,[3]A!$D$2:$H$438,5,FALSE)</f>
        <v>Adulte Masculin 50/59 ans</v>
      </c>
      <c r="Q375" s="48">
        <f>IFERROR(VLOOKUP(C375,'[4]1ère'!$B$3:$I$89,7,FALSE),0)</f>
        <v>0</v>
      </c>
      <c r="R375" s="48">
        <f>IFERROR(VLOOKUP(C375,'[4]2ème'!$B$3:$I$116,6,FALSE),0)</f>
        <v>0</v>
      </c>
      <c r="S375" s="48">
        <f>IFERROR(VLOOKUP(C375,'[4]3ème'!$B$3:$I$230,6,FALSE),0)</f>
        <v>0</v>
      </c>
      <c r="T375" s="48">
        <f>IFERROR(VLOOKUP(C375,[4]Féminines!$B$3:$I$89,6,FALSE),0)</f>
        <v>0</v>
      </c>
      <c r="U375">
        <f t="shared" si="25"/>
        <v>0</v>
      </c>
    </row>
    <row r="376" spans="1:21" ht="15.6" customHeight="1" x14ac:dyDescent="0.25">
      <c r="A376" s="15"/>
      <c r="B376" s="49">
        <f t="shared" si="32"/>
        <v>5086</v>
      </c>
      <c r="C376" t="s">
        <v>2060</v>
      </c>
      <c r="D376" s="49" t="s">
        <v>84</v>
      </c>
      <c r="E376" s="49" t="str">
        <f>VLOOKUP(C376,[3]A!$D$2:$J$467,7,FALSE)</f>
        <v>05999024223</v>
      </c>
      <c r="F376" s="50">
        <v>3</v>
      </c>
      <c r="J376" s="105" t="e">
        <f>VLOOKUP(C376,Route2021!$C$2:$J$1212,8,FALSE)</f>
        <v>#N/A</v>
      </c>
      <c r="N376" s="49">
        <f>VLOOKUP(C376,Bilan!$B$4:$D$1785,3,FALSE)</f>
        <v>5086</v>
      </c>
      <c r="O376" s="49">
        <f t="shared" si="33"/>
        <v>0</v>
      </c>
      <c r="P376" s="50" t="str">
        <f>VLOOKUP(C376,[3]A!$D$2:$H$438,5,FALSE)</f>
        <v>Adulte Masculin 40/49 ans</v>
      </c>
      <c r="Q376" s="48">
        <f>IFERROR(VLOOKUP(C376,'[4]1ère'!$B$3:$I$89,7,FALSE),0)</f>
        <v>0</v>
      </c>
      <c r="R376" s="48">
        <f>IFERROR(VLOOKUP(C376,'[4]2ème'!$B$3:$I$116,6,FALSE),0)</f>
        <v>0</v>
      </c>
      <c r="S376" s="48">
        <f>IFERROR(VLOOKUP(C376,'[4]3ème'!$B$3:$I$230,6,FALSE),0)</f>
        <v>0</v>
      </c>
      <c r="T376" s="48">
        <f>IFERROR(VLOOKUP(C376,[4]Féminines!$B$3:$I$89,6,FALSE),0)</f>
        <v>0</v>
      </c>
      <c r="U376">
        <f t="shared" si="25"/>
        <v>0</v>
      </c>
    </row>
    <row r="377" spans="1:21" ht="15.6" customHeight="1" x14ac:dyDescent="0.25">
      <c r="A377" s="15"/>
      <c r="B377" s="49" t="str">
        <f t="shared" si="32"/>
        <v xml:space="preserve"> </v>
      </c>
      <c r="C377" t="s">
        <v>2122</v>
      </c>
      <c r="D377" s="49" t="str">
        <f>VLOOKUP(C377,[3]A!$D$2:$F$350,3,FALSE)</f>
        <v>RESILIENCE CLUB</v>
      </c>
      <c r="E377" s="49" t="str">
        <f>VLOOKUP(C377,[3]A!$D$2:$J$467,7,FALSE)</f>
        <v>05999111249</v>
      </c>
      <c r="F377" s="50">
        <v>3</v>
      </c>
      <c r="J377" s="105">
        <f>VLOOKUP(C377,Route2021!$C$2:$J$1212,8,FALSE)</f>
        <v>0</v>
      </c>
      <c r="N377" s="49" t="str">
        <f>VLOOKUP(C377,Bilan!$B$4:$D$1785,3,FALSE)</f>
        <v xml:space="preserve"> </v>
      </c>
      <c r="O377" s="49">
        <f t="shared" si="33"/>
        <v>0</v>
      </c>
      <c r="P377" s="50" t="str">
        <f>VLOOKUP(C377,[3]A!$D$2:$H$438,5,FALSE)</f>
        <v>Adulte Masculin 30/39 ans</v>
      </c>
      <c r="Q377" s="48">
        <f>IFERROR(VLOOKUP(C377,'[4]1ère'!$B$3:$I$89,7,FALSE),0)</f>
        <v>0</v>
      </c>
      <c r="R377" s="48">
        <f>IFERROR(VLOOKUP(C377,'[4]2ème'!$B$3:$I$116,6,FALSE),0)</f>
        <v>0</v>
      </c>
      <c r="S377" s="48">
        <f>IFERROR(VLOOKUP(C377,'[4]3ème'!$B$3:$I$230,6,FALSE),0)</f>
        <v>0</v>
      </c>
      <c r="T377" s="48">
        <f>IFERROR(VLOOKUP(C377,[4]Féminines!$B$3:$I$89,6,FALSE),0)</f>
        <v>0</v>
      </c>
      <c r="U377">
        <f t="shared" si="25"/>
        <v>0</v>
      </c>
    </row>
    <row r="378" spans="1:21" ht="15.6" customHeight="1" x14ac:dyDescent="0.25">
      <c r="A378" s="15"/>
      <c r="B378" s="49">
        <f t="shared" si="32"/>
        <v>144481</v>
      </c>
      <c r="C378" t="s">
        <v>796</v>
      </c>
      <c r="D378" s="49" t="str">
        <f>VLOOKUP(C378,[3]A!$D$2:$F$350,3,FALSE)</f>
        <v>U.C. CAPELLOISE FOURMIES</v>
      </c>
      <c r="E378" s="49" t="str">
        <f>VLOOKUP(C378,[3]A!$D$2:$J$467,7,FALSE)</f>
        <v>05999098979</v>
      </c>
      <c r="F378" s="50">
        <v>3</v>
      </c>
      <c r="J378" s="105">
        <f>VLOOKUP(C378,Route2021!$C$2:$J$1212,8,FALSE)</f>
        <v>0</v>
      </c>
      <c r="N378" s="49">
        <f>VLOOKUP(C378,Bilan!$B$4:$D$1785,3,FALSE)</f>
        <v>144481</v>
      </c>
      <c r="O378" s="49">
        <f t="shared" si="33"/>
        <v>0</v>
      </c>
      <c r="P378" s="50" t="str">
        <f>VLOOKUP(C378,[3]A!$D$2:$H$438,5,FALSE)</f>
        <v>Adulte Masculin 50/59 ans</v>
      </c>
      <c r="Q378" s="48">
        <f>IFERROR(VLOOKUP(C378,'[4]1ère'!$B$3:$I$89,7,FALSE),0)</f>
        <v>0</v>
      </c>
      <c r="R378" s="48">
        <f>IFERROR(VLOOKUP(C378,'[4]2ème'!$B$3:$I$116,6,FALSE),0)</f>
        <v>0</v>
      </c>
      <c r="S378" s="48">
        <f>IFERROR(VLOOKUP(C378,'[4]3ème'!$B$3:$I$230,6,FALSE),0)</f>
        <v>0</v>
      </c>
      <c r="T378" s="48">
        <f>IFERROR(VLOOKUP(C378,[4]Féminines!$B$3:$I$89,6,FALSE),0)</f>
        <v>0</v>
      </c>
      <c r="U378">
        <f t="shared" si="25"/>
        <v>0</v>
      </c>
    </row>
    <row r="379" spans="1:21" ht="15.6" customHeight="1" x14ac:dyDescent="0.25">
      <c r="A379" s="15"/>
      <c r="B379" s="49">
        <f t="shared" si="32"/>
        <v>2261</v>
      </c>
      <c r="C379" t="s">
        <v>709</v>
      </c>
      <c r="D379" s="49" t="str">
        <f>VLOOKUP(C379,[3]A!$D$2:$F$350,3,FALSE)</f>
        <v>U.C. CAPELLOISE FOURMIES</v>
      </c>
      <c r="E379" s="49" t="str">
        <f>VLOOKUP(C379,[3]A!$D$2:$J$467,7,FALSE)</f>
        <v>05999089254</v>
      </c>
      <c r="F379" s="50">
        <v>3</v>
      </c>
      <c r="J379" s="105">
        <f>VLOOKUP(C379,Route2021!$C$2:$J$1212,8,FALSE)</f>
        <v>1</v>
      </c>
      <c r="N379" s="49">
        <f>VLOOKUP(C379,Bilan!$B$4:$D$1785,3,FALSE)</f>
        <v>2261</v>
      </c>
      <c r="O379" s="49">
        <f t="shared" si="33"/>
        <v>0</v>
      </c>
      <c r="P379" s="50" t="str">
        <f>VLOOKUP(C379,[3]A!$D$2:$H$438,5,FALSE)</f>
        <v>Adulte Masculin 60 ans et plus</v>
      </c>
      <c r="Q379" s="48">
        <f>IFERROR(VLOOKUP(C379,'[4]1ère'!$B$3:$I$89,7,FALSE),0)</f>
        <v>0</v>
      </c>
      <c r="R379" s="48">
        <f>IFERROR(VLOOKUP(C379,'[4]2ème'!$B$3:$I$116,6,FALSE),0)</f>
        <v>0</v>
      </c>
      <c r="S379" s="48">
        <f>IFERROR(VLOOKUP(C379,'[4]3ème'!$B$3:$I$230,6,FALSE),0)</f>
        <v>0</v>
      </c>
      <c r="T379" s="48">
        <f>IFERROR(VLOOKUP(C379,[4]Féminines!$B$3:$I$89,6,FALSE),0)</f>
        <v>0</v>
      </c>
      <c r="U379">
        <f t="shared" si="25"/>
        <v>0</v>
      </c>
    </row>
    <row r="380" spans="1:21" ht="15.6" customHeight="1" x14ac:dyDescent="0.25">
      <c r="A380" s="15"/>
      <c r="B380" s="49">
        <f t="shared" si="32"/>
        <v>2331</v>
      </c>
      <c r="C380" t="s">
        <v>3017</v>
      </c>
      <c r="D380" s="49" t="str">
        <f>VLOOKUP(C380,[3]A!$D$2:$F$350,3,FALSE)</f>
        <v>CAMPHIN EN CAREMBAULT CYCLING TEAM</v>
      </c>
      <c r="E380" s="49" t="str">
        <f>VLOOKUP(C380,[3]A!$D$2:$J$467,7,FALSE)</f>
        <v>05999086207</v>
      </c>
      <c r="F380" s="50">
        <v>3</v>
      </c>
      <c r="J380" s="105" t="e">
        <f>VLOOKUP(C380,Route2021!$C$2:$J$1212,8,FALSE)</f>
        <v>#N/A</v>
      </c>
      <c r="N380" s="49">
        <f>VLOOKUP(C380,Bilan!$B$4:$D$1785,3,FALSE)</f>
        <v>2331</v>
      </c>
      <c r="O380" s="49">
        <f t="shared" si="33"/>
        <v>0</v>
      </c>
      <c r="P380" s="50" t="str">
        <f>VLOOKUP(C380,[3]A!$D$2:$H$438,5,FALSE)</f>
        <v>Adulte Masculin 50/59 ans</v>
      </c>
      <c r="Q380" s="48">
        <f>IFERROR(VLOOKUP(C380,'[4]1ère'!$B$3:$I$89,7,FALSE),0)</f>
        <v>0</v>
      </c>
      <c r="R380" s="48">
        <f>IFERROR(VLOOKUP(C380,'[4]2ème'!$B$3:$I$116,6,FALSE),0)</f>
        <v>0</v>
      </c>
      <c r="S380" s="48">
        <f>IFERROR(VLOOKUP(C380,'[4]3ème'!$B$3:$I$230,6,FALSE),0)</f>
        <v>0</v>
      </c>
      <c r="T380" s="48">
        <f>IFERROR(VLOOKUP(C380,[4]Féminines!$B$3:$I$89,6,FALSE),0)</f>
        <v>0</v>
      </c>
      <c r="U380">
        <f t="shared" si="25"/>
        <v>0</v>
      </c>
    </row>
    <row r="381" spans="1:21" ht="15.6" customHeight="1" x14ac:dyDescent="0.25">
      <c r="A381" s="15"/>
      <c r="B381" s="49" t="e">
        <f t="shared" si="32"/>
        <v>#N/A</v>
      </c>
      <c r="C381" t="s">
        <v>2372</v>
      </c>
      <c r="D381" s="49" t="str">
        <f>VLOOKUP(C381,[3]A!$D$2:$F$350,3,FALSE)</f>
        <v>UNION SPORTIVE SAINT ANDRE</v>
      </c>
      <c r="E381" s="49" t="str">
        <f>VLOOKUP(C381,[3]A!$D$2:$J$467,7,FALSE)</f>
        <v>05999011977</v>
      </c>
      <c r="F381" s="50">
        <v>3</v>
      </c>
      <c r="J381" s="105">
        <f>VLOOKUP(C381,Route2021!$C$2:$J$1212,8,FALSE)</f>
        <v>0</v>
      </c>
      <c r="N381" s="49" t="e">
        <f>VLOOKUP(C381,Bilan!$B$4:$D$1785,3,FALSE)</f>
        <v>#N/A</v>
      </c>
      <c r="O381" s="49">
        <f t="shared" si="33"/>
        <v>0</v>
      </c>
      <c r="P381" s="50" t="str">
        <f>VLOOKUP(C381,[3]A!$D$2:$H$438,5,FALSE)</f>
        <v>Adulte Masculin 40/49 ans</v>
      </c>
      <c r="Q381" s="48">
        <f>IFERROR(VLOOKUP(C381,'[4]1ère'!$B$3:$I$89,7,FALSE),0)</f>
        <v>0</v>
      </c>
      <c r="R381" s="48">
        <f>IFERROR(VLOOKUP(C381,'[4]2ème'!$B$3:$I$116,6,FALSE),0)</f>
        <v>0</v>
      </c>
      <c r="S381" s="48">
        <f>IFERROR(VLOOKUP(C381,'[4]3ème'!$B$3:$I$230,6,FALSE),0)</f>
        <v>0</v>
      </c>
      <c r="T381" s="48">
        <f>IFERROR(VLOOKUP(C381,[4]Féminines!$B$3:$I$89,6,FALSE),0)</f>
        <v>0</v>
      </c>
      <c r="U381">
        <f t="shared" si="25"/>
        <v>0</v>
      </c>
    </row>
    <row r="382" spans="1:21" ht="15.6" customHeight="1" x14ac:dyDescent="0.25">
      <c r="A382" s="15"/>
      <c r="B382" s="49" t="e">
        <f t="shared" ref="B382:B390" si="34">N382</f>
        <v>#N/A</v>
      </c>
      <c r="C382" t="s">
        <v>3793</v>
      </c>
      <c r="D382" s="49" t="s">
        <v>3193</v>
      </c>
      <c r="E382" s="49" t="e">
        <f>VLOOKUP(C382,[3]A!$D$2:$J$467,7,FALSE)</f>
        <v>#N/A</v>
      </c>
      <c r="F382" s="50">
        <v>3</v>
      </c>
      <c r="J382" s="105" t="e">
        <f>VLOOKUP(C382,Route2021!$C$2:$J$1212,8,FALSE)</f>
        <v>#N/A</v>
      </c>
      <c r="N382" s="49" t="e">
        <f>VLOOKUP(C382,Bilan!$B$4:$D$1785,3,FALSE)</f>
        <v>#N/A</v>
      </c>
      <c r="O382" s="49">
        <f t="shared" ref="O382:O390" si="35">A382</f>
        <v>0</v>
      </c>
      <c r="P382" s="50" t="e">
        <f>VLOOKUP(C382,[3]A!$D$2:$H$438,5,FALSE)</f>
        <v>#N/A</v>
      </c>
      <c r="Q382" s="48">
        <f>IFERROR(VLOOKUP(C382,'[4]1ère'!$B$3:$I$89,7,FALSE),0)</f>
        <v>0</v>
      </c>
      <c r="R382" s="48">
        <f>IFERROR(VLOOKUP(C382,'[4]2ème'!$B$3:$I$116,6,FALSE),0)</f>
        <v>0</v>
      </c>
      <c r="S382" s="48">
        <f>IFERROR(VLOOKUP(C382,'[4]3ème'!$B$3:$I$230,6,FALSE),0)</f>
        <v>0</v>
      </c>
      <c r="T382" s="48">
        <f>IFERROR(VLOOKUP(C382,[4]Féminines!$B$3:$I$89,6,FALSE),0)</f>
        <v>0</v>
      </c>
      <c r="U382">
        <f t="shared" si="25"/>
        <v>0</v>
      </c>
    </row>
    <row r="383" spans="1:21" ht="15.6" customHeight="1" x14ac:dyDescent="0.25">
      <c r="A383" s="15"/>
      <c r="B383" s="49" t="e">
        <f t="shared" si="34"/>
        <v>#N/A</v>
      </c>
      <c r="C383"/>
      <c r="D383" s="49" t="e">
        <f>VLOOKUP(C383,[3]A!$D$2:$F$350,3,FALSE)</f>
        <v>#N/A</v>
      </c>
      <c r="E383" s="49" t="e">
        <f>VLOOKUP(C383,[3]A!$D$2:$J$467,7,FALSE)</f>
        <v>#N/A</v>
      </c>
      <c r="F383" s="50">
        <v>3</v>
      </c>
      <c r="J383" s="105">
        <f>VLOOKUP(C383,Route2021!$C$2:$J$1212,8,FALSE)</f>
        <v>0</v>
      </c>
      <c r="N383" s="49" t="e">
        <f>VLOOKUP(C383,Bilan!$B$4:$D$1785,3,FALSE)</f>
        <v>#N/A</v>
      </c>
      <c r="O383" s="49">
        <f t="shared" si="35"/>
        <v>0</v>
      </c>
      <c r="P383" s="50" t="e">
        <f>VLOOKUP(C383,[3]A!$D$2:$H$438,5,FALSE)</f>
        <v>#N/A</v>
      </c>
      <c r="Q383" s="48">
        <f>IFERROR(VLOOKUP(C383,'[4]1ère'!$B$3:$I$89,7,FALSE),0)</f>
        <v>0</v>
      </c>
      <c r="R383" s="48">
        <f>IFERROR(VLOOKUP(C383,'[4]2ème'!$B$3:$I$116,6,FALSE),0)</f>
        <v>0</v>
      </c>
      <c r="S383" s="48">
        <f>IFERROR(VLOOKUP(C383,'[4]3ème'!$B$3:$I$230,6,FALSE),0)</f>
        <v>0</v>
      </c>
      <c r="T383" s="48">
        <f>IFERROR(VLOOKUP(C383,[4]Féminines!$B$3:$I$89,6,FALSE),0)</f>
        <v>0</v>
      </c>
      <c r="U383">
        <f t="shared" si="25"/>
        <v>0</v>
      </c>
    </row>
    <row r="384" spans="1:21" ht="15.6" customHeight="1" x14ac:dyDescent="0.25">
      <c r="A384" s="15"/>
      <c r="B384" s="49" t="e">
        <f t="shared" si="34"/>
        <v>#N/A</v>
      </c>
      <c r="C384"/>
      <c r="D384" s="49" t="e">
        <f>VLOOKUP(C384,[3]A!$D$2:$F$350,3,FALSE)</f>
        <v>#N/A</v>
      </c>
      <c r="E384" s="49" t="e">
        <f>VLOOKUP(C384,[3]A!$D$2:$J$467,7,FALSE)</f>
        <v>#N/A</v>
      </c>
      <c r="F384" s="50">
        <v>3</v>
      </c>
      <c r="J384" s="105">
        <f>VLOOKUP(C384,Route2021!$C$2:$J$1212,8,FALSE)</f>
        <v>0</v>
      </c>
      <c r="N384" s="49" t="e">
        <f>VLOOKUP(C384,Bilan!$B$4:$D$1785,3,FALSE)</f>
        <v>#N/A</v>
      </c>
      <c r="O384" s="49">
        <f t="shared" si="35"/>
        <v>0</v>
      </c>
      <c r="P384" s="50" t="e">
        <f>VLOOKUP(C384,[3]A!$D$2:$H$438,5,FALSE)</f>
        <v>#N/A</v>
      </c>
      <c r="Q384" s="48">
        <f>IFERROR(VLOOKUP(C384,'[4]1ère'!$B$3:$I$89,7,FALSE),0)</f>
        <v>0</v>
      </c>
      <c r="R384" s="48">
        <f>IFERROR(VLOOKUP(C384,'[4]2ème'!$B$3:$I$116,6,FALSE),0)</f>
        <v>0</v>
      </c>
      <c r="S384" s="48">
        <f>IFERROR(VLOOKUP(C384,'[4]3ème'!$B$3:$I$230,6,FALSE),0)</f>
        <v>0</v>
      </c>
      <c r="T384" s="48">
        <f>IFERROR(VLOOKUP(C384,[4]Féminines!$B$3:$I$89,6,FALSE),0)</f>
        <v>0</v>
      </c>
      <c r="U384">
        <f t="shared" si="25"/>
        <v>0</v>
      </c>
    </row>
    <row r="385" spans="1:21" ht="15.6" customHeight="1" x14ac:dyDescent="0.25">
      <c r="A385" s="15"/>
      <c r="B385" s="49" t="e">
        <f t="shared" si="34"/>
        <v>#N/A</v>
      </c>
      <c r="C385"/>
      <c r="D385" s="49" t="e">
        <f>VLOOKUP(C385,[3]A!$D$2:$F$350,3,FALSE)</f>
        <v>#N/A</v>
      </c>
      <c r="E385" s="49" t="e">
        <f>VLOOKUP(C385,[3]A!$D$2:$J$467,7,FALSE)</f>
        <v>#N/A</v>
      </c>
      <c r="F385" s="50">
        <v>3</v>
      </c>
      <c r="J385" s="105">
        <f>VLOOKUP(C385,Route2021!$C$2:$J$1212,8,FALSE)</f>
        <v>0</v>
      </c>
      <c r="N385" s="49" t="e">
        <f>VLOOKUP(C385,Bilan!$B$4:$D$1785,3,FALSE)</f>
        <v>#N/A</v>
      </c>
      <c r="O385" s="49">
        <f t="shared" si="35"/>
        <v>0</v>
      </c>
      <c r="P385" s="50" t="e">
        <f>VLOOKUP(C385,[3]A!$D$2:$H$438,5,FALSE)</f>
        <v>#N/A</v>
      </c>
      <c r="Q385" s="48">
        <f>IFERROR(VLOOKUP(C385,'[4]1ère'!$B$3:$I$89,7,FALSE),0)</f>
        <v>0</v>
      </c>
      <c r="R385" s="48">
        <f>IFERROR(VLOOKUP(C385,'[4]2ème'!$B$3:$I$116,6,FALSE),0)</f>
        <v>0</v>
      </c>
      <c r="S385" s="48">
        <f>IFERROR(VLOOKUP(C385,'[4]3ème'!$B$3:$I$230,6,FALSE),0)</f>
        <v>0</v>
      </c>
      <c r="T385" s="48">
        <f>IFERROR(VLOOKUP(C385,[4]Féminines!$B$3:$I$89,6,FALSE),0)</f>
        <v>0</v>
      </c>
      <c r="U385">
        <f t="shared" si="25"/>
        <v>0</v>
      </c>
    </row>
    <row r="386" spans="1:21" ht="15.6" customHeight="1" x14ac:dyDescent="0.25">
      <c r="A386" s="15"/>
      <c r="B386" s="49" t="e">
        <f t="shared" si="34"/>
        <v>#N/A</v>
      </c>
      <c r="C386"/>
      <c r="D386" s="49" t="e">
        <f>VLOOKUP(C386,[3]A!$D$2:$F$350,3,FALSE)</f>
        <v>#N/A</v>
      </c>
      <c r="E386" s="49" t="e">
        <f>VLOOKUP(C386,[3]A!$D$2:$J$467,7,FALSE)</f>
        <v>#N/A</v>
      </c>
      <c r="F386" s="50">
        <v>3</v>
      </c>
      <c r="J386" s="105">
        <f>VLOOKUP(C386,Route2021!$C$2:$J$1212,8,FALSE)</f>
        <v>0</v>
      </c>
      <c r="N386" s="49" t="e">
        <f>VLOOKUP(C386,Bilan!$B$4:$D$1785,3,FALSE)</f>
        <v>#N/A</v>
      </c>
      <c r="O386" s="49">
        <f t="shared" si="35"/>
        <v>0</v>
      </c>
      <c r="P386" s="50" t="e">
        <f>VLOOKUP(C386,[3]A!$D$2:$H$438,5,FALSE)</f>
        <v>#N/A</v>
      </c>
      <c r="Q386" s="48">
        <f>IFERROR(VLOOKUP(C386,'[4]1ère'!$B$3:$I$89,7,FALSE),0)</f>
        <v>0</v>
      </c>
      <c r="R386" s="48">
        <f>IFERROR(VLOOKUP(C386,'[4]2ème'!$B$3:$I$116,6,FALSE),0)</f>
        <v>0</v>
      </c>
      <c r="S386" s="48">
        <f>IFERROR(VLOOKUP(C386,'[4]3ème'!$B$3:$I$230,6,FALSE),0)</f>
        <v>0</v>
      </c>
      <c r="T386" s="48">
        <f>IFERROR(VLOOKUP(C386,[4]Féminines!$B$3:$I$89,6,FALSE),0)</f>
        <v>0</v>
      </c>
      <c r="U386">
        <f t="shared" si="25"/>
        <v>0</v>
      </c>
    </row>
    <row r="387" spans="1:21" ht="15.6" customHeight="1" x14ac:dyDescent="0.25">
      <c r="A387" s="15"/>
      <c r="B387" s="49" t="e">
        <f t="shared" si="34"/>
        <v>#N/A</v>
      </c>
      <c r="C387"/>
      <c r="D387" s="49" t="e">
        <f>VLOOKUP(C387,[3]A!$D$2:$F$350,3,FALSE)</f>
        <v>#N/A</v>
      </c>
      <c r="E387" s="49" t="e">
        <f>VLOOKUP(C387,[3]A!$D$2:$J$467,7,FALSE)</f>
        <v>#N/A</v>
      </c>
      <c r="F387" s="50">
        <v>3</v>
      </c>
      <c r="J387" s="105">
        <f>VLOOKUP(C387,Route2021!$C$2:$J$1212,8,FALSE)</f>
        <v>0</v>
      </c>
      <c r="N387" s="49" t="e">
        <f>VLOOKUP(C387,Bilan!$B$4:$D$1785,3,FALSE)</f>
        <v>#N/A</v>
      </c>
      <c r="O387" s="49">
        <f t="shared" si="35"/>
        <v>0</v>
      </c>
      <c r="P387" s="50" t="e">
        <f>VLOOKUP(C387,[3]A!$D$2:$H$438,5,FALSE)</f>
        <v>#N/A</v>
      </c>
      <c r="Q387" s="48">
        <f>IFERROR(VLOOKUP(C387,'[4]1ère'!$B$3:$I$89,7,FALSE),0)</f>
        <v>0</v>
      </c>
      <c r="R387" s="48">
        <f>IFERROR(VLOOKUP(C387,'[4]2ème'!$B$3:$I$116,6,FALSE),0)</f>
        <v>0</v>
      </c>
      <c r="S387" s="48">
        <f>IFERROR(VLOOKUP(C387,'[4]3ème'!$B$3:$I$230,6,FALSE),0)</f>
        <v>0</v>
      </c>
      <c r="T387" s="48">
        <f>IFERROR(VLOOKUP(C387,[4]Féminines!$B$3:$I$89,6,FALSE),0)</f>
        <v>0</v>
      </c>
      <c r="U387">
        <f t="shared" ref="U387:U450" si="36">SUM(Q387:T387)</f>
        <v>0</v>
      </c>
    </row>
    <row r="388" spans="1:21" ht="15.6" customHeight="1" x14ac:dyDescent="0.25">
      <c r="A388" s="15"/>
      <c r="B388" s="49" t="e">
        <f t="shared" si="34"/>
        <v>#N/A</v>
      </c>
      <c r="C388"/>
      <c r="D388" s="49" t="e">
        <f>VLOOKUP(C388,[3]A!$D$2:$F$350,3,FALSE)</f>
        <v>#N/A</v>
      </c>
      <c r="E388" s="49" t="e">
        <f>VLOOKUP(C388,[3]A!$D$2:$J$467,7,FALSE)</f>
        <v>#N/A</v>
      </c>
      <c r="F388" s="50">
        <v>3</v>
      </c>
      <c r="J388" s="105">
        <f>VLOOKUP(C388,Route2021!$C$2:$J$1212,8,FALSE)</f>
        <v>0</v>
      </c>
      <c r="N388" s="49" t="e">
        <f>VLOOKUP(C388,Bilan!$B$4:$D$1785,3,FALSE)</f>
        <v>#N/A</v>
      </c>
      <c r="O388" s="49">
        <f t="shared" si="35"/>
        <v>0</v>
      </c>
      <c r="P388" s="50" t="e">
        <f>VLOOKUP(C388,[3]A!$D$2:$H$438,5,FALSE)</f>
        <v>#N/A</v>
      </c>
      <c r="Q388" s="48">
        <f>IFERROR(VLOOKUP(C388,'[4]1ère'!$B$3:$I$89,7,FALSE),0)</f>
        <v>0</v>
      </c>
      <c r="R388" s="48">
        <f>IFERROR(VLOOKUP(C388,'[4]2ème'!$B$3:$I$116,6,FALSE),0)</f>
        <v>0</v>
      </c>
      <c r="S388" s="48">
        <f>IFERROR(VLOOKUP(C388,'[4]3ème'!$B$3:$I$230,6,FALSE),0)</f>
        <v>0</v>
      </c>
      <c r="T388" s="48">
        <f>IFERROR(VLOOKUP(C388,[4]Féminines!$B$3:$I$89,6,FALSE),0)</f>
        <v>0</v>
      </c>
      <c r="U388">
        <f t="shared" si="36"/>
        <v>0</v>
      </c>
    </row>
    <row r="389" spans="1:21" ht="15.6" customHeight="1" x14ac:dyDescent="0.25">
      <c r="A389" s="15"/>
      <c r="B389" s="49" t="e">
        <f t="shared" si="34"/>
        <v>#N/A</v>
      </c>
      <c r="C389"/>
      <c r="D389" s="49" t="e">
        <f>VLOOKUP(C389,[3]A!$D$2:$F$350,3,FALSE)</f>
        <v>#N/A</v>
      </c>
      <c r="E389" s="49" t="e">
        <f>VLOOKUP(C389,[3]A!$D$2:$J$467,7,FALSE)</f>
        <v>#N/A</v>
      </c>
      <c r="F389" s="50">
        <v>3</v>
      </c>
      <c r="J389" s="105">
        <f>VLOOKUP(C389,Route2021!$C$2:$J$1212,8,FALSE)</f>
        <v>0</v>
      </c>
      <c r="N389" s="49" t="e">
        <f>VLOOKUP(C389,Bilan!$B$4:$D$1785,3,FALSE)</f>
        <v>#N/A</v>
      </c>
      <c r="O389" s="49">
        <f t="shared" si="35"/>
        <v>0</v>
      </c>
      <c r="P389" s="50" t="e">
        <f>VLOOKUP(C389,[3]A!$D$2:$H$438,5,FALSE)</f>
        <v>#N/A</v>
      </c>
      <c r="Q389" s="48">
        <f>IFERROR(VLOOKUP(C389,'[4]1ère'!$B$3:$I$89,7,FALSE),0)</f>
        <v>0</v>
      </c>
      <c r="R389" s="48">
        <f>IFERROR(VLOOKUP(C389,'[4]2ème'!$B$3:$I$116,6,FALSE),0)</f>
        <v>0</v>
      </c>
      <c r="S389" s="48">
        <f>IFERROR(VLOOKUP(C389,'[4]3ème'!$B$3:$I$230,6,FALSE),0)</f>
        <v>0</v>
      </c>
      <c r="T389" s="48">
        <f>IFERROR(VLOOKUP(C389,[4]Féminines!$B$3:$I$89,6,FALSE),0)</f>
        <v>0</v>
      </c>
      <c r="U389">
        <f t="shared" si="36"/>
        <v>0</v>
      </c>
    </row>
    <row r="390" spans="1:21" ht="15.6" customHeight="1" x14ac:dyDescent="0.25">
      <c r="A390" s="15"/>
      <c r="B390" s="49" t="e">
        <f t="shared" si="34"/>
        <v>#N/A</v>
      </c>
      <c r="C390"/>
      <c r="D390" s="49" t="e">
        <f>VLOOKUP(C390,[3]A!$D$2:$F$350,3,FALSE)</f>
        <v>#N/A</v>
      </c>
      <c r="E390" s="49" t="e">
        <f>VLOOKUP(C390,[3]A!$D$2:$J$467,7,FALSE)</f>
        <v>#N/A</v>
      </c>
      <c r="F390" s="50">
        <v>3</v>
      </c>
      <c r="J390" s="105">
        <f>VLOOKUP(C390,Route2021!$C$2:$J$1212,8,FALSE)</f>
        <v>0</v>
      </c>
      <c r="N390" s="49" t="e">
        <f>VLOOKUP(C390,Bilan!$B$4:$D$1785,3,FALSE)</f>
        <v>#N/A</v>
      </c>
      <c r="O390" s="49">
        <f t="shared" si="35"/>
        <v>0</v>
      </c>
      <c r="P390" s="50" t="e">
        <f>VLOOKUP(C390,[3]A!$D$2:$H$438,5,FALSE)</f>
        <v>#N/A</v>
      </c>
      <c r="Q390" s="48">
        <f>IFERROR(VLOOKUP(C390,'[4]1ère'!$B$3:$I$89,7,FALSE),0)</f>
        <v>0</v>
      </c>
      <c r="R390" s="48">
        <f>IFERROR(VLOOKUP(C390,'[4]2ème'!$B$3:$I$116,6,FALSE),0)</f>
        <v>0</v>
      </c>
      <c r="S390" s="48">
        <f>IFERROR(VLOOKUP(C390,'[4]3ème'!$B$3:$I$230,6,FALSE),0)</f>
        <v>0</v>
      </c>
      <c r="T390" s="48">
        <f>IFERROR(VLOOKUP(C390,[4]Féminines!$B$3:$I$89,6,FALSE),0)</f>
        <v>0</v>
      </c>
      <c r="U390">
        <f t="shared" si="36"/>
        <v>0</v>
      </c>
    </row>
    <row r="391" spans="1:21" ht="15.6" customHeight="1" x14ac:dyDescent="0.25">
      <c r="A391" s="15"/>
      <c r="B391" s="49" t="e">
        <f t="shared" ref="B391:B399" si="37">N391</f>
        <v>#N/A</v>
      </c>
      <c r="C391"/>
      <c r="D391" s="49" t="e">
        <f>VLOOKUP(C391,[3]A!$D$2:$F$350,3,FALSE)</f>
        <v>#N/A</v>
      </c>
      <c r="E391" s="49" t="e">
        <f>VLOOKUP(C391,[3]A!$D$2:$J$467,7,FALSE)</f>
        <v>#N/A</v>
      </c>
      <c r="F391" s="50">
        <v>3</v>
      </c>
      <c r="J391" s="105">
        <f>VLOOKUP(C391,Route2021!$C$2:$J$1212,8,FALSE)</f>
        <v>0</v>
      </c>
      <c r="N391" s="49" t="e">
        <f>VLOOKUP(C391,Bilan!$B$4:$D$1785,3,FALSE)</f>
        <v>#N/A</v>
      </c>
      <c r="O391" s="49">
        <f t="shared" ref="O391:O407" si="38">A391</f>
        <v>0</v>
      </c>
      <c r="P391" s="50" t="e">
        <f>VLOOKUP(C391,[3]A!$D$2:$H$438,5,FALSE)</f>
        <v>#N/A</v>
      </c>
      <c r="Q391" s="48">
        <f>IFERROR(VLOOKUP(C391,'[4]1ère'!$B$3:$I$89,7,FALSE),0)</f>
        <v>0</v>
      </c>
      <c r="R391" s="48">
        <f>IFERROR(VLOOKUP(C391,'[4]2ème'!$B$3:$I$116,6,FALSE),0)</f>
        <v>0</v>
      </c>
      <c r="S391" s="48">
        <f>IFERROR(VLOOKUP(C391,'[4]3ème'!$B$3:$I$230,6,FALSE),0)</f>
        <v>0</v>
      </c>
      <c r="T391" s="48">
        <f>IFERROR(VLOOKUP(C391,[4]Féminines!$B$3:$I$89,6,FALSE),0)</f>
        <v>0</v>
      </c>
      <c r="U391">
        <f t="shared" si="36"/>
        <v>0</v>
      </c>
    </row>
    <row r="392" spans="1:21" ht="15.6" customHeight="1" x14ac:dyDescent="0.25">
      <c r="A392" s="15"/>
      <c r="B392" s="49" t="e">
        <f t="shared" si="37"/>
        <v>#N/A</v>
      </c>
      <c r="C392"/>
      <c r="D392" s="49" t="e">
        <f>VLOOKUP(C392,[3]A!$D$2:$F$350,3,FALSE)</f>
        <v>#N/A</v>
      </c>
      <c r="E392" s="49" t="e">
        <f>VLOOKUP(C392,[3]A!$D$2:$J$467,7,FALSE)</f>
        <v>#N/A</v>
      </c>
      <c r="F392" s="50">
        <v>3</v>
      </c>
      <c r="J392" s="105">
        <f>VLOOKUP(C392,Route2021!$C$2:$J$1212,8,FALSE)</f>
        <v>0</v>
      </c>
      <c r="N392" s="49" t="e">
        <f>VLOOKUP(C392,Bilan!$B$4:$D$1785,3,FALSE)</f>
        <v>#N/A</v>
      </c>
      <c r="O392" s="49">
        <f t="shared" si="38"/>
        <v>0</v>
      </c>
      <c r="P392" s="50" t="e">
        <f>VLOOKUP(C392,[3]A!$D$2:$H$438,5,FALSE)</f>
        <v>#N/A</v>
      </c>
      <c r="Q392" s="48">
        <f>IFERROR(VLOOKUP(C392,'[4]1ère'!$B$3:$I$89,7,FALSE),0)</f>
        <v>0</v>
      </c>
      <c r="R392" s="48">
        <f>IFERROR(VLOOKUP(C392,'[4]2ème'!$B$3:$I$116,6,FALSE),0)</f>
        <v>0</v>
      </c>
      <c r="S392" s="48">
        <f>IFERROR(VLOOKUP(C392,'[4]3ème'!$B$3:$I$230,6,FALSE),0)</f>
        <v>0</v>
      </c>
      <c r="T392" s="48">
        <f>IFERROR(VLOOKUP(C392,[4]Féminines!$B$3:$I$89,6,FALSE),0)</f>
        <v>0</v>
      </c>
      <c r="U392">
        <f t="shared" si="36"/>
        <v>0</v>
      </c>
    </row>
    <row r="393" spans="1:21" ht="15.6" customHeight="1" x14ac:dyDescent="0.25">
      <c r="A393" s="15"/>
      <c r="B393" s="49" t="e">
        <f t="shared" si="37"/>
        <v>#N/A</v>
      </c>
      <c r="C393"/>
      <c r="D393" s="49" t="e">
        <f>VLOOKUP(C393,[3]A!$D$2:$F$350,3,FALSE)</f>
        <v>#N/A</v>
      </c>
      <c r="E393" s="49" t="e">
        <f>VLOOKUP(C393,[3]A!$D$2:$J$467,7,FALSE)</f>
        <v>#N/A</v>
      </c>
      <c r="F393" s="50">
        <v>3</v>
      </c>
      <c r="J393" s="105">
        <f>VLOOKUP(C393,Route2021!$C$2:$J$1212,8,FALSE)</f>
        <v>0</v>
      </c>
      <c r="N393" s="49" t="e">
        <f>VLOOKUP(C393,Bilan!$B$4:$D$1785,3,FALSE)</f>
        <v>#N/A</v>
      </c>
      <c r="O393" s="49">
        <f t="shared" si="38"/>
        <v>0</v>
      </c>
      <c r="P393" s="50" t="e">
        <f>VLOOKUP(C393,[3]A!$D$2:$H$438,5,FALSE)</f>
        <v>#N/A</v>
      </c>
      <c r="Q393" s="48">
        <f>IFERROR(VLOOKUP(C393,'[4]1ère'!$B$3:$I$89,7,FALSE),0)</f>
        <v>0</v>
      </c>
      <c r="R393" s="48">
        <f>IFERROR(VLOOKUP(C393,'[4]2ème'!$B$3:$I$116,6,FALSE),0)</f>
        <v>0</v>
      </c>
      <c r="S393" s="48">
        <f>IFERROR(VLOOKUP(C393,'[4]3ème'!$B$3:$I$230,6,FALSE),0)</f>
        <v>0</v>
      </c>
      <c r="T393" s="48">
        <f>IFERROR(VLOOKUP(C393,[4]Féminines!$B$3:$I$89,6,FALSE),0)</f>
        <v>0</v>
      </c>
      <c r="U393">
        <f t="shared" si="36"/>
        <v>0</v>
      </c>
    </row>
    <row r="394" spans="1:21" ht="15.6" customHeight="1" x14ac:dyDescent="0.25">
      <c r="A394" s="15"/>
      <c r="B394" s="49" t="e">
        <f t="shared" si="37"/>
        <v>#N/A</v>
      </c>
      <c r="C394"/>
      <c r="D394" s="49" t="e">
        <f>VLOOKUP(C394,[3]A!$D$2:$F$350,3,FALSE)</f>
        <v>#N/A</v>
      </c>
      <c r="E394" s="49" t="e">
        <f>VLOOKUP(C394,[3]A!$D$2:$J$467,7,FALSE)</f>
        <v>#N/A</v>
      </c>
      <c r="F394" s="50">
        <v>3</v>
      </c>
      <c r="J394" s="105">
        <f>VLOOKUP(C394,Route2021!$C$2:$J$1212,8,FALSE)</f>
        <v>0</v>
      </c>
      <c r="N394" s="49" t="e">
        <f>VLOOKUP(C394,Bilan!$B$4:$D$1785,3,FALSE)</f>
        <v>#N/A</v>
      </c>
      <c r="O394" s="49">
        <f t="shared" si="38"/>
        <v>0</v>
      </c>
      <c r="P394" s="50" t="e">
        <f>VLOOKUP(C394,[3]A!$D$2:$H$438,5,FALSE)</f>
        <v>#N/A</v>
      </c>
      <c r="Q394" s="48">
        <f>IFERROR(VLOOKUP(C394,'[4]1ère'!$B$3:$I$89,7,FALSE),0)</f>
        <v>0</v>
      </c>
      <c r="R394" s="48">
        <f>IFERROR(VLOOKUP(C394,'[4]2ème'!$B$3:$I$116,6,FALSE),0)</f>
        <v>0</v>
      </c>
      <c r="S394" s="48">
        <f>IFERROR(VLOOKUP(C394,'[4]3ème'!$B$3:$I$230,6,FALSE),0)</f>
        <v>0</v>
      </c>
      <c r="T394" s="48">
        <f>IFERROR(VLOOKUP(C394,[4]Féminines!$B$3:$I$89,6,FALSE),0)</f>
        <v>0</v>
      </c>
      <c r="U394">
        <f t="shared" si="36"/>
        <v>0</v>
      </c>
    </row>
    <row r="395" spans="1:21" ht="15.6" customHeight="1" x14ac:dyDescent="0.25">
      <c r="A395" s="15"/>
      <c r="B395" s="49" t="e">
        <f t="shared" si="37"/>
        <v>#N/A</v>
      </c>
      <c r="C395"/>
      <c r="D395" s="49" t="e">
        <f>VLOOKUP(C395,[3]A!$D$2:$F$350,3,FALSE)</f>
        <v>#N/A</v>
      </c>
      <c r="E395" s="49" t="e">
        <f>VLOOKUP(C395,[3]A!$D$2:$J$467,7,FALSE)</f>
        <v>#N/A</v>
      </c>
      <c r="F395" s="50">
        <v>3</v>
      </c>
      <c r="J395" s="105">
        <f>VLOOKUP(C395,Route2021!$C$2:$J$1212,8,FALSE)</f>
        <v>0</v>
      </c>
      <c r="N395" s="49" t="e">
        <f>VLOOKUP(C395,Bilan!$B$4:$D$1785,3,FALSE)</f>
        <v>#N/A</v>
      </c>
      <c r="O395" s="49">
        <f t="shared" si="38"/>
        <v>0</v>
      </c>
      <c r="P395" s="50" t="e">
        <f>VLOOKUP(C395,[3]A!$D$2:$H$438,5,FALSE)</f>
        <v>#N/A</v>
      </c>
      <c r="Q395" s="48">
        <f>IFERROR(VLOOKUP(C395,'[4]1ère'!$B$3:$I$89,7,FALSE),0)</f>
        <v>0</v>
      </c>
      <c r="R395" s="48">
        <f>IFERROR(VLOOKUP(C395,'[4]2ème'!$B$3:$I$116,6,FALSE),0)</f>
        <v>0</v>
      </c>
      <c r="S395" s="48">
        <f>IFERROR(VLOOKUP(C395,'[4]3ème'!$B$3:$I$230,6,FALSE),0)</f>
        <v>0</v>
      </c>
      <c r="T395" s="48">
        <f>IFERROR(VLOOKUP(C395,[4]Féminines!$B$3:$I$89,6,FALSE),0)</f>
        <v>0</v>
      </c>
      <c r="U395">
        <f t="shared" si="36"/>
        <v>0</v>
      </c>
    </row>
    <row r="396" spans="1:21" ht="15.6" customHeight="1" x14ac:dyDescent="0.25">
      <c r="A396" s="15"/>
      <c r="B396" s="49" t="e">
        <f t="shared" si="37"/>
        <v>#N/A</v>
      </c>
      <c r="C396"/>
      <c r="D396" s="49" t="e">
        <f>VLOOKUP(C396,[3]A!$D$2:$F$350,3,FALSE)</f>
        <v>#N/A</v>
      </c>
      <c r="E396" s="49" t="e">
        <f>VLOOKUP(C396,[3]A!$D$2:$J$467,7,FALSE)</f>
        <v>#N/A</v>
      </c>
      <c r="F396" s="50">
        <v>3</v>
      </c>
      <c r="J396" s="105">
        <f>VLOOKUP(C396,Route2021!$C$2:$J$1212,8,FALSE)</f>
        <v>0</v>
      </c>
      <c r="N396" s="49" t="e">
        <f>VLOOKUP(C396,Bilan!$B$4:$D$1785,3,FALSE)</f>
        <v>#N/A</v>
      </c>
      <c r="O396" s="49">
        <f t="shared" si="38"/>
        <v>0</v>
      </c>
      <c r="P396" s="50" t="e">
        <f>VLOOKUP(C396,[3]A!$D$2:$H$438,5,FALSE)</f>
        <v>#N/A</v>
      </c>
      <c r="Q396" s="48">
        <f>IFERROR(VLOOKUP(C396,'[4]1ère'!$B$3:$I$89,7,FALSE),0)</f>
        <v>0</v>
      </c>
      <c r="R396" s="48">
        <f>IFERROR(VLOOKUP(C396,'[4]2ème'!$B$3:$I$116,6,FALSE),0)</f>
        <v>0</v>
      </c>
      <c r="S396" s="48">
        <f>IFERROR(VLOOKUP(C396,'[4]3ème'!$B$3:$I$230,6,FALSE),0)</f>
        <v>0</v>
      </c>
      <c r="T396" s="48">
        <f>IFERROR(VLOOKUP(C396,[4]Féminines!$B$3:$I$89,6,FALSE),0)</f>
        <v>0</v>
      </c>
      <c r="U396">
        <f t="shared" si="36"/>
        <v>0</v>
      </c>
    </row>
    <row r="397" spans="1:21" ht="15.6" customHeight="1" x14ac:dyDescent="0.25">
      <c r="A397" s="15"/>
      <c r="B397" s="49" t="e">
        <f t="shared" si="37"/>
        <v>#N/A</v>
      </c>
      <c r="C397"/>
      <c r="D397" s="49" t="e">
        <f>VLOOKUP(C397,[3]A!$D$2:$F$350,3,FALSE)</f>
        <v>#N/A</v>
      </c>
      <c r="E397" s="49" t="e">
        <f>VLOOKUP(C397,[3]A!$D$2:$J$467,7,FALSE)</f>
        <v>#N/A</v>
      </c>
      <c r="F397" s="50">
        <v>3</v>
      </c>
      <c r="J397" s="105">
        <f>VLOOKUP(C397,Route2021!$C$2:$J$1212,8,FALSE)</f>
        <v>0</v>
      </c>
      <c r="N397" s="49" t="e">
        <f>VLOOKUP(C397,Bilan!$B$4:$D$1785,3,FALSE)</f>
        <v>#N/A</v>
      </c>
      <c r="O397" s="49">
        <f t="shared" si="38"/>
        <v>0</v>
      </c>
      <c r="P397" s="50" t="e">
        <f>VLOOKUP(C397,[3]A!$D$2:$H$438,5,FALSE)</f>
        <v>#N/A</v>
      </c>
      <c r="Q397" s="48">
        <f>IFERROR(VLOOKUP(C397,'[4]1ère'!$B$3:$I$89,7,FALSE),0)</f>
        <v>0</v>
      </c>
      <c r="R397" s="48">
        <f>IFERROR(VLOOKUP(C397,'[4]2ème'!$B$3:$I$116,6,FALSE),0)</f>
        <v>0</v>
      </c>
      <c r="S397" s="48">
        <f>IFERROR(VLOOKUP(C397,'[4]3ème'!$B$3:$I$230,6,FALSE),0)</f>
        <v>0</v>
      </c>
      <c r="T397" s="48">
        <f>IFERROR(VLOOKUP(C397,[4]Féminines!$B$3:$I$89,6,FALSE),0)</f>
        <v>0</v>
      </c>
      <c r="U397">
        <f t="shared" si="36"/>
        <v>0</v>
      </c>
    </row>
    <row r="398" spans="1:21" ht="15.6" customHeight="1" x14ac:dyDescent="0.25">
      <c r="A398" s="15"/>
      <c r="B398" s="49" t="e">
        <f t="shared" si="37"/>
        <v>#N/A</v>
      </c>
      <c r="C398"/>
      <c r="D398" s="49" t="e">
        <f>VLOOKUP(C398,[3]A!$D$2:$F$350,3,FALSE)</f>
        <v>#N/A</v>
      </c>
      <c r="E398" s="49" t="e">
        <f>VLOOKUP(C398,[3]A!$D$2:$J$467,7,FALSE)</f>
        <v>#N/A</v>
      </c>
      <c r="F398" s="50">
        <v>3</v>
      </c>
      <c r="J398" s="105">
        <f>VLOOKUP(C398,Route2021!$C$2:$J$1212,8,FALSE)</f>
        <v>0</v>
      </c>
      <c r="N398" s="49" t="e">
        <f>VLOOKUP(C398,Bilan!$B$4:$D$1785,3,FALSE)</f>
        <v>#N/A</v>
      </c>
      <c r="O398" s="49">
        <f t="shared" si="38"/>
        <v>0</v>
      </c>
      <c r="P398" s="50" t="e">
        <f>VLOOKUP(C398,[3]A!$D$2:$H$438,5,FALSE)</f>
        <v>#N/A</v>
      </c>
      <c r="Q398" s="48">
        <f>IFERROR(VLOOKUP(C398,'[4]1ère'!$B$3:$I$89,7,FALSE),0)</f>
        <v>0</v>
      </c>
      <c r="R398" s="48">
        <f>IFERROR(VLOOKUP(C398,'[4]2ème'!$B$3:$I$116,6,FALSE),0)</f>
        <v>0</v>
      </c>
      <c r="S398" s="48">
        <f>IFERROR(VLOOKUP(C398,'[4]3ème'!$B$3:$I$230,6,FALSE),0)</f>
        <v>0</v>
      </c>
      <c r="T398" s="48">
        <f>IFERROR(VLOOKUP(C398,[4]Féminines!$B$3:$I$89,6,FALSE),0)</f>
        <v>0</v>
      </c>
      <c r="U398">
        <f t="shared" si="36"/>
        <v>0</v>
      </c>
    </row>
    <row r="399" spans="1:21" ht="15.6" customHeight="1" x14ac:dyDescent="0.25">
      <c r="A399" s="15"/>
      <c r="B399" s="49" t="e">
        <f t="shared" si="37"/>
        <v>#N/A</v>
      </c>
      <c r="C399"/>
      <c r="D399" s="49" t="e">
        <f>VLOOKUP(C399,[3]A!$D$2:$F$350,3,FALSE)</f>
        <v>#N/A</v>
      </c>
      <c r="E399" s="49" t="e">
        <f>VLOOKUP(C399,[3]A!$D$2:$J$467,7,FALSE)</f>
        <v>#N/A</v>
      </c>
      <c r="F399" s="50">
        <v>3</v>
      </c>
      <c r="J399" s="105">
        <f>VLOOKUP(C399,Route2021!$C$2:$J$1212,8,FALSE)</f>
        <v>0</v>
      </c>
      <c r="N399" s="49" t="e">
        <f>VLOOKUP(C399,Bilan!$B$4:$D$1785,3,FALSE)</f>
        <v>#N/A</v>
      </c>
      <c r="O399" s="49">
        <f t="shared" si="38"/>
        <v>0</v>
      </c>
      <c r="P399" s="50" t="e">
        <f>VLOOKUP(C399,[3]A!$D$2:$H$438,5,FALSE)</f>
        <v>#N/A</v>
      </c>
      <c r="Q399" s="48">
        <f>IFERROR(VLOOKUP(C399,'[4]1ère'!$B$3:$I$89,7,FALSE),0)</f>
        <v>0</v>
      </c>
      <c r="R399" s="48">
        <f>IFERROR(VLOOKUP(C399,'[4]2ème'!$B$3:$I$116,6,FALSE),0)</f>
        <v>0</v>
      </c>
      <c r="S399" s="48">
        <f>IFERROR(VLOOKUP(C399,'[4]3ème'!$B$3:$I$230,6,FALSE),0)</f>
        <v>0</v>
      </c>
      <c r="T399" s="48">
        <f>IFERROR(VLOOKUP(C399,[4]Féminines!$B$3:$I$89,6,FALSE),0)</f>
        <v>0</v>
      </c>
      <c r="U399">
        <f t="shared" si="36"/>
        <v>0</v>
      </c>
    </row>
    <row r="400" spans="1:21" ht="14.45" customHeight="1" x14ac:dyDescent="0.25">
      <c r="A400" s="18">
        <v>301</v>
      </c>
      <c r="B400" s="18">
        <f t="shared" ref="B400:B491" si="39">N400</f>
        <v>1253</v>
      </c>
      <c r="C400" s="49" t="s">
        <v>255</v>
      </c>
      <c r="D400" s="49" t="s">
        <v>201</v>
      </c>
      <c r="E400" s="49" t="str">
        <f>VLOOKUP(C400,[3]A!$D$2:$J$467,7,FALSE)</f>
        <v>05999084870</v>
      </c>
      <c r="F400" s="50" t="s">
        <v>3038</v>
      </c>
      <c r="J400" s="105">
        <f>VLOOKUP(C400,Route2021!$C$2:$J$1212,8,FALSE)</f>
        <v>1</v>
      </c>
      <c r="N400" s="49">
        <f>VLOOKUP(C400,Bilan!$B$4:$D$1785,3,FALSE)</f>
        <v>1253</v>
      </c>
      <c r="O400" s="49">
        <f t="shared" si="38"/>
        <v>301</v>
      </c>
      <c r="P400" s="50" t="str">
        <f>VLOOKUP(C400,[3]A!$D$2:$H$438,5,FALSE)</f>
        <v>Adulte Féminin 17/29 ans</v>
      </c>
      <c r="Q400" s="48">
        <f>IFERROR(VLOOKUP(C400,'[4]1ère'!$B$3:$I$89,7,FALSE),0)</f>
        <v>0</v>
      </c>
      <c r="R400" s="48">
        <f>IFERROR(VLOOKUP(C400,'[4]2ème'!$B$3:$I$105,6,FALSE),0)</f>
        <v>0</v>
      </c>
      <c r="S400" s="48">
        <f>IFERROR(VLOOKUP(C400,'[4]3ème'!$B$3:$I$230,6,FALSE),0)</f>
        <v>0</v>
      </c>
      <c r="T400" s="48">
        <f>IFERROR(VLOOKUP(C400,[4]Féminines!$B$3:$I$89,6,FALSE),0)</f>
        <v>12</v>
      </c>
      <c r="U400">
        <f t="shared" si="36"/>
        <v>12</v>
      </c>
    </row>
    <row r="401" spans="1:21" ht="14.45" customHeight="1" x14ac:dyDescent="0.25">
      <c r="A401" s="18">
        <v>302</v>
      </c>
      <c r="B401" s="18">
        <f t="shared" si="39"/>
        <v>144340</v>
      </c>
      <c r="C401" t="s">
        <v>744</v>
      </c>
      <c r="D401" s="49" t="s">
        <v>14</v>
      </c>
      <c r="E401" s="49" t="str">
        <f>VLOOKUP(C401,[3]A!$D$2:$J$467,7,FALSE)</f>
        <v>05999073854</v>
      </c>
      <c r="F401" s="50" t="s">
        <v>3038</v>
      </c>
      <c r="J401" s="105">
        <f>VLOOKUP(C401,Route2021!$C$2:$J$1212,8,FALSE)</f>
        <v>1</v>
      </c>
      <c r="N401" s="49">
        <f>VLOOKUP(C401,Bilan!$B$4:$D$1785,3,FALSE)</f>
        <v>144340</v>
      </c>
      <c r="O401" s="49">
        <f t="shared" si="38"/>
        <v>302</v>
      </c>
      <c r="P401" s="50" t="str">
        <f>VLOOKUP(C401,[3]A!$D$2:$H$438,5,FALSE)</f>
        <v>Adulte Féminin 40 ans et plus</v>
      </c>
      <c r="Q401" s="48">
        <f>IFERROR(VLOOKUP(C401,'[4]1ère'!$B$3:$I$89,7,FALSE),0)</f>
        <v>0</v>
      </c>
      <c r="R401" s="48">
        <f>IFERROR(VLOOKUP(C401,'[4]2ème'!$B$3:$I$105,6,FALSE),0)</f>
        <v>0</v>
      </c>
      <c r="S401" s="48">
        <f>IFERROR(VLOOKUP(C401,'[4]3ème'!$B$3:$I$230,6,FALSE),0)</f>
        <v>0</v>
      </c>
      <c r="T401" s="48">
        <f>IFERROR(VLOOKUP(C401,[4]Féminines!$B$3:$I$89,6,FALSE),0)</f>
        <v>24</v>
      </c>
      <c r="U401">
        <f t="shared" si="36"/>
        <v>24</v>
      </c>
    </row>
    <row r="402" spans="1:21" ht="14.45" customHeight="1" x14ac:dyDescent="0.25">
      <c r="A402" s="18">
        <v>303</v>
      </c>
      <c r="B402" s="18">
        <f t="shared" si="39"/>
        <v>4328</v>
      </c>
      <c r="C402" t="s">
        <v>1068</v>
      </c>
      <c r="D402" s="49" t="str">
        <f>VLOOKUP(C402,[3]A!$D$2:$F$350,3,FALSE)</f>
        <v>TEAM DECOPUB PROVILLE</v>
      </c>
      <c r="E402" s="49" t="str">
        <f>VLOOKUP(C402,[3]A!$D$2:$J$467,7,FALSE)</f>
        <v>05999017337</v>
      </c>
      <c r="F402" s="50" t="s">
        <v>3038</v>
      </c>
      <c r="J402" s="105">
        <v>0</v>
      </c>
      <c r="N402" s="49">
        <f>VLOOKUP(C402,Bilan!$B$4:$D$1785,3,FALSE)</f>
        <v>4328</v>
      </c>
      <c r="O402" s="49">
        <f t="shared" si="38"/>
        <v>303</v>
      </c>
      <c r="P402" s="50" t="str">
        <f>VLOOKUP(C402,[3]A!$D$2:$H$438,5,FALSE)</f>
        <v>Adulte Féminin 40 ans et plus</v>
      </c>
      <c r="Q402" s="48">
        <f>IFERROR(VLOOKUP(C402,'[4]1ère'!$B$3:$I$89,7,FALSE),0)</f>
        <v>0</v>
      </c>
      <c r="R402" s="48">
        <f>IFERROR(VLOOKUP(C402,'[4]2ème'!$B$3:$I$105,6,FALSE),0)</f>
        <v>0</v>
      </c>
      <c r="S402" s="48">
        <f>IFERROR(VLOOKUP(C402,'[4]3ème'!$B$3:$I$230,6,FALSE),0)</f>
        <v>0</v>
      </c>
      <c r="T402" s="48">
        <f>IFERROR(VLOOKUP(C402,[4]Féminines!$B$3:$I$89,6,FALSE),0)</f>
        <v>1</v>
      </c>
      <c r="U402">
        <f t="shared" si="36"/>
        <v>1</v>
      </c>
    </row>
    <row r="403" spans="1:21" ht="14.45" customHeight="1" x14ac:dyDescent="0.25">
      <c r="A403" s="18">
        <v>304</v>
      </c>
      <c r="B403" s="18">
        <f t="shared" si="39"/>
        <v>2434</v>
      </c>
      <c r="C403" t="s">
        <v>2956</v>
      </c>
      <c r="D403" s="49" t="str">
        <f>VLOOKUP(C403,[3]A!$D$2:$F$350,3,FALSE)</f>
        <v>VELO CLUB SOLESMES</v>
      </c>
      <c r="E403" s="49" t="str">
        <f>VLOOKUP(C403,[3]A!$D$2:$J$467,7,FALSE)</f>
        <v>05999123975</v>
      </c>
      <c r="F403" s="50" t="s">
        <v>3038</v>
      </c>
      <c r="J403" s="105">
        <f>VLOOKUP(C403,Route2021!$C$2:$J$1212,8,FALSE)</f>
        <v>0</v>
      </c>
      <c r="N403" s="49">
        <f>VLOOKUP(C403,Bilan!$B$4:$D$1785,3,FALSE)</f>
        <v>2434</v>
      </c>
      <c r="O403" s="49">
        <f t="shared" si="38"/>
        <v>304</v>
      </c>
      <c r="P403" s="50" t="str">
        <f>VLOOKUP(C403,[3]A!$D$2:$H$438,5,FALSE)</f>
        <v>Adulte Féminin 30/39 ans</v>
      </c>
      <c r="Q403" s="48">
        <f>IFERROR(VLOOKUP(C403,'[4]1ère'!$B$3:$I$89,7,FALSE),0)</f>
        <v>0</v>
      </c>
      <c r="R403" s="48">
        <f>IFERROR(VLOOKUP(C403,'[4]2ème'!$B$3:$I$105,6,FALSE),0)</f>
        <v>0</v>
      </c>
      <c r="S403" s="48">
        <f>IFERROR(VLOOKUP(C403,'[4]3ème'!$B$3:$I$230,6,FALSE),0)</f>
        <v>0</v>
      </c>
      <c r="T403" s="48">
        <f>IFERROR(VLOOKUP(C403,[4]Féminines!$B$3:$I$89,6,FALSE),0)</f>
        <v>8</v>
      </c>
      <c r="U403">
        <f t="shared" si="36"/>
        <v>8</v>
      </c>
    </row>
    <row r="404" spans="1:21" ht="14.45" customHeight="1" x14ac:dyDescent="0.25">
      <c r="A404" s="18">
        <v>305</v>
      </c>
      <c r="B404" s="18">
        <f t="shared" si="39"/>
        <v>2422</v>
      </c>
      <c r="C404" t="s">
        <v>2993</v>
      </c>
      <c r="D404" s="49" t="str">
        <f>VLOOKUP(C404,[3]A!$D$2:$F$350,3,FALSE)</f>
        <v>GAZ ELEC CLUB DE DOUAI</v>
      </c>
      <c r="E404" s="49" t="str">
        <f>VLOOKUP(C404,[3]A!$D$2:$J$467,7,FALSE)</f>
        <v>05994063025</v>
      </c>
      <c r="F404" s="50" t="s">
        <v>3038</v>
      </c>
      <c r="J404" s="105">
        <v>1</v>
      </c>
      <c r="N404" s="49">
        <f>VLOOKUP(C404,Bilan!$B$4:$D$1785,3,FALSE)</f>
        <v>2422</v>
      </c>
      <c r="O404" s="49">
        <f t="shared" si="38"/>
        <v>305</v>
      </c>
      <c r="P404" s="50" t="str">
        <f>VLOOKUP(C404,[3]A!$D$2:$H$438,5,FALSE)</f>
        <v>Adulte Féminin 30/39 ans</v>
      </c>
      <c r="Q404" s="48">
        <f>IFERROR(VLOOKUP(C404,'[4]1ère'!$B$3:$I$89,7,FALSE),0)</f>
        <v>0</v>
      </c>
      <c r="R404" s="48">
        <f>IFERROR(VLOOKUP(C404,'[4]2ème'!$B$3:$I$105,6,FALSE),0)</f>
        <v>0</v>
      </c>
      <c r="S404" s="48">
        <f>IFERROR(VLOOKUP(C404,'[4]3ème'!$B$3:$I$230,6,FALSE),0)</f>
        <v>0</v>
      </c>
      <c r="T404" s="48">
        <f>IFERROR(VLOOKUP(C404,[4]Féminines!$B$3:$I$89,6,FALSE),0)</f>
        <v>14</v>
      </c>
      <c r="U404">
        <f t="shared" si="36"/>
        <v>14</v>
      </c>
    </row>
    <row r="405" spans="1:21" ht="14.45" customHeight="1" x14ac:dyDescent="0.25">
      <c r="A405" s="18">
        <v>306</v>
      </c>
      <c r="B405" s="18">
        <v>144301</v>
      </c>
      <c r="C405" t="s">
        <v>913</v>
      </c>
      <c r="D405" s="49" t="str">
        <f>VLOOKUP(C405,[3]A!$D$2:$F$350,3,FALSE)</f>
        <v>WINGLES PYRAMIDES PASSION VTT</v>
      </c>
      <c r="E405" s="49" t="str">
        <f>VLOOKUP(C405,[3]A!$D$2:$J$467,7,FALSE)</f>
        <v>06297041804</v>
      </c>
      <c r="F405" s="50" t="s">
        <v>3038</v>
      </c>
      <c r="J405" s="105">
        <f>VLOOKUP(C405,Route2021!$C$2:$J$1212,8,FALSE)</f>
        <v>0</v>
      </c>
      <c r="N405" s="49">
        <f>VLOOKUP(C405,Bilan!$B$4:$D$1785,3,FALSE)</f>
        <v>2306</v>
      </c>
      <c r="O405" s="49">
        <f t="shared" si="38"/>
        <v>306</v>
      </c>
      <c r="P405" s="50" t="str">
        <f>VLOOKUP(C405,[3]A!$D$2:$H$438,5,FALSE)</f>
        <v>Adulte Féminin 17/29 ans</v>
      </c>
      <c r="Q405" s="48">
        <f>IFERROR(VLOOKUP(C405,'[4]1ère'!$B$3:$I$89,7,FALSE),0)</f>
        <v>0</v>
      </c>
      <c r="R405" s="48">
        <f>IFERROR(VLOOKUP(C405,'[4]2ème'!$B$3:$I$105,6,FALSE),0)</f>
        <v>0</v>
      </c>
      <c r="S405" s="48">
        <f>IFERROR(VLOOKUP(C405,'[4]3ème'!$B$3:$I$230,6,FALSE),0)</f>
        <v>0</v>
      </c>
      <c r="T405" s="48">
        <f>IFERROR(VLOOKUP(C405,[4]Féminines!$B$3:$I$89,6,FALSE),0)</f>
        <v>0</v>
      </c>
      <c r="U405">
        <f t="shared" si="36"/>
        <v>0</v>
      </c>
    </row>
    <row r="406" spans="1:21" ht="14.45" customHeight="1" x14ac:dyDescent="0.25">
      <c r="A406" s="18">
        <v>307</v>
      </c>
      <c r="B406" s="18">
        <v>4313</v>
      </c>
      <c r="C406" t="s">
        <v>2768</v>
      </c>
      <c r="D406" s="49" t="e">
        <f>VLOOKUP(C406,[3]A!$D$2:$F$350,3,FALSE)</f>
        <v>#N/A</v>
      </c>
      <c r="E406" s="49" t="e">
        <f>VLOOKUP(C406,[3]A!$D$2:$J$467,7,FALSE)</f>
        <v>#N/A</v>
      </c>
      <c r="F406" s="50" t="s">
        <v>3038</v>
      </c>
      <c r="J406" s="105">
        <f>VLOOKUP(C406,Route2021!$C$2:$J$1212,8,FALSE)</f>
        <v>0</v>
      </c>
      <c r="N406" s="49">
        <f>VLOOKUP(C406,Bilan!$B$4:$D$1785,3,FALSE)</f>
        <v>4313</v>
      </c>
      <c r="O406" s="49">
        <f t="shared" si="38"/>
        <v>307</v>
      </c>
      <c r="P406" s="50" t="e">
        <f>VLOOKUP(C406,[3]A!$D$2:$H$438,5,FALSE)</f>
        <v>#N/A</v>
      </c>
      <c r="Q406" s="48">
        <f>IFERROR(VLOOKUP(C406,'[4]1ère'!$B$3:$I$89,7,FALSE),0)</f>
        <v>0</v>
      </c>
      <c r="R406" s="48">
        <f>IFERROR(VLOOKUP(C406,'[4]2ème'!$B$3:$I$105,6,FALSE),0)</f>
        <v>0</v>
      </c>
      <c r="S406" s="48">
        <f>IFERROR(VLOOKUP(C406,'[4]3ème'!$B$3:$I$230,6,FALSE),0)</f>
        <v>0</v>
      </c>
      <c r="T406" s="48">
        <f>IFERROR(VLOOKUP(C406,[4]Féminines!$B$3:$I$89,6,FALSE),0)</f>
        <v>0</v>
      </c>
      <c r="U406">
        <f t="shared" si="36"/>
        <v>0</v>
      </c>
    </row>
    <row r="407" spans="1:21" ht="14.45" customHeight="1" x14ac:dyDescent="0.25">
      <c r="A407" s="18">
        <v>308</v>
      </c>
      <c r="B407" s="18">
        <f t="shared" si="39"/>
        <v>2170</v>
      </c>
      <c r="C407" t="s">
        <v>281</v>
      </c>
      <c r="D407" s="49" t="str">
        <f>VLOOKUP(C407,[3]A!$D$2:$F$350,3,FALSE)</f>
        <v>UNION SPORTIVE VALENCIENNES MARLY</v>
      </c>
      <c r="E407" s="49" t="str">
        <f>VLOOKUP(C407,[3]A!$D$2:$J$467,7,FALSE)</f>
        <v>05999111772</v>
      </c>
      <c r="F407" s="50" t="s">
        <v>3038</v>
      </c>
      <c r="J407" s="105">
        <f>VLOOKUP(C407,Route2021!$C$2:$J$1212,8,FALSE)</f>
        <v>0</v>
      </c>
      <c r="N407" s="49">
        <f>VLOOKUP(C407,Bilan!$B$4:$D$1785,3,FALSE)</f>
        <v>2170</v>
      </c>
      <c r="O407" s="49">
        <f t="shared" si="38"/>
        <v>308</v>
      </c>
      <c r="P407" s="50" t="str">
        <f>VLOOKUP(C407,[3]A!$D$2:$H$438,5,FALSE)</f>
        <v>Adulte Féminin 17/29 ans</v>
      </c>
      <c r="Q407" s="48">
        <f>IFERROR(VLOOKUP(C407,'[4]1ère'!$B$3:$I$89,7,FALSE),0)</f>
        <v>0</v>
      </c>
      <c r="R407" s="48">
        <f>IFERROR(VLOOKUP(C407,'[4]2ème'!$B$3:$I$105,6,FALSE),0)</f>
        <v>0</v>
      </c>
      <c r="S407" s="48">
        <f>IFERROR(VLOOKUP(C407,'[4]3ème'!$B$3:$I$230,6,FALSE),0)</f>
        <v>0</v>
      </c>
      <c r="T407" s="48">
        <f>IFERROR(VLOOKUP(C407,[4]Féminines!$B$3:$I$89,6,FALSE),0)</f>
        <v>0</v>
      </c>
      <c r="U407">
        <f t="shared" si="36"/>
        <v>0</v>
      </c>
    </row>
    <row r="408" spans="1:21" ht="14.45" customHeight="1" x14ac:dyDescent="0.25">
      <c r="A408" s="18">
        <v>309</v>
      </c>
      <c r="B408" s="18">
        <f t="shared" si="39"/>
        <v>2387</v>
      </c>
      <c r="C408" t="s">
        <v>3157</v>
      </c>
      <c r="D408" s="49" t="str">
        <f>VLOOKUP(C408,[3]A!$D$2:$F$350,3,FALSE)</f>
        <v>BAPAUME CLUB CYCLISTE</v>
      </c>
      <c r="E408" s="49" t="str">
        <f>VLOOKUP(C408,[3]A!$D$2:$J$467,7,FALSE)</f>
        <v>06204951633</v>
      </c>
      <c r="F408" s="50" t="s">
        <v>3038</v>
      </c>
      <c r="J408" s="105">
        <f>VLOOKUP(C408,Route2021!$C$2:$J$1212,8,FALSE)</f>
        <v>0</v>
      </c>
      <c r="N408" s="49">
        <f>VLOOKUP(C408,Bilan!$B$4:$D$1785,3,FALSE)</f>
        <v>2387</v>
      </c>
      <c r="O408" s="49">
        <f t="shared" ref="O408:O451" si="40">A408</f>
        <v>309</v>
      </c>
      <c r="P408" s="50" t="str">
        <f>VLOOKUP(C408,[3]A!$D$2:$H$438,5,FALSE)</f>
        <v>Adulte Féminin 17/29 ans</v>
      </c>
      <c r="Q408" s="48">
        <f>IFERROR(VLOOKUP(C408,'[4]1ère'!$B$3:$I$89,7,FALSE),0)</f>
        <v>0</v>
      </c>
      <c r="R408" s="48">
        <f>IFERROR(VLOOKUP(C408,'[4]2ème'!$B$3:$I$105,6,FALSE),0)</f>
        <v>0</v>
      </c>
      <c r="S408" s="48">
        <f>IFERROR(VLOOKUP(C408,'[4]3ème'!$B$3:$I$230,6,FALSE),0)</f>
        <v>10</v>
      </c>
      <c r="T408" s="48">
        <f>IFERROR(VLOOKUP(C408,[4]Féminines!$B$3:$I$89,6,FALSE),0)</f>
        <v>0</v>
      </c>
      <c r="U408">
        <f t="shared" si="36"/>
        <v>10</v>
      </c>
    </row>
    <row r="409" spans="1:21" ht="14.45" customHeight="1" x14ac:dyDescent="0.25">
      <c r="A409" s="18">
        <v>310</v>
      </c>
      <c r="B409" s="18">
        <f t="shared" si="39"/>
        <v>2187</v>
      </c>
      <c r="C409" t="s">
        <v>332</v>
      </c>
      <c r="D409" s="49" t="str">
        <f>VLOOKUP(C409,[3]A!$D$2:$F$350,3,FALSE)</f>
        <v>TEAM DECOPUB PROVILLE</v>
      </c>
      <c r="E409" s="49" t="str">
        <f>VLOOKUP(C409,[3]A!$D$2:$J$467,7,FALSE)</f>
        <v>05999117334</v>
      </c>
      <c r="F409" s="50" t="s">
        <v>3038</v>
      </c>
      <c r="J409" s="105">
        <f>VLOOKUP(C409,Route2021!$C$2:$J$1212,8,FALSE)</f>
        <v>1</v>
      </c>
      <c r="N409" s="49">
        <f>VLOOKUP(C409,Bilan!$B$4:$D$1785,3,FALSE)</f>
        <v>2187</v>
      </c>
      <c r="O409" s="49">
        <f t="shared" si="40"/>
        <v>310</v>
      </c>
      <c r="P409" s="50" t="str">
        <f>VLOOKUP(C409,[3]A!$D$2:$H$438,5,FALSE)</f>
        <v>Adulte Féminin 40 ans et plus</v>
      </c>
      <c r="Q409" s="48">
        <f>IFERROR(VLOOKUP(C409,'[4]1ère'!$B$3:$I$89,7,FALSE),0)</f>
        <v>0</v>
      </c>
      <c r="R409" s="48">
        <f>IFERROR(VLOOKUP(C409,'[4]2ème'!$B$3:$I$105,6,FALSE),0)</f>
        <v>0</v>
      </c>
      <c r="S409" s="48">
        <f>IFERROR(VLOOKUP(C409,'[4]3ème'!$B$3:$I$230,6,FALSE),0)</f>
        <v>0</v>
      </c>
      <c r="T409" s="48">
        <f>IFERROR(VLOOKUP(C409,[4]Féminines!$B$3:$I$89,6,FALSE),0)</f>
        <v>8</v>
      </c>
      <c r="U409">
        <f t="shared" si="36"/>
        <v>8</v>
      </c>
    </row>
    <row r="410" spans="1:21" ht="14.45" customHeight="1" x14ac:dyDescent="0.25">
      <c r="A410" s="18">
        <v>311</v>
      </c>
      <c r="B410" s="18">
        <f t="shared" ref="B410:B421" si="41">N410</f>
        <v>6999</v>
      </c>
      <c r="C410" s="5" t="s">
        <v>2628</v>
      </c>
      <c r="D410" s="49" t="str">
        <f>VLOOKUP(C410,[3]A!$D$2:$F$350,3,FALSE)</f>
        <v>CLUB CYCLISTE D'ISBERGUES MOLINGHEM</v>
      </c>
      <c r="E410" s="49" t="str">
        <f>VLOOKUP(C410,[3]A!$D$2:$J$467,7,FALSE)</f>
        <v>06204811021</v>
      </c>
      <c r="F410" s="50" t="s">
        <v>3038</v>
      </c>
      <c r="J410" s="105">
        <f>VLOOKUP(C410,Route2021!$C$2:$J$1212,8,FALSE)</f>
        <v>1</v>
      </c>
      <c r="N410" s="49">
        <f>VLOOKUP(C410,Bilan!$B$4:$D$1785,3,FALSE)</f>
        <v>6999</v>
      </c>
      <c r="O410" s="49">
        <f t="shared" ref="O410:O421" si="42">A410</f>
        <v>311</v>
      </c>
      <c r="P410" s="50" t="str">
        <f>VLOOKUP(C410,[3]A!$D$2:$H$438,5,FALSE)</f>
        <v>Adulte Féminin 17/29 ans</v>
      </c>
      <c r="Q410" s="48">
        <f>IFERROR(VLOOKUP(C410,'[4]1ère'!$B$3:$I$89,7,FALSE),0)</f>
        <v>0</v>
      </c>
      <c r="R410" s="48">
        <f>IFERROR(VLOOKUP(C410,'[4]2ème'!$B$3:$I$105,6,FALSE),0)</f>
        <v>0</v>
      </c>
      <c r="S410" s="48">
        <f>IFERROR(VLOOKUP(C410,'[4]3ème'!$B$3:$I$230,6,FALSE),0)</f>
        <v>0</v>
      </c>
      <c r="T410" s="48">
        <f>IFERROR(VLOOKUP(C410,[4]Féminines!$B$3:$I$89,6,FALSE),0)</f>
        <v>5</v>
      </c>
      <c r="U410">
        <f t="shared" si="36"/>
        <v>5</v>
      </c>
    </row>
    <row r="411" spans="1:21" ht="14.45" customHeight="1" x14ac:dyDescent="0.25">
      <c r="A411" s="18">
        <v>312</v>
      </c>
      <c r="B411" s="49">
        <f t="shared" si="41"/>
        <v>1305</v>
      </c>
      <c r="C411" s="5" t="s">
        <v>258</v>
      </c>
      <c r="D411" s="49" t="s">
        <v>2589</v>
      </c>
      <c r="E411" s="49" t="str">
        <f>VLOOKUP(C411,[3]A!$D$2:$J$467,7,FALSE)</f>
        <v>06297108208</v>
      </c>
      <c r="F411" s="50" t="s">
        <v>3038</v>
      </c>
      <c r="J411" s="105">
        <f>VLOOKUP(C411,Route2021!$C$2:$J$1212,8,FALSE)</f>
        <v>1</v>
      </c>
      <c r="N411" s="49">
        <f>VLOOKUP(C411,Bilan!$B$4:$D$1785,3,FALSE)</f>
        <v>1305</v>
      </c>
      <c r="O411" s="49">
        <f t="shared" si="42"/>
        <v>312</v>
      </c>
      <c r="P411" s="50" t="str">
        <f>VLOOKUP(C411,[3]A!$D$2:$H$438,5,FALSE)</f>
        <v>Adulte Féminin 17/29 ans</v>
      </c>
      <c r="Q411" s="48">
        <f>IFERROR(VLOOKUP(C411,'[4]1ère'!$B$3:$I$89,7,FALSE),0)</f>
        <v>0</v>
      </c>
      <c r="R411" s="48">
        <f>IFERROR(VLOOKUP(C411,'[4]2ème'!$B$3:$I$105,6,FALSE),0)</f>
        <v>0</v>
      </c>
      <c r="S411" s="48">
        <f>IFERROR(VLOOKUP(C411,'[4]3ème'!$B$3:$I$230,6,FALSE),0)</f>
        <v>0</v>
      </c>
      <c r="T411" s="48">
        <f>IFERROR(VLOOKUP(C411,[4]Féminines!$B$3:$I$89,6,FALSE),0)</f>
        <v>0</v>
      </c>
      <c r="U411">
        <f t="shared" si="36"/>
        <v>0</v>
      </c>
    </row>
    <row r="412" spans="1:21" ht="14.45" customHeight="1" x14ac:dyDescent="0.25">
      <c r="A412" s="18">
        <v>313</v>
      </c>
      <c r="B412" s="49" t="e">
        <f t="shared" si="41"/>
        <v>#N/A</v>
      </c>
      <c r="C412" s="5" t="s">
        <v>4031</v>
      </c>
      <c r="D412" s="49" t="s">
        <v>4025</v>
      </c>
      <c r="E412" s="49" t="e">
        <f>VLOOKUP(C412,[3]A!$D$2:$J$467,7,FALSE)</f>
        <v>#N/A</v>
      </c>
      <c r="F412" s="50" t="s">
        <v>3038</v>
      </c>
      <c r="J412" s="105" t="e">
        <f>VLOOKUP(C412,Route2021!$C$2:$J$1212,8,FALSE)</f>
        <v>#N/A</v>
      </c>
      <c r="N412" s="49" t="e">
        <f>VLOOKUP(C412,Bilan!$B$4:$D$1785,3,FALSE)</f>
        <v>#N/A</v>
      </c>
      <c r="O412" s="49">
        <f t="shared" si="42"/>
        <v>313</v>
      </c>
      <c r="P412" s="50" t="e">
        <f>VLOOKUP(C412,[3]A!$D$2:$H$438,5,FALSE)</f>
        <v>#N/A</v>
      </c>
      <c r="Q412" s="48">
        <f>IFERROR(VLOOKUP(C412,'[4]1ère'!$B$3:$I$89,7,FALSE),0)</f>
        <v>0</v>
      </c>
      <c r="R412" s="48">
        <f>IFERROR(VLOOKUP(C412,'[4]2ème'!$B$3:$I$105,6,FALSE),0)</f>
        <v>0</v>
      </c>
      <c r="S412" s="48">
        <f>IFERROR(VLOOKUP(C412,'[4]3ème'!$B$3:$I$230,6,FALSE),0)</f>
        <v>0</v>
      </c>
      <c r="T412" s="48">
        <f>IFERROR(VLOOKUP(C412,[4]Féminines!$B$3:$I$89,6,FALSE),0)</f>
        <v>1</v>
      </c>
      <c r="U412">
        <f t="shared" si="36"/>
        <v>1</v>
      </c>
    </row>
    <row r="413" spans="1:21" ht="14.45" customHeight="1" x14ac:dyDescent="0.25">
      <c r="A413" s="18">
        <v>314</v>
      </c>
      <c r="B413" s="49" t="s">
        <v>23</v>
      </c>
      <c r="C413" s="5" t="s">
        <v>23</v>
      </c>
      <c r="D413" s="49" t="s">
        <v>23</v>
      </c>
      <c r="E413" s="49" t="e">
        <f>VLOOKUP(C413,[3]A!$D$2:$J$467,7,FALSE)</f>
        <v>#N/A</v>
      </c>
      <c r="F413" s="50" t="s">
        <v>3038</v>
      </c>
      <c r="J413" s="105" t="e">
        <f>VLOOKUP(C413,Route2021!$C$2:$J$1212,8,FALSE)</f>
        <v>#N/A</v>
      </c>
      <c r="N413" s="49" t="str">
        <f>VLOOKUP(C413,Bilan!$B$4:$D$1785,3,FALSE)</f>
        <v xml:space="preserve"> </v>
      </c>
      <c r="O413" s="49">
        <f t="shared" si="42"/>
        <v>314</v>
      </c>
      <c r="P413" s="50" t="e">
        <f>VLOOKUP(C413,[3]A!$D$2:$H$438,5,FALSE)</f>
        <v>#N/A</v>
      </c>
      <c r="Q413" s="48">
        <f>IFERROR(VLOOKUP(C413,'[4]1ère'!$B$3:$I$89,7,FALSE),0)</f>
        <v>0</v>
      </c>
      <c r="R413" s="48">
        <f>IFERROR(VLOOKUP(C413,'[4]2ème'!$B$3:$I$105,6,FALSE),0)</f>
        <v>0</v>
      </c>
      <c r="S413" s="48">
        <f>IFERROR(VLOOKUP(C413,'[4]3ème'!$B$3:$I$230,6,FALSE),0)</f>
        <v>0</v>
      </c>
      <c r="T413" s="48">
        <f>IFERROR(VLOOKUP(C413,[4]Féminines!$B$3:$I$89,6,FALSE),0)</f>
        <v>0</v>
      </c>
      <c r="U413">
        <f t="shared" si="36"/>
        <v>0</v>
      </c>
    </row>
    <row r="414" spans="1:21" ht="14.45" customHeight="1" x14ac:dyDescent="0.25">
      <c r="A414" s="18"/>
      <c r="B414" s="49">
        <v>144530</v>
      </c>
      <c r="C414" s="5" t="s">
        <v>862</v>
      </c>
      <c r="D414" s="49" t="s">
        <v>153</v>
      </c>
      <c r="E414" s="49" t="str">
        <f>VLOOKUP(C414,[3]A!$D$2:$J$467,7,FALSE)</f>
        <v>05999093877</v>
      </c>
      <c r="F414" s="50" t="s">
        <v>3038</v>
      </c>
      <c r="J414" s="105">
        <f>VLOOKUP(C414,Route2021!$C$2:$J$1212,8,FALSE)</f>
        <v>1</v>
      </c>
      <c r="N414" s="49">
        <f>VLOOKUP(C414,Bilan!$B$4:$D$1785,3,FALSE)</f>
        <v>144530</v>
      </c>
      <c r="O414" s="49">
        <f t="shared" si="42"/>
        <v>0</v>
      </c>
      <c r="P414" s="50" t="str">
        <f>VLOOKUP(C414,[3]A!$D$2:$H$438,5,FALSE)</f>
        <v>Adulte Féminin 17/29 ans</v>
      </c>
      <c r="Q414" s="48">
        <f>IFERROR(VLOOKUP(C414,'[4]1ère'!$B$3:$I$89,7,FALSE),0)</f>
        <v>0</v>
      </c>
      <c r="R414" s="48">
        <f>IFERROR(VLOOKUP(C414,'[4]2ème'!$B$3:$I$105,6,FALSE),0)</f>
        <v>0</v>
      </c>
      <c r="S414" s="48">
        <f>IFERROR(VLOOKUP(C414,'[4]3ème'!$B$3:$I$230,6,FALSE),0)</f>
        <v>0</v>
      </c>
      <c r="T414" s="48">
        <f>IFERROR(VLOOKUP(C414,[4]Féminines!$B$3:$I$89,6,FALSE),0)</f>
        <v>0</v>
      </c>
      <c r="U414">
        <f t="shared" si="36"/>
        <v>0</v>
      </c>
    </row>
    <row r="415" spans="1:21" ht="14.45" customHeight="1" x14ac:dyDescent="0.25">
      <c r="A415" s="18"/>
      <c r="B415" s="49">
        <v>144357</v>
      </c>
      <c r="C415" s="5" t="s">
        <v>254</v>
      </c>
      <c r="D415" s="49" t="s">
        <v>115</v>
      </c>
      <c r="E415" s="49" t="str">
        <f>VLOOKUP(C415,[3]A!$D$2:$J$467,7,FALSE)</f>
        <v>05999070922</v>
      </c>
      <c r="F415" s="50" t="s">
        <v>3038</v>
      </c>
      <c r="J415" s="105">
        <f>VLOOKUP(C415,Route2021!$C$2:$J$1212,8,FALSE)</f>
        <v>0</v>
      </c>
      <c r="N415" s="49">
        <f>VLOOKUP(C415,Bilan!$B$4:$D$1785,3,FALSE)</f>
        <v>144357</v>
      </c>
      <c r="O415" s="49">
        <f t="shared" si="42"/>
        <v>0</v>
      </c>
      <c r="P415" s="50" t="str">
        <f>VLOOKUP(C415,[3]A!$D$2:$H$438,5,FALSE)</f>
        <v>Adulte Féminin 40 ans et plus</v>
      </c>
      <c r="Q415" s="48">
        <f>IFERROR(VLOOKUP(C415,'[4]1ère'!$B$3:$I$89,7,FALSE),0)</f>
        <v>0</v>
      </c>
      <c r="R415" s="48">
        <f>IFERROR(VLOOKUP(C415,'[4]2ème'!$B$3:$I$105,6,FALSE),0)</f>
        <v>0</v>
      </c>
      <c r="S415" s="48">
        <f>IFERROR(VLOOKUP(C415,'[4]3ème'!$B$3:$I$230,6,FALSE),0)</f>
        <v>0</v>
      </c>
      <c r="T415" s="48">
        <f>IFERROR(VLOOKUP(C415,[4]Féminines!$B$3:$I$89,6,FALSE),0)</f>
        <v>0</v>
      </c>
      <c r="U415">
        <f t="shared" si="36"/>
        <v>0</v>
      </c>
    </row>
    <row r="416" spans="1:21" ht="14.45" customHeight="1" x14ac:dyDescent="0.25">
      <c r="A416" s="18"/>
      <c r="B416" s="49">
        <v>4326</v>
      </c>
      <c r="C416" s="5" t="s">
        <v>2694</v>
      </c>
      <c r="D416" s="49" t="s">
        <v>2589</v>
      </c>
      <c r="E416" s="49" t="str">
        <f>VLOOKUP(C416,[3]A!$D$2:$J$467,7,FALSE)</f>
        <v>06297021112</v>
      </c>
      <c r="F416" s="50" t="s">
        <v>3038</v>
      </c>
      <c r="J416" s="105">
        <f>VLOOKUP(C416,Route2021!$C$2:$J$1212,8,FALSE)</f>
        <v>0</v>
      </c>
      <c r="N416" s="49">
        <f>VLOOKUP(C416,Bilan!$B$4:$D$1785,3,FALSE)</f>
        <v>4326</v>
      </c>
      <c r="O416" s="49">
        <f t="shared" si="42"/>
        <v>0</v>
      </c>
      <c r="P416" s="50" t="str">
        <f>VLOOKUP(C416,[3]A!$D$2:$H$438,5,FALSE)</f>
        <v>Adulte Féminin 17/29 ans</v>
      </c>
      <c r="Q416" s="48">
        <f>IFERROR(VLOOKUP(C416,'[4]1ère'!$B$3:$I$89,7,FALSE),0)</f>
        <v>0</v>
      </c>
      <c r="R416" s="48">
        <f>IFERROR(VLOOKUP(C416,'[4]2ème'!$B$3:$I$105,6,FALSE),0)</f>
        <v>0</v>
      </c>
      <c r="S416" s="48">
        <f>IFERROR(VLOOKUP(C416,'[4]3ème'!$B$3:$I$230,6,FALSE),0)</f>
        <v>0</v>
      </c>
      <c r="T416" s="48">
        <f>IFERROR(VLOOKUP(C416,[4]Féminines!$B$3:$I$89,6,FALSE),0)</f>
        <v>0</v>
      </c>
      <c r="U416">
        <f t="shared" si="36"/>
        <v>0</v>
      </c>
    </row>
    <row r="417" spans="1:21" ht="14.45" customHeight="1" x14ac:dyDescent="0.25">
      <c r="A417" s="18"/>
      <c r="B417" s="49">
        <v>1305</v>
      </c>
      <c r="C417" s="5" t="s">
        <v>258</v>
      </c>
      <c r="D417" s="49" t="s">
        <v>2589</v>
      </c>
      <c r="E417" s="49" t="str">
        <f>VLOOKUP(C417,[3]A!$D$2:$J$467,7,FALSE)</f>
        <v>06297108208</v>
      </c>
      <c r="F417" s="50" t="s">
        <v>3038</v>
      </c>
      <c r="J417" s="105">
        <f>VLOOKUP(C417,Route2021!$C$2:$J$1212,8,FALSE)</f>
        <v>1</v>
      </c>
      <c r="N417" s="49">
        <f>VLOOKUP(C417,Bilan!$B$4:$D$1785,3,FALSE)</f>
        <v>1305</v>
      </c>
      <c r="O417" s="49">
        <f t="shared" si="42"/>
        <v>0</v>
      </c>
      <c r="P417" s="50" t="str">
        <f>VLOOKUP(C417,[3]A!$D$2:$H$438,5,FALSE)</f>
        <v>Adulte Féminin 17/29 ans</v>
      </c>
      <c r="Q417" s="48">
        <f>IFERROR(VLOOKUP(C417,'[4]1ère'!$B$3:$I$89,7,FALSE),0)</f>
        <v>0</v>
      </c>
      <c r="R417" s="48">
        <f>IFERROR(VLOOKUP(C417,'[4]2ème'!$B$3:$I$105,6,FALSE),0)</f>
        <v>0</v>
      </c>
      <c r="S417" s="48">
        <f>IFERROR(VLOOKUP(C417,'[4]3ème'!$B$3:$I$230,6,FALSE),0)</f>
        <v>0</v>
      </c>
      <c r="T417" s="48">
        <f>IFERROR(VLOOKUP(C417,[4]Féminines!$B$3:$I$89,6,FALSE),0)</f>
        <v>0</v>
      </c>
      <c r="U417">
        <f t="shared" si="36"/>
        <v>0</v>
      </c>
    </row>
    <row r="418" spans="1:21" ht="14.45" customHeight="1" x14ac:dyDescent="0.25">
      <c r="A418" s="18"/>
      <c r="B418" s="49" t="e">
        <v>#N/A</v>
      </c>
      <c r="C418" t="s">
        <v>3673</v>
      </c>
      <c r="D418" s="49" t="s">
        <v>126</v>
      </c>
      <c r="E418" s="49" t="str">
        <f>VLOOKUP(C418,[3]A!$D$2:$J$467,7,FALSE)</f>
        <v>06297107679</v>
      </c>
      <c r="F418" s="50" t="s">
        <v>3038</v>
      </c>
      <c r="J418" s="105" t="e">
        <f>VLOOKUP(C418,Route2021!$C$2:$J$1212,8,FALSE)</f>
        <v>#N/A</v>
      </c>
      <c r="N418" s="49" t="e">
        <f>VLOOKUP(C418,Bilan!$B$4:$D$1785,3,FALSE)</f>
        <v>#N/A</v>
      </c>
      <c r="O418" s="49">
        <f t="shared" si="42"/>
        <v>0</v>
      </c>
      <c r="P418" s="50" t="str">
        <f>VLOOKUP(C418,[3]A!$D$2:$H$438,5,FALSE)</f>
        <v>Adulte Féminin 17/29 ans</v>
      </c>
      <c r="Q418" s="48">
        <f>IFERROR(VLOOKUP(C418,'[4]1ère'!$B$3:$I$89,7,FALSE),0)</f>
        <v>0</v>
      </c>
      <c r="R418" s="48">
        <f>IFERROR(VLOOKUP(C418,'[4]2ème'!$B$3:$I$105,6,FALSE),0)</f>
        <v>0</v>
      </c>
      <c r="S418" s="48">
        <f>IFERROR(VLOOKUP(C418,'[4]3ème'!$B$3:$I$230,6,FALSE),0)</f>
        <v>0</v>
      </c>
      <c r="T418" s="48">
        <f>IFERROR(VLOOKUP(C418,[4]Féminines!$B$3:$I$89,6,FALSE),0)</f>
        <v>0</v>
      </c>
      <c r="U418">
        <f t="shared" si="36"/>
        <v>0</v>
      </c>
    </row>
    <row r="419" spans="1:21" ht="14.45" customHeight="1" x14ac:dyDescent="0.25">
      <c r="A419" s="18"/>
      <c r="B419" s="49" t="e">
        <f t="shared" si="41"/>
        <v>#N/A</v>
      </c>
      <c r="C419"/>
      <c r="D419" s="49" t="e">
        <f>VLOOKUP(C419,[3]A!$D$2:$F$350,3,FALSE)</f>
        <v>#N/A</v>
      </c>
      <c r="E419" s="49" t="e">
        <f>VLOOKUP(C419,[3]A!$D$2:$J$467,7,FALSE)</f>
        <v>#N/A</v>
      </c>
      <c r="F419" s="50" t="s">
        <v>3038</v>
      </c>
      <c r="J419" s="105">
        <f>VLOOKUP(C419,Route2021!$C$2:$J$1212,8,FALSE)</f>
        <v>0</v>
      </c>
      <c r="N419" s="49" t="e">
        <f>VLOOKUP(C419,Bilan!$B$4:$D$1785,3,FALSE)</f>
        <v>#N/A</v>
      </c>
      <c r="O419" s="49">
        <f t="shared" si="42"/>
        <v>0</v>
      </c>
      <c r="P419" s="50" t="e">
        <f>VLOOKUP(C419,[3]A!$D$2:$H$438,5,FALSE)</f>
        <v>#N/A</v>
      </c>
      <c r="Q419" s="48">
        <f>IFERROR(VLOOKUP(C419,'[4]1ère'!$B$3:$I$89,7,FALSE),0)</f>
        <v>0</v>
      </c>
      <c r="R419" s="48">
        <f>IFERROR(VLOOKUP(C419,'[4]2ème'!$B$3:$I$105,6,FALSE),0)</f>
        <v>0</v>
      </c>
      <c r="S419" s="48">
        <f>IFERROR(VLOOKUP(C419,'[4]3ème'!$B$3:$I$230,6,FALSE),0)</f>
        <v>0</v>
      </c>
      <c r="T419" s="48">
        <f>IFERROR(VLOOKUP(C419,[4]Féminines!$B$3:$I$89,6,FALSE),0)</f>
        <v>0</v>
      </c>
      <c r="U419">
        <f t="shared" si="36"/>
        <v>0</v>
      </c>
    </row>
    <row r="420" spans="1:21" ht="14.45" customHeight="1" x14ac:dyDescent="0.25">
      <c r="A420" s="18"/>
      <c r="B420" s="49" t="e">
        <f t="shared" si="41"/>
        <v>#N/A</v>
      </c>
      <c r="C420"/>
      <c r="D420" s="49" t="e">
        <f>VLOOKUP(C420,[3]A!$D$2:$F$350,3,FALSE)</f>
        <v>#N/A</v>
      </c>
      <c r="E420" s="49" t="e">
        <f>VLOOKUP(C420,[3]A!$D$2:$J$467,7,FALSE)</f>
        <v>#N/A</v>
      </c>
      <c r="F420" s="50" t="s">
        <v>3038</v>
      </c>
      <c r="J420" s="105">
        <f>VLOOKUP(C420,Route2021!$C$2:$J$1212,8,FALSE)</f>
        <v>0</v>
      </c>
      <c r="N420" s="49" t="e">
        <f>VLOOKUP(C420,Bilan!$B$4:$D$1785,3,FALSE)</f>
        <v>#N/A</v>
      </c>
      <c r="O420" s="49">
        <f t="shared" si="42"/>
        <v>0</v>
      </c>
      <c r="P420" s="50" t="e">
        <f>VLOOKUP(C420,[3]A!$D$2:$H$438,5,FALSE)</f>
        <v>#N/A</v>
      </c>
      <c r="Q420" s="48">
        <f>IFERROR(VLOOKUP(C420,'[4]1ère'!$B$3:$I$89,7,FALSE),0)</f>
        <v>0</v>
      </c>
      <c r="R420" s="48">
        <f>IFERROR(VLOOKUP(C420,'[4]2ème'!$B$3:$I$105,6,FALSE),0)</f>
        <v>0</v>
      </c>
      <c r="S420" s="48">
        <f>IFERROR(VLOOKUP(C420,'[4]3ème'!$B$3:$I$230,6,FALSE),0)</f>
        <v>0</v>
      </c>
      <c r="T420" s="48">
        <f>IFERROR(VLOOKUP(C420,[4]Féminines!$B$3:$I$89,6,FALSE),0)</f>
        <v>0</v>
      </c>
      <c r="U420">
        <f t="shared" si="36"/>
        <v>0</v>
      </c>
    </row>
    <row r="421" spans="1:21" ht="14.45" customHeight="1" x14ac:dyDescent="0.25">
      <c r="A421" s="18"/>
      <c r="B421" s="49" t="e">
        <f t="shared" si="41"/>
        <v>#N/A</v>
      </c>
      <c r="C421"/>
      <c r="D421" s="49" t="e">
        <f>VLOOKUP(C421,[3]A!$D$2:$F$350,3,FALSE)</f>
        <v>#N/A</v>
      </c>
      <c r="E421" s="49" t="e">
        <f>VLOOKUP(C421,[3]A!$D$2:$J$467,7,FALSE)</f>
        <v>#N/A</v>
      </c>
      <c r="F421" s="50" t="s">
        <v>3038</v>
      </c>
      <c r="J421" s="105">
        <f>VLOOKUP(C421,Route2021!$C$2:$J$1212,8,FALSE)</f>
        <v>0</v>
      </c>
      <c r="N421" s="49" t="e">
        <f>VLOOKUP(C421,Bilan!$B$4:$D$1785,3,FALSE)</f>
        <v>#N/A</v>
      </c>
      <c r="O421" s="49">
        <f t="shared" si="42"/>
        <v>0</v>
      </c>
      <c r="P421" s="50" t="e">
        <f>VLOOKUP(C421,[3]A!$D$2:$H$438,5,FALSE)</f>
        <v>#N/A</v>
      </c>
      <c r="Q421" s="48">
        <f>IFERROR(VLOOKUP(C421,'[4]1ère'!$B$3:$I$89,7,FALSE),0)</f>
        <v>0</v>
      </c>
      <c r="R421" s="48">
        <f>IFERROR(VLOOKUP(C421,'[4]2ème'!$B$3:$I$105,6,FALSE),0)</f>
        <v>0</v>
      </c>
      <c r="S421" s="48">
        <f>IFERROR(VLOOKUP(C421,'[4]3ème'!$B$3:$I$230,6,FALSE),0)</f>
        <v>0</v>
      </c>
      <c r="T421" s="48">
        <f>IFERROR(VLOOKUP(C421,[4]Féminines!$B$3:$I$89,6,FALSE),0)</f>
        <v>0</v>
      </c>
      <c r="U421">
        <f t="shared" si="36"/>
        <v>0</v>
      </c>
    </row>
    <row r="422" spans="1:21" ht="14.45" customHeight="1" x14ac:dyDescent="0.25">
      <c r="A422" s="48">
        <v>201</v>
      </c>
      <c r="B422" s="48">
        <f t="shared" si="39"/>
        <v>144472</v>
      </c>
      <c r="C422" t="s">
        <v>166</v>
      </c>
      <c r="D422" s="49" t="s">
        <v>326</v>
      </c>
      <c r="E422" s="49" t="str">
        <f>VLOOKUP(C422,[3]A!$D$2:$J$467,7,FALSE)</f>
        <v>05999062295</v>
      </c>
      <c r="F422" s="50" t="s">
        <v>364</v>
      </c>
      <c r="J422" s="105">
        <f>VLOOKUP(C422,Route2021!$C$2:$J$1212,8,FALSE)</f>
        <v>0</v>
      </c>
      <c r="N422" s="49">
        <f>VLOOKUP(C422,Bilan!$B$4:$D$1785,3,FALSE)</f>
        <v>144472</v>
      </c>
      <c r="O422" s="49">
        <f t="shared" si="40"/>
        <v>201</v>
      </c>
      <c r="P422" s="50" t="str">
        <f>VLOOKUP(C422,[3]A!$D$2:$H$438,5,FALSE)</f>
        <v>Jeune Féminin 15/16 ans</v>
      </c>
      <c r="Q422" s="48">
        <f>IFERROR(VLOOKUP(C422,[4]Cadets!$B$3:$G$89,6,FALSE),0)</f>
        <v>11</v>
      </c>
      <c r="R422" s="48">
        <f>IFERROR(VLOOKUP(C422,'[4]2ème'!$B$3:$I$105,7,FALSE),0)</f>
        <v>0</v>
      </c>
      <c r="S422" s="48">
        <f>IFERROR(VLOOKUP(C422,'[4]3ème'!$B$3:$I$230,6,FALSE),0)</f>
        <v>0</v>
      </c>
      <c r="T422" s="48">
        <f>IFERROR(VLOOKUP(C422,[4]Féminines!$B$3:$I$89,6,FALSE),0)</f>
        <v>0</v>
      </c>
      <c r="U422">
        <f t="shared" si="36"/>
        <v>11</v>
      </c>
    </row>
    <row r="423" spans="1:21" ht="14.45" customHeight="1" x14ac:dyDescent="0.25">
      <c r="A423" s="48">
        <v>202</v>
      </c>
      <c r="B423" s="48">
        <f t="shared" si="39"/>
        <v>4337</v>
      </c>
      <c r="C423" t="s">
        <v>1421</v>
      </c>
      <c r="D423" s="49" t="s">
        <v>153</v>
      </c>
      <c r="E423" s="49" t="str">
        <f>VLOOKUP(C423,[3]A!$D$2:$J$467,7,FALSE)</f>
        <v>05999025841</v>
      </c>
      <c r="F423" s="50" t="s">
        <v>364</v>
      </c>
      <c r="J423" s="105">
        <f>VLOOKUP(C423,Route2021!$C$2:$J$1212,8,FALSE)</f>
        <v>0</v>
      </c>
      <c r="N423" s="49">
        <f>VLOOKUP(C423,Bilan!$B$4:$D$1785,3,FALSE)</f>
        <v>4337</v>
      </c>
      <c r="O423" s="49">
        <f t="shared" si="40"/>
        <v>202</v>
      </c>
      <c r="P423" s="50" t="str">
        <f>VLOOKUP(C423,[3]A!$D$2:$H$438,5,FALSE)</f>
        <v>Jeune Masculin 15/16 ans</v>
      </c>
      <c r="Q423" s="48">
        <f>IFERROR(VLOOKUP(C423,[4]Cadets!$B$3:$G$89,6,FALSE),0)</f>
        <v>5</v>
      </c>
      <c r="R423" s="48">
        <f>IFERROR(VLOOKUP(C423,'[4]2ème'!$B$3:$I$105,6,FALSE),0)</f>
        <v>0</v>
      </c>
      <c r="S423" s="48">
        <f>IFERROR(VLOOKUP(C423,'[4]3ème'!$B$3:$I$230,6,FALSE),0)</f>
        <v>0</v>
      </c>
      <c r="T423" s="48">
        <f>IFERROR(VLOOKUP(C423,[4]Féminines!$B$3:$I$89,6,FALSE),0)</f>
        <v>0</v>
      </c>
      <c r="U423">
        <f t="shared" si="36"/>
        <v>5</v>
      </c>
    </row>
    <row r="424" spans="1:21" ht="14.45" customHeight="1" x14ac:dyDescent="0.25">
      <c r="A424" s="48">
        <v>203</v>
      </c>
      <c r="B424" s="48">
        <v>144443</v>
      </c>
      <c r="C424" t="s">
        <v>168</v>
      </c>
      <c r="D424" s="49" t="str">
        <f>VLOOKUP(C424,[3]A!$D$2:$F$350,3,FALSE)</f>
        <v>UNION SPORTIVE SAINT ANDRE</v>
      </c>
      <c r="E424" s="49" t="str">
        <f>VLOOKUP(C424,[3]A!$D$2:$J$467,7,FALSE)</f>
        <v>05999080621</v>
      </c>
      <c r="F424" s="50" t="s">
        <v>364</v>
      </c>
      <c r="J424" s="105">
        <v>1</v>
      </c>
      <c r="N424" s="49">
        <f>VLOOKUP(C424,Bilan!$B$4:$D$1785,3,FALSE)</f>
        <v>144443</v>
      </c>
      <c r="O424" s="49">
        <f t="shared" si="40"/>
        <v>203</v>
      </c>
      <c r="P424" s="50" t="str">
        <f>VLOOKUP(C424,[3]A!$D$2:$H$438,5,FALSE)</f>
        <v>Jeune Masculin 15/16 ans</v>
      </c>
      <c r="Q424" s="48">
        <f>IFERROR(VLOOKUP(C424,[4]Cadets!$B$3:$G$89,6,FALSE),0)</f>
        <v>20</v>
      </c>
      <c r="R424" s="48">
        <f>IFERROR(VLOOKUP(C424,'[4]2ème'!$B$3:$I$105,6,FALSE),0)</f>
        <v>0</v>
      </c>
      <c r="S424" s="48">
        <f>IFERROR(VLOOKUP(C424,'[4]3ème'!$B$3:$I$230,6,FALSE),0)</f>
        <v>0</v>
      </c>
      <c r="T424" s="48">
        <f>IFERROR(VLOOKUP(C424,[4]Féminines!$B$3:$I$89,6,FALSE),0)</f>
        <v>0</v>
      </c>
      <c r="U424">
        <f t="shared" si="36"/>
        <v>20</v>
      </c>
    </row>
    <row r="425" spans="1:21" ht="14.45" customHeight="1" x14ac:dyDescent="0.25">
      <c r="A425" s="48">
        <v>204</v>
      </c>
      <c r="B425" s="48">
        <f t="shared" si="39"/>
        <v>144311</v>
      </c>
      <c r="C425" t="s">
        <v>157</v>
      </c>
      <c r="D425" s="49" t="e">
        <f>VLOOKUP(C425,[3]A!$D$2:$F$350,3,FALSE)</f>
        <v>#N/A</v>
      </c>
      <c r="E425" s="49" t="e">
        <f>VLOOKUP(C425,[3]A!$D$2:$J$467,7,FALSE)</f>
        <v>#N/A</v>
      </c>
      <c r="F425" s="50" t="s">
        <v>364</v>
      </c>
      <c r="J425" s="105">
        <f>VLOOKUP(C425,Route2021!$C$2:$J$1212,8,FALSE)</f>
        <v>0</v>
      </c>
      <c r="N425" s="49">
        <f>VLOOKUP(C425,Bilan!$B$4:$D$1785,3,FALSE)</f>
        <v>144311</v>
      </c>
      <c r="O425" s="49">
        <f t="shared" si="40"/>
        <v>204</v>
      </c>
      <c r="P425" s="50" t="e">
        <f>VLOOKUP(C425,[3]A!$D$2:$H$438,5,FALSE)</f>
        <v>#N/A</v>
      </c>
      <c r="Q425" s="48">
        <f>IFERROR(VLOOKUP(C425,[4]Cadets!$B$3:$G$89,6,FALSE),0)</f>
        <v>0</v>
      </c>
      <c r="R425" s="48">
        <f>IFERROR(VLOOKUP(C425,'[4]2ème'!$B$3:$I$105,6,FALSE),0)</f>
        <v>0</v>
      </c>
      <c r="S425" s="48">
        <f>IFERROR(VLOOKUP(C425,'[4]3ème'!$B$3:$I$230,6,FALSE),0)</f>
        <v>0</v>
      </c>
      <c r="T425" s="48">
        <f>IFERROR(VLOOKUP(C425,[4]Féminines!$B$3:$I$89,6,FALSE),0)</f>
        <v>0</v>
      </c>
      <c r="U425">
        <f t="shared" si="36"/>
        <v>0</v>
      </c>
    </row>
    <row r="426" spans="1:21" ht="14.45" customHeight="1" x14ac:dyDescent="0.25">
      <c r="A426" s="48">
        <v>205</v>
      </c>
      <c r="B426" s="48" t="e">
        <f t="shared" si="39"/>
        <v>#N/A</v>
      </c>
      <c r="C426"/>
      <c r="D426" s="49" t="e">
        <f>VLOOKUP(C426,[3]A!$D$2:$F$350,3,FALSE)</f>
        <v>#N/A</v>
      </c>
      <c r="E426" s="49" t="e">
        <f>VLOOKUP(C426,[3]A!$D$2:$J$467,7,FALSE)</f>
        <v>#N/A</v>
      </c>
      <c r="F426" s="50" t="s">
        <v>364</v>
      </c>
      <c r="J426" s="105">
        <f>VLOOKUP(C426,Route2021!$C$2:$J$1212,8,FALSE)</f>
        <v>0</v>
      </c>
      <c r="N426" s="49" t="e">
        <f>VLOOKUP(C426,Bilan!$B$4:$D$1785,3,FALSE)</f>
        <v>#N/A</v>
      </c>
      <c r="O426" s="49">
        <f t="shared" si="40"/>
        <v>205</v>
      </c>
      <c r="P426" s="50" t="e">
        <f>VLOOKUP(C426,[3]A!$D$2:$H$438,5,FALSE)</f>
        <v>#N/A</v>
      </c>
      <c r="Q426" s="48">
        <f>IFERROR(VLOOKUP(C426,[4]Cadets!$B$3:$G$89,6,FALSE),0)</f>
        <v>0</v>
      </c>
      <c r="R426" s="48">
        <f>IFERROR(VLOOKUP(C426,'[4]2ème'!$B$3:$I$105,6,FALSE),0)</f>
        <v>0</v>
      </c>
      <c r="S426" s="48">
        <f>IFERROR(VLOOKUP(C426,'[4]3ème'!$B$3:$I$230,6,FALSE),0)</f>
        <v>0</v>
      </c>
      <c r="T426" s="48">
        <f>IFERROR(VLOOKUP(C426,[4]Féminines!$B$3:$I$89,6,FALSE),0)</f>
        <v>0</v>
      </c>
      <c r="U426">
        <f t="shared" si="36"/>
        <v>0</v>
      </c>
    </row>
    <row r="427" spans="1:21" ht="14.45" customHeight="1" x14ac:dyDescent="0.25">
      <c r="A427" s="48">
        <v>206</v>
      </c>
      <c r="B427" s="48" t="e">
        <f t="shared" si="39"/>
        <v>#N/A</v>
      </c>
      <c r="C427"/>
      <c r="D427" s="49" t="e">
        <f>VLOOKUP(C427,[3]A!$D$2:$F$350,3,FALSE)</f>
        <v>#N/A</v>
      </c>
      <c r="E427" s="49" t="e">
        <f>VLOOKUP(C427,[3]A!$D$2:$J$467,7,FALSE)</f>
        <v>#N/A</v>
      </c>
      <c r="F427" s="50" t="s">
        <v>364</v>
      </c>
      <c r="J427" s="105">
        <f>VLOOKUP(C427,Route2021!$C$2:$J$1212,8,FALSE)</f>
        <v>0</v>
      </c>
      <c r="N427" s="49" t="e">
        <f>VLOOKUP(C427,Bilan!$B$4:$D$1785,3,FALSE)</f>
        <v>#N/A</v>
      </c>
      <c r="O427" s="49">
        <f t="shared" si="40"/>
        <v>206</v>
      </c>
      <c r="P427" s="50" t="e">
        <f>VLOOKUP(C427,[3]A!$D$2:$H$438,5,FALSE)</f>
        <v>#N/A</v>
      </c>
      <c r="Q427" s="48">
        <f>IFERROR(VLOOKUP(C427,[4]Cadets!$B$3:$G$89,6,FALSE),0)</f>
        <v>0</v>
      </c>
      <c r="R427" s="48">
        <f>IFERROR(VLOOKUP(C427,'[4]2ème'!$B$3:$I$105,6,FALSE),0)</f>
        <v>0</v>
      </c>
      <c r="S427" s="48">
        <f>IFERROR(VLOOKUP(C427,'[4]3ème'!$B$3:$I$230,6,FALSE),0)</f>
        <v>0</v>
      </c>
      <c r="T427" s="48">
        <f>IFERROR(VLOOKUP(C427,[4]Féminines!$B$3:$I$89,6,FALSE),0)</f>
        <v>0</v>
      </c>
      <c r="U427">
        <f t="shared" si="36"/>
        <v>0</v>
      </c>
    </row>
    <row r="428" spans="1:21" ht="14.45" customHeight="1" x14ac:dyDescent="0.25">
      <c r="A428" s="48">
        <v>207</v>
      </c>
      <c r="B428" s="48">
        <f t="shared" si="39"/>
        <v>144605</v>
      </c>
      <c r="C428" t="s">
        <v>638</v>
      </c>
      <c r="D428" s="49" t="str">
        <f>VLOOKUP(C428,[3]A!$D$2:$F$350,3,FALSE)</f>
        <v>UNION SPORTIVE SAINT ANDRE</v>
      </c>
      <c r="E428" s="49" t="str">
        <f>VLOOKUP(C428,[3]A!$D$2:$J$467,7,FALSE)</f>
        <v>05999017639</v>
      </c>
      <c r="F428" s="50" t="s">
        <v>364</v>
      </c>
      <c r="J428" s="105">
        <v>1</v>
      </c>
      <c r="N428" s="49">
        <f>VLOOKUP(C428,Bilan!$B$4:$D$1785,3,FALSE)</f>
        <v>144605</v>
      </c>
      <c r="O428" s="49">
        <f t="shared" si="40"/>
        <v>207</v>
      </c>
      <c r="P428" s="50" t="str">
        <f>VLOOKUP(C428,[3]A!$D$2:$H$438,5,FALSE)</f>
        <v>Jeune Masculin 15/16 ans</v>
      </c>
      <c r="Q428" s="48">
        <f>IFERROR(VLOOKUP(C428,[4]Cadets!$B$3:$G$89,6,FALSE),0)</f>
        <v>14</v>
      </c>
      <c r="R428" s="48">
        <f>IFERROR(VLOOKUP(C428,'[4]2ème'!$B$3:$I$105,6,FALSE),0)</f>
        <v>0</v>
      </c>
      <c r="S428" s="48">
        <f>IFERROR(VLOOKUP(C428,'[4]3ème'!$B$3:$I$230,6,FALSE),0)</f>
        <v>0</v>
      </c>
      <c r="T428" s="48">
        <f>IFERROR(VLOOKUP(C428,[4]Féminines!$B$3:$I$89,6,FALSE),0)</f>
        <v>0</v>
      </c>
      <c r="U428">
        <f t="shared" si="36"/>
        <v>14</v>
      </c>
    </row>
    <row r="429" spans="1:21" ht="14.45" customHeight="1" x14ac:dyDescent="0.25">
      <c r="A429" s="48">
        <v>208</v>
      </c>
      <c r="B429" s="48">
        <f t="shared" si="39"/>
        <v>4351</v>
      </c>
      <c r="C429" s="5" t="s">
        <v>2927</v>
      </c>
      <c r="D429" s="49" t="s">
        <v>62</v>
      </c>
      <c r="E429" s="49" t="str">
        <f>VLOOKUP(C429,[3]A!$D$2:$J$467,7,FALSE)</f>
        <v>05999080700</v>
      </c>
      <c r="F429" s="50" t="s">
        <v>364</v>
      </c>
      <c r="J429" s="105">
        <v>1</v>
      </c>
      <c r="N429" s="49">
        <f>VLOOKUP(C429,Bilan!$B$4:$D$1785,3,FALSE)</f>
        <v>4351</v>
      </c>
      <c r="O429" s="49">
        <f t="shared" si="40"/>
        <v>208</v>
      </c>
      <c r="P429" s="50" t="str">
        <f>VLOOKUP(C429,[3]A!$D$2:$H$438,5,FALSE)</f>
        <v>Jeune Masculin 15/16 ans</v>
      </c>
      <c r="Q429" s="48">
        <f>IFERROR(VLOOKUP(C429,[4]Cadets!$B$3:$G$89,6,FALSE),0)</f>
        <v>14</v>
      </c>
      <c r="R429" s="48">
        <f>IFERROR(VLOOKUP(C429,'[4]2ème'!$B$3:$I$105,6,FALSE),0)</f>
        <v>0</v>
      </c>
      <c r="S429" s="48">
        <f>IFERROR(VLOOKUP(C429,'[4]3ème'!$B$3:$I$230,6,FALSE),0)</f>
        <v>0</v>
      </c>
      <c r="T429" s="48">
        <f>IFERROR(VLOOKUP(C429,[4]Féminines!$B$3:$I$89,6,FALSE),0)</f>
        <v>0</v>
      </c>
      <c r="U429">
        <f t="shared" si="36"/>
        <v>14</v>
      </c>
    </row>
    <row r="430" spans="1:21" ht="14.45" customHeight="1" x14ac:dyDescent="0.25">
      <c r="A430" s="48">
        <v>209</v>
      </c>
      <c r="B430" s="48">
        <f t="shared" si="39"/>
        <v>4459</v>
      </c>
      <c r="C430" s="5" t="s">
        <v>3342</v>
      </c>
      <c r="D430" s="49" t="s">
        <v>59</v>
      </c>
      <c r="E430" s="49" t="str">
        <f>VLOOKUP(C430,[3]A!$D$2:$J$467,7,FALSE)</f>
        <v>05999127626</v>
      </c>
      <c r="F430" s="50" t="s">
        <v>364</v>
      </c>
      <c r="J430" s="105">
        <f>VLOOKUP(C430,Route2021!$C$2:$J$1212,8,FALSE)</f>
        <v>0</v>
      </c>
      <c r="N430" s="49">
        <f>VLOOKUP(C430,Bilan!$B$4:$D$1785,3,FALSE)</f>
        <v>4459</v>
      </c>
      <c r="O430" s="49">
        <f t="shared" si="40"/>
        <v>209</v>
      </c>
      <c r="P430" s="50" t="str">
        <f>VLOOKUP(C430,[3]A!$D$2:$H$438,5,FALSE)</f>
        <v>Jeune Masculin 15/16 ans</v>
      </c>
      <c r="Q430" s="48">
        <f>IFERROR(VLOOKUP(C430,[4]Cadets!$B$3:$G$89,6,FALSE),0)</f>
        <v>6</v>
      </c>
      <c r="R430" s="48">
        <f>IFERROR(VLOOKUP(C430,'[4]2ème'!$B$3:$I$105,6,FALSE),0)</f>
        <v>0</v>
      </c>
      <c r="S430" s="48">
        <f>IFERROR(VLOOKUP(C430,'[4]3ème'!$B$3:$I$230,6,FALSE),0)</f>
        <v>0</v>
      </c>
      <c r="T430" s="48">
        <f>IFERROR(VLOOKUP(C430,[4]Féminines!$B$3:$I$89,6,FALSE),0)</f>
        <v>0</v>
      </c>
      <c r="U430">
        <f t="shared" si="36"/>
        <v>6</v>
      </c>
    </row>
    <row r="431" spans="1:21" ht="14.45" customHeight="1" x14ac:dyDescent="0.25">
      <c r="A431" s="48">
        <v>210</v>
      </c>
      <c r="B431" s="48">
        <f t="shared" si="39"/>
        <v>4409</v>
      </c>
      <c r="C431" t="s">
        <v>2196</v>
      </c>
      <c r="D431" s="49" t="e">
        <f>VLOOKUP(C431,[3]A!$D$2:$F$350,3,FALSE)</f>
        <v>#N/A</v>
      </c>
      <c r="E431" s="49" t="e">
        <f>VLOOKUP(C431,[3]A!$D$2:$J$467,7,FALSE)</f>
        <v>#N/A</v>
      </c>
      <c r="F431" s="50" t="s">
        <v>364</v>
      </c>
      <c r="J431" s="105">
        <f>VLOOKUP(C431,Route2021!$C$2:$J$1212,8,FALSE)</f>
        <v>0</v>
      </c>
      <c r="N431" s="49">
        <f>VLOOKUP(C431,Bilan!$B$4:$D$1785,3,FALSE)</f>
        <v>4409</v>
      </c>
      <c r="O431" s="49">
        <f t="shared" si="40"/>
        <v>210</v>
      </c>
      <c r="P431" s="50" t="e">
        <f>VLOOKUP(C431,[3]A!$D$2:$H$438,5,FALSE)</f>
        <v>#N/A</v>
      </c>
      <c r="Q431" s="48">
        <f>IFERROR(VLOOKUP(C431,[4]Cadets!$B$3:$G$89,6,FALSE),0)</f>
        <v>0</v>
      </c>
      <c r="R431" s="48">
        <f>IFERROR(VLOOKUP(C431,'[4]2ème'!$B$3:$I$105,6,FALSE),0)</f>
        <v>0</v>
      </c>
      <c r="S431" s="48">
        <f>IFERROR(VLOOKUP(C431,'[4]3ème'!$B$3:$I$230,6,FALSE),0)</f>
        <v>0</v>
      </c>
      <c r="T431" s="48">
        <f>IFERROR(VLOOKUP(C431,[4]Féminines!$B$3:$I$89,6,FALSE),0)</f>
        <v>0</v>
      </c>
      <c r="U431">
        <f t="shared" si="36"/>
        <v>0</v>
      </c>
    </row>
    <row r="432" spans="1:21" ht="14.45" customHeight="1" x14ac:dyDescent="0.25">
      <c r="A432" s="48">
        <v>211</v>
      </c>
      <c r="B432" s="48"/>
      <c r="C432"/>
      <c r="D432" s="49" t="e">
        <f>VLOOKUP(C432,[3]A!$D$2:$F$350,3,FALSE)</f>
        <v>#N/A</v>
      </c>
      <c r="E432" s="49" t="e">
        <f>VLOOKUP(C432,[3]A!$D$2:$J$467,7,FALSE)</f>
        <v>#N/A</v>
      </c>
      <c r="F432" s="50" t="s">
        <v>364</v>
      </c>
      <c r="J432" s="105">
        <f>VLOOKUP(C432,Route2021!$C$2:$J$1212,8,FALSE)</f>
        <v>0</v>
      </c>
      <c r="N432" s="49" t="e">
        <f>VLOOKUP(C432,Bilan!$B$4:$D$1785,3,FALSE)</f>
        <v>#N/A</v>
      </c>
      <c r="O432" s="49">
        <f t="shared" si="40"/>
        <v>211</v>
      </c>
      <c r="P432" s="50" t="e">
        <f>VLOOKUP(C432,[3]A!$D$2:$H$438,5,FALSE)</f>
        <v>#N/A</v>
      </c>
      <c r="Q432" s="48">
        <f>IFERROR(VLOOKUP(C432,[4]Cadets!$B$3:$G$89,6,FALSE),0)</f>
        <v>0</v>
      </c>
      <c r="R432" s="48">
        <f>IFERROR(VLOOKUP(C432,'[4]2ème'!$B$3:$I$105,6,FALSE),0)</f>
        <v>0</v>
      </c>
      <c r="S432" s="48">
        <f>IFERROR(VLOOKUP(C432,'[4]3ème'!$B$3:$I$230,6,FALSE),0)</f>
        <v>0</v>
      </c>
      <c r="T432" s="48">
        <f>IFERROR(VLOOKUP(C432,[4]Féminines!$B$3:$I$89,6,FALSE),0)</f>
        <v>0</v>
      </c>
      <c r="U432">
        <f t="shared" si="36"/>
        <v>0</v>
      </c>
    </row>
    <row r="433" spans="1:21" ht="14.45" customHeight="1" x14ac:dyDescent="0.25">
      <c r="A433" s="48">
        <v>212</v>
      </c>
      <c r="B433" s="48">
        <v>2349</v>
      </c>
      <c r="C433" s="5" t="s">
        <v>2106</v>
      </c>
      <c r="D433" s="49" t="str">
        <f>VLOOKUP(C433,[3]A!$D$2:$F$350,3,FALSE)</f>
        <v>UNION VELOCIPEDIQUE FOURMISIENNE</v>
      </c>
      <c r="E433" s="49" t="str">
        <f>VLOOKUP(C433,[3]A!$D$2:$J$467,7,FALSE)</f>
        <v>05999018865</v>
      </c>
      <c r="F433" s="50" t="s">
        <v>364</v>
      </c>
      <c r="J433" s="105">
        <v>1</v>
      </c>
      <c r="N433" s="49">
        <f>VLOOKUP(C433,Bilan!$B$4:$D$1785,3,FALSE)</f>
        <v>2349</v>
      </c>
      <c r="O433" s="49">
        <f t="shared" si="40"/>
        <v>212</v>
      </c>
      <c r="P433" s="50" t="str">
        <f>VLOOKUP(C433,[3]A!$D$2:$H$438,5,FALSE)</f>
        <v>Jeune Masculin 15/16 ans</v>
      </c>
      <c r="Q433" s="48">
        <f>IFERROR(VLOOKUP(C433,[4]Cadets!$B$3:$G$89,6,FALSE),0)</f>
        <v>11</v>
      </c>
      <c r="R433" s="48">
        <f>IFERROR(VLOOKUP(C433,'[4]2ème'!$B$3:$I$105,6,FALSE),0)</f>
        <v>0</v>
      </c>
      <c r="S433" s="48">
        <f>IFERROR(VLOOKUP(C433,'[4]3ème'!$B$3:$I$230,6,FALSE),0)</f>
        <v>0</v>
      </c>
      <c r="T433" s="48">
        <f>IFERROR(VLOOKUP(C433,[4]Féminines!$B$3:$I$89,6,FALSE),0)</f>
        <v>0</v>
      </c>
      <c r="U433">
        <f t="shared" si="36"/>
        <v>11</v>
      </c>
    </row>
    <row r="434" spans="1:21" ht="14.45" customHeight="1" x14ac:dyDescent="0.25">
      <c r="A434" s="48">
        <v>213</v>
      </c>
      <c r="B434" s="48">
        <f t="shared" si="39"/>
        <v>7044</v>
      </c>
      <c r="C434" s="5" t="s">
        <v>1379</v>
      </c>
      <c r="D434" s="49" t="s">
        <v>1019</v>
      </c>
      <c r="E434" s="49" t="str">
        <f>VLOOKUP(C434,[3]A!$D$2:$J$467,7,FALSE)</f>
        <v>05999024178</v>
      </c>
      <c r="F434" s="50" t="s">
        <v>364</v>
      </c>
      <c r="J434" s="105">
        <v>1</v>
      </c>
      <c r="N434" s="49">
        <f>VLOOKUP(C434,Bilan!$B$4:$D$1785,3,FALSE)</f>
        <v>7044</v>
      </c>
      <c r="O434" s="49">
        <f t="shared" si="40"/>
        <v>213</v>
      </c>
      <c r="P434" s="50" t="str">
        <f>VLOOKUP(C434,[3]A!$D$2:$H$438,5,FALSE)</f>
        <v>Jeune Masculin 15/16 ans</v>
      </c>
      <c r="Q434" s="48">
        <f>IFERROR(VLOOKUP(C434,[4]Cadets!$B$3:$G$89,6,FALSE),0)</f>
        <v>4</v>
      </c>
      <c r="R434" s="48">
        <f>IFERROR(VLOOKUP(C434,'[4]2ème'!$B$3:$I$105,6,FALSE),0)</f>
        <v>0</v>
      </c>
      <c r="S434" s="48">
        <f>IFERROR(VLOOKUP(C434,'[4]3ème'!$B$3:$I$230,6,FALSE),0)</f>
        <v>0</v>
      </c>
      <c r="T434" s="48">
        <f>IFERROR(VLOOKUP(C434,[4]Féminines!$B$3:$I$89,6,FALSE),0)</f>
        <v>0</v>
      </c>
      <c r="U434">
        <f t="shared" si="36"/>
        <v>4</v>
      </c>
    </row>
    <row r="435" spans="1:21" ht="14.45" customHeight="1" x14ac:dyDescent="0.25">
      <c r="A435" s="48">
        <v>214</v>
      </c>
      <c r="B435" s="48">
        <f t="shared" si="39"/>
        <v>7104</v>
      </c>
      <c r="C435" s="5" t="s">
        <v>3007</v>
      </c>
      <c r="D435" s="49" t="s">
        <v>101</v>
      </c>
      <c r="E435" s="49" t="str">
        <f>VLOOKUP(C435,[3]A!$D$2:$J$467,7,FALSE)</f>
        <v>06297096494</v>
      </c>
      <c r="F435" s="50" t="s">
        <v>364</v>
      </c>
      <c r="J435" s="105">
        <v>1</v>
      </c>
      <c r="N435" s="49">
        <f>VLOOKUP(C435,Bilan!$B$4:$D$1785,3,FALSE)</f>
        <v>7104</v>
      </c>
      <c r="O435" s="49">
        <f t="shared" si="40"/>
        <v>214</v>
      </c>
      <c r="P435" s="50" t="str">
        <f>VLOOKUP(C435,[3]A!$D$2:$H$438,5,FALSE)</f>
        <v>Jeune Féminin 15/16 ans</v>
      </c>
      <c r="Q435" s="48">
        <f>IFERROR(VLOOKUP(C435,[4]Cadets!$B$3:$G$89,6,FALSE),0)</f>
        <v>7</v>
      </c>
      <c r="R435" s="48">
        <f>IFERROR(VLOOKUP(C435,'[4]2ème'!$B$3:$I$105,6,FALSE),0)</f>
        <v>0</v>
      </c>
      <c r="S435" s="48">
        <f>IFERROR(VLOOKUP(C435,'[4]3ème'!$B$3:$I$230,6,FALSE),0)</f>
        <v>0</v>
      </c>
      <c r="T435" s="48">
        <f>IFERROR(VLOOKUP(C435,[4]Féminines!$B$3:$I$89,6,FALSE),0)</f>
        <v>0</v>
      </c>
      <c r="U435">
        <f t="shared" si="36"/>
        <v>7</v>
      </c>
    </row>
    <row r="436" spans="1:21" ht="14.45" customHeight="1" x14ac:dyDescent="0.25">
      <c r="A436" s="49">
        <v>215</v>
      </c>
      <c r="B436" s="49">
        <f t="shared" si="39"/>
        <v>4134</v>
      </c>
      <c r="C436" s="5" t="s">
        <v>3101</v>
      </c>
      <c r="D436" s="49" t="s">
        <v>2976</v>
      </c>
      <c r="E436" s="49" t="e">
        <f>VLOOKUP(C436,[3]A!$D$2:$J$467,7,FALSE)</f>
        <v>#N/A</v>
      </c>
      <c r="F436" s="50" t="s">
        <v>364</v>
      </c>
      <c r="J436" s="105" t="e">
        <f>VLOOKUP(C436,Route2021!$C$2:$J$1212,8,FALSE)</f>
        <v>#N/A</v>
      </c>
      <c r="N436" s="49">
        <f>VLOOKUP(C436,Bilan!$B$4:$D$1785,3,FALSE)</f>
        <v>4134</v>
      </c>
      <c r="O436" s="49">
        <f t="shared" si="40"/>
        <v>215</v>
      </c>
      <c r="P436" s="50" t="e">
        <f>VLOOKUP(C436,[3]A!$D$2:$H$438,5,FALSE)</f>
        <v>#N/A</v>
      </c>
      <c r="Q436" s="48">
        <f>IFERROR(VLOOKUP(C436,[4]Cadets!$B$3:$G$89,6,FALSE),0)</f>
        <v>1</v>
      </c>
      <c r="R436" s="48">
        <f>IFERROR(VLOOKUP(C436,'[4]2ème'!$B$3:$I$105,6,FALSE),0)</f>
        <v>0</v>
      </c>
      <c r="S436" s="48">
        <f>IFERROR(VLOOKUP(C436,'[4]3ème'!$B$3:$I$230,6,FALSE),0)</f>
        <v>0</v>
      </c>
      <c r="T436" s="48">
        <f>IFERROR(VLOOKUP(C436,[4]Féminines!$B$3:$I$89,6,FALSE),0)</f>
        <v>0</v>
      </c>
      <c r="U436">
        <f t="shared" si="36"/>
        <v>1</v>
      </c>
    </row>
    <row r="437" spans="1:21" ht="14.45" customHeight="1" x14ac:dyDescent="0.25">
      <c r="A437" s="48">
        <v>216</v>
      </c>
      <c r="B437" s="48">
        <f t="shared" si="39"/>
        <v>2915</v>
      </c>
      <c r="C437" s="49" t="s">
        <v>1672</v>
      </c>
      <c r="D437" s="49" t="str">
        <f>VLOOKUP(C437,[3]A!$D$2:$F$350,3,FALSE)</f>
        <v>ETOILE CYCLISTE TOURCOING</v>
      </c>
      <c r="E437" s="49" t="str">
        <f>VLOOKUP(C437,[3]A!$D$2:$J$467,7,FALSE)</f>
        <v>05999107301</v>
      </c>
      <c r="F437" s="50" t="s">
        <v>364</v>
      </c>
      <c r="J437" s="105">
        <v>1</v>
      </c>
      <c r="N437" s="49">
        <f>VLOOKUP(C437,Bilan!$B$4:$D$1785,3,FALSE)</f>
        <v>2915</v>
      </c>
      <c r="O437" s="49">
        <f t="shared" si="40"/>
        <v>216</v>
      </c>
      <c r="P437" s="50" t="str">
        <f>VLOOKUP(C437,[3]A!$D$2:$H$438,5,FALSE)</f>
        <v>Jeune Masculin 15/16 ans</v>
      </c>
      <c r="Q437" s="48">
        <f>IFERROR(VLOOKUP(C437,[4]Cadets!$B$3:$G$89,6,FALSE),0)</f>
        <v>14</v>
      </c>
      <c r="R437" s="48">
        <f>IFERROR(VLOOKUP(C437,'[4]2ème'!$B$3:$I$105,6,FALSE),0)</f>
        <v>0</v>
      </c>
      <c r="S437" s="48">
        <f>IFERROR(VLOOKUP(C437,'[4]3ème'!$B$3:$I$230,6,FALSE),0)</f>
        <v>0</v>
      </c>
      <c r="T437" s="48">
        <f>IFERROR(VLOOKUP(C437,[4]Féminines!$B$3:$I$89,6,FALSE),0)</f>
        <v>0</v>
      </c>
      <c r="U437">
        <f t="shared" si="36"/>
        <v>14</v>
      </c>
    </row>
    <row r="438" spans="1:21" ht="14.45" customHeight="1" x14ac:dyDescent="0.25">
      <c r="A438" s="49">
        <v>217</v>
      </c>
      <c r="B438" s="49">
        <f t="shared" si="39"/>
        <v>2921</v>
      </c>
      <c r="C438" s="5" t="s">
        <v>626</v>
      </c>
      <c r="D438" s="49" t="s">
        <v>62</v>
      </c>
      <c r="E438" s="49" t="e">
        <f>VLOOKUP(C438,[3]A!$D$2:$J$467,7,FALSE)</f>
        <v>#N/A</v>
      </c>
      <c r="F438" s="50" t="s">
        <v>364</v>
      </c>
      <c r="J438" s="105" t="e">
        <f>VLOOKUP(C438,Route2021!$C$2:$J$1212,8,FALSE)</f>
        <v>#N/A</v>
      </c>
      <c r="N438" s="49">
        <f>VLOOKUP(C438,Bilan!$B$4:$D$1785,3,FALSE)</f>
        <v>2921</v>
      </c>
      <c r="O438" s="49">
        <f t="shared" si="40"/>
        <v>217</v>
      </c>
      <c r="P438" s="50" t="e">
        <f>VLOOKUP(C438,[3]A!$D$2:$H$438,5,FALSE)</f>
        <v>#N/A</v>
      </c>
      <c r="Q438" s="48">
        <f>IFERROR(VLOOKUP(C438,[4]Cadets!$B$3:$G$89,6,FALSE),0)</f>
        <v>2</v>
      </c>
      <c r="R438" s="48">
        <f>IFERROR(VLOOKUP(C438,'[4]2ème'!$B$3:$I$105,6,FALSE),0)</f>
        <v>0</v>
      </c>
      <c r="S438" s="48">
        <f>IFERROR(VLOOKUP(C438,'[4]3ème'!$B$3:$I$230,6,FALSE),0)</f>
        <v>0</v>
      </c>
      <c r="T438" s="48">
        <f>IFERROR(VLOOKUP(C438,[4]Féminines!$B$3:$I$89,6,FALSE),0)</f>
        <v>0</v>
      </c>
      <c r="U438">
        <f t="shared" si="36"/>
        <v>2</v>
      </c>
    </row>
    <row r="439" spans="1:21" ht="14.45" customHeight="1" x14ac:dyDescent="0.25">
      <c r="A439" s="49">
        <v>218</v>
      </c>
      <c r="B439" s="49" t="e">
        <f t="shared" si="39"/>
        <v>#N/A</v>
      </c>
      <c r="C439" t="s">
        <v>4028</v>
      </c>
      <c r="D439" s="49" t="s">
        <v>4029</v>
      </c>
      <c r="E439" s="49" t="e">
        <f>VLOOKUP(C439,[3]A!$D$2:$J$467,7,FALSE)</f>
        <v>#N/A</v>
      </c>
      <c r="F439" s="50" t="s">
        <v>364</v>
      </c>
      <c r="J439" s="105" t="e">
        <f>VLOOKUP(C439,Route2021!$C$2:$J$1212,8,FALSE)</f>
        <v>#N/A</v>
      </c>
      <c r="N439" s="49" t="e">
        <f>VLOOKUP(C439,Bilan!$B$4:$D$1785,3,FALSE)</f>
        <v>#N/A</v>
      </c>
      <c r="O439" s="49">
        <f t="shared" si="40"/>
        <v>218</v>
      </c>
      <c r="P439" s="50" t="e">
        <f>VLOOKUP(C439,[3]A!$D$2:$H$438,5,FALSE)</f>
        <v>#N/A</v>
      </c>
      <c r="Q439" s="48">
        <f>IFERROR(VLOOKUP(C439,[4]Cadets!$B$3:$G$89,6,FALSE),0)</f>
        <v>1</v>
      </c>
      <c r="R439" s="48">
        <f>IFERROR(VLOOKUP(C439,'[4]2ème'!$B$3:$I$105,6,FALSE),0)</f>
        <v>0</v>
      </c>
      <c r="S439" s="48">
        <f>IFERROR(VLOOKUP(C439,'[4]3ème'!$B$3:$I$230,6,FALSE),0)</f>
        <v>0</v>
      </c>
      <c r="T439" s="48">
        <f>IFERROR(VLOOKUP(C439,[4]Féminines!$B$3:$I$89,6,FALSE),0)</f>
        <v>0</v>
      </c>
      <c r="U439">
        <f t="shared" si="36"/>
        <v>1</v>
      </c>
    </row>
    <row r="440" spans="1:21" ht="14.45" customHeight="1" x14ac:dyDescent="0.25">
      <c r="A440" s="49">
        <v>219</v>
      </c>
      <c r="B440" s="49" t="e">
        <f t="shared" si="39"/>
        <v>#N/A</v>
      </c>
      <c r="C440" s="5" t="s">
        <v>4030</v>
      </c>
      <c r="D440" s="49" t="s">
        <v>4022</v>
      </c>
      <c r="E440" s="49" t="e">
        <f>VLOOKUP(C440,[3]A!$D$2:$J$467,7,FALSE)</f>
        <v>#N/A</v>
      </c>
      <c r="F440" s="50" t="s">
        <v>364</v>
      </c>
      <c r="J440" s="105" t="e">
        <f>VLOOKUP(C440,Route2021!$C$2:$J$1212,8,FALSE)</f>
        <v>#N/A</v>
      </c>
      <c r="N440" s="49" t="e">
        <f>VLOOKUP(C440,Bilan!$B$4:$D$1785,3,FALSE)</f>
        <v>#N/A</v>
      </c>
      <c r="O440" s="49">
        <f t="shared" si="40"/>
        <v>219</v>
      </c>
      <c r="P440" s="50" t="e">
        <f>VLOOKUP(C440,[3]A!$D$2:$H$438,5,FALSE)</f>
        <v>#N/A</v>
      </c>
      <c r="Q440" s="48">
        <f>IFERROR(VLOOKUP(C440,[4]Cadets!$B$3:$G$89,6,FALSE),0)</f>
        <v>1</v>
      </c>
      <c r="R440" s="48">
        <f>IFERROR(VLOOKUP(C440,'[4]2ème'!$B$3:$I$105,6,FALSE),0)</f>
        <v>0</v>
      </c>
      <c r="S440" s="48">
        <f>IFERROR(VLOOKUP(C440,'[4]3ème'!$B$3:$I$230,6,FALSE),0)</f>
        <v>0</v>
      </c>
      <c r="T440" s="48">
        <f>IFERROR(VLOOKUP(C440,[4]Féminines!$B$3:$I$89,6,FALSE),0)</f>
        <v>0</v>
      </c>
      <c r="U440">
        <f t="shared" si="36"/>
        <v>1</v>
      </c>
    </row>
    <row r="441" spans="1:21" ht="14.45" customHeight="1" x14ac:dyDescent="0.25">
      <c r="A441" s="48">
        <v>220</v>
      </c>
      <c r="B441" s="48">
        <f t="shared" si="39"/>
        <v>1260</v>
      </c>
      <c r="C441" t="s">
        <v>1116</v>
      </c>
      <c r="D441" s="49" t="s">
        <v>843</v>
      </c>
      <c r="E441" s="49" t="str">
        <f>VLOOKUP(C441,[3]A!$D$2:$J$467,7,FALSE)</f>
        <v>05999113201</v>
      </c>
      <c r="F441" s="50" t="s">
        <v>364</v>
      </c>
      <c r="J441" s="105" t="e">
        <f>VLOOKUP(C441,Route2021!$C$2:$J$1212,8,FALSE)</f>
        <v>#N/A</v>
      </c>
      <c r="N441" s="49">
        <f>VLOOKUP(C441,Bilan!$B$4:$D$1785,3,FALSE)</f>
        <v>1260</v>
      </c>
      <c r="O441" s="49">
        <f t="shared" si="40"/>
        <v>220</v>
      </c>
      <c r="P441" s="50" t="str">
        <f>VLOOKUP(C441,[3]A!$D$2:$H$438,5,FALSE)</f>
        <v>Jeune Masculin 15/16 ans</v>
      </c>
      <c r="Q441" s="48">
        <f>IFERROR(VLOOKUP(C441,[4]Cadets!$B$3:$G$89,6,FALSE),0)</f>
        <v>5</v>
      </c>
      <c r="R441" s="48">
        <f>IFERROR(VLOOKUP(C441,'[4]2ème'!$B$3:$I$105,6,FALSE),0)</f>
        <v>0</v>
      </c>
      <c r="S441" s="48">
        <f>IFERROR(VLOOKUP(C441,'[4]3ème'!$B$3:$I$230,6,FALSE),0)</f>
        <v>0</v>
      </c>
      <c r="T441" s="48">
        <f>IFERROR(VLOOKUP(C441,[4]Féminines!$B$3:$I$89,6,FALSE),0)</f>
        <v>0</v>
      </c>
      <c r="U441">
        <f t="shared" si="36"/>
        <v>5</v>
      </c>
    </row>
    <row r="442" spans="1:21" ht="14.45" customHeight="1" x14ac:dyDescent="0.25">
      <c r="A442" s="48">
        <v>221</v>
      </c>
      <c r="B442" s="48">
        <f t="shared" si="39"/>
        <v>2180</v>
      </c>
      <c r="C442" t="s">
        <v>170</v>
      </c>
      <c r="D442" s="49" t="str">
        <f>VLOOKUP(C442,[3]A!$D$2:$F$350,3,FALSE)</f>
        <v>UNION SPORTIVE VALENCIENNES MARLY</v>
      </c>
      <c r="E442" s="49" t="str">
        <f>VLOOKUP(C442,[3]A!$D$2:$J$467,7,FALSE)</f>
        <v>05999045997</v>
      </c>
      <c r="F442" s="50" t="s">
        <v>364</v>
      </c>
      <c r="J442" s="105">
        <f>VLOOKUP(C442,Route2021!$C$2:$J$1212,8,FALSE)</f>
        <v>0</v>
      </c>
      <c r="N442" s="49">
        <f>VLOOKUP(C442,Bilan!$B$4:$D$1785,3,FALSE)</f>
        <v>2180</v>
      </c>
      <c r="O442" s="49">
        <f t="shared" si="40"/>
        <v>221</v>
      </c>
      <c r="P442" s="50" t="str">
        <f>VLOOKUP(C442,[3]A!$D$2:$H$438,5,FALSE)</f>
        <v>Jeune Masculin 15/16 ans</v>
      </c>
      <c r="Q442" s="48">
        <f>IFERROR(VLOOKUP(C442,[4]Cadets!$B$3:$G$89,6,FALSE),0)</f>
        <v>13</v>
      </c>
      <c r="R442" s="48">
        <f>IFERROR(VLOOKUP(C442,'[4]2ème'!$B$3:$I$105,6,FALSE),0)</f>
        <v>0</v>
      </c>
      <c r="S442" s="48">
        <f>IFERROR(VLOOKUP(C442,'[4]3ème'!$B$3:$I$230,6,FALSE),0)</f>
        <v>0</v>
      </c>
      <c r="T442" s="48">
        <f>IFERROR(VLOOKUP(C442,[4]Féminines!$B$3:$I$89,6,FALSE),0)</f>
        <v>0</v>
      </c>
      <c r="U442">
        <f t="shared" si="36"/>
        <v>13</v>
      </c>
    </row>
    <row r="443" spans="1:21" ht="14.45" customHeight="1" x14ac:dyDescent="0.25">
      <c r="A443" s="48">
        <v>222</v>
      </c>
      <c r="B443" s="48">
        <f t="shared" si="39"/>
        <v>144549</v>
      </c>
      <c r="C443" s="5" t="s">
        <v>830</v>
      </c>
      <c r="D443" s="49" t="s">
        <v>140</v>
      </c>
      <c r="E443" s="49" t="str">
        <f>VLOOKUP(C443,[3]A!$D$2:$J$467,7,FALSE)</f>
        <v>05999057637</v>
      </c>
      <c r="F443" s="50" t="s">
        <v>364</v>
      </c>
      <c r="J443" s="105">
        <f>VLOOKUP(C443,Route2021!$C$2:$J$1212,8,FALSE)</f>
        <v>0</v>
      </c>
      <c r="N443" s="49">
        <f>VLOOKUP(C443,Bilan!$B$4:$D$1785,3,FALSE)</f>
        <v>144549</v>
      </c>
      <c r="O443" s="49">
        <f t="shared" si="40"/>
        <v>222</v>
      </c>
      <c r="P443" s="50" t="str">
        <f>VLOOKUP(C443,[3]A!$D$2:$H$438,5,FALSE)</f>
        <v>Jeune Masculin 15/16 ans</v>
      </c>
      <c r="Q443" s="48">
        <f>IFERROR(VLOOKUP(C443,[4]Cadets!$B$3:$G$89,6,FALSE),0)</f>
        <v>10</v>
      </c>
      <c r="R443" s="48">
        <f>IFERROR(VLOOKUP(C443,'[4]2ème'!$B$3:$I$105,6,FALSE),0)</f>
        <v>0</v>
      </c>
      <c r="S443" s="48">
        <f>IFERROR(VLOOKUP(C443,'[4]3ème'!$B$3:$I$230,6,FALSE),0)</f>
        <v>0</v>
      </c>
      <c r="T443" s="48">
        <f>IFERROR(VLOOKUP(C443,[4]Féminines!$B$3:$I$89,6,FALSE),0)</f>
        <v>0</v>
      </c>
      <c r="U443">
        <f t="shared" si="36"/>
        <v>10</v>
      </c>
    </row>
    <row r="444" spans="1:21" ht="14.45" customHeight="1" x14ac:dyDescent="0.25">
      <c r="A444" s="48">
        <v>223</v>
      </c>
      <c r="B444" s="48">
        <f t="shared" si="39"/>
        <v>2528</v>
      </c>
      <c r="C444" t="s">
        <v>3290</v>
      </c>
      <c r="D444" s="49" t="s">
        <v>14</v>
      </c>
      <c r="E444" s="49" t="str">
        <f>VLOOKUP(C444,[3]A!$D$2:$J$467,7,FALSE)</f>
        <v>05999126318</v>
      </c>
      <c r="F444" s="50" t="s">
        <v>364</v>
      </c>
      <c r="J444" s="105">
        <f>VLOOKUP(C444,Route2021!$C$2:$J$1212,8,FALSE)</f>
        <v>0</v>
      </c>
      <c r="N444" s="49">
        <f>VLOOKUP(C444,Bilan!$B$4:$D$1785,3,FALSE)</f>
        <v>2528</v>
      </c>
      <c r="O444" s="49">
        <f t="shared" si="40"/>
        <v>223</v>
      </c>
      <c r="P444" s="50" t="str">
        <f>VLOOKUP(C444,[3]A!$D$2:$H$438,5,FALSE)</f>
        <v>Jeune Masculin 15/16 ans</v>
      </c>
      <c r="Q444" s="48">
        <f>IFERROR(VLOOKUP(C444,[4]Cadets!$B$3:$G$89,6,FALSE),0)</f>
        <v>1</v>
      </c>
      <c r="R444" s="48">
        <f>IFERROR(VLOOKUP(C444,'[4]2ème'!$B$3:$I$105,6,FALSE),0)</f>
        <v>0</v>
      </c>
      <c r="S444" s="48">
        <f>IFERROR(VLOOKUP(C444,'[4]3ème'!$B$3:$I$230,6,FALSE),0)</f>
        <v>0</v>
      </c>
      <c r="T444" s="48">
        <f>IFERROR(VLOOKUP(C444,[4]Féminines!$B$3:$I$89,6,FALSE),0)</f>
        <v>0</v>
      </c>
      <c r="U444">
        <f t="shared" si="36"/>
        <v>1</v>
      </c>
    </row>
    <row r="445" spans="1:21" ht="14.45" customHeight="1" x14ac:dyDescent="0.25">
      <c r="A445" s="49">
        <v>224</v>
      </c>
      <c r="B445" s="49">
        <f t="shared" si="39"/>
        <v>2485</v>
      </c>
      <c r="C445" t="s">
        <v>3539</v>
      </c>
      <c r="D445" s="49" t="s">
        <v>2976</v>
      </c>
      <c r="E445" s="49" t="e">
        <f>VLOOKUP(C445,[3]A!$D$2:$J$467,7,FALSE)</f>
        <v>#N/A</v>
      </c>
      <c r="F445" s="50" t="s">
        <v>364</v>
      </c>
      <c r="J445" s="105">
        <f>VLOOKUP(C445,Route2021!$C$2:$J$1212,8,FALSE)</f>
        <v>0</v>
      </c>
      <c r="N445" s="49">
        <f>VLOOKUP(C445,Bilan!$B$4:$D$1785,3,FALSE)</f>
        <v>2485</v>
      </c>
      <c r="O445" s="49">
        <f t="shared" si="40"/>
        <v>224</v>
      </c>
      <c r="P445" s="50" t="e">
        <f>VLOOKUP(C445,[3]A!$D$2:$H$438,5,FALSE)</f>
        <v>#N/A</v>
      </c>
      <c r="Q445" s="48">
        <f>IFERROR(VLOOKUP(C445,[4]Cadets!$B$3:$G$89,6,FALSE),0)</f>
        <v>3</v>
      </c>
      <c r="R445" s="48">
        <f>IFERROR(VLOOKUP(C445,'[4]2ème'!$B$3:$I$105,6,FALSE),0)</f>
        <v>0</v>
      </c>
      <c r="S445" s="48">
        <f>IFERROR(VLOOKUP(C445,'[4]3ème'!$B$3:$I$230,6,FALSE),0)</f>
        <v>0</v>
      </c>
      <c r="T445" s="48">
        <f>IFERROR(VLOOKUP(C445,[4]Féminines!$B$3:$I$89,6,FALSE),0)</f>
        <v>0</v>
      </c>
      <c r="U445">
        <f t="shared" si="36"/>
        <v>3</v>
      </c>
    </row>
    <row r="446" spans="1:21" ht="14.45" customHeight="1" x14ac:dyDescent="0.25">
      <c r="A446" s="49">
        <v>225</v>
      </c>
      <c r="B446" s="49">
        <f t="shared" si="39"/>
        <v>2538</v>
      </c>
      <c r="C446" s="5" t="s">
        <v>3877</v>
      </c>
      <c r="D446" s="49" t="s">
        <v>32</v>
      </c>
      <c r="E446" s="49" t="str">
        <f>VLOOKUP(C446,[3]A!$D$2:$J$467,7,FALSE)</f>
        <v>05999131057</v>
      </c>
      <c r="F446" s="50" t="s">
        <v>364</v>
      </c>
      <c r="J446" s="105" t="e">
        <f>VLOOKUP(C446,Route2021!$C$2:$J$1212,8,FALSE)</f>
        <v>#N/A</v>
      </c>
      <c r="N446" s="49">
        <f>VLOOKUP(C446,Bilan!$B$4:$D$1785,3,FALSE)</f>
        <v>2538</v>
      </c>
      <c r="O446" s="49">
        <f t="shared" si="40"/>
        <v>225</v>
      </c>
      <c r="P446" s="50" t="str">
        <f>VLOOKUP(C446,[3]A!$D$2:$H$438,5,FALSE)</f>
        <v>Jeune Masculin 15/16 ans</v>
      </c>
      <c r="Q446" s="48">
        <f>IFERROR(VLOOKUP(C446,[4]Cadets!$B$3:$G$89,6,FALSE),0)</f>
        <v>4</v>
      </c>
      <c r="R446" s="48">
        <f>IFERROR(VLOOKUP(C446,'[4]2ème'!$B$3:$I$105,6,FALSE),0)</f>
        <v>0</v>
      </c>
      <c r="S446" s="48">
        <f>IFERROR(VLOOKUP(C446,'[4]3ème'!$B$3:$I$230,6,FALSE),0)</f>
        <v>0</v>
      </c>
      <c r="T446" s="48">
        <f>IFERROR(VLOOKUP(C446,[4]Féminines!$B$3:$I$89,6,FALSE),0)</f>
        <v>0</v>
      </c>
      <c r="U446">
        <f t="shared" si="36"/>
        <v>4</v>
      </c>
    </row>
    <row r="447" spans="1:21" ht="14.45" customHeight="1" x14ac:dyDescent="0.25">
      <c r="A447" s="49">
        <v>226</v>
      </c>
      <c r="B447" s="49" t="e">
        <f t="shared" si="39"/>
        <v>#N/A</v>
      </c>
      <c r="C447" s="5"/>
      <c r="D447" s="49" t="e">
        <f>VLOOKUP(C447,[3]A!$D$2:$F$350,3,FALSE)</f>
        <v>#N/A</v>
      </c>
      <c r="E447" s="49" t="e">
        <f>VLOOKUP(C447,[3]A!$D$2:$J$467,7,FALSE)</f>
        <v>#N/A</v>
      </c>
      <c r="F447" s="50" t="s">
        <v>364</v>
      </c>
      <c r="J447" s="105">
        <f>VLOOKUP(C447,Route2021!$C$2:$J$1212,8,FALSE)</f>
        <v>0</v>
      </c>
      <c r="N447" s="49" t="e">
        <f>VLOOKUP(C447,Bilan!$B$4:$D$1785,3,FALSE)</f>
        <v>#N/A</v>
      </c>
      <c r="O447" s="49">
        <f t="shared" si="40"/>
        <v>226</v>
      </c>
      <c r="P447" s="50" t="e">
        <f>VLOOKUP(C447,[3]A!$D$2:$H$438,5,FALSE)</f>
        <v>#N/A</v>
      </c>
      <c r="Q447" s="48">
        <f>IFERROR(VLOOKUP(C447,[4]Cadets!$B$3:$G$89,6,FALSE),0)</f>
        <v>0</v>
      </c>
      <c r="R447" s="48">
        <f>IFERROR(VLOOKUP(C447,'[4]2ème'!$B$3:$I$105,6,FALSE),0)</f>
        <v>0</v>
      </c>
      <c r="S447" s="48">
        <f>IFERROR(VLOOKUP(C447,'[4]3ème'!$B$3:$I$230,6,FALSE),0)</f>
        <v>0</v>
      </c>
      <c r="T447" s="48">
        <f>IFERROR(VLOOKUP(C447,[4]Féminines!$B$3:$I$89,6,FALSE),0)</f>
        <v>0</v>
      </c>
      <c r="U447">
        <f t="shared" si="36"/>
        <v>0</v>
      </c>
    </row>
    <row r="448" spans="1:21" ht="14.45" customHeight="1" x14ac:dyDescent="0.25">
      <c r="A448" s="49">
        <v>227</v>
      </c>
      <c r="B448" s="49" t="e">
        <f t="shared" si="39"/>
        <v>#N/A</v>
      </c>
      <c r="C448" s="5"/>
      <c r="D448" s="49" t="e">
        <f>VLOOKUP(C448,[3]A!$D$2:$F$350,3,FALSE)</f>
        <v>#N/A</v>
      </c>
      <c r="E448" s="49" t="e">
        <f>VLOOKUP(C448,[3]A!$D$2:$J$467,7,FALSE)</f>
        <v>#N/A</v>
      </c>
      <c r="F448" s="50" t="s">
        <v>364</v>
      </c>
      <c r="J448" s="105">
        <f>VLOOKUP(C448,Route2021!$C$2:$J$1212,8,FALSE)</f>
        <v>0</v>
      </c>
      <c r="N448" s="49" t="e">
        <f>VLOOKUP(C448,Bilan!$B$4:$D$1785,3,FALSE)</f>
        <v>#N/A</v>
      </c>
      <c r="O448" s="49">
        <f t="shared" si="40"/>
        <v>227</v>
      </c>
      <c r="P448" s="50" t="e">
        <f>VLOOKUP(C448,[3]A!$D$2:$H$438,5,FALSE)</f>
        <v>#N/A</v>
      </c>
      <c r="Q448" s="48">
        <f>IFERROR(VLOOKUP(C448,[4]Cadets!$B$3:$G$89,6,FALSE),0)</f>
        <v>0</v>
      </c>
      <c r="R448" s="48">
        <f>IFERROR(VLOOKUP(C448,'[4]2ème'!$B$3:$I$105,6,FALSE),0)</f>
        <v>0</v>
      </c>
      <c r="S448" s="48">
        <f>IFERROR(VLOOKUP(C448,'[4]3ème'!$B$3:$I$230,6,FALSE),0)</f>
        <v>0</v>
      </c>
      <c r="T448" s="48">
        <f>IFERROR(VLOOKUP(C448,[4]Féminines!$B$3:$I$89,6,FALSE),0)</f>
        <v>0</v>
      </c>
      <c r="U448">
        <f t="shared" si="36"/>
        <v>0</v>
      </c>
    </row>
    <row r="449" spans="1:21" ht="14.45" customHeight="1" x14ac:dyDescent="0.25">
      <c r="A449" s="49">
        <v>228</v>
      </c>
      <c r="B449" s="49" t="e">
        <f t="shared" si="39"/>
        <v>#N/A</v>
      </c>
      <c r="C449" s="5"/>
      <c r="D449" s="49" t="e">
        <f>VLOOKUP(C449,[3]A!$D$2:$F$350,3,FALSE)</f>
        <v>#N/A</v>
      </c>
      <c r="E449" s="49" t="e">
        <f>VLOOKUP(C449,[3]A!$D$2:$J$467,7,FALSE)</f>
        <v>#N/A</v>
      </c>
      <c r="F449" s="50" t="s">
        <v>364</v>
      </c>
      <c r="J449" s="105">
        <f>VLOOKUP(C449,Route2021!$C$2:$J$1212,8,FALSE)</f>
        <v>0</v>
      </c>
      <c r="N449" s="49" t="e">
        <f>VLOOKUP(C449,Bilan!$B$4:$D$1785,3,FALSE)</f>
        <v>#N/A</v>
      </c>
      <c r="O449" s="49">
        <f t="shared" si="40"/>
        <v>228</v>
      </c>
      <c r="P449" s="50" t="e">
        <f>VLOOKUP(C449,[3]A!$D$2:$H$438,5,FALSE)</f>
        <v>#N/A</v>
      </c>
      <c r="Q449" s="48">
        <f>IFERROR(VLOOKUP(C449,[4]Cadets!$B$3:$G$89,6,FALSE),0)</f>
        <v>0</v>
      </c>
      <c r="R449" s="48">
        <f>IFERROR(VLOOKUP(C449,'[4]2ème'!$B$3:$I$105,6,FALSE),0)</f>
        <v>0</v>
      </c>
      <c r="S449" s="48">
        <f>IFERROR(VLOOKUP(C449,'[4]3ème'!$B$3:$I$230,6,FALSE),0)</f>
        <v>0</v>
      </c>
      <c r="T449" s="48">
        <f>IFERROR(VLOOKUP(C449,[4]Féminines!$B$3:$I$89,6,FALSE),0)</f>
        <v>0</v>
      </c>
      <c r="U449">
        <f t="shared" si="36"/>
        <v>0</v>
      </c>
    </row>
    <row r="450" spans="1:21" ht="14.45" customHeight="1" x14ac:dyDescent="0.25">
      <c r="A450" s="49">
        <v>229</v>
      </c>
      <c r="B450" s="49" t="e">
        <f t="shared" si="39"/>
        <v>#N/A</v>
      </c>
      <c r="C450" s="5"/>
      <c r="D450" s="49" t="e">
        <f>VLOOKUP(C450,[3]A!$D$2:$F$350,3,FALSE)</f>
        <v>#N/A</v>
      </c>
      <c r="E450" s="49" t="e">
        <f>VLOOKUP(C450,[3]A!$D$2:$J$467,7,FALSE)</f>
        <v>#N/A</v>
      </c>
      <c r="F450" s="50" t="s">
        <v>364</v>
      </c>
      <c r="J450" s="105">
        <f>VLOOKUP(C450,Route2021!$C$2:$J$1212,8,FALSE)</f>
        <v>0</v>
      </c>
      <c r="N450" s="49" t="e">
        <f>VLOOKUP(C450,Bilan!$B$4:$D$1785,3,FALSE)</f>
        <v>#N/A</v>
      </c>
      <c r="O450" s="49">
        <f t="shared" si="40"/>
        <v>229</v>
      </c>
      <c r="P450" s="50" t="e">
        <f>VLOOKUP(C450,[3]A!$D$2:$H$438,5,FALSE)</f>
        <v>#N/A</v>
      </c>
      <c r="Q450" s="48">
        <f>IFERROR(VLOOKUP(C450,[4]Cadets!$B$3:$G$89,6,FALSE),0)</f>
        <v>0</v>
      </c>
      <c r="R450" s="48">
        <f>IFERROR(VLOOKUP(C450,'[4]2ème'!$B$3:$I$105,6,FALSE),0)</f>
        <v>0</v>
      </c>
      <c r="S450" s="48">
        <f>IFERROR(VLOOKUP(C450,'[4]3ème'!$B$3:$I$230,6,FALSE),0)</f>
        <v>0</v>
      </c>
      <c r="T450" s="48">
        <f>IFERROR(VLOOKUP(C450,[4]Féminines!$B$3:$I$89,6,FALSE),0)</f>
        <v>0</v>
      </c>
      <c r="U450">
        <f t="shared" si="36"/>
        <v>0</v>
      </c>
    </row>
    <row r="451" spans="1:21" ht="14.45" customHeight="1" x14ac:dyDescent="0.25">
      <c r="A451" s="49">
        <v>230</v>
      </c>
      <c r="B451" s="49" t="e">
        <f t="shared" si="39"/>
        <v>#N/A</v>
      </c>
      <c r="C451" s="5"/>
      <c r="D451" s="49" t="e">
        <f>VLOOKUP(C451,[3]A!$D$2:$F$350,3,FALSE)</f>
        <v>#N/A</v>
      </c>
      <c r="E451" s="49" t="e">
        <f>VLOOKUP(C451,[3]A!$D$2:$J$467,7,FALSE)</f>
        <v>#N/A</v>
      </c>
      <c r="F451" s="50" t="s">
        <v>364</v>
      </c>
      <c r="J451" s="105">
        <f>VLOOKUP(C451,Route2021!$C$2:$J$1212,8,FALSE)</f>
        <v>0</v>
      </c>
      <c r="N451" s="49" t="e">
        <f>VLOOKUP(C451,Bilan!$B$4:$D$1785,3,FALSE)</f>
        <v>#N/A</v>
      </c>
      <c r="O451" s="49">
        <f t="shared" si="40"/>
        <v>230</v>
      </c>
      <c r="P451" s="50" t="e">
        <f>VLOOKUP(C451,[3]A!$D$2:$H$438,5,FALSE)</f>
        <v>#N/A</v>
      </c>
      <c r="Q451" s="48">
        <f>IFERROR(VLOOKUP(C451,[4]Cadets!$B$3:$G$89,6,FALSE),0)</f>
        <v>0</v>
      </c>
      <c r="R451" s="48">
        <f>IFERROR(VLOOKUP(C451,'[4]2ème'!$B$3:$I$105,6,FALSE),0)</f>
        <v>0</v>
      </c>
      <c r="S451" s="48">
        <f>IFERROR(VLOOKUP(C451,'[4]3ème'!$B$3:$I$230,6,FALSE),0)</f>
        <v>0</v>
      </c>
      <c r="T451" s="48">
        <f>IFERROR(VLOOKUP(C451,[4]Féminines!$B$3:$I$89,6,FALSE),0)</f>
        <v>0</v>
      </c>
      <c r="U451">
        <f t="shared" ref="U451:U517" si="43">SUM(Q451:T451)</f>
        <v>0</v>
      </c>
    </row>
    <row r="452" spans="1:21" ht="14.45" customHeight="1" x14ac:dyDescent="0.25">
      <c r="A452" s="48"/>
      <c r="B452" s="49" t="e">
        <f t="shared" ref="B452:B457" si="44">N452</f>
        <v>#N/A</v>
      </c>
      <c r="C452"/>
      <c r="D452" s="49"/>
      <c r="E452" s="49" t="e">
        <f>VLOOKUP(C452,[3]A!$D$2:$J$467,7,FALSE)</f>
        <v>#N/A</v>
      </c>
      <c r="F452" s="50" t="s">
        <v>364</v>
      </c>
      <c r="J452" s="105">
        <f>VLOOKUP(C452,Route2021!$C$2:$J$1212,8,FALSE)</f>
        <v>0</v>
      </c>
      <c r="N452" s="49" t="e">
        <f>VLOOKUP(C452,Bilan!$B$4:$D$1785,3,FALSE)</f>
        <v>#N/A</v>
      </c>
      <c r="O452" s="49">
        <f t="shared" ref="O452:O457" si="45">A452</f>
        <v>0</v>
      </c>
      <c r="P452" s="50" t="e">
        <f>VLOOKUP(C452,[3]A!$D$2:$H$438,5,FALSE)</f>
        <v>#N/A</v>
      </c>
      <c r="Q452" s="48">
        <f>IFERROR(VLOOKUP(C452,[4]Cadets!$B$3:$G$89,6,FALSE),0)</f>
        <v>0</v>
      </c>
      <c r="R452" s="48">
        <f>IFERROR(VLOOKUP(C452,'[4]2ème'!$B$3:$I$105,6,FALSE),0)</f>
        <v>0</v>
      </c>
      <c r="S452" s="48">
        <f>IFERROR(VLOOKUP(C452,'[4]3ème'!$B$3:$I$230,6,FALSE),0)</f>
        <v>0</v>
      </c>
      <c r="T452" s="48">
        <f>IFERROR(VLOOKUP(C452,[4]Féminines!$B$3:$I$89,6,FALSE),0)</f>
        <v>0</v>
      </c>
      <c r="U452">
        <f t="shared" si="43"/>
        <v>0</v>
      </c>
    </row>
    <row r="453" spans="1:21" ht="14.45" customHeight="1" x14ac:dyDescent="0.25">
      <c r="A453" s="48"/>
      <c r="B453" s="49">
        <v>2356</v>
      </c>
      <c r="C453" s="5" t="s">
        <v>3159</v>
      </c>
      <c r="D453" s="49"/>
      <c r="E453" s="49" t="str">
        <f>VLOOKUP(C453,[3]A!$D$2:$J$467,7,FALSE)</f>
        <v>05999124189</v>
      </c>
      <c r="F453" s="50" t="s">
        <v>364</v>
      </c>
      <c r="J453" s="105">
        <f>VLOOKUP(C453,Route2021!$C$2:$J$1212,8,FALSE)</f>
        <v>0</v>
      </c>
      <c r="N453" s="49">
        <f>VLOOKUP(C453,Bilan!$B$4:$D$1785,3,FALSE)</f>
        <v>2356</v>
      </c>
      <c r="O453" s="49">
        <f t="shared" si="45"/>
        <v>0</v>
      </c>
      <c r="P453" s="50" t="str">
        <f>VLOOKUP(C453,[3]A!$D$2:$H$438,5,FALSE)</f>
        <v>Jeune Masculin 15/16 ans</v>
      </c>
      <c r="Q453" s="48">
        <f>IFERROR(VLOOKUP(C453,[4]Cadets!$B$3:$G$89,6,FALSE),0)</f>
        <v>0</v>
      </c>
      <c r="R453" s="48">
        <f>IFERROR(VLOOKUP(C453,'[4]2ème'!$B$3:$I$105,6,FALSE),0)</f>
        <v>0</v>
      </c>
      <c r="S453" s="48">
        <f>IFERROR(VLOOKUP(C453,'[4]3ème'!$B$3:$I$230,6,FALSE),0)</f>
        <v>0</v>
      </c>
      <c r="T453" s="48">
        <f>IFERROR(VLOOKUP(C453,[4]Féminines!$B$3:$I$89,6,FALSE),0)</f>
        <v>0</v>
      </c>
      <c r="U453">
        <f t="shared" si="43"/>
        <v>0</v>
      </c>
    </row>
    <row r="454" spans="1:21" ht="14.45" customHeight="1" x14ac:dyDescent="0.25">
      <c r="A454" s="48"/>
      <c r="B454" s="49" t="str">
        <f t="shared" si="44"/>
        <v xml:space="preserve">  </v>
      </c>
      <c r="C454" t="s">
        <v>2500</v>
      </c>
      <c r="D454" s="49" t="str">
        <f>VLOOKUP(C454,[3]A!$D$2:$F$350,3,FALSE)</f>
        <v>UNION VELOCIPEDIQUE FOURMISIENNE</v>
      </c>
      <c r="E454" s="49" t="str">
        <f>VLOOKUP(C454,[3]A!$D$2:$J$467,7,FALSE)</f>
        <v>05999029616</v>
      </c>
      <c r="F454" s="50" t="s">
        <v>364</v>
      </c>
      <c r="J454" s="105">
        <f>VLOOKUP(C454,Route2021!$C$2:$J$1212,8,FALSE)</f>
        <v>0</v>
      </c>
      <c r="N454" s="49" t="str">
        <f>VLOOKUP(C454,Bilan!$B$4:$D$1785,3,FALSE)</f>
        <v xml:space="preserve">  </v>
      </c>
      <c r="O454" s="49">
        <f t="shared" si="45"/>
        <v>0</v>
      </c>
      <c r="P454" s="50" t="str">
        <f>VLOOKUP(C454,[3]A!$D$2:$H$438,5,FALSE)</f>
        <v>Jeune Masculin 15/16 ans</v>
      </c>
      <c r="Q454" s="48">
        <f>IFERROR(VLOOKUP(C454,[4]Cadets!$B$3:$G$89,6,FALSE),0)</f>
        <v>0</v>
      </c>
      <c r="R454" s="48">
        <f>IFERROR(VLOOKUP(C454,'[4]2ème'!$B$3:$I$105,6,FALSE),0)</f>
        <v>0</v>
      </c>
      <c r="S454" s="48">
        <f>IFERROR(VLOOKUP(C454,'[4]3ème'!$B$3:$I$230,6,FALSE),0)</f>
        <v>0</v>
      </c>
      <c r="T454" s="48">
        <f>IFERROR(VLOOKUP(C454,[4]Féminines!$B$3:$I$89,6,FALSE),0)</f>
        <v>0</v>
      </c>
      <c r="U454">
        <f t="shared" si="43"/>
        <v>0</v>
      </c>
    </row>
    <row r="455" spans="1:21" ht="14.45" customHeight="1" x14ac:dyDescent="0.25">
      <c r="A455" s="48"/>
      <c r="B455" s="49" t="e">
        <f t="shared" si="44"/>
        <v>#N/A</v>
      </c>
      <c r="C455"/>
      <c r="D455" s="49"/>
      <c r="E455" s="49" t="e">
        <f>VLOOKUP(C455,[3]A!$D$2:$J$467,7,FALSE)</f>
        <v>#N/A</v>
      </c>
      <c r="F455" s="50" t="s">
        <v>364</v>
      </c>
      <c r="J455" s="105">
        <f>VLOOKUP(C455,Route2021!$C$2:$J$1212,8,FALSE)</f>
        <v>0</v>
      </c>
      <c r="N455" s="49" t="e">
        <f>VLOOKUP(C455,Bilan!$B$4:$D$1785,3,FALSE)</f>
        <v>#N/A</v>
      </c>
      <c r="O455" s="49">
        <f t="shared" si="45"/>
        <v>0</v>
      </c>
      <c r="P455" s="50" t="e">
        <f>VLOOKUP(C455,[3]A!$D$2:$H$438,5,FALSE)</f>
        <v>#N/A</v>
      </c>
      <c r="Q455" s="48">
        <f>IFERROR(VLOOKUP(C455,[4]Cadets!$B$3:$G$89,6,FALSE),0)</f>
        <v>0</v>
      </c>
      <c r="R455" s="48">
        <f>IFERROR(VLOOKUP(C455,'[4]2ème'!$B$3:$I$105,6,FALSE),0)</f>
        <v>0</v>
      </c>
      <c r="S455" s="48">
        <f>IFERROR(VLOOKUP(C455,'[4]3ème'!$B$3:$I$230,6,FALSE),0)</f>
        <v>0</v>
      </c>
      <c r="T455" s="48">
        <f>IFERROR(VLOOKUP(C455,[4]Féminines!$B$3:$I$89,6,FALSE),0)</f>
        <v>0</v>
      </c>
      <c r="U455">
        <f t="shared" si="43"/>
        <v>0</v>
      </c>
    </row>
    <row r="456" spans="1:21" ht="14.45" customHeight="1" x14ac:dyDescent="0.25">
      <c r="A456" s="48"/>
      <c r="B456" s="49">
        <f t="shared" si="44"/>
        <v>2323</v>
      </c>
      <c r="C456" t="s">
        <v>2757</v>
      </c>
      <c r="D456" s="49" t="str">
        <f>VLOOKUP(C456,[3]A!$D$2:$F$350,3,FALSE)</f>
        <v>MANQUEVILLE LILLERS CLUB CYCLISTE</v>
      </c>
      <c r="E456" s="49" t="str">
        <f>VLOOKUP(C456,[3]A!$D$2:$J$467,7,FALSE)</f>
        <v>06297083853</v>
      </c>
      <c r="F456" s="50" t="s">
        <v>364</v>
      </c>
      <c r="J456" s="105">
        <f>VLOOKUP(C456,Route2021!$C$2:$J$1212,8,FALSE)</f>
        <v>0</v>
      </c>
      <c r="N456" s="49">
        <f>VLOOKUP(C456,Bilan!$B$4:$D$1785,3,FALSE)</f>
        <v>2323</v>
      </c>
      <c r="O456" s="49">
        <f t="shared" si="45"/>
        <v>0</v>
      </c>
      <c r="P456" s="50" t="str">
        <f>VLOOKUP(C456,[3]A!$D$2:$H$438,5,FALSE)</f>
        <v>Jeune Féminin 15/16 ans</v>
      </c>
      <c r="Q456" s="48">
        <f>IFERROR(VLOOKUP(C456,[4]Cadets!$B$3:$G$89,6,FALSE),0)</f>
        <v>0</v>
      </c>
      <c r="R456" s="48">
        <f>IFERROR(VLOOKUP(C456,'[4]2ème'!$B$3:$I$105,6,FALSE),0)</f>
        <v>0</v>
      </c>
      <c r="S456" s="48">
        <f>IFERROR(VLOOKUP(C456,'[4]3ème'!$B$3:$I$230,6,FALSE),0)</f>
        <v>0</v>
      </c>
      <c r="T456" s="48">
        <f>IFERROR(VLOOKUP(C456,[4]Féminines!$B$3:$I$89,6,FALSE),0)</f>
        <v>0</v>
      </c>
      <c r="U456">
        <f t="shared" si="43"/>
        <v>0</v>
      </c>
    </row>
    <row r="457" spans="1:21" ht="14.45" customHeight="1" x14ac:dyDescent="0.25">
      <c r="A457" s="48"/>
      <c r="B457" s="49" t="e">
        <f t="shared" si="44"/>
        <v>#N/A</v>
      </c>
      <c r="D457" s="49"/>
      <c r="E457" s="49" t="e">
        <f>VLOOKUP(C457,[3]A!$D$2:$J$467,7,FALSE)</f>
        <v>#N/A</v>
      </c>
      <c r="F457" s="50" t="s">
        <v>364</v>
      </c>
      <c r="J457" s="105">
        <f>VLOOKUP(C457,Route2021!$C$2:$J$1212,8,FALSE)</f>
        <v>0</v>
      </c>
      <c r="N457" s="49" t="e">
        <f>VLOOKUP(C457,Bilan!$B$4:$D$1785,3,FALSE)</f>
        <v>#N/A</v>
      </c>
      <c r="O457" s="49">
        <f t="shared" si="45"/>
        <v>0</v>
      </c>
      <c r="P457" s="50" t="e">
        <f>VLOOKUP(C457,[3]A!$D$2:$H$438,5,FALSE)</f>
        <v>#N/A</v>
      </c>
      <c r="Q457" s="48">
        <f>IFERROR(VLOOKUP(C457,[4]Cadets!$B$3:$G$89,6,FALSE),0)</f>
        <v>0</v>
      </c>
      <c r="R457" s="48">
        <f>IFERROR(VLOOKUP(C457,'[4]2ème'!$B$3:$I$105,6,FALSE),0)</f>
        <v>0</v>
      </c>
      <c r="S457" s="48">
        <f>IFERROR(VLOOKUP(C457,'[4]3ème'!$B$3:$I$230,6,FALSE),0)</f>
        <v>0</v>
      </c>
      <c r="T457" s="48">
        <f>IFERROR(VLOOKUP(C457,[4]Féminines!$B$3:$I$89,6,FALSE),0)</f>
        <v>0</v>
      </c>
      <c r="U457">
        <f t="shared" si="43"/>
        <v>0</v>
      </c>
    </row>
    <row r="458" spans="1:21" ht="14.45" customHeight="1" x14ac:dyDescent="0.25">
      <c r="A458" s="48"/>
      <c r="B458" s="49" t="e">
        <f t="shared" ref="B458:B469" si="46">N458</f>
        <v>#N/A</v>
      </c>
      <c r="D458" s="49"/>
      <c r="E458" s="49" t="e">
        <f>VLOOKUP(C458,[3]A!$D$2:$J$467,7,FALSE)</f>
        <v>#N/A</v>
      </c>
      <c r="F458" s="50" t="s">
        <v>364</v>
      </c>
      <c r="J458" s="105">
        <f>VLOOKUP(C458,Route2021!$C$2:$J$1212,8,FALSE)</f>
        <v>0</v>
      </c>
      <c r="N458" s="49" t="e">
        <f>VLOOKUP(C458,Bilan!$B$4:$D$1785,3,FALSE)</f>
        <v>#N/A</v>
      </c>
      <c r="O458" s="49">
        <f t="shared" ref="O458:O468" si="47">A458</f>
        <v>0</v>
      </c>
      <c r="P458" s="50" t="e">
        <f>VLOOKUP(C458,[3]A!$D$2:$H$438,5,FALSE)</f>
        <v>#N/A</v>
      </c>
      <c r="Q458" s="48">
        <f>IFERROR(VLOOKUP(C458,[4]Cadets!$B$3:$G$89,6,FALSE),0)</f>
        <v>0</v>
      </c>
      <c r="R458" s="48">
        <f>IFERROR(VLOOKUP(C458,'[4]2ème'!$B$3:$I$105,6,FALSE),0)</f>
        <v>0</v>
      </c>
      <c r="S458" s="48">
        <f>IFERROR(VLOOKUP(C458,'[4]3ème'!$B$3:$I$230,6,FALSE),0)</f>
        <v>0</v>
      </c>
      <c r="T458" s="48">
        <f>IFERROR(VLOOKUP(C458,[4]Féminines!$B$3:$I$89,6,FALSE),0)</f>
        <v>0</v>
      </c>
      <c r="U458">
        <f t="shared" si="43"/>
        <v>0</v>
      </c>
    </row>
    <row r="459" spans="1:21" ht="14.45" customHeight="1" x14ac:dyDescent="0.25">
      <c r="A459" s="48"/>
      <c r="B459" s="49" t="e">
        <f t="shared" si="46"/>
        <v>#N/A</v>
      </c>
      <c r="D459" s="49"/>
      <c r="E459" s="49" t="e">
        <f>VLOOKUP(C459,[3]A!$D$2:$J$467,7,FALSE)</f>
        <v>#N/A</v>
      </c>
      <c r="F459" s="50" t="s">
        <v>364</v>
      </c>
      <c r="J459" s="105">
        <f>VLOOKUP(C459,Route2021!$C$2:$J$1212,8,FALSE)</f>
        <v>0</v>
      </c>
      <c r="N459" s="49" t="e">
        <f>VLOOKUP(C459,Bilan!$B$4:$D$1785,3,FALSE)</f>
        <v>#N/A</v>
      </c>
      <c r="O459" s="49">
        <f t="shared" si="47"/>
        <v>0</v>
      </c>
      <c r="P459" s="50" t="e">
        <f>VLOOKUP(C459,[3]A!$D$2:$H$438,5,FALSE)</f>
        <v>#N/A</v>
      </c>
      <c r="Q459" s="48">
        <f>IFERROR(VLOOKUP(C459,[4]Cadets!$B$3:$G$89,6,FALSE),0)</f>
        <v>0</v>
      </c>
      <c r="R459" s="48">
        <f>IFERROR(VLOOKUP(C459,'[4]2ème'!$B$3:$I$105,6,FALSE),0)</f>
        <v>0</v>
      </c>
      <c r="S459" s="48">
        <f>IFERROR(VLOOKUP(C459,'[4]3ème'!$B$3:$I$230,6,FALSE),0)</f>
        <v>0</v>
      </c>
      <c r="T459" s="48">
        <f>IFERROR(VLOOKUP(C459,[4]Féminines!$B$3:$I$89,6,FALSE),0)</f>
        <v>0</v>
      </c>
      <c r="U459">
        <f t="shared" si="43"/>
        <v>0</v>
      </c>
    </row>
    <row r="460" spans="1:21" ht="14.45" customHeight="1" x14ac:dyDescent="0.25">
      <c r="A460" s="48"/>
      <c r="B460" s="49" t="e">
        <f t="shared" si="46"/>
        <v>#N/A</v>
      </c>
      <c r="D460" s="49"/>
      <c r="E460" s="49" t="e">
        <f>VLOOKUP(C460,[3]A!$D$2:$J$467,7,FALSE)</f>
        <v>#N/A</v>
      </c>
      <c r="F460" s="50" t="s">
        <v>364</v>
      </c>
      <c r="J460" s="105">
        <f>VLOOKUP(C460,Route2021!$C$2:$J$1212,8,FALSE)</f>
        <v>0</v>
      </c>
      <c r="N460" s="49" t="e">
        <f>VLOOKUP(C460,Bilan!$B$4:$D$1785,3,FALSE)</f>
        <v>#N/A</v>
      </c>
      <c r="O460" s="49">
        <f t="shared" si="47"/>
        <v>0</v>
      </c>
      <c r="P460" s="50" t="e">
        <f>VLOOKUP(C460,[3]A!$D$2:$H$438,5,FALSE)</f>
        <v>#N/A</v>
      </c>
      <c r="Q460" s="48">
        <f>IFERROR(VLOOKUP(C460,[4]Cadets!$B$3:$G$89,6,FALSE),0)</f>
        <v>0</v>
      </c>
      <c r="R460" s="48">
        <f>IFERROR(VLOOKUP(C460,'[4]2ème'!$B$3:$I$105,6,FALSE),0)</f>
        <v>0</v>
      </c>
      <c r="S460" s="48">
        <f>IFERROR(VLOOKUP(C460,'[4]3ème'!$B$3:$I$230,6,FALSE),0)</f>
        <v>0</v>
      </c>
      <c r="T460" s="48">
        <f>IFERROR(VLOOKUP(C460,[4]Féminines!$B$3:$I$89,6,FALSE),0)</f>
        <v>0</v>
      </c>
      <c r="U460">
        <f t="shared" si="43"/>
        <v>0</v>
      </c>
    </row>
    <row r="461" spans="1:21" ht="14.45" customHeight="1" x14ac:dyDescent="0.25">
      <c r="A461" s="48"/>
      <c r="B461" s="49" t="e">
        <f t="shared" si="46"/>
        <v>#N/A</v>
      </c>
      <c r="D461" s="49" t="e">
        <f>VLOOKUP(C461,[3]A!$D$2:$F$350,3,FALSE)</f>
        <v>#N/A</v>
      </c>
      <c r="E461" s="49" t="e">
        <f>VLOOKUP(C461,[3]A!$D$2:$J$467,7,FALSE)</f>
        <v>#N/A</v>
      </c>
      <c r="F461" s="50" t="s">
        <v>364</v>
      </c>
      <c r="J461" s="105">
        <f>VLOOKUP(C461,Route2021!$C$2:$J$1212,8,FALSE)</f>
        <v>0</v>
      </c>
      <c r="N461" s="49" t="e">
        <f>VLOOKUP(C461,Bilan!$B$4:$D$1785,3,FALSE)</f>
        <v>#N/A</v>
      </c>
      <c r="O461" s="49">
        <f t="shared" si="47"/>
        <v>0</v>
      </c>
      <c r="P461" s="50" t="e">
        <f>VLOOKUP(C461,[3]A!$D$2:$H$438,5,FALSE)</f>
        <v>#N/A</v>
      </c>
      <c r="Q461" s="48">
        <f>IFERROR(VLOOKUP(C461,[4]Cadets!$B$3:$G$89,6,FALSE),0)</f>
        <v>0</v>
      </c>
      <c r="R461" s="48">
        <f>IFERROR(VLOOKUP(C461,'[4]2ème'!$B$3:$I$105,6,FALSE),0)</f>
        <v>0</v>
      </c>
      <c r="S461" s="48">
        <f>IFERROR(VLOOKUP(C461,'[4]3ème'!$B$3:$I$230,6,FALSE),0)</f>
        <v>0</v>
      </c>
      <c r="T461" s="48">
        <f>IFERROR(VLOOKUP(C461,[4]Féminines!$B$3:$I$89,6,FALSE),0)</f>
        <v>0</v>
      </c>
      <c r="U461">
        <f t="shared" si="43"/>
        <v>0</v>
      </c>
    </row>
    <row r="462" spans="1:21" ht="14.45" customHeight="1" x14ac:dyDescent="0.25">
      <c r="A462" s="48"/>
      <c r="B462" s="49" t="e">
        <f t="shared" si="46"/>
        <v>#N/A</v>
      </c>
      <c r="D462" s="49" t="e">
        <f>VLOOKUP(C462,[3]A!$D$2:$F$350,3,FALSE)</f>
        <v>#N/A</v>
      </c>
      <c r="E462" s="49" t="e">
        <f>VLOOKUP(C462,[3]A!$D$2:$J$467,7,FALSE)</f>
        <v>#N/A</v>
      </c>
      <c r="F462" s="50" t="s">
        <v>364</v>
      </c>
      <c r="J462" s="105">
        <f>VLOOKUP(C462,Route2021!$C$2:$J$1212,8,FALSE)</f>
        <v>0</v>
      </c>
      <c r="N462" s="49" t="e">
        <f>VLOOKUP(C462,Bilan!$B$4:$D$1785,3,FALSE)</f>
        <v>#N/A</v>
      </c>
      <c r="O462" s="49">
        <f t="shared" si="47"/>
        <v>0</v>
      </c>
      <c r="P462" s="50" t="e">
        <f>VLOOKUP(C462,[3]A!$D$2:$H$438,5,FALSE)</f>
        <v>#N/A</v>
      </c>
      <c r="Q462" s="48">
        <f>IFERROR(VLOOKUP(C462,[4]Cadets!$B$3:$G$89,6,FALSE),0)</f>
        <v>0</v>
      </c>
      <c r="R462" s="48">
        <f>IFERROR(VLOOKUP(C462,'[4]2ème'!$B$3:$I$105,6,FALSE),0)</f>
        <v>0</v>
      </c>
      <c r="S462" s="48">
        <f>IFERROR(VLOOKUP(C462,'[4]3ème'!$B$3:$I$230,6,FALSE),0)</f>
        <v>0</v>
      </c>
      <c r="T462" s="48">
        <f>IFERROR(VLOOKUP(C462,[4]Féminines!$B$3:$I$89,6,FALSE),0)</f>
        <v>0</v>
      </c>
      <c r="U462">
        <f t="shared" si="43"/>
        <v>0</v>
      </c>
    </row>
    <row r="463" spans="1:21" ht="14.45" customHeight="1" x14ac:dyDescent="0.25">
      <c r="A463" s="48"/>
      <c r="B463" s="49" t="e">
        <f t="shared" si="46"/>
        <v>#N/A</v>
      </c>
      <c r="D463" s="49" t="e">
        <f>VLOOKUP(C463,[3]A!$D$2:$F$350,3,FALSE)</f>
        <v>#N/A</v>
      </c>
      <c r="E463" s="49" t="e">
        <f>VLOOKUP(C463,[3]A!$D$2:$J$467,7,FALSE)</f>
        <v>#N/A</v>
      </c>
      <c r="F463" s="50" t="s">
        <v>364</v>
      </c>
      <c r="J463" s="105">
        <f>VLOOKUP(C463,Route2021!$C$2:$J$1212,8,FALSE)</f>
        <v>0</v>
      </c>
      <c r="N463" s="49" t="e">
        <f>VLOOKUP(C463,Bilan!$B$4:$D$1785,3,FALSE)</f>
        <v>#N/A</v>
      </c>
      <c r="O463" s="49">
        <f t="shared" si="47"/>
        <v>0</v>
      </c>
      <c r="P463" s="50" t="e">
        <f>VLOOKUP(C463,[3]A!$D$2:$H$438,5,FALSE)</f>
        <v>#N/A</v>
      </c>
      <c r="Q463" s="48">
        <f>IFERROR(VLOOKUP(C463,[4]Cadets!$B$3:$G$89,6,FALSE),0)</f>
        <v>0</v>
      </c>
      <c r="R463" s="48">
        <f>IFERROR(VLOOKUP(C463,'[4]2ème'!$B$3:$I$105,6,FALSE),0)</f>
        <v>0</v>
      </c>
      <c r="S463" s="48">
        <f>IFERROR(VLOOKUP(C463,'[4]3ème'!$B$3:$I$230,6,FALSE),0)</f>
        <v>0</v>
      </c>
      <c r="T463" s="48">
        <f>IFERROR(VLOOKUP(C463,[4]Féminines!$B$3:$I$89,6,FALSE),0)</f>
        <v>0</v>
      </c>
      <c r="U463">
        <f t="shared" si="43"/>
        <v>0</v>
      </c>
    </row>
    <row r="464" spans="1:21" ht="14.45" customHeight="1" x14ac:dyDescent="0.25">
      <c r="A464" s="48"/>
      <c r="B464" s="49" t="e">
        <f t="shared" si="46"/>
        <v>#N/A</v>
      </c>
      <c r="D464" s="49" t="e">
        <f>VLOOKUP(C464,[3]A!$D$2:$F$350,3,FALSE)</f>
        <v>#N/A</v>
      </c>
      <c r="E464" s="49" t="e">
        <f>VLOOKUP(C464,[3]A!$D$2:$J$467,7,FALSE)</f>
        <v>#N/A</v>
      </c>
      <c r="F464" s="50" t="s">
        <v>364</v>
      </c>
      <c r="J464" s="105">
        <f>VLOOKUP(C464,Route2021!$C$2:$J$1212,8,FALSE)</f>
        <v>0</v>
      </c>
      <c r="N464" s="49" t="e">
        <f>VLOOKUP(C464,Bilan!$B$4:$D$1785,3,FALSE)</f>
        <v>#N/A</v>
      </c>
      <c r="O464" s="49">
        <f t="shared" si="47"/>
        <v>0</v>
      </c>
      <c r="P464" s="50" t="e">
        <f>VLOOKUP(C464,[3]A!$D$2:$H$438,5,FALSE)</f>
        <v>#N/A</v>
      </c>
      <c r="Q464" s="48">
        <f>IFERROR(VLOOKUP(C464,[4]Cadets!$B$3:$G$89,6,FALSE),0)</f>
        <v>0</v>
      </c>
      <c r="R464" s="48">
        <f>IFERROR(VLOOKUP(C464,'[4]2ème'!$B$3:$I$105,6,FALSE),0)</f>
        <v>0</v>
      </c>
      <c r="S464" s="48">
        <f>IFERROR(VLOOKUP(C464,'[4]3ème'!$B$3:$I$230,6,FALSE),0)</f>
        <v>0</v>
      </c>
      <c r="T464" s="48">
        <f>IFERROR(VLOOKUP(C464,[4]Féminines!$B$3:$I$89,6,FALSE),0)</f>
        <v>0</v>
      </c>
      <c r="U464">
        <f t="shared" si="43"/>
        <v>0</v>
      </c>
    </row>
    <row r="465" spans="1:21" ht="14.45" customHeight="1" x14ac:dyDescent="0.25">
      <c r="A465" s="48"/>
      <c r="B465" s="49" t="e">
        <f t="shared" si="46"/>
        <v>#N/A</v>
      </c>
      <c r="D465" s="49" t="e">
        <f>VLOOKUP(C465,[3]A!$D$2:$F$350,3,FALSE)</f>
        <v>#N/A</v>
      </c>
      <c r="E465" s="49" t="e">
        <f>VLOOKUP(C465,[3]A!$D$2:$J$467,7,FALSE)</f>
        <v>#N/A</v>
      </c>
      <c r="F465" s="50" t="s">
        <v>364</v>
      </c>
      <c r="J465" s="105">
        <f>VLOOKUP(C465,Route2021!$C$2:$J$1212,8,FALSE)</f>
        <v>0</v>
      </c>
      <c r="N465" s="49" t="e">
        <f>VLOOKUP(C465,Bilan!$B$4:$D$1785,3,FALSE)</f>
        <v>#N/A</v>
      </c>
      <c r="O465" s="49">
        <f t="shared" si="47"/>
        <v>0</v>
      </c>
      <c r="P465" s="50" t="e">
        <f>VLOOKUP(C465,[3]A!$D$2:$H$438,5,FALSE)</f>
        <v>#N/A</v>
      </c>
      <c r="Q465" s="48">
        <f>IFERROR(VLOOKUP(C465,[4]Cadets!$B$3:$G$89,6,FALSE),0)</f>
        <v>0</v>
      </c>
      <c r="R465" s="48">
        <f>IFERROR(VLOOKUP(C465,'[4]2ème'!$B$3:$I$105,6,FALSE),0)</f>
        <v>0</v>
      </c>
      <c r="S465" s="48">
        <f>IFERROR(VLOOKUP(C465,'[4]3ème'!$B$3:$I$230,6,FALSE),0)</f>
        <v>0</v>
      </c>
      <c r="T465" s="48">
        <f>IFERROR(VLOOKUP(C465,[4]Féminines!$B$3:$I$89,6,FALSE),0)</f>
        <v>0</v>
      </c>
      <c r="U465">
        <f t="shared" si="43"/>
        <v>0</v>
      </c>
    </row>
    <row r="466" spans="1:21" ht="14.45" customHeight="1" x14ac:dyDescent="0.25">
      <c r="A466" s="48"/>
      <c r="B466" s="49" t="e">
        <f t="shared" si="46"/>
        <v>#N/A</v>
      </c>
      <c r="D466" s="49" t="e">
        <f>VLOOKUP(C466,[3]A!$D$2:$F$350,3,FALSE)</f>
        <v>#N/A</v>
      </c>
      <c r="E466" s="49" t="e">
        <f>VLOOKUP(C466,[3]A!$D$2:$J$467,7,FALSE)</f>
        <v>#N/A</v>
      </c>
      <c r="F466" s="50" t="s">
        <v>364</v>
      </c>
      <c r="J466" s="105">
        <f>VLOOKUP(C466,Route2021!$C$2:$J$1212,8,FALSE)</f>
        <v>0</v>
      </c>
      <c r="N466" s="49" t="e">
        <f>VLOOKUP(C466,Bilan!$B$4:$D$1785,3,FALSE)</f>
        <v>#N/A</v>
      </c>
      <c r="O466" s="49">
        <f t="shared" si="47"/>
        <v>0</v>
      </c>
      <c r="P466" s="50" t="e">
        <f>VLOOKUP(C466,[3]A!$D$2:$H$438,5,FALSE)</f>
        <v>#N/A</v>
      </c>
      <c r="Q466" s="48">
        <f>IFERROR(VLOOKUP(C466,[4]Cadets!$B$3:$G$89,6,FALSE),0)</f>
        <v>0</v>
      </c>
      <c r="R466" s="48">
        <f>IFERROR(VLOOKUP(C466,'[4]2ème'!$B$3:$I$105,6,FALSE),0)</f>
        <v>0</v>
      </c>
      <c r="S466" s="48">
        <f>IFERROR(VLOOKUP(C466,'[4]3ème'!$B$3:$I$230,6,FALSE),0)</f>
        <v>0</v>
      </c>
      <c r="T466" s="48">
        <f>IFERROR(VLOOKUP(C466,[4]Féminines!$B$3:$I$89,6,FALSE),0)</f>
        <v>0</v>
      </c>
      <c r="U466">
        <f t="shared" si="43"/>
        <v>0</v>
      </c>
    </row>
    <row r="467" spans="1:21" ht="14.45" customHeight="1" x14ac:dyDescent="0.25">
      <c r="A467" s="48"/>
      <c r="B467" s="49" t="e">
        <f t="shared" si="46"/>
        <v>#N/A</v>
      </c>
      <c r="D467" s="49" t="e">
        <f>VLOOKUP(C467,[3]A!$D$2:$F$350,3,FALSE)</f>
        <v>#N/A</v>
      </c>
      <c r="E467" s="49" t="e">
        <f>VLOOKUP(C467,[3]A!$D$2:$J$467,7,FALSE)</f>
        <v>#N/A</v>
      </c>
      <c r="F467" s="50" t="s">
        <v>364</v>
      </c>
      <c r="J467" s="105">
        <f>VLOOKUP(C467,Route2021!$C$2:$J$1212,8,FALSE)</f>
        <v>0</v>
      </c>
      <c r="N467" s="49" t="e">
        <f>VLOOKUP(C467,Bilan!$B$4:$D$1785,3,FALSE)</f>
        <v>#N/A</v>
      </c>
      <c r="O467" s="49">
        <f t="shared" si="47"/>
        <v>0</v>
      </c>
      <c r="P467" s="50" t="e">
        <f>VLOOKUP(C467,[3]A!$D$2:$H$438,5,FALSE)</f>
        <v>#N/A</v>
      </c>
      <c r="Q467" s="48">
        <f>IFERROR(VLOOKUP(C467,[4]Cadets!$B$3:$G$89,6,FALSE),0)</f>
        <v>0</v>
      </c>
      <c r="R467" s="48">
        <f>IFERROR(VLOOKUP(C467,'[4]2ème'!$B$3:$I$105,6,FALSE),0)</f>
        <v>0</v>
      </c>
      <c r="S467" s="48">
        <f>IFERROR(VLOOKUP(C467,'[4]3ème'!$B$3:$I$230,6,FALSE),0)</f>
        <v>0</v>
      </c>
      <c r="T467" s="48">
        <f>IFERROR(VLOOKUP(C467,[4]Féminines!$B$3:$I$89,6,FALSE),0)</f>
        <v>0</v>
      </c>
      <c r="U467">
        <f t="shared" si="43"/>
        <v>0</v>
      </c>
    </row>
    <row r="468" spans="1:21" ht="14.45" customHeight="1" x14ac:dyDescent="0.25">
      <c r="A468" s="48"/>
      <c r="B468" s="49" t="e">
        <f t="shared" si="46"/>
        <v>#N/A</v>
      </c>
      <c r="D468" s="49" t="e">
        <f>VLOOKUP(C468,[3]A!$D$2:$F$350,3,FALSE)</f>
        <v>#N/A</v>
      </c>
      <c r="E468" s="49" t="e">
        <f>VLOOKUP(C468,[3]A!$D$2:$J$467,7,FALSE)</f>
        <v>#N/A</v>
      </c>
      <c r="F468" s="50" t="s">
        <v>364</v>
      </c>
      <c r="J468" s="105">
        <f>VLOOKUP(C468,Route2021!$C$2:$J$1212,8,FALSE)</f>
        <v>0</v>
      </c>
      <c r="N468" s="49" t="e">
        <f>VLOOKUP(C468,Bilan!$B$4:$D$1785,3,FALSE)</f>
        <v>#N/A</v>
      </c>
      <c r="O468" s="49">
        <f t="shared" si="47"/>
        <v>0</v>
      </c>
      <c r="P468" s="50" t="e">
        <f>VLOOKUP(C468,[3]A!$D$2:$H$438,5,FALSE)</f>
        <v>#N/A</v>
      </c>
      <c r="Q468" s="48">
        <f>IFERROR(VLOOKUP(C468,[4]Cadets!$B$3:$G$89,6,FALSE),0)</f>
        <v>0</v>
      </c>
      <c r="R468" s="48">
        <f>IFERROR(VLOOKUP(C468,'[4]2ème'!$B$3:$I$105,6,FALSE),0)</f>
        <v>0</v>
      </c>
      <c r="S468" s="48">
        <f>IFERROR(VLOOKUP(C468,'[4]3ème'!$B$3:$I$230,6,FALSE),0)</f>
        <v>0</v>
      </c>
      <c r="T468" s="48">
        <f>IFERROR(VLOOKUP(C468,[4]Féminines!$B$3:$I$89,6,FALSE),0)</f>
        <v>0</v>
      </c>
      <c r="U468">
        <f t="shared" si="43"/>
        <v>0</v>
      </c>
    </row>
    <row r="469" spans="1:21" ht="14.45" customHeight="1" x14ac:dyDescent="0.25">
      <c r="A469" s="3">
        <v>501</v>
      </c>
      <c r="B469" s="3">
        <f t="shared" si="46"/>
        <v>2382</v>
      </c>
      <c r="C469" t="s">
        <v>368</v>
      </c>
      <c r="D469" s="49" t="s">
        <v>109</v>
      </c>
      <c r="E469" s="49" t="str">
        <f>VLOOKUP(C469,[3]A!$D$2:$J$467,7,FALSE)</f>
        <v>05999046341</v>
      </c>
      <c r="F469" s="50" t="s">
        <v>363</v>
      </c>
      <c r="J469" s="105">
        <v>1</v>
      </c>
      <c r="N469" s="49">
        <f>VLOOKUP(C469,Bilan!$B$4:$D$1785,3,FALSE)</f>
        <v>2382</v>
      </c>
      <c r="O469" s="49">
        <f>A469-500</f>
        <v>1</v>
      </c>
      <c r="P469" s="50" t="str">
        <f>VLOOKUP(C469,[3]A!$D$2:$H$438,5,FALSE)</f>
        <v>Jeune Masculin 13/14 ans</v>
      </c>
      <c r="Q469" s="48">
        <f>IFERROR(VLOOKUP(C469,[4]Minimes!$B$3:$G$89,6,FALSE),0)</f>
        <v>20</v>
      </c>
      <c r="R469" s="48">
        <f>IFERROR(VLOOKUP(C469,'[4]2ème'!$B$3:$I$105,6,FALSE),0)</f>
        <v>0</v>
      </c>
      <c r="S469" s="48">
        <f>IFERROR(VLOOKUP(C469,'[4]3ème'!$B$3:$I$230,6,FALSE),0)</f>
        <v>0</v>
      </c>
      <c r="T469" s="48">
        <f>IFERROR(VLOOKUP(C469,[4]Féminines!$B$3:$I$89,6,FALSE),0)</f>
        <v>0</v>
      </c>
      <c r="U469">
        <f t="shared" si="43"/>
        <v>20</v>
      </c>
    </row>
    <row r="470" spans="1:21" ht="14.45" customHeight="1" x14ac:dyDescent="0.25">
      <c r="A470" s="3">
        <v>502</v>
      </c>
      <c r="B470" s="49" t="e">
        <f t="shared" si="39"/>
        <v>#N/A</v>
      </c>
      <c r="C470"/>
      <c r="D470" s="49" t="e">
        <f>VLOOKUP(C470,[3]A!$D$2:$F$350,3,FALSE)</f>
        <v>#N/A</v>
      </c>
      <c r="E470" s="49" t="e">
        <f>VLOOKUP(C470,[3]A!$D$2:$J$467,7,FALSE)</f>
        <v>#N/A</v>
      </c>
      <c r="F470" s="50" t="s">
        <v>363</v>
      </c>
      <c r="J470" s="105">
        <f>VLOOKUP(C470,Route2021!$C$2:$J$1212,8,FALSE)</f>
        <v>0</v>
      </c>
      <c r="N470" s="49" t="e">
        <f>VLOOKUP(C470,Bilan!$B$4:$D$1785,3,FALSE)</f>
        <v>#N/A</v>
      </c>
      <c r="O470" s="49">
        <f t="shared" ref="O470:O498" si="48">A470-500</f>
        <v>2</v>
      </c>
      <c r="P470" s="50" t="e">
        <f>VLOOKUP(C470,[3]A!$D$2:$H$438,5,FALSE)</f>
        <v>#N/A</v>
      </c>
      <c r="Q470" s="48">
        <f>IFERROR(VLOOKUP(C470,[4]Minimes!$B$3:$G$89,6,FALSE),0)</f>
        <v>0</v>
      </c>
      <c r="R470" s="48">
        <f>IFERROR(VLOOKUP(C470,'[4]2ème'!$B$3:$I$105,6,FALSE),0)</f>
        <v>0</v>
      </c>
      <c r="S470" s="48">
        <f>IFERROR(VLOOKUP(C470,'[4]3ème'!$B$3:$I$230,6,FALSE),0)</f>
        <v>0</v>
      </c>
      <c r="T470" s="48">
        <f>IFERROR(VLOOKUP(C470,[4]Féminines!$B$3:$I$89,6,FALSE),0)</f>
        <v>0</v>
      </c>
      <c r="U470">
        <f t="shared" si="43"/>
        <v>0</v>
      </c>
    </row>
    <row r="471" spans="1:21" ht="14.45" customHeight="1" x14ac:dyDescent="0.25">
      <c r="A471" s="3">
        <v>503</v>
      </c>
      <c r="B471" s="3">
        <f t="shared" si="39"/>
        <v>5172</v>
      </c>
      <c r="C471" s="5" t="s">
        <v>377</v>
      </c>
      <c r="D471" s="49" t="s">
        <v>20</v>
      </c>
      <c r="E471" s="49" t="str">
        <f>VLOOKUP(C471,[3]A!$D$2:$J$467,7,FALSE)</f>
        <v>05999076980</v>
      </c>
      <c r="F471" s="50" t="s">
        <v>363</v>
      </c>
      <c r="J471" s="105">
        <v>0</v>
      </c>
      <c r="N471" s="49">
        <f>VLOOKUP(C471,Bilan!$B$4:$D$1785,3,FALSE)</f>
        <v>5172</v>
      </c>
      <c r="O471" s="49">
        <f t="shared" si="48"/>
        <v>3</v>
      </c>
      <c r="P471" s="50" t="str">
        <f>VLOOKUP(C471,[3]A!$D$2:$H$438,5,FALSE)</f>
        <v>Jeune Masculin 13/14 ans</v>
      </c>
      <c r="Q471" s="48">
        <f>IFERROR(VLOOKUP(C471,[4]Minimes!$B$3:$G$89,6,FALSE),0)</f>
        <v>17</v>
      </c>
      <c r="R471" s="48">
        <f>IFERROR(VLOOKUP(C471,'[4]2ème'!$B$3:$I$105,6,FALSE),0)</f>
        <v>0</v>
      </c>
      <c r="S471" s="48">
        <f>IFERROR(VLOOKUP(C471,'[4]3ème'!$B$3:$I$230,6,FALSE),0)</f>
        <v>0</v>
      </c>
      <c r="T471" s="48">
        <f>IFERROR(VLOOKUP(C471,[4]Féminines!$B$3:$I$89,6,FALSE),0)</f>
        <v>0</v>
      </c>
      <c r="U471">
        <f t="shared" si="43"/>
        <v>17</v>
      </c>
    </row>
    <row r="472" spans="1:21" ht="14.45" customHeight="1" x14ac:dyDescent="0.25">
      <c r="A472" s="3">
        <v>504</v>
      </c>
      <c r="B472" s="3">
        <f t="shared" si="39"/>
        <v>144447</v>
      </c>
      <c r="C472" t="s">
        <v>167</v>
      </c>
      <c r="D472" s="49" t="e">
        <f>VLOOKUP(C472,[3]A!$D$2:$F$350,3,FALSE)</f>
        <v>#N/A</v>
      </c>
      <c r="E472" s="49" t="e">
        <f>VLOOKUP(C472,[3]A!$D$2:$J$467,7,FALSE)</f>
        <v>#N/A</v>
      </c>
      <c r="F472" s="50" t="s">
        <v>363</v>
      </c>
      <c r="J472" s="105">
        <f>VLOOKUP(C472,Route2021!$C$2:$J$1212,8,FALSE)</f>
        <v>0</v>
      </c>
      <c r="N472" s="49">
        <f>VLOOKUP(C472,Bilan!$B$4:$D$1785,3,FALSE)</f>
        <v>144447</v>
      </c>
      <c r="O472" s="49">
        <f t="shared" si="48"/>
        <v>4</v>
      </c>
      <c r="P472" s="50" t="e">
        <f>VLOOKUP(C472,[3]A!$D$2:$H$438,5,FALSE)</f>
        <v>#N/A</v>
      </c>
      <c r="Q472" s="48">
        <f>IFERROR(VLOOKUP(C472,[4]Minimes!$B$3:$G$89,6,FALSE),0)</f>
        <v>0</v>
      </c>
      <c r="R472" s="48">
        <f>IFERROR(VLOOKUP(C472,'[4]2ème'!$B$3:$I$105,6,FALSE),0)</f>
        <v>0</v>
      </c>
      <c r="S472" s="48">
        <f>IFERROR(VLOOKUP(C472,'[4]3ème'!$B$3:$I$230,6,FALSE),0)</f>
        <v>0</v>
      </c>
      <c r="T472" s="48">
        <f>IFERROR(VLOOKUP(C472,[4]Féminines!$B$3:$I$89,6,FALSE),0)</f>
        <v>0</v>
      </c>
      <c r="U472">
        <f t="shared" si="43"/>
        <v>0</v>
      </c>
    </row>
    <row r="473" spans="1:21" ht="14.45" customHeight="1" x14ac:dyDescent="0.25">
      <c r="A473" s="3">
        <v>505</v>
      </c>
      <c r="B473" s="3">
        <f t="shared" si="39"/>
        <v>7039</v>
      </c>
      <c r="C473" t="s">
        <v>394</v>
      </c>
      <c r="D473" s="49" t="str">
        <f>VLOOKUP(C473,[3]A!$D$2:$F$350,3,FALSE)</f>
        <v>ENTENTE CYCLISTE DE FONTAINE AU BOIS</v>
      </c>
      <c r="E473" s="49" t="str">
        <f>VLOOKUP(C473,[3]A!$D$2:$J$467,7,FALSE)</f>
        <v>05999062296</v>
      </c>
      <c r="F473" s="50" t="s">
        <v>363</v>
      </c>
      <c r="J473" s="105">
        <v>0</v>
      </c>
      <c r="N473" s="49">
        <f>VLOOKUP(C473,Bilan!$B$4:$D$1785,3,FALSE)</f>
        <v>7039</v>
      </c>
      <c r="O473" s="49">
        <f t="shared" si="48"/>
        <v>5</v>
      </c>
      <c r="P473" s="50" t="str">
        <f>VLOOKUP(C473,[3]A!$D$2:$H$438,5,FALSE)</f>
        <v>Jeune Féminin 13/14 ans</v>
      </c>
      <c r="Q473" s="48">
        <f>IFERROR(VLOOKUP(C473,[4]Minimes!$B$3:$G$89,6,FALSE),0)</f>
        <v>15</v>
      </c>
      <c r="R473" s="48">
        <f>IFERROR(VLOOKUP(C473,'[4]2ème'!$B$3:$I$105,6,FALSE),0)</f>
        <v>0</v>
      </c>
      <c r="S473" s="48">
        <f>IFERROR(VLOOKUP(C473,'[4]3ème'!$B$3:$I$230,6,FALSE),0)</f>
        <v>0</v>
      </c>
      <c r="T473" s="48">
        <f>IFERROR(VLOOKUP(C473,[4]Féminines!$B$3:$I$89,6,FALSE),0)</f>
        <v>0</v>
      </c>
      <c r="U473">
        <f t="shared" si="43"/>
        <v>15</v>
      </c>
    </row>
    <row r="474" spans="1:21" ht="14.45" customHeight="1" x14ac:dyDescent="0.25">
      <c r="A474" s="3">
        <v>506</v>
      </c>
      <c r="B474" s="3">
        <f t="shared" si="39"/>
        <v>4406</v>
      </c>
      <c r="C474" t="s">
        <v>370</v>
      </c>
      <c r="D474" s="49" t="str">
        <f>VLOOKUP(C474,[3]A!$D$2:$F$350,3,FALSE)</f>
        <v>ETOILE CYCLISTE TOURCOING</v>
      </c>
      <c r="E474" s="49" t="str">
        <f>VLOOKUP(C474,[3]A!$D$2:$J$467,7,FALSE)</f>
        <v>05999111467</v>
      </c>
      <c r="F474" s="50" t="s">
        <v>363</v>
      </c>
      <c r="J474" s="105">
        <f>VLOOKUP(C474,Route2021!$C$2:$J$1212,8,FALSE)</f>
        <v>0</v>
      </c>
      <c r="N474" s="49">
        <f>VLOOKUP(C474,Bilan!$B$4:$D$1785,3,FALSE)</f>
        <v>4406</v>
      </c>
      <c r="O474" s="49">
        <f t="shared" si="48"/>
        <v>6</v>
      </c>
      <c r="P474" s="50" t="str">
        <f>VLOOKUP(C474,[3]A!$D$2:$H$438,5,FALSE)</f>
        <v>Jeune Masculin 13/14 ans</v>
      </c>
      <c r="Q474" s="48">
        <f>IFERROR(VLOOKUP(C474,[4]Minimes!$B$3:$G$89,6,FALSE),0)</f>
        <v>18</v>
      </c>
      <c r="R474" s="48">
        <f>IFERROR(VLOOKUP(C474,'[4]2ème'!$B$3:$I$105,6,FALSE),0)</f>
        <v>0</v>
      </c>
      <c r="S474" s="48">
        <f>IFERROR(VLOOKUP(C474,'[4]3ème'!$B$3:$I$230,6,FALSE),0)</f>
        <v>0</v>
      </c>
      <c r="T474" s="48">
        <f>IFERROR(VLOOKUP(C474,[4]Féminines!$B$3:$I$89,6,FALSE),0)</f>
        <v>0</v>
      </c>
      <c r="U474">
        <f t="shared" si="43"/>
        <v>18</v>
      </c>
    </row>
    <row r="475" spans="1:21" ht="14.45" customHeight="1" x14ac:dyDescent="0.25">
      <c r="A475" s="3">
        <v>507</v>
      </c>
      <c r="B475" s="3">
        <f t="shared" si="39"/>
        <v>7059</v>
      </c>
      <c r="C475" t="s">
        <v>376</v>
      </c>
      <c r="D475" s="49" t="s">
        <v>283</v>
      </c>
      <c r="E475" s="49" t="str">
        <f>VLOOKUP(C475,[3]A!$D$2:$J$467,7,FALSE)</f>
        <v>05999057088</v>
      </c>
      <c r="F475" s="50" t="s">
        <v>363</v>
      </c>
      <c r="J475" s="105">
        <v>0</v>
      </c>
      <c r="N475" s="49">
        <f>VLOOKUP(C475,Bilan!$B$4:$D$1785,3,FALSE)</f>
        <v>7059</v>
      </c>
      <c r="O475" s="49">
        <f t="shared" si="48"/>
        <v>7</v>
      </c>
      <c r="P475" s="50" t="str">
        <f>VLOOKUP(C475,[3]A!$D$2:$H$438,5,FALSE)</f>
        <v>Jeune Féminin 13/14 ans</v>
      </c>
      <c r="Q475" s="48">
        <f>IFERROR(VLOOKUP(C475,[4]Minimes!$B$3:$G$89,6,FALSE),0)</f>
        <v>10</v>
      </c>
      <c r="R475" s="48">
        <f>IFERROR(VLOOKUP(C475,'[4]2ème'!$B$3:$I$105,6,FALSE),0)</f>
        <v>0</v>
      </c>
      <c r="S475" s="48">
        <f>IFERROR(VLOOKUP(C475,'[4]3ème'!$B$3:$I$230,6,FALSE),0)</f>
        <v>0</v>
      </c>
      <c r="T475" s="48">
        <f>IFERROR(VLOOKUP(C475,[4]Féminines!$B$3:$I$89,6,FALSE),0)</f>
        <v>0</v>
      </c>
      <c r="U475">
        <f t="shared" si="43"/>
        <v>10</v>
      </c>
    </row>
    <row r="476" spans="1:21" ht="14.45" customHeight="1" x14ac:dyDescent="0.25">
      <c r="A476" s="3">
        <v>508</v>
      </c>
      <c r="B476" s="3">
        <f t="shared" si="39"/>
        <v>4433</v>
      </c>
      <c r="C476" t="s">
        <v>397</v>
      </c>
      <c r="D476" s="49" t="str">
        <f>VLOOKUP(C476,[3]A!$D$2:$F$350,3,FALSE)</f>
        <v>WINGLES PYRAMIDES PASSION VTT</v>
      </c>
      <c r="E476" s="49" t="str">
        <f>VLOOKUP(C476,[3]A!$D$2:$J$467,7,FALSE)</f>
        <v>06297023924</v>
      </c>
      <c r="F476" s="50" t="s">
        <v>363</v>
      </c>
      <c r="J476" s="105">
        <v>1</v>
      </c>
      <c r="N476" s="49">
        <f>VLOOKUP(C476,Bilan!$B$4:$D$1785,3,FALSE)</f>
        <v>4433</v>
      </c>
      <c r="O476" s="49">
        <f t="shared" si="48"/>
        <v>8</v>
      </c>
      <c r="P476" s="50" t="str">
        <f>VLOOKUP(C476,[3]A!$D$2:$H$438,5,FALSE)</f>
        <v>Jeune Masculin 13/14 ans</v>
      </c>
      <c r="Q476" s="48">
        <f>IFERROR(VLOOKUP(C476,[4]Minimes!$B$3:$G$89,6,FALSE),0)</f>
        <v>9</v>
      </c>
      <c r="R476" s="48">
        <f>IFERROR(VLOOKUP(C476,'[4]2ème'!$B$3:$I$105,6,FALSE),0)</f>
        <v>0</v>
      </c>
      <c r="S476" s="48">
        <f>IFERROR(VLOOKUP(C476,'[4]3ème'!$B$3:$I$230,6,FALSE),0)</f>
        <v>0</v>
      </c>
      <c r="T476" s="48">
        <f>IFERROR(VLOOKUP(C476,[4]Féminines!$B$3:$I$89,6,FALSE),0)</f>
        <v>0</v>
      </c>
      <c r="U476">
        <f t="shared" si="43"/>
        <v>9</v>
      </c>
    </row>
    <row r="477" spans="1:21" ht="14.45" customHeight="1" x14ac:dyDescent="0.25">
      <c r="A477" s="3">
        <v>509</v>
      </c>
      <c r="B477" s="3">
        <f t="shared" si="39"/>
        <v>7036</v>
      </c>
      <c r="C477" t="s">
        <v>3663</v>
      </c>
      <c r="D477" s="49" t="s">
        <v>3719</v>
      </c>
      <c r="E477" s="49" t="e">
        <f>VLOOKUP(C477,[3]A!$D$2:$J$467,7,FALSE)</f>
        <v>#N/A</v>
      </c>
      <c r="F477" s="50" t="s">
        <v>363</v>
      </c>
      <c r="J477" s="105">
        <v>0</v>
      </c>
      <c r="N477" s="49">
        <f>VLOOKUP(C477,Bilan!$B$4:$D$1785,3,FALSE)</f>
        <v>7036</v>
      </c>
      <c r="O477" s="49">
        <f t="shared" si="48"/>
        <v>9</v>
      </c>
      <c r="P477" s="50" t="e">
        <f>VLOOKUP(C477,[3]A!$D$2:$H$438,5,FALSE)</f>
        <v>#N/A</v>
      </c>
      <c r="Q477" s="48">
        <f>IFERROR(VLOOKUP(C477,[4]Minimes!$B$3:$G$89,6,FALSE),0)</f>
        <v>4</v>
      </c>
      <c r="R477" s="48">
        <f>IFERROR(VLOOKUP(C477,'[4]2ème'!$B$3:$I$105,6,FALSE),0)</f>
        <v>0</v>
      </c>
      <c r="S477" s="48">
        <f>IFERROR(VLOOKUP(C477,'[4]3ème'!$B$3:$I$230,6,FALSE),0)</f>
        <v>0</v>
      </c>
      <c r="T477" s="48">
        <f>IFERROR(VLOOKUP(C477,[4]Féminines!$B$3:$I$89,6,FALSE),0)</f>
        <v>0</v>
      </c>
      <c r="U477">
        <f t="shared" si="43"/>
        <v>4</v>
      </c>
    </row>
    <row r="478" spans="1:21" ht="14.45" customHeight="1" x14ac:dyDescent="0.25">
      <c r="A478" s="3">
        <v>510</v>
      </c>
      <c r="B478" s="3">
        <f t="shared" si="39"/>
        <v>2583</v>
      </c>
      <c r="C478" t="s">
        <v>409</v>
      </c>
      <c r="D478" s="49" t="s">
        <v>12</v>
      </c>
      <c r="E478" s="49" t="str">
        <f>VLOOKUP(C478,[3]A!$D$2:$J$467,7,FALSE)</f>
        <v>06297029708</v>
      </c>
      <c r="F478" s="50" t="s">
        <v>363</v>
      </c>
      <c r="J478" s="105">
        <v>0</v>
      </c>
      <c r="N478" s="49">
        <f>VLOOKUP(C478,Bilan!$B$4:$D$1785,3,FALSE)</f>
        <v>2583</v>
      </c>
      <c r="O478" s="49">
        <f t="shared" si="48"/>
        <v>10</v>
      </c>
      <c r="P478" s="50" t="str">
        <f>VLOOKUP(C478,[3]A!$D$2:$H$438,5,FALSE)</f>
        <v>Jeune Féminin 13/14 ans</v>
      </c>
      <c r="Q478" s="48">
        <f>IFERROR(VLOOKUP(C478,[4]Minimes!$B$3:$G$89,6,FALSE),0)</f>
        <v>4</v>
      </c>
      <c r="R478" s="48">
        <f>IFERROR(VLOOKUP(C478,'[4]2ème'!$B$3:$I$105,6,FALSE),0)</f>
        <v>0</v>
      </c>
      <c r="S478" s="48">
        <f>IFERROR(VLOOKUP(C478,'[4]3ème'!$B$3:$I$230,6,FALSE),0)</f>
        <v>0</v>
      </c>
      <c r="T478" s="48">
        <f>IFERROR(VLOOKUP(C478,[4]Féminines!$B$3:$I$89,6,FALSE),0)</f>
        <v>0</v>
      </c>
      <c r="U478">
        <f t="shared" si="43"/>
        <v>4</v>
      </c>
    </row>
    <row r="479" spans="1:21" ht="14.45" customHeight="1" x14ac:dyDescent="0.25">
      <c r="A479" s="3">
        <v>511</v>
      </c>
      <c r="B479" s="24">
        <f t="shared" si="39"/>
        <v>5134</v>
      </c>
      <c r="C479" t="s">
        <v>398</v>
      </c>
      <c r="D479" s="49" t="s">
        <v>47</v>
      </c>
      <c r="E479" s="49" t="str">
        <f>VLOOKUP(C479,[3]A!$D$2:$J$467,7,FALSE)</f>
        <v>06297098607</v>
      </c>
      <c r="F479" s="50" t="s">
        <v>363</v>
      </c>
      <c r="J479" s="105">
        <v>0</v>
      </c>
      <c r="N479" s="49">
        <f>VLOOKUP(C479,Bilan!$B$4:$D$1785,3,FALSE)</f>
        <v>5134</v>
      </c>
      <c r="O479" s="49">
        <f t="shared" si="48"/>
        <v>11</v>
      </c>
      <c r="P479" s="50" t="str">
        <f>VLOOKUP(C479,[3]A!$D$2:$H$438,5,FALSE)</f>
        <v>Jeune Masculin 13/14 ans</v>
      </c>
      <c r="Q479" s="48">
        <f>IFERROR(VLOOKUP(C479,[4]Minimes!$B$3:$G$89,6,FALSE),0)</f>
        <v>13</v>
      </c>
      <c r="R479" s="48">
        <f>IFERROR(VLOOKUP(C479,'[4]2ème'!$B$3:$I$105,6,FALSE),0)</f>
        <v>0</v>
      </c>
      <c r="S479" s="48">
        <f>IFERROR(VLOOKUP(C479,'[4]3ème'!$B$3:$I$230,6,FALSE),0)</f>
        <v>0</v>
      </c>
      <c r="T479" s="48">
        <f>IFERROR(VLOOKUP(C479,[4]Féminines!$B$3:$I$89,6,FALSE),0)</f>
        <v>0</v>
      </c>
      <c r="U479">
        <f t="shared" si="43"/>
        <v>13</v>
      </c>
    </row>
    <row r="480" spans="1:21" ht="14.45" customHeight="1" x14ac:dyDescent="0.25">
      <c r="A480" s="3">
        <v>512</v>
      </c>
      <c r="B480" s="49" t="e">
        <f t="shared" si="39"/>
        <v>#N/A</v>
      </c>
      <c r="C480"/>
      <c r="D480" s="49" t="e">
        <f>VLOOKUP(C480,[3]A!$D$2:$F$350,3,FALSE)</f>
        <v>#N/A</v>
      </c>
      <c r="E480" s="49" t="e">
        <f>VLOOKUP(C480,[3]A!$D$2:$J$467,7,FALSE)</f>
        <v>#N/A</v>
      </c>
      <c r="F480" s="50" t="s">
        <v>363</v>
      </c>
      <c r="J480" s="105">
        <f>VLOOKUP(C480,Route2021!$C$2:$J$1212,8,FALSE)</f>
        <v>0</v>
      </c>
      <c r="N480" s="49" t="e">
        <f>VLOOKUP(C480,Bilan!$B$4:$D$1785,3,FALSE)</f>
        <v>#N/A</v>
      </c>
      <c r="O480" s="49">
        <f t="shared" si="48"/>
        <v>12</v>
      </c>
      <c r="P480" s="50" t="e">
        <f>VLOOKUP(C480,[3]A!$D$2:$H$438,5,FALSE)</f>
        <v>#N/A</v>
      </c>
      <c r="Q480" s="48">
        <f>IFERROR(VLOOKUP(C480,[4]Minimes!$B$3:$G$89,6,FALSE),0)</f>
        <v>0</v>
      </c>
      <c r="R480" s="48">
        <f>IFERROR(VLOOKUP(C480,'[4]2ème'!$B$3:$I$105,6,FALSE),0)</f>
        <v>0</v>
      </c>
      <c r="S480" s="48">
        <f>IFERROR(VLOOKUP(C480,'[4]3ème'!$B$3:$I$230,6,FALSE),0)</f>
        <v>0</v>
      </c>
      <c r="T480" s="48">
        <f>IFERROR(VLOOKUP(C480,[4]Féminines!$B$3:$I$89,6,FALSE),0)</f>
        <v>0</v>
      </c>
      <c r="U480">
        <f t="shared" si="43"/>
        <v>0</v>
      </c>
    </row>
    <row r="481" spans="1:21" ht="14.45" customHeight="1" x14ac:dyDescent="0.25">
      <c r="A481" s="3">
        <v>513</v>
      </c>
      <c r="B481" s="3">
        <f t="shared" si="39"/>
        <v>7136</v>
      </c>
      <c r="C481" t="s">
        <v>401</v>
      </c>
      <c r="D481" s="49" t="s">
        <v>126</v>
      </c>
      <c r="E481" s="49" t="e">
        <f>VLOOKUP(C481,[3]A!$D$2:$J$467,7,FALSE)</f>
        <v>#N/A</v>
      </c>
      <c r="F481" s="50" t="s">
        <v>363</v>
      </c>
      <c r="J481" s="105">
        <v>0</v>
      </c>
      <c r="N481" s="49">
        <f>VLOOKUP(C481,Bilan!$B$4:$D$1785,3,FALSE)</f>
        <v>7136</v>
      </c>
      <c r="O481" s="49">
        <f t="shared" si="48"/>
        <v>13</v>
      </c>
      <c r="P481" s="50" t="e">
        <f>VLOOKUP(C481,[3]A!$D$2:$H$438,5,FALSE)</f>
        <v>#N/A</v>
      </c>
      <c r="Q481" s="48">
        <f>IFERROR(VLOOKUP(C481,[4]Minimes!$B$3:$G$89,6,FALSE),0)</f>
        <v>3</v>
      </c>
      <c r="R481" s="48">
        <f>IFERROR(VLOOKUP(C481,'[4]2ème'!$B$3:$I$105,6,FALSE),0)</f>
        <v>0</v>
      </c>
      <c r="S481" s="48">
        <f>IFERROR(VLOOKUP(C481,'[4]3ème'!$B$3:$I$230,6,FALSE),0)</f>
        <v>0</v>
      </c>
      <c r="T481" s="48">
        <f>IFERROR(VLOOKUP(C481,[4]Féminines!$B$3:$I$89,6,FALSE),0)</f>
        <v>0</v>
      </c>
      <c r="U481">
        <f t="shared" si="43"/>
        <v>3</v>
      </c>
    </row>
    <row r="482" spans="1:21" ht="14.45" customHeight="1" x14ac:dyDescent="0.25">
      <c r="A482" s="3">
        <v>514</v>
      </c>
      <c r="B482" s="49" t="e">
        <f t="shared" si="39"/>
        <v>#N/A</v>
      </c>
      <c r="C482" s="5"/>
      <c r="D482" s="49" t="e">
        <f>VLOOKUP(C482,[3]A!$D$2:$F$350,3,FALSE)</f>
        <v>#N/A</v>
      </c>
      <c r="E482" s="49" t="e">
        <f>VLOOKUP(C482,[3]A!$D$2:$J$467,7,FALSE)</f>
        <v>#N/A</v>
      </c>
      <c r="F482" s="50" t="s">
        <v>363</v>
      </c>
      <c r="J482" s="105">
        <f>VLOOKUP(C482,Route2021!$C$2:$J$1212,8,FALSE)</f>
        <v>0</v>
      </c>
      <c r="N482" s="49" t="e">
        <f>VLOOKUP(C482,Bilan!$B$4:$D$1785,3,FALSE)</f>
        <v>#N/A</v>
      </c>
      <c r="O482" s="49">
        <f t="shared" si="48"/>
        <v>14</v>
      </c>
      <c r="P482" s="50" t="e">
        <f>VLOOKUP(C482,[3]A!$D$2:$H$438,5,FALSE)</f>
        <v>#N/A</v>
      </c>
      <c r="Q482" s="48">
        <f>IFERROR(VLOOKUP(C482,[4]Minimes!$B$3:$G$89,6,FALSE),0)</f>
        <v>0</v>
      </c>
      <c r="R482" s="48">
        <f>IFERROR(VLOOKUP(C482,'[4]2ème'!$B$3:$I$105,6,FALSE),0)</f>
        <v>0</v>
      </c>
      <c r="S482" s="48">
        <f>IFERROR(VLOOKUP(C482,'[4]3ème'!$B$3:$I$230,6,FALSE),0)</f>
        <v>0</v>
      </c>
      <c r="T482" s="48">
        <f>IFERROR(VLOOKUP(C482,[4]Féminines!$B$3:$I$89,6,FALSE),0)</f>
        <v>0</v>
      </c>
      <c r="U482">
        <f t="shared" si="43"/>
        <v>0</v>
      </c>
    </row>
    <row r="483" spans="1:21" ht="14.45" customHeight="1" x14ac:dyDescent="0.25">
      <c r="A483" s="3">
        <v>515</v>
      </c>
      <c r="B483" s="3">
        <f t="shared" si="39"/>
        <v>2401</v>
      </c>
      <c r="C483" t="s">
        <v>378</v>
      </c>
      <c r="D483" s="5" t="s">
        <v>201</v>
      </c>
      <c r="E483" s="49" t="e">
        <f>VLOOKUP(C483,[3]A!$D$2:$J$467,7,FALSE)</f>
        <v>#N/A</v>
      </c>
      <c r="F483" s="50" t="s">
        <v>363</v>
      </c>
      <c r="J483" s="105">
        <v>0</v>
      </c>
      <c r="N483" s="49">
        <f>VLOOKUP(C483,Bilan!$B$4:$D$1785,3,FALSE)</f>
        <v>2401</v>
      </c>
      <c r="O483" s="49">
        <f t="shared" si="48"/>
        <v>15</v>
      </c>
      <c r="P483" s="50" t="e">
        <f>VLOOKUP(C483,[3]A!$D$2:$H$438,5,FALSE)</f>
        <v>#N/A</v>
      </c>
      <c r="Q483" s="48">
        <f>IFERROR(VLOOKUP(C483,[4]Minimes!$B$3:$G$89,6,FALSE),0)</f>
        <v>4</v>
      </c>
      <c r="R483" s="48">
        <f>IFERROR(VLOOKUP(C483,'[4]2ème'!$B$3:$I$105,6,FALSE),0)</f>
        <v>0</v>
      </c>
      <c r="S483" s="48">
        <f>IFERROR(VLOOKUP(C483,'[4]3ème'!$B$3:$I$230,6,FALSE),0)</f>
        <v>0</v>
      </c>
      <c r="T483" s="48">
        <f>IFERROR(VLOOKUP(C483,[4]Féminines!$B$3:$I$89,6,FALSE),0)</f>
        <v>0</v>
      </c>
      <c r="U483">
        <f t="shared" si="43"/>
        <v>4</v>
      </c>
    </row>
    <row r="484" spans="1:21" ht="14.45" customHeight="1" x14ac:dyDescent="0.25">
      <c r="A484" s="3">
        <v>516</v>
      </c>
      <c r="B484" s="49" t="e">
        <f t="shared" si="39"/>
        <v>#N/A</v>
      </c>
      <c r="C484"/>
      <c r="D484" s="49" t="e">
        <f>VLOOKUP(C484,[3]A!$D$2:$F$350,3,FALSE)</f>
        <v>#N/A</v>
      </c>
      <c r="E484" s="49" t="e">
        <f>VLOOKUP(C484,[3]A!$D$2:$J$467,7,FALSE)</f>
        <v>#N/A</v>
      </c>
      <c r="F484" s="50" t="s">
        <v>363</v>
      </c>
      <c r="J484" s="105">
        <f>VLOOKUP(C484,Route2021!$C$2:$J$1212,8,FALSE)</f>
        <v>0</v>
      </c>
      <c r="N484" s="49" t="e">
        <f>VLOOKUP(C484,Bilan!$B$4:$D$1785,3,FALSE)</f>
        <v>#N/A</v>
      </c>
      <c r="O484" s="49">
        <f t="shared" si="48"/>
        <v>16</v>
      </c>
      <c r="P484" s="50" t="e">
        <f>VLOOKUP(C484,[3]A!$D$2:$H$438,5,FALSE)</f>
        <v>#N/A</v>
      </c>
      <c r="Q484" s="48">
        <f>IFERROR(VLOOKUP(C484,[4]Minimes!$B$3:$G$89,6,FALSE),0)</f>
        <v>0</v>
      </c>
      <c r="R484" s="48">
        <f>IFERROR(VLOOKUP(C484,'[4]2ème'!$B$3:$I$105,6,FALSE),0)</f>
        <v>0</v>
      </c>
      <c r="S484" s="48">
        <f>IFERROR(VLOOKUP(C484,'[4]3ème'!$B$3:$I$230,6,FALSE),0)</f>
        <v>0</v>
      </c>
      <c r="T484" s="48">
        <f>IFERROR(VLOOKUP(C484,[4]Féminines!$B$3:$I$89,6,FALSE),0)</f>
        <v>0</v>
      </c>
      <c r="U484">
        <f t="shared" si="43"/>
        <v>0</v>
      </c>
    </row>
    <row r="485" spans="1:21" ht="14.45" customHeight="1" x14ac:dyDescent="0.25">
      <c r="A485" s="3">
        <v>517</v>
      </c>
      <c r="B485" s="49" t="e">
        <f t="shared" si="39"/>
        <v>#N/A</v>
      </c>
      <c r="C485"/>
      <c r="D485" s="49" t="e">
        <f>VLOOKUP(C485,[3]A!$D$2:$F$350,3,FALSE)</f>
        <v>#N/A</v>
      </c>
      <c r="E485" s="49" t="e">
        <f>VLOOKUP(C485,[3]A!$D$2:$J$467,7,FALSE)</f>
        <v>#N/A</v>
      </c>
      <c r="F485" s="50" t="s">
        <v>363</v>
      </c>
      <c r="J485" s="105">
        <f>VLOOKUP(C485,Route2021!$C$2:$J$1212,8,FALSE)</f>
        <v>0</v>
      </c>
      <c r="N485" s="49" t="e">
        <f>VLOOKUP(C485,Bilan!$B$4:$D$1785,3,FALSE)</f>
        <v>#N/A</v>
      </c>
      <c r="O485" s="49">
        <f t="shared" si="48"/>
        <v>17</v>
      </c>
      <c r="P485" s="50" t="e">
        <f>VLOOKUP(C485,[3]A!$D$2:$H$438,5,FALSE)</f>
        <v>#N/A</v>
      </c>
      <c r="Q485" s="48">
        <f>IFERROR(VLOOKUP(C485,[4]Minimes!$B$3:$G$89,6,FALSE),0)</f>
        <v>0</v>
      </c>
      <c r="R485" s="48">
        <f>IFERROR(VLOOKUP(C485,'[4]2ème'!$B$3:$I$105,6,FALSE),0)</f>
        <v>0</v>
      </c>
      <c r="S485" s="48">
        <f>IFERROR(VLOOKUP(C485,'[4]3ème'!$B$3:$I$230,6,FALSE),0)</f>
        <v>0</v>
      </c>
      <c r="T485" s="48">
        <f>IFERROR(VLOOKUP(C485,[4]Féminines!$B$3:$I$89,6,FALSE),0)</f>
        <v>0</v>
      </c>
      <c r="U485">
        <f t="shared" si="43"/>
        <v>0</v>
      </c>
    </row>
    <row r="486" spans="1:21" ht="14.45" customHeight="1" x14ac:dyDescent="0.25">
      <c r="A486" s="3">
        <v>518</v>
      </c>
      <c r="B486" s="3">
        <f t="shared" si="39"/>
        <v>2400</v>
      </c>
      <c r="C486" t="s">
        <v>3200</v>
      </c>
      <c r="D486" s="49" t="s">
        <v>36</v>
      </c>
      <c r="E486" s="49" t="e">
        <f>VLOOKUP(C486,[3]A!$D$2:$J$467,7,FALSE)</f>
        <v>#N/A</v>
      </c>
      <c r="F486" s="50" t="s">
        <v>363</v>
      </c>
      <c r="J486" s="105">
        <v>0</v>
      </c>
      <c r="N486" s="49">
        <f>VLOOKUP(C486,Bilan!$B$4:$D$1785,3,FALSE)</f>
        <v>2400</v>
      </c>
      <c r="O486" s="49">
        <f t="shared" si="48"/>
        <v>18</v>
      </c>
      <c r="P486" s="50" t="e">
        <f>VLOOKUP(C486,[3]A!$D$2:$H$438,5,FALSE)</f>
        <v>#N/A</v>
      </c>
      <c r="Q486" s="48">
        <f>IFERROR(VLOOKUP(C486,[4]Minimes!$B$3:$G$89,6,FALSE),0)</f>
        <v>13</v>
      </c>
      <c r="R486" s="48">
        <f>IFERROR(VLOOKUP(C486,'[4]2ème'!$B$3:$I$105,6,FALSE),0)</f>
        <v>0</v>
      </c>
      <c r="S486" s="48">
        <f>IFERROR(VLOOKUP(C486,'[4]3ème'!$B$3:$I$230,6,FALSE),0)</f>
        <v>0</v>
      </c>
      <c r="T486" s="48">
        <f>IFERROR(VLOOKUP(C486,[4]Féminines!$B$3:$I$89,6,FALSE),0)</f>
        <v>0</v>
      </c>
      <c r="U486">
        <f t="shared" si="43"/>
        <v>13</v>
      </c>
    </row>
    <row r="487" spans="1:21" ht="14.45" customHeight="1" x14ac:dyDescent="0.25">
      <c r="A487" s="3">
        <v>519</v>
      </c>
      <c r="B487" s="3">
        <f t="shared" si="39"/>
        <v>4488</v>
      </c>
      <c r="C487" t="s">
        <v>3310</v>
      </c>
      <c r="D487" s="49" t="s">
        <v>283</v>
      </c>
      <c r="E487" s="49" t="str">
        <f>VLOOKUP(C487,[3]A!$D$2:$J$467,7,FALSE)</f>
        <v>05999127592</v>
      </c>
      <c r="F487" s="50" t="s">
        <v>363</v>
      </c>
      <c r="J487" s="105">
        <f>VLOOKUP(C487,Route2021!$C$2:$J$1212,8,FALSE)</f>
        <v>0</v>
      </c>
      <c r="N487" s="49">
        <f>VLOOKUP(C487,Bilan!$B$4:$D$1785,3,FALSE)</f>
        <v>4488</v>
      </c>
      <c r="O487" s="49">
        <f t="shared" si="48"/>
        <v>19</v>
      </c>
      <c r="P487" s="50" t="str">
        <f>VLOOKUP(C487,[3]A!$D$2:$H$438,5,FALSE)</f>
        <v>Jeune Masculin 13/14 ans</v>
      </c>
      <c r="Q487" s="48">
        <f>IFERROR(VLOOKUP(C487,[4]Minimes!$B$3:$G$89,6,FALSE),0)</f>
        <v>13</v>
      </c>
      <c r="R487" s="48">
        <f>IFERROR(VLOOKUP(C487,'[4]2ème'!$B$3:$I$105,6,FALSE),0)</f>
        <v>0</v>
      </c>
      <c r="S487" s="48">
        <f>IFERROR(VLOOKUP(C487,'[4]3ème'!$B$3:$I$230,6,FALSE),0)</f>
        <v>0</v>
      </c>
      <c r="T487" s="48">
        <f>IFERROR(VLOOKUP(C487,[4]Féminines!$B$3:$I$89,6,FALSE),0)</f>
        <v>0</v>
      </c>
      <c r="U487">
        <f t="shared" si="43"/>
        <v>13</v>
      </c>
    </row>
    <row r="488" spans="1:21" ht="14.45" customHeight="1" x14ac:dyDescent="0.25">
      <c r="A488" s="3">
        <v>520</v>
      </c>
      <c r="B488" s="3">
        <f t="shared" si="39"/>
        <v>1300</v>
      </c>
      <c r="C488" s="5" t="s">
        <v>3746</v>
      </c>
      <c r="D488" s="49" t="s">
        <v>183</v>
      </c>
      <c r="E488" s="49" t="e">
        <f>VLOOKUP(C488,[3]A!$D$2:$J$467,7,FALSE)</f>
        <v>#N/A</v>
      </c>
      <c r="F488" s="50" t="s">
        <v>363</v>
      </c>
      <c r="J488" s="105" t="e">
        <f>VLOOKUP(C488,Route2021!$C$2:$J$1212,8,FALSE)</f>
        <v>#N/A</v>
      </c>
      <c r="N488" s="49">
        <f>VLOOKUP(C488,Bilan!$B$4:$D$1785,3,FALSE)</f>
        <v>1300</v>
      </c>
      <c r="O488" s="49">
        <f t="shared" si="48"/>
        <v>20</v>
      </c>
      <c r="P488" s="50" t="e">
        <f>VLOOKUP(C488,[3]A!$D$2:$H$438,5,FALSE)</f>
        <v>#N/A</v>
      </c>
      <c r="Q488" s="48">
        <f>IFERROR(VLOOKUP(C488,[4]Minimes!$B$3:$G$89,6,FALSE),0)</f>
        <v>1</v>
      </c>
      <c r="R488" s="48">
        <f>IFERROR(VLOOKUP(C488,'[4]2ème'!$B$3:$I$105,6,FALSE),0)</f>
        <v>0</v>
      </c>
      <c r="S488" s="48">
        <f>IFERROR(VLOOKUP(C488,'[4]3ème'!$B$3:$I$230,6,FALSE),0)</f>
        <v>0</v>
      </c>
      <c r="T488" s="48">
        <f>IFERROR(VLOOKUP(C488,[4]Féminines!$B$3:$I$89,6,FALSE),0)</f>
        <v>0</v>
      </c>
      <c r="U488">
        <f t="shared" si="43"/>
        <v>1</v>
      </c>
    </row>
    <row r="489" spans="1:21" ht="14.45" customHeight="1" x14ac:dyDescent="0.25">
      <c r="A489" s="3">
        <v>521</v>
      </c>
      <c r="B489" s="3">
        <f t="shared" si="39"/>
        <v>2381</v>
      </c>
      <c r="C489" s="5" t="s">
        <v>3064</v>
      </c>
      <c r="D489" s="49" t="str">
        <f>VLOOKUP(C489,[3]A!$D$2:$F$350,3,FALSE)</f>
        <v>SAULZOIR MONTRECOURT CYCLING CLUB</v>
      </c>
      <c r="E489" s="49" t="str">
        <f>VLOOKUP(C489,[3]A!$D$2:$J$467,7,FALSE)</f>
        <v>05999083382</v>
      </c>
      <c r="F489" s="50" t="s">
        <v>363</v>
      </c>
      <c r="J489" s="105">
        <f>VLOOKUP(C489,Route2021!$C$2:$J$1212,8,FALSE)</f>
        <v>0</v>
      </c>
      <c r="N489" s="49">
        <f>VLOOKUP(C489,Bilan!$B$4:$D$1785,3,FALSE)</f>
        <v>2381</v>
      </c>
      <c r="O489" s="49">
        <f t="shared" si="48"/>
        <v>21</v>
      </c>
      <c r="P489" s="50" t="str">
        <f>VLOOKUP(C489,[3]A!$D$2:$H$438,5,FALSE)</f>
        <v>Jeune Masculin 13/14 ans</v>
      </c>
      <c r="Q489" s="48">
        <f>IFERROR(VLOOKUP(C489,[4]Minimes!$B$3:$G$89,6,FALSE),0)</f>
        <v>13</v>
      </c>
      <c r="R489" s="48">
        <f>IFERROR(VLOOKUP(C489,'[4]2ème'!$B$3:$I$105,6,FALSE),0)</f>
        <v>0</v>
      </c>
      <c r="S489" s="48">
        <f>IFERROR(VLOOKUP(C489,'[4]3ème'!$B$3:$I$230,6,FALSE),0)</f>
        <v>0</v>
      </c>
      <c r="T489" s="48">
        <f>IFERROR(VLOOKUP(C489,[4]Féminines!$B$3:$I$89,6,FALSE),0)</f>
        <v>0</v>
      </c>
      <c r="U489">
        <f t="shared" si="43"/>
        <v>13</v>
      </c>
    </row>
    <row r="490" spans="1:21" ht="14.45" customHeight="1" x14ac:dyDescent="0.25">
      <c r="A490" s="3">
        <v>522</v>
      </c>
      <c r="B490" s="3">
        <f t="shared" si="39"/>
        <v>5147</v>
      </c>
      <c r="C490" s="49" t="s">
        <v>383</v>
      </c>
      <c r="D490" s="49" t="s">
        <v>109</v>
      </c>
      <c r="E490" s="49" t="str">
        <f>VLOOKUP(C490,[3]A!$D$2:$J$467,7,FALSE)</f>
        <v>05999114891</v>
      </c>
      <c r="F490" s="50" t="s">
        <v>363</v>
      </c>
      <c r="J490" s="105" t="e">
        <f>VLOOKUP(C490,Route2021!$C$2:$J$1212,8,FALSE)</f>
        <v>#N/A</v>
      </c>
      <c r="N490" s="49">
        <f>VLOOKUP(C490,Bilan!$B$4:$D$1785,3,FALSE)</f>
        <v>5147</v>
      </c>
      <c r="O490" s="49">
        <f t="shared" si="48"/>
        <v>22</v>
      </c>
      <c r="P490" s="50" t="str">
        <f>VLOOKUP(C490,[3]A!$D$2:$H$438,5,FALSE)</f>
        <v>Jeune Masculin 13/14 ans</v>
      </c>
      <c r="Q490" s="48">
        <f>IFERROR(VLOOKUP(C490,[4]Minimes!$B$3:$G$89,6,FALSE),0)</f>
        <v>0</v>
      </c>
      <c r="R490" s="48">
        <f>IFERROR(VLOOKUP(C490,'[4]2ème'!$B$3:$I$105,6,FALSE),0)</f>
        <v>0</v>
      </c>
      <c r="S490" s="48">
        <f>IFERROR(VLOOKUP(C490,'[4]3ème'!$B$3:$I$230,6,FALSE),0)</f>
        <v>0</v>
      </c>
      <c r="T490" s="48">
        <f>IFERROR(VLOOKUP(C490,[4]Féminines!$B$3:$I$89,6,FALSE),0)</f>
        <v>0</v>
      </c>
      <c r="U490">
        <f t="shared" si="43"/>
        <v>0</v>
      </c>
    </row>
    <row r="491" spans="1:21" ht="14.45" customHeight="1" x14ac:dyDescent="0.25">
      <c r="A491" s="3">
        <v>523</v>
      </c>
      <c r="B491" s="3">
        <f t="shared" si="39"/>
        <v>4498</v>
      </c>
      <c r="C491" s="49" t="s">
        <v>374</v>
      </c>
      <c r="D491" s="49" t="s">
        <v>3182</v>
      </c>
      <c r="E491" s="49" t="e">
        <f>VLOOKUP(C491,[3]A!$D$2:$J$467,7,FALSE)</f>
        <v>#N/A</v>
      </c>
      <c r="F491" s="50" t="s">
        <v>363</v>
      </c>
      <c r="J491" s="105">
        <v>0</v>
      </c>
      <c r="N491" s="49">
        <f>VLOOKUP(C491,Bilan!$B$4:$D$1785,3,FALSE)</f>
        <v>4498</v>
      </c>
      <c r="O491" s="49">
        <f t="shared" si="48"/>
        <v>23</v>
      </c>
      <c r="P491" s="50" t="e">
        <f>VLOOKUP(C491,[3]A!$D$2:$H$438,5,FALSE)</f>
        <v>#N/A</v>
      </c>
      <c r="Q491" s="48">
        <f>IFERROR(VLOOKUP(C491,[4]Minimes!$B$3:$G$89,6,FALSE),0)</f>
        <v>7</v>
      </c>
      <c r="R491" s="48">
        <f>IFERROR(VLOOKUP(C491,'[4]2ème'!$B$3:$I$105,6,FALSE),0)</f>
        <v>0</v>
      </c>
      <c r="S491" s="48">
        <f>IFERROR(VLOOKUP(C491,'[4]3ème'!$B$3:$I$230,6,FALSE),0)</f>
        <v>0</v>
      </c>
      <c r="T491" s="48">
        <f>IFERROR(VLOOKUP(C491,[4]Féminines!$B$3:$I$89,6,FALSE),0)</f>
        <v>0</v>
      </c>
      <c r="U491">
        <f t="shared" si="43"/>
        <v>7</v>
      </c>
    </row>
    <row r="492" spans="1:21" ht="14.45" customHeight="1" x14ac:dyDescent="0.25">
      <c r="A492" s="3">
        <v>524</v>
      </c>
      <c r="B492" s="3">
        <v>2394</v>
      </c>
      <c r="C492" s="49" t="s">
        <v>388</v>
      </c>
      <c r="D492" s="49" t="s">
        <v>105</v>
      </c>
      <c r="E492" s="49" t="e">
        <f>VLOOKUP(C492,[3]A!$D$2:$J$467,7,FALSE)</f>
        <v>#N/A</v>
      </c>
      <c r="F492" s="50" t="s">
        <v>363</v>
      </c>
      <c r="J492" s="105">
        <f>VLOOKUP(C492,Route2021!$C$2:$J$1212,8,FALSE)</f>
        <v>0</v>
      </c>
      <c r="N492" s="49" t="str">
        <f>VLOOKUP(C492,Bilan!$B$4:$D$1785,3,FALSE)</f>
        <v xml:space="preserve"> </v>
      </c>
      <c r="O492" s="49">
        <f t="shared" si="48"/>
        <v>24</v>
      </c>
      <c r="P492" s="50" t="e">
        <f>VLOOKUP(C492,[3]A!$D$2:$H$438,5,FALSE)</f>
        <v>#N/A</v>
      </c>
      <c r="Q492" s="48">
        <f>IFERROR(VLOOKUP(C492,[4]Minimes!$B$3:$G$89,6,FALSE),0)</f>
        <v>0</v>
      </c>
      <c r="R492" s="48">
        <f>IFERROR(VLOOKUP(C492,'[4]2ème'!$B$3:$I$105,6,FALSE),0)</f>
        <v>0</v>
      </c>
      <c r="S492" s="48">
        <f>IFERROR(VLOOKUP(C492,'[4]3ème'!$B$3:$I$230,6,FALSE),0)</f>
        <v>0</v>
      </c>
      <c r="T492" s="48">
        <f>IFERROR(VLOOKUP(C492,[4]Féminines!$B$3:$I$89,6,FALSE),0)</f>
        <v>0</v>
      </c>
      <c r="U492">
        <f t="shared" si="43"/>
        <v>0</v>
      </c>
    </row>
    <row r="493" spans="1:21" ht="14.45" customHeight="1" x14ac:dyDescent="0.25">
      <c r="A493" s="3">
        <v>525</v>
      </c>
      <c r="B493" s="3">
        <f t="shared" ref="B493:B498" si="49">N493</f>
        <v>4449</v>
      </c>
      <c r="C493" s="49" t="s">
        <v>2925</v>
      </c>
      <c r="D493" s="49" t="s">
        <v>36</v>
      </c>
      <c r="E493" s="49" t="e">
        <f>VLOOKUP(C493,[3]A!$D$2:$J$467,7,FALSE)</f>
        <v>#N/A</v>
      </c>
      <c r="F493" s="50" t="s">
        <v>363</v>
      </c>
      <c r="J493" s="105">
        <v>0</v>
      </c>
      <c r="N493" s="49">
        <f>VLOOKUP(C493,Bilan!$B$4:$D$1785,3,FALSE)</f>
        <v>4449</v>
      </c>
      <c r="O493" s="49">
        <f t="shared" si="48"/>
        <v>25</v>
      </c>
      <c r="P493" s="50" t="e">
        <f>VLOOKUP(C493,[3]A!$D$2:$H$438,5,FALSE)</f>
        <v>#N/A</v>
      </c>
      <c r="Q493" s="48">
        <f>IFERROR(VLOOKUP(C493,[4]Minimes!$B$3:$G$89,6,FALSE),0)</f>
        <v>0</v>
      </c>
      <c r="R493" s="48">
        <f>IFERROR(VLOOKUP(C493,'[4]2ème'!$B$3:$I$105,6,FALSE),0)</f>
        <v>0</v>
      </c>
      <c r="S493" s="48">
        <f>IFERROR(VLOOKUP(C493,'[4]3ème'!$B$3:$I$230,6,FALSE),0)</f>
        <v>0</v>
      </c>
      <c r="T493" s="48">
        <f>IFERROR(VLOOKUP(C493,[4]Féminines!$B$3:$I$89,6,FALSE),0)</f>
        <v>0</v>
      </c>
      <c r="U493">
        <f t="shared" si="43"/>
        <v>0</v>
      </c>
    </row>
    <row r="494" spans="1:21" ht="14.45" customHeight="1" x14ac:dyDescent="0.25">
      <c r="A494" s="3">
        <v>526</v>
      </c>
      <c r="B494" s="3" t="str">
        <f t="shared" si="49"/>
        <v xml:space="preserve"> </v>
      </c>
      <c r="C494" s="49" t="s">
        <v>372</v>
      </c>
      <c r="D494" s="49" t="e">
        <f>VLOOKUP(C494,[3]A!$D$2:$F$350,3,FALSE)</f>
        <v>#N/A</v>
      </c>
      <c r="E494" s="49" t="e">
        <f>VLOOKUP(C494,[3]A!$D$2:$J$467,7,FALSE)</f>
        <v>#N/A</v>
      </c>
      <c r="F494" s="50" t="s">
        <v>363</v>
      </c>
      <c r="J494" s="105">
        <f>VLOOKUP(C494,Route2021!$C$2:$J$1212,8,FALSE)</f>
        <v>0</v>
      </c>
      <c r="N494" s="49" t="str">
        <f>VLOOKUP(C494,Bilan!$B$4:$D$1785,3,FALSE)</f>
        <v xml:space="preserve"> </v>
      </c>
      <c r="O494" s="49">
        <f t="shared" si="48"/>
        <v>26</v>
      </c>
      <c r="P494" s="50" t="e">
        <f>VLOOKUP(C494,[3]A!$D$2:$H$438,5,FALSE)</f>
        <v>#N/A</v>
      </c>
      <c r="Q494" s="48">
        <f>IFERROR(VLOOKUP(C494,[4]Minimes!$B$3:$G$89,6,FALSE),0)</f>
        <v>0</v>
      </c>
      <c r="R494" s="48">
        <f>IFERROR(VLOOKUP(C494,'[4]2ème'!$B$3:$I$105,6,FALSE),0)</f>
        <v>0</v>
      </c>
      <c r="S494" s="48">
        <f>IFERROR(VLOOKUP(C494,'[4]3ème'!$B$3:$I$230,6,FALSE),0)</f>
        <v>0</v>
      </c>
      <c r="T494" s="48">
        <f>IFERROR(VLOOKUP(C494,[4]Féminines!$B$3:$I$89,6,FALSE),0)</f>
        <v>0</v>
      </c>
      <c r="U494">
        <f t="shared" si="43"/>
        <v>0</v>
      </c>
    </row>
    <row r="495" spans="1:21" ht="14.45" customHeight="1" x14ac:dyDescent="0.25">
      <c r="A495" s="3">
        <v>527</v>
      </c>
      <c r="B495" s="3">
        <f t="shared" si="49"/>
        <v>2393</v>
      </c>
      <c r="C495" s="49" t="s">
        <v>392</v>
      </c>
      <c r="D495" s="49" t="str">
        <f>VLOOKUP(C495,[3]A!$D$2:$F$350,3,FALSE)</f>
        <v>UNION VELOCIPEDIQUE FOURMISIENNE</v>
      </c>
      <c r="E495" s="49" t="str">
        <f>VLOOKUP(C495,[3]A!$D$2:$J$467,7,FALSE)</f>
        <v>05999026799</v>
      </c>
      <c r="F495" s="50" t="s">
        <v>363</v>
      </c>
      <c r="J495" s="105">
        <v>1</v>
      </c>
      <c r="N495" s="49">
        <f>VLOOKUP(C495,Bilan!$B$4:$D$1785,3,FALSE)</f>
        <v>2393</v>
      </c>
      <c r="O495" s="49">
        <f t="shared" si="48"/>
        <v>27</v>
      </c>
      <c r="P495" s="50" t="str">
        <f>VLOOKUP(C495,[3]A!$D$2:$H$438,5,FALSE)</f>
        <v>Jeune Masculin 13/14 ans</v>
      </c>
      <c r="Q495" s="48">
        <f>IFERROR(VLOOKUP(C495,[4]Minimes!$B$3:$G$89,6,FALSE),0)</f>
        <v>13</v>
      </c>
      <c r="R495" s="48">
        <f>IFERROR(VLOOKUP(C495,'[4]2ème'!$B$3:$I$105,6,FALSE),0)</f>
        <v>0</v>
      </c>
      <c r="S495" s="48">
        <f>IFERROR(VLOOKUP(C495,'[4]3ème'!$B$3:$I$230,6,FALSE),0)</f>
        <v>0</v>
      </c>
      <c r="T495" s="48">
        <f>IFERROR(VLOOKUP(C495,[4]Féminines!$B$3:$I$89,6,FALSE),0)</f>
        <v>0</v>
      </c>
      <c r="U495">
        <f t="shared" si="43"/>
        <v>13</v>
      </c>
    </row>
    <row r="496" spans="1:21" ht="14.45" customHeight="1" x14ac:dyDescent="0.25">
      <c r="A496" s="3">
        <v>528</v>
      </c>
      <c r="B496" s="3">
        <f t="shared" si="49"/>
        <v>4348</v>
      </c>
      <c r="C496" s="49" t="s">
        <v>3378</v>
      </c>
      <c r="D496" s="49" t="s">
        <v>174</v>
      </c>
      <c r="E496" s="49" t="e">
        <f>VLOOKUP(C496,[3]A!$D$2:$J$467,7,FALSE)</f>
        <v>#N/A</v>
      </c>
      <c r="F496" s="50" t="s">
        <v>363</v>
      </c>
      <c r="J496" s="105">
        <f>VLOOKUP(C496,Route2021!$C$2:$J$1212,8,FALSE)</f>
        <v>0</v>
      </c>
      <c r="N496" s="49">
        <f>VLOOKUP(C496,Bilan!$B$4:$D$1785,3,FALSE)</f>
        <v>4348</v>
      </c>
      <c r="O496" s="49">
        <f t="shared" si="48"/>
        <v>28</v>
      </c>
      <c r="P496" s="50" t="e">
        <f>VLOOKUP(C496,[3]A!$D$2:$H$438,5,FALSE)</f>
        <v>#N/A</v>
      </c>
      <c r="Q496" s="48">
        <f>IFERROR(VLOOKUP(C496,[4]Minimes!$B$3:$G$89,6,FALSE),0)</f>
        <v>10</v>
      </c>
      <c r="R496" s="48">
        <f>IFERROR(VLOOKUP(C496,'[4]2ème'!$B$3:$I$105,6,FALSE),0)</f>
        <v>0</v>
      </c>
      <c r="S496" s="48">
        <f>IFERROR(VLOOKUP(C496,'[4]3ème'!$B$3:$I$230,6,FALSE),0)</f>
        <v>0</v>
      </c>
      <c r="T496" s="48">
        <f>IFERROR(VLOOKUP(C496,[4]Féminines!$B$3:$I$89,6,FALSE),0)</f>
        <v>0</v>
      </c>
      <c r="U496">
        <f t="shared" si="43"/>
        <v>10</v>
      </c>
    </row>
    <row r="497" spans="1:21" ht="14.45" customHeight="1" x14ac:dyDescent="0.25">
      <c r="A497" s="3">
        <v>529</v>
      </c>
      <c r="B497" s="3">
        <f t="shared" si="49"/>
        <v>4315</v>
      </c>
      <c r="C497" s="49" t="s">
        <v>369</v>
      </c>
      <c r="D497" s="51" t="s">
        <v>174</v>
      </c>
      <c r="E497" s="49" t="e">
        <f>VLOOKUP(C497,[3]A!$D$2:$J$467,7,FALSE)</f>
        <v>#N/A</v>
      </c>
      <c r="F497" s="50" t="s">
        <v>363</v>
      </c>
      <c r="J497" s="105">
        <f>VLOOKUP(C497,Route2021!$C$2:$J$1212,8,FALSE)</f>
        <v>0</v>
      </c>
      <c r="N497" s="49">
        <f>VLOOKUP(C497,Bilan!$B$4:$D$1785,3,FALSE)</f>
        <v>4315</v>
      </c>
      <c r="O497" s="49">
        <f t="shared" si="48"/>
        <v>29</v>
      </c>
      <c r="P497" s="50" t="e">
        <f>VLOOKUP(C497,[3]A!$D$2:$H$438,5,FALSE)</f>
        <v>#N/A</v>
      </c>
      <c r="Q497" s="48">
        <f>IFERROR(VLOOKUP(C497,[4]Minimes!$B$3:$G$89,6,FALSE),0)</f>
        <v>5</v>
      </c>
      <c r="R497" s="48">
        <f>IFERROR(VLOOKUP(C497,'[4]2ème'!$B$3:$I$105,6,FALSE),0)</f>
        <v>0</v>
      </c>
      <c r="S497" s="48">
        <f>IFERROR(VLOOKUP(C497,'[4]3ème'!$B$3:$I$230,6,FALSE),0)</f>
        <v>0</v>
      </c>
      <c r="T497" s="48">
        <f>IFERROR(VLOOKUP(C497,[4]Féminines!$B$3:$I$89,6,FALSE),0)</f>
        <v>0</v>
      </c>
      <c r="U497">
        <f t="shared" si="43"/>
        <v>5</v>
      </c>
    </row>
    <row r="498" spans="1:21" ht="14.45" customHeight="1" x14ac:dyDescent="0.25">
      <c r="A498" s="3">
        <v>530</v>
      </c>
      <c r="B498" s="3" t="str">
        <f t="shared" si="49"/>
        <v xml:space="preserve"> </v>
      </c>
      <c r="C498" s="49" t="s">
        <v>3377</v>
      </c>
      <c r="D498" s="49" t="s">
        <v>174</v>
      </c>
      <c r="E498" s="49" t="e">
        <f>VLOOKUP(C498,[3]A!$D$2:$J$467,7,FALSE)</f>
        <v>#N/A</v>
      </c>
      <c r="F498" s="50" t="s">
        <v>363</v>
      </c>
      <c r="J498" s="105">
        <f>VLOOKUP(C498,Route2021!$C$2:$J$1212,8,FALSE)</f>
        <v>0</v>
      </c>
      <c r="N498" s="49" t="str">
        <f>VLOOKUP(C498,Bilan!$B$4:$D$1785,3,FALSE)</f>
        <v xml:space="preserve"> </v>
      </c>
      <c r="O498" s="49">
        <f t="shared" si="48"/>
        <v>30</v>
      </c>
      <c r="P498" s="50" t="e">
        <f>VLOOKUP(C498,[3]A!$D$2:$H$438,5,FALSE)</f>
        <v>#N/A</v>
      </c>
      <c r="Q498" s="48">
        <f>IFERROR(VLOOKUP(C498,[4]Minimes!$B$3:$G$89,6,FALSE),0)</f>
        <v>0</v>
      </c>
      <c r="R498" s="48">
        <f>IFERROR(VLOOKUP(C498,'[4]2ème'!$B$3:$I$105,6,FALSE),0)</f>
        <v>0</v>
      </c>
      <c r="S498" s="48">
        <f>IFERROR(VLOOKUP(C498,'[4]3ème'!$B$3:$I$230,6,FALSE),0)</f>
        <v>0</v>
      </c>
      <c r="T498" s="48">
        <f>IFERROR(VLOOKUP(C498,[4]Féminines!$B$3:$I$89,6,FALSE),0)</f>
        <v>0</v>
      </c>
      <c r="U498">
        <f t="shared" si="43"/>
        <v>0</v>
      </c>
    </row>
    <row r="499" spans="1:21" ht="14.45" customHeight="1" x14ac:dyDescent="0.25">
      <c r="A499" s="3">
        <v>532</v>
      </c>
      <c r="B499" s="3">
        <f t="shared" ref="B499:B508" si="50">N499</f>
        <v>5148</v>
      </c>
      <c r="C499" s="5" t="s">
        <v>382</v>
      </c>
      <c r="D499" s="49" t="s">
        <v>174</v>
      </c>
      <c r="E499" s="49" t="e">
        <f>VLOOKUP(C499,[3]A!$D$2:$J$467,7,FALSE)</f>
        <v>#N/A</v>
      </c>
      <c r="F499" s="50" t="s">
        <v>363</v>
      </c>
      <c r="J499" s="105">
        <v>0</v>
      </c>
      <c r="N499" s="49">
        <f>VLOOKUP(C499,Bilan!$B$4:$D$1785,3,FALSE)</f>
        <v>5148</v>
      </c>
      <c r="O499" s="49">
        <f t="shared" ref="O499:O504" si="51">A499-500</f>
        <v>32</v>
      </c>
      <c r="P499" s="50" t="e">
        <f>VLOOKUP(C499,[3]A!$D$2:$H$438,5,FALSE)</f>
        <v>#N/A</v>
      </c>
      <c r="Q499" s="48">
        <f>IFERROR(VLOOKUP(C499,[4]Minimes!$B$3:$G$89,6,FALSE),0)</f>
        <v>6</v>
      </c>
      <c r="R499" s="48">
        <f>IFERROR(VLOOKUP(C499,'[4]2ème'!$B$3:$I$105,6,FALSE),0)</f>
        <v>0</v>
      </c>
      <c r="S499" s="48">
        <f>IFERROR(VLOOKUP(C499,'[4]3ème'!$B$3:$I$230,6,FALSE),0)</f>
        <v>0</v>
      </c>
      <c r="T499" s="48">
        <f>IFERROR(VLOOKUP(C499,[4]Féminines!$B$3:$I$89,6,FALSE),0)</f>
        <v>0</v>
      </c>
      <c r="U499">
        <f t="shared" si="43"/>
        <v>6</v>
      </c>
    </row>
    <row r="500" spans="1:21" ht="14.45" customHeight="1" x14ac:dyDescent="0.25">
      <c r="A500" s="3">
        <v>533</v>
      </c>
      <c r="B500" s="3" t="str">
        <f t="shared" si="50"/>
        <v xml:space="preserve"> </v>
      </c>
      <c r="C500" s="5" t="s">
        <v>3761</v>
      </c>
      <c r="D500" s="49" t="s">
        <v>174</v>
      </c>
      <c r="E500" s="49" t="e">
        <f>VLOOKUP(C500,[3]A!$D$2:$J$467,7,FALSE)</f>
        <v>#N/A</v>
      </c>
      <c r="F500" s="50" t="s">
        <v>363</v>
      </c>
      <c r="J500" s="105">
        <v>0</v>
      </c>
      <c r="N500" s="49" t="str">
        <f>VLOOKUP(C500,Bilan!$B$4:$D$1785,3,FALSE)</f>
        <v xml:space="preserve"> </v>
      </c>
      <c r="O500" s="49">
        <f t="shared" si="51"/>
        <v>33</v>
      </c>
      <c r="P500" s="50" t="e">
        <f>VLOOKUP(C500,[3]A!$D$2:$H$438,5,FALSE)</f>
        <v>#N/A</v>
      </c>
      <c r="Q500" s="48">
        <f>IFERROR(VLOOKUP(C500,[4]Minimes!$B$3:$G$89,6,FALSE),0)</f>
        <v>0</v>
      </c>
      <c r="R500" s="48">
        <f>IFERROR(VLOOKUP(C500,'[4]2ème'!$B$3:$I$105,6,FALSE),0)</f>
        <v>0</v>
      </c>
      <c r="S500" s="48">
        <f>IFERROR(VLOOKUP(C500,'[4]3ème'!$B$3:$I$230,6,FALSE),0)</f>
        <v>0</v>
      </c>
      <c r="T500" s="48">
        <f>IFERROR(VLOOKUP(C500,[4]Féminines!$B$3:$I$89,6,FALSE),0)</f>
        <v>0</v>
      </c>
      <c r="U500">
        <f t="shared" si="43"/>
        <v>0</v>
      </c>
    </row>
    <row r="501" spans="1:21" ht="14.45" customHeight="1" x14ac:dyDescent="0.25">
      <c r="A501" s="3">
        <v>534</v>
      </c>
      <c r="B501" s="3">
        <f t="shared" si="50"/>
        <v>5132</v>
      </c>
      <c r="C501" s="5" t="s">
        <v>3762</v>
      </c>
      <c r="D501" s="49" t="s">
        <v>174</v>
      </c>
      <c r="E501" s="49" t="e">
        <f>VLOOKUP(C501,[3]A!$D$2:$J$467,7,FALSE)</f>
        <v>#N/A</v>
      </c>
      <c r="F501" s="50" t="s">
        <v>363</v>
      </c>
      <c r="J501" s="105">
        <v>0</v>
      </c>
      <c r="N501" s="49">
        <f>VLOOKUP(C501,Bilan!$B$4:$D$1785,3,FALSE)</f>
        <v>5132</v>
      </c>
      <c r="O501" s="49">
        <f t="shared" si="51"/>
        <v>34</v>
      </c>
      <c r="P501" s="50" t="e">
        <f>VLOOKUP(C501,[3]A!$D$2:$H$438,5,FALSE)</f>
        <v>#N/A</v>
      </c>
      <c r="Q501" s="48">
        <f>IFERROR(VLOOKUP(C501,[4]Minimes!$B$3:$G$89,6,FALSE),0)</f>
        <v>5</v>
      </c>
      <c r="R501" s="48">
        <f>IFERROR(VLOOKUP(C501,'[4]2ème'!$B$3:$I$105,6,FALSE),0)</f>
        <v>0</v>
      </c>
      <c r="S501" s="48">
        <f>IFERROR(VLOOKUP(C501,'[4]3ème'!$B$3:$I$230,6,FALSE),0)</f>
        <v>0</v>
      </c>
      <c r="T501" s="48">
        <f>IFERROR(VLOOKUP(C501,[4]Féminines!$B$3:$I$89,6,FALSE),0)</f>
        <v>0</v>
      </c>
      <c r="U501">
        <f t="shared" si="43"/>
        <v>5</v>
      </c>
    </row>
    <row r="502" spans="1:21" ht="14.45" customHeight="1" x14ac:dyDescent="0.25">
      <c r="A502" s="3">
        <v>535</v>
      </c>
      <c r="B502" s="3">
        <f t="shared" si="50"/>
        <v>3145</v>
      </c>
      <c r="C502" s="5" t="s">
        <v>396</v>
      </c>
      <c r="D502" s="5" t="s">
        <v>17</v>
      </c>
      <c r="E502" s="49" t="str">
        <f>VLOOKUP(C502,[3]A!$D$2:$J$467,7,FALSE)</f>
        <v>05999109574</v>
      </c>
      <c r="F502" s="50" t="s">
        <v>363</v>
      </c>
      <c r="J502" s="105">
        <v>0</v>
      </c>
      <c r="N502" s="49">
        <f>VLOOKUP(C502,Bilan!$B$4:$D$1785,3,FALSE)</f>
        <v>3145</v>
      </c>
      <c r="O502" s="49">
        <f t="shared" si="51"/>
        <v>35</v>
      </c>
      <c r="P502" s="50" t="str">
        <f>VLOOKUP(C502,[3]A!$D$2:$H$438,5,FALSE)</f>
        <v>Jeune Masculin 13/14 ans</v>
      </c>
      <c r="Q502" s="48">
        <f>IFERROR(VLOOKUP(C502,[4]Minimes!$B$3:$G$89,6,FALSE),0)</f>
        <v>1</v>
      </c>
      <c r="R502" s="48">
        <f>IFERROR(VLOOKUP(C502,'[4]2ème'!$B$3:$I$105,6,FALSE),0)</f>
        <v>0</v>
      </c>
      <c r="S502" s="48">
        <f>IFERROR(VLOOKUP(C502,'[4]3ème'!$B$3:$I$230,6,FALSE),0)</f>
        <v>0</v>
      </c>
      <c r="T502" s="48">
        <f>IFERROR(VLOOKUP(C502,[4]Féminines!$B$3:$I$89,6,FALSE),0)</f>
        <v>0</v>
      </c>
      <c r="U502">
        <f t="shared" si="43"/>
        <v>1</v>
      </c>
    </row>
    <row r="503" spans="1:21" ht="14.45" customHeight="1" x14ac:dyDescent="0.25">
      <c r="A503" s="3">
        <v>536</v>
      </c>
      <c r="B503" s="3">
        <f t="shared" si="50"/>
        <v>7082</v>
      </c>
      <c r="C503" s="5" t="s">
        <v>400</v>
      </c>
      <c r="D503" s="5" t="s">
        <v>86</v>
      </c>
      <c r="E503" s="49" t="str">
        <f>VLOOKUP(C503,[3]A!$D$2:$J$467,7,FALSE)</f>
        <v>06297095022</v>
      </c>
      <c r="F503" s="50" t="s">
        <v>363</v>
      </c>
      <c r="J503" s="105">
        <v>0</v>
      </c>
      <c r="N503" s="49">
        <f>VLOOKUP(C503,Bilan!$B$4:$D$1785,3,FALSE)</f>
        <v>7082</v>
      </c>
      <c r="O503" s="49">
        <f t="shared" si="51"/>
        <v>36</v>
      </c>
      <c r="P503" s="50" t="str">
        <f>VLOOKUP(C503,[3]A!$D$2:$H$438,5,FALSE)</f>
        <v>Jeune Masculin 13/14 ans</v>
      </c>
      <c r="Q503" s="48">
        <f>IFERROR(VLOOKUP(C503,[4]Minimes!$B$3:$G$89,6,FALSE),0)</f>
        <v>8</v>
      </c>
      <c r="R503" s="48">
        <f>IFERROR(VLOOKUP(C503,'[4]2ème'!$B$3:$I$105,6,FALSE),0)</f>
        <v>0</v>
      </c>
      <c r="S503" s="48">
        <f>IFERROR(VLOOKUP(C503,'[4]3ème'!$B$3:$I$230,6,FALSE),0)</f>
        <v>0</v>
      </c>
      <c r="T503" s="48">
        <f>IFERROR(VLOOKUP(C503,[4]Féminines!$B$3:$I$89,6,FALSE),0)</f>
        <v>0</v>
      </c>
      <c r="U503">
        <f t="shared" si="43"/>
        <v>8</v>
      </c>
    </row>
    <row r="504" spans="1:21" x14ac:dyDescent="0.25">
      <c r="A504" s="3">
        <v>537</v>
      </c>
      <c r="B504" s="3">
        <f>N504</f>
        <v>4868</v>
      </c>
      <c r="C504" s="5" t="s">
        <v>3832</v>
      </c>
      <c r="D504" s="5" t="s">
        <v>3127</v>
      </c>
      <c r="E504" s="49" t="e">
        <f>VLOOKUP(C504,[3]A!$D$2:$J$467,7,FALSE)</f>
        <v>#N/A</v>
      </c>
      <c r="F504" s="50" t="s">
        <v>363</v>
      </c>
      <c r="J504" s="105">
        <v>0</v>
      </c>
      <c r="N504" s="49">
        <f>VLOOKUP(C504,Bilan!$B$4:$D$1785,3,FALSE)</f>
        <v>4868</v>
      </c>
      <c r="O504" s="49">
        <f t="shared" si="51"/>
        <v>37</v>
      </c>
      <c r="P504" s="50" t="e">
        <f>VLOOKUP(C504,[3]A!$D$2:$H$438,5,FALSE)</f>
        <v>#N/A</v>
      </c>
      <c r="Q504" s="48">
        <f>IFERROR(VLOOKUP(C504,[4]Minimes!$B$3:$G$89,6,FALSE),0)</f>
        <v>2</v>
      </c>
      <c r="R504" s="48">
        <f>IFERROR(VLOOKUP(C504,'[4]2ème'!$B$3:$I$105,6,FALSE),0)</f>
        <v>0</v>
      </c>
      <c r="S504" s="48">
        <f>IFERROR(VLOOKUP(C504,'[4]3ème'!$B$3:$I$230,6,FALSE),0)</f>
        <v>0</v>
      </c>
      <c r="T504" s="48">
        <f>IFERROR(VLOOKUP(C504,[4]Féminines!$B$3:$I$89,6,FALSE),0)</f>
        <v>0</v>
      </c>
      <c r="U504">
        <f t="shared" si="43"/>
        <v>2</v>
      </c>
    </row>
    <row r="505" spans="1:21" x14ac:dyDescent="0.25">
      <c r="A505" s="3">
        <v>538</v>
      </c>
      <c r="B505" s="3">
        <f t="shared" si="50"/>
        <v>5159</v>
      </c>
      <c r="C505" s="5" t="s">
        <v>3788</v>
      </c>
      <c r="D505" s="5" t="s">
        <v>174</v>
      </c>
      <c r="E505" s="49" t="e">
        <f>VLOOKUP(C505,[3]A!$D$2:$J$467,7,FALSE)</f>
        <v>#N/A</v>
      </c>
      <c r="F505" s="50" t="s">
        <v>363</v>
      </c>
      <c r="J505" s="105">
        <v>0</v>
      </c>
      <c r="N505" s="49">
        <f>VLOOKUP(C505,Bilan!$B$4:$D$1785,3,FALSE)</f>
        <v>5159</v>
      </c>
      <c r="O505" s="49">
        <f t="shared" ref="O505:O520" si="52">A505-500</f>
        <v>38</v>
      </c>
      <c r="P505" s="50" t="e">
        <f>VLOOKUP(C505,[3]A!$D$2:$H$438,5,FALSE)</f>
        <v>#N/A</v>
      </c>
      <c r="Q505" s="48">
        <f>IFERROR(VLOOKUP(C505,[4]Minimes!$B$3:$G$89,6,FALSE),0)</f>
        <v>3</v>
      </c>
      <c r="R505" s="48">
        <f>IFERROR(VLOOKUP(C505,'[4]2ème'!$B$3:$I$105,6,FALSE),0)</f>
        <v>0</v>
      </c>
      <c r="S505" s="48">
        <f>IFERROR(VLOOKUP(C505,'[4]3ème'!$B$3:$I$230,6,FALSE),0)</f>
        <v>0</v>
      </c>
      <c r="T505" s="48">
        <f>IFERROR(VLOOKUP(C505,[4]Féminines!$B$3:$I$89,6,FALSE),0)</f>
        <v>0</v>
      </c>
      <c r="U505">
        <f t="shared" si="43"/>
        <v>3</v>
      </c>
    </row>
    <row r="506" spans="1:21" x14ac:dyDescent="0.25">
      <c r="A506" s="3">
        <v>539</v>
      </c>
      <c r="B506" s="3">
        <f t="shared" si="50"/>
        <v>4873</v>
      </c>
      <c r="C506" s="5" t="s">
        <v>3843</v>
      </c>
      <c r="D506" s="5" t="s">
        <v>3127</v>
      </c>
      <c r="E506" s="49" t="e">
        <f>VLOOKUP(C506,[3]A!$D$2:$J$467,7,FALSE)</f>
        <v>#N/A</v>
      </c>
      <c r="F506" s="50" t="s">
        <v>363</v>
      </c>
      <c r="J506" s="105">
        <v>0</v>
      </c>
      <c r="N506" s="49">
        <f>VLOOKUP(C506,Bilan!$B$4:$D$1785,3,FALSE)</f>
        <v>4873</v>
      </c>
      <c r="O506" s="49">
        <f t="shared" si="52"/>
        <v>39</v>
      </c>
      <c r="P506" s="50" t="e">
        <f>VLOOKUP(C506,[3]A!$D$2:$H$438,5,FALSE)</f>
        <v>#N/A</v>
      </c>
      <c r="Q506" s="48">
        <f>IFERROR(VLOOKUP(C506,[4]Minimes!$B$3:$G$89,6,FALSE),0)</f>
        <v>2</v>
      </c>
      <c r="R506" s="48">
        <f>IFERROR(VLOOKUP(C506,'[4]2ème'!$B$3:$I$105,6,FALSE),0)</f>
        <v>0</v>
      </c>
      <c r="S506" s="48">
        <f>IFERROR(VLOOKUP(C506,'[4]3ème'!$B$3:$I$230,6,FALSE),0)</f>
        <v>0</v>
      </c>
      <c r="T506" s="48">
        <f>IFERROR(VLOOKUP(C506,[4]Féminines!$B$3:$I$89,6,FALSE),0)</f>
        <v>0</v>
      </c>
      <c r="U506">
        <f t="shared" si="43"/>
        <v>2</v>
      </c>
    </row>
    <row r="507" spans="1:21" x14ac:dyDescent="0.25">
      <c r="A507" s="3">
        <v>540</v>
      </c>
      <c r="B507" s="3">
        <f t="shared" si="50"/>
        <v>4464</v>
      </c>
      <c r="C507" s="5" t="s">
        <v>3745</v>
      </c>
      <c r="D507" s="5" t="s">
        <v>183</v>
      </c>
      <c r="E507" s="49" t="str">
        <f>VLOOKUP(C507,[3]A!$D$2:$J$467,7,FALSE)</f>
        <v>05999127547</v>
      </c>
      <c r="F507" s="50" t="s">
        <v>363</v>
      </c>
      <c r="J507" s="105" t="e">
        <f>VLOOKUP(C507,Route2021!$C$2:$J$1212,8,FALSE)</f>
        <v>#N/A</v>
      </c>
      <c r="N507" s="49">
        <f>VLOOKUP(C507,Bilan!$B$4:$D$1785,3,FALSE)</f>
        <v>4464</v>
      </c>
      <c r="O507" s="49">
        <f t="shared" si="52"/>
        <v>40</v>
      </c>
      <c r="P507" s="50" t="str">
        <f>VLOOKUP(C507,[3]A!$D$2:$H$438,5,FALSE)</f>
        <v>Jeune Masculin 13/14 ans</v>
      </c>
      <c r="Q507" s="48">
        <f>IFERROR(VLOOKUP(C507,[4]Minimes!$B$3:$G$89,6,FALSE),0)</f>
        <v>4</v>
      </c>
      <c r="R507" s="48">
        <f>IFERROR(VLOOKUP(C507,'[4]2ème'!$B$3:$I$105,6,FALSE),0)</f>
        <v>0</v>
      </c>
      <c r="S507" s="48">
        <f>IFERROR(VLOOKUP(C507,'[4]3ème'!$B$3:$I$230,6,FALSE),0)</f>
        <v>0</v>
      </c>
      <c r="T507" s="48">
        <f>IFERROR(VLOOKUP(C507,[4]Féminines!$B$3:$I$89,6,FALSE),0)</f>
        <v>0</v>
      </c>
      <c r="U507">
        <f t="shared" si="43"/>
        <v>4</v>
      </c>
    </row>
    <row r="508" spans="1:21" x14ac:dyDescent="0.25">
      <c r="A508" s="3">
        <v>541</v>
      </c>
      <c r="B508" s="3">
        <f t="shared" si="50"/>
        <v>3130</v>
      </c>
      <c r="C508" s="49" t="s">
        <v>3747</v>
      </c>
      <c r="D508" s="5" t="s">
        <v>183</v>
      </c>
      <c r="E508" s="49" t="e">
        <f>VLOOKUP(C508,[3]A!$D$2:$J$467,7,FALSE)</f>
        <v>#N/A</v>
      </c>
      <c r="F508" s="50" t="s">
        <v>363</v>
      </c>
      <c r="J508" s="105" t="e">
        <f>VLOOKUP(C508,Route2021!$C$2:$J$1212,8,FALSE)</f>
        <v>#N/A</v>
      </c>
      <c r="N508" s="49">
        <f>VLOOKUP(C508,Bilan!$B$4:$D$1785,3,FALSE)</f>
        <v>3130</v>
      </c>
      <c r="O508" s="49">
        <f t="shared" si="52"/>
        <v>41</v>
      </c>
      <c r="P508" s="50" t="e">
        <f>VLOOKUP(C508,[3]A!$D$2:$H$438,5,FALSE)</f>
        <v>#N/A</v>
      </c>
      <c r="Q508" s="48">
        <f>IFERROR(VLOOKUP(C508,[4]Minimes!$B$3:$G$89,6,FALSE),0)</f>
        <v>4</v>
      </c>
      <c r="R508" s="48">
        <f>IFERROR(VLOOKUP(C508,'[4]2ème'!$B$3:$I$105,6,FALSE),0)</f>
        <v>0</v>
      </c>
      <c r="S508" s="48">
        <f>IFERROR(VLOOKUP(C508,'[4]3ème'!$B$3:$I$230,6,FALSE),0)</f>
        <v>0</v>
      </c>
      <c r="T508" s="48">
        <f>IFERROR(VLOOKUP(C508,[4]Féminines!$B$3:$I$89,6,FALSE),0)</f>
        <v>0</v>
      </c>
      <c r="U508">
        <f t="shared" si="43"/>
        <v>4</v>
      </c>
    </row>
    <row r="509" spans="1:21" x14ac:dyDescent="0.25">
      <c r="A509" s="3">
        <v>542</v>
      </c>
      <c r="B509" s="3">
        <f t="shared" ref="B509:B521" si="53">N509</f>
        <v>4842</v>
      </c>
      <c r="C509" s="5" t="s">
        <v>3840</v>
      </c>
      <c r="D509" s="5" t="s">
        <v>183</v>
      </c>
      <c r="E509" s="49" t="e">
        <f>VLOOKUP(C509,[3]A!$D$2:$J$467,7,FALSE)</f>
        <v>#N/A</v>
      </c>
      <c r="F509" s="50" t="s">
        <v>363</v>
      </c>
      <c r="J509" s="105">
        <v>0</v>
      </c>
      <c r="N509" s="49">
        <f>VLOOKUP(C509,Bilan!$B$4:$D$1785,3,FALSE)</f>
        <v>4842</v>
      </c>
      <c r="O509" s="49">
        <f t="shared" si="52"/>
        <v>42</v>
      </c>
      <c r="P509" s="50" t="e">
        <f>VLOOKUP(C509,[3]A!$D$2:$H$438,5,FALSE)</f>
        <v>#N/A</v>
      </c>
      <c r="Q509" s="48">
        <f>IFERROR(VLOOKUP(C509,[4]Minimes!$B$3:$G$89,6,FALSE),0)</f>
        <v>4</v>
      </c>
      <c r="R509" s="48">
        <f>IFERROR(VLOOKUP(C509,'[4]2ème'!$B$3:$I$105,6,FALSE),0)</f>
        <v>0</v>
      </c>
      <c r="S509" s="48">
        <f>IFERROR(VLOOKUP(C509,'[4]3ème'!$B$3:$I$230,6,FALSE),0)</f>
        <v>0</v>
      </c>
      <c r="T509" s="48">
        <f>IFERROR(VLOOKUP(C509,[4]Féminines!$B$3:$I$89,6,FALSE),0)</f>
        <v>0</v>
      </c>
      <c r="U509">
        <f t="shared" si="43"/>
        <v>4</v>
      </c>
    </row>
    <row r="510" spans="1:21" x14ac:dyDescent="0.25">
      <c r="A510" s="3">
        <v>543</v>
      </c>
      <c r="B510" s="3">
        <f t="shared" si="53"/>
        <v>4849</v>
      </c>
      <c r="C510" s="5" t="s">
        <v>3873</v>
      </c>
      <c r="D510" s="5" t="s">
        <v>3127</v>
      </c>
      <c r="E510" s="49" t="str">
        <f>VLOOKUP(C510,[3]A!$D$2:$J$467,7,FALSE)</f>
        <v>05999130686</v>
      </c>
      <c r="F510" s="50" t="s">
        <v>363</v>
      </c>
      <c r="J510" s="105" t="e">
        <f>VLOOKUP(C510,Route2021!$C$2:$J$1212,8,FALSE)</f>
        <v>#N/A</v>
      </c>
      <c r="N510" s="49">
        <f>VLOOKUP(C510,Bilan!$B$4:$D$1785,3,FALSE)</f>
        <v>4849</v>
      </c>
      <c r="O510" s="49">
        <f t="shared" si="52"/>
        <v>43</v>
      </c>
      <c r="P510" s="50" t="str">
        <f>VLOOKUP(C510,[3]A!$D$2:$H$438,5,FALSE)</f>
        <v>Non surclassé</v>
      </c>
      <c r="Q510" s="48">
        <f>IFERROR(VLOOKUP(C510,[4]Minimes!$B$3:$G$89,6,FALSE),0)</f>
        <v>2</v>
      </c>
      <c r="R510" s="48">
        <f>IFERROR(VLOOKUP(C510,'[4]2ème'!$B$3:$I$105,6,FALSE),0)</f>
        <v>0</v>
      </c>
      <c r="S510" s="48">
        <f>IFERROR(VLOOKUP(C510,'[4]3ème'!$B$3:$I$230,6,FALSE),0)</f>
        <v>0</v>
      </c>
      <c r="T510" s="48">
        <f>IFERROR(VLOOKUP(C510,[4]Féminines!$B$3:$I$89,6,FALSE),0)</f>
        <v>0</v>
      </c>
      <c r="U510">
        <f t="shared" si="43"/>
        <v>2</v>
      </c>
    </row>
    <row r="511" spans="1:21" x14ac:dyDescent="0.25">
      <c r="A511" s="3">
        <v>544</v>
      </c>
      <c r="B511" s="49">
        <f t="shared" si="53"/>
        <v>5141</v>
      </c>
      <c r="C511" s="49" t="s">
        <v>3820</v>
      </c>
      <c r="D511" s="5" t="s">
        <v>62</v>
      </c>
      <c r="E511" s="49" t="e">
        <f>VLOOKUP(C511,[3]A!$D$2:$J$467,7,FALSE)</f>
        <v>#N/A</v>
      </c>
      <c r="F511" s="50" t="s">
        <v>363</v>
      </c>
      <c r="J511" s="105" t="e">
        <f>VLOOKUP(C511,Route2021!$C$2:$J$1212,8,FALSE)</f>
        <v>#N/A</v>
      </c>
      <c r="N511" s="49">
        <f>VLOOKUP(C511,Bilan!$B$4:$D$1785,3,FALSE)</f>
        <v>5141</v>
      </c>
      <c r="O511" s="49">
        <f t="shared" si="52"/>
        <v>44</v>
      </c>
      <c r="P511" s="50" t="e">
        <f>VLOOKUP(C511,[3]A!$D$2:$H$438,5,FALSE)</f>
        <v>#N/A</v>
      </c>
      <c r="Q511" s="48">
        <f>IFERROR(VLOOKUP(C511,[4]Minimes!$B$3:$G$89,6,FALSE),0)</f>
        <v>5</v>
      </c>
      <c r="R511" s="48">
        <f>IFERROR(VLOOKUP(C511,'[4]2ème'!$B$3:$I$105,6,FALSE),0)</f>
        <v>0</v>
      </c>
      <c r="S511" s="48">
        <f>IFERROR(VLOOKUP(C511,'[4]3ème'!$B$3:$I$230,6,FALSE),0)</f>
        <v>0</v>
      </c>
      <c r="T511" s="48">
        <f>IFERROR(VLOOKUP(C511,[4]Féminines!$B$3:$I$89,6,FALSE),0)</f>
        <v>0</v>
      </c>
      <c r="U511">
        <f t="shared" si="43"/>
        <v>5</v>
      </c>
    </row>
    <row r="512" spans="1:21" x14ac:dyDescent="0.25">
      <c r="A512" s="3">
        <v>545</v>
      </c>
      <c r="B512" s="49">
        <f t="shared" si="53"/>
        <v>5136</v>
      </c>
      <c r="C512" s="49" t="s">
        <v>3892</v>
      </c>
      <c r="D512" s="5" t="s">
        <v>36</v>
      </c>
      <c r="E512" s="49" t="e">
        <f>VLOOKUP(C512,[3]A!$D$2:$J$467,7,FALSE)</f>
        <v>#N/A</v>
      </c>
      <c r="F512" s="50" t="s">
        <v>363</v>
      </c>
      <c r="J512" s="105" t="e">
        <f>VLOOKUP(C512,Route2021!$C$2:$J$1212,8,FALSE)</f>
        <v>#N/A</v>
      </c>
      <c r="N512" s="49">
        <f>VLOOKUP(C512,Bilan!$B$4:$D$1785,3,FALSE)</f>
        <v>5136</v>
      </c>
      <c r="O512" s="49">
        <f t="shared" si="52"/>
        <v>45</v>
      </c>
      <c r="P512" s="50" t="e">
        <f>VLOOKUP(C512,[3]A!$D$2:$H$438,5,FALSE)</f>
        <v>#N/A</v>
      </c>
      <c r="Q512" s="48">
        <f>IFERROR(VLOOKUP(C512,[4]Minimes!$B$3:$G$89,6,FALSE),0)</f>
        <v>4</v>
      </c>
      <c r="R512" s="48">
        <f>IFERROR(VLOOKUP(C512,'[4]2ème'!$B$3:$I$105,6,FALSE),0)</f>
        <v>0</v>
      </c>
      <c r="S512" s="48">
        <f>IFERROR(VLOOKUP(C512,'[4]3ème'!$B$3:$I$230,6,FALSE),0)</f>
        <v>0</v>
      </c>
      <c r="T512" s="48">
        <f>IFERROR(VLOOKUP(C512,[4]Féminines!$B$3:$I$89,6,FALSE),0)</f>
        <v>0</v>
      </c>
      <c r="U512">
        <f t="shared" si="43"/>
        <v>4</v>
      </c>
    </row>
    <row r="513" spans="1:21" x14ac:dyDescent="0.25">
      <c r="A513" s="3">
        <v>546</v>
      </c>
      <c r="B513" s="49">
        <f>N513</f>
        <v>4828</v>
      </c>
      <c r="C513" s="49" t="s">
        <v>3936</v>
      </c>
      <c r="D513" s="5" t="s">
        <v>86</v>
      </c>
      <c r="E513" s="49" t="e">
        <f>VLOOKUP(C513,[3]A!$D$2:$J$467,7,FALSE)</f>
        <v>#N/A</v>
      </c>
      <c r="F513" s="50" t="s">
        <v>363</v>
      </c>
      <c r="N513" s="49">
        <f>VLOOKUP(C513,Bilan!$B$4:$D$1785,3,FALSE)</f>
        <v>4828</v>
      </c>
      <c r="O513" s="49">
        <f t="shared" si="52"/>
        <v>46</v>
      </c>
      <c r="P513" s="50" t="e">
        <f>VLOOKUP(C513,[3]A!$D$2:$H$438,5,FALSE)</f>
        <v>#N/A</v>
      </c>
      <c r="Q513" s="49">
        <f>IFERROR(VLOOKUP(C513,[4]Minimes!$B$3:$G$89,6,FALSE),0)</f>
        <v>9</v>
      </c>
      <c r="R513" s="49">
        <f>IFERROR(VLOOKUP(C513,'[4]2ème'!$B$3:$I$105,6,FALSE),0)</f>
        <v>0</v>
      </c>
      <c r="S513" s="49">
        <f>IFERROR(VLOOKUP(C513,'[4]3ème'!$B$3:$I$230,6,FALSE),0)</f>
        <v>0</v>
      </c>
      <c r="T513" s="49">
        <f>IFERROR(VLOOKUP(C513,[4]Féminines!$B$3:$I$89,6,FALSE),0)</f>
        <v>0</v>
      </c>
      <c r="U513" s="49">
        <f>SUM(Q513:T513)</f>
        <v>9</v>
      </c>
    </row>
    <row r="514" spans="1:21" x14ac:dyDescent="0.25">
      <c r="A514" s="3">
        <v>547</v>
      </c>
      <c r="B514" s="49">
        <f>N514</f>
        <v>4855</v>
      </c>
      <c r="C514" s="49" t="s">
        <v>3882</v>
      </c>
      <c r="D514" s="5" t="s">
        <v>3720</v>
      </c>
      <c r="E514" s="49" t="e">
        <f>VLOOKUP(C514,[3]A!$D$2:$J$467,7,FALSE)</f>
        <v>#N/A</v>
      </c>
      <c r="F514" s="50" t="s">
        <v>363</v>
      </c>
      <c r="N514" s="49">
        <f>VLOOKUP(C514,Bilan!$B$4:$D$1785,3,FALSE)</f>
        <v>4855</v>
      </c>
      <c r="O514" s="49">
        <f t="shared" si="52"/>
        <v>47</v>
      </c>
      <c r="P514" s="50" t="e">
        <f>VLOOKUP(C514,[3]A!$D$2:$H$438,5,FALSE)</f>
        <v>#N/A</v>
      </c>
      <c r="Q514" s="48">
        <f>IFERROR(VLOOKUP(C514,[4]Minimes!$B$3:$G$89,6,FALSE),0)</f>
        <v>8</v>
      </c>
      <c r="R514" s="48">
        <f>IFERROR(VLOOKUP(C514,'[4]2ème'!$B$3:$I$105,6,FALSE),0)</f>
        <v>0</v>
      </c>
      <c r="S514" s="48">
        <f>IFERROR(VLOOKUP(C514,'[4]3ème'!$B$3:$I$230,6,FALSE),0)</f>
        <v>0</v>
      </c>
      <c r="T514" s="48">
        <f>IFERROR(VLOOKUP(C514,[4]Féminines!$B$3:$I$89,6,FALSE),0)</f>
        <v>0</v>
      </c>
      <c r="U514">
        <f>SUM(Q514:T514)</f>
        <v>8</v>
      </c>
    </row>
    <row r="515" spans="1:21" x14ac:dyDescent="0.25">
      <c r="A515" s="3">
        <v>548</v>
      </c>
      <c r="B515" s="49">
        <f>N515</f>
        <v>10122</v>
      </c>
      <c r="C515" s="49" t="s">
        <v>3950</v>
      </c>
      <c r="D515" s="5" t="s">
        <v>149</v>
      </c>
      <c r="E515" s="49" t="e">
        <f>VLOOKUP(C515,[3]A!$D$2:$J$467,7,FALSE)</f>
        <v>#N/A</v>
      </c>
      <c r="F515" s="50" t="s">
        <v>363</v>
      </c>
      <c r="N515" s="49">
        <f>VLOOKUP(C515,Bilan!$B$4:$D$1785,3,FALSE)</f>
        <v>10122</v>
      </c>
      <c r="O515" s="49">
        <f>A515-500</f>
        <v>48</v>
      </c>
      <c r="P515" s="50" t="e">
        <f>VLOOKUP(C515,[3]A!$D$2:$H$438,5,FALSE)</f>
        <v>#N/A</v>
      </c>
      <c r="Q515" s="48">
        <f>IFERROR(VLOOKUP(C515,[4]Minimes!$B$3:$G$89,6,FALSE),0)</f>
        <v>4</v>
      </c>
      <c r="R515" s="48">
        <f>IFERROR(VLOOKUP(C515,'[4]2ème'!$B$3:$I$105,6,FALSE),0)</f>
        <v>0</v>
      </c>
      <c r="S515" s="48">
        <f>IFERROR(VLOOKUP(C515,'[4]3ème'!$B$3:$I$230,6,FALSE),0)</f>
        <v>0</v>
      </c>
      <c r="T515" s="48">
        <f>IFERROR(VLOOKUP(C515,[4]Féminines!$B$3:$I$89,6,FALSE),0)</f>
        <v>0</v>
      </c>
      <c r="U515">
        <f>SUM(Q515:T515)</f>
        <v>4</v>
      </c>
    </row>
    <row r="516" spans="1:21" x14ac:dyDescent="0.25">
      <c r="A516" s="3">
        <v>549</v>
      </c>
      <c r="B516" s="49">
        <f>N516</f>
        <v>10099</v>
      </c>
      <c r="C516" s="49" t="s">
        <v>3939</v>
      </c>
      <c r="D516" s="5" t="s">
        <v>488</v>
      </c>
      <c r="E516" s="49" t="e">
        <f>VLOOKUP(C516,[3]A!$D$2:$J$467,7,FALSE)</f>
        <v>#N/A</v>
      </c>
      <c r="F516" s="50" t="s">
        <v>363</v>
      </c>
      <c r="N516" s="49">
        <f>VLOOKUP(C516,Bilan!$B$4:$D$1785,3,FALSE)</f>
        <v>10099</v>
      </c>
      <c r="O516" s="49">
        <f>A516-500</f>
        <v>49</v>
      </c>
      <c r="P516" s="50" t="e">
        <f>VLOOKUP(C516,[3]A!$D$2:$H$438,5,FALSE)</f>
        <v>#N/A</v>
      </c>
      <c r="Q516" s="48">
        <f>IFERROR(VLOOKUP(C516,[4]Minimes!$B$3:$G$89,6,FALSE),0)</f>
        <v>1</v>
      </c>
      <c r="R516" s="48">
        <f>IFERROR(VLOOKUP(C516,'[4]2ème'!$B$3:$I$105,6,FALSE),0)</f>
        <v>0</v>
      </c>
      <c r="S516" s="48">
        <f>IFERROR(VLOOKUP(C516,'[4]3ème'!$B$3:$I$230,6,FALSE),0)</f>
        <v>0</v>
      </c>
      <c r="T516" s="48">
        <f>IFERROR(VLOOKUP(C516,[4]Féminines!$B$3:$I$89,6,FALSE),0)</f>
        <v>0</v>
      </c>
      <c r="U516">
        <f>SUM(Q516:T516)</f>
        <v>1</v>
      </c>
    </row>
    <row r="517" spans="1:21" x14ac:dyDescent="0.25">
      <c r="A517" s="3">
        <v>550</v>
      </c>
      <c r="B517" s="49">
        <f t="shared" si="53"/>
        <v>4838</v>
      </c>
      <c r="C517" s="49" t="s">
        <v>3918</v>
      </c>
      <c r="D517" s="51" t="s">
        <v>3719</v>
      </c>
      <c r="E517" s="49" t="e">
        <f>VLOOKUP(C517,[3]A!$D$2:$J$467,7,FALSE)</f>
        <v>#N/A</v>
      </c>
      <c r="F517" s="50" t="s">
        <v>363</v>
      </c>
      <c r="N517" s="49">
        <f>VLOOKUP(C517,Bilan!$B$4:$D$1785,3,FALSE)</f>
        <v>4838</v>
      </c>
      <c r="O517" s="49">
        <f t="shared" si="52"/>
        <v>50</v>
      </c>
      <c r="P517" s="50" t="e">
        <f>VLOOKUP(C517,[3]A!$D$2:$H$438,5,FALSE)</f>
        <v>#N/A</v>
      </c>
      <c r="Q517" s="48">
        <f>IFERROR(VLOOKUP(C517,[4]Minimes!$B$3:$G$89,6,FALSE),0)</f>
        <v>0</v>
      </c>
      <c r="R517" s="48">
        <f>IFERROR(VLOOKUP(C517,'[4]2ème'!$B$3:$I$105,6,FALSE),0)</f>
        <v>0</v>
      </c>
      <c r="S517" s="48">
        <f>IFERROR(VLOOKUP(C517,'[4]3ème'!$B$3:$I$230,6,FALSE),0)</f>
        <v>0</v>
      </c>
      <c r="T517" s="48">
        <f>IFERROR(VLOOKUP(C517,[4]Féminines!$B$3:$I$89,6,FALSE),0)</f>
        <v>0</v>
      </c>
      <c r="U517">
        <f t="shared" si="43"/>
        <v>0</v>
      </c>
    </row>
    <row r="518" spans="1:21" x14ac:dyDescent="0.25">
      <c r="A518" s="3">
        <v>551</v>
      </c>
      <c r="B518" s="49">
        <f t="shared" si="53"/>
        <v>7090</v>
      </c>
      <c r="C518" s="49" t="s">
        <v>3366</v>
      </c>
      <c r="D518" s="51" t="s">
        <v>3386</v>
      </c>
      <c r="E518" s="49" t="e">
        <f>VLOOKUP(C518,[3]A!$D$2:$J$467,7,FALSE)</f>
        <v>#N/A</v>
      </c>
      <c r="F518" s="50" t="s">
        <v>363</v>
      </c>
      <c r="N518" s="49">
        <f>VLOOKUP(C518,Bilan!$B$4:$D$1785,3,FALSE)</f>
        <v>7090</v>
      </c>
      <c r="O518" s="49">
        <f t="shared" si="52"/>
        <v>51</v>
      </c>
    </row>
    <row r="519" spans="1:21" x14ac:dyDescent="0.25">
      <c r="A519" s="3">
        <v>552</v>
      </c>
      <c r="B519" s="49">
        <f>N519</f>
        <v>144379</v>
      </c>
      <c r="C519" s="133" t="s">
        <v>4269</v>
      </c>
      <c r="D519" s="5" t="s">
        <v>4268</v>
      </c>
      <c r="E519" s="49" t="e">
        <f>VLOOKUP(C519,[3]A!$D$2:$J$467,7,FALSE)</f>
        <v>#N/A</v>
      </c>
      <c r="F519" s="50" t="s">
        <v>363</v>
      </c>
      <c r="N519" s="133">
        <v>144379</v>
      </c>
      <c r="O519" s="49">
        <f t="shared" si="52"/>
        <v>52</v>
      </c>
      <c r="P519" s="50" t="e">
        <f>VLOOKUP(C519,[3]A!$D$2:$H$438,5,FALSE)</f>
        <v>#N/A</v>
      </c>
      <c r="Q519" s="48">
        <f>IFERROR(VLOOKUP(C519,[4]Minimes!$B$3:$G$89,6,FALSE),0)</f>
        <v>0</v>
      </c>
      <c r="R519" s="48">
        <f>IFERROR(VLOOKUP(C519,'[4]2ème'!$B$3:$I$105,6,FALSE),0)</f>
        <v>0</v>
      </c>
      <c r="S519" s="48">
        <f>IFERROR(VLOOKUP(C519,'[4]3ème'!$B$3:$I$230,6,FALSE),0)</f>
        <v>0</v>
      </c>
      <c r="T519" s="48">
        <f>IFERROR(VLOOKUP(C519,[4]Féminines!$B$3:$I$89,6,FALSE),0)</f>
        <v>0</v>
      </c>
      <c r="U519">
        <f>SUM(Q519:T519)</f>
        <v>0</v>
      </c>
    </row>
    <row r="520" spans="1:21" x14ac:dyDescent="0.25">
      <c r="A520" s="3">
        <v>553</v>
      </c>
      <c r="B520" s="49">
        <f>N520</f>
        <v>4150</v>
      </c>
      <c r="C520" s="49" t="s">
        <v>4177</v>
      </c>
      <c r="D520" s="5" t="s">
        <v>4273</v>
      </c>
      <c r="E520" s="49" t="e">
        <f>VLOOKUP(C520,[3]A!$D$2:$J$467,7,FALSE)</f>
        <v>#N/A</v>
      </c>
      <c r="F520" s="50" t="s">
        <v>363</v>
      </c>
      <c r="N520" s="49">
        <f>VLOOKUP(C520,Bilan!$B$4:$D$1785,3,FALSE)</f>
        <v>4150</v>
      </c>
      <c r="O520" s="49">
        <f t="shared" si="52"/>
        <v>53</v>
      </c>
      <c r="P520" s="50" t="e">
        <f>VLOOKUP(C520,[3]A!$D$2:$H$438,5,FALSE)</f>
        <v>#N/A</v>
      </c>
      <c r="Q520" s="48">
        <f>IFERROR(VLOOKUP(C520,[4]Minimes!$B$3:$G$89,6,FALSE),0)</f>
        <v>0</v>
      </c>
      <c r="R520" s="48">
        <f>IFERROR(VLOOKUP(C520,'[4]2ème'!$B$3:$I$105,6,FALSE),0)</f>
        <v>0</v>
      </c>
      <c r="S520" s="48">
        <f>IFERROR(VLOOKUP(C520,'[4]3ème'!$B$3:$I$230,6,FALSE),0)</f>
        <v>0</v>
      </c>
      <c r="T520" s="48">
        <f>IFERROR(VLOOKUP(C520,[4]Féminines!$B$3:$I$89,6,FALSE),0)</f>
        <v>0</v>
      </c>
      <c r="U520">
        <f>SUM(Q520:T520)</f>
        <v>0</v>
      </c>
    </row>
    <row r="521" spans="1:21" x14ac:dyDescent="0.25">
      <c r="A521" s="3"/>
      <c r="B521" s="49">
        <f t="shared" si="53"/>
        <v>7015</v>
      </c>
      <c r="C521" s="49" t="s">
        <v>384</v>
      </c>
      <c r="D521" s="5" t="s">
        <v>57</v>
      </c>
      <c r="E521" s="49" t="str">
        <f>VLOOKUP(C521,[3]A!$D$2:$J$467,7,FALSE)</f>
        <v>05999111722</v>
      </c>
      <c r="F521" s="50" t="s">
        <v>363</v>
      </c>
      <c r="N521" s="49">
        <f>VLOOKUP(C521,Bilan!$B$4:$D$1785,3,FALSE)</f>
        <v>7015</v>
      </c>
      <c r="O521" s="49">
        <f>A521-500</f>
        <v>-500</v>
      </c>
      <c r="P521" s="50" t="str">
        <f>VLOOKUP(C521,[3]A!$D$2:$H$438,5,FALSE)</f>
        <v>Jeune Masculin 13/14 ans</v>
      </c>
      <c r="Q521" s="48">
        <f>IFERROR(VLOOKUP(C521,[4]Minimes!$B$3:$G$89,6,FALSE),0)</f>
        <v>0</v>
      </c>
      <c r="R521" s="48">
        <f>IFERROR(VLOOKUP(C521,'[4]2ème'!$B$3:$I$105,6,FALSE),0)</f>
        <v>0</v>
      </c>
      <c r="S521" s="48">
        <f>IFERROR(VLOOKUP(C521,'[4]3ème'!$B$3:$I$230,6,FALSE),0)</f>
        <v>0</v>
      </c>
      <c r="T521" s="48">
        <f>IFERROR(VLOOKUP(C521,[4]Féminines!$B$3:$I$89,6,FALSE),0)</f>
        <v>0</v>
      </c>
      <c r="U521">
        <f>SUM(Q521:T521)</f>
        <v>0</v>
      </c>
    </row>
    <row r="522" spans="1:21" x14ac:dyDescent="0.25">
      <c r="A522" s="3">
        <v>554</v>
      </c>
      <c r="C522" s="22" t="s">
        <v>4296</v>
      </c>
      <c r="D522" s="137" t="s">
        <v>4288</v>
      </c>
      <c r="O522" s="49">
        <f>A522-500</f>
        <v>54</v>
      </c>
    </row>
    <row r="523" spans="1:21" x14ac:dyDescent="0.25">
      <c r="A523" s="3">
        <v>555</v>
      </c>
      <c r="C523" s="22" t="s">
        <v>4297</v>
      </c>
      <c r="D523" s="137" t="s">
        <v>4298</v>
      </c>
      <c r="O523" s="49">
        <f>A523-500</f>
        <v>55</v>
      </c>
    </row>
  </sheetData>
  <autoFilter ref="A1:P498" xr:uid="{00000000-0009-0000-0000-000001000000}">
    <sortState xmlns:xlrd2="http://schemas.microsoft.com/office/spreadsheetml/2017/richdata2" ref="A2:P746">
      <sortCondition ref="A1"/>
    </sortState>
  </autoFilter>
  <printOptions gridLines="1"/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68"/>
  <sheetViews>
    <sheetView topLeftCell="A101" workbookViewId="0">
      <selection activeCell="B102" sqref="B102"/>
    </sheetView>
  </sheetViews>
  <sheetFormatPr baseColWidth="10" defaultRowHeight="15" x14ac:dyDescent="0.25"/>
  <cols>
    <col min="1" max="1" width="8.42578125" style="14" bestFit="1" customWidth="1"/>
    <col min="2" max="2" width="22.7109375" bestFit="1" customWidth="1"/>
    <col min="3" max="3" width="47.42578125" bestFit="1" customWidth="1"/>
    <col min="4" max="4" width="8.42578125" style="14" bestFit="1" customWidth="1"/>
    <col min="5" max="5" width="10.7109375" bestFit="1" customWidth="1"/>
    <col min="6" max="6" width="22" bestFit="1" customWidth="1"/>
    <col min="7" max="7" width="11.5703125" style="58"/>
    <col min="8" max="8" width="2.7109375" bestFit="1" customWidth="1"/>
    <col min="10" max="10" width="21.28515625" bestFit="1" customWidth="1"/>
  </cols>
  <sheetData>
    <row r="1" spans="1:10" x14ac:dyDescent="0.25">
      <c r="A1" s="13" t="s">
        <v>355</v>
      </c>
      <c r="B1" s="12" t="s">
        <v>416</v>
      </c>
      <c r="C1" s="12" t="s">
        <v>494</v>
      </c>
      <c r="D1" s="13" t="s">
        <v>355</v>
      </c>
      <c r="E1" s="12" t="s">
        <v>354</v>
      </c>
      <c r="F1" s="12" t="s">
        <v>417</v>
      </c>
    </row>
    <row r="2" spans="1:10" x14ac:dyDescent="0.25">
      <c r="A2" s="26">
        <v>1</v>
      </c>
      <c r="B2" s="23" t="s">
        <v>414</v>
      </c>
      <c r="C2" s="23" t="s">
        <v>20</v>
      </c>
      <c r="D2" s="26">
        <v>1</v>
      </c>
      <c r="E2" s="5" t="s">
        <v>415</v>
      </c>
      <c r="J2" s="5"/>
    </row>
    <row r="3" spans="1:10" x14ac:dyDescent="0.25">
      <c r="A3" s="11">
        <v>2</v>
      </c>
      <c r="B3" s="5"/>
      <c r="C3" s="5"/>
      <c r="D3" s="11">
        <v>2</v>
      </c>
      <c r="E3" s="5" t="s">
        <v>415</v>
      </c>
      <c r="F3" s="5" t="s">
        <v>412</v>
      </c>
      <c r="G3" s="58" t="e">
        <f>VLOOKUP(B3,A!E2:H1313,4,FALSE)</f>
        <v>#N/A</v>
      </c>
      <c r="J3" s="5"/>
    </row>
    <row r="4" spans="1:10" x14ac:dyDescent="0.25">
      <c r="A4" s="11"/>
      <c r="B4" s="5"/>
      <c r="C4" s="5"/>
      <c r="D4" s="26">
        <v>3</v>
      </c>
      <c r="E4" s="5" t="s">
        <v>415</v>
      </c>
      <c r="F4" s="5" t="s">
        <v>412</v>
      </c>
      <c r="G4" s="58" t="e">
        <f>VLOOKUP(B4,A!E3:H1314,4,FALSE)</f>
        <v>#N/A</v>
      </c>
      <c r="J4" s="5"/>
    </row>
    <row r="5" spans="1:10" x14ac:dyDescent="0.25">
      <c r="A5" s="26">
        <v>4</v>
      </c>
      <c r="B5" s="23" t="s">
        <v>439</v>
      </c>
      <c r="C5" s="23" t="s">
        <v>3006</v>
      </c>
      <c r="D5" s="26">
        <v>4</v>
      </c>
      <c r="E5" s="5" t="s">
        <v>415</v>
      </c>
      <c r="F5" s="5" t="s">
        <v>412</v>
      </c>
      <c r="G5" s="58">
        <f>VLOOKUP(B5,A!E4:H1315,4,FALSE)</f>
        <v>40224</v>
      </c>
      <c r="J5" s="5"/>
    </row>
    <row r="6" spans="1:10" x14ac:dyDescent="0.25">
      <c r="A6" s="26">
        <v>5</v>
      </c>
      <c r="B6" s="23" t="s">
        <v>430</v>
      </c>
      <c r="C6" s="23" t="s">
        <v>20</v>
      </c>
      <c r="D6" s="26">
        <v>5</v>
      </c>
      <c r="E6" s="5" t="s">
        <v>415</v>
      </c>
      <c r="F6" s="5" t="s">
        <v>412</v>
      </c>
      <c r="G6" s="58">
        <f>VLOOKUP(B6,A!E7:H1318,4,FALSE)</f>
        <v>40648</v>
      </c>
      <c r="J6" s="5"/>
    </row>
    <row r="7" spans="1:10" x14ac:dyDescent="0.25">
      <c r="A7" s="26">
        <v>6</v>
      </c>
      <c r="B7" s="23" t="s">
        <v>446</v>
      </c>
      <c r="C7" s="23" t="s">
        <v>12</v>
      </c>
      <c r="D7" s="26">
        <v>6</v>
      </c>
      <c r="E7" s="5" t="s">
        <v>415</v>
      </c>
      <c r="F7" s="5" t="s">
        <v>412</v>
      </c>
      <c r="G7" s="58">
        <f>VLOOKUP(B7,A!E8:H1319,4,FALSE)</f>
        <v>40434</v>
      </c>
      <c r="J7" s="5"/>
    </row>
    <row r="8" spans="1:10" x14ac:dyDescent="0.25">
      <c r="A8" s="26">
        <v>7</v>
      </c>
      <c r="B8" s="23" t="s">
        <v>3387</v>
      </c>
      <c r="C8" s="23" t="s">
        <v>488</v>
      </c>
      <c r="D8" s="26">
        <v>7</v>
      </c>
      <c r="E8" s="5" t="s">
        <v>415</v>
      </c>
      <c r="F8" s="5" t="s">
        <v>412</v>
      </c>
      <c r="G8" s="58" t="e">
        <f>VLOOKUP(B8,A!E9:H1320,4,FALSE)</f>
        <v>#N/A</v>
      </c>
      <c r="J8" s="5"/>
    </row>
    <row r="9" spans="1:10" x14ac:dyDescent="0.25">
      <c r="A9" s="26">
        <v>8</v>
      </c>
      <c r="B9" s="23" t="s">
        <v>427</v>
      </c>
      <c r="C9" s="23" t="s">
        <v>153</v>
      </c>
      <c r="D9" s="26">
        <v>8</v>
      </c>
      <c r="E9" s="5" t="s">
        <v>415</v>
      </c>
      <c r="F9" s="5" t="s">
        <v>412</v>
      </c>
      <c r="G9" s="58">
        <f>VLOOKUP(B9,A!E10:H1321,4,FALSE)</f>
        <v>40866</v>
      </c>
      <c r="J9" s="5"/>
    </row>
    <row r="10" spans="1:10" x14ac:dyDescent="0.25">
      <c r="A10" s="11"/>
      <c r="B10" s="5"/>
      <c r="C10" s="5"/>
      <c r="D10" s="26">
        <v>9</v>
      </c>
      <c r="E10" s="5" t="s">
        <v>415</v>
      </c>
      <c r="F10" s="5" t="s">
        <v>412</v>
      </c>
      <c r="G10" s="58" t="e">
        <f>VLOOKUP(B10,A!E11:H1322,4,FALSE)</f>
        <v>#N/A</v>
      </c>
      <c r="J10" s="5"/>
    </row>
    <row r="11" spans="1:10" x14ac:dyDescent="0.25">
      <c r="A11" s="26">
        <v>10</v>
      </c>
      <c r="B11" s="23" t="s">
        <v>443</v>
      </c>
      <c r="C11" s="23" t="s">
        <v>35</v>
      </c>
      <c r="D11" s="26">
        <v>10</v>
      </c>
      <c r="E11" s="5" t="s">
        <v>415</v>
      </c>
      <c r="F11" s="5" t="s">
        <v>412</v>
      </c>
      <c r="G11" s="58">
        <f>VLOOKUP(B11,A!E12:H1323,4,FALSE)</f>
        <v>40749</v>
      </c>
      <c r="J11" s="5"/>
    </row>
    <row r="12" spans="1:10" x14ac:dyDescent="0.25">
      <c r="A12" s="11"/>
      <c r="B12" s="5"/>
      <c r="C12" s="5"/>
      <c r="D12" s="26">
        <v>11</v>
      </c>
      <c r="E12" s="5" t="s">
        <v>415</v>
      </c>
      <c r="F12" s="5" t="s">
        <v>413</v>
      </c>
      <c r="G12" s="58" t="e">
        <f>VLOOKUP(B12,A!E13:H1324,4,FALSE)</f>
        <v>#N/A</v>
      </c>
      <c r="J12" s="5"/>
    </row>
    <row r="13" spans="1:10" x14ac:dyDescent="0.25">
      <c r="A13" s="26">
        <v>12</v>
      </c>
      <c r="B13" s="23" t="s">
        <v>421</v>
      </c>
      <c r="C13" s="23" t="s">
        <v>3072</v>
      </c>
      <c r="D13" s="26">
        <v>12</v>
      </c>
      <c r="E13" s="5" t="s">
        <v>415</v>
      </c>
      <c r="F13" s="5" t="s">
        <v>412</v>
      </c>
      <c r="G13" s="58">
        <f>VLOOKUP(B13,A!E15:H1326,4,FALSE)</f>
        <v>40393</v>
      </c>
    </row>
    <row r="14" spans="1:10" x14ac:dyDescent="0.25">
      <c r="A14" s="26">
        <v>13</v>
      </c>
      <c r="B14" s="23" t="s">
        <v>418</v>
      </c>
      <c r="C14" s="23" t="s">
        <v>51</v>
      </c>
      <c r="D14" s="26">
        <v>13</v>
      </c>
      <c r="E14" s="5" t="s">
        <v>415</v>
      </c>
      <c r="F14" s="5" t="s">
        <v>412</v>
      </c>
      <c r="G14" s="58" t="e">
        <f>VLOOKUP(B14,A!E16:H1327,4,FALSE)</f>
        <v>#N/A</v>
      </c>
    </row>
    <row r="15" spans="1:10" x14ac:dyDescent="0.25">
      <c r="A15" s="26">
        <v>14</v>
      </c>
      <c r="B15" s="23" t="s">
        <v>432</v>
      </c>
      <c r="C15" s="23" t="s">
        <v>3075</v>
      </c>
      <c r="D15" s="26">
        <v>14</v>
      </c>
      <c r="E15" s="5" t="s">
        <v>415</v>
      </c>
      <c r="F15" s="5" t="s">
        <v>412</v>
      </c>
      <c r="G15" s="58">
        <f>VLOOKUP(B15,A!E17:H1328,4,FALSE)</f>
        <v>40311</v>
      </c>
    </row>
    <row r="16" spans="1:10" x14ac:dyDescent="0.25">
      <c r="A16" s="26">
        <v>15</v>
      </c>
      <c r="B16" s="23" t="s">
        <v>3118</v>
      </c>
      <c r="C16" s="23" t="s">
        <v>2970</v>
      </c>
      <c r="D16" s="26">
        <v>15</v>
      </c>
      <c r="E16" s="5" t="s">
        <v>415</v>
      </c>
      <c r="F16" s="5" t="s">
        <v>412</v>
      </c>
      <c r="G16" s="58" t="e">
        <f>VLOOKUP(B16,A!E18:H1329,4,FALSE)</f>
        <v>#N/A</v>
      </c>
    </row>
    <row r="17" spans="1:7" x14ac:dyDescent="0.25">
      <c r="A17" s="11"/>
      <c r="B17" s="5"/>
      <c r="C17" s="5"/>
      <c r="D17" s="26">
        <v>16</v>
      </c>
      <c r="E17" s="5" t="s">
        <v>415</v>
      </c>
      <c r="F17" s="5" t="s">
        <v>412</v>
      </c>
      <c r="G17" s="58" t="e">
        <f>VLOOKUP(B17,A!E19:H1330,4,FALSE)</f>
        <v>#N/A</v>
      </c>
    </row>
    <row r="18" spans="1:7" x14ac:dyDescent="0.25">
      <c r="A18" s="26">
        <v>17</v>
      </c>
      <c r="B18" s="23" t="s">
        <v>3768</v>
      </c>
      <c r="C18" s="23" t="s">
        <v>3182</v>
      </c>
      <c r="D18" s="26">
        <v>17</v>
      </c>
      <c r="E18" s="5" t="s">
        <v>415</v>
      </c>
      <c r="F18" s="5" t="s">
        <v>412</v>
      </c>
      <c r="G18" s="58" t="s">
        <v>23</v>
      </c>
    </row>
    <row r="19" spans="1:7" x14ac:dyDescent="0.25">
      <c r="A19" s="26"/>
      <c r="B19" s="23" t="s">
        <v>426</v>
      </c>
      <c r="C19" s="23"/>
      <c r="D19" s="26">
        <v>18</v>
      </c>
      <c r="E19" s="5" t="s">
        <v>415</v>
      </c>
      <c r="F19" s="5" t="s">
        <v>412</v>
      </c>
      <c r="G19" s="58">
        <f>VLOOKUP(B19,A!E21:H1332,4,FALSE)</f>
        <v>40253</v>
      </c>
    </row>
    <row r="20" spans="1:7" x14ac:dyDescent="0.25">
      <c r="A20" s="26"/>
      <c r="B20" s="23"/>
      <c r="C20" s="23"/>
      <c r="D20" s="26">
        <v>19</v>
      </c>
      <c r="E20" s="5" t="s">
        <v>415</v>
      </c>
      <c r="F20" s="5" t="s">
        <v>412</v>
      </c>
      <c r="G20" s="58" t="e">
        <f>VLOOKUP(B20,A!E23:H1334,4,FALSE)</f>
        <v>#N/A</v>
      </c>
    </row>
    <row r="21" spans="1:7" x14ac:dyDescent="0.25">
      <c r="A21" s="26">
        <v>20</v>
      </c>
      <c r="B21" s="23" t="s">
        <v>438</v>
      </c>
      <c r="C21" s="23" t="s">
        <v>3075</v>
      </c>
      <c r="D21" s="26">
        <v>20</v>
      </c>
      <c r="E21" s="5" t="s">
        <v>415</v>
      </c>
      <c r="F21" s="5" t="s">
        <v>413</v>
      </c>
      <c r="G21" s="58">
        <f>VLOOKUP(B21,A!E24:H1335,4,FALSE)</f>
        <v>40839</v>
      </c>
    </row>
    <row r="22" spans="1:7" x14ac:dyDescent="0.25">
      <c r="A22" s="26">
        <v>21</v>
      </c>
      <c r="B22" s="23" t="s">
        <v>3794</v>
      </c>
      <c r="C22" s="23" t="s">
        <v>153</v>
      </c>
      <c r="D22" s="26">
        <v>21</v>
      </c>
      <c r="E22" s="5" t="s">
        <v>415</v>
      </c>
      <c r="F22" s="5" t="s">
        <v>412</v>
      </c>
      <c r="G22" s="58" t="e">
        <f>VLOOKUP(B22,A!E25:H1336,4,FALSE)</f>
        <v>#N/A</v>
      </c>
    </row>
    <row r="23" spans="1:7" x14ac:dyDescent="0.25">
      <c r="A23" s="26">
        <v>22</v>
      </c>
      <c r="B23" s="23" t="s">
        <v>3647</v>
      </c>
      <c r="C23" s="23" t="s">
        <v>3718</v>
      </c>
      <c r="D23" s="26">
        <v>22</v>
      </c>
      <c r="E23" s="5" t="s">
        <v>415</v>
      </c>
      <c r="F23" s="5" t="s">
        <v>413</v>
      </c>
      <c r="G23" s="58" t="e">
        <f>VLOOKUP(B23,A!E26:H1337,4,FALSE)</f>
        <v>#N/A</v>
      </c>
    </row>
    <row r="24" spans="1:7" x14ac:dyDescent="0.25">
      <c r="A24" s="26">
        <v>23</v>
      </c>
      <c r="B24" s="23" t="s">
        <v>3394</v>
      </c>
      <c r="C24" s="23" t="s">
        <v>153</v>
      </c>
      <c r="D24" s="26">
        <v>23</v>
      </c>
      <c r="E24" s="5" t="s">
        <v>415</v>
      </c>
      <c r="F24" s="5" t="s">
        <v>412</v>
      </c>
      <c r="G24" s="58" t="e">
        <f>VLOOKUP(B24,A!E27:H1338,4,FALSE)</f>
        <v>#N/A</v>
      </c>
    </row>
    <row r="25" spans="1:7" x14ac:dyDescent="0.25">
      <c r="A25" s="26">
        <v>24</v>
      </c>
      <c r="B25" s="23" t="s">
        <v>442</v>
      </c>
      <c r="C25" s="23" t="s">
        <v>171</v>
      </c>
      <c r="D25" s="26">
        <v>24</v>
      </c>
      <c r="E25" s="5" t="s">
        <v>415</v>
      </c>
      <c r="F25" s="5" t="s">
        <v>413</v>
      </c>
      <c r="G25" s="58">
        <f>VLOOKUP(B25,A!E28:H1339,4,FALSE)</f>
        <v>40448</v>
      </c>
    </row>
    <row r="26" spans="1:7" x14ac:dyDescent="0.25">
      <c r="A26" s="26">
        <v>25</v>
      </c>
      <c r="B26" s="23" t="s">
        <v>3723</v>
      </c>
      <c r="C26" s="23" t="s">
        <v>36</v>
      </c>
      <c r="D26" s="26">
        <v>25</v>
      </c>
      <c r="E26" s="5" t="s">
        <v>415</v>
      </c>
      <c r="F26" s="5" t="s">
        <v>412</v>
      </c>
      <c r="G26" s="58" t="e">
        <f>VLOOKUP(B26,A!E29:H1340,4,FALSE)</f>
        <v>#N/A</v>
      </c>
    </row>
    <row r="27" spans="1:7" x14ac:dyDescent="0.25">
      <c r="A27" s="26">
        <v>26</v>
      </c>
      <c r="B27" s="23" t="s">
        <v>451</v>
      </c>
      <c r="C27" s="23" t="s">
        <v>3074</v>
      </c>
      <c r="D27" s="26">
        <v>26</v>
      </c>
      <c r="E27" s="5" t="s">
        <v>415</v>
      </c>
      <c r="F27" s="5" t="s">
        <v>412</v>
      </c>
      <c r="G27" s="58">
        <f>VLOOKUP(B27,A!E30:H1341,4,FALSE)</f>
        <v>40519</v>
      </c>
    </row>
    <row r="28" spans="1:7" x14ac:dyDescent="0.25">
      <c r="A28" s="26">
        <v>27</v>
      </c>
      <c r="B28" s="23" t="s">
        <v>423</v>
      </c>
      <c r="C28" s="23" t="s">
        <v>3075</v>
      </c>
      <c r="D28" s="26">
        <v>27</v>
      </c>
      <c r="E28" s="5" t="s">
        <v>415</v>
      </c>
      <c r="F28" s="5" t="s">
        <v>413</v>
      </c>
      <c r="G28" s="58">
        <f>VLOOKUP(B28,A!E31:H1342,4,FALSE)</f>
        <v>40364</v>
      </c>
    </row>
    <row r="29" spans="1:7" x14ac:dyDescent="0.25">
      <c r="A29" s="11">
        <v>42</v>
      </c>
      <c r="B29" s="5" t="s">
        <v>4272</v>
      </c>
      <c r="C29" s="5" t="s">
        <v>4273</v>
      </c>
      <c r="D29" s="26">
        <v>42</v>
      </c>
      <c r="E29" s="5" t="s">
        <v>415</v>
      </c>
      <c r="F29" s="5" t="s">
        <v>412</v>
      </c>
      <c r="G29" s="58" t="e">
        <f>VLOOKUP(B29,A!E32:H1343,4,FALSE)</f>
        <v>#N/A</v>
      </c>
    </row>
    <row r="30" spans="1:7" x14ac:dyDescent="0.25">
      <c r="A30" s="26">
        <v>29</v>
      </c>
      <c r="B30" s="23" t="s">
        <v>3143</v>
      </c>
      <c r="C30" s="23" t="s">
        <v>3144</v>
      </c>
      <c r="D30" s="26">
        <v>29</v>
      </c>
      <c r="E30" s="5" t="s">
        <v>415</v>
      </c>
      <c r="F30" s="5" t="s">
        <v>412</v>
      </c>
      <c r="G30" s="58" t="e">
        <f>VLOOKUP(B30,A!E33:H1344,4,FALSE)</f>
        <v>#N/A</v>
      </c>
    </row>
    <row r="31" spans="1:7" x14ac:dyDescent="0.25">
      <c r="A31" s="11" t="s">
        <v>23</v>
      </c>
      <c r="B31" s="5"/>
      <c r="C31" s="5"/>
      <c r="D31" s="26">
        <v>30</v>
      </c>
      <c r="E31" s="5" t="s">
        <v>415</v>
      </c>
      <c r="F31" s="5" t="s">
        <v>412</v>
      </c>
      <c r="G31" s="58">
        <v>39893</v>
      </c>
    </row>
    <row r="32" spans="1:7" x14ac:dyDescent="0.25">
      <c r="A32" s="26">
        <v>31</v>
      </c>
      <c r="B32" s="23" t="s">
        <v>428</v>
      </c>
      <c r="C32" s="23" t="s">
        <v>36</v>
      </c>
      <c r="D32" s="26">
        <v>31</v>
      </c>
      <c r="E32" s="5" t="s">
        <v>415</v>
      </c>
      <c r="F32" s="5" t="s">
        <v>412</v>
      </c>
      <c r="G32" s="58">
        <f>VLOOKUP(B32,A!E35:H1346,4,FALSE)</f>
        <v>40675</v>
      </c>
    </row>
    <row r="33" spans="1:7" x14ac:dyDescent="0.25">
      <c r="A33" s="26">
        <v>32</v>
      </c>
      <c r="B33" s="23" t="s">
        <v>3763</v>
      </c>
      <c r="C33" s="23" t="s">
        <v>174</v>
      </c>
      <c r="D33" s="26">
        <v>32</v>
      </c>
      <c r="E33" s="5" t="s">
        <v>415</v>
      </c>
      <c r="F33" s="5" t="s">
        <v>412</v>
      </c>
      <c r="G33" s="58" t="e">
        <f>VLOOKUP(B33,A!E36:H1347,4,FALSE)</f>
        <v>#N/A</v>
      </c>
    </row>
    <row r="34" spans="1:7" x14ac:dyDescent="0.25">
      <c r="A34" s="26">
        <v>33</v>
      </c>
      <c r="B34" s="23" t="s">
        <v>3764</v>
      </c>
      <c r="C34" s="23" t="s">
        <v>174</v>
      </c>
      <c r="D34" s="26">
        <v>33</v>
      </c>
      <c r="E34" s="5" t="s">
        <v>415</v>
      </c>
      <c r="F34" s="5" t="s">
        <v>412</v>
      </c>
      <c r="G34" s="58" t="e">
        <f>VLOOKUP(B34,A!E37:H1348,4,FALSE)</f>
        <v>#N/A</v>
      </c>
    </row>
    <row r="35" spans="1:7" x14ac:dyDescent="0.25">
      <c r="A35" s="26">
        <v>34</v>
      </c>
      <c r="B35" s="23" t="s">
        <v>435</v>
      </c>
      <c r="C35" s="23" t="s">
        <v>174</v>
      </c>
      <c r="D35" s="26">
        <v>34</v>
      </c>
      <c r="E35" s="5" t="s">
        <v>415</v>
      </c>
      <c r="F35" s="5" t="s">
        <v>413</v>
      </c>
      <c r="G35" s="58">
        <f>VLOOKUP(B35,A!E38:H1349,4,FALSE)</f>
        <v>40526</v>
      </c>
    </row>
    <row r="36" spans="1:7" x14ac:dyDescent="0.25">
      <c r="A36" s="26">
        <v>35</v>
      </c>
      <c r="B36" s="23" t="s">
        <v>3418</v>
      </c>
      <c r="C36" s="23" t="s">
        <v>174</v>
      </c>
      <c r="D36" s="26">
        <v>35</v>
      </c>
      <c r="E36" s="5" t="s">
        <v>415</v>
      </c>
      <c r="F36" s="5" t="s">
        <v>412</v>
      </c>
      <c r="G36" s="58" t="e">
        <f>VLOOKUP(B36,A!E39:H1350,4,FALSE)</f>
        <v>#N/A</v>
      </c>
    </row>
    <row r="37" spans="1:7" x14ac:dyDescent="0.25">
      <c r="A37" s="26">
        <v>37</v>
      </c>
      <c r="B37" s="23" t="s">
        <v>3765</v>
      </c>
      <c r="C37" s="23" t="s">
        <v>174</v>
      </c>
      <c r="D37" s="26">
        <v>37</v>
      </c>
      <c r="E37" s="5" t="s">
        <v>415</v>
      </c>
      <c r="F37" s="5" t="s">
        <v>412</v>
      </c>
      <c r="G37" s="58" t="e">
        <f>VLOOKUP(B37,A!E41:H1352,4,FALSE)</f>
        <v>#N/A</v>
      </c>
    </row>
    <row r="38" spans="1:7" x14ac:dyDescent="0.25">
      <c r="A38" s="26">
        <v>38</v>
      </c>
      <c r="B38" s="23" t="s">
        <v>3416</v>
      </c>
      <c r="C38" s="23" t="s">
        <v>174</v>
      </c>
      <c r="D38" s="26">
        <v>38</v>
      </c>
      <c r="E38" s="5" t="s">
        <v>415</v>
      </c>
      <c r="F38" s="5" t="s">
        <v>412</v>
      </c>
      <c r="G38" s="58" t="e">
        <f>VLOOKUP(B38,A!E42:H1353,4,FALSE)</f>
        <v>#N/A</v>
      </c>
    </row>
    <row r="39" spans="1:7" x14ac:dyDescent="0.25">
      <c r="A39" s="26">
        <v>39</v>
      </c>
      <c r="B39" s="118" t="s">
        <v>3780</v>
      </c>
      <c r="C39" s="118" t="s">
        <v>17</v>
      </c>
      <c r="D39" s="26">
        <v>39</v>
      </c>
      <c r="E39" s="5" t="s">
        <v>415</v>
      </c>
      <c r="F39" s="5" t="s">
        <v>412</v>
      </c>
      <c r="G39" s="58" t="e">
        <f>VLOOKUP(B39,A!E43:H1354,4,FALSE)</f>
        <v>#N/A</v>
      </c>
    </row>
    <row r="40" spans="1:7" x14ac:dyDescent="0.25">
      <c r="A40" s="26">
        <v>40</v>
      </c>
      <c r="B40" s="23" t="s">
        <v>3807</v>
      </c>
      <c r="C40" s="23" t="s">
        <v>86</v>
      </c>
      <c r="D40" s="26">
        <v>40</v>
      </c>
      <c r="E40" s="5" t="s">
        <v>415</v>
      </c>
      <c r="F40" s="5" t="s">
        <v>412</v>
      </c>
      <c r="G40" s="58" t="e">
        <f>VLOOKUP(B40,A!E44:H1355,4,FALSE)</f>
        <v>#N/A</v>
      </c>
    </row>
    <row r="41" spans="1:7" x14ac:dyDescent="0.25">
      <c r="A41" s="26">
        <v>120</v>
      </c>
      <c r="B41" s="23" t="s">
        <v>3795</v>
      </c>
      <c r="C41" s="23" t="s">
        <v>174</v>
      </c>
      <c r="D41" s="26">
        <v>120</v>
      </c>
      <c r="E41" s="5" t="s">
        <v>415</v>
      </c>
      <c r="F41" s="5" t="s">
        <v>412</v>
      </c>
      <c r="G41" s="58" t="e">
        <f>VLOOKUP(B41,A!E45:H1356,4,FALSE)</f>
        <v>#N/A</v>
      </c>
    </row>
    <row r="42" spans="1:7" x14ac:dyDescent="0.25">
      <c r="A42" s="26">
        <v>121</v>
      </c>
      <c r="B42" s="5" t="s">
        <v>3893</v>
      </c>
      <c r="C42" s="5" t="s">
        <v>174</v>
      </c>
      <c r="D42" s="26">
        <v>121</v>
      </c>
      <c r="E42" s="5" t="s">
        <v>415</v>
      </c>
      <c r="F42" s="5" t="s">
        <v>412</v>
      </c>
      <c r="G42" s="58" t="e">
        <f>VLOOKUP(B42,A!E46:H1357,4,FALSE)</f>
        <v>#N/A</v>
      </c>
    </row>
    <row r="43" spans="1:7" x14ac:dyDescent="0.25">
      <c r="A43" s="26">
        <v>122</v>
      </c>
      <c r="B43" s="23" t="s">
        <v>4021</v>
      </c>
      <c r="C43" s="5" t="s">
        <v>4022</v>
      </c>
      <c r="D43" s="26">
        <v>122</v>
      </c>
      <c r="E43" s="5" t="s">
        <v>415</v>
      </c>
      <c r="F43" s="5" t="s">
        <v>412</v>
      </c>
      <c r="G43" s="58" t="e">
        <f>VLOOKUP(B43,A!E47:H1358,4,FALSE)</f>
        <v>#N/A</v>
      </c>
    </row>
    <row r="44" spans="1:7" x14ac:dyDescent="0.25">
      <c r="A44" s="26">
        <v>123</v>
      </c>
      <c r="B44" s="5" t="s">
        <v>4023</v>
      </c>
      <c r="C44" s="5" t="s">
        <v>4024</v>
      </c>
      <c r="D44" s="26">
        <v>123</v>
      </c>
      <c r="E44" s="5" t="s">
        <v>415</v>
      </c>
      <c r="F44" s="5" t="s">
        <v>412</v>
      </c>
      <c r="G44" s="58" t="e">
        <f>VLOOKUP(B44,A!E48:H1359,4,FALSE)</f>
        <v>#N/A</v>
      </c>
    </row>
    <row r="45" spans="1:7" x14ac:dyDescent="0.25">
      <c r="A45" s="26">
        <v>124</v>
      </c>
      <c r="B45" s="23" t="s">
        <v>3846</v>
      </c>
      <c r="C45" s="5" t="s">
        <v>3720</v>
      </c>
      <c r="D45" s="26">
        <v>124</v>
      </c>
      <c r="E45" s="5" t="s">
        <v>415</v>
      </c>
      <c r="F45" s="5" t="s">
        <v>412</v>
      </c>
      <c r="G45" s="58" t="e">
        <f>VLOOKUP(B45,A!E49:H1360,4,FALSE)</f>
        <v>#N/A</v>
      </c>
    </row>
    <row r="46" spans="1:7" x14ac:dyDescent="0.25">
      <c r="A46" s="26">
        <v>125</v>
      </c>
      <c r="B46" s="23" t="s">
        <v>3769</v>
      </c>
      <c r="C46" s="5" t="s">
        <v>3182</v>
      </c>
      <c r="D46" s="26">
        <v>125</v>
      </c>
      <c r="E46" s="5" t="s">
        <v>415</v>
      </c>
      <c r="F46" s="5" t="s">
        <v>412</v>
      </c>
      <c r="G46" s="58" t="e">
        <f>VLOOKUP(B46,A!E50:H1361,4,FALSE)</f>
        <v>#N/A</v>
      </c>
    </row>
    <row r="47" spans="1:7" x14ac:dyDescent="0.25">
      <c r="A47" s="26">
        <v>126</v>
      </c>
      <c r="B47" s="23" t="s">
        <v>3847</v>
      </c>
      <c r="C47" s="5" t="s">
        <v>3127</v>
      </c>
      <c r="D47" s="26">
        <v>126</v>
      </c>
      <c r="E47" s="5" t="s">
        <v>415</v>
      </c>
      <c r="F47" s="5" t="s">
        <v>412</v>
      </c>
      <c r="G47" s="58" t="e">
        <f>VLOOKUP(B47,A!E51:H1362,4,FALSE)</f>
        <v>#N/A</v>
      </c>
    </row>
    <row r="48" spans="1:7" x14ac:dyDescent="0.25">
      <c r="A48" s="26">
        <v>127</v>
      </c>
      <c r="B48" s="23" t="s">
        <v>3848</v>
      </c>
      <c r="C48" s="5" t="s">
        <v>3127</v>
      </c>
      <c r="D48" s="26">
        <v>127</v>
      </c>
      <c r="E48" s="5" t="s">
        <v>415</v>
      </c>
      <c r="F48" s="5" t="s">
        <v>412</v>
      </c>
      <c r="G48" s="58" t="e">
        <f>VLOOKUP(B48,A!E52:H1363,4,FALSE)</f>
        <v>#N/A</v>
      </c>
    </row>
    <row r="49" spans="1:10" x14ac:dyDescent="0.25">
      <c r="A49" s="26">
        <v>128</v>
      </c>
      <c r="B49" s="23" t="s">
        <v>3849</v>
      </c>
      <c r="C49" s="5" t="s">
        <v>3127</v>
      </c>
      <c r="D49" s="26">
        <v>128</v>
      </c>
      <c r="E49" s="5" t="s">
        <v>415</v>
      </c>
      <c r="F49" s="5" t="s">
        <v>412</v>
      </c>
      <c r="G49" s="58" t="e">
        <f>VLOOKUP(B49,A!E53:H1364,4,FALSE)</f>
        <v>#N/A</v>
      </c>
    </row>
    <row r="50" spans="1:10" x14ac:dyDescent="0.25">
      <c r="A50" s="26">
        <v>129</v>
      </c>
      <c r="B50" s="23" t="s">
        <v>3850</v>
      </c>
      <c r="C50" s="5" t="s">
        <v>3127</v>
      </c>
      <c r="D50" s="26">
        <v>129</v>
      </c>
      <c r="E50" s="5" t="s">
        <v>415</v>
      </c>
      <c r="F50" s="5" t="s">
        <v>412</v>
      </c>
      <c r="G50" s="58" t="e">
        <f>VLOOKUP(B50,A!E54:H1365,4,FALSE)</f>
        <v>#N/A</v>
      </c>
    </row>
    <row r="51" spans="1:10" x14ac:dyDescent="0.25">
      <c r="A51" s="26">
        <v>130</v>
      </c>
      <c r="B51" s="23" t="s">
        <v>3867</v>
      </c>
      <c r="C51" s="5" t="s">
        <v>3127</v>
      </c>
      <c r="D51" s="26">
        <v>130</v>
      </c>
      <c r="E51" s="5" t="s">
        <v>415</v>
      </c>
      <c r="F51" s="5" t="s">
        <v>412</v>
      </c>
      <c r="G51" s="58" t="e">
        <f>VLOOKUP(B51,A!E55:H1366,4,FALSE)</f>
        <v>#N/A</v>
      </c>
    </row>
    <row r="52" spans="1:10" x14ac:dyDescent="0.25">
      <c r="A52" s="26">
        <v>141</v>
      </c>
      <c r="B52" s="5" t="s">
        <v>3392</v>
      </c>
      <c r="C52" s="5" t="s">
        <v>3393</v>
      </c>
      <c r="D52" s="26">
        <v>141</v>
      </c>
      <c r="E52" s="5" t="s">
        <v>415</v>
      </c>
      <c r="F52" s="5" t="s">
        <v>412</v>
      </c>
      <c r="G52" s="58" t="e">
        <f>VLOOKUP(B52,A!E56:H1367,4,FALSE)</f>
        <v>#N/A</v>
      </c>
    </row>
    <row r="53" spans="1:10" x14ac:dyDescent="0.25">
      <c r="A53" s="26">
        <v>142</v>
      </c>
      <c r="B53" s="5" t="s">
        <v>4265</v>
      </c>
      <c r="C53" s="5" t="s">
        <v>4266</v>
      </c>
      <c r="D53" s="26">
        <v>142</v>
      </c>
      <c r="E53" s="5" t="s">
        <v>415</v>
      </c>
      <c r="F53" s="5" t="s">
        <v>412</v>
      </c>
      <c r="G53" s="58" t="e">
        <f>VLOOKUP(B53,A!E57:H1368,4,FALSE)</f>
        <v>#N/A</v>
      </c>
    </row>
    <row r="54" spans="1:10" x14ac:dyDescent="0.25">
      <c r="A54" s="26">
        <v>143</v>
      </c>
      <c r="B54" s="5" t="s">
        <v>448</v>
      </c>
      <c r="C54" s="5" t="s">
        <v>86</v>
      </c>
      <c r="D54" s="26">
        <v>143</v>
      </c>
      <c r="E54" s="5" t="s">
        <v>415</v>
      </c>
      <c r="F54" s="5" t="s">
        <v>412</v>
      </c>
      <c r="G54" s="58">
        <f>VLOOKUP(B54,A!E58:H1369,4,FALSE)</f>
        <v>40855</v>
      </c>
    </row>
    <row r="55" spans="1:10" x14ac:dyDescent="0.25">
      <c r="A55" s="26">
        <v>144</v>
      </c>
      <c r="B55" s="5" t="s">
        <v>450</v>
      </c>
      <c r="C55" s="5" t="s">
        <v>86</v>
      </c>
      <c r="D55" s="26">
        <v>144</v>
      </c>
      <c r="E55" s="5" t="s">
        <v>415</v>
      </c>
      <c r="F55" s="5" t="s">
        <v>412</v>
      </c>
      <c r="G55" s="58">
        <f>VLOOKUP(B55,A!E59:H1370,4,FALSE)</f>
        <v>40853</v>
      </c>
    </row>
    <row r="56" spans="1:10" x14ac:dyDescent="0.25">
      <c r="A56" s="26">
        <v>145</v>
      </c>
      <c r="B56" s="5" t="s">
        <v>3923</v>
      </c>
      <c r="C56" s="5" t="s">
        <v>251</v>
      </c>
      <c r="D56" s="26">
        <v>145</v>
      </c>
      <c r="E56" s="5" t="s">
        <v>415</v>
      </c>
      <c r="F56" s="5" t="s">
        <v>412</v>
      </c>
      <c r="G56" s="58" t="e">
        <f>VLOOKUP(B56,A!E60:H1371,4,FALSE)</f>
        <v>#N/A</v>
      </c>
    </row>
    <row r="57" spans="1:10" x14ac:dyDescent="0.25">
      <c r="A57" s="26">
        <v>146</v>
      </c>
      <c r="B57" s="5" t="s">
        <v>3941</v>
      </c>
      <c r="C57" s="5" t="s">
        <v>36</v>
      </c>
      <c r="D57" s="26">
        <v>146</v>
      </c>
      <c r="E57" s="5" t="s">
        <v>415</v>
      </c>
      <c r="F57" s="5" t="s">
        <v>412</v>
      </c>
      <c r="G57" s="58" t="e">
        <f>VLOOKUP(B57,A!E40:H1351,4,FALSE)</f>
        <v>#N/A</v>
      </c>
    </row>
    <row r="58" spans="1:10" x14ac:dyDescent="0.25">
      <c r="A58" s="26">
        <v>147</v>
      </c>
      <c r="B58" s="5" t="s">
        <v>3388</v>
      </c>
      <c r="C58" s="5" t="s">
        <v>59</v>
      </c>
      <c r="D58" s="26">
        <v>147</v>
      </c>
      <c r="E58" s="5" t="s">
        <v>415</v>
      </c>
      <c r="F58" s="5" t="s">
        <v>412</v>
      </c>
      <c r="G58" s="58" t="e">
        <f>VLOOKUP(B58,A!E41:H1352,4,FALSE)</f>
        <v>#N/A</v>
      </c>
    </row>
    <row r="59" spans="1:10" x14ac:dyDescent="0.25">
      <c r="A59" s="26">
        <v>148</v>
      </c>
      <c r="B59" s="5" t="s">
        <v>3965</v>
      </c>
      <c r="C59" s="5" t="s">
        <v>149</v>
      </c>
      <c r="D59" s="26">
        <v>148</v>
      </c>
      <c r="E59" s="5" t="s">
        <v>415</v>
      </c>
      <c r="F59" s="5" t="s">
        <v>412</v>
      </c>
      <c r="G59" s="58" t="e">
        <f>VLOOKUP(B59,A!E35:H1346,4,FALSE)</f>
        <v>#N/A</v>
      </c>
      <c r="J59" s="5"/>
    </row>
    <row r="60" spans="1:10" x14ac:dyDescent="0.25">
      <c r="A60" s="26">
        <v>149</v>
      </c>
      <c r="B60" s="5" t="s">
        <v>3966</v>
      </c>
      <c r="C60" s="5" t="s">
        <v>149</v>
      </c>
      <c r="D60" s="26">
        <v>149</v>
      </c>
      <c r="E60" s="5" t="s">
        <v>415</v>
      </c>
      <c r="F60" s="5" t="s">
        <v>412</v>
      </c>
      <c r="G60" s="58" t="e">
        <f>VLOOKUP(B60,A!E36:H1347,4,FALSE)</f>
        <v>#N/A</v>
      </c>
      <c r="J60" s="5"/>
    </row>
    <row r="61" spans="1:10" x14ac:dyDescent="0.25">
      <c r="A61" s="26">
        <v>150</v>
      </c>
      <c r="B61" s="5" t="s">
        <v>3967</v>
      </c>
      <c r="C61" s="5" t="s">
        <v>149</v>
      </c>
      <c r="D61" s="26">
        <v>150</v>
      </c>
      <c r="E61" s="5" t="s">
        <v>415</v>
      </c>
      <c r="F61" s="5" t="s">
        <v>412</v>
      </c>
      <c r="G61" s="58" t="e">
        <f>VLOOKUP(B61,A!E37:H1348,4,FALSE)</f>
        <v>#N/A</v>
      </c>
      <c r="J61" s="5"/>
    </row>
    <row r="62" spans="1:10" x14ac:dyDescent="0.25">
      <c r="A62" s="26">
        <v>151</v>
      </c>
      <c r="B62" s="5" t="s">
        <v>3975</v>
      </c>
      <c r="C62" s="5" t="s">
        <v>149</v>
      </c>
      <c r="D62" s="26">
        <v>151</v>
      </c>
      <c r="E62" s="5" t="s">
        <v>415</v>
      </c>
      <c r="F62" s="5" t="s">
        <v>412</v>
      </c>
      <c r="G62" s="58" t="e">
        <f>VLOOKUP(B62,A!E38:H1349,4,FALSE)</f>
        <v>#N/A</v>
      </c>
      <c r="J62" s="5"/>
    </row>
    <row r="63" spans="1:10" x14ac:dyDescent="0.25">
      <c r="A63" s="26">
        <v>152</v>
      </c>
      <c r="B63" s="5" t="s">
        <v>3977</v>
      </c>
      <c r="C63" s="5" t="s">
        <v>96</v>
      </c>
      <c r="D63" s="26">
        <v>152</v>
      </c>
      <c r="E63" s="5" t="s">
        <v>415</v>
      </c>
      <c r="F63" s="5" t="s">
        <v>412</v>
      </c>
      <c r="G63" s="58" t="e">
        <f>VLOOKUP(B63,A!E39:H1350,4,FALSE)</f>
        <v>#N/A</v>
      </c>
      <c r="J63" s="5"/>
    </row>
    <row r="64" spans="1:10" x14ac:dyDescent="0.25">
      <c r="A64" s="26">
        <v>153</v>
      </c>
      <c r="B64" s="5" t="s">
        <v>3391</v>
      </c>
      <c r="C64" s="5" t="s">
        <v>3386</v>
      </c>
      <c r="D64" s="26">
        <v>153</v>
      </c>
      <c r="E64" s="5" t="s">
        <v>415</v>
      </c>
      <c r="F64" s="5" t="s">
        <v>412</v>
      </c>
      <c r="G64" s="58" t="e">
        <f>VLOOKUP(B64,A!E40:H1351,4,FALSE)</f>
        <v>#N/A</v>
      </c>
      <c r="J64" s="5"/>
    </row>
    <row r="65" spans="1:10" x14ac:dyDescent="0.25">
      <c r="A65" s="26">
        <v>154</v>
      </c>
      <c r="B65" s="136" t="s">
        <v>4287</v>
      </c>
      <c r="C65" s="136" t="s">
        <v>4288</v>
      </c>
      <c r="D65" s="26">
        <v>154</v>
      </c>
      <c r="E65" s="5" t="s">
        <v>415</v>
      </c>
      <c r="F65" s="5" t="s">
        <v>412</v>
      </c>
      <c r="G65" s="58" t="e">
        <f>VLOOKUP(B65,A!E39:H1350,4,FALSE)</f>
        <v>#N/A</v>
      </c>
      <c r="J65" s="5"/>
    </row>
    <row r="66" spans="1:10" x14ac:dyDescent="0.25">
      <c r="A66" s="26">
        <v>155</v>
      </c>
      <c r="B66" s="136" t="s">
        <v>4289</v>
      </c>
      <c r="C66" s="136" t="s">
        <v>4290</v>
      </c>
      <c r="D66" s="26">
        <v>155</v>
      </c>
      <c r="E66" s="5" t="s">
        <v>415</v>
      </c>
      <c r="F66" s="5" t="s">
        <v>412</v>
      </c>
      <c r="G66" s="58" t="e">
        <f>VLOOKUP(B66,A!E40:H1351,4,FALSE)</f>
        <v>#N/A</v>
      </c>
      <c r="J66" s="5"/>
    </row>
    <row r="67" spans="1:10" x14ac:dyDescent="0.25">
      <c r="A67" s="26">
        <v>156</v>
      </c>
      <c r="B67" s="5"/>
      <c r="C67" s="5"/>
      <c r="D67" s="26">
        <v>156</v>
      </c>
      <c r="E67" s="5" t="s">
        <v>415</v>
      </c>
      <c r="F67" s="5" t="s">
        <v>412</v>
      </c>
      <c r="G67" s="58" t="e">
        <f>VLOOKUP(B67,A!E41:H1352,4,FALSE)</f>
        <v>#N/A</v>
      </c>
      <c r="J67" s="5"/>
    </row>
    <row r="68" spans="1:10" x14ac:dyDescent="0.25">
      <c r="A68" s="26"/>
      <c r="B68" s="5"/>
      <c r="C68" s="5"/>
      <c r="D68" s="26"/>
      <c r="E68" s="5" t="s">
        <v>415</v>
      </c>
      <c r="F68" s="5" t="s">
        <v>412</v>
      </c>
      <c r="G68" s="58" t="e">
        <f>VLOOKUP(B68,A!E42:H1353,4,FALSE)</f>
        <v>#N/A</v>
      </c>
      <c r="J68" s="5"/>
    </row>
    <row r="69" spans="1:10" x14ac:dyDescent="0.25">
      <c r="A69" s="70"/>
      <c r="B69" s="73"/>
      <c r="C69" s="73"/>
      <c r="D69" s="70">
        <v>42</v>
      </c>
      <c r="E69" t="s">
        <v>455</v>
      </c>
      <c r="F69" s="5" t="s">
        <v>453</v>
      </c>
      <c r="G69" s="58" t="e">
        <f>VLOOKUP(B69,A!E42:H1353,4,FALSE)</f>
        <v>#N/A</v>
      </c>
      <c r="J69" s="5"/>
    </row>
    <row r="70" spans="1:10" x14ac:dyDescent="0.25">
      <c r="A70" s="70">
        <v>43</v>
      </c>
      <c r="B70" s="73" t="s">
        <v>471</v>
      </c>
      <c r="C70" s="73" t="s">
        <v>153</v>
      </c>
      <c r="D70" s="70">
        <v>43</v>
      </c>
      <c r="E70" t="s">
        <v>455</v>
      </c>
      <c r="F70" s="5" t="s">
        <v>453</v>
      </c>
      <c r="G70" s="58">
        <f>VLOOKUP(B70,A!E43:H1354,4,FALSE)</f>
        <v>41452</v>
      </c>
      <c r="J70" s="5"/>
    </row>
    <row r="71" spans="1:10" x14ac:dyDescent="0.25">
      <c r="A71" s="70">
        <v>44</v>
      </c>
      <c r="B71" s="73" t="s">
        <v>474</v>
      </c>
      <c r="C71" s="73" t="s">
        <v>3050</v>
      </c>
      <c r="D71" s="70">
        <v>44</v>
      </c>
      <c r="E71" t="s">
        <v>455</v>
      </c>
      <c r="F71" s="5" t="s">
        <v>453</v>
      </c>
      <c r="G71" s="58">
        <f>VLOOKUP(B71,A!E44:H1355,4,FALSE)</f>
        <v>41216</v>
      </c>
      <c r="J71" s="5"/>
    </row>
    <row r="72" spans="1:10" x14ac:dyDescent="0.25">
      <c r="A72" s="70">
        <v>45</v>
      </c>
      <c r="B72" s="73" t="s">
        <v>460</v>
      </c>
      <c r="C72" s="73" t="s">
        <v>171</v>
      </c>
      <c r="D72" s="70">
        <v>45</v>
      </c>
      <c r="E72" t="s">
        <v>455</v>
      </c>
      <c r="F72" s="5" t="s">
        <v>453</v>
      </c>
      <c r="G72" s="58">
        <f>VLOOKUP(B72,A!E45:H1356,4,FALSE)</f>
        <v>40933</v>
      </c>
      <c r="J72" s="5"/>
    </row>
    <row r="73" spans="1:10" x14ac:dyDescent="0.25">
      <c r="A73" s="70"/>
      <c r="B73" s="73"/>
      <c r="C73" s="73"/>
      <c r="D73" s="70">
        <v>46</v>
      </c>
      <c r="E73" t="s">
        <v>455</v>
      </c>
      <c r="F73" s="5" t="s">
        <v>453</v>
      </c>
      <c r="G73" s="58" t="e">
        <f>VLOOKUP(B73,A!E46:H1357,4,FALSE)</f>
        <v>#N/A</v>
      </c>
      <c r="J73" s="5"/>
    </row>
    <row r="74" spans="1:10" x14ac:dyDescent="0.25">
      <c r="A74" s="70">
        <v>47</v>
      </c>
      <c r="B74" s="73" t="s">
        <v>457</v>
      </c>
      <c r="C74" s="73" t="s">
        <v>153</v>
      </c>
      <c r="D74" s="70">
        <v>47</v>
      </c>
      <c r="E74" t="s">
        <v>455</v>
      </c>
      <c r="F74" s="5" t="s">
        <v>454</v>
      </c>
      <c r="G74" s="58" t="e">
        <f>VLOOKUP(B74,A!E47:H1358,4,FALSE)</f>
        <v>#N/A</v>
      </c>
      <c r="J74" s="5"/>
    </row>
    <row r="75" spans="1:10" x14ac:dyDescent="0.25">
      <c r="A75" s="70">
        <v>48</v>
      </c>
      <c r="B75" s="73" t="s">
        <v>463</v>
      </c>
      <c r="C75" s="73" t="s">
        <v>3144</v>
      </c>
      <c r="D75" s="70">
        <v>48</v>
      </c>
      <c r="E75" t="s">
        <v>455</v>
      </c>
      <c r="F75" s="5" t="s">
        <v>453</v>
      </c>
      <c r="G75" s="58">
        <f>VLOOKUP(B75,A!E48:H1359,4,FALSE)</f>
        <v>41277</v>
      </c>
      <c r="J75" s="5"/>
    </row>
    <row r="76" spans="1:10" x14ac:dyDescent="0.25">
      <c r="A76" s="70">
        <v>49</v>
      </c>
      <c r="B76" s="73" t="s">
        <v>472</v>
      </c>
      <c r="C76" s="73" t="s">
        <v>201</v>
      </c>
      <c r="D76" s="70">
        <v>49</v>
      </c>
      <c r="E76" t="s">
        <v>455</v>
      </c>
      <c r="F76" s="5" t="s">
        <v>453</v>
      </c>
      <c r="G76" s="58">
        <f>VLOOKUP(B76,A!E49:H1360,4,FALSE)</f>
        <v>41034</v>
      </c>
      <c r="J76" s="5"/>
    </row>
    <row r="77" spans="1:10" x14ac:dyDescent="0.25">
      <c r="A77" s="70">
        <v>50</v>
      </c>
      <c r="B77" s="73" t="s">
        <v>481</v>
      </c>
      <c r="C77" s="73" t="s">
        <v>128</v>
      </c>
      <c r="D77" s="70">
        <v>50</v>
      </c>
      <c r="E77" t="s">
        <v>455</v>
      </c>
      <c r="F77" s="5" t="s">
        <v>453</v>
      </c>
      <c r="G77" s="58">
        <f>VLOOKUP(B77,A!E50:H1361,4,FALSE)</f>
        <v>41212</v>
      </c>
    </row>
    <row r="78" spans="1:10" x14ac:dyDescent="0.25">
      <c r="A78" s="70">
        <v>51</v>
      </c>
      <c r="B78" s="73" t="s">
        <v>484</v>
      </c>
      <c r="C78" s="73" t="s">
        <v>86</v>
      </c>
      <c r="D78" s="70">
        <v>51</v>
      </c>
      <c r="E78" t="s">
        <v>455</v>
      </c>
      <c r="F78" s="5" t="s">
        <v>454</v>
      </c>
      <c r="G78" s="58">
        <f>VLOOKUP(B78,A!E51:H1362,4,FALSE)</f>
        <v>41162</v>
      </c>
    </row>
    <row r="79" spans="1:10" x14ac:dyDescent="0.25">
      <c r="A79" s="70">
        <v>52</v>
      </c>
      <c r="B79" s="73" t="s">
        <v>3737</v>
      </c>
      <c r="C79" s="73" t="s">
        <v>86</v>
      </c>
      <c r="D79" s="70">
        <v>52</v>
      </c>
      <c r="E79" t="s">
        <v>455</v>
      </c>
      <c r="F79" s="5" t="s">
        <v>454</v>
      </c>
      <c r="G79" s="58" t="e">
        <f>VLOOKUP(B79,A!E52:H1363,4,FALSE)</f>
        <v>#N/A</v>
      </c>
    </row>
    <row r="80" spans="1:10" x14ac:dyDescent="0.25">
      <c r="A80" s="70">
        <v>53</v>
      </c>
      <c r="B80" s="73" t="s">
        <v>478</v>
      </c>
      <c r="C80" s="73" t="s">
        <v>86</v>
      </c>
      <c r="D80" s="70">
        <v>53</v>
      </c>
      <c r="E80" t="s">
        <v>455</v>
      </c>
      <c r="F80" s="5" t="s">
        <v>453</v>
      </c>
      <c r="G80" s="58">
        <f>VLOOKUP(B80,A!E53:H1364,4,FALSE)</f>
        <v>41235</v>
      </c>
    </row>
    <row r="81" spans="1:7" x14ac:dyDescent="0.25">
      <c r="A81" s="70">
        <v>69</v>
      </c>
      <c r="B81" s="73" t="s">
        <v>464</v>
      </c>
      <c r="C81" s="73" t="s">
        <v>907</v>
      </c>
      <c r="D81" s="70">
        <v>69</v>
      </c>
      <c r="E81" t="s">
        <v>455</v>
      </c>
      <c r="F81" s="5" t="s">
        <v>453</v>
      </c>
      <c r="G81" s="58">
        <f>VLOOKUP(B81,A!E54:H1365,4,FALSE)</f>
        <v>40939</v>
      </c>
    </row>
    <row r="82" spans="1:7" x14ac:dyDescent="0.25">
      <c r="A82" s="70">
        <v>55</v>
      </c>
      <c r="B82" s="73" t="s">
        <v>486</v>
      </c>
      <c r="C82" s="73" t="s">
        <v>3074</v>
      </c>
      <c r="D82" s="70">
        <v>55</v>
      </c>
      <c r="E82" t="s">
        <v>455</v>
      </c>
      <c r="F82" s="5" t="s">
        <v>453</v>
      </c>
      <c r="G82" s="58">
        <f>VLOOKUP(B82,A!E55:H1366,4,FALSE)</f>
        <v>41152</v>
      </c>
    </row>
    <row r="83" spans="1:7" x14ac:dyDescent="0.25">
      <c r="A83" s="70">
        <v>56</v>
      </c>
      <c r="B83" s="73" t="s">
        <v>480</v>
      </c>
      <c r="C83" s="73" t="s">
        <v>126</v>
      </c>
      <c r="D83" s="70">
        <v>56</v>
      </c>
      <c r="E83" t="s">
        <v>455</v>
      </c>
      <c r="F83" s="5" t="s">
        <v>453</v>
      </c>
      <c r="G83" s="58">
        <f>VLOOKUP(B83,A!E56:H1367,4,FALSE)</f>
        <v>41258</v>
      </c>
    </row>
    <row r="84" spans="1:7" x14ac:dyDescent="0.25">
      <c r="A84" s="70">
        <v>57</v>
      </c>
      <c r="B84" s="73" t="s">
        <v>485</v>
      </c>
      <c r="C84" s="73" t="s">
        <v>2868</v>
      </c>
      <c r="D84" s="70">
        <v>57</v>
      </c>
      <c r="E84" t="s">
        <v>455</v>
      </c>
      <c r="F84" s="5" t="s">
        <v>453</v>
      </c>
      <c r="G84" s="58">
        <f>VLOOKUP(B84,A!E57:H1368,4,FALSE)</f>
        <v>41127</v>
      </c>
    </row>
    <row r="85" spans="1:7" x14ac:dyDescent="0.25">
      <c r="A85" s="70"/>
      <c r="B85" s="73"/>
      <c r="C85" s="73"/>
      <c r="D85" s="70">
        <v>58</v>
      </c>
      <c r="E85" t="s">
        <v>455</v>
      </c>
      <c r="F85" s="5" t="s">
        <v>453</v>
      </c>
      <c r="G85" s="58" t="e">
        <f>VLOOKUP(B85,A!E58:H1369,4,FALSE)</f>
        <v>#N/A</v>
      </c>
    </row>
    <row r="86" spans="1:7" x14ac:dyDescent="0.25">
      <c r="A86" s="70">
        <v>59</v>
      </c>
      <c r="B86" s="73" t="s">
        <v>3145</v>
      </c>
      <c r="C86" s="73" t="s">
        <v>3146</v>
      </c>
      <c r="D86" s="70">
        <v>59</v>
      </c>
      <c r="E86" t="s">
        <v>455</v>
      </c>
      <c r="F86" s="5" t="s">
        <v>453</v>
      </c>
      <c r="G86" s="58" t="e">
        <f>VLOOKUP(B86,A!E59:H1370,4,FALSE)</f>
        <v>#N/A</v>
      </c>
    </row>
    <row r="87" spans="1:7" x14ac:dyDescent="0.25">
      <c r="A87" s="70">
        <v>60</v>
      </c>
      <c r="B87" s="73" t="s">
        <v>459</v>
      </c>
      <c r="C87" s="73" t="s">
        <v>105</v>
      </c>
      <c r="D87" s="70">
        <v>60</v>
      </c>
      <c r="E87" t="s">
        <v>455</v>
      </c>
      <c r="F87" s="5" t="s">
        <v>454</v>
      </c>
      <c r="G87" s="58">
        <f>VLOOKUP(B87,A!E60:H1371,4,FALSE)</f>
        <v>41219</v>
      </c>
    </row>
    <row r="88" spans="1:7" x14ac:dyDescent="0.25">
      <c r="A88" s="70">
        <v>61</v>
      </c>
      <c r="B88" s="73" t="s">
        <v>3189</v>
      </c>
      <c r="C88" s="73" t="s">
        <v>333</v>
      </c>
      <c r="D88" s="70">
        <v>61</v>
      </c>
      <c r="E88" t="s">
        <v>455</v>
      </c>
      <c r="F88" s="5" t="s">
        <v>453</v>
      </c>
      <c r="G88" s="58" t="s">
        <v>23</v>
      </c>
    </row>
    <row r="89" spans="1:7" x14ac:dyDescent="0.25">
      <c r="A89" s="70">
        <v>62</v>
      </c>
      <c r="B89" s="73" t="s">
        <v>3079</v>
      </c>
      <c r="C89" s="73" t="s">
        <v>283</v>
      </c>
      <c r="D89" s="70">
        <v>62</v>
      </c>
      <c r="E89" t="s">
        <v>455</v>
      </c>
      <c r="F89" s="5" t="s">
        <v>453</v>
      </c>
      <c r="G89" s="58" t="e">
        <f>VLOOKUP(B89,A!E62:H1373,4,FALSE)</f>
        <v>#N/A</v>
      </c>
    </row>
    <row r="90" spans="1:7" x14ac:dyDescent="0.25">
      <c r="A90" s="70">
        <v>63</v>
      </c>
      <c r="B90" s="15" t="s">
        <v>461</v>
      </c>
      <c r="C90" s="15" t="s">
        <v>115</v>
      </c>
      <c r="D90" s="70">
        <v>63</v>
      </c>
      <c r="E90" t="s">
        <v>455</v>
      </c>
      <c r="F90" s="5" t="s">
        <v>453</v>
      </c>
      <c r="G90" s="58" t="e">
        <f>VLOOKUP(B97,A!E63:H1374,4,FALSE)</f>
        <v>#N/A</v>
      </c>
    </row>
    <row r="91" spans="1:7" x14ac:dyDescent="0.25">
      <c r="A91" s="70">
        <v>64</v>
      </c>
      <c r="B91" s="15" t="s">
        <v>462</v>
      </c>
      <c r="C91" s="15" t="s">
        <v>283</v>
      </c>
      <c r="D91" s="70">
        <v>64</v>
      </c>
      <c r="E91" t="s">
        <v>455</v>
      </c>
      <c r="F91" s="5" t="s">
        <v>453</v>
      </c>
      <c r="G91" s="58" t="e">
        <f>VLOOKUP(B98,A!E64:H1375,4,FALSE)</f>
        <v>#N/A</v>
      </c>
    </row>
    <row r="92" spans="1:7" x14ac:dyDescent="0.25">
      <c r="A92" s="70">
        <v>65</v>
      </c>
      <c r="B92" s="15" t="s">
        <v>3082</v>
      </c>
      <c r="C92" s="15" t="s">
        <v>2589</v>
      </c>
      <c r="D92" s="70">
        <v>65</v>
      </c>
      <c r="E92" t="s">
        <v>455</v>
      </c>
      <c r="F92" s="5" t="s">
        <v>453</v>
      </c>
      <c r="G92" s="58" t="e">
        <f>VLOOKUP(B99,A!E65:H1376,4,FALSE)</f>
        <v>#N/A</v>
      </c>
    </row>
    <row r="93" spans="1:7" x14ac:dyDescent="0.25">
      <c r="A93" s="70">
        <v>66</v>
      </c>
      <c r="B93" s="15" t="s">
        <v>3083</v>
      </c>
      <c r="C93" s="15" t="s">
        <v>2589</v>
      </c>
      <c r="D93" s="70">
        <v>66</v>
      </c>
      <c r="E93" t="s">
        <v>455</v>
      </c>
      <c r="F93" s="5" t="s">
        <v>454</v>
      </c>
      <c r="G93" s="58" t="e">
        <f>VLOOKUP(B100,A!E66:H1377,4,FALSE)</f>
        <v>#N/A</v>
      </c>
    </row>
    <row r="94" spans="1:7" x14ac:dyDescent="0.25">
      <c r="A94" s="70">
        <v>67</v>
      </c>
      <c r="B94" s="73" t="s">
        <v>3158</v>
      </c>
      <c r="C94" s="73" t="s">
        <v>36</v>
      </c>
      <c r="D94" s="70">
        <v>67</v>
      </c>
      <c r="E94" t="s">
        <v>455</v>
      </c>
      <c r="F94" s="5" t="s">
        <v>453</v>
      </c>
      <c r="G94" s="58" t="e">
        <f>VLOOKUP(B94,A!E67:H1378,4,FALSE)</f>
        <v>#N/A</v>
      </c>
    </row>
    <row r="95" spans="1:7" x14ac:dyDescent="0.25">
      <c r="A95" s="70">
        <v>68</v>
      </c>
      <c r="B95" s="73" t="s">
        <v>469</v>
      </c>
      <c r="C95" s="73" t="s">
        <v>107</v>
      </c>
      <c r="D95" s="70">
        <v>68</v>
      </c>
      <c r="E95" t="s">
        <v>455</v>
      </c>
      <c r="F95" s="5" t="s">
        <v>453</v>
      </c>
      <c r="G95" s="58">
        <f>VLOOKUP(B95,A!E68:H1379,4,FALSE)</f>
        <v>41454</v>
      </c>
    </row>
    <row r="96" spans="1:7" x14ac:dyDescent="0.25">
      <c r="A96" s="11">
        <v>69</v>
      </c>
      <c r="B96" s="136" t="s">
        <v>482</v>
      </c>
      <c r="C96" s="136" t="s">
        <v>4291</v>
      </c>
      <c r="D96" s="70">
        <v>69</v>
      </c>
      <c r="E96" t="s">
        <v>455</v>
      </c>
      <c r="F96" s="5" t="s">
        <v>453</v>
      </c>
      <c r="G96" s="58">
        <f>VLOOKUP(B96,A!E69:H1380,4,FALSE)</f>
        <v>41595</v>
      </c>
    </row>
    <row r="97" spans="1:7" x14ac:dyDescent="0.25">
      <c r="A97" s="70">
        <v>70</v>
      </c>
      <c r="B97" s="73" t="s">
        <v>3738</v>
      </c>
      <c r="C97" s="73" t="s">
        <v>174</v>
      </c>
      <c r="D97" s="70">
        <v>70</v>
      </c>
      <c r="E97" t="s">
        <v>455</v>
      </c>
      <c r="F97" s="5" t="s">
        <v>453</v>
      </c>
      <c r="G97" s="58" t="e">
        <f>VLOOKUP(#REF!,A!E70:H1381,4,FALSE)</f>
        <v>#REF!</v>
      </c>
    </row>
    <row r="98" spans="1:7" x14ac:dyDescent="0.25">
      <c r="A98" s="70">
        <v>71</v>
      </c>
      <c r="B98" s="73" t="s">
        <v>3757</v>
      </c>
      <c r="C98" s="73" t="s">
        <v>69</v>
      </c>
      <c r="D98" s="70">
        <v>71</v>
      </c>
      <c r="E98" t="s">
        <v>455</v>
      </c>
      <c r="F98" s="5" t="s">
        <v>453</v>
      </c>
      <c r="G98" s="58" t="e">
        <f>VLOOKUP(#REF!,A!E71:H1382,4,FALSE)</f>
        <v>#REF!</v>
      </c>
    </row>
    <row r="99" spans="1:7" x14ac:dyDescent="0.25">
      <c r="A99" s="70">
        <v>72</v>
      </c>
      <c r="B99" s="73" t="s">
        <v>3770</v>
      </c>
      <c r="C99" s="73" t="s">
        <v>3182</v>
      </c>
      <c r="D99" s="70">
        <v>72</v>
      </c>
      <c r="E99" t="s">
        <v>455</v>
      </c>
      <c r="F99" s="5" t="s">
        <v>453</v>
      </c>
      <c r="G99" s="58" t="e">
        <f>VLOOKUP(#REF!,A!E72:H1383,4,FALSE)</f>
        <v>#REF!</v>
      </c>
    </row>
    <row r="100" spans="1:7" x14ac:dyDescent="0.25">
      <c r="A100" s="70">
        <v>73</v>
      </c>
      <c r="B100" s="73" t="s">
        <v>3851</v>
      </c>
      <c r="C100" s="5" t="s">
        <v>3127</v>
      </c>
      <c r="D100" s="70">
        <v>73</v>
      </c>
      <c r="E100" t="s">
        <v>455</v>
      </c>
      <c r="F100" s="5" t="s">
        <v>454</v>
      </c>
      <c r="G100" s="58" t="e">
        <f>VLOOKUP(#REF!,A!E73:H1384,4,FALSE)</f>
        <v>#REF!</v>
      </c>
    </row>
    <row r="101" spans="1:7" x14ac:dyDescent="0.25">
      <c r="A101" s="70">
        <v>74</v>
      </c>
      <c r="B101" s="73" t="s">
        <v>3852</v>
      </c>
      <c r="C101" s="5" t="s">
        <v>3127</v>
      </c>
      <c r="D101" s="70">
        <v>74</v>
      </c>
      <c r="E101" t="s">
        <v>455</v>
      </c>
      <c r="F101" s="5" t="s">
        <v>454</v>
      </c>
      <c r="G101" s="58" t="e">
        <f>VLOOKUP(B101,A!E74:H1385,4,FALSE)</f>
        <v>#N/A</v>
      </c>
    </row>
    <row r="102" spans="1:7" x14ac:dyDescent="0.25">
      <c r="A102" s="70">
        <v>75</v>
      </c>
      <c r="B102" t="s">
        <v>4026</v>
      </c>
      <c r="C102" t="s">
        <v>2541</v>
      </c>
      <c r="D102" s="70">
        <v>75</v>
      </c>
      <c r="E102" t="s">
        <v>455</v>
      </c>
      <c r="F102" t="s">
        <v>454</v>
      </c>
      <c r="G102" s="58" t="e">
        <f>VLOOKUP(B102,A!E75:H1386,4,FALSE)</f>
        <v>#N/A</v>
      </c>
    </row>
    <row r="103" spans="1:7" x14ac:dyDescent="0.25">
      <c r="A103" s="70">
        <v>76</v>
      </c>
      <c r="B103" s="15" t="s">
        <v>3787</v>
      </c>
      <c r="C103" s="15" t="s">
        <v>174</v>
      </c>
      <c r="D103" s="70">
        <v>76</v>
      </c>
      <c r="E103" t="s">
        <v>455</v>
      </c>
      <c r="F103" t="s">
        <v>453</v>
      </c>
      <c r="G103" s="58" t="e">
        <f>VLOOKUP(B103,A!E76:H1387,4,FALSE)</f>
        <v>#N/A</v>
      </c>
    </row>
    <row r="104" spans="1:7" x14ac:dyDescent="0.25">
      <c r="A104" s="70">
        <v>77</v>
      </c>
      <c r="B104" s="73" t="s">
        <v>3782</v>
      </c>
      <c r="C104" s="73" t="s">
        <v>17</v>
      </c>
      <c r="D104" s="70">
        <v>77</v>
      </c>
      <c r="E104" t="s">
        <v>455</v>
      </c>
      <c r="F104" t="s">
        <v>453</v>
      </c>
      <c r="G104" s="58" t="e">
        <f>VLOOKUP(B104,A!E77:H1388,4,FALSE)</f>
        <v>#N/A</v>
      </c>
    </row>
    <row r="105" spans="1:7" x14ac:dyDescent="0.25">
      <c r="A105" s="70">
        <v>78</v>
      </c>
      <c r="B105" s="15" t="s">
        <v>3781</v>
      </c>
      <c r="C105" s="15" t="s">
        <v>17</v>
      </c>
      <c r="D105" s="70">
        <v>78</v>
      </c>
      <c r="E105" t="s">
        <v>455</v>
      </c>
      <c r="F105" t="s">
        <v>453</v>
      </c>
      <c r="G105" s="58" t="e">
        <f>VLOOKUP(B105,A!E78:H1389,4,FALSE)</f>
        <v>#N/A</v>
      </c>
    </row>
    <row r="106" spans="1:7" x14ac:dyDescent="0.25">
      <c r="A106" s="70">
        <v>79</v>
      </c>
      <c r="B106" s="15" t="s">
        <v>3766</v>
      </c>
      <c r="C106" s="15" t="s">
        <v>174</v>
      </c>
      <c r="D106" s="70">
        <v>79</v>
      </c>
      <c r="E106" t="s">
        <v>455</v>
      </c>
      <c r="F106" t="s">
        <v>453</v>
      </c>
      <c r="G106" s="58" t="e">
        <f>VLOOKUP(B106,A!E79:H1390,4,FALSE)</f>
        <v>#N/A</v>
      </c>
    </row>
    <row r="107" spans="1:7" x14ac:dyDescent="0.25">
      <c r="A107" s="70">
        <v>80</v>
      </c>
      <c r="B107" s="15" t="s">
        <v>3767</v>
      </c>
      <c r="C107" s="15" t="s">
        <v>174</v>
      </c>
      <c r="D107" s="70">
        <v>80</v>
      </c>
      <c r="E107" t="s">
        <v>455</v>
      </c>
      <c r="F107" t="s">
        <v>453</v>
      </c>
      <c r="G107" s="58" t="e">
        <f>VLOOKUP(B107,A!E80:H1391,4,FALSE)</f>
        <v>#N/A</v>
      </c>
    </row>
    <row r="108" spans="1:7" x14ac:dyDescent="0.25">
      <c r="A108" s="70">
        <v>131</v>
      </c>
      <c r="B108" s="73" t="s">
        <v>3853</v>
      </c>
      <c r="C108" s="5" t="s">
        <v>3127</v>
      </c>
      <c r="D108" s="70">
        <v>131</v>
      </c>
      <c r="E108" t="s">
        <v>455</v>
      </c>
      <c r="F108" t="s">
        <v>453</v>
      </c>
      <c r="G108" s="58" t="e">
        <f>VLOOKUP(B108,A!E70:H1381,4,FALSE)</f>
        <v>#N/A</v>
      </c>
    </row>
    <row r="109" spans="1:7" x14ac:dyDescent="0.25">
      <c r="A109" s="70">
        <v>132</v>
      </c>
      <c r="B109" s="73" t="s">
        <v>3854</v>
      </c>
      <c r="C109" s="5" t="s">
        <v>3127</v>
      </c>
      <c r="D109" s="70">
        <v>132</v>
      </c>
      <c r="E109" t="s">
        <v>455</v>
      </c>
      <c r="F109" t="s">
        <v>453</v>
      </c>
      <c r="G109" s="58" t="e">
        <f>VLOOKUP(B109,A!E73:H1384,4,FALSE)</f>
        <v>#N/A</v>
      </c>
    </row>
    <row r="110" spans="1:7" x14ac:dyDescent="0.25">
      <c r="A110" s="70">
        <v>133</v>
      </c>
      <c r="B110" s="5" t="s">
        <v>3866</v>
      </c>
      <c r="C110" s="5" t="s">
        <v>3127</v>
      </c>
      <c r="D110" s="70">
        <v>133</v>
      </c>
      <c r="E110" t="s">
        <v>455</v>
      </c>
      <c r="F110" t="s">
        <v>453</v>
      </c>
      <c r="G110" s="58" t="e">
        <f>VLOOKUP(B110,A!E72:H1383,4,FALSE)</f>
        <v>#N/A</v>
      </c>
    </row>
    <row r="111" spans="1:7" x14ac:dyDescent="0.25">
      <c r="A111" s="70">
        <v>134</v>
      </c>
      <c r="B111" s="5" t="s">
        <v>3887</v>
      </c>
      <c r="C111" s="5" t="s">
        <v>3127</v>
      </c>
      <c r="D111" s="70">
        <v>134</v>
      </c>
      <c r="E111" t="s">
        <v>455</v>
      </c>
      <c r="F111" t="s">
        <v>453</v>
      </c>
      <c r="G111" s="58" t="e">
        <f>VLOOKUP(B111,A!E73:H1384,4,FALSE)</f>
        <v>#N/A</v>
      </c>
    </row>
    <row r="112" spans="1:7" x14ac:dyDescent="0.25">
      <c r="A112" s="70">
        <v>135</v>
      </c>
      <c r="B112" s="5" t="s">
        <v>3872</v>
      </c>
      <c r="C112" s="5" t="s">
        <v>3719</v>
      </c>
      <c r="D112" s="70">
        <v>135</v>
      </c>
      <c r="E112" t="s">
        <v>455</v>
      </c>
      <c r="F112" t="s">
        <v>453</v>
      </c>
      <c r="G112" s="58" t="e">
        <f>VLOOKUP(B112,A!E74:H1385,4,FALSE)</f>
        <v>#N/A</v>
      </c>
    </row>
    <row r="113" spans="1:10" x14ac:dyDescent="0.25">
      <c r="A113" s="70">
        <v>136</v>
      </c>
      <c r="B113" s="5" t="s">
        <v>3896</v>
      </c>
      <c r="C113" s="5" t="s">
        <v>43</v>
      </c>
      <c r="D113" s="70">
        <v>136</v>
      </c>
      <c r="E113" t="s">
        <v>455</v>
      </c>
      <c r="F113" t="s">
        <v>453</v>
      </c>
      <c r="G113" s="58" t="e">
        <f>VLOOKUP(B113,A!E75:H1386,4,FALSE)</f>
        <v>#N/A</v>
      </c>
    </row>
    <row r="114" spans="1:10" x14ac:dyDescent="0.25">
      <c r="A114" s="70">
        <v>137</v>
      </c>
      <c r="B114" s="5" t="s">
        <v>3595</v>
      </c>
      <c r="C114" s="5" t="s">
        <v>153</v>
      </c>
      <c r="D114" s="70">
        <v>137</v>
      </c>
      <c r="E114" t="s">
        <v>455</v>
      </c>
      <c r="F114" t="s">
        <v>453</v>
      </c>
      <c r="G114" s="58" t="e">
        <f>VLOOKUP(B114,A!E76:H1387,4,FALSE)</f>
        <v>#N/A</v>
      </c>
    </row>
    <row r="115" spans="1:10" x14ac:dyDescent="0.25">
      <c r="A115" s="70">
        <v>138</v>
      </c>
      <c r="B115" s="5" t="s">
        <v>3920</v>
      </c>
      <c r="C115" s="5" t="s">
        <v>3719</v>
      </c>
      <c r="D115" s="70">
        <v>138</v>
      </c>
      <c r="E115" t="s">
        <v>455</v>
      </c>
      <c r="F115" t="s">
        <v>453</v>
      </c>
      <c r="G115" s="58" t="e">
        <f>VLOOKUP(B115,A!E77:H1388,4,FALSE)</f>
        <v>#N/A</v>
      </c>
    </row>
    <row r="116" spans="1:10" x14ac:dyDescent="0.25">
      <c r="A116" s="70">
        <v>139</v>
      </c>
      <c r="B116" s="5" t="s">
        <v>3963</v>
      </c>
      <c r="C116" s="5" t="s">
        <v>174</v>
      </c>
      <c r="D116" s="70">
        <v>139</v>
      </c>
      <c r="E116" t="s">
        <v>455</v>
      </c>
      <c r="F116" t="s">
        <v>453</v>
      </c>
      <c r="G116" s="58" t="e">
        <f>VLOOKUP(B116,A!E82:H1393,4,FALSE)</f>
        <v>#N/A</v>
      </c>
    </row>
    <row r="117" spans="1:10" x14ac:dyDescent="0.25">
      <c r="A117" s="70">
        <v>140</v>
      </c>
      <c r="B117" s="5" t="s">
        <v>3964</v>
      </c>
      <c r="C117" t="s">
        <v>149</v>
      </c>
      <c r="D117" s="70">
        <v>140</v>
      </c>
      <c r="E117" t="s">
        <v>455</v>
      </c>
      <c r="F117" t="s">
        <v>453</v>
      </c>
      <c r="G117" s="58" t="e">
        <f>VLOOKUP(B117,A!E83:H1394,4,FALSE)</f>
        <v>#N/A</v>
      </c>
    </row>
    <row r="118" spans="1:10" x14ac:dyDescent="0.25">
      <c r="A118" s="70">
        <v>161</v>
      </c>
      <c r="B118" s="5" t="s">
        <v>3993</v>
      </c>
      <c r="C118" t="s">
        <v>3719</v>
      </c>
      <c r="D118" s="70">
        <v>161</v>
      </c>
      <c r="E118" t="s">
        <v>455</v>
      </c>
      <c r="F118" t="s">
        <v>453</v>
      </c>
      <c r="G118" s="58" t="e">
        <f>VLOOKUP(B118,A!E84:H1395,4,FALSE)</f>
        <v>#N/A</v>
      </c>
    </row>
    <row r="119" spans="1:10" x14ac:dyDescent="0.25">
      <c r="A119" s="70">
        <v>162</v>
      </c>
      <c r="B119" t="s">
        <v>3421</v>
      </c>
      <c r="C119" t="s">
        <v>3386</v>
      </c>
      <c r="D119" s="70">
        <v>162</v>
      </c>
      <c r="E119" t="s">
        <v>455</v>
      </c>
      <c r="F119" t="s">
        <v>453</v>
      </c>
      <c r="G119" s="58" t="e">
        <f>VLOOKUP(B119,A!E85:H1396,4,FALSE)</f>
        <v>#N/A</v>
      </c>
    </row>
    <row r="120" spans="1:10" x14ac:dyDescent="0.25">
      <c r="A120" s="70">
        <v>163</v>
      </c>
      <c r="B120" t="s">
        <v>4027</v>
      </c>
      <c r="C120" t="s">
        <v>4024</v>
      </c>
      <c r="D120" s="70">
        <v>163</v>
      </c>
      <c r="E120" t="s">
        <v>455</v>
      </c>
      <c r="F120" t="s">
        <v>453</v>
      </c>
      <c r="G120" s="58" t="e">
        <f>VLOOKUP(B120,A!E86:H1397,4,FALSE)</f>
        <v>#N/A</v>
      </c>
    </row>
    <row r="121" spans="1:10" x14ac:dyDescent="0.25">
      <c r="A121" s="70">
        <v>164</v>
      </c>
      <c r="B121" s="15" t="s">
        <v>4261</v>
      </c>
      <c r="C121" t="s">
        <v>4262</v>
      </c>
      <c r="D121" s="70">
        <v>164</v>
      </c>
      <c r="E121" t="s">
        <v>455</v>
      </c>
      <c r="F121" t="s">
        <v>453</v>
      </c>
      <c r="G121" s="58" t="e">
        <f>VLOOKUP(B121,A!E87:H1398,4,FALSE)</f>
        <v>#N/A</v>
      </c>
    </row>
    <row r="122" spans="1:10" x14ac:dyDescent="0.25">
      <c r="A122" s="70">
        <v>165</v>
      </c>
      <c r="B122" t="s">
        <v>4263</v>
      </c>
      <c r="C122" t="s">
        <v>4262</v>
      </c>
      <c r="D122" s="70">
        <v>165</v>
      </c>
      <c r="E122" t="s">
        <v>455</v>
      </c>
      <c r="F122" t="s">
        <v>453</v>
      </c>
      <c r="G122" s="58" t="e">
        <f>VLOOKUP(B122,A!E88:H1399,4,FALSE)</f>
        <v>#N/A</v>
      </c>
    </row>
    <row r="123" spans="1:10" x14ac:dyDescent="0.25">
      <c r="A123" s="70"/>
      <c r="B123" t="s">
        <v>3771</v>
      </c>
      <c r="C123" t="s">
        <v>3182</v>
      </c>
      <c r="D123" s="70"/>
      <c r="E123" t="s">
        <v>455</v>
      </c>
      <c r="F123" t="s">
        <v>453</v>
      </c>
      <c r="G123" s="58" t="e">
        <f>VLOOKUP(B123,A!E89:H1400,4,FALSE)</f>
        <v>#N/A</v>
      </c>
    </row>
    <row r="124" spans="1:10" x14ac:dyDescent="0.25">
      <c r="A124" s="27" t="s">
        <v>23</v>
      </c>
      <c r="B124" s="5"/>
      <c r="C124" s="5" t="s">
        <v>23</v>
      </c>
      <c r="D124" s="27">
        <v>81</v>
      </c>
      <c r="E124" t="s">
        <v>493</v>
      </c>
      <c r="F124" s="5"/>
      <c r="G124" s="58" t="e">
        <f>VLOOKUP(B124,A!E81:H1392,4,FALSE)</f>
        <v>#N/A</v>
      </c>
      <c r="H124" s="11" t="s">
        <v>491</v>
      </c>
    </row>
    <row r="125" spans="1:10" x14ac:dyDescent="0.25">
      <c r="A125" s="27">
        <v>82</v>
      </c>
      <c r="B125" s="25" t="s">
        <v>3077</v>
      </c>
      <c r="C125" s="25" t="s">
        <v>3050</v>
      </c>
      <c r="D125" s="27">
        <v>82</v>
      </c>
      <c r="E125" t="s">
        <v>493</v>
      </c>
      <c r="F125" s="5"/>
      <c r="G125" s="58" t="e">
        <f>VLOOKUP(B125,A!E82:H1393,4,FALSE)</f>
        <v>#N/A</v>
      </c>
      <c r="H125" s="11" t="s">
        <v>491</v>
      </c>
    </row>
    <row r="126" spans="1:10" x14ac:dyDescent="0.25">
      <c r="A126" s="27">
        <v>83</v>
      </c>
      <c r="B126" s="25" t="s">
        <v>3078</v>
      </c>
      <c r="C126" s="25" t="s">
        <v>12</v>
      </c>
      <c r="D126" s="27">
        <v>83</v>
      </c>
      <c r="E126" t="s">
        <v>493</v>
      </c>
      <c r="F126" s="5"/>
      <c r="G126" s="58" t="e">
        <f>VLOOKUP(B126,A!E83:H1394,4,FALSE)</f>
        <v>#N/A</v>
      </c>
      <c r="H126" s="11" t="s">
        <v>492</v>
      </c>
      <c r="J126" s="5"/>
    </row>
    <row r="127" spans="1:10" x14ac:dyDescent="0.25">
      <c r="A127" s="11" t="s">
        <v>23</v>
      </c>
      <c r="B127" s="5"/>
      <c r="C127" s="5" t="s">
        <v>23</v>
      </c>
      <c r="D127" s="27">
        <v>84</v>
      </c>
      <c r="E127" t="s">
        <v>493</v>
      </c>
      <c r="F127" s="5" t="s">
        <v>490</v>
      </c>
      <c r="G127" s="58" t="e">
        <f>VLOOKUP(B127,A!E84:H1395,4,FALSE)</f>
        <v>#N/A</v>
      </c>
      <c r="H127" s="11" t="s">
        <v>492</v>
      </c>
      <c r="J127" s="5"/>
    </row>
    <row r="128" spans="1:10" x14ac:dyDescent="0.25">
      <c r="A128" s="11" t="s">
        <v>23</v>
      </c>
      <c r="B128" s="5"/>
      <c r="C128" s="5" t="s">
        <v>23</v>
      </c>
      <c r="D128" s="27">
        <v>85</v>
      </c>
      <c r="E128" t="s">
        <v>493</v>
      </c>
      <c r="F128" s="5" t="s">
        <v>490</v>
      </c>
      <c r="G128" s="58" t="e">
        <f>VLOOKUP(B128,A!E85:H1396,4,FALSE)</f>
        <v>#N/A</v>
      </c>
      <c r="H128" s="11" t="s">
        <v>492</v>
      </c>
    </row>
    <row r="129" spans="1:8" x14ac:dyDescent="0.25">
      <c r="A129" s="27">
        <v>86</v>
      </c>
      <c r="B129" s="25" t="s">
        <v>3425</v>
      </c>
      <c r="C129" s="25" t="s">
        <v>86</v>
      </c>
      <c r="D129" s="27">
        <v>86</v>
      </c>
      <c r="E129" t="s">
        <v>493</v>
      </c>
      <c r="F129" s="5"/>
      <c r="G129" s="58" t="e">
        <f>VLOOKUP(B129,A!E86:H1397,4,FALSE)</f>
        <v>#N/A</v>
      </c>
      <c r="H129" s="11" t="s">
        <v>491</v>
      </c>
    </row>
    <row r="130" spans="1:8" x14ac:dyDescent="0.25">
      <c r="A130" s="27">
        <v>87</v>
      </c>
      <c r="B130" s="25" t="s">
        <v>3080</v>
      </c>
      <c r="C130" s="25" t="s">
        <v>3708</v>
      </c>
      <c r="D130" s="27">
        <v>87</v>
      </c>
      <c r="E130" t="s">
        <v>493</v>
      </c>
      <c r="F130" s="5"/>
      <c r="G130" s="58" t="e">
        <f>VLOOKUP(B130,A!E87:H1398,4,FALSE)</f>
        <v>#N/A</v>
      </c>
      <c r="H130" s="11" t="s">
        <v>491</v>
      </c>
    </row>
    <row r="131" spans="1:8" x14ac:dyDescent="0.25">
      <c r="A131" s="27">
        <v>88</v>
      </c>
      <c r="B131" s="25" t="s">
        <v>3855</v>
      </c>
      <c r="C131" s="25" t="s">
        <v>3127</v>
      </c>
      <c r="D131" s="27">
        <v>88</v>
      </c>
      <c r="E131" t="s">
        <v>493</v>
      </c>
      <c r="F131" s="5" t="s">
        <v>490</v>
      </c>
      <c r="G131" s="58" t="e">
        <f>VLOOKUP(B131,A!E88:H1399,4,FALSE)</f>
        <v>#N/A</v>
      </c>
      <c r="H131" s="11" t="s">
        <v>492</v>
      </c>
    </row>
    <row r="132" spans="1:8" x14ac:dyDescent="0.25">
      <c r="A132" s="27">
        <v>89</v>
      </c>
      <c r="B132" s="25" t="s">
        <v>458</v>
      </c>
      <c r="C132" s="25" t="s">
        <v>74</v>
      </c>
      <c r="D132" s="27">
        <v>89</v>
      </c>
      <c r="E132" t="s">
        <v>493</v>
      </c>
      <c r="F132" s="5" t="s">
        <v>490</v>
      </c>
      <c r="G132" s="58" t="e">
        <f>VLOOKUP(B132,A!E89:H1400,4,FALSE)</f>
        <v>#N/A</v>
      </c>
      <c r="H132" s="11" t="s">
        <v>492</v>
      </c>
    </row>
    <row r="133" spans="1:8" x14ac:dyDescent="0.25">
      <c r="A133" s="11" t="s">
        <v>23</v>
      </c>
      <c r="B133" s="5"/>
      <c r="C133" s="5"/>
      <c r="D133" s="27">
        <v>90</v>
      </c>
      <c r="E133" t="s">
        <v>493</v>
      </c>
      <c r="F133" s="5" t="s">
        <v>490</v>
      </c>
      <c r="G133" s="58" t="e">
        <f>VLOOKUP(B133,A!E90:H1401,4,FALSE)</f>
        <v>#N/A</v>
      </c>
      <c r="H133" s="11" t="s">
        <v>492</v>
      </c>
    </row>
    <row r="134" spans="1:8" x14ac:dyDescent="0.25">
      <c r="A134" s="11" t="s">
        <v>23</v>
      </c>
      <c r="B134" s="5"/>
      <c r="C134" s="5"/>
      <c r="D134" s="27">
        <v>91</v>
      </c>
      <c r="E134" t="s">
        <v>493</v>
      </c>
      <c r="F134" s="5" t="s">
        <v>490</v>
      </c>
      <c r="G134" s="58" t="e">
        <f>VLOOKUP(B134,A!E91:H1402,4,FALSE)</f>
        <v>#N/A</v>
      </c>
      <c r="H134" s="11" t="s">
        <v>492</v>
      </c>
    </row>
    <row r="135" spans="1:8" x14ac:dyDescent="0.25">
      <c r="A135" s="27">
        <v>110</v>
      </c>
      <c r="B135" s="25" t="s">
        <v>3735</v>
      </c>
      <c r="C135" s="25" t="s">
        <v>907</v>
      </c>
      <c r="D135" s="27">
        <v>110</v>
      </c>
      <c r="E135" t="s">
        <v>493</v>
      </c>
      <c r="F135" s="5"/>
      <c r="G135" s="58" t="e">
        <f>VLOOKUP(B135,A!E92:H1403,4,FALSE)</f>
        <v>#N/A</v>
      </c>
      <c r="H135" s="11" t="s">
        <v>491</v>
      </c>
    </row>
    <row r="136" spans="1:8" x14ac:dyDescent="0.25">
      <c r="A136" s="27">
        <v>93</v>
      </c>
      <c r="B136" s="25" t="s">
        <v>3701</v>
      </c>
      <c r="C136" s="25" t="s">
        <v>195</v>
      </c>
      <c r="D136" s="27">
        <v>93</v>
      </c>
      <c r="E136" t="s">
        <v>493</v>
      </c>
      <c r="F136" s="5"/>
      <c r="G136" s="58" t="e">
        <f>VLOOKUP(B136,A!E93:H1404,4,FALSE)</f>
        <v>#N/A</v>
      </c>
      <c r="H136" s="11" t="s">
        <v>492</v>
      </c>
    </row>
    <row r="137" spans="1:8" x14ac:dyDescent="0.25">
      <c r="A137" s="27">
        <v>94</v>
      </c>
      <c r="B137" s="25" t="s">
        <v>3561</v>
      </c>
      <c r="C137" s="25" t="s">
        <v>84</v>
      </c>
      <c r="D137" s="27">
        <v>94</v>
      </c>
      <c r="E137" t="s">
        <v>493</v>
      </c>
      <c r="F137" s="5" t="s">
        <v>490</v>
      </c>
      <c r="G137" s="58" t="e">
        <f>VLOOKUP(B137,A!E94:H1405,4,FALSE)</f>
        <v>#N/A</v>
      </c>
      <c r="H137" s="11" t="s">
        <v>492</v>
      </c>
    </row>
    <row r="138" spans="1:8" x14ac:dyDescent="0.25">
      <c r="A138" s="27">
        <v>95</v>
      </c>
      <c r="B138" s="25" t="s">
        <v>473</v>
      </c>
      <c r="C138" s="25" t="s">
        <v>171</v>
      </c>
      <c r="D138" s="27">
        <v>95</v>
      </c>
      <c r="E138" t="s">
        <v>493</v>
      </c>
      <c r="F138" s="5" t="s">
        <v>490</v>
      </c>
      <c r="G138" s="58">
        <f>VLOOKUP(B138,A!E95:H1406,4,FALSE)</f>
        <v>41945</v>
      </c>
      <c r="H138" s="11" t="s">
        <v>492</v>
      </c>
    </row>
    <row r="139" spans="1:8" x14ac:dyDescent="0.25">
      <c r="A139" s="27">
        <v>96</v>
      </c>
      <c r="B139" s="25" t="s">
        <v>3940</v>
      </c>
      <c r="C139" s="25" t="s">
        <v>333</v>
      </c>
      <c r="D139" s="27">
        <v>96</v>
      </c>
      <c r="E139" t="s">
        <v>493</v>
      </c>
      <c r="F139" s="5" t="s">
        <v>490</v>
      </c>
      <c r="G139" s="58" t="e">
        <f>VLOOKUP(B139,A!E96:H1407,4,FALSE)</f>
        <v>#N/A</v>
      </c>
      <c r="H139" s="11" t="s">
        <v>492</v>
      </c>
    </row>
    <row r="140" spans="1:8" x14ac:dyDescent="0.25">
      <c r="A140" s="27">
        <v>97</v>
      </c>
      <c r="B140" s="25" t="s">
        <v>3856</v>
      </c>
      <c r="C140" s="25" t="s">
        <v>3127</v>
      </c>
      <c r="D140" s="27">
        <v>97</v>
      </c>
      <c r="E140" t="s">
        <v>493</v>
      </c>
      <c r="F140" s="5" t="s">
        <v>490</v>
      </c>
      <c r="G140" s="58" t="e">
        <f>VLOOKUP(B140,A!E97:H1408,4,FALSE)</f>
        <v>#N/A</v>
      </c>
      <c r="H140" s="11" t="s">
        <v>491</v>
      </c>
    </row>
    <row r="141" spans="1:8" x14ac:dyDescent="0.25">
      <c r="A141" s="27">
        <v>98</v>
      </c>
      <c r="B141" s="25" t="s">
        <v>3190</v>
      </c>
      <c r="C141" s="25" t="s">
        <v>22</v>
      </c>
      <c r="D141" s="27">
        <v>98</v>
      </c>
      <c r="E141" t="s">
        <v>493</v>
      </c>
      <c r="F141" s="5"/>
      <c r="G141" s="58" t="e">
        <f>VLOOKUP(B141,A!E98:H1409,4,FALSE)</f>
        <v>#N/A</v>
      </c>
      <c r="H141" s="11" t="s">
        <v>492</v>
      </c>
    </row>
    <row r="142" spans="1:8" x14ac:dyDescent="0.25">
      <c r="A142" s="27">
        <v>99</v>
      </c>
      <c r="B142" s="25" t="s">
        <v>468</v>
      </c>
      <c r="C142" s="25" t="s">
        <v>74</v>
      </c>
      <c r="D142" s="27">
        <v>99</v>
      </c>
      <c r="E142" t="s">
        <v>493</v>
      </c>
      <c r="F142" s="5" t="s">
        <v>490</v>
      </c>
      <c r="G142" s="58">
        <f>VLOOKUP(B142,A!E99:H1410,4,FALSE)</f>
        <v>41992</v>
      </c>
      <c r="H142" s="11" t="s">
        <v>492</v>
      </c>
    </row>
    <row r="143" spans="1:8" x14ac:dyDescent="0.25">
      <c r="A143" s="27">
        <v>100</v>
      </c>
      <c r="B143" s="25" t="s">
        <v>3419</v>
      </c>
      <c r="C143" s="25" t="s">
        <v>107</v>
      </c>
      <c r="D143" s="27">
        <v>100</v>
      </c>
      <c r="E143" t="s">
        <v>493</v>
      </c>
      <c r="F143" s="5" t="s">
        <v>490</v>
      </c>
      <c r="G143" s="58" t="e">
        <f>VLOOKUP(B143,A!E100:H1411,4,FALSE)</f>
        <v>#N/A</v>
      </c>
      <c r="H143" s="11" t="s">
        <v>492</v>
      </c>
    </row>
    <row r="144" spans="1:8" x14ac:dyDescent="0.25">
      <c r="A144" s="27">
        <v>101</v>
      </c>
      <c r="B144" s="25" t="s">
        <v>3736</v>
      </c>
      <c r="C144" s="25" t="s">
        <v>109</v>
      </c>
      <c r="D144" s="27">
        <v>101</v>
      </c>
      <c r="E144" t="s">
        <v>493</v>
      </c>
      <c r="F144" s="5" t="s">
        <v>490</v>
      </c>
      <c r="G144" s="58" t="e">
        <f>VLOOKUP(B144,A!E101:H1412,4,FALSE)</f>
        <v>#N/A</v>
      </c>
      <c r="H144" s="11" t="s">
        <v>492</v>
      </c>
    </row>
    <row r="145" spans="1:8" x14ac:dyDescent="0.25">
      <c r="A145" s="27">
        <v>102</v>
      </c>
      <c r="B145" s="25" t="s">
        <v>3755</v>
      </c>
      <c r="C145" s="25" t="s">
        <v>153</v>
      </c>
      <c r="D145" s="27">
        <v>102</v>
      </c>
      <c r="E145" t="s">
        <v>493</v>
      </c>
      <c r="F145" s="5" t="s">
        <v>490</v>
      </c>
      <c r="G145" s="58" t="e">
        <f>VLOOKUP(B145,A!E102:H1413,4,FALSE)</f>
        <v>#N/A</v>
      </c>
      <c r="H145" s="11" t="s">
        <v>492</v>
      </c>
    </row>
    <row r="146" spans="1:8" x14ac:dyDescent="0.25">
      <c r="A146" s="27">
        <v>103</v>
      </c>
      <c r="B146" s="25" t="s">
        <v>3756</v>
      </c>
      <c r="C146" s="25" t="s">
        <v>2911</v>
      </c>
      <c r="D146" s="27">
        <v>103</v>
      </c>
      <c r="E146" t="s">
        <v>493</v>
      </c>
      <c r="F146" s="5" t="s">
        <v>490</v>
      </c>
      <c r="G146" s="58" t="e">
        <f>VLOOKUP(B146,A!E103:H1414,4,FALSE)</f>
        <v>#N/A</v>
      </c>
      <c r="H146" s="11" t="s">
        <v>492</v>
      </c>
    </row>
    <row r="147" spans="1:8" x14ac:dyDescent="0.25">
      <c r="A147" s="27">
        <v>104</v>
      </c>
      <c r="B147" s="25" t="s">
        <v>3637</v>
      </c>
      <c r="C147" s="25" t="s">
        <v>53</v>
      </c>
      <c r="D147" s="27">
        <v>104</v>
      </c>
      <c r="E147" t="s">
        <v>493</v>
      </c>
      <c r="F147" s="5" t="s">
        <v>490</v>
      </c>
      <c r="G147" s="58" t="e">
        <f>VLOOKUP(B147,A!E104:H1415,4,FALSE)</f>
        <v>#N/A</v>
      </c>
      <c r="H147" s="11" t="s">
        <v>492</v>
      </c>
    </row>
    <row r="148" spans="1:8" x14ac:dyDescent="0.25">
      <c r="A148" s="27">
        <v>105</v>
      </c>
      <c r="B148" s="25" t="s">
        <v>3857</v>
      </c>
      <c r="C148" s="25" t="s">
        <v>3127</v>
      </c>
      <c r="D148" s="27">
        <v>105</v>
      </c>
      <c r="E148" t="s">
        <v>493</v>
      </c>
      <c r="F148" s="5"/>
      <c r="G148" s="58" t="e">
        <f>VLOOKUP(B148,A!E105:H1416,4,FALSE)</f>
        <v>#N/A</v>
      </c>
      <c r="H148" s="11" t="s">
        <v>491</v>
      </c>
    </row>
    <row r="149" spans="1:8" x14ac:dyDescent="0.25">
      <c r="A149" s="27">
        <v>106</v>
      </c>
      <c r="B149" s="25" t="s">
        <v>3524</v>
      </c>
      <c r="C149" s="25" t="s">
        <v>174</v>
      </c>
      <c r="D149" s="27">
        <v>106</v>
      </c>
      <c r="E149" t="s">
        <v>493</v>
      </c>
      <c r="F149" s="5" t="s">
        <v>490</v>
      </c>
      <c r="G149" s="58" t="e">
        <f>VLOOKUP(B149,A!E106:H1417,4,FALSE)</f>
        <v>#N/A</v>
      </c>
      <c r="H149" s="11" t="s">
        <v>492</v>
      </c>
    </row>
    <row r="150" spans="1:8" x14ac:dyDescent="0.25">
      <c r="A150" s="27">
        <v>107</v>
      </c>
      <c r="B150" s="25" t="s">
        <v>3774</v>
      </c>
      <c r="C150" s="25">
        <v>95</v>
      </c>
      <c r="D150" s="27">
        <v>107</v>
      </c>
      <c r="E150" t="s">
        <v>493</v>
      </c>
      <c r="F150" s="5" t="s">
        <v>490</v>
      </c>
      <c r="G150" s="58" t="e">
        <f>VLOOKUP(B150,A!E107:H1418,4,FALSE)</f>
        <v>#N/A</v>
      </c>
      <c r="H150" s="11" t="s">
        <v>492</v>
      </c>
    </row>
    <row r="151" spans="1:8" x14ac:dyDescent="0.25">
      <c r="A151" s="27">
        <v>108</v>
      </c>
      <c r="B151" s="5" t="s">
        <v>3815</v>
      </c>
      <c r="C151" s="5" t="s">
        <v>109</v>
      </c>
      <c r="D151" s="27">
        <v>108</v>
      </c>
      <c r="E151" t="s">
        <v>493</v>
      </c>
      <c r="F151" s="5" t="s">
        <v>490</v>
      </c>
      <c r="G151" s="58" t="e">
        <f>VLOOKUP(B151,A!E108:H1419,4,FALSE)</f>
        <v>#N/A</v>
      </c>
      <c r="H151" s="11" t="s">
        <v>492</v>
      </c>
    </row>
    <row r="152" spans="1:8" x14ac:dyDescent="0.25">
      <c r="A152" s="27">
        <v>109</v>
      </c>
      <c r="B152" s="25" t="s">
        <v>3859</v>
      </c>
      <c r="C152" s="25" t="s">
        <v>36</v>
      </c>
      <c r="D152" s="27">
        <v>109</v>
      </c>
      <c r="E152" t="s">
        <v>493</v>
      </c>
      <c r="F152" s="5" t="s">
        <v>490</v>
      </c>
      <c r="G152" s="58" t="e">
        <f>VLOOKUP(B152,A!E109:H1420,4,FALSE)</f>
        <v>#N/A</v>
      </c>
      <c r="H152" s="11" t="s">
        <v>492</v>
      </c>
    </row>
    <row r="153" spans="1:8" x14ac:dyDescent="0.25">
      <c r="A153" s="27">
        <v>111</v>
      </c>
      <c r="B153" s="25" t="s">
        <v>3864</v>
      </c>
      <c r="C153" s="25" t="s">
        <v>3127</v>
      </c>
      <c r="D153" s="27">
        <v>111</v>
      </c>
      <c r="E153" t="s">
        <v>493</v>
      </c>
      <c r="F153" s="5"/>
      <c r="G153" s="58" t="e">
        <f>VLOOKUP(B153,A!E110:H1421,4,FALSE)</f>
        <v>#N/A</v>
      </c>
      <c r="H153" s="11" t="s">
        <v>491</v>
      </c>
    </row>
    <row r="154" spans="1:8" x14ac:dyDescent="0.25">
      <c r="A154" s="122">
        <v>112</v>
      </c>
      <c r="B154" s="25" t="s">
        <v>3865</v>
      </c>
      <c r="C154" s="25" t="s">
        <v>86</v>
      </c>
      <c r="D154" s="122">
        <v>112</v>
      </c>
      <c r="E154" t="s">
        <v>493</v>
      </c>
    </row>
    <row r="155" spans="1:8" x14ac:dyDescent="0.25">
      <c r="A155" s="122">
        <v>113</v>
      </c>
      <c r="B155" s="25" t="s">
        <v>3816</v>
      </c>
      <c r="C155" s="25" t="s">
        <v>115</v>
      </c>
      <c r="D155" s="122">
        <v>113</v>
      </c>
      <c r="E155" t="s">
        <v>493</v>
      </c>
    </row>
    <row r="156" spans="1:8" x14ac:dyDescent="0.25">
      <c r="A156" s="122">
        <v>114</v>
      </c>
      <c r="B156" s="25" t="s">
        <v>3871</v>
      </c>
      <c r="C156" s="25" t="s">
        <v>84</v>
      </c>
      <c r="D156" s="122">
        <v>114</v>
      </c>
      <c r="E156" t="s">
        <v>493</v>
      </c>
    </row>
    <row r="157" spans="1:8" x14ac:dyDescent="0.25">
      <c r="A157" s="14">
        <v>115</v>
      </c>
      <c r="B157" s="5" t="s">
        <v>3888</v>
      </c>
      <c r="C157" s="5" t="s">
        <v>3889</v>
      </c>
      <c r="D157" s="14">
        <v>115</v>
      </c>
      <c r="E157" t="s">
        <v>493</v>
      </c>
    </row>
    <row r="158" spans="1:8" x14ac:dyDescent="0.25">
      <c r="A158" s="14">
        <v>116</v>
      </c>
      <c r="B158" s="5" t="s">
        <v>3900</v>
      </c>
      <c r="C158" s="5" t="s">
        <v>107</v>
      </c>
      <c r="D158" s="14">
        <v>116</v>
      </c>
      <c r="E158" t="s">
        <v>493</v>
      </c>
    </row>
    <row r="159" spans="1:8" x14ac:dyDescent="0.25">
      <c r="A159" s="14">
        <v>117</v>
      </c>
      <c r="B159" t="s">
        <v>4267</v>
      </c>
      <c r="C159" t="s">
        <v>4268</v>
      </c>
      <c r="D159" s="14">
        <v>117</v>
      </c>
      <c r="E159" t="s">
        <v>493</v>
      </c>
    </row>
    <row r="160" spans="1:8" x14ac:dyDescent="0.25">
      <c r="A160" s="14">
        <v>118</v>
      </c>
      <c r="B160" t="s">
        <v>3949</v>
      </c>
      <c r="C160" t="s">
        <v>2868</v>
      </c>
      <c r="D160" s="14">
        <v>118</v>
      </c>
      <c r="E160" t="s">
        <v>493</v>
      </c>
    </row>
    <row r="161" spans="1:5" x14ac:dyDescent="0.25">
      <c r="A161" s="14">
        <v>119</v>
      </c>
      <c r="B161" t="s">
        <v>3960</v>
      </c>
      <c r="C161" t="s">
        <v>149</v>
      </c>
      <c r="D161" s="14">
        <v>119</v>
      </c>
      <c r="E161" t="s">
        <v>493</v>
      </c>
    </row>
    <row r="162" spans="1:5" x14ac:dyDescent="0.25">
      <c r="A162" s="14">
        <v>170</v>
      </c>
      <c r="B162" t="s">
        <v>3961</v>
      </c>
      <c r="C162" t="s">
        <v>174</v>
      </c>
      <c r="D162" s="14">
        <f t="shared" ref="D162:D168" si="0">A162</f>
        <v>170</v>
      </c>
      <c r="E162" t="s">
        <v>493</v>
      </c>
    </row>
    <row r="163" spans="1:5" x14ac:dyDescent="0.25">
      <c r="A163" s="14">
        <v>171</v>
      </c>
      <c r="B163" t="s">
        <v>3962</v>
      </c>
      <c r="C163" t="s">
        <v>149</v>
      </c>
      <c r="D163" s="14">
        <f t="shared" si="0"/>
        <v>171</v>
      </c>
      <c r="E163" t="s">
        <v>493</v>
      </c>
    </row>
    <row r="164" spans="1:5" x14ac:dyDescent="0.25">
      <c r="A164" s="14">
        <v>172</v>
      </c>
      <c r="B164" t="s">
        <v>3422</v>
      </c>
      <c r="C164" t="s">
        <v>3386</v>
      </c>
      <c r="D164" s="14">
        <f t="shared" si="0"/>
        <v>172</v>
      </c>
      <c r="E164" t="s">
        <v>493</v>
      </c>
    </row>
    <row r="165" spans="1:5" x14ac:dyDescent="0.25">
      <c r="A165" s="14">
        <v>173</v>
      </c>
      <c r="B165" t="s">
        <v>4264</v>
      </c>
      <c r="C165" t="s">
        <v>4262</v>
      </c>
      <c r="D165" s="14">
        <f t="shared" si="0"/>
        <v>173</v>
      </c>
      <c r="E165" t="s">
        <v>493</v>
      </c>
    </row>
    <row r="166" spans="1:5" x14ac:dyDescent="0.25">
      <c r="A166" s="14">
        <v>174</v>
      </c>
      <c r="B166" s="22" t="s">
        <v>4292</v>
      </c>
      <c r="C166" s="22" t="s">
        <v>2538</v>
      </c>
      <c r="D166" s="14">
        <f t="shared" si="0"/>
        <v>174</v>
      </c>
      <c r="E166" t="s">
        <v>493</v>
      </c>
    </row>
    <row r="167" spans="1:5" x14ac:dyDescent="0.25">
      <c r="A167" s="14">
        <v>175</v>
      </c>
      <c r="B167" s="22" t="s">
        <v>4293</v>
      </c>
      <c r="C167" s="22" t="s">
        <v>4291</v>
      </c>
      <c r="D167" s="14">
        <f t="shared" si="0"/>
        <v>175</v>
      </c>
    </row>
    <row r="168" spans="1:5" x14ac:dyDescent="0.25">
      <c r="A168" s="14">
        <v>176</v>
      </c>
      <c r="B168" s="22" t="s">
        <v>4294</v>
      </c>
      <c r="C168" s="22" t="s">
        <v>4295</v>
      </c>
      <c r="D168" s="14">
        <f t="shared" si="0"/>
        <v>176</v>
      </c>
    </row>
  </sheetData>
  <autoFilter ref="B1:F153" xr:uid="{00000000-0009-0000-0000-000002000000}"/>
  <sortState xmlns:xlrd2="http://schemas.microsoft.com/office/spreadsheetml/2017/richdata2" ref="J50:K69">
    <sortCondition ref="K50:K69"/>
  </sortState>
  <printOptions gridLines="1"/>
  <pageMargins left="0.7" right="0.7" top="0.75" bottom="0.75" header="0.3" footer="0.3"/>
  <pageSetup paperSize="9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745"/>
  <sheetViews>
    <sheetView topLeftCell="A266" workbookViewId="0">
      <selection activeCell="C301" sqref="C301"/>
    </sheetView>
  </sheetViews>
  <sheetFormatPr baseColWidth="10" defaultColWidth="11.5703125" defaultRowHeight="15" x14ac:dyDescent="0.25"/>
  <cols>
    <col min="1" max="1" width="7.5703125" style="49" bestFit="1" customWidth="1"/>
    <col min="2" max="2" width="16.5703125" style="49" customWidth="1"/>
    <col min="3" max="3" width="33.28515625" style="49" bestFit="1" customWidth="1"/>
    <col min="4" max="4" width="48.7109375" style="51" customWidth="1"/>
    <col min="5" max="5" width="12" style="49" bestFit="1" customWidth="1"/>
    <col min="6" max="6" width="22.5703125" style="50" bestFit="1" customWidth="1"/>
    <col min="7" max="7" width="3.42578125" style="50" customWidth="1"/>
    <col min="8" max="13" width="4.28515625" style="50" customWidth="1"/>
    <col min="14" max="14" width="14.42578125" style="49" bestFit="1" customWidth="1"/>
    <col min="15" max="15" width="9.7109375" style="49" bestFit="1" customWidth="1"/>
    <col min="16" max="16" width="11.5703125" style="50" customWidth="1"/>
    <col min="17" max="16384" width="11.5703125" style="49"/>
  </cols>
  <sheetData>
    <row r="1" spans="1:16" ht="30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N1" s="49" t="s">
        <v>353</v>
      </c>
      <c r="O1" s="49" t="s">
        <v>355</v>
      </c>
      <c r="P1" s="116" t="s">
        <v>3676</v>
      </c>
    </row>
    <row r="2" spans="1:16" ht="14.45" customHeight="1" x14ac:dyDescent="0.25">
      <c r="A2" s="49">
        <v>1</v>
      </c>
      <c r="B2" s="71" t="e">
        <f t="shared" ref="B2:B10" si="0">N2</f>
        <v>#N/A</v>
      </c>
      <c r="E2" s="49" t="e">
        <f>VLOOKUP(C2,[5]A!$C$2:$I$800,7,FALSE)</f>
        <v>#N/A</v>
      </c>
      <c r="F2" s="50" t="s">
        <v>998</v>
      </c>
      <c r="G2" s="68"/>
      <c r="J2" s="105">
        <f>VLOOKUP(C2,Route2021!$C$2:$J$1212,8,FALSE)</f>
        <v>0</v>
      </c>
      <c r="N2" s="49" t="e">
        <f>VLOOKUP(C2,Bilan!$B$4:$D$1985,3,FALSE)</f>
        <v>#N/A</v>
      </c>
      <c r="O2" s="49">
        <f t="shared" ref="O2:O177" si="1">A2</f>
        <v>1</v>
      </c>
      <c r="P2" s="50" t="e">
        <f>VLOOKUP(C2,VTT!$C$2:$F$357,4,FALSE)</f>
        <v>#N/A</v>
      </c>
    </row>
    <row r="3" spans="1:16" ht="14.45" customHeight="1" x14ac:dyDescent="0.25">
      <c r="A3" s="49">
        <v>2</v>
      </c>
      <c r="B3" s="49">
        <f t="shared" si="0"/>
        <v>1315</v>
      </c>
      <c r="C3" s="49" t="s">
        <v>3397</v>
      </c>
      <c r="D3" s="51" t="s">
        <v>251</v>
      </c>
      <c r="E3" s="49" t="str">
        <f>VLOOKUP(C3,[5]A!$C$2:$I$800,7,FALSE)</f>
        <v>05999126369</v>
      </c>
      <c r="F3" s="50" t="s">
        <v>998</v>
      </c>
      <c r="G3" s="68"/>
      <c r="J3" s="105">
        <f>VLOOKUP(C3,Route2021!$C$2:$J$1212,8,FALSE)</f>
        <v>1</v>
      </c>
      <c r="N3" s="49">
        <f>VLOOKUP(C3,Bilan!$B$4:$D$1985,3,FALSE)</f>
        <v>1315</v>
      </c>
      <c r="O3" s="49">
        <f t="shared" si="1"/>
        <v>2</v>
      </c>
      <c r="P3" s="50" t="e">
        <f>VLOOKUP(C3,VTT!$C$2:$F$357,4,FALSE)</f>
        <v>#N/A</v>
      </c>
    </row>
    <row r="4" spans="1:16" ht="14.45" customHeight="1" x14ac:dyDescent="0.25">
      <c r="B4" s="71" t="e">
        <f t="shared" si="0"/>
        <v>#N/A</v>
      </c>
      <c r="D4" s="49"/>
      <c r="E4" s="49" t="e">
        <f>VLOOKUP(C4,[5]A!$C$2:$I$800,7,FALSE)</f>
        <v>#N/A</v>
      </c>
      <c r="F4" s="50" t="s">
        <v>998</v>
      </c>
      <c r="G4" s="68"/>
      <c r="J4" s="105">
        <f>VLOOKUP(C4,Route2021!$C$2:$J$1212,8,FALSE)</f>
        <v>0</v>
      </c>
      <c r="N4" s="49" t="e">
        <f>VLOOKUP(C4,Bilan!$B$4:$D$1985,3,FALSE)</f>
        <v>#N/A</v>
      </c>
      <c r="O4" s="49">
        <f t="shared" si="1"/>
        <v>0</v>
      </c>
      <c r="P4" s="50" t="e">
        <f>VLOOKUP(C4,VTT!$C$2:$F$357,4,FALSE)</f>
        <v>#N/A</v>
      </c>
    </row>
    <row r="5" spans="1:16" ht="14.45" customHeight="1" x14ac:dyDescent="0.25">
      <c r="A5" s="49">
        <v>4</v>
      </c>
      <c r="B5" s="71" t="e">
        <f t="shared" si="0"/>
        <v>#N/A</v>
      </c>
      <c r="D5" s="5"/>
      <c r="E5" s="49" t="e">
        <f>VLOOKUP(C5,[5]A!$C$2:$I$800,7,FALSE)</f>
        <v>#N/A</v>
      </c>
      <c r="F5" s="50" t="s">
        <v>998</v>
      </c>
      <c r="G5" s="68"/>
      <c r="J5" s="105">
        <f>VLOOKUP(C5,Route2021!$C$2:$J$1212,8,FALSE)</f>
        <v>0</v>
      </c>
      <c r="N5" s="49" t="e">
        <f>VLOOKUP(C5,Bilan!$B$4:$D$1985,3,FALSE)</f>
        <v>#N/A</v>
      </c>
      <c r="O5" s="49">
        <f t="shared" si="1"/>
        <v>4</v>
      </c>
      <c r="P5" s="50" t="e">
        <f>VLOOKUP(C5,VTT!$C$2:$F$357,4,FALSE)</f>
        <v>#N/A</v>
      </c>
    </row>
    <row r="6" spans="1:16" ht="14.45" customHeight="1" x14ac:dyDescent="0.25">
      <c r="A6" s="49">
        <v>5</v>
      </c>
      <c r="B6" s="76">
        <f t="shared" si="0"/>
        <v>2353</v>
      </c>
      <c r="C6" s="49" t="s">
        <v>3023</v>
      </c>
      <c r="D6" s="49" t="s">
        <v>101</v>
      </c>
      <c r="E6" s="49" t="str">
        <f>VLOOKUP(C6,[5]A!$C$2:$I$800,7,FALSE)</f>
        <v>06297104400</v>
      </c>
      <c r="F6" s="50" t="s">
        <v>998</v>
      </c>
      <c r="G6" s="68"/>
      <c r="J6" s="105">
        <v>1</v>
      </c>
      <c r="N6" s="49">
        <f>VLOOKUP(C6,Bilan!$B$4:$D$1985,3,FALSE)</f>
        <v>2353</v>
      </c>
      <c r="O6" s="49">
        <f t="shared" si="1"/>
        <v>5</v>
      </c>
      <c r="P6" s="50" t="e">
        <f>VLOOKUP(C6,VTT!$C$2:$F$357,4,FALSE)</f>
        <v>#N/A</v>
      </c>
    </row>
    <row r="7" spans="1:16" ht="14.45" customHeight="1" x14ac:dyDescent="0.25">
      <c r="A7" s="49">
        <v>6</v>
      </c>
      <c r="B7" s="76">
        <f t="shared" si="0"/>
        <v>2322</v>
      </c>
      <c r="C7" s="49" t="s">
        <v>2691</v>
      </c>
      <c r="D7" s="49" t="s">
        <v>154</v>
      </c>
      <c r="E7" s="49" t="str">
        <f>VLOOKUP(C7,[5]A!$C$2:$I$800,7,FALSE)</f>
        <v>06297094528</v>
      </c>
      <c r="F7" s="50" t="s">
        <v>998</v>
      </c>
      <c r="G7" s="68"/>
      <c r="J7" s="105">
        <f>VLOOKUP(C7,Route2021!$C$2:$J$1212,8,FALSE)</f>
        <v>0</v>
      </c>
      <c r="N7" s="49">
        <f>VLOOKUP(C7,Bilan!$B$4:$D$1985,3,FALSE)</f>
        <v>2322</v>
      </c>
      <c r="O7" s="49">
        <f t="shared" si="1"/>
        <v>6</v>
      </c>
      <c r="P7" s="50" t="str">
        <f>VLOOKUP(C7,VTT!$C$2:$F$357,4,FALSE)</f>
        <v>VTT Cadet(te)</v>
      </c>
    </row>
    <row r="8" spans="1:16" ht="14.45" customHeight="1" x14ac:dyDescent="0.25">
      <c r="A8" s="49">
        <v>7</v>
      </c>
      <c r="B8" s="76">
        <f t="shared" si="0"/>
        <v>4354</v>
      </c>
      <c r="C8" s="49" t="s">
        <v>1799</v>
      </c>
      <c r="D8" s="49" t="s">
        <v>36</v>
      </c>
      <c r="E8" s="49" t="str">
        <f>VLOOKUP(C8,[5]A!$C$2:$I$800,7,FALSE)</f>
        <v>05999120516</v>
      </c>
      <c r="F8" s="50" t="s">
        <v>998</v>
      </c>
      <c r="G8" s="68"/>
      <c r="J8" s="105">
        <v>1</v>
      </c>
      <c r="N8" s="49">
        <f>VLOOKUP(C8,Bilan!$B$4:$D$1985,3,FALSE)</f>
        <v>4354</v>
      </c>
      <c r="O8" s="49">
        <f t="shared" si="1"/>
        <v>7</v>
      </c>
      <c r="P8" s="50" t="str">
        <f>VLOOKUP(C8,VTT!$C$2:$F$357,4,FALSE)</f>
        <v>VTT Cadet(te)</v>
      </c>
    </row>
    <row r="9" spans="1:16" ht="14.45" customHeight="1" x14ac:dyDescent="0.25">
      <c r="A9" s="49">
        <v>8</v>
      </c>
      <c r="B9" s="71">
        <f t="shared" si="0"/>
        <v>2355</v>
      </c>
      <c r="C9" s="49" t="s">
        <v>3160</v>
      </c>
      <c r="D9" s="49" t="s">
        <v>101</v>
      </c>
      <c r="E9" s="49" t="str">
        <f>VLOOKUP(C9,[5]A!$C$2:$I$800,7,FALSE)</f>
        <v>06297103845</v>
      </c>
      <c r="F9" s="50" t="s">
        <v>998</v>
      </c>
      <c r="G9" s="68"/>
      <c r="J9" s="105">
        <v>1</v>
      </c>
      <c r="N9" s="49">
        <f>VLOOKUP(C9,Bilan!$B$4:$D$1985,3,FALSE)</f>
        <v>2355</v>
      </c>
      <c r="O9" s="49">
        <f t="shared" si="1"/>
        <v>8</v>
      </c>
      <c r="P9" s="50" t="str">
        <f>VLOOKUP(C9,VTT!$C$2:$F$357,4,FALSE)</f>
        <v>VTT Cadet(te)</v>
      </c>
    </row>
    <row r="10" spans="1:16" ht="14.45" customHeight="1" x14ac:dyDescent="0.25">
      <c r="B10" s="71" t="e">
        <f t="shared" si="0"/>
        <v>#N/A</v>
      </c>
      <c r="D10" s="49"/>
      <c r="E10" s="49" t="e">
        <f>VLOOKUP(C10,[5]A!$C$2:$I$800,7,FALSE)</f>
        <v>#N/A</v>
      </c>
      <c r="F10" s="50" t="s">
        <v>998</v>
      </c>
      <c r="G10" s="68"/>
      <c r="J10" s="105">
        <f>VLOOKUP(C10,Route2021!$C$2:$J$1212,8,FALSE)</f>
        <v>0</v>
      </c>
      <c r="N10" s="49" t="e">
        <f>VLOOKUP(C10,Bilan!$B$4:$D$1985,3,FALSE)</f>
        <v>#N/A</v>
      </c>
      <c r="O10" s="49">
        <f t="shared" si="1"/>
        <v>0</v>
      </c>
      <c r="P10" s="50" t="e">
        <f>VLOOKUP(C10,VTT!$C$2:$F$357,4,FALSE)</f>
        <v>#N/A</v>
      </c>
    </row>
    <row r="11" spans="1:16" ht="14.45" customHeight="1" x14ac:dyDescent="0.25">
      <c r="A11" s="49">
        <v>10</v>
      </c>
      <c r="B11" s="76">
        <v>144616</v>
      </c>
      <c r="C11" s="49" t="s">
        <v>3678</v>
      </c>
      <c r="D11" s="49" t="s">
        <v>186</v>
      </c>
      <c r="E11" s="49" t="str">
        <f>VLOOKUP(C11,[5]A!$C$2:$I$800,7,FALSE)</f>
        <v>05999128025</v>
      </c>
      <c r="F11" s="50" t="s">
        <v>998</v>
      </c>
      <c r="G11" s="68"/>
      <c r="J11" s="105">
        <v>1</v>
      </c>
      <c r="N11" s="49">
        <f>VLOOKUP(C11,Bilan!$B$4:$D$1985,3,FALSE)</f>
        <v>144616</v>
      </c>
      <c r="O11" s="49">
        <f t="shared" si="1"/>
        <v>10</v>
      </c>
      <c r="P11" s="50" t="e">
        <f>VLOOKUP(C11,VTT!$C$2:$F$357,4,FALSE)</f>
        <v>#N/A</v>
      </c>
    </row>
    <row r="12" spans="1:16" ht="14.45" customHeight="1" x14ac:dyDescent="0.25">
      <c r="A12" s="49">
        <v>11</v>
      </c>
      <c r="B12" s="71">
        <f>N12</f>
        <v>4304</v>
      </c>
      <c r="C12" s="49" t="s">
        <v>249</v>
      </c>
      <c r="D12" s="49" t="s">
        <v>201</v>
      </c>
      <c r="E12" s="49" t="str">
        <f>VLOOKUP(C12,[5]A!$C$2:$I$800,7,FALSE)</f>
        <v>05999020193</v>
      </c>
      <c r="F12" s="50" t="s">
        <v>998</v>
      </c>
      <c r="G12" s="68"/>
      <c r="J12" s="105">
        <v>1</v>
      </c>
      <c r="N12" s="49">
        <f>VLOOKUP(C12,Bilan!$B$4:$D$1985,3,FALSE)</f>
        <v>4304</v>
      </c>
      <c r="O12" s="49">
        <f t="shared" si="1"/>
        <v>11</v>
      </c>
      <c r="P12" s="50" t="str">
        <f>VLOOKUP(C12,VTT!$C$2:$F$357,4,FALSE)</f>
        <v>VTT Cadet(te)</v>
      </c>
    </row>
    <row r="13" spans="1:16" x14ac:dyDescent="0.25">
      <c r="A13" s="49">
        <v>12</v>
      </c>
      <c r="B13" s="71">
        <f>N13</f>
        <v>2420</v>
      </c>
      <c r="C13" s="49" t="s">
        <v>3026</v>
      </c>
      <c r="D13" s="49" t="s">
        <v>101</v>
      </c>
      <c r="E13" s="49" t="e">
        <f>VLOOKUP(C13,[5]A!$C$2:$I$800,7,FALSE)</f>
        <v>#N/A</v>
      </c>
      <c r="F13" s="50" t="s">
        <v>998</v>
      </c>
      <c r="G13" s="68"/>
      <c r="J13" s="105" t="e">
        <f>VLOOKUP(C13,Route2021!$C$2:$J$1212,8,FALSE)</f>
        <v>#N/A</v>
      </c>
      <c r="N13" s="49">
        <f>VLOOKUP(C13,Bilan!$B$4:$D$1985,3,FALSE)</f>
        <v>2420</v>
      </c>
      <c r="O13" s="49">
        <f t="shared" si="1"/>
        <v>12</v>
      </c>
      <c r="P13" s="50" t="str">
        <f>VLOOKUP(C13,VTT!$C$2:$F$357,4,FALSE)</f>
        <v>17/19 ans</v>
      </c>
    </row>
    <row r="14" spans="1:16" x14ac:dyDescent="0.25">
      <c r="A14" s="49">
        <v>13</v>
      </c>
      <c r="B14" s="71" t="s">
        <v>23</v>
      </c>
      <c r="C14" s="49" t="s">
        <v>23</v>
      </c>
      <c r="D14" s="49" t="s">
        <v>23</v>
      </c>
      <c r="E14" s="49" t="e">
        <f>VLOOKUP(C14,[5]A!$C$2:$I$800,7,FALSE)</f>
        <v>#N/A</v>
      </c>
      <c r="F14" s="50" t="s">
        <v>998</v>
      </c>
      <c r="G14" s="68"/>
      <c r="J14" s="105" t="e">
        <f>VLOOKUP(C14,Route2021!$C$2:$J$1212,8,FALSE)</f>
        <v>#N/A</v>
      </c>
      <c r="N14" s="49" t="str">
        <f>VLOOKUP(C14,Bilan!$B$4:$D$1985,3,FALSE)</f>
        <v xml:space="preserve"> </v>
      </c>
      <c r="O14" s="49">
        <f t="shared" si="1"/>
        <v>13</v>
      </c>
      <c r="P14" s="50" t="str">
        <f>VLOOKUP(C14,VTT!$C$2:$F$357,4,FALSE)</f>
        <v>17/19 ans</v>
      </c>
    </row>
    <row r="15" spans="1:16" ht="14.45" customHeight="1" x14ac:dyDescent="0.25">
      <c r="A15" s="49">
        <v>14</v>
      </c>
      <c r="B15" s="71" t="e">
        <f t="shared" ref="B15:B38" si="2">N15</f>
        <v>#N/A</v>
      </c>
      <c r="D15" s="49"/>
      <c r="E15" s="49" t="e">
        <f>VLOOKUP(C15,[5]A!$C$2:$I$800,7,FALSE)</f>
        <v>#N/A</v>
      </c>
      <c r="F15" s="50" t="s">
        <v>998</v>
      </c>
      <c r="G15" s="68"/>
      <c r="J15" s="105">
        <f>VLOOKUP(C15,Route2021!$C$2:$J$1212,8,FALSE)</f>
        <v>0</v>
      </c>
      <c r="N15" s="49" t="e">
        <f>VLOOKUP(C15,Bilan!$B$4:$D$1985,3,FALSE)</f>
        <v>#N/A</v>
      </c>
      <c r="O15" s="49">
        <f t="shared" si="1"/>
        <v>14</v>
      </c>
      <c r="P15" s="50" t="e">
        <f>VLOOKUP(C15,VTT!$C$2:$F$357,4,FALSE)</f>
        <v>#N/A</v>
      </c>
    </row>
    <row r="16" spans="1:16" ht="14.45" customHeight="1" x14ac:dyDescent="0.25">
      <c r="A16" s="49">
        <v>15</v>
      </c>
      <c r="B16" s="76">
        <f t="shared" si="2"/>
        <v>7119</v>
      </c>
      <c r="C16" s="49" t="s">
        <v>3711</v>
      </c>
      <c r="D16" s="49" t="s">
        <v>3720</v>
      </c>
      <c r="E16" s="49" t="str">
        <f>VLOOKUP(C16,[5]A!$C$2:$I$800,7,FALSE)</f>
        <v>05999035691</v>
      </c>
      <c r="F16" s="50" t="s">
        <v>998</v>
      </c>
      <c r="G16" s="68"/>
      <c r="J16" s="105">
        <v>1</v>
      </c>
      <c r="N16" s="49">
        <f>VLOOKUP(C16,Bilan!$B$4:$D$1985,3,FALSE)</f>
        <v>7119</v>
      </c>
      <c r="O16" s="49">
        <f t="shared" si="1"/>
        <v>15</v>
      </c>
      <c r="P16" s="50" t="e">
        <f>VLOOKUP(C16,VTT!$C$2:$F$357,4,FALSE)</f>
        <v>#N/A</v>
      </c>
    </row>
    <row r="17" spans="1:16" ht="14.45" customHeight="1" x14ac:dyDescent="0.25">
      <c r="A17" s="49">
        <v>16</v>
      </c>
      <c r="B17" s="76">
        <f t="shared" si="2"/>
        <v>2452</v>
      </c>
      <c r="C17" s="49" t="s">
        <v>852</v>
      </c>
      <c r="D17" s="49" t="s">
        <v>153</v>
      </c>
      <c r="E17" s="49" t="str">
        <f>VLOOKUP(C17,[5]A!$C$2:$I$800,7,FALSE)</f>
        <v>05999123974</v>
      </c>
      <c r="F17" s="50" t="s">
        <v>998</v>
      </c>
      <c r="G17" s="68"/>
      <c r="J17" s="105">
        <v>1</v>
      </c>
      <c r="N17" s="49">
        <f>VLOOKUP(C17,Bilan!$B$4:$D$1985,3,FALSE)</f>
        <v>2452</v>
      </c>
      <c r="O17" s="49">
        <f t="shared" si="1"/>
        <v>16</v>
      </c>
      <c r="P17" s="50" t="str">
        <f>VLOOKUP(C17,VTT!$C$2:$F$357,4,FALSE)</f>
        <v>VTT Cadet(te)</v>
      </c>
    </row>
    <row r="18" spans="1:16" ht="14.45" customHeight="1" x14ac:dyDescent="0.25">
      <c r="A18" s="49">
        <v>17</v>
      </c>
      <c r="B18" s="74">
        <f t="shared" si="2"/>
        <v>1308</v>
      </c>
      <c r="C18" s="49" t="s">
        <v>159</v>
      </c>
      <c r="D18" s="49" t="s">
        <v>16</v>
      </c>
      <c r="E18" s="49" t="str">
        <f>VLOOKUP(C18,[5]A!$C$2:$I$800,7,FALSE)</f>
        <v>05999016341</v>
      </c>
      <c r="F18" s="50" t="s">
        <v>998</v>
      </c>
      <c r="G18" s="68"/>
      <c r="J18" s="105">
        <f>VLOOKUP(C18,Route2021!$C$2:$J$1212,8,FALSE)</f>
        <v>1</v>
      </c>
      <c r="N18" s="49">
        <f>VLOOKUP(C18,Bilan!$B$4:$D$1985,3,FALSE)</f>
        <v>1308</v>
      </c>
      <c r="O18" s="49">
        <f t="shared" si="1"/>
        <v>17</v>
      </c>
      <c r="P18" s="50" t="str">
        <f>VLOOKUP(C18,VTT!$C$2:$F$357,4,FALSE)</f>
        <v>17/19 ans</v>
      </c>
    </row>
    <row r="19" spans="1:16" ht="14.45" customHeight="1" x14ac:dyDescent="0.25">
      <c r="A19" s="49">
        <v>18</v>
      </c>
      <c r="B19" s="71">
        <f t="shared" si="2"/>
        <v>4338</v>
      </c>
      <c r="C19" s="49" t="s">
        <v>2874</v>
      </c>
      <c r="D19" s="49" t="s">
        <v>75</v>
      </c>
      <c r="E19" s="49" t="e">
        <f>VLOOKUP(C19,[5]A!$C$2:$I$800,7,FALSE)</f>
        <v>#N/A</v>
      </c>
      <c r="F19" s="50" t="s">
        <v>998</v>
      </c>
      <c r="G19" s="68"/>
      <c r="J19" s="105">
        <f>VLOOKUP(C19,Route2021!$C$2:$J$1212,8,FALSE)</f>
        <v>0</v>
      </c>
      <c r="N19" s="49">
        <f>VLOOKUP(C19,Bilan!$B$4:$D$1985,3,FALSE)</f>
        <v>4338</v>
      </c>
      <c r="O19" s="49">
        <f t="shared" si="1"/>
        <v>18</v>
      </c>
      <c r="P19" s="50" t="str">
        <f>VLOOKUP(C19,VTT!$C$2:$F$357,4,FALSE)</f>
        <v>17/19 ans</v>
      </c>
    </row>
    <row r="20" spans="1:16" ht="14.45" customHeight="1" x14ac:dyDescent="0.25">
      <c r="A20" s="49">
        <v>19</v>
      </c>
      <c r="B20" s="71">
        <f t="shared" si="2"/>
        <v>144571</v>
      </c>
      <c r="C20" s="49" t="s">
        <v>248</v>
      </c>
      <c r="D20" s="49" t="s">
        <v>126</v>
      </c>
      <c r="E20" s="49" t="str">
        <f>VLOOKUP(C20,[5]A!$C$2:$I$800,7,FALSE)</f>
        <v>06297094390</v>
      </c>
      <c r="F20" s="50" t="s">
        <v>998</v>
      </c>
      <c r="G20" s="68"/>
      <c r="J20" s="105">
        <f>VLOOKUP(C20,Route2021!$C$2:$J$1212,8,FALSE)</f>
        <v>0</v>
      </c>
      <c r="N20" s="49">
        <f>VLOOKUP(C20,Bilan!$B$4:$D$1985,3,FALSE)</f>
        <v>144571</v>
      </c>
      <c r="O20" s="49">
        <f t="shared" si="1"/>
        <v>19</v>
      </c>
      <c r="P20" s="50" t="str">
        <f>VLOOKUP(C20,VTT!$C$2:$F$357,4,FALSE)</f>
        <v>17/19 ans</v>
      </c>
    </row>
    <row r="21" spans="1:16" ht="14.45" customHeight="1" x14ac:dyDescent="0.25">
      <c r="A21" s="49">
        <v>20</v>
      </c>
      <c r="B21" s="71">
        <f t="shared" si="2"/>
        <v>0</v>
      </c>
      <c r="C21" s="49" t="s">
        <v>331</v>
      </c>
      <c r="D21" s="49" t="s">
        <v>330</v>
      </c>
      <c r="E21" s="49" t="e">
        <f>VLOOKUP(C21,[5]A!$C$2:$I$800,7,FALSE)</f>
        <v>#N/A</v>
      </c>
      <c r="F21" s="50" t="s">
        <v>998</v>
      </c>
      <c r="G21" s="68"/>
      <c r="J21" s="105">
        <f>VLOOKUP(C21,Route2021!$C$2:$J$1212,8,FALSE)</f>
        <v>0</v>
      </c>
      <c r="N21" s="49">
        <f>VLOOKUP(C21,Bilan!$B$4:$D$1985,3,FALSE)</f>
        <v>0</v>
      </c>
      <c r="O21" s="49">
        <f t="shared" si="1"/>
        <v>20</v>
      </c>
      <c r="P21" s="50" t="str">
        <f>VLOOKUP(C21,VTT!$C$2:$F$357,4,FALSE)</f>
        <v>17/19 ans</v>
      </c>
    </row>
    <row r="22" spans="1:16" ht="14.45" customHeight="1" x14ac:dyDescent="0.25">
      <c r="A22" s="49">
        <v>501</v>
      </c>
      <c r="B22" s="74">
        <f t="shared" si="2"/>
        <v>3050</v>
      </c>
      <c r="C22" s="49" t="s">
        <v>3153</v>
      </c>
      <c r="D22" s="49" t="s">
        <v>153</v>
      </c>
      <c r="E22" s="49" t="str">
        <f>VLOOKUP(C22,[5]A!$C$2:$I$800,7,FALSE)</f>
        <v>05999124727</v>
      </c>
      <c r="F22" s="50" t="s">
        <v>998</v>
      </c>
      <c r="G22" s="68"/>
      <c r="J22" s="105">
        <f>VLOOKUP(C22,Route2021!$C$2:$J$1212,8,FALSE)</f>
        <v>0</v>
      </c>
      <c r="N22" s="49">
        <f>VLOOKUP(C22,Bilan!$B$4:$D$1985,3,FALSE)</f>
        <v>3050</v>
      </c>
      <c r="O22" s="49">
        <f t="shared" si="1"/>
        <v>501</v>
      </c>
      <c r="P22" s="50" t="str">
        <f>VLOOKUP(C22,VTT!$C$2:$F$357,4,FALSE)</f>
        <v>17/19 ans</v>
      </c>
    </row>
    <row r="23" spans="1:16" ht="14.45" customHeight="1" x14ac:dyDescent="0.25">
      <c r="A23" s="49">
        <v>502</v>
      </c>
      <c r="B23" s="74">
        <f t="shared" si="2"/>
        <v>144502</v>
      </c>
      <c r="C23" s="49" t="s">
        <v>185</v>
      </c>
      <c r="D23" s="49" t="s">
        <v>186</v>
      </c>
      <c r="E23" s="49" t="e">
        <f>VLOOKUP(C23,[5]A!$C$2:$I$800,7,FALSE)</f>
        <v>#N/A</v>
      </c>
      <c r="F23" s="50" t="s">
        <v>998</v>
      </c>
      <c r="G23" s="68"/>
      <c r="J23" s="105">
        <f>VLOOKUP(C23,Route2021!$C$2:$J$1212,8,FALSE)</f>
        <v>0</v>
      </c>
      <c r="N23" s="49">
        <f>VLOOKUP(C23,Bilan!$B$4:$D$1985,3,FALSE)</f>
        <v>144502</v>
      </c>
      <c r="O23" s="49">
        <f t="shared" si="1"/>
        <v>502</v>
      </c>
      <c r="P23" s="50" t="str">
        <f>VLOOKUP(C23,VTT!$C$2:$F$357,4,FALSE)</f>
        <v>17/19 ans</v>
      </c>
    </row>
    <row r="24" spans="1:16" ht="14.45" customHeight="1" x14ac:dyDescent="0.25">
      <c r="A24" s="49">
        <v>503</v>
      </c>
      <c r="B24" s="49">
        <f t="shared" si="2"/>
        <v>2404</v>
      </c>
      <c r="C24" s="49" t="s">
        <v>3814</v>
      </c>
      <c r="D24" s="49" t="s">
        <v>183</v>
      </c>
      <c r="E24" s="49" t="str">
        <f>VLOOKUP(C24,[5]A!$C$2:$I$800,7,FALSE)</f>
        <v>05999124530</v>
      </c>
      <c r="F24" s="50" t="s">
        <v>998</v>
      </c>
      <c r="G24" s="68"/>
      <c r="J24" s="105">
        <f>VLOOKUP(C24,Route2021!$C$2:$J$1212,8,FALSE)</f>
        <v>0</v>
      </c>
      <c r="N24" s="49">
        <f>VLOOKUP(C24,Bilan!$B$4:$D$1985,3,FALSE)</f>
        <v>2404</v>
      </c>
      <c r="O24" s="49">
        <f>A24</f>
        <v>503</v>
      </c>
      <c r="P24" s="50" t="e">
        <f>VLOOKUP(C24,VTT!$C$2:$F$357,4,FALSE)</f>
        <v>#N/A</v>
      </c>
    </row>
    <row r="25" spans="1:16" ht="14.45" customHeight="1" x14ac:dyDescent="0.25">
      <c r="A25" s="49">
        <v>504</v>
      </c>
      <c r="B25" s="71">
        <f t="shared" si="2"/>
        <v>2418</v>
      </c>
      <c r="C25" s="49" t="s">
        <v>3018</v>
      </c>
      <c r="D25" s="49" t="s">
        <v>140</v>
      </c>
      <c r="E25" s="49" t="e">
        <f>VLOOKUP(C25,[5]A!$C$2:$I$800,7,FALSE)</f>
        <v>#N/A</v>
      </c>
      <c r="F25" s="50" t="s">
        <v>998</v>
      </c>
      <c r="G25" s="68"/>
      <c r="J25" s="105">
        <f>VLOOKUP(C25,Route2021!$C$2:$J$1212,8,FALSE)</f>
        <v>0</v>
      </c>
      <c r="N25" s="49">
        <f>VLOOKUP(C25,Bilan!$B$4:$D$1985,3,FALSE)</f>
        <v>2418</v>
      </c>
      <c r="O25" s="49">
        <f>A25</f>
        <v>504</v>
      </c>
      <c r="P25" s="50" t="str">
        <f>VLOOKUP(C25,VTT!$C$2:$F$357,4,FALSE)</f>
        <v>17/19 ans</v>
      </c>
    </row>
    <row r="26" spans="1:16" ht="14.45" customHeight="1" x14ac:dyDescent="0.25">
      <c r="A26" s="49">
        <v>505</v>
      </c>
      <c r="B26" s="71">
        <f t="shared" si="2"/>
        <v>2375</v>
      </c>
      <c r="C26" s="49" t="s">
        <v>3162</v>
      </c>
      <c r="D26" s="49" t="s">
        <v>101</v>
      </c>
      <c r="E26" s="49" t="e">
        <f>VLOOKUP(C26,[5]A!$C$2:$I$800,7,FALSE)</f>
        <v>#N/A</v>
      </c>
      <c r="F26" s="50" t="s">
        <v>998</v>
      </c>
      <c r="G26" s="68"/>
      <c r="J26" s="105" t="e">
        <f>VLOOKUP(C26,Route2021!$C$2:$J$1212,8,FALSE)</f>
        <v>#N/A</v>
      </c>
      <c r="N26" s="49">
        <f>VLOOKUP(C26,Bilan!$B$4:$D$1985,3,FALSE)</f>
        <v>2375</v>
      </c>
      <c r="O26" s="49">
        <f>A26</f>
        <v>505</v>
      </c>
      <c r="P26" s="50" t="str">
        <f>VLOOKUP(C26,VTT!$C$2:$F$357,4,FALSE)</f>
        <v>17/19 ans</v>
      </c>
    </row>
    <row r="27" spans="1:16" ht="14.45" customHeight="1" x14ac:dyDescent="0.25">
      <c r="A27" s="49">
        <v>506</v>
      </c>
      <c r="B27" s="71">
        <f t="shared" si="2"/>
        <v>2352</v>
      </c>
      <c r="C27" s="49" t="s">
        <v>3161</v>
      </c>
      <c r="D27" s="49" t="s">
        <v>36</v>
      </c>
      <c r="E27" s="49" t="e">
        <f>VLOOKUP(C27,[5]A!$C$2:$I$800,7,FALSE)</f>
        <v>#N/A</v>
      </c>
      <c r="F27" s="50" t="s">
        <v>998</v>
      </c>
      <c r="G27" s="68"/>
      <c r="J27" s="105" t="e">
        <f>VLOOKUP(C27,Route2021!$C$2:$J$1212,8,FALSE)</f>
        <v>#N/A</v>
      </c>
      <c r="N27" s="49">
        <f>VLOOKUP(C27,Bilan!$B$4:$D$1985,3,FALSE)</f>
        <v>2352</v>
      </c>
      <c r="O27" s="49">
        <f>A27</f>
        <v>506</v>
      </c>
      <c r="P27" s="50" t="str">
        <f>VLOOKUP(C27,VTT!$C$2:$F$357,4,FALSE)</f>
        <v>17/19 ans</v>
      </c>
    </row>
    <row r="28" spans="1:16" ht="14.45" customHeight="1" x14ac:dyDescent="0.25">
      <c r="A28" s="49">
        <v>507</v>
      </c>
      <c r="B28" s="71">
        <f t="shared" si="2"/>
        <v>4393</v>
      </c>
      <c r="C28" s="49" t="s">
        <v>2924</v>
      </c>
      <c r="D28" s="49" t="s">
        <v>36</v>
      </c>
      <c r="E28" s="49" t="str">
        <f>VLOOKUP(C28,[5]A!$C$2:$I$800,7,FALSE)</f>
        <v>05999124194</v>
      </c>
      <c r="F28" s="50" t="s">
        <v>998</v>
      </c>
      <c r="G28" s="68"/>
      <c r="J28" s="105" t="e">
        <f>VLOOKUP(C28,Route2021!$C$2:$J$1212,8,FALSE)</f>
        <v>#N/A</v>
      </c>
      <c r="N28" s="49">
        <f>VLOOKUP(C28,Bilan!$B$4:$D$1985,3,FALSE)</f>
        <v>4393</v>
      </c>
      <c r="O28" s="49">
        <f t="shared" si="1"/>
        <v>507</v>
      </c>
      <c r="P28" s="50" t="str">
        <f>VLOOKUP(C28,VTT!$C$2:$F$357,4,FALSE)</f>
        <v>VTT Cadet(te)</v>
      </c>
    </row>
    <row r="29" spans="1:16" ht="14.45" customHeight="1" x14ac:dyDescent="0.25">
      <c r="A29" s="49">
        <v>508</v>
      </c>
      <c r="B29" s="72">
        <f t="shared" si="2"/>
        <v>2338</v>
      </c>
      <c r="C29" s="49" t="s">
        <v>3727</v>
      </c>
      <c r="D29" s="49" t="s">
        <v>101</v>
      </c>
      <c r="E29" s="49" t="str">
        <f>VLOOKUP(C29,[5]A!$C$2:$I$800,7,FALSE)</f>
        <v>06297108431</v>
      </c>
      <c r="F29" s="50" t="s">
        <v>998</v>
      </c>
      <c r="G29" s="68"/>
      <c r="J29" s="105" t="e">
        <f>VLOOKUP(C29,Route2021!$C$2:$J$1212,8,FALSE)</f>
        <v>#N/A</v>
      </c>
      <c r="N29" s="49">
        <f>VLOOKUP(C29,Bilan!$B$4:$D$1985,3,FALSE)</f>
        <v>2338</v>
      </c>
      <c r="O29" s="49">
        <f t="shared" si="1"/>
        <v>508</v>
      </c>
      <c r="P29" s="50" t="e">
        <f>VLOOKUP(C29,VTT!$C$2:$F$357,4,FALSE)</f>
        <v>#N/A</v>
      </c>
    </row>
    <row r="30" spans="1:16" ht="14.45" customHeight="1" x14ac:dyDescent="0.25">
      <c r="A30" s="49">
        <v>509</v>
      </c>
      <c r="B30" s="71">
        <f t="shared" si="2"/>
        <v>5146</v>
      </c>
      <c r="C30" s="49" t="s">
        <v>3679</v>
      </c>
      <c r="D30" s="49" t="s">
        <v>153</v>
      </c>
      <c r="E30" s="49" t="str">
        <f>VLOOKUP(C30,[5]A!$C$2:$I$800,7,FALSE)</f>
        <v>05999127833</v>
      </c>
      <c r="F30" s="50" t="s">
        <v>998</v>
      </c>
      <c r="G30" s="68"/>
      <c r="J30" s="105" t="e">
        <f>VLOOKUP(C30,Route2021!$C$2:$J$1212,8,FALSE)</f>
        <v>#N/A</v>
      </c>
      <c r="N30" s="49">
        <f>VLOOKUP(C30,Bilan!$B$4:$D$1985,3,FALSE)</f>
        <v>5146</v>
      </c>
      <c r="O30" s="49">
        <f t="shared" si="1"/>
        <v>509</v>
      </c>
      <c r="P30" s="50" t="e">
        <f>VLOOKUP(C30,VTT!$C$2:$F$357,4,FALSE)</f>
        <v>#N/A</v>
      </c>
    </row>
    <row r="31" spans="1:16" ht="14.45" customHeight="1" x14ac:dyDescent="0.25">
      <c r="A31" s="49">
        <v>510</v>
      </c>
      <c r="B31" s="71">
        <f t="shared" si="2"/>
        <v>144516</v>
      </c>
      <c r="C31" s="49" t="s">
        <v>853</v>
      </c>
      <c r="D31" s="19" t="s">
        <v>174</v>
      </c>
      <c r="E31" s="49" t="str">
        <f>VLOOKUP(C31,[5]A!$C$2:$I$800,7,FALSE)</f>
        <v>05999052627</v>
      </c>
      <c r="F31" s="50" t="s">
        <v>998</v>
      </c>
      <c r="G31" s="68"/>
      <c r="J31" s="105">
        <f>VLOOKUP(C31,Route2021!$C$2:$J$1212,8,FALSE)</f>
        <v>1</v>
      </c>
      <c r="N31" s="49">
        <f>VLOOKUP(C31,Bilan!$B$4:$D$1985,3,FALSE)</f>
        <v>144516</v>
      </c>
      <c r="O31" s="49">
        <f t="shared" si="1"/>
        <v>510</v>
      </c>
      <c r="P31" s="50" t="e">
        <f>VLOOKUP(C31,VTT!$C$2:$F$357,4,FALSE)</f>
        <v>#N/A</v>
      </c>
    </row>
    <row r="32" spans="1:16" ht="14.45" customHeight="1" x14ac:dyDescent="0.25">
      <c r="A32" s="49">
        <v>511</v>
      </c>
      <c r="B32" s="71">
        <f t="shared" si="2"/>
        <v>144607</v>
      </c>
      <c r="C32" s="49" t="s">
        <v>250</v>
      </c>
      <c r="D32" s="49" t="s">
        <v>128</v>
      </c>
      <c r="E32" s="49" t="str">
        <f>VLOOKUP(C32,[5]A!$C$2:$I$800,7,FALSE)</f>
        <v>06297019637</v>
      </c>
      <c r="F32" s="50" t="s">
        <v>998</v>
      </c>
      <c r="G32" s="68"/>
      <c r="J32" s="105">
        <f>VLOOKUP(C32,Route2021!$C$2:$J$1212,8,FALSE)</f>
        <v>0</v>
      </c>
      <c r="N32" s="49">
        <f>VLOOKUP(C32,Bilan!$B$4:$D$1985,3,FALSE)</f>
        <v>144607</v>
      </c>
      <c r="O32" s="49">
        <f t="shared" si="1"/>
        <v>511</v>
      </c>
      <c r="P32" s="50" t="e">
        <f>VLOOKUP(C32,VTT!$C$2:$F$357,4,FALSE)</f>
        <v>#N/A</v>
      </c>
    </row>
    <row r="33" spans="1:16" ht="14.45" customHeight="1" x14ac:dyDescent="0.25">
      <c r="A33" s="49">
        <v>512</v>
      </c>
      <c r="B33" s="71">
        <f t="shared" si="2"/>
        <v>4107</v>
      </c>
      <c r="C33" s="49" t="s">
        <v>1723</v>
      </c>
      <c r="D33" t="s">
        <v>174</v>
      </c>
      <c r="E33" s="49" t="str">
        <f>VLOOKUP(C33,[5]A!$C$2:$I$800,7,FALSE)</f>
        <v>05999092696</v>
      </c>
      <c r="F33" s="50" t="s">
        <v>998</v>
      </c>
      <c r="G33" s="68"/>
      <c r="J33" s="105" t="e">
        <f>VLOOKUP(C33,Route2021!$C$2:$J$1212,8,FALSE)</f>
        <v>#N/A</v>
      </c>
      <c r="N33" s="49">
        <f>VLOOKUP(C33,Bilan!$B$4:$D$1985,3,FALSE)</f>
        <v>4107</v>
      </c>
      <c r="O33" s="49">
        <f t="shared" si="1"/>
        <v>512</v>
      </c>
      <c r="P33" s="50" t="e">
        <f>VLOOKUP(C33,VTT!$C$2:$F$357,4,FALSE)</f>
        <v>#N/A</v>
      </c>
    </row>
    <row r="34" spans="1:16" ht="14.45" customHeight="1" x14ac:dyDescent="0.25">
      <c r="A34" s="49">
        <v>513</v>
      </c>
      <c r="B34" s="71">
        <f t="shared" si="2"/>
        <v>2319</v>
      </c>
      <c r="C34" s="49" t="s">
        <v>3021</v>
      </c>
      <c r="D34" s="49" t="s">
        <v>2625</v>
      </c>
      <c r="E34" s="49" t="str">
        <f>VLOOKUP(C34,[5]A!$C$2:$I$800,7,FALSE)</f>
        <v>06297071882</v>
      </c>
      <c r="F34" s="50" t="s">
        <v>998</v>
      </c>
      <c r="G34" s="68"/>
      <c r="J34" s="105" t="e">
        <f>VLOOKUP(C34,Route2021!$C$2:$J$1212,8,FALSE)</f>
        <v>#N/A</v>
      </c>
      <c r="N34" s="49">
        <f>VLOOKUP(C34,Bilan!$B$4:$D$1985,3,FALSE)</f>
        <v>2319</v>
      </c>
      <c r="O34" s="49">
        <f t="shared" si="1"/>
        <v>513</v>
      </c>
      <c r="P34" s="50" t="str">
        <f>VLOOKUP(C34,VTT!$C$2:$F$357,4,FALSE)</f>
        <v>VTT Cadet(te)</v>
      </c>
    </row>
    <row r="35" spans="1:16" ht="14.45" customHeight="1" x14ac:dyDescent="0.25">
      <c r="A35" s="49">
        <v>514</v>
      </c>
      <c r="B35" s="71">
        <f t="shared" si="2"/>
        <v>2348</v>
      </c>
      <c r="C35" s="5" t="s">
        <v>3783</v>
      </c>
      <c r="D35" s="49" t="s">
        <v>2625</v>
      </c>
      <c r="E35" s="49" t="str">
        <f>VLOOKUP(C35,[5]A!$C$2:$I$800,7,FALSE)</f>
        <v>06297094476</v>
      </c>
      <c r="F35" s="50" t="s">
        <v>998</v>
      </c>
      <c r="G35" s="68"/>
      <c r="J35" s="105" t="e">
        <f>VLOOKUP(C35,Route2021!$C$2:$J$1212,8,FALSE)</f>
        <v>#N/A</v>
      </c>
      <c r="N35" s="49">
        <f>VLOOKUP(C35,Bilan!$B$4:$D$1985,3,FALSE)</f>
        <v>2348</v>
      </c>
      <c r="O35" s="49">
        <f t="shared" si="1"/>
        <v>514</v>
      </c>
      <c r="P35" s="50" t="e">
        <f>VLOOKUP(C35,VTT!$C$2:$F$357,4,FALSE)</f>
        <v>#N/A</v>
      </c>
    </row>
    <row r="36" spans="1:16" ht="14.45" customHeight="1" x14ac:dyDescent="0.25">
      <c r="A36" s="49">
        <v>515</v>
      </c>
      <c r="B36" s="76">
        <f t="shared" si="2"/>
        <v>5157</v>
      </c>
      <c r="C36" s="49" t="s">
        <v>3680</v>
      </c>
      <c r="D36" s="49" t="s">
        <v>101</v>
      </c>
      <c r="E36" s="49" t="str">
        <f>VLOOKUP(C36,[5]A!$C$2:$I$800,7,FALSE)</f>
        <v>06297107796</v>
      </c>
      <c r="F36" s="50" t="s">
        <v>998</v>
      </c>
      <c r="G36" s="68"/>
      <c r="J36" s="105" t="e">
        <f>VLOOKUP(C36,Route2021!$C$2:$J$1212,8,FALSE)</f>
        <v>#N/A</v>
      </c>
      <c r="N36" s="49">
        <f>VLOOKUP(C36,Bilan!$B$4:$D$1985,3,FALSE)</f>
        <v>5157</v>
      </c>
      <c r="O36" s="49">
        <f t="shared" si="1"/>
        <v>515</v>
      </c>
      <c r="P36" s="50" t="e">
        <f>VLOOKUP(C36,VTT!$C$2:$F$357,4,FALSE)</f>
        <v>#N/A</v>
      </c>
    </row>
    <row r="37" spans="1:16" ht="14.45" customHeight="1" x14ac:dyDescent="0.25">
      <c r="A37" s="49">
        <v>516</v>
      </c>
      <c r="B37" s="76">
        <f t="shared" si="2"/>
        <v>4470</v>
      </c>
      <c r="C37" s="49" t="s">
        <v>3749</v>
      </c>
      <c r="D37" s="49" t="s">
        <v>183</v>
      </c>
      <c r="E37" s="49" t="str">
        <f>VLOOKUP(C37,[5]A!$C$2:$I$800,7,FALSE)</f>
        <v>05999124532</v>
      </c>
      <c r="F37" s="50" t="s">
        <v>998</v>
      </c>
      <c r="G37" s="68"/>
      <c r="J37" s="105">
        <f>VLOOKUP(C37,Route2021!$C$2:$J$1212,8,FALSE)</f>
        <v>0</v>
      </c>
      <c r="N37" s="49">
        <f>VLOOKUP(C37,Bilan!$B$4:$D$1985,3,FALSE)</f>
        <v>4470</v>
      </c>
      <c r="O37" s="49">
        <f t="shared" si="1"/>
        <v>516</v>
      </c>
      <c r="P37" s="50" t="e">
        <f>VLOOKUP(C37,VTT!$C$2:$F$357,4,FALSE)</f>
        <v>#N/A</v>
      </c>
    </row>
    <row r="38" spans="1:16" ht="14.45" customHeight="1" x14ac:dyDescent="0.25">
      <c r="A38" s="49">
        <v>517</v>
      </c>
      <c r="B38" s="49">
        <f t="shared" si="2"/>
        <v>4415</v>
      </c>
      <c r="C38" s="5" t="s">
        <v>2914</v>
      </c>
      <c r="D38" s="5" t="s">
        <v>36</v>
      </c>
      <c r="E38" s="49" t="str">
        <f>VLOOKUP(C38,[5]A!$C$2:$I$800,7,FALSE)</f>
        <v>05999124221</v>
      </c>
      <c r="F38" s="50" t="s">
        <v>998</v>
      </c>
      <c r="G38" s="68"/>
      <c r="J38" s="105" t="e">
        <f>VLOOKUP(C38,Route2021!$C$2:$J$1212,8,FALSE)</f>
        <v>#N/A</v>
      </c>
      <c r="N38" s="49">
        <f>VLOOKUP(C38,Bilan!$B$4:$D$1985,3,FALSE)</f>
        <v>4415</v>
      </c>
      <c r="O38" s="49">
        <f>A38</f>
        <v>517</v>
      </c>
      <c r="P38" s="50" t="str">
        <f>VLOOKUP(C38,VTT!$C$2:$F$357,4,FALSE)</f>
        <v>VTT Cadet(te)</v>
      </c>
    </row>
    <row r="39" spans="1:16" ht="14.45" customHeight="1" x14ac:dyDescent="0.25">
      <c r="B39" s="71">
        <v>2296</v>
      </c>
      <c r="C39" s="5" t="s">
        <v>2322</v>
      </c>
      <c r="D39" s="19" t="s">
        <v>140</v>
      </c>
      <c r="E39" s="49" t="str">
        <f>VLOOKUP(C39,[5]A!$C$2:$I$800,7,FALSE)</f>
        <v>05999023288</v>
      </c>
      <c r="F39" s="50" t="s">
        <v>998</v>
      </c>
      <c r="G39" s="68"/>
      <c r="J39" s="105">
        <f>VLOOKUP(C39,Route2021!$C$2:$J$1212,8,FALSE)</f>
        <v>1</v>
      </c>
      <c r="N39" s="49">
        <f>VLOOKUP(C39,Bilan!$B$4:$D$1985,3,FALSE)</f>
        <v>2296</v>
      </c>
      <c r="O39" s="49">
        <f t="shared" si="1"/>
        <v>0</v>
      </c>
      <c r="P39" s="50" t="e">
        <f>VLOOKUP(C39,VTT!$C$2:$F$357,4,FALSE)</f>
        <v>#N/A</v>
      </c>
    </row>
    <row r="40" spans="1:16" ht="14.45" customHeight="1" x14ac:dyDescent="0.25">
      <c r="A40" s="49">
        <v>518</v>
      </c>
      <c r="B40" s="71">
        <f t="shared" ref="B40:B65" si="3">N40</f>
        <v>5164</v>
      </c>
      <c r="C40" s="49" t="s">
        <v>3801</v>
      </c>
      <c r="D40" s="19" t="s">
        <v>3130</v>
      </c>
      <c r="E40" s="49" t="str">
        <f>VLOOKUP(C40,[5]A!$C$2:$I$800,7,FALSE)</f>
        <v>06297109852</v>
      </c>
      <c r="F40" s="50" t="s">
        <v>998</v>
      </c>
      <c r="G40" s="68"/>
      <c r="J40" s="105" t="e">
        <f>VLOOKUP(C40,Route2021!$C$2:$J$1212,8,FALSE)</f>
        <v>#N/A</v>
      </c>
      <c r="N40" s="49">
        <f>VLOOKUP(C40,Bilan!$B$4:$D$1985,3,FALSE)</f>
        <v>5164</v>
      </c>
      <c r="O40" s="49">
        <f t="shared" si="1"/>
        <v>518</v>
      </c>
      <c r="P40" s="50" t="e">
        <f>VLOOKUP(C40,VTT!$C$2:$F$357,4,FALSE)</f>
        <v>#N/A</v>
      </c>
    </row>
    <row r="41" spans="1:16" ht="14.45" customHeight="1" x14ac:dyDescent="0.25">
      <c r="A41" s="49">
        <v>519</v>
      </c>
      <c r="B41" s="71">
        <f t="shared" si="3"/>
        <v>10096</v>
      </c>
      <c r="C41" s="49" t="s">
        <v>4237</v>
      </c>
      <c r="D41" s="51" t="s">
        <v>36</v>
      </c>
      <c r="E41" s="49" t="e">
        <f>VLOOKUP(C41,[5]A!$C$2:$I$800,7,FALSE)</f>
        <v>#N/A</v>
      </c>
      <c r="F41" s="50" t="s">
        <v>998</v>
      </c>
      <c r="G41" s="68"/>
      <c r="J41" s="105" t="e">
        <f>VLOOKUP(C41,Route2021!$C$2:$J$1212,8,FALSE)</f>
        <v>#N/A</v>
      </c>
      <c r="N41" s="49">
        <f>VLOOKUP(C41,Bilan!$B$4:$D$1985,3,FALSE)</f>
        <v>10096</v>
      </c>
      <c r="O41" s="49">
        <f t="shared" si="1"/>
        <v>519</v>
      </c>
      <c r="P41" s="50" t="e">
        <f>VLOOKUP(C41,VTT!$C$2:$F$357,4,FALSE)</f>
        <v>#N/A</v>
      </c>
    </row>
    <row r="42" spans="1:16" ht="14.45" customHeight="1" x14ac:dyDescent="0.25">
      <c r="A42" s="49">
        <v>520</v>
      </c>
      <c r="B42" s="71">
        <f t="shared" si="3"/>
        <v>4327</v>
      </c>
      <c r="C42" s="5" t="s">
        <v>3754</v>
      </c>
      <c r="D42" s="51" t="s">
        <v>183</v>
      </c>
      <c r="E42" s="49" t="str">
        <f>VLOOKUP(C42,[5]A!$C$2:$I$800,7,FALSE)</f>
        <v>05999128512</v>
      </c>
      <c r="F42" s="50" t="s">
        <v>998</v>
      </c>
      <c r="G42" s="68"/>
      <c r="J42" s="105" t="e">
        <f>VLOOKUP(C42,Route2021!$C$2:$J$1212,8,FALSE)</f>
        <v>#N/A</v>
      </c>
      <c r="N42" s="49">
        <f>VLOOKUP(C42,Bilan!$B$4:$D$1985,3,FALSE)</f>
        <v>4327</v>
      </c>
      <c r="O42" s="49">
        <f t="shared" si="1"/>
        <v>520</v>
      </c>
      <c r="P42" s="50" t="e">
        <f>VLOOKUP(C42,VTT!$C$2:$F$357,4,FALSE)</f>
        <v>#N/A</v>
      </c>
    </row>
    <row r="43" spans="1:16" ht="14.45" customHeight="1" x14ac:dyDescent="0.25">
      <c r="A43" s="49">
        <v>521</v>
      </c>
      <c r="B43" s="49">
        <f t="shared" si="3"/>
        <v>144386</v>
      </c>
      <c r="C43" s="5" t="s">
        <v>3715</v>
      </c>
      <c r="D43" s="5" t="s">
        <v>109</v>
      </c>
      <c r="E43" s="49" t="str">
        <f>VLOOKUP(C43,[5]A!$C$2:$I$800,7,FALSE)</f>
        <v>05999026012</v>
      </c>
      <c r="F43" s="50" t="s">
        <v>998</v>
      </c>
      <c r="G43" s="68"/>
      <c r="J43" s="105" t="e">
        <f>VLOOKUP(C43,Route2021!$C$2:$J$1212,8,FALSE)</f>
        <v>#N/A</v>
      </c>
      <c r="N43" s="49">
        <f>VLOOKUP(C43,Bilan!$B$4:$D$1985,3,FALSE)</f>
        <v>144386</v>
      </c>
      <c r="O43" s="49">
        <f>A43</f>
        <v>521</v>
      </c>
      <c r="P43" s="50" t="e">
        <f>VLOOKUP(C43,VTT!$C$2:$F$357,4,FALSE)</f>
        <v>#N/A</v>
      </c>
    </row>
    <row r="44" spans="1:16" ht="14.45" customHeight="1" x14ac:dyDescent="0.25">
      <c r="A44" s="120"/>
      <c r="B44" s="49">
        <f t="shared" si="3"/>
        <v>2195</v>
      </c>
      <c r="C44" s="121" t="s">
        <v>3116</v>
      </c>
      <c r="D44" s="5" t="s">
        <v>59</v>
      </c>
      <c r="E44" s="49" t="str">
        <f>VLOOKUP(C44,[5]A!$C$2:$I$800,7,FALSE)</f>
        <v>05996227090</v>
      </c>
      <c r="F44" s="50" t="s">
        <v>998</v>
      </c>
      <c r="G44" s="68"/>
      <c r="J44" s="105">
        <f>VLOOKUP(C44,Route2021!$C$2:$J$1212,8,FALSE)</f>
        <v>0</v>
      </c>
      <c r="N44" s="49">
        <f>VLOOKUP(C44,Bilan!$B$4:$D$1985,3,FALSE)</f>
        <v>2195</v>
      </c>
      <c r="O44" s="49">
        <f t="shared" ref="O44:O61" si="4">A44</f>
        <v>0</v>
      </c>
      <c r="P44" s="50" t="e">
        <f>VLOOKUP(C44,VTT!$C$2:$F$357,4,FALSE)</f>
        <v>#N/A</v>
      </c>
    </row>
    <row r="45" spans="1:16" ht="14.45" customHeight="1" x14ac:dyDescent="0.25">
      <c r="A45" s="49">
        <v>522</v>
      </c>
      <c r="B45" s="76">
        <f t="shared" si="3"/>
        <v>4874</v>
      </c>
      <c r="C45" s="5" t="s">
        <v>3826</v>
      </c>
      <c r="D45" s="5" t="s">
        <v>3127</v>
      </c>
      <c r="E45" s="49" t="str">
        <f>VLOOKUP(C45,[5]A!$C$2:$I$800,7,FALSE)</f>
        <v>05999129588</v>
      </c>
      <c r="F45" s="50" t="s">
        <v>998</v>
      </c>
      <c r="G45" s="68"/>
      <c r="J45" s="105" t="e">
        <f>VLOOKUP(C45,Route2021!$C$2:$J$1212,8,FALSE)</f>
        <v>#N/A</v>
      </c>
      <c r="N45" s="49">
        <f>VLOOKUP(C45,Bilan!$B$4:$D$1985,3,FALSE)</f>
        <v>4874</v>
      </c>
      <c r="O45" s="49">
        <f t="shared" si="4"/>
        <v>522</v>
      </c>
      <c r="P45" s="50" t="e">
        <f>VLOOKUP(C45,VTT!$C$2:$F$357,4,FALSE)</f>
        <v>#N/A</v>
      </c>
    </row>
    <row r="46" spans="1:16" ht="14.45" customHeight="1" x14ac:dyDescent="0.25">
      <c r="A46" s="49">
        <v>523</v>
      </c>
      <c r="B46" s="49" t="e">
        <f t="shared" si="3"/>
        <v>#N/A</v>
      </c>
      <c r="C46" s="5"/>
      <c r="D46" s="5"/>
      <c r="E46" s="49" t="e">
        <f>VLOOKUP(C46,[5]A!$C$2:$I$800,7,FALSE)</f>
        <v>#N/A</v>
      </c>
      <c r="F46" s="50" t="s">
        <v>998</v>
      </c>
      <c r="G46" s="68"/>
      <c r="J46" s="105">
        <f>VLOOKUP(C46,Route2021!$C$2:$J$1212,8,FALSE)</f>
        <v>0</v>
      </c>
      <c r="N46" s="49" t="e">
        <f>VLOOKUP(C46,Bilan!$B$4:$D$1985,3,FALSE)</f>
        <v>#N/A</v>
      </c>
      <c r="O46" s="49">
        <f t="shared" si="4"/>
        <v>523</v>
      </c>
      <c r="P46" s="50" t="e">
        <f>VLOOKUP(C46,VTT!$C$2:$F$357,4,FALSE)</f>
        <v>#N/A</v>
      </c>
    </row>
    <row r="47" spans="1:16" ht="14.45" customHeight="1" x14ac:dyDescent="0.25">
      <c r="A47" s="49">
        <v>524</v>
      </c>
      <c r="B47" s="71">
        <f t="shared" si="3"/>
        <v>144348</v>
      </c>
      <c r="C47" s="5" t="s">
        <v>158</v>
      </c>
      <c r="D47" s="5" t="s">
        <v>62</v>
      </c>
      <c r="E47" s="49" t="str">
        <f>VLOOKUP(C47,[5]A!$C$2:$I$800,7,FALSE)</f>
        <v>05999097709</v>
      </c>
      <c r="F47" s="50" t="s">
        <v>998</v>
      </c>
      <c r="G47" s="68"/>
      <c r="J47" s="105">
        <f>VLOOKUP(C47,Route2021!$C$2:$J$1212,8,FALSE)</f>
        <v>0</v>
      </c>
      <c r="N47" s="49">
        <f>VLOOKUP(C47,Bilan!$B$4:$D$1985,3,FALSE)</f>
        <v>144348</v>
      </c>
      <c r="O47" s="49">
        <f t="shared" si="4"/>
        <v>524</v>
      </c>
      <c r="P47" s="50" t="str">
        <f>VLOOKUP(C47,VTT!$C$2:$F$357,4,FALSE)</f>
        <v>VTT Cadet(te)</v>
      </c>
    </row>
    <row r="48" spans="1:16" ht="14.45" customHeight="1" x14ac:dyDescent="0.25">
      <c r="A48" s="49">
        <v>525</v>
      </c>
      <c r="B48" s="49">
        <f t="shared" si="3"/>
        <v>10033</v>
      </c>
      <c r="C48" s="5" t="s">
        <v>4253</v>
      </c>
      <c r="D48" s="5" t="s">
        <v>3720</v>
      </c>
      <c r="E48" s="49" t="e">
        <f>VLOOKUP(C48,[5]A!$C$2:$I$800,7,FALSE)</f>
        <v>#N/A</v>
      </c>
      <c r="F48" s="50" t="s">
        <v>998</v>
      </c>
      <c r="G48" s="68"/>
      <c r="J48" s="105" t="e">
        <f>VLOOKUP(C48,Route2021!$C$2:$J$1212,8,FALSE)</f>
        <v>#N/A</v>
      </c>
      <c r="N48" s="49">
        <f>VLOOKUP(C48,Bilan!$B$4:$D$1985,3,FALSE)</f>
        <v>10033</v>
      </c>
      <c r="O48" s="49">
        <f t="shared" si="4"/>
        <v>525</v>
      </c>
      <c r="P48" s="50" t="e">
        <f>VLOOKUP(C48,VTT!$C$2:$F$357,4,FALSE)</f>
        <v>#N/A</v>
      </c>
    </row>
    <row r="49" spans="1:16" ht="14.45" customHeight="1" x14ac:dyDescent="0.25">
      <c r="A49" s="49">
        <v>526</v>
      </c>
      <c r="B49" s="49">
        <f t="shared" si="3"/>
        <v>4324</v>
      </c>
      <c r="C49" s="5" t="s">
        <v>3744</v>
      </c>
      <c r="D49" s="5" t="s">
        <v>183</v>
      </c>
      <c r="E49" s="49" t="str">
        <f>VLOOKUP(C49,[5]A!$C$2:$I$800,7,FALSE)</f>
        <v>05999014374</v>
      </c>
      <c r="F49" s="50" t="s">
        <v>998</v>
      </c>
      <c r="G49" s="68"/>
      <c r="J49" s="105" t="e">
        <f>VLOOKUP(C49,Route2021!$C$2:$J$1212,8,FALSE)</f>
        <v>#N/A</v>
      </c>
      <c r="N49" s="49">
        <f>VLOOKUP(C49,Bilan!$B$4:$D$1985,3,FALSE)</f>
        <v>4324</v>
      </c>
      <c r="O49" s="49">
        <f t="shared" si="4"/>
        <v>526</v>
      </c>
      <c r="P49" s="50" t="e">
        <f>VLOOKUP(C49,VTT!$C$2:$F$357,4,FALSE)</f>
        <v>#N/A</v>
      </c>
    </row>
    <row r="50" spans="1:16" ht="14.45" customHeight="1" x14ac:dyDescent="0.25">
      <c r="A50" s="49">
        <v>527</v>
      </c>
      <c r="B50" s="49">
        <f t="shared" si="3"/>
        <v>5138</v>
      </c>
      <c r="C50" s="5" t="s">
        <v>3786</v>
      </c>
      <c r="D50" s="5" t="s">
        <v>75</v>
      </c>
      <c r="E50" s="49" t="e">
        <f>VLOOKUP(C50,[5]A!$C$2:$I$800,7,FALSE)</f>
        <v>#N/A</v>
      </c>
      <c r="F50" s="50" t="s">
        <v>998</v>
      </c>
      <c r="G50" s="68"/>
      <c r="J50" s="105" t="e">
        <f>VLOOKUP(C50,Route2021!$C$2:$J$1212,8,FALSE)</f>
        <v>#N/A</v>
      </c>
      <c r="N50" s="49">
        <f>VLOOKUP(C50,Bilan!$B$4:$D$1985,3,FALSE)</f>
        <v>5138</v>
      </c>
      <c r="O50" s="49">
        <f>A50</f>
        <v>527</v>
      </c>
      <c r="P50" s="50" t="e">
        <f>VLOOKUP(C50,VTT!$C$2:$F$357,4,FALSE)</f>
        <v>#N/A</v>
      </c>
    </row>
    <row r="51" spans="1:16" ht="14.45" customHeight="1" x14ac:dyDescent="0.25">
      <c r="A51" s="49">
        <v>528</v>
      </c>
      <c r="B51" s="49">
        <f t="shared" si="3"/>
        <v>144329</v>
      </c>
      <c r="C51" s="5" t="s">
        <v>164</v>
      </c>
      <c r="D51" s="5" t="s">
        <v>22</v>
      </c>
      <c r="E51" s="49" t="str">
        <f>VLOOKUP(C51,[5]A!$C$2:$I$800,7,FALSE)</f>
        <v>05999098039</v>
      </c>
      <c r="F51" s="50" t="s">
        <v>998</v>
      </c>
      <c r="G51" s="68"/>
      <c r="J51" s="105">
        <f>VLOOKUP(C51,Route2021!$C$2:$J$1212,8,FALSE)</f>
        <v>0</v>
      </c>
      <c r="N51" s="49">
        <f>VLOOKUP(C51,Bilan!$B$4:$D$1985,3,FALSE)</f>
        <v>144329</v>
      </c>
      <c r="O51" s="49">
        <f>A51</f>
        <v>528</v>
      </c>
      <c r="P51" s="50" t="str">
        <f>VLOOKUP(C51,VTT!$C$2:$F$357,4,FALSE)</f>
        <v>VTT Cadet(te)</v>
      </c>
    </row>
    <row r="52" spans="1:16" ht="14.45" customHeight="1" x14ac:dyDescent="0.25">
      <c r="A52" s="49">
        <v>529</v>
      </c>
      <c r="B52" s="49">
        <f t="shared" si="3"/>
        <v>144425</v>
      </c>
      <c r="C52" s="5" t="s">
        <v>3914</v>
      </c>
      <c r="D52" s="5" t="s">
        <v>195</v>
      </c>
      <c r="E52" s="49" t="e">
        <f>VLOOKUP(C52,[5]A!$C$2:$I$800,7,FALSE)</f>
        <v>#N/A</v>
      </c>
      <c r="F52" s="50" t="s">
        <v>998</v>
      </c>
      <c r="G52" s="68"/>
      <c r="J52" s="105" t="e">
        <f>VLOOKUP(C52,Route2021!$C$2:$J$1212,8,FALSE)</f>
        <v>#N/A</v>
      </c>
      <c r="N52" s="49">
        <f>VLOOKUP(C52,Bilan!$B$4:$D$1985,3,FALSE)</f>
        <v>144425</v>
      </c>
      <c r="O52" s="49">
        <f>A52</f>
        <v>529</v>
      </c>
      <c r="P52" s="50" t="e">
        <f>VLOOKUP(C52,VTT!$C$2:$F$357,4,FALSE)</f>
        <v>#N/A</v>
      </c>
    </row>
    <row r="53" spans="1:16" ht="14.45" customHeight="1" x14ac:dyDescent="0.25">
      <c r="A53" s="49">
        <v>530</v>
      </c>
      <c r="B53" s="49">
        <f t="shared" si="3"/>
        <v>2201</v>
      </c>
      <c r="C53" s="5" t="s">
        <v>543</v>
      </c>
      <c r="D53" s="5" t="s">
        <v>2911</v>
      </c>
      <c r="E53" s="49" t="str">
        <f>VLOOKUP(C53,[5]A!$C$2:$I$800,7,FALSE)</f>
        <v>05999107224</v>
      </c>
      <c r="F53" s="50" t="s">
        <v>998</v>
      </c>
      <c r="G53" s="68"/>
      <c r="J53" s="105">
        <f>VLOOKUP(C53,Route2021!$C$2:$J$1212,8,FALSE)</f>
        <v>1</v>
      </c>
      <c r="N53" s="49">
        <f>VLOOKUP(C53,Bilan!$B$4:$D$1985,3,FALSE)</f>
        <v>2201</v>
      </c>
      <c r="O53" s="49">
        <f t="shared" si="4"/>
        <v>530</v>
      </c>
      <c r="P53" s="50" t="e">
        <f>VLOOKUP(C53,VTT!$C$2:$F$357,4,FALSE)</f>
        <v>#N/A</v>
      </c>
    </row>
    <row r="54" spans="1:16" ht="14.45" customHeight="1" x14ac:dyDescent="0.25">
      <c r="B54" s="49">
        <f t="shared" si="3"/>
        <v>2928</v>
      </c>
      <c r="C54" s="5" t="s">
        <v>623</v>
      </c>
      <c r="D54" s="5" t="s">
        <v>284</v>
      </c>
      <c r="E54" s="49" t="str">
        <f>VLOOKUP(C54,[5]A!$C$2:$I$800,7,FALSE)</f>
        <v>05999033237</v>
      </c>
      <c r="F54" s="50" t="s">
        <v>998</v>
      </c>
      <c r="G54" s="68"/>
      <c r="J54" s="105">
        <f>VLOOKUP(C54,Route2021!$C$2:$J$1212,8,FALSE)</f>
        <v>0</v>
      </c>
      <c r="N54" s="49">
        <f>VLOOKUP(C54,Bilan!$B$4:$D$1985,3,FALSE)</f>
        <v>2928</v>
      </c>
      <c r="O54" s="49">
        <f t="shared" si="4"/>
        <v>0</v>
      </c>
      <c r="P54" s="50" t="e">
        <f>VLOOKUP(C54,VTT!$C$2:$F$357,4,FALSE)</f>
        <v>#N/A</v>
      </c>
    </row>
    <row r="55" spans="1:16" ht="14.45" customHeight="1" x14ac:dyDescent="0.25">
      <c r="B55" s="49">
        <f t="shared" si="3"/>
        <v>4492</v>
      </c>
      <c r="C55" s="5" t="s">
        <v>3323</v>
      </c>
      <c r="D55" s="5" t="s">
        <v>74</v>
      </c>
      <c r="E55" s="49" t="str">
        <f>VLOOKUP(C55,[5]A!$C$2:$I$800,7,FALSE)</f>
        <v>05999085108</v>
      </c>
      <c r="F55" s="50" t="s">
        <v>998</v>
      </c>
      <c r="G55" s="68"/>
      <c r="J55" s="105" t="e">
        <f>VLOOKUP(C55,Route2021!$C$2:$J$1212,8,FALSE)</f>
        <v>#N/A</v>
      </c>
      <c r="N55" s="49">
        <f>VLOOKUP(C55,Bilan!$B$4:$D$1985,3,FALSE)</f>
        <v>4492</v>
      </c>
      <c r="O55" s="49">
        <f t="shared" si="4"/>
        <v>0</v>
      </c>
      <c r="P55" s="50" t="e">
        <f>VLOOKUP(C55,VTT!$C$2:$F$357,4,FALSE)</f>
        <v>#N/A</v>
      </c>
    </row>
    <row r="56" spans="1:16" ht="14.45" customHeight="1" x14ac:dyDescent="0.25">
      <c r="B56" s="49">
        <f t="shared" si="3"/>
        <v>4490</v>
      </c>
      <c r="C56" s="5" t="s">
        <v>3677</v>
      </c>
      <c r="D56" s="5" t="s">
        <v>74</v>
      </c>
      <c r="E56" s="49" t="str">
        <f>VLOOKUP(C56,[5]A!$C$2:$I$800,7,FALSE)</f>
        <v>05999085107</v>
      </c>
      <c r="F56" s="50" t="s">
        <v>998</v>
      </c>
      <c r="G56" s="68"/>
      <c r="J56" s="105" t="e">
        <f>VLOOKUP(C56,Route2021!$C$2:$J$1212,8,FALSE)</f>
        <v>#N/A</v>
      </c>
      <c r="N56" s="49">
        <f>VLOOKUP(C56,Bilan!$B$4:$D$1985,3,FALSE)</f>
        <v>4490</v>
      </c>
      <c r="O56" s="49">
        <f t="shared" si="4"/>
        <v>0</v>
      </c>
      <c r="P56" s="50" t="e">
        <f>VLOOKUP(C56,VTT!$C$2:$F$357,4,FALSE)</f>
        <v>#N/A</v>
      </c>
    </row>
    <row r="57" spans="1:16" ht="14.45" customHeight="1" x14ac:dyDescent="0.25">
      <c r="B57" s="49">
        <f t="shared" si="3"/>
        <v>144413</v>
      </c>
      <c r="C57" s="5" t="s">
        <v>160</v>
      </c>
      <c r="D57" s="5" t="s">
        <v>115</v>
      </c>
      <c r="E57" s="49" t="str">
        <f>VLOOKUP(C57,[5]A!$C$2:$I$800,7,FALSE)</f>
        <v>05999027660</v>
      </c>
      <c r="F57" s="50" t="s">
        <v>998</v>
      </c>
      <c r="G57" s="68"/>
      <c r="J57" s="105">
        <f>VLOOKUP(C57,Route2021!$C$2:$J$1212,8,FALSE)</f>
        <v>0</v>
      </c>
      <c r="N57" s="49">
        <f>VLOOKUP(C57,Bilan!$B$4:$D$1985,3,FALSE)</f>
        <v>144413</v>
      </c>
      <c r="O57" s="49">
        <f t="shared" si="4"/>
        <v>0</v>
      </c>
      <c r="P57" s="50" t="str">
        <f>VLOOKUP(C57,VTT!$C$2:$F$357,4,FALSE)</f>
        <v>VTT Cadet(te)</v>
      </c>
    </row>
    <row r="58" spans="1:16" ht="14.45" customHeight="1" x14ac:dyDescent="0.25">
      <c r="B58" s="49">
        <f t="shared" si="3"/>
        <v>2413</v>
      </c>
      <c r="C58" s="5" t="s">
        <v>3547</v>
      </c>
      <c r="D58" s="5" t="s">
        <v>140</v>
      </c>
      <c r="E58" s="49" t="str">
        <f>VLOOKUP(C58,[5]A!$C$2:$I$800,7,FALSE)</f>
        <v>05999026909</v>
      </c>
      <c r="F58" s="50" t="s">
        <v>998</v>
      </c>
      <c r="G58" s="68"/>
      <c r="J58" s="105">
        <f>VLOOKUP(C58,Route2021!$C$2:$J$1212,8,FALSE)</f>
        <v>0</v>
      </c>
      <c r="N58" s="49">
        <f>VLOOKUP(C58,Bilan!$B$4:$D$1985,3,FALSE)</f>
        <v>2413</v>
      </c>
      <c r="O58" s="49">
        <f t="shared" si="4"/>
        <v>0</v>
      </c>
      <c r="P58" s="50" t="e">
        <f>VLOOKUP(C58,VTT!$C$2:$F$357,4,FALSE)</f>
        <v>#N/A</v>
      </c>
    </row>
    <row r="59" spans="1:16" ht="14.45" customHeight="1" x14ac:dyDescent="0.25">
      <c r="B59" s="49">
        <f t="shared" si="3"/>
        <v>1268</v>
      </c>
      <c r="C59" s="5" t="s">
        <v>190</v>
      </c>
      <c r="D59" s="5" t="s">
        <v>2911</v>
      </c>
      <c r="E59" s="49" t="str">
        <f>VLOOKUP(C59,[5]A!$C$2:$I$800,7,FALSE)</f>
        <v>05999112667</v>
      </c>
      <c r="F59" s="50" t="s">
        <v>998</v>
      </c>
      <c r="G59" s="68"/>
      <c r="J59" s="105">
        <f>VLOOKUP(C59,Route2021!$C$2:$J$1212,8,FALSE)</f>
        <v>0</v>
      </c>
      <c r="N59" s="49">
        <f>VLOOKUP(C59,Bilan!$B$4:$D$1985,3,FALSE)</f>
        <v>1268</v>
      </c>
      <c r="O59" s="49">
        <f t="shared" si="4"/>
        <v>0</v>
      </c>
      <c r="P59" s="50" t="e">
        <f>VLOOKUP(C59,VTT!$C$2:$F$357,4,FALSE)</f>
        <v>#N/A</v>
      </c>
    </row>
    <row r="60" spans="1:16" ht="14.45" customHeight="1" x14ac:dyDescent="0.25">
      <c r="B60" s="49">
        <f t="shared" si="3"/>
        <v>2531</v>
      </c>
      <c r="C60" s="5" t="s">
        <v>3218</v>
      </c>
      <c r="D60" s="5" t="s">
        <v>153</v>
      </c>
      <c r="E60" s="49" t="str">
        <f>VLOOKUP(C60,[5]A!$C$2:$I$800,7,FALSE)</f>
        <v>05999085026</v>
      </c>
      <c r="F60" s="50" t="s">
        <v>998</v>
      </c>
      <c r="G60" s="68"/>
      <c r="J60" s="105">
        <f>VLOOKUP(C60,Route2021!$C$2:$J$1212,8,FALSE)</f>
        <v>0</v>
      </c>
      <c r="N60" s="49">
        <f>VLOOKUP(C60,Bilan!$B$4:$D$1985,3,FALSE)</f>
        <v>2531</v>
      </c>
      <c r="O60" s="49">
        <f t="shared" si="4"/>
        <v>0</v>
      </c>
      <c r="P60" s="50" t="e">
        <f>VLOOKUP(C60,VTT!$C$2:$F$357,4,FALSE)</f>
        <v>#N/A</v>
      </c>
    </row>
    <row r="61" spans="1:16" ht="14.45" customHeight="1" x14ac:dyDescent="0.25">
      <c r="B61" s="49" t="e">
        <f t="shared" si="3"/>
        <v>#N/A</v>
      </c>
      <c r="C61" s="5"/>
      <c r="D61" s="5"/>
      <c r="E61" s="49" t="e">
        <f>VLOOKUP(C61,[5]A!$C$2:$I$800,7,FALSE)</f>
        <v>#N/A</v>
      </c>
      <c r="F61" s="50" t="s">
        <v>998</v>
      </c>
      <c r="G61" s="68"/>
      <c r="J61" s="105">
        <f>VLOOKUP(C61,Route2021!$C$2:$J$1212,8,FALSE)</f>
        <v>0</v>
      </c>
      <c r="N61" s="49" t="e">
        <f>VLOOKUP(C61,Bilan!$B$4:$D$1985,3,FALSE)</f>
        <v>#N/A</v>
      </c>
      <c r="O61" s="49">
        <f t="shared" si="4"/>
        <v>0</v>
      </c>
      <c r="P61" s="50" t="e">
        <f>VLOOKUP(C61,VTT!$C$2:$F$357,4,FALSE)</f>
        <v>#N/A</v>
      </c>
    </row>
    <row r="62" spans="1:16" ht="14.45" customHeight="1" x14ac:dyDescent="0.25">
      <c r="B62" s="49">
        <f t="shared" si="3"/>
        <v>144316</v>
      </c>
      <c r="C62" s="5" t="s">
        <v>161</v>
      </c>
      <c r="D62" s="5" t="s">
        <v>115</v>
      </c>
      <c r="E62" s="49" t="str">
        <f>VLOOKUP(C62,[5]A!$C$2:$I$800,7,FALSE)</f>
        <v>05999070923</v>
      </c>
      <c r="F62" s="50" t="s">
        <v>998</v>
      </c>
      <c r="G62" s="68"/>
      <c r="J62" s="105">
        <f>VLOOKUP(C62,Route2021!$C$2:$J$1212,8,FALSE)</f>
        <v>0</v>
      </c>
      <c r="N62" s="49">
        <f>VLOOKUP(C62,Bilan!$B$4:$D$1985,3,FALSE)</f>
        <v>144316</v>
      </c>
      <c r="O62" s="49">
        <f t="shared" si="1"/>
        <v>0</v>
      </c>
      <c r="P62" s="50" t="e">
        <f>VLOOKUP(C62,VTT!$C$2:$F$357,4,FALSE)</f>
        <v>#N/A</v>
      </c>
    </row>
    <row r="63" spans="1:16" ht="14.45" customHeight="1" x14ac:dyDescent="0.25">
      <c r="B63" s="49">
        <f t="shared" si="3"/>
        <v>7066</v>
      </c>
      <c r="C63" s="5" t="s">
        <v>2427</v>
      </c>
      <c r="D63" s="5" t="s">
        <v>75</v>
      </c>
      <c r="E63" s="49" t="str">
        <f>VLOOKUP(C63,[5]A!$C$2:$I$800,7,FALSE)</f>
        <v>05999111389</v>
      </c>
      <c r="F63" s="50" t="s">
        <v>998</v>
      </c>
      <c r="G63" s="68"/>
      <c r="J63" s="105">
        <f>VLOOKUP(C63,Route2021!$C$2:$J$1212,8,FALSE)</f>
        <v>0</v>
      </c>
      <c r="N63" s="49">
        <f>VLOOKUP(C63,Bilan!$B$4:$D$1985,3,FALSE)</f>
        <v>7066</v>
      </c>
      <c r="O63" s="49">
        <f t="shared" si="1"/>
        <v>0</v>
      </c>
      <c r="P63" s="50" t="str">
        <f>VLOOKUP(C63,VTT!$C$2:$F$357,4,FALSE)</f>
        <v>VTT Cadet(te)</v>
      </c>
    </row>
    <row r="64" spans="1:16" ht="14.45" customHeight="1" x14ac:dyDescent="0.25">
      <c r="B64" s="49">
        <f t="shared" si="3"/>
        <v>144588</v>
      </c>
      <c r="C64" s="5" t="s">
        <v>589</v>
      </c>
      <c r="D64" s="5" t="s">
        <v>14</v>
      </c>
      <c r="E64" s="49" t="str">
        <f>VLOOKUP(C64,[5]A!$C$2:$I$800,7,FALSE)</f>
        <v>05996219563</v>
      </c>
      <c r="F64" s="50" t="s">
        <v>998</v>
      </c>
      <c r="G64" s="68"/>
      <c r="J64" s="105">
        <f>VLOOKUP(C64,Route2021!$C$2:$J$1212,8,FALSE)</f>
        <v>1</v>
      </c>
      <c r="N64" s="49">
        <f>VLOOKUP(C64,Bilan!$B$4:$D$1985,3,FALSE)</f>
        <v>144588</v>
      </c>
      <c r="O64" s="49">
        <f t="shared" si="1"/>
        <v>0</v>
      </c>
      <c r="P64" s="50" t="e">
        <f>VLOOKUP(C64,VTT!$C$2:$F$357,4,FALSE)</f>
        <v>#N/A</v>
      </c>
    </row>
    <row r="65" spans="1:16" ht="14.45" customHeight="1" x14ac:dyDescent="0.25">
      <c r="B65" s="49" t="e">
        <f t="shared" si="3"/>
        <v>#N/A</v>
      </c>
      <c r="C65" s="5"/>
      <c r="D65" s="5"/>
      <c r="E65" s="49" t="e">
        <f>VLOOKUP(C65,[5]A!$C$2:$I$800,7,FALSE)</f>
        <v>#N/A</v>
      </c>
      <c r="F65" s="50" t="s">
        <v>998</v>
      </c>
      <c r="G65" s="68"/>
      <c r="J65" s="105">
        <f>VLOOKUP(C65,Route2021!$C$2:$J$1212,8,FALSE)</f>
        <v>0</v>
      </c>
      <c r="N65" s="49" t="e">
        <f>VLOOKUP(C65,Bilan!$B$4:$D$1985,3,FALSE)</f>
        <v>#N/A</v>
      </c>
      <c r="O65" s="49">
        <f t="shared" si="1"/>
        <v>0</v>
      </c>
      <c r="P65" s="50" t="e">
        <f>VLOOKUP(C65,VTT!$C$2:$F$357,4,FALSE)</f>
        <v>#N/A</v>
      </c>
    </row>
    <row r="66" spans="1:16" ht="14.45" customHeight="1" x14ac:dyDescent="0.25">
      <c r="B66" s="49" t="s">
        <v>23</v>
      </c>
      <c r="C66" s="5" t="s">
        <v>23</v>
      </c>
      <c r="D66" s="5" t="s">
        <v>23</v>
      </c>
      <c r="E66" s="49" t="e">
        <f>VLOOKUP(C66,[5]A!$C$2:$I$800,7,FALSE)</f>
        <v>#N/A</v>
      </c>
      <c r="F66" s="50" t="s">
        <v>998</v>
      </c>
      <c r="G66" s="68"/>
      <c r="J66" s="105" t="e">
        <f>VLOOKUP(C66,Route2021!$C$2:$J$1212,8,FALSE)</f>
        <v>#N/A</v>
      </c>
      <c r="N66" s="49" t="str">
        <f>VLOOKUP(C66,Bilan!$B$4:$D$1985,3,FALSE)</f>
        <v xml:space="preserve"> </v>
      </c>
      <c r="O66" s="49">
        <f t="shared" si="1"/>
        <v>0</v>
      </c>
      <c r="P66" s="50" t="str">
        <f>VLOOKUP(C66,VTT!$C$2:$F$357,4,FALSE)</f>
        <v>17/19 ans</v>
      </c>
    </row>
    <row r="67" spans="1:16" ht="14.45" customHeight="1" x14ac:dyDescent="0.25">
      <c r="B67" s="49" t="e">
        <f>N67</f>
        <v>#N/A</v>
      </c>
      <c r="C67" s="5"/>
      <c r="D67" s="5"/>
      <c r="E67" s="49" t="e">
        <f>VLOOKUP(C67,[5]A!$C$2:$I$800,7,FALSE)</f>
        <v>#N/A</v>
      </c>
      <c r="F67" s="50" t="s">
        <v>998</v>
      </c>
      <c r="G67" s="68"/>
      <c r="J67" s="105">
        <f>VLOOKUP(C67,Route2021!$C$2:$J$1212,8,FALSE)</f>
        <v>0</v>
      </c>
      <c r="N67" s="49" t="e">
        <f>VLOOKUP(C67,Bilan!$B$4:$D$1985,3,FALSE)</f>
        <v>#N/A</v>
      </c>
      <c r="O67" s="49">
        <f t="shared" si="1"/>
        <v>0</v>
      </c>
      <c r="P67" s="50" t="e">
        <f>VLOOKUP(C67,VTT!$C$2:$F$357,4,FALSE)</f>
        <v>#N/A</v>
      </c>
    </row>
    <row r="68" spans="1:16" ht="14.45" customHeight="1" x14ac:dyDescent="0.25">
      <c r="B68" s="49">
        <f>N68</f>
        <v>2322</v>
      </c>
      <c r="C68" s="5" t="s">
        <v>2691</v>
      </c>
      <c r="D68" s="5" t="s">
        <v>154</v>
      </c>
      <c r="E68" s="49" t="str">
        <f>VLOOKUP(C68,[5]A!$C$2:$I$800,7,FALSE)</f>
        <v>06297094528</v>
      </c>
      <c r="F68" s="50" t="s">
        <v>998</v>
      </c>
      <c r="G68" s="68"/>
      <c r="J68" s="105">
        <f>VLOOKUP(C68,Route2021!$C$2:$J$1212,8,FALSE)</f>
        <v>0</v>
      </c>
      <c r="N68" s="49">
        <f>VLOOKUP(C68,Bilan!$B$4:$D$1985,3,FALSE)</f>
        <v>2322</v>
      </c>
      <c r="O68" s="49">
        <f t="shared" si="1"/>
        <v>0</v>
      </c>
      <c r="P68" s="50" t="str">
        <f>VLOOKUP(C68,VTT!$C$2:$F$357,4,FALSE)</f>
        <v>VTT Cadet(te)</v>
      </c>
    </row>
    <row r="69" spans="1:16" ht="14.45" customHeight="1" x14ac:dyDescent="0.25">
      <c r="A69" s="49">
        <v>433</v>
      </c>
      <c r="B69" s="49" t="e">
        <f>N69</f>
        <v>#N/A</v>
      </c>
      <c r="C69" s="5" t="s">
        <v>4037</v>
      </c>
      <c r="D69" s="51" t="s">
        <v>4025</v>
      </c>
      <c r="E69" s="49" t="e">
        <f>VLOOKUP(C69,[5]A!$C$2:$I$800,7,FALSE)</f>
        <v>#N/A</v>
      </c>
      <c r="F69" s="50" t="s">
        <v>998</v>
      </c>
      <c r="G69" s="68"/>
      <c r="J69" s="105" t="e">
        <f>VLOOKUP(C69,Route2021!$C$2:$J$1212,8,FALSE)</f>
        <v>#N/A</v>
      </c>
      <c r="N69" s="49" t="e">
        <f>VLOOKUP(C69,Bilan!$B$4:$D$1985,3,FALSE)</f>
        <v>#N/A</v>
      </c>
      <c r="O69" s="49">
        <f t="shared" ref="O69:O77" si="5">A69</f>
        <v>433</v>
      </c>
      <c r="P69" s="50" t="e">
        <f>VLOOKUP(C69,VTT!$C$2:$F$357,4,FALSE)</f>
        <v>#N/A</v>
      </c>
    </row>
    <row r="70" spans="1:16" ht="14.45" customHeight="1" x14ac:dyDescent="0.25">
      <c r="A70" s="49">
        <v>434</v>
      </c>
      <c r="B70" s="49" t="e">
        <f>N70</f>
        <v>#N/A</v>
      </c>
      <c r="C70" s="5" t="s">
        <v>4038</v>
      </c>
      <c r="D70" s="51" t="s">
        <v>4025</v>
      </c>
      <c r="E70" s="49" t="e">
        <f>VLOOKUP(C70,[5]A!$C$2:$I$800,7,FALSE)</f>
        <v>#N/A</v>
      </c>
      <c r="F70" s="50" t="s">
        <v>998</v>
      </c>
      <c r="G70" s="68"/>
      <c r="J70" s="105" t="e">
        <f>VLOOKUP(C70,Route2021!$C$2:$J$1212,8,FALSE)</f>
        <v>#N/A</v>
      </c>
      <c r="N70" s="49" t="e">
        <f>VLOOKUP(C70,Bilan!$B$4:$D$1985,3,FALSE)</f>
        <v>#N/A</v>
      </c>
      <c r="O70" s="49">
        <f t="shared" si="5"/>
        <v>434</v>
      </c>
      <c r="P70" s="50" t="e">
        <f>VLOOKUP(C70,VTT!$C$2:$F$357,4,FALSE)</f>
        <v>#N/A</v>
      </c>
    </row>
    <row r="71" spans="1:16" ht="14.45" customHeight="1" x14ac:dyDescent="0.25">
      <c r="B71" s="49">
        <v>5099</v>
      </c>
      <c r="C71" s="5" t="s">
        <v>4008</v>
      </c>
      <c r="D71" s="51" t="s">
        <v>101</v>
      </c>
      <c r="E71" s="49" t="s">
        <v>23</v>
      </c>
      <c r="F71" s="50" t="s">
        <v>998</v>
      </c>
      <c r="G71" s="68"/>
      <c r="J71" s="105" t="e">
        <f>VLOOKUP(C71,Route2021!$C$2:$J$1212,8,FALSE)</f>
        <v>#N/A</v>
      </c>
      <c r="N71" s="49">
        <f>VLOOKUP(C71,Bilan!$B$4:$D$1985,3,FALSE)</f>
        <v>5099</v>
      </c>
      <c r="O71" s="49">
        <f t="shared" si="5"/>
        <v>0</v>
      </c>
      <c r="P71" s="50" t="e">
        <f>VLOOKUP(C71,VTT!$C$2:$F$357,4,FALSE)</f>
        <v>#N/A</v>
      </c>
    </row>
    <row r="72" spans="1:16" ht="14.45" customHeight="1" x14ac:dyDescent="0.25">
      <c r="B72" s="49" t="e">
        <f t="shared" ref="B72:B80" si="6">N72</f>
        <v>#N/A</v>
      </c>
      <c r="C72" s="5"/>
      <c r="E72" s="49" t="e">
        <f>VLOOKUP(C72,[5]A!$C$2:$I$800,7,FALSE)</f>
        <v>#N/A</v>
      </c>
      <c r="F72" s="50" t="s">
        <v>998</v>
      </c>
      <c r="G72" s="68"/>
      <c r="J72" s="105">
        <f>VLOOKUP(C72,Route2021!$C$2:$J$1212,8,FALSE)</f>
        <v>0</v>
      </c>
      <c r="N72" s="49" t="e">
        <f>VLOOKUP(C72,Bilan!$B$4:$D$1985,3,FALSE)</f>
        <v>#N/A</v>
      </c>
      <c r="O72" s="49">
        <f t="shared" si="5"/>
        <v>0</v>
      </c>
      <c r="P72" s="50" t="e">
        <f>VLOOKUP(C72,VTT!$C$2:$F$357,4,FALSE)</f>
        <v>#N/A</v>
      </c>
    </row>
    <row r="73" spans="1:16" ht="14.45" customHeight="1" x14ac:dyDescent="0.25">
      <c r="B73" s="49" t="e">
        <f t="shared" si="6"/>
        <v>#N/A</v>
      </c>
      <c r="C73" s="5"/>
      <c r="E73" s="49" t="e">
        <f>VLOOKUP(C73,[5]A!$C$2:$I$800,7,FALSE)</f>
        <v>#N/A</v>
      </c>
      <c r="F73" s="50" t="s">
        <v>998</v>
      </c>
      <c r="G73" s="68"/>
      <c r="J73" s="105">
        <f>VLOOKUP(C73,Route2021!$C$2:$J$1212,8,FALSE)</f>
        <v>0</v>
      </c>
      <c r="N73" s="49" t="e">
        <f>VLOOKUP(C73,Bilan!$B$4:$D$1985,3,FALSE)</f>
        <v>#N/A</v>
      </c>
      <c r="O73" s="49">
        <f t="shared" si="5"/>
        <v>0</v>
      </c>
      <c r="P73" s="50" t="e">
        <f>VLOOKUP(C73,VTT!$C$2:$F$357,4,FALSE)</f>
        <v>#N/A</v>
      </c>
    </row>
    <row r="74" spans="1:16" ht="14.45" customHeight="1" x14ac:dyDescent="0.25">
      <c r="B74" s="49" t="e">
        <f t="shared" si="6"/>
        <v>#N/A</v>
      </c>
      <c r="C74" s="5"/>
      <c r="E74" s="49" t="e">
        <f>VLOOKUP(C74,[5]A!$C$2:$I$800,7,FALSE)</f>
        <v>#N/A</v>
      </c>
      <c r="F74" s="50" t="s">
        <v>998</v>
      </c>
      <c r="G74" s="68"/>
      <c r="J74" s="105">
        <f>VLOOKUP(C74,Route2021!$C$2:$J$1212,8,FALSE)</f>
        <v>0</v>
      </c>
      <c r="N74" s="49" t="e">
        <f>VLOOKUP(C74,Bilan!$B$4:$D$1985,3,FALSE)</f>
        <v>#N/A</v>
      </c>
      <c r="O74" s="49">
        <f t="shared" si="5"/>
        <v>0</v>
      </c>
      <c r="P74" s="50" t="e">
        <f>VLOOKUP(C74,VTT!$C$2:$F$357,4,FALSE)</f>
        <v>#N/A</v>
      </c>
    </row>
    <row r="75" spans="1:16" ht="14.45" customHeight="1" x14ac:dyDescent="0.25">
      <c r="B75" s="49" t="e">
        <f t="shared" si="6"/>
        <v>#N/A</v>
      </c>
      <c r="C75" s="5"/>
      <c r="E75" s="49" t="e">
        <f>VLOOKUP(C75,[5]A!$C$2:$I$800,7,FALSE)</f>
        <v>#N/A</v>
      </c>
      <c r="F75" s="50" t="s">
        <v>998</v>
      </c>
      <c r="G75" s="68"/>
      <c r="J75" s="105">
        <f>VLOOKUP(C75,Route2021!$C$2:$J$1212,8,FALSE)</f>
        <v>0</v>
      </c>
      <c r="N75" s="49" t="e">
        <f>VLOOKUP(C75,Bilan!$B$4:$D$1985,3,FALSE)</f>
        <v>#N/A</v>
      </c>
      <c r="O75" s="49">
        <f t="shared" si="5"/>
        <v>0</v>
      </c>
      <c r="P75" s="50" t="e">
        <f>VLOOKUP(C75,VTT!$C$2:$F$357,4,FALSE)</f>
        <v>#N/A</v>
      </c>
    </row>
    <row r="76" spans="1:16" ht="14.45" customHeight="1" x14ac:dyDescent="0.25">
      <c r="B76" s="49" t="e">
        <f t="shared" si="6"/>
        <v>#N/A</v>
      </c>
      <c r="C76" s="5"/>
      <c r="E76" s="49" t="e">
        <f>VLOOKUP(C76,[5]A!$C$2:$I$800,7,FALSE)</f>
        <v>#N/A</v>
      </c>
      <c r="F76" s="50" t="s">
        <v>998</v>
      </c>
      <c r="G76" s="68"/>
      <c r="J76" s="105">
        <f>VLOOKUP(C76,Route2021!$C$2:$J$1212,8,FALSE)</f>
        <v>0</v>
      </c>
      <c r="N76" s="49" t="e">
        <f>VLOOKUP(C76,Bilan!$B$4:$D$1985,3,FALSE)</f>
        <v>#N/A</v>
      </c>
      <c r="O76" s="49">
        <f t="shared" si="5"/>
        <v>0</v>
      </c>
      <c r="P76" s="50" t="e">
        <f>VLOOKUP(C76,VTT!$C$2:$F$357,4,FALSE)</f>
        <v>#N/A</v>
      </c>
    </row>
    <row r="77" spans="1:16" ht="14.45" customHeight="1" x14ac:dyDescent="0.25">
      <c r="B77" s="49" t="e">
        <f t="shared" si="6"/>
        <v>#N/A</v>
      </c>
      <c r="C77" s="5"/>
      <c r="E77" s="49" t="e">
        <f>VLOOKUP(C77,[5]A!$C$2:$I$800,7,FALSE)</f>
        <v>#N/A</v>
      </c>
      <c r="F77" s="50" t="s">
        <v>998</v>
      </c>
      <c r="G77" s="68"/>
      <c r="J77" s="105">
        <f>VLOOKUP(C77,Route2021!$C$2:$J$1212,8,FALSE)</f>
        <v>0</v>
      </c>
      <c r="N77" s="49" t="e">
        <f>VLOOKUP(C77,Bilan!$B$4:$D$1985,3,FALSE)</f>
        <v>#N/A</v>
      </c>
      <c r="O77" s="49">
        <f t="shared" si="5"/>
        <v>0</v>
      </c>
      <c r="P77" s="50" t="e">
        <f>VLOOKUP(C77,VTT!$C$2:$F$357,4,FALSE)</f>
        <v>#N/A</v>
      </c>
    </row>
    <row r="78" spans="1:16" ht="14.45" customHeight="1" x14ac:dyDescent="0.25">
      <c r="A78" s="3">
        <v>21</v>
      </c>
      <c r="B78" s="3">
        <f t="shared" si="6"/>
        <v>2154</v>
      </c>
      <c r="C78" s="5" t="s">
        <v>200</v>
      </c>
      <c r="D78" s="51" t="s">
        <v>201</v>
      </c>
      <c r="E78" s="49" t="str">
        <f>VLOOKUP(C78,[5]A!$C$2:$I$800,7,FALSE)</f>
        <v>05999097829</v>
      </c>
      <c r="F78" s="50" t="str">
        <f>VLOOKUP(C78,[5]A!$C$2:$G$800,5,FALSE)</f>
        <v>Adulte Masculin 20/29 ans</v>
      </c>
      <c r="G78" s="68"/>
      <c r="J78" s="105">
        <f>VLOOKUP(C78,Route2021!$C$2:$J$1212,8,FALSE)</f>
        <v>1</v>
      </c>
      <c r="N78" s="49">
        <f>VLOOKUP(C78,Bilan!$B$4:$D$1985,3,FALSE)</f>
        <v>2154</v>
      </c>
      <c r="O78" s="49">
        <f t="shared" si="1"/>
        <v>21</v>
      </c>
      <c r="P78" s="50" t="str">
        <f>VLOOKUP(C78,VTT!$C$2:$F$357,4,FALSE)</f>
        <v>20/29 ans</v>
      </c>
    </row>
    <row r="79" spans="1:16" ht="14.45" customHeight="1" x14ac:dyDescent="0.25">
      <c r="A79" s="3">
        <v>22</v>
      </c>
      <c r="B79" s="3">
        <f t="shared" si="6"/>
        <v>144292</v>
      </c>
      <c r="C79" s="5" t="s">
        <v>831</v>
      </c>
      <c r="D79" s="51" t="s">
        <v>16</v>
      </c>
      <c r="E79" s="49" t="str">
        <f>VLOOKUP(C79,[5]A!$C$2:$I$800,7,FALSE)</f>
        <v>05999087678</v>
      </c>
      <c r="F79" s="50" t="s">
        <v>965</v>
      </c>
      <c r="G79" s="68"/>
      <c r="J79" s="105">
        <f>VLOOKUP(C79,Route2021!$C$2:$J$1212,8,FALSE)</f>
        <v>0</v>
      </c>
      <c r="N79" s="49">
        <f>VLOOKUP(C79,Bilan!$B$4:$D$1985,3,FALSE)</f>
        <v>144292</v>
      </c>
      <c r="O79" s="49">
        <f t="shared" si="1"/>
        <v>22</v>
      </c>
      <c r="P79" s="50" t="str">
        <f>VLOOKUP(C79,VTT!$C$2:$F$357,4,FALSE)</f>
        <v>20/29 ans</v>
      </c>
    </row>
    <row r="80" spans="1:16" ht="14.45" customHeight="1" x14ac:dyDescent="0.25">
      <c r="A80" s="3">
        <v>23</v>
      </c>
      <c r="B80" s="3">
        <f t="shared" si="6"/>
        <v>4450</v>
      </c>
      <c r="C80" s="5" t="s">
        <v>2920</v>
      </c>
      <c r="D80" s="51" t="s">
        <v>36</v>
      </c>
      <c r="E80" s="49" t="str">
        <f>VLOOKUP(C80,[5]A!$C$2:$I$800,7,FALSE)</f>
        <v>05999124196</v>
      </c>
      <c r="F80" s="50" t="s">
        <v>965</v>
      </c>
      <c r="G80" s="68"/>
      <c r="J80" s="105">
        <v>1</v>
      </c>
      <c r="N80" s="49">
        <f>VLOOKUP(C80,Bilan!$B$4:$D$1985,3,FALSE)</f>
        <v>4450</v>
      </c>
      <c r="O80" s="49">
        <f t="shared" si="1"/>
        <v>23</v>
      </c>
      <c r="P80" s="50" t="str">
        <f>VLOOKUP(C80,VTT!$C$2:$F$357,4,FALSE)</f>
        <v>20/29 ans</v>
      </c>
    </row>
    <row r="81" spans="1:16" ht="14.45" customHeight="1" x14ac:dyDescent="0.25">
      <c r="A81" s="3">
        <v>24</v>
      </c>
      <c r="B81" s="49">
        <v>144374</v>
      </c>
      <c r="C81" s="5" t="s">
        <v>3991</v>
      </c>
      <c r="D81" s="51" t="s">
        <v>22</v>
      </c>
      <c r="E81" s="49" t="e">
        <f>VLOOKUP(C81,[5]A!$C$2:$I$800,7,FALSE)</f>
        <v>#N/A</v>
      </c>
      <c r="F81" s="50" t="s">
        <v>965</v>
      </c>
      <c r="G81" s="68"/>
      <c r="J81" s="105" t="e">
        <f>VLOOKUP(C81,Route2021!$C$2:$J$1212,8,FALSE)</f>
        <v>#N/A</v>
      </c>
      <c r="N81" s="49">
        <v>144374</v>
      </c>
      <c r="O81" s="49">
        <f t="shared" si="1"/>
        <v>24</v>
      </c>
      <c r="P81" s="50" t="e">
        <f>VLOOKUP(C81,VTT!$C$2:$F$357,4,FALSE)</f>
        <v>#N/A</v>
      </c>
    </row>
    <row r="82" spans="1:16" ht="14.45" customHeight="1" x14ac:dyDescent="0.25">
      <c r="A82" s="3">
        <v>25</v>
      </c>
      <c r="B82" s="3">
        <f t="shared" ref="B82:B108" si="7">N82</f>
        <v>2927</v>
      </c>
      <c r="C82" s="5" t="s">
        <v>676</v>
      </c>
      <c r="D82" s="51" t="s">
        <v>4</v>
      </c>
      <c r="E82" s="49" t="str">
        <f>VLOOKUP(C82,[5]A!$C$2:$I$800,7,FALSE)</f>
        <v>05996216387</v>
      </c>
      <c r="F82" s="50" t="s">
        <v>965</v>
      </c>
      <c r="G82" s="68"/>
      <c r="J82" s="105">
        <f>VLOOKUP(C82,Route2021!$C$2:$J$1212,8,FALSE)</f>
        <v>0</v>
      </c>
      <c r="N82" s="49">
        <f>VLOOKUP(C82,Bilan!$B$4:$D$1985,3,FALSE)</f>
        <v>2927</v>
      </c>
      <c r="O82" s="49">
        <f t="shared" si="1"/>
        <v>25</v>
      </c>
      <c r="P82" s="50" t="str">
        <f>VLOOKUP(C82,VTT!$C$2:$F$357,4,FALSE)</f>
        <v>20/29 ans</v>
      </c>
    </row>
    <row r="83" spans="1:16" ht="14.45" customHeight="1" x14ac:dyDescent="0.25">
      <c r="A83" s="3">
        <v>26</v>
      </c>
      <c r="B83" s="3">
        <f t="shared" si="7"/>
        <v>1277</v>
      </c>
      <c r="C83" s="49" t="s">
        <v>188</v>
      </c>
      <c r="D83" s="49" t="s">
        <v>3008</v>
      </c>
      <c r="E83" s="49" t="str">
        <f>VLOOKUP(C83,[5]A!$C$2:$I$800,7,FALSE)</f>
        <v>05999096072</v>
      </c>
      <c r="F83" s="50" t="s">
        <v>965</v>
      </c>
      <c r="G83" s="68"/>
      <c r="J83" s="105">
        <f>VLOOKUP(C83,Route2021!$C$2:$J$1212,8,FALSE)</f>
        <v>1</v>
      </c>
      <c r="N83" s="49">
        <f>VLOOKUP(C83,Bilan!$B$4:$D$1985,3,FALSE)</f>
        <v>1277</v>
      </c>
      <c r="O83" s="49">
        <f t="shared" si="1"/>
        <v>26</v>
      </c>
      <c r="P83" s="50" t="str">
        <f>VLOOKUP(C83,VTT!$C$2:$F$357,4,FALSE)</f>
        <v>17/19 ans</v>
      </c>
    </row>
    <row r="84" spans="1:16" ht="14.45" customHeight="1" x14ac:dyDescent="0.25">
      <c r="A84" s="3">
        <v>27</v>
      </c>
      <c r="B84" s="3">
        <f t="shared" si="7"/>
        <v>2433</v>
      </c>
      <c r="C84" t="s">
        <v>2704</v>
      </c>
      <c r="D84" t="s">
        <v>2625</v>
      </c>
      <c r="E84" s="49" t="str">
        <f>VLOOKUP(C84,[5]A!$C$2:$I$800,7,FALSE)</f>
        <v>06297094488</v>
      </c>
      <c r="F84" s="50" t="s">
        <v>965</v>
      </c>
      <c r="G84" s="68"/>
      <c r="J84" s="105">
        <f>VLOOKUP(C84,Route2021!$C$2:$J$1212,8,FALSE)</f>
        <v>0</v>
      </c>
      <c r="N84" s="49">
        <f>VLOOKUP(C84,Bilan!$B$4:$D$1985,3,FALSE)</f>
        <v>2433</v>
      </c>
      <c r="O84" s="49">
        <f t="shared" si="1"/>
        <v>27</v>
      </c>
      <c r="P84" s="50" t="str">
        <f>VLOOKUP(C84,VTT!$C$2:$F$357,4,FALSE)</f>
        <v>20/29 ans</v>
      </c>
    </row>
    <row r="85" spans="1:16" ht="14.45" customHeight="1" x14ac:dyDescent="0.25">
      <c r="A85" s="3">
        <v>28</v>
      </c>
      <c r="B85" s="3">
        <f t="shared" si="7"/>
        <v>144381</v>
      </c>
      <c r="C85" t="s">
        <v>770</v>
      </c>
      <c r="D85" t="s">
        <v>33</v>
      </c>
      <c r="E85" s="49" t="str">
        <f>VLOOKUP(C85,[5]A!$C$2:$I$800,7,FALSE)</f>
        <v>05999086373</v>
      </c>
      <c r="F85" s="50" t="s">
        <v>965</v>
      </c>
      <c r="G85" s="68"/>
      <c r="J85" s="105">
        <f>VLOOKUP(C85,Route2021!$C$2:$J$1212,8,FALSE)</f>
        <v>0</v>
      </c>
      <c r="N85" s="49">
        <f>VLOOKUP(C85,Bilan!$B$4:$D$1985,3,FALSE)</f>
        <v>144381</v>
      </c>
      <c r="O85" s="49">
        <f t="shared" si="1"/>
        <v>28</v>
      </c>
      <c r="P85" s="50" t="str">
        <f>VLOOKUP(C85,VTT!$C$2:$F$357,4,FALSE)</f>
        <v>20/29 ans</v>
      </c>
    </row>
    <row r="86" spans="1:16" ht="14.45" customHeight="1" x14ac:dyDescent="0.25">
      <c r="A86" s="3">
        <v>29</v>
      </c>
      <c r="B86" s="3">
        <f t="shared" si="7"/>
        <v>144527</v>
      </c>
      <c r="C86" t="s">
        <v>196</v>
      </c>
      <c r="D86" t="s">
        <v>51</v>
      </c>
      <c r="E86" s="49" t="str">
        <f>VLOOKUP(C86,[5]A!$C$2:$I$800,7,FALSE)</f>
        <v>05999085639</v>
      </c>
      <c r="F86" s="50" t="s">
        <v>965</v>
      </c>
      <c r="G86" s="68"/>
      <c r="J86" s="105" t="e">
        <f>VLOOKUP(C86,Route2021!$C$2:$J$1212,8,FALSE)</f>
        <v>#N/A</v>
      </c>
      <c r="N86" s="49">
        <f>VLOOKUP(C86,Bilan!$B$4:$D$1985,3,FALSE)</f>
        <v>144527</v>
      </c>
      <c r="O86" s="49">
        <f t="shared" si="1"/>
        <v>29</v>
      </c>
      <c r="P86" s="50" t="str">
        <f>VLOOKUP(C86,VTT!$C$2:$F$357,4,FALSE)</f>
        <v>20/29 ans</v>
      </c>
    </row>
    <row r="87" spans="1:16" ht="14.45" customHeight="1" x14ac:dyDescent="0.25">
      <c r="A87" s="3">
        <v>30</v>
      </c>
      <c r="B87" s="3">
        <f t="shared" si="7"/>
        <v>144253</v>
      </c>
      <c r="C87" t="s">
        <v>197</v>
      </c>
      <c r="D87" t="s">
        <v>3039</v>
      </c>
      <c r="E87" s="49" t="str">
        <f>VLOOKUP(C87,[5]A!$C$2:$I$800,7,FALSE)</f>
        <v>05999057087</v>
      </c>
      <c r="F87" s="50" t="s">
        <v>965</v>
      </c>
      <c r="G87" s="68"/>
      <c r="J87" s="105">
        <v>1</v>
      </c>
      <c r="N87" s="49">
        <f>VLOOKUP(C87,Bilan!$B$4:$D$1985,3,FALSE)</f>
        <v>144253</v>
      </c>
      <c r="O87" s="49">
        <f t="shared" si="1"/>
        <v>30</v>
      </c>
      <c r="P87" s="50" t="str">
        <f>VLOOKUP(C87,VTT!$C$2:$F$357,4,FALSE)</f>
        <v>20/29 ans</v>
      </c>
    </row>
    <row r="88" spans="1:16" ht="14.45" customHeight="1" x14ac:dyDescent="0.25">
      <c r="A88" s="3">
        <v>31</v>
      </c>
      <c r="B88" s="3">
        <f t="shared" si="7"/>
        <v>4379</v>
      </c>
      <c r="C88" t="s">
        <v>1842</v>
      </c>
      <c r="D88" t="s">
        <v>33</v>
      </c>
      <c r="E88" s="49" t="str">
        <f>VLOOKUP(C88,[5]A!$C$2:$I$800,7,FALSE)</f>
        <v>05999099815</v>
      </c>
      <c r="F88" s="50" t="s">
        <v>965</v>
      </c>
      <c r="G88" s="68"/>
      <c r="J88" s="105">
        <v>1</v>
      </c>
      <c r="N88" s="49">
        <f>VLOOKUP(C88,Bilan!$B$4:$D$1985,3,FALSE)</f>
        <v>4379</v>
      </c>
      <c r="O88" s="49">
        <f t="shared" si="1"/>
        <v>31</v>
      </c>
      <c r="P88" s="50" t="str">
        <f>VLOOKUP(C88,VTT!$C$2:$F$357,4,FALSE)</f>
        <v>20/29 ans</v>
      </c>
    </row>
    <row r="89" spans="1:16" ht="14.45" customHeight="1" x14ac:dyDescent="0.25">
      <c r="A89" s="3">
        <v>32</v>
      </c>
      <c r="B89" s="3">
        <f t="shared" si="7"/>
        <v>2307</v>
      </c>
      <c r="C89" t="s">
        <v>2973</v>
      </c>
      <c r="D89" t="s">
        <v>140</v>
      </c>
      <c r="E89" s="49">
        <f>VLOOKUP(C89,[5]A!$C$2:$I$800,7,FALSE)</f>
        <v>0</v>
      </c>
      <c r="F89" s="50" t="s">
        <v>965</v>
      </c>
      <c r="G89" s="68"/>
      <c r="J89" s="105" t="e">
        <f>VLOOKUP(C89,Route2021!$C$2:$J$1212,8,FALSE)</f>
        <v>#N/A</v>
      </c>
      <c r="N89" s="49">
        <f>VLOOKUP(C89,Bilan!$B$4:$D$1985,3,FALSE)</f>
        <v>2307</v>
      </c>
      <c r="O89" s="49">
        <f t="shared" si="1"/>
        <v>32</v>
      </c>
      <c r="P89" s="50" t="str">
        <f>VLOOKUP(C89,VTT!$C$2:$F$357,4,FALSE)</f>
        <v>17/19 ans</v>
      </c>
    </row>
    <row r="90" spans="1:16" ht="14.45" customHeight="1" x14ac:dyDescent="0.25">
      <c r="A90" s="3">
        <v>33</v>
      </c>
      <c r="B90" s="3">
        <f t="shared" si="7"/>
        <v>4414</v>
      </c>
      <c r="C90" s="49" t="s">
        <v>2525</v>
      </c>
      <c r="D90" t="s">
        <v>3040</v>
      </c>
      <c r="E90" s="49" t="e">
        <f>VLOOKUP(C90,[5]A!$C$2:$I$800,7,FALSE)</f>
        <v>#N/A</v>
      </c>
      <c r="F90" s="50" t="s">
        <v>965</v>
      </c>
      <c r="G90" s="68"/>
      <c r="J90" s="105">
        <f>VLOOKUP(C90,Route2021!$C$2:$J$1212,8,FALSE)</f>
        <v>0</v>
      </c>
      <c r="N90" s="49">
        <f>VLOOKUP(C90,Bilan!$B$4:$D$1985,3,FALSE)</f>
        <v>4414</v>
      </c>
      <c r="O90" s="49">
        <f t="shared" si="1"/>
        <v>33</v>
      </c>
      <c r="P90" s="50" t="str">
        <f>VLOOKUP(C90,VTT!$C$2:$F$357,4,FALSE)</f>
        <v>20/29 ans</v>
      </c>
    </row>
    <row r="91" spans="1:16" ht="14.45" customHeight="1" x14ac:dyDescent="0.25">
      <c r="A91" s="3">
        <v>34</v>
      </c>
      <c r="B91" s="3">
        <f t="shared" si="7"/>
        <v>2336</v>
      </c>
      <c r="C91" s="49" t="s">
        <v>3014</v>
      </c>
      <c r="D91" t="s">
        <v>140</v>
      </c>
      <c r="E91" s="49" t="e">
        <f>VLOOKUP(C91,[5]A!$C$2:$I$800,7,FALSE)</f>
        <v>#N/A</v>
      </c>
      <c r="F91" s="50" t="s">
        <v>965</v>
      </c>
      <c r="G91" s="68"/>
      <c r="J91" s="105" t="e">
        <f>VLOOKUP(C91,Route2021!$C$2:$J$1212,8,FALSE)</f>
        <v>#N/A</v>
      </c>
      <c r="N91" s="49">
        <f>VLOOKUP(C91,Bilan!$B$4:$D$1985,3,FALSE)</f>
        <v>2336</v>
      </c>
      <c r="O91" s="49">
        <f t="shared" si="1"/>
        <v>34</v>
      </c>
      <c r="P91" s="50" t="str">
        <f>VLOOKUP(C91,VTT!$C$2:$F$357,4,FALSE)</f>
        <v>20/29 ans</v>
      </c>
    </row>
    <row r="92" spans="1:16" ht="14.45" customHeight="1" x14ac:dyDescent="0.25">
      <c r="A92" s="3">
        <v>35</v>
      </c>
      <c r="B92" s="3">
        <f t="shared" si="7"/>
        <v>7117</v>
      </c>
      <c r="C92" s="49" t="s">
        <v>3724</v>
      </c>
      <c r="D92" s="49" t="s">
        <v>2625</v>
      </c>
      <c r="E92" s="49" t="str">
        <f>VLOOKUP(C92,[5]A!$C$2:$I$800,7,FALSE)</f>
        <v>06297080422</v>
      </c>
      <c r="F92" s="50" t="s">
        <v>965</v>
      </c>
      <c r="G92" s="68"/>
      <c r="J92" s="105" t="e">
        <f>VLOOKUP(C92,Route2021!$C$2:$J$1212,8,FALSE)</f>
        <v>#N/A</v>
      </c>
      <c r="N92" s="49">
        <f>VLOOKUP(C92,Bilan!$B$4:$D$1985,3,FALSE)</f>
        <v>7117</v>
      </c>
      <c r="O92" s="49">
        <f t="shared" si="1"/>
        <v>35</v>
      </c>
      <c r="P92" s="50" t="e">
        <f>VLOOKUP(C92,VTT!$C$2:$F$357,4,FALSE)</f>
        <v>#N/A</v>
      </c>
    </row>
    <row r="93" spans="1:16" ht="14.45" customHeight="1" x14ac:dyDescent="0.25">
      <c r="A93" s="3">
        <v>36</v>
      </c>
      <c r="B93" s="3">
        <f t="shared" si="7"/>
        <v>144551</v>
      </c>
      <c r="C93" s="49" t="s">
        <v>192</v>
      </c>
      <c r="D93" t="s">
        <v>153</v>
      </c>
      <c r="E93" s="49" t="str">
        <f>VLOOKUP(C93,[5]A!$C$2:$I$800,7,FALSE)</f>
        <v>05999019951</v>
      </c>
      <c r="F93" s="50" t="s">
        <v>965</v>
      </c>
      <c r="G93" s="68"/>
      <c r="J93" s="105">
        <v>1</v>
      </c>
      <c r="N93" s="49">
        <f>VLOOKUP(C93,Bilan!$B$4:$D$1985,3,FALSE)</f>
        <v>144551</v>
      </c>
      <c r="O93" s="49">
        <f t="shared" si="1"/>
        <v>36</v>
      </c>
      <c r="P93" s="50" t="str">
        <f>VLOOKUP(C93,VTT!$C$2:$F$357,4,FALSE)</f>
        <v>20/29 ans</v>
      </c>
    </row>
    <row r="94" spans="1:16" ht="14.45" customHeight="1" x14ac:dyDescent="0.25">
      <c r="A94" s="3">
        <v>37</v>
      </c>
      <c r="B94" s="3">
        <f t="shared" si="7"/>
        <v>2311</v>
      </c>
      <c r="C94" t="s">
        <v>2094</v>
      </c>
      <c r="D94" t="s">
        <v>452</v>
      </c>
      <c r="E94" s="49" t="str">
        <f>VLOOKUP(C94,[5]A!$C$2:$I$800,7,FALSE)</f>
        <v>05999062329</v>
      </c>
      <c r="F94" s="50" t="s">
        <v>965</v>
      </c>
      <c r="G94" s="68"/>
      <c r="J94" s="105">
        <f>VLOOKUP(C94,Route2021!$C$2:$J$1212,8,FALSE)</f>
        <v>0</v>
      </c>
      <c r="N94" s="49">
        <f>VLOOKUP(C94,Bilan!$B$4:$D$1985,3,FALSE)</f>
        <v>2311</v>
      </c>
      <c r="O94" s="49">
        <f t="shared" si="1"/>
        <v>37</v>
      </c>
      <c r="P94" s="50" t="str">
        <f>VLOOKUP(C94,VTT!$C$2:$F$357,4,FALSE)</f>
        <v>20/29 ans</v>
      </c>
    </row>
    <row r="95" spans="1:16" ht="14.45" customHeight="1" x14ac:dyDescent="0.25">
      <c r="A95" s="3">
        <v>38</v>
      </c>
      <c r="B95" s="3">
        <f t="shared" si="7"/>
        <v>2918</v>
      </c>
      <c r="C95" t="s">
        <v>665</v>
      </c>
      <c r="D95" t="s">
        <v>14</v>
      </c>
      <c r="E95" s="49" t="e">
        <f>VLOOKUP(C95,[5]A!$C$2:$I$800,7,FALSE)</f>
        <v>#N/A</v>
      </c>
      <c r="F95" s="50" t="s">
        <v>965</v>
      </c>
      <c r="G95" s="68"/>
      <c r="J95" s="105">
        <f>VLOOKUP(C95,Route2021!$C$2:$J$1212,8,FALSE)</f>
        <v>0</v>
      </c>
      <c r="N95" s="49">
        <f>VLOOKUP(C95,Bilan!$B$4:$D$1985,3,FALSE)</f>
        <v>2918</v>
      </c>
      <c r="O95" s="49">
        <f t="shared" si="1"/>
        <v>38</v>
      </c>
      <c r="P95" s="50" t="str">
        <f>VLOOKUP(C95,VTT!$C$2:$F$357,4,FALSE)</f>
        <v>20/29 ans</v>
      </c>
    </row>
    <row r="96" spans="1:16" ht="14.45" customHeight="1" x14ac:dyDescent="0.25">
      <c r="A96" s="3">
        <v>39</v>
      </c>
      <c r="B96" s="3">
        <f t="shared" si="7"/>
        <v>2428</v>
      </c>
      <c r="C96" t="s">
        <v>2989</v>
      </c>
      <c r="D96" t="s">
        <v>153</v>
      </c>
      <c r="E96" s="49" t="str">
        <f>VLOOKUP(C96,[5]A!$C$2:$I$800,7,FALSE)</f>
        <v>05999015536</v>
      </c>
      <c r="F96" s="50" t="s">
        <v>965</v>
      </c>
      <c r="G96" s="68"/>
      <c r="J96" s="105" t="e">
        <f>VLOOKUP(C96,Route2021!$C$2:$J$1212,8,FALSE)</f>
        <v>#N/A</v>
      </c>
      <c r="N96" s="49">
        <f>VLOOKUP(C96,Bilan!$B$4:$D$1985,3,FALSE)</f>
        <v>2428</v>
      </c>
      <c r="O96" s="49">
        <f t="shared" si="1"/>
        <v>39</v>
      </c>
      <c r="P96" s="50" t="str">
        <f>VLOOKUP(C96,VTT!$C$2:$F$357,4,FALSE)</f>
        <v>20/29 ans</v>
      </c>
    </row>
    <row r="97" spans="1:16" ht="14.45" customHeight="1" x14ac:dyDescent="0.25">
      <c r="A97" s="3">
        <v>40</v>
      </c>
      <c r="B97" s="3">
        <f t="shared" si="7"/>
        <v>144442</v>
      </c>
      <c r="C97" t="s">
        <v>788</v>
      </c>
      <c r="D97" t="s">
        <v>75</v>
      </c>
      <c r="E97" s="49" t="e">
        <f>VLOOKUP(C97,[5]A!$C$2:$I$800,7,FALSE)</f>
        <v>#N/A</v>
      </c>
      <c r="F97" s="50" t="s">
        <v>965</v>
      </c>
      <c r="G97" s="68"/>
      <c r="J97" s="105">
        <f>VLOOKUP(C97,Route2021!$C$2:$J$1212,8,FALSE)</f>
        <v>0</v>
      </c>
      <c r="N97" s="49">
        <f>VLOOKUP(C97,Bilan!$B$4:$D$1985,3,FALSE)</f>
        <v>144442</v>
      </c>
      <c r="O97" s="49">
        <f t="shared" si="1"/>
        <v>40</v>
      </c>
      <c r="P97" s="50" t="str">
        <f>VLOOKUP(C97,VTT!$C$2:$F$357,4,FALSE)</f>
        <v>20/29 ans</v>
      </c>
    </row>
    <row r="98" spans="1:16" ht="14.45" customHeight="1" x14ac:dyDescent="0.25">
      <c r="A98" s="3">
        <v>121</v>
      </c>
      <c r="B98" s="3">
        <f t="shared" si="7"/>
        <v>2305</v>
      </c>
      <c r="C98" s="5" t="s">
        <v>3025</v>
      </c>
      <c r="D98" s="51" t="s">
        <v>101</v>
      </c>
      <c r="E98" s="49" t="str">
        <f>VLOOKUP(C98,[5]A!$C$2:$I$800,7,FALSE)</f>
        <v>06297103846</v>
      </c>
      <c r="F98" s="50" t="s">
        <v>965</v>
      </c>
      <c r="G98" s="68"/>
      <c r="J98" s="105">
        <v>1</v>
      </c>
      <c r="N98" s="49">
        <f>VLOOKUP(C98,Bilan!$B$4:$D$1985,3,FALSE)</f>
        <v>2305</v>
      </c>
      <c r="O98" s="49">
        <f t="shared" si="1"/>
        <v>121</v>
      </c>
      <c r="P98" s="50" t="str">
        <f>VLOOKUP(C98,VTT!$C$2:$F$357,4,FALSE)</f>
        <v>20/29 ans</v>
      </c>
    </row>
    <row r="99" spans="1:16" ht="14.45" customHeight="1" x14ac:dyDescent="0.25">
      <c r="A99" s="3">
        <v>122</v>
      </c>
      <c r="B99" s="3">
        <f t="shared" si="7"/>
        <v>5126</v>
      </c>
      <c r="C99" s="5" t="s">
        <v>841</v>
      </c>
      <c r="D99" s="51" t="s">
        <v>195</v>
      </c>
      <c r="E99" s="49" t="str">
        <f>VLOOKUP(C99,[5]A!$C$2:$I$800,7,FALSE)</f>
        <v>05994063091</v>
      </c>
      <c r="F99" s="50" t="s">
        <v>965</v>
      </c>
      <c r="G99" s="68"/>
      <c r="J99" s="105" t="e">
        <f>VLOOKUP(C99,Route2021!$C$2:$J$1212,8,FALSE)</f>
        <v>#N/A</v>
      </c>
      <c r="N99" s="49">
        <f>VLOOKUP(C99,Bilan!$B$4:$D$1985,3,FALSE)</f>
        <v>5126</v>
      </c>
      <c r="O99" s="49">
        <f t="shared" si="1"/>
        <v>122</v>
      </c>
      <c r="P99" s="50" t="str">
        <f>VLOOKUP(C99,VTT!$C$2:$F$357,4,FALSE)</f>
        <v>20/29 ans</v>
      </c>
    </row>
    <row r="100" spans="1:16" ht="14.45" customHeight="1" x14ac:dyDescent="0.25">
      <c r="A100" s="3">
        <v>123</v>
      </c>
      <c r="B100" s="3">
        <f t="shared" si="7"/>
        <v>2438</v>
      </c>
      <c r="C100" s="5" t="s">
        <v>2609</v>
      </c>
      <c r="D100" s="51" t="s">
        <v>2515</v>
      </c>
      <c r="E100" s="49" t="str">
        <f>VLOOKUP(C100,[5]A!$C$2:$I$800,7,FALSE)</f>
        <v>06297102212</v>
      </c>
      <c r="F100" s="50" t="s">
        <v>965</v>
      </c>
      <c r="G100" s="68"/>
      <c r="J100" s="105">
        <f>VLOOKUP(C100,Route2021!$C$2:$J$1212,8,FALSE)</f>
        <v>0</v>
      </c>
      <c r="N100" s="49">
        <f>VLOOKUP(C100,Bilan!$B$4:$D$1985,3,FALSE)</f>
        <v>2438</v>
      </c>
      <c r="O100" s="49">
        <f t="shared" si="1"/>
        <v>123</v>
      </c>
      <c r="P100" s="50" t="str">
        <f>VLOOKUP(C100,VTT!$C$2:$F$357,4,FALSE)</f>
        <v>20/29 ans</v>
      </c>
    </row>
    <row r="101" spans="1:16" ht="14.45" customHeight="1" x14ac:dyDescent="0.25">
      <c r="A101" s="3">
        <v>124</v>
      </c>
      <c r="B101" s="3">
        <f t="shared" si="7"/>
        <v>1295</v>
      </c>
      <c r="C101" s="5" t="s">
        <v>50</v>
      </c>
      <c r="D101" s="51" t="s">
        <v>153</v>
      </c>
      <c r="E101" s="49" t="str">
        <f>VLOOKUP(C101,[5]A!$C$2:$I$800,7,FALSE)</f>
        <v>05999029313</v>
      </c>
      <c r="F101" s="50" t="s">
        <v>965</v>
      </c>
      <c r="G101" s="68"/>
      <c r="J101" s="105" t="e">
        <f>VLOOKUP(C101,Route2021!$C$2:$J$1212,8,FALSE)</f>
        <v>#N/A</v>
      </c>
      <c r="N101" s="49">
        <f>VLOOKUP(C101,Bilan!$B$4:$D$1985,3,FALSE)</f>
        <v>1295</v>
      </c>
      <c r="O101" s="49">
        <f t="shared" si="1"/>
        <v>124</v>
      </c>
      <c r="P101" s="50" t="str">
        <f>VLOOKUP(C101,VTT!$C$2:$F$357,4,FALSE)</f>
        <v>20/29 ans</v>
      </c>
    </row>
    <row r="102" spans="1:16" ht="14.45" customHeight="1" x14ac:dyDescent="0.25">
      <c r="A102" s="3">
        <v>125</v>
      </c>
      <c r="B102" s="3">
        <f t="shared" si="7"/>
        <v>144396</v>
      </c>
      <c r="C102" s="5" t="s">
        <v>198</v>
      </c>
      <c r="D102" s="51" t="s">
        <v>101</v>
      </c>
      <c r="E102" s="49" t="str">
        <f>VLOOKUP(C102,[5]A!$C$2:$I$800,7,FALSE)</f>
        <v>06210648851</v>
      </c>
      <c r="F102" s="50" t="s">
        <v>965</v>
      </c>
      <c r="G102" s="68"/>
      <c r="J102" s="105">
        <f>VLOOKUP(C102,Route2021!$C$2:$J$1212,8,FALSE)</f>
        <v>0</v>
      </c>
      <c r="N102" s="49">
        <f>VLOOKUP(C102,Bilan!$B$4:$D$1985,3,FALSE)</f>
        <v>144396</v>
      </c>
      <c r="O102" s="49">
        <f t="shared" si="1"/>
        <v>125</v>
      </c>
      <c r="P102" s="50" t="str">
        <f>VLOOKUP(C102,VTT!$C$2:$F$357,4,FALSE)</f>
        <v>20/29 ans</v>
      </c>
    </row>
    <row r="103" spans="1:16" ht="14.45" customHeight="1" x14ac:dyDescent="0.25">
      <c r="A103" s="3">
        <v>126</v>
      </c>
      <c r="B103" s="3">
        <f t="shared" si="7"/>
        <v>144444</v>
      </c>
      <c r="C103" s="5" t="s">
        <v>1675</v>
      </c>
      <c r="D103" s="49" t="s">
        <v>32</v>
      </c>
      <c r="E103" s="49" t="e">
        <f>VLOOKUP(C103,[5]A!$C$2:$I$800,7,FALSE)</f>
        <v>#N/A</v>
      </c>
      <c r="F103" s="50" t="s">
        <v>965</v>
      </c>
      <c r="G103" s="68"/>
      <c r="J103" s="105">
        <f>VLOOKUP(C103,Route2021!$C$2:$J$1212,8,FALSE)</f>
        <v>0</v>
      </c>
      <c r="N103" s="49">
        <f>VLOOKUP(C103,Bilan!$B$4:$D$1985,3,FALSE)</f>
        <v>144444</v>
      </c>
      <c r="O103" s="49">
        <f t="shared" si="1"/>
        <v>126</v>
      </c>
      <c r="P103" s="50" t="str">
        <f>VLOOKUP(C103,VTT!$C$2:$F$357,4,FALSE)</f>
        <v>20/29 ans</v>
      </c>
    </row>
    <row r="104" spans="1:16" ht="14.45" customHeight="1" x14ac:dyDescent="0.25">
      <c r="A104" s="3">
        <v>127</v>
      </c>
      <c r="B104" s="3">
        <f t="shared" si="7"/>
        <v>2309</v>
      </c>
      <c r="C104" t="s">
        <v>3163</v>
      </c>
      <c r="D104" t="s">
        <v>140</v>
      </c>
      <c r="E104" s="49" t="e">
        <f>VLOOKUP(C104,[5]A!$C$2:$I$800,7,FALSE)</f>
        <v>#N/A</v>
      </c>
      <c r="F104" s="50" t="s">
        <v>965</v>
      </c>
      <c r="G104" s="68"/>
      <c r="J104" s="105">
        <f>VLOOKUP(C104,Route2021!$C$2:$J$1212,8,FALSE)</f>
        <v>0</v>
      </c>
      <c r="N104" s="49">
        <f>VLOOKUP(C104,Bilan!$B$4:$D$1985,3,FALSE)</f>
        <v>2309</v>
      </c>
      <c r="O104" s="49">
        <f t="shared" si="1"/>
        <v>127</v>
      </c>
      <c r="P104" s="50" t="str">
        <f>VLOOKUP(C104,VTT!$C$2:$F$357,4,FALSE)</f>
        <v>20/29 ans</v>
      </c>
    </row>
    <row r="105" spans="1:16" ht="14.45" customHeight="1" x14ac:dyDescent="0.25">
      <c r="A105" s="3">
        <v>128</v>
      </c>
      <c r="B105" s="3">
        <f t="shared" si="7"/>
        <v>2443</v>
      </c>
      <c r="C105" t="s">
        <v>2964</v>
      </c>
      <c r="D105" t="s">
        <v>140</v>
      </c>
      <c r="E105" s="49" t="e">
        <f>VLOOKUP(C105,[5]A!$C$2:$I$800,7,FALSE)</f>
        <v>#N/A</v>
      </c>
      <c r="F105" s="50" t="s">
        <v>965</v>
      </c>
      <c r="G105" s="68"/>
      <c r="J105" s="105">
        <f>VLOOKUP(C105,Route2021!$C$2:$J$1212,8,FALSE)</f>
        <v>1</v>
      </c>
      <c r="N105" s="49">
        <f>VLOOKUP(C105,Bilan!$B$4:$D$1985,3,FALSE)</f>
        <v>2443</v>
      </c>
      <c r="O105" s="49">
        <f t="shared" si="1"/>
        <v>128</v>
      </c>
      <c r="P105" s="50" t="str">
        <f>VLOOKUP(C105,VTT!$C$2:$F$357,4,FALSE)</f>
        <v>20/29 ans</v>
      </c>
    </row>
    <row r="106" spans="1:16" ht="14.45" customHeight="1" x14ac:dyDescent="0.25">
      <c r="A106" s="3">
        <v>129</v>
      </c>
      <c r="B106" s="3">
        <f t="shared" si="7"/>
        <v>2411</v>
      </c>
      <c r="C106" t="s">
        <v>2963</v>
      </c>
      <c r="D106" t="s">
        <v>36</v>
      </c>
      <c r="E106" s="49" t="str">
        <f>VLOOKUP(C106,[5]A!$C$2:$I$800,7,FALSE)</f>
        <v>05999124429</v>
      </c>
      <c r="F106" s="50" t="s">
        <v>965</v>
      </c>
      <c r="G106" s="68"/>
      <c r="J106" s="105">
        <v>1</v>
      </c>
      <c r="N106" s="49">
        <f>VLOOKUP(C106,Bilan!$B$4:$D$1985,3,FALSE)</f>
        <v>2411</v>
      </c>
      <c r="O106" s="49">
        <f t="shared" si="1"/>
        <v>129</v>
      </c>
      <c r="P106" s="50" t="str">
        <f>VLOOKUP(C106,VTT!$C$2:$F$357,4,FALSE)</f>
        <v>20/29 ans</v>
      </c>
    </row>
    <row r="107" spans="1:16" ht="14.45" customHeight="1" x14ac:dyDescent="0.25">
      <c r="A107" s="3">
        <v>130</v>
      </c>
      <c r="B107" s="3">
        <f t="shared" si="7"/>
        <v>3118</v>
      </c>
      <c r="C107" t="s">
        <v>901</v>
      </c>
      <c r="D107" t="s">
        <v>174</v>
      </c>
      <c r="E107" s="49" t="str">
        <f>VLOOKUP(C107,[5]A!$C$2:$I$800,7,FALSE)</f>
        <v>05999117360</v>
      </c>
      <c r="F107" s="50" t="s">
        <v>965</v>
      </c>
      <c r="G107" s="68"/>
      <c r="J107" s="105">
        <f>VLOOKUP(C107,Route2021!$C$2:$J$1212,8,FALSE)</f>
        <v>0</v>
      </c>
      <c r="N107" s="49">
        <f>VLOOKUP(C107,Bilan!$B$4:$D$1985,3,FALSE)</f>
        <v>3118</v>
      </c>
      <c r="O107" s="49">
        <f t="shared" si="1"/>
        <v>130</v>
      </c>
      <c r="P107" s="50" t="str">
        <f>VLOOKUP(C107,VTT!$C$2:$F$357,4,FALSE)</f>
        <v>20/29 ans</v>
      </c>
    </row>
    <row r="108" spans="1:16" ht="14.45" customHeight="1" x14ac:dyDescent="0.25">
      <c r="A108" s="3">
        <v>131</v>
      </c>
      <c r="B108" s="3">
        <f t="shared" si="7"/>
        <v>4378</v>
      </c>
      <c r="C108" t="s">
        <v>2921</v>
      </c>
      <c r="D108" t="s">
        <v>36</v>
      </c>
      <c r="E108" s="49" t="str">
        <f>VLOOKUP(C108,[5]A!$C$2:$I$800,7,FALSE)</f>
        <v>05999095356</v>
      </c>
      <c r="F108" s="50" t="s">
        <v>965</v>
      </c>
      <c r="G108" s="68"/>
      <c r="J108" s="105" t="e">
        <f>VLOOKUP(C108,Route2021!$C$2:$J$1212,8,FALSE)</f>
        <v>#N/A</v>
      </c>
      <c r="N108" s="49">
        <f>VLOOKUP(C108,Bilan!$B$4:$D$1985,3,FALSE)</f>
        <v>4378</v>
      </c>
      <c r="O108" s="49">
        <f t="shared" si="1"/>
        <v>131</v>
      </c>
      <c r="P108" s="50" t="str">
        <f>VLOOKUP(C108,VTT!$C$2:$F$357,4,FALSE)</f>
        <v>20/29 ans</v>
      </c>
    </row>
    <row r="109" spans="1:16" ht="14.45" customHeight="1" x14ac:dyDescent="0.25">
      <c r="A109" s="3">
        <v>132</v>
      </c>
      <c r="B109" s="3">
        <v>1303</v>
      </c>
      <c r="C109" t="s">
        <v>3167</v>
      </c>
      <c r="D109" t="s">
        <v>3168</v>
      </c>
      <c r="E109" s="49" t="e">
        <f>VLOOKUP(C109,[5]A!$C$2:$I$800,7,FALSE)</f>
        <v>#N/A</v>
      </c>
      <c r="F109" s="50" t="s">
        <v>965</v>
      </c>
      <c r="G109" s="68"/>
      <c r="J109" s="105" t="e">
        <f>VLOOKUP(C109,Route2021!$C$2:$J$1212,8,FALSE)</f>
        <v>#N/A</v>
      </c>
      <c r="N109" s="49" t="e">
        <f>VLOOKUP(C109,Bilan!$B$4:$D$1985,3,FALSE)</f>
        <v>#N/A</v>
      </c>
      <c r="O109" s="49">
        <f t="shared" si="1"/>
        <v>132</v>
      </c>
      <c r="P109" s="50" t="str">
        <f>VLOOKUP(C109,VTT!$C$2:$F$357,4,FALSE)</f>
        <v>20/29 ans</v>
      </c>
    </row>
    <row r="110" spans="1:16" ht="14.45" customHeight="1" x14ac:dyDescent="0.25">
      <c r="A110" s="3">
        <v>133</v>
      </c>
      <c r="B110" s="3">
        <f t="shared" ref="B110:B125" si="8">N110</f>
        <v>7001</v>
      </c>
      <c r="C110" s="49" t="s">
        <v>3627</v>
      </c>
      <c r="D110" t="s">
        <v>201</v>
      </c>
      <c r="E110" s="49" t="str">
        <f>VLOOKUP(C110,[5]A!$C$2:$I$800,7,FALSE)</f>
        <v>05999127939</v>
      </c>
      <c r="F110" s="50" t="s">
        <v>965</v>
      </c>
      <c r="G110" s="68"/>
      <c r="J110" s="105">
        <f>VLOOKUP(C110,Route2021!$C$2:$J$1212,8,FALSE)</f>
        <v>1</v>
      </c>
      <c r="N110" s="49">
        <f>VLOOKUP(C110,Bilan!$B$4:$D$1985,3,FALSE)</f>
        <v>7001</v>
      </c>
      <c r="O110" s="49">
        <f t="shared" si="1"/>
        <v>133</v>
      </c>
      <c r="P110" s="50" t="e">
        <f>VLOOKUP(C110,VTT!$C$2:$F$357,4,FALSE)</f>
        <v>#N/A</v>
      </c>
    </row>
    <row r="111" spans="1:16" ht="14.45" customHeight="1" x14ac:dyDescent="0.25">
      <c r="A111" s="3">
        <v>134</v>
      </c>
      <c r="B111" s="3">
        <f t="shared" si="8"/>
        <v>2342</v>
      </c>
      <c r="C111" s="49" t="s">
        <v>1260</v>
      </c>
      <c r="D111" t="s">
        <v>411</v>
      </c>
      <c r="E111" s="49" t="str">
        <f>VLOOKUP(C111,[5]A!$C$2:$I$800,7,FALSE)</f>
        <v>05999069525</v>
      </c>
      <c r="F111" s="50" t="s">
        <v>965</v>
      </c>
      <c r="G111" s="68"/>
      <c r="J111" s="105">
        <f>VLOOKUP(C111,Route2021!$C$2:$J$1212,8,FALSE)</f>
        <v>1</v>
      </c>
      <c r="N111" s="49">
        <f>VLOOKUP(C111,Bilan!$B$4:$D$1985,3,FALSE)</f>
        <v>2342</v>
      </c>
      <c r="O111" s="49">
        <f t="shared" si="1"/>
        <v>134</v>
      </c>
      <c r="P111" s="50" t="str">
        <f>VLOOKUP(C111,VTT!$C$2:$F$357,4,FALSE)</f>
        <v>20/29 ans</v>
      </c>
    </row>
    <row r="112" spans="1:16" ht="14.45" customHeight="1" x14ac:dyDescent="0.25">
      <c r="A112" s="3">
        <v>135</v>
      </c>
      <c r="B112" s="3">
        <f t="shared" si="8"/>
        <v>2357</v>
      </c>
      <c r="C112" s="49" t="s">
        <v>1861</v>
      </c>
      <c r="D112" s="49" t="s">
        <v>183</v>
      </c>
      <c r="E112" s="49" t="str">
        <f>VLOOKUP(C112,[5]A!$C$2:$I$800,7,FALSE)</f>
        <v>05999097766</v>
      </c>
      <c r="F112" s="50" t="s">
        <v>965</v>
      </c>
      <c r="G112" s="68"/>
      <c r="J112" s="105">
        <f>VLOOKUP(C112,Route2021!$C$2:$J$1212,8,FALSE)</f>
        <v>1</v>
      </c>
      <c r="N112" s="49">
        <f>VLOOKUP(C112,Bilan!$B$4:$D$1985,3,FALSE)</f>
        <v>2357</v>
      </c>
      <c r="O112" s="49">
        <f t="shared" si="1"/>
        <v>135</v>
      </c>
      <c r="P112" s="50" t="e">
        <f>VLOOKUP(C112,VTT!$C$2:$F$357,4,FALSE)</f>
        <v>#N/A</v>
      </c>
    </row>
    <row r="113" spans="1:16" ht="14.45" customHeight="1" x14ac:dyDescent="0.25">
      <c r="A113" s="3">
        <v>136</v>
      </c>
      <c r="B113" s="3">
        <f t="shared" si="8"/>
        <v>2565</v>
      </c>
      <c r="C113" s="49" t="s">
        <v>3280</v>
      </c>
      <c r="D113" t="s">
        <v>3277</v>
      </c>
      <c r="E113" s="49" t="str">
        <f>VLOOKUP(C113,[5]A!$C$2:$I$800,7,FALSE)</f>
        <v>05999069472</v>
      </c>
      <c r="F113" s="50" t="s">
        <v>965</v>
      </c>
      <c r="G113" s="68"/>
      <c r="J113" s="105">
        <f>VLOOKUP(C113,Route2021!$C$2:$J$1212,8,FALSE)</f>
        <v>0</v>
      </c>
      <c r="N113" s="49">
        <f>VLOOKUP(C113,Bilan!$B$4:$D$1985,3,FALSE)</f>
        <v>2565</v>
      </c>
      <c r="O113" s="49">
        <f t="shared" si="1"/>
        <v>136</v>
      </c>
      <c r="P113" s="50" t="str">
        <f>VLOOKUP(C113,VTT!$C$2:$F$357,4,FALSE)</f>
        <v>20/29 ans</v>
      </c>
    </row>
    <row r="114" spans="1:16" ht="14.45" customHeight="1" x14ac:dyDescent="0.25">
      <c r="A114" s="3">
        <v>137</v>
      </c>
      <c r="B114" s="3">
        <f t="shared" si="8"/>
        <v>144269</v>
      </c>
      <c r="C114" t="s">
        <v>184</v>
      </c>
      <c r="D114" t="s">
        <v>22</v>
      </c>
      <c r="E114" s="49" t="str">
        <f>VLOOKUP(C114,[5]A!$C$2:$I$800,7,FALSE)</f>
        <v>05999111225</v>
      </c>
      <c r="F114" s="50" t="s">
        <v>965</v>
      </c>
      <c r="G114" s="68"/>
      <c r="J114" s="105">
        <f>VLOOKUP(C114,Route2021!$C$2:$J$1212,8,FALSE)</f>
        <v>1</v>
      </c>
      <c r="N114" s="49">
        <f>VLOOKUP(C114,Bilan!$B$4:$D$1985,3,FALSE)</f>
        <v>144269</v>
      </c>
      <c r="O114" s="49">
        <f t="shared" si="1"/>
        <v>137</v>
      </c>
      <c r="P114" s="50" t="str">
        <f>VLOOKUP(C114,VTT!$C$2:$F$357,4,FALSE)</f>
        <v>17/19 ans</v>
      </c>
    </row>
    <row r="115" spans="1:16" ht="14.45" customHeight="1" x14ac:dyDescent="0.25">
      <c r="A115" s="3">
        <v>138</v>
      </c>
      <c r="B115" s="3">
        <f t="shared" si="8"/>
        <v>144343</v>
      </c>
      <c r="C115" t="s">
        <v>199</v>
      </c>
      <c r="D115" t="s">
        <v>3719</v>
      </c>
      <c r="E115" s="49" t="str">
        <f>VLOOKUP(C115,[5]A!$C$2:$I$800,7,FALSE)</f>
        <v>05999017348</v>
      </c>
      <c r="F115" s="50" t="s">
        <v>965</v>
      </c>
      <c r="G115" s="68"/>
      <c r="J115" s="105">
        <v>1</v>
      </c>
      <c r="N115" s="49">
        <f>VLOOKUP(C115,Bilan!$B$4:$D$1985,3,FALSE)</f>
        <v>144343</v>
      </c>
      <c r="O115" s="49">
        <f t="shared" si="1"/>
        <v>138</v>
      </c>
      <c r="P115" s="50" t="e">
        <f>VLOOKUP(C115,VTT!$C$2:$F$357,4,FALSE)</f>
        <v>#N/A</v>
      </c>
    </row>
    <row r="116" spans="1:16" ht="14.45" customHeight="1" x14ac:dyDescent="0.25">
      <c r="A116" s="3">
        <v>139</v>
      </c>
      <c r="B116" s="3">
        <f t="shared" si="8"/>
        <v>144470</v>
      </c>
      <c r="C116" t="s">
        <v>2624</v>
      </c>
      <c r="D116" t="s">
        <v>2625</v>
      </c>
      <c r="E116" s="49" t="str">
        <f>VLOOKUP(C116,[5]A!$C$2:$I$800,7,FALSE)</f>
        <v>06297015338</v>
      </c>
      <c r="F116" s="50" t="s">
        <v>965</v>
      </c>
      <c r="G116" s="68"/>
      <c r="J116" s="105">
        <f>VLOOKUP(C116,Route2021!$C$2:$J$1212,8,FALSE)</f>
        <v>1</v>
      </c>
      <c r="N116" s="49">
        <f>VLOOKUP(C116,Bilan!$B$4:$D$1985,3,FALSE)</f>
        <v>144470</v>
      </c>
      <c r="O116" s="49">
        <f t="shared" si="1"/>
        <v>139</v>
      </c>
      <c r="P116" s="50" t="str">
        <f>VLOOKUP(C116,VTT!$C$2:$F$357,4,FALSE)</f>
        <v>20/29 ans</v>
      </c>
    </row>
    <row r="117" spans="1:16" ht="14.45" customHeight="1" x14ac:dyDescent="0.25">
      <c r="A117" s="3">
        <v>140</v>
      </c>
      <c r="B117" s="3">
        <f t="shared" si="8"/>
        <v>5171</v>
      </c>
      <c r="C117" t="s">
        <v>3683</v>
      </c>
      <c r="D117" t="s">
        <v>2786</v>
      </c>
      <c r="E117" s="49" t="str">
        <f>VLOOKUP(C117,[5]A!$C$2:$I$800,7,FALSE)</f>
        <v>06240389661</v>
      </c>
      <c r="F117" s="50" t="s">
        <v>965</v>
      </c>
      <c r="G117" s="68"/>
      <c r="J117" s="105">
        <v>1</v>
      </c>
      <c r="N117" s="49">
        <f>VLOOKUP(C117,Bilan!$B$4:$D$1985,3,FALSE)</f>
        <v>5171</v>
      </c>
      <c r="O117" s="49">
        <f t="shared" si="1"/>
        <v>140</v>
      </c>
      <c r="P117" s="50" t="e">
        <f>VLOOKUP(C117,VTT!$C$2:$F$357,4,FALSE)</f>
        <v>#N/A</v>
      </c>
    </row>
    <row r="118" spans="1:16" ht="14.45" customHeight="1" x14ac:dyDescent="0.25">
      <c r="A118" s="3">
        <v>281</v>
      </c>
      <c r="B118" s="3">
        <f t="shared" si="8"/>
        <v>2329</v>
      </c>
      <c r="C118" s="5" t="s">
        <v>1249</v>
      </c>
      <c r="D118" s="51" t="s">
        <v>251</v>
      </c>
      <c r="E118" s="49" t="str">
        <f>VLOOKUP(C118,[5]A!$C$2:$I$800,7,FALSE)</f>
        <v>05999085266</v>
      </c>
      <c r="F118" s="50" t="s">
        <v>965</v>
      </c>
      <c r="G118" s="68"/>
      <c r="J118" s="105">
        <f>VLOOKUP(C118,Route2021!$C$2:$J$1212,8,FALSE)</f>
        <v>1</v>
      </c>
      <c r="N118" s="49">
        <f>VLOOKUP(C118,Bilan!$B$4:$D$1985,3,FALSE)</f>
        <v>2329</v>
      </c>
      <c r="O118" s="49">
        <f t="shared" si="1"/>
        <v>281</v>
      </c>
      <c r="P118" s="50" t="e">
        <f>VLOOKUP(C118,VTT!$C$2:$F$357,4,FALSE)</f>
        <v>#N/A</v>
      </c>
    </row>
    <row r="119" spans="1:16" ht="14.45" customHeight="1" x14ac:dyDescent="0.25">
      <c r="A119" s="3">
        <v>282</v>
      </c>
      <c r="B119" s="3">
        <f t="shared" si="8"/>
        <v>7143</v>
      </c>
      <c r="C119" s="5" t="s">
        <v>3725</v>
      </c>
      <c r="D119" s="51" t="s">
        <v>115</v>
      </c>
      <c r="E119" s="49" t="str">
        <f>VLOOKUP(C119,[5]A!$C$2:$I$800,7,FALSE)</f>
        <v>05999095371</v>
      </c>
      <c r="F119" s="50" t="s">
        <v>965</v>
      </c>
      <c r="G119" s="68"/>
      <c r="J119" s="105" t="e">
        <f>VLOOKUP(C119,Route2021!$C$2:$J$1212,8,FALSE)</f>
        <v>#N/A</v>
      </c>
      <c r="N119" s="49">
        <f>VLOOKUP(C119,Bilan!$B$4:$D$1985,3,FALSE)</f>
        <v>7143</v>
      </c>
      <c r="O119" s="49">
        <f t="shared" si="1"/>
        <v>282</v>
      </c>
      <c r="P119" s="50" t="e">
        <f>VLOOKUP(C119,VTT!$C$2:$F$357,4,FALSE)</f>
        <v>#N/A</v>
      </c>
    </row>
    <row r="120" spans="1:16" ht="14.45" customHeight="1" x14ac:dyDescent="0.25">
      <c r="A120" s="3">
        <v>283</v>
      </c>
      <c r="B120" s="3">
        <f t="shared" si="8"/>
        <v>144620</v>
      </c>
      <c r="C120" s="5" t="s">
        <v>19</v>
      </c>
      <c r="D120" s="51" t="s">
        <v>3097</v>
      </c>
      <c r="E120" s="49" t="str">
        <f>VLOOKUP(C120,[5]A!$C$2:$I$800,7,FALSE)</f>
        <v>05994029152</v>
      </c>
      <c r="F120" s="50" t="s">
        <v>965</v>
      </c>
      <c r="G120" s="68"/>
      <c r="J120" s="105" t="e">
        <f>VLOOKUP(C120,Route2021!$C$2:$J$1212,8,FALSE)</f>
        <v>#N/A</v>
      </c>
      <c r="N120" s="49">
        <f>VLOOKUP(C120,Bilan!$B$4:$D$1985,3,FALSE)</f>
        <v>144620</v>
      </c>
      <c r="O120" s="49">
        <f t="shared" si="1"/>
        <v>283</v>
      </c>
      <c r="P120" s="50" t="e">
        <f>VLOOKUP(C120,VTT!$C$2:$F$357,4,FALSE)</f>
        <v>#N/A</v>
      </c>
    </row>
    <row r="121" spans="1:16" ht="14.45" customHeight="1" x14ac:dyDescent="0.25">
      <c r="A121" s="3">
        <v>284</v>
      </c>
      <c r="B121" s="3">
        <f t="shared" si="8"/>
        <v>7097</v>
      </c>
      <c r="C121" s="5" t="s">
        <v>3684</v>
      </c>
      <c r="D121" s="51" t="s">
        <v>2625</v>
      </c>
      <c r="E121" s="49" t="str">
        <f>VLOOKUP(C121,[5]A!$C$2:$I$800,7,FALSE)</f>
        <v>06297107504</v>
      </c>
      <c r="F121" s="50" t="s">
        <v>965</v>
      </c>
      <c r="G121" s="68"/>
      <c r="J121" s="105" t="e">
        <f>VLOOKUP(C121,Route2021!$C$2:$J$1212,8,FALSE)</f>
        <v>#N/A</v>
      </c>
      <c r="N121" s="49">
        <f>VLOOKUP(C121,Bilan!$B$4:$D$1985,3,FALSE)</f>
        <v>7097</v>
      </c>
      <c r="O121" s="49">
        <f t="shared" si="1"/>
        <v>284</v>
      </c>
      <c r="P121" s="50" t="e">
        <f>VLOOKUP(C121,VTT!$C$2:$F$357,4,FALSE)</f>
        <v>#N/A</v>
      </c>
    </row>
    <row r="122" spans="1:16" ht="14.45" customHeight="1" x14ac:dyDescent="0.25">
      <c r="A122" s="3">
        <v>285</v>
      </c>
      <c r="B122" s="3">
        <f t="shared" si="8"/>
        <v>0</v>
      </c>
      <c r="C122" s="5" t="s">
        <v>2990</v>
      </c>
      <c r="D122" s="51" t="s">
        <v>153</v>
      </c>
      <c r="E122" s="49" t="str">
        <f>VLOOKUP(C122,[5]A!$C$2:$I$800,7,FALSE)</f>
        <v>05999111156</v>
      </c>
      <c r="F122" s="50" t="s">
        <v>965</v>
      </c>
      <c r="G122" s="68"/>
      <c r="J122" s="105">
        <f>VLOOKUP(C122,Route2021!$C$2:$J$1212,8,FALSE)</f>
        <v>0</v>
      </c>
      <c r="O122" s="49">
        <f t="shared" si="1"/>
        <v>285</v>
      </c>
      <c r="P122" s="50" t="str">
        <f>VLOOKUP(C122,VTT!$C$2:$F$357,4,FALSE)</f>
        <v>17/19 ans</v>
      </c>
    </row>
    <row r="123" spans="1:16" ht="14.45" customHeight="1" x14ac:dyDescent="0.25">
      <c r="A123" s="3">
        <v>286</v>
      </c>
      <c r="B123" s="3">
        <f t="shared" si="8"/>
        <v>3125</v>
      </c>
      <c r="C123" s="5" t="s">
        <v>866</v>
      </c>
      <c r="D123" s="49" t="s">
        <v>107</v>
      </c>
      <c r="E123" s="49" t="str">
        <f>VLOOKUP(C123,[5]A!$C$2:$I$800,7,FALSE)</f>
        <v>05999023389</v>
      </c>
      <c r="F123" s="50" t="s">
        <v>965</v>
      </c>
      <c r="G123" s="68"/>
      <c r="J123" s="105">
        <f>VLOOKUP(C123,Route2021!$C$2:$J$1212,8,FALSE)</f>
        <v>0</v>
      </c>
      <c r="N123" s="49">
        <f>VLOOKUP(C123,Bilan!$B$4:$D$1985,3,FALSE)</f>
        <v>3125</v>
      </c>
      <c r="O123" s="49">
        <f t="shared" si="1"/>
        <v>286</v>
      </c>
      <c r="P123" s="50" t="e">
        <f>VLOOKUP(C123,VTT!$C$2:$F$357,4,FALSE)</f>
        <v>#N/A</v>
      </c>
    </row>
    <row r="124" spans="1:16" ht="14.45" customHeight="1" x14ac:dyDescent="0.25">
      <c r="A124" s="3">
        <v>287</v>
      </c>
      <c r="B124" s="3">
        <f t="shared" si="8"/>
        <v>144306</v>
      </c>
      <c r="C124" t="s">
        <v>682</v>
      </c>
      <c r="D124" t="s">
        <v>3702</v>
      </c>
      <c r="E124" s="49" t="str">
        <f>VLOOKUP(C124,[5]A!$C$2:$I$800,7,FALSE)</f>
        <v>05999105851</v>
      </c>
      <c r="F124" s="50" t="s">
        <v>965</v>
      </c>
      <c r="G124" s="68"/>
      <c r="J124" s="105">
        <f>VLOOKUP(C124,Route2021!$C$2:$J$1212,8,FALSE)</f>
        <v>1</v>
      </c>
      <c r="N124" s="49">
        <f>VLOOKUP(C124,Bilan!$B$4:$D$1985,3,FALSE)</f>
        <v>144306</v>
      </c>
      <c r="O124" s="49">
        <f t="shared" si="1"/>
        <v>287</v>
      </c>
      <c r="P124" s="50" t="e">
        <f>VLOOKUP(C124,VTT!$C$2:$F$357,4,FALSE)</f>
        <v>#N/A</v>
      </c>
    </row>
    <row r="125" spans="1:16" ht="14.45" customHeight="1" x14ac:dyDescent="0.25">
      <c r="A125" s="3">
        <v>288</v>
      </c>
      <c r="B125" s="3">
        <f t="shared" si="8"/>
        <v>5137</v>
      </c>
      <c r="C125" t="s">
        <v>3682</v>
      </c>
      <c r="D125" t="s">
        <v>101</v>
      </c>
      <c r="E125" s="49" t="str">
        <f>VLOOKUP(C125,[5]A!$C$2:$I$800,7,FALSE)</f>
        <v>06297042033</v>
      </c>
      <c r="F125" s="50" t="s">
        <v>965</v>
      </c>
      <c r="G125" s="68"/>
      <c r="J125" s="105" t="e">
        <f>VLOOKUP(C125,Route2021!$C$2:$J$1212,8,FALSE)</f>
        <v>#N/A</v>
      </c>
      <c r="N125" s="49">
        <f>VLOOKUP(C125,Bilan!$B$4:$D$1985,3,FALSE)</f>
        <v>5137</v>
      </c>
      <c r="O125" s="49">
        <f t="shared" si="1"/>
        <v>288</v>
      </c>
      <c r="P125" s="50" t="e">
        <f>VLOOKUP(C125,VTT!$C$2:$F$357,4,FALSE)</f>
        <v>#N/A</v>
      </c>
    </row>
    <row r="126" spans="1:16" ht="14.45" customHeight="1" x14ac:dyDescent="0.25">
      <c r="A126" s="3">
        <v>289</v>
      </c>
      <c r="B126" s="3">
        <v>2412</v>
      </c>
      <c r="C126" t="s">
        <v>3844</v>
      </c>
      <c r="D126" t="s">
        <v>140</v>
      </c>
      <c r="E126" s="49" t="str">
        <f>VLOOKUP(C126,[5]A!$C$2:$I$800,7,FALSE)</f>
        <v>05999018278</v>
      </c>
      <c r="F126" s="50" t="s">
        <v>965</v>
      </c>
      <c r="G126" s="68"/>
      <c r="J126" s="105" t="e">
        <f>VLOOKUP(C126,Route2021!$C$2:$J$1212,8,FALSE)</f>
        <v>#N/A</v>
      </c>
      <c r="N126" s="49">
        <v>2412</v>
      </c>
      <c r="O126" s="49">
        <f t="shared" si="1"/>
        <v>289</v>
      </c>
      <c r="P126" s="50" t="e">
        <f>VLOOKUP(C126,VTT!$C$2:$F$357,4,FALSE)</f>
        <v>#N/A</v>
      </c>
    </row>
    <row r="127" spans="1:16" ht="14.45" customHeight="1" x14ac:dyDescent="0.25">
      <c r="A127" s="3">
        <v>290</v>
      </c>
      <c r="B127" s="3">
        <f t="shared" ref="B127:B173" si="9">N127</f>
        <v>2347</v>
      </c>
      <c r="C127" t="s">
        <v>2977</v>
      </c>
      <c r="D127" t="s">
        <v>411</v>
      </c>
      <c r="E127" s="49" t="str">
        <f>VLOOKUP(C127,[5]A!$C$2:$I$800,7,FALSE)</f>
        <v>05999058867</v>
      </c>
      <c r="F127" s="50" t="s">
        <v>965</v>
      </c>
      <c r="G127" s="68"/>
      <c r="J127" s="105">
        <f>VLOOKUP(C127,Route2021!$C$2:$J$1212,8,FALSE)</f>
        <v>0</v>
      </c>
      <c r="N127" s="49">
        <f>VLOOKUP(C127,Bilan!$B$4:$D$1985,3,FALSE)</f>
        <v>2347</v>
      </c>
      <c r="O127" s="49">
        <f t="shared" si="1"/>
        <v>290</v>
      </c>
      <c r="P127" s="50" t="e">
        <f>VLOOKUP(C127,VTT!$C$2:$F$357,4,FALSE)</f>
        <v>#N/A</v>
      </c>
    </row>
    <row r="128" spans="1:16" ht="14.45" customHeight="1" x14ac:dyDescent="0.25">
      <c r="A128" s="3">
        <v>291</v>
      </c>
      <c r="B128" s="3">
        <f t="shared" si="9"/>
        <v>144284</v>
      </c>
      <c r="C128" t="s">
        <v>690</v>
      </c>
      <c r="D128" t="s">
        <v>101</v>
      </c>
      <c r="E128" s="49" t="str">
        <f>VLOOKUP(C128,[5]A!$C$2:$I$800,7,FALSE)</f>
        <v>06297070134</v>
      </c>
      <c r="F128" s="50" t="s">
        <v>965</v>
      </c>
      <c r="G128" s="68"/>
      <c r="J128" s="105">
        <f>VLOOKUP(C128,Route2021!$C$2:$J$1212,8,FALSE)</f>
        <v>0</v>
      </c>
      <c r="N128" s="49">
        <f>VLOOKUP(C128,Bilan!$B$4:$D$1985,3,FALSE)</f>
        <v>144284</v>
      </c>
      <c r="O128" s="49">
        <f t="shared" si="1"/>
        <v>291</v>
      </c>
      <c r="P128" s="50" t="str">
        <f>VLOOKUP(C128,VTT!$C$2:$F$357,4,FALSE)</f>
        <v>17/19 ans</v>
      </c>
    </row>
    <row r="129" spans="1:16" ht="14.45" customHeight="1" x14ac:dyDescent="0.25">
      <c r="A129" s="3">
        <v>292</v>
      </c>
      <c r="B129" s="3">
        <f t="shared" si="9"/>
        <v>144415</v>
      </c>
      <c r="C129" t="s">
        <v>182</v>
      </c>
      <c r="D129" t="s">
        <v>183</v>
      </c>
      <c r="E129" s="49" t="str">
        <f>VLOOKUP(C129,[5]A!$C$2:$I$800,7,FALSE)</f>
        <v>05999084981</v>
      </c>
      <c r="F129" s="50" t="s">
        <v>965</v>
      </c>
      <c r="G129" s="68"/>
      <c r="J129" s="105">
        <f>VLOOKUP(C129,Route2021!$C$2:$J$1212,8,FALSE)</f>
        <v>1</v>
      </c>
      <c r="N129" s="49">
        <f>VLOOKUP(C129,Bilan!$B$4:$D$1985,3,FALSE)</f>
        <v>144415</v>
      </c>
      <c r="O129" s="49">
        <f t="shared" si="1"/>
        <v>292</v>
      </c>
      <c r="P129" s="50" t="e">
        <f>VLOOKUP(C129,VTT!$C$2:$F$357,4,FALSE)</f>
        <v>#N/A</v>
      </c>
    </row>
    <row r="130" spans="1:16" ht="14.45" customHeight="1" x14ac:dyDescent="0.25">
      <c r="A130" s="3">
        <v>293</v>
      </c>
      <c r="B130" s="49">
        <f t="shared" si="9"/>
        <v>1303</v>
      </c>
      <c r="C130" s="3" t="s">
        <v>34</v>
      </c>
      <c r="D130" t="s">
        <v>326</v>
      </c>
      <c r="E130" s="49" t="e">
        <f>VLOOKUP(C130,[5]A!$C$2:$I$800,7,FALSE)</f>
        <v>#N/A</v>
      </c>
      <c r="F130" s="50" t="s">
        <v>965</v>
      </c>
      <c r="G130" s="68"/>
      <c r="J130" s="105">
        <f>VLOOKUP(C130,Route2021!$C$2:$J$1212,8,FALSE)</f>
        <v>1</v>
      </c>
      <c r="N130" s="49">
        <f>VLOOKUP(C130,Bilan!$B$4:$D$1985,3,FALSE)</f>
        <v>1303</v>
      </c>
      <c r="O130" s="49">
        <f t="shared" si="1"/>
        <v>293</v>
      </c>
      <c r="P130" s="50" t="e">
        <f>VLOOKUP(C130,VTT!$C$2:$F$357,4,FALSE)</f>
        <v>#N/A</v>
      </c>
    </row>
    <row r="131" spans="1:16" ht="14.45" customHeight="1" x14ac:dyDescent="0.25">
      <c r="A131" s="3">
        <v>294</v>
      </c>
      <c r="B131" s="49">
        <f t="shared" si="9"/>
        <v>2345</v>
      </c>
      <c r="C131" s="3" t="s">
        <v>2137</v>
      </c>
      <c r="D131" t="s">
        <v>251</v>
      </c>
      <c r="E131" s="49" t="str">
        <f>VLOOKUP(C131,[5]A!$C$2:$I$800,7,FALSE)</f>
        <v>05996227089</v>
      </c>
      <c r="F131" s="50" t="s">
        <v>965</v>
      </c>
      <c r="G131" s="68"/>
      <c r="J131" s="105">
        <f>VLOOKUP(C131,Route2021!$C$2:$J$1212,8,FALSE)</f>
        <v>1</v>
      </c>
      <c r="N131" s="49">
        <f>VLOOKUP(C131,Bilan!$B$4:$D$1985,3,FALSE)</f>
        <v>2345</v>
      </c>
      <c r="O131" s="49">
        <f t="shared" si="1"/>
        <v>294</v>
      </c>
      <c r="P131" s="50" t="e">
        <f>VLOOKUP(C131,VTT!$C$2:$F$357,4,FALSE)</f>
        <v>#N/A</v>
      </c>
    </row>
    <row r="132" spans="1:16" ht="14.45" customHeight="1" x14ac:dyDescent="0.25">
      <c r="A132" s="3">
        <v>295</v>
      </c>
      <c r="B132" s="3">
        <f t="shared" si="9"/>
        <v>4356</v>
      </c>
      <c r="C132" s="49" t="s">
        <v>1543</v>
      </c>
      <c r="D132" s="49" t="s">
        <v>62</v>
      </c>
      <c r="E132" s="49" t="str">
        <f>VLOOKUP(C132,[5]A!$C$2:$I$800,7,FALSE)</f>
        <v>05999120845</v>
      </c>
      <c r="F132" s="50" t="s">
        <v>965</v>
      </c>
      <c r="G132" s="68"/>
      <c r="J132" s="105">
        <f>VLOOKUP(C132,Route2021!$C$2:$J$1212,8,FALSE)</f>
        <v>0</v>
      </c>
      <c r="N132" s="49">
        <f>VLOOKUP(C132,Bilan!$B$4:$D$1985,3,FALSE)</f>
        <v>4356</v>
      </c>
      <c r="O132" s="49">
        <f t="shared" si="1"/>
        <v>295</v>
      </c>
      <c r="P132" s="50" t="e">
        <f>VLOOKUP(C132,VTT!$C$2:$F$357,4,FALSE)</f>
        <v>#N/A</v>
      </c>
    </row>
    <row r="133" spans="1:16" ht="14.45" customHeight="1" x14ac:dyDescent="0.25">
      <c r="A133" s="3">
        <v>296</v>
      </c>
      <c r="B133" s="49">
        <f t="shared" si="9"/>
        <v>144521</v>
      </c>
      <c r="C133" s="49" t="s">
        <v>180</v>
      </c>
      <c r="D133" t="s">
        <v>101</v>
      </c>
      <c r="E133" s="49" t="str">
        <f>VLOOKUP(C133,[5]A!$C$2:$I$800,7,FALSE)</f>
        <v>06297042391</v>
      </c>
      <c r="F133" s="50" t="s">
        <v>965</v>
      </c>
      <c r="G133" s="68"/>
      <c r="J133" s="105">
        <f>VLOOKUP(C133,Route2021!$C$2:$J$1212,8,FALSE)</f>
        <v>0</v>
      </c>
      <c r="N133" s="49">
        <f>VLOOKUP(C133,Bilan!$B$4:$D$1985,3,FALSE)</f>
        <v>144521</v>
      </c>
      <c r="O133" s="49">
        <f t="shared" si="1"/>
        <v>296</v>
      </c>
      <c r="P133" s="50" t="str">
        <f>VLOOKUP(C133,VTT!$C$2:$F$357,4,FALSE)</f>
        <v>17/19 ans</v>
      </c>
    </row>
    <row r="134" spans="1:16" ht="14.45" customHeight="1" x14ac:dyDescent="0.25">
      <c r="A134" s="3">
        <v>297</v>
      </c>
      <c r="B134" s="49" t="str">
        <f t="shared" si="9"/>
        <v xml:space="preserve"> </v>
      </c>
      <c r="C134" t="s">
        <v>194</v>
      </c>
      <c r="D134" t="s">
        <v>101</v>
      </c>
      <c r="E134" s="49" t="e">
        <f>VLOOKUP(C134,[5]A!$C$2:$I$800,7,FALSE)</f>
        <v>#N/A</v>
      </c>
      <c r="F134" s="50" t="s">
        <v>965</v>
      </c>
      <c r="G134" s="68"/>
      <c r="J134" s="105">
        <f>VLOOKUP(C134,Route2021!$C$2:$J$1212,8,FALSE)</f>
        <v>0</v>
      </c>
      <c r="N134" s="49" t="str">
        <f>VLOOKUP(C134,Bilan!$B$4:$D$1985,3,FALSE)</f>
        <v xml:space="preserve"> </v>
      </c>
      <c r="O134" s="49">
        <f t="shared" si="1"/>
        <v>297</v>
      </c>
      <c r="P134" s="50" t="e">
        <f>VLOOKUP(C134,VTT!$C$2:$F$357,4,FALSE)</f>
        <v>#N/A</v>
      </c>
    </row>
    <row r="135" spans="1:16" ht="14.45" customHeight="1" x14ac:dyDescent="0.25">
      <c r="A135" s="3">
        <v>298</v>
      </c>
      <c r="B135" s="49">
        <f t="shared" si="9"/>
        <v>144388</v>
      </c>
      <c r="C135" t="s">
        <v>1269</v>
      </c>
      <c r="D135" t="s">
        <v>32</v>
      </c>
      <c r="E135" s="49" t="str">
        <f>VLOOKUP(C135,[5]A!$C$2:$I$800,7,FALSE)</f>
        <v>05999111760</v>
      </c>
      <c r="F135" s="50" t="s">
        <v>965</v>
      </c>
      <c r="G135" s="68"/>
      <c r="J135" s="105">
        <f>VLOOKUP(C135,Route2021!$C$2:$J$1212,8,FALSE)</f>
        <v>1</v>
      </c>
      <c r="N135" s="49">
        <f>VLOOKUP(C135,Bilan!$B$4:$D$1985,3,FALSE)</f>
        <v>144388</v>
      </c>
      <c r="O135" s="49">
        <f t="shared" si="1"/>
        <v>298</v>
      </c>
      <c r="P135" s="50" t="e">
        <f>VLOOKUP(C135,VTT!$C$2:$F$357,4,FALSE)</f>
        <v>#N/A</v>
      </c>
    </row>
    <row r="136" spans="1:16" ht="14.45" customHeight="1" x14ac:dyDescent="0.25">
      <c r="A136" s="3">
        <v>299</v>
      </c>
      <c r="B136" s="49">
        <f t="shared" si="9"/>
        <v>2573</v>
      </c>
      <c r="C136" t="s">
        <v>3681</v>
      </c>
      <c r="D136" t="s">
        <v>153</v>
      </c>
      <c r="E136" s="49" t="str">
        <f>VLOOKUP(C136,[5]A!$C$2:$I$800,7,FALSE)</f>
        <v>05999125346</v>
      </c>
      <c r="F136" s="50" t="s">
        <v>965</v>
      </c>
      <c r="G136" s="68"/>
      <c r="J136" s="105">
        <f>VLOOKUP(C136,Route2021!$C$2:$J$1212,8,FALSE)</f>
        <v>0</v>
      </c>
      <c r="N136" s="49">
        <f>VLOOKUP(C136,Bilan!$B$4:$D$1985,3,FALSE)</f>
        <v>2573</v>
      </c>
      <c r="O136" s="49">
        <f t="shared" si="1"/>
        <v>299</v>
      </c>
      <c r="P136" s="50" t="e">
        <f>VLOOKUP(C136,VTT!$C$2:$F$357,4,FALSE)</f>
        <v>#N/A</v>
      </c>
    </row>
    <row r="137" spans="1:16" ht="14.45" customHeight="1" x14ac:dyDescent="0.25">
      <c r="A137" s="3">
        <v>300</v>
      </c>
      <c r="B137" s="49">
        <f t="shared" si="9"/>
        <v>7108</v>
      </c>
      <c r="C137" t="s">
        <v>3430</v>
      </c>
      <c r="D137" t="s">
        <v>96</v>
      </c>
      <c r="E137" s="49" t="e">
        <f>VLOOKUP(C137,[5]A!$C$2:$I$800,7,FALSE)</f>
        <v>#N/A</v>
      </c>
      <c r="F137" s="50" t="s">
        <v>965</v>
      </c>
      <c r="G137" s="68"/>
      <c r="J137" s="105">
        <f>VLOOKUP(C137,Route2021!$C$2:$J$1212,8,FALSE)</f>
        <v>1</v>
      </c>
      <c r="N137" s="49">
        <f>VLOOKUP(C137,Bilan!$B$4:$D$1985,3,FALSE)</f>
        <v>7108</v>
      </c>
      <c r="O137" s="49">
        <f t="shared" si="1"/>
        <v>300</v>
      </c>
      <c r="P137" s="50" t="str">
        <f>VLOOKUP(C137,VTT!$C$2:$F$357,4,FALSE)</f>
        <v>20/29 ans</v>
      </c>
    </row>
    <row r="138" spans="1:16" ht="14.45" customHeight="1" x14ac:dyDescent="0.25">
      <c r="A138" s="3">
        <v>380</v>
      </c>
      <c r="B138" s="49">
        <f t="shared" si="9"/>
        <v>4860</v>
      </c>
      <c r="C138" s="49" t="s">
        <v>3837</v>
      </c>
      <c r="D138" s="5" t="s">
        <v>2599</v>
      </c>
      <c r="E138" s="49" t="str">
        <f>VLOOKUP(C138,[5]A!$C$2:$I$800,7,FALSE)</f>
        <v>06297108456</v>
      </c>
      <c r="F138" s="50" t="s">
        <v>965</v>
      </c>
      <c r="G138" s="68"/>
      <c r="J138" s="105" t="e">
        <f>VLOOKUP(C138,Route2021!$C$2:$J$1212,8,FALSE)</f>
        <v>#N/A</v>
      </c>
      <c r="N138" s="49">
        <f>VLOOKUP(C138,Bilan!$B$4:$D$1985,3,FALSE)</f>
        <v>4860</v>
      </c>
      <c r="O138" s="49">
        <f t="shared" si="1"/>
        <v>380</v>
      </c>
      <c r="P138" s="50" t="e">
        <f>VLOOKUP(C138,VTT!$C$2:$F$357,4,FALSE)</f>
        <v>#N/A</v>
      </c>
    </row>
    <row r="139" spans="1:16" ht="14.45" customHeight="1" x14ac:dyDescent="0.25">
      <c r="A139" s="3">
        <v>381</v>
      </c>
      <c r="B139" s="49">
        <f t="shared" si="9"/>
        <v>4853</v>
      </c>
      <c r="C139" s="49" t="s">
        <v>1606</v>
      </c>
      <c r="D139" s="49" t="s">
        <v>36</v>
      </c>
      <c r="E139" s="49" t="e">
        <f>VLOOKUP(C139,[5]A!$C$2:$I$800,7,FALSE)</f>
        <v>#N/A</v>
      </c>
      <c r="F139" s="50" t="s">
        <v>965</v>
      </c>
      <c r="G139" s="68"/>
      <c r="J139" s="105" t="e">
        <f>VLOOKUP(C139,Route2021!$C$2:$J$1212,8,FALSE)</f>
        <v>#N/A</v>
      </c>
      <c r="N139" s="49">
        <f>VLOOKUP(C139,Bilan!$B$4:$D$1985,3,FALSE)</f>
        <v>4853</v>
      </c>
      <c r="O139" s="49">
        <f t="shared" si="1"/>
        <v>381</v>
      </c>
      <c r="P139" s="50" t="e">
        <f>VLOOKUP(C139,VTT!$C$2:$F$357,4,FALSE)</f>
        <v>#N/A</v>
      </c>
    </row>
    <row r="140" spans="1:16" ht="14.45" customHeight="1" x14ac:dyDescent="0.25">
      <c r="A140" s="3">
        <v>382</v>
      </c>
      <c r="B140" s="49">
        <f t="shared" si="9"/>
        <v>7072</v>
      </c>
      <c r="C140" t="s">
        <v>1351</v>
      </c>
      <c r="D140" s="5" t="s">
        <v>96</v>
      </c>
      <c r="E140" s="49" t="e">
        <f>VLOOKUP(C140,[5]A!$C$2:$I$800,7,FALSE)</f>
        <v>#N/A</v>
      </c>
      <c r="F140" s="50" t="s">
        <v>965</v>
      </c>
      <c r="G140" s="68"/>
      <c r="J140" s="105">
        <f>VLOOKUP(C140,Route2021!$C$2:$J$1212,8,FALSE)</f>
        <v>0</v>
      </c>
      <c r="N140" s="49">
        <f>VLOOKUP(C140,Bilan!$B$4:$D$1985,3,FALSE)</f>
        <v>7072</v>
      </c>
      <c r="O140" s="49">
        <f t="shared" si="1"/>
        <v>382</v>
      </c>
      <c r="P140" s="50" t="str">
        <f>VLOOKUP(C140,VTT!$C$2:$F$357,4,FALSE)</f>
        <v>20/29 ans</v>
      </c>
    </row>
    <row r="141" spans="1:16" ht="14.45" customHeight="1" x14ac:dyDescent="0.25">
      <c r="A141" s="3">
        <v>383</v>
      </c>
      <c r="B141" s="49">
        <f t="shared" si="9"/>
        <v>10133</v>
      </c>
      <c r="C141" t="s">
        <v>3978</v>
      </c>
      <c r="D141" s="5" t="s">
        <v>153</v>
      </c>
      <c r="E141" s="49" t="e">
        <f>VLOOKUP(C141,[5]A!$C$2:$I$800,7,FALSE)</f>
        <v>#N/A</v>
      </c>
      <c r="F141" s="50" t="s">
        <v>965</v>
      </c>
      <c r="G141" s="68"/>
      <c r="J141" s="105" t="e">
        <f>VLOOKUP(C141,Route2021!$C$2:$J$1212,8,FALSE)</f>
        <v>#N/A</v>
      </c>
      <c r="N141" s="49">
        <f>VLOOKUP(C141,Bilan!$B$4:$D$1985,3,FALSE)</f>
        <v>10133</v>
      </c>
      <c r="O141" s="49">
        <f t="shared" si="1"/>
        <v>383</v>
      </c>
      <c r="P141" s="50" t="e">
        <f>VLOOKUP(C141,VTT!$C$2:$F$357,4,FALSE)</f>
        <v>#N/A</v>
      </c>
    </row>
    <row r="142" spans="1:16" ht="14.45" customHeight="1" x14ac:dyDescent="0.25">
      <c r="A142" s="3"/>
      <c r="B142" s="49" t="e">
        <f t="shared" si="9"/>
        <v>#N/A</v>
      </c>
      <c r="C142" s="49" t="s">
        <v>4039</v>
      </c>
      <c r="D142" s="49" t="s">
        <v>4035</v>
      </c>
      <c r="E142" s="49" t="e">
        <f>VLOOKUP(C142,[5]A!$C$2:$I$800,7,FALSE)</f>
        <v>#N/A</v>
      </c>
      <c r="F142" s="50" t="s">
        <v>965</v>
      </c>
      <c r="G142" s="68"/>
      <c r="J142" s="105" t="e">
        <f>VLOOKUP(C142,Route2021!$C$2:$J$1212,8,FALSE)</f>
        <v>#N/A</v>
      </c>
      <c r="N142" s="49" t="e">
        <f>VLOOKUP(C142,Bilan!$B$4:$D$1985,3,FALSE)</f>
        <v>#N/A</v>
      </c>
      <c r="O142" s="49">
        <f t="shared" si="1"/>
        <v>0</v>
      </c>
      <c r="P142" s="50" t="e">
        <f>VLOOKUP(C142,VTT!$C$2:$F$357,4,FALSE)</f>
        <v>#N/A</v>
      </c>
    </row>
    <row r="143" spans="1:16" ht="14.45" customHeight="1" x14ac:dyDescent="0.25">
      <c r="A143" s="3">
        <v>385</v>
      </c>
      <c r="B143" s="49">
        <f t="shared" si="9"/>
        <v>2212</v>
      </c>
      <c r="C143" t="s">
        <v>298</v>
      </c>
      <c r="D143" s="5" t="s">
        <v>183</v>
      </c>
      <c r="E143" s="49" t="str">
        <f>VLOOKUP(C143,[5]A!$C$2:$I$800,7,FALSE)</f>
        <v>05996219752</v>
      </c>
      <c r="F143" s="50" t="s">
        <v>965</v>
      </c>
      <c r="G143" s="68"/>
      <c r="J143" s="105">
        <f>VLOOKUP(C143,Route2021!$C$2:$J$1212,8,FALSE)</f>
        <v>0</v>
      </c>
      <c r="N143" s="49">
        <f>VLOOKUP(C143,Bilan!$B$4:$D$1985,3,FALSE)</f>
        <v>2212</v>
      </c>
      <c r="O143" s="49">
        <f t="shared" si="1"/>
        <v>385</v>
      </c>
      <c r="P143" s="50" t="str">
        <f>VLOOKUP(C143,VTT!$C$2:$F$357,4,FALSE)</f>
        <v>20/29 ans</v>
      </c>
    </row>
    <row r="144" spans="1:16" ht="14.45" customHeight="1" x14ac:dyDescent="0.25">
      <c r="B144" s="49">
        <f t="shared" si="9"/>
        <v>10075</v>
      </c>
      <c r="C144" t="s">
        <v>208</v>
      </c>
      <c r="D144" s="5" t="s">
        <v>105</v>
      </c>
      <c r="E144" s="49" t="str">
        <f>VLOOKUP(C144,[5]A!$C$2:$I$800,7,FALSE)</f>
        <v>05994063019</v>
      </c>
      <c r="F144" s="50" t="s">
        <v>965</v>
      </c>
      <c r="G144" s="68"/>
      <c r="J144" s="105" t="e">
        <f>VLOOKUP(C144,Route2021!$C$2:$J$1212,8,FALSE)</f>
        <v>#N/A</v>
      </c>
      <c r="N144" s="49">
        <f>VLOOKUP(C144,Bilan!$B$4:$D$1985,3,FALSE)</f>
        <v>10075</v>
      </c>
      <c r="O144" s="49">
        <f t="shared" si="1"/>
        <v>0</v>
      </c>
      <c r="P144" s="50" t="e">
        <f>VLOOKUP(C144,VTT!$C$2:$F$357,4,FALSE)</f>
        <v>#N/A</v>
      </c>
    </row>
    <row r="145" spans="1:16" ht="14.45" customHeight="1" x14ac:dyDescent="0.25">
      <c r="B145" s="49">
        <f t="shared" si="9"/>
        <v>144387</v>
      </c>
      <c r="C145" t="s">
        <v>133</v>
      </c>
      <c r="D145" s="5" t="s">
        <v>84</v>
      </c>
      <c r="E145" s="49" t="str">
        <f>VLOOKUP(C145,[5]A!$C$2:$I$800,7,FALSE)</f>
        <v>05999069650</v>
      </c>
      <c r="F145" s="50" t="s">
        <v>965</v>
      </c>
      <c r="G145" s="68"/>
      <c r="J145" s="105">
        <f>VLOOKUP(C145,Route2021!$C$2:$J$1212,8,FALSE)</f>
        <v>1</v>
      </c>
      <c r="N145" s="49">
        <f>VLOOKUP(C145,Bilan!$B$4:$D$1985,3,FALSE)</f>
        <v>144387</v>
      </c>
      <c r="O145" s="49">
        <f t="shared" si="1"/>
        <v>0</v>
      </c>
      <c r="P145" s="50" t="e">
        <f>VLOOKUP(C145,VTT!$C$2:$F$357,4,FALSE)</f>
        <v>#N/A</v>
      </c>
    </row>
    <row r="146" spans="1:16" ht="14.45" customHeight="1" x14ac:dyDescent="0.25">
      <c r="A146" s="3">
        <v>386</v>
      </c>
      <c r="B146" s="49">
        <f t="shared" si="9"/>
        <v>144302</v>
      </c>
      <c r="C146" t="s">
        <v>4005</v>
      </c>
      <c r="D146" s="5" t="s">
        <v>4006</v>
      </c>
      <c r="E146" s="49" t="e">
        <f>VLOOKUP(C146,[5]A!$C$2:$I$800,7,FALSE)</f>
        <v>#N/A</v>
      </c>
      <c r="F146" s="50" t="s">
        <v>965</v>
      </c>
      <c r="G146" s="68"/>
      <c r="J146" s="105" t="e">
        <f>VLOOKUP(C146,Route2021!$C$2:$J$1212,8,FALSE)</f>
        <v>#N/A</v>
      </c>
      <c r="N146" s="3">
        <v>144302</v>
      </c>
      <c r="O146" s="49">
        <f t="shared" si="1"/>
        <v>386</v>
      </c>
      <c r="P146" s="50" t="e">
        <f>VLOOKUP(C146,VTT!$C$2:$F$357,4,FALSE)</f>
        <v>#N/A</v>
      </c>
    </row>
    <row r="147" spans="1:16" ht="14.45" customHeight="1" x14ac:dyDescent="0.25">
      <c r="B147" s="49">
        <f t="shared" si="9"/>
        <v>2421</v>
      </c>
      <c r="C147" t="s">
        <v>1620</v>
      </c>
      <c r="D147" s="5" t="s">
        <v>140</v>
      </c>
      <c r="E147" s="49" t="str">
        <f>VLOOKUP(C147,[5]A!$C$2:$I$800,7,FALSE)</f>
        <v>05904842870</v>
      </c>
      <c r="F147" s="50" t="s">
        <v>965</v>
      </c>
      <c r="G147" s="68"/>
      <c r="J147" s="105">
        <f>VLOOKUP(C147,Route2021!$C$2:$J$1212,8,FALSE)</f>
        <v>0</v>
      </c>
      <c r="N147" s="49">
        <f>VLOOKUP(C147,Bilan!$B$4:$D$1985,3,FALSE)</f>
        <v>2421</v>
      </c>
      <c r="O147" s="49">
        <f t="shared" si="1"/>
        <v>0</v>
      </c>
      <c r="P147" s="50" t="e">
        <f>VLOOKUP(C147,VTT!$C$2:$F$357,4,FALSE)</f>
        <v>#N/A</v>
      </c>
    </row>
    <row r="148" spans="1:16" ht="14.45" customHeight="1" x14ac:dyDescent="0.25">
      <c r="B148" s="49">
        <f t="shared" si="9"/>
        <v>5175</v>
      </c>
      <c r="C148" t="s">
        <v>275</v>
      </c>
      <c r="D148" s="5" t="s">
        <v>14</v>
      </c>
      <c r="E148" s="49" t="str">
        <f>VLOOKUP(C148,[5]A!$C$2:$I$800,7,FALSE)</f>
        <v>05999012921</v>
      </c>
      <c r="F148" s="50" t="s">
        <v>965</v>
      </c>
      <c r="G148" s="68"/>
      <c r="J148" s="105">
        <f>VLOOKUP(C148,Route2021!$C$2:$J$1212,8,FALSE)</f>
        <v>0</v>
      </c>
      <c r="N148" s="49">
        <f>VLOOKUP(C148,Bilan!$B$4:$D$1985,3,FALSE)</f>
        <v>5175</v>
      </c>
      <c r="O148" s="49">
        <f t="shared" si="1"/>
        <v>0</v>
      </c>
      <c r="P148" s="50" t="e">
        <f>VLOOKUP(C148,VTT!$C$2:$F$357,4,FALSE)</f>
        <v>#N/A</v>
      </c>
    </row>
    <row r="149" spans="1:16" ht="14.45" customHeight="1" x14ac:dyDescent="0.25">
      <c r="B149" s="49" t="e">
        <f t="shared" si="9"/>
        <v>#N/A</v>
      </c>
      <c r="C149"/>
      <c r="D149" s="5"/>
      <c r="E149" s="49" t="e">
        <f>VLOOKUP(C149,[5]A!$C$2:$I$800,7,FALSE)</f>
        <v>#N/A</v>
      </c>
      <c r="F149" s="50" t="s">
        <v>965</v>
      </c>
      <c r="G149" s="68"/>
      <c r="J149" s="105">
        <f>VLOOKUP(C149,Route2021!$C$2:$J$1212,8,FALSE)</f>
        <v>0</v>
      </c>
      <c r="N149" s="49" t="e">
        <f>VLOOKUP(C149,Bilan!$B$4:$D$1985,3,FALSE)</f>
        <v>#N/A</v>
      </c>
      <c r="O149" s="49">
        <f t="shared" si="1"/>
        <v>0</v>
      </c>
      <c r="P149" s="50" t="e">
        <f>VLOOKUP(C149,VTT!$C$2:$F$357,4,FALSE)</f>
        <v>#N/A</v>
      </c>
    </row>
    <row r="150" spans="1:16" ht="14.45" customHeight="1" x14ac:dyDescent="0.25">
      <c r="B150" s="49">
        <f t="shared" si="9"/>
        <v>5156</v>
      </c>
      <c r="C150" t="s">
        <v>1906</v>
      </c>
      <c r="D150" s="5" t="s">
        <v>333</v>
      </c>
      <c r="E150" s="49" t="str">
        <f>VLOOKUP(C150,[5]A!$C$2:$I$800,7,FALSE)</f>
        <v>05999019490</v>
      </c>
      <c r="F150" s="50" t="s">
        <v>965</v>
      </c>
      <c r="G150" s="68"/>
      <c r="J150" s="105">
        <f>VLOOKUP(C150,Route2021!$C$2:$J$1212,8,FALSE)</f>
        <v>0</v>
      </c>
      <c r="N150" s="49">
        <f>VLOOKUP(C150,Bilan!$B$4:$D$1985,3,FALSE)</f>
        <v>5156</v>
      </c>
      <c r="O150" s="49">
        <f t="shared" si="1"/>
        <v>0</v>
      </c>
      <c r="P150" s="50" t="e">
        <f>VLOOKUP(C150,VTT!$C$2:$F$357,4,FALSE)</f>
        <v>#N/A</v>
      </c>
    </row>
    <row r="151" spans="1:16" ht="14.45" customHeight="1" x14ac:dyDescent="0.25">
      <c r="B151" s="49">
        <f t="shared" si="9"/>
        <v>2267</v>
      </c>
      <c r="C151" t="s">
        <v>712</v>
      </c>
      <c r="D151" s="5" t="s">
        <v>84</v>
      </c>
      <c r="E151" s="49" t="str">
        <f>VLOOKUP(C151,[5]A!$C$2:$I$800,7,FALSE)</f>
        <v>05999089255</v>
      </c>
      <c r="F151" s="50" t="s">
        <v>965</v>
      </c>
      <c r="G151" s="68"/>
      <c r="J151" s="105">
        <f>VLOOKUP(C151,Route2021!$C$2:$J$1212,8,FALSE)</f>
        <v>1</v>
      </c>
      <c r="N151" s="49">
        <f>VLOOKUP(C151,Bilan!$B$4:$D$1985,3,FALSE)</f>
        <v>2267</v>
      </c>
      <c r="O151" s="49">
        <f t="shared" si="1"/>
        <v>0</v>
      </c>
      <c r="P151" s="50" t="e">
        <f>VLOOKUP(C151,VTT!$C$2:$F$357,4,FALSE)</f>
        <v>#N/A</v>
      </c>
    </row>
    <row r="152" spans="1:16" ht="14.45" customHeight="1" x14ac:dyDescent="0.25">
      <c r="B152" s="49">
        <f t="shared" si="9"/>
        <v>144416</v>
      </c>
      <c r="C152" t="s">
        <v>5</v>
      </c>
      <c r="D152" s="5" t="s">
        <v>53</v>
      </c>
      <c r="E152" s="49" t="str">
        <f>VLOOKUP(C152,[5]A!$C$2:$I$800,7,FALSE)</f>
        <v>05994059693</v>
      </c>
      <c r="F152" s="50" t="s">
        <v>965</v>
      </c>
      <c r="G152" s="68"/>
      <c r="J152" s="105">
        <f>VLOOKUP(C152,Route2021!$C$2:$J$1212,8,FALSE)</f>
        <v>1</v>
      </c>
      <c r="N152" s="49">
        <f>VLOOKUP(C152,Bilan!$B$4:$D$1985,3,FALSE)</f>
        <v>144416</v>
      </c>
      <c r="O152" s="49">
        <f t="shared" si="1"/>
        <v>0</v>
      </c>
      <c r="P152" s="50" t="e">
        <f>VLOOKUP(C152,VTT!$C$2:$F$357,4,FALSE)</f>
        <v>#N/A</v>
      </c>
    </row>
    <row r="153" spans="1:16" ht="14.45" customHeight="1" x14ac:dyDescent="0.25">
      <c r="B153" s="49">
        <f t="shared" si="9"/>
        <v>144285</v>
      </c>
      <c r="C153" t="s">
        <v>25</v>
      </c>
      <c r="D153" s="5" t="s">
        <v>115</v>
      </c>
      <c r="E153" s="49" t="str">
        <f>VLOOKUP(C153,[5]A!$C$2:$I$800,7,FALSE)</f>
        <v>05999066600</v>
      </c>
      <c r="F153" s="50" t="s">
        <v>965</v>
      </c>
      <c r="G153" s="68"/>
      <c r="J153" s="105">
        <f>VLOOKUP(C153,Route2021!$C$2:$J$1212,8,FALSE)</f>
        <v>1</v>
      </c>
      <c r="N153" s="49">
        <f>VLOOKUP(C153,Bilan!$B$4:$D$1985,3,FALSE)</f>
        <v>144285</v>
      </c>
      <c r="O153" s="49">
        <f t="shared" si="1"/>
        <v>0</v>
      </c>
      <c r="P153" s="50" t="e">
        <f>VLOOKUP(C153,VTT!$C$2:$F$357,4,FALSE)</f>
        <v>#N/A</v>
      </c>
    </row>
    <row r="154" spans="1:16" ht="14.45" customHeight="1" x14ac:dyDescent="0.25">
      <c r="B154" s="49">
        <f t="shared" si="9"/>
        <v>5137</v>
      </c>
      <c r="C154" t="s">
        <v>3682</v>
      </c>
      <c r="D154" s="5" t="s">
        <v>101</v>
      </c>
      <c r="E154" s="49" t="str">
        <f>VLOOKUP(C154,[5]A!$C$2:$I$800,7,FALSE)</f>
        <v>06297042033</v>
      </c>
      <c r="F154" s="50" t="s">
        <v>965</v>
      </c>
      <c r="G154" s="68"/>
      <c r="J154" s="105" t="e">
        <f>VLOOKUP(C154,Route2021!$C$2:$J$1212,8,FALSE)</f>
        <v>#N/A</v>
      </c>
      <c r="N154" s="49">
        <f>VLOOKUP(C154,Bilan!$B$4:$D$1985,3,FALSE)</f>
        <v>5137</v>
      </c>
      <c r="O154" s="49">
        <f t="shared" si="1"/>
        <v>0</v>
      </c>
      <c r="P154" s="50" t="e">
        <f>VLOOKUP(C154,VTT!$C$2:$F$357,4,FALSE)</f>
        <v>#N/A</v>
      </c>
    </row>
    <row r="155" spans="1:16" ht="14.45" customHeight="1" x14ac:dyDescent="0.25">
      <c r="B155" s="49">
        <f t="shared" si="9"/>
        <v>2432</v>
      </c>
      <c r="C155" t="s">
        <v>2936</v>
      </c>
      <c r="D155" s="5" t="s">
        <v>2625</v>
      </c>
      <c r="E155" s="49" t="str">
        <f>VLOOKUP(C155,[5]A!$C$2:$I$800,7,FALSE)</f>
        <v>06297103930</v>
      </c>
      <c r="F155" s="50" t="s">
        <v>965</v>
      </c>
      <c r="G155" s="68"/>
      <c r="J155" s="105">
        <f>VLOOKUP(C155,Route2021!$C$2:$J$1212,8,FALSE)</f>
        <v>0</v>
      </c>
      <c r="N155" s="49">
        <f>VLOOKUP(C155,Bilan!$B$4:$D$1985,3,FALSE)</f>
        <v>2432</v>
      </c>
      <c r="O155" s="49">
        <f t="shared" si="1"/>
        <v>0</v>
      </c>
      <c r="P155" s="50" t="e">
        <f>VLOOKUP(C155,VTT!$C$2:$F$357,4,FALSE)</f>
        <v>#N/A</v>
      </c>
    </row>
    <row r="156" spans="1:16" ht="14.45" customHeight="1" x14ac:dyDescent="0.25">
      <c r="A156" s="49">
        <v>387</v>
      </c>
      <c r="B156" s="49">
        <f t="shared" si="9"/>
        <v>2430</v>
      </c>
      <c r="C156" t="s">
        <v>2933</v>
      </c>
      <c r="D156" s="5" t="s">
        <v>2625</v>
      </c>
      <c r="E156" s="49" t="str">
        <f>VLOOKUP(C156,[5]A!$C$2:$I$800,7,FALSE)</f>
        <v>06297103801</v>
      </c>
      <c r="F156" s="50" t="s">
        <v>965</v>
      </c>
      <c r="G156" s="68"/>
      <c r="J156" s="105" t="e">
        <f>VLOOKUP(C156,Route2021!$C$2:$J$1212,8,FALSE)</f>
        <v>#N/A</v>
      </c>
      <c r="N156" s="49">
        <f>VLOOKUP(C156,Bilan!$B$4:$D$1985,3,FALSE)</f>
        <v>2430</v>
      </c>
      <c r="O156" s="49">
        <f t="shared" si="1"/>
        <v>387</v>
      </c>
      <c r="P156" s="50" t="e">
        <f>VLOOKUP(C156,VTT!$C$2:$F$357,4,FALSE)</f>
        <v>#N/A</v>
      </c>
    </row>
    <row r="157" spans="1:16" ht="14.45" customHeight="1" x14ac:dyDescent="0.25">
      <c r="B157" s="49" t="e">
        <f t="shared" si="9"/>
        <v>#N/A</v>
      </c>
      <c r="C157"/>
      <c r="D157" s="5"/>
      <c r="E157" s="49" t="e">
        <f>VLOOKUP(C157,[5]A!$C$2:$I$800,7,FALSE)</f>
        <v>#N/A</v>
      </c>
      <c r="F157" s="50" t="s">
        <v>965</v>
      </c>
      <c r="G157" s="68"/>
      <c r="J157" s="105">
        <f>VLOOKUP(C157,Route2021!$C$2:$J$1212,8,FALSE)</f>
        <v>0</v>
      </c>
      <c r="N157" s="49" t="e">
        <f>VLOOKUP(C157,Bilan!$B$4:$D$1985,3,FALSE)</f>
        <v>#N/A</v>
      </c>
      <c r="O157" s="49">
        <f t="shared" si="1"/>
        <v>0</v>
      </c>
      <c r="P157" s="50" t="e">
        <f>VLOOKUP(C157,VTT!$C$2:$F$357,4,FALSE)</f>
        <v>#N/A</v>
      </c>
    </row>
    <row r="158" spans="1:16" ht="14.45" customHeight="1" x14ac:dyDescent="0.25">
      <c r="B158" s="49" t="e">
        <f t="shared" si="9"/>
        <v>#N/A</v>
      </c>
      <c r="C158"/>
      <c r="D158" s="5"/>
      <c r="E158" s="49" t="e">
        <f>VLOOKUP(C158,[5]A!$C$2:$I$800,7,FALSE)</f>
        <v>#N/A</v>
      </c>
      <c r="F158" s="50" t="s">
        <v>965</v>
      </c>
      <c r="G158" s="68"/>
      <c r="J158" s="105">
        <f>VLOOKUP(C158,Route2021!$C$2:$J$1212,8,FALSE)</f>
        <v>0</v>
      </c>
      <c r="N158" s="49" t="e">
        <f>VLOOKUP(C158,Bilan!$B$4:$D$1985,3,FALSE)</f>
        <v>#N/A</v>
      </c>
      <c r="O158" s="49">
        <f t="shared" si="1"/>
        <v>0</v>
      </c>
      <c r="P158" s="50" t="e">
        <f>VLOOKUP(C158,VTT!$C$2:$F$357,4,FALSE)</f>
        <v>#N/A</v>
      </c>
    </row>
    <row r="159" spans="1:16" ht="14.45" customHeight="1" x14ac:dyDescent="0.25">
      <c r="B159" s="49" t="str">
        <f t="shared" si="9"/>
        <v xml:space="preserve"> </v>
      </c>
      <c r="C159" t="s">
        <v>187</v>
      </c>
      <c r="D159" s="5" t="s">
        <v>101</v>
      </c>
      <c r="E159" s="49" t="str">
        <f>VLOOKUP(C159,[5]A!$C$2:$I$800,7,FALSE)</f>
        <v>06204800405</v>
      </c>
      <c r="F159" s="50" t="s">
        <v>965</v>
      </c>
      <c r="G159" s="68"/>
      <c r="J159" s="105" t="e">
        <f>VLOOKUP(C159,Route2021!$C$2:$J$1212,8,FALSE)</f>
        <v>#N/A</v>
      </c>
      <c r="N159" s="49" t="str">
        <f>VLOOKUP(C159,Bilan!$B$4:$D$1985,3,FALSE)</f>
        <v xml:space="preserve"> </v>
      </c>
      <c r="O159" s="49">
        <f t="shared" si="1"/>
        <v>0</v>
      </c>
      <c r="P159" s="50" t="e">
        <f>VLOOKUP(C159,VTT!$C$2:$F$357,4,FALSE)</f>
        <v>#N/A</v>
      </c>
    </row>
    <row r="160" spans="1:16" ht="14.45" customHeight="1" x14ac:dyDescent="0.25">
      <c r="A160" s="49">
        <v>384</v>
      </c>
      <c r="B160" s="49">
        <f t="shared" si="9"/>
        <v>144496</v>
      </c>
      <c r="C160" s="5" t="s">
        <v>189</v>
      </c>
      <c r="D160" s="5" t="s">
        <v>109</v>
      </c>
      <c r="E160" s="49" t="str">
        <f>VLOOKUP(C160,[5]A!$C$2:$I$800,7,FALSE)</f>
        <v>05999127982</v>
      </c>
      <c r="F160" s="50" t="s">
        <v>965</v>
      </c>
      <c r="G160" s="68"/>
      <c r="J160" s="105">
        <f>VLOOKUP(C160,Route2021!$C$2:$J$1212,8,FALSE)</f>
        <v>1</v>
      </c>
      <c r="N160" s="49">
        <f>VLOOKUP(C160,Bilan!$B$4:$D$1985,3,FALSE)</f>
        <v>144496</v>
      </c>
      <c r="O160" s="49">
        <f t="shared" si="1"/>
        <v>384</v>
      </c>
      <c r="P160" s="50" t="str">
        <f>VLOOKUP(C160,VTT!$C$2:$F$357,4,FALSE)</f>
        <v>17/19 ans</v>
      </c>
    </row>
    <row r="161" spans="1:16" ht="14.45" customHeight="1" x14ac:dyDescent="0.25">
      <c r="B161" s="49" t="e">
        <f t="shared" si="9"/>
        <v>#N/A</v>
      </c>
      <c r="C161" s="5"/>
      <c r="D161" s="5"/>
      <c r="E161" s="49" t="e">
        <f>VLOOKUP(C161,[5]A!$C$2:$I$800,7,FALSE)</f>
        <v>#N/A</v>
      </c>
      <c r="F161" s="50" t="s">
        <v>965</v>
      </c>
      <c r="G161" s="68"/>
      <c r="J161" s="105">
        <f>VLOOKUP(C161,Route2021!$C$2:$J$1212,8,FALSE)</f>
        <v>0</v>
      </c>
      <c r="N161" s="49" t="e">
        <f>VLOOKUP(C161,Bilan!$B$4:$D$1985,3,FALSE)</f>
        <v>#N/A</v>
      </c>
      <c r="O161" s="49">
        <f t="shared" si="1"/>
        <v>0</v>
      </c>
      <c r="P161" s="50" t="e">
        <f>VLOOKUP(C161,VTT!$C$2:$F$357,4,FALSE)</f>
        <v>#N/A</v>
      </c>
    </row>
    <row r="162" spans="1:16" ht="14.45" customHeight="1" x14ac:dyDescent="0.25">
      <c r="B162" s="49" t="e">
        <f t="shared" si="9"/>
        <v>#N/A</v>
      </c>
      <c r="C162" s="5"/>
      <c r="D162" s="5"/>
      <c r="E162" s="49" t="e">
        <f>VLOOKUP(C162,[5]A!$C$2:$I$800,7,FALSE)</f>
        <v>#N/A</v>
      </c>
      <c r="F162" s="50" t="s">
        <v>965</v>
      </c>
      <c r="G162" s="68"/>
      <c r="J162" s="105">
        <f>VLOOKUP(C162,Route2021!$C$2:$J$1212,8,FALSE)</f>
        <v>0</v>
      </c>
      <c r="N162" s="49" t="e">
        <f>VLOOKUP(C162,Bilan!$B$4:$D$1985,3,FALSE)</f>
        <v>#N/A</v>
      </c>
      <c r="O162" s="49">
        <f t="shared" si="1"/>
        <v>0</v>
      </c>
      <c r="P162" s="50" t="e">
        <f>VLOOKUP(C162,VTT!$C$2:$F$357,4,FALSE)</f>
        <v>#N/A</v>
      </c>
    </row>
    <row r="163" spans="1:16" ht="14.45" customHeight="1" x14ac:dyDescent="0.25">
      <c r="B163" s="49" t="e">
        <f t="shared" si="9"/>
        <v>#N/A</v>
      </c>
      <c r="C163" s="5"/>
      <c r="D163" s="5"/>
      <c r="E163" s="49" t="e">
        <f>VLOOKUP(C163,[5]A!$C$2:$I$800,7,FALSE)</f>
        <v>#N/A</v>
      </c>
      <c r="F163" s="50" t="s">
        <v>965</v>
      </c>
      <c r="G163" s="68"/>
      <c r="J163" s="105">
        <f>VLOOKUP(C163,Route2021!$C$2:$J$1212,8,FALSE)</f>
        <v>0</v>
      </c>
      <c r="N163" s="49" t="e">
        <f>VLOOKUP(C163,Bilan!$B$4:$D$1985,3,FALSE)</f>
        <v>#N/A</v>
      </c>
      <c r="O163" s="49">
        <f t="shared" si="1"/>
        <v>0</v>
      </c>
      <c r="P163" s="50" t="e">
        <f>VLOOKUP(C163,VTT!$C$2:$F$357,4,FALSE)</f>
        <v>#N/A</v>
      </c>
    </row>
    <row r="164" spans="1:16" ht="14.45" customHeight="1" x14ac:dyDescent="0.25">
      <c r="B164" s="49" t="e">
        <f t="shared" si="9"/>
        <v>#N/A</v>
      </c>
      <c r="C164" s="5"/>
      <c r="D164" s="5"/>
      <c r="E164" s="49" t="e">
        <f>VLOOKUP(C164,[5]A!$C$2:$I$800,7,FALSE)</f>
        <v>#N/A</v>
      </c>
      <c r="F164" s="50" t="s">
        <v>965</v>
      </c>
      <c r="G164" s="68"/>
      <c r="J164" s="105">
        <f>VLOOKUP(C164,Route2021!$C$2:$J$1212,8,FALSE)</f>
        <v>0</v>
      </c>
      <c r="N164" s="49" t="e">
        <f>VLOOKUP(C164,Bilan!$B$4:$D$1985,3,FALSE)</f>
        <v>#N/A</v>
      </c>
      <c r="O164" s="49">
        <f t="shared" si="1"/>
        <v>0</v>
      </c>
      <c r="P164" s="50" t="e">
        <f>VLOOKUP(C164,VTT!$C$2:$F$357,4,FALSE)</f>
        <v>#N/A</v>
      </c>
    </row>
    <row r="165" spans="1:16" ht="14.45" customHeight="1" x14ac:dyDescent="0.25">
      <c r="B165" s="49" t="e">
        <f t="shared" si="9"/>
        <v>#N/A</v>
      </c>
      <c r="C165"/>
      <c r="D165"/>
      <c r="E165" s="49" t="e">
        <f>VLOOKUP(C165,[5]A!$C$2:$I$800,7,FALSE)</f>
        <v>#N/A</v>
      </c>
      <c r="F165" s="50" t="s">
        <v>965</v>
      </c>
      <c r="G165" s="68"/>
      <c r="J165" s="105">
        <f>VLOOKUP(C165,Route2021!$C$2:$J$1212,8,FALSE)</f>
        <v>0</v>
      </c>
      <c r="N165" s="49" t="e">
        <f>VLOOKUP(C165,Bilan!$B$4:$D$1985,3,FALSE)</f>
        <v>#N/A</v>
      </c>
      <c r="O165" s="49">
        <f t="shared" si="1"/>
        <v>0</v>
      </c>
      <c r="P165" s="50" t="e">
        <f>VLOOKUP(C165,VTT!$C$2:$F$357,4,FALSE)</f>
        <v>#N/A</v>
      </c>
    </row>
    <row r="166" spans="1:16" ht="14.45" customHeight="1" x14ac:dyDescent="0.25">
      <c r="B166" s="49" t="e">
        <f t="shared" si="9"/>
        <v>#N/A</v>
      </c>
      <c r="C166"/>
      <c r="D166"/>
      <c r="E166" s="49" t="e">
        <f>VLOOKUP(C166,[5]A!$C$2:$I$800,7,FALSE)</f>
        <v>#N/A</v>
      </c>
      <c r="F166" s="50" t="s">
        <v>965</v>
      </c>
      <c r="G166" s="68"/>
      <c r="J166" s="105">
        <f>VLOOKUP(C166,Route2021!$C$2:$J$1212,8,FALSE)</f>
        <v>0</v>
      </c>
      <c r="N166" s="49" t="e">
        <f>VLOOKUP(C166,Bilan!$B$4:$D$1985,3,FALSE)</f>
        <v>#N/A</v>
      </c>
      <c r="O166" s="49">
        <f t="shared" si="1"/>
        <v>0</v>
      </c>
      <c r="P166" s="50" t="e">
        <f>VLOOKUP(C166,VTT!$C$2:$F$357,4,FALSE)</f>
        <v>#N/A</v>
      </c>
    </row>
    <row r="167" spans="1:16" ht="14.45" customHeight="1" x14ac:dyDescent="0.25">
      <c r="B167" s="49" t="e">
        <f t="shared" si="9"/>
        <v>#N/A</v>
      </c>
      <c r="C167"/>
      <c r="D167"/>
      <c r="E167" s="49" t="e">
        <f>VLOOKUP(C167,[5]A!$C$2:$I$800,7,FALSE)</f>
        <v>#N/A</v>
      </c>
      <c r="F167" s="50" t="s">
        <v>965</v>
      </c>
      <c r="G167" s="68"/>
      <c r="J167" s="105">
        <f>VLOOKUP(C167,Route2021!$C$2:$J$1212,8,FALSE)</f>
        <v>0</v>
      </c>
      <c r="N167" s="49" t="e">
        <f>VLOOKUP(C167,Bilan!$B$4:$D$1985,3,FALSE)</f>
        <v>#N/A</v>
      </c>
      <c r="P167" s="50" t="e">
        <f>VLOOKUP(C167,VTT!$C$2:$F$357,4,FALSE)</f>
        <v>#N/A</v>
      </c>
    </row>
    <row r="168" spans="1:16" ht="14.45" customHeight="1" x14ac:dyDescent="0.25">
      <c r="B168" s="49" t="e">
        <f t="shared" si="9"/>
        <v>#N/A</v>
      </c>
      <c r="C168"/>
      <c r="D168"/>
      <c r="E168" s="49" t="e">
        <f>VLOOKUP(C168,[5]A!$C$2:$I$800,7,FALSE)</f>
        <v>#N/A</v>
      </c>
      <c r="F168" s="50" t="s">
        <v>965</v>
      </c>
      <c r="G168" s="68"/>
      <c r="J168" s="105">
        <f>VLOOKUP(C168,Route2021!$C$2:$J$1212,8,FALSE)</f>
        <v>0</v>
      </c>
      <c r="N168" s="49" t="e">
        <f>VLOOKUP(C168,Bilan!$B$4:$D$1985,3,FALSE)</f>
        <v>#N/A</v>
      </c>
      <c r="P168" s="50" t="e">
        <f>VLOOKUP(C168,VTT!$C$2:$F$357,4,FALSE)</f>
        <v>#N/A</v>
      </c>
    </row>
    <row r="169" spans="1:16" ht="14.45" customHeight="1" x14ac:dyDescent="0.25">
      <c r="B169" s="49" t="e">
        <f t="shared" si="9"/>
        <v>#N/A</v>
      </c>
      <c r="C169"/>
      <c r="D169"/>
      <c r="E169" s="49" t="e">
        <f>VLOOKUP(C169,[5]A!$C$2:$I$800,7,FALSE)</f>
        <v>#N/A</v>
      </c>
      <c r="F169" s="50" t="s">
        <v>965</v>
      </c>
      <c r="G169" s="68"/>
      <c r="J169" s="105">
        <f>VLOOKUP(C169,Route2021!$C$2:$J$1212,8,FALSE)</f>
        <v>0</v>
      </c>
      <c r="N169" s="49" t="e">
        <f>VLOOKUP(C169,Bilan!$B$4:$D$1985,3,FALSE)</f>
        <v>#N/A</v>
      </c>
      <c r="P169" s="50" t="e">
        <f>VLOOKUP(C169,VTT!$C$2:$F$357,4,FALSE)</f>
        <v>#N/A</v>
      </c>
    </row>
    <row r="170" spans="1:16" ht="14.45" customHeight="1" x14ac:dyDescent="0.25">
      <c r="B170" s="49" t="e">
        <f t="shared" si="9"/>
        <v>#N/A</v>
      </c>
      <c r="C170"/>
      <c r="D170"/>
      <c r="E170" s="49" t="e">
        <f>VLOOKUP(C170,[5]A!$C$2:$I$800,7,FALSE)</f>
        <v>#N/A</v>
      </c>
      <c r="F170" s="50" t="s">
        <v>965</v>
      </c>
      <c r="G170" s="68"/>
      <c r="J170" s="105">
        <f>VLOOKUP(C170,Route2021!$C$2:$J$1212,8,FALSE)</f>
        <v>0</v>
      </c>
      <c r="N170" s="49" t="e">
        <f>VLOOKUP(C170,Bilan!$B$4:$D$1985,3,FALSE)</f>
        <v>#N/A</v>
      </c>
      <c r="P170" s="50" t="e">
        <f>VLOOKUP(C170,VTT!$C$2:$F$357,4,FALSE)</f>
        <v>#N/A</v>
      </c>
    </row>
    <row r="171" spans="1:16" ht="14.45" customHeight="1" x14ac:dyDescent="0.25">
      <c r="B171" s="49" t="e">
        <f t="shared" si="9"/>
        <v>#N/A</v>
      </c>
      <c r="C171"/>
      <c r="D171"/>
      <c r="E171" s="49" t="e">
        <f>VLOOKUP(C171,[5]A!$C$2:$I$800,7,FALSE)</f>
        <v>#N/A</v>
      </c>
      <c r="F171" s="50" t="s">
        <v>965</v>
      </c>
      <c r="G171" s="68"/>
      <c r="J171" s="105">
        <f>VLOOKUP(C171,Route2021!$C$2:$J$1212,8,FALSE)</f>
        <v>0</v>
      </c>
      <c r="N171" s="49" t="e">
        <f>VLOOKUP(C171,Bilan!$B$4:$D$1985,3,FALSE)</f>
        <v>#N/A</v>
      </c>
      <c r="P171" s="50" t="e">
        <f>VLOOKUP(C171,VTT!$C$2:$F$357,4,FALSE)</f>
        <v>#N/A</v>
      </c>
    </row>
    <row r="172" spans="1:16" ht="14.45" customHeight="1" x14ac:dyDescent="0.25">
      <c r="B172" s="49" t="e">
        <f t="shared" si="9"/>
        <v>#N/A</v>
      </c>
      <c r="C172"/>
      <c r="D172"/>
      <c r="E172" s="49" t="e">
        <f>VLOOKUP(C172,[5]A!$C$2:$I$800,7,FALSE)</f>
        <v>#N/A</v>
      </c>
      <c r="F172" s="50" t="s">
        <v>965</v>
      </c>
      <c r="G172" s="68"/>
      <c r="J172" s="105">
        <f>VLOOKUP(C172,Route2021!$C$2:$J$1212,8,FALSE)</f>
        <v>0</v>
      </c>
      <c r="N172" s="49" t="e">
        <f>VLOOKUP(C172,Bilan!$B$4:$D$1985,3,FALSE)</f>
        <v>#N/A</v>
      </c>
      <c r="P172" s="50" t="e">
        <f>VLOOKUP(C172,VTT!$C$2:$F$357,4,FALSE)</f>
        <v>#N/A</v>
      </c>
    </row>
    <row r="173" spans="1:16" ht="14.45" customHeight="1" x14ac:dyDescent="0.25">
      <c r="A173" s="7">
        <v>41</v>
      </c>
      <c r="B173" s="7">
        <f t="shared" si="9"/>
        <v>2186</v>
      </c>
      <c r="C173" t="s">
        <v>11</v>
      </c>
      <c r="D173" t="s">
        <v>4</v>
      </c>
      <c r="E173" s="49" t="str">
        <f>VLOOKUP(C173,[5]A!$C$2:$I$800,7,FALSE)</f>
        <v>05994063026</v>
      </c>
      <c r="F173" s="50" t="str">
        <f>VLOOKUP(C173,[5]A!$C$2:$G$800,5,FALSE)</f>
        <v>Adulte Masculin 30/39 ans</v>
      </c>
      <c r="G173" s="68"/>
      <c r="J173" s="105">
        <v>1</v>
      </c>
      <c r="N173" s="49">
        <f>VLOOKUP(C173,Bilan!$B$4:$D$1985,3,FALSE)</f>
        <v>2186</v>
      </c>
      <c r="O173" s="49">
        <f t="shared" si="1"/>
        <v>41</v>
      </c>
      <c r="P173" s="50" t="str">
        <f>VLOOKUP(C173,VTT!$C$2:$F$357,4,FALSE)</f>
        <v>30/39 ans</v>
      </c>
    </row>
    <row r="174" spans="1:16" ht="14.45" customHeight="1" x14ac:dyDescent="0.25">
      <c r="A174" s="7">
        <v>42</v>
      </c>
      <c r="B174" s="49" t="s">
        <v>23</v>
      </c>
      <c r="C174"/>
      <c r="D174"/>
      <c r="E174" s="49" t="e">
        <f>VLOOKUP(C174,[5]A!$C$2:$I$800,7,FALSE)</f>
        <v>#N/A</v>
      </c>
      <c r="F174" s="50" t="s">
        <v>978</v>
      </c>
      <c r="G174" s="68"/>
      <c r="J174" s="105">
        <f>VLOOKUP(C174,Route2021!$C$2:$J$1212,8,FALSE)</f>
        <v>0</v>
      </c>
      <c r="N174" s="49" t="e">
        <f>VLOOKUP(C174,Bilan!$B$4:$D$1985,3,FALSE)</f>
        <v>#N/A</v>
      </c>
      <c r="O174" s="49">
        <f t="shared" si="1"/>
        <v>42</v>
      </c>
      <c r="P174" s="50" t="e">
        <f>VLOOKUP(C174,VTT!$C$2:$F$357,4,FALSE)</f>
        <v>#N/A</v>
      </c>
    </row>
    <row r="175" spans="1:16" ht="14.45" customHeight="1" x14ac:dyDescent="0.25">
      <c r="A175" s="7">
        <v>43</v>
      </c>
      <c r="B175" s="7">
        <f t="shared" ref="B175:B217" si="10">N175</f>
        <v>144576</v>
      </c>
      <c r="C175" t="s">
        <v>211</v>
      </c>
      <c r="D175" t="s">
        <v>3042</v>
      </c>
      <c r="E175" s="49" t="str">
        <f>VLOOKUP(C175,[5]A!$C$2:$I$800,7,FALSE)</f>
        <v>05994043415</v>
      </c>
      <c r="F175" s="50" t="s">
        <v>978</v>
      </c>
      <c r="G175" s="68"/>
      <c r="J175" s="105">
        <f>VLOOKUP(C175,Route2021!$C$2:$J$1212,8,FALSE)</f>
        <v>1</v>
      </c>
      <c r="N175" s="49">
        <f>VLOOKUP(C175,Bilan!$B$4:$D$1985,3,FALSE)</f>
        <v>144576</v>
      </c>
      <c r="O175" s="49">
        <f t="shared" si="1"/>
        <v>43</v>
      </c>
      <c r="P175" s="50" t="str">
        <f>VLOOKUP(C175,VTT!$C$2:$F$357,4,FALSE)</f>
        <v>30/39 ans</v>
      </c>
    </row>
    <row r="176" spans="1:16" ht="14.45" customHeight="1" x14ac:dyDescent="0.25">
      <c r="A176" s="7">
        <v>44</v>
      </c>
      <c r="B176" s="7">
        <f t="shared" si="10"/>
        <v>1323</v>
      </c>
      <c r="C176" t="s">
        <v>217</v>
      </c>
      <c r="D176" s="5" t="s">
        <v>12</v>
      </c>
      <c r="E176" s="49" t="str">
        <f>VLOOKUP(C176,[5]A!$C$2:$I$800,7,FALSE)</f>
        <v>06297097288</v>
      </c>
      <c r="F176" s="50" t="s">
        <v>978</v>
      </c>
      <c r="G176" s="68"/>
      <c r="J176" s="105" t="e">
        <f>VLOOKUP(C176,Route2021!$C$2:$J$1212,8,FALSE)</f>
        <v>#N/A</v>
      </c>
      <c r="N176" s="49">
        <f>VLOOKUP(C176,Bilan!$B$4:$D$1985,3,FALSE)</f>
        <v>1323</v>
      </c>
      <c r="O176" s="49">
        <f t="shared" si="1"/>
        <v>44</v>
      </c>
      <c r="P176" s="50" t="str">
        <f>VLOOKUP(C176,VTT!$C$2:$F$357,4,FALSE)</f>
        <v>30/39 ans</v>
      </c>
    </row>
    <row r="177" spans="1:16" ht="14.45" customHeight="1" x14ac:dyDescent="0.25">
      <c r="A177" s="7">
        <v>45</v>
      </c>
      <c r="B177" s="7">
        <f t="shared" si="10"/>
        <v>2454</v>
      </c>
      <c r="C177" t="s">
        <v>2981</v>
      </c>
      <c r="D177" s="49" t="s">
        <v>2982</v>
      </c>
      <c r="E177" s="49" t="str">
        <f>VLOOKUP(C177,[5]A!$C$2:$I$800,7,FALSE)</f>
        <v>06297097104</v>
      </c>
      <c r="F177" s="50" t="s">
        <v>978</v>
      </c>
      <c r="G177" s="68"/>
      <c r="J177" s="105" t="e">
        <f>VLOOKUP(C177,Route2021!$C$2:$J$1212,8,FALSE)</f>
        <v>#N/A</v>
      </c>
      <c r="N177" s="49">
        <f>VLOOKUP(C177,Bilan!$B$4:$D$1985,3,FALSE)</f>
        <v>2454</v>
      </c>
      <c r="O177" s="49">
        <f t="shared" si="1"/>
        <v>45</v>
      </c>
      <c r="P177" s="50" t="str">
        <f>VLOOKUP(C177,VTT!$C$2:$F$357,4,FALSE)</f>
        <v>30/39 ans</v>
      </c>
    </row>
    <row r="178" spans="1:16" ht="14.45" customHeight="1" x14ac:dyDescent="0.25">
      <c r="A178" s="7">
        <v>46</v>
      </c>
      <c r="B178" s="7">
        <f t="shared" si="10"/>
        <v>144409</v>
      </c>
      <c r="C178" s="5" t="s">
        <v>214</v>
      </c>
      <c r="D178" s="5" t="s">
        <v>36</v>
      </c>
      <c r="E178" s="49" t="str">
        <f>VLOOKUP(C178,[5]A!$C$2:$I$800,7,FALSE)</f>
        <v>05999098649</v>
      </c>
      <c r="F178" s="50" t="s">
        <v>978</v>
      </c>
      <c r="G178" s="68"/>
      <c r="J178" s="105" t="e">
        <f>VLOOKUP(C178,Route2021!$C$2:$J$1212,8,FALSE)</f>
        <v>#N/A</v>
      </c>
      <c r="N178" s="49">
        <f>VLOOKUP(C178,Bilan!$B$4:$D$1985,3,FALSE)</f>
        <v>144409</v>
      </c>
      <c r="O178" s="49">
        <f t="shared" ref="O178:O310" si="11">A178</f>
        <v>46</v>
      </c>
      <c r="P178" s="50" t="str">
        <f>VLOOKUP(C178,VTT!$C$2:$F$357,4,FALSE)</f>
        <v>30/39 ans</v>
      </c>
    </row>
    <row r="179" spans="1:16" ht="14.45" customHeight="1" x14ac:dyDescent="0.25">
      <c r="A179" s="7">
        <v>47</v>
      </c>
      <c r="B179" s="7">
        <f t="shared" si="10"/>
        <v>144429</v>
      </c>
      <c r="C179" t="s">
        <v>840</v>
      </c>
      <c r="D179" s="5" t="s">
        <v>3043</v>
      </c>
      <c r="E179" s="49" t="str">
        <f>VLOOKUP(C179,[5]A!$C$2:$I$800,7,FALSE)</f>
        <v>06297037065</v>
      </c>
      <c r="F179" s="50" t="s">
        <v>978</v>
      </c>
      <c r="G179" s="68"/>
      <c r="J179" s="105">
        <v>1</v>
      </c>
      <c r="N179" s="49">
        <f>VLOOKUP(C179,Bilan!$B$4:$D$1985,3,FALSE)</f>
        <v>144429</v>
      </c>
      <c r="O179" s="49">
        <f t="shared" si="11"/>
        <v>47</v>
      </c>
      <c r="P179" s="50" t="str">
        <f>VLOOKUP(C179,VTT!$C$2:$F$357,4,FALSE)</f>
        <v>30/39 ans</v>
      </c>
    </row>
    <row r="180" spans="1:16" ht="14.45" customHeight="1" x14ac:dyDescent="0.25">
      <c r="A180" s="7">
        <v>48</v>
      </c>
      <c r="B180" s="7">
        <f t="shared" si="10"/>
        <v>144476</v>
      </c>
      <c r="C180" t="s">
        <v>210</v>
      </c>
      <c r="D180" s="5" t="s">
        <v>66</v>
      </c>
      <c r="E180" s="49" t="str">
        <f>VLOOKUP(C180,[5]A!$C$2:$I$800,7,FALSE)</f>
        <v>05999029141</v>
      </c>
      <c r="F180" s="50" t="s">
        <v>978</v>
      </c>
      <c r="G180" s="68"/>
      <c r="J180" s="105">
        <f>VLOOKUP(C180,Route2021!$C$2:$J$1212,8,FALSE)</f>
        <v>0</v>
      </c>
      <c r="N180" s="49">
        <f>VLOOKUP(C180,Bilan!$B$4:$D$1985,3,FALSE)</f>
        <v>144476</v>
      </c>
      <c r="O180" s="49">
        <f t="shared" si="11"/>
        <v>48</v>
      </c>
      <c r="P180" s="50" t="str">
        <f>VLOOKUP(C180,VTT!$C$2:$F$357,4,FALSE)</f>
        <v>30/39 ans</v>
      </c>
    </row>
    <row r="181" spans="1:16" x14ac:dyDescent="0.25">
      <c r="A181" s="7">
        <v>49</v>
      </c>
      <c r="B181" s="7">
        <f t="shared" si="10"/>
        <v>4375</v>
      </c>
      <c r="C181" t="s">
        <v>2241</v>
      </c>
      <c r="D181" s="5" t="s">
        <v>4</v>
      </c>
      <c r="E181" s="49" t="e">
        <f>VLOOKUP(C181,[5]A!$C$2:$I$800,7,FALSE)</f>
        <v>#N/A</v>
      </c>
      <c r="F181" s="50" t="s">
        <v>978</v>
      </c>
      <c r="G181" s="68"/>
      <c r="J181" s="105">
        <f>VLOOKUP(C181,Route2021!$C$2:$J$1212,8,FALSE)</f>
        <v>0</v>
      </c>
      <c r="N181" s="49">
        <f>VLOOKUP(C181,Bilan!$B$4:$D$1985,3,FALSE)</f>
        <v>4375</v>
      </c>
      <c r="O181" s="49">
        <f t="shared" si="11"/>
        <v>49</v>
      </c>
      <c r="P181" s="50" t="str">
        <f>VLOOKUP(C181,VTT!$C$2:$F$357,4,FALSE)</f>
        <v>30/39 ans</v>
      </c>
    </row>
    <row r="182" spans="1:16" ht="14.45" customHeight="1" x14ac:dyDescent="0.25">
      <c r="A182" s="7">
        <v>50</v>
      </c>
      <c r="B182" s="7">
        <f t="shared" si="10"/>
        <v>144411</v>
      </c>
      <c r="C182" t="s">
        <v>15</v>
      </c>
      <c r="D182" s="5" t="s">
        <v>140</v>
      </c>
      <c r="E182" s="49" t="str">
        <f>VLOOKUP(C182,[5]A!$C$2:$I$800,7,FALSE)</f>
        <v>05999025679</v>
      </c>
      <c r="F182" s="50" t="s">
        <v>978</v>
      </c>
      <c r="G182" s="68"/>
      <c r="J182" s="105">
        <f>VLOOKUP(C182,Route2021!$C$2:$J$1212,8,FALSE)</f>
        <v>0</v>
      </c>
      <c r="N182" s="49">
        <f>VLOOKUP(C182,Bilan!$B$4:$D$1985,3,FALSE)</f>
        <v>144411</v>
      </c>
      <c r="O182" s="49">
        <f t="shared" si="11"/>
        <v>50</v>
      </c>
      <c r="P182" s="50" t="str">
        <f>VLOOKUP(C182,VTT!$C$2:$F$357,4,FALSE)</f>
        <v>30/39 ans</v>
      </c>
    </row>
    <row r="183" spans="1:16" ht="14.45" customHeight="1" x14ac:dyDescent="0.25">
      <c r="A183" s="7">
        <v>51</v>
      </c>
      <c r="B183" s="49">
        <f t="shared" si="10"/>
        <v>144420</v>
      </c>
      <c r="C183" t="s">
        <v>823</v>
      </c>
      <c r="D183" s="5" t="s">
        <v>109</v>
      </c>
      <c r="E183" s="49" t="str">
        <f>VLOOKUP(C183,[5]A!$C$2:$I$800,7,FALSE)</f>
        <v>05999082328</v>
      </c>
      <c r="F183" s="50" t="s">
        <v>978</v>
      </c>
      <c r="G183" s="68"/>
      <c r="J183" s="105">
        <f>VLOOKUP(C183,Route2021!$C$2:$J$1212,8,FALSE)</f>
        <v>1</v>
      </c>
      <c r="N183" s="49">
        <f>VLOOKUP(C183,Bilan!$B$4:$D$1985,3,FALSE)</f>
        <v>144420</v>
      </c>
      <c r="O183" s="49">
        <f t="shared" si="11"/>
        <v>51</v>
      </c>
      <c r="P183" s="50" t="str">
        <f>VLOOKUP(C183,VTT!$C$2:$F$357,4,FALSE)</f>
        <v>30/39 ans</v>
      </c>
    </row>
    <row r="184" spans="1:16" ht="14.45" customHeight="1" x14ac:dyDescent="0.25">
      <c r="A184" s="7">
        <v>52</v>
      </c>
      <c r="B184" s="7">
        <f t="shared" si="10"/>
        <v>2380</v>
      </c>
      <c r="C184" s="5" t="s">
        <v>1810</v>
      </c>
      <c r="D184" s="5" t="s">
        <v>143</v>
      </c>
      <c r="E184" s="49" t="str">
        <f>VLOOKUP(C184,[5]A!$C$2:$I$800,7,FALSE)</f>
        <v>05963119612</v>
      </c>
      <c r="F184" s="50" t="s">
        <v>978</v>
      </c>
      <c r="G184" s="68"/>
      <c r="J184" s="105">
        <f>VLOOKUP(C184,Route2021!$C$2:$J$1212,8,FALSE)</f>
        <v>1</v>
      </c>
      <c r="N184" s="49">
        <f>VLOOKUP(C184,Bilan!$B$4:$D$1985,3,FALSE)</f>
        <v>2380</v>
      </c>
      <c r="O184" s="49">
        <f t="shared" si="11"/>
        <v>52</v>
      </c>
      <c r="P184" s="50" t="e">
        <f>VLOOKUP(C184,VTT!$C$2:$F$357,4,FALSE)</f>
        <v>#N/A</v>
      </c>
    </row>
    <row r="185" spans="1:16" ht="14.45" customHeight="1" x14ac:dyDescent="0.25">
      <c r="A185" s="7">
        <v>53</v>
      </c>
      <c r="B185" s="7">
        <f t="shared" si="10"/>
        <v>144421</v>
      </c>
      <c r="C185" t="s">
        <v>216</v>
      </c>
      <c r="D185" t="s">
        <v>195</v>
      </c>
      <c r="E185" s="49" t="str">
        <f>VLOOKUP(C185,[5]A!$C$2:$I$800,7,FALSE)</f>
        <v>05966155811</v>
      </c>
      <c r="F185" s="50" t="s">
        <v>978</v>
      </c>
      <c r="G185" s="68"/>
      <c r="J185" s="105">
        <v>1</v>
      </c>
      <c r="N185" s="49">
        <f>VLOOKUP(C185,Bilan!$B$4:$D$1985,3,FALSE)</f>
        <v>144421</v>
      </c>
      <c r="O185" s="49">
        <f t="shared" si="11"/>
        <v>53</v>
      </c>
      <c r="P185" s="50" t="str">
        <f>VLOOKUP(C185,VTT!$C$2:$F$357,4,FALSE)</f>
        <v>30/39 ans</v>
      </c>
    </row>
    <row r="186" spans="1:16" ht="14.45" customHeight="1" x14ac:dyDescent="0.25">
      <c r="A186" s="7">
        <v>54</v>
      </c>
      <c r="B186" s="7">
        <f t="shared" si="10"/>
        <v>144621</v>
      </c>
      <c r="C186" t="s">
        <v>501</v>
      </c>
      <c r="D186" t="s">
        <v>74</v>
      </c>
      <c r="E186" s="49" t="str">
        <f>VLOOKUP(C186,[5]A!$C$2:$I$800,7,FALSE)</f>
        <v>05999117361</v>
      </c>
      <c r="F186" s="50" t="s">
        <v>978</v>
      </c>
      <c r="G186" s="68"/>
      <c r="J186" s="105">
        <f>VLOOKUP(C186,Route2021!$C$2:$J$1212,8,FALSE)</f>
        <v>1</v>
      </c>
      <c r="N186" s="49">
        <f>VLOOKUP(C186,Bilan!$B$4:$D$1985,3,FALSE)</f>
        <v>144621</v>
      </c>
      <c r="O186" s="49">
        <f t="shared" si="11"/>
        <v>54</v>
      </c>
      <c r="P186" s="50" t="e">
        <f>VLOOKUP(C186,VTT!$C$2:$F$357,4,FALSE)</f>
        <v>#N/A</v>
      </c>
    </row>
    <row r="187" spans="1:16" ht="14.45" customHeight="1" x14ac:dyDescent="0.25">
      <c r="A187" s="7">
        <v>55</v>
      </c>
      <c r="B187" s="7">
        <f t="shared" si="10"/>
        <v>2425</v>
      </c>
      <c r="C187" t="s">
        <v>2988</v>
      </c>
      <c r="D187" t="s">
        <v>153</v>
      </c>
      <c r="E187" s="49" t="e">
        <f>VLOOKUP(C187,[5]A!$C$2:$I$800,7,FALSE)</f>
        <v>#N/A</v>
      </c>
      <c r="F187" s="50" t="s">
        <v>978</v>
      </c>
      <c r="G187" s="68"/>
      <c r="J187" s="105" t="e">
        <f>VLOOKUP(C187,Route2021!$C$2:$J$1212,8,FALSE)</f>
        <v>#N/A</v>
      </c>
      <c r="N187" s="49">
        <f>VLOOKUP(C187,Bilan!$B$4:$D$1985,3,FALSE)</f>
        <v>2425</v>
      </c>
      <c r="O187" s="49">
        <f t="shared" si="11"/>
        <v>55</v>
      </c>
      <c r="P187" s="50" t="str">
        <f>VLOOKUP(C187,VTT!$C$2:$F$357,4,FALSE)</f>
        <v>30/39 ans</v>
      </c>
    </row>
    <row r="188" spans="1:16" ht="14.45" customHeight="1" x14ac:dyDescent="0.25">
      <c r="A188" s="7">
        <v>56</v>
      </c>
      <c r="B188" s="7">
        <f t="shared" si="10"/>
        <v>144299</v>
      </c>
      <c r="C188" s="5" t="s">
        <v>601</v>
      </c>
      <c r="D188" s="5" t="s">
        <v>126</v>
      </c>
      <c r="E188" s="49" t="str">
        <f>VLOOKUP(C188,[5]A!$C$2:$I$800,7,FALSE)</f>
        <v>06297096176</v>
      </c>
      <c r="F188" s="50" t="s">
        <v>978</v>
      </c>
      <c r="G188" s="68"/>
      <c r="J188" s="105">
        <f>VLOOKUP(C188,Route2021!$C$2:$J$1212,8,FALSE)</f>
        <v>0</v>
      </c>
      <c r="N188" s="49">
        <f>VLOOKUP(C188,Bilan!$B$4:$D$1985,3,FALSE)</f>
        <v>144299</v>
      </c>
      <c r="O188" s="49">
        <f t="shared" si="11"/>
        <v>56</v>
      </c>
      <c r="P188" s="50" t="str">
        <f>VLOOKUP(C188,VTT!$C$2:$F$357,4,FALSE)</f>
        <v>30/39 ans</v>
      </c>
    </row>
    <row r="189" spans="1:16" x14ac:dyDescent="0.25">
      <c r="A189" s="7">
        <v>57</v>
      </c>
      <c r="B189" s="7">
        <f t="shared" si="10"/>
        <v>4392</v>
      </c>
      <c r="C189" s="5" t="s">
        <v>2904</v>
      </c>
      <c r="D189" s="5" t="s">
        <v>75</v>
      </c>
      <c r="E189" s="49" t="str">
        <f>VLOOKUP(C189,[5]A!$C$2:$I$800,7,FALSE)</f>
        <v>05999123948</v>
      </c>
      <c r="F189" s="50" t="s">
        <v>978</v>
      </c>
      <c r="G189" s="68"/>
      <c r="J189" s="105">
        <f>VLOOKUP(C189,Route2021!$C$2:$J$1212,8,FALSE)</f>
        <v>0</v>
      </c>
      <c r="N189" s="49">
        <f>VLOOKUP(C189,Bilan!$B$4:$D$1985,3,FALSE)</f>
        <v>4392</v>
      </c>
      <c r="O189" s="49">
        <f t="shared" si="11"/>
        <v>57</v>
      </c>
      <c r="P189" s="50" t="str">
        <f>VLOOKUP(C189,VTT!$C$2:$F$357,4,FALSE)</f>
        <v>30/39 ans</v>
      </c>
    </row>
    <row r="190" spans="1:16" ht="14.45" customHeight="1" x14ac:dyDescent="0.25">
      <c r="A190" s="7">
        <v>58</v>
      </c>
      <c r="B190" s="7">
        <f t="shared" si="10"/>
        <v>144492</v>
      </c>
      <c r="C190" s="5" t="s">
        <v>848</v>
      </c>
      <c r="D190" s="5" t="s">
        <v>153</v>
      </c>
      <c r="E190" s="49" t="str">
        <f>VLOOKUP(C190,[5]A!$C$2:$I$800,7,FALSE)</f>
        <v>05996217363</v>
      </c>
      <c r="F190" s="50" t="s">
        <v>978</v>
      </c>
      <c r="G190" s="68"/>
      <c r="J190" s="105">
        <f>VLOOKUP(C190,Route2021!$C$2:$J$1212,8,FALSE)</f>
        <v>0</v>
      </c>
      <c r="N190" s="49">
        <f>VLOOKUP(C190,Bilan!$B$4:$D$1985,3,FALSE)</f>
        <v>144492</v>
      </c>
      <c r="O190" s="49">
        <f t="shared" si="11"/>
        <v>58</v>
      </c>
      <c r="P190" s="50" t="str">
        <f>VLOOKUP(C190,VTT!$C$2:$F$357,4,FALSE)</f>
        <v>30/39 ans</v>
      </c>
    </row>
    <row r="191" spans="1:16" ht="14.45" customHeight="1" x14ac:dyDescent="0.25">
      <c r="A191" s="7">
        <v>59</v>
      </c>
      <c r="B191" s="7">
        <f t="shared" si="10"/>
        <v>2219</v>
      </c>
      <c r="C191" t="s">
        <v>303</v>
      </c>
      <c r="D191" s="49" t="s">
        <v>330</v>
      </c>
      <c r="E191" s="49" t="e">
        <f>VLOOKUP(C191,[5]A!$C$2:$I$800,7,FALSE)</f>
        <v>#N/A</v>
      </c>
      <c r="F191" s="50" t="s">
        <v>978</v>
      </c>
      <c r="G191" s="68"/>
      <c r="J191" s="105">
        <f>VLOOKUP(C191,Route2021!$C$2:$J$1212,8,FALSE)</f>
        <v>1</v>
      </c>
      <c r="N191" s="49">
        <f>VLOOKUP(C191,Bilan!$B$4:$D$1985,3,FALSE)</f>
        <v>2219</v>
      </c>
      <c r="O191" s="49">
        <f t="shared" si="11"/>
        <v>59</v>
      </c>
      <c r="P191" s="50" t="str">
        <f>VLOOKUP(C191,VTT!$C$2:$F$357,4,FALSE)</f>
        <v>30/39 ans</v>
      </c>
    </row>
    <row r="192" spans="1:16" ht="14.45" customHeight="1" x14ac:dyDescent="0.25">
      <c r="A192" s="7">
        <v>60</v>
      </c>
      <c r="B192" s="7">
        <f t="shared" si="10"/>
        <v>4101</v>
      </c>
      <c r="C192" t="s">
        <v>3179</v>
      </c>
      <c r="D192" s="49" t="s">
        <v>3463</v>
      </c>
      <c r="E192" s="49" t="e">
        <f>VLOOKUP(C192,[5]A!$C$2:$I$800,7,FALSE)</f>
        <v>#N/A</v>
      </c>
      <c r="F192" s="50" t="s">
        <v>978</v>
      </c>
      <c r="G192" s="68"/>
      <c r="J192" s="105">
        <f>VLOOKUP(C192,Route2021!$C$2:$J$1212,8,FALSE)</f>
        <v>1</v>
      </c>
      <c r="N192" s="49">
        <f>VLOOKUP(C192,Bilan!$B$4:$D$1985,3,FALSE)</f>
        <v>4101</v>
      </c>
      <c r="O192" s="49">
        <f t="shared" si="11"/>
        <v>60</v>
      </c>
      <c r="P192" s="50" t="e">
        <f>VLOOKUP(C192,VTT!$C$2:$F$357,4,FALSE)</f>
        <v>#N/A</v>
      </c>
    </row>
    <row r="193" spans="1:16" ht="14.45" customHeight="1" x14ac:dyDescent="0.25">
      <c r="A193" s="7">
        <v>141</v>
      </c>
      <c r="B193" s="7">
        <f t="shared" si="10"/>
        <v>144500</v>
      </c>
      <c r="C193" s="49" t="s">
        <v>716</v>
      </c>
      <c r="D193" t="s">
        <v>109</v>
      </c>
      <c r="E193" s="49" t="str">
        <f>VLOOKUP(C193,[5]A!$C$2:$I$800,7,FALSE)</f>
        <v>05996215348</v>
      </c>
      <c r="F193" s="50" t="s">
        <v>978</v>
      </c>
      <c r="G193" s="68"/>
      <c r="J193" s="105">
        <f>VLOOKUP(C193,Route2021!$C$2:$J$1212,8,FALSE)</f>
        <v>0</v>
      </c>
      <c r="N193" s="49">
        <f>VLOOKUP(C193,Bilan!$B$4:$D$1985,3,FALSE)</f>
        <v>144500</v>
      </c>
      <c r="O193" s="49">
        <f t="shared" si="11"/>
        <v>141</v>
      </c>
      <c r="P193" s="50" t="str">
        <f>VLOOKUP(C193,VTT!$C$2:$F$357,4,FALSE)</f>
        <v>30/39 ans</v>
      </c>
    </row>
    <row r="194" spans="1:16" ht="14.45" customHeight="1" x14ac:dyDescent="0.25">
      <c r="A194" s="7">
        <v>142</v>
      </c>
      <c r="B194" s="49">
        <f t="shared" si="10"/>
        <v>5169</v>
      </c>
      <c r="C194" s="5" t="s">
        <v>3804</v>
      </c>
      <c r="D194" t="s">
        <v>153</v>
      </c>
      <c r="E194" s="49" t="str">
        <f>VLOOKUP(C194,[5]A!$C$2:$I$800,7,FALSE)</f>
        <v>05999129121</v>
      </c>
      <c r="F194" s="50" t="s">
        <v>978</v>
      </c>
      <c r="G194" s="68"/>
      <c r="J194" s="105" t="e">
        <f>VLOOKUP(C194,Route2021!$C$2:$J$1212,8,FALSE)</f>
        <v>#N/A</v>
      </c>
      <c r="N194" s="49">
        <f>VLOOKUP(C194,Bilan!$B$4:$D$1985,3,FALSE)</f>
        <v>5169</v>
      </c>
      <c r="O194" s="49">
        <f t="shared" si="11"/>
        <v>142</v>
      </c>
      <c r="P194" s="50" t="e">
        <f>VLOOKUP(C194,VTT!$C$2:$F$357,4,FALSE)</f>
        <v>#N/A</v>
      </c>
    </row>
    <row r="195" spans="1:16" ht="14.45" customHeight="1" x14ac:dyDescent="0.25">
      <c r="A195" s="7">
        <v>143</v>
      </c>
      <c r="B195" s="7">
        <f t="shared" si="10"/>
        <v>2332</v>
      </c>
      <c r="C195" s="5" t="s">
        <v>3108</v>
      </c>
      <c r="D195" t="s">
        <v>3127</v>
      </c>
      <c r="E195" s="49" t="str">
        <f>VLOOKUP(C195,[5]A!$C$2:$I$800,7,FALSE)</f>
        <v>05999111457</v>
      </c>
      <c r="F195" s="50" t="s">
        <v>978</v>
      </c>
      <c r="G195" s="68"/>
      <c r="J195" s="105">
        <f>VLOOKUP(C195,Route2021!$C$2:$J$1212,8,FALSE)</f>
        <v>0</v>
      </c>
      <c r="N195" s="49">
        <f>VLOOKUP(C195,Bilan!$B$4:$D$1985,3,FALSE)</f>
        <v>2332</v>
      </c>
      <c r="O195" s="49">
        <f t="shared" si="11"/>
        <v>143</v>
      </c>
      <c r="P195" s="50" t="str">
        <f>VLOOKUP(C195,VTT!$C$2:$F$357,4,FALSE)</f>
        <v>30/39 ans</v>
      </c>
    </row>
    <row r="196" spans="1:16" ht="14.45" customHeight="1" x14ac:dyDescent="0.25">
      <c r="A196" s="7">
        <v>144</v>
      </c>
      <c r="B196" s="7">
        <f t="shared" si="10"/>
        <v>0</v>
      </c>
      <c r="C196" s="49" t="s">
        <v>2880</v>
      </c>
      <c r="D196" s="51" t="s">
        <v>3154</v>
      </c>
      <c r="E196" s="49" t="e">
        <f>VLOOKUP(C196,[5]A!$C$2:$I$800,7,FALSE)</f>
        <v>#N/A</v>
      </c>
      <c r="F196" s="50" t="s">
        <v>978</v>
      </c>
      <c r="G196" s="68"/>
      <c r="J196" s="105" t="e">
        <f>VLOOKUP(C196,Route2021!$C$2:$J$1212,8,FALSE)</f>
        <v>#N/A</v>
      </c>
      <c r="N196" s="49">
        <f>VLOOKUP(C196,Bilan!$B$4:$D$1985,3,FALSE)</f>
        <v>0</v>
      </c>
      <c r="O196" s="49">
        <f t="shared" si="11"/>
        <v>144</v>
      </c>
      <c r="P196" s="50" t="str">
        <f>VLOOKUP(C196,VTT!$C$2:$F$357,4,FALSE)</f>
        <v>30/39 ans</v>
      </c>
    </row>
    <row r="197" spans="1:16" ht="14.45" customHeight="1" x14ac:dyDescent="0.25">
      <c r="A197" s="7">
        <v>145</v>
      </c>
      <c r="B197" s="7">
        <f t="shared" si="10"/>
        <v>4367</v>
      </c>
      <c r="C197" s="49" t="s">
        <v>2679</v>
      </c>
      <c r="D197" s="49" t="s">
        <v>12</v>
      </c>
      <c r="E197" s="49" t="e">
        <f>VLOOKUP(C197,[5]A!$C$2:$I$800,7,FALSE)</f>
        <v>#N/A</v>
      </c>
      <c r="F197" s="50" t="s">
        <v>978</v>
      </c>
      <c r="G197" s="68"/>
      <c r="J197" s="105" t="e">
        <f>VLOOKUP(C197,Route2021!$C$2:$J$1212,8,FALSE)</f>
        <v>#N/A</v>
      </c>
      <c r="N197" s="49">
        <f>VLOOKUP(C197,Bilan!$B$4:$D$1985,3,FALSE)</f>
        <v>4367</v>
      </c>
      <c r="O197" s="49">
        <f t="shared" si="11"/>
        <v>145</v>
      </c>
      <c r="P197" s="50" t="str">
        <f>VLOOKUP(C197,VTT!$C$2:$F$357,4,FALSE)</f>
        <v>30/39 ans</v>
      </c>
    </row>
    <row r="198" spans="1:16" ht="14.45" customHeight="1" x14ac:dyDescent="0.25">
      <c r="A198" s="7">
        <v>146</v>
      </c>
      <c r="B198" s="7">
        <f t="shared" si="10"/>
        <v>2386</v>
      </c>
      <c r="C198" s="5" t="s">
        <v>3147</v>
      </c>
      <c r="D198" t="s">
        <v>143</v>
      </c>
      <c r="E198" s="49" t="str">
        <f>VLOOKUP(C198,[5]A!$C$2:$I$800,7,FALSE)</f>
        <v>05999111359</v>
      </c>
      <c r="F198" s="50" t="s">
        <v>978</v>
      </c>
      <c r="G198" s="68"/>
      <c r="J198" s="105" t="e">
        <f>VLOOKUP(C198,Route2021!$C$2:$J$1212,8,FALSE)</f>
        <v>#N/A</v>
      </c>
      <c r="N198" s="49">
        <f>VLOOKUP(C198,Bilan!$B$4:$D$1985,3,FALSE)</f>
        <v>2386</v>
      </c>
      <c r="O198" s="49">
        <f t="shared" si="11"/>
        <v>146</v>
      </c>
      <c r="P198" s="50" t="str">
        <f>VLOOKUP(C198,VTT!$C$2:$F$357,4,FALSE)</f>
        <v>30/39 ans</v>
      </c>
    </row>
    <row r="199" spans="1:16" ht="14.45" customHeight="1" x14ac:dyDescent="0.25">
      <c r="A199" s="7">
        <v>147</v>
      </c>
      <c r="B199" s="7">
        <f t="shared" si="10"/>
        <v>3116</v>
      </c>
      <c r="C199" s="5" t="s">
        <v>940</v>
      </c>
      <c r="D199" t="s">
        <v>3127</v>
      </c>
      <c r="E199" s="49" t="str">
        <f>VLOOKUP(C199,[5]A!$C$2:$I$800,7,FALSE)</f>
        <v>05999113181</v>
      </c>
      <c r="F199" s="50" t="s">
        <v>978</v>
      </c>
      <c r="G199" s="68"/>
      <c r="J199" s="105">
        <f>VLOOKUP(C199,Route2021!$C$2:$J$1212,8,FALSE)</f>
        <v>1</v>
      </c>
      <c r="N199" s="49">
        <f>VLOOKUP(C199,Bilan!$B$4:$D$1985,3,FALSE)</f>
        <v>3116</v>
      </c>
      <c r="O199" s="49">
        <f t="shared" si="11"/>
        <v>147</v>
      </c>
      <c r="P199" s="50" t="str">
        <f>VLOOKUP(C199,VTT!$C$2:$F$357,4,FALSE)</f>
        <v>30/39 ans</v>
      </c>
    </row>
    <row r="200" spans="1:16" ht="14.45" customHeight="1" x14ac:dyDescent="0.25">
      <c r="A200" s="7">
        <v>148</v>
      </c>
      <c r="B200" s="7">
        <f t="shared" si="10"/>
        <v>2414</v>
      </c>
      <c r="C200" s="49" t="s">
        <v>3129</v>
      </c>
      <c r="D200" s="51" t="s">
        <v>22</v>
      </c>
      <c r="E200" s="49" t="str">
        <f>VLOOKUP(C200,[5]A!$C$2:$I$800,7,FALSE)</f>
        <v>05999124817</v>
      </c>
      <c r="F200" s="50" t="s">
        <v>978</v>
      </c>
      <c r="G200" s="68"/>
      <c r="J200" s="105" t="e">
        <f>VLOOKUP(C200,Route2021!$C$2:$J$1212,8,FALSE)</f>
        <v>#N/A</v>
      </c>
      <c r="N200" s="49">
        <f>VLOOKUP(C200,Bilan!$B$4:$D$1985,3,FALSE)</f>
        <v>2414</v>
      </c>
      <c r="O200" s="49">
        <f t="shared" si="11"/>
        <v>148</v>
      </c>
      <c r="P200" s="50" t="str">
        <f>VLOOKUP(C200,VTT!$C$2:$F$357,4,FALSE)</f>
        <v>30/39 ans</v>
      </c>
    </row>
    <row r="201" spans="1:16" ht="14.45" customHeight="1" x14ac:dyDescent="0.25">
      <c r="A201" s="7">
        <v>149</v>
      </c>
      <c r="B201" s="49">
        <f t="shared" si="10"/>
        <v>4321</v>
      </c>
      <c r="C201" s="49" t="s">
        <v>2796</v>
      </c>
      <c r="D201" s="51" t="s">
        <v>74</v>
      </c>
      <c r="E201" s="49" t="str">
        <f>VLOOKUP(C201,[5]A!$C$2:$I$800,7,FALSE)</f>
        <v>05999023274</v>
      </c>
      <c r="F201" s="50" t="s">
        <v>978</v>
      </c>
      <c r="G201" s="68"/>
      <c r="J201" s="105">
        <f>VLOOKUP(C201,Route2021!$C$2:$J$1212,8,FALSE)</f>
        <v>1</v>
      </c>
      <c r="N201" s="49">
        <f>VLOOKUP(C201,Bilan!$B$4:$D$1985,3,FALSE)</f>
        <v>4321</v>
      </c>
      <c r="O201" s="49">
        <f t="shared" si="11"/>
        <v>149</v>
      </c>
      <c r="P201" s="50" t="e">
        <f>VLOOKUP(C201,VTT!$C$2:$F$357,4,FALSE)</f>
        <v>#N/A</v>
      </c>
    </row>
    <row r="202" spans="1:16" ht="14.45" customHeight="1" x14ac:dyDescent="0.25">
      <c r="A202" s="7">
        <v>150</v>
      </c>
      <c r="B202" s="7">
        <f t="shared" si="10"/>
        <v>1279</v>
      </c>
      <c r="C202" s="49" t="s">
        <v>222</v>
      </c>
      <c r="D202" s="51" t="s">
        <v>2911</v>
      </c>
      <c r="E202" s="49" t="str">
        <f>VLOOKUP(C202,[5]A!$C$2:$I$800,7,FALSE)</f>
        <v>05999111188</v>
      </c>
      <c r="F202" s="50" t="s">
        <v>978</v>
      </c>
      <c r="G202" s="68"/>
      <c r="J202" s="105">
        <f>VLOOKUP(C202,Route2021!$C$2:$J$1212,8,FALSE)</f>
        <v>1</v>
      </c>
      <c r="N202" s="49">
        <f>VLOOKUP(C202,Bilan!$B$4:$D$1985,3,FALSE)</f>
        <v>1279</v>
      </c>
      <c r="O202" s="49">
        <f t="shared" si="11"/>
        <v>150</v>
      </c>
      <c r="P202" s="50" t="e">
        <f>VLOOKUP(C202,VTT!$C$2:$F$357,4,FALSE)</f>
        <v>#N/A</v>
      </c>
    </row>
    <row r="203" spans="1:16" ht="14.45" customHeight="1" x14ac:dyDescent="0.25">
      <c r="A203" s="7">
        <v>151</v>
      </c>
      <c r="B203" s="7">
        <f t="shared" si="10"/>
        <v>7010</v>
      </c>
      <c r="C203" s="49" t="s">
        <v>1700</v>
      </c>
      <c r="D203" s="51" t="s">
        <v>843</v>
      </c>
      <c r="E203" s="49" t="str">
        <f>VLOOKUP(C203,[5]A!$C$2:$I$800,7,FALSE)</f>
        <v>05999112314</v>
      </c>
      <c r="F203" s="50" t="s">
        <v>978</v>
      </c>
      <c r="G203" s="68"/>
      <c r="J203" s="105" t="e">
        <f>VLOOKUP(C203,Route2021!$C$2:$J$1212,8,FALSE)</f>
        <v>#N/A</v>
      </c>
      <c r="N203" s="49">
        <f>VLOOKUP(C203,Bilan!$B$4:$D$1985,3,FALSE)</f>
        <v>7010</v>
      </c>
      <c r="O203" s="49">
        <f t="shared" si="11"/>
        <v>151</v>
      </c>
      <c r="P203" s="50" t="e">
        <f>VLOOKUP(C203,VTT!$C$2:$F$357,4,FALSE)</f>
        <v>#N/A</v>
      </c>
    </row>
    <row r="204" spans="1:16" ht="14.45" customHeight="1" x14ac:dyDescent="0.25">
      <c r="A204" s="7">
        <v>152</v>
      </c>
      <c r="B204" s="7">
        <f t="shared" si="10"/>
        <v>6998</v>
      </c>
      <c r="C204" s="52" t="s">
        <v>3662</v>
      </c>
      <c r="D204" s="51" t="s">
        <v>3719</v>
      </c>
      <c r="E204" s="49" t="str">
        <f>VLOOKUP(C204,[5]A!$C$2:$I$800,7,FALSE)</f>
        <v>05999128146</v>
      </c>
      <c r="F204" s="50" t="s">
        <v>978</v>
      </c>
      <c r="G204" s="68"/>
      <c r="J204" s="105">
        <v>1</v>
      </c>
      <c r="N204" s="49">
        <f>VLOOKUP(C204,Bilan!$B$4:$D$1985,3,FALSE)</f>
        <v>6998</v>
      </c>
      <c r="O204" s="49">
        <f t="shared" si="11"/>
        <v>152</v>
      </c>
      <c r="P204" s="50" t="e">
        <f>VLOOKUP(C204,VTT!$C$2:$F$357,4,FALSE)</f>
        <v>#N/A</v>
      </c>
    </row>
    <row r="205" spans="1:16" ht="14.45" customHeight="1" x14ac:dyDescent="0.25">
      <c r="A205" s="7">
        <v>153</v>
      </c>
      <c r="B205" s="7">
        <f t="shared" si="10"/>
        <v>7116</v>
      </c>
      <c r="C205" s="52" t="s">
        <v>3714</v>
      </c>
      <c r="D205" s="51" t="s">
        <v>3720</v>
      </c>
      <c r="E205" s="49" t="str">
        <f>VLOOKUP(C205,[5]A!$C$2:$I$800,7,FALSE)</f>
        <v>05904611163</v>
      </c>
      <c r="F205" s="50" t="s">
        <v>978</v>
      </c>
      <c r="G205" s="68"/>
      <c r="J205" s="105">
        <v>1</v>
      </c>
      <c r="N205" s="49">
        <f>VLOOKUP(C205,Bilan!$B$4:$D$1985,3,FALSE)</f>
        <v>7116</v>
      </c>
      <c r="O205" s="49">
        <f t="shared" si="11"/>
        <v>153</v>
      </c>
      <c r="P205" s="50" t="e">
        <f>VLOOKUP(C205,VTT!$C$2:$F$357,4,FALSE)</f>
        <v>#N/A</v>
      </c>
    </row>
    <row r="206" spans="1:16" ht="14.45" customHeight="1" x14ac:dyDescent="0.25">
      <c r="A206" s="7">
        <v>154</v>
      </c>
      <c r="B206" s="7">
        <f t="shared" si="10"/>
        <v>144564</v>
      </c>
      <c r="C206" s="52" t="s">
        <v>527</v>
      </c>
      <c r="D206" s="51" t="s">
        <v>186</v>
      </c>
      <c r="E206" s="49" t="str">
        <f>VLOOKUP(C206,[5]A!$C$2:$I$800,7,FALSE)</f>
        <v>05999109572</v>
      </c>
      <c r="F206" s="50" t="s">
        <v>978</v>
      </c>
      <c r="G206" s="68"/>
      <c r="J206" s="105">
        <f>VLOOKUP(C206,Route2021!$C$2:$J$1212,8,FALSE)</f>
        <v>1</v>
      </c>
      <c r="N206" s="49">
        <f>VLOOKUP(C206,Bilan!$B$4:$D$1985,3,FALSE)</f>
        <v>144564</v>
      </c>
      <c r="O206" s="49">
        <f t="shared" si="11"/>
        <v>154</v>
      </c>
      <c r="P206" s="50" t="e">
        <f>VLOOKUP(C206,VTT!$C$2:$F$357,4,FALSE)</f>
        <v>#N/A</v>
      </c>
    </row>
    <row r="207" spans="1:16" ht="14.45" customHeight="1" x14ac:dyDescent="0.25">
      <c r="A207" s="7">
        <v>155</v>
      </c>
      <c r="B207" s="7">
        <f t="shared" si="10"/>
        <v>2584</v>
      </c>
      <c r="C207" s="52" t="s">
        <v>3211</v>
      </c>
      <c r="D207" s="49" t="s">
        <v>22</v>
      </c>
      <c r="E207" s="49" t="str">
        <f>VLOOKUP(C207,[5]A!$C$2:$I$800,7,FALSE)</f>
        <v>05999125288</v>
      </c>
      <c r="F207" s="50" t="s">
        <v>978</v>
      </c>
      <c r="G207" s="68"/>
      <c r="J207" s="105">
        <v>1</v>
      </c>
      <c r="N207" s="49">
        <f>VLOOKUP(C207,Bilan!$B$4:$D$1985,3,FALSE)</f>
        <v>2584</v>
      </c>
      <c r="O207" s="49">
        <f t="shared" si="11"/>
        <v>155</v>
      </c>
      <c r="P207" s="50" t="e">
        <f>VLOOKUP(C207,VTT!$C$2:$F$357,4,FALSE)</f>
        <v>#N/A</v>
      </c>
    </row>
    <row r="208" spans="1:16" ht="14.45" customHeight="1" x14ac:dyDescent="0.25">
      <c r="A208" s="7">
        <v>156</v>
      </c>
      <c r="B208" s="7">
        <f t="shared" si="10"/>
        <v>6997</v>
      </c>
      <c r="C208" s="52" t="s">
        <v>4004</v>
      </c>
      <c r="D208" t="s">
        <v>4</v>
      </c>
      <c r="E208" s="49" t="str">
        <f>VLOOKUP(C208,[5]A!$C$2:$I$800,7,FALSE)</f>
        <v>05999128675</v>
      </c>
      <c r="F208" s="50" t="s">
        <v>978</v>
      </c>
      <c r="G208" s="68"/>
      <c r="J208" s="105">
        <v>1</v>
      </c>
      <c r="N208" s="49">
        <f>VLOOKUP(C208,Bilan!$B$4:$D$1985,3,FALSE)</f>
        <v>6997</v>
      </c>
      <c r="O208" s="49">
        <f t="shared" si="11"/>
        <v>156</v>
      </c>
      <c r="P208" s="50" t="e">
        <f>VLOOKUP(C208,VTT!$C$2:$F$357,4,FALSE)</f>
        <v>#N/A</v>
      </c>
    </row>
    <row r="209" spans="1:16" ht="14.45" customHeight="1" x14ac:dyDescent="0.25">
      <c r="A209" s="7">
        <v>157</v>
      </c>
      <c r="B209" s="7">
        <f t="shared" si="10"/>
        <v>1306</v>
      </c>
      <c r="C209" t="s">
        <v>540</v>
      </c>
      <c r="D209" s="51" t="s">
        <v>251</v>
      </c>
      <c r="E209" s="49" t="str">
        <f>VLOOKUP(C209,[5]A!$C$2:$I$800,7,FALSE)</f>
        <v>05999105008</v>
      </c>
      <c r="F209" s="50" t="s">
        <v>978</v>
      </c>
      <c r="G209" s="68"/>
      <c r="J209" s="105">
        <v>1</v>
      </c>
      <c r="N209" s="49">
        <f>VLOOKUP(C209,Bilan!$B$4:$D$1985,3,FALSE)</f>
        <v>1306</v>
      </c>
      <c r="O209" s="49">
        <f>A209</f>
        <v>157</v>
      </c>
      <c r="P209" s="50" t="e">
        <f>VLOOKUP(C209,VTT!$C$2:$F$357,4,FALSE)</f>
        <v>#N/A</v>
      </c>
    </row>
    <row r="210" spans="1:16" ht="14.45" customHeight="1" x14ac:dyDescent="0.25">
      <c r="A210" s="7">
        <v>158</v>
      </c>
      <c r="B210" s="7">
        <f t="shared" si="10"/>
        <v>144554</v>
      </c>
      <c r="C210" t="s">
        <v>741</v>
      </c>
      <c r="D210" s="51" t="s">
        <v>39</v>
      </c>
      <c r="E210" s="49" t="e">
        <f>VLOOKUP(C210,[5]A!$C$2:$I$800,7,FALSE)</f>
        <v>#N/A</v>
      </c>
      <c r="F210" s="50" t="s">
        <v>978</v>
      </c>
      <c r="G210" s="68"/>
      <c r="J210" s="105">
        <v>1</v>
      </c>
      <c r="N210" s="49">
        <f>VLOOKUP(C210,Bilan!$B$4:$D$1985,3,FALSE)</f>
        <v>144554</v>
      </c>
      <c r="O210" s="49">
        <f t="shared" ref="O210:O216" si="12">A210</f>
        <v>158</v>
      </c>
      <c r="P210" s="50" t="e">
        <f>VLOOKUP(C210,VTT!$C$2:$F$357,4,FALSE)</f>
        <v>#N/A</v>
      </c>
    </row>
    <row r="211" spans="1:16" ht="14.45" customHeight="1" x14ac:dyDescent="0.25">
      <c r="A211" s="7">
        <v>159</v>
      </c>
      <c r="B211" s="7">
        <f t="shared" si="10"/>
        <v>2178</v>
      </c>
      <c r="C211" t="s">
        <v>268</v>
      </c>
      <c r="D211" s="51" t="s">
        <v>59</v>
      </c>
      <c r="E211" s="49" t="str">
        <f>VLOOKUP(C211,[5]A!$C$2:$I$800,7,FALSE)</f>
        <v>05999066736</v>
      </c>
      <c r="F211" s="50" t="s">
        <v>978</v>
      </c>
      <c r="G211" s="68"/>
      <c r="J211" s="105">
        <v>1</v>
      </c>
      <c r="N211" s="49">
        <f>VLOOKUP(C211,Bilan!$B$4:$D$1985,3,FALSE)</f>
        <v>2178</v>
      </c>
      <c r="O211" s="49">
        <f t="shared" si="12"/>
        <v>159</v>
      </c>
      <c r="P211" s="50" t="e">
        <f>VLOOKUP(C211,VTT!$C$2:$F$357,4,FALSE)</f>
        <v>#N/A</v>
      </c>
    </row>
    <row r="212" spans="1:16" ht="14.45" customHeight="1" x14ac:dyDescent="0.25">
      <c r="A212" s="7">
        <v>160</v>
      </c>
      <c r="B212" s="7">
        <f t="shared" si="10"/>
        <v>2416</v>
      </c>
      <c r="C212" s="52" t="s">
        <v>3687</v>
      </c>
      <c r="D212" t="s">
        <v>153</v>
      </c>
      <c r="E212" s="49" t="str">
        <f>VLOOKUP(C212,[5]A!$C$2:$I$800,7,FALSE)</f>
        <v>05999127832</v>
      </c>
      <c r="F212" s="50" t="s">
        <v>978</v>
      </c>
      <c r="G212" s="68"/>
      <c r="J212" s="105" t="e">
        <f>VLOOKUP(C212,Route2021!$C$2:$J$1212,8,FALSE)</f>
        <v>#N/A</v>
      </c>
      <c r="N212" s="49">
        <f>VLOOKUP(C212,Bilan!$B$4:$D$1985,3,FALSE)</f>
        <v>2416</v>
      </c>
      <c r="O212" s="49">
        <f t="shared" si="12"/>
        <v>160</v>
      </c>
      <c r="P212" s="50" t="e">
        <f>VLOOKUP(C212,VTT!$C$2:$F$357,4,FALSE)</f>
        <v>#N/A</v>
      </c>
    </row>
    <row r="213" spans="1:16" ht="14.45" customHeight="1" x14ac:dyDescent="0.25">
      <c r="A213" s="7">
        <v>201</v>
      </c>
      <c r="B213" s="7">
        <f t="shared" si="10"/>
        <v>7009</v>
      </c>
      <c r="C213" t="s">
        <v>3642</v>
      </c>
      <c r="D213" s="51" t="s">
        <v>126</v>
      </c>
      <c r="E213" s="49" t="str">
        <f>VLOOKUP(C213,[5]A!$C$2:$I$800,7,FALSE)</f>
        <v>06297107677</v>
      </c>
      <c r="F213" s="50" t="s">
        <v>978</v>
      </c>
      <c r="G213" s="68"/>
      <c r="J213" s="105" t="e">
        <f>VLOOKUP(C213,Route2021!$C$2:$J$1212,8,FALSE)</f>
        <v>#N/A</v>
      </c>
      <c r="N213" s="49">
        <f>VLOOKUP(C213,Bilan!$B$4:$D$1985,3,FALSE)</f>
        <v>7009</v>
      </c>
      <c r="O213" s="49">
        <f t="shared" si="12"/>
        <v>201</v>
      </c>
      <c r="P213" s="50" t="e">
        <f>VLOOKUP(C213,VTT!$C$2:$F$357,4,FALSE)</f>
        <v>#N/A</v>
      </c>
    </row>
    <row r="214" spans="1:16" ht="14.45" customHeight="1" x14ac:dyDescent="0.25">
      <c r="A214" s="7">
        <v>202</v>
      </c>
      <c r="B214" s="7">
        <f t="shared" si="10"/>
        <v>5153</v>
      </c>
      <c r="C214" t="s">
        <v>3808</v>
      </c>
      <c r="D214" t="s">
        <v>2982</v>
      </c>
      <c r="E214" s="49" t="e">
        <f>VLOOKUP(C214,[5]A!$C$2:$I$800,7,FALSE)</f>
        <v>#N/A</v>
      </c>
      <c r="F214" s="50" t="s">
        <v>978</v>
      </c>
      <c r="G214" s="68"/>
      <c r="J214" s="105" t="e">
        <f>VLOOKUP(C214,Route2021!$C$2:$J$1212,8,FALSE)</f>
        <v>#N/A</v>
      </c>
      <c r="N214" s="49">
        <f>VLOOKUP(C214,Bilan!$B$4:$D$1985,3,FALSE)</f>
        <v>5153</v>
      </c>
      <c r="O214" s="49">
        <f t="shared" si="12"/>
        <v>202</v>
      </c>
      <c r="P214" s="50" t="e">
        <f>VLOOKUP(C214,VTT!$C$2:$F$357,4,FALSE)</f>
        <v>#N/A</v>
      </c>
    </row>
    <row r="215" spans="1:16" ht="14.45" customHeight="1" x14ac:dyDescent="0.25">
      <c r="A215" s="7">
        <v>203</v>
      </c>
      <c r="B215" s="7">
        <f t="shared" si="10"/>
        <v>2597</v>
      </c>
      <c r="C215" t="s">
        <v>3734</v>
      </c>
      <c r="D215" t="s">
        <v>17</v>
      </c>
      <c r="E215" s="49" t="str">
        <f>VLOOKUP(C215,[5]A!$C$2:$I$800,7,FALSE)</f>
        <v>05999011709</v>
      </c>
      <c r="F215" s="50" t="s">
        <v>978</v>
      </c>
      <c r="G215" s="68"/>
      <c r="J215" s="105" t="e">
        <f>VLOOKUP(C215,Route2021!$C$2:$J$1212,8,FALSE)</f>
        <v>#N/A</v>
      </c>
      <c r="N215" s="49">
        <f>VLOOKUP(C215,Bilan!$B$4:$D$1985,3,FALSE)</f>
        <v>2597</v>
      </c>
      <c r="O215" s="49">
        <f t="shared" si="12"/>
        <v>203</v>
      </c>
      <c r="P215" s="50" t="e">
        <f>VLOOKUP(C215,VTT!$C$2:$F$357,4,FALSE)</f>
        <v>#N/A</v>
      </c>
    </row>
    <row r="216" spans="1:16" ht="14.45" customHeight="1" x14ac:dyDescent="0.25">
      <c r="A216" s="7">
        <v>204</v>
      </c>
      <c r="B216" s="7">
        <f t="shared" si="10"/>
        <v>5152</v>
      </c>
      <c r="C216" s="5" t="s">
        <v>3760</v>
      </c>
      <c r="D216" s="5" t="s">
        <v>2982</v>
      </c>
      <c r="E216" s="49" t="str">
        <f>VLOOKUP(C216,[5]A!$C$2:$I$800,7,FALSE)</f>
        <v>06204840605</v>
      </c>
      <c r="F216" s="50" t="s">
        <v>978</v>
      </c>
      <c r="G216" s="68"/>
      <c r="J216" s="105" t="e">
        <f>VLOOKUP(C216,Route2021!$C$2:$J$1212,8,FALSE)</f>
        <v>#N/A</v>
      </c>
      <c r="N216" s="49">
        <f>VLOOKUP(C216,Bilan!$B$4:$D$1985,3,FALSE)</f>
        <v>5152</v>
      </c>
      <c r="O216" s="49">
        <f t="shared" si="12"/>
        <v>204</v>
      </c>
      <c r="P216" s="50" t="e">
        <f>VLOOKUP(C216,VTT!$C$2:$F$357,4,FALSE)</f>
        <v>#N/A</v>
      </c>
    </row>
    <row r="217" spans="1:16" ht="14.45" customHeight="1" x14ac:dyDescent="0.25">
      <c r="A217" s="7">
        <v>205</v>
      </c>
      <c r="B217" s="7">
        <f t="shared" si="10"/>
        <v>2601</v>
      </c>
      <c r="C217" s="49" t="s">
        <v>3686</v>
      </c>
      <c r="D217" s="5" t="s">
        <v>2911</v>
      </c>
      <c r="E217" s="49" t="str">
        <f>VLOOKUP(C217,[5]A!$C$2:$I$800,7,FALSE)</f>
        <v>05965164007</v>
      </c>
      <c r="F217" s="50" t="s">
        <v>978</v>
      </c>
      <c r="G217" s="68"/>
      <c r="J217" s="105">
        <f>VLOOKUP(C217,Route2021!$C$2:$J$1212,8,FALSE)</f>
        <v>0</v>
      </c>
      <c r="N217" s="49">
        <f>VLOOKUP(C217,Bilan!$B$4:$D$1985,3,FALSE)</f>
        <v>2601</v>
      </c>
      <c r="O217" s="49">
        <f t="shared" si="11"/>
        <v>205</v>
      </c>
      <c r="P217" s="50" t="e">
        <f>VLOOKUP(C217,VTT!$C$2:$F$357,4,FALSE)</f>
        <v>#N/A</v>
      </c>
    </row>
    <row r="218" spans="1:16" ht="14.45" customHeight="1" x14ac:dyDescent="0.25">
      <c r="A218" s="7">
        <v>206</v>
      </c>
      <c r="B218" s="7">
        <v>2373</v>
      </c>
      <c r="C218" s="49" t="s">
        <v>3685</v>
      </c>
      <c r="D218" s="49" t="s">
        <v>36</v>
      </c>
      <c r="E218" s="49" t="str">
        <f>VLOOKUP(C218,[5]A!$C$2:$I$800,7,FALSE)</f>
        <v>05996226242</v>
      </c>
      <c r="F218" s="50" t="s">
        <v>978</v>
      </c>
      <c r="G218" s="68"/>
      <c r="J218" s="105" t="e">
        <f>VLOOKUP(C218,Route2021!$C$2:$J$1212,8,FALSE)</f>
        <v>#N/A</v>
      </c>
      <c r="N218" s="49">
        <f>VLOOKUP(C218,Bilan!$B$4:$D$1985,3,FALSE)</f>
        <v>2373</v>
      </c>
      <c r="O218" s="49">
        <f t="shared" si="11"/>
        <v>206</v>
      </c>
      <c r="P218" s="50" t="e">
        <f>VLOOKUP(C218,VTT!$C$2:$F$357,4,FALSE)</f>
        <v>#N/A</v>
      </c>
    </row>
    <row r="219" spans="1:16" ht="14.45" customHeight="1" x14ac:dyDescent="0.25">
      <c r="A219" s="7">
        <v>207</v>
      </c>
      <c r="B219" s="7">
        <f t="shared" ref="B219:B238" si="13">N219</f>
        <v>144310</v>
      </c>
      <c r="C219" s="49" t="s">
        <v>193</v>
      </c>
      <c r="D219" s="49" t="s">
        <v>101</v>
      </c>
      <c r="E219" s="49" t="str">
        <f>VLOOKUP(C219,[5]A!$C$2:$I$800,7,FALSE)</f>
        <v>06204730362</v>
      </c>
      <c r="F219" s="50" t="s">
        <v>978</v>
      </c>
      <c r="G219" s="68"/>
      <c r="J219" s="105">
        <f>VLOOKUP(C219,Route2021!$C$2:$J$1212,8,FALSE)</f>
        <v>0</v>
      </c>
      <c r="N219" s="49">
        <f>VLOOKUP(C219,Bilan!$B$4:$D$1985,3,FALSE)</f>
        <v>144310</v>
      </c>
      <c r="O219" s="49">
        <f t="shared" si="11"/>
        <v>207</v>
      </c>
      <c r="P219" s="50" t="str">
        <f>VLOOKUP(C219,VTT!$C$2:$F$357,4,FALSE)</f>
        <v>20/29 ans</v>
      </c>
    </row>
    <row r="220" spans="1:16" ht="14.45" customHeight="1" x14ac:dyDescent="0.25">
      <c r="A220" s="7">
        <v>208</v>
      </c>
      <c r="B220" s="7">
        <f t="shared" si="13"/>
        <v>5160</v>
      </c>
      <c r="C220" s="49" t="s">
        <v>3797</v>
      </c>
      <c r="D220" s="49" t="s">
        <v>2625</v>
      </c>
      <c r="E220" s="49" t="str">
        <f>VLOOKUP(C220,[5]A!$C$2:$I$800,7,FALSE)</f>
        <v>06297110175</v>
      </c>
      <c r="F220" s="50" t="s">
        <v>978</v>
      </c>
      <c r="G220" s="68"/>
      <c r="J220" s="105" t="e">
        <f>VLOOKUP(C220,Route2021!$C$2:$J$1212,8,FALSE)</f>
        <v>#N/A</v>
      </c>
      <c r="N220" s="49">
        <f>VLOOKUP(C220,Bilan!$B$4:$D$1985,3,FALSE)</f>
        <v>5160</v>
      </c>
      <c r="O220" s="49">
        <f t="shared" si="11"/>
        <v>208</v>
      </c>
      <c r="P220" s="50" t="e">
        <f>VLOOKUP(C220,VTT!$C$2:$F$357,4,FALSE)</f>
        <v>#N/A</v>
      </c>
    </row>
    <row r="221" spans="1:16" ht="14.45" customHeight="1" x14ac:dyDescent="0.25">
      <c r="A221" s="7">
        <v>209</v>
      </c>
      <c r="B221" s="7">
        <f t="shared" si="13"/>
        <v>2435</v>
      </c>
      <c r="C221" s="49" t="s">
        <v>2934</v>
      </c>
      <c r="D221" s="49" t="s">
        <v>2625</v>
      </c>
      <c r="E221" s="49" t="str">
        <f>VLOOKUP(C221,[5]A!$C$2:$I$800,7,FALSE)</f>
        <v>06297103932</v>
      </c>
      <c r="F221" s="50" t="s">
        <v>978</v>
      </c>
      <c r="G221" s="68"/>
      <c r="J221" s="105">
        <f>VLOOKUP(C221,Route2021!$C$2:$J$1212,8,FALSE)</f>
        <v>0</v>
      </c>
      <c r="N221" s="49">
        <f>VLOOKUP(C221,Bilan!$B$4:$D$1985,3,FALSE)</f>
        <v>2435</v>
      </c>
      <c r="O221" s="49">
        <f t="shared" si="11"/>
        <v>209</v>
      </c>
      <c r="P221" s="50" t="e">
        <f>VLOOKUP(C221,VTT!$C$2:$F$357,4,FALSE)</f>
        <v>#N/A</v>
      </c>
    </row>
    <row r="222" spans="1:16" ht="14.45" customHeight="1" x14ac:dyDescent="0.25">
      <c r="A222" s="7">
        <v>210</v>
      </c>
      <c r="B222" s="7">
        <f t="shared" si="13"/>
        <v>2210</v>
      </c>
      <c r="C222" s="49" t="s">
        <v>299</v>
      </c>
      <c r="D222" s="49" t="s">
        <v>62</v>
      </c>
      <c r="E222" s="49" t="str">
        <f>VLOOKUP(C222,[5]A!$C$2:$I$800,7,FALSE)</f>
        <v>05999018537</v>
      </c>
      <c r="F222" s="50" t="s">
        <v>978</v>
      </c>
      <c r="G222" s="68"/>
      <c r="J222" s="105">
        <f>VLOOKUP(C222,Route2021!$C$2:$J$1212,8,FALSE)</f>
        <v>0</v>
      </c>
      <c r="N222" s="49">
        <f>VLOOKUP(C222,Bilan!$B$4:$D$1985,3,FALSE)</f>
        <v>2210</v>
      </c>
      <c r="O222" s="49">
        <f t="shared" si="11"/>
        <v>210</v>
      </c>
      <c r="P222" s="50" t="str">
        <f>VLOOKUP(C222,VTT!$C$2:$F$357,4,FALSE)</f>
        <v>20/29 ans</v>
      </c>
    </row>
    <row r="223" spans="1:16" ht="14.45" customHeight="1" x14ac:dyDescent="0.25">
      <c r="A223" s="7">
        <v>541</v>
      </c>
      <c r="B223" s="49">
        <f t="shared" si="13"/>
        <v>1292</v>
      </c>
      <c r="C223" t="s">
        <v>212</v>
      </c>
      <c r="D223" t="s">
        <v>213</v>
      </c>
      <c r="E223" s="49" t="str">
        <f>VLOOKUP(C223,[5]A!$C$2:$I$800,7,FALSE)</f>
        <v>06204947569</v>
      </c>
      <c r="F223" s="50" t="s">
        <v>978</v>
      </c>
      <c r="G223" s="68"/>
      <c r="J223" s="105">
        <f>VLOOKUP(C223,Route2021!$C$2:$J$1212,8,FALSE)</f>
        <v>0</v>
      </c>
      <c r="N223" s="49">
        <f>VLOOKUP(C223,Bilan!$B$4:$D$1985,3,FALSE)</f>
        <v>1292</v>
      </c>
      <c r="O223" s="49">
        <f>A223</f>
        <v>541</v>
      </c>
      <c r="P223" s="50" t="e">
        <f>VLOOKUP(C223,VTT!$C$2:$F$357,4,FALSE)</f>
        <v>#N/A</v>
      </c>
    </row>
    <row r="224" spans="1:16" ht="14.45" customHeight="1" x14ac:dyDescent="0.25">
      <c r="A224" s="7">
        <v>542</v>
      </c>
      <c r="B224" s="49">
        <f t="shared" si="13"/>
        <v>5167</v>
      </c>
      <c r="C224" s="49" t="s">
        <v>3823</v>
      </c>
      <c r="D224" s="49" t="s">
        <v>36</v>
      </c>
      <c r="E224" s="49" t="str">
        <f>VLOOKUP(C224,[5]A!$C$2:$I$800,7,FALSE)</f>
        <v>05999129858</v>
      </c>
      <c r="F224" s="50" t="s">
        <v>978</v>
      </c>
      <c r="G224" s="68"/>
      <c r="J224" s="105" t="e">
        <f>VLOOKUP(C224,Route2021!$C$2:$J$1212,8,FALSE)</f>
        <v>#N/A</v>
      </c>
      <c r="N224" s="49">
        <f>VLOOKUP(C224,Bilan!$B$4:$D$1985,3,FALSE)</f>
        <v>5167</v>
      </c>
      <c r="O224" s="49">
        <f>A224</f>
        <v>542</v>
      </c>
      <c r="P224" s="50" t="e">
        <f>VLOOKUP(C224,VTT!$C$2:$F$357,4,FALSE)</f>
        <v>#N/A</v>
      </c>
    </row>
    <row r="225" spans="1:16" ht="14.45" customHeight="1" x14ac:dyDescent="0.25">
      <c r="A225" s="7"/>
      <c r="B225" s="49" t="e">
        <f t="shared" si="13"/>
        <v>#N/A</v>
      </c>
      <c r="C225" s="5"/>
      <c r="D225" s="5"/>
      <c r="E225" s="49" t="e">
        <f>VLOOKUP(C225,[5]A!$C$2:$I$800,7,FALSE)</f>
        <v>#N/A</v>
      </c>
      <c r="F225" s="50" t="s">
        <v>978</v>
      </c>
      <c r="G225" s="68"/>
      <c r="J225" s="105">
        <f>VLOOKUP(C225,Route2021!$C$2:$J$1212,8,FALSE)</f>
        <v>0</v>
      </c>
      <c r="N225" s="49" t="e">
        <f>VLOOKUP(C225,Bilan!$B$4:$D$1985,3,FALSE)</f>
        <v>#N/A</v>
      </c>
      <c r="O225" s="49">
        <f t="shared" ref="O225:O254" si="14">A225</f>
        <v>0</v>
      </c>
      <c r="P225" s="50" t="e">
        <f>VLOOKUP(C225,VTT!$C$2:$F$357,4,FALSE)</f>
        <v>#N/A</v>
      </c>
    </row>
    <row r="226" spans="1:16" ht="14.45" customHeight="1" x14ac:dyDescent="0.25">
      <c r="A226" s="7">
        <v>544</v>
      </c>
      <c r="B226" s="49">
        <f t="shared" si="13"/>
        <v>4827</v>
      </c>
      <c r="C226" s="5" t="s">
        <v>3870</v>
      </c>
      <c r="D226" s="5" t="s">
        <v>4</v>
      </c>
      <c r="E226" s="49" t="e">
        <f>VLOOKUP(C226,[5]A!$C$2:$I$800,7,FALSE)</f>
        <v>#N/A</v>
      </c>
      <c r="F226" s="50" t="s">
        <v>978</v>
      </c>
      <c r="G226" s="68"/>
      <c r="J226" s="105" t="e">
        <f>VLOOKUP(C226,Route2021!$C$2:$J$1212,8,FALSE)</f>
        <v>#N/A</v>
      </c>
      <c r="N226" s="49">
        <f>VLOOKUP(C226,Bilan!$B$4:$D$1985,3,FALSE)</f>
        <v>4827</v>
      </c>
      <c r="O226" s="49">
        <f t="shared" si="14"/>
        <v>544</v>
      </c>
      <c r="P226" s="50" t="e">
        <f>VLOOKUP(C226,VTT!$C$2:$F$357,4,FALSE)</f>
        <v>#N/A</v>
      </c>
    </row>
    <row r="227" spans="1:16" ht="14.45" customHeight="1" x14ac:dyDescent="0.25">
      <c r="A227" s="7">
        <v>545</v>
      </c>
      <c r="B227" s="49">
        <f t="shared" si="13"/>
        <v>5150</v>
      </c>
      <c r="C227" s="5" t="s">
        <v>3902</v>
      </c>
      <c r="D227" s="5" t="s">
        <v>2982</v>
      </c>
      <c r="E227" s="49" t="e">
        <f>VLOOKUP(C227,[5]A!$C$2:$I$800,7,FALSE)</f>
        <v>#N/A</v>
      </c>
      <c r="F227" s="50" t="s">
        <v>978</v>
      </c>
      <c r="G227" s="68"/>
      <c r="J227" s="105" t="e">
        <f>VLOOKUP(C227,Route2021!$C$2:$J$1212,8,FALSE)</f>
        <v>#N/A</v>
      </c>
      <c r="N227" s="49">
        <f>VLOOKUP(C227,Bilan!$B$4:$D$1985,3,FALSE)</f>
        <v>5150</v>
      </c>
      <c r="O227" s="49">
        <f t="shared" ref="O227:O232" si="15">A227</f>
        <v>545</v>
      </c>
      <c r="P227" s="50" t="e">
        <f>VLOOKUP(C227,VTT!$C$2:$F$357,4,FALSE)</f>
        <v>#N/A</v>
      </c>
    </row>
    <row r="228" spans="1:16" ht="14.45" customHeight="1" x14ac:dyDescent="0.25">
      <c r="A228" s="7">
        <v>546</v>
      </c>
      <c r="B228" s="49">
        <f t="shared" si="13"/>
        <v>3992</v>
      </c>
      <c r="C228" s="5" t="s">
        <v>954</v>
      </c>
      <c r="D228" s="5" t="s">
        <v>22</v>
      </c>
      <c r="E228" s="49" t="e">
        <f>VLOOKUP(C228,[5]A!$C$2:$I$800,7,FALSE)</f>
        <v>#N/A</v>
      </c>
      <c r="F228" s="50" t="s">
        <v>978</v>
      </c>
      <c r="G228" s="68"/>
      <c r="J228" s="105">
        <f>VLOOKUP(C228,Route2021!$C$2:$J$1212,8,FALSE)</f>
        <v>1</v>
      </c>
      <c r="N228" s="49">
        <f>VLOOKUP(C228,Bilan!$B$4:$D$1985,3,FALSE)</f>
        <v>3992</v>
      </c>
      <c r="O228" s="49">
        <f t="shared" si="15"/>
        <v>546</v>
      </c>
      <c r="P228" s="50" t="e">
        <f>VLOOKUP(C228,VTT!$C$2:$F$357,4,FALSE)</f>
        <v>#N/A</v>
      </c>
    </row>
    <row r="229" spans="1:16" ht="14.45" customHeight="1" x14ac:dyDescent="0.25">
      <c r="A229" s="7">
        <v>547</v>
      </c>
      <c r="B229" s="49">
        <f t="shared" si="13"/>
        <v>4465</v>
      </c>
      <c r="C229" s="5" t="s">
        <v>3331</v>
      </c>
      <c r="D229" s="5" t="s">
        <v>3921</v>
      </c>
      <c r="E229" s="49" t="e">
        <f>VLOOKUP(C229,[5]A!$C$2:$I$800,7,FALSE)</f>
        <v>#N/A</v>
      </c>
      <c r="F229" s="50" t="s">
        <v>978</v>
      </c>
      <c r="G229" s="68"/>
      <c r="J229" s="105">
        <f>VLOOKUP(C229,Route2021!$C$2:$J$1212,8,FALSE)</f>
        <v>1</v>
      </c>
      <c r="N229" s="49">
        <f>VLOOKUP(C229,Bilan!$B$4:$D$1985,3,FALSE)</f>
        <v>4465</v>
      </c>
      <c r="O229" s="49">
        <f t="shared" si="15"/>
        <v>547</v>
      </c>
      <c r="P229" s="50" t="e">
        <f>VLOOKUP(C229,VTT!$C$2:$F$357,4,FALSE)</f>
        <v>#N/A</v>
      </c>
    </row>
    <row r="230" spans="1:16" ht="14.45" customHeight="1" x14ac:dyDescent="0.25">
      <c r="A230" s="7">
        <v>548</v>
      </c>
      <c r="B230" s="49">
        <f t="shared" si="13"/>
        <v>144258</v>
      </c>
      <c r="C230" s="5" t="s">
        <v>567</v>
      </c>
      <c r="D230" s="5" t="s">
        <v>14</v>
      </c>
      <c r="E230" s="49" t="str">
        <f>VLOOKUP(C230,[5]A!$C$2:$I$800,7,FALSE)</f>
        <v>05999025259</v>
      </c>
      <c r="F230" s="50" t="s">
        <v>978</v>
      </c>
      <c r="G230" s="68"/>
      <c r="J230" s="105">
        <f>VLOOKUP(C230,Route2021!$C$2:$J$1212,8,FALSE)</f>
        <v>1</v>
      </c>
      <c r="N230" s="49">
        <f>VLOOKUP(C230,Bilan!$B$4:$D$1985,3,FALSE)</f>
        <v>144258</v>
      </c>
      <c r="O230" s="49">
        <f t="shared" si="15"/>
        <v>548</v>
      </c>
      <c r="P230" s="50" t="e">
        <f>VLOOKUP(C230,VTT!$C$2:$F$357,4,FALSE)</f>
        <v>#N/A</v>
      </c>
    </row>
    <row r="231" spans="1:16" ht="14.45" customHeight="1" x14ac:dyDescent="0.25">
      <c r="A231" s="7">
        <v>549</v>
      </c>
      <c r="B231" s="49">
        <f t="shared" si="13"/>
        <v>2542</v>
      </c>
      <c r="C231" s="49" t="s">
        <v>3937</v>
      </c>
      <c r="D231" s="49" t="s">
        <v>32</v>
      </c>
      <c r="E231" s="49" t="e">
        <f>VLOOKUP(C231,[5]A!$C$2:$I$800,7,FALSE)</f>
        <v>#N/A</v>
      </c>
      <c r="F231" s="50" t="s">
        <v>978</v>
      </c>
      <c r="G231" s="68"/>
      <c r="J231" s="105">
        <f>VLOOKUP(C231,Route2021!$C$2:$J$1212,8,FALSE)</f>
        <v>1</v>
      </c>
      <c r="N231" s="49">
        <f>VLOOKUP(C231,Bilan!$B$4:$D$1985,3,FALSE)</f>
        <v>2542</v>
      </c>
      <c r="O231" s="49">
        <f t="shared" si="15"/>
        <v>549</v>
      </c>
      <c r="P231" s="50" t="e">
        <f>VLOOKUP(C231,VTT!$C$2:$F$357,4,FALSE)</f>
        <v>#N/A</v>
      </c>
    </row>
    <row r="232" spans="1:16" ht="14.45" customHeight="1" x14ac:dyDescent="0.25">
      <c r="A232" s="7">
        <v>550</v>
      </c>
      <c r="B232" s="49">
        <f t="shared" si="13"/>
        <v>3109</v>
      </c>
      <c r="C232" s="5" t="s">
        <v>938</v>
      </c>
      <c r="D232" s="5" t="s">
        <v>3127</v>
      </c>
      <c r="E232" s="49" t="str">
        <f>VLOOKUP(C232,[5]A!$C$2:$I$800,7,FALSE)</f>
        <v>05999113182</v>
      </c>
      <c r="F232" s="50" t="s">
        <v>978</v>
      </c>
      <c r="G232" s="68"/>
      <c r="J232" s="105">
        <f>VLOOKUP(C232,Route2021!$C$2:$J$1212,8,FALSE)</f>
        <v>1</v>
      </c>
      <c r="N232" s="49">
        <f>VLOOKUP(C232,Bilan!$B$4:$D$1985,3,FALSE)</f>
        <v>3109</v>
      </c>
      <c r="O232" s="49">
        <f t="shared" si="15"/>
        <v>550</v>
      </c>
      <c r="P232" s="50" t="e">
        <f>VLOOKUP(C232,VTT!$C$2:$F$357,4,FALSE)</f>
        <v>#N/A</v>
      </c>
    </row>
    <row r="233" spans="1:16" ht="14.45" customHeight="1" x14ac:dyDescent="0.25">
      <c r="A233" s="7">
        <v>551</v>
      </c>
      <c r="B233" s="49">
        <f t="shared" si="13"/>
        <v>4102</v>
      </c>
      <c r="C233" s="5" t="s">
        <v>3478</v>
      </c>
      <c r="D233" s="5" t="s">
        <v>3463</v>
      </c>
      <c r="E233" s="49" t="e">
        <f>VLOOKUP(C233,[5]A!$C$2:$I$800,7,FALSE)</f>
        <v>#N/A</v>
      </c>
      <c r="F233" s="50" t="s">
        <v>978</v>
      </c>
      <c r="G233" s="68"/>
      <c r="J233" s="105">
        <f>VLOOKUP(C233,Route2021!$C$2:$J$1212,8,FALSE)</f>
        <v>0</v>
      </c>
      <c r="N233" s="49">
        <f>VLOOKUP(C233,Bilan!$B$4:$D$1985,3,FALSE)</f>
        <v>4102</v>
      </c>
      <c r="O233" s="49">
        <f>A233</f>
        <v>551</v>
      </c>
      <c r="P233" s="50" t="e">
        <f>VLOOKUP(C233,VTT!$C$2:$F$357,4,FALSE)</f>
        <v>#N/A</v>
      </c>
    </row>
    <row r="234" spans="1:16" ht="14.45" customHeight="1" x14ac:dyDescent="0.25">
      <c r="A234" s="7">
        <v>552</v>
      </c>
      <c r="B234" s="49">
        <f t="shared" si="13"/>
        <v>2426</v>
      </c>
      <c r="C234" s="5" t="s">
        <v>2986</v>
      </c>
      <c r="D234" s="5" t="s">
        <v>2982</v>
      </c>
      <c r="E234" s="49" t="str">
        <f>VLOOKUP(C234,[5]A!$C$2:$I$800,7,FALSE)</f>
        <v>06297022030</v>
      </c>
      <c r="F234" s="50" t="s">
        <v>978</v>
      </c>
      <c r="G234" s="68"/>
      <c r="J234" s="105" t="e">
        <f>VLOOKUP(C234,Route2021!$C$2:$J$1212,8,FALSE)</f>
        <v>#N/A</v>
      </c>
      <c r="N234" s="49">
        <f>VLOOKUP(C234,Bilan!$B$4:$D$1985,3,FALSE)</f>
        <v>2426</v>
      </c>
      <c r="O234" s="49">
        <f>A234</f>
        <v>552</v>
      </c>
      <c r="P234" s="50" t="e">
        <f>VLOOKUP(C234,VTT!$C$2:$F$357,4,FALSE)</f>
        <v>#N/A</v>
      </c>
    </row>
    <row r="235" spans="1:16" ht="14.45" customHeight="1" x14ac:dyDescent="0.25">
      <c r="A235" s="7"/>
      <c r="B235" s="49" t="e">
        <f t="shared" si="13"/>
        <v>#N/A</v>
      </c>
      <c r="C235" s="5" t="s">
        <v>3664</v>
      </c>
      <c r="D235" s="5" t="s">
        <v>14</v>
      </c>
      <c r="E235" s="49" t="str">
        <f>VLOOKUP(C235,[5]A!$C$2:$I$800,7,FALSE)</f>
        <v>05999109746</v>
      </c>
      <c r="F235" s="50" t="s">
        <v>978</v>
      </c>
      <c r="G235" s="68"/>
      <c r="J235" s="105" t="e">
        <f>VLOOKUP(C235,Route2021!$C$2:$J$1212,8,FALSE)</f>
        <v>#N/A</v>
      </c>
      <c r="N235" s="49" t="e">
        <f>VLOOKUP(C235,Bilan!$B$4:$D$1985,3,FALSE)</f>
        <v>#N/A</v>
      </c>
      <c r="O235" s="49">
        <f t="shared" si="14"/>
        <v>0</v>
      </c>
      <c r="P235" s="50" t="e">
        <f>VLOOKUP(C235,VTT!$C$2:$F$357,4,FALSE)</f>
        <v>#N/A</v>
      </c>
    </row>
    <row r="236" spans="1:16" ht="14.45" customHeight="1" x14ac:dyDescent="0.25">
      <c r="A236" s="7"/>
      <c r="B236" s="49">
        <f t="shared" si="13"/>
        <v>2284</v>
      </c>
      <c r="C236" s="5" t="s">
        <v>3653</v>
      </c>
      <c r="D236" s="5" t="s">
        <v>84</v>
      </c>
      <c r="E236" s="49" t="str">
        <f>VLOOKUP(C236,[5]A!$C$2:$I$800,7,FALSE)</f>
        <v>05999128028</v>
      </c>
      <c r="F236" s="50" t="s">
        <v>978</v>
      </c>
      <c r="G236" s="68"/>
      <c r="J236" s="105">
        <f>VLOOKUP(C236,Route2021!$C$2:$J$1212,8,FALSE)</f>
        <v>0</v>
      </c>
      <c r="N236" s="49">
        <f>VLOOKUP(C236,Bilan!$B$4:$D$1985,3,FALSE)</f>
        <v>2284</v>
      </c>
      <c r="O236" s="49">
        <f t="shared" si="14"/>
        <v>0</v>
      </c>
      <c r="P236" s="50" t="e">
        <f>VLOOKUP(C236,VTT!$C$2:$F$357,4,FALSE)</f>
        <v>#N/A</v>
      </c>
    </row>
    <row r="237" spans="1:16" ht="14.45" customHeight="1" x14ac:dyDescent="0.25">
      <c r="A237" s="7"/>
      <c r="B237" s="49">
        <f t="shared" si="13"/>
        <v>4500</v>
      </c>
      <c r="C237" s="5" t="s">
        <v>3311</v>
      </c>
      <c r="D237" s="5" t="s">
        <v>109</v>
      </c>
      <c r="E237" s="49" t="str">
        <f>VLOOKUP(C237,[5]A!$C$2:$I$800,7,FALSE)</f>
        <v>05999125032</v>
      </c>
      <c r="F237" s="50" t="s">
        <v>978</v>
      </c>
      <c r="G237" s="68"/>
      <c r="J237" s="105">
        <f>VLOOKUP(C237,Route2021!$C$2:$J$1212,8,FALSE)</f>
        <v>1</v>
      </c>
      <c r="N237" s="49">
        <f>VLOOKUP(C237,Bilan!$B$4:$D$1985,3,FALSE)</f>
        <v>4500</v>
      </c>
      <c r="O237" s="49">
        <f t="shared" si="14"/>
        <v>0</v>
      </c>
      <c r="P237" s="50" t="e">
        <f>VLOOKUP(C237,VTT!$C$2:$F$357,4,FALSE)</f>
        <v>#N/A</v>
      </c>
    </row>
    <row r="238" spans="1:16" ht="14.45" customHeight="1" x14ac:dyDescent="0.25">
      <c r="A238" s="7"/>
      <c r="B238" s="49" t="e">
        <f t="shared" si="13"/>
        <v>#N/A</v>
      </c>
      <c r="C238" s="5" t="s">
        <v>3666</v>
      </c>
      <c r="D238" s="5" t="s">
        <v>2911</v>
      </c>
      <c r="E238" s="49" t="str">
        <f>VLOOKUP(C238,[5]A!$C$2:$I$800,7,FALSE)</f>
        <v>05999128138</v>
      </c>
      <c r="F238" s="50" t="s">
        <v>978</v>
      </c>
      <c r="G238" s="68"/>
      <c r="J238" s="105" t="e">
        <f>VLOOKUP(C238,Route2021!$C$2:$J$1212,8,FALSE)</f>
        <v>#N/A</v>
      </c>
      <c r="N238" s="49" t="e">
        <f>VLOOKUP(C238,Bilan!$B$4:$D$1985,3,FALSE)</f>
        <v>#N/A</v>
      </c>
      <c r="O238" s="49">
        <f t="shared" si="14"/>
        <v>0</v>
      </c>
      <c r="P238" s="50" t="e">
        <f>VLOOKUP(C238,VTT!$C$2:$F$357,4,FALSE)</f>
        <v>#N/A</v>
      </c>
    </row>
    <row r="239" spans="1:16" ht="14.45" customHeight="1" x14ac:dyDescent="0.25">
      <c r="A239" s="7"/>
      <c r="B239" s="49">
        <v>144404</v>
      </c>
      <c r="C239" s="5" t="s">
        <v>2991</v>
      </c>
      <c r="D239" s="5" t="s">
        <v>140</v>
      </c>
      <c r="E239" s="49" t="str">
        <f>VLOOKUP(C239,[5]A!$C$2:$I$800,7,FALSE)</f>
        <v>05996222259</v>
      </c>
      <c r="F239" s="50" t="s">
        <v>978</v>
      </c>
      <c r="G239" s="68"/>
      <c r="J239" s="105" t="e">
        <f>VLOOKUP(C239,Route2021!$C$2:$J$1212,8,FALSE)</f>
        <v>#N/A</v>
      </c>
      <c r="N239" s="49">
        <f>VLOOKUP(C239,Bilan!$B$4:$D$1985,3,FALSE)</f>
        <v>2308</v>
      </c>
      <c r="O239" s="49">
        <f t="shared" si="14"/>
        <v>0</v>
      </c>
      <c r="P239" s="50" t="e">
        <f>VLOOKUP(C239,VTT!$C$2:$F$357,4,FALSE)</f>
        <v>#N/A</v>
      </c>
    </row>
    <row r="240" spans="1:16" ht="14.45" customHeight="1" x14ac:dyDescent="0.25">
      <c r="A240" s="7"/>
      <c r="B240" s="49" t="s">
        <v>23</v>
      </c>
      <c r="C240" s="5" t="s">
        <v>824</v>
      </c>
      <c r="D240" s="5" t="s">
        <v>109</v>
      </c>
      <c r="E240" s="49" t="str">
        <f>VLOOKUP(C240,[5]A!$C$2:$I$800,7,FALSE)</f>
        <v>05999111113</v>
      </c>
      <c r="F240" s="50" t="s">
        <v>978</v>
      </c>
      <c r="G240" s="68"/>
      <c r="J240" s="105">
        <f>VLOOKUP(C240,Route2021!$C$2:$J$1212,8,FALSE)</f>
        <v>0</v>
      </c>
      <c r="N240" s="49">
        <f>VLOOKUP(C240,Bilan!$B$4:$D$1985,3,FALSE)</f>
        <v>144404</v>
      </c>
      <c r="O240" s="49">
        <f t="shared" si="14"/>
        <v>0</v>
      </c>
      <c r="P240" s="50" t="e">
        <f>VLOOKUP(C240,VTT!$C$2:$F$357,4,FALSE)</f>
        <v>#N/A</v>
      </c>
    </row>
    <row r="241" spans="1:16" ht="14.45" customHeight="1" x14ac:dyDescent="0.25">
      <c r="A241" s="7"/>
      <c r="B241" s="49">
        <f>N241</f>
        <v>1311</v>
      </c>
      <c r="C241" s="5" t="s">
        <v>3589</v>
      </c>
      <c r="D241" s="5" t="s">
        <v>2911</v>
      </c>
      <c r="E241" s="49" t="str">
        <f>VLOOKUP(C241,[5]A!$C$2:$I$800,7,FALSE)</f>
        <v>05999111191</v>
      </c>
      <c r="F241" s="50" t="s">
        <v>978</v>
      </c>
      <c r="G241" s="68"/>
      <c r="J241" s="105">
        <f>VLOOKUP(C241,Route2021!$C$2:$J$1212,8,FALSE)</f>
        <v>1</v>
      </c>
      <c r="N241" s="49">
        <f>VLOOKUP(C241,Bilan!$B$4:$D$1985,3,FALSE)</f>
        <v>1311</v>
      </c>
      <c r="O241" s="49">
        <f t="shared" si="14"/>
        <v>0</v>
      </c>
      <c r="P241" s="50" t="e">
        <f>VLOOKUP(C241,VTT!$C$2:$F$357,4,FALSE)</f>
        <v>#N/A</v>
      </c>
    </row>
    <row r="242" spans="1:16" ht="14.45" customHeight="1" x14ac:dyDescent="0.25">
      <c r="A242" s="7"/>
      <c r="B242" s="49">
        <f>N242</f>
        <v>7048</v>
      </c>
      <c r="C242" s="5" t="s">
        <v>3501</v>
      </c>
      <c r="D242" s="5" t="s">
        <v>84</v>
      </c>
      <c r="E242" s="49" t="str">
        <f>VLOOKUP(C242,[5]A!$C$2:$I$800,7,FALSE)</f>
        <v>05999127641</v>
      </c>
      <c r="F242" s="50" t="s">
        <v>978</v>
      </c>
      <c r="G242" s="68"/>
      <c r="J242" s="105">
        <f>VLOOKUP(C242,Route2021!$C$2:$J$1212,8,FALSE)</f>
        <v>1</v>
      </c>
      <c r="N242" s="49">
        <f>VLOOKUP(C242,Bilan!$B$4:$D$1985,3,FALSE)</f>
        <v>7048</v>
      </c>
      <c r="O242" s="49">
        <f t="shared" si="14"/>
        <v>0</v>
      </c>
      <c r="P242" s="50" t="e">
        <f>VLOOKUP(C242,VTT!$C$2:$F$357,4,FALSE)</f>
        <v>#N/A</v>
      </c>
    </row>
    <row r="243" spans="1:16" ht="14.45" customHeight="1" x14ac:dyDescent="0.25">
      <c r="A243" s="7"/>
      <c r="B243" s="49">
        <f>N243</f>
        <v>1313</v>
      </c>
      <c r="C243" s="5" t="s">
        <v>13</v>
      </c>
      <c r="D243" s="5" t="s">
        <v>14</v>
      </c>
      <c r="E243" s="49" t="str">
        <f>VLOOKUP(C243,[5]A!$C$2:$I$800,7,FALSE)</f>
        <v>05999023578</v>
      </c>
      <c r="F243" s="50" t="s">
        <v>978</v>
      </c>
      <c r="G243" s="68"/>
      <c r="J243" s="105">
        <f>VLOOKUP(C243,Route2021!$C$2:$J$1212,8,FALSE)</f>
        <v>1</v>
      </c>
      <c r="N243" s="49">
        <f>VLOOKUP(C243,Bilan!$B$4:$D$1985,3,FALSE)</f>
        <v>1313</v>
      </c>
      <c r="O243" s="49">
        <f t="shared" si="14"/>
        <v>0</v>
      </c>
      <c r="P243" s="50" t="e">
        <f>VLOOKUP(C243,VTT!$C$2:$F$357,4,FALSE)</f>
        <v>#N/A</v>
      </c>
    </row>
    <row r="244" spans="1:16" ht="14.45" customHeight="1" x14ac:dyDescent="0.25">
      <c r="A244" s="7"/>
      <c r="B244" s="49">
        <v>144512</v>
      </c>
      <c r="C244" s="5" t="s">
        <v>103</v>
      </c>
      <c r="D244" s="5" t="s">
        <v>115</v>
      </c>
      <c r="E244" s="49" t="str">
        <f>VLOOKUP(C244,[5]A!$C$2:$I$800,7,FALSE)</f>
        <v>05999084879</v>
      </c>
      <c r="F244" s="50" t="s">
        <v>978</v>
      </c>
      <c r="G244" s="68"/>
      <c r="J244" s="105">
        <f>VLOOKUP(C244,Route2021!$C$2:$J$1212,8,FALSE)</f>
        <v>0</v>
      </c>
      <c r="N244" s="49">
        <f>VLOOKUP(C244,Bilan!$B$4:$D$1985,3,FALSE)</f>
        <v>144512</v>
      </c>
      <c r="O244" s="49">
        <f t="shared" si="14"/>
        <v>0</v>
      </c>
      <c r="P244" s="50" t="e">
        <f>VLOOKUP(C244,VTT!$C$2:$F$357,4,FALSE)</f>
        <v>#N/A</v>
      </c>
    </row>
    <row r="245" spans="1:16" ht="14.45" customHeight="1" x14ac:dyDescent="0.25">
      <c r="A245" s="7"/>
      <c r="B245" s="49">
        <f t="shared" ref="B245:B252" si="16">N245</f>
        <v>144546</v>
      </c>
      <c r="C245" s="5" t="s">
        <v>549</v>
      </c>
      <c r="D245" s="5" t="s">
        <v>2911</v>
      </c>
      <c r="E245" s="49" t="str">
        <f>VLOOKUP(C245,[5]A!$C$2:$I$800,7,FALSE)</f>
        <v>05999122173</v>
      </c>
      <c r="F245" s="50" t="s">
        <v>978</v>
      </c>
      <c r="G245" s="68"/>
      <c r="J245" s="105">
        <f>VLOOKUP(C245,Route2021!$C$2:$J$1212,8,FALSE)</f>
        <v>0</v>
      </c>
      <c r="N245" s="49">
        <f>VLOOKUP(C245,Bilan!$B$4:$D$1985,3,FALSE)</f>
        <v>144546</v>
      </c>
      <c r="O245" s="49">
        <f t="shared" si="14"/>
        <v>0</v>
      </c>
      <c r="P245" s="50" t="e">
        <f>VLOOKUP(C245,VTT!$C$2:$F$357,4,FALSE)</f>
        <v>#N/A</v>
      </c>
    </row>
    <row r="246" spans="1:16" ht="14.45" customHeight="1" x14ac:dyDescent="0.25">
      <c r="A246" s="7"/>
      <c r="B246" s="49">
        <f t="shared" si="16"/>
        <v>2506</v>
      </c>
      <c r="C246" s="5" t="s">
        <v>3250</v>
      </c>
      <c r="D246" s="5" t="s">
        <v>62</v>
      </c>
      <c r="E246" s="49" t="str">
        <f>VLOOKUP(C246,[5]A!$C$2:$I$800,7,FALSE)</f>
        <v>05999025644</v>
      </c>
      <c r="F246" s="50" t="s">
        <v>978</v>
      </c>
      <c r="G246" s="68"/>
      <c r="J246" s="105">
        <f>VLOOKUP(C246,Route2021!$C$2:$J$1212,8,FALSE)</f>
        <v>0</v>
      </c>
      <c r="N246" s="49">
        <f>VLOOKUP(C246,Bilan!$B$4:$D$1985,3,FALSE)</f>
        <v>2506</v>
      </c>
      <c r="O246" s="49">
        <f t="shared" si="14"/>
        <v>0</v>
      </c>
      <c r="P246" s="50" t="e">
        <f>VLOOKUP(C246,VTT!$C$2:$F$357,4,FALSE)</f>
        <v>#N/A</v>
      </c>
    </row>
    <row r="247" spans="1:16" ht="14.45" customHeight="1" x14ac:dyDescent="0.25">
      <c r="A247" s="7"/>
      <c r="B247" s="49">
        <f t="shared" si="16"/>
        <v>4472</v>
      </c>
      <c r="C247" s="5" t="s">
        <v>3321</v>
      </c>
      <c r="D247" s="5" t="s">
        <v>84</v>
      </c>
      <c r="E247" s="49" t="str">
        <f>VLOOKUP(C247,[5]A!$C$2:$I$800,7,FALSE)</f>
        <v>05999124427</v>
      </c>
      <c r="F247" s="50" t="s">
        <v>978</v>
      </c>
      <c r="G247" s="68"/>
      <c r="J247" s="105">
        <f>VLOOKUP(C247,Route2021!$C$2:$J$1212,8,FALSE)</f>
        <v>0</v>
      </c>
      <c r="N247" s="49">
        <f>VLOOKUP(C247,Bilan!$B$4:$D$1985,3,FALSE)</f>
        <v>4472</v>
      </c>
      <c r="O247" s="49">
        <f t="shared" si="14"/>
        <v>0</v>
      </c>
      <c r="P247" s="50" t="e">
        <f>VLOOKUP(C247,VTT!$C$2:$F$357,4,FALSE)</f>
        <v>#N/A</v>
      </c>
    </row>
    <row r="248" spans="1:16" ht="14.45" customHeight="1" x14ac:dyDescent="0.25">
      <c r="A248" s="7"/>
      <c r="B248" s="49">
        <f t="shared" si="16"/>
        <v>4476</v>
      </c>
      <c r="C248" s="5" t="s">
        <v>3320</v>
      </c>
      <c r="D248" s="5" t="s">
        <v>84</v>
      </c>
      <c r="E248" s="49" t="str">
        <f>VLOOKUP(C248,[5]A!$C$2:$I$800,7,FALSE)</f>
        <v>05999076033</v>
      </c>
      <c r="F248" s="50" t="s">
        <v>978</v>
      </c>
      <c r="G248" s="68"/>
      <c r="J248" s="105">
        <f>VLOOKUP(C248,Route2021!$C$2:$J$1212,8,FALSE)</f>
        <v>0</v>
      </c>
      <c r="N248" s="49">
        <f>VLOOKUP(C248,Bilan!$B$4:$D$1985,3,FALSE)</f>
        <v>4476</v>
      </c>
      <c r="O248" s="49">
        <f t="shared" si="14"/>
        <v>0</v>
      </c>
      <c r="P248" s="50" t="e">
        <f>VLOOKUP(C248,VTT!$C$2:$F$357,4,FALSE)</f>
        <v>#N/A</v>
      </c>
    </row>
    <row r="249" spans="1:16" ht="14.45" customHeight="1" x14ac:dyDescent="0.25">
      <c r="A249" s="7"/>
      <c r="B249" s="49">
        <f t="shared" si="16"/>
        <v>7034</v>
      </c>
      <c r="C249" s="5" t="s">
        <v>3601</v>
      </c>
      <c r="D249" s="5" t="s">
        <v>2911</v>
      </c>
      <c r="E249" s="49" t="str">
        <f>VLOOKUP(C249,[5]A!$C$2:$I$800,7,FALSE)</f>
        <v>05999126987</v>
      </c>
      <c r="F249" s="50" t="s">
        <v>978</v>
      </c>
      <c r="G249" s="68"/>
      <c r="J249" s="105">
        <f>VLOOKUP(C249,Route2021!$C$2:$J$1212,8,FALSE)</f>
        <v>0</v>
      </c>
      <c r="N249" s="49">
        <f>VLOOKUP(C249,Bilan!$B$4:$D$1985,3,FALSE)</f>
        <v>7034</v>
      </c>
      <c r="O249" s="49">
        <f t="shared" si="14"/>
        <v>0</v>
      </c>
      <c r="P249" s="50" t="e">
        <f>VLOOKUP(C249,VTT!$C$2:$F$357,4,FALSE)</f>
        <v>#N/A</v>
      </c>
    </row>
    <row r="250" spans="1:16" ht="14.45" customHeight="1" x14ac:dyDescent="0.25">
      <c r="A250" s="7"/>
      <c r="B250" s="49">
        <f t="shared" si="16"/>
        <v>144417</v>
      </c>
      <c r="C250" s="5" t="s">
        <v>3324</v>
      </c>
      <c r="D250" s="5" t="s">
        <v>74</v>
      </c>
      <c r="E250" s="49" t="str">
        <f>VLOOKUP(C250,[5]A!$C$2:$I$800,7,FALSE)</f>
        <v>05999057091</v>
      </c>
      <c r="F250" s="50" t="s">
        <v>978</v>
      </c>
      <c r="G250" s="68"/>
      <c r="J250" s="105">
        <f>VLOOKUP(C250,Route2021!$C$2:$J$1212,8,FALSE)</f>
        <v>1</v>
      </c>
      <c r="N250" s="49">
        <f>VLOOKUP(C250,Bilan!$B$4:$D$1985,3,FALSE)</f>
        <v>144417</v>
      </c>
      <c r="O250" s="49">
        <f t="shared" si="14"/>
        <v>0</v>
      </c>
      <c r="P250" s="50" t="e">
        <f>VLOOKUP(C250,VTT!$C$2:$F$357,4,FALSE)</f>
        <v>#N/A</v>
      </c>
    </row>
    <row r="251" spans="1:16" ht="14.45" customHeight="1" x14ac:dyDescent="0.25">
      <c r="A251" s="7"/>
      <c r="B251" s="49" t="str">
        <f t="shared" si="16"/>
        <v xml:space="preserve"> </v>
      </c>
      <c r="C251" s="5" t="s">
        <v>2122</v>
      </c>
      <c r="D251" s="5" t="s">
        <v>1225</v>
      </c>
      <c r="E251" s="49" t="str">
        <f>VLOOKUP(C251,[5]A!$C$2:$I$800,7,FALSE)</f>
        <v>05999111249</v>
      </c>
      <c r="F251" s="50" t="s">
        <v>978</v>
      </c>
      <c r="G251" s="68"/>
      <c r="J251" s="105">
        <f>VLOOKUP(C251,Route2021!$C$2:$J$1212,8,FALSE)</f>
        <v>0</v>
      </c>
      <c r="N251" s="49" t="str">
        <f>VLOOKUP(C251,Bilan!$B$4:$D$1985,3,FALSE)</f>
        <v xml:space="preserve"> </v>
      </c>
      <c r="O251" s="49">
        <f t="shared" si="14"/>
        <v>0</v>
      </c>
      <c r="P251" s="50" t="e">
        <f>VLOOKUP(C251,VTT!$C$2:$F$357,4,FALSE)</f>
        <v>#N/A</v>
      </c>
    </row>
    <row r="252" spans="1:16" ht="14.45" customHeight="1" x14ac:dyDescent="0.25">
      <c r="A252" s="7"/>
      <c r="B252" s="49">
        <f t="shared" si="16"/>
        <v>7041</v>
      </c>
      <c r="C252" s="5" t="s">
        <v>2126</v>
      </c>
      <c r="D252" s="5" t="s">
        <v>153</v>
      </c>
      <c r="E252" s="49" t="str">
        <f>VLOOKUP(C252,[5]A!$C$2:$I$800,7,FALSE)</f>
        <v>05999111233</v>
      </c>
      <c r="F252" s="50" t="s">
        <v>978</v>
      </c>
      <c r="G252" s="68"/>
      <c r="J252" s="105" t="e">
        <f>VLOOKUP(C252,Route2021!$C$2:$J$1212,8,FALSE)</f>
        <v>#N/A</v>
      </c>
      <c r="N252" s="49">
        <f>VLOOKUP(C252,Bilan!$B$4:$D$1985,3,FALSE)</f>
        <v>7041</v>
      </c>
      <c r="O252" s="49">
        <f t="shared" si="14"/>
        <v>0</v>
      </c>
      <c r="P252" s="50" t="e">
        <f>VLOOKUP(C252,VTT!$C$2:$F$357,4,FALSE)</f>
        <v>#N/A</v>
      </c>
    </row>
    <row r="253" spans="1:16" ht="14.45" customHeight="1" x14ac:dyDescent="0.25">
      <c r="A253" s="7">
        <v>554</v>
      </c>
      <c r="B253" s="49" t="s">
        <v>23</v>
      </c>
      <c r="C253" s="23" t="s">
        <v>4270</v>
      </c>
      <c r="D253" s="23" t="s">
        <v>4271</v>
      </c>
      <c r="E253" s="49" t="e">
        <f>VLOOKUP(C253,[5]A!$C$2:$I$800,7,FALSE)</f>
        <v>#N/A</v>
      </c>
      <c r="F253" s="50" t="s">
        <v>978</v>
      </c>
      <c r="G253" s="68"/>
      <c r="J253" s="105" t="e">
        <f>VLOOKUP(C253,Route2021!$C$2:$J$1212,8,FALSE)</f>
        <v>#N/A</v>
      </c>
      <c r="N253" s="49" t="e">
        <f>VLOOKUP(C253,Bilan!$B$4:$D$1985,3,FALSE)</f>
        <v>#N/A</v>
      </c>
      <c r="O253" s="49">
        <f t="shared" si="14"/>
        <v>554</v>
      </c>
      <c r="P253" s="50" t="e">
        <f>VLOOKUP(C253,VTT!$C$2:$F$357,4,FALSE)</f>
        <v>#N/A</v>
      </c>
    </row>
    <row r="254" spans="1:16" ht="14.45" customHeight="1" x14ac:dyDescent="0.25">
      <c r="A254" s="7"/>
      <c r="B254" s="49">
        <f t="shared" ref="B254:B285" si="17">N254</f>
        <v>2416</v>
      </c>
      <c r="C254" s="5" t="s">
        <v>3687</v>
      </c>
      <c r="D254" s="5" t="s">
        <v>153</v>
      </c>
      <c r="E254" s="49" t="str">
        <f>VLOOKUP(C254,[5]A!$C$2:$I$800,7,FALSE)</f>
        <v>05999127832</v>
      </c>
      <c r="F254" s="50" t="s">
        <v>978</v>
      </c>
      <c r="G254" s="68"/>
      <c r="J254" s="105" t="e">
        <f>VLOOKUP(C254,Route2021!$C$2:$J$1212,8,FALSE)</f>
        <v>#N/A</v>
      </c>
      <c r="N254" s="49">
        <f>VLOOKUP(C254,Bilan!$B$4:$D$1985,3,FALSE)</f>
        <v>2416</v>
      </c>
      <c r="O254" s="49">
        <f t="shared" si="14"/>
        <v>0</v>
      </c>
      <c r="P254" s="50" t="e">
        <f>VLOOKUP(C254,VTT!$C$2:$F$357,4,FALSE)</f>
        <v>#N/A</v>
      </c>
    </row>
    <row r="255" spans="1:16" ht="14.45" customHeight="1" x14ac:dyDescent="0.25">
      <c r="A255" s="7"/>
      <c r="B255" s="49">
        <f t="shared" si="17"/>
        <v>4441</v>
      </c>
      <c r="C255" s="5" t="s">
        <v>2441</v>
      </c>
      <c r="D255" s="5" t="s">
        <v>2911</v>
      </c>
      <c r="E255" s="49" t="str">
        <f>VLOOKUP(C255,[5]A!$C$2:$I$800,7,FALSE)</f>
        <v>05996223430</v>
      </c>
      <c r="F255" s="50" t="s">
        <v>978</v>
      </c>
      <c r="G255" s="68"/>
      <c r="J255" s="105">
        <f>VLOOKUP(C255,Route2021!$C$2:$J$1212,8,FALSE)</f>
        <v>0</v>
      </c>
      <c r="N255" s="49">
        <f>VLOOKUP(C255,Bilan!$B$4:$D$1985,3,FALSE)</f>
        <v>4441</v>
      </c>
      <c r="O255" s="49">
        <f t="shared" ref="O255:O280" si="18">A255</f>
        <v>0</v>
      </c>
      <c r="P255" s="50" t="e">
        <f>VLOOKUP(C255,VTT!$C$2:$F$357,4,FALSE)</f>
        <v>#N/A</v>
      </c>
    </row>
    <row r="256" spans="1:16" ht="14.45" customHeight="1" x14ac:dyDescent="0.25">
      <c r="A256" s="7"/>
      <c r="B256" s="49">
        <f t="shared" si="17"/>
        <v>144585</v>
      </c>
      <c r="C256" s="5" t="s">
        <v>3688</v>
      </c>
      <c r="D256" s="5" t="s">
        <v>22</v>
      </c>
      <c r="E256" s="49" t="str">
        <f>VLOOKUP(C256,[5]A!$C$2:$I$800,7,FALSE)</f>
        <v>05999128020</v>
      </c>
      <c r="F256" s="50" t="s">
        <v>978</v>
      </c>
      <c r="G256" s="68"/>
      <c r="J256" s="105" t="e">
        <f>VLOOKUP(C256,Route2021!$C$2:$J$1212,8,FALSE)</f>
        <v>#N/A</v>
      </c>
      <c r="N256" s="49">
        <f>VLOOKUP(C256,Bilan!$B$4:$D$1985,3,FALSE)</f>
        <v>144585</v>
      </c>
      <c r="O256" s="49">
        <f t="shared" si="18"/>
        <v>0</v>
      </c>
      <c r="P256" s="50" t="e">
        <f>VLOOKUP(C256,VTT!$C$2:$F$357,4,FALSE)</f>
        <v>#N/A</v>
      </c>
    </row>
    <row r="257" spans="1:16" ht="14.45" customHeight="1" x14ac:dyDescent="0.25">
      <c r="A257" s="7"/>
      <c r="B257" s="49" t="str">
        <f t="shared" si="17"/>
        <v xml:space="preserve"> </v>
      </c>
      <c r="C257" s="5" t="s">
        <v>2537</v>
      </c>
      <c r="D257" s="5" t="s">
        <v>2982</v>
      </c>
      <c r="E257" s="49" t="str">
        <f>VLOOKUP(C257,[5]A!$C$2:$I$800,7,FALSE)</f>
        <v>06297097218</v>
      </c>
      <c r="F257" s="50" t="s">
        <v>978</v>
      </c>
      <c r="G257" s="68"/>
      <c r="J257" s="105" t="e">
        <f>VLOOKUP(C257,Route2021!$C$2:$J$1212,8,FALSE)</f>
        <v>#N/A</v>
      </c>
      <c r="N257" s="49" t="str">
        <f>VLOOKUP(C257,Bilan!$B$4:$D$1985,3,FALSE)</f>
        <v xml:space="preserve"> </v>
      </c>
      <c r="O257" s="49">
        <f t="shared" si="18"/>
        <v>0</v>
      </c>
      <c r="P257" s="50" t="e">
        <f>VLOOKUP(C257,VTT!$C$2:$F$357,4,FALSE)</f>
        <v>#N/A</v>
      </c>
    </row>
    <row r="258" spans="1:16" ht="14.45" customHeight="1" x14ac:dyDescent="0.25">
      <c r="A258" s="7"/>
      <c r="B258" s="49" t="e">
        <f t="shared" si="17"/>
        <v>#N/A</v>
      </c>
      <c r="C258" s="5"/>
      <c r="D258" s="5"/>
      <c r="E258" s="49" t="e">
        <f>VLOOKUP(C258,[5]A!$C$2:$I$800,7,FALSE)</f>
        <v>#N/A</v>
      </c>
      <c r="F258" s="50" t="s">
        <v>978</v>
      </c>
      <c r="G258" s="68"/>
      <c r="J258" s="105">
        <f>VLOOKUP(C258,Route2021!$C$2:$J$1212,8,FALSE)</f>
        <v>0</v>
      </c>
      <c r="N258" s="49" t="e">
        <f>VLOOKUP(C258,Bilan!$B$4:$D$1985,3,FALSE)</f>
        <v>#N/A</v>
      </c>
      <c r="O258" s="49">
        <f t="shared" si="18"/>
        <v>0</v>
      </c>
      <c r="P258" s="50" t="e">
        <f>VLOOKUP(C258,VTT!$C$2:$F$357,4,FALSE)</f>
        <v>#N/A</v>
      </c>
    </row>
    <row r="259" spans="1:16" ht="14.45" customHeight="1" x14ac:dyDescent="0.25">
      <c r="A259" s="7"/>
      <c r="B259" s="49" t="e">
        <f t="shared" si="17"/>
        <v>#N/A</v>
      </c>
      <c r="C259" s="5" t="s">
        <v>3689</v>
      </c>
      <c r="D259" s="5" t="s">
        <v>2786</v>
      </c>
      <c r="E259" s="49" t="str">
        <f>VLOOKUP(C259,[5]A!$C$2:$I$800,7,FALSE)</f>
        <v>06204802505</v>
      </c>
      <c r="F259" s="50" t="s">
        <v>978</v>
      </c>
      <c r="G259" s="68"/>
      <c r="J259" s="105" t="e">
        <f>VLOOKUP(C259,Route2021!$C$2:$J$1212,8,FALSE)</f>
        <v>#N/A</v>
      </c>
      <c r="N259" s="49" t="e">
        <f>VLOOKUP(C259,Bilan!$B$4:$D$1985,3,FALSE)</f>
        <v>#N/A</v>
      </c>
      <c r="O259" s="49">
        <f t="shared" si="18"/>
        <v>0</v>
      </c>
      <c r="P259" s="50" t="e">
        <f>VLOOKUP(C259,VTT!$C$2:$F$357,4,FALSE)</f>
        <v>#N/A</v>
      </c>
    </row>
    <row r="260" spans="1:16" ht="14.45" customHeight="1" x14ac:dyDescent="0.25">
      <c r="A260" s="7"/>
      <c r="B260" s="49">
        <f t="shared" si="17"/>
        <v>1292</v>
      </c>
      <c r="C260" s="5" t="s">
        <v>212</v>
      </c>
      <c r="D260" s="5" t="s">
        <v>213</v>
      </c>
      <c r="E260" s="49" t="str">
        <f>VLOOKUP(C260,[5]A!$C$2:$I$800,7,FALSE)</f>
        <v>06204947569</v>
      </c>
      <c r="F260" s="50" t="s">
        <v>978</v>
      </c>
      <c r="G260" s="68"/>
      <c r="J260" s="105">
        <f>VLOOKUP(C260,Route2021!$C$2:$J$1212,8,FALSE)</f>
        <v>0</v>
      </c>
      <c r="N260" s="49">
        <f>VLOOKUP(C260,Bilan!$B$4:$D$1985,3,FALSE)</f>
        <v>1292</v>
      </c>
      <c r="O260" s="49">
        <f t="shared" si="18"/>
        <v>0</v>
      </c>
      <c r="P260" s="50" t="e">
        <f>VLOOKUP(C260,VTT!$C$2:$F$357,4,FALSE)</f>
        <v>#N/A</v>
      </c>
    </row>
    <row r="261" spans="1:16" ht="14.45" customHeight="1" x14ac:dyDescent="0.25">
      <c r="A261" s="7"/>
      <c r="B261" s="49">
        <f t="shared" si="17"/>
        <v>4357</v>
      </c>
      <c r="C261" s="5" t="s">
        <v>3671</v>
      </c>
      <c r="D261" s="5" t="s">
        <v>2625</v>
      </c>
      <c r="E261" s="49" t="str">
        <f>VLOOKUP(C261,[5]A!$C$2:$I$800,7,FALSE)</f>
        <v>06297103931</v>
      </c>
      <c r="F261" s="50" t="s">
        <v>978</v>
      </c>
      <c r="G261" s="68"/>
      <c r="J261" s="105">
        <f>VLOOKUP(C261,Route2021!$C$2:$J$1212,8,FALSE)</f>
        <v>0</v>
      </c>
      <c r="N261" s="49">
        <f>VLOOKUP(C261,Bilan!$B$4:$D$1985,3,FALSE)</f>
        <v>4357</v>
      </c>
      <c r="O261" s="49">
        <f t="shared" si="18"/>
        <v>0</v>
      </c>
      <c r="P261" s="50" t="e">
        <f>VLOOKUP(C261,VTT!$C$2:$F$357,4,FALSE)</f>
        <v>#N/A</v>
      </c>
    </row>
    <row r="262" spans="1:16" ht="14.45" customHeight="1" x14ac:dyDescent="0.25">
      <c r="A262" s="7"/>
      <c r="B262" s="49">
        <f t="shared" si="17"/>
        <v>2435</v>
      </c>
      <c r="C262" s="5" t="s">
        <v>2934</v>
      </c>
      <c r="D262" s="5" t="s">
        <v>2625</v>
      </c>
      <c r="E262" s="49" t="str">
        <f>VLOOKUP(C262,[5]A!$C$2:$I$800,7,FALSE)</f>
        <v>06297103932</v>
      </c>
      <c r="F262" s="50" t="s">
        <v>978</v>
      </c>
      <c r="G262" s="68"/>
      <c r="J262" s="105">
        <f>VLOOKUP(C262,Route2021!$C$2:$J$1212,8,FALSE)</f>
        <v>0</v>
      </c>
      <c r="N262" s="49">
        <f>VLOOKUP(C262,Bilan!$B$4:$D$1985,3,FALSE)</f>
        <v>2435</v>
      </c>
      <c r="O262" s="49">
        <f t="shared" si="18"/>
        <v>0</v>
      </c>
      <c r="P262" s="50" t="e">
        <f>VLOOKUP(C262,VTT!$C$2:$F$357,4,FALSE)</f>
        <v>#N/A</v>
      </c>
    </row>
    <row r="263" spans="1:16" ht="14.45" customHeight="1" x14ac:dyDescent="0.25">
      <c r="A263" s="7"/>
      <c r="B263" s="49">
        <f t="shared" si="17"/>
        <v>10038</v>
      </c>
      <c r="C263" s="49" t="s">
        <v>4040</v>
      </c>
      <c r="D263" s="49" t="s">
        <v>2541</v>
      </c>
      <c r="E263" s="49" t="e">
        <f>VLOOKUP(C263,[5]A!$C$2:$I$800,7,FALSE)</f>
        <v>#N/A</v>
      </c>
      <c r="F263" s="50" t="s">
        <v>978</v>
      </c>
      <c r="G263" s="68"/>
      <c r="J263" s="105">
        <f>VLOOKUP(C263,Route2021!$C$2:$J$1212,8,FALSE)</f>
        <v>0</v>
      </c>
      <c r="N263" s="49">
        <f>VLOOKUP(C263,Bilan!$B$4:$D$1985,3,FALSE)</f>
        <v>10038</v>
      </c>
      <c r="O263" s="49">
        <f t="shared" si="18"/>
        <v>0</v>
      </c>
      <c r="P263" s="50" t="e">
        <f>VLOOKUP(C263,VTT!$C$2:$F$357,4,FALSE)</f>
        <v>#N/A</v>
      </c>
    </row>
    <row r="264" spans="1:16" ht="14.45" customHeight="1" x14ac:dyDescent="0.25">
      <c r="A264" s="7">
        <v>553</v>
      </c>
      <c r="B264" s="49" t="e">
        <f t="shared" si="17"/>
        <v>#N/A</v>
      </c>
      <c r="C264" s="49" t="s">
        <v>4041</v>
      </c>
      <c r="D264" s="49" t="s">
        <v>4042</v>
      </c>
      <c r="E264" s="49" t="e">
        <f>VLOOKUP(C264,[5]A!$C$2:$I$800,7,FALSE)</f>
        <v>#N/A</v>
      </c>
      <c r="F264" s="50" t="s">
        <v>978</v>
      </c>
      <c r="G264" s="68"/>
      <c r="J264" s="105" t="e">
        <f>VLOOKUP(C264,Route2021!$C$2:$J$1212,8,FALSE)</f>
        <v>#N/A</v>
      </c>
      <c r="N264" s="49" t="e">
        <f>VLOOKUP(C264,Bilan!$B$4:$D$1985,3,FALSE)</f>
        <v>#N/A</v>
      </c>
      <c r="O264" s="49">
        <f t="shared" si="18"/>
        <v>553</v>
      </c>
      <c r="P264" s="50" t="e">
        <f>VLOOKUP(C264,VTT!$C$2:$F$357,4,FALSE)</f>
        <v>#N/A</v>
      </c>
    </row>
    <row r="265" spans="1:16" ht="14.45" customHeight="1" x14ac:dyDescent="0.25">
      <c r="A265" s="7">
        <v>555</v>
      </c>
      <c r="B265" s="49">
        <f t="shared" si="17"/>
        <v>7029</v>
      </c>
      <c r="C265" s="49" t="s">
        <v>4193</v>
      </c>
      <c r="D265" s="49" t="s">
        <v>4303</v>
      </c>
      <c r="E265" s="49" t="str">
        <f>VLOOKUP(C265,[5]A!$C$2:$I$800,7,FALSE)</f>
        <v>05999127976</v>
      </c>
      <c r="F265" s="50" t="s">
        <v>978</v>
      </c>
      <c r="G265" s="68"/>
      <c r="J265" s="105" t="e">
        <f>VLOOKUP(C265,Route2021!$C$2:$J$1212,8,FALSE)</f>
        <v>#N/A</v>
      </c>
      <c r="N265" s="49">
        <f>VLOOKUP(C265,Bilan!$B$4:$D$1985,3,FALSE)</f>
        <v>7029</v>
      </c>
      <c r="O265" s="49">
        <f t="shared" si="18"/>
        <v>555</v>
      </c>
      <c r="P265" s="50" t="e">
        <f>VLOOKUP(C265,VTT!$C$2:$F$357,4,FALSE)</f>
        <v>#N/A</v>
      </c>
    </row>
    <row r="266" spans="1:16" ht="14.45" customHeight="1" x14ac:dyDescent="0.25">
      <c r="A266" s="7">
        <v>556</v>
      </c>
      <c r="B266" s="49">
        <f t="shared" si="17"/>
        <v>5110</v>
      </c>
      <c r="C266" s="49" t="s">
        <v>4046</v>
      </c>
      <c r="D266" s="49" t="s">
        <v>4304</v>
      </c>
      <c r="E266" s="49" t="e">
        <f>VLOOKUP(C266,[5]A!$C$2:$I$800,7,FALSE)</f>
        <v>#N/A</v>
      </c>
      <c r="F266" s="50" t="s">
        <v>978</v>
      </c>
      <c r="G266" s="68"/>
      <c r="J266" s="105" t="e">
        <f>VLOOKUP(C266,Route2021!$C$2:$J$1212,8,FALSE)</f>
        <v>#N/A</v>
      </c>
      <c r="N266" s="49">
        <f>VLOOKUP(C266,Bilan!$B$4:$D$1985,3,FALSE)</f>
        <v>5110</v>
      </c>
      <c r="O266" s="49">
        <f t="shared" si="18"/>
        <v>556</v>
      </c>
      <c r="P266" s="50" t="e">
        <f>VLOOKUP(C266,VTT!$C$2:$F$357,4,FALSE)</f>
        <v>#N/A</v>
      </c>
    </row>
    <row r="267" spans="1:16" ht="14.45" customHeight="1" x14ac:dyDescent="0.25">
      <c r="A267" s="7">
        <v>557</v>
      </c>
      <c r="B267" s="49">
        <f t="shared" si="17"/>
        <v>5118</v>
      </c>
      <c r="C267" s="49" t="s">
        <v>3995</v>
      </c>
      <c r="D267" s="49" t="s">
        <v>251</v>
      </c>
      <c r="E267" s="49" t="e">
        <f>VLOOKUP(C267,[5]A!$C$2:$I$800,7,FALSE)</f>
        <v>#N/A</v>
      </c>
      <c r="F267" s="50" t="s">
        <v>978</v>
      </c>
      <c r="G267" s="68"/>
      <c r="J267" s="105" t="e">
        <f>VLOOKUP(C267,Route2021!$C$2:$J$1212,8,FALSE)</f>
        <v>#N/A</v>
      </c>
      <c r="N267" s="49">
        <f>VLOOKUP(C267,Bilan!$B$4:$D$1985,3,FALSE)</f>
        <v>5118</v>
      </c>
      <c r="O267" s="49">
        <f t="shared" si="18"/>
        <v>557</v>
      </c>
      <c r="P267" s="50" t="e">
        <f>VLOOKUP(C267,VTT!$C$2:$F$357,4,FALSE)</f>
        <v>#N/A</v>
      </c>
    </row>
    <row r="268" spans="1:16" ht="14.45" customHeight="1" x14ac:dyDescent="0.25">
      <c r="A268" s="7"/>
      <c r="B268" s="49" t="e">
        <f t="shared" si="17"/>
        <v>#N/A</v>
      </c>
      <c r="D268" s="49"/>
      <c r="E268" s="49" t="e">
        <f>VLOOKUP(C268,[5]A!$C$2:$I$800,7,FALSE)</f>
        <v>#N/A</v>
      </c>
      <c r="F268" s="50" t="s">
        <v>978</v>
      </c>
      <c r="G268" s="68"/>
      <c r="J268" s="105">
        <f>VLOOKUP(C268,Route2021!$C$2:$J$1212,8,FALSE)</f>
        <v>0</v>
      </c>
      <c r="N268" s="49" t="e">
        <f>VLOOKUP(C268,Bilan!$B$4:$D$1985,3,FALSE)</f>
        <v>#N/A</v>
      </c>
      <c r="O268" s="49">
        <f t="shared" si="18"/>
        <v>0</v>
      </c>
      <c r="P268" s="50" t="e">
        <f>VLOOKUP(C268,VTT!$C$2:$F$357,4,FALSE)</f>
        <v>#N/A</v>
      </c>
    </row>
    <row r="269" spans="1:16" ht="14.45" customHeight="1" x14ac:dyDescent="0.25">
      <c r="A269" s="7"/>
      <c r="B269" s="49" t="e">
        <f t="shared" si="17"/>
        <v>#N/A</v>
      </c>
      <c r="D269" s="49"/>
      <c r="E269" s="49" t="e">
        <f>VLOOKUP(C269,[5]A!$C$2:$I$800,7,FALSE)</f>
        <v>#N/A</v>
      </c>
      <c r="F269" s="50" t="s">
        <v>978</v>
      </c>
      <c r="G269" s="68"/>
      <c r="J269" s="105">
        <f>VLOOKUP(C269,Route2021!$C$2:$J$1212,8,FALSE)</f>
        <v>0</v>
      </c>
      <c r="N269" s="49" t="e">
        <f>VLOOKUP(C269,Bilan!$B$4:$D$1985,3,FALSE)</f>
        <v>#N/A</v>
      </c>
      <c r="O269" s="49">
        <f t="shared" si="18"/>
        <v>0</v>
      </c>
      <c r="P269" s="50" t="e">
        <f>VLOOKUP(C269,VTT!$C$2:$F$357,4,FALSE)</f>
        <v>#N/A</v>
      </c>
    </row>
    <row r="270" spans="1:16" ht="14.45" customHeight="1" x14ac:dyDescent="0.25">
      <c r="A270" s="7"/>
      <c r="B270" s="49" t="e">
        <f t="shared" si="17"/>
        <v>#N/A</v>
      </c>
      <c r="D270" s="49"/>
      <c r="E270" s="49" t="e">
        <f>VLOOKUP(C270,[5]A!$C$2:$I$800,7,FALSE)</f>
        <v>#N/A</v>
      </c>
      <c r="F270" s="50" t="s">
        <v>978</v>
      </c>
      <c r="G270" s="68"/>
      <c r="J270" s="105">
        <f>VLOOKUP(C270,Route2021!$C$2:$J$1212,8,FALSE)</f>
        <v>0</v>
      </c>
      <c r="N270" s="49" t="e">
        <f>VLOOKUP(C270,Bilan!$B$4:$D$1985,3,FALSE)</f>
        <v>#N/A</v>
      </c>
      <c r="O270" s="49">
        <f t="shared" si="18"/>
        <v>0</v>
      </c>
      <c r="P270" s="50" t="e">
        <f>VLOOKUP(C270,VTT!$C$2:$F$357,4,FALSE)</f>
        <v>#N/A</v>
      </c>
    </row>
    <row r="271" spans="1:16" ht="14.45" customHeight="1" x14ac:dyDescent="0.25">
      <c r="A271" s="7"/>
      <c r="B271" s="49" t="e">
        <f t="shared" si="17"/>
        <v>#N/A</v>
      </c>
      <c r="D271" s="49"/>
      <c r="E271" s="49" t="e">
        <f>VLOOKUP(C271,[5]A!$C$2:$I$800,7,FALSE)</f>
        <v>#N/A</v>
      </c>
      <c r="F271" s="50" t="s">
        <v>978</v>
      </c>
      <c r="G271" s="68"/>
      <c r="J271" s="105">
        <f>VLOOKUP(C271,Route2021!$C$2:$J$1212,8,FALSE)</f>
        <v>0</v>
      </c>
      <c r="N271" s="49" t="e">
        <f>VLOOKUP(C271,Bilan!$B$4:$D$1985,3,FALSE)</f>
        <v>#N/A</v>
      </c>
      <c r="O271" s="49">
        <f t="shared" si="18"/>
        <v>0</v>
      </c>
      <c r="P271" s="50" t="e">
        <f>VLOOKUP(C271,VTT!$C$2:$F$357,4,FALSE)</f>
        <v>#N/A</v>
      </c>
    </row>
    <row r="272" spans="1:16" ht="14.45" customHeight="1" x14ac:dyDescent="0.25">
      <c r="A272" s="7"/>
      <c r="B272" s="49" t="e">
        <f t="shared" si="17"/>
        <v>#N/A</v>
      </c>
      <c r="D272" s="49"/>
      <c r="E272" s="49" t="e">
        <f>VLOOKUP(C272,[5]A!$C$2:$I$800,7,FALSE)</f>
        <v>#N/A</v>
      </c>
      <c r="F272" s="50" t="s">
        <v>978</v>
      </c>
      <c r="G272" s="68"/>
      <c r="J272" s="105">
        <f>VLOOKUP(C272,Route2021!$C$2:$J$1212,8,FALSE)</f>
        <v>0</v>
      </c>
      <c r="N272" s="49" t="e">
        <f>VLOOKUP(C272,Bilan!$B$4:$D$1985,3,FALSE)</f>
        <v>#N/A</v>
      </c>
      <c r="O272" s="49">
        <f t="shared" si="18"/>
        <v>0</v>
      </c>
      <c r="P272" s="50" t="e">
        <f>VLOOKUP(C272,VTT!$C$2:$F$357,4,FALSE)</f>
        <v>#N/A</v>
      </c>
    </row>
    <row r="273" spans="1:16" ht="14.45" customHeight="1" x14ac:dyDescent="0.25">
      <c r="A273" s="7"/>
      <c r="B273" s="49" t="e">
        <f t="shared" si="17"/>
        <v>#N/A</v>
      </c>
      <c r="D273" s="49"/>
      <c r="E273" s="49" t="e">
        <f>VLOOKUP(C273,[5]A!$C$2:$I$800,7,FALSE)</f>
        <v>#N/A</v>
      </c>
      <c r="F273" s="50" t="s">
        <v>978</v>
      </c>
      <c r="G273" s="68"/>
      <c r="J273" s="105">
        <f>VLOOKUP(C273,Route2021!$C$2:$J$1212,8,FALSE)</f>
        <v>0</v>
      </c>
      <c r="N273" s="49" t="e">
        <f>VLOOKUP(C273,Bilan!$B$4:$D$1985,3,FALSE)</f>
        <v>#N/A</v>
      </c>
      <c r="O273" s="49">
        <f t="shared" si="18"/>
        <v>0</v>
      </c>
      <c r="P273" s="50" t="e">
        <f>VLOOKUP(C273,VTT!$C$2:$F$357,4,FALSE)</f>
        <v>#N/A</v>
      </c>
    </row>
    <row r="274" spans="1:16" ht="14.45" customHeight="1" x14ac:dyDescent="0.25">
      <c r="A274" s="7"/>
      <c r="B274" s="49" t="e">
        <f t="shared" si="17"/>
        <v>#N/A</v>
      </c>
      <c r="D274" s="49"/>
      <c r="E274" s="49" t="e">
        <f>VLOOKUP(C274,[5]A!$C$2:$I$800,7,FALSE)</f>
        <v>#N/A</v>
      </c>
      <c r="F274" s="50" t="s">
        <v>978</v>
      </c>
      <c r="G274" s="68"/>
      <c r="J274" s="105">
        <f>VLOOKUP(C274,Route2021!$C$2:$J$1212,8,FALSE)</f>
        <v>0</v>
      </c>
      <c r="N274" s="49" t="e">
        <f>VLOOKUP(C274,Bilan!$B$4:$D$1985,3,FALSE)</f>
        <v>#N/A</v>
      </c>
      <c r="O274" s="49">
        <f t="shared" si="18"/>
        <v>0</v>
      </c>
      <c r="P274" s="50" t="e">
        <f>VLOOKUP(C274,VTT!$C$2:$F$357,4,FALSE)</f>
        <v>#N/A</v>
      </c>
    </row>
    <row r="275" spans="1:16" ht="14.45" customHeight="1" x14ac:dyDescent="0.25">
      <c r="A275" s="7"/>
      <c r="B275" s="49" t="e">
        <f t="shared" si="17"/>
        <v>#N/A</v>
      </c>
      <c r="D275" s="49"/>
      <c r="E275" s="49" t="e">
        <f>VLOOKUP(C275,[5]A!$C$2:$I$800,7,FALSE)</f>
        <v>#N/A</v>
      </c>
      <c r="F275" s="50" t="s">
        <v>978</v>
      </c>
      <c r="G275" s="68"/>
      <c r="J275" s="105">
        <f>VLOOKUP(C275,Route2021!$C$2:$J$1212,8,FALSE)</f>
        <v>0</v>
      </c>
      <c r="N275" s="49" t="e">
        <f>VLOOKUP(C275,Bilan!$B$4:$D$1985,3,FALSE)</f>
        <v>#N/A</v>
      </c>
      <c r="O275" s="49">
        <f t="shared" si="18"/>
        <v>0</v>
      </c>
      <c r="P275" s="50" t="e">
        <f>VLOOKUP(C275,VTT!$C$2:$F$357,4,FALSE)</f>
        <v>#N/A</v>
      </c>
    </row>
    <row r="276" spans="1:16" ht="14.45" customHeight="1" x14ac:dyDescent="0.25">
      <c r="A276" s="7"/>
      <c r="B276" s="49" t="e">
        <f t="shared" si="17"/>
        <v>#N/A</v>
      </c>
      <c r="D276" s="49"/>
      <c r="E276" s="49" t="e">
        <f>VLOOKUP(C276,[5]A!$C$2:$I$800,7,FALSE)</f>
        <v>#N/A</v>
      </c>
      <c r="F276" s="50" t="s">
        <v>978</v>
      </c>
      <c r="G276" s="68"/>
      <c r="J276" s="105">
        <f>VLOOKUP(C276,Route2021!$C$2:$J$1212,8,FALSE)</f>
        <v>0</v>
      </c>
      <c r="N276" s="49" t="e">
        <f>VLOOKUP(C276,Bilan!$B$4:$D$1985,3,FALSE)</f>
        <v>#N/A</v>
      </c>
      <c r="O276" s="49">
        <f t="shared" si="18"/>
        <v>0</v>
      </c>
      <c r="P276" s="50" t="e">
        <f>VLOOKUP(C276,VTT!$C$2:$F$357,4,FALSE)</f>
        <v>#N/A</v>
      </c>
    </row>
    <row r="277" spans="1:16" ht="14.45" customHeight="1" x14ac:dyDescent="0.25">
      <c r="A277" s="7"/>
      <c r="B277" s="49" t="e">
        <f t="shared" si="17"/>
        <v>#N/A</v>
      </c>
      <c r="D277" s="49"/>
      <c r="E277" s="49" t="e">
        <f>VLOOKUP(C277,[5]A!$C$2:$I$800,7,FALSE)</f>
        <v>#N/A</v>
      </c>
      <c r="F277" s="50" t="s">
        <v>978</v>
      </c>
      <c r="G277" s="68"/>
      <c r="J277" s="105">
        <f>VLOOKUP(C277,Route2021!$C$2:$J$1212,8,FALSE)</f>
        <v>0</v>
      </c>
      <c r="N277" s="49" t="e">
        <f>VLOOKUP(C277,Bilan!$B$4:$D$1985,3,FALSE)</f>
        <v>#N/A</v>
      </c>
      <c r="O277" s="49">
        <f t="shared" si="18"/>
        <v>0</v>
      </c>
      <c r="P277" s="50" t="e">
        <f>VLOOKUP(C277,VTT!$C$2:$F$357,4,FALSE)</f>
        <v>#N/A</v>
      </c>
    </row>
    <row r="278" spans="1:16" ht="14.45" customHeight="1" x14ac:dyDescent="0.25">
      <c r="A278" s="7"/>
      <c r="B278" s="49" t="e">
        <f t="shared" si="17"/>
        <v>#N/A</v>
      </c>
      <c r="D278" s="49"/>
      <c r="E278" s="49" t="e">
        <f>VLOOKUP(C278,[5]A!$C$2:$I$800,7,FALSE)</f>
        <v>#N/A</v>
      </c>
      <c r="F278" s="50" t="s">
        <v>978</v>
      </c>
      <c r="G278" s="68"/>
      <c r="J278" s="105">
        <f>VLOOKUP(C278,Route2021!$C$2:$J$1212,8,FALSE)</f>
        <v>0</v>
      </c>
      <c r="N278" s="49" t="e">
        <f>VLOOKUP(C278,Bilan!$B$4:$D$1985,3,FALSE)</f>
        <v>#N/A</v>
      </c>
      <c r="O278" s="49">
        <f t="shared" si="18"/>
        <v>0</v>
      </c>
      <c r="P278" s="50" t="e">
        <f>VLOOKUP(C278,VTT!$C$2:$F$357,4,FALSE)</f>
        <v>#N/A</v>
      </c>
    </row>
    <row r="279" spans="1:16" ht="14.45" customHeight="1" x14ac:dyDescent="0.25">
      <c r="A279" s="7"/>
      <c r="B279" s="49" t="e">
        <f t="shared" si="17"/>
        <v>#N/A</v>
      </c>
      <c r="D279" s="49"/>
      <c r="E279" s="49" t="e">
        <f>VLOOKUP(C279,[5]A!$C$2:$I$800,7,FALSE)</f>
        <v>#N/A</v>
      </c>
      <c r="F279" s="50" t="s">
        <v>978</v>
      </c>
      <c r="G279" s="68"/>
      <c r="J279" s="105">
        <f>VLOOKUP(C279,Route2021!$C$2:$J$1212,8,FALSE)</f>
        <v>0</v>
      </c>
      <c r="N279" s="49" t="e">
        <f>VLOOKUP(C279,Bilan!$B$4:$D$1985,3,FALSE)</f>
        <v>#N/A</v>
      </c>
      <c r="O279" s="49">
        <f t="shared" si="18"/>
        <v>0</v>
      </c>
      <c r="P279" s="50" t="e">
        <f>VLOOKUP(C279,VTT!$C$2:$F$357,4,FALSE)</f>
        <v>#N/A</v>
      </c>
    </row>
    <row r="280" spans="1:16" ht="14.45" customHeight="1" x14ac:dyDescent="0.25">
      <c r="A280" s="7"/>
      <c r="B280" s="49" t="e">
        <f t="shared" si="17"/>
        <v>#N/A</v>
      </c>
      <c r="D280" s="49"/>
      <c r="E280" s="49" t="e">
        <f>VLOOKUP(C280,[5]A!$C$2:$I$800,7,FALSE)</f>
        <v>#N/A</v>
      </c>
      <c r="F280" s="50" t="s">
        <v>978</v>
      </c>
      <c r="G280" s="68"/>
      <c r="J280" s="105">
        <f>VLOOKUP(C280,Route2021!$C$2:$J$1212,8,FALSE)</f>
        <v>0</v>
      </c>
      <c r="N280" s="49" t="e">
        <f>VLOOKUP(C280,Bilan!$B$4:$D$1985,3,FALSE)</f>
        <v>#N/A</v>
      </c>
      <c r="O280" s="49">
        <f t="shared" si="18"/>
        <v>0</v>
      </c>
      <c r="P280" s="50" t="e">
        <f>VLOOKUP(C280,VTT!$C$2:$F$357,4,FALSE)</f>
        <v>#N/A</v>
      </c>
    </row>
    <row r="281" spans="1:16" ht="14.45" customHeight="1" x14ac:dyDescent="0.25">
      <c r="A281" s="67">
        <v>61</v>
      </c>
      <c r="B281" s="15">
        <f t="shared" si="17"/>
        <v>2437</v>
      </c>
      <c r="C281" s="49" t="s">
        <v>3044</v>
      </c>
      <c r="D281" s="49" t="s">
        <v>3130</v>
      </c>
      <c r="E281" s="49" t="str">
        <f>VLOOKUP(C281,[5]A!$C$2:$I$800,7,FALSE)</f>
        <v>06240370028</v>
      </c>
      <c r="F281" s="50" t="str">
        <f>VLOOKUP(C281,[5]A!$C$2:$G$800,5,FALSE)</f>
        <v>Adulte Masculin 40/49 ans</v>
      </c>
      <c r="G281" s="68"/>
      <c r="J281" s="105">
        <f>VLOOKUP(C281,Route2021!$C$2:$J$1212,8,FALSE)</f>
        <v>0</v>
      </c>
      <c r="N281" s="49">
        <f>VLOOKUP(C281,Bilan!$B$4:$D$1985,3,FALSE)</f>
        <v>2437</v>
      </c>
      <c r="O281" s="49">
        <f t="shared" si="11"/>
        <v>61</v>
      </c>
      <c r="P281" s="50" t="str">
        <f>VLOOKUP(C281,VTT!$C$2:$F$357,4,FALSE)</f>
        <v>40/49 ans</v>
      </c>
    </row>
    <row r="282" spans="1:16" ht="14.45" customHeight="1" x14ac:dyDescent="0.25">
      <c r="A282" s="67">
        <v>62</v>
      </c>
      <c r="B282" s="15">
        <f t="shared" si="17"/>
        <v>144519</v>
      </c>
      <c r="C282" s="49" t="s">
        <v>223</v>
      </c>
      <c r="D282" s="19" t="s">
        <v>20</v>
      </c>
      <c r="E282" s="49" t="str">
        <f>VLOOKUP(C282,[5]A!$C$2:$I$800,7,FALSE)</f>
        <v>05999069712</v>
      </c>
      <c r="F282" s="50" t="s">
        <v>971</v>
      </c>
      <c r="G282" s="68"/>
      <c r="J282" s="105">
        <v>1</v>
      </c>
      <c r="N282" s="49">
        <f>VLOOKUP(C282,Bilan!$B$4:$D$1985,3,FALSE)</f>
        <v>144519</v>
      </c>
      <c r="O282" s="49">
        <f t="shared" si="11"/>
        <v>62</v>
      </c>
      <c r="P282" s="50" t="str">
        <f>VLOOKUP(C282,VTT!$C$2:$F$357,4,FALSE)</f>
        <v>40/49 ans</v>
      </c>
    </row>
    <row r="283" spans="1:16" ht="14.45" customHeight="1" x14ac:dyDescent="0.25">
      <c r="A283" s="67">
        <v>63</v>
      </c>
      <c r="B283" s="15">
        <f t="shared" si="17"/>
        <v>144278</v>
      </c>
      <c r="C283" s="49" t="s">
        <v>89</v>
      </c>
      <c r="D283" s="19" t="s">
        <v>140</v>
      </c>
      <c r="E283" s="49" t="str">
        <f>VLOOKUP(C283,[5]A!$C$2:$I$800,7,FALSE)</f>
        <v>05999016340</v>
      </c>
      <c r="F283" s="50" t="s">
        <v>971</v>
      </c>
      <c r="G283" s="68"/>
      <c r="J283" s="105">
        <f>VLOOKUP(C283,Route2021!$C$2:$J$1212,8,FALSE)</f>
        <v>1</v>
      </c>
      <c r="N283" s="49">
        <f>VLOOKUP(C283,Bilan!$B$4:$D$1985,3,FALSE)</f>
        <v>144278</v>
      </c>
      <c r="O283" s="49">
        <f t="shared" si="11"/>
        <v>63</v>
      </c>
      <c r="P283" s="50" t="str">
        <f>VLOOKUP(C283,VTT!$C$2:$F$357,4,FALSE)</f>
        <v>40/49 ans</v>
      </c>
    </row>
    <row r="284" spans="1:16" ht="14.45" customHeight="1" x14ac:dyDescent="0.25">
      <c r="A284" s="67">
        <v>64</v>
      </c>
      <c r="B284" s="15">
        <f t="shared" si="17"/>
        <v>144597</v>
      </c>
      <c r="C284" s="49" t="s">
        <v>150</v>
      </c>
      <c r="D284" s="49" t="s">
        <v>16</v>
      </c>
      <c r="E284" s="49" t="e">
        <f>VLOOKUP(C284,[5]A!$C$2:$I$800,7,FALSE)</f>
        <v>#N/A</v>
      </c>
      <c r="F284" s="50" t="s">
        <v>971</v>
      </c>
      <c r="G284" s="68"/>
      <c r="J284" s="105">
        <f>VLOOKUP(C284,Route2021!$C$2:$J$1212,8,FALSE)</f>
        <v>0</v>
      </c>
      <c r="N284" s="49">
        <f>VLOOKUP(C284,Bilan!$B$4:$D$1985,3,FALSE)</f>
        <v>144597</v>
      </c>
      <c r="O284" s="49">
        <f t="shared" si="11"/>
        <v>64</v>
      </c>
      <c r="P284" s="50" t="str">
        <f>VLOOKUP(C284,VTT!$C$2:$F$357,4,FALSE)</f>
        <v>40/49 ans</v>
      </c>
    </row>
    <row r="285" spans="1:16" ht="14.45" customHeight="1" x14ac:dyDescent="0.25">
      <c r="A285" s="67">
        <v>65</v>
      </c>
      <c r="B285" s="15">
        <f t="shared" si="17"/>
        <v>3126</v>
      </c>
      <c r="C285" s="49" t="s">
        <v>899</v>
      </c>
      <c r="D285" s="49" t="s">
        <v>36</v>
      </c>
      <c r="E285" s="49" t="str">
        <f>VLOOKUP(C285,[5]A!$C$2:$I$800,7,FALSE)</f>
        <v>05999090528</v>
      </c>
      <c r="F285" s="50" t="s">
        <v>971</v>
      </c>
      <c r="G285" s="68"/>
      <c r="J285" s="105">
        <v>1</v>
      </c>
      <c r="N285" s="49">
        <f>VLOOKUP(C285,Bilan!$B$4:$D$1985,3,FALSE)</f>
        <v>3126</v>
      </c>
      <c r="O285" s="49">
        <f t="shared" si="11"/>
        <v>65</v>
      </c>
      <c r="P285" s="50" t="str">
        <f>VLOOKUP(C285,VTT!$C$2:$F$357,4,FALSE)</f>
        <v>40/49 ans</v>
      </c>
    </row>
    <row r="286" spans="1:16" ht="14.45" customHeight="1" x14ac:dyDescent="0.25">
      <c r="A286" s="67">
        <v>66</v>
      </c>
      <c r="B286" s="15">
        <f t="shared" ref="B286:B302" si="19">N286</f>
        <v>144319</v>
      </c>
      <c r="C286" s="49" t="s">
        <v>718</v>
      </c>
      <c r="D286" s="51" t="s">
        <v>3046</v>
      </c>
      <c r="E286" s="49" t="str">
        <f>VLOOKUP(C286,[5]A!$C$2:$I$800,7,FALSE)</f>
        <v>05999098650</v>
      </c>
      <c r="F286" s="50" t="s">
        <v>971</v>
      </c>
      <c r="G286" s="68"/>
      <c r="J286" s="105">
        <f>VLOOKUP(C286,Route2021!$C$2:$J$1212,8,FALSE)</f>
        <v>1</v>
      </c>
      <c r="N286" s="49">
        <f>VLOOKUP(C286,Bilan!$B$4:$D$1985,3,FALSE)</f>
        <v>144319</v>
      </c>
      <c r="O286" s="49">
        <f t="shared" si="11"/>
        <v>66</v>
      </c>
      <c r="P286" s="50" t="str">
        <f>VLOOKUP(C286,VTT!$C$2:$F$357,4,FALSE)</f>
        <v>40/49 ans</v>
      </c>
    </row>
    <row r="287" spans="1:16" ht="14.45" customHeight="1" x14ac:dyDescent="0.25">
      <c r="A287" s="67">
        <v>67</v>
      </c>
      <c r="B287" s="15">
        <f t="shared" si="19"/>
        <v>1288</v>
      </c>
      <c r="C287" s="49" t="s">
        <v>224</v>
      </c>
      <c r="D287" s="49" t="s">
        <v>213</v>
      </c>
      <c r="E287" s="49" t="str">
        <f>VLOOKUP(C287,[5]A!$C$2:$I$800,7,FALSE)</f>
        <v>06265605486</v>
      </c>
      <c r="F287" s="50" t="s">
        <v>971</v>
      </c>
      <c r="G287" s="68"/>
      <c r="J287" s="105">
        <f>VLOOKUP(C287,Route2021!$C$2:$J$1212,8,FALSE)</f>
        <v>1</v>
      </c>
      <c r="N287" s="49">
        <f>VLOOKUP(C287,Bilan!$B$4:$D$1985,3,FALSE)</f>
        <v>1288</v>
      </c>
      <c r="O287" s="49">
        <f t="shared" si="11"/>
        <v>67</v>
      </c>
      <c r="P287" s="50" t="str">
        <f>VLOOKUP(C287,VTT!$C$2:$F$357,4,FALSE)</f>
        <v>40/49 ans</v>
      </c>
    </row>
    <row r="288" spans="1:16" ht="14.45" customHeight="1" x14ac:dyDescent="0.25">
      <c r="A288" s="67">
        <v>68</v>
      </c>
      <c r="B288" s="15">
        <f t="shared" si="19"/>
        <v>144360</v>
      </c>
      <c r="C288" s="49" t="s">
        <v>226</v>
      </c>
      <c r="D288" s="19" t="s">
        <v>105</v>
      </c>
      <c r="E288" s="49" t="str">
        <f>VLOOKUP(C288,[5]A!$C$2:$I$800,7,FALSE)</f>
        <v>05996219215</v>
      </c>
      <c r="F288" s="50" t="s">
        <v>971</v>
      </c>
      <c r="G288" s="68"/>
      <c r="J288" s="105">
        <v>1</v>
      </c>
      <c r="N288" s="49">
        <f>VLOOKUP(C288,Bilan!$B$4:$D$1985,3,FALSE)</f>
        <v>144360</v>
      </c>
      <c r="O288" s="49">
        <f t="shared" si="11"/>
        <v>68</v>
      </c>
      <c r="P288" s="50" t="str">
        <f>VLOOKUP(C288,VTT!$C$2:$F$357,4,FALSE)</f>
        <v>40/49 ans</v>
      </c>
    </row>
    <row r="289" spans="1:16" ht="14.45" customHeight="1" x14ac:dyDescent="0.25">
      <c r="A289" s="67">
        <v>69</v>
      </c>
      <c r="B289" s="15">
        <f t="shared" si="19"/>
        <v>2344</v>
      </c>
      <c r="C289" s="49" t="s">
        <v>2689</v>
      </c>
      <c r="D289" s="49" t="s">
        <v>101</v>
      </c>
      <c r="E289" s="49" t="str">
        <f>VLOOKUP(C289,[5]A!$C$2:$I$800,7,FALSE)</f>
        <v>06297009605</v>
      </c>
      <c r="F289" s="50" t="s">
        <v>971</v>
      </c>
      <c r="G289" s="68"/>
      <c r="J289" s="105" t="e">
        <f>VLOOKUP(C289,Route2021!$C$2:$J$1212,8,FALSE)</f>
        <v>#N/A</v>
      </c>
      <c r="N289" s="49">
        <f>VLOOKUP(C289,Bilan!$B$4:$D$1985,3,FALSE)</f>
        <v>2344</v>
      </c>
      <c r="O289" s="49">
        <f t="shared" si="11"/>
        <v>69</v>
      </c>
      <c r="P289" s="50" t="str">
        <f>VLOOKUP(C289,VTT!$C$2:$F$357,4,FALSE)</f>
        <v>40/49 ans</v>
      </c>
    </row>
    <row r="290" spans="1:16" ht="14.45" customHeight="1" x14ac:dyDescent="0.25">
      <c r="A290" s="67">
        <v>70</v>
      </c>
      <c r="B290" s="15">
        <f t="shared" si="19"/>
        <v>4302</v>
      </c>
      <c r="C290" s="49" t="s">
        <v>1280</v>
      </c>
      <c r="D290" s="19" t="s">
        <v>109</v>
      </c>
      <c r="E290" s="49" t="str">
        <f>VLOOKUP(C290,[5]A!$C$2:$I$800,7,FALSE)</f>
        <v>05999098040</v>
      </c>
      <c r="F290" s="50" t="s">
        <v>971</v>
      </c>
      <c r="G290" s="68"/>
      <c r="J290" s="105">
        <f>VLOOKUP(C290,Route2021!$C$2:$J$1212,8,FALSE)</f>
        <v>1</v>
      </c>
      <c r="N290" s="49">
        <f>VLOOKUP(C290,Bilan!$B$4:$D$1985,3,FALSE)</f>
        <v>4302</v>
      </c>
      <c r="O290" s="49">
        <f t="shared" si="11"/>
        <v>70</v>
      </c>
      <c r="P290" s="50" t="e">
        <f>VLOOKUP(C290,VTT!$C$2:$F$357,4,FALSE)</f>
        <v>#N/A</v>
      </c>
    </row>
    <row r="291" spans="1:16" ht="14.45" customHeight="1" x14ac:dyDescent="0.25">
      <c r="A291" s="67">
        <v>71</v>
      </c>
      <c r="B291" s="15">
        <f t="shared" si="19"/>
        <v>2423</v>
      </c>
      <c r="C291" t="s">
        <v>2569</v>
      </c>
      <c r="D291" t="s">
        <v>47</v>
      </c>
      <c r="E291" s="49" t="str">
        <f>VLOOKUP(C291,[5]A!$C$2:$I$800,7,FALSE)</f>
        <v>06297066751</v>
      </c>
      <c r="F291" s="50" t="s">
        <v>971</v>
      </c>
      <c r="G291" s="68"/>
      <c r="J291" s="105">
        <f>VLOOKUP(C291,Route2021!$C$2:$J$1212,8,FALSE)</f>
        <v>1</v>
      </c>
      <c r="N291" s="49">
        <f>VLOOKUP(C291,Bilan!$B$4:$D$1985,3,FALSE)</f>
        <v>2423</v>
      </c>
      <c r="O291" s="49">
        <f t="shared" si="11"/>
        <v>71</v>
      </c>
      <c r="P291" s="50" t="str">
        <f>VLOOKUP(C291,VTT!$C$2:$F$357,4,FALSE)</f>
        <v>30/39 ans</v>
      </c>
    </row>
    <row r="292" spans="1:16" ht="14.45" customHeight="1" x14ac:dyDescent="0.25">
      <c r="A292" s="67">
        <v>72</v>
      </c>
      <c r="B292" s="15">
        <f t="shared" si="19"/>
        <v>144433</v>
      </c>
      <c r="C292" s="49" t="s">
        <v>769</v>
      </c>
      <c r="D292" s="49" t="s">
        <v>36</v>
      </c>
      <c r="E292" s="49" t="str">
        <f>VLOOKUP(C292,[5]A!$C$2:$I$800,7,FALSE)</f>
        <v>05999099812</v>
      </c>
      <c r="F292" s="50" t="s">
        <v>971</v>
      </c>
      <c r="G292" s="68"/>
      <c r="J292" s="105">
        <f>VLOOKUP(C292,Route2021!$C$2:$J$1212,8,FALSE)</f>
        <v>1</v>
      </c>
      <c r="N292" s="49">
        <f>VLOOKUP(C292,Bilan!$B$4:$D$1985,3,FALSE)</f>
        <v>144433</v>
      </c>
      <c r="O292" s="49">
        <f t="shared" si="11"/>
        <v>72</v>
      </c>
      <c r="P292" s="50" t="str">
        <f>VLOOKUP(C292,VTT!$C$2:$F$357,4,FALSE)</f>
        <v>40/49 ans</v>
      </c>
    </row>
    <row r="293" spans="1:16" ht="14.45" customHeight="1" x14ac:dyDescent="0.25">
      <c r="A293" s="67">
        <v>73</v>
      </c>
      <c r="B293" s="15">
        <f t="shared" si="19"/>
        <v>3115</v>
      </c>
      <c r="C293" s="49" t="s">
        <v>924</v>
      </c>
      <c r="D293" s="5" t="s">
        <v>126</v>
      </c>
      <c r="E293" s="49" t="str">
        <f>VLOOKUP(C293,[5]A!$C$2:$I$800,7,FALSE)</f>
        <v>06297082826</v>
      </c>
      <c r="F293" s="50" t="s">
        <v>971</v>
      </c>
      <c r="G293" s="68"/>
      <c r="J293" s="105">
        <f>VLOOKUP(C293,Route2021!$C$2:$J$1212,8,FALSE)</f>
        <v>1</v>
      </c>
      <c r="N293" s="49">
        <f>VLOOKUP(C293,Bilan!$B$4:$D$1985,3,FALSE)</f>
        <v>3115</v>
      </c>
      <c r="O293" s="49">
        <f t="shared" si="11"/>
        <v>73</v>
      </c>
      <c r="P293" s="50" t="str">
        <f>VLOOKUP(C293,VTT!$C$2:$F$357,4,FALSE)</f>
        <v>40/49 ans</v>
      </c>
    </row>
    <row r="294" spans="1:16" ht="14.45" customHeight="1" x14ac:dyDescent="0.25">
      <c r="A294" s="67">
        <v>74</v>
      </c>
      <c r="B294" s="15">
        <f t="shared" si="19"/>
        <v>2410</v>
      </c>
      <c r="C294" s="49" t="s">
        <v>1922</v>
      </c>
      <c r="D294" s="49" t="s">
        <v>109</v>
      </c>
      <c r="E294" s="49" t="e">
        <f>VLOOKUP(C294,[5]A!$C$2:$I$800,7,FALSE)</f>
        <v>#N/A</v>
      </c>
      <c r="F294" s="50" t="s">
        <v>971</v>
      </c>
      <c r="G294" s="68"/>
      <c r="J294" s="105">
        <f>VLOOKUP(C294,Route2021!$C$2:$J$1212,8,FALSE)</f>
        <v>0</v>
      </c>
      <c r="N294" s="49">
        <f>VLOOKUP(C294,Bilan!$B$4:$D$1985,3,FALSE)</f>
        <v>2410</v>
      </c>
      <c r="O294" s="49">
        <f t="shared" si="11"/>
        <v>74</v>
      </c>
      <c r="P294" s="50" t="e">
        <f>VLOOKUP(C294,VTT!$C$2:$F$357,4,FALSE)</f>
        <v>#N/A</v>
      </c>
    </row>
    <row r="295" spans="1:16" ht="14.45" customHeight="1" x14ac:dyDescent="0.25">
      <c r="A295" s="67">
        <v>75</v>
      </c>
      <c r="B295" s="15">
        <f t="shared" si="19"/>
        <v>144491</v>
      </c>
      <c r="C295" s="49" t="s">
        <v>228</v>
      </c>
      <c r="D295" s="49" t="s">
        <v>46</v>
      </c>
      <c r="E295" s="49" t="str">
        <f>VLOOKUP(C295,[5]A!$C$2:$I$800,7,FALSE)</f>
        <v>05999025992</v>
      </c>
      <c r="F295" s="50" t="s">
        <v>971</v>
      </c>
      <c r="G295" s="68"/>
      <c r="J295" s="105">
        <f>VLOOKUP(C295,Route2021!$C$2:$J$1212,8,FALSE)</f>
        <v>0</v>
      </c>
      <c r="N295" s="49">
        <f>VLOOKUP(C295,Bilan!$B$4:$D$1985,3,FALSE)</f>
        <v>144491</v>
      </c>
      <c r="O295" s="49">
        <f t="shared" si="11"/>
        <v>75</v>
      </c>
      <c r="P295" s="50" t="str">
        <f>VLOOKUP(C295,VTT!$C$2:$F$357,4,FALSE)</f>
        <v>40/49 ans</v>
      </c>
    </row>
    <row r="296" spans="1:16" ht="14.45" customHeight="1" x14ac:dyDescent="0.25">
      <c r="A296" s="67">
        <v>76</v>
      </c>
      <c r="B296" s="15">
        <f t="shared" si="19"/>
        <v>144401</v>
      </c>
      <c r="C296" s="49" t="s">
        <v>73</v>
      </c>
      <c r="D296" s="49" t="s">
        <v>74</v>
      </c>
      <c r="E296" s="49" t="str">
        <f>VLOOKUP(C296,[5]A!$C$2:$I$800,7,FALSE)</f>
        <v>05999064357</v>
      </c>
      <c r="F296" s="50" t="s">
        <v>971</v>
      </c>
      <c r="G296" s="68"/>
      <c r="J296" s="105">
        <f>VLOOKUP(C296,Route2021!$C$2:$J$1212,8,FALSE)</f>
        <v>1</v>
      </c>
      <c r="N296" s="49">
        <f>VLOOKUP(C296,Bilan!$B$4:$D$1985,3,FALSE)</f>
        <v>144401</v>
      </c>
      <c r="O296" s="49">
        <f t="shared" si="11"/>
        <v>76</v>
      </c>
      <c r="P296" s="50" t="str">
        <f>VLOOKUP(C296,VTT!$C$2:$F$357,4,FALSE)</f>
        <v>40/49 ans</v>
      </c>
    </row>
    <row r="297" spans="1:16" ht="14.45" customHeight="1" x14ac:dyDescent="0.25">
      <c r="A297" s="67">
        <v>77</v>
      </c>
      <c r="B297" s="15">
        <f t="shared" si="19"/>
        <v>2316</v>
      </c>
      <c r="C297" s="49" t="s">
        <v>1326</v>
      </c>
      <c r="D297" s="49" t="s">
        <v>153</v>
      </c>
      <c r="E297" s="49" t="str">
        <f>VLOOKUP(C297,[5]A!$C$2:$I$800,7,FALSE)</f>
        <v>05999068496</v>
      </c>
      <c r="F297" s="50" t="s">
        <v>971</v>
      </c>
      <c r="G297" s="68"/>
      <c r="J297" s="105">
        <f>VLOOKUP(C297,Route2021!$C$2:$J$1212,8,FALSE)</f>
        <v>1</v>
      </c>
      <c r="N297" s="49">
        <f>VLOOKUP(C297,Bilan!$B$4:$D$1985,3,FALSE)</f>
        <v>2316</v>
      </c>
      <c r="O297" s="49">
        <f t="shared" si="11"/>
        <v>77</v>
      </c>
      <c r="P297" s="50" t="str">
        <f>VLOOKUP(C297,VTT!$C$2:$F$357,4,FALSE)</f>
        <v>40/49 ans</v>
      </c>
    </row>
    <row r="298" spans="1:16" ht="14.45" customHeight="1" x14ac:dyDescent="0.25">
      <c r="A298" s="67">
        <v>78</v>
      </c>
      <c r="B298" s="15">
        <f t="shared" si="19"/>
        <v>144262</v>
      </c>
      <c r="C298" s="49" t="s">
        <v>121</v>
      </c>
      <c r="D298" s="49" t="s">
        <v>32</v>
      </c>
      <c r="E298" s="49" t="str">
        <f>VLOOKUP(C298,[5]A!$C$2:$I$800,7,FALSE)</f>
        <v>05999085640</v>
      </c>
      <c r="F298" s="50" t="s">
        <v>971</v>
      </c>
      <c r="G298" s="68"/>
      <c r="J298" s="105">
        <f>VLOOKUP(C298,Route2021!$C$2:$J$1212,8,FALSE)</f>
        <v>1</v>
      </c>
      <c r="N298" s="49">
        <f>VLOOKUP(C298,Bilan!$B$4:$D$1985,3,FALSE)</f>
        <v>144262</v>
      </c>
      <c r="O298" s="49">
        <f t="shared" si="11"/>
        <v>78</v>
      </c>
      <c r="P298" s="50" t="str">
        <f>VLOOKUP(C298,VTT!$C$2:$F$357,4,FALSE)</f>
        <v>40/49 ans</v>
      </c>
    </row>
    <row r="299" spans="1:16" ht="14.45" customHeight="1" x14ac:dyDescent="0.25">
      <c r="A299" s="67">
        <v>79</v>
      </c>
      <c r="B299" s="15">
        <f t="shared" si="19"/>
        <v>144473</v>
      </c>
      <c r="C299" s="49" t="s">
        <v>797</v>
      </c>
      <c r="D299" s="49" t="s">
        <v>75</v>
      </c>
      <c r="E299" s="49" t="str">
        <f>VLOOKUP(C299,[5]A!$C$2:$I$800,7,FALSE)</f>
        <v>05999097894</v>
      </c>
      <c r="F299" s="50" t="s">
        <v>971</v>
      </c>
      <c r="G299" s="68"/>
      <c r="J299" s="105">
        <f>VLOOKUP(C299,Route2021!$C$2:$J$1212,8,FALSE)</f>
        <v>1</v>
      </c>
      <c r="N299" s="49">
        <f>VLOOKUP(C299,Bilan!$B$4:$D$1985,3,FALSE)</f>
        <v>144473</v>
      </c>
      <c r="O299" s="49">
        <f t="shared" si="11"/>
        <v>79</v>
      </c>
      <c r="P299" s="50" t="str">
        <f>VLOOKUP(C299,VTT!$C$2:$F$357,4,FALSE)</f>
        <v>40/49 ans</v>
      </c>
    </row>
    <row r="300" spans="1:16" ht="14.45" customHeight="1" x14ac:dyDescent="0.25">
      <c r="A300" s="67">
        <v>80</v>
      </c>
      <c r="B300" s="15">
        <f t="shared" si="19"/>
        <v>144326</v>
      </c>
      <c r="C300" s="49" t="s">
        <v>100</v>
      </c>
      <c r="D300" s="49" t="s">
        <v>101</v>
      </c>
      <c r="E300" s="49" t="str">
        <f>VLOOKUP(C300,[5]A!$C$2:$I$800,7,FALSE)</f>
        <v>06297052385</v>
      </c>
      <c r="F300" s="50" t="s">
        <v>971</v>
      </c>
      <c r="G300" s="68"/>
      <c r="J300" s="105">
        <f>VLOOKUP(C300,Route2021!$C$2:$J$1212,8,FALSE)</f>
        <v>0</v>
      </c>
      <c r="N300" s="49">
        <f>VLOOKUP(C300,Bilan!$B$4:$D$1985,3,FALSE)</f>
        <v>144326</v>
      </c>
      <c r="O300" s="49">
        <f t="shared" si="11"/>
        <v>80</v>
      </c>
      <c r="P300" s="50" t="str">
        <f>VLOOKUP(C300,VTT!$C$2:$F$357,4,FALSE)</f>
        <v>40/49 ans</v>
      </c>
    </row>
    <row r="301" spans="1:16" ht="14.45" customHeight="1" x14ac:dyDescent="0.25">
      <c r="A301" s="67">
        <v>161</v>
      </c>
      <c r="B301" s="15">
        <f t="shared" si="19"/>
        <v>1310</v>
      </c>
      <c r="C301" s="49" t="s">
        <v>784</v>
      </c>
      <c r="D301" s="49" t="s">
        <v>195</v>
      </c>
      <c r="E301" s="49" t="str">
        <f>VLOOKUP(C301,[5]A!$C$2:$I$800,7,FALSE)</f>
        <v>05999057243</v>
      </c>
      <c r="F301" s="50" t="s">
        <v>971</v>
      </c>
      <c r="G301" s="68"/>
      <c r="J301" s="105">
        <f>VLOOKUP(C301,Route2021!$C$2:$J$1212,8,FALSE)</f>
        <v>0</v>
      </c>
      <c r="N301" s="49">
        <f>VLOOKUP(C301,Bilan!$B$4:$D$1985,3,FALSE)</f>
        <v>1310</v>
      </c>
      <c r="O301" s="49">
        <f t="shared" si="11"/>
        <v>161</v>
      </c>
      <c r="P301" s="50" t="str">
        <f>VLOOKUP(C301,VTT!$C$2:$F$357,4,FALSE)</f>
        <v>40/49 ans</v>
      </c>
    </row>
    <row r="302" spans="1:16" ht="14.45" customHeight="1" x14ac:dyDescent="0.25">
      <c r="A302" s="67">
        <v>162</v>
      </c>
      <c r="B302" s="15">
        <f t="shared" si="19"/>
        <v>144367</v>
      </c>
      <c r="C302" s="49" t="s">
        <v>120</v>
      </c>
      <c r="D302" s="49" t="s">
        <v>62</v>
      </c>
      <c r="E302" s="49" t="e">
        <f>VLOOKUP(C302,[5]A!$C$2:$I$800,7,FALSE)</f>
        <v>#N/A</v>
      </c>
      <c r="F302" s="50" t="s">
        <v>971</v>
      </c>
      <c r="G302" s="68"/>
      <c r="J302" s="105">
        <f>VLOOKUP(C302,Route2021!$C$2:$J$1212,8,FALSE)</f>
        <v>0</v>
      </c>
      <c r="N302" s="49">
        <f>VLOOKUP(C302,Bilan!$B$4:$D$1985,3,FALSE)</f>
        <v>144367</v>
      </c>
      <c r="O302" s="49">
        <f t="shared" si="11"/>
        <v>162</v>
      </c>
      <c r="P302" s="50" t="str">
        <f>VLOOKUP(C302,VTT!$C$2:$F$357,4,FALSE)</f>
        <v>40/49 ans</v>
      </c>
    </row>
    <row r="303" spans="1:16" ht="14.45" customHeight="1" x14ac:dyDescent="0.25">
      <c r="A303" s="67">
        <v>163</v>
      </c>
      <c r="B303" s="49">
        <v>7070</v>
      </c>
      <c r="C303" s="49" t="s">
        <v>3409</v>
      </c>
      <c r="D303" s="5" t="s">
        <v>153</v>
      </c>
      <c r="E303" s="49" t="e">
        <f>VLOOKUP(C303,[5]A!$C$2:$I$800,7,FALSE)</f>
        <v>#N/A</v>
      </c>
      <c r="F303" s="50" t="s">
        <v>971</v>
      </c>
      <c r="G303" s="68"/>
      <c r="J303" s="105">
        <f>VLOOKUP(C303,Route2021!$C$2:$J$1212,8,FALSE)</f>
        <v>1</v>
      </c>
      <c r="N303" s="49">
        <f>VLOOKUP(C303,Bilan!$B$4:$D$1985,3,FALSE)</f>
        <v>7070</v>
      </c>
      <c r="O303" s="49">
        <f>A303</f>
        <v>163</v>
      </c>
      <c r="P303" s="50" t="e">
        <f>VLOOKUP(C303,VTT!$C$2:$F$357,4,FALSE)</f>
        <v>#N/A</v>
      </c>
    </row>
    <row r="304" spans="1:16" ht="14.45" customHeight="1" x14ac:dyDescent="0.25">
      <c r="A304" s="67"/>
      <c r="B304" s="15">
        <f>N304</f>
        <v>4394</v>
      </c>
      <c r="C304" s="49" t="s">
        <v>3120</v>
      </c>
      <c r="D304" s="49" t="s">
        <v>112</v>
      </c>
      <c r="E304" s="49" t="str">
        <f>VLOOKUP(C304,[5]A!$C$2:$I$800,7,FALSE)</f>
        <v>05994063032</v>
      </c>
      <c r="F304" s="50" t="s">
        <v>971</v>
      </c>
      <c r="G304" s="68"/>
      <c r="J304" s="105">
        <f>VLOOKUP(C304,Route2021!$C$2:$J$1212,8,FALSE)</f>
        <v>0</v>
      </c>
      <c r="N304" s="49">
        <f>VLOOKUP(C304,Bilan!$B$4:$D$1985,3,FALSE)</f>
        <v>4394</v>
      </c>
      <c r="O304" s="49">
        <f t="shared" si="11"/>
        <v>0</v>
      </c>
      <c r="P304" s="50" t="str">
        <f>VLOOKUP(C304,VTT!$C$2:$F$357,4,FALSE)</f>
        <v>40/49 ans</v>
      </c>
    </row>
    <row r="305" spans="1:16" ht="14.45" customHeight="1" x14ac:dyDescent="0.25">
      <c r="A305" s="67">
        <v>164</v>
      </c>
      <c r="B305" s="15">
        <f>N305</f>
        <v>4363</v>
      </c>
      <c r="C305" s="49" t="s">
        <v>1985</v>
      </c>
      <c r="D305" s="49" t="s">
        <v>358</v>
      </c>
      <c r="E305" s="49" t="str">
        <f>VLOOKUP(C305,[5]A!$C$2:$I$800,7,FALSE)</f>
        <v>05999024239</v>
      </c>
      <c r="F305" s="50" t="s">
        <v>971</v>
      </c>
      <c r="G305" s="68"/>
      <c r="J305" s="105">
        <f>VLOOKUP(C305,Route2021!$C$2:$J$1212,8,FALSE)</f>
        <v>0</v>
      </c>
      <c r="N305" s="49">
        <f>VLOOKUP(C305,Bilan!$B$4:$D$1985,3,FALSE)</f>
        <v>4363</v>
      </c>
      <c r="O305" s="49">
        <f t="shared" si="11"/>
        <v>164</v>
      </c>
      <c r="P305" s="50" t="str">
        <f>VLOOKUP(C305,VTT!$C$2:$F$357,4,FALSE)</f>
        <v>40/49 ans</v>
      </c>
    </row>
    <row r="306" spans="1:16" ht="14.45" customHeight="1" x14ac:dyDescent="0.25">
      <c r="A306" s="67">
        <v>165</v>
      </c>
      <c r="B306" s="15" t="str">
        <f>N306</f>
        <v xml:space="preserve"> </v>
      </c>
      <c r="C306" s="49" t="s">
        <v>2202</v>
      </c>
      <c r="D306" s="49" t="s">
        <v>62</v>
      </c>
      <c r="E306" s="49" t="e">
        <f>VLOOKUP(C306,[5]A!$C$2:$I$800,7,FALSE)</f>
        <v>#N/A</v>
      </c>
      <c r="F306" s="50" t="s">
        <v>971</v>
      </c>
      <c r="G306" s="68"/>
      <c r="J306" s="105">
        <f>VLOOKUP(C306,Route2021!$C$2:$J$1212,8,FALSE)</f>
        <v>0</v>
      </c>
      <c r="N306" s="49" t="str">
        <f>VLOOKUP(C306,Bilan!$B$4:$D$1985,3,FALSE)</f>
        <v xml:space="preserve"> </v>
      </c>
      <c r="O306" s="49">
        <f t="shared" si="11"/>
        <v>165</v>
      </c>
      <c r="P306" s="50" t="str">
        <f>VLOOKUP(C306,VTT!$C$2:$F$357,4,FALSE)</f>
        <v>40/49 ans</v>
      </c>
    </row>
    <row r="307" spans="1:16" ht="14.45" customHeight="1" x14ac:dyDescent="0.25">
      <c r="A307" s="67">
        <v>166</v>
      </c>
      <c r="B307" s="15">
        <f>N307</f>
        <v>144552</v>
      </c>
      <c r="C307" s="49" t="s">
        <v>813</v>
      </c>
      <c r="D307" s="49" t="s">
        <v>141</v>
      </c>
      <c r="E307" s="49" t="e">
        <f>VLOOKUP(C307,[5]A!$C$2:$I$800,7,FALSE)</f>
        <v>#N/A</v>
      </c>
      <c r="F307" s="50" t="s">
        <v>971</v>
      </c>
      <c r="G307" s="68"/>
      <c r="J307" s="105">
        <f>VLOOKUP(C307,Route2021!$C$2:$J$1212,8,FALSE)</f>
        <v>0</v>
      </c>
      <c r="N307" s="49">
        <f>VLOOKUP(C307,Bilan!$B$4:$D$1985,3,FALSE)</f>
        <v>144552</v>
      </c>
      <c r="O307" s="49">
        <f t="shared" si="11"/>
        <v>166</v>
      </c>
      <c r="P307" s="50" t="str">
        <f>VLOOKUP(C307,VTT!$C$2:$F$357,4,FALSE)</f>
        <v>40/49 ans</v>
      </c>
    </row>
    <row r="308" spans="1:16" ht="14.45" customHeight="1" x14ac:dyDescent="0.25">
      <c r="A308" s="67">
        <v>167</v>
      </c>
      <c r="B308" s="15"/>
      <c r="C308" s="49" t="s">
        <v>215</v>
      </c>
      <c r="D308" s="49" t="s">
        <v>59</v>
      </c>
      <c r="E308" s="49" t="str">
        <f>VLOOKUP(C308,[5]A!$C$2:$I$800,7,FALSE)</f>
        <v>05999029008</v>
      </c>
      <c r="F308" s="50" t="s">
        <v>971</v>
      </c>
      <c r="G308" s="68"/>
      <c r="J308" s="105">
        <f>VLOOKUP(C308,Route2021!$C$2:$J$1212,8,FALSE)</f>
        <v>1</v>
      </c>
      <c r="N308" s="49">
        <f>VLOOKUP(C308,Bilan!$B$4:$D$1985,3,FALSE)</f>
        <v>144553</v>
      </c>
      <c r="O308" s="49">
        <f t="shared" si="11"/>
        <v>167</v>
      </c>
      <c r="P308" s="50" t="str">
        <f>VLOOKUP(C308,VTT!$C$2:$F$357,4,FALSE)</f>
        <v>40/49 ans</v>
      </c>
    </row>
    <row r="309" spans="1:16" ht="14.45" customHeight="1" x14ac:dyDescent="0.25">
      <c r="A309" s="67">
        <v>168</v>
      </c>
      <c r="B309" s="15">
        <f t="shared" ref="B309:B319" si="20">N309</f>
        <v>4350</v>
      </c>
      <c r="C309" s="49" t="s">
        <v>1367</v>
      </c>
      <c r="D309" s="51" t="s">
        <v>109</v>
      </c>
      <c r="E309" s="49" t="str">
        <f>VLOOKUP(C309,[5]A!$C$2:$I$800,7,FALSE)</f>
        <v>05999064206</v>
      </c>
      <c r="F309" s="50" t="s">
        <v>971</v>
      </c>
      <c r="G309" s="68"/>
      <c r="J309" s="105">
        <f>VLOOKUP(C309,Route2021!$C$2:$J$1212,8,FALSE)</f>
        <v>1</v>
      </c>
      <c r="N309" s="49">
        <f>VLOOKUP(C309,Bilan!$B$4:$D$1985,3,FALSE)</f>
        <v>4350</v>
      </c>
      <c r="O309" s="49">
        <f t="shared" si="11"/>
        <v>168</v>
      </c>
      <c r="P309" s="50" t="str">
        <f>VLOOKUP(C309,VTT!$C$2:$F$357,4,FALSE)</f>
        <v>40/49 ans</v>
      </c>
    </row>
    <row r="310" spans="1:16" ht="14.45" customHeight="1" x14ac:dyDescent="0.25">
      <c r="A310" s="67">
        <v>169</v>
      </c>
      <c r="B310" s="15">
        <f t="shared" si="20"/>
        <v>2394</v>
      </c>
      <c r="C310" s="49" t="s">
        <v>227</v>
      </c>
      <c r="D310" s="49" t="s">
        <v>105</v>
      </c>
      <c r="E310" s="49" t="str">
        <f>VLOOKUP(C310,[5]A!$C$2:$I$800,7,FALSE)</f>
        <v>05996219654</v>
      </c>
      <c r="F310" s="50" t="s">
        <v>971</v>
      </c>
      <c r="G310" s="68"/>
      <c r="J310" s="105">
        <f>VLOOKUP(C310,Route2021!$C$2:$J$1212,8,FALSE)</f>
        <v>0</v>
      </c>
      <c r="N310" s="49">
        <f>VLOOKUP(C310,Bilan!$B$4:$D$1985,3,FALSE)</f>
        <v>2394</v>
      </c>
      <c r="O310" s="49">
        <f t="shared" si="11"/>
        <v>169</v>
      </c>
      <c r="P310" s="50" t="str">
        <f>VLOOKUP(C310,VTT!$C$2:$F$357,4,FALSE)</f>
        <v>40/49 ans</v>
      </c>
    </row>
    <row r="311" spans="1:16" ht="14.45" customHeight="1" x14ac:dyDescent="0.25">
      <c r="A311" s="67">
        <v>170</v>
      </c>
      <c r="B311" s="15">
        <f t="shared" si="20"/>
        <v>4325</v>
      </c>
      <c r="C311" s="49" t="s">
        <v>953</v>
      </c>
      <c r="D311" s="49" t="s">
        <v>107</v>
      </c>
      <c r="E311" s="49" t="str">
        <f>VLOOKUP(C311,[5]A!$C$2:$I$800,7,FALSE)</f>
        <v>05999099574</v>
      </c>
      <c r="F311" s="50" t="s">
        <v>971</v>
      </c>
      <c r="G311" s="68"/>
      <c r="J311" s="105">
        <f>VLOOKUP(C311,Route2021!$C$2:$J$1212,8,FALSE)</f>
        <v>1</v>
      </c>
      <c r="N311" s="49">
        <f>VLOOKUP(C311,Bilan!$B$4:$D$1985,3,FALSE)</f>
        <v>4325</v>
      </c>
      <c r="O311" s="49">
        <f t="shared" ref="O311:O420" si="21">A311</f>
        <v>170</v>
      </c>
      <c r="P311" s="50" t="str">
        <f>VLOOKUP(C311,VTT!$C$2:$F$357,4,FALSE)</f>
        <v>40/49 ans</v>
      </c>
    </row>
    <row r="312" spans="1:16" ht="14.45" customHeight="1" x14ac:dyDescent="0.25">
      <c r="A312" s="67">
        <v>171</v>
      </c>
      <c r="B312" s="15">
        <f t="shared" si="20"/>
        <v>144398</v>
      </c>
      <c r="C312" s="49" t="s">
        <v>78</v>
      </c>
      <c r="D312" s="49" t="s">
        <v>140</v>
      </c>
      <c r="E312" s="49" t="str">
        <f>VLOOKUP(C312,[5]A!$C$2:$I$800,7,FALSE)</f>
        <v>05996219535</v>
      </c>
      <c r="F312" s="50" t="s">
        <v>971</v>
      </c>
      <c r="G312" s="68"/>
      <c r="J312" s="105" t="e">
        <f>VLOOKUP(C312,Route2021!$C$2:$J$1212,8,FALSE)</f>
        <v>#N/A</v>
      </c>
      <c r="N312" s="49">
        <f>VLOOKUP(C312,Bilan!$B$4:$D$1985,3,FALSE)</f>
        <v>144398</v>
      </c>
      <c r="O312" s="49">
        <f t="shared" si="21"/>
        <v>171</v>
      </c>
      <c r="P312" s="50" t="str">
        <f>VLOOKUP(C312,VTT!$C$2:$F$357,4,FALSE)</f>
        <v>40/49 ans</v>
      </c>
    </row>
    <row r="313" spans="1:16" ht="14.45" customHeight="1" x14ac:dyDescent="0.25">
      <c r="A313" s="67">
        <v>172</v>
      </c>
      <c r="B313" s="15">
        <f t="shared" si="20"/>
        <v>2407</v>
      </c>
      <c r="C313" s="49" t="s">
        <v>3011</v>
      </c>
      <c r="D313" s="49" t="s">
        <v>140</v>
      </c>
      <c r="E313" s="49" t="e">
        <f>VLOOKUP(C313,[5]A!$C$2:$I$800,7,FALSE)</f>
        <v>#N/A</v>
      </c>
      <c r="F313" s="50" t="s">
        <v>971</v>
      </c>
      <c r="G313" s="68"/>
      <c r="J313" s="105">
        <f>VLOOKUP(C313,Route2021!$C$2:$J$1212,8,FALSE)</f>
        <v>0</v>
      </c>
      <c r="N313" s="49">
        <f>VLOOKUP(C313,Bilan!$B$4:$D$1985,3,FALSE)</f>
        <v>2407</v>
      </c>
      <c r="O313" s="49">
        <f t="shared" si="21"/>
        <v>172</v>
      </c>
      <c r="P313" s="50" t="str">
        <f>VLOOKUP(C313,VTT!$C$2:$F$357,4,FALSE)</f>
        <v>40/49 ans</v>
      </c>
    </row>
    <row r="314" spans="1:16" ht="14.45" customHeight="1" x14ac:dyDescent="0.25">
      <c r="A314" s="67">
        <v>173</v>
      </c>
      <c r="B314" s="15">
        <f t="shared" si="20"/>
        <v>144406</v>
      </c>
      <c r="C314" s="49" t="s">
        <v>575</v>
      </c>
      <c r="D314" s="49" t="s">
        <v>14</v>
      </c>
      <c r="E314" s="49" t="str">
        <f>VLOOKUP(C314,[5]A!$C$2:$I$800,7,FALSE)</f>
        <v>05996221702</v>
      </c>
      <c r="F314" s="50" t="s">
        <v>971</v>
      </c>
      <c r="G314" s="68"/>
      <c r="J314" s="105">
        <f>VLOOKUP(C314,Route2021!$C$2:$J$1212,8,FALSE)</f>
        <v>0</v>
      </c>
      <c r="N314" s="49">
        <f>VLOOKUP(C314,Bilan!$B$4:$D$1985,3,FALSE)</f>
        <v>144406</v>
      </c>
      <c r="O314" s="49">
        <f t="shared" si="21"/>
        <v>173</v>
      </c>
      <c r="P314" s="50" t="str">
        <f>VLOOKUP(C314,VTT!$C$2:$F$357,4,FALSE)</f>
        <v>40/49 ans</v>
      </c>
    </row>
    <row r="315" spans="1:16" ht="14.45" customHeight="1" x14ac:dyDescent="0.25">
      <c r="A315" s="67">
        <v>174</v>
      </c>
      <c r="B315" s="15">
        <f t="shared" si="20"/>
        <v>4396</v>
      </c>
      <c r="C315" s="49" t="s">
        <v>2640</v>
      </c>
      <c r="D315" s="49" t="s">
        <v>2625</v>
      </c>
      <c r="E315" s="49" t="str">
        <f>VLOOKUP(C315,[5]A!$C$2:$I$800,7,FALSE)</f>
        <v>06297037378</v>
      </c>
      <c r="F315" s="50" t="s">
        <v>971</v>
      </c>
      <c r="G315" s="68"/>
      <c r="J315" s="105">
        <f>VLOOKUP(C315,Route2021!$C$2:$J$1212,8,FALSE)</f>
        <v>0</v>
      </c>
      <c r="N315" s="49">
        <f>VLOOKUP(C315,Bilan!$B$4:$D$1985,3,FALSE)</f>
        <v>4396</v>
      </c>
      <c r="O315" s="49">
        <f t="shared" si="21"/>
        <v>174</v>
      </c>
      <c r="P315" s="50" t="str">
        <f>VLOOKUP(C315,VTT!$C$2:$F$357,4,FALSE)</f>
        <v>40/49 ans</v>
      </c>
    </row>
    <row r="316" spans="1:16" ht="14.45" customHeight="1" x14ac:dyDescent="0.25">
      <c r="A316" s="67">
        <v>175</v>
      </c>
      <c r="B316" s="15">
        <f t="shared" si="20"/>
        <v>144520</v>
      </c>
      <c r="C316" s="49" t="s">
        <v>70</v>
      </c>
      <c r="D316" s="49" t="s">
        <v>2786</v>
      </c>
      <c r="E316" s="49" t="str">
        <f>VLOOKUP(C316,[5]A!$C$2:$I$800,7,FALSE)</f>
        <v>06297060382</v>
      </c>
      <c r="F316" s="50" t="s">
        <v>971</v>
      </c>
      <c r="G316" s="68"/>
      <c r="J316" s="105" t="e">
        <f>VLOOKUP(C316,Route2021!$C$2:$J$1212,8,FALSE)</f>
        <v>#N/A</v>
      </c>
      <c r="N316" s="49">
        <f>VLOOKUP(C316,Bilan!$B$4:$D$1985,3,FALSE)</f>
        <v>144520</v>
      </c>
      <c r="O316" s="49">
        <f t="shared" si="21"/>
        <v>175</v>
      </c>
      <c r="P316" s="50" t="str">
        <f>VLOOKUP(C316,VTT!$C$2:$F$357,4,FALSE)</f>
        <v>40/49 ans</v>
      </c>
    </row>
    <row r="317" spans="1:16" ht="14.45" customHeight="1" x14ac:dyDescent="0.25">
      <c r="A317" s="67">
        <v>176</v>
      </c>
      <c r="B317" s="15">
        <f t="shared" si="20"/>
        <v>4385</v>
      </c>
      <c r="C317" s="49" t="s">
        <v>2077</v>
      </c>
      <c r="D317" s="49" t="s">
        <v>358</v>
      </c>
      <c r="E317" s="49" t="str">
        <f>VLOOKUP(C317,[5]A!$C$2:$I$800,7,FALSE)</f>
        <v>05994064253</v>
      </c>
      <c r="F317" s="50" t="s">
        <v>971</v>
      </c>
      <c r="G317" s="68"/>
      <c r="J317" s="105">
        <f>VLOOKUP(C317,Route2021!$C$2:$J$1212,8,FALSE)</f>
        <v>0</v>
      </c>
      <c r="N317" s="49">
        <f>VLOOKUP(C317,Bilan!$B$4:$D$1985,3,FALSE)</f>
        <v>4385</v>
      </c>
      <c r="O317" s="49">
        <f t="shared" si="21"/>
        <v>176</v>
      </c>
      <c r="P317" s="50" t="str">
        <f>VLOOKUP(C317,VTT!$C$2:$F$357,4,FALSE)</f>
        <v>40/49 ans</v>
      </c>
    </row>
    <row r="318" spans="1:16" ht="14.45" customHeight="1" x14ac:dyDescent="0.25">
      <c r="A318" s="67">
        <v>177</v>
      </c>
      <c r="B318" s="15">
        <f t="shared" si="20"/>
        <v>144339</v>
      </c>
      <c r="C318" s="49" t="s">
        <v>65</v>
      </c>
      <c r="D318" s="19" t="s">
        <v>53</v>
      </c>
      <c r="E318" s="49" t="str">
        <f>VLOOKUP(C318,[5]A!$C$2:$I$800,7,FALSE)</f>
        <v>05999056748</v>
      </c>
      <c r="F318" s="50" t="s">
        <v>971</v>
      </c>
      <c r="G318" s="68"/>
      <c r="J318" s="105">
        <f>VLOOKUP(C318,Route2021!$C$2:$J$1212,8,FALSE)</f>
        <v>1</v>
      </c>
      <c r="N318" s="49">
        <f>VLOOKUP(C318,Bilan!$B$4:$D$1985,3,FALSE)</f>
        <v>144339</v>
      </c>
      <c r="O318" s="49">
        <f t="shared" si="21"/>
        <v>177</v>
      </c>
      <c r="P318" s="50" t="str">
        <f>VLOOKUP(C318,VTT!$C$2:$F$357,4,FALSE)</f>
        <v>40/49 ans</v>
      </c>
    </row>
    <row r="319" spans="1:16" ht="14.45" customHeight="1" x14ac:dyDescent="0.25">
      <c r="A319" s="67">
        <v>178</v>
      </c>
      <c r="B319" s="15">
        <f t="shared" si="20"/>
        <v>144590</v>
      </c>
      <c r="C319" s="49" t="s">
        <v>229</v>
      </c>
      <c r="D319" s="5" t="s">
        <v>101</v>
      </c>
      <c r="E319" s="49" t="str">
        <f>VLOOKUP(C319,[5]A!$C$2:$I$800,7,FALSE)</f>
        <v>06240368696</v>
      </c>
      <c r="F319" s="50" t="s">
        <v>971</v>
      </c>
      <c r="G319" s="68"/>
      <c r="J319" s="105">
        <f>VLOOKUP(C319,Route2021!$C$2:$J$1212,8,FALSE)</f>
        <v>1</v>
      </c>
      <c r="N319" s="49">
        <f>VLOOKUP(C319,Bilan!$B$4:$D$1985,3,FALSE)</f>
        <v>144590</v>
      </c>
      <c r="O319" s="49">
        <f>A319</f>
        <v>178</v>
      </c>
      <c r="P319" s="50" t="e">
        <f>VLOOKUP(C319,VTT!$C$2:$F$357,4,FALSE)</f>
        <v>#N/A</v>
      </c>
    </row>
    <row r="320" spans="1:16" ht="14.45" customHeight="1" x14ac:dyDescent="0.25">
      <c r="A320" s="67">
        <v>179</v>
      </c>
      <c r="B320" s="15">
        <v>2391</v>
      </c>
      <c r="C320" s="49" t="s">
        <v>2392</v>
      </c>
      <c r="D320" s="49" t="s">
        <v>174</v>
      </c>
      <c r="E320" s="49" t="str">
        <f>VLOOKUP(C320,[5]A!$C$2:$I$800,7,FALSE)</f>
        <v>05999112479</v>
      </c>
      <c r="F320" s="50" t="s">
        <v>971</v>
      </c>
      <c r="G320" s="68"/>
      <c r="J320" s="105">
        <f>VLOOKUP(C320,Route2021!$C$2:$J$1212,8,FALSE)</f>
        <v>0</v>
      </c>
      <c r="N320" s="49">
        <f>VLOOKUP(C320,Bilan!$B$4:$D$1985,3,FALSE)</f>
        <v>2391</v>
      </c>
      <c r="O320" s="49">
        <f t="shared" si="21"/>
        <v>179</v>
      </c>
      <c r="P320" s="50" t="str">
        <f>VLOOKUP(C320,VTT!$C$2:$F$357,4,FALSE)</f>
        <v>40/49 ans</v>
      </c>
    </row>
    <row r="321" spans="1:16" ht="14.45" customHeight="1" x14ac:dyDescent="0.25">
      <c r="A321" s="67">
        <v>180</v>
      </c>
      <c r="B321" s="15">
        <f t="shared" ref="B321:B351" si="22">N321</f>
        <v>1318</v>
      </c>
      <c r="C321" s="49" t="s">
        <v>106</v>
      </c>
      <c r="D321" s="49" t="s">
        <v>107</v>
      </c>
      <c r="E321" s="49" t="e">
        <f>VLOOKUP(C321,[5]A!$C$2:$I$800,7,FALSE)</f>
        <v>#N/A</v>
      </c>
      <c r="F321" s="50" t="s">
        <v>971</v>
      </c>
      <c r="G321" s="68"/>
      <c r="J321" s="105">
        <f>VLOOKUP(C321,Route2021!$C$2:$J$1212,8,FALSE)</f>
        <v>1</v>
      </c>
      <c r="N321" s="49">
        <f>VLOOKUP(C321,Bilan!$B$4:$D$1985,3,FALSE)</f>
        <v>1318</v>
      </c>
      <c r="O321" s="49">
        <f t="shared" si="21"/>
        <v>180</v>
      </c>
      <c r="P321" s="50" t="str">
        <f>VLOOKUP(C321,VTT!$C$2:$F$357,4,FALSE)</f>
        <v>40/49 ans</v>
      </c>
    </row>
    <row r="322" spans="1:16" ht="14.45" customHeight="1" x14ac:dyDescent="0.25">
      <c r="A322" s="49">
        <v>221</v>
      </c>
      <c r="B322" s="15" t="e">
        <f t="shared" si="22"/>
        <v>#N/A</v>
      </c>
      <c r="C322" s="15" t="s">
        <v>4306</v>
      </c>
      <c r="D322" s="15" t="s">
        <v>4307</v>
      </c>
      <c r="E322" s="49" t="e">
        <f>VLOOKUP(C322,[5]A!$C$2:$I$800,7,FALSE)</f>
        <v>#N/A</v>
      </c>
      <c r="F322" s="50" t="s">
        <v>971</v>
      </c>
      <c r="G322" s="68"/>
      <c r="J322" s="105" t="e">
        <f>VLOOKUP(C322,Route2021!$C$2:$J$1212,8,FALSE)</f>
        <v>#N/A</v>
      </c>
      <c r="N322" s="49" t="e">
        <f>VLOOKUP(C322,Bilan!$B$4:$D$1985,3,FALSE)</f>
        <v>#N/A</v>
      </c>
      <c r="O322" s="49">
        <f t="shared" si="21"/>
        <v>221</v>
      </c>
      <c r="P322" s="50" t="e">
        <f>VLOOKUP(C322,VTT!$C$2:$F$357,4,FALSE)</f>
        <v>#N/A</v>
      </c>
    </row>
    <row r="323" spans="1:16" ht="14.45" customHeight="1" x14ac:dyDescent="0.25">
      <c r="A323" s="67">
        <v>222</v>
      </c>
      <c r="B323" s="15">
        <f t="shared" si="22"/>
        <v>2369</v>
      </c>
      <c r="C323" s="49" t="s">
        <v>3173</v>
      </c>
      <c r="D323" s="49" t="s">
        <v>333</v>
      </c>
      <c r="E323" s="49" t="str">
        <f>VLOOKUP(C323,[5]A!$C$2:$I$800,7,FALSE)</f>
        <v>05999124259</v>
      </c>
      <c r="F323" s="50" t="s">
        <v>971</v>
      </c>
      <c r="G323" s="68"/>
      <c r="J323" s="105" t="e">
        <f>VLOOKUP(C323,Route2021!$C$2:$J$1212,8,FALSE)</f>
        <v>#N/A</v>
      </c>
      <c r="N323" s="49">
        <f>VLOOKUP(C323,Bilan!$B$4:$D$1985,3,FALSE)</f>
        <v>2369</v>
      </c>
      <c r="O323" s="49">
        <f t="shared" si="21"/>
        <v>222</v>
      </c>
      <c r="P323" s="50" t="str">
        <f>VLOOKUP(C323,VTT!$C$2:$F$357,4,FALSE)</f>
        <v>40/49 ans</v>
      </c>
    </row>
    <row r="324" spans="1:16" ht="14.45" customHeight="1" x14ac:dyDescent="0.25">
      <c r="A324" s="67">
        <v>223</v>
      </c>
      <c r="B324" s="15">
        <f t="shared" si="22"/>
        <v>4330</v>
      </c>
      <c r="C324" s="49" t="s">
        <v>2885</v>
      </c>
      <c r="D324" s="49" t="s">
        <v>283</v>
      </c>
      <c r="E324" s="49" t="str">
        <f>VLOOKUP(C324,[5]A!$C$2:$I$800,7,FALSE)</f>
        <v>05999123972</v>
      </c>
      <c r="F324" s="50" t="s">
        <v>971</v>
      </c>
      <c r="G324" s="68"/>
      <c r="J324" s="105">
        <f>VLOOKUP(C324,Route2021!$C$2:$J$1212,8,FALSE)</f>
        <v>0</v>
      </c>
      <c r="N324" s="49">
        <f>VLOOKUP(C324,Bilan!$B$4:$D$1985,3,FALSE)</f>
        <v>4330</v>
      </c>
      <c r="O324" s="49">
        <f t="shared" si="21"/>
        <v>223</v>
      </c>
      <c r="P324" s="50" t="str">
        <f>VLOOKUP(C324,VTT!$C$2:$F$357,4,FALSE)</f>
        <v>40/49 ans</v>
      </c>
    </row>
    <row r="325" spans="1:16" ht="14.45" customHeight="1" x14ac:dyDescent="0.25">
      <c r="A325" s="67">
        <v>224</v>
      </c>
      <c r="B325" s="15">
        <f t="shared" si="22"/>
        <v>2354</v>
      </c>
      <c r="C325" s="49" t="s">
        <v>1335</v>
      </c>
      <c r="D325" s="49" t="s">
        <v>88</v>
      </c>
      <c r="E325" s="49" t="e">
        <f>VLOOKUP(C325,[5]A!$C$2:$I$800,7,FALSE)</f>
        <v>#N/A</v>
      </c>
      <c r="F325" s="50" t="s">
        <v>971</v>
      </c>
      <c r="G325" s="68"/>
      <c r="J325" s="105">
        <f>VLOOKUP(C325,Route2021!$C$2:$J$1212,8,FALSE)</f>
        <v>1</v>
      </c>
      <c r="N325" s="49">
        <f>VLOOKUP(C325,Bilan!$B$4:$D$1985,3,FALSE)</f>
        <v>2354</v>
      </c>
      <c r="O325" s="49">
        <f t="shared" si="21"/>
        <v>224</v>
      </c>
      <c r="P325" s="50" t="e">
        <f>VLOOKUP(C325,VTT!$C$2:$F$357,4,FALSE)</f>
        <v>#N/A</v>
      </c>
    </row>
    <row r="326" spans="1:16" ht="14.45" customHeight="1" x14ac:dyDescent="0.25">
      <c r="A326" s="67">
        <v>225</v>
      </c>
      <c r="B326" s="15">
        <f t="shared" si="22"/>
        <v>144282</v>
      </c>
      <c r="C326" s="49" t="s">
        <v>152</v>
      </c>
      <c r="D326" s="49" t="s">
        <v>153</v>
      </c>
      <c r="E326" s="49" t="str">
        <f>VLOOKUP(C326,[5]A!$C$2:$I$800,7,FALSE)</f>
        <v>05999081763</v>
      </c>
      <c r="F326" s="50" t="s">
        <v>971</v>
      </c>
      <c r="G326" s="68"/>
      <c r="J326" s="105">
        <f>VLOOKUP(C326,Route2021!$C$2:$J$1212,8,FALSE)</f>
        <v>1</v>
      </c>
      <c r="N326" s="49">
        <f>VLOOKUP(C326,Bilan!$B$4:$D$1985,3,FALSE)</f>
        <v>144282</v>
      </c>
      <c r="O326" s="49">
        <f t="shared" si="21"/>
        <v>225</v>
      </c>
      <c r="P326" s="50" t="str">
        <f>VLOOKUP(C326,VTT!$C$2:$F$357,4,FALSE)</f>
        <v>40/49 ans</v>
      </c>
    </row>
    <row r="327" spans="1:16" ht="14.45" customHeight="1" x14ac:dyDescent="0.25">
      <c r="A327" s="67">
        <v>226</v>
      </c>
      <c r="B327" s="15">
        <f t="shared" si="22"/>
        <v>4428</v>
      </c>
      <c r="C327" s="49" t="s">
        <v>2913</v>
      </c>
      <c r="D327" s="49" t="s">
        <v>36</v>
      </c>
      <c r="E327" s="49" t="str">
        <f>VLOOKUP(C327,[5]A!$C$2:$I$800,7,FALSE)</f>
        <v>05996216324</v>
      </c>
      <c r="F327" s="50" t="s">
        <v>971</v>
      </c>
      <c r="G327" s="68"/>
      <c r="J327" s="105" t="e">
        <f>VLOOKUP(C327,Route2021!$C$2:$J$1212,8,FALSE)</f>
        <v>#N/A</v>
      </c>
      <c r="N327" s="49">
        <f>VLOOKUP(C327,Bilan!$B$4:$D$1985,3,FALSE)</f>
        <v>4428</v>
      </c>
      <c r="O327" s="49">
        <f t="shared" si="21"/>
        <v>226</v>
      </c>
      <c r="P327" s="50" t="str">
        <f>VLOOKUP(C327,VTT!$C$2:$F$357,4,FALSE)</f>
        <v>40/49 ans</v>
      </c>
    </row>
    <row r="328" spans="1:16" ht="14.45" customHeight="1" x14ac:dyDescent="0.25">
      <c r="A328" s="67">
        <v>227</v>
      </c>
      <c r="B328" s="15">
        <f t="shared" si="22"/>
        <v>4469</v>
      </c>
      <c r="C328" s="49" t="s">
        <v>3308</v>
      </c>
      <c r="D328" s="49" t="s">
        <v>153</v>
      </c>
      <c r="E328" s="49" t="str">
        <f>VLOOKUP(C328,[5]A!$C$2:$I$800,7,FALSE)</f>
        <v>05999127553</v>
      </c>
      <c r="F328" s="50" t="s">
        <v>971</v>
      </c>
      <c r="G328" s="68"/>
      <c r="J328" s="105">
        <f>VLOOKUP(C328,Route2021!$C$2:$J$1212,8,FALSE)</f>
        <v>0</v>
      </c>
      <c r="N328" s="49">
        <f>VLOOKUP(C328,Bilan!$B$4:$D$1985,3,FALSE)</f>
        <v>4469</v>
      </c>
      <c r="O328" s="49">
        <f t="shared" si="21"/>
        <v>227</v>
      </c>
      <c r="P328" s="50" t="str">
        <f>VLOOKUP(C328,VTT!$C$2:$F$357,4,FALSE)</f>
        <v>40/49 ans</v>
      </c>
    </row>
    <row r="329" spans="1:16" ht="14.45" customHeight="1" x14ac:dyDescent="0.25">
      <c r="A329" s="67">
        <v>228</v>
      </c>
      <c r="B329" s="15">
        <f t="shared" si="22"/>
        <v>2530</v>
      </c>
      <c r="C329" s="49" t="s">
        <v>3223</v>
      </c>
      <c r="D329" s="49" t="s">
        <v>39</v>
      </c>
      <c r="E329" s="49" t="str">
        <f>VLOOKUP(C329,[5]A!$C$2:$I$800,7,FALSE)</f>
        <v>05999125303</v>
      </c>
      <c r="F329" s="50" t="s">
        <v>971</v>
      </c>
      <c r="G329" s="68"/>
      <c r="J329" s="105">
        <v>1</v>
      </c>
      <c r="N329" s="49">
        <f>VLOOKUP(C329,Bilan!$B$4:$D$1985,3,FALSE)</f>
        <v>2530</v>
      </c>
      <c r="O329" s="49">
        <f t="shared" si="21"/>
        <v>228</v>
      </c>
      <c r="P329" s="50" t="str">
        <f>VLOOKUP(C329,VTT!$C$2:$F$357,4,FALSE)</f>
        <v>40/49 ans</v>
      </c>
    </row>
    <row r="330" spans="1:16" ht="14.45" customHeight="1" x14ac:dyDescent="0.25">
      <c r="A330" s="67">
        <v>229</v>
      </c>
      <c r="B330" s="15">
        <f t="shared" si="22"/>
        <v>2431</v>
      </c>
      <c r="C330" s="49" t="s">
        <v>3690</v>
      </c>
      <c r="D330" s="49" t="s">
        <v>2625</v>
      </c>
      <c r="E330" s="49" t="str">
        <f>VLOOKUP(C330,[5]A!$C$2:$I$800,7,FALSE)</f>
        <v>06297094416</v>
      </c>
      <c r="F330" s="50" t="s">
        <v>971</v>
      </c>
      <c r="G330" s="68"/>
      <c r="J330" s="105" t="e">
        <f>VLOOKUP(C330,Route2021!$C$2:$J$1212,8,FALSE)</f>
        <v>#N/A</v>
      </c>
      <c r="N330" s="49">
        <f>VLOOKUP(C330,Bilan!$B$4:$D$1985,3,FALSE)</f>
        <v>2431</v>
      </c>
      <c r="O330" s="49">
        <f t="shared" si="21"/>
        <v>229</v>
      </c>
      <c r="P330" s="50" t="e">
        <f>VLOOKUP(C330,VTT!$C$2:$F$357,4,FALSE)</f>
        <v>#N/A</v>
      </c>
    </row>
    <row r="331" spans="1:16" ht="14.45" customHeight="1" x14ac:dyDescent="0.25">
      <c r="A331" s="67">
        <v>230</v>
      </c>
      <c r="B331" s="15">
        <f t="shared" si="22"/>
        <v>4430</v>
      </c>
      <c r="C331" s="49" t="s">
        <v>2607</v>
      </c>
      <c r="D331" s="49" t="s">
        <v>135</v>
      </c>
      <c r="E331" s="49" t="str">
        <f>VLOOKUP(C331,[5]A!$C$2:$I$800,7,FALSE)</f>
        <v>06297016103</v>
      </c>
      <c r="F331" s="50" t="s">
        <v>971</v>
      </c>
      <c r="G331" s="68"/>
      <c r="J331" s="105">
        <f>VLOOKUP(C331,Route2021!$C$2:$J$1212,8,FALSE)</f>
        <v>0</v>
      </c>
      <c r="N331" s="49">
        <f>VLOOKUP(C331,Bilan!$B$4:$D$1985,3,FALSE)</f>
        <v>4430</v>
      </c>
      <c r="O331" s="49">
        <f t="shared" si="21"/>
        <v>230</v>
      </c>
      <c r="P331" s="50" t="e">
        <f>VLOOKUP(C331,VTT!$C$2:$F$357,4,FALSE)</f>
        <v>#N/A</v>
      </c>
    </row>
    <row r="332" spans="1:16" ht="14.45" customHeight="1" x14ac:dyDescent="0.25">
      <c r="A332" s="67">
        <v>231</v>
      </c>
      <c r="B332" s="15">
        <f t="shared" si="22"/>
        <v>144535</v>
      </c>
      <c r="C332" s="49" t="s">
        <v>18</v>
      </c>
      <c r="D332" s="19" t="s">
        <v>14</v>
      </c>
      <c r="E332" s="49" t="str">
        <f>VLOOKUP(C332,[5]A!$C$2:$I$800,7,FALSE)</f>
        <v>05999086064</v>
      </c>
      <c r="F332" s="50" t="s">
        <v>971</v>
      </c>
      <c r="G332" s="68"/>
      <c r="J332" s="105">
        <f>VLOOKUP(C332,Route2021!$C$2:$J$1212,8,FALSE)</f>
        <v>0</v>
      </c>
      <c r="N332" s="49">
        <f>VLOOKUP(C332,Bilan!$B$4:$D$1985,3,FALSE)</f>
        <v>144535</v>
      </c>
      <c r="O332" s="49">
        <f t="shared" si="21"/>
        <v>231</v>
      </c>
      <c r="P332" s="50" t="e">
        <f>VLOOKUP(C332,VTT!$C$2:$F$357,4,FALSE)</f>
        <v>#N/A</v>
      </c>
    </row>
    <row r="333" spans="1:16" ht="14.45" customHeight="1" x14ac:dyDescent="0.25">
      <c r="A333" s="67">
        <v>232</v>
      </c>
      <c r="B333" s="15">
        <f t="shared" si="22"/>
        <v>3108</v>
      </c>
      <c r="C333" s="49" t="s">
        <v>922</v>
      </c>
      <c r="D333" s="5" t="s">
        <v>107</v>
      </c>
      <c r="E333" s="49" t="str">
        <f>VLOOKUP(C333,[5]A!$C$2:$I$800,7,FALSE)</f>
        <v>05955195517</v>
      </c>
      <c r="F333" s="50" t="s">
        <v>971</v>
      </c>
      <c r="G333" s="68"/>
      <c r="J333" s="105">
        <v>1</v>
      </c>
      <c r="N333" s="49">
        <f>VLOOKUP(C333,Bilan!$B$4:$D$1985,3,FALSE)</f>
        <v>3108</v>
      </c>
      <c r="O333" s="49">
        <f t="shared" si="21"/>
        <v>232</v>
      </c>
      <c r="P333" s="50" t="e">
        <f>VLOOKUP(C333,VTT!$C$2:$F$357,4,FALSE)</f>
        <v>#N/A</v>
      </c>
    </row>
    <row r="334" spans="1:16" ht="14.45" customHeight="1" x14ac:dyDescent="0.25">
      <c r="A334" s="67">
        <v>233</v>
      </c>
      <c r="B334" s="15">
        <f t="shared" si="22"/>
        <v>7057</v>
      </c>
      <c r="C334" s="49" t="s">
        <v>3674</v>
      </c>
      <c r="D334" s="51" t="s">
        <v>4</v>
      </c>
      <c r="E334" s="49" t="str">
        <f>VLOOKUP(C334,[5]A!$C$2:$I$800,7,FALSE)</f>
        <v>05999128235</v>
      </c>
      <c r="F334" s="50" t="s">
        <v>971</v>
      </c>
      <c r="G334" s="68"/>
      <c r="J334" s="105" t="e">
        <f>VLOOKUP(C334,Route2021!$C$2:$J$1212,8,FALSE)</f>
        <v>#N/A</v>
      </c>
      <c r="N334" s="49">
        <f>VLOOKUP(C334,Bilan!$B$4:$D$1985,3,FALSE)</f>
        <v>7057</v>
      </c>
      <c r="O334" s="49">
        <f t="shared" si="21"/>
        <v>233</v>
      </c>
      <c r="P334" s="50" t="e">
        <f>VLOOKUP(C334,VTT!$C$2:$F$357,4,FALSE)</f>
        <v>#N/A</v>
      </c>
    </row>
    <row r="335" spans="1:16" ht="14.45" customHeight="1" x14ac:dyDescent="0.25">
      <c r="A335" s="67">
        <v>234</v>
      </c>
      <c r="B335" s="15">
        <f t="shared" si="22"/>
        <v>1298</v>
      </c>
      <c r="C335" s="49" t="s">
        <v>500</v>
      </c>
      <c r="D335" s="49" t="s">
        <v>74</v>
      </c>
      <c r="E335" s="49" t="str">
        <f>VLOOKUP(C335,[5]A!$C$2:$I$800,7,FALSE)</f>
        <v>05999111161</v>
      </c>
      <c r="F335" s="50" t="s">
        <v>971</v>
      </c>
      <c r="G335" s="68"/>
      <c r="J335" s="105">
        <v>1</v>
      </c>
      <c r="N335" s="49">
        <f>VLOOKUP(C335,Bilan!$B$4:$D$1985,3,FALSE)</f>
        <v>1298</v>
      </c>
      <c r="O335" s="49">
        <f t="shared" si="21"/>
        <v>234</v>
      </c>
      <c r="P335" s="50" t="e">
        <f>VLOOKUP(C335,VTT!$C$2:$F$357,4,FALSE)</f>
        <v>#N/A</v>
      </c>
    </row>
    <row r="336" spans="1:16" ht="14.45" customHeight="1" x14ac:dyDescent="0.25">
      <c r="A336" s="67">
        <v>235</v>
      </c>
      <c r="B336" s="15">
        <f t="shared" si="22"/>
        <v>7055</v>
      </c>
      <c r="C336" s="49" t="s">
        <v>3675</v>
      </c>
      <c r="D336" s="49" t="s">
        <v>243</v>
      </c>
      <c r="E336" s="49" t="str">
        <f>VLOOKUP(C336,[5]A!$C$2:$I$800,7,FALSE)</f>
        <v>05999025908</v>
      </c>
      <c r="F336" s="50" t="s">
        <v>971</v>
      </c>
      <c r="G336" s="68"/>
      <c r="J336" s="105">
        <v>1</v>
      </c>
      <c r="N336" s="49">
        <f>VLOOKUP(C336,Bilan!$B$4:$D$1985,3,FALSE)</f>
        <v>7055</v>
      </c>
      <c r="O336" s="49">
        <f t="shared" si="21"/>
        <v>235</v>
      </c>
      <c r="P336" s="50" t="e">
        <f>VLOOKUP(C336,VTT!$C$2:$F$357,4,FALSE)</f>
        <v>#N/A</v>
      </c>
    </row>
    <row r="337" spans="1:16" ht="14.45" customHeight="1" x14ac:dyDescent="0.25">
      <c r="A337" s="67">
        <v>236</v>
      </c>
      <c r="B337" s="15">
        <f t="shared" si="22"/>
        <v>1262</v>
      </c>
      <c r="C337" s="49" t="s">
        <v>2909</v>
      </c>
      <c r="D337" s="49" t="s">
        <v>251</v>
      </c>
      <c r="E337" s="49" t="str">
        <f>VLOOKUP(C337,[5]A!$C$2:$I$800,7,FALSE)</f>
        <v>05999124253</v>
      </c>
      <c r="F337" s="50" t="s">
        <v>971</v>
      </c>
      <c r="G337" s="68"/>
      <c r="J337" s="105">
        <f>VLOOKUP(C337,Route2021!$C$2:$J$1212,8,FALSE)</f>
        <v>1</v>
      </c>
      <c r="N337" s="49">
        <f>VLOOKUP(C337,Bilan!$B$4:$D$1985,3,FALSE)</f>
        <v>1262</v>
      </c>
      <c r="O337" s="49">
        <f t="shared" si="21"/>
        <v>236</v>
      </c>
      <c r="P337" s="50" t="e">
        <f>VLOOKUP(C337,VTT!$C$2:$F$357,4,FALSE)</f>
        <v>#N/A</v>
      </c>
    </row>
    <row r="338" spans="1:16" ht="14.45" customHeight="1" x14ac:dyDescent="0.25">
      <c r="A338" s="67">
        <v>237</v>
      </c>
      <c r="B338" s="15">
        <f t="shared" si="22"/>
        <v>2202</v>
      </c>
      <c r="C338" s="49" t="s">
        <v>274</v>
      </c>
      <c r="D338" s="49" t="s">
        <v>14</v>
      </c>
      <c r="E338" s="49" t="str">
        <f>VLOOKUP(C338,[5]A!$C$2:$I$800,7,FALSE)</f>
        <v>05999012920</v>
      </c>
      <c r="F338" s="50" t="s">
        <v>971</v>
      </c>
      <c r="G338" s="68"/>
      <c r="J338" s="105">
        <f>VLOOKUP(C338,Route2021!$C$2:$J$1212,8,FALSE)</f>
        <v>1</v>
      </c>
      <c r="N338" s="49">
        <f>VLOOKUP(C338,Bilan!$B$4:$D$1985,3,FALSE)</f>
        <v>2202</v>
      </c>
      <c r="O338" s="49">
        <f t="shared" si="21"/>
        <v>237</v>
      </c>
      <c r="P338" s="50" t="e">
        <f>VLOOKUP(C338,VTT!$C$2:$F$357,4,FALSE)</f>
        <v>#N/A</v>
      </c>
    </row>
    <row r="339" spans="1:16" ht="14.45" customHeight="1" x14ac:dyDescent="0.25">
      <c r="A339" s="67">
        <v>238</v>
      </c>
      <c r="B339" s="15">
        <f t="shared" si="22"/>
        <v>4434</v>
      </c>
      <c r="C339" s="49" t="s">
        <v>2900</v>
      </c>
      <c r="D339" s="49" t="s">
        <v>115</v>
      </c>
      <c r="E339" s="49" t="str">
        <f>VLOOKUP(C339,[5]A!$C$2:$I$800,7,FALSE)</f>
        <v>05999123958</v>
      </c>
      <c r="F339" s="50" t="s">
        <v>971</v>
      </c>
      <c r="G339" s="68"/>
      <c r="J339" s="105">
        <f>VLOOKUP(C339,Route2021!$C$2:$J$1212,8,FALSE)</f>
        <v>1</v>
      </c>
      <c r="N339" s="49">
        <f>VLOOKUP(C339,Bilan!$B$4:$D$1985,3,FALSE)</f>
        <v>4434</v>
      </c>
      <c r="O339" s="49">
        <f t="shared" si="21"/>
        <v>238</v>
      </c>
      <c r="P339" s="50" t="e">
        <f>VLOOKUP(C339,VTT!$C$2:$F$357,4,FALSE)</f>
        <v>#N/A</v>
      </c>
    </row>
    <row r="340" spans="1:16" ht="14.45" customHeight="1" x14ac:dyDescent="0.25">
      <c r="A340" s="67">
        <v>239</v>
      </c>
      <c r="B340" s="15">
        <f t="shared" si="22"/>
        <v>7021</v>
      </c>
      <c r="C340" s="49" t="s">
        <v>3634</v>
      </c>
      <c r="D340" s="49" t="s">
        <v>62</v>
      </c>
      <c r="E340" s="49" t="str">
        <f>VLOOKUP(C340,[5]A!$C$2:$I$800,7,FALSE)</f>
        <v>05999128011</v>
      </c>
      <c r="F340" s="50" t="s">
        <v>971</v>
      </c>
      <c r="G340" s="68"/>
      <c r="J340" s="105">
        <f>VLOOKUP(C340,Route2021!$C$2:$J$1212,8,FALSE)</f>
        <v>0</v>
      </c>
      <c r="N340" s="49">
        <f>VLOOKUP(C340,Bilan!$B$4:$D$1985,3,FALSE)</f>
        <v>7021</v>
      </c>
      <c r="O340" s="49">
        <f t="shared" si="21"/>
        <v>239</v>
      </c>
      <c r="P340" s="50" t="e">
        <f>VLOOKUP(C340,VTT!$C$2:$F$357,4,FALSE)</f>
        <v>#N/A</v>
      </c>
    </row>
    <row r="341" spans="1:16" ht="14.45" customHeight="1" x14ac:dyDescent="0.25">
      <c r="A341" s="67">
        <v>240</v>
      </c>
      <c r="B341" s="15">
        <f t="shared" si="22"/>
        <v>144402</v>
      </c>
      <c r="C341" s="49" t="s">
        <v>767</v>
      </c>
      <c r="D341" s="49" t="s">
        <v>843</v>
      </c>
      <c r="E341" s="49" t="str">
        <f>VLOOKUP(C341,[5]A!$C$2:$I$800,7,FALSE)</f>
        <v>05999112315</v>
      </c>
      <c r="F341" s="50" t="s">
        <v>971</v>
      </c>
      <c r="G341" s="68"/>
      <c r="J341" s="105">
        <f>VLOOKUP(C341,Route2021!$C$2:$J$1212,8,FALSE)</f>
        <v>0</v>
      </c>
      <c r="N341" s="49">
        <f>VLOOKUP(C341,Bilan!$B$4:$D$1985,3,FALSE)</f>
        <v>144402</v>
      </c>
      <c r="O341" s="49">
        <f t="shared" si="21"/>
        <v>240</v>
      </c>
      <c r="P341" s="50" t="e">
        <f>VLOOKUP(C341,VTT!$C$2:$F$357,4,FALSE)</f>
        <v>#N/A</v>
      </c>
    </row>
    <row r="342" spans="1:16" ht="14.45" customHeight="1" x14ac:dyDescent="0.25">
      <c r="A342" s="67">
        <v>400</v>
      </c>
      <c r="B342" s="15">
        <f t="shared" si="22"/>
        <v>4494</v>
      </c>
      <c r="C342" s="49" t="s">
        <v>3710</v>
      </c>
      <c r="D342" s="49" t="s">
        <v>202</v>
      </c>
      <c r="E342" s="49" t="str">
        <f>VLOOKUP(C342,[5]A!$C$2:$I$800,7,FALSE)</f>
        <v>05999128470</v>
      </c>
      <c r="F342" s="50" t="s">
        <v>971</v>
      </c>
      <c r="G342" s="68"/>
      <c r="J342" s="105"/>
      <c r="N342" s="49">
        <f>VLOOKUP(C342,Bilan!$B$4:$D$1985,3,FALSE)</f>
        <v>4494</v>
      </c>
      <c r="O342" s="49">
        <f t="shared" si="21"/>
        <v>400</v>
      </c>
    </row>
    <row r="343" spans="1:16" ht="14.45" customHeight="1" x14ac:dyDescent="0.25">
      <c r="A343" s="67">
        <v>411</v>
      </c>
      <c r="B343" s="15">
        <f t="shared" si="22"/>
        <v>4426</v>
      </c>
      <c r="C343" s="49" t="s">
        <v>2901</v>
      </c>
      <c r="D343" s="5" t="s">
        <v>115</v>
      </c>
      <c r="E343" s="49" t="str">
        <f>VLOOKUP(C343,[5]A!$C$2:$I$800,7,FALSE)</f>
        <v>05999124958</v>
      </c>
      <c r="F343" s="50" t="s">
        <v>971</v>
      </c>
      <c r="G343" s="68"/>
      <c r="J343" s="105">
        <v>1</v>
      </c>
      <c r="N343" s="49">
        <f>VLOOKUP(C343,Bilan!$B$4:$D$1985,3,FALSE)</f>
        <v>4426</v>
      </c>
      <c r="O343" s="49">
        <f>A343</f>
        <v>411</v>
      </c>
      <c r="P343" s="50" t="e">
        <f>VLOOKUP(C343,VTT!$C$2:$F$357,4,FALSE)</f>
        <v>#N/A</v>
      </c>
    </row>
    <row r="344" spans="1:16" ht="14.45" customHeight="1" x14ac:dyDescent="0.25">
      <c r="A344" s="67">
        <v>412</v>
      </c>
      <c r="B344" s="15">
        <f t="shared" si="22"/>
        <v>144267</v>
      </c>
      <c r="C344" s="5" t="s">
        <v>119</v>
      </c>
      <c r="D344" t="s">
        <v>84</v>
      </c>
      <c r="E344" s="49" t="str">
        <f>VLOOKUP(C344,[5]A!$C$2:$I$800,7,FALSE)</f>
        <v>05999068624</v>
      </c>
      <c r="F344" s="50" t="s">
        <v>971</v>
      </c>
      <c r="G344" s="68"/>
      <c r="J344" s="105">
        <f>VLOOKUP(C344,Route2021!$C$2:$J$1212,8,FALSE)</f>
        <v>1</v>
      </c>
      <c r="N344" s="49">
        <f>VLOOKUP(C344,Bilan!$B$4:$D$1985,3,FALSE)</f>
        <v>144267</v>
      </c>
      <c r="O344" s="49">
        <f t="shared" ref="O344:O368" si="23">A344</f>
        <v>412</v>
      </c>
      <c r="P344" s="50" t="e">
        <f>VLOOKUP(C344,VTT!$C$2:$F$357,4,FALSE)</f>
        <v>#N/A</v>
      </c>
    </row>
    <row r="345" spans="1:16" ht="14.45" customHeight="1" x14ac:dyDescent="0.25">
      <c r="A345" s="67">
        <v>413</v>
      </c>
      <c r="B345" s="15">
        <f t="shared" si="22"/>
        <v>5155</v>
      </c>
      <c r="C345" s="49" t="s">
        <v>3775</v>
      </c>
      <c r="D345" s="5" t="s">
        <v>3553</v>
      </c>
      <c r="E345" s="49" t="str">
        <f>VLOOKUP(C345,[5]A!$C$2:$I$800,7,FALSE)</f>
        <v>05999128854</v>
      </c>
      <c r="F345" s="50" t="s">
        <v>971</v>
      </c>
      <c r="G345" s="68"/>
      <c r="J345" s="105" t="e">
        <f>VLOOKUP(C345,Route2021!$C$2:$J$1212,8,FALSE)</f>
        <v>#N/A</v>
      </c>
      <c r="N345" s="49">
        <f>VLOOKUP(C345,Bilan!$B$4:$D$1985,3,FALSE)</f>
        <v>5155</v>
      </c>
      <c r="O345" s="49">
        <f t="shared" si="23"/>
        <v>413</v>
      </c>
      <c r="P345" s="50" t="e">
        <f>VLOOKUP(C345,VTT!$C$2:$F$357,4,FALSE)</f>
        <v>#N/A</v>
      </c>
    </row>
    <row r="346" spans="1:16" ht="14.45" customHeight="1" x14ac:dyDescent="0.25">
      <c r="A346" s="67">
        <v>414</v>
      </c>
      <c r="B346" s="15">
        <f t="shared" si="22"/>
        <v>2602</v>
      </c>
      <c r="C346" s="49" t="s">
        <v>3474</v>
      </c>
      <c r="D346" s="5" t="s">
        <v>3553</v>
      </c>
      <c r="E346" s="49" t="str">
        <f>VLOOKUP(C346,[5]A!$C$2:$I$800,7,FALSE)</f>
        <v>05999025645</v>
      </c>
      <c r="F346" s="50" t="s">
        <v>971</v>
      </c>
      <c r="G346" s="68"/>
      <c r="J346" s="105">
        <f>VLOOKUP(C346,Route2021!$C$2:$J$1212,8,FALSE)</f>
        <v>0</v>
      </c>
      <c r="N346" s="49">
        <f>VLOOKUP(C346,Bilan!$B$4:$D$1985,3,FALSE)</f>
        <v>2602</v>
      </c>
      <c r="O346" s="49">
        <f t="shared" si="23"/>
        <v>414</v>
      </c>
      <c r="P346" s="50" t="e">
        <f>VLOOKUP(C346,VTT!$C$2:$F$357,4,FALSE)</f>
        <v>#N/A</v>
      </c>
    </row>
    <row r="347" spans="1:16" ht="14.45" customHeight="1" x14ac:dyDescent="0.25">
      <c r="A347" s="67">
        <v>415</v>
      </c>
      <c r="B347" s="15">
        <f t="shared" si="22"/>
        <v>1296</v>
      </c>
      <c r="C347" s="49" t="s">
        <v>310</v>
      </c>
      <c r="D347" s="5" t="s">
        <v>174</v>
      </c>
      <c r="E347" s="49" t="str">
        <f>VLOOKUP(C347,[5]A!$C$2:$I$800,7,FALSE)</f>
        <v>05999083110</v>
      </c>
      <c r="F347" s="50" t="s">
        <v>971</v>
      </c>
      <c r="G347" s="68"/>
      <c r="J347" s="105">
        <f>VLOOKUP(C347,Route2021!$C$2:$J$1212,8,FALSE)</f>
        <v>1</v>
      </c>
      <c r="N347" s="49">
        <f>VLOOKUP(C347,Bilan!$B$4:$D$1985,3,FALSE)</f>
        <v>1296</v>
      </c>
      <c r="O347" s="49">
        <f t="shared" si="23"/>
        <v>415</v>
      </c>
      <c r="P347" s="50" t="e">
        <f>VLOOKUP(C347,VTT!$C$2:$F$357,4,FALSE)</f>
        <v>#N/A</v>
      </c>
    </row>
    <row r="348" spans="1:16" ht="14.45" customHeight="1" x14ac:dyDescent="0.25">
      <c r="A348" s="67">
        <v>416</v>
      </c>
      <c r="B348" s="15">
        <f t="shared" si="22"/>
        <v>5133</v>
      </c>
      <c r="C348" s="49" t="s">
        <v>3758</v>
      </c>
      <c r="D348" s="5" t="s">
        <v>174</v>
      </c>
      <c r="E348" s="49" t="str">
        <f>VLOOKUP(C348,[5]A!$C$2:$I$800,7,FALSE)</f>
        <v>05999128578</v>
      </c>
      <c r="F348" s="50" t="s">
        <v>971</v>
      </c>
      <c r="G348" s="68"/>
      <c r="J348" s="105" t="e">
        <f>VLOOKUP(C348,Route2021!$C$2:$J$1212,8,FALSE)</f>
        <v>#N/A</v>
      </c>
      <c r="N348" s="49">
        <f>VLOOKUP(C348,Bilan!$B$4:$D$1985,3,FALSE)</f>
        <v>5133</v>
      </c>
      <c r="O348" s="49">
        <f t="shared" si="23"/>
        <v>416</v>
      </c>
      <c r="P348" s="50" t="e">
        <f>VLOOKUP(C348,VTT!$C$2:$F$357,4,FALSE)</f>
        <v>#N/A</v>
      </c>
    </row>
    <row r="349" spans="1:16" ht="14.45" customHeight="1" x14ac:dyDescent="0.25">
      <c r="A349" s="67">
        <v>417</v>
      </c>
      <c r="B349" s="15">
        <f t="shared" si="22"/>
        <v>10097</v>
      </c>
      <c r="C349" s="49" t="s">
        <v>3733</v>
      </c>
      <c r="D349" s="5" t="s">
        <v>2982</v>
      </c>
      <c r="E349" s="49" t="str">
        <f>VLOOKUP(C349,[5]A!$C$2:$I$800,7,FALSE)</f>
        <v>06297108829</v>
      </c>
      <c r="F349" s="50" t="s">
        <v>971</v>
      </c>
      <c r="G349" s="68"/>
      <c r="J349" s="105" t="e">
        <f>VLOOKUP(C349,Route2021!$C$2:$J$1212,8,FALSE)</f>
        <v>#N/A</v>
      </c>
      <c r="N349" s="49">
        <f>VLOOKUP(C349,Bilan!$B$4:$D$1985,3,FALSE)</f>
        <v>10097</v>
      </c>
      <c r="O349" s="49">
        <f t="shared" si="23"/>
        <v>417</v>
      </c>
      <c r="P349" s="50" t="e">
        <f>VLOOKUP(C349,VTT!$C$2:$F$357,4,FALSE)</f>
        <v>#N/A</v>
      </c>
    </row>
    <row r="350" spans="1:16" ht="14.45" customHeight="1" x14ac:dyDescent="0.25">
      <c r="A350" s="67">
        <v>418</v>
      </c>
      <c r="B350" s="15">
        <f t="shared" si="22"/>
        <v>144461</v>
      </c>
      <c r="C350" s="49" t="s">
        <v>943</v>
      </c>
      <c r="D350" s="5" t="s">
        <v>201</v>
      </c>
      <c r="E350" s="49" t="str">
        <f>VLOOKUP(C350,[5]A!$C$2:$I$800,7,FALSE)</f>
        <v>05999109290</v>
      </c>
      <c r="F350" s="50" t="s">
        <v>971</v>
      </c>
      <c r="G350" s="68"/>
      <c r="J350" s="105">
        <f>VLOOKUP(C350,Route2021!$C$2:$J$1212,8,FALSE)</f>
        <v>0</v>
      </c>
      <c r="N350" s="49">
        <f>VLOOKUP(C350,Bilan!$B$4:$D$1985,3,FALSE)</f>
        <v>144461</v>
      </c>
      <c r="O350" s="49">
        <f t="shared" si="23"/>
        <v>418</v>
      </c>
      <c r="P350" s="50" t="str">
        <f>VLOOKUP(C350,VTT!$C$2:$F$357,4,FALSE)</f>
        <v>30/39 ans</v>
      </c>
    </row>
    <row r="351" spans="1:16" ht="14.45" customHeight="1" x14ac:dyDescent="0.25">
      <c r="A351" s="67">
        <v>419</v>
      </c>
      <c r="B351" s="15">
        <f t="shared" si="22"/>
        <v>5158</v>
      </c>
      <c r="C351" s="49" t="s">
        <v>3798</v>
      </c>
      <c r="D351" s="5" t="s">
        <v>2625</v>
      </c>
      <c r="E351" s="49" t="str">
        <f>VLOOKUP(C351,[5]A!$C$2:$I$800,7,FALSE)</f>
        <v>06240367107</v>
      </c>
      <c r="F351" s="50" t="s">
        <v>971</v>
      </c>
      <c r="G351" s="68"/>
      <c r="J351" s="105" t="e">
        <f>VLOOKUP(C351,Route2021!$C$2:$J$1212,8,FALSE)</f>
        <v>#N/A</v>
      </c>
      <c r="N351" s="49">
        <f>VLOOKUP(C351,Bilan!$B$4:$D$1985,3,FALSE)</f>
        <v>5158</v>
      </c>
      <c r="O351" s="49">
        <f t="shared" si="23"/>
        <v>419</v>
      </c>
      <c r="P351" s="50" t="e">
        <f>VLOOKUP(C351,VTT!$C$2:$F$357,4,FALSE)</f>
        <v>#N/A</v>
      </c>
    </row>
    <row r="352" spans="1:16" ht="14.45" customHeight="1" x14ac:dyDescent="0.25">
      <c r="A352" s="67">
        <v>420</v>
      </c>
      <c r="B352" s="15">
        <v>4303</v>
      </c>
      <c r="C352" s="49" t="s">
        <v>2720</v>
      </c>
      <c r="D352" s="5" t="s">
        <v>149</v>
      </c>
      <c r="E352" s="49" t="str">
        <f>VLOOKUP(C352,[5]A!$C$2:$I$800,7,FALSE)</f>
        <v>06297037068</v>
      </c>
      <c r="F352" s="50" t="s">
        <v>971</v>
      </c>
      <c r="G352" s="68"/>
      <c r="J352" s="105">
        <f>VLOOKUP(C352,Route2021!$C$2:$J$1212,8,FALSE)</f>
        <v>0</v>
      </c>
      <c r="N352" s="49">
        <f>VLOOKUP(C352,Bilan!$B$4:$D$1985,3,FALSE)</f>
        <v>4303</v>
      </c>
      <c r="O352" s="49">
        <f t="shared" si="23"/>
        <v>420</v>
      </c>
      <c r="P352" s="50" t="str">
        <f>VLOOKUP(C352,VTT!$C$2:$F$357,4,FALSE)</f>
        <v>30/39 ans</v>
      </c>
    </row>
    <row r="353" spans="1:16" ht="14.45" customHeight="1" x14ac:dyDescent="0.25">
      <c r="A353" s="67">
        <v>421</v>
      </c>
      <c r="B353" s="15">
        <f>N353</f>
        <v>4454</v>
      </c>
      <c r="C353" s="49" t="s">
        <v>3181</v>
      </c>
      <c r="D353" s="51" t="s">
        <v>183</v>
      </c>
      <c r="E353" s="49" t="str">
        <f>VLOOKUP(C353,[5]A!$C$2:$I$800,7,FALSE)</f>
        <v>05999124533</v>
      </c>
      <c r="F353" s="50" t="s">
        <v>971</v>
      </c>
      <c r="G353" s="68"/>
      <c r="J353" s="105">
        <f>VLOOKUP(C353,Route2021!$C$2:$J$1212,8,FALSE)</f>
        <v>0</v>
      </c>
      <c r="N353" s="49">
        <f>VLOOKUP(C353,Bilan!$B$4:$D$1985,3,FALSE)</f>
        <v>4454</v>
      </c>
      <c r="O353" s="49">
        <f t="shared" si="23"/>
        <v>421</v>
      </c>
      <c r="P353" s="50" t="e">
        <f>VLOOKUP(C353,VTT!$C$2:$F$357,4,FALSE)</f>
        <v>#N/A</v>
      </c>
    </row>
    <row r="354" spans="1:16" ht="14.45" customHeight="1" x14ac:dyDescent="0.25">
      <c r="A354" s="67">
        <v>422</v>
      </c>
      <c r="B354" s="15">
        <f>N354</f>
        <v>10017</v>
      </c>
      <c r="C354" s="49" t="s">
        <v>4117</v>
      </c>
      <c r="D354" s="5" t="s">
        <v>2786</v>
      </c>
      <c r="E354" s="49" t="e">
        <f>VLOOKUP(C354,[5]A!$C$2:$I$800,7,FALSE)</f>
        <v>#N/A</v>
      </c>
      <c r="F354" s="50" t="s">
        <v>971</v>
      </c>
      <c r="G354" s="68"/>
      <c r="J354" s="105" t="e">
        <f>VLOOKUP(C354,Route2021!$C$2:$J$1212,8,FALSE)</f>
        <v>#N/A</v>
      </c>
      <c r="N354" s="49">
        <f>VLOOKUP(C354,Bilan!$B$4:$D$1985,3,FALSE)</f>
        <v>10017</v>
      </c>
      <c r="O354" s="49">
        <f t="shared" si="23"/>
        <v>422</v>
      </c>
      <c r="P354" s="50" t="e">
        <f>VLOOKUP(C354,VTT!$C$2:$F$357,4,FALSE)</f>
        <v>#N/A</v>
      </c>
    </row>
    <row r="355" spans="1:16" ht="14.45" customHeight="1" x14ac:dyDescent="0.25">
      <c r="A355" s="67">
        <v>423</v>
      </c>
      <c r="B355" s="15">
        <v>2159</v>
      </c>
      <c r="C355" s="49" t="s">
        <v>266</v>
      </c>
      <c r="D355" s="5" t="s">
        <v>59</v>
      </c>
      <c r="E355" s="49" t="str">
        <f>VLOOKUP(C355,[5]A!$C$2:$I$800,7,FALSE)</f>
        <v>05996224037</v>
      </c>
      <c r="F355" s="50" t="s">
        <v>971</v>
      </c>
      <c r="G355" s="68"/>
      <c r="J355" s="105">
        <f>VLOOKUP(C355,Route2021!$C$2:$J$1212,8,FALSE)</f>
        <v>0</v>
      </c>
      <c r="N355" s="49">
        <f>VLOOKUP(C355,Bilan!$B$4:$D$1985,3,FALSE)</f>
        <v>2159</v>
      </c>
      <c r="O355" s="49">
        <f t="shared" si="23"/>
        <v>423</v>
      </c>
      <c r="P355" s="50" t="e">
        <f>VLOOKUP(C355,VTT!$C$2:$F$357,4,FALSE)</f>
        <v>#N/A</v>
      </c>
    </row>
    <row r="356" spans="1:16" ht="14.45" customHeight="1" x14ac:dyDescent="0.25">
      <c r="A356" s="67">
        <v>424</v>
      </c>
      <c r="B356" s="15">
        <f t="shared" ref="B356:B363" si="24">N356</f>
        <v>7141</v>
      </c>
      <c r="C356" s="49" t="s">
        <v>3696</v>
      </c>
      <c r="D356" s="5" t="s">
        <v>153</v>
      </c>
      <c r="E356" s="49" t="str">
        <f>VLOOKUP(C356,[5]A!$C$2:$I$800,7,FALSE)</f>
        <v>05999128669</v>
      </c>
      <c r="F356" s="50" t="s">
        <v>971</v>
      </c>
      <c r="G356" s="68"/>
      <c r="J356" s="105" t="e">
        <f>VLOOKUP(C356,Route2021!$C$2:$J$1212,8,FALSE)</f>
        <v>#N/A</v>
      </c>
      <c r="N356" s="49">
        <f>VLOOKUP(C356,Bilan!$B$4:$D$1985,3,FALSE)</f>
        <v>7141</v>
      </c>
      <c r="O356" s="49">
        <f>A356</f>
        <v>424</v>
      </c>
      <c r="P356" s="50" t="e">
        <f>VLOOKUP(C356,VTT!$C$2:$F$357,4,FALSE)</f>
        <v>#N/A</v>
      </c>
    </row>
    <row r="357" spans="1:16" ht="14.45" customHeight="1" x14ac:dyDescent="0.25">
      <c r="A357" s="67">
        <v>425</v>
      </c>
      <c r="B357" s="15">
        <f t="shared" si="24"/>
        <v>4871</v>
      </c>
      <c r="C357" s="49" t="s">
        <v>3825</v>
      </c>
      <c r="D357" s="5" t="s">
        <v>3127</v>
      </c>
      <c r="E357" s="49" t="str">
        <f>VLOOKUP(C357,[5]A!$C$2:$I$800,7,FALSE)</f>
        <v>05999105712</v>
      </c>
      <c r="F357" s="50" t="s">
        <v>971</v>
      </c>
      <c r="G357" s="68"/>
      <c r="J357" s="105" t="e">
        <f>VLOOKUP(C357,Route2021!$C$2:$J$1212,8,FALSE)</f>
        <v>#N/A</v>
      </c>
      <c r="N357" s="49">
        <f>VLOOKUP(C357,Bilan!$B$4:$D$1985,3,FALSE)</f>
        <v>4871</v>
      </c>
      <c r="O357" s="49">
        <f t="shared" si="23"/>
        <v>425</v>
      </c>
      <c r="P357" s="50" t="e">
        <f>VLOOKUP(C357,VTT!$C$2:$F$357,4,FALSE)</f>
        <v>#N/A</v>
      </c>
    </row>
    <row r="358" spans="1:16" ht="14.45" customHeight="1" x14ac:dyDescent="0.25">
      <c r="A358" s="67">
        <v>426</v>
      </c>
      <c r="B358" s="15" t="e">
        <f t="shared" si="24"/>
        <v>#N/A</v>
      </c>
      <c r="C358" s="49" t="s">
        <v>3293</v>
      </c>
      <c r="D358" s="5" t="s">
        <v>17</v>
      </c>
      <c r="E358" s="49" t="str">
        <f>VLOOKUP(C358,[5]A!$C$2:$I$800,7,FALSE)</f>
        <v>05999127220</v>
      </c>
      <c r="F358" s="50" t="s">
        <v>971</v>
      </c>
      <c r="G358" s="68"/>
      <c r="J358" s="105">
        <f>VLOOKUP(C358,Route2021!$C$2:$J$1212,8,FALSE)</f>
        <v>1</v>
      </c>
      <c r="N358" s="49" t="e">
        <f>VLOOKUP(C358,Bilan!$B$4:$D$1985,3,FALSE)</f>
        <v>#N/A</v>
      </c>
      <c r="O358" s="49">
        <f>A358</f>
        <v>426</v>
      </c>
      <c r="P358" s="50" t="e">
        <f>VLOOKUP(C358,VTT!$C$2:$F$357,4,FALSE)</f>
        <v>#N/A</v>
      </c>
    </row>
    <row r="359" spans="1:16" ht="14.45" customHeight="1" x14ac:dyDescent="0.25">
      <c r="A359" s="67">
        <v>427</v>
      </c>
      <c r="B359" s="49">
        <f t="shared" si="24"/>
        <v>144297</v>
      </c>
      <c r="C359" s="49" t="s">
        <v>8</v>
      </c>
      <c r="D359" s="5" t="s">
        <v>109</v>
      </c>
      <c r="E359" s="49" t="str">
        <f>VLOOKUP(C359,[5]A!$C$2:$I$800,7,FALSE)</f>
        <v>05996216283</v>
      </c>
      <c r="F359" s="50" t="s">
        <v>971</v>
      </c>
      <c r="G359" s="68"/>
      <c r="J359" s="105">
        <f>VLOOKUP(C359,Route2021!$C$2:$J$1212,8,FALSE)</f>
        <v>0</v>
      </c>
      <c r="N359" s="49">
        <f>VLOOKUP(C359,Bilan!$B$4:$D$1985,3,FALSE)</f>
        <v>144297</v>
      </c>
      <c r="O359" s="49">
        <f t="shared" si="23"/>
        <v>427</v>
      </c>
      <c r="P359" s="50" t="e">
        <f>VLOOKUP(C359,VTT!$C$2:$F$357,4,FALSE)</f>
        <v>#N/A</v>
      </c>
    </row>
    <row r="360" spans="1:16" ht="14.45" customHeight="1" x14ac:dyDescent="0.25">
      <c r="A360" s="67">
        <v>428</v>
      </c>
      <c r="B360" s="49">
        <f t="shared" si="24"/>
        <v>2209</v>
      </c>
      <c r="C360" s="49" t="s">
        <v>582</v>
      </c>
      <c r="D360" s="5" t="s">
        <v>14</v>
      </c>
      <c r="E360" s="49" t="str">
        <f>VLOOKUP(C360,[5]A!$C$2:$I$800,7,FALSE)</f>
        <v>05955186189</v>
      </c>
      <c r="F360" s="50" t="s">
        <v>971</v>
      </c>
      <c r="G360" s="68"/>
      <c r="J360" s="105">
        <f>VLOOKUP(C360,Route2021!$C$2:$J$1212,8,FALSE)</f>
        <v>0</v>
      </c>
      <c r="N360" s="49">
        <f>VLOOKUP(C360,Bilan!$B$4:$D$1985,3,FALSE)</f>
        <v>2209</v>
      </c>
      <c r="O360" s="49">
        <f t="shared" si="23"/>
        <v>428</v>
      </c>
      <c r="P360" s="50" t="e">
        <f>VLOOKUP(C360,VTT!$C$2:$F$357,4,FALSE)</f>
        <v>#N/A</v>
      </c>
    </row>
    <row r="361" spans="1:16" ht="14.45" customHeight="1" x14ac:dyDescent="0.25">
      <c r="A361" s="67">
        <v>429</v>
      </c>
      <c r="B361" s="49">
        <f t="shared" si="24"/>
        <v>4841</v>
      </c>
      <c r="C361" s="49" t="s">
        <v>3901</v>
      </c>
      <c r="D361" s="5" t="s">
        <v>333</v>
      </c>
      <c r="E361" s="49" t="e">
        <f>VLOOKUP(C361,[5]A!$C$2:$I$800,7,FALSE)</f>
        <v>#N/A</v>
      </c>
      <c r="F361" s="50" t="s">
        <v>971</v>
      </c>
      <c r="G361" s="68"/>
      <c r="J361" s="105" t="e">
        <f>VLOOKUP(C361,Route2021!$C$2:$J$1212,8,FALSE)</f>
        <v>#N/A</v>
      </c>
      <c r="N361" s="49">
        <f>VLOOKUP(C361,Bilan!$B$4:$D$1985,3,FALSE)</f>
        <v>4841</v>
      </c>
      <c r="O361" s="49">
        <f>A361</f>
        <v>429</v>
      </c>
      <c r="P361" s="50" t="e">
        <f>VLOOKUP(C361,VTT!$C$2:$F$357,4,FALSE)</f>
        <v>#N/A</v>
      </c>
    </row>
    <row r="362" spans="1:16" ht="14.45" customHeight="1" x14ac:dyDescent="0.25">
      <c r="A362" s="67">
        <v>430</v>
      </c>
      <c r="B362" s="49">
        <f t="shared" si="24"/>
        <v>4869</v>
      </c>
      <c r="C362" s="49" t="s">
        <v>3881</v>
      </c>
      <c r="D362" s="5" t="s">
        <v>3720</v>
      </c>
      <c r="E362" s="49" t="e">
        <f>VLOOKUP(C362,[5]A!$C$2:$I$800,7,FALSE)</f>
        <v>#N/A</v>
      </c>
      <c r="F362" s="50" t="s">
        <v>971</v>
      </c>
      <c r="G362" s="68"/>
      <c r="J362" s="105" t="e">
        <f>VLOOKUP(C362,Route2021!$C$2:$J$1212,8,FALSE)</f>
        <v>#N/A</v>
      </c>
      <c r="N362" s="49">
        <f>VLOOKUP(C362,Bilan!$B$4:$D$1985,3,FALSE)</f>
        <v>4869</v>
      </c>
      <c r="O362" s="49">
        <f>A362</f>
        <v>430</v>
      </c>
      <c r="P362" s="50" t="e">
        <f>VLOOKUP(C362,VTT!$C$2:$F$357,4,FALSE)</f>
        <v>#N/A</v>
      </c>
    </row>
    <row r="363" spans="1:16" ht="14.45" customHeight="1" x14ac:dyDescent="0.25">
      <c r="A363" s="67"/>
      <c r="B363" s="49">
        <f t="shared" si="24"/>
        <v>2878</v>
      </c>
      <c r="C363" s="49" t="s">
        <v>777</v>
      </c>
      <c r="D363" s="5" t="s">
        <v>115</v>
      </c>
      <c r="E363" s="49" t="str">
        <f>VLOOKUP(C363,[5]A!$C$2:$I$800,7,FALSE)</f>
        <v>05994046792</v>
      </c>
      <c r="F363" s="50" t="s">
        <v>971</v>
      </c>
      <c r="G363" s="68"/>
      <c r="J363" s="105">
        <f>VLOOKUP(C363,Route2021!$C$2:$J$1212,8,FALSE)</f>
        <v>1</v>
      </c>
      <c r="N363" s="49">
        <f>VLOOKUP(C363,Bilan!$B$4:$D$1985,3,FALSE)</f>
        <v>2878</v>
      </c>
      <c r="O363" s="49">
        <f t="shared" si="23"/>
        <v>0</v>
      </c>
      <c r="P363" s="50" t="e">
        <f>VLOOKUP(C363,VTT!$C$2:$F$357,4,FALSE)</f>
        <v>#N/A</v>
      </c>
    </row>
    <row r="364" spans="1:16" ht="14.45" customHeight="1" x14ac:dyDescent="0.25">
      <c r="A364" s="67"/>
      <c r="B364" s="49">
        <v>144454</v>
      </c>
      <c r="C364" s="49" t="s">
        <v>3319</v>
      </c>
      <c r="D364" s="5" t="s">
        <v>84</v>
      </c>
      <c r="E364" s="49" t="str">
        <f>VLOOKUP(C364,[5]A!$C$2:$I$800,7,FALSE)</f>
        <v>05999069654</v>
      </c>
      <c r="F364" s="50" t="s">
        <v>971</v>
      </c>
      <c r="G364" s="68"/>
      <c r="J364" s="105">
        <f>VLOOKUP(C364,Route2021!$C$2:$J$1212,8,FALSE)</f>
        <v>0</v>
      </c>
      <c r="N364" s="49">
        <f>VLOOKUP(C364,Bilan!$B$4:$D$1985,3,FALSE)</f>
        <v>4471</v>
      </c>
      <c r="O364" s="49">
        <f t="shared" si="23"/>
        <v>0</v>
      </c>
      <c r="P364" s="50" t="e">
        <f>VLOOKUP(C364,VTT!$C$2:$F$357,4,FALSE)</f>
        <v>#N/A</v>
      </c>
    </row>
    <row r="365" spans="1:16" ht="14.45" customHeight="1" x14ac:dyDescent="0.25">
      <c r="A365" s="67"/>
      <c r="B365" s="49">
        <f>N365</f>
        <v>2954</v>
      </c>
      <c r="C365" s="49" t="s">
        <v>617</v>
      </c>
      <c r="D365" s="5" t="s">
        <v>204</v>
      </c>
      <c r="E365" s="49" t="str">
        <f>VLOOKUP(C365,[5]A!$C$2:$I$800,7,FALSE)</f>
        <v>05999028465</v>
      </c>
      <c r="F365" s="50" t="s">
        <v>971</v>
      </c>
      <c r="G365" s="68"/>
      <c r="J365" s="105">
        <f>VLOOKUP(C365,Route2021!$C$2:$J$1212,8,FALSE)</f>
        <v>1</v>
      </c>
      <c r="N365" s="49">
        <f>VLOOKUP(C365,Bilan!$B$4:$D$1985,3,FALSE)</f>
        <v>2954</v>
      </c>
      <c r="O365" s="49">
        <f t="shared" si="23"/>
        <v>0</v>
      </c>
      <c r="P365" s="50" t="e">
        <f>VLOOKUP(C365,VTT!$C$2:$F$357,4,FALSE)</f>
        <v>#N/A</v>
      </c>
    </row>
    <row r="366" spans="1:16" ht="14.45" customHeight="1" x14ac:dyDescent="0.25">
      <c r="A366" s="67"/>
      <c r="B366" s="49">
        <f>N366</f>
        <v>144454</v>
      </c>
      <c r="C366" s="49" t="s">
        <v>94</v>
      </c>
      <c r="D366" s="5" t="s">
        <v>59</v>
      </c>
      <c r="E366" s="49" t="str">
        <f>VLOOKUP(C366,[5]A!$C$2:$I$800,7,FALSE)</f>
        <v>05996222312</v>
      </c>
      <c r="F366" s="50" t="s">
        <v>971</v>
      </c>
      <c r="G366" s="68"/>
      <c r="J366" s="105">
        <f>VLOOKUP(C366,Route2021!$C$2:$J$1212,8,FALSE)</f>
        <v>0</v>
      </c>
      <c r="N366" s="49">
        <f>VLOOKUP(C366,Bilan!$B$4:$D$1985,3,FALSE)</f>
        <v>144454</v>
      </c>
      <c r="O366" s="49">
        <f t="shared" si="23"/>
        <v>0</v>
      </c>
      <c r="P366" s="50" t="e">
        <f>VLOOKUP(C366,VTT!$C$2:$F$357,4,FALSE)</f>
        <v>#N/A</v>
      </c>
    </row>
    <row r="367" spans="1:16" ht="14.45" customHeight="1" x14ac:dyDescent="0.25">
      <c r="A367" s="67"/>
      <c r="B367" s="49">
        <f>N367</f>
        <v>7023</v>
      </c>
      <c r="C367" s="49" t="s">
        <v>3559</v>
      </c>
      <c r="D367" s="5" t="s">
        <v>84</v>
      </c>
      <c r="E367" s="49" t="str">
        <f>VLOOKUP(C367,[5]A!$C$2:$I$800,7,FALSE)</f>
        <v>05999127702</v>
      </c>
      <c r="F367" s="50" t="s">
        <v>971</v>
      </c>
      <c r="G367" s="68"/>
      <c r="J367" s="105">
        <f>VLOOKUP(C367,Route2021!$C$2:$J$1212,8,FALSE)</f>
        <v>0</v>
      </c>
      <c r="N367" s="49">
        <f>VLOOKUP(C367,Bilan!$B$4:$D$1985,3,FALSE)</f>
        <v>7023</v>
      </c>
      <c r="O367" s="49">
        <f t="shared" si="23"/>
        <v>0</v>
      </c>
      <c r="P367" s="50" t="e">
        <f>VLOOKUP(C367,VTT!$C$2:$F$357,4,FALSE)</f>
        <v>#N/A</v>
      </c>
    </row>
    <row r="368" spans="1:16" ht="14.45" customHeight="1" x14ac:dyDescent="0.25">
      <c r="A368" s="67"/>
      <c r="B368" s="49">
        <f>N368</f>
        <v>144626</v>
      </c>
      <c r="C368" s="49" t="s">
        <v>90</v>
      </c>
      <c r="D368" s="5" t="s">
        <v>2911</v>
      </c>
      <c r="E368" s="49" t="str">
        <f>VLOOKUP(C368,[5]A!$C$2:$I$800,7,FALSE)</f>
        <v>05999109592</v>
      </c>
      <c r="F368" s="50" t="s">
        <v>971</v>
      </c>
      <c r="G368" s="68"/>
      <c r="J368" s="105">
        <f>VLOOKUP(C368,Route2021!$C$2:$J$1212,8,FALSE)</f>
        <v>0</v>
      </c>
      <c r="N368" s="49">
        <f>VLOOKUP(C368,Bilan!$B$4:$D$1985,3,FALSE)</f>
        <v>144626</v>
      </c>
      <c r="O368" s="49">
        <f t="shared" si="23"/>
        <v>0</v>
      </c>
      <c r="P368" s="50" t="e">
        <f>VLOOKUP(C368,VTT!$C$2:$F$357,4,FALSE)</f>
        <v>#N/A</v>
      </c>
    </row>
    <row r="369" spans="1:16" ht="14.45" customHeight="1" x14ac:dyDescent="0.25">
      <c r="A369" s="67"/>
      <c r="B369" s="49" t="e">
        <f>N369</f>
        <v>#N/A</v>
      </c>
      <c r="C369" s="49" t="s">
        <v>3667</v>
      </c>
      <c r="D369" s="5" t="s">
        <v>140</v>
      </c>
      <c r="E369" s="49" t="str">
        <f>VLOOKUP(C369,[5]A!$C$2:$I$800,7,FALSE)</f>
        <v>05996214955</v>
      </c>
      <c r="F369" s="50" t="s">
        <v>971</v>
      </c>
      <c r="G369" s="68"/>
      <c r="J369" s="105" t="e">
        <f>VLOOKUP(C369,Route2021!$C$2:$J$1212,8,FALSE)</f>
        <v>#N/A</v>
      </c>
      <c r="N369" s="49" t="e">
        <f>VLOOKUP(C369,Bilan!$B$4:$D$1985,3,FALSE)</f>
        <v>#N/A</v>
      </c>
      <c r="O369" s="49">
        <f t="shared" si="21"/>
        <v>0</v>
      </c>
      <c r="P369" s="50" t="e">
        <f>VLOOKUP(C369,VTT!$C$2:$F$357,4,FALSE)</f>
        <v>#N/A</v>
      </c>
    </row>
    <row r="370" spans="1:16" ht="14.45" customHeight="1" x14ac:dyDescent="0.25">
      <c r="A370" s="67"/>
      <c r="B370" s="49">
        <v>144297</v>
      </c>
      <c r="C370" s="49" t="s">
        <v>800</v>
      </c>
      <c r="D370" s="5" t="s">
        <v>14</v>
      </c>
      <c r="E370" s="49" t="str">
        <f>VLOOKUP(C370,[5]A!$C$2:$I$800,7,FALSE)</f>
        <v>05999057638</v>
      </c>
      <c r="F370" s="50" t="s">
        <v>971</v>
      </c>
      <c r="G370" s="68"/>
      <c r="J370" s="105">
        <f>VLOOKUP(C370,Route2021!$C$2:$J$1212,8,FALSE)</f>
        <v>1</v>
      </c>
      <c r="N370" s="49">
        <f>VLOOKUP(C370,Bilan!$B$4:$D$1985,3,FALSE)</f>
        <v>2932</v>
      </c>
      <c r="O370" s="49">
        <f t="shared" si="21"/>
        <v>0</v>
      </c>
      <c r="P370" s="50" t="e">
        <f>VLOOKUP(C370,VTT!$C$2:$F$357,4,FALSE)</f>
        <v>#N/A</v>
      </c>
    </row>
    <row r="371" spans="1:16" ht="14.45" customHeight="1" x14ac:dyDescent="0.25">
      <c r="A371" s="67">
        <v>531</v>
      </c>
      <c r="B371" s="49">
        <f>N371</f>
        <v>4453</v>
      </c>
      <c r="C371" s="49" t="s">
        <v>3998</v>
      </c>
      <c r="D371" s="5" t="s">
        <v>183</v>
      </c>
      <c r="E371" s="49" t="e">
        <f>VLOOKUP(C371,[5]A!$C$2:$I$800,7,FALSE)</f>
        <v>#N/A</v>
      </c>
      <c r="F371" s="50" t="s">
        <v>971</v>
      </c>
      <c r="G371" s="68"/>
      <c r="J371" s="105" t="e">
        <f>VLOOKUP(C371,Route2021!$C$2:$J$1212,8,FALSE)</f>
        <v>#N/A</v>
      </c>
      <c r="N371" s="49">
        <f>VLOOKUP(C371,Bilan!$B$4:$D$1985,3,FALSE)</f>
        <v>4453</v>
      </c>
      <c r="O371" s="49">
        <f t="shared" si="21"/>
        <v>531</v>
      </c>
      <c r="P371" s="50" t="e">
        <f>VLOOKUP(C371,VTT!$C$2:$F$357,4,FALSE)</f>
        <v>#N/A</v>
      </c>
    </row>
    <row r="372" spans="1:16" ht="14.45" customHeight="1" x14ac:dyDescent="0.25">
      <c r="A372" s="67" t="s">
        <v>23</v>
      </c>
      <c r="B372" s="49">
        <f>N372</f>
        <v>4445</v>
      </c>
      <c r="C372" s="49" t="s">
        <v>1914</v>
      </c>
      <c r="D372" s="5" t="s">
        <v>2589</v>
      </c>
      <c r="E372" s="49" t="str">
        <f>VLOOKUP(C372,[5]A!$C$2:$I$800,7,FALSE)</f>
        <v>06297108207</v>
      </c>
      <c r="F372" s="50" t="s">
        <v>971</v>
      </c>
      <c r="G372" s="68"/>
      <c r="J372" s="105">
        <f>VLOOKUP(C372,Route2021!$C$2:$J$1212,8,FALSE)</f>
        <v>0</v>
      </c>
      <c r="N372" s="49">
        <f>VLOOKUP(C372,Bilan!$B$4:$D$1985,3,FALSE)</f>
        <v>4445</v>
      </c>
      <c r="O372" s="49" t="str">
        <f>A372</f>
        <v xml:space="preserve"> </v>
      </c>
      <c r="P372" s="50" t="e">
        <f>VLOOKUP(C372,VTT!$C$2:$F$357,4,FALSE)</f>
        <v>#N/A</v>
      </c>
    </row>
    <row r="373" spans="1:16" ht="14.45" customHeight="1" x14ac:dyDescent="0.25">
      <c r="A373" s="67"/>
      <c r="B373" s="49">
        <f>N373</f>
        <v>1258</v>
      </c>
      <c r="C373" s="49" t="s">
        <v>148</v>
      </c>
      <c r="D373" s="5" t="s">
        <v>2911</v>
      </c>
      <c r="E373" s="49" t="str">
        <f>VLOOKUP(C373,[5]A!$C$2:$I$800,7,FALSE)</f>
        <v>05999109593</v>
      </c>
      <c r="F373" s="50" t="s">
        <v>971</v>
      </c>
      <c r="G373" s="68"/>
      <c r="J373" s="105">
        <f>VLOOKUP(C373,Route2021!$C$2:$J$1212,8,FALSE)</f>
        <v>1</v>
      </c>
      <c r="N373" s="49">
        <f>VLOOKUP(C373,Bilan!$B$4:$D$1985,3,FALSE)</f>
        <v>1258</v>
      </c>
      <c r="O373" s="49">
        <f t="shared" si="21"/>
        <v>0</v>
      </c>
      <c r="P373" s="50" t="e">
        <f>VLOOKUP(C373,VTT!$C$2:$F$357,4,FALSE)</f>
        <v>#N/A</v>
      </c>
    </row>
    <row r="374" spans="1:16" ht="14.45" customHeight="1" x14ac:dyDescent="0.25">
      <c r="A374" s="49">
        <v>534</v>
      </c>
      <c r="C374" s="15" t="s">
        <v>4222</v>
      </c>
      <c r="D374" s="73" t="s">
        <v>4305</v>
      </c>
      <c r="E374" s="49" t="e">
        <f>VLOOKUP(C374,[5]A!$C$2:$I$800,7,FALSE)</f>
        <v>#N/A</v>
      </c>
      <c r="F374" s="50" t="s">
        <v>971</v>
      </c>
      <c r="G374" s="68"/>
      <c r="J374" s="105" t="e">
        <f>VLOOKUP(C374,Route2021!$C$2:$J$1212,8,FALSE)</f>
        <v>#N/A</v>
      </c>
      <c r="N374" s="49">
        <f>VLOOKUP(C374,Bilan!$B$4:$D$1985,3,FALSE)</f>
        <v>5095</v>
      </c>
      <c r="O374" s="49">
        <f t="shared" si="21"/>
        <v>534</v>
      </c>
      <c r="P374" s="50" t="e">
        <f>VLOOKUP(C374,VTT!$C$2:$F$357,4,FALSE)</f>
        <v>#N/A</v>
      </c>
    </row>
    <row r="375" spans="1:16" ht="14.45" customHeight="1" x14ac:dyDescent="0.25">
      <c r="A375" s="67"/>
      <c r="B375" s="49">
        <f>N375</f>
        <v>2931</v>
      </c>
      <c r="C375" s="49" t="s">
        <v>667</v>
      </c>
      <c r="D375" s="5" t="s">
        <v>14</v>
      </c>
      <c r="E375" s="49" t="str">
        <f>VLOOKUP(C375,[5]A!$C$2:$I$800,7,FALSE)</f>
        <v>05999016423</v>
      </c>
      <c r="F375" s="50" t="s">
        <v>971</v>
      </c>
      <c r="G375" s="68"/>
      <c r="J375" s="105">
        <f>VLOOKUP(C375,Route2021!$C$2:$J$1212,8,FALSE)</f>
        <v>0</v>
      </c>
      <c r="N375" s="49">
        <f>VLOOKUP(C375,Bilan!$B$4:$D$1985,3,FALSE)</f>
        <v>2931</v>
      </c>
      <c r="O375" s="49">
        <f t="shared" si="21"/>
        <v>0</v>
      </c>
      <c r="P375" s="50" t="e">
        <f>VLOOKUP(C375,VTT!$C$2:$F$357,4,FALSE)</f>
        <v>#N/A</v>
      </c>
    </row>
    <row r="376" spans="1:16" ht="14.45" customHeight="1" x14ac:dyDescent="0.25">
      <c r="A376" s="67"/>
      <c r="B376" s="49">
        <f>N376</f>
        <v>144623</v>
      </c>
      <c r="C376" s="49" t="s">
        <v>131</v>
      </c>
      <c r="D376" s="5" t="s">
        <v>186</v>
      </c>
      <c r="E376" s="49" t="str">
        <f>VLOOKUP(C376,[5]A!$C$2:$I$800,7,FALSE)</f>
        <v>05999057090</v>
      </c>
      <c r="F376" s="50" t="s">
        <v>971</v>
      </c>
      <c r="G376" s="68"/>
      <c r="J376" s="105">
        <f>VLOOKUP(C376,Route2021!$C$2:$J$1212,8,FALSE)</f>
        <v>1</v>
      </c>
      <c r="N376" s="49">
        <f>VLOOKUP(C376,Bilan!$B$4:$D$1985,3,FALSE)</f>
        <v>144623</v>
      </c>
      <c r="O376" s="49">
        <f t="shared" si="21"/>
        <v>0</v>
      </c>
      <c r="P376" s="50" t="e">
        <f>VLOOKUP(C376,VTT!$C$2:$F$357,4,FALSE)</f>
        <v>#N/A</v>
      </c>
    </row>
    <row r="377" spans="1:16" ht="14.45" customHeight="1" x14ac:dyDescent="0.25">
      <c r="A377" s="67"/>
      <c r="B377" s="49">
        <v>1290</v>
      </c>
      <c r="C377" s="49" t="s">
        <v>286</v>
      </c>
      <c r="D377" s="5" t="s">
        <v>53</v>
      </c>
      <c r="E377" s="49" t="str">
        <f>VLOOKUP(C377,[5]A!$C$2:$I$800,7,FALSE)</f>
        <v>05999016680</v>
      </c>
      <c r="F377" s="50" t="s">
        <v>971</v>
      </c>
      <c r="G377" s="68"/>
      <c r="J377" s="105">
        <f>VLOOKUP(C377,Route2021!$C$2:$J$1212,8,FALSE)</f>
        <v>1</v>
      </c>
      <c r="N377" s="49">
        <f>VLOOKUP(C377,Bilan!$B$4:$D$1985,3,FALSE)</f>
        <v>1290</v>
      </c>
      <c r="O377" s="49">
        <f t="shared" si="21"/>
        <v>0</v>
      </c>
      <c r="P377" s="50" t="e">
        <f>VLOOKUP(C377,VTT!$C$2:$F$357,4,FALSE)</f>
        <v>#N/A</v>
      </c>
    </row>
    <row r="378" spans="1:16" ht="14.45" customHeight="1" x14ac:dyDescent="0.25">
      <c r="A378" s="67"/>
      <c r="B378" s="49">
        <v>2192</v>
      </c>
      <c r="C378" s="49" t="s">
        <v>155</v>
      </c>
      <c r="D378" s="5" t="s">
        <v>84</v>
      </c>
      <c r="E378" s="49" t="str">
        <f>VLOOKUP(C378,[5]A!$C$2:$I$800,7,FALSE)</f>
        <v>05999076034</v>
      </c>
      <c r="F378" s="50" t="s">
        <v>971</v>
      </c>
      <c r="G378" s="68"/>
      <c r="J378" s="105">
        <f>VLOOKUP(C378,Route2021!$C$2:$J$1212,8,FALSE)</f>
        <v>1</v>
      </c>
      <c r="N378" s="49">
        <f>VLOOKUP(C378,Bilan!$B$4:$D$1985,3,FALSE)</f>
        <v>2192</v>
      </c>
      <c r="O378" s="49">
        <f t="shared" si="21"/>
        <v>0</v>
      </c>
      <c r="P378" s="50" t="e">
        <f>VLOOKUP(C378,VTT!$C$2:$F$357,4,FALSE)</f>
        <v>#N/A</v>
      </c>
    </row>
    <row r="379" spans="1:16" ht="14.45" customHeight="1" x14ac:dyDescent="0.25">
      <c r="A379" s="67"/>
      <c r="B379" s="49">
        <f t="shared" ref="B379:B385" si="25">N379</f>
        <v>144600</v>
      </c>
      <c r="C379" s="49" t="s">
        <v>590</v>
      </c>
      <c r="D379" s="5" t="s">
        <v>14</v>
      </c>
      <c r="E379" s="49" t="str">
        <f>VLOOKUP(C379,[5]A!$C$2:$I$800,7,FALSE)</f>
        <v>05996215369</v>
      </c>
      <c r="F379" s="50" t="s">
        <v>971</v>
      </c>
      <c r="G379" s="68"/>
      <c r="J379" s="105">
        <f>VLOOKUP(C379,Route2021!$C$2:$J$1212,8,FALSE)</f>
        <v>1</v>
      </c>
      <c r="N379" s="49">
        <f>VLOOKUP(C379,Bilan!$B$4:$D$1985,3,FALSE)</f>
        <v>144600</v>
      </c>
      <c r="O379" s="49">
        <f t="shared" si="21"/>
        <v>0</v>
      </c>
      <c r="P379" s="50" t="e">
        <f>VLOOKUP(C379,VTT!$C$2:$F$357,4,FALSE)</f>
        <v>#N/A</v>
      </c>
    </row>
    <row r="380" spans="1:16" ht="14.45" customHeight="1" x14ac:dyDescent="0.25">
      <c r="A380" s="67"/>
      <c r="B380" s="49" t="e">
        <f t="shared" si="25"/>
        <v>#N/A</v>
      </c>
      <c r="C380" s="49" t="s">
        <v>4043</v>
      </c>
      <c r="D380" s="5" t="s">
        <v>4044</v>
      </c>
      <c r="E380" s="49" t="e">
        <f>VLOOKUP(C380,[5]A!$C$2:$I$800,7,FALSE)</f>
        <v>#N/A</v>
      </c>
      <c r="F380" s="50" t="s">
        <v>971</v>
      </c>
      <c r="G380" s="68"/>
      <c r="J380" s="105" t="e">
        <f>VLOOKUP(C380,Route2021!$C$2:$J$1212,8,FALSE)</f>
        <v>#N/A</v>
      </c>
      <c r="N380" s="49" t="e">
        <f>VLOOKUP(C380,Bilan!$B$4:$D$1985,3,FALSE)</f>
        <v>#N/A</v>
      </c>
      <c r="O380" s="49">
        <f t="shared" ref="O380:O387" si="26">A380</f>
        <v>0</v>
      </c>
      <c r="P380" s="50" t="e">
        <f>VLOOKUP(C380,VTT!$C$2:$F$357,4,FALSE)</f>
        <v>#N/A</v>
      </c>
    </row>
    <row r="381" spans="1:16" ht="14.45" customHeight="1" x14ac:dyDescent="0.25">
      <c r="A381" s="67"/>
      <c r="B381" s="49">
        <f t="shared" si="25"/>
        <v>2431</v>
      </c>
      <c r="C381" s="49" t="s">
        <v>3690</v>
      </c>
      <c r="D381" s="5" t="s">
        <v>2625</v>
      </c>
      <c r="E381" s="49" t="str">
        <f>VLOOKUP(C381,[5]A!$C$2:$I$800,7,FALSE)</f>
        <v>06297094416</v>
      </c>
      <c r="F381" s="50" t="s">
        <v>971</v>
      </c>
      <c r="G381" s="68"/>
      <c r="J381" s="105" t="e">
        <f>VLOOKUP(C381,Route2021!$C$2:$J$1212,8,FALSE)</f>
        <v>#N/A</v>
      </c>
      <c r="N381" s="49">
        <f>VLOOKUP(C381,Bilan!$B$4:$D$1985,3,FALSE)</f>
        <v>2431</v>
      </c>
      <c r="O381" s="49">
        <f t="shared" si="26"/>
        <v>0</v>
      </c>
      <c r="P381" s="50" t="e">
        <f>VLOOKUP(C381,VTT!$C$2:$F$357,4,FALSE)</f>
        <v>#N/A</v>
      </c>
    </row>
    <row r="382" spans="1:16" ht="14.45" customHeight="1" x14ac:dyDescent="0.25">
      <c r="A382" s="67"/>
      <c r="B382" s="49">
        <f t="shared" si="25"/>
        <v>4390</v>
      </c>
      <c r="C382" s="49" t="s">
        <v>2588</v>
      </c>
      <c r="D382" s="5" t="s">
        <v>2589</v>
      </c>
      <c r="E382" s="49" t="str">
        <f>VLOOKUP(C382,[5]A!$C$2:$I$800,7,FALSE)</f>
        <v>06297059854</v>
      </c>
      <c r="F382" s="50" t="s">
        <v>971</v>
      </c>
      <c r="G382" s="68"/>
      <c r="J382" s="105">
        <f>VLOOKUP(C382,Route2021!$C$2:$J$1212,8,FALSE)</f>
        <v>0</v>
      </c>
      <c r="N382" s="49">
        <f>VLOOKUP(C382,Bilan!$B$4:$D$1985,3,FALSE)</f>
        <v>4390</v>
      </c>
      <c r="O382" s="49">
        <f t="shared" si="26"/>
        <v>0</v>
      </c>
      <c r="P382" s="50" t="e">
        <f>VLOOKUP(C382,VTT!$C$2:$F$357,4,FALSE)</f>
        <v>#N/A</v>
      </c>
    </row>
    <row r="383" spans="1:16" ht="14.45" customHeight="1" x14ac:dyDescent="0.25">
      <c r="A383" s="67"/>
      <c r="B383" s="49">
        <f t="shared" si="25"/>
        <v>2445</v>
      </c>
      <c r="C383" s="49" t="s">
        <v>2984</v>
      </c>
      <c r="D383" s="5" t="s">
        <v>2982</v>
      </c>
      <c r="E383" s="49" t="str">
        <f>VLOOKUP(C383,[5]A!$C$2:$I$800,7,FALSE)</f>
        <v>06297059718</v>
      </c>
      <c r="F383" s="50" t="s">
        <v>971</v>
      </c>
      <c r="G383" s="68"/>
      <c r="J383" s="105" t="e">
        <f>VLOOKUP(C383,Route2021!$C$2:$J$1212,8,FALSE)</f>
        <v>#N/A</v>
      </c>
      <c r="N383" s="49">
        <f>VLOOKUP(C383,Bilan!$B$4:$D$1985,3,FALSE)</f>
        <v>2445</v>
      </c>
      <c r="O383" s="49">
        <f t="shared" si="26"/>
        <v>0</v>
      </c>
      <c r="P383" s="50" t="e">
        <f>VLOOKUP(C383,VTT!$C$2:$F$357,4,FALSE)</f>
        <v>#N/A</v>
      </c>
    </row>
    <row r="384" spans="1:16" ht="14.45" customHeight="1" x14ac:dyDescent="0.25">
      <c r="A384" s="67"/>
      <c r="B384" s="49">
        <f t="shared" si="25"/>
        <v>144559</v>
      </c>
      <c r="C384" s="49" t="s">
        <v>137</v>
      </c>
      <c r="D384" s="5" t="s">
        <v>101</v>
      </c>
      <c r="E384" s="49" t="str">
        <f>VLOOKUP(C384,[5]A!$C$2:$I$800,7,FALSE)</f>
        <v>06297069832</v>
      </c>
      <c r="F384" s="50" t="s">
        <v>971</v>
      </c>
      <c r="G384" s="68"/>
      <c r="J384" s="105">
        <f>VLOOKUP(C384,Route2021!$C$2:$J$1212,8,FALSE)</f>
        <v>1</v>
      </c>
      <c r="N384" s="49">
        <f>VLOOKUP(C384,Bilan!$B$4:$D$1985,3,FALSE)</f>
        <v>144559</v>
      </c>
      <c r="O384" s="49">
        <f t="shared" si="26"/>
        <v>0</v>
      </c>
      <c r="P384" s="50" t="e">
        <f>VLOOKUP(C384,VTT!$C$2:$F$357,4,FALSE)</f>
        <v>#N/A</v>
      </c>
    </row>
    <row r="385" spans="1:16" ht="14.45" customHeight="1" x14ac:dyDescent="0.25">
      <c r="A385" s="67">
        <v>533</v>
      </c>
      <c r="B385" s="49">
        <f t="shared" si="25"/>
        <v>10018</v>
      </c>
      <c r="C385" s="49" t="s">
        <v>4224</v>
      </c>
      <c r="D385" s="5" t="s">
        <v>2786</v>
      </c>
      <c r="E385" s="49" t="e">
        <f>VLOOKUP(C385,[5]A!$C$2:$I$800,7,FALSE)</f>
        <v>#N/A</v>
      </c>
      <c r="F385" s="50" t="s">
        <v>971</v>
      </c>
      <c r="G385" s="68"/>
      <c r="J385" s="105" t="e">
        <f>VLOOKUP(C385,Route2021!$C$2:$J$1212,8,FALSE)</f>
        <v>#N/A</v>
      </c>
      <c r="N385" s="49">
        <f>VLOOKUP(C385,Bilan!$B$4:$D$1985,3,FALSE)</f>
        <v>10018</v>
      </c>
      <c r="O385" s="49">
        <f t="shared" si="26"/>
        <v>533</v>
      </c>
      <c r="P385" s="50" t="e">
        <f>VLOOKUP(C385,VTT!$C$2:$F$357,4,FALSE)</f>
        <v>#N/A</v>
      </c>
    </row>
    <row r="386" spans="1:16" ht="14.45" customHeight="1" x14ac:dyDescent="0.25">
      <c r="A386" s="67"/>
      <c r="B386" s="49">
        <v>5145</v>
      </c>
      <c r="C386" s="49" t="s">
        <v>3048</v>
      </c>
      <c r="D386" s="5" t="s">
        <v>231</v>
      </c>
      <c r="E386" s="49" t="str">
        <f>VLOOKUP(C386,[5]A!$C$2:$I$800,7,FALSE)</f>
        <v>05999098042</v>
      </c>
      <c r="F386" s="50" t="s">
        <v>971</v>
      </c>
      <c r="G386" s="68"/>
      <c r="J386" s="105" t="e">
        <f>VLOOKUP(C386,Route2021!$C$2:$J$1212,8,FALSE)</f>
        <v>#N/A</v>
      </c>
      <c r="N386" s="49">
        <f>VLOOKUP(C386,Bilan!$B$4:$D$1985,3,FALSE)</f>
        <v>5145</v>
      </c>
      <c r="O386" s="49">
        <f t="shared" si="26"/>
        <v>0</v>
      </c>
      <c r="P386" s="50" t="str">
        <f>VLOOKUP(C386,VTT!$C$2:$F$357,4,FALSE)</f>
        <v>40/49 ans</v>
      </c>
    </row>
    <row r="387" spans="1:16" ht="14.45" customHeight="1" x14ac:dyDescent="0.25">
      <c r="A387" s="67"/>
      <c r="B387" s="49">
        <f>N387</f>
        <v>4483</v>
      </c>
      <c r="C387" s="49" t="s">
        <v>2794</v>
      </c>
      <c r="D387" s="5" t="s">
        <v>2589</v>
      </c>
      <c r="E387" s="49" t="str">
        <f>VLOOKUP(C387,[5]A!$C$2:$I$800,7,FALSE)</f>
        <v>06297092249</v>
      </c>
      <c r="F387" s="50" t="s">
        <v>971</v>
      </c>
      <c r="G387" s="68"/>
      <c r="J387" s="105">
        <f>VLOOKUP(C387,Route2021!$C$2:$J$1212,8,FALSE)</f>
        <v>0</v>
      </c>
      <c r="N387" s="49">
        <f>VLOOKUP(C387,Bilan!$B$4:$D$1985,3,FALSE)</f>
        <v>4483</v>
      </c>
      <c r="O387" s="49">
        <f t="shared" si="26"/>
        <v>0</v>
      </c>
      <c r="P387" s="50" t="e">
        <f>VLOOKUP(C387,VTT!$C$2:$F$357,4,FALSE)</f>
        <v>#N/A</v>
      </c>
    </row>
    <row r="388" spans="1:16" ht="14.45" customHeight="1" x14ac:dyDescent="0.25">
      <c r="A388" s="22">
        <v>81</v>
      </c>
      <c r="B388" s="22">
        <f>N388</f>
        <v>4435</v>
      </c>
      <c r="C388" s="49" t="s">
        <v>2950</v>
      </c>
      <c r="D388" s="49" t="s">
        <v>2786</v>
      </c>
      <c r="E388" s="49" t="str">
        <f>VLOOKUP(C388,[5]A!$C$2:$I$800,7,FALSE)</f>
        <v>06210643857</v>
      </c>
      <c r="F388" s="50" t="str">
        <f>VLOOKUP(C388,[5]A!$C$2:$G$800,5,FALSE)</f>
        <v>Adulte Masculin 50/59 ans</v>
      </c>
      <c r="G388" s="68"/>
      <c r="J388" s="105">
        <v>1</v>
      </c>
      <c r="N388" s="49">
        <f>VLOOKUP(C388,Bilan!$B$4:$D$1985,3,FALSE)</f>
        <v>4435</v>
      </c>
      <c r="O388" s="49">
        <f t="shared" si="21"/>
        <v>81</v>
      </c>
      <c r="P388" s="50" t="str">
        <f>VLOOKUP(C388,VTT!$C$2:$F$357,4,FALSE)</f>
        <v>50/59 ans</v>
      </c>
    </row>
    <row r="389" spans="1:16" ht="14.45" customHeight="1" x14ac:dyDescent="0.25">
      <c r="A389" s="22">
        <v>82</v>
      </c>
      <c r="B389" s="22">
        <f>N389</f>
        <v>2453</v>
      </c>
      <c r="C389" s="49" t="s">
        <v>2770</v>
      </c>
      <c r="D389" s="49" t="s">
        <v>3130</v>
      </c>
      <c r="E389" s="49" t="str">
        <f>VLOOKUP(C389,[5]A!$C$2:$I$800,7,FALSE)</f>
        <v>06260055573</v>
      </c>
      <c r="F389" s="50" t="str">
        <f>VLOOKUP(C389,[5]A!$C$2:$G$800,5,FALSE)</f>
        <v>Adulte Masculin 50/59 ans</v>
      </c>
      <c r="G389" s="68"/>
      <c r="J389" s="105" t="e">
        <f>VLOOKUP(C389,Route2021!$C$2:$J$1212,8,FALSE)</f>
        <v>#N/A</v>
      </c>
      <c r="N389" s="49">
        <f>VLOOKUP(C389,Bilan!$B$4:$D$1985,3,FALSE)</f>
        <v>2453</v>
      </c>
      <c r="O389" s="49">
        <f t="shared" si="21"/>
        <v>82</v>
      </c>
      <c r="P389" s="50" t="str">
        <f>VLOOKUP(C389,VTT!$C$2:$F$357,4,FALSE)</f>
        <v>50/59 ans</v>
      </c>
    </row>
    <row r="390" spans="1:16" ht="14.45" customHeight="1" x14ac:dyDescent="0.25">
      <c r="A390" s="22">
        <v>83</v>
      </c>
      <c r="B390" s="22">
        <f>N390</f>
        <v>144349</v>
      </c>
      <c r="C390" s="49" t="s">
        <v>1958</v>
      </c>
      <c r="D390" s="49" t="s">
        <v>3049</v>
      </c>
      <c r="E390" s="49" t="str">
        <f>VLOOKUP(C390,[5]A!$C$2:$I$800,7,FALSE)</f>
        <v>05999097890</v>
      </c>
      <c r="F390" s="50" t="str">
        <f>VLOOKUP(C390,[5]A!$C$2:$G$800,5,FALSE)</f>
        <v>Adulte Masculin 50/59 ans</v>
      </c>
      <c r="G390" s="68"/>
      <c r="J390" s="105">
        <f>VLOOKUP(C390,Route2021!$C$2:$J$1212,8,FALSE)</f>
        <v>1</v>
      </c>
      <c r="N390" s="49">
        <f>VLOOKUP(C390,Bilan!$B$4:$D$1985,3,FALSE)</f>
        <v>144349</v>
      </c>
      <c r="O390" s="49">
        <f t="shared" si="21"/>
        <v>83</v>
      </c>
      <c r="P390" s="50" t="str">
        <f>VLOOKUP(C390,VTT!$C$2:$F$357,4,FALSE)</f>
        <v>50/59 ans</v>
      </c>
    </row>
    <row r="391" spans="1:16" ht="14.45" customHeight="1" x14ac:dyDescent="0.25">
      <c r="A391" s="22">
        <v>84</v>
      </c>
      <c r="B391" s="22">
        <v>2314</v>
      </c>
      <c r="C391" s="49" t="s">
        <v>3013</v>
      </c>
      <c r="D391" s="49" t="s">
        <v>16</v>
      </c>
      <c r="E391" s="49" t="e">
        <f>VLOOKUP(C391,[5]A!$C$2:$I$800,7,FALSE)</f>
        <v>#N/A</v>
      </c>
      <c r="F391" s="50" t="s">
        <v>987</v>
      </c>
      <c r="G391" s="68"/>
      <c r="J391" s="105" t="e">
        <f>VLOOKUP(C391,Route2021!$C$2:$J$1212,8,FALSE)</f>
        <v>#N/A</v>
      </c>
      <c r="N391" s="49">
        <f>VLOOKUP(C391,Bilan!$B$4:$D$1985,3,FALSE)</f>
        <v>2314</v>
      </c>
      <c r="O391" s="49">
        <f t="shared" si="21"/>
        <v>84</v>
      </c>
      <c r="P391" s="50" t="str">
        <f>VLOOKUP(C391,VTT!$C$2:$F$357,4,FALSE)</f>
        <v>50/59 ans</v>
      </c>
    </row>
    <row r="392" spans="1:16" ht="14.45" customHeight="1" x14ac:dyDescent="0.25">
      <c r="A392" s="22">
        <v>85</v>
      </c>
      <c r="B392" s="22">
        <f t="shared" ref="B392:B398" si="27">N392</f>
        <v>144333</v>
      </c>
      <c r="C392" s="49" t="s">
        <v>237</v>
      </c>
      <c r="D392" s="49" t="s">
        <v>3003</v>
      </c>
      <c r="E392" s="49" t="str">
        <f>VLOOKUP(C392,[5]A!$C$2:$I$800,7,FALSE)</f>
        <v>05965594028</v>
      </c>
      <c r="F392" s="50" t="str">
        <f>VLOOKUP(C392,[5]A!$C$2:$G$800,5,FALSE)</f>
        <v>Adulte Masculin 50/59 ans</v>
      </c>
      <c r="G392" s="68"/>
      <c r="J392" s="105">
        <f>VLOOKUP(C392,Route2021!$C$2:$J$1212,8,FALSE)</f>
        <v>1</v>
      </c>
      <c r="N392" s="49">
        <f>VLOOKUP(C392,Bilan!$B$4:$D$1985,3,FALSE)</f>
        <v>144333</v>
      </c>
      <c r="O392" s="49">
        <f t="shared" si="21"/>
        <v>85</v>
      </c>
      <c r="P392" s="50" t="str">
        <f>VLOOKUP(C392,VTT!$C$2:$F$357,4,FALSE)</f>
        <v>50/59 ans</v>
      </c>
    </row>
    <row r="393" spans="1:16" ht="14.45" customHeight="1" x14ac:dyDescent="0.25">
      <c r="A393" s="22">
        <v>86</v>
      </c>
      <c r="B393" s="22">
        <f t="shared" si="27"/>
        <v>4370</v>
      </c>
      <c r="C393" s="49" t="s">
        <v>1139</v>
      </c>
      <c r="D393" s="49" t="s">
        <v>3050</v>
      </c>
      <c r="E393" s="49" t="str">
        <f>VLOOKUP(C393,[5]A!$C$2:$I$800,7,FALSE)</f>
        <v>05996214966</v>
      </c>
      <c r="F393" s="50" t="str">
        <f>VLOOKUP(C393,[5]A!$C$2:$G$800,5,FALSE)</f>
        <v>Adulte Masculin 50/59 ans</v>
      </c>
      <c r="G393" s="68"/>
      <c r="J393" s="105">
        <v>1</v>
      </c>
      <c r="N393" s="49">
        <f>VLOOKUP(C393,Bilan!$B$4:$D$1985,3,FALSE)</f>
        <v>4370</v>
      </c>
      <c r="O393" s="49">
        <f t="shared" si="21"/>
        <v>86</v>
      </c>
      <c r="P393" s="50" t="str">
        <f>VLOOKUP(C393,VTT!$C$2:$F$357,4,FALSE)</f>
        <v>50/59 ans</v>
      </c>
    </row>
    <row r="394" spans="1:16" ht="14.45" customHeight="1" x14ac:dyDescent="0.25">
      <c r="A394" s="22">
        <v>87</v>
      </c>
      <c r="B394" s="22">
        <f t="shared" si="27"/>
        <v>4408</v>
      </c>
      <c r="C394" s="49" t="s">
        <v>1978</v>
      </c>
      <c r="D394" s="49" t="s">
        <v>33</v>
      </c>
      <c r="E394" s="49" t="str">
        <f>VLOOKUP(C394,[5]A!$C$2:$I$800,7,FALSE)</f>
        <v>05999023584</v>
      </c>
      <c r="F394" s="50" t="str">
        <f>VLOOKUP(C394,[5]A!$C$2:$G$800,5,FALSE)</f>
        <v>Adulte Masculin 50/59 ans</v>
      </c>
      <c r="G394" s="68"/>
      <c r="J394" s="105" t="e">
        <f>VLOOKUP(C394,Route2021!$C$2:$J$1212,8,FALSE)</f>
        <v>#N/A</v>
      </c>
      <c r="N394" s="49">
        <f>VLOOKUP(C394,Bilan!$B$4:$D$1985,3,FALSE)</f>
        <v>4408</v>
      </c>
      <c r="O394" s="49">
        <f t="shared" si="21"/>
        <v>87</v>
      </c>
      <c r="P394" s="50" t="str">
        <f>VLOOKUP(C394,VTT!$C$2:$F$357,4,FALSE)</f>
        <v>50/59 ans</v>
      </c>
    </row>
    <row r="395" spans="1:16" ht="14.45" customHeight="1" x14ac:dyDescent="0.25">
      <c r="A395" s="22">
        <v>88</v>
      </c>
      <c r="B395" s="22">
        <f t="shared" si="27"/>
        <v>4410</v>
      </c>
      <c r="C395" s="5" t="s">
        <v>2947</v>
      </c>
      <c r="D395" s="49" t="s">
        <v>2786</v>
      </c>
      <c r="E395" s="49" t="str">
        <f>VLOOKUP(C395,[5]A!$C$2:$I$800,7,FALSE)</f>
        <v>06297008509</v>
      </c>
      <c r="F395" s="50" t="str">
        <f>VLOOKUP(C395,[5]A!$C$2:$G$800,5,FALSE)</f>
        <v>Adulte Masculin 50/59 ans</v>
      </c>
      <c r="G395" s="68"/>
      <c r="J395" s="105" t="e">
        <f>VLOOKUP(C395,Route2021!$C$2:$J$1212,8,FALSE)</f>
        <v>#N/A</v>
      </c>
      <c r="N395" s="49">
        <f>VLOOKUP(C395,Bilan!$B$4:$D$1985,3,FALSE)</f>
        <v>4410</v>
      </c>
      <c r="O395" s="49">
        <f t="shared" si="21"/>
        <v>88</v>
      </c>
      <c r="P395" s="50" t="str">
        <f>VLOOKUP(C395,VTT!$C$2:$F$357,4,FALSE)</f>
        <v>50/59 ans</v>
      </c>
    </row>
    <row r="396" spans="1:16" ht="14.45" customHeight="1" x14ac:dyDescent="0.25">
      <c r="A396" s="22">
        <v>89</v>
      </c>
      <c r="B396" s="22">
        <f t="shared" si="27"/>
        <v>144308</v>
      </c>
      <c r="C396" s="49" t="s">
        <v>236</v>
      </c>
      <c r="D396" s="49" t="s">
        <v>3051</v>
      </c>
      <c r="E396" s="49" t="str">
        <f>VLOOKUP(C396,[5]A!$C$2:$I$800,7,FALSE)</f>
        <v>05999068625</v>
      </c>
      <c r="F396" s="50" t="str">
        <f>VLOOKUP(C396,[5]A!$C$2:$G$800,5,FALSE)</f>
        <v>Adulte Masculin 50/59 ans</v>
      </c>
      <c r="G396" s="68"/>
      <c r="J396" s="105">
        <f>VLOOKUP(C396,Route2021!$C$2:$J$1212,8,FALSE)</f>
        <v>1</v>
      </c>
      <c r="N396" s="49">
        <f>VLOOKUP(C396,Bilan!$B$4:$D$1985,3,FALSE)</f>
        <v>144308</v>
      </c>
      <c r="O396" s="49">
        <f t="shared" si="21"/>
        <v>89</v>
      </c>
      <c r="P396" s="50" t="str">
        <f>VLOOKUP(C396,VTT!$C$2:$F$357,4,FALSE)</f>
        <v>50/59 ans</v>
      </c>
    </row>
    <row r="397" spans="1:16" ht="14.45" customHeight="1" x14ac:dyDescent="0.25">
      <c r="A397" s="22">
        <v>90</v>
      </c>
      <c r="B397" s="22">
        <f t="shared" si="27"/>
        <v>2447</v>
      </c>
      <c r="C397" s="49" t="s">
        <v>3052</v>
      </c>
      <c r="D397" s="49" t="s">
        <v>3130</v>
      </c>
      <c r="E397" s="49" t="str">
        <f>VLOOKUP(C397,[5]A!$C$2:$I$800,7,FALSE)</f>
        <v>06297055893</v>
      </c>
      <c r="F397" s="50" t="str">
        <f>VLOOKUP(C397,[5]A!$C$2:$G$800,5,FALSE)</f>
        <v>Adulte Masculin 50/59 ans</v>
      </c>
      <c r="G397" s="68"/>
      <c r="J397" s="105" t="e">
        <f>VLOOKUP(C397,Route2021!$C$2:$J$1212,8,FALSE)</f>
        <v>#N/A</v>
      </c>
      <c r="N397" s="49">
        <f>VLOOKUP(C397,Bilan!$B$4:$D$1985,3,FALSE)</f>
        <v>2447</v>
      </c>
      <c r="O397" s="49">
        <f t="shared" si="21"/>
        <v>90</v>
      </c>
      <c r="P397" s="50" t="str">
        <f>VLOOKUP(C397,VTT!$C$2:$F$357,4,FALSE)</f>
        <v>50/59 ans</v>
      </c>
    </row>
    <row r="398" spans="1:16" ht="14.45" customHeight="1" x14ac:dyDescent="0.25">
      <c r="A398" s="22">
        <v>91</v>
      </c>
      <c r="B398" s="22">
        <f t="shared" si="27"/>
        <v>2374</v>
      </c>
      <c r="C398" s="49" t="s">
        <v>2682</v>
      </c>
      <c r="D398" s="49" t="s">
        <v>3053</v>
      </c>
      <c r="E398" s="49" t="str">
        <f>VLOOKUP(C398,[5]A!$C$2:$I$800,7,FALSE)</f>
        <v>06240143251</v>
      </c>
      <c r="F398" s="50" t="str">
        <f>VLOOKUP(C398,[5]A!$C$2:$G$800,5,FALSE)</f>
        <v>Adulte Masculin 50/59 ans</v>
      </c>
      <c r="G398" s="68"/>
      <c r="J398" s="105">
        <f>VLOOKUP(C398,Route2021!$C$2:$J$1212,8,FALSE)</f>
        <v>0</v>
      </c>
      <c r="N398" s="49">
        <f>VLOOKUP(C398,Bilan!$B$4:$D$1985,3,FALSE)</f>
        <v>2374</v>
      </c>
      <c r="O398" s="49">
        <f t="shared" si="21"/>
        <v>91</v>
      </c>
      <c r="P398" s="50" t="str">
        <f>VLOOKUP(C398,VTT!$C$2:$F$357,4,FALSE)</f>
        <v>50/59 ans</v>
      </c>
    </row>
    <row r="399" spans="1:16" ht="14.45" customHeight="1" x14ac:dyDescent="0.25">
      <c r="A399" s="22">
        <v>92</v>
      </c>
      <c r="B399" s="22">
        <v>2451</v>
      </c>
      <c r="C399" s="49" t="s">
        <v>2619</v>
      </c>
      <c r="D399" s="49" t="s">
        <v>3130</v>
      </c>
      <c r="E399" s="49" t="str">
        <f>VLOOKUP(C399,[5]A!$C$2:$I$800,7,FALSE)</f>
        <v>06240368462</v>
      </c>
      <c r="F399" s="50" t="str">
        <f>VLOOKUP(C399,[5]A!$C$2:$G$800,5,FALSE)</f>
        <v>Adulte Masculin 50/59 ans</v>
      </c>
      <c r="G399" s="68"/>
      <c r="J399" s="105">
        <f>VLOOKUP(C399,Route2021!$C$2:$J$1212,8,FALSE)</f>
        <v>0</v>
      </c>
      <c r="N399" s="49">
        <f>VLOOKUP(C399,Bilan!$B$4:$D$1985,3,FALSE)</f>
        <v>2451</v>
      </c>
      <c r="O399" s="49">
        <f t="shared" si="21"/>
        <v>92</v>
      </c>
      <c r="P399" s="50" t="str">
        <f>VLOOKUP(C399,VTT!$C$2:$F$357,4,FALSE)</f>
        <v>40/49 ans</v>
      </c>
    </row>
    <row r="400" spans="1:16" ht="14.45" customHeight="1" x14ac:dyDescent="0.25">
      <c r="A400" s="22">
        <v>93</v>
      </c>
      <c r="B400" s="22">
        <v>4364</v>
      </c>
      <c r="C400" s="49" t="s">
        <v>2922</v>
      </c>
      <c r="D400" s="49" t="s">
        <v>36</v>
      </c>
      <c r="E400" s="49" t="str">
        <f>VLOOKUP(C400,[5]A!$C$2:$I$800,7,FALSE)</f>
        <v>05999099816</v>
      </c>
      <c r="F400" s="50" t="str">
        <f>VLOOKUP(C400,[5]A!$C$2:$G$800,5,FALSE)</f>
        <v>Adulte Masculin 50/59 ans</v>
      </c>
      <c r="G400" s="68"/>
      <c r="J400" s="105">
        <v>1</v>
      </c>
      <c r="N400" s="49">
        <f>VLOOKUP(C400,Bilan!$B$4:$D$1985,3,FALSE)</f>
        <v>4364</v>
      </c>
      <c r="O400" s="49">
        <f t="shared" si="21"/>
        <v>93</v>
      </c>
      <c r="P400" s="50" t="str">
        <f>VLOOKUP(C400,VTT!$C$2:$F$357,4,FALSE)</f>
        <v>50/59 ans</v>
      </c>
    </row>
    <row r="401" spans="1:16" ht="14.45" customHeight="1" x14ac:dyDescent="0.25">
      <c r="A401" s="22">
        <v>94</v>
      </c>
      <c r="B401" s="22">
        <f t="shared" ref="B401:B411" si="28">N401</f>
        <v>2424</v>
      </c>
      <c r="C401" s="5" t="s">
        <v>1060</v>
      </c>
      <c r="D401" s="5" t="s">
        <v>3720</v>
      </c>
      <c r="E401" s="49" t="str">
        <f>VLOOKUP(C401,[5]A!$C$2:$I$800,7,FALSE)</f>
        <v>05999019952</v>
      </c>
      <c r="F401" s="50" t="str">
        <f>VLOOKUP(C401,[5]A!$C$2:$G$800,5,FALSE)</f>
        <v>Adulte Masculin 50/59 ans</v>
      </c>
      <c r="G401" s="68"/>
      <c r="J401" s="105">
        <v>1</v>
      </c>
      <c r="N401" s="49">
        <f>VLOOKUP(C401,Bilan!$B$4:$D$1985,3,FALSE)</f>
        <v>2424</v>
      </c>
      <c r="O401" s="49">
        <f t="shared" si="21"/>
        <v>94</v>
      </c>
      <c r="P401" s="50" t="str">
        <f>VLOOKUP(C401,VTT!$C$2:$F$357,4,FALSE)</f>
        <v>50/59 ans</v>
      </c>
    </row>
    <row r="402" spans="1:16" ht="14.45" customHeight="1" x14ac:dyDescent="0.25">
      <c r="A402" s="22">
        <v>95</v>
      </c>
      <c r="B402" s="22">
        <f t="shared" si="28"/>
        <v>144410</v>
      </c>
      <c r="C402" s="49" t="s">
        <v>804</v>
      </c>
      <c r="D402" s="49" t="s">
        <v>195</v>
      </c>
      <c r="E402" s="49" t="str">
        <f>VLOOKUP(C402,[5]A!$C$2:$I$800,7,FALSE)</f>
        <v>05953099025</v>
      </c>
      <c r="F402" s="50" t="str">
        <f>VLOOKUP(C402,[5]A!$C$2:$G$800,5,FALSE)</f>
        <v>Adulte Masculin 50/59 ans</v>
      </c>
      <c r="G402" s="68"/>
      <c r="J402" s="105">
        <v>1</v>
      </c>
      <c r="N402" s="49">
        <f>VLOOKUP(C402,Bilan!$B$4:$D$1985,3,FALSE)</f>
        <v>144410</v>
      </c>
      <c r="O402" s="49">
        <f t="shared" si="21"/>
        <v>95</v>
      </c>
      <c r="P402" s="50" t="e">
        <f>VLOOKUP(C402,VTT!$C$2:$F$357,4,FALSE)</f>
        <v>#N/A</v>
      </c>
    </row>
    <row r="403" spans="1:16" ht="14.45" customHeight="1" x14ac:dyDescent="0.25">
      <c r="A403" s="22">
        <v>96</v>
      </c>
      <c r="B403" s="22">
        <f t="shared" si="28"/>
        <v>3131</v>
      </c>
      <c r="C403" s="49" t="s">
        <v>906</v>
      </c>
      <c r="D403" s="19" t="s">
        <v>4</v>
      </c>
      <c r="E403" s="49" t="str">
        <f>VLOOKUP(C403,[5]A!$C$2:$I$800,7,FALSE)</f>
        <v>05994059597</v>
      </c>
      <c r="F403" s="50" t="str">
        <f>VLOOKUP(C403,[5]A!$C$2:$G$800,5,FALSE)</f>
        <v>Adulte Masculin 50/59 ans</v>
      </c>
      <c r="G403" s="68"/>
      <c r="J403" s="105">
        <v>1</v>
      </c>
      <c r="N403" s="49">
        <f>VLOOKUP(C403,Bilan!$B$4:$D$1985,3,FALSE)</f>
        <v>3131</v>
      </c>
      <c r="O403" s="49">
        <f t="shared" si="21"/>
        <v>96</v>
      </c>
      <c r="P403" s="50" t="str">
        <f>VLOOKUP(C403,VTT!$C$2:$F$357,4,FALSE)</f>
        <v>50/59 ans</v>
      </c>
    </row>
    <row r="404" spans="1:16" ht="14.45" customHeight="1" x14ac:dyDescent="0.25">
      <c r="A404" s="22">
        <v>97</v>
      </c>
      <c r="B404" s="22">
        <f t="shared" si="28"/>
        <v>2449</v>
      </c>
      <c r="C404" s="49" t="s">
        <v>2987</v>
      </c>
      <c r="D404" s="19" t="s">
        <v>153</v>
      </c>
      <c r="E404" s="49" t="e">
        <f>VLOOKUP(C404,[5]A!$C$2:$I$800,7,FALSE)</f>
        <v>#N/A</v>
      </c>
      <c r="F404" s="50" t="s">
        <v>987</v>
      </c>
      <c r="G404" s="68"/>
      <c r="J404" s="105" t="e">
        <f>VLOOKUP(C404,Route2021!$C$2:$J$1212,8,FALSE)</f>
        <v>#N/A</v>
      </c>
      <c r="N404" s="49">
        <f>VLOOKUP(C404,Bilan!$B$4:$D$1985,3,FALSE)</f>
        <v>2449</v>
      </c>
      <c r="O404" s="49">
        <f t="shared" si="21"/>
        <v>97</v>
      </c>
      <c r="P404" s="50" t="str">
        <f>VLOOKUP(C404,VTT!$C$2:$F$357,4,FALSE)</f>
        <v>50/59 ans</v>
      </c>
    </row>
    <row r="405" spans="1:16" ht="14.45" customHeight="1" x14ac:dyDescent="0.25">
      <c r="A405" s="22">
        <v>98</v>
      </c>
      <c r="B405" s="22">
        <f t="shared" si="28"/>
        <v>144362</v>
      </c>
      <c r="C405" s="49" t="s">
        <v>561</v>
      </c>
      <c r="D405" s="51" t="s">
        <v>105</v>
      </c>
      <c r="E405" s="49" t="e">
        <f>VLOOKUP(C405,[5]A!$C$2:$I$800,7,FALSE)</f>
        <v>#N/A</v>
      </c>
      <c r="F405" s="50" t="s">
        <v>987</v>
      </c>
      <c r="G405" s="68"/>
      <c r="J405" s="105" t="e">
        <f>VLOOKUP(C405,Route2021!$C$2:$J$1212,8,FALSE)</f>
        <v>#N/A</v>
      </c>
      <c r="N405" s="49">
        <f>VLOOKUP(C405,Bilan!$B$4:$D$1985,3,FALSE)</f>
        <v>144362</v>
      </c>
      <c r="O405" s="49">
        <f t="shared" si="21"/>
        <v>98</v>
      </c>
      <c r="P405" s="50" t="str">
        <f>VLOOKUP(C405,VTT!$C$2:$F$357,4,FALSE)</f>
        <v>50/59 ans</v>
      </c>
    </row>
    <row r="406" spans="1:16" ht="14.45" customHeight="1" x14ac:dyDescent="0.25">
      <c r="A406" s="22">
        <v>99</v>
      </c>
      <c r="B406" s="22">
        <f t="shared" si="28"/>
        <v>2229</v>
      </c>
      <c r="C406" s="49" t="s">
        <v>573</v>
      </c>
      <c r="D406" s="51" t="s">
        <v>14</v>
      </c>
      <c r="E406" s="49" t="str">
        <f>VLOOKUP(C406,[5]A!$C$2:$I$800,7,FALSE)</f>
        <v>05999069521</v>
      </c>
      <c r="F406" s="50" t="s">
        <v>987</v>
      </c>
      <c r="G406" s="68"/>
      <c r="J406" s="105">
        <f>VLOOKUP(C406,Route2021!$C$2:$J$1212,8,FALSE)</f>
        <v>1</v>
      </c>
      <c r="N406" s="49">
        <f>VLOOKUP(C406,Bilan!$B$4:$D$1985,3,FALSE)</f>
        <v>2229</v>
      </c>
      <c r="O406" s="49">
        <f t="shared" si="21"/>
        <v>99</v>
      </c>
      <c r="P406" s="50" t="str">
        <f>VLOOKUP(C406,VTT!$C$2:$F$357,4,FALSE)</f>
        <v>50/59 ans</v>
      </c>
    </row>
    <row r="407" spans="1:16" ht="14.45" customHeight="1" x14ac:dyDescent="0.25">
      <c r="A407" s="22">
        <v>100</v>
      </c>
      <c r="B407" s="22">
        <f t="shared" si="28"/>
        <v>2188</v>
      </c>
      <c r="C407" s="49" t="s">
        <v>278</v>
      </c>
      <c r="D407" s="51" t="s">
        <v>171</v>
      </c>
      <c r="E407" s="49" t="e">
        <f>VLOOKUP(C407,[5]A!$C$2:$I$800,7,FALSE)</f>
        <v>#N/A</v>
      </c>
      <c r="F407" s="50" t="s">
        <v>987</v>
      </c>
      <c r="G407" s="68"/>
      <c r="J407" s="105">
        <f>VLOOKUP(C407,Route2021!$C$2:$J$1212,8,FALSE)</f>
        <v>0</v>
      </c>
      <c r="N407" s="49">
        <f>VLOOKUP(C407,Bilan!$B$4:$D$1985,3,FALSE)</f>
        <v>2188</v>
      </c>
      <c r="O407" s="49">
        <f t="shared" si="21"/>
        <v>100</v>
      </c>
      <c r="P407" s="50" t="str">
        <f>VLOOKUP(C407,VTT!$C$2:$F$357,4,FALSE)</f>
        <v>50/59 ans</v>
      </c>
    </row>
    <row r="408" spans="1:16" ht="14.45" customHeight="1" x14ac:dyDescent="0.25">
      <c r="A408" s="22">
        <v>181</v>
      </c>
      <c r="B408" s="22" t="e">
        <f t="shared" si="28"/>
        <v>#N/A</v>
      </c>
      <c r="C408" s="49" t="s">
        <v>3136</v>
      </c>
      <c r="D408" s="51" t="s">
        <v>2969</v>
      </c>
      <c r="E408" s="49" t="e">
        <f>VLOOKUP(C408,[5]A!$C$2:$I$800,7,FALSE)</f>
        <v>#N/A</v>
      </c>
      <c r="F408" s="50" t="s">
        <v>987</v>
      </c>
      <c r="G408" s="68"/>
      <c r="J408" s="105" t="e">
        <f>VLOOKUP(C408,Route2021!$C$2:$J$1212,8,FALSE)</f>
        <v>#N/A</v>
      </c>
      <c r="N408" s="49" t="e">
        <f>VLOOKUP(C408,Bilan!$B$4:$D$1985,3,FALSE)</f>
        <v>#N/A</v>
      </c>
      <c r="O408" s="49">
        <f t="shared" si="21"/>
        <v>181</v>
      </c>
      <c r="P408" s="50" t="str">
        <f>VLOOKUP(C408,VTT!$C$2:$F$357,4,FALSE)</f>
        <v>50/59 ans</v>
      </c>
    </row>
    <row r="409" spans="1:16" ht="14.45" customHeight="1" x14ac:dyDescent="0.25">
      <c r="A409" s="22">
        <v>182</v>
      </c>
      <c r="B409" s="22">
        <f t="shared" si="28"/>
        <v>2325</v>
      </c>
      <c r="C409" s="49" t="s">
        <v>2839</v>
      </c>
      <c r="D409" s="51" t="s">
        <v>126</v>
      </c>
      <c r="E409" s="49" t="str">
        <f>VLOOKUP(C409,[5]A!$C$2:$I$800,7,FALSE)</f>
        <v>06297083855</v>
      </c>
      <c r="F409" s="50" t="s">
        <v>987</v>
      </c>
      <c r="G409" s="68"/>
      <c r="J409" s="105">
        <f>VLOOKUP(C409,Route2021!$C$2:$J$1212,8,FALSE)</f>
        <v>0</v>
      </c>
      <c r="N409" s="49">
        <f>VLOOKUP(C409,Bilan!$B$4:$D$1985,3,FALSE)</f>
        <v>2325</v>
      </c>
      <c r="O409" s="49">
        <f t="shared" si="21"/>
        <v>182</v>
      </c>
      <c r="P409" s="50" t="str">
        <f>VLOOKUP(C409,VTT!$C$2:$F$357,4,FALSE)</f>
        <v>50/59 ans</v>
      </c>
    </row>
    <row r="410" spans="1:16" ht="14.45" customHeight="1" x14ac:dyDescent="0.25">
      <c r="A410" s="22">
        <v>183</v>
      </c>
      <c r="B410" s="22">
        <f t="shared" si="28"/>
        <v>2223</v>
      </c>
      <c r="C410" s="49" t="s">
        <v>293</v>
      </c>
      <c r="D410" s="49" t="s">
        <v>47</v>
      </c>
      <c r="E410" s="49" t="str">
        <f>VLOOKUP(C410,[5]A!$C$2:$I$800,7,FALSE)</f>
        <v>06297098606</v>
      </c>
      <c r="F410" s="50" t="s">
        <v>987</v>
      </c>
      <c r="G410" s="68"/>
      <c r="J410" s="105">
        <f>VLOOKUP(C410,Route2021!$C$2:$J$1212,8,FALSE)</f>
        <v>0</v>
      </c>
      <c r="N410" s="49">
        <f>VLOOKUP(C410,Bilan!$B$4:$D$1985,3,FALSE)</f>
        <v>2223</v>
      </c>
      <c r="O410" s="49">
        <f t="shared" si="21"/>
        <v>183</v>
      </c>
      <c r="P410" s="50" t="str">
        <f>VLOOKUP(C410,VTT!$C$2:$F$357,4,FALSE)</f>
        <v>50/59 ans</v>
      </c>
    </row>
    <row r="411" spans="1:16" ht="14.45" customHeight="1" x14ac:dyDescent="0.25">
      <c r="A411" s="22">
        <v>184</v>
      </c>
      <c r="B411" s="22">
        <f t="shared" si="28"/>
        <v>2281</v>
      </c>
      <c r="C411" t="s">
        <v>708</v>
      </c>
      <c r="D411" t="s">
        <v>84</v>
      </c>
      <c r="E411" s="49" t="str">
        <f>VLOOKUP(C411,[5]A!$C$2:$I$800,7,FALSE)</f>
        <v>05999069649</v>
      </c>
      <c r="F411" s="50" t="s">
        <v>987</v>
      </c>
      <c r="G411" s="68"/>
      <c r="J411" s="105">
        <f>VLOOKUP(C411,Route2021!$C$2:$J$1212,8,FALSE)</f>
        <v>1</v>
      </c>
      <c r="N411" s="49">
        <f>VLOOKUP(C411,Bilan!$B$4:$D$1985,3,FALSE)</f>
        <v>2281</v>
      </c>
      <c r="O411" s="49">
        <f t="shared" si="21"/>
        <v>184</v>
      </c>
      <c r="P411" s="50" t="str">
        <f>VLOOKUP(C411,VTT!$C$2:$F$357,4,FALSE)</f>
        <v>50/59 ans</v>
      </c>
    </row>
    <row r="412" spans="1:16" ht="14.45" customHeight="1" x14ac:dyDescent="0.25">
      <c r="A412" s="22">
        <v>185</v>
      </c>
      <c r="B412" s="22">
        <v>144314</v>
      </c>
      <c r="C412" t="s">
        <v>58</v>
      </c>
      <c r="D412" t="s">
        <v>59</v>
      </c>
      <c r="E412" s="49" t="str">
        <f>VLOOKUP(C412,[5]A!$C$2:$I$800,7,FALSE)</f>
        <v>05999061117</v>
      </c>
      <c r="F412" s="50" t="s">
        <v>987</v>
      </c>
      <c r="G412" s="68"/>
      <c r="J412" s="105">
        <f>VLOOKUP(C412,Route2021!$C$2:$J$1212,8,FALSE)</f>
        <v>0</v>
      </c>
      <c r="N412" s="49">
        <f>VLOOKUP(C412,Bilan!$B$4:$D$1985,3,FALSE)</f>
        <v>144314</v>
      </c>
      <c r="O412" s="49">
        <v>185</v>
      </c>
      <c r="P412" s="50" t="str">
        <f>VLOOKUP(C412,VTT!$C$2:$F$357,4,FALSE)</f>
        <v>50/59 ans</v>
      </c>
    </row>
    <row r="413" spans="1:16" ht="14.45" customHeight="1" x14ac:dyDescent="0.25">
      <c r="A413" s="22">
        <v>186</v>
      </c>
      <c r="B413" s="22">
        <f>N413</f>
        <v>2503</v>
      </c>
      <c r="C413" t="s">
        <v>3973</v>
      </c>
      <c r="D413" t="s">
        <v>3193</v>
      </c>
      <c r="E413" s="49" t="e">
        <f>VLOOKUP(C413,[5]A!$C$2:$I$800,7,FALSE)</f>
        <v>#N/A</v>
      </c>
      <c r="F413" s="50" t="s">
        <v>987</v>
      </c>
      <c r="G413" s="68"/>
      <c r="J413" s="105" t="e">
        <f>VLOOKUP(C413,Route2021!$C$2:$J$1212,8,FALSE)</f>
        <v>#N/A</v>
      </c>
      <c r="N413" s="49">
        <f>VLOOKUP(C413,Bilan!$B$4:$D$1985,3,FALSE)</f>
        <v>2503</v>
      </c>
      <c r="O413" s="49">
        <f t="shared" si="21"/>
        <v>186</v>
      </c>
      <c r="P413" s="50" t="e">
        <f>VLOOKUP(C413,VTT!$C$2:$F$357,4,FALSE)</f>
        <v>#N/A</v>
      </c>
    </row>
    <row r="414" spans="1:16" ht="14.45" customHeight="1" x14ac:dyDescent="0.25">
      <c r="A414" s="22">
        <v>187</v>
      </c>
      <c r="B414" s="22">
        <v>144317</v>
      </c>
      <c r="C414" t="s">
        <v>56</v>
      </c>
      <c r="D414" t="s">
        <v>57</v>
      </c>
      <c r="E414" s="49" t="str">
        <f>VLOOKUP(C414,[5]A!$C$2:$I$800,7,FALSE)</f>
        <v>05996224459</v>
      </c>
      <c r="F414" s="50" t="s">
        <v>987</v>
      </c>
      <c r="G414" s="68"/>
      <c r="J414" s="105">
        <v>1</v>
      </c>
      <c r="N414" s="49">
        <f>VLOOKUP(C414,Bilan!$B$4:$D$1985,3,FALSE)</f>
        <v>144317</v>
      </c>
      <c r="O414" s="49">
        <f t="shared" si="21"/>
        <v>187</v>
      </c>
      <c r="P414" s="50" t="str">
        <f>VLOOKUP(C414,VTT!$C$2:$F$357,4,FALSE)</f>
        <v>50/59 ans</v>
      </c>
    </row>
    <row r="415" spans="1:16" ht="14.45" customHeight="1" x14ac:dyDescent="0.25">
      <c r="A415" s="22">
        <v>188</v>
      </c>
      <c r="B415" s="22">
        <v>2331</v>
      </c>
      <c r="C415" s="49" t="s">
        <v>3017</v>
      </c>
      <c r="D415" s="49" t="s">
        <v>140</v>
      </c>
      <c r="E415" s="49">
        <f>VLOOKUP(C415,[5]A!$C$2:$I$800,7,FALSE)</f>
        <v>0</v>
      </c>
      <c r="F415" s="50" t="s">
        <v>987</v>
      </c>
      <c r="G415" s="68"/>
      <c r="J415" s="105" t="e">
        <f>VLOOKUP(C415,Route2021!$C$2:$J$1212,8,FALSE)</f>
        <v>#N/A</v>
      </c>
      <c r="N415" s="49">
        <f>VLOOKUP(C415,Bilan!$B$4:$D$1985,3,FALSE)</f>
        <v>2331</v>
      </c>
      <c r="O415" s="49">
        <f t="shared" si="21"/>
        <v>188</v>
      </c>
      <c r="P415" s="50" t="str">
        <f>VLOOKUP(C415,VTT!$C$2:$F$357,4,FALSE)</f>
        <v>50/59 ans</v>
      </c>
    </row>
    <row r="416" spans="1:16" ht="14.45" customHeight="1" x14ac:dyDescent="0.25">
      <c r="A416" s="22">
        <v>189</v>
      </c>
      <c r="B416" s="22">
        <v>4380</v>
      </c>
      <c r="C416" s="49" t="s">
        <v>1391</v>
      </c>
      <c r="D416" s="49" t="s">
        <v>174</v>
      </c>
      <c r="E416" s="49" t="str">
        <f>VLOOKUP(C416,[5]A!$C$2:$I$800,7,FALSE)</f>
        <v>05999112478</v>
      </c>
      <c r="F416" s="50" t="s">
        <v>987</v>
      </c>
      <c r="G416" s="68"/>
      <c r="J416" s="105">
        <f>VLOOKUP(C416,Route2021!$C$2:$J$1212,8,FALSE)</f>
        <v>0</v>
      </c>
      <c r="N416" s="49">
        <f>VLOOKUP(C416,Bilan!$B$4:$D$1985,3,FALSE)</f>
        <v>4380</v>
      </c>
      <c r="O416" s="49">
        <f t="shared" si="21"/>
        <v>189</v>
      </c>
      <c r="P416" s="50" t="str">
        <f>VLOOKUP(C416,VTT!$C$2:$F$357,4,FALSE)</f>
        <v>50/59 ans</v>
      </c>
    </row>
    <row r="417" spans="1:16" ht="14.45" customHeight="1" x14ac:dyDescent="0.25">
      <c r="A417" s="22">
        <v>190</v>
      </c>
      <c r="B417" s="22">
        <v>1325</v>
      </c>
      <c r="C417" s="49" t="s">
        <v>240</v>
      </c>
      <c r="D417" s="5" t="s">
        <v>2911</v>
      </c>
      <c r="E417" s="49" t="str">
        <f>VLOOKUP(C417,[5]A!$C$2:$I$800,7,FALSE)</f>
        <v>05996222753</v>
      </c>
      <c r="F417" s="50" t="s">
        <v>987</v>
      </c>
      <c r="G417" s="68"/>
      <c r="J417" s="105">
        <f>VLOOKUP(C417,Route2021!$C$2:$J$1212,8,FALSE)</f>
        <v>1</v>
      </c>
      <c r="N417" s="49">
        <f>VLOOKUP(C417,Bilan!$B$4:$D$1985,3,FALSE)</f>
        <v>1325</v>
      </c>
      <c r="O417" s="49">
        <f t="shared" si="21"/>
        <v>190</v>
      </c>
      <c r="P417" s="50" t="str">
        <f>VLOOKUP(C417,VTT!$C$2:$F$357,4,FALSE)</f>
        <v>50/59 ans</v>
      </c>
    </row>
    <row r="418" spans="1:16" ht="14.45" customHeight="1" x14ac:dyDescent="0.25">
      <c r="A418" s="22">
        <v>191</v>
      </c>
      <c r="B418" s="22">
        <v>2376</v>
      </c>
      <c r="C418" s="49" t="s">
        <v>3132</v>
      </c>
      <c r="D418" s="49" t="s">
        <v>2911</v>
      </c>
      <c r="E418" s="49" t="str">
        <f>VLOOKUP(C418,[5]A!$C$2:$I$800,7,FALSE)</f>
        <v>05999124233</v>
      </c>
      <c r="F418" s="50" t="s">
        <v>987</v>
      </c>
      <c r="G418" s="68"/>
      <c r="J418" s="105">
        <f>VLOOKUP(C418,Route2021!$C$2:$J$1212,8,FALSE)</f>
        <v>0</v>
      </c>
      <c r="N418" s="49">
        <f>VLOOKUP(C418,Bilan!$B$4:$D$1985,3,FALSE)</f>
        <v>2376</v>
      </c>
      <c r="O418" s="49">
        <f t="shared" si="21"/>
        <v>191</v>
      </c>
      <c r="P418" s="50" t="str">
        <f>VLOOKUP(C418,VTT!$C$2:$F$357,4,FALSE)</f>
        <v>50/59 ans</v>
      </c>
    </row>
    <row r="419" spans="1:16" ht="14.45" customHeight="1" x14ac:dyDescent="0.25">
      <c r="A419" s="22">
        <v>192</v>
      </c>
      <c r="B419" s="22">
        <f>N419</f>
        <v>143710</v>
      </c>
      <c r="C419" s="49" t="s">
        <v>3185</v>
      </c>
      <c r="D419" s="49" t="s">
        <v>3193</v>
      </c>
      <c r="E419" s="49" t="e">
        <f>VLOOKUP(C419,[5]A!$C$2:$I$800,7,FALSE)</f>
        <v>#N/A</v>
      </c>
      <c r="F419" s="50" t="s">
        <v>987</v>
      </c>
      <c r="G419" s="68"/>
      <c r="J419" s="105" t="e">
        <f>VLOOKUP(C419,Route2021!$C$2:$J$1212,8,FALSE)</f>
        <v>#N/A</v>
      </c>
      <c r="N419" s="49">
        <f>VLOOKUP(C419,Bilan!$B$4:$D$1985,3,FALSE)</f>
        <v>143710</v>
      </c>
      <c r="O419" s="49">
        <f t="shared" si="21"/>
        <v>192</v>
      </c>
      <c r="P419" s="50" t="str">
        <f>VLOOKUP(C419,VTT!$C$2:$F$357,4,FALSE)</f>
        <v>50/59 ans</v>
      </c>
    </row>
    <row r="420" spans="1:16" ht="14.45" customHeight="1" x14ac:dyDescent="0.25">
      <c r="A420" s="22">
        <v>193</v>
      </c>
      <c r="B420" s="22">
        <f>N420</f>
        <v>4413</v>
      </c>
      <c r="C420" t="s">
        <v>2853</v>
      </c>
      <c r="D420" s="51" t="s">
        <v>135</v>
      </c>
      <c r="E420" s="49" t="str">
        <f>VLOOKUP(C420,[5]A!$C$2:$I$800,7,FALSE)</f>
        <v>06240363982</v>
      </c>
      <c r="F420" s="50" t="s">
        <v>987</v>
      </c>
      <c r="G420" s="68"/>
      <c r="J420" s="105">
        <f>VLOOKUP(C420,Route2021!$C$2:$J$1212,8,FALSE)</f>
        <v>0</v>
      </c>
      <c r="N420" s="49">
        <f>VLOOKUP(C420,Bilan!$B$4:$D$1985,3,FALSE)</f>
        <v>4413</v>
      </c>
      <c r="O420" s="49">
        <f t="shared" si="21"/>
        <v>193</v>
      </c>
      <c r="P420" s="50" t="str">
        <f>VLOOKUP(C420,VTT!$C$2:$F$357,4,FALSE)</f>
        <v>50/59 ans</v>
      </c>
    </row>
    <row r="421" spans="1:16" ht="14.45" customHeight="1" x14ac:dyDescent="0.25">
      <c r="A421" s="22">
        <v>194</v>
      </c>
      <c r="B421" s="22">
        <f>N421</f>
        <v>2310</v>
      </c>
      <c r="C421" t="s">
        <v>2972</v>
      </c>
      <c r="D421" s="51" t="s">
        <v>140</v>
      </c>
      <c r="E421" s="49" t="str">
        <f>VLOOKUP(C421,[5]A!$C$2:$I$800,7,FALSE)</f>
        <v>05999025677</v>
      </c>
      <c r="F421" s="50" t="s">
        <v>987</v>
      </c>
      <c r="G421" s="68"/>
      <c r="J421" s="105">
        <f>VLOOKUP(C421,Route2021!$C$2:$J$1212,8,FALSE)</f>
        <v>0</v>
      </c>
      <c r="N421" s="49">
        <f>VLOOKUP(C421,Bilan!$B$4:$D$1985,3,FALSE)</f>
        <v>2310</v>
      </c>
      <c r="O421" s="49">
        <f t="shared" ref="O421:O582" si="29">A421</f>
        <v>194</v>
      </c>
      <c r="P421" s="50" t="str">
        <f>VLOOKUP(C421,VTT!$C$2:$F$357,4,FALSE)</f>
        <v>50/59 ans</v>
      </c>
    </row>
    <row r="422" spans="1:16" ht="14.45" customHeight="1" x14ac:dyDescent="0.25">
      <c r="A422" s="22">
        <v>195</v>
      </c>
      <c r="B422" s="22" t="s">
        <v>23</v>
      </c>
      <c r="C422" t="s">
        <v>3016</v>
      </c>
      <c r="D422" s="51" t="s">
        <v>140</v>
      </c>
      <c r="E422" s="49" t="e">
        <f>VLOOKUP(C422,[5]A!$C$2:$I$800,7,FALSE)</f>
        <v>#N/A</v>
      </c>
      <c r="F422" s="50" t="s">
        <v>987</v>
      </c>
      <c r="G422" s="68"/>
      <c r="J422" s="105" t="e">
        <f>VLOOKUP(C422,Route2021!$C$2:$J$1212,8,FALSE)</f>
        <v>#N/A</v>
      </c>
      <c r="N422" s="49" t="str">
        <f>VLOOKUP(C422,Bilan!$B$4:$D$1985,3,FALSE)</f>
        <v xml:space="preserve"> </v>
      </c>
      <c r="O422" s="49">
        <f t="shared" si="29"/>
        <v>195</v>
      </c>
      <c r="P422" s="50" t="str">
        <f>VLOOKUP(C422,VTT!$C$2:$F$357,4,FALSE)</f>
        <v>50/59 ans</v>
      </c>
    </row>
    <row r="423" spans="1:16" ht="14.45" customHeight="1" x14ac:dyDescent="0.25">
      <c r="A423" s="22">
        <v>196</v>
      </c>
      <c r="B423" s="22">
        <f t="shared" ref="B423:B429" si="30">N423</f>
        <v>4314</v>
      </c>
      <c r="C423" t="s">
        <v>2884</v>
      </c>
      <c r="D423" s="51" t="s">
        <v>283</v>
      </c>
      <c r="E423" s="49" t="str">
        <f>VLOOKUP(C423,[5]A!$C$2:$I$800,7,FALSE)</f>
        <v>05999029177</v>
      </c>
      <c r="F423" s="50" t="s">
        <v>987</v>
      </c>
      <c r="G423" s="68"/>
      <c r="J423" s="105">
        <f>VLOOKUP(C423,Route2021!$C$2:$J$1212,8,FALSE)</f>
        <v>1</v>
      </c>
      <c r="N423" s="49">
        <f>VLOOKUP(C423,Bilan!$B$4:$D$1985,3,FALSE)</f>
        <v>4314</v>
      </c>
      <c r="O423" s="49">
        <f t="shared" si="29"/>
        <v>196</v>
      </c>
      <c r="P423" s="50" t="str">
        <f>VLOOKUP(C423,VTT!$C$2:$F$357,4,FALSE)</f>
        <v>50/59 ans</v>
      </c>
    </row>
    <row r="424" spans="1:16" ht="14.45" customHeight="1" x14ac:dyDescent="0.25">
      <c r="A424" s="22">
        <v>197</v>
      </c>
      <c r="B424" s="22">
        <f t="shared" si="30"/>
        <v>2406</v>
      </c>
      <c r="C424" t="s">
        <v>3024</v>
      </c>
      <c r="D424" s="51" t="s">
        <v>101</v>
      </c>
      <c r="E424" s="49" t="str">
        <f>VLOOKUP(C424,[5]A!$C$2:$I$800,7,FALSE)</f>
        <v>06297096480</v>
      </c>
      <c r="F424" s="50" t="s">
        <v>987</v>
      </c>
      <c r="G424" s="68"/>
      <c r="J424" s="105" t="e">
        <f>VLOOKUP(C424,Route2021!$C$2:$J$1212,8,FALSE)</f>
        <v>#N/A</v>
      </c>
      <c r="N424" s="49">
        <f>VLOOKUP(C424,Bilan!$B$4:$D$1985,3,FALSE)</f>
        <v>2406</v>
      </c>
      <c r="O424" s="49">
        <f t="shared" si="29"/>
        <v>197</v>
      </c>
      <c r="P424" s="50" t="str">
        <f>VLOOKUP(C424,VTT!$C$2:$F$357,4,FALSE)</f>
        <v>50/59 ans</v>
      </c>
    </row>
    <row r="425" spans="1:16" ht="14.45" customHeight="1" x14ac:dyDescent="0.25">
      <c r="A425" s="22">
        <v>198</v>
      </c>
      <c r="B425" s="22">
        <f t="shared" si="30"/>
        <v>2417</v>
      </c>
      <c r="C425" t="s">
        <v>3107</v>
      </c>
      <c r="D425" s="51" t="s">
        <v>3127</v>
      </c>
      <c r="E425" s="49" t="str">
        <f>VLOOKUP(C425,[5]A!$C$2:$I$800,7,FALSE)</f>
        <v>05999105713</v>
      </c>
      <c r="F425" s="50" t="s">
        <v>987</v>
      </c>
      <c r="G425" s="68"/>
      <c r="J425" s="105" t="e">
        <f>VLOOKUP(C425,Route2021!$C$2:$J$1212,8,FALSE)</f>
        <v>#N/A</v>
      </c>
      <c r="N425" s="49">
        <f>VLOOKUP(C425,Bilan!$B$4:$D$1985,3,FALSE)</f>
        <v>2417</v>
      </c>
      <c r="O425" s="49">
        <f t="shared" si="29"/>
        <v>198</v>
      </c>
      <c r="P425" s="50" t="str">
        <f>VLOOKUP(C425,VTT!$C$2:$F$357,4,FALSE)</f>
        <v>50/59 ans</v>
      </c>
    </row>
    <row r="426" spans="1:16" ht="14.45" customHeight="1" x14ac:dyDescent="0.25">
      <c r="A426" s="22">
        <v>199</v>
      </c>
      <c r="B426" s="22">
        <f t="shared" si="30"/>
        <v>2953</v>
      </c>
      <c r="C426" t="s">
        <v>614</v>
      </c>
      <c r="D426" s="51" t="s">
        <v>204</v>
      </c>
      <c r="E426" s="49" t="str">
        <f>VLOOKUP(C426,[5]A!$C$2:$I$800,7,FALSE)</f>
        <v>05999057242</v>
      </c>
      <c r="F426" s="50" t="s">
        <v>987</v>
      </c>
      <c r="G426" s="68"/>
      <c r="J426" s="105">
        <f>VLOOKUP(C426,Route2021!$C$2:$J$1212,8,FALSE)</f>
        <v>1</v>
      </c>
      <c r="N426" s="49">
        <f>VLOOKUP(C426,Bilan!$B$4:$D$1985,3,FALSE)</f>
        <v>2953</v>
      </c>
      <c r="O426" s="49">
        <f t="shared" si="29"/>
        <v>199</v>
      </c>
      <c r="P426" s="50" t="str">
        <f>VLOOKUP(C426,VTT!$C$2:$F$357,4,FALSE)</f>
        <v>50/59 ans</v>
      </c>
    </row>
    <row r="427" spans="1:16" ht="15" customHeight="1" x14ac:dyDescent="0.25">
      <c r="A427" s="22">
        <v>200</v>
      </c>
      <c r="B427" s="22">
        <f t="shared" si="30"/>
        <v>2317</v>
      </c>
      <c r="C427" t="s">
        <v>2567</v>
      </c>
      <c r="D427" s="51" t="s">
        <v>126</v>
      </c>
      <c r="E427" s="49" t="str">
        <f>VLOOKUP(C427,[5]A!$C$2:$I$800,7,FALSE)</f>
        <v>06297091959</v>
      </c>
      <c r="F427" s="50" t="s">
        <v>987</v>
      </c>
      <c r="G427" s="68"/>
      <c r="J427" s="105">
        <f>VLOOKUP(C427,Route2021!$C$2:$J$1212,8,FALSE)</f>
        <v>0</v>
      </c>
      <c r="N427" s="49">
        <f>VLOOKUP(C427,Bilan!$B$4:$D$1985,3,FALSE)</f>
        <v>2317</v>
      </c>
      <c r="O427" s="49">
        <f t="shared" si="29"/>
        <v>200</v>
      </c>
      <c r="P427" s="50" t="str">
        <f>VLOOKUP(C427,VTT!$C$2:$F$357,4,FALSE)</f>
        <v>05996222753</v>
      </c>
    </row>
    <row r="428" spans="1:16" ht="15" customHeight="1" x14ac:dyDescent="0.25">
      <c r="A428" s="22">
        <v>241</v>
      </c>
      <c r="B428" s="49" t="str">
        <f t="shared" si="30"/>
        <v xml:space="preserve"> </v>
      </c>
      <c r="C428" t="s">
        <v>23</v>
      </c>
      <c r="E428" s="49" t="e">
        <f>VLOOKUP(C428,[5]A!$C$2:$I$800,7,FALSE)</f>
        <v>#N/A</v>
      </c>
      <c r="F428" s="50" t="s">
        <v>987</v>
      </c>
      <c r="G428" s="68"/>
      <c r="J428" s="105" t="e">
        <f>VLOOKUP(C428,Route2021!$C$2:$J$1212,8,FALSE)</f>
        <v>#N/A</v>
      </c>
      <c r="N428" s="49" t="str">
        <f>VLOOKUP(C428,Bilan!$B$4:$D$1985,3,FALSE)</f>
        <v xml:space="preserve"> </v>
      </c>
      <c r="O428" s="49">
        <f t="shared" si="29"/>
        <v>241</v>
      </c>
      <c r="P428" s="50" t="str">
        <f>VLOOKUP(C428,VTT!$C$2:$F$357,4,FALSE)</f>
        <v>17/19 ans</v>
      </c>
    </row>
    <row r="429" spans="1:16" ht="15" customHeight="1" x14ac:dyDescent="0.25">
      <c r="A429" s="22">
        <v>242</v>
      </c>
      <c r="B429" s="22">
        <f t="shared" si="30"/>
        <v>4405</v>
      </c>
      <c r="C429" t="s">
        <v>3114</v>
      </c>
      <c r="D429" s="51" t="s">
        <v>135</v>
      </c>
      <c r="E429" s="49" t="str">
        <f>VLOOKUP(C429,[5]A!$C$2:$I$800,7,FALSE)</f>
        <v>06297071853</v>
      </c>
      <c r="F429" s="50" t="s">
        <v>987</v>
      </c>
      <c r="G429" s="68"/>
      <c r="J429" s="105" t="e">
        <f>VLOOKUP(C429,Route2021!$C$2:$J$1212,8,FALSE)</f>
        <v>#N/A</v>
      </c>
      <c r="N429" s="49">
        <f>VLOOKUP(C429,Bilan!$B$4:$D$1985,3,FALSE)</f>
        <v>4405</v>
      </c>
      <c r="O429" s="49">
        <f t="shared" si="29"/>
        <v>242</v>
      </c>
      <c r="P429" s="50" t="e">
        <f>VLOOKUP(C429,VTT!$C$2:$F$357,4,FALSE)</f>
        <v>#N/A</v>
      </c>
    </row>
    <row r="430" spans="1:16" ht="15" customHeight="1" x14ac:dyDescent="0.25">
      <c r="A430" s="22">
        <v>243</v>
      </c>
      <c r="B430" s="22">
        <v>4373</v>
      </c>
      <c r="C430" t="s">
        <v>2916</v>
      </c>
      <c r="D430" s="51" t="s">
        <v>36</v>
      </c>
      <c r="E430" s="49" t="str">
        <f>VLOOKUP(C430,[5]A!$C$2:$I$800,7,FALSE)</f>
        <v>05999124195</v>
      </c>
      <c r="F430" s="50" t="s">
        <v>987</v>
      </c>
      <c r="G430" s="68"/>
      <c r="J430" s="105">
        <v>1</v>
      </c>
      <c r="N430" s="49">
        <f>VLOOKUP(C430,Bilan!$B$4:$D$1985,3,FALSE)</f>
        <v>4373</v>
      </c>
      <c r="O430" s="49">
        <f t="shared" si="29"/>
        <v>243</v>
      </c>
      <c r="P430" s="50" t="str">
        <f>VLOOKUP(C430,VTT!$C$2:$F$357,4,FALSE)</f>
        <v>40/49 ans</v>
      </c>
    </row>
    <row r="431" spans="1:16" ht="15" customHeight="1" x14ac:dyDescent="0.25">
      <c r="A431" s="22">
        <v>244</v>
      </c>
      <c r="B431" s="22">
        <v>144320</v>
      </c>
      <c r="C431" t="s">
        <v>232</v>
      </c>
      <c r="D431" s="51" t="s">
        <v>84</v>
      </c>
      <c r="E431" s="49" t="str">
        <f>VLOOKUP(C431,[5]A!$C$2:$I$800,7,FALSE)</f>
        <v>05999062801</v>
      </c>
      <c r="F431" s="50" t="s">
        <v>987</v>
      </c>
      <c r="G431" s="68"/>
      <c r="J431" s="105">
        <f>VLOOKUP(C431,Route2021!$C$2:$J$1212,8,FALSE)</f>
        <v>1</v>
      </c>
      <c r="N431" s="49">
        <f>VLOOKUP(C431,Bilan!$B$4:$D$1985,3,FALSE)</f>
        <v>144320</v>
      </c>
      <c r="O431" s="49">
        <f t="shared" si="29"/>
        <v>244</v>
      </c>
      <c r="P431" s="50" t="e">
        <f>VLOOKUP(C431,VTT!$C$2:$F$357,4,FALSE)</f>
        <v>#N/A</v>
      </c>
    </row>
    <row r="432" spans="1:16" ht="15" customHeight="1" x14ac:dyDescent="0.25">
      <c r="A432" s="22">
        <v>245</v>
      </c>
      <c r="B432" s="22">
        <v>144373</v>
      </c>
      <c r="C432" t="s">
        <v>691</v>
      </c>
      <c r="D432" s="51" t="s">
        <v>358</v>
      </c>
      <c r="E432" s="49" t="str">
        <f>VLOOKUP(C432,[5]A!$C$2:$I$800,7,FALSE)</f>
        <v>05999067328</v>
      </c>
      <c r="F432" s="50" t="s">
        <v>987</v>
      </c>
      <c r="G432" s="68"/>
      <c r="J432" s="105">
        <v>1</v>
      </c>
      <c r="N432" s="49">
        <f>VLOOKUP(C432,Bilan!$B$4:$D$1985,3,FALSE)</f>
        <v>144373</v>
      </c>
      <c r="O432" s="49">
        <f t="shared" si="29"/>
        <v>245</v>
      </c>
      <c r="P432" s="50" t="str">
        <f>VLOOKUP(C432,VTT!$C$2:$F$357,4,FALSE)</f>
        <v>40/49 ans</v>
      </c>
    </row>
    <row r="433" spans="1:16" ht="15" customHeight="1" x14ac:dyDescent="0.25">
      <c r="A433" s="22">
        <v>246</v>
      </c>
      <c r="B433" s="22">
        <f t="shared" ref="B433:B442" si="31">N433</f>
        <v>2208</v>
      </c>
      <c r="C433" t="s">
        <v>302</v>
      </c>
      <c r="D433" s="51" t="s">
        <v>283</v>
      </c>
      <c r="E433" s="49" t="str">
        <f>VLOOKUP(C433,[5]A!$C$2:$I$800,7,FALSE)</f>
        <v>05957195747</v>
      </c>
      <c r="F433" s="50" t="s">
        <v>987</v>
      </c>
      <c r="G433" s="68"/>
      <c r="J433" s="105">
        <v>1</v>
      </c>
      <c r="N433" s="49">
        <f>VLOOKUP(C433,Bilan!$B$4:$D$1985,3,FALSE)</f>
        <v>2208</v>
      </c>
      <c r="O433" s="49">
        <f t="shared" si="29"/>
        <v>246</v>
      </c>
      <c r="P433" s="50" t="e">
        <f>VLOOKUP(C433,VTT!$C$2:$F$357,4,FALSE)</f>
        <v>#N/A</v>
      </c>
    </row>
    <row r="434" spans="1:16" ht="15" customHeight="1" x14ac:dyDescent="0.25">
      <c r="A434" s="22">
        <v>247</v>
      </c>
      <c r="B434" s="22">
        <f t="shared" si="31"/>
        <v>1266</v>
      </c>
      <c r="C434" t="s">
        <v>3192</v>
      </c>
      <c r="D434" s="51" t="s">
        <v>283</v>
      </c>
      <c r="E434" s="49" t="str">
        <f>VLOOKUP(C434,[5]A!$C$2:$I$800,7,FALSE)</f>
        <v>05996225885</v>
      </c>
      <c r="F434" s="50" t="s">
        <v>987</v>
      </c>
      <c r="G434" s="68"/>
      <c r="J434" s="105">
        <v>1</v>
      </c>
      <c r="N434" s="49">
        <f>VLOOKUP(C434,Bilan!$B$4:$D$1985,3,FALSE)</f>
        <v>1266</v>
      </c>
      <c r="O434" s="49">
        <f t="shared" si="29"/>
        <v>247</v>
      </c>
      <c r="P434" s="50" t="str">
        <f>VLOOKUP(C434,VTT!$C$2:$F$357,4,FALSE)</f>
        <v>40/49 ans</v>
      </c>
    </row>
    <row r="435" spans="1:16" ht="15" customHeight="1" x14ac:dyDescent="0.25">
      <c r="A435" s="22">
        <v>248</v>
      </c>
      <c r="B435" s="22">
        <f t="shared" si="31"/>
        <v>5135</v>
      </c>
      <c r="C435" t="s">
        <v>3691</v>
      </c>
      <c r="D435" s="51" t="s">
        <v>91</v>
      </c>
      <c r="E435" s="49" t="str">
        <f>VLOOKUP(C435,[5]A!$C$2:$I$800,7,FALSE)</f>
        <v>06297083036</v>
      </c>
      <c r="F435" s="50" t="s">
        <v>987</v>
      </c>
      <c r="G435" s="68"/>
      <c r="J435" s="105" t="e">
        <f>VLOOKUP(C435,Route2021!$C$2:$J$1212,8,FALSE)</f>
        <v>#N/A</v>
      </c>
      <c r="N435" s="49">
        <f>VLOOKUP(C435,Bilan!$B$4:$D$1985,3,FALSE)</f>
        <v>5135</v>
      </c>
      <c r="O435" s="49">
        <f t="shared" si="29"/>
        <v>248</v>
      </c>
      <c r="P435" s="50" t="e">
        <f>VLOOKUP(C435,VTT!$C$2:$F$357,4,FALSE)</f>
        <v>#N/A</v>
      </c>
    </row>
    <row r="436" spans="1:16" ht="15" customHeight="1" x14ac:dyDescent="0.25">
      <c r="A436" s="22">
        <v>249</v>
      </c>
      <c r="B436" s="22">
        <f t="shared" si="31"/>
        <v>2529</v>
      </c>
      <c r="C436" t="s">
        <v>3260</v>
      </c>
      <c r="D436" s="51" t="s">
        <v>284</v>
      </c>
      <c r="E436" s="49" t="str">
        <f>VLOOKUP(C436,[5]A!$C$2:$I$800,7,FALSE)</f>
        <v>05999018310</v>
      </c>
      <c r="F436" s="50" t="s">
        <v>987</v>
      </c>
      <c r="G436" s="68"/>
      <c r="J436" s="105">
        <f>VLOOKUP(C436,Route2021!$C$2:$J$1212,8,FALSE)</f>
        <v>1</v>
      </c>
      <c r="N436" s="49">
        <f>VLOOKUP(C436,Bilan!$B$4:$D$1985,3,FALSE)</f>
        <v>2529</v>
      </c>
      <c r="O436" s="49">
        <f t="shared" si="29"/>
        <v>249</v>
      </c>
      <c r="P436" s="50" t="e">
        <f>VLOOKUP(C436,VTT!$C$2:$F$357,4,FALSE)</f>
        <v>#N/A</v>
      </c>
    </row>
    <row r="437" spans="1:16" ht="15" customHeight="1" x14ac:dyDescent="0.25">
      <c r="A437" s="22">
        <v>250</v>
      </c>
      <c r="B437" s="22">
        <f t="shared" si="31"/>
        <v>5127</v>
      </c>
      <c r="C437" t="s">
        <v>3776</v>
      </c>
      <c r="D437" s="51" t="s">
        <v>3553</v>
      </c>
      <c r="E437" s="49" t="str">
        <f>VLOOKUP(C437,[5]A!$C$2:$I$800,7,FALSE)</f>
        <v>05996217446</v>
      </c>
      <c r="F437" s="50" t="s">
        <v>987</v>
      </c>
      <c r="G437" s="68"/>
      <c r="J437" s="105" t="e">
        <f>VLOOKUP(C437,Route2021!$C$2:$J$1212,8,FALSE)</f>
        <v>#N/A</v>
      </c>
      <c r="N437" s="49">
        <f>VLOOKUP(C437,Bilan!$B$4:$D$1985,3,FALSE)</f>
        <v>5127</v>
      </c>
      <c r="O437" s="49">
        <f t="shared" si="29"/>
        <v>250</v>
      </c>
      <c r="P437" s="50" t="e">
        <f>VLOOKUP(C437,VTT!$C$2:$F$357,4,FALSE)</f>
        <v>#N/A</v>
      </c>
    </row>
    <row r="438" spans="1:16" ht="15" customHeight="1" x14ac:dyDescent="0.25">
      <c r="A438" s="22">
        <v>251</v>
      </c>
      <c r="B438" s="22">
        <f t="shared" si="31"/>
        <v>2392</v>
      </c>
      <c r="C438" t="s">
        <v>3743</v>
      </c>
      <c r="D438" s="51" t="s">
        <v>183</v>
      </c>
      <c r="E438" s="49" t="str">
        <f>VLOOKUP(C438,[5]A!$C$2:$I$800,7,FALSE)</f>
        <v>05999128857</v>
      </c>
      <c r="F438" s="50" t="s">
        <v>987</v>
      </c>
      <c r="G438" s="68"/>
      <c r="J438" s="105" t="e">
        <f>VLOOKUP(C438,Route2021!$C$2:$J$1212,8,FALSE)</f>
        <v>#N/A</v>
      </c>
      <c r="N438" s="49">
        <f>VLOOKUP(C438,Bilan!$B$4:$D$1985,3,FALSE)</f>
        <v>2392</v>
      </c>
      <c r="O438" s="49">
        <f t="shared" si="29"/>
        <v>251</v>
      </c>
      <c r="P438" s="50" t="e">
        <f>VLOOKUP(C438,VTT!$C$2:$F$357,4,FALSE)</f>
        <v>#N/A</v>
      </c>
    </row>
    <row r="439" spans="1:16" ht="15" customHeight="1" x14ac:dyDescent="0.25">
      <c r="A439" s="22">
        <v>252</v>
      </c>
      <c r="B439" s="22">
        <f t="shared" si="31"/>
        <v>5144</v>
      </c>
      <c r="C439" t="s">
        <v>3015</v>
      </c>
      <c r="D439" s="51" t="s">
        <v>140</v>
      </c>
      <c r="E439" s="49" t="str">
        <f>VLOOKUP(C439,[5]A!$C$2:$I$800,7,FALSE)</f>
        <v>05999068922</v>
      </c>
      <c r="F439" s="50" t="s">
        <v>987</v>
      </c>
      <c r="G439" s="68"/>
      <c r="J439" s="105" t="e">
        <f>VLOOKUP(C439,Route2021!$C$2:$J$1212,8,FALSE)</f>
        <v>#N/A</v>
      </c>
      <c r="N439" s="49">
        <f>VLOOKUP(C439,Bilan!$B$4:$D$1985,3,FALSE)</f>
        <v>5144</v>
      </c>
      <c r="O439" s="49">
        <f t="shared" si="29"/>
        <v>252</v>
      </c>
      <c r="P439" s="50" t="e">
        <f>VLOOKUP(C439,VTT!$C$2:$F$357,4,FALSE)</f>
        <v>#N/A</v>
      </c>
    </row>
    <row r="440" spans="1:16" ht="15" customHeight="1" x14ac:dyDescent="0.25">
      <c r="A440" s="22">
        <v>253</v>
      </c>
      <c r="B440" s="22">
        <f t="shared" si="31"/>
        <v>2444</v>
      </c>
      <c r="C440" t="s">
        <v>3115</v>
      </c>
      <c r="D440" s="51" t="s">
        <v>154</v>
      </c>
      <c r="E440" s="49" t="str">
        <f>VLOOKUP(C440,[5]A!$C$2:$I$800,7,FALSE)</f>
        <v>06243160684</v>
      </c>
      <c r="F440" s="50" t="s">
        <v>987</v>
      </c>
      <c r="G440" s="68"/>
      <c r="J440" s="105" t="e">
        <f>VLOOKUP(C440,Route2021!$C$2:$J$1212,8,FALSE)</f>
        <v>#N/A</v>
      </c>
      <c r="N440" s="49">
        <f>VLOOKUP(C440,Bilan!$B$4:$D$1985,3,FALSE)</f>
        <v>2444</v>
      </c>
      <c r="O440" s="49">
        <f t="shared" si="29"/>
        <v>253</v>
      </c>
      <c r="P440" s="50" t="e">
        <f>VLOOKUP(C440,VTT!$C$2:$F$357,4,FALSE)</f>
        <v>#N/A</v>
      </c>
    </row>
    <row r="441" spans="1:16" ht="15" customHeight="1" x14ac:dyDescent="0.25">
      <c r="A441" s="22">
        <v>254</v>
      </c>
      <c r="B441" s="22">
        <f t="shared" si="31"/>
        <v>4318</v>
      </c>
      <c r="C441" t="s">
        <v>2766</v>
      </c>
      <c r="D441" s="51" t="s">
        <v>154</v>
      </c>
      <c r="E441" s="49" t="str">
        <f>VLOOKUP(C441,[5]A!$C$2:$I$800,7,FALSE)</f>
        <v>06297075543</v>
      </c>
      <c r="F441" s="50" t="s">
        <v>987</v>
      </c>
      <c r="G441" s="68"/>
      <c r="J441" s="105">
        <f>VLOOKUP(C441,Route2021!$C$2:$J$1212,8,FALSE)</f>
        <v>1</v>
      </c>
      <c r="N441" s="49">
        <f>VLOOKUP(C441,Bilan!$B$4:$D$1985,3,FALSE)</f>
        <v>4318</v>
      </c>
      <c r="O441" s="49">
        <f t="shared" si="29"/>
        <v>254</v>
      </c>
      <c r="P441" s="50" t="e">
        <f>VLOOKUP(C441,VTT!$C$2:$F$357,4,FALSE)</f>
        <v>#N/A</v>
      </c>
    </row>
    <row r="442" spans="1:16" ht="15" customHeight="1" x14ac:dyDescent="0.25">
      <c r="A442" s="22">
        <v>255</v>
      </c>
      <c r="B442" s="22">
        <f t="shared" si="31"/>
        <v>4397</v>
      </c>
      <c r="C442" t="s">
        <v>3658</v>
      </c>
      <c r="D442" s="51" t="s">
        <v>36</v>
      </c>
      <c r="E442" s="49" t="str">
        <f>VLOOKUP(C442,[5]A!$C$2:$I$800,7,FALSE)</f>
        <v>05999087378</v>
      </c>
      <c r="F442" s="50" t="s">
        <v>987</v>
      </c>
      <c r="G442" s="68"/>
      <c r="J442" s="105" t="e">
        <f>VLOOKUP(C442,Route2021!$C$2:$J$1212,8,FALSE)</f>
        <v>#N/A</v>
      </c>
      <c r="N442" s="49">
        <f>VLOOKUP(C442,Bilan!$B$4:$D$1985,3,FALSE)</f>
        <v>4397</v>
      </c>
      <c r="O442" s="49">
        <f t="shared" si="29"/>
        <v>255</v>
      </c>
      <c r="P442" s="50" t="e">
        <f>VLOOKUP(C442,VTT!$C$2:$F$357,4,FALSE)</f>
        <v>#N/A</v>
      </c>
    </row>
    <row r="443" spans="1:16" ht="15" customHeight="1" x14ac:dyDescent="0.25">
      <c r="A443" s="22">
        <v>256</v>
      </c>
      <c r="B443" s="22">
        <v>2350</v>
      </c>
      <c r="C443" t="s">
        <v>3845</v>
      </c>
      <c r="D443" s="51" t="s">
        <v>3127</v>
      </c>
      <c r="E443" s="49" t="str">
        <f>VLOOKUP(C443,[5]A!$C$2:$I$800,7,FALSE)</f>
        <v>05999066545</v>
      </c>
      <c r="F443" s="50" t="s">
        <v>987</v>
      </c>
      <c r="G443" s="68"/>
      <c r="J443" s="105">
        <f>VLOOKUP(C443,Route2021!$C$2:$J$1212,8,FALSE)</f>
        <v>0</v>
      </c>
      <c r="N443" s="49">
        <f>VLOOKUP(C443,Bilan!$B$4:$D$1985,3,FALSE)</f>
        <v>2350</v>
      </c>
      <c r="O443" s="49">
        <f t="shared" si="29"/>
        <v>256</v>
      </c>
      <c r="P443" s="50" t="e">
        <f>VLOOKUP(C443,VTT!$C$2:$F$357,4,FALSE)</f>
        <v>#N/A</v>
      </c>
    </row>
    <row r="444" spans="1:16" ht="15" customHeight="1" x14ac:dyDescent="0.25">
      <c r="A444" s="22">
        <v>257</v>
      </c>
      <c r="B444" s="49">
        <f t="shared" ref="B444:B468" si="32">N444</f>
        <v>4384</v>
      </c>
      <c r="C444" s="22" t="s">
        <v>2923</v>
      </c>
      <c r="D444" s="51" t="s">
        <v>36</v>
      </c>
      <c r="E444" s="49" t="str">
        <f>VLOOKUP(C444,[5]A!$C$2:$I$800,7,FALSE)</f>
        <v>05999016420</v>
      </c>
      <c r="F444" s="50" t="s">
        <v>987</v>
      </c>
      <c r="G444" s="68"/>
      <c r="J444" s="105" t="e">
        <f>VLOOKUP(C444,Route2021!$C$2:$J$1212,8,FALSE)</f>
        <v>#N/A</v>
      </c>
      <c r="N444" s="49">
        <f>VLOOKUP(C444,Bilan!$B$4:$D$1985,3,FALSE)</f>
        <v>4384</v>
      </c>
      <c r="O444" s="49">
        <f t="shared" si="29"/>
        <v>257</v>
      </c>
      <c r="P444" s="50" t="e">
        <f>VLOOKUP(C444,VTT!$C$2:$F$357,4,FALSE)</f>
        <v>#N/A</v>
      </c>
    </row>
    <row r="445" spans="1:16" ht="15" customHeight="1" x14ac:dyDescent="0.25">
      <c r="A445" s="22">
        <v>258</v>
      </c>
      <c r="B445" s="49">
        <f t="shared" si="32"/>
        <v>144463</v>
      </c>
      <c r="C445" t="s">
        <v>869</v>
      </c>
      <c r="D445" s="51" t="s">
        <v>109</v>
      </c>
      <c r="E445" s="49" t="str">
        <f>VLOOKUP(C445,[5]A!$C$2:$I$800,7,FALSE)</f>
        <v>05999068416</v>
      </c>
      <c r="F445" s="50" t="s">
        <v>987</v>
      </c>
      <c r="G445" s="68"/>
      <c r="J445" s="105">
        <f>VLOOKUP(C445,Route2021!$C$2:$J$1212,8,FALSE)</f>
        <v>1</v>
      </c>
      <c r="N445" s="49">
        <f>VLOOKUP(C445,Bilan!$B$4:$D$1985,3,FALSE)</f>
        <v>144463</v>
      </c>
      <c r="O445" s="49">
        <f t="shared" si="29"/>
        <v>258</v>
      </c>
      <c r="P445" s="50" t="e">
        <f>VLOOKUP(C445,VTT!$C$2:$F$357,4,FALSE)</f>
        <v>#N/A</v>
      </c>
    </row>
    <row r="446" spans="1:16" ht="15" customHeight="1" x14ac:dyDescent="0.25">
      <c r="A446" s="22">
        <v>259</v>
      </c>
      <c r="B446" s="49">
        <f t="shared" si="32"/>
        <v>4866</v>
      </c>
      <c r="C446" t="s">
        <v>3830</v>
      </c>
      <c r="D446" s="51" t="s">
        <v>3127</v>
      </c>
      <c r="E446" s="49" t="str">
        <f>VLOOKUP(C446,[5]A!$C$2:$I$800,7,FALSE)</f>
        <v>05999129861</v>
      </c>
      <c r="F446" s="50" t="s">
        <v>987</v>
      </c>
      <c r="G446" s="68"/>
      <c r="J446" s="105" t="e">
        <f>VLOOKUP(C446,Route2021!$C$2:$J$1212,8,FALSE)</f>
        <v>#N/A</v>
      </c>
      <c r="N446" s="49">
        <f>VLOOKUP(C446,Bilan!$B$4:$D$1985,3,FALSE)</f>
        <v>4866</v>
      </c>
      <c r="O446" s="49">
        <f t="shared" si="29"/>
        <v>259</v>
      </c>
      <c r="P446" s="50" t="e">
        <f>VLOOKUP(C446,VTT!$C$2:$F$357,4,FALSE)</f>
        <v>#N/A</v>
      </c>
    </row>
    <row r="447" spans="1:16" ht="15" customHeight="1" x14ac:dyDescent="0.25">
      <c r="A447" s="22">
        <v>260</v>
      </c>
      <c r="B447" s="49">
        <f t="shared" si="32"/>
        <v>4851</v>
      </c>
      <c r="C447" t="s">
        <v>3863</v>
      </c>
      <c r="D447" s="51" t="s">
        <v>12</v>
      </c>
      <c r="E447" s="49" t="str">
        <f>VLOOKUP(C447,[5]A!$C$2:$I$800,7,FALSE)</f>
        <v>06297055594</v>
      </c>
      <c r="F447" s="50" t="s">
        <v>987</v>
      </c>
      <c r="G447" s="68"/>
      <c r="J447" s="105" t="e">
        <f>VLOOKUP(C447,Route2021!$C$2:$J$1212,8,FALSE)</f>
        <v>#N/A</v>
      </c>
      <c r="N447" s="49">
        <f>VLOOKUP(C447,Bilan!$B$4:$D$1985,3,FALSE)</f>
        <v>4851</v>
      </c>
      <c r="O447" s="49">
        <f t="shared" si="29"/>
        <v>260</v>
      </c>
      <c r="P447" s="50" t="e">
        <f>VLOOKUP(C447,VTT!$C$2:$F$357,4,FALSE)</f>
        <v>#N/A</v>
      </c>
    </row>
    <row r="448" spans="1:16" ht="15" customHeight="1" x14ac:dyDescent="0.25">
      <c r="A448" s="22">
        <v>261</v>
      </c>
      <c r="B448" s="49">
        <f t="shared" si="32"/>
        <v>144589</v>
      </c>
      <c r="C448" t="s">
        <v>1561</v>
      </c>
      <c r="D448" s="51" t="s">
        <v>32</v>
      </c>
      <c r="E448" s="49" t="str">
        <f>VLOOKUP(C448,[5]A!$C$2:$I$800,7,FALSE)</f>
        <v>05996216342</v>
      </c>
      <c r="F448" s="50" t="s">
        <v>987</v>
      </c>
      <c r="G448" s="68"/>
      <c r="J448" s="105">
        <f>VLOOKUP(C448,Route2021!$C$2:$J$1212,8,FALSE)</f>
        <v>1</v>
      </c>
      <c r="N448" s="49">
        <f>VLOOKUP(C448,Bilan!$B$4:$D$1985,3,FALSE)</f>
        <v>144589</v>
      </c>
      <c r="O448" s="49">
        <f t="shared" si="29"/>
        <v>261</v>
      </c>
      <c r="P448" s="50" t="e">
        <f>VLOOKUP(C448,VTT!$C$2:$F$357,4,FALSE)</f>
        <v>#N/A</v>
      </c>
    </row>
    <row r="449" spans="1:16" ht="15" customHeight="1" x14ac:dyDescent="0.25">
      <c r="A449" s="22">
        <v>262</v>
      </c>
      <c r="B449" s="49">
        <f t="shared" si="32"/>
        <v>2372</v>
      </c>
      <c r="C449" t="s">
        <v>3175</v>
      </c>
      <c r="D449" s="51" t="s">
        <v>2599</v>
      </c>
      <c r="E449" s="49" t="str">
        <f>VLOOKUP(C449,[5]A!$C$2:$I$800,7,FALSE)</f>
        <v>06297103849</v>
      </c>
      <c r="F449" s="50" t="s">
        <v>987</v>
      </c>
      <c r="G449" s="68"/>
      <c r="J449" s="105">
        <f>VLOOKUP(C449,Route2021!$C$2:$J$1212,8,FALSE)</f>
        <v>0</v>
      </c>
      <c r="N449" s="49">
        <f>VLOOKUP(C449,Bilan!$B$4:$D$1985,3,FALSE)</f>
        <v>2372</v>
      </c>
      <c r="O449" s="49">
        <f t="shared" si="29"/>
        <v>262</v>
      </c>
      <c r="P449" s="50" t="e">
        <f>VLOOKUP(C449,VTT!$C$2:$F$357,4,FALSE)</f>
        <v>#N/A</v>
      </c>
    </row>
    <row r="450" spans="1:16" ht="15" customHeight="1" x14ac:dyDescent="0.25">
      <c r="A450" s="22">
        <v>263</v>
      </c>
      <c r="B450" s="49">
        <f t="shared" si="32"/>
        <v>1255</v>
      </c>
      <c r="C450" t="s">
        <v>147</v>
      </c>
      <c r="D450" s="51" t="s">
        <v>96</v>
      </c>
      <c r="E450" s="49" t="str">
        <f>VLOOKUP(C450,[5]A!$C$2:$I$800,7,FALSE)</f>
        <v>05999094079</v>
      </c>
      <c r="F450" s="50" t="s">
        <v>987</v>
      </c>
      <c r="G450" s="68"/>
      <c r="J450" s="105">
        <f>VLOOKUP(C450,Route2021!$C$2:$J$1212,8,FALSE)</f>
        <v>0</v>
      </c>
      <c r="N450" s="49">
        <f>VLOOKUP(C450,Bilan!$B$4:$D$1985,3,FALSE)</f>
        <v>1255</v>
      </c>
      <c r="O450" s="49">
        <f t="shared" si="29"/>
        <v>263</v>
      </c>
      <c r="P450" s="50" t="e">
        <f>VLOOKUP(C450,VTT!$C$2:$F$357,4,FALSE)</f>
        <v>#N/A</v>
      </c>
    </row>
    <row r="451" spans="1:16" ht="15" customHeight="1" x14ac:dyDescent="0.25">
      <c r="A451" s="22">
        <v>264</v>
      </c>
      <c r="B451" s="49">
        <f t="shared" si="32"/>
        <v>3113</v>
      </c>
      <c r="C451" t="s">
        <v>2886</v>
      </c>
      <c r="D451" s="51" t="s">
        <v>32</v>
      </c>
      <c r="E451" s="49" t="str">
        <f>VLOOKUP(C451,[5]A!$C$2:$I$800,7,FALSE)</f>
        <v>05999124122</v>
      </c>
      <c r="F451" s="50" t="s">
        <v>987</v>
      </c>
      <c r="G451" s="68"/>
      <c r="J451" s="105">
        <f>VLOOKUP(C451,Route2021!$C$2:$J$1212,8,FALSE)</f>
        <v>1</v>
      </c>
      <c r="N451" s="49">
        <f>VLOOKUP(C451,Bilan!$B$4:$D$1985,3,FALSE)</f>
        <v>3113</v>
      </c>
      <c r="O451" s="49">
        <f t="shared" si="29"/>
        <v>264</v>
      </c>
      <c r="P451" s="50" t="e">
        <f>VLOOKUP(C451,VTT!$C$2:$F$357,4,FALSE)</f>
        <v>#N/A</v>
      </c>
    </row>
    <row r="452" spans="1:16" ht="14.45" customHeight="1" x14ac:dyDescent="0.25">
      <c r="A452" s="22">
        <v>265</v>
      </c>
      <c r="B452" s="49">
        <f t="shared" si="32"/>
        <v>144273</v>
      </c>
      <c r="C452" s="5" t="s">
        <v>118</v>
      </c>
      <c r="D452" s="5" t="s">
        <v>14</v>
      </c>
      <c r="E452" s="49" t="str">
        <f>VLOOKUP(C452,[5]A!$C$2:$I$800,7,FALSE)</f>
        <v>05999021237</v>
      </c>
      <c r="F452" s="50" t="s">
        <v>987</v>
      </c>
      <c r="G452" s="68"/>
      <c r="J452" s="105">
        <f>VLOOKUP(C452,Route2021!$C$2:$J$1212,8,FALSE)</f>
        <v>1</v>
      </c>
      <c r="N452" s="49">
        <f>VLOOKUP(C452,Bilan!$B$4:$D$1985,3,FALSE)</f>
        <v>144273</v>
      </c>
      <c r="O452" s="49">
        <f t="shared" si="29"/>
        <v>265</v>
      </c>
      <c r="P452" s="50" t="e">
        <f>VLOOKUP(C452,VTT!$C$2:$F$357,4,FALSE)</f>
        <v>#N/A</v>
      </c>
    </row>
    <row r="453" spans="1:16" ht="15" customHeight="1" x14ac:dyDescent="0.25">
      <c r="A453" s="22"/>
      <c r="B453" s="49" t="e">
        <f t="shared" si="32"/>
        <v>#N/A</v>
      </c>
      <c r="C453" t="s">
        <v>4045</v>
      </c>
      <c r="D453" s="51" t="s">
        <v>4025</v>
      </c>
      <c r="E453" s="49" t="e">
        <f>VLOOKUP(C453,[5]A!$C$2:$I$800,7,FALSE)</f>
        <v>#N/A</v>
      </c>
      <c r="F453" s="50" t="s">
        <v>987</v>
      </c>
      <c r="G453" s="68"/>
      <c r="J453" s="105" t="e">
        <f>VLOOKUP(C453,Route2021!$C$2:$J$1212,8,FALSE)</f>
        <v>#N/A</v>
      </c>
      <c r="N453" s="49" t="e">
        <f>VLOOKUP(C453,Bilan!$B$4:$D$1985,3,FALSE)</f>
        <v>#N/A</v>
      </c>
      <c r="O453" s="49">
        <f t="shared" si="29"/>
        <v>0</v>
      </c>
      <c r="P453" s="50" t="e">
        <f>VLOOKUP(C453,VTT!$C$2:$F$357,4,FALSE)</f>
        <v>#N/A</v>
      </c>
    </row>
    <row r="454" spans="1:16" ht="15" customHeight="1" x14ac:dyDescent="0.25">
      <c r="A454" s="22">
        <v>266</v>
      </c>
      <c r="B454" s="49" t="e">
        <f t="shared" si="32"/>
        <v>#N/A</v>
      </c>
      <c r="C454"/>
      <c r="E454" s="49" t="e">
        <f>VLOOKUP(C454,[5]A!$C$2:$I$800,7,FALSE)</f>
        <v>#N/A</v>
      </c>
      <c r="F454" s="50" t="s">
        <v>987</v>
      </c>
      <c r="G454" s="68"/>
      <c r="J454" s="105">
        <f>VLOOKUP(C454,Route2021!$C$2:$J$1212,8,FALSE)</f>
        <v>0</v>
      </c>
      <c r="N454" s="49" t="e">
        <f>VLOOKUP(C454,Bilan!$B$4:$D$1985,3,FALSE)</f>
        <v>#N/A</v>
      </c>
      <c r="O454" s="49">
        <f t="shared" si="29"/>
        <v>266</v>
      </c>
      <c r="P454" s="50" t="e">
        <f>VLOOKUP(C454,VTT!$C$2:$F$357,4,FALSE)</f>
        <v>#N/A</v>
      </c>
    </row>
    <row r="455" spans="1:16" ht="15" customHeight="1" x14ac:dyDescent="0.25">
      <c r="A455" s="22">
        <v>267</v>
      </c>
      <c r="B455" s="49" t="e">
        <f t="shared" si="32"/>
        <v>#N/A</v>
      </c>
      <c r="C455"/>
      <c r="E455" s="49" t="e">
        <f>VLOOKUP(C455,[5]A!$C$2:$I$800,7,FALSE)</f>
        <v>#N/A</v>
      </c>
      <c r="F455" s="50" t="s">
        <v>987</v>
      </c>
      <c r="G455" s="68"/>
      <c r="J455" s="105">
        <f>VLOOKUP(C455,Route2021!$C$2:$J$1212,8,FALSE)</f>
        <v>0</v>
      </c>
      <c r="N455" s="49" t="e">
        <f>VLOOKUP(C455,Bilan!$B$4:$D$1985,3,FALSE)</f>
        <v>#N/A</v>
      </c>
      <c r="O455" s="49">
        <f t="shared" si="29"/>
        <v>267</v>
      </c>
      <c r="P455" s="50" t="e">
        <f>VLOOKUP(C455,VTT!$C$2:$F$357,4,FALSE)</f>
        <v>#N/A</v>
      </c>
    </row>
    <row r="456" spans="1:16" ht="15" customHeight="1" x14ac:dyDescent="0.25">
      <c r="A456" s="22">
        <v>268</v>
      </c>
      <c r="B456" s="49" t="e">
        <f t="shared" si="32"/>
        <v>#N/A</v>
      </c>
      <c r="C456"/>
      <c r="E456" s="49" t="e">
        <f>VLOOKUP(C456,[5]A!$C$2:$I$800,7,FALSE)</f>
        <v>#N/A</v>
      </c>
      <c r="F456" s="50" t="s">
        <v>987</v>
      </c>
      <c r="G456" s="68"/>
      <c r="J456" s="105">
        <f>VLOOKUP(C456,Route2021!$C$2:$J$1212,8,FALSE)</f>
        <v>0</v>
      </c>
      <c r="N456" s="49" t="e">
        <f>VLOOKUP(C456,Bilan!$B$4:$D$1985,3,FALSE)</f>
        <v>#N/A</v>
      </c>
      <c r="O456" s="49">
        <f t="shared" si="29"/>
        <v>268</v>
      </c>
      <c r="P456" s="50" t="e">
        <f>VLOOKUP(C456,VTT!$C$2:$F$357,4,FALSE)</f>
        <v>#N/A</v>
      </c>
    </row>
    <row r="457" spans="1:16" ht="15" customHeight="1" x14ac:dyDescent="0.25">
      <c r="A457" s="22">
        <v>269</v>
      </c>
      <c r="B457" s="49">
        <f t="shared" si="32"/>
        <v>2183</v>
      </c>
      <c r="C457" t="s">
        <v>285</v>
      </c>
      <c r="D457" s="51" t="s">
        <v>183</v>
      </c>
      <c r="E457" s="49" t="str">
        <f>VLOOKUP(C457,[5]A!$C$2:$I$800,7,FALSE)</f>
        <v>05905210227</v>
      </c>
      <c r="F457" s="50" t="s">
        <v>987</v>
      </c>
      <c r="G457" s="68"/>
      <c r="J457" s="105">
        <f>VLOOKUP(C457,Route2021!$C$2:$J$1212,8,FALSE)</f>
        <v>0</v>
      </c>
      <c r="N457" s="49">
        <f>VLOOKUP(C457,Bilan!$B$4:$D$1985,3,FALSE)</f>
        <v>2183</v>
      </c>
      <c r="O457" s="49">
        <f t="shared" si="29"/>
        <v>269</v>
      </c>
      <c r="P457" s="50" t="e">
        <f>VLOOKUP(C457,VTT!$C$2:$F$357,4,FALSE)</f>
        <v>#N/A</v>
      </c>
    </row>
    <row r="458" spans="1:16" ht="15" customHeight="1" x14ac:dyDescent="0.25">
      <c r="A458" s="22">
        <v>270</v>
      </c>
      <c r="B458" s="49" t="e">
        <f t="shared" si="32"/>
        <v>#N/A</v>
      </c>
      <c r="C458"/>
      <c r="E458" s="49" t="e">
        <f>VLOOKUP(C458,[5]A!$C$2:$I$800,7,FALSE)</f>
        <v>#N/A</v>
      </c>
      <c r="F458" s="50" t="s">
        <v>987</v>
      </c>
      <c r="G458" s="68"/>
      <c r="J458" s="105">
        <f>VLOOKUP(C458,Route2021!$C$2:$J$1212,8,FALSE)</f>
        <v>0</v>
      </c>
      <c r="N458" s="49" t="e">
        <f>VLOOKUP(C458,Bilan!$B$4:$D$1985,3,FALSE)</f>
        <v>#N/A</v>
      </c>
      <c r="O458" s="49">
        <f t="shared" si="29"/>
        <v>270</v>
      </c>
      <c r="P458" s="50" t="e">
        <f>VLOOKUP(C458,VTT!$C$2:$F$357,4,FALSE)</f>
        <v>#N/A</v>
      </c>
    </row>
    <row r="459" spans="1:16" ht="15" customHeight="1" x14ac:dyDescent="0.25">
      <c r="A459" s="22">
        <v>271</v>
      </c>
      <c r="B459" s="49" t="e">
        <f t="shared" si="32"/>
        <v>#N/A</v>
      </c>
      <c r="C459"/>
      <c r="E459" s="49" t="e">
        <f>VLOOKUP(C459,[5]A!$C$2:$I$800,7,FALSE)</f>
        <v>#N/A</v>
      </c>
      <c r="F459" s="50" t="s">
        <v>987</v>
      </c>
      <c r="G459" s="68"/>
      <c r="J459" s="105">
        <f>VLOOKUP(C459,Route2021!$C$2:$J$1212,8,FALSE)</f>
        <v>0</v>
      </c>
      <c r="N459" s="49" t="e">
        <f>VLOOKUP(C459,Bilan!$B$4:$D$1985,3,FALSE)</f>
        <v>#N/A</v>
      </c>
      <c r="O459" s="49">
        <f t="shared" si="29"/>
        <v>271</v>
      </c>
      <c r="P459" s="50" t="e">
        <f>VLOOKUP(C459,VTT!$C$2:$F$357,4,FALSE)</f>
        <v>#N/A</v>
      </c>
    </row>
    <row r="460" spans="1:16" ht="15" customHeight="1" x14ac:dyDescent="0.25">
      <c r="A460" s="22">
        <v>272</v>
      </c>
      <c r="B460" s="49" t="e">
        <f t="shared" si="32"/>
        <v>#N/A</v>
      </c>
      <c r="C460"/>
      <c r="E460" s="49" t="e">
        <f>VLOOKUP(C460,[5]A!$C$2:$I$800,7,FALSE)</f>
        <v>#N/A</v>
      </c>
      <c r="F460" s="50" t="s">
        <v>987</v>
      </c>
      <c r="G460" s="68"/>
      <c r="J460" s="105">
        <f>VLOOKUP(C460,Route2021!$C$2:$J$1212,8,FALSE)</f>
        <v>0</v>
      </c>
      <c r="N460" s="49" t="e">
        <f>VLOOKUP(C460,Bilan!$B$4:$D$1985,3,FALSE)</f>
        <v>#N/A</v>
      </c>
      <c r="O460" s="49">
        <f t="shared" si="29"/>
        <v>272</v>
      </c>
      <c r="P460" s="50" t="e">
        <f>VLOOKUP(C460,VTT!$C$2:$F$357,4,FALSE)</f>
        <v>#N/A</v>
      </c>
    </row>
    <row r="461" spans="1:16" ht="15" customHeight="1" x14ac:dyDescent="0.25">
      <c r="A461" s="22">
        <v>273</v>
      </c>
      <c r="B461" s="49" t="e">
        <f t="shared" si="32"/>
        <v>#N/A</v>
      </c>
      <c r="C461"/>
      <c r="E461" s="49" t="e">
        <f>VLOOKUP(C461,[5]A!$C$2:$I$800,7,FALSE)</f>
        <v>#N/A</v>
      </c>
      <c r="F461" s="50" t="s">
        <v>987</v>
      </c>
      <c r="G461" s="68"/>
      <c r="J461" s="105">
        <f>VLOOKUP(C461,Route2021!$C$2:$J$1212,8,FALSE)</f>
        <v>0</v>
      </c>
      <c r="N461" s="49" t="e">
        <f>VLOOKUP(C461,Bilan!$B$4:$D$1985,3,FALSE)</f>
        <v>#N/A</v>
      </c>
      <c r="O461" s="49">
        <f t="shared" si="29"/>
        <v>273</v>
      </c>
      <c r="P461" s="50" t="e">
        <f>VLOOKUP(C461,VTT!$C$2:$F$357,4,FALSE)</f>
        <v>#N/A</v>
      </c>
    </row>
    <row r="462" spans="1:16" ht="15" customHeight="1" x14ac:dyDescent="0.25">
      <c r="A462" s="22">
        <v>274</v>
      </c>
      <c r="B462" s="49" t="e">
        <f t="shared" si="32"/>
        <v>#N/A</v>
      </c>
      <c r="C462"/>
      <c r="E462" s="49" t="e">
        <f>VLOOKUP(C462,[5]A!$C$2:$I$800,7,FALSE)</f>
        <v>#N/A</v>
      </c>
      <c r="F462" s="50" t="s">
        <v>987</v>
      </c>
      <c r="G462" s="68"/>
      <c r="J462" s="105">
        <f>VLOOKUP(C462,Route2021!$C$2:$J$1212,8,FALSE)</f>
        <v>0</v>
      </c>
      <c r="N462" s="49" t="e">
        <f>VLOOKUP(C462,Bilan!$B$4:$D$1985,3,FALSE)</f>
        <v>#N/A</v>
      </c>
      <c r="O462" s="49">
        <f t="shared" si="29"/>
        <v>274</v>
      </c>
      <c r="P462" s="50" t="e">
        <f>VLOOKUP(C462,VTT!$C$2:$F$357,4,FALSE)</f>
        <v>#N/A</v>
      </c>
    </row>
    <row r="463" spans="1:16" ht="15" customHeight="1" x14ac:dyDescent="0.25">
      <c r="A463" s="22">
        <v>275</v>
      </c>
      <c r="B463" s="49" t="e">
        <f t="shared" si="32"/>
        <v>#N/A</v>
      </c>
      <c r="C463"/>
      <c r="E463" s="49" t="e">
        <f>VLOOKUP(C463,[5]A!$C$2:$I$800,7,FALSE)</f>
        <v>#N/A</v>
      </c>
      <c r="F463" s="50" t="s">
        <v>987</v>
      </c>
      <c r="G463" s="68"/>
      <c r="J463" s="105">
        <f>VLOOKUP(C463,Route2021!$C$2:$J$1212,8,FALSE)</f>
        <v>0</v>
      </c>
      <c r="N463" s="49" t="e">
        <f>VLOOKUP(C463,Bilan!$B$4:$D$1985,3,FALSE)</f>
        <v>#N/A</v>
      </c>
      <c r="O463" s="49">
        <f t="shared" si="29"/>
        <v>275</v>
      </c>
      <c r="P463" s="50" t="e">
        <f>VLOOKUP(C463,VTT!$C$2:$F$357,4,FALSE)</f>
        <v>#N/A</v>
      </c>
    </row>
    <row r="464" spans="1:16" ht="15" customHeight="1" x14ac:dyDescent="0.25">
      <c r="A464" s="22">
        <v>276</v>
      </c>
      <c r="B464" s="49" t="e">
        <f t="shared" si="32"/>
        <v>#N/A</v>
      </c>
      <c r="C464"/>
      <c r="E464" s="49" t="e">
        <f>VLOOKUP(C464,[5]A!$C$2:$I$800,7,FALSE)</f>
        <v>#N/A</v>
      </c>
      <c r="F464" s="50" t="s">
        <v>987</v>
      </c>
      <c r="G464" s="68"/>
      <c r="J464" s="105">
        <f>VLOOKUP(C464,Route2021!$C$2:$J$1212,8,FALSE)</f>
        <v>0</v>
      </c>
      <c r="N464" s="49" t="e">
        <f>VLOOKUP(C464,Bilan!$B$4:$D$1985,3,FALSE)</f>
        <v>#N/A</v>
      </c>
      <c r="O464" s="49">
        <f t="shared" si="29"/>
        <v>276</v>
      </c>
      <c r="P464" s="50" t="e">
        <f>VLOOKUP(C464,VTT!$C$2:$F$357,4,FALSE)</f>
        <v>#N/A</v>
      </c>
    </row>
    <row r="465" spans="1:16" ht="15" customHeight="1" x14ac:dyDescent="0.25">
      <c r="A465" s="22">
        <v>277</v>
      </c>
      <c r="B465" s="49" t="e">
        <f t="shared" si="32"/>
        <v>#N/A</v>
      </c>
      <c r="C465"/>
      <c r="E465" s="49" t="e">
        <f>VLOOKUP(C465,[5]A!$C$2:$I$800,7,FALSE)</f>
        <v>#N/A</v>
      </c>
      <c r="F465" s="50" t="s">
        <v>987</v>
      </c>
      <c r="G465" s="68"/>
      <c r="J465" s="105">
        <f>VLOOKUP(C465,Route2021!$C$2:$J$1212,8,FALSE)</f>
        <v>0</v>
      </c>
      <c r="N465" s="49" t="e">
        <f>VLOOKUP(C465,Bilan!$B$4:$D$1985,3,FALSE)</f>
        <v>#N/A</v>
      </c>
      <c r="O465" s="49">
        <f t="shared" si="29"/>
        <v>277</v>
      </c>
      <c r="P465" s="50" t="e">
        <f>VLOOKUP(C465,VTT!$C$2:$F$357,4,FALSE)</f>
        <v>#N/A</v>
      </c>
    </row>
    <row r="466" spans="1:16" ht="15" customHeight="1" x14ac:dyDescent="0.25">
      <c r="A466" s="22">
        <v>278</v>
      </c>
      <c r="B466" s="49" t="e">
        <f t="shared" si="32"/>
        <v>#N/A</v>
      </c>
      <c r="C466"/>
      <c r="E466" s="49" t="e">
        <f>VLOOKUP(C466,[5]A!$C$2:$I$800,7,FALSE)</f>
        <v>#N/A</v>
      </c>
      <c r="F466" s="50" t="s">
        <v>987</v>
      </c>
      <c r="G466" s="68"/>
      <c r="J466" s="105">
        <f>VLOOKUP(C466,Route2021!$C$2:$J$1212,8,FALSE)</f>
        <v>0</v>
      </c>
      <c r="N466" s="49" t="e">
        <f>VLOOKUP(C466,Bilan!$B$4:$D$1985,3,FALSE)</f>
        <v>#N/A</v>
      </c>
      <c r="O466" s="49">
        <f t="shared" si="29"/>
        <v>278</v>
      </c>
      <c r="P466" s="50" t="e">
        <f>VLOOKUP(C466,VTT!$C$2:$F$357,4,FALSE)</f>
        <v>#N/A</v>
      </c>
    </row>
    <row r="467" spans="1:16" ht="15" customHeight="1" x14ac:dyDescent="0.25">
      <c r="A467" s="22">
        <v>279</v>
      </c>
      <c r="B467" s="49" t="e">
        <f t="shared" si="32"/>
        <v>#N/A</v>
      </c>
      <c r="C467"/>
      <c r="E467" s="49" t="e">
        <f>VLOOKUP(C467,[5]A!$C$2:$I$800,7,FALSE)</f>
        <v>#N/A</v>
      </c>
      <c r="F467" s="50" t="s">
        <v>987</v>
      </c>
      <c r="G467" s="68"/>
      <c r="J467" s="105">
        <f>VLOOKUP(C467,Route2021!$C$2:$J$1212,8,FALSE)</f>
        <v>0</v>
      </c>
      <c r="N467" s="49" t="e">
        <f>VLOOKUP(C467,Bilan!$B$4:$D$1985,3,FALSE)</f>
        <v>#N/A</v>
      </c>
      <c r="O467" s="49">
        <f t="shared" si="29"/>
        <v>279</v>
      </c>
      <c r="P467" s="50" t="e">
        <f>VLOOKUP(C467,VTT!$C$2:$F$357,4,FALSE)</f>
        <v>#N/A</v>
      </c>
    </row>
    <row r="468" spans="1:16" ht="15" customHeight="1" x14ac:dyDescent="0.25">
      <c r="A468" s="22">
        <v>280</v>
      </c>
      <c r="B468" s="49" t="e">
        <f t="shared" si="32"/>
        <v>#N/A</v>
      </c>
      <c r="C468"/>
      <c r="E468" s="49" t="e">
        <f>VLOOKUP(C468,[5]A!$C$2:$I$800,7,FALSE)</f>
        <v>#N/A</v>
      </c>
      <c r="F468" s="50" t="s">
        <v>987</v>
      </c>
      <c r="G468" s="68"/>
      <c r="J468" s="105">
        <f>VLOOKUP(C468,Route2021!$C$2:$J$1212,8,FALSE)</f>
        <v>0</v>
      </c>
      <c r="N468" s="49" t="e">
        <f>VLOOKUP(C468,Bilan!$B$4:$D$1985,3,FALSE)</f>
        <v>#N/A</v>
      </c>
      <c r="O468" s="49">
        <f t="shared" si="29"/>
        <v>280</v>
      </c>
      <c r="P468" s="50" t="e">
        <f>VLOOKUP(C468,VTT!$C$2:$F$357,4,FALSE)</f>
        <v>#N/A</v>
      </c>
    </row>
    <row r="469" spans="1:16" ht="14.45" customHeight="1" x14ac:dyDescent="0.25">
      <c r="A469" s="22"/>
      <c r="B469" s="49">
        <v>7103</v>
      </c>
      <c r="D469" s="49"/>
      <c r="E469" s="49" t="e">
        <f>VLOOKUP(C469,[5]A!$C$2:$I$800,7,FALSE)</f>
        <v>#N/A</v>
      </c>
      <c r="F469" s="50" t="s">
        <v>987</v>
      </c>
      <c r="G469" s="68"/>
      <c r="J469" s="105">
        <f>VLOOKUP(C469,Route2021!$C$2:$J$1212,8,FALSE)</f>
        <v>0</v>
      </c>
      <c r="N469" s="49" t="e">
        <f>VLOOKUP(C469,Bilan!$B$4:$D$1985,3,FALSE)</f>
        <v>#N/A</v>
      </c>
      <c r="O469" s="49" t="s">
        <v>23</v>
      </c>
      <c r="P469" s="50" t="e">
        <f>VLOOKUP(C469,VTT!$C$2:$F$357,4,FALSE)</f>
        <v>#N/A</v>
      </c>
    </row>
    <row r="470" spans="1:16" ht="14.45" customHeight="1" x14ac:dyDescent="0.25">
      <c r="A470" s="22"/>
      <c r="B470" s="49">
        <v>7062</v>
      </c>
      <c r="D470" s="49"/>
      <c r="E470" s="49" t="e">
        <f>VLOOKUP(C470,[5]A!$C$2:$I$800,7,FALSE)</f>
        <v>#N/A</v>
      </c>
      <c r="F470" s="50" t="s">
        <v>987</v>
      </c>
      <c r="G470" s="68"/>
      <c r="J470" s="105">
        <f>VLOOKUP(C470,Route2021!$C$2:$J$1212,8,FALSE)</f>
        <v>0</v>
      </c>
      <c r="N470" s="49" t="e">
        <f>VLOOKUP(C470,Bilan!$B$4:$D$1985,3,FALSE)</f>
        <v>#N/A</v>
      </c>
      <c r="O470" s="49" t="s">
        <v>23</v>
      </c>
      <c r="P470" s="50" t="e">
        <f>VLOOKUP(C470,VTT!$C$2:$F$357,4,FALSE)</f>
        <v>#N/A</v>
      </c>
    </row>
    <row r="471" spans="1:16" ht="14.45" customHeight="1" x14ac:dyDescent="0.25">
      <c r="A471" s="22"/>
      <c r="B471" s="49">
        <v>4318</v>
      </c>
      <c r="C471" s="5"/>
      <c r="D471" s="5"/>
      <c r="E471" s="49" t="e">
        <f>VLOOKUP(C471,[5]A!$C$2:$I$800,7,FALSE)</f>
        <v>#N/A</v>
      </c>
      <c r="F471" s="50" t="s">
        <v>987</v>
      </c>
      <c r="G471" s="68"/>
      <c r="J471" s="105">
        <f>VLOOKUP(C471,Route2021!$C$2:$J$1212,8,FALSE)</f>
        <v>0</v>
      </c>
      <c r="N471" s="49" t="e">
        <f>VLOOKUP(C471,Bilan!$B$4:$D$1985,3,FALSE)</f>
        <v>#N/A</v>
      </c>
      <c r="O471" s="49" t="s">
        <v>23</v>
      </c>
      <c r="P471" s="50" t="e">
        <f>VLOOKUP(C471,VTT!$C$2:$F$357,4,FALSE)</f>
        <v>#N/A</v>
      </c>
    </row>
    <row r="472" spans="1:16" ht="14.45" customHeight="1" x14ac:dyDescent="0.25">
      <c r="A472" s="22"/>
      <c r="B472" s="49">
        <f>N472</f>
        <v>7103</v>
      </c>
      <c r="C472" s="49" t="s">
        <v>2630</v>
      </c>
      <c r="D472" s="49" t="s">
        <v>3796</v>
      </c>
      <c r="E472" s="49" t="str">
        <f>VLOOKUP(C472,[5]A!$C$2:$I$800,7,FALSE)</f>
        <v>06204811020</v>
      </c>
      <c r="F472" s="50" t="s">
        <v>987</v>
      </c>
      <c r="G472" s="68"/>
      <c r="J472" s="105">
        <f>VLOOKUP(C472,Route2021!$C$2:$J$1212,8,FALSE)</f>
        <v>0</v>
      </c>
      <c r="N472" s="49">
        <f>VLOOKUP(C472,Bilan!$B$4:$D$1985,3,FALSE)</f>
        <v>7103</v>
      </c>
      <c r="O472" s="49" t="s">
        <v>23</v>
      </c>
      <c r="P472" s="50" t="e">
        <f>VLOOKUP(C472,VTT!$C$2:$F$357,4,FALSE)</f>
        <v>#N/A</v>
      </c>
    </row>
    <row r="473" spans="1:16" ht="14.45" customHeight="1" x14ac:dyDescent="0.25">
      <c r="A473" s="22"/>
      <c r="B473" s="49">
        <f>N473</f>
        <v>7062</v>
      </c>
      <c r="C473" s="49" t="s">
        <v>3609</v>
      </c>
      <c r="D473" s="49" t="s">
        <v>75</v>
      </c>
      <c r="E473" s="49" t="str">
        <f>VLOOKUP(C473,[5]A!$C$2:$I$800,7,FALSE)</f>
        <v>05999067171</v>
      </c>
      <c r="F473" s="50" t="s">
        <v>987</v>
      </c>
      <c r="G473" s="68"/>
      <c r="J473" s="105">
        <f>VLOOKUP(C473,Route2021!$C$2:$J$1212,8,FALSE)</f>
        <v>0</v>
      </c>
      <c r="N473" s="49">
        <f>VLOOKUP(C473,Bilan!$B$4:$D$1985,3,FALSE)</f>
        <v>7062</v>
      </c>
      <c r="O473" s="49" t="s">
        <v>23</v>
      </c>
      <c r="P473" s="50" t="e">
        <f>VLOOKUP(C473,VTT!$C$2:$F$357,4,FALSE)</f>
        <v>#N/A</v>
      </c>
    </row>
    <row r="474" spans="1:16" ht="14.45" customHeight="1" x14ac:dyDescent="0.25">
      <c r="A474" s="22"/>
      <c r="B474" s="49">
        <v>7019</v>
      </c>
      <c r="C474" s="5"/>
      <c r="D474" s="5"/>
      <c r="E474" s="49" t="e">
        <f>VLOOKUP(C474,[5]A!$C$2:$I$800,7,FALSE)</f>
        <v>#N/A</v>
      </c>
      <c r="F474" s="50" t="s">
        <v>987</v>
      </c>
      <c r="G474" s="68"/>
      <c r="J474" s="105">
        <f>VLOOKUP(C474,Route2021!$C$2:$J$1212,8,FALSE)</f>
        <v>0</v>
      </c>
      <c r="N474" s="49" t="e">
        <f>VLOOKUP(C474,Bilan!$B$4:$D$1985,3,FALSE)</f>
        <v>#N/A</v>
      </c>
      <c r="O474" s="49" t="s">
        <v>23</v>
      </c>
      <c r="P474" s="50" t="e">
        <f>VLOOKUP(C474,VTT!$C$2:$F$357,4,FALSE)</f>
        <v>#N/A</v>
      </c>
    </row>
    <row r="475" spans="1:16" ht="14.45" customHeight="1" x14ac:dyDescent="0.25">
      <c r="A475" s="22"/>
      <c r="B475" s="49">
        <f t="shared" ref="B475:B520" si="33">N475</f>
        <v>144467</v>
      </c>
      <c r="C475" s="5" t="s">
        <v>67</v>
      </c>
      <c r="D475" s="5" t="s">
        <v>140</v>
      </c>
      <c r="E475" s="49" t="str">
        <f>VLOOKUP(C475,[5]A!$C$2:$I$800,7,FALSE)</f>
        <v>05999068920</v>
      </c>
      <c r="F475" s="50" t="s">
        <v>987</v>
      </c>
      <c r="G475" s="68"/>
      <c r="J475" s="105">
        <f>VLOOKUP(C475,Route2021!$C$2:$J$1212,8,FALSE)</f>
        <v>0</v>
      </c>
      <c r="N475" s="49">
        <f>VLOOKUP(C475,Bilan!$B$4:$D$1985,3,FALSE)</f>
        <v>144467</v>
      </c>
      <c r="O475" s="49" t="s">
        <v>23</v>
      </c>
      <c r="P475" s="50" t="e">
        <f>VLOOKUP(C475,VTT!$C$2:$F$357,4,FALSE)</f>
        <v>#N/A</v>
      </c>
    </row>
    <row r="476" spans="1:16" ht="14.45" customHeight="1" x14ac:dyDescent="0.25">
      <c r="A476" s="22"/>
      <c r="B476" s="49" t="e">
        <f t="shared" si="33"/>
        <v>#N/A</v>
      </c>
      <c r="C476" s="5"/>
      <c r="D476" s="5"/>
      <c r="E476" s="49" t="e">
        <f>VLOOKUP(C476,[5]A!$C$2:$I$800,7,FALSE)</f>
        <v>#N/A</v>
      </c>
      <c r="F476" s="50" t="s">
        <v>987</v>
      </c>
      <c r="G476" s="68"/>
      <c r="J476" s="105">
        <f>VLOOKUP(C476,Route2021!$C$2:$J$1212,8,FALSE)</f>
        <v>0</v>
      </c>
      <c r="N476" s="49" t="e">
        <f>VLOOKUP(C476,Bilan!$B$4:$D$1985,3,FALSE)</f>
        <v>#N/A</v>
      </c>
      <c r="O476" s="49" t="s">
        <v>23</v>
      </c>
      <c r="P476" s="50" t="e">
        <f>VLOOKUP(C476,VTT!$C$2:$F$357,4,FALSE)</f>
        <v>#N/A</v>
      </c>
    </row>
    <row r="477" spans="1:16" ht="14.45" customHeight="1" x14ac:dyDescent="0.25">
      <c r="A477" s="22"/>
      <c r="B477" s="49">
        <f t="shared" si="33"/>
        <v>1293</v>
      </c>
      <c r="C477" s="5" t="s">
        <v>83</v>
      </c>
      <c r="D477" s="5" t="s">
        <v>84</v>
      </c>
      <c r="E477" s="49" t="str">
        <f>VLOOKUP(C477,[5]A!$C$2:$I$800,7,FALSE)</f>
        <v>05999069653</v>
      </c>
      <c r="F477" s="50" t="s">
        <v>987</v>
      </c>
      <c r="G477" s="68"/>
      <c r="J477" s="105">
        <f>VLOOKUP(C477,Route2021!$C$2:$J$1212,8,FALSE)</f>
        <v>1</v>
      </c>
      <c r="N477" s="49">
        <f>VLOOKUP(C477,Bilan!$B$4:$D$1985,3,FALSE)</f>
        <v>1293</v>
      </c>
      <c r="O477" s="49" t="s">
        <v>23</v>
      </c>
      <c r="P477" s="50" t="e">
        <f>VLOOKUP(C477,VTT!$C$2:$F$357,4,FALSE)</f>
        <v>#N/A</v>
      </c>
    </row>
    <row r="478" spans="1:16" ht="14.45" customHeight="1" x14ac:dyDescent="0.25">
      <c r="A478" s="22"/>
      <c r="B478" s="49" t="e">
        <f t="shared" si="33"/>
        <v>#N/A</v>
      </c>
      <c r="C478" s="5"/>
      <c r="D478" s="5"/>
      <c r="E478" s="49" t="e">
        <f>VLOOKUP(C478,[5]A!$C$2:$I$800,7,FALSE)</f>
        <v>#N/A</v>
      </c>
      <c r="F478" s="50" t="s">
        <v>987</v>
      </c>
      <c r="G478" s="68"/>
      <c r="J478" s="105">
        <f>VLOOKUP(C478,Route2021!$C$2:$J$1212,8,FALSE)</f>
        <v>0</v>
      </c>
      <c r="N478" s="49" t="e">
        <f>VLOOKUP(C478,Bilan!$B$4:$D$1985,3,FALSE)</f>
        <v>#N/A</v>
      </c>
      <c r="O478" s="49" t="s">
        <v>23</v>
      </c>
      <c r="P478" s="50" t="e">
        <f>VLOOKUP(C478,VTT!$C$2:$F$357,4,FALSE)</f>
        <v>#N/A</v>
      </c>
    </row>
    <row r="479" spans="1:16" ht="14.45" customHeight="1" x14ac:dyDescent="0.25">
      <c r="A479" s="22"/>
      <c r="B479" s="49">
        <f t="shared" si="33"/>
        <v>144540</v>
      </c>
      <c r="C479" s="5" t="s">
        <v>827</v>
      </c>
      <c r="D479" s="5" t="s">
        <v>84</v>
      </c>
      <c r="E479" s="49" t="str">
        <f>VLOOKUP(C479,[5]A!$C$2:$I$800,7,FALSE)</f>
        <v>05999026800</v>
      </c>
      <c r="F479" s="50" t="s">
        <v>987</v>
      </c>
      <c r="G479" s="68"/>
      <c r="J479" s="105">
        <f>VLOOKUP(C479,Route2021!$C$2:$J$1212,8,FALSE)</f>
        <v>1</v>
      </c>
      <c r="N479" s="49">
        <f>VLOOKUP(C479,Bilan!$B$4:$D$1985,3,FALSE)</f>
        <v>144540</v>
      </c>
      <c r="O479" s="49" t="s">
        <v>23</v>
      </c>
      <c r="P479" s="50" t="e">
        <f>VLOOKUP(C479,VTT!$C$2:$F$357,4,FALSE)</f>
        <v>#N/A</v>
      </c>
    </row>
    <row r="480" spans="1:16" ht="14.45" customHeight="1" x14ac:dyDescent="0.25">
      <c r="A480" s="22"/>
      <c r="B480" s="49">
        <f t="shared" si="33"/>
        <v>2351</v>
      </c>
      <c r="C480" s="5" t="s">
        <v>1908</v>
      </c>
      <c r="D480" s="5" t="s">
        <v>140</v>
      </c>
      <c r="E480" s="49" t="str">
        <f>VLOOKUP(C480,[5]A!$C$2:$I$800,7,FALSE)</f>
        <v>05999015645</v>
      </c>
      <c r="F480" s="50" t="s">
        <v>987</v>
      </c>
      <c r="G480" s="68"/>
      <c r="J480" s="105">
        <f>VLOOKUP(C480,Route2021!$C$2:$J$1212,8,FALSE)</f>
        <v>0</v>
      </c>
      <c r="N480" s="49">
        <f>VLOOKUP(C480,Bilan!$B$4:$D$1985,3,FALSE)</f>
        <v>2351</v>
      </c>
      <c r="O480" s="49" t="s">
        <v>23</v>
      </c>
      <c r="P480" s="50" t="e">
        <f>VLOOKUP(C480,VTT!$C$2:$F$357,4,FALSE)</f>
        <v>#N/A</v>
      </c>
    </row>
    <row r="481" spans="1:16" ht="14.45" customHeight="1" x14ac:dyDescent="0.25">
      <c r="A481" s="22"/>
      <c r="B481" s="49">
        <f t="shared" si="33"/>
        <v>144475</v>
      </c>
      <c r="C481" s="5" t="s">
        <v>60</v>
      </c>
      <c r="D481" s="5" t="s">
        <v>109</v>
      </c>
      <c r="E481" s="49" t="str">
        <f>VLOOKUP(C481,[5]A!$C$2:$I$800,7,FALSE)</f>
        <v>05965613068</v>
      </c>
      <c r="F481" s="50" t="s">
        <v>987</v>
      </c>
      <c r="G481" s="68"/>
      <c r="J481" s="105">
        <f>VLOOKUP(C481,Route2021!$C$2:$J$1212,8,FALSE)</f>
        <v>0</v>
      </c>
      <c r="N481" s="49">
        <f>VLOOKUP(C481,Bilan!$B$4:$D$1985,3,FALSE)</f>
        <v>144475</v>
      </c>
      <c r="O481" s="49" t="s">
        <v>23</v>
      </c>
      <c r="P481" s="50" t="e">
        <f>VLOOKUP(C481,VTT!$C$2:$F$357,4,FALSE)</f>
        <v>#N/A</v>
      </c>
    </row>
    <row r="482" spans="1:16" ht="14.45" customHeight="1" x14ac:dyDescent="0.25">
      <c r="A482" s="22"/>
      <c r="B482" s="49">
        <f t="shared" si="33"/>
        <v>144481</v>
      </c>
      <c r="C482" s="5" t="s">
        <v>796</v>
      </c>
      <c r="D482" s="5" t="s">
        <v>84</v>
      </c>
      <c r="E482" s="49" t="str">
        <f>VLOOKUP(C482,[5]A!$C$2:$I$800,7,FALSE)</f>
        <v>05999098979</v>
      </c>
      <c r="F482" s="50" t="s">
        <v>987</v>
      </c>
      <c r="G482" s="68"/>
      <c r="J482" s="105">
        <f>VLOOKUP(C482,Route2021!$C$2:$J$1212,8,FALSE)</f>
        <v>0</v>
      </c>
      <c r="N482" s="49">
        <f>VLOOKUP(C482,Bilan!$B$4:$D$1985,3,FALSE)</f>
        <v>144481</v>
      </c>
      <c r="O482" s="49" t="s">
        <v>23</v>
      </c>
      <c r="P482" s="50" t="e">
        <f>VLOOKUP(C482,VTT!$C$2:$F$357,4,FALSE)</f>
        <v>#N/A</v>
      </c>
    </row>
    <row r="483" spans="1:16" ht="14.45" customHeight="1" x14ac:dyDescent="0.25">
      <c r="A483" s="22"/>
      <c r="B483" s="49">
        <f t="shared" si="33"/>
        <v>1275</v>
      </c>
      <c r="C483" s="5" t="s">
        <v>151</v>
      </c>
      <c r="D483" s="5" t="s">
        <v>84</v>
      </c>
      <c r="E483" s="49" t="str">
        <f>VLOOKUP(C483,[5]A!$C$2:$I$800,7,FALSE)</f>
        <v>05999068459</v>
      </c>
      <c r="F483" s="50" t="s">
        <v>987</v>
      </c>
      <c r="G483" s="68"/>
      <c r="J483" s="105">
        <f>VLOOKUP(C483,Route2021!$C$2:$J$1212,8,FALSE)</f>
        <v>1</v>
      </c>
      <c r="N483" s="49">
        <f>VLOOKUP(C483,Bilan!$B$4:$D$1985,3,FALSE)</f>
        <v>1275</v>
      </c>
      <c r="O483" s="49" t="s">
        <v>23</v>
      </c>
      <c r="P483" s="50" t="e">
        <f>VLOOKUP(C483,VTT!$C$2:$F$357,4,FALSE)</f>
        <v>#N/A</v>
      </c>
    </row>
    <row r="484" spans="1:16" ht="14.45" customHeight="1" x14ac:dyDescent="0.25">
      <c r="A484" s="22"/>
      <c r="B484" s="49" t="e">
        <f t="shared" si="33"/>
        <v>#N/A</v>
      </c>
      <c r="C484" s="5"/>
      <c r="D484" s="5"/>
      <c r="E484" s="49" t="e">
        <f>VLOOKUP(C484,[5]A!$C$2:$I$800,7,FALSE)</f>
        <v>#N/A</v>
      </c>
      <c r="F484" s="50" t="s">
        <v>987</v>
      </c>
      <c r="G484" s="68"/>
      <c r="J484" s="105">
        <f>VLOOKUP(C484,Route2021!$C$2:$J$1212,8,FALSE)</f>
        <v>0</v>
      </c>
      <c r="N484" s="49" t="e">
        <f>VLOOKUP(C484,Bilan!$B$4:$D$1985,3,FALSE)</f>
        <v>#N/A</v>
      </c>
      <c r="O484" s="49" t="s">
        <v>23</v>
      </c>
      <c r="P484" s="50" t="e">
        <f>VLOOKUP(C484,VTT!$C$2:$F$357,4,FALSE)</f>
        <v>#N/A</v>
      </c>
    </row>
    <row r="485" spans="1:16" ht="14.45" customHeight="1" x14ac:dyDescent="0.25">
      <c r="A485" s="22"/>
      <c r="B485" s="49" t="e">
        <f t="shared" si="33"/>
        <v>#N/A</v>
      </c>
      <c r="C485" s="5"/>
      <c r="D485" s="5"/>
      <c r="E485" s="49" t="e">
        <f>VLOOKUP(C485,[5]A!$C$2:$I$800,7,FALSE)</f>
        <v>#N/A</v>
      </c>
      <c r="F485" s="50" t="s">
        <v>987</v>
      </c>
      <c r="G485" s="68"/>
      <c r="J485" s="105">
        <f>VLOOKUP(C485,Route2021!$C$2:$J$1212,8,FALSE)</f>
        <v>0</v>
      </c>
      <c r="N485" s="49" t="e">
        <f>VLOOKUP(C485,Bilan!$B$4:$D$1985,3,FALSE)</f>
        <v>#N/A</v>
      </c>
      <c r="O485" s="49" t="s">
        <v>23</v>
      </c>
      <c r="P485" s="50" t="e">
        <f>VLOOKUP(C485,VTT!$C$2:$F$357,4,FALSE)</f>
        <v>#N/A</v>
      </c>
    </row>
    <row r="486" spans="1:16" ht="14.45" customHeight="1" x14ac:dyDescent="0.25">
      <c r="A486" s="22"/>
      <c r="B486" s="49">
        <f t="shared" si="33"/>
        <v>144505</v>
      </c>
      <c r="C486" s="5" t="s">
        <v>592</v>
      </c>
      <c r="D486" s="5" t="s">
        <v>14</v>
      </c>
      <c r="E486" s="49" t="str">
        <f>VLOOKUP(C486,[5]A!$C$2:$I$800,7,FALSE)</f>
        <v>05996214972</v>
      </c>
      <c r="F486" s="50" t="s">
        <v>987</v>
      </c>
      <c r="G486" s="68"/>
      <c r="J486" s="105">
        <f>VLOOKUP(C486,Route2021!$C$2:$J$1212,8,FALSE)</f>
        <v>1</v>
      </c>
      <c r="N486" s="49">
        <f>VLOOKUP(C486,Bilan!$B$4:$D$1985,3,FALSE)</f>
        <v>144505</v>
      </c>
      <c r="O486" s="49" t="s">
        <v>23</v>
      </c>
      <c r="P486" s="50" t="e">
        <f>VLOOKUP(C486,VTT!$C$2:$F$357,4,FALSE)</f>
        <v>#N/A</v>
      </c>
    </row>
    <row r="487" spans="1:16" ht="14.45" customHeight="1" x14ac:dyDescent="0.25">
      <c r="A487" s="22"/>
      <c r="B487" s="49">
        <f t="shared" si="33"/>
        <v>7019</v>
      </c>
      <c r="C487" s="5" t="s">
        <v>3641</v>
      </c>
      <c r="D487" s="5" t="s">
        <v>126</v>
      </c>
      <c r="E487" s="49" t="str">
        <f>VLOOKUP(C487,[5]A!$C$2:$I$800,7,FALSE)</f>
        <v>06297107676</v>
      </c>
      <c r="F487" s="50" t="s">
        <v>987</v>
      </c>
      <c r="G487" s="68"/>
      <c r="J487" s="105" t="e">
        <f>VLOOKUP(C487,Route2021!$C$2:$J$1212,8,FALSE)</f>
        <v>#N/A</v>
      </c>
      <c r="N487" s="49">
        <f>VLOOKUP(C487,Bilan!$B$4:$D$1985,3,FALSE)</f>
        <v>7019</v>
      </c>
      <c r="O487" s="49" t="s">
        <v>23</v>
      </c>
      <c r="P487" s="50" t="e">
        <f>VLOOKUP(C487,VTT!$C$2:$F$357,4,FALSE)</f>
        <v>#N/A</v>
      </c>
    </row>
    <row r="488" spans="1:16" ht="14.45" customHeight="1" x14ac:dyDescent="0.25">
      <c r="A488" s="22"/>
      <c r="B488" s="49" t="e">
        <f t="shared" si="33"/>
        <v>#N/A</v>
      </c>
      <c r="C488" s="5"/>
      <c r="D488" s="5"/>
      <c r="E488" s="49" t="e">
        <f>VLOOKUP(C488,[5]A!$C$2:$I$800,7,FALSE)</f>
        <v>#N/A</v>
      </c>
      <c r="F488" s="50" t="s">
        <v>987</v>
      </c>
      <c r="G488" s="68"/>
      <c r="J488" s="105">
        <f>VLOOKUP(C488,Route2021!$C$2:$J$1212,8,FALSE)</f>
        <v>0</v>
      </c>
      <c r="N488" s="49" t="e">
        <f>VLOOKUP(C488,Bilan!$B$4:$D$1985,3,FALSE)</f>
        <v>#N/A</v>
      </c>
      <c r="O488" s="49" t="s">
        <v>23</v>
      </c>
      <c r="P488" s="50" t="e">
        <f>VLOOKUP(C488,VTT!$C$2:$F$357,4,FALSE)</f>
        <v>#N/A</v>
      </c>
    </row>
    <row r="489" spans="1:16" ht="14.45" customHeight="1" x14ac:dyDescent="0.25">
      <c r="A489" s="22"/>
      <c r="B489" s="49" t="e">
        <f t="shared" si="33"/>
        <v>#N/A</v>
      </c>
      <c r="C489" s="5"/>
      <c r="D489" s="5"/>
      <c r="E489" s="49" t="e">
        <f>VLOOKUP(C489,[5]A!$C$2:$I$800,7,FALSE)</f>
        <v>#N/A</v>
      </c>
      <c r="F489" s="50" t="s">
        <v>987</v>
      </c>
      <c r="G489" s="68"/>
      <c r="J489" s="105">
        <f>VLOOKUP(C489,Route2021!$C$2:$J$1212,8,FALSE)</f>
        <v>0</v>
      </c>
      <c r="N489" s="49" t="e">
        <f>VLOOKUP(C489,Bilan!$B$4:$D$1985,3,FALSE)</f>
        <v>#N/A</v>
      </c>
      <c r="O489" s="49" t="s">
        <v>23</v>
      </c>
      <c r="P489" s="50" t="e">
        <f>VLOOKUP(C489,VTT!$C$2:$F$357,4,FALSE)</f>
        <v>#N/A</v>
      </c>
    </row>
    <row r="490" spans="1:16" ht="14.45" customHeight="1" x14ac:dyDescent="0.25">
      <c r="A490" s="22"/>
      <c r="B490" s="49">
        <f t="shared" si="33"/>
        <v>4369</v>
      </c>
      <c r="C490" s="5" t="s">
        <v>2949</v>
      </c>
      <c r="D490" s="5" t="s">
        <v>2786</v>
      </c>
      <c r="E490" s="49" t="str">
        <f>VLOOKUP(C490,[5]A!$C$2:$I$800,7,FALSE)</f>
        <v>06297078489</v>
      </c>
      <c r="F490" s="50" t="s">
        <v>987</v>
      </c>
      <c r="G490" s="68"/>
      <c r="J490" s="105" t="e">
        <f>VLOOKUP(C490,Route2021!$C$2:$J$1212,8,FALSE)</f>
        <v>#N/A</v>
      </c>
      <c r="N490" s="49">
        <f>VLOOKUP(C490,Bilan!$B$4:$D$1985,3,FALSE)</f>
        <v>4369</v>
      </c>
      <c r="O490" s="49" t="s">
        <v>23</v>
      </c>
      <c r="P490" s="50" t="e">
        <f>VLOOKUP(C490,VTT!$C$2:$F$357,4,FALSE)</f>
        <v>#N/A</v>
      </c>
    </row>
    <row r="491" spans="1:16" ht="14.45" customHeight="1" x14ac:dyDescent="0.25">
      <c r="A491" s="22"/>
      <c r="B491" s="49" t="e">
        <f t="shared" si="33"/>
        <v>#N/A</v>
      </c>
      <c r="C491" s="5"/>
      <c r="D491" s="5"/>
      <c r="E491" s="49" t="e">
        <f>VLOOKUP(C491,[5]A!$C$2:$I$800,7,FALSE)</f>
        <v>#N/A</v>
      </c>
      <c r="F491" s="50" t="s">
        <v>987</v>
      </c>
      <c r="G491" s="68"/>
      <c r="J491" s="105">
        <f>VLOOKUP(C491,Route2021!$C$2:$J$1212,8,FALSE)</f>
        <v>0</v>
      </c>
      <c r="N491" s="49" t="e">
        <f>VLOOKUP(C491,Bilan!$B$4:$D$1985,3,FALSE)</f>
        <v>#N/A</v>
      </c>
      <c r="O491" s="49" t="s">
        <v>23</v>
      </c>
      <c r="P491" s="50" t="e">
        <f>VLOOKUP(C491,VTT!$C$2:$F$357,4,FALSE)</f>
        <v>#N/A</v>
      </c>
    </row>
    <row r="492" spans="1:16" ht="14.45" customHeight="1" x14ac:dyDescent="0.25">
      <c r="A492" s="22"/>
      <c r="B492" s="49" t="e">
        <f t="shared" si="33"/>
        <v>#N/A</v>
      </c>
      <c r="C492"/>
      <c r="E492" s="49" t="e">
        <f>VLOOKUP(C492,[5]A!$C$2:$I$800,7,FALSE)</f>
        <v>#N/A</v>
      </c>
      <c r="F492" s="50" t="s">
        <v>987</v>
      </c>
      <c r="G492" s="68"/>
      <c r="J492" s="105">
        <f>VLOOKUP(C492,Route2021!$C$2:$J$1212,8,FALSE)</f>
        <v>0</v>
      </c>
      <c r="N492" s="49" t="e">
        <f>VLOOKUP(C492,Bilan!$B$4:$D$1985,3,FALSE)</f>
        <v>#N/A</v>
      </c>
      <c r="O492" s="49" t="s">
        <v>23</v>
      </c>
      <c r="P492" s="50" t="e">
        <f>VLOOKUP(C492,VTT!$C$2:$F$357,4,FALSE)</f>
        <v>#N/A</v>
      </c>
    </row>
    <row r="493" spans="1:16" ht="14.45" customHeight="1" x14ac:dyDescent="0.25">
      <c r="A493" s="22"/>
      <c r="B493" s="49" t="e">
        <f t="shared" si="33"/>
        <v>#N/A</v>
      </c>
      <c r="C493"/>
      <c r="E493" s="49" t="e">
        <f>VLOOKUP(C493,[5]A!$C$2:$I$800,7,FALSE)</f>
        <v>#N/A</v>
      </c>
      <c r="F493" s="50" t="s">
        <v>987</v>
      </c>
      <c r="G493" s="68"/>
      <c r="J493" s="105">
        <f>VLOOKUP(C493,Route2021!$C$2:$J$1212,8,FALSE)</f>
        <v>0</v>
      </c>
      <c r="N493" s="49" t="e">
        <f>VLOOKUP(C493,Bilan!$B$4:$D$1985,3,FALSE)</f>
        <v>#N/A</v>
      </c>
      <c r="O493" s="49" t="s">
        <v>23</v>
      </c>
      <c r="P493" s="50" t="e">
        <f>VLOOKUP(C493,VTT!$C$2:$F$357,4,FALSE)</f>
        <v>#N/A</v>
      </c>
    </row>
    <row r="494" spans="1:16" ht="14.45" customHeight="1" x14ac:dyDescent="0.25">
      <c r="A494" s="22"/>
      <c r="B494" s="49" t="e">
        <f t="shared" si="33"/>
        <v>#N/A</v>
      </c>
      <c r="C494"/>
      <c r="E494" s="49" t="e">
        <f>VLOOKUP(C494,[5]A!$C$2:$I$800,7,FALSE)</f>
        <v>#N/A</v>
      </c>
      <c r="F494" s="50" t="s">
        <v>987</v>
      </c>
      <c r="G494" s="68"/>
      <c r="J494" s="105">
        <f>VLOOKUP(C494,Route2021!$C$2:$J$1212,8,FALSE)</f>
        <v>0</v>
      </c>
      <c r="N494" s="49" t="e">
        <f>VLOOKUP(C494,Bilan!$B$4:$D$1985,3,FALSE)</f>
        <v>#N/A</v>
      </c>
      <c r="O494" s="49" t="s">
        <v>23</v>
      </c>
      <c r="P494" s="50" t="e">
        <f>VLOOKUP(C494,VTT!$C$2:$F$357,4,FALSE)</f>
        <v>#N/A</v>
      </c>
    </row>
    <row r="495" spans="1:16" ht="14.45" customHeight="1" x14ac:dyDescent="0.25">
      <c r="A495" s="22"/>
      <c r="B495" s="49" t="e">
        <f t="shared" si="33"/>
        <v>#N/A</v>
      </c>
      <c r="C495"/>
      <c r="E495" s="49" t="e">
        <f>VLOOKUP(C495,[5]A!$C$2:$I$800,7,FALSE)</f>
        <v>#N/A</v>
      </c>
      <c r="F495" s="50" t="s">
        <v>987</v>
      </c>
      <c r="G495" s="68"/>
      <c r="J495" s="105">
        <f>VLOOKUP(C495,Route2021!$C$2:$J$1212,8,FALSE)</f>
        <v>0</v>
      </c>
      <c r="N495" s="49" t="e">
        <f>VLOOKUP(C495,Bilan!$B$4:$D$1985,3,FALSE)</f>
        <v>#N/A</v>
      </c>
      <c r="O495" s="49" t="s">
        <v>23</v>
      </c>
      <c r="P495" s="50" t="e">
        <f>VLOOKUP(C495,VTT!$C$2:$F$357,4,FALSE)</f>
        <v>#N/A</v>
      </c>
    </row>
    <row r="496" spans="1:16" ht="14.45" customHeight="1" x14ac:dyDescent="0.25">
      <c r="A496" s="22"/>
      <c r="B496" s="49" t="e">
        <f t="shared" si="33"/>
        <v>#N/A</v>
      </c>
      <c r="C496"/>
      <c r="E496" s="49" t="e">
        <f>VLOOKUP(C496,[5]A!$C$2:$I$800,7,FALSE)</f>
        <v>#N/A</v>
      </c>
      <c r="F496" s="50" t="s">
        <v>987</v>
      </c>
      <c r="G496" s="68"/>
      <c r="J496" s="105">
        <f>VLOOKUP(C496,Route2021!$C$2:$J$1212,8,FALSE)</f>
        <v>0</v>
      </c>
      <c r="N496" s="49" t="e">
        <f>VLOOKUP(C496,Bilan!$B$4:$D$1985,3,FALSE)</f>
        <v>#N/A</v>
      </c>
      <c r="O496" s="49" t="s">
        <v>23</v>
      </c>
      <c r="P496" s="50" t="e">
        <f>VLOOKUP(C496,VTT!$C$2:$F$357,4,FALSE)</f>
        <v>#N/A</v>
      </c>
    </row>
    <row r="497" spans="1:16" ht="14.45" customHeight="1" x14ac:dyDescent="0.25">
      <c r="A497" s="22"/>
      <c r="B497" s="49" t="e">
        <f t="shared" si="33"/>
        <v>#N/A</v>
      </c>
      <c r="C497"/>
      <c r="E497" s="49" t="e">
        <f>VLOOKUP(C497,[5]A!$C$2:$I$800,7,FALSE)</f>
        <v>#N/A</v>
      </c>
      <c r="F497" s="50" t="s">
        <v>987</v>
      </c>
      <c r="G497" s="68"/>
      <c r="J497" s="105">
        <f>VLOOKUP(C497,Route2021!$C$2:$J$1212,8,FALSE)</f>
        <v>0</v>
      </c>
      <c r="N497" s="49" t="e">
        <f>VLOOKUP(C497,Bilan!$B$4:$D$1985,3,FALSE)</f>
        <v>#N/A</v>
      </c>
      <c r="O497" s="49" t="s">
        <v>23</v>
      </c>
      <c r="P497" s="50" t="e">
        <f>VLOOKUP(C497,VTT!$C$2:$F$357,4,FALSE)</f>
        <v>#N/A</v>
      </c>
    </row>
    <row r="498" spans="1:16" ht="14.45" customHeight="1" x14ac:dyDescent="0.25">
      <c r="A498" s="22"/>
      <c r="B498" s="49" t="e">
        <f t="shared" si="33"/>
        <v>#N/A</v>
      </c>
      <c r="C498"/>
      <c r="E498" s="49" t="e">
        <f>VLOOKUP(C498,[5]A!$C$2:$I$800,7,FALSE)</f>
        <v>#N/A</v>
      </c>
      <c r="F498" s="50" t="s">
        <v>987</v>
      </c>
      <c r="G498" s="68"/>
      <c r="J498" s="105">
        <f>VLOOKUP(C498,Route2021!$C$2:$J$1212,8,FALSE)</f>
        <v>0</v>
      </c>
      <c r="N498" s="49" t="e">
        <f>VLOOKUP(C498,Bilan!$B$4:$D$1985,3,FALSE)</f>
        <v>#N/A</v>
      </c>
      <c r="O498" s="49" t="s">
        <v>23</v>
      </c>
      <c r="P498" s="50" t="e">
        <f>VLOOKUP(C498,VTT!$C$2:$F$357,4,FALSE)</f>
        <v>#N/A</v>
      </c>
    </row>
    <row r="499" spans="1:16" ht="14.45" customHeight="1" x14ac:dyDescent="0.25">
      <c r="A499" s="22"/>
      <c r="B499" s="49" t="e">
        <f t="shared" si="33"/>
        <v>#N/A</v>
      </c>
      <c r="C499"/>
      <c r="E499" s="49" t="e">
        <f>VLOOKUP(C499,[5]A!$C$2:$I$800,7,FALSE)</f>
        <v>#N/A</v>
      </c>
      <c r="F499" s="50" t="s">
        <v>987</v>
      </c>
      <c r="G499" s="68"/>
      <c r="J499" s="105">
        <f>VLOOKUP(C499,Route2021!$C$2:$J$1212,8,FALSE)</f>
        <v>0</v>
      </c>
      <c r="N499" s="49" t="e">
        <f>VLOOKUP(C499,Bilan!$B$4:$D$1985,3,FALSE)</f>
        <v>#N/A</v>
      </c>
      <c r="O499" s="49" t="s">
        <v>23</v>
      </c>
      <c r="P499" s="50" t="e">
        <f>VLOOKUP(C499,VTT!$C$2:$F$357,4,FALSE)</f>
        <v>#N/A</v>
      </c>
    </row>
    <row r="500" spans="1:16" ht="14.45" customHeight="1" x14ac:dyDescent="0.25">
      <c r="A500" s="22"/>
      <c r="B500" s="49" t="e">
        <f t="shared" si="33"/>
        <v>#N/A</v>
      </c>
      <c r="C500"/>
      <c r="E500" s="49" t="e">
        <f>VLOOKUP(C500,[5]A!$C$2:$I$800,7,FALSE)</f>
        <v>#N/A</v>
      </c>
      <c r="F500" s="50" t="s">
        <v>987</v>
      </c>
      <c r="G500" s="68"/>
      <c r="J500" s="105">
        <f>VLOOKUP(C500,Route2021!$C$2:$J$1212,8,FALSE)</f>
        <v>0</v>
      </c>
      <c r="N500" s="49" t="e">
        <f>VLOOKUP(C500,Bilan!$B$4:$D$1985,3,FALSE)</f>
        <v>#N/A</v>
      </c>
      <c r="O500" s="49" t="s">
        <v>23</v>
      </c>
      <c r="P500" s="50" t="e">
        <f>VLOOKUP(C500,VTT!$C$2:$F$357,4,FALSE)</f>
        <v>#N/A</v>
      </c>
    </row>
    <row r="501" spans="1:16" ht="14.45" customHeight="1" x14ac:dyDescent="0.25">
      <c r="A501" s="22"/>
      <c r="B501" s="49" t="e">
        <f t="shared" si="33"/>
        <v>#N/A</v>
      </c>
      <c r="C501"/>
      <c r="E501" s="49" t="e">
        <f>VLOOKUP(C501,[5]A!$C$2:$I$800,7,FALSE)</f>
        <v>#N/A</v>
      </c>
      <c r="F501" s="50" t="s">
        <v>987</v>
      </c>
      <c r="G501" s="68"/>
      <c r="J501" s="105">
        <f>VLOOKUP(C501,Route2021!$C$2:$J$1212,8,FALSE)</f>
        <v>0</v>
      </c>
      <c r="N501" s="49" t="e">
        <f>VLOOKUP(C501,Bilan!$B$4:$D$1985,3,FALSE)</f>
        <v>#N/A</v>
      </c>
      <c r="O501" s="49" t="s">
        <v>23</v>
      </c>
      <c r="P501" s="50" t="e">
        <f>VLOOKUP(C501,VTT!$C$2:$F$357,4,FALSE)</f>
        <v>#N/A</v>
      </c>
    </row>
    <row r="502" spans="1:16" ht="14.45" customHeight="1" x14ac:dyDescent="0.25">
      <c r="A502" s="22"/>
      <c r="B502" s="49" t="e">
        <f t="shared" si="33"/>
        <v>#N/A</v>
      </c>
      <c r="C502"/>
      <c r="E502" s="49" t="e">
        <f>VLOOKUP(C502,[5]A!$C$2:$I$800,7,FALSE)</f>
        <v>#N/A</v>
      </c>
      <c r="F502" s="50" t="s">
        <v>987</v>
      </c>
      <c r="G502" s="68"/>
      <c r="J502" s="105">
        <f>VLOOKUP(C502,Route2021!$C$2:$J$1212,8,FALSE)</f>
        <v>0</v>
      </c>
      <c r="N502" s="49" t="e">
        <f>VLOOKUP(C502,Bilan!$B$4:$D$1985,3,FALSE)</f>
        <v>#N/A</v>
      </c>
      <c r="O502" s="49" t="s">
        <v>23</v>
      </c>
      <c r="P502" s="50" t="e">
        <f>VLOOKUP(C502,VTT!$C$2:$F$357,4,FALSE)</f>
        <v>#N/A</v>
      </c>
    </row>
    <row r="503" spans="1:16" ht="14.45" customHeight="1" x14ac:dyDescent="0.25">
      <c r="A503" s="22"/>
      <c r="B503" s="49" t="e">
        <f t="shared" si="33"/>
        <v>#N/A</v>
      </c>
      <c r="C503"/>
      <c r="E503" s="49" t="e">
        <f>VLOOKUP(C503,[5]A!$C$2:$I$800,7,FALSE)</f>
        <v>#N/A</v>
      </c>
      <c r="F503" s="50" t="s">
        <v>987</v>
      </c>
      <c r="G503" s="68"/>
      <c r="J503" s="105">
        <f>VLOOKUP(C503,Route2021!$C$2:$J$1212,8,FALSE)</f>
        <v>0</v>
      </c>
      <c r="N503" s="49" t="e">
        <f>VLOOKUP(C503,Bilan!$B$4:$D$1985,3,FALSE)</f>
        <v>#N/A</v>
      </c>
      <c r="O503" s="49" t="s">
        <v>23</v>
      </c>
      <c r="P503" s="50" t="e">
        <f>VLOOKUP(C503,VTT!$C$2:$F$357,4,FALSE)</f>
        <v>#N/A</v>
      </c>
    </row>
    <row r="504" spans="1:16" ht="14.45" customHeight="1" x14ac:dyDescent="0.25">
      <c r="A504" s="22"/>
      <c r="B504" s="49" t="e">
        <f t="shared" si="33"/>
        <v>#N/A</v>
      </c>
      <c r="C504"/>
      <c r="E504" s="49" t="e">
        <f>VLOOKUP(C504,[5]A!$C$2:$I$800,7,FALSE)</f>
        <v>#N/A</v>
      </c>
      <c r="F504" s="50" t="s">
        <v>987</v>
      </c>
      <c r="G504" s="68"/>
      <c r="J504" s="105">
        <f>VLOOKUP(C504,Route2021!$C$2:$J$1212,8,FALSE)</f>
        <v>0</v>
      </c>
      <c r="N504" s="49" t="e">
        <f>VLOOKUP(C504,Bilan!$B$4:$D$1985,3,FALSE)</f>
        <v>#N/A</v>
      </c>
      <c r="O504" s="49" t="s">
        <v>23</v>
      </c>
      <c r="P504" s="50" t="e">
        <f>VLOOKUP(C504,VTT!$C$2:$F$357,4,FALSE)</f>
        <v>#N/A</v>
      </c>
    </row>
    <row r="505" spans="1:16" ht="14.45" customHeight="1" x14ac:dyDescent="0.25">
      <c r="A505" s="22"/>
      <c r="B505" s="49" t="e">
        <f t="shared" si="33"/>
        <v>#N/A</v>
      </c>
      <c r="C505"/>
      <c r="E505" s="49" t="e">
        <f>VLOOKUP(C505,[5]A!$C$2:$I$800,7,FALSE)</f>
        <v>#N/A</v>
      </c>
      <c r="F505" s="50" t="s">
        <v>987</v>
      </c>
      <c r="G505" s="68"/>
      <c r="J505" s="105">
        <f>VLOOKUP(C505,Route2021!$C$2:$J$1212,8,FALSE)</f>
        <v>0</v>
      </c>
      <c r="N505" s="49" t="e">
        <f>VLOOKUP(C505,Bilan!$B$4:$D$1985,3,FALSE)</f>
        <v>#N/A</v>
      </c>
      <c r="O505" s="49" t="s">
        <v>23</v>
      </c>
      <c r="P505" s="50" t="e">
        <f>VLOOKUP(C505,VTT!$C$2:$F$357,4,FALSE)</f>
        <v>#N/A</v>
      </c>
    </row>
    <row r="506" spans="1:16" ht="14.45" customHeight="1" x14ac:dyDescent="0.25">
      <c r="A506" s="22"/>
      <c r="B506" s="49" t="e">
        <f t="shared" si="33"/>
        <v>#N/A</v>
      </c>
      <c r="C506"/>
      <c r="E506" s="49" t="e">
        <f>VLOOKUP(C506,[5]A!$C$2:$I$800,7,FALSE)</f>
        <v>#N/A</v>
      </c>
      <c r="F506" s="50" t="s">
        <v>987</v>
      </c>
      <c r="G506" s="68"/>
      <c r="J506" s="105">
        <f>VLOOKUP(C506,Route2021!$C$2:$J$1212,8,FALSE)</f>
        <v>0</v>
      </c>
      <c r="N506" s="49" t="e">
        <f>VLOOKUP(C506,Bilan!$B$4:$D$1985,3,FALSE)</f>
        <v>#N/A</v>
      </c>
      <c r="O506" s="49" t="s">
        <v>23</v>
      </c>
      <c r="P506" s="50" t="e">
        <f>VLOOKUP(C506,VTT!$C$2:$F$357,4,FALSE)</f>
        <v>#N/A</v>
      </c>
    </row>
    <row r="507" spans="1:16" ht="14.45" customHeight="1" x14ac:dyDescent="0.25">
      <c r="A507" s="69">
        <v>101</v>
      </c>
      <c r="B507" s="69">
        <f t="shared" si="33"/>
        <v>144271</v>
      </c>
      <c r="C507" t="s">
        <v>1340</v>
      </c>
      <c r="D507" s="51" t="s">
        <v>32</v>
      </c>
      <c r="E507" s="49" t="e">
        <f>VLOOKUP(C507,[5]A!$C$2:$I$800,7,FALSE)</f>
        <v>#N/A</v>
      </c>
      <c r="F507" s="50" t="s">
        <v>1016</v>
      </c>
      <c r="G507" s="68"/>
      <c r="J507" s="105">
        <f>VLOOKUP(C507,Route2021!$C$2:$J$1212,8,FALSE)</f>
        <v>0</v>
      </c>
      <c r="N507" s="49">
        <f>VLOOKUP(C507,Bilan!$B$4:$D$1985,3,FALSE)</f>
        <v>144271</v>
      </c>
      <c r="O507" s="49">
        <f t="shared" si="29"/>
        <v>101</v>
      </c>
      <c r="P507" s="50" t="str">
        <f>VLOOKUP(C507,VTT!$C$2:$F$357,4,FALSE)</f>
        <v>60 et plus</v>
      </c>
    </row>
    <row r="508" spans="1:16" ht="14.45" customHeight="1" x14ac:dyDescent="0.25">
      <c r="A508" s="69">
        <v>102</v>
      </c>
      <c r="B508" s="69">
        <f t="shared" si="33"/>
        <v>144574</v>
      </c>
      <c r="C508" t="s">
        <v>242</v>
      </c>
      <c r="D508" s="51" t="s">
        <v>195</v>
      </c>
      <c r="E508" s="49" t="str">
        <f>VLOOKUP(C508,[5]A!$C$2:$I$800,7,FALSE)</f>
        <v>05999025847</v>
      </c>
      <c r="F508" s="50" t="s">
        <v>1016</v>
      </c>
      <c r="G508" s="68"/>
      <c r="J508" s="105">
        <f>VLOOKUP(C508,Route2021!$C$2:$J$1212,8,FALSE)</f>
        <v>1</v>
      </c>
      <c r="N508" s="49">
        <f>VLOOKUP(C508,Bilan!$B$4:$D$1985,3,FALSE)</f>
        <v>144574</v>
      </c>
      <c r="O508" s="49">
        <f t="shared" si="29"/>
        <v>102</v>
      </c>
      <c r="P508" s="50" t="str">
        <f>VLOOKUP(C508,VTT!$C$2:$F$357,4,FALSE)</f>
        <v>60 et plus</v>
      </c>
    </row>
    <row r="509" spans="1:16" ht="14.45" customHeight="1" x14ac:dyDescent="0.25">
      <c r="A509" s="69">
        <v>103</v>
      </c>
      <c r="B509" s="69">
        <f t="shared" si="33"/>
        <v>4442</v>
      </c>
      <c r="C509" t="s">
        <v>1829</v>
      </c>
      <c r="D509" s="51" t="s">
        <v>3720</v>
      </c>
      <c r="E509" s="49" t="str">
        <f>VLOOKUP(C509,[5]A!$C$2:$I$800,7,FALSE)</f>
        <v>05999017088</v>
      </c>
      <c r="F509" s="50" t="s">
        <v>1016</v>
      </c>
      <c r="G509" s="68"/>
      <c r="J509" s="105">
        <v>1</v>
      </c>
      <c r="N509" s="49">
        <f>VLOOKUP(C509,Bilan!$B$4:$D$1985,3,FALSE)</f>
        <v>4442</v>
      </c>
      <c r="O509" s="49">
        <f t="shared" si="29"/>
        <v>103</v>
      </c>
      <c r="P509" s="50" t="str">
        <f>VLOOKUP(C509,VTT!$C$2:$F$357,4,FALSE)</f>
        <v>60 et plus</v>
      </c>
    </row>
    <row r="510" spans="1:16" ht="14.45" customHeight="1" x14ac:dyDescent="0.25">
      <c r="A510" s="69">
        <v>104</v>
      </c>
      <c r="B510" s="69">
        <f t="shared" si="33"/>
        <v>144321</v>
      </c>
      <c r="C510" t="s">
        <v>245</v>
      </c>
      <c r="D510" s="51" t="s">
        <v>61</v>
      </c>
      <c r="E510" s="49" t="str">
        <f>VLOOKUP(C510,[5]A!$C$2:$I$800,7,FALSE)</f>
        <v>05999100591</v>
      </c>
      <c r="F510" s="50" t="s">
        <v>1016</v>
      </c>
      <c r="G510" s="68"/>
      <c r="J510" s="105">
        <v>1</v>
      </c>
      <c r="N510" s="49">
        <f>VLOOKUP(C510,Bilan!$B$4:$D$1985,3,FALSE)</f>
        <v>144321</v>
      </c>
      <c r="O510" s="49">
        <f t="shared" si="29"/>
        <v>104</v>
      </c>
      <c r="P510" s="50" t="str">
        <f>VLOOKUP(C510,VTT!$C$2:$F$357,4,FALSE)</f>
        <v>60 et plus</v>
      </c>
    </row>
    <row r="511" spans="1:16" ht="14.45" customHeight="1" x14ac:dyDescent="0.25">
      <c r="A511" s="69">
        <v>105</v>
      </c>
      <c r="B511" s="69">
        <f t="shared" si="33"/>
        <v>144263</v>
      </c>
      <c r="C511" t="s">
        <v>923</v>
      </c>
      <c r="D511" s="51" t="s">
        <v>2968</v>
      </c>
      <c r="E511" s="49" t="str">
        <f>VLOOKUP(C511,[5]A!$C$2:$I$800,7,FALSE)</f>
        <v>06297005991</v>
      </c>
      <c r="F511" s="50" t="s">
        <v>1016</v>
      </c>
      <c r="G511" s="68"/>
      <c r="J511" s="105">
        <f>VLOOKUP(C511,Route2021!$C$2:$J$1212,8,FALSE)</f>
        <v>1</v>
      </c>
      <c r="N511" s="49">
        <f>VLOOKUP(C511,Bilan!$B$4:$D$1985,3,FALSE)</f>
        <v>144263</v>
      </c>
      <c r="O511" s="49">
        <f t="shared" si="29"/>
        <v>105</v>
      </c>
      <c r="P511" s="50" t="str">
        <f>VLOOKUP(C511,VTT!$C$2:$F$357,4,FALSE)</f>
        <v>60 et plus</v>
      </c>
    </row>
    <row r="512" spans="1:16" ht="14.45" customHeight="1" x14ac:dyDescent="0.25">
      <c r="A512" s="69">
        <v>106</v>
      </c>
      <c r="B512" s="69">
        <f t="shared" si="33"/>
        <v>144288</v>
      </c>
      <c r="C512" t="s">
        <v>54</v>
      </c>
      <c r="D512" s="51" t="s">
        <v>3003</v>
      </c>
      <c r="E512" s="49" t="str">
        <f>VLOOKUP(C512,[5]A!$C$2:$I$800,7,FALSE)</f>
        <v>05999084860</v>
      </c>
      <c r="F512" s="50" t="s">
        <v>1016</v>
      </c>
      <c r="G512" s="68"/>
      <c r="J512" s="105">
        <f>VLOOKUP(C512,Route2021!$C$2:$J$1212,8,FALSE)</f>
        <v>1</v>
      </c>
      <c r="N512" s="49">
        <f>VLOOKUP(C512,Bilan!$B$4:$D$1985,3,FALSE)</f>
        <v>144288</v>
      </c>
      <c r="O512" s="49">
        <f t="shared" si="29"/>
        <v>106</v>
      </c>
      <c r="P512" s="50" t="str">
        <f>VLOOKUP(C512,VTT!$C$2:$F$357,4,FALSE)</f>
        <v>60 et plus</v>
      </c>
    </row>
    <row r="513" spans="1:16" ht="14.45" customHeight="1" x14ac:dyDescent="0.25">
      <c r="A513" s="69">
        <v>107</v>
      </c>
      <c r="B513" s="69">
        <f t="shared" si="33"/>
        <v>4317</v>
      </c>
      <c r="C513" t="s">
        <v>2713</v>
      </c>
      <c r="D513" s="51" t="s">
        <v>3000</v>
      </c>
      <c r="E513" s="49" t="str">
        <f>VLOOKUP(C513,[5]A!$C$2:$I$800,7,FALSE)</f>
        <v>06240368702</v>
      </c>
      <c r="F513" s="50" t="s">
        <v>1016</v>
      </c>
      <c r="G513" s="68"/>
      <c r="J513" s="105">
        <f>VLOOKUP(C513,Route2021!$C$2:$J$1212,8,FALSE)</f>
        <v>0</v>
      </c>
      <c r="N513" s="49">
        <f>VLOOKUP(C513,Bilan!$B$4:$D$1985,3,FALSE)</f>
        <v>4317</v>
      </c>
      <c r="O513" s="49">
        <f t="shared" si="29"/>
        <v>107</v>
      </c>
      <c r="P513" s="50" t="str">
        <f>VLOOKUP(C513,VTT!$C$2:$F$357,4,FALSE)</f>
        <v>60 et plus</v>
      </c>
    </row>
    <row r="514" spans="1:16" ht="14.45" customHeight="1" x14ac:dyDescent="0.25">
      <c r="A514" s="69">
        <v>108</v>
      </c>
      <c r="B514" s="69">
        <f t="shared" si="33"/>
        <v>1309</v>
      </c>
      <c r="C514" s="5" t="s">
        <v>146</v>
      </c>
      <c r="D514" s="51" t="s">
        <v>342</v>
      </c>
      <c r="E514" s="49" t="str">
        <f>VLOOKUP(C514,[5]A!$C$2:$I$800,7,FALSE)</f>
        <v>05999107180</v>
      </c>
      <c r="F514" s="50" t="s">
        <v>1016</v>
      </c>
      <c r="G514" s="68"/>
      <c r="J514" s="105">
        <f>VLOOKUP(C514,Route2021!$C$2:$J$1212,8,FALSE)</f>
        <v>0</v>
      </c>
      <c r="N514" s="49">
        <f>VLOOKUP(C514,Bilan!$B$4:$D$1985,3,FALSE)</f>
        <v>1309</v>
      </c>
      <c r="O514" s="49">
        <f t="shared" si="29"/>
        <v>108</v>
      </c>
      <c r="P514" s="50" t="str">
        <f>VLOOKUP(C514,VTT!$C$2:$F$357,4,FALSE)</f>
        <v>60 et plus</v>
      </c>
    </row>
    <row r="515" spans="1:16" ht="14.45" customHeight="1" x14ac:dyDescent="0.25">
      <c r="A515" s="69">
        <v>109</v>
      </c>
      <c r="B515" s="69">
        <f t="shared" si="33"/>
        <v>4399</v>
      </c>
      <c r="C515" s="5" t="s">
        <v>2908</v>
      </c>
      <c r="D515" s="51" t="s">
        <v>4</v>
      </c>
      <c r="E515" s="49" t="str">
        <f>VLOOKUP(C515,[5]A!$C$2:$I$800,7,FALSE)</f>
        <v>05996224509</v>
      </c>
      <c r="F515" s="50" t="s">
        <v>1016</v>
      </c>
      <c r="G515" s="68"/>
      <c r="J515" s="105">
        <v>1</v>
      </c>
      <c r="N515" s="49">
        <f>VLOOKUP(C515,Bilan!$B$4:$D$1985,3,FALSE)</f>
        <v>4399</v>
      </c>
      <c r="O515" s="49">
        <f t="shared" si="29"/>
        <v>109</v>
      </c>
      <c r="P515" s="50" t="str">
        <f>VLOOKUP(C515,VTT!$C$2:$F$357,4,FALSE)</f>
        <v>60 et plus</v>
      </c>
    </row>
    <row r="516" spans="1:16" ht="14.45" customHeight="1" x14ac:dyDescent="0.25">
      <c r="A516" s="69">
        <v>110</v>
      </c>
      <c r="B516" s="69">
        <f t="shared" si="33"/>
        <v>2448</v>
      </c>
      <c r="C516" s="5" t="s">
        <v>2985</v>
      </c>
      <c r="D516" s="51" t="s">
        <v>2982</v>
      </c>
      <c r="E516" s="49" t="str">
        <f>VLOOKUP(C516,[5]A!$C$2:$I$800,7,FALSE)</f>
        <v>06297097105</v>
      </c>
      <c r="F516" s="50" t="s">
        <v>1016</v>
      </c>
      <c r="G516" s="68"/>
      <c r="J516" s="105">
        <v>1</v>
      </c>
      <c r="N516" s="49">
        <f>VLOOKUP(C516,Bilan!$B$4:$D$1985,3,FALSE)</f>
        <v>2448</v>
      </c>
      <c r="O516" s="49">
        <f t="shared" si="29"/>
        <v>110</v>
      </c>
      <c r="P516" s="50" t="str">
        <f>VLOOKUP(C516,VTT!$C$2:$F$357,4,FALSE)</f>
        <v>60 et plus</v>
      </c>
    </row>
    <row r="517" spans="1:16" ht="14.45" customHeight="1" x14ac:dyDescent="0.25">
      <c r="A517" s="69">
        <v>111</v>
      </c>
      <c r="B517" s="69">
        <f t="shared" si="33"/>
        <v>4425</v>
      </c>
      <c r="C517" s="5" t="s">
        <v>2586</v>
      </c>
      <c r="D517" s="51" t="s">
        <v>2968</v>
      </c>
      <c r="E517" s="49" t="str">
        <f>VLOOKUP(C517,[5]A!$C$2:$I$800,7,FALSE)</f>
        <v>06263102864</v>
      </c>
      <c r="F517" s="50" t="s">
        <v>1016</v>
      </c>
      <c r="G517" s="68"/>
      <c r="J517" s="105">
        <v>1</v>
      </c>
      <c r="N517" s="49">
        <f>VLOOKUP(C517,Bilan!$B$4:$D$1985,3,FALSE)</f>
        <v>4425</v>
      </c>
      <c r="O517" s="49">
        <f t="shared" si="29"/>
        <v>111</v>
      </c>
      <c r="P517" s="50" t="str">
        <f>VLOOKUP(C517,VTT!$C$2:$F$357,4,FALSE)</f>
        <v>60 et plus</v>
      </c>
    </row>
    <row r="518" spans="1:16" ht="14.45" customHeight="1" x14ac:dyDescent="0.25">
      <c r="A518" s="69">
        <v>112</v>
      </c>
      <c r="B518" s="69">
        <f t="shared" si="33"/>
        <v>4407</v>
      </c>
      <c r="C518" s="5" t="s">
        <v>3002</v>
      </c>
      <c r="D518" s="51" t="s">
        <v>3054</v>
      </c>
      <c r="E518" s="49" t="e">
        <f>VLOOKUP(C518,[5]A!$C$2:$I$800,7,FALSE)</f>
        <v>#N/A</v>
      </c>
      <c r="F518" s="50" t="s">
        <v>1016</v>
      </c>
      <c r="G518" s="68"/>
      <c r="J518" s="105">
        <f>VLOOKUP(C518,Route2021!$C$2:$J$1212,8,FALSE)</f>
        <v>0</v>
      </c>
      <c r="N518" s="49">
        <f>VLOOKUP(C518,Bilan!$B$4:$D$1985,3,FALSE)</f>
        <v>4407</v>
      </c>
      <c r="O518" s="49">
        <f t="shared" si="29"/>
        <v>112</v>
      </c>
      <c r="P518" s="50" t="str">
        <f>VLOOKUP(C518,VTT!$C$2:$F$357,4,FALSE)</f>
        <v>60 et plus</v>
      </c>
    </row>
    <row r="519" spans="1:16" ht="14.45" customHeight="1" x14ac:dyDescent="0.25">
      <c r="A519" s="69">
        <v>113</v>
      </c>
      <c r="B519" s="49">
        <f t="shared" si="33"/>
        <v>5162</v>
      </c>
      <c r="C519" s="5" t="s">
        <v>3055</v>
      </c>
      <c r="D519" s="51" t="s">
        <v>3886</v>
      </c>
      <c r="E519" s="49" t="e">
        <f>VLOOKUP(C519,[5]A!$C$2:$I$800,7,FALSE)</f>
        <v>#N/A</v>
      </c>
      <c r="F519" s="50" t="s">
        <v>1016</v>
      </c>
      <c r="G519" s="68"/>
      <c r="J519" s="105" t="e">
        <f>VLOOKUP(C519,Route2021!$C$2:$J$1212,8,FALSE)</f>
        <v>#N/A</v>
      </c>
      <c r="N519" s="49">
        <f>VLOOKUP(C519,Bilan!$B$4:$D$1985,3,FALSE)</f>
        <v>5162</v>
      </c>
      <c r="O519" s="49">
        <f t="shared" si="29"/>
        <v>113</v>
      </c>
      <c r="P519" s="50" t="str">
        <f>VLOOKUP(C519,VTT!$C$2:$F$357,4,FALSE)</f>
        <v>60 et plus</v>
      </c>
    </row>
    <row r="520" spans="1:16" ht="14.45" customHeight="1" x14ac:dyDescent="0.25">
      <c r="A520" s="69">
        <v>114</v>
      </c>
      <c r="B520" s="69">
        <f t="shared" si="33"/>
        <v>2922</v>
      </c>
      <c r="C520" s="5" t="s">
        <v>99</v>
      </c>
      <c r="D520" s="51" t="s">
        <v>14</v>
      </c>
      <c r="E520" s="49" t="str">
        <f>VLOOKUP(C520,[5]A!$C$2:$I$800,7,FALSE)</f>
        <v>05996216952</v>
      </c>
      <c r="F520" s="50" t="s">
        <v>1016</v>
      </c>
      <c r="G520" s="68"/>
      <c r="J520" s="105">
        <f>VLOOKUP(C520,Route2021!$C$2:$J$1212,8,FALSE)</f>
        <v>0</v>
      </c>
      <c r="N520" s="49">
        <f>VLOOKUP(C520,Bilan!$B$4:$D$1985,3,FALSE)</f>
        <v>2922</v>
      </c>
      <c r="O520" s="49">
        <f t="shared" si="29"/>
        <v>114</v>
      </c>
      <c r="P520" s="50" t="str">
        <f>VLOOKUP(C520,VTT!$C$2:$F$357,4,FALSE)</f>
        <v>60 et plus</v>
      </c>
    </row>
    <row r="521" spans="1:16" ht="14.45" customHeight="1" x14ac:dyDescent="0.25">
      <c r="A521" s="69">
        <v>115</v>
      </c>
      <c r="B521" s="49">
        <v>7017</v>
      </c>
      <c r="C521" s="5" t="s">
        <v>2637</v>
      </c>
      <c r="D521" s="51" t="s">
        <v>2638</v>
      </c>
      <c r="E521" s="49" t="e">
        <f>VLOOKUP(C521,[5]A!$C$2:$I$800,7,FALSE)</f>
        <v>#N/A</v>
      </c>
      <c r="F521" s="50" t="s">
        <v>1016</v>
      </c>
      <c r="G521" s="68"/>
      <c r="J521" s="105">
        <f>VLOOKUP(C521,Route2021!$C$2:$J$1212,8,FALSE)</f>
        <v>1</v>
      </c>
      <c r="N521" s="49">
        <f>VLOOKUP(C521,Bilan!$B$4:$D$1985,3,FALSE)</f>
        <v>7017</v>
      </c>
      <c r="O521" s="49">
        <f t="shared" si="29"/>
        <v>115</v>
      </c>
      <c r="P521" s="50" t="e">
        <f>VLOOKUP(C521,VTT!$C$2:$F$357,4,FALSE)</f>
        <v>#N/A</v>
      </c>
    </row>
    <row r="522" spans="1:16" ht="14.45" customHeight="1" x14ac:dyDescent="0.25">
      <c r="A522" s="69">
        <v>116</v>
      </c>
      <c r="B522" s="69">
        <f>N522</f>
        <v>0</v>
      </c>
      <c r="C522" s="5" t="s">
        <v>2783</v>
      </c>
      <c r="D522" s="51" t="s">
        <v>154</v>
      </c>
      <c r="E522" s="49" t="e">
        <f>VLOOKUP(C522,[5]A!$C$2:$I$800,7,FALSE)</f>
        <v>#N/A</v>
      </c>
      <c r="F522" s="50" t="s">
        <v>1016</v>
      </c>
      <c r="G522" s="68"/>
      <c r="J522" s="105">
        <f>VLOOKUP(C522,Route2021!$C$2:$J$1212,8,FALSE)</f>
        <v>0</v>
      </c>
      <c r="N522" s="49">
        <f>VLOOKUP(C522,Bilan!$B$4:$D$1985,3,FALSE)</f>
        <v>0</v>
      </c>
      <c r="O522" s="49">
        <f t="shared" si="29"/>
        <v>116</v>
      </c>
      <c r="P522" s="50" t="str">
        <f>VLOOKUP(C522,VTT!$C$2:$F$357,4,FALSE)</f>
        <v>60 et plus</v>
      </c>
    </row>
    <row r="523" spans="1:16" ht="14.45" customHeight="1" x14ac:dyDescent="0.25">
      <c r="A523" s="69">
        <v>117</v>
      </c>
      <c r="B523" s="49" t="s">
        <v>23</v>
      </c>
      <c r="C523" s="5" t="s">
        <v>23</v>
      </c>
      <c r="D523" s="51" t="s">
        <v>23</v>
      </c>
      <c r="E523" s="49" t="e">
        <f>VLOOKUP(C523,[5]A!$C$2:$I$800,7,FALSE)</f>
        <v>#N/A</v>
      </c>
      <c r="F523" s="50" t="s">
        <v>1016</v>
      </c>
      <c r="G523" s="68"/>
      <c r="J523" s="105" t="e">
        <f>VLOOKUP(C523,Route2021!$C$2:$J$1212,8,FALSE)</f>
        <v>#N/A</v>
      </c>
      <c r="N523" s="49" t="str">
        <f>VLOOKUP(C523,Bilan!$B$4:$D$1985,3,FALSE)</f>
        <v xml:space="preserve"> </v>
      </c>
      <c r="O523" s="49">
        <f t="shared" si="29"/>
        <v>117</v>
      </c>
      <c r="P523" s="50" t="str">
        <f>VLOOKUP(C523,VTT!$C$2:$F$357,4,FALSE)</f>
        <v>17/19 ans</v>
      </c>
    </row>
    <row r="524" spans="1:16" ht="14.45" customHeight="1" x14ac:dyDescent="0.25">
      <c r="A524" s="69">
        <v>118</v>
      </c>
      <c r="B524" s="69">
        <f t="shared" ref="B524:B538" si="34">N524</f>
        <v>2221</v>
      </c>
      <c r="C524" s="5" t="s">
        <v>305</v>
      </c>
      <c r="D524" s="51" t="s">
        <v>330</v>
      </c>
      <c r="E524" s="49" t="e">
        <f>VLOOKUP(C524,[5]A!$C$2:$I$800,7,FALSE)</f>
        <v>#N/A</v>
      </c>
      <c r="F524" s="50" t="s">
        <v>1016</v>
      </c>
      <c r="G524" s="68"/>
      <c r="J524" s="105">
        <f>VLOOKUP(C524,Route2021!$C$2:$J$1212,8,FALSE)</f>
        <v>1</v>
      </c>
      <c r="N524" s="49">
        <f>VLOOKUP(C524,Bilan!$B$4:$D$1985,3,FALSE)</f>
        <v>2221</v>
      </c>
      <c r="O524" s="49">
        <f t="shared" si="29"/>
        <v>118</v>
      </c>
      <c r="P524" s="50" t="str">
        <f>VLOOKUP(C524,VTT!$C$2:$F$357,4,FALSE)</f>
        <v>60 et plus</v>
      </c>
    </row>
    <row r="525" spans="1:16" ht="14.45" customHeight="1" x14ac:dyDescent="0.25">
      <c r="A525" s="69">
        <v>119</v>
      </c>
      <c r="B525" s="69">
        <f t="shared" si="34"/>
        <v>144342</v>
      </c>
      <c r="C525" s="5" t="s">
        <v>760</v>
      </c>
      <c r="D525" s="51" t="s">
        <v>195</v>
      </c>
      <c r="E525" s="49" t="str">
        <f>VLOOKUP(C525,[5]A!$C$2:$I$800,7,FALSE)</f>
        <v>05965164034</v>
      </c>
      <c r="F525" s="50" t="s">
        <v>1016</v>
      </c>
      <c r="G525" s="68"/>
      <c r="J525" s="105">
        <v>1</v>
      </c>
      <c r="N525" s="49">
        <f>VLOOKUP(C525,Bilan!$B$4:$D$1985,3,FALSE)</f>
        <v>144342</v>
      </c>
      <c r="O525" s="49">
        <f t="shared" si="29"/>
        <v>119</v>
      </c>
      <c r="P525" s="50" t="str">
        <f>VLOOKUP(C525,VTT!$C$2:$F$357,4,FALSE)</f>
        <v>60 et plus</v>
      </c>
    </row>
    <row r="526" spans="1:16" ht="14.45" customHeight="1" x14ac:dyDescent="0.25">
      <c r="A526" s="69">
        <v>120</v>
      </c>
      <c r="B526" s="69">
        <f t="shared" si="34"/>
        <v>144300</v>
      </c>
      <c r="C526" s="5" t="s">
        <v>239</v>
      </c>
      <c r="D526" s="51" t="s">
        <v>143</v>
      </c>
      <c r="E526" s="49" t="str">
        <f>VLOOKUP(C526,[5]A!$C$2:$I$800,7,FALSE)</f>
        <v>05963119611</v>
      </c>
      <c r="F526" s="50" t="s">
        <v>1016</v>
      </c>
      <c r="G526" s="68"/>
      <c r="J526" s="105">
        <f>VLOOKUP(C526,Route2021!$C$2:$J$1212,8,FALSE)</f>
        <v>0</v>
      </c>
      <c r="N526" s="49">
        <f>VLOOKUP(C526,Bilan!$B$4:$D$1985,3,FALSE)</f>
        <v>144300</v>
      </c>
      <c r="O526" s="49">
        <f t="shared" si="29"/>
        <v>120</v>
      </c>
      <c r="P526" s="50" t="str">
        <f>VLOOKUP(C526,VTT!$C$2:$F$357,4,FALSE)</f>
        <v>60 et plus</v>
      </c>
    </row>
    <row r="527" spans="1:16" ht="14.45" customHeight="1" x14ac:dyDescent="0.25">
      <c r="A527" s="69">
        <v>301</v>
      </c>
      <c r="B527" s="69">
        <f t="shared" si="34"/>
        <v>4366</v>
      </c>
      <c r="C527" s="49" t="s">
        <v>2903</v>
      </c>
      <c r="D527" t="s">
        <v>3193</v>
      </c>
      <c r="E527" s="49" t="e">
        <f>VLOOKUP(C527,[5]A!$C$2:$I$800,7,FALSE)</f>
        <v>#N/A</v>
      </c>
      <c r="F527" s="50" t="s">
        <v>1016</v>
      </c>
      <c r="G527" s="68"/>
      <c r="J527" s="105">
        <v>1</v>
      </c>
      <c r="N527" s="49">
        <f>VLOOKUP(C527,Bilan!$B$4:$D$1985,3,FALSE)</f>
        <v>4366</v>
      </c>
      <c r="O527" s="49">
        <f t="shared" si="29"/>
        <v>301</v>
      </c>
      <c r="P527" s="50" t="str">
        <f>VLOOKUP(C527,VTT!$C$2:$F$357,4,FALSE)</f>
        <v>60 et plus</v>
      </c>
    </row>
    <row r="528" spans="1:16" ht="14.45" customHeight="1" x14ac:dyDescent="0.25">
      <c r="A528" s="69">
        <v>302</v>
      </c>
      <c r="B528" s="69">
        <f t="shared" si="34"/>
        <v>144384</v>
      </c>
      <c r="C528" s="49" t="s">
        <v>111</v>
      </c>
      <c r="D528" s="49" t="s">
        <v>112</v>
      </c>
      <c r="E528" s="49" t="str">
        <f>VLOOKUP(C528,[5]A!$C$2:$I$800,7,FALSE)</f>
        <v>05999028489</v>
      </c>
      <c r="F528" s="50" t="s">
        <v>1016</v>
      </c>
      <c r="G528" s="68"/>
      <c r="J528" s="105">
        <v>1</v>
      </c>
      <c r="N528" s="49">
        <f>VLOOKUP(C528,Bilan!$B$4:$D$1985,3,FALSE)</f>
        <v>144384</v>
      </c>
      <c r="O528" s="49">
        <f t="shared" si="29"/>
        <v>302</v>
      </c>
      <c r="P528" s="50" t="str">
        <f>VLOOKUP(C528,VTT!$C$2:$F$357,4,FALSE)</f>
        <v>60 et plus</v>
      </c>
    </row>
    <row r="529" spans="1:16" ht="14.45" customHeight="1" x14ac:dyDescent="0.25">
      <c r="A529" s="69">
        <v>303</v>
      </c>
      <c r="B529" s="69">
        <f t="shared" si="34"/>
        <v>144419</v>
      </c>
      <c r="C529" s="49" t="s">
        <v>234</v>
      </c>
      <c r="D529" s="49" t="s">
        <v>105</v>
      </c>
      <c r="E529" s="49" t="str">
        <f>VLOOKUP(C529,[5]A!$C$2:$I$800,7,FALSE)</f>
        <v>05963119660</v>
      </c>
      <c r="F529" s="50" t="s">
        <v>1016</v>
      </c>
      <c r="G529" s="68"/>
      <c r="J529" s="105">
        <f>VLOOKUP(C529,Route2021!$C$2:$J$1212,8,FALSE)</f>
        <v>0</v>
      </c>
      <c r="N529" s="49">
        <f>VLOOKUP(C529,Bilan!$B$4:$D$1985,3,FALSE)</f>
        <v>144419</v>
      </c>
      <c r="O529" s="49">
        <f t="shared" si="29"/>
        <v>303</v>
      </c>
      <c r="P529" s="50" t="str">
        <f>VLOOKUP(C529,VTT!$C$2:$F$357,4,FALSE)</f>
        <v>50/59 ans</v>
      </c>
    </row>
    <row r="530" spans="1:16" ht="14.45" customHeight="1" x14ac:dyDescent="0.25">
      <c r="A530" s="69">
        <v>304</v>
      </c>
      <c r="B530" s="69">
        <f t="shared" si="34"/>
        <v>4431</v>
      </c>
      <c r="C530" t="s">
        <v>2907</v>
      </c>
      <c r="D530" t="s">
        <v>4</v>
      </c>
      <c r="E530" s="49" t="str">
        <f>VLOOKUP(C530,[5]A!$C$2:$I$800,7,FALSE)</f>
        <v>05999112538</v>
      </c>
      <c r="F530" s="50" t="s">
        <v>1016</v>
      </c>
      <c r="G530" s="68"/>
      <c r="J530" s="105" t="e">
        <f>VLOOKUP(C530,Route2021!$C$2:$J$1212,8,FALSE)</f>
        <v>#N/A</v>
      </c>
      <c r="N530" s="49">
        <f>VLOOKUP(C530,Bilan!$B$4:$D$1985,3,FALSE)</f>
        <v>4431</v>
      </c>
      <c r="O530" s="49">
        <f t="shared" si="29"/>
        <v>304</v>
      </c>
      <c r="P530" s="50" t="str">
        <f>VLOOKUP(C530,VTT!$C$2:$F$357,4,FALSE)</f>
        <v>50/59 ans</v>
      </c>
    </row>
    <row r="531" spans="1:16" ht="14.45" customHeight="1" x14ac:dyDescent="0.25">
      <c r="A531" s="49">
        <v>305</v>
      </c>
      <c r="B531" s="49" t="e">
        <f t="shared" si="34"/>
        <v>#N/A</v>
      </c>
      <c r="C531"/>
      <c r="D531"/>
      <c r="E531" s="49" t="e">
        <f>VLOOKUP(C531,[5]A!$C$2:$I$800,7,FALSE)</f>
        <v>#N/A</v>
      </c>
      <c r="F531" s="50" t="s">
        <v>1016</v>
      </c>
      <c r="G531" s="68"/>
      <c r="J531" s="105">
        <f>VLOOKUP(C531,Route2021!$C$2:$J$1212,8,FALSE)</f>
        <v>0</v>
      </c>
      <c r="N531" s="49" t="e">
        <f>VLOOKUP(C531,Bilan!$B$4:$D$1985,3,FALSE)</f>
        <v>#N/A</v>
      </c>
      <c r="O531" s="49">
        <f t="shared" si="29"/>
        <v>305</v>
      </c>
      <c r="P531" s="50" t="e">
        <f>VLOOKUP(C531,VTT!$C$2:$F$357,4,FALSE)</f>
        <v>#N/A</v>
      </c>
    </row>
    <row r="532" spans="1:16" ht="14.45" customHeight="1" x14ac:dyDescent="0.25">
      <c r="A532" s="69">
        <v>306</v>
      </c>
      <c r="B532" s="69">
        <f t="shared" si="34"/>
        <v>4359</v>
      </c>
      <c r="C532" t="s">
        <v>986</v>
      </c>
      <c r="D532" t="s">
        <v>62</v>
      </c>
      <c r="E532" s="49" t="str">
        <f>VLOOKUP(C532,[5]A!$C$2:$I$800,7,FALSE)</f>
        <v>05996216582</v>
      </c>
      <c r="F532" s="50" t="s">
        <v>1016</v>
      </c>
      <c r="G532" s="68"/>
      <c r="J532" s="105">
        <v>1</v>
      </c>
      <c r="N532" s="49">
        <f>VLOOKUP(C532,Bilan!$B$4:$D$1985,3,FALSE)</f>
        <v>4359</v>
      </c>
      <c r="O532" s="49">
        <f t="shared" si="29"/>
        <v>306</v>
      </c>
      <c r="P532" s="50" t="e">
        <f>VLOOKUP(C532,VTT!$C$2:$F$357,4,FALSE)</f>
        <v>#N/A</v>
      </c>
    </row>
    <row r="533" spans="1:16" ht="14.45" customHeight="1" x14ac:dyDescent="0.25">
      <c r="A533" s="69">
        <v>307</v>
      </c>
      <c r="B533" s="69">
        <f t="shared" si="34"/>
        <v>144617</v>
      </c>
      <c r="C533" t="s">
        <v>580</v>
      </c>
      <c r="D533" t="s">
        <v>14</v>
      </c>
      <c r="E533" s="49" t="str">
        <f>VLOOKUP(C533,[5]A!$C$2:$I$800,7,FALSE)</f>
        <v>05992014293</v>
      </c>
      <c r="F533" s="50" t="s">
        <v>1016</v>
      </c>
      <c r="G533" s="68"/>
      <c r="J533" s="105">
        <f>VLOOKUP(C533,Route2021!$C$2:$J$1212,8,FALSE)</f>
        <v>1</v>
      </c>
      <c r="N533" s="49">
        <f>VLOOKUP(C533,Bilan!$B$4:$D$1985,3,FALSE)</f>
        <v>144617</v>
      </c>
      <c r="O533" s="49">
        <f t="shared" si="29"/>
        <v>307</v>
      </c>
      <c r="P533" s="50" t="e">
        <f>VLOOKUP(C533,VTT!$C$2:$F$357,4,FALSE)</f>
        <v>#N/A</v>
      </c>
    </row>
    <row r="534" spans="1:16" ht="14.45" customHeight="1" x14ac:dyDescent="0.25">
      <c r="A534" s="69">
        <v>308</v>
      </c>
      <c r="B534" s="69">
        <f t="shared" si="34"/>
        <v>4358</v>
      </c>
      <c r="C534" t="s">
        <v>2813</v>
      </c>
      <c r="D534" t="s">
        <v>2625</v>
      </c>
      <c r="E534" s="49" t="str">
        <f>VLOOKUP(C534,[5]A!$C$2:$I$800,7,FALSE)</f>
        <v>06260087673</v>
      </c>
      <c r="F534" s="50" t="s">
        <v>1016</v>
      </c>
      <c r="G534" s="68"/>
      <c r="J534" s="105">
        <f>VLOOKUP(C534,Route2021!$C$2:$J$1212,8,FALSE)</f>
        <v>1</v>
      </c>
      <c r="N534" s="49">
        <f>VLOOKUP(C534,Bilan!$B$4:$D$1985,3,FALSE)</f>
        <v>4358</v>
      </c>
      <c r="O534" s="49">
        <f t="shared" si="29"/>
        <v>308</v>
      </c>
      <c r="P534" s="50" t="e">
        <f>VLOOKUP(C534,VTT!$C$2:$F$357,4,FALSE)</f>
        <v>#N/A</v>
      </c>
    </row>
    <row r="535" spans="1:16" ht="14.45" customHeight="1" x14ac:dyDescent="0.25">
      <c r="A535" s="69">
        <v>309</v>
      </c>
      <c r="B535" s="69">
        <f t="shared" si="34"/>
        <v>5168</v>
      </c>
      <c r="C535" t="s">
        <v>3713</v>
      </c>
      <c r="D535" t="s">
        <v>3719</v>
      </c>
      <c r="E535" s="49" t="str">
        <f>VLOOKUP(C535,[5]A!$C$2:$I$800,7,FALSE)</f>
        <v>05999128500</v>
      </c>
      <c r="F535" s="50" t="s">
        <v>1016</v>
      </c>
      <c r="G535" s="68"/>
      <c r="J535" s="105">
        <v>1</v>
      </c>
      <c r="N535" s="49">
        <f>VLOOKUP(C535,Bilan!$B$4:$D$1985,3,FALSE)</f>
        <v>5168</v>
      </c>
      <c r="O535" s="49">
        <f t="shared" si="29"/>
        <v>309</v>
      </c>
      <c r="P535" s="50" t="e">
        <f>VLOOKUP(C535,VTT!$C$2:$F$357,4,FALSE)</f>
        <v>#N/A</v>
      </c>
    </row>
    <row r="536" spans="1:16" ht="14.45" customHeight="1" x14ac:dyDescent="0.25">
      <c r="A536" s="69">
        <v>310</v>
      </c>
      <c r="B536" s="69">
        <f t="shared" si="34"/>
        <v>144328</v>
      </c>
      <c r="C536" s="5" t="s">
        <v>572</v>
      </c>
      <c r="D536" s="51" t="s">
        <v>14</v>
      </c>
      <c r="E536" s="49" t="str">
        <f>VLOOKUP(C536,[5]A!$C$2:$I$800,7,FALSE)</f>
        <v>05957195743</v>
      </c>
      <c r="F536" s="50" t="s">
        <v>1016</v>
      </c>
      <c r="G536" s="68"/>
      <c r="J536" s="105">
        <f>VLOOKUP(C536,Route2021!$C$2:$J$1212,8,FALSE)</f>
        <v>1</v>
      </c>
      <c r="N536" s="49">
        <f>VLOOKUP(C536,Bilan!$B$4:$D$1985,3,FALSE)</f>
        <v>144328</v>
      </c>
      <c r="O536" s="49">
        <f t="shared" si="29"/>
        <v>310</v>
      </c>
      <c r="P536" s="50" t="e">
        <f>VLOOKUP(C536,VTT!$C$2:$F$357,4,FALSE)</f>
        <v>#N/A</v>
      </c>
    </row>
    <row r="537" spans="1:16" ht="16.149999999999999" customHeight="1" x14ac:dyDescent="0.25">
      <c r="A537" s="69">
        <v>311</v>
      </c>
      <c r="B537" s="69">
        <f t="shared" si="34"/>
        <v>2203</v>
      </c>
      <c r="C537" s="5" t="s">
        <v>262</v>
      </c>
      <c r="D537" s="5" t="s">
        <v>59</v>
      </c>
      <c r="E537" s="49" t="str">
        <f>VLOOKUP(C537,[5]A!$C$2:$I$800,7,FALSE)</f>
        <v>05966529331</v>
      </c>
      <c r="F537" s="50" t="s">
        <v>1016</v>
      </c>
      <c r="G537" s="68"/>
      <c r="J537" s="105">
        <f>VLOOKUP(C537,Route2021!$C$2:$J$1212,8,FALSE)</f>
        <v>1</v>
      </c>
      <c r="N537" s="49">
        <f>VLOOKUP(C537,Bilan!$B$4:$D$1985,3,FALSE)</f>
        <v>2203</v>
      </c>
      <c r="O537" s="49">
        <f t="shared" si="29"/>
        <v>311</v>
      </c>
      <c r="P537" s="50" t="e">
        <f>VLOOKUP(C537,VTT!$C$2:$F$357,4,FALSE)</f>
        <v>#N/A</v>
      </c>
    </row>
    <row r="538" spans="1:16" ht="16.149999999999999" customHeight="1" x14ac:dyDescent="0.25">
      <c r="A538" s="69">
        <v>312</v>
      </c>
      <c r="B538" s="69">
        <f t="shared" si="34"/>
        <v>2318</v>
      </c>
      <c r="C538" s="5" t="s">
        <v>2959</v>
      </c>
      <c r="D538" s="5" t="s">
        <v>126</v>
      </c>
      <c r="E538" s="49" t="str">
        <f>VLOOKUP(C538,[5]A!$C$2:$I$800,7,FALSE)</f>
        <v>06297103594</v>
      </c>
      <c r="F538" s="50" t="s">
        <v>1016</v>
      </c>
      <c r="G538" s="68"/>
      <c r="J538" s="105">
        <f>VLOOKUP(C538,Route2021!$C$2:$J$1212,8,FALSE)</f>
        <v>0</v>
      </c>
      <c r="N538" s="49">
        <f>VLOOKUP(C538,Bilan!$B$4:$D$1985,3,FALSE)</f>
        <v>2318</v>
      </c>
      <c r="O538" s="49">
        <f t="shared" si="29"/>
        <v>312</v>
      </c>
      <c r="P538" s="50" t="e">
        <f>VLOOKUP(C538,VTT!$C$2:$F$357,4,FALSE)</f>
        <v>#N/A</v>
      </c>
    </row>
    <row r="539" spans="1:16" ht="16.149999999999999" customHeight="1" x14ac:dyDescent="0.25">
      <c r="A539" s="69">
        <v>313</v>
      </c>
      <c r="B539" s="69">
        <v>5128</v>
      </c>
      <c r="C539" s="5" t="s">
        <v>2734</v>
      </c>
      <c r="D539" s="5" t="s">
        <v>12</v>
      </c>
      <c r="E539" s="49" t="str">
        <f>VLOOKUP(C539,[5]A!$C$2:$I$800,7,FALSE)</f>
        <v>06297016251</v>
      </c>
      <c r="F539" s="50" t="s">
        <v>1016</v>
      </c>
      <c r="G539" s="68"/>
      <c r="J539" s="105" t="e">
        <f>VLOOKUP(C539,Route2021!$C$2:$J$1212,8,FALSE)</f>
        <v>#N/A</v>
      </c>
      <c r="N539" s="49">
        <f>VLOOKUP(C539,Bilan!$B$4:$D$1985,3,FALSE)</f>
        <v>5128</v>
      </c>
      <c r="O539" s="49">
        <f t="shared" si="29"/>
        <v>313</v>
      </c>
      <c r="P539" s="50" t="e">
        <f>VLOOKUP(C539,VTT!$C$2:$F$357,4,FALSE)</f>
        <v>#N/A</v>
      </c>
    </row>
    <row r="540" spans="1:16" ht="16.149999999999999" customHeight="1" x14ac:dyDescent="0.25">
      <c r="A540" s="69">
        <v>314</v>
      </c>
      <c r="B540" s="49">
        <f t="shared" ref="B540:B546" si="35">N540</f>
        <v>4395</v>
      </c>
      <c r="C540" s="5" t="s">
        <v>2906</v>
      </c>
      <c r="D540" s="5" t="s">
        <v>4</v>
      </c>
      <c r="E540" s="49" t="str">
        <f>VLOOKUP(C540,[5]A!$C$2:$I$800,7,FALSE)</f>
        <v>05994046754</v>
      </c>
      <c r="F540" s="50" t="s">
        <v>1016</v>
      </c>
      <c r="G540" s="68"/>
      <c r="J540" s="105">
        <f>VLOOKUP(C540,Route2021!$C$2:$J$1212,8,FALSE)</f>
        <v>0</v>
      </c>
      <c r="N540" s="49">
        <f>VLOOKUP(C540,Bilan!$B$4:$D$1985,3,FALSE)</f>
        <v>4395</v>
      </c>
      <c r="O540" s="49">
        <f t="shared" si="29"/>
        <v>314</v>
      </c>
      <c r="P540" s="50" t="e">
        <f>VLOOKUP(C540,VTT!$C$2:$F$357,4,FALSE)</f>
        <v>#N/A</v>
      </c>
    </row>
    <row r="541" spans="1:16" ht="16.149999999999999" customHeight="1" x14ac:dyDescent="0.25">
      <c r="A541" s="69">
        <v>315</v>
      </c>
      <c r="B541" s="49">
        <f t="shared" si="35"/>
        <v>144572</v>
      </c>
      <c r="C541" s="5" t="s">
        <v>45</v>
      </c>
      <c r="D541" s="5" t="s">
        <v>14</v>
      </c>
      <c r="E541" s="49" t="str">
        <f>VLOOKUP(C541,[5]A!$C$2:$I$800,7,FALSE)</f>
        <v>05963119607</v>
      </c>
      <c r="F541" s="50" t="s">
        <v>1016</v>
      </c>
      <c r="G541" s="68"/>
      <c r="J541" s="105">
        <f>VLOOKUP(C541,Route2021!$C$2:$J$1212,8,FALSE)</f>
        <v>1</v>
      </c>
      <c r="N541" s="49">
        <f>VLOOKUP(C541,Bilan!$B$4:$D$1985,3,FALSE)</f>
        <v>144572</v>
      </c>
      <c r="O541" s="49">
        <f t="shared" si="29"/>
        <v>315</v>
      </c>
      <c r="P541" s="50" t="e">
        <f>VLOOKUP(C541,VTT!$C$2:$F$357,4,FALSE)</f>
        <v>#N/A</v>
      </c>
    </row>
    <row r="542" spans="1:16" ht="16.149999999999999" customHeight="1" x14ac:dyDescent="0.25">
      <c r="A542" s="69">
        <v>316</v>
      </c>
      <c r="B542" s="49" t="str">
        <f t="shared" si="35"/>
        <v xml:space="preserve"> </v>
      </c>
      <c r="C542" s="5" t="s">
        <v>23</v>
      </c>
      <c r="D542" s="5" t="s">
        <v>23</v>
      </c>
      <c r="E542" s="49" t="e">
        <f>VLOOKUP(C542,[5]A!$C$2:$I$800,7,FALSE)</f>
        <v>#N/A</v>
      </c>
      <c r="F542" s="50" t="s">
        <v>1016</v>
      </c>
      <c r="G542" s="68"/>
      <c r="J542" s="105" t="e">
        <f>VLOOKUP(C542,Route2021!$C$2:$J$1212,8,FALSE)</f>
        <v>#N/A</v>
      </c>
      <c r="N542" s="49" t="str">
        <f>VLOOKUP(C542,Bilan!$B$4:$D$1985,3,FALSE)</f>
        <v xml:space="preserve"> </v>
      </c>
      <c r="O542" s="49">
        <f t="shared" si="29"/>
        <v>316</v>
      </c>
      <c r="P542" s="50" t="str">
        <f>VLOOKUP(C542,VTT!$C$2:$F$357,4,FALSE)</f>
        <v>17/19 ans</v>
      </c>
    </row>
    <row r="543" spans="1:16" ht="16.149999999999999" customHeight="1" x14ac:dyDescent="0.25">
      <c r="A543" s="69">
        <v>317</v>
      </c>
      <c r="B543" s="49" t="str">
        <f t="shared" si="35"/>
        <v xml:space="preserve"> </v>
      </c>
      <c r="C543" s="5" t="s">
        <v>23</v>
      </c>
      <c r="D543" s="5" t="s">
        <v>23</v>
      </c>
      <c r="E543" s="49" t="e">
        <f>VLOOKUP(C543,[5]A!$C$2:$I$800,7,FALSE)</f>
        <v>#N/A</v>
      </c>
      <c r="F543" s="50" t="s">
        <v>1016</v>
      </c>
      <c r="G543" s="68"/>
      <c r="J543" s="105" t="e">
        <f>VLOOKUP(C543,Route2021!$C$2:$J$1212,8,FALSE)</f>
        <v>#N/A</v>
      </c>
      <c r="N543" s="49" t="str">
        <f>VLOOKUP(C543,Bilan!$B$4:$D$1985,3,FALSE)</f>
        <v xml:space="preserve"> </v>
      </c>
      <c r="O543" s="49">
        <f t="shared" si="29"/>
        <v>317</v>
      </c>
      <c r="P543" s="50" t="str">
        <f>VLOOKUP(C543,VTT!$C$2:$F$357,4,FALSE)</f>
        <v>17/19 ans</v>
      </c>
    </row>
    <row r="544" spans="1:16" ht="16.149999999999999" customHeight="1" x14ac:dyDescent="0.25">
      <c r="A544" s="69">
        <v>318</v>
      </c>
      <c r="B544" s="49" t="str">
        <f t="shared" si="35"/>
        <v xml:space="preserve"> </v>
      </c>
      <c r="C544" s="5" t="s">
        <v>23</v>
      </c>
      <c r="D544" s="5" t="s">
        <v>23</v>
      </c>
      <c r="E544" s="49" t="e">
        <f>VLOOKUP(C544,[5]A!$C$2:$I$800,7,FALSE)</f>
        <v>#N/A</v>
      </c>
      <c r="F544" s="50" t="s">
        <v>1016</v>
      </c>
      <c r="G544" s="68"/>
      <c r="J544" s="105" t="e">
        <f>VLOOKUP(C544,Route2021!$C$2:$J$1212,8,FALSE)</f>
        <v>#N/A</v>
      </c>
      <c r="N544" s="49" t="str">
        <f>VLOOKUP(C544,Bilan!$B$4:$D$1985,3,FALSE)</f>
        <v xml:space="preserve"> </v>
      </c>
      <c r="O544" s="49">
        <f t="shared" si="29"/>
        <v>318</v>
      </c>
      <c r="P544" s="50" t="str">
        <f>VLOOKUP(C544,VTT!$C$2:$F$357,4,FALSE)</f>
        <v>17/19 ans</v>
      </c>
    </row>
    <row r="545" spans="1:16" ht="16.149999999999999" customHeight="1" x14ac:dyDescent="0.25">
      <c r="A545" s="69">
        <v>319</v>
      </c>
      <c r="B545" s="49" t="str">
        <f t="shared" si="35"/>
        <v xml:space="preserve"> </v>
      </c>
      <c r="C545" s="5" t="s">
        <v>23</v>
      </c>
      <c r="D545" s="5" t="s">
        <v>23</v>
      </c>
      <c r="E545" s="49" t="e">
        <f>VLOOKUP(C545,[5]A!$C$2:$I$800,7,FALSE)</f>
        <v>#N/A</v>
      </c>
      <c r="F545" s="50" t="s">
        <v>1016</v>
      </c>
      <c r="G545" s="68"/>
      <c r="J545" s="105" t="e">
        <f>VLOOKUP(C545,Route2021!$C$2:$J$1212,8,FALSE)</f>
        <v>#N/A</v>
      </c>
      <c r="N545" s="49" t="str">
        <f>VLOOKUP(C545,Bilan!$B$4:$D$1985,3,FALSE)</f>
        <v xml:space="preserve"> </v>
      </c>
      <c r="O545" s="49">
        <f t="shared" si="29"/>
        <v>319</v>
      </c>
      <c r="P545" s="50" t="str">
        <f>VLOOKUP(C545,VTT!$C$2:$F$357,4,FALSE)</f>
        <v>17/19 ans</v>
      </c>
    </row>
    <row r="546" spans="1:16" ht="16.149999999999999" customHeight="1" x14ac:dyDescent="0.25">
      <c r="A546" s="69"/>
      <c r="B546" s="49" t="e">
        <f t="shared" si="35"/>
        <v>#N/A</v>
      </c>
      <c r="C546" s="5"/>
      <c r="D546" s="5"/>
      <c r="E546" s="49" t="e">
        <f>VLOOKUP(C546,[5]A!$C$2:$I$800,7,FALSE)</f>
        <v>#N/A</v>
      </c>
      <c r="F546" s="50" t="s">
        <v>1016</v>
      </c>
      <c r="G546" s="68"/>
      <c r="J546" s="105">
        <f>VLOOKUP(C546,Route2021!$C$2:$J$1212,8,FALSE)</f>
        <v>0</v>
      </c>
      <c r="N546" s="49" t="e">
        <f>VLOOKUP(C546,Bilan!$B$4:$D$1985,3,FALSE)</f>
        <v>#N/A</v>
      </c>
      <c r="O546" s="49">
        <f t="shared" si="29"/>
        <v>0</v>
      </c>
      <c r="P546" s="50" t="e">
        <f>VLOOKUP(C546,VTT!$C$2:$F$357,4,FALSE)</f>
        <v>#N/A</v>
      </c>
    </row>
    <row r="547" spans="1:16" ht="16.149999999999999" customHeight="1" x14ac:dyDescent="0.25">
      <c r="A547" s="69"/>
      <c r="B547" s="49">
        <v>1256</v>
      </c>
      <c r="C547" s="5" t="s">
        <v>321</v>
      </c>
      <c r="D547" s="5" t="s">
        <v>14</v>
      </c>
      <c r="E547" s="49" t="str">
        <f>VLOOKUP(C547,[5]A!$C$2:$I$800,7,FALSE)</f>
        <v>05999121788</v>
      </c>
      <c r="F547" s="50" t="s">
        <v>1016</v>
      </c>
      <c r="G547" s="68"/>
      <c r="J547" s="105">
        <f>VLOOKUP(C547,Route2021!$C$2:$J$1212,8,FALSE)</f>
        <v>0</v>
      </c>
      <c r="N547" s="49">
        <f>VLOOKUP(C547,Bilan!$B$4:$D$1985,3,FALSE)</f>
        <v>1256</v>
      </c>
      <c r="O547" s="49">
        <f>A547</f>
        <v>0</v>
      </c>
      <c r="P547" s="50" t="e">
        <f>VLOOKUP(C547,VTT!$C$2:$F$357,4,FALSE)</f>
        <v>#N/A</v>
      </c>
    </row>
    <row r="548" spans="1:16" ht="16.149999999999999" customHeight="1" x14ac:dyDescent="0.25">
      <c r="A548" s="69"/>
      <c r="B548" s="49">
        <f>N548</f>
        <v>144477</v>
      </c>
      <c r="C548" s="5" t="s">
        <v>132</v>
      </c>
      <c r="D548" s="5" t="s">
        <v>32</v>
      </c>
      <c r="E548" s="49" t="str">
        <f>VLOOKUP(C548,[5]A!$C$2:$I$800,7,FALSE)</f>
        <v>05999110309</v>
      </c>
      <c r="F548" s="50" t="s">
        <v>1016</v>
      </c>
      <c r="G548" s="68"/>
      <c r="J548" s="105">
        <f>VLOOKUP(C548,Route2021!$C$2:$J$1212,8,FALSE)</f>
        <v>0</v>
      </c>
      <c r="N548" s="49">
        <f>VLOOKUP(C548,Bilan!$B$4:$D$1985,3,FALSE)</f>
        <v>144477</v>
      </c>
      <c r="O548" s="49">
        <f t="shared" ref="O548:O555" si="36">A548</f>
        <v>0</v>
      </c>
      <c r="P548" s="50" t="e">
        <f>VLOOKUP(C548,VTT!$C$2:$F$357,4,FALSE)</f>
        <v>#N/A</v>
      </c>
    </row>
    <row r="549" spans="1:16" ht="16.149999999999999" customHeight="1" x14ac:dyDescent="0.25">
      <c r="A549" s="69"/>
      <c r="B549" s="49">
        <f>N549</f>
        <v>144266</v>
      </c>
      <c r="C549" s="5" t="s">
        <v>244</v>
      </c>
      <c r="D549" s="5" t="s">
        <v>109</v>
      </c>
      <c r="E549" s="49" t="str">
        <f>VLOOKUP(C549,[5]A!$C$2:$I$800,7,FALSE)</f>
        <v>05996224012</v>
      </c>
      <c r="F549" s="50" t="s">
        <v>1016</v>
      </c>
      <c r="G549" s="68"/>
      <c r="J549" s="105">
        <f>VLOOKUP(C549,Route2021!$C$2:$J$1212,8,FALSE)</f>
        <v>1</v>
      </c>
      <c r="N549" s="49">
        <f>VLOOKUP(C549,Bilan!$B$4:$D$1985,3,FALSE)</f>
        <v>144266</v>
      </c>
      <c r="O549" s="49">
        <f t="shared" si="36"/>
        <v>0</v>
      </c>
      <c r="P549" s="50" t="e">
        <f>VLOOKUP(C549,VTT!$C$2:$F$357,4,FALSE)</f>
        <v>#N/A</v>
      </c>
    </row>
    <row r="550" spans="1:16" ht="16.149999999999999" customHeight="1" x14ac:dyDescent="0.25">
      <c r="A550" s="69"/>
      <c r="C550" s="5"/>
      <c r="D550" s="5"/>
      <c r="E550" s="49" t="e">
        <f>VLOOKUP(C550,[5]A!$C$2:$I$800,7,FALSE)</f>
        <v>#N/A</v>
      </c>
      <c r="F550" s="50" t="s">
        <v>1016</v>
      </c>
      <c r="G550" s="68"/>
      <c r="J550" s="105">
        <f>VLOOKUP(C550,Route2021!$C$2:$J$1212,8,FALSE)</f>
        <v>0</v>
      </c>
      <c r="N550" s="49" t="e">
        <f>VLOOKUP(C550,Bilan!$B$4:$D$1985,3,FALSE)</f>
        <v>#N/A</v>
      </c>
      <c r="O550" s="49">
        <f t="shared" si="36"/>
        <v>0</v>
      </c>
      <c r="P550" s="50" t="e">
        <f>VLOOKUP(C550,VTT!$C$2:$F$357,4,FALSE)</f>
        <v>#N/A</v>
      </c>
    </row>
    <row r="551" spans="1:16" ht="16.149999999999999" customHeight="1" x14ac:dyDescent="0.25">
      <c r="A551" s="69"/>
      <c r="C551" s="5"/>
      <c r="D551" s="5"/>
      <c r="E551" s="49" t="e">
        <f>VLOOKUP(C551,[5]A!$C$2:$I$800,7,FALSE)</f>
        <v>#N/A</v>
      </c>
      <c r="F551" s="50" t="s">
        <v>1016</v>
      </c>
      <c r="G551" s="68"/>
      <c r="J551" s="105">
        <f>VLOOKUP(C551,Route2021!$C$2:$J$1212,8,FALSE)</f>
        <v>0</v>
      </c>
      <c r="N551" s="49" t="e">
        <f>VLOOKUP(C551,Bilan!$B$4:$D$1985,3,FALSE)</f>
        <v>#N/A</v>
      </c>
      <c r="O551" s="49">
        <f t="shared" si="36"/>
        <v>0</v>
      </c>
      <c r="P551" s="50" t="e">
        <f>VLOOKUP(C551,VTT!$C$2:$F$357,4,FALSE)</f>
        <v>#N/A</v>
      </c>
    </row>
    <row r="552" spans="1:16" ht="16.149999999999999" customHeight="1" x14ac:dyDescent="0.25">
      <c r="A552" s="69"/>
      <c r="B552" s="49">
        <v>1320</v>
      </c>
      <c r="C552" s="5" t="s">
        <v>79</v>
      </c>
      <c r="E552" s="49" t="str">
        <f>VLOOKUP(C552,[5]A!$C$2:$I$800,7,FALSE)</f>
        <v>05999017336</v>
      </c>
      <c r="F552" s="50" t="s">
        <v>1016</v>
      </c>
      <c r="G552" s="68"/>
      <c r="J552" s="105">
        <f>VLOOKUP(C552,Route2021!$C$2:$J$1212,8,FALSE)</f>
        <v>1</v>
      </c>
      <c r="N552" s="49">
        <f>VLOOKUP(C552,Bilan!$B$4:$D$1985,3,FALSE)</f>
        <v>1320</v>
      </c>
      <c r="O552" s="49">
        <f t="shared" si="36"/>
        <v>0</v>
      </c>
      <c r="P552" s="50" t="e">
        <f>VLOOKUP(C552,VTT!$C$2:$F$357,4,FALSE)</f>
        <v>#N/A</v>
      </c>
    </row>
    <row r="553" spans="1:16" ht="16.149999999999999" customHeight="1" x14ac:dyDescent="0.25">
      <c r="A553" s="69"/>
      <c r="B553" s="49">
        <v>7008</v>
      </c>
      <c r="C553" s="5" t="s">
        <v>3692</v>
      </c>
      <c r="D553" s="51" t="s">
        <v>843</v>
      </c>
      <c r="E553" s="49" t="str">
        <f>VLOOKUP(C553,[5]A!$C$2:$I$800,7,FALSE)</f>
        <v>05999128049</v>
      </c>
      <c r="F553" s="50" t="s">
        <v>1016</v>
      </c>
      <c r="G553" s="68"/>
      <c r="J553" s="105" t="e">
        <f>VLOOKUP(C553,Route2021!$C$2:$J$1212,8,FALSE)</f>
        <v>#N/A</v>
      </c>
      <c r="N553" s="49">
        <f>VLOOKUP(C553,Bilan!$B$4:$D$1985,3,FALSE)</f>
        <v>7008</v>
      </c>
      <c r="O553" s="49">
        <f t="shared" si="36"/>
        <v>0</v>
      </c>
      <c r="P553" s="50" t="e">
        <f>VLOOKUP(C553,VTT!$C$2:$F$357,4,FALSE)</f>
        <v>#N/A</v>
      </c>
    </row>
    <row r="554" spans="1:16" ht="16.149999999999999" customHeight="1" x14ac:dyDescent="0.25">
      <c r="A554" s="69"/>
      <c r="B554" s="49">
        <v>2396</v>
      </c>
      <c r="C554" s="5" t="s">
        <v>1300</v>
      </c>
      <c r="D554" s="51" t="s">
        <v>14</v>
      </c>
      <c r="E554" s="49" t="str">
        <f>VLOOKUP(C554,[5]A!$C$2:$I$800,7,FALSE)</f>
        <v>05999027269</v>
      </c>
      <c r="F554" s="50" t="s">
        <v>1016</v>
      </c>
      <c r="G554" s="68"/>
      <c r="J554" s="105">
        <f>VLOOKUP(C554,Route2021!$C$2:$J$1212,8,FALSE)</f>
        <v>1</v>
      </c>
      <c r="N554" s="49">
        <f>VLOOKUP(C554,Bilan!$B$4:$D$1985,3,FALSE)</f>
        <v>2396</v>
      </c>
      <c r="O554" s="49">
        <f t="shared" si="36"/>
        <v>0</v>
      </c>
      <c r="P554" s="50" t="e">
        <f>VLOOKUP(C554,VTT!$C$2:$F$357,4,FALSE)</f>
        <v>#N/A</v>
      </c>
    </row>
    <row r="555" spans="1:16" ht="16.149999999999999" customHeight="1" x14ac:dyDescent="0.25">
      <c r="A555" s="69"/>
      <c r="B555" s="49">
        <v>144572</v>
      </c>
      <c r="C555" s="5"/>
      <c r="E555" s="49" t="e">
        <f>VLOOKUP(C555,[5]A!$C$2:$I$800,7,FALSE)</f>
        <v>#N/A</v>
      </c>
      <c r="F555" s="50" t="s">
        <v>1016</v>
      </c>
      <c r="G555" s="68"/>
      <c r="J555" s="105">
        <f>VLOOKUP(C555,Route2021!$C$2:$J$1212,8,FALSE)</f>
        <v>0</v>
      </c>
      <c r="N555" s="49" t="e">
        <f>VLOOKUP(C555,Bilan!$B$4:$D$1985,3,FALSE)</f>
        <v>#N/A</v>
      </c>
      <c r="O555" s="49">
        <f t="shared" si="36"/>
        <v>0</v>
      </c>
      <c r="P555" s="50" t="e">
        <f>VLOOKUP(C555,VTT!$C$2:$F$357,4,FALSE)</f>
        <v>#N/A</v>
      </c>
    </row>
    <row r="556" spans="1:16" ht="14.45" customHeight="1" x14ac:dyDescent="0.25">
      <c r="A556" s="18">
        <v>321</v>
      </c>
      <c r="B556" s="18">
        <f t="shared" ref="B556:B566" si="37">N556</f>
        <v>4447</v>
      </c>
      <c r="C556" t="s">
        <v>2946</v>
      </c>
      <c r="D556" t="s">
        <v>2786</v>
      </c>
      <c r="E556" s="49" t="str">
        <f>VLOOKUP(C556,[5]A!$C$2:$I$800,7,FALSE)</f>
        <v>06210643871</v>
      </c>
      <c r="F556" s="50" t="str">
        <f>VLOOKUP(C556,[5]A!$C$2:$G$800,5,FALSE)</f>
        <v>Adulte Féminin 30/39 ans</v>
      </c>
      <c r="G556" s="68"/>
      <c r="J556" s="105" t="e">
        <f>VLOOKUP(C556,Route2021!$C$2:$J$1212,8,FALSE)</f>
        <v>#N/A</v>
      </c>
      <c r="N556" s="49">
        <f>VLOOKUP(C556,Bilan!$B$4:$D$1985,3,FALSE)</f>
        <v>4447</v>
      </c>
      <c r="O556" s="49">
        <f t="shared" si="29"/>
        <v>321</v>
      </c>
      <c r="P556" s="50" t="str">
        <f>VLOOKUP(C556,VTT!$C$2:$F$357,4,FALSE)</f>
        <v>Féminine</v>
      </c>
    </row>
    <row r="557" spans="1:16" ht="14.45" customHeight="1" x14ac:dyDescent="0.25">
      <c r="A557" s="18">
        <v>322</v>
      </c>
      <c r="B557" s="18">
        <f t="shared" si="37"/>
        <v>1305</v>
      </c>
      <c r="C557" t="s">
        <v>258</v>
      </c>
      <c r="D557" t="s">
        <v>23</v>
      </c>
      <c r="E557" s="49" t="str">
        <f>VLOOKUP(C557,[5]A!$C$2:$I$800,7,FALSE)</f>
        <v>06297108208</v>
      </c>
      <c r="F557" s="50" t="str">
        <f>VLOOKUP(C557,[5]A!$C$2:$G$800,5,FALSE)</f>
        <v>Adulte Féminin 17/29 ans</v>
      </c>
      <c r="G557" s="68"/>
      <c r="J557" s="105">
        <f>VLOOKUP(C557,Route2021!$C$2:$J$1212,8,FALSE)</f>
        <v>1</v>
      </c>
      <c r="N557" s="49">
        <f>VLOOKUP(C557,Bilan!$B$4:$D$1985,3,FALSE)</f>
        <v>1305</v>
      </c>
      <c r="O557" s="49">
        <f t="shared" si="29"/>
        <v>322</v>
      </c>
      <c r="P557" s="50" t="str">
        <f>VLOOKUP(C557,VTT!$C$2:$F$357,4,FALSE)</f>
        <v>Féminine</v>
      </c>
    </row>
    <row r="558" spans="1:16" ht="14.45" customHeight="1" x14ac:dyDescent="0.25">
      <c r="A558" s="18">
        <v>323</v>
      </c>
      <c r="B558" s="18">
        <f t="shared" si="37"/>
        <v>3122</v>
      </c>
      <c r="C558" s="49" t="s">
        <v>898</v>
      </c>
      <c r="D558" s="51" t="s">
        <v>36</v>
      </c>
      <c r="E558" s="49" t="str">
        <f>VLOOKUP(C558,[5]A!$C$2:$I$800,7,FALSE)</f>
        <v>05999098095</v>
      </c>
      <c r="F558" s="50" t="str">
        <f>VLOOKUP(C558,[5]A!$C$2:$G$800,5,FALSE)</f>
        <v>Adulte Féminin 40 ans et plus</v>
      </c>
      <c r="G558" s="68"/>
      <c r="J558" s="105">
        <v>1</v>
      </c>
      <c r="N558" s="49">
        <f>VLOOKUP(C558,Bilan!$B$4:$D$1985,3,FALSE)</f>
        <v>3122</v>
      </c>
      <c r="O558" s="49">
        <f t="shared" si="29"/>
        <v>323</v>
      </c>
      <c r="P558" s="50" t="str">
        <f>VLOOKUP(C558,VTT!$C$2:$F$357,4,FALSE)</f>
        <v>Féminine</v>
      </c>
    </row>
    <row r="559" spans="1:16" ht="14.45" customHeight="1" x14ac:dyDescent="0.25">
      <c r="A559" s="18">
        <v>324</v>
      </c>
      <c r="B559" s="18">
        <f t="shared" si="37"/>
        <v>4443</v>
      </c>
      <c r="C559" t="s">
        <v>3005</v>
      </c>
      <c r="D559" t="s">
        <v>2625</v>
      </c>
      <c r="E559" s="49" t="str">
        <f>VLOOKUP(C559,[5]A!$C$2:$I$800,7,FALSE)</f>
        <v>06297055535</v>
      </c>
      <c r="F559" s="50" t="str">
        <f>VLOOKUP(C559,[5]A!$C$2:$G$800,5,FALSE)</f>
        <v>Adulte Féminin 17/29 ans</v>
      </c>
      <c r="G559" s="68"/>
      <c r="J559" s="105" t="e">
        <f>VLOOKUP(C559,Route2021!$C$2:$J$1212,8,FALSE)</f>
        <v>#N/A</v>
      </c>
      <c r="N559" s="49">
        <f>VLOOKUP(C559,Bilan!$B$4:$D$1985,3,FALSE)</f>
        <v>4443</v>
      </c>
      <c r="O559" s="49">
        <f t="shared" si="29"/>
        <v>324</v>
      </c>
      <c r="P559" s="50" t="str">
        <f>VLOOKUP(C559,VTT!$C$2:$F$357,4,FALSE)</f>
        <v>VTT Cadet(te)</v>
      </c>
    </row>
    <row r="560" spans="1:16" ht="14.45" customHeight="1" x14ac:dyDescent="0.25">
      <c r="A560" s="18">
        <v>325</v>
      </c>
      <c r="B560" s="18">
        <f t="shared" si="37"/>
        <v>1253</v>
      </c>
      <c r="C560" s="49" t="s">
        <v>255</v>
      </c>
      <c r="D560" s="49" t="s">
        <v>201</v>
      </c>
      <c r="E560" s="49" t="str">
        <f>VLOOKUP(C560,[5]A!$C$2:$I$800,7,FALSE)</f>
        <v>05999084870</v>
      </c>
      <c r="F560" s="50" t="str">
        <f>VLOOKUP(C560,[5]A!$C$2:$G$800,5,FALSE)</f>
        <v>Adulte Féminin 17/29 ans</v>
      </c>
      <c r="G560" s="68"/>
      <c r="J560" s="105">
        <f>VLOOKUP(C560,Route2021!$C$2:$J$1212,8,FALSE)</f>
        <v>1</v>
      </c>
      <c r="N560" s="49">
        <f>VLOOKUP(C560,Bilan!$B$4:$D$1985,3,FALSE)</f>
        <v>1253</v>
      </c>
      <c r="O560" s="49">
        <f t="shared" si="29"/>
        <v>325</v>
      </c>
      <c r="P560" s="50" t="str">
        <f>VLOOKUP(C560,VTT!$C$2:$F$357,4,FALSE)</f>
        <v>Féminine</v>
      </c>
    </row>
    <row r="561" spans="1:16" ht="14.45" customHeight="1" x14ac:dyDescent="0.25">
      <c r="A561" s="18">
        <v>326</v>
      </c>
      <c r="B561" s="18">
        <f t="shared" si="37"/>
        <v>144517</v>
      </c>
      <c r="C561" t="s">
        <v>134</v>
      </c>
      <c r="D561" t="s">
        <v>3006</v>
      </c>
      <c r="E561" s="49" t="str">
        <f>VLOOKUP(C561,[5]A!$C$2:$I$800,7,FALSE)</f>
        <v>05999085106</v>
      </c>
      <c r="F561" s="50" t="str">
        <f>VLOOKUP(C561,[5]A!$C$2:$G$800,5,FALSE)</f>
        <v>Adulte Féminin 30/39 ans</v>
      </c>
      <c r="G561" s="68"/>
      <c r="J561" s="105">
        <f>VLOOKUP(C561,Route2021!$C$2:$J$1212,8,FALSE)</f>
        <v>1</v>
      </c>
      <c r="N561" s="49">
        <f>VLOOKUP(C561,Bilan!$B$4:$D$1985,3,FALSE)</f>
        <v>144517</v>
      </c>
      <c r="O561" s="49">
        <f t="shared" si="29"/>
        <v>326</v>
      </c>
      <c r="P561" s="50" t="str">
        <f>VLOOKUP(C561,VTT!$C$2:$F$357,4,FALSE)</f>
        <v>Féminine</v>
      </c>
    </row>
    <row r="562" spans="1:16" ht="14.45" customHeight="1" x14ac:dyDescent="0.25">
      <c r="A562" s="18">
        <v>327</v>
      </c>
      <c r="B562" s="18">
        <f t="shared" si="37"/>
        <v>4320</v>
      </c>
      <c r="C562" t="s">
        <v>3669</v>
      </c>
      <c r="D562" t="s">
        <v>74</v>
      </c>
      <c r="E562" s="49" t="str">
        <f>VLOOKUP(C562,[5]A!$C$2:$I$800,7,FALSE)</f>
        <v>05999127960</v>
      </c>
      <c r="F562" s="50" t="str">
        <f>VLOOKUP(C562,[5]A!$C$2:$G$800,5,FALSE)</f>
        <v>Adulte Féminin 30/39 ans</v>
      </c>
      <c r="G562" s="68"/>
      <c r="J562" s="105" t="e">
        <f>VLOOKUP(C562,Route2021!$C$2:$J$1212,8,FALSE)</f>
        <v>#N/A</v>
      </c>
      <c r="N562" s="49">
        <f>VLOOKUP(C562,Bilan!$B$4:$D$1985,3,FALSE)</f>
        <v>4320</v>
      </c>
      <c r="O562" s="49">
        <f t="shared" si="29"/>
        <v>327</v>
      </c>
      <c r="P562" s="50" t="e">
        <f>VLOOKUP(C562,VTT!$C$2:$F$357,4,FALSE)</f>
        <v>#N/A</v>
      </c>
    </row>
    <row r="563" spans="1:16" ht="14.45" customHeight="1" x14ac:dyDescent="0.25">
      <c r="A563" s="18">
        <v>328</v>
      </c>
      <c r="B563" s="18">
        <f t="shared" si="37"/>
        <v>144525</v>
      </c>
      <c r="C563" s="5" t="s">
        <v>588</v>
      </c>
      <c r="D563" t="s">
        <v>14</v>
      </c>
      <c r="E563" s="49" t="str">
        <f>VLOOKUP(C563,[5]A!$C$2:$I$800,7,FALSE)</f>
        <v>05996223970</v>
      </c>
      <c r="F563" s="50" t="str">
        <f>VLOOKUP(C563,[5]A!$C$2:$G$800,5,FALSE)</f>
        <v>Adulte Féminin 40 ans et plus</v>
      </c>
      <c r="G563" s="68"/>
      <c r="J563" s="105">
        <v>1</v>
      </c>
      <c r="N563" s="49">
        <f>VLOOKUP(C563,Bilan!$B$4:$D$1985,3,FALSE)</f>
        <v>144525</v>
      </c>
      <c r="O563" s="49">
        <f t="shared" si="29"/>
        <v>328</v>
      </c>
      <c r="P563" s="50" t="str">
        <f>VLOOKUP(C563,VTT!$C$2:$F$357,4,FALSE)</f>
        <v>Féminine</v>
      </c>
    </row>
    <row r="564" spans="1:16" ht="14.45" customHeight="1" x14ac:dyDescent="0.25">
      <c r="A564" s="18">
        <v>329</v>
      </c>
      <c r="B564" s="18">
        <f t="shared" si="37"/>
        <v>144340</v>
      </c>
      <c r="C564" t="s">
        <v>744</v>
      </c>
      <c r="D564" t="s">
        <v>47</v>
      </c>
      <c r="E564" s="49" t="str">
        <f>VLOOKUP(C564,[5]A!$C$2:$I$800,7,FALSE)</f>
        <v>05999073854</v>
      </c>
      <c r="F564" s="50" t="str">
        <f>VLOOKUP(C564,[5]A!$C$2:$G$800,5,FALSE)</f>
        <v>Adulte Féminin 40 ans et plus</v>
      </c>
      <c r="G564" s="68"/>
      <c r="J564" s="105">
        <f>VLOOKUP(C564,Route2021!$C$2:$J$1212,8,FALSE)</f>
        <v>1</v>
      </c>
      <c r="N564" s="49">
        <f>VLOOKUP(C564,Bilan!$B$4:$D$1985,3,FALSE)</f>
        <v>144340</v>
      </c>
      <c r="O564" s="49">
        <f t="shared" si="29"/>
        <v>329</v>
      </c>
      <c r="P564" s="50" t="str">
        <f>VLOOKUP(C564,VTT!$C$2:$F$357,4,FALSE)</f>
        <v>Féminine</v>
      </c>
    </row>
    <row r="565" spans="1:16" ht="14.45" customHeight="1" x14ac:dyDescent="0.25">
      <c r="A565" s="18">
        <v>330</v>
      </c>
      <c r="B565" s="18">
        <f t="shared" si="37"/>
        <v>4361</v>
      </c>
      <c r="C565" t="s">
        <v>2918</v>
      </c>
      <c r="D565" t="s">
        <v>33</v>
      </c>
      <c r="E565" s="49" t="str">
        <f>VLOOKUP(C565,[5]A!$C$2:$I$800,7,FALSE)</f>
        <v>05999112539</v>
      </c>
      <c r="F565" s="50" t="str">
        <f>VLOOKUP(C565,[5]A!$C$2:$G$800,5,FALSE)</f>
        <v>Adulte Féminin 50 ans et plus</v>
      </c>
      <c r="G565" s="68"/>
      <c r="J565" s="105" t="e">
        <f>VLOOKUP(C565,Route2021!$C$2:$J$1212,8,FALSE)</f>
        <v>#N/A</v>
      </c>
      <c r="N565" s="49">
        <f>VLOOKUP(C565,Bilan!$B$4:$D$1985,3,FALSE)</f>
        <v>4361</v>
      </c>
      <c r="O565" s="49">
        <f t="shared" si="29"/>
        <v>330</v>
      </c>
      <c r="P565" s="50" t="str">
        <f>VLOOKUP(C565,VTT!$C$2:$F$357,4,FALSE)</f>
        <v>Féminine</v>
      </c>
    </row>
    <row r="566" spans="1:16" ht="14.45" customHeight="1" x14ac:dyDescent="0.25">
      <c r="A566" s="18">
        <v>331</v>
      </c>
      <c r="B566" s="18">
        <f t="shared" si="37"/>
        <v>144368</v>
      </c>
      <c r="C566" t="s">
        <v>833</v>
      </c>
      <c r="D566" s="5" t="s">
        <v>140</v>
      </c>
      <c r="E566" s="49" t="str">
        <f>VLOOKUP(C566,[5]A!$C$2:$I$800,7,FALSE)</f>
        <v>05999098171</v>
      </c>
      <c r="F566" s="50" t="str">
        <f>VLOOKUP(C566,[5]A!$C$2:$G$800,5,FALSE)</f>
        <v>Adulte Féminin 17/29 ans</v>
      </c>
      <c r="G566" s="68"/>
      <c r="J566" s="105">
        <f>VLOOKUP(C566,Route2021!$C$2:$J$1212,8,FALSE)</f>
        <v>0</v>
      </c>
      <c r="N566" s="49">
        <f>VLOOKUP(C566,Bilan!$B$4:$D$1985,3,FALSE)</f>
        <v>144368</v>
      </c>
      <c r="O566" s="49">
        <f t="shared" si="29"/>
        <v>331</v>
      </c>
      <c r="P566" s="50" t="str">
        <f>VLOOKUP(C566,VTT!$C$2:$F$357,4,FALSE)</f>
        <v>Féminine</v>
      </c>
    </row>
    <row r="567" spans="1:16" ht="14.45" customHeight="1" x14ac:dyDescent="0.25">
      <c r="A567" s="18">
        <v>332</v>
      </c>
      <c r="B567" s="18">
        <v>2306</v>
      </c>
      <c r="C567" t="s">
        <v>913</v>
      </c>
      <c r="D567" s="5" t="s">
        <v>12</v>
      </c>
      <c r="E567" s="49" t="str">
        <f>VLOOKUP(C567,[5]A!$C$2:$I$800,7,FALSE)</f>
        <v>06297041804</v>
      </c>
      <c r="F567" s="50" t="str">
        <f>VLOOKUP(C567,[5]A!$C$2:$G$800,5,FALSE)</f>
        <v>Adulte Féminin 17/29 ans</v>
      </c>
      <c r="G567" s="68"/>
      <c r="J567" s="105">
        <f>VLOOKUP(C567,Route2021!$C$2:$J$1212,8,FALSE)</f>
        <v>0</v>
      </c>
      <c r="N567" s="49">
        <f>VLOOKUP(C567,Bilan!$B$4:$D$1985,3,FALSE)</f>
        <v>2306</v>
      </c>
      <c r="O567" s="49">
        <f t="shared" si="29"/>
        <v>332</v>
      </c>
      <c r="P567" s="50" t="str">
        <f>VLOOKUP(C567,VTT!$C$2:$F$357,4,FALSE)</f>
        <v>Féminine</v>
      </c>
    </row>
    <row r="568" spans="1:16" ht="14.45" customHeight="1" x14ac:dyDescent="0.25">
      <c r="A568" s="18">
        <v>333</v>
      </c>
      <c r="B568" s="18">
        <f>N568</f>
        <v>7105</v>
      </c>
      <c r="C568" t="s">
        <v>3777</v>
      </c>
      <c r="D568" t="s">
        <v>53</v>
      </c>
      <c r="E568" s="49" t="str">
        <f>VLOOKUP(C568,[5]A!$C$2:$I$800,7,FALSE)</f>
        <v>05999129396</v>
      </c>
      <c r="F568" s="50" t="str">
        <f>VLOOKUP(C568,[5]A!$C$2:$G$800,5,FALSE)</f>
        <v>Adulte Féminin 40/49 ans</v>
      </c>
      <c r="G568" s="68"/>
      <c r="J568" s="105" t="e">
        <f>VLOOKUP(C568,Route2021!$C$2:$J$1212,8,FALSE)</f>
        <v>#N/A</v>
      </c>
      <c r="N568" s="49">
        <f>VLOOKUP(C568,Bilan!$B$4:$D$1985,3,FALSE)</f>
        <v>7105</v>
      </c>
      <c r="O568" s="49">
        <f t="shared" si="29"/>
        <v>333</v>
      </c>
      <c r="P568" s="50" t="e">
        <f>VLOOKUP(C568,VTT!$C$2:$F$357,4,FALSE)</f>
        <v>#N/A</v>
      </c>
    </row>
    <row r="569" spans="1:16" ht="14.45" customHeight="1" x14ac:dyDescent="0.25">
      <c r="A569" s="18">
        <v>334</v>
      </c>
      <c r="B569" s="18">
        <f>N569</f>
        <v>2436</v>
      </c>
      <c r="C569" t="s">
        <v>3058</v>
      </c>
      <c r="D569" t="s">
        <v>2940</v>
      </c>
      <c r="E569" s="49" t="str">
        <f>VLOOKUP(C569,[5]A!$C$2:$I$800,7,FALSE)</f>
        <v>06297096732</v>
      </c>
      <c r="F569" s="50" t="str">
        <f>VLOOKUP(C569,[5]A!$C$2:$G$800,5,FALSE)</f>
        <v>Adulte Féminin 40 ans et plus</v>
      </c>
      <c r="G569" s="68"/>
      <c r="J569" s="105" t="e">
        <f>VLOOKUP(C569,Route2021!$C$2:$J$1212,8,FALSE)</f>
        <v>#N/A</v>
      </c>
      <c r="N569" s="49">
        <f>VLOOKUP(C569,Bilan!$B$4:$D$1985,3,FALSE)</f>
        <v>2436</v>
      </c>
      <c r="O569" s="49">
        <f t="shared" si="29"/>
        <v>334</v>
      </c>
      <c r="P569" s="50" t="str">
        <f>VLOOKUP(C569,VTT!$C$2:$F$357,4,FALSE)</f>
        <v>Féminine</v>
      </c>
    </row>
    <row r="570" spans="1:16" ht="14.45" customHeight="1" x14ac:dyDescent="0.25">
      <c r="A570" s="18">
        <v>335</v>
      </c>
      <c r="B570" s="18">
        <v>4457</v>
      </c>
      <c r="C570" t="s">
        <v>3336</v>
      </c>
      <c r="D570" t="s">
        <v>183</v>
      </c>
      <c r="E570" s="49" t="e">
        <f>VLOOKUP(C570,[5]A!$C$2:$I$800,7,FALSE)</f>
        <v>#N/A</v>
      </c>
      <c r="F570" s="50" t="e">
        <f>VLOOKUP(C570,[5]A!$C$2:$G$800,5,FALSE)</f>
        <v>#N/A</v>
      </c>
      <c r="G570" s="68"/>
      <c r="J570" s="105">
        <f>VLOOKUP(C570,Route2021!$C$2:$J$1212,8,FALSE)</f>
        <v>0</v>
      </c>
      <c r="N570" s="49">
        <f>VLOOKUP(C570,Bilan!$B$4:$D$1985,3,FALSE)</f>
        <v>4457</v>
      </c>
      <c r="O570" s="49">
        <f t="shared" si="29"/>
        <v>335</v>
      </c>
      <c r="P570" s="50" t="e">
        <f>VLOOKUP(C570,VTT!$C$2:$F$357,4,FALSE)</f>
        <v>#N/A</v>
      </c>
    </row>
    <row r="571" spans="1:16" ht="14.45" customHeight="1" x14ac:dyDescent="0.25">
      <c r="A571" s="18">
        <v>336</v>
      </c>
      <c r="B571" s="18">
        <v>2402</v>
      </c>
      <c r="C571" t="s">
        <v>3176</v>
      </c>
      <c r="D571" t="s">
        <v>2625</v>
      </c>
      <c r="E571" s="49" t="str">
        <f>VLOOKUP(C571,[5]A!$C$2:$I$800,7,FALSE)</f>
        <v>06297103831</v>
      </c>
      <c r="F571" s="50" t="str">
        <f>VLOOKUP(C571,[5]A!$C$2:$G$800,5,FALSE)</f>
        <v>Adulte Féminin 17/29 ans</v>
      </c>
      <c r="G571" s="68"/>
      <c r="J571" s="105">
        <f>VLOOKUP(C571,Route2021!$C$2:$J$1212,8,FALSE)</f>
        <v>0</v>
      </c>
      <c r="N571" s="49">
        <f>VLOOKUP(C571,Bilan!$B$4:$D$1985,3,FALSE)</f>
        <v>2402</v>
      </c>
      <c r="O571" s="49">
        <f t="shared" si="29"/>
        <v>336</v>
      </c>
      <c r="P571" s="50" t="e">
        <f>VLOOKUP(C571,VTT!$C$2:$F$357,4,FALSE)</f>
        <v>#N/A</v>
      </c>
    </row>
    <row r="572" spans="1:16" ht="14.45" customHeight="1" x14ac:dyDescent="0.25">
      <c r="A572" s="18">
        <v>337</v>
      </c>
      <c r="B572" s="18">
        <f>N572</f>
        <v>4382</v>
      </c>
      <c r="C572" t="s">
        <v>1141</v>
      </c>
      <c r="D572" t="s">
        <v>4</v>
      </c>
      <c r="E572" s="49" t="str">
        <f>VLOOKUP(C572,[5]A!$C$2:$I$800,7,FALSE)</f>
        <v>05996214967</v>
      </c>
      <c r="F572" s="50" t="str">
        <f>VLOOKUP(C572,[5]A!$C$2:$G$800,5,FALSE)</f>
        <v>Adulte Féminin 50 ans et plus</v>
      </c>
      <c r="G572" s="68"/>
      <c r="J572" s="105">
        <f>VLOOKUP(C572,Route2021!$C$2:$J$1212,8,FALSE)</f>
        <v>0</v>
      </c>
      <c r="N572" s="49">
        <f>VLOOKUP(C572,Bilan!$B$4:$D$1985,3,FALSE)</f>
        <v>4382</v>
      </c>
      <c r="O572" s="49">
        <f t="shared" si="29"/>
        <v>337</v>
      </c>
      <c r="P572" s="50" t="str">
        <f>VLOOKUP(C572,VTT!$C$2:$F$357,4,FALSE)</f>
        <v>Féminine</v>
      </c>
    </row>
    <row r="573" spans="1:16" ht="14.45" customHeight="1" x14ac:dyDescent="0.25">
      <c r="A573" s="18">
        <v>338</v>
      </c>
      <c r="B573" s="18">
        <f>N573</f>
        <v>3107</v>
      </c>
      <c r="C573" t="s">
        <v>497</v>
      </c>
      <c r="D573" t="s">
        <v>330</v>
      </c>
      <c r="E573" s="49" t="e">
        <f>VLOOKUP(C573,[5]A!$C$2:$I$800,7,FALSE)</f>
        <v>#N/A</v>
      </c>
      <c r="F573" s="50" t="e">
        <f>VLOOKUP(C573,[5]A!$C$2:$G$800,5,FALSE)</f>
        <v>#N/A</v>
      </c>
      <c r="G573" s="68"/>
      <c r="J573" s="105">
        <f>VLOOKUP(C573,Route2021!$C$2:$J$1212,8,FALSE)</f>
        <v>0</v>
      </c>
      <c r="N573" s="49">
        <f>VLOOKUP(C573,Bilan!$B$4:$D$1985,3,FALSE)</f>
        <v>3107</v>
      </c>
      <c r="O573" s="49">
        <f t="shared" si="29"/>
        <v>338</v>
      </c>
      <c r="P573" s="50" t="str">
        <f>VLOOKUP(C573,VTT!$C$2:$F$357,4,FALSE)</f>
        <v>Féminine</v>
      </c>
    </row>
    <row r="574" spans="1:16" ht="14.45" customHeight="1" x14ac:dyDescent="0.25">
      <c r="A574" s="18">
        <v>339</v>
      </c>
      <c r="B574" s="18">
        <f>N574</f>
        <v>2315</v>
      </c>
      <c r="C574" t="s">
        <v>3096</v>
      </c>
      <c r="D574" t="s">
        <v>20</v>
      </c>
      <c r="E574" s="49" t="str">
        <f>VLOOKUP(C574,[5]A!$C$2:$I$800,7,FALSE)</f>
        <v>05999124497</v>
      </c>
      <c r="F574" s="50" t="str">
        <f>VLOOKUP(C574,[5]A!$C$2:$G$800,5,FALSE)</f>
        <v>Adulte Féminin 40 ans et plus</v>
      </c>
      <c r="G574" s="68"/>
      <c r="J574" s="105">
        <v>1</v>
      </c>
      <c r="N574" s="49">
        <f>VLOOKUP(C574,Bilan!$B$4:$D$1985,3,FALSE)</f>
        <v>2315</v>
      </c>
      <c r="O574" s="49">
        <f t="shared" si="29"/>
        <v>339</v>
      </c>
      <c r="P574" s="50" t="str">
        <f>VLOOKUP(C574,VTT!$C$2:$F$357,4,FALSE)</f>
        <v>Féminine</v>
      </c>
    </row>
    <row r="575" spans="1:16" ht="14.45" customHeight="1" x14ac:dyDescent="0.25">
      <c r="A575" s="18">
        <v>340</v>
      </c>
      <c r="B575" s="18" t="str">
        <f>N575</f>
        <v xml:space="preserve"> </v>
      </c>
      <c r="C575" s="49" t="s">
        <v>3693</v>
      </c>
      <c r="D575" s="5" t="s">
        <v>32</v>
      </c>
      <c r="E575" s="49" t="str">
        <f>VLOOKUP(C575,[5]A!$C$2:$I$800,7,FALSE)</f>
        <v>05999127970</v>
      </c>
      <c r="F575" s="50" t="str">
        <f>VLOOKUP(C575,[5]A!$C$2:$G$800,5,FALSE)</f>
        <v>Adulte Féminin 40 ans et plus</v>
      </c>
      <c r="G575" s="68"/>
      <c r="J575" s="105">
        <v>1</v>
      </c>
      <c r="N575" s="49" t="str">
        <f>VLOOKUP(C575,Bilan!$B$4:$D$1985,3,FALSE)</f>
        <v xml:space="preserve"> </v>
      </c>
      <c r="O575" s="49">
        <f t="shared" si="29"/>
        <v>340</v>
      </c>
      <c r="P575" s="50" t="e">
        <f>VLOOKUP(C575,VTT!$C$2:$F$357,4,FALSE)</f>
        <v>#N/A</v>
      </c>
    </row>
    <row r="576" spans="1:16" ht="14.45" customHeight="1" x14ac:dyDescent="0.25">
      <c r="A576" s="18">
        <v>341</v>
      </c>
      <c r="B576" s="18">
        <v>4448</v>
      </c>
      <c r="C576" t="s">
        <v>2917</v>
      </c>
      <c r="D576" t="s">
        <v>36</v>
      </c>
      <c r="E576" s="49" t="e">
        <f>VLOOKUP(C576,[5]A!$C$2:$I$800,7,FALSE)</f>
        <v>#N/A</v>
      </c>
      <c r="F576" s="50" t="e">
        <f>VLOOKUP(C576,[5]A!$C$2:$G$800,5,FALSE)</f>
        <v>#N/A</v>
      </c>
      <c r="G576" s="68"/>
      <c r="J576" s="105" t="e">
        <f>VLOOKUP(C576,Route2021!$C$2:$J$1212,8,FALSE)</f>
        <v>#N/A</v>
      </c>
      <c r="N576" s="49">
        <f>VLOOKUP(C576,Bilan!$B$4:$D$1985,3,FALSE)</f>
        <v>4484</v>
      </c>
      <c r="O576" s="49">
        <f t="shared" si="29"/>
        <v>341</v>
      </c>
      <c r="P576" s="50" t="str">
        <f>VLOOKUP(C576,VTT!$C$2:$F$357,4,FALSE)</f>
        <v>Féminine</v>
      </c>
    </row>
    <row r="577" spans="1:16" ht="14.45" customHeight="1" x14ac:dyDescent="0.25">
      <c r="A577" s="18">
        <v>342</v>
      </c>
      <c r="B577" s="18" t="str">
        <f t="shared" ref="B577:B585" si="38">N577</f>
        <v xml:space="preserve"> </v>
      </c>
      <c r="C577" t="s">
        <v>618</v>
      </c>
      <c r="D577" t="s">
        <v>204</v>
      </c>
      <c r="E577" s="49" t="e">
        <f>VLOOKUP(C577,[5]A!$C$2:$I$800,7,FALSE)</f>
        <v>#N/A</v>
      </c>
      <c r="F577" s="50" t="e">
        <f>VLOOKUP(C577,[5]A!$C$2:$G$800,5,FALSE)</f>
        <v>#N/A</v>
      </c>
      <c r="G577" s="68"/>
      <c r="J577" s="105">
        <f>VLOOKUP(C577,Route2021!$C$2:$J$1212,8,FALSE)</f>
        <v>0</v>
      </c>
      <c r="N577" s="49" t="str">
        <f>VLOOKUP(C577,Bilan!$B$4:$D$1985,3,FALSE)</f>
        <v xml:space="preserve"> </v>
      </c>
      <c r="O577" s="49">
        <f t="shared" si="29"/>
        <v>342</v>
      </c>
      <c r="P577" s="50" t="str">
        <f>VLOOKUP(C577,VTT!$C$2:$F$357,4,FALSE)</f>
        <v>Féminine</v>
      </c>
    </row>
    <row r="578" spans="1:16" ht="14.45" customHeight="1" x14ac:dyDescent="0.25">
      <c r="A578" s="18">
        <v>343</v>
      </c>
      <c r="B578" s="18">
        <f t="shared" si="38"/>
        <v>2218</v>
      </c>
      <c r="C578" t="s">
        <v>3133</v>
      </c>
      <c r="D578" t="s">
        <v>2911</v>
      </c>
      <c r="E578" s="49" t="e">
        <f>VLOOKUP(C578,[5]A!$C$2:$I$800,7,FALSE)</f>
        <v>#N/A</v>
      </c>
      <c r="F578" s="50" t="e">
        <f>VLOOKUP(C578,[5]A!$C$2:$G$800,5,FALSE)</f>
        <v>#N/A</v>
      </c>
      <c r="G578" s="68"/>
      <c r="J578" s="105">
        <f>VLOOKUP(C578,Route2021!$C$2:$J$1212,8,FALSE)</f>
        <v>0</v>
      </c>
      <c r="N578" s="49">
        <f>VLOOKUP(C578,Bilan!$B$4:$D$1985,3,FALSE)</f>
        <v>2218</v>
      </c>
      <c r="O578" s="49">
        <f t="shared" si="29"/>
        <v>343</v>
      </c>
      <c r="P578" s="50" t="str">
        <f>VLOOKUP(C578,VTT!$C$2:$F$357,4,FALSE)</f>
        <v>Féminine</v>
      </c>
    </row>
    <row r="579" spans="1:16" ht="14.45" customHeight="1" x14ac:dyDescent="0.25">
      <c r="A579" s="18">
        <v>344</v>
      </c>
      <c r="B579" s="18">
        <f t="shared" si="38"/>
        <v>144539</v>
      </c>
      <c r="C579" t="s">
        <v>805</v>
      </c>
      <c r="D579" t="s">
        <v>183</v>
      </c>
      <c r="E579" s="49" t="str">
        <f>VLOOKUP(C579,[5]A!$C$2:$I$800,7,FALSE)</f>
        <v>05999097767</v>
      </c>
      <c r="F579" s="50" t="str">
        <f>VLOOKUP(C579,[5]A!$C$2:$G$800,5,FALSE)</f>
        <v>Adulte Féminin 17/29 ans</v>
      </c>
      <c r="G579" s="68"/>
      <c r="J579" s="105">
        <f>VLOOKUP(C579,Route2021!$C$2:$J$1212,8,FALSE)</f>
        <v>0</v>
      </c>
      <c r="N579" s="49">
        <f>VLOOKUP(C579,Bilan!$B$4:$D$1985,3,FALSE)</f>
        <v>144539</v>
      </c>
      <c r="O579" s="49">
        <f t="shared" si="29"/>
        <v>344</v>
      </c>
      <c r="P579" s="50" t="e">
        <f>VLOOKUP(C579,VTT!$C$2:$F$357,4,FALSE)</f>
        <v>#N/A</v>
      </c>
    </row>
    <row r="580" spans="1:16" ht="14.45" customHeight="1" x14ac:dyDescent="0.25">
      <c r="A580" s="18">
        <v>345</v>
      </c>
      <c r="B580" s="18">
        <f t="shared" si="38"/>
        <v>2422</v>
      </c>
      <c r="C580" t="s">
        <v>2993</v>
      </c>
      <c r="D580" t="s">
        <v>251</v>
      </c>
      <c r="E580" s="49" t="str">
        <f>VLOOKUP(C580,[5]A!$C$2:$I$800,7,FALSE)</f>
        <v>05994063025</v>
      </c>
      <c r="F580" s="50" t="str">
        <f>VLOOKUP(C580,[5]A!$C$2:$G$800,5,FALSE)</f>
        <v>Adulte Féminin 30/39 ans</v>
      </c>
      <c r="G580" s="68"/>
      <c r="J580" s="105">
        <f>VLOOKUP(C580,Route2021!$C$2:$J$1212,8,FALSE)</f>
        <v>0</v>
      </c>
      <c r="N580" s="49">
        <f>VLOOKUP(C580,Bilan!$B$4:$D$1985,3,FALSE)</f>
        <v>2422</v>
      </c>
      <c r="O580" s="49">
        <f t="shared" si="29"/>
        <v>345</v>
      </c>
      <c r="P580" s="50" t="str">
        <f>VLOOKUP(C580,VTT!$C$2:$F$357,4,FALSE)</f>
        <v>Féminine</v>
      </c>
    </row>
    <row r="581" spans="1:16" ht="14.45" customHeight="1" x14ac:dyDescent="0.25">
      <c r="A581" s="18">
        <v>346</v>
      </c>
      <c r="B581" s="18">
        <f t="shared" si="38"/>
        <v>2572</v>
      </c>
      <c r="C581" t="s">
        <v>3286</v>
      </c>
      <c r="D581" t="s">
        <v>153</v>
      </c>
      <c r="E581" s="49" t="str">
        <f>VLOOKUP(C581,[5]A!$C$2:$I$800,7,FALSE)</f>
        <v>05999125416</v>
      </c>
      <c r="F581" s="50" t="str">
        <f>VLOOKUP(C581,[5]A!$C$2:$G$800,5,FALSE)</f>
        <v>Adulte Féminin 17/29 ans</v>
      </c>
      <c r="G581" s="68"/>
      <c r="J581" s="105">
        <f>VLOOKUP(C581,Route2021!$C$2:$J$1212,8,FALSE)</f>
        <v>0</v>
      </c>
      <c r="N581" s="49">
        <f>VLOOKUP(C581,Bilan!$B$4:$D$1985,3,FALSE)</f>
        <v>2572</v>
      </c>
      <c r="O581" s="49">
        <f t="shared" si="29"/>
        <v>346</v>
      </c>
      <c r="P581" s="50" t="str">
        <f>VLOOKUP(C581,VTT!$C$2:$F$357,4,FALSE)</f>
        <v>Féminine</v>
      </c>
    </row>
    <row r="582" spans="1:16" ht="14.45" customHeight="1" x14ac:dyDescent="0.25">
      <c r="A582" s="18">
        <v>347</v>
      </c>
      <c r="B582" s="18">
        <f t="shared" si="38"/>
        <v>2434</v>
      </c>
      <c r="C582" t="s">
        <v>2956</v>
      </c>
      <c r="D582" t="s">
        <v>153</v>
      </c>
      <c r="E582" s="49" t="str">
        <f>VLOOKUP(C582,[5]A!$C$2:$I$800,7,FALSE)</f>
        <v>05999123975</v>
      </c>
      <c r="F582" s="50" t="str">
        <f>VLOOKUP(C582,[5]A!$C$2:$G$800,5,FALSE)</f>
        <v>Adulte Féminin 30/39 ans</v>
      </c>
      <c r="G582" s="68"/>
      <c r="J582" s="105">
        <f>VLOOKUP(C582,Route2021!$C$2:$J$1212,8,FALSE)</f>
        <v>0</v>
      </c>
      <c r="N582" s="49">
        <f>VLOOKUP(C582,Bilan!$B$4:$D$1985,3,FALSE)</f>
        <v>2434</v>
      </c>
      <c r="O582" s="49">
        <f t="shared" si="29"/>
        <v>347</v>
      </c>
      <c r="P582" s="50" t="str">
        <f>VLOOKUP(C582,VTT!$C$2:$F$357,4,FALSE)</f>
        <v>Féminine</v>
      </c>
    </row>
    <row r="583" spans="1:16" ht="14.45" customHeight="1" x14ac:dyDescent="0.25">
      <c r="A583" s="18">
        <v>348</v>
      </c>
      <c r="B583" s="49">
        <f t="shared" si="38"/>
        <v>2450</v>
      </c>
      <c r="C583" t="s">
        <v>2983</v>
      </c>
      <c r="D583" s="5" t="s">
        <v>2982</v>
      </c>
      <c r="E583" s="49" t="str">
        <f>VLOOKUP(C583,[5]A!$C$2:$I$800,7,FALSE)</f>
        <v>06297097106</v>
      </c>
      <c r="F583" s="50" t="str">
        <f>VLOOKUP(C583,[5]A!$C$2:$G$800,5,FALSE)</f>
        <v>Adulte Féminin 30/39 ans</v>
      </c>
      <c r="G583" s="68"/>
      <c r="J583" s="105" t="e">
        <f>VLOOKUP(C583,Route2021!$C$2:$J$1212,8,FALSE)</f>
        <v>#N/A</v>
      </c>
      <c r="N583" s="49">
        <f>VLOOKUP(C583,Bilan!$B$4:$D$1985,3,FALSE)</f>
        <v>2450</v>
      </c>
      <c r="O583" s="49">
        <f t="shared" ref="O583:O670" si="39">A583</f>
        <v>348</v>
      </c>
      <c r="P583" s="50" t="str">
        <f>VLOOKUP(C583,VTT!$C$2:$F$357,4,FALSE)</f>
        <v>Féminine</v>
      </c>
    </row>
    <row r="584" spans="1:16" ht="14.45" customHeight="1" x14ac:dyDescent="0.25">
      <c r="A584" s="18">
        <v>349</v>
      </c>
      <c r="B584" s="18">
        <f t="shared" si="38"/>
        <v>4493</v>
      </c>
      <c r="C584" t="s">
        <v>3317</v>
      </c>
      <c r="D584" s="5" t="s">
        <v>251</v>
      </c>
      <c r="E584" s="49" t="str">
        <f>VLOOKUP(C584,[5]A!$C$2:$I$800,7,FALSE)</f>
        <v>05999127597</v>
      </c>
      <c r="F584" s="50" t="str">
        <f>VLOOKUP(C584,[5]A!$C$2:$G$800,5,FALSE)</f>
        <v>Adulte Féminin 40/49 ans</v>
      </c>
      <c r="G584" s="68"/>
      <c r="J584" s="105">
        <f>VLOOKUP(C584,Route2021!$C$2:$J$1212,8,FALSE)</f>
        <v>1</v>
      </c>
      <c r="N584" s="49">
        <f>VLOOKUP(C584,Bilan!$B$4:$D$1985,3,FALSE)</f>
        <v>4493</v>
      </c>
      <c r="O584" s="49">
        <f t="shared" si="39"/>
        <v>349</v>
      </c>
      <c r="P584" s="50" t="e">
        <f>VLOOKUP(C584,VTT!$C$2:$F$357,4,FALSE)</f>
        <v>#N/A</v>
      </c>
    </row>
    <row r="585" spans="1:16" ht="14.45" customHeight="1" x14ac:dyDescent="0.25">
      <c r="A585" s="18">
        <v>350</v>
      </c>
      <c r="B585" s="18">
        <f t="shared" si="38"/>
        <v>7045</v>
      </c>
      <c r="C585" t="s">
        <v>3726</v>
      </c>
      <c r="D585" s="5" t="s">
        <v>126</v>
      </c>
      <c r="E585" s="49" t="str">
        <f>VLOOKUP(C585,[5]A!$C$2:$I$800,7,FALSE)</f>
        <v>06297021602</v>
      </c>
      <c r="F585" s="50" t="str">
        <f>VLOOKUP(C585,[5]A!$C$2:$G$800,5,FALSE)</f>
        <v>Adulte Féminin 40/49 ans</v>
      </c>
      <c r="G585" s="68"/>
      <c r="J585" s="105" t="e">
        <f>VLOOKUP(C585,Route2021!$C$2:$J$1212,8,FALSE)</f>
        <v>#N/A</v>
      </c>
      <c r="N585" s="49">
        <f>VLOOKUP(C585,Bilan!$B$4:$D$1985,3,FALSE)</f>
        <v>7045</v>
      </c>
      <c r="O585" s="49">
        <f t="shared" si="39"/>
        <v>350</v>
      </c>
      <c r="P585" s="50" t="e">
        <f>VLOOKUP(C585,VTT!$C$2:$F$357,4,FALSE)</f>
        <v>#N/A</v>
      </c>
    </row>
    <row r="586" spans="1:16" ht="14.45" customHeight="1" x14ac:dyDescent="0.25">
      <c r="A586" s="18">
        <v>356</v>
      </c>
      <c r="B586" s="18">
        <v>7121</v>
      </c>
      <c r="C586" s="5" t="s">
        <v>3732</v>
      </c>
      <c r="D586" s="119" t="s">
        <v>2982</v>
      </c>
      <c r="E586" s="49" t="str">
        <f>VLOOKUP(C586,[5]A!$C$2:$I$800,7,FALSE)</f>
        <v>06297108828</v>
      </c>
      <c r="F586" s="50" t="str">
        <f>VLOOKUP(C586,[5]A!$C$2:$G$800,5,FALSE)</f>
        <v>Adulte Féminin 17/29 ans</v>
      </c>
      <c r="G586" s="68"/>
      <c r="J586" s="105" t="e">
        <f>VLOOKUP(C586,Route2021!$C$2:$J$1212,8,FALSE)</f>
        <v>#N/A</v>
      </c>
      <c r="N586" s="49">
        <f>VLOOKUP(C586,Bilan!$B$4:$D$1985,3,FALSE)</f>
        <v>7121</v>
      </c>
      <c r="O586" s="49">
        <f t="shared" si="39"/>
        <v>356</v>
      </c>
      <c r="P586" s="50" t="e">
        <f>VLOOKUP(C586,VTT!$C$2:$F$357,4,FALSE)</f>
        <v>#N/A</v>
      </c>
    </row>
    <row r="587" spans="1:16" ht="14.45" customHeight="1" x14ac:dyDescent="0.25">
      <c r="A587" s="18">
        <v>357</v>
      </c>
      <c r="B587" s="18">
        <f t="shared" ref="B587:B597" si="40">N587</f>
        <v>4381</v>
      </c>
      <c r="C587" s="5" t="s">
        <v>2661</v>
      </c>
      <c r="D587" s="5" t="s">
        <v>2625</v>
      </c>
      <c r="E587" s="49" t="str">
        <f>VLOOKUP(C587,[5]A!$C$2:$I$800,7,FALSE)</f>
        <v>06204823312</v>
      </c>
      <c r="F587" s="50" t="str">
        <f>VLOOKUP(C587,[5]A!$C$2:$G$800,5,FALSE)</f>
        <v>Adulte Féminin 40/49 ans</v>
      </c>
      <c r="G587" s="68"/>
      <c r="J587" s="105">
        <f>VLOOKUP(C587,Route2021!$C$2:$J$1212,8,FALSE)</f>
        <v>0</v>
      </c>
      <c r="N587" s="49">
        <f>VLOOKUP(C587,Bilan!$B$4:$D$1985,3,FALSE)</f>
        <v>4381</v>
      </c>
      <c r="O587" s="49">
        <f>A587</f>
        <v>357</v>
      </c>
      <c r="P587" s="50" t="e">
        <f>VLOOKUP(C587,VTT!$C$2:$F$357,4,FALSE)</f>
        <v>#N/A</v>
      </c>
    </row>
    <row r="588" spans="1:16" ht="14.45" customHeight="1" x14ac:dyDescent="0.25">
      <c r="A588" s="18">
        <v>358</v>
      </c>
      <c r="B588" s="49">
        <f t="shared" si="40"/>
        <v>144441</v>
      </c>
      <c r="C588" s="5" t="s">
        <v>102</v>
      </c>
      <c r="D588" s="5" t="s">
        <v>59</v>
      </c>
      <c r="E588" s="49" t="str">
        <f>VLOOKUP(C588,[5]A!$C$2:$I$800,7,FALSE)</f>
        <v>05999017015</v>
      </c>
      <c r="F588" s="50" t="str">
        <f>VLOOKUP(C588,[5]A!$C$2:$G$800,5,FALSE)</f>
        <v>Adulte Féminin 40 ans et plus</v>
      </c>
      <c r="G588" s="68"/>
      <c r="J588" s="105">
        <f>VLOOKUP(C588,Route2021!$C$2:$J$1212,8,FALSE)</f>
        <v>0</v>
      </c>
      <c r="N588" s="49">
        <f>VLOOKUP(C588,Bilan!$B$4:$D$1985,3,FALSE)</f>
        <v>144441</v>
      </c>
      <c r="O588" s="49">
        <f t="shared" si="39"/>
        <v>358</v>
      </c>
      <c r="P588" s="50" t="str">
        <f>VLOOKUP(C588,VTT!$C$2:$F$357,4,FALSE)</f>
        <v>Féminine</v>
      </c>
    </row>
    <row r="589" spans="1:16" ht="14.45" customHeight="1" x14ac:dyDescent="0.25">
      <c r="A589" s="18">
        <v>359</v>
      </c>
      <c r="B589" s="49">
        <f t="shared" si="40"/>
        <v>2358</v>
      </c>
      <c r="C589" s="5" t="s">
        <v>3709</v>
      </c>
      <c r="D589" s="5" t="s">
        <v>36</v>
      </c>
      <c r="E589" s="49" t="str">
        <f>VLOOKUP(C589,[5]A!$C$2:$I$800,7,FALSE)</f>
        <v>05999122701</v>
      </c>
      <c r="F589" s="50" t="str">
        <f>VLOOKUP(C589,[5]A!$C$2:$G$800,5,FALSE)</f>
        <v>Adulte Féminin 17/29 ans</v>
      </c>
      <c r="G589" s="68"/>
      <c r="J589" s="105" t="e">
        <f>VLOOKUP(C589,Route2021!$C$2:$J$1212,8,FALSE)</f>
        <v>#N/A</v>
      </c>
      <c r="N589" s="49">
        <f>VLOOKUP(C589,Bilan!$B$4:$D$1985,3,FALSE)</f>
        <v>2358</v>
      </c>
      <c r="O589" s="49">
        <f>A589</f>
        <v>359</v>
      </c>
      <c r="P589" s="50" t="e">
        <f>VLOOKUP(C589,VTT!$C$2:$F$357,4,FALSE)</f>
        <v>#N/A</v>
      </c>
    </row>
    <row r="590" spans="1:16" ht="14.45" customHeight="1" x14ac:dyDescent="0.25">
      <c r="A590" s="18">
        <v>360</v>
      </c>
      <c r="B590" s="18">
        <f t="shared" si="40"/>
        <v>4872</v>
      </c>
      <c r="C590" s="5" t="s">
        <v>3827</v>
      </c>
      <c r="D590" s="5" t="s">
        <v>3127</v>
      </c>
      <c r="E590" s="49" t="str">
        <f>VLOOKUP(C590,[5]A!$C$2:$I$800,7,FALSE)</f>
        <v>05999129601</v>
      </c>
      <c r="F590" s="50" t="str">
        <f>VLOOKUP(C590,[5]A!$C$2:$G$800,5,FALSE)</f>
        <v>Adulte Féminin 17/29 ans</v>
      </c>
      <c r="G590" s="68"/>
      <c r="J590" s="105" t="e">
        <f>VLOOKUP(C590,Route2021!$C$2:$J$1212,8,FALSE)</f>
        <v>#N/A</v>
      </c>
      <c r="N590" s="49">
        <f>VLOOKUP(C590,Bilan!$B$4:$D$1985,3,FALSE)</f>
        <v>4872</v>
      </c>
      <c r="O590" s="49">
        <f t="shared" si="39"/>
        <v>360</v>
      </c>
      <c r="P590" s="50" t="e">
        <f>VLOOKUP(C590,VTT!$C$2:$F$357,4,FALSE)</f>
        <v>#N/A</v>
      </c>
    </row>
    <row r="591" spans="1:16" ht="14.45" customHeight="1" x14ac:dyDescent="0.25">
      <c r="A591" s="18">
        <v>361</v>
      </c>
      <c r="B591" s="18">
        <f t="shared" si="40"/>
        <v>5143</v>
      </c>
      <c r="C591" s="5" t="s">
        <v>3824</v>
      </c>
      <c r="D591" s="5" t="s">
        <v>3127</v>
      </c>
      <c r="E591" s="49" t="str">
        <f>VLOOKUP(C591,[5]A!$C$2:$I$800,7,FALSE)</f>
        <v>05999066546</v>
      </c>
      <c r="F591" s="50" t="str">
        <f>VLOOKUP(C591,[5]A!$C$2:$G$800,5,FALSE)</f>
        <v>Adulte Féminin 40/49 ans</v>
      </c>
      <c r="G591" s="68"/>
      <c r="J591" s="105" t="e">
        <f>VLOOKUP(C591,Route2021!$C$2:$J$1212,8,FALSE)</f>
        <v>#N/A</v>
      </c>
      <c r="N591" s="49">
        <f>VLOOKUP(C591,Bilan!$B$4:$D$1985,3,FALSE)</f>
        <v>5143</v>
      </c>
      <c r="O591" s="49">
        <f t="shared" si="39"/>
        <v>361</v>
      </c>
      <c r="P591" s="50" t="e">
        <f>VLOOKUP(C591,VTT!$C$2:$F$357,4,FALSE)</f>
        <v>#N/A</v>
      </c>
    </row>
    <row r="592" spans="1:16" ht="14.45" customHeight="1" x14ac:dyDescent="0.25">
      <c r="A592" s="18">
        <v>362</v>
      </c>
      <c r="B592" s="18">
        <f t="shared" si="40"/>
        <v>7025</v>
      </c>
      <c r="C592" s="5" t="s">
        <v>3606</v>
      </c>
      <c r="D592" s="5" t="s">
        <v>2625</v>
      </c>
      <c r="E592" s="49" t="str">
        <f>VLOOKUP(C592,[5]A!$C$2:$I$800,7,FALSE)</f>
        <v>06297107503</v>
      </c>
      <c r="F592" s="50" t="str">
        <f>VLOOKUP(C592,[5]A!$C$2:$G$800,5,FALSE)</f>
        <v>Adulte Féminin 17/29 ans</v>
      </c>
      <c r="G592" s="68"/>
      <c r="J592" s="105" t="e">
        <f>VLOOKUP(C592,Route2021!$C$2:$J$1212,8,FALSE)</f>
        <v>#N/A</v>
      </c>
      <c r="N592" s="49">
        <f>VLOOKUP(C592,Bilan!$B$4:$D$1985,3,FALSE)</f>
        <v>7025</v>
      </c>
      <c r="O592" s="49">
        <f>A592</f>
        <v>362</v>
      </c>
      <c r="P592" s="50" t="e">
        <f>VLOOKUP(C592,VTT!$C$2:$F$357,4,FALSE)</f>
        <v>#N/A</v>
      </c>
    </row>
    <row r="593" spans="1:16" ht="14.45" customHeight="1" x14ac:dyDescent="0.25">
      <c r="A593" s="18">
        <v>363</v>
      </c>
      <c r="B593" s="49">
        <f t="shared" si="40"/>
        <v>2408</v>
      </c>
      <c r="C593" s="5" t="s">
        <v>2776</v>
      </c>
      <c r="D593" s="5" t="s">
        <v>101</v>
      </c>
      <c r="E593" s="49" t="str">
        <f>VLOOKUP(C593,[5]A!$C$2:$I$800,7,FALSE)</f>
        <v>06297094477</v>
      </c>
      <c r="F593" s="50" t="str">
        <f>VLOOKUP(C593,[5]A!$C$2:$G$800,5,FALSE)</f>
        <v>Adulte Féminin 17/29 ans</v>
      </c>
      <c r="G593" s="68"/>
      <c r="J593" s="105">
        <f>VLOOKUP(C593,Route2021!$C$2:$J$1212,8,FALSE)</f>
        <v>0</v>
      </c>
      <c r="N593" s="49">
        <f>VLOOKUP(C593,Bilan!$B$4:$D$1985,3,FALSE)</f>
        <v>2408</v>
      </c>
      <c r="O593" s="49">
        <f>A593</f>
        <v>363</v>
      </c>
      <c r="P593" s="50" t="str">
        <f>VLOOKUP(C593,VTT!$C$2:$F$357,4,FALSE)</f>
        <v>Féminine</v>
      </c>
    </row>
    <row r="594" spans="1:16" ht="14.45" customHeight="1" x14ac:dyDescent="0.25">
      <c r="A594" s="18">
        <v>364</v>
      </c>
      <c r="B594" s="49">
        <f t="shared" si="40"/>
        <v>4836</v>
      </c>
      <c r="C594" s="5" t="s">
        <v>3894</v>
      </c>
      <c r="D594" s="5" t="s">
        <v>3719</v>
      </c>
      <c r="E594" s="49" t="str">
        <f>VLOOKUP(C594,[5]A!$C$2:$I$800,7,FALSE)</f>
        <v>05999130323</v>
      </c>
      <c r="F594" s="50" t="str">
        <f>VLOOKUP(C594,[5]A!$C$2:$G$800,5,FALSE)</f>
        <v>Adulte Féminin 30/39 ans</v>
      </c>
      <c r="G594" s="68"/>
      <c r="J594" s="105" t="e">
        <f>VLOOKUP(C594,Route2021!$C$2:$J$1212,8,FALSE)</f>
        <v>#N/A</v>
      </c>
      <c r="N594" s="49">
        <f>VLOOKUP(C594,Bilan!$B$4:$D$1985,3,FALSE)</f>
        <v>4836</v>
      </c>
      <c r="O594" s="49">
        <f>A594</f>
        <v>364</v>
      </c>
      <c r="P594" s="50" t="e">
        <f>VLOOKUP(C594,VTT!$C$2:$F$357,4,FALSE)</f>
        <v>#N/A</v>
      </c>
    </row>
    <row r="595" spans="1:16" ht="14.45" customHeight="1" x14ac:dyDescent="0.25">
      <c r="A595" s="18">
        <v>365</v>
      </c>
      <c r="B595" s="49">
        <f t="shared" si="40"/>
        <v>2390</v>
      </c>
      <c r="C595" s="5" t="s">
        <v>3057</v>
      </c>
      <c r="D595" s="5" t="s">
        <v>101</v>
      </c>
      <c r="E595" s="49" t="e">
        <f>VLOOKUP(C595,[5]A!$C$2:$I$800,7,FALSE)</f>
        <v>#N/A</v>
      </c>
      <c r="F595" s="50" t="e">
        <f>VLOOKUP(C595,[5]A!$C$2:$G$800,5,FALSE)</f>
        <v>#N/A</v>
      </c>
      <c r="G595" s="68"/>
      <c r="J595" s="105" t="e">
        <f>VLOOKUP(C595,Route2021!$C$2:$J$1212,8,FALSE)</f>
        <v>#N/A</v>
      </c>
      <c r="N595" s="49">
        <f>VLOOKUP(C595,Bilan!$B$4:$D$1985,3,FALSE)</f>
        <v>2390</v>
      </c>
      <c r="O595" s="49">
        <f>A595</f>
        <v>365</v>
      </c>
      <c r="P595" s="50" t="str">
        <f>VLOOKUP(C595,VTT!$C$2:$F$357,4,FALSE)</f>
        <v>Féminine</v>
      </c>
    </row>
    <row r="596" spans="1:16" ht="14.45" customHeight="1" x14ac:dyDescent="0.25">
      <c r="A596" s="18">
        <v>366</v>
      </c>
      <c r="B596" s="49">
        <f t="shared" si="40"/>
        <v>4845</v>
      </c>
      <c r="C596" s="5" t="s">
        <v>3935</v>
      </c>
      <c r="D596" s="5" t="s">
        <v>174</v>
      </c>
      <c r="E596" s="49" t="str">
        <f>VLOOKUP(C596,[5]A!$C$2:$I$800,7,FALSE)</f>
        <v>05999122176</v>
      </c>
      <c r="F596" s="50" t="str">
        <f>VLOOKUP(C596,[5]A!$C$2:$G$800,5,FALSE)</f>
        <v>Adulte Féminin 17/29 ans</v>
      </c>
      <c r="G596" s="68"/>
      <c r="J596" s="105">
        <f>VLOOKUP(C596,Route2021!$C$2:$J$1212,8,FALSE)</f>
        <v>0</v>
      </c>
      <c r="N596" s="49">
        <f>VLOOKUP(C596,Bilan!$B$4:$D$1985,3,FALSE)</f>
        <v>4845</v>
      </c>
      <c r="O596" s="49">
        <f>A596</f>
        <v>366</v>
      </c>
      <c r="P596" s="50" t="e">
        <f>VLOOKUP(C596,VTT!$C$2:$F$357,4,FALSE)</f>
        <v>#N/A</v>
      </c>
    </row>
    <row r="597" spans="1:16" ht="14.45" customHeight="1" x14ac:dyDescent="0.25">
      <c r="A597" s="18"/>
      <c r="B597" s="49">
        <f t="shared" si="40"/>
        <v>4328</v>
      </c>
      <c r="C597" s="5" t="s">
        <v>1068</v>
      </c>
      <c r="D597" s="5" t="s">
        <v>333</v>
      </c>
      <c r="E597" s="49" t="str">
        <f>VLOOKUP(C597,[5]A!$C$2:$I$800,7,FALSE)</f>
        <v>05999017337</v>
      </c>
      <c r="F597" s="50" t="str">
        <f>VLOOKUP(C597,[5]A!$C$2:$G$800,5,FALSE)</f>
        <v>Adulte Féminin 40 ans et plus</v>
      </c>
      <c r="G597" s="68"/>
      <c r="J597" s="105" t="e">
        <f>VLOOKUP(C597,Route2021!$C$2:$J$1212,8,FALSE)</f>
        <v>#N/A</v>
      </c>
      <c r="N597" s="49">
        <f>VLOOKUP(C597,Bilan!$B$4:$D$1985,3,FALSE)</f>
        <v>4328</v>
      </c>
      <c r="O597" s="49">
        <f t="shared" si="39"/>
        <v>0</v>
      </c>
      <c r="P597" s="50" t="e">
        <f>VLOOKUP(C597,VTT!$C$2:$F$357,4,FALSE)</f>
        <v>#N/A</v>
      </c>
    </row>
    <row r="598" spans="1:16" ht="14.45" customHeight="1" x14ac:dyDescent="0.25">
      <c r="A598" s="18">
        <v>368</v>
      </c>
      <c r="C598" s="5" t="s">
        <v>4031</v>
      </c>
      <c r="D598" s="5" t="s">
        <v>4025</v>
      </c>
      <c r="E598" s="49" t="e">
        <f>VLOOKUP(C598,[5]A!$C$2:$I$800,7,FALSE)</f>
        <v>#N/A</v>
      </c>
      <c r="F598" s="50" t="e">
        <f>VLOOKUP(C598,[5]A!$C$2:$G$800,5,FALSE)</f>
        <v>#N/A</v>
      </c>
      <c r="G598" s="68"/>
      <c r="J598" s="105" t="e">
        <f>VLOOKUP(C598,Route2021!$C$2:$J$1212,8,FALSE)</f>
        <v>#N/A</v>
      </c>
      <c r="O598" s="49">
        <f t="shared" si="39"/>
        <v>368</v>
      </c>
      <c r="P598" s="50" t="e">
        <f>VLOOKUP(C598,VTT!$C$2:$F$357,4,FALSE)</f>
        <v>#N/A</v>
      </c>
    </row>
    <row r="599" spans="1:16" ht="14.45" customHeight="1" x14ac:dyDescent="0.25">
      <c r="A599" s="18"/>
      <c r="B599" s="49">
        <f>N599</f>
        <v>2187</v>
      </c>
      <c r="C599" s="5" t="s">
        <v>332</v>
      </c>
      <c r="D599" s="5" t="s">
        <v>333</v>
      </c>
      <c r="E599" s="49" t="str">
        <f>VLOOKUP(C599,[5]A!$C$2:$I$800,7,FALSE)</f>
        <v>05999117334</v>
      </c>
      <c r="F599" s="50" t="str">
        <f>VLOOKUP(C599,[5]A!$C$2:$G$800,5,FALSE)</f>
        <v>Adulte Féminin 40 ans et plus</v>
      </c>
      <c r="G599" s="68"/>
      <c r="J599" s="105">
        <f>VLOOKUP(C599,Route2021!$C$2:$J$1212,8,FALSE)</f>
        <v>1</v>
      </c>
      <c r="N599" s="49">
        <f>VLOOKUP(C599,Bilan!$B$4:$D$1985,3,FALSE)</f>
        <v>2187</v>
      </c>
      <c r="O599" s="49">
        <f t="shared" si="39"/>
        <v>0</v>
      </c>
      <c r="P599" s="50" t="e">
        <f>VLOOKUP(C599,VTT!$C$2:$F$357,4,FALSE)</f>
        <v>#N/A</v>
      </c>
    </row>
    <row r="600" spans="1:16" ht="14.45" customHeight="1" x14ac:dyDescent="0.25">
      <c r="A600" s="18"/>
      <c r="B600" s="49">
        <f>N600</f>
        <v>2576</v>
      </c>
      <c r="C600" s="5" t="s">
        <v>3523</v>
      </c>
      <c r="D600" s="5" t="s">
        <v>59</v>
      </c>
      <c r="E600" s="49" t="str">
        <f>VLOOKUP(C600,[5]A!$C$2:$I$800,7,FALSE)</f>
        <v>05999127015</v>
      </c>
      <c r="F600" s="50" t="str">
        <f>VLOOKUP(C600,[5]A!$C$2:$G$800,5,FALSE)</f>
        <v>Adulte Féminin 17/29 ans</v>
      </c>
      <c r="G600" s="68"/>
      <c r="J600" s="105">
        <f>VLOOKUP(C600,Route2021!$C$2:$J$1212,8,FALSE)</f>
        <v>0</v>
      </c>
      <c r="N600" s="49">
        <f>VLOOKUP(C600,Bilan!$B$4:$D$1985,3,FALSE)</f>
        <v>2576</v>
      </c>
      <c r="O600" s="49">
        <f>A600</f>
        <v>0</v>
      </c>
      <c r="P600" s="50" t="e">
        <f>VLOOKUP(C600,VTT!$C$2:$F$357,4,FALSE)</f>
        <v>#N/A</v>
      </c>
    </row>
    <row r="601" spans="1:16" ht="14.45" customHeight="1" x14ac:dyDescent="0.25">
      <c r="A601" s="18"/>
      <c r="B601" s="49">
        <f>N601</f>
        <v>144622</v>
      </c>
      <c r="C601" s="5" t="s">
        <v>349</v>
      </c>
      <c r="D601" s="5" t="s">
        <v>32</v>
      </c>
      <c r="E601" s="49" t="str">
        <f>VLOOKUP(C601,[5]A!$C$2:$I$800,7,FALSE)</f>
        <v>05999123574</v>
      </c>
      <c r="F601" s="50" t="str">
        <f>VLOOKUP(C601,[5]A!$C$2:$G$800,5,FALSE)</f>
        <v>Adulte Féminin 30/39 ans</v>
      </c>
      <c r="G601" s="68"/>
      <c r="J601" s="105">
        <f>VLOOKUP(C601,Route2021!$C$2:$J$1212,8,FALSE)</f>
        <v>0</v>
      </c>
      <c r="N601" s="49">
        <f>VLOOKUP(C601,Bilan!$B$4:$D$1985,3,FALSE)</f>
        <v>144622</v>
      </c>
      <c r="O601" s="49">
        <f>A601</f>
        <v>0</v>
      </c>
      <c r="P601" s="50" t="e">
        <f>VLOOKUP(C601,VTT!$C$2:$F$357,4,FALSE)</f>
        <v>#N/A</v>
      </c>
    </row>
    <row r="602" spans="1:16" ht="14.45" customHeight="1" x14ac:dyDescent="0.25">
      <c r="A602" s="18"/>
      <c r="B602" s="49">
        <f>N602</f>
        <v>4326</v>
      </c>
      <c r="C602" s="5" t="s">
        <v>2694</v>
      </c>
      <c r="D602" s="5" t="s">
        <v>2589</v>
      </c>
      <c r="E602" s="49" t="str">
        <f>VLOOKUP(C602,[5]A!$C$2:$I$800,7,FALSE)</f>
        <v>06297021112</v>
      </c>
      <c r="F602" s="50" t="str">
        <f>VLOOKUP(C602,[5]A!$C$2:$G$800,5,FALSE)</f>
        <v>Adulte Féminin 17/29 ans</v>
      </c>
      <c r="G602" s="68"/>
      <c r="J602" s="105">
        <f>VLOOKUP(C602,Route2021!$C$2:$J$1212,8,FALSE)</f>
        <v>0</v>
      </c>
      <c r="N602" s="49">
        <f>VLOOKUP(C602,Bilan!$B$4:$D$1985,3,FALSE)</f>
        <v>4326</v>
      </c>
      <c r="O602" s="49">
        <f>A602</f>
        <v>0</v>
      </c>
      <c r="P602" s="50" t="e">
        <f>VLOOKUP(C602,VTT!$C$2:$F$357,4,FALSE)</f>
        <v>#N/A</v>
      </c>
    </row>
    <row r="603" spans="1:16" ht="14.45" customHeight="1" x14ac:dyDescent="0.25">
      <c r="A603" s="18"/>
      <c r="B603" s="49">
        <v>4424</v>
      </c>
      <c r="C603" t="s">
        <v>3194</v>
      </c>
      <c r="D603" s="5" t="s">
        <v>128</v>
      </c>
      <c r="E603" s="49" t="e">
        <f>VLOOKUP(C603,[5]A!$C$2:$I$800,7,FALSE)</f>
        <v>#N/A</v>
      </c>
      <c r="F603" s="50" t="e">
        <f>VLOOKUP(C603,[5]A!$C$2:$G$800,5,FALSE)</f>
        <v>#N/A</v>
      </c>
      <c r="G603" s="68"/>
      <c r="J603" s="105">
        <f>VLOOKUP(C603,Route2021!$C$2:$J$1212,8,FALSE)</f>
        <v>0</v>
      </c>
      <c r="N603" s="49">
        <f>VLOOKUP(C603,Bilan!$B$4:$D$1985,3,FALSE)</f>
        <v>4424</v>
      </c>
      <c r="O603" s="49">
        <f>A603</f>
        <v>0</v>
      </c>
      <c r="P603" s="50" t="str">
        <f>VLOOKUP(C603,VTT!$C$2:$F$357,4,FALSE)</f>
        <v>Féminine</v>
      </c>
    </row>
    <row r="604" spans="1:16" ht="14.45" customHeight="1" x14ac:dyDescent="0.25">
      <c r="A604" s="18"/>
      <c r="B604" s="49">
        <v>4456</v>
      </c>
      <c r="C604" t="s">
        <v>3322</v>
      </c>
      <c r="D604" s="5" t="s">
        <v>333</v>
      </c>
      <c r="E604" s="49" t="str">
        <f>VLOOKUP(C604,[5]A!$C$2:$I$800,7,FALSE)</f>
        <v>05999062447</v>
      </c>
      <c r="F604" s="50" t="str">
        <f>VLOOKUP(C604,[5]A!$C$2:$G$800,5,FALSE)</f>
        <v>Adulte Féminin 17/29 ans</v>
      </c>
      <c r="G604" s="68"/>
      <c r="J604" s="105">
        <f>VLOOKUP(C604,Route2021!$C$2:$J$1212,8,FALSE)</f>
        <v>0</v>
      </c>
      <c r="N604" s="49">
        <f>VLOOKUP(C604,Bilan!$B$4:$D$1985,3,FALSE)</f>
        <v>4456</v>
      </c>
      <c r="O604" s="49">
        <f>A604</f>
        <v>0</v>
      </c>
      <c r="P604" s="50" t="e">
        <f>VLOOKUP(C604,VTT!$C$2:$F$357,4,FALSE)</f>
        <v>#N/A</v>
      </c>
    </row>
    <row r="605" spans="1:16" ht="14.45" customHeight="1" x14ac:dyDescent="0.25">
      <c r="A605" s="48">
        <v>441</v>
      </c>
      <c r="B605" s="49" t="e">
        <f t="shared" ref="B605:B633" si="41">N605</f>
        <v>#N/A</v>
      </c>
      <c r="C605" t="s">
        <v>4036</v>
      </c>
      <c r="D605" s="5" t="s">
        <v>4029</v>
      </c>
      <c r="E605" s="49" t="e">
        <f>VLOOKUP(C605,[5]A!$C$2:$I$800,7,FALSE)</f>
        <v>#N/A</v>
      </c>
      <c r="F605" s="50" t="e">
        <f>VLOOKUP(C605,[5]A!$C$2:$G$800,5,FALSE)</f>
        <v>#N/A</v>
      </c>
      <c r="G605" s="68"/>
      <c r="J605" s="105" t="e">
        <f>VLOOKUP(C605,Route2021!$C$2:$J$1212,8,FALSE)</f>
        <v>#N/A</v>
      </c>
      <c r="N605" s="49" t="e">
        <f>VLOOKUP(C605,Bilan!$B$4:$D$1985,3,FALSE)</f>
        <v>#N/A</v>
      </c>
      <c r="O605" s="49">
        <f t="shared" si="39"/>
        <v>441</v>
      </c>
      <c r="P605" s="50" t="e">
        <f>VLOOKUP(C605,VTT!$C$2:$F$357,4,FALSE)</f>
        <v>#N/A</v>
      </c>
    </row>
    <row r="606" spans="1:16" ht="14.45" customHeight="1" x14ac:dyDescent="0.25">
      <c r="A606" s="48">
        <v>442</v>
      </c>
      <c r="B606" s="48" t="e">
        <f t="shared" si="41"/>
        <v>#N/A</v>
      </c>
      <c r="C606"/>
      <c r="D606" s="5"/>
      <c r="E606" s="49" t="e">
        <f>VLOOKUP(C606,[5]A!$C$2:$I$800,7,FALSE)</f>
        <v>#N/A</v>
      </c>
      <c r="F606" s="50" t="e">
        <f>VLOOKUP(C606,[5]A!$C$2:$G$800,5,FALSE)</f>
        <v>#N/A</v>
      </c>
      <c r="G606" s="68"/>
      <c r="J606" s="105">
        <f>VLOOKUP(C606,Route2021!$C$2:$J$1212,8,FALSE)</f>
        <v>0</v>
      </c>
      <c r="N606" s="49" t="e">
        <f>VLOOKUP(C606,Bilan!$B$4:$D$1985,3,FALSE)</f>
        <v>#N/A</v>
      </c>
      <c r="O606" s="49">
        <f t="shared" si="39"/>
        <v>442</v>
      </c>
      <c r="P606" s="50" t="e">
        <f>VLOOKUP(C606,VTT!$C$2:$F$357,4,FALSE)</f>
        <v>#N/A</v>
      </c>
    </row>
    <row r="607" spans="1:16" ht="14.45" customHeight="1" x14ac:dyDescent="0.25">
      <c r="A607" s="48">
        <v>443</v>
      </c>
      <c r="B607" s="48">
        <f t="shared" si="41"/>
        <v>2180</v>
      </c>
      <c r="C607" t="s">
        <v>170</v>
      </c>
      <c r="D607" s="49" t="s">
        <v>32</v>
      </c>
      <c r="E607" s="49" t="str">
        <f>VLOOKUP(C607,[5]A!$C$2:$I$800,7,FALSE)</f>
        <v>05999045997</v>
      </c>
      <c r="F607" s="50" t="str">
        <f>VLOOKUP(C607,[5]A!$C$2:$G$800,5,FALSE)</f>
        <v>Jeune Masculin 15/16 ans</v>
      </c>
      <c r="G607" s="68"/>
      <c r="J607" s="105">
        <f>VLOOKUP(C607,Route2021!$C$2:$J$1212,8,FALSE)</f>
        <v>0</v>
      </c>
      <c r="N607" s="49">
        <f>VLOOKUP(C607,Bilan!$B$4:$D$1985,3,FALSE)</f>
        <v>2180</v>
      </c>
      <c r="O607" s="49">
        <f t="shared" si="39"/>
        <v>443</v>
      </c>
      <c r="P607" s="50" t="str">
        <f>VLOOKUP(C607,VTT!$C$2:$F$357,4,FALSE)</f>
        <v>VTT Cadet(te)</v>
      </c>
    </row>
    <row r="608" spans="1:16" ht="14.45" customHeight="1" x14ac:dyDescent="0.25">
      <c r="A608" s="48">
        <v>444</v>
      </c>
      <c r="B608" s="48">
        <f t="shared" si="41"/>
        <v>7104</v>
      </c>
      <c r="C608" t="s">
        <v>3007</v>
      </c>
      <c r="D608" s="5" t="s">
        <v>101</v>
      </c>
      <c r="E608" s="49" t="str">
        <f>VLOOKUP(C608,[5]A!$C$2:$I$800,7,FALSE)</f>
        <v>06297096494</v>
      </c>
      <c r="F608" s="50" t="str">
        <f>VLOOKUP(C608,[5]A!$C$2:$G$800,5,FALSE)</f>
        <v>Jeune Féminin 15/16 ans</v>
      </c>
      <c r="G608" s="68"/>
      <c r="J608" s="105" t="e">
        <f>VLOOKUP(C608,Route2021!$C$2:$J$1212,8,FALSE)</f>
        <v>#N/A</v>
      </c>
      <c r="N608" s="49">
        <f>VLOOKUP(C608,Bilan!$B$4:$D$1985,3,FALSE)</f>
        <v>7104</v>
      </c>
      <c r="O608" s="49">
        <f t="shared" si="39"/>
        <v>444</v>
      </c>
      <c r="P608" s="50" t="e">
        <f>VLOOKUP(C608,VTT!$C$2:$F$357,4,FALSE)</f>
        <v>#N/A</v>
      </c>
    </row>
    <row r="609" spans="1:16" ht="14.45" customHeight="1" x14ac:dyDescent="0.25">
      <c r="A609" s="48">
        <v>445</v>
      </c>
      <c r="B609" s="48">
        <f t="shared" si="41"/>
        <v>4485</v>
      </c>
      <c r="C609" t="s">
        <v>3773</v>
      </c>
      <c r="D609" s="51" t="s">
        <v>183</v>
      </c>
      <c r="E609" s="49" t="str">
        <f>VLOOKUP(C609,[5]A!$C$2:$I$800,7,FALSE)</f>
        <v>05999128509</v>
      </c>
      <c r="F609" s="50" t="str">
        <f>VLOOKUP(C609,[5]A!$C$2:$G$800,5,FALSE)</f>
        <v>Jeune Masculin 15/16 ans</v>
      </c>
      <c r="G609" s="68"/>
      <c r="J609" s="105" t="e">
        <f>VLOOKUP(C609,Route2021!$C$2:$J$1212,8,FALSE)</f>
        <v>#N/A</v>
      </c>
      <c r="N609" s="49">
        <f>VLOOKUP(C609,Bilan!$B$4:$D$1985,3,FALSE)</f>
        <v>4485</v>
      </c>
      <c r="O609" s="49">
        <f t="shared" si="39"/>
        <v>445</v>
      </c>
      <c r="P609" s="50" t="e">
        <f>VLOOKUP(C609,VTT!$C$2:$F$357,4,FALSE)</f>
        <v>#N/A</v>
      </c>
    </row>
    <row r="610" spans="1:16" ht="14.45" customHeight="1" x14ac:dyDescent="0.25">
      <c r="A610" s="48">
        <v>446</v>
      </c>
      <c r="B610" s="48">
        <f t="shared" si="41"/>
        <v>2379</v>
      </c>
      <c r="C610" s="5" t="s">
        <v>3748</v>
      </c>
      <c r="D610" s="51" t="s">
        <v>183</v>
      </c>
      <c r="E610" s="49" t="str">
        <f>VLOOKUP(C610,[5]A!$C$2:$I$800,7,FALSE)</f>
        <v>05999128858</v>
      </c>
      <c r="F610" s="50" t="str">
        <f>VLOOKUP(C610,[5]A!$C$2:$G$800,5,FALSE)</f>
        <v>Jeune Masculin 15/16 ans</v>
      </c>
      <c r="G610" s="68"/>
      <c r="J610" s="105" t="e">
        <f>VLOOKUP(C610,Route2021!$C$2:$J$1212,8,FALSE)</f>
        <v>#N/A</v>
      </c>
      <c r="N610" s="49">
        <f>VLOOKUP(C610,Bilan!$B$4:$D$1985,3,FALSE)</f>
        <v>2379</v>
      </c>
      <c r="O610" s="49">
        <f t="shared" si="39"/>
        <v>446</v>
      </c>
      <c r="P610" s="50" t="e">
        <f>VLOOKUP(C610,VTT!$C$2:$F$357,4,FALSE)</f>
        <v>#N/A</v>
      </c>
    </row>
    <row r="611" spans="1:16" ht="14.45" customHeight="1" x14ac:dyDescent="0.25">
      <c r="A611" s="48">
        <v>447</v>
      </c>
      <c r="B611" s="48" t="e">
        <f t="shared" si="41"/>
        <v>#N/A</v>
      </c>
      <c r="C611" s="5"/>
      <c r="D611" s="5"/>
      <c r="E611" s="49" t="e">
        <f>VLOOKUP(C611,[5]A!$C$2:$I$800,7,FALSE)</f>
        <v>#N/A</v>
      </c>
      <c r="F611" s="50" t="e">
        <f>VLOOKUP(C611,[5]A!$C$2:$G$800,5,FALSE)</f>
        <v>#N/A</v>
      </c>
      <c r="G611" s="68"/>
      <c r="J611" s="105">
        <f>VLOOKUP(C611,Route2021!$C$2:$J$1212,8,FALSE)</f>
        <v>0</v>
      </c>
      <c r="N611" s="49" t="e">
        <f>VLOOKUP(C611,Bilan!$B$4:$D$1985,3,FALSE)</f>
        <v>#N/A</v>
      </c>
      <c r="O611" s="49">
        <f t="shared" si="39"/>
        <v>447</v>
      </c>
      <c r="P611" s="50" t="e">
        <f>VLOOKUP(C611,VTT!$C$2:$F$357,4,FALSE)</f>
        <v>#N/A</v>
      </c>
    </row>
    <row r="612" spans="1:16" x14ac:dyDescent="0.25">
      <c r="A612" s="48">
        <v>448</v>
      </c>
      <c r="B612" s="48">
        <f t="shared" si="41"/>
        <v>3124</v>
      </c>
      <c r="C612" s="5" t="s">
        <v>897</v>
      </c>
      <c r="D612" s="49" t="s">
        <v>452</v>
      </c>
      <c r="E612" s="49" t="str">
        <f>VLOOKUP(C612,[5]A!$C$2:$I$800,7,FALSE)</f>
        <v>05999036253</v>
      </c>
      <c r="F612" s="50" t="str">
        <f>VLOOKUP(C612,[5]A!$C$2:$G$800,5,FALSE)</f>
        <v>Jeune Masculin 15/16 ans</v>
      </c>
      <c r="G612" s="68"/>
      <c r="J612" s="105">
        <f>VLOOKUP(C612,Route2021!$C$2:$J$1212,8,FALSE)</f>
        <v>0</v>
      </c>
      <c r="N612" s="49">
        <f>VLOOKUP(C612,Bilan!$B$4:$D$1985,3,FALSE)</f>
        <v>3124</v>
      </c>
      <c r="O612" s="49">
        <f t="shared" si="39"/>
        <v>448</v>
      </c>
      <c r="P612" s="50" t="str">
        <f>VLOOKUP(C612,VTT!$C$2:$F$357,4,FALSE)</f>
        <v>VTT Cadet(te)</v>
      </c>
    </row>
    <row r="613" spans="1:16" ht="14.45" customHeight="1" x14ac:dyDescent="0.25">
      <c r="A613" s="48">
        <v>449</v>
      </c>
      <c r="B613" s="48">
        <f t="shared" si="41"/>
        <v>4301</v>
      </c>
      <c r="C613" t="s">
        <v>3753</v>
      </c>
      <c r="D613" s="5" t="s">
        <v>183</v>
      </c>
      <c r="E613" s="49" t="str">
        <f>VLOOKUP(C613,[5]A!$C$2:$I$800,7,FALSE)</f>
        <v>05999128511</v>
      </c>
      <c r="F613" s="50" t="str">
        <f>VLOOKUP(C613,[5]A!$C$2:$G$800,5,FALSE)</f>
        <v>Jeune Masculin 15/16 ans</v>
      </c>
      <c r="G613" s="68"/>
      <c r="J613" s="105" t="e">
        <f>VLOOKUP(C613,Route2021!$C$2:$J$1212,8,FALSE)</f>
        <v>#N/A</v>
      </c>
      <c r="N613" s="49">
        <f>VLOOKUP(C613,Bilan!$B$4:$D$1985,3,FALSE)</f>
        <v>4301</v>
      </c>
      <c r="O613" s="49">
        <f t="shared" si="39"/>
        <v>449</v>
      </c>
      <c r="P613" s="50" t="e">
        <f>VLOOKUP(C613,VTT!$C$2:$F$357,4,FALSE)</f>
        <v>#N/A</v>
      </c>
    </row>
    <row r="614" spans="1:16" ht="14.45" customHeight="1" x14ac:dyDescent="0.25">
      <c r="A614" s="48">
        <v>450</v>
      </c>
      <c r="B614" s="48">
        <f t="shared" si="41"/>
        <v>5163</v>
      </c>
      <c r="C614" t="s">
        <v>3800</v>
      </c>
      <c r="D614" s="5" t="s">
        <v>3130</v>
      </c>
      <c r="E614" s="49" t="str">
        <f>VLOOKUP(C614,[5]A!$C$2:$I$800,7,FALSE)</f>
        <v>06297063999</v>
      </c>
      <c r="F614" s="50" t="str">
        <f>VLOOKUP(C614,[5]A!$C$2:$G$800,5,FALSE)</f>
        <v>Jeune Féminin 15/16 ans</v>
      </c>
      <c r="G614" s="68"/>
      <c r="J614" s="105" t="e">
        <f>VLOOKUP(C614,Route2021!$C$2:$J$1212,8,FALSE)</f>
        <v>#N/A</v>
      </c>
      <c r="N614" s="49">
        <f>VLOOKUP(C614,Bilan!$B$4:$D$1985,3,FALSE)</f>
        <v>5163</v>
      </c>
      <c r="O614" s="49">
        <f t="shared" si="39"/>
        <v>450</v>
      </c>
      <c r="P614" s="50" t="e">
        <f>VLOOKUP(C614,VTT!$C$2:$F$357,4,FALSE)</f>
        <v>#N/A</v>
      </c>
    </row>
    <row r="615" spans="1:16" ht="14.45" customHeight="1" x14ac:dyDescent="0.25">
      <c r="A615" s="48">
        <v>451</v>
      </c>
      <c r="B615" s="48">
        <f t="shared" si="41"/>
        <v>4875</v>
      </c>
      <c r="C615" s="5" t="s">
        <v>3831</v>
      </c>
      <c r="D615" s="5" t="s">
        <v>3127</v>
      </c>
      <c r="E615" s="49" t="str">
        <f>VLOOKUP(C615,[5]A!$C$2:$I$800,7,FALSE)</f>
        <v>05999129595</v>
      </c>
      <c r="F615" s="50" t="str">
        <f>VLOOKUP(C615,[5]A!$C$2:$G$800,5,FALSE)</f>
        <v>Jeune Masculin 15/16 ans</v>
      </c>
      <c r="G615" s="68"/>
      <c r="J615" s="105" t="e">
        <f>VLOOKUP(C615,Route2021!$C$2:$J$1212,8,FALSE)</f>
        <v>#N/A</v>
      </c>
      <c r="N615" s="49">
        <f>VLOOKUP(C615,Bilan!$B$4:$D$1985,3,FALSE)</f>
        <v>4875</v>
      </c>
      <c r="O615" s="49">
        <f t="shared" si="39"/>
        <v>451</v>
      </c>
      <c r="P615" s="50" t="e">
        <f>VLOOKUP(C615,VTT!$C$2:$F$357,4,FALSE)</f>
        <v>#N/A</v>
      </c>
    </row>
    <row r="616" spans="1:16" ht="14.45" customHeight="1" x14ac:dyDescent="0.25">
      <c r="A616" s="48">
        <v>452</v>
      </c>
      <c r="B616" s="48" t="e">
        <f t="shared" si="41"/>
        <v>#N/A</v>
      </c>
      <c r="C616" s="5"/>
      <c r="D616" s="5"/>
      <c r="E616" s="49" t="e">
        <f>VLOOKUP(C616,[5]A!$C$2:$I$800,7,FALSE)</f>
        <v>#N/A</v>
      </c>
      <c r="F616" s="50" t="e">
        <f>VLOOKUP(C616,[5]A!$C$2:$G$800,5,FALSE)</f>
        <v>#N/A</v>
      </c>
      <c r="G616" s="68"/>
      <c r="J616" s="105">
        <f>VLOOKUP(C616,Route2021!$C$2:$J$1212,8,FALSE)</f>
        <v>0</v>
      </c>
      <c r="N616" s="49" t="e">
        <f>VLOOKUP(C616,Bilan!$B$4:$D$1985,3,FALSE)</f>
        <v>#N/A</v>
      </c>
      <c r="O616" s="49">
        <f t="shared" si="39"/>
        <v>452</v>
      </c>
      <c r="P616" s="50" t="e">
        <f>VLOOKUP(C616,VTT!$C$2:$F$357,4,FALSE)</f>
        <v>#N/A</v>
      </c>
    </row>
    <row r="617" spans="1:16" ht="14.45" customHeight="1" x14ac:dyDescent="0.25">
      <c r="A617" s="48">
        <v>453</v>
      </c>
      <c r="B617" s="48">
        <f t="shared" si="41"/>
        <v>2356</v>
      </c>
      <c r="C617" s="5" t="s">
        <v>3159</v>
      </c>
      <c r="D617" s="5" t="s">
        <v>14</v>
      </c>
      <c r="E617" s="49" t="str">
        <f>VLOOKUP(C617,[5]A!$C$2:$I$800,7,FALSE)</f>
        <v>05999124189</v>
      </c>
      <c r="F617" s="50" t="str">
        <f>VLOOKUP(C617,[5]A!$C$2:$G$800,5,FALSE)</f>
        <v>Jeune Masculin 15/16 ans</v>
      </c>
      <c r="G617" s="68"/>
      <c r="J617" s="105">
        <f>VLOOKUP(C617,Route2021!$C$2:$J$1212,8,FALSE)</f>
        <v>0</v>
      </c>
      <c r="N617" s="49">
        <f>VLOOKUP(C617,Bilan!$B$4:$D$1985,3,FALSE)</f>
        <v>2356</v>
      </c>
      <c r="O617" s="49">
        <f t="shared" si="39"/>
        <v>453</v>
      </c>
      <c r="P617" s="50" t="e">
        <f>VLOOKUP(C617,VTT!$C$2:$F$357,4,FALSE)</f>
        <v>#N/A</v>
      </c>
    </row>
    <row r="618" spans="1:16" ht="14.45" customHeight="1" x14ac:dyDescent="0.25">
      <c r="A618" s="48">
        <v>454</v>
      </c>
      <c r="B618" s="48" t="str">
        <f t="shared" si="41"/>
        <v xml:space="preserve"> </v>
      </c>
      <c r="C618" s="5" t="s">
        <v>2460</v>
      </c>
      <c r="D618" s="5" t="s">
        <v>62</v>
      </c>
      <c r="E618" s="49" t="e">
        <f>VLOOKUP(C618,[5]A!$C$2:$I$800,7,FALSE)</f>
        <v>#N/A</v>
      </c>
      <c r="F618" s="50" t="e">
        <f>VLOOKUP(C618,[5]A!$C$2:$G$800,5,FALSE)</f>
        <v>#N/A</v>
      </c>
      <c r="G618" s="68"/>
      <c r="J618" s="105">
        <f>VLOOKUP(C618,Route2021!$C$2:$J$1212,8,FALSE)</f>
        <v>0</v>
      </c>
      <c r="N618" s="49" t="str">
        <f>VLOOKUP(C618,Bilan!$B$4:$D$1985,3,FALSE)</f>
        <v xml:space="preserve"> </v>
      </c>
      <c r="O618" s="49">
        <f t="shared" si="39"/>
        <v>454</v>
      </c>
      <c r="P618" s="50" t="str">
        <f>VLOOKUP(C618,VTT!$C$2:$F$357,4,FALSE)</f>
        <v>VTT Cadet(te)</v>
      </c>
    </row>
    <row r="619" spans="1:16" ht="14.45" customHeight="1" x14ac:dyDescent="0.25">
      <c r="A619" s="48">
        <v>455</v>
      </c>
      <c r="B619" s="48">
        <f t="shared" si="41"/>
        <v>144549</v>
      </c>
      <c r="C619" s="49" t="s">
        <v>830</v>
      </c>
      <c r="D619" s="5" t="s">
        <v>140</v>
      </c>
      <c r="E619" s="49" t="str">
        <f>VLOOKUP(C619,[5]A!$C$2:$I$800,7,FALSE)</f>
        <v>05999057637</v>
      </c>
      <c r="F619" s="50" t="str">
        <f>VLOOKUP(C619,[5]A!$C$2:$G$800,5,FALSE)</f>
        <v>Jeune Masculin 15/16 ans</v>
      </c>
      <c r="G619" s="68"/>
      <c r="J619" s="105">
        <f>VLOOKUP(C619,Route2021!$C$2:$J$1212,8,FALSE)</f>
        <v>0</v>
      </c>
      <c r="N619" s="49">
        <f>VLOOKUP(C619,Bilan!$B$4:$D$1985,3,FALSE)</f>
        <v>144549</v>
      </c>
      <c r="O619" s="49">
        <f t="shared" si="39"/>
        <v>455</v>
      </c>
      <c r="P619" s="50" t="e">
        <f>VLOOKUP(C619,VTT!$C$2:$F$357,4,FALSE)</f>
        <v>#N/A</v>
      </c>
    </row>
    <row r="620" spans="1:16" ht="14.45" customHeight="1" x14ac:dyDescent="0.25">
      <c r="A620" s="48">
        <v>456</v>
      </c>
      <c r="B620" s="48" t="e">
        <f t="shared" si="41"/>
        <v>#N/A</v>
      </c>
      <c r="C620" s="5"/>
      <c r="D620" s="5"/>
      <c r="E620" s="49" t="e">
        <f>VLOOKUP(C620,[5]A!$C$2:$I$800,7,FALSE)</f>
        <v>#N/A</v>
      </c>
      <c r="F620" s="50" t="e">
        <f>VLOOKUP(C620,[5]A!$C$2:$G$800,5,FALSE)</f>
        <v>#N/A</v>
      </c>
      <c r="G620" s="68"/>
      <c r="J620" s="105">
        <f>VLOOKUP(C620,Route2021!$C$2:$J$1212,8,FALSE)</f>
        <v>0</v>
      </c>
      <c r="N620" s="49" t="e">
        <f>VLOOKUP(C620,Bilan!$B$4:$D$1985,3,FALSE)</f>
        <v>#N/A</v>
      </c>
      <c r="O620" s="49">
        <f t="shared" si="39"/>
        <v>456</v>
      </c>
      <c r="P620" s="50" t="e">
        <f>VLOOKUP(C620,VTT!$C$2:$F$357,4,FALSE)</f>
        <v>#N/A</v>
      </c>
    </row>
    <row r="621" spans="1:16" ht="14.45" customHeight="1" x14ac:dyDescent="0.25">
      <c r="A621" s="48">
        <v>457</v>
      </c>
      <c r="B621" s="48">
        <f t="shared" si="41"/>
        <v>1319</v>
      </c>
      <c r="C621" t="s">
        <v>169</v>
      </c>
      <c r="D621" s="5" t="s">
        <v>2911</v>
      </c>
      <c r="E621" s="49" t="str">
        <f>VLOOKUP(C621,[5]A!$C$2:$I$800,7,FALSE)</f>
        <v>05999111915</v>
      </c>
      <c r="F621" s="50" t="str">
        <f>VLOOKUP(C621,[5]A!$C$2:$G$800,5,FALSE)</f>
        <v>Jeune Masculin 15/16 ans</v>
      </c>
      <c r="G621" s="68"/>
      <c r="J621" s="105">
        <v>1</v>
      </c>
      <c r="N621" s="49">
        <f>VLOOKUP(C621,Bilan!$B$4:$D$1985,3,FALSE)</f>
        <v>1319</v>
      </c>
      <c r="O621" s="49">
        <f t="shared" si="39"/>
        <v>457</v>
      </c>
      <c r="P621" s="50" t="str">
        <f>VLOOKUP(C621,VTT!$C$2:$F$357,4,FALSE)</f>
        <v>VTT Cadet(te)</v>
      </c>
    </row>
    <row r="622" spans="1:16" ht="14.45" customHeight="1" x14ac:dyDescent="0.25">
      <c r="A622" s="48">
        <v>458</v>
      </c>
      <c r="B622" s="48" t="e">
        <f t="shared" si="41"/>
        <v>#N/A</v>
      </c>
      <c r="C622" s="5"/>
      <c r="D622" s="5"/>
      <c r="E622" s="49" t="e">
        <f>VLOOKUP(C622,[5]A!$C$2:$I$800,7,FALSE)</f>
        <v>#N/A</v>
      </c>
      <c r="F622" s="50" t="e">
        <f>VLOOKUP(C622,[5]A!$C$2:$G$800,5,FALSE)</f>
        <v>#N/A</v>
      </c>
      <c r="G622" s="68"/>
      <c r="J622" s="105">
        <f>VLOOKUP(C622,Route2021!$C$2:$J$1212,8,FALSE)</f>
        <v>0</v>
      </c>
      <c r="N622" s="49" t="e">
        <f>VLOOKUP(C622,Bilan!$B$4:$D$1985,3,FALSE)</f>
        <v>#N/A</v>
      </c>
      <c r="O622" s="49">
        <f t="shared" si="39"/>
        <v>458</v>
      </c>
      <c r="P622" s="50" t="e">
        <f>VLOOKUP(C622,VTT!$C$2:$F$357,4,FALSE)</f>
        <v>#N/A</v>
      </c>
    </row>
    <row r="623" spans="1:16" ht="14.45" customHeight="1" x14ac:dyDescent="0.25">
      <c r="A623" s="48">
        <v>459</v>
      </c>
      <c r="B623" s="48">
        <f t="shared" si="41"/>
        <v>7038</v>
      </c>
      <c r="C623" t="s">
        <v>3564</v>
      </c>
      <c r="D623" s="5" t="s">
        <v>283</v>
      </c>
      <c r="E623" s="49" t="str">
        <f>VLOOKUP(C623,[5]A!$C$2:$I$800,7,FALSE)</f>
        <v>05999127860</v>
      </c>
      <c r="F623" s="50" t="str">
        <f>VLOOKUP(C623,[5]A!$C$2:$G$800,5,FALSE)</f>
        <v>Jeune Masculin 15/16 ans</v>
      </c>
      <c r="G623" s="68"/>
      <c r="J623" s="105">
        <f>VLOOKUP(C623,Route2021!$C$2:$J$1212,8,FALSE)</f>
        <v>0</v>
      </c>
      <c r="N623" s="49">
        <f>VLOOKUP(C623,Bilan!$B$4:$D$1985,3,FALSE)</f>
        <v>7038</v>
      </c>
      <c r="O623" s="49">
        <f t="shared" si="39"/>
        <v>459</v>
      </c>
      <c r="P623" s="50" t="e">
        <f>VLOOKUP(C623,VTT!$C$2:$F$357,4,FALSE)</f>
        <v>#N/A</v>
      </c>
    </row>
    <row r="624" spans="1:16" ht="14.45" customHeight="1" x14ac:dyDescent="0.25">
      <c r="A624" s="48">
        <v>460</v>
      </c>
      <c r="B624" s="48">
        <f t="shared" si="41"/>
        <v>1273</v>
      </c>
      <c r="C624" t="s">
        <v>3152</v>
      </c>
      <c r="D624" s="5" t="s">
        <v>201</v>
      </c>
      <c r="E624" s="49" t="str">
        <f>VLOOKUP(C624,[5]A!$C$2:$I$800,7,FALSE)</f>
        <v>05999124144</v>
      </c>
      <c r="F624" s="50" t="str">
        <f>VLOOKUP(C624,[5]A!$C$2:$G$800,5,FALSE)</f>
        <v>Jeune Masculin 15/16 ans</v>
      </c>
      <c r="G624" s="68"/>
      <c r="J624" s="105">
        <v>1</v>
      </c>
      <c r="N624" s="49">
        <f>VLOOKUP(C624,Bilan!$B$4:$D$1985,3,FALSE)</f>
        <v>1273</v>
      </c>
      <c r="O624" s="49">
        <f t="shared" si="39"/>
        <v>460</v>
      </c>
      <c r="P624" s="50" t="str">
        <f>VLOOKUP(C624,VTT!$C$2:$F$357,4,FALSE)</f>
        <v>VTT Cadet(te)</v>
      </c>
    </row>
    <row r="625" spans="1:16" ht="14.45" customHeight="1" x14ac:dyDescent="0.25">
      <c r="A625" s="48">
        <v>461</v>
      </c>
      <c r="B625" s="48">
        <f t="shared" si="41"/>
        <v>4858</v>
      </c>
      <c r="C625" s="5" t="s">
        <v>3835</v>
      </c>
      <c r="D625" s="5" t="s">
        <v>3127</v>
      </c>
      <c r="E625" s="49" t="str">
        <f>VLOOKUP(C625,[5]A!$C$2:$I$800,7,FALSE)</f>
        <v>05999129614</v>
      </c>
      <c r="F625" s="50" t="str">
        <f>VLOOKUP(C625,[5]A!$C$2:$G$800,5,FALSE)</f>
        <v>Jeune Masculin 15/16 ans</v>
      </c>
      <c r="G625" s="68"/>
      <c r="J625" s="105" t="e">
        <f>VLOOKUP(C625,Route2021!$C$2:$J$1212,8,FALSE)</f>
        <v>#N/A</v>
      </c>
      <c r="N625" s="49">
        <f>VLOOKUP(C625,Bilan!$B$4:$D$1985,3,FALSE)</f>
        <v>4858</v>
      </c>
      <c r="O625" s="49">
        <f t="shared" si="39"/>
        <v>461</v>
      </c>
      <c r="P625" s="50" t="e">
        <f>VLOOKUP(C625,VTT!$C$2:$F$357,4,FALSE)</f>
        <v>#N/A</v>
      </c>
    </row>
    <row r="626" spans="1:16" ht="14.45" customHeight="1" x14ac:dyDescent="0.25">
      <c r="A626" s="48">
        <v>462</v>
      </c>
      <c r="B626" s="48">
        <f t="shared" si="41"/>
        <v>144427</v>
      </c>
      <c r="C626" t="s">
        <v>165</v>
      </c>
      <c r="D626" s="5" t="s">
        <v>22</v>
      </c>
      <c r="E626" s="49" t="e">
        <f>VLOOKUP(C626,[5]A!$C$2:$I$800,7,FALSE)</f>
        <v>#N/A</v>
      </c>
      <c r="F626" s="50" t="e">
        <f>VLOOKUP(C626,[5]A!$C$2:$G$800,5,FALSE)</f>
        <v>#N/A</v>
      </c>
      <c r="G626" s="68"/>
      <c r="J626" s="105">
        <f>VLOOKUP(C626,Route2021!$C$2:$J$1212,8,FALSE)</f>
        <v>0</v>
      </c>
      <c r="N626" s="49">
        <f>VLOOKUP(C626,Bilan!$B$4:$D$1985,3,FALSE)</f>
        <v>144427</v>
      </c>
      <c r="O626" s="49">
        <f t="shared" si="39"/>
        <v>462</v>
      </c>
      <c r="P626" s="50" t="str">
        <f>VLOOKUP(C626,VTT!$C$2:$F$357,4,FALSE)</f>
        <v>VTT Cadet(te)</v>
      </c>
    </row>
    <row r="627" spans="1:16" ht="14.45" customHeight="1" x14ac:dyDescent="0.25">
      <c r="A627" s="48">
        <v>463</v>
      </c>
      <c r="B627" s="48">
        <f t="shared" si="41"/>
        <v>2340</v>
      </c>
      <c r="C627" t="s">
        <v>2962</v>
      </c>
      <c r="D627" s="5" t="s">
        <v>36</v>
      </c>
      <c r="E627" s="49" t="str">
        <f>VLOOKUP(C627,[5]A!$C$2:$I$800,7,FALSE)</f>
        <v>05999124428</v>
      </c>
      <c r="F627" s="50" t="str">
        <f>VLOOKUP(C627,[5]A!$C$2:$G$800,5,FALSE)</f>
        <v>Jeune Féminin 15/16 ans</v>
      </c>
      <c r="G627" s="68"/>
      <c r="J627" s="105" t="e">
        <f>VLOOKUP(C627,Route2021!$C$2:$J$1212,8,FALSE)</f>
        <v>#N/A</v>
      </c>
      <c r="N627" s="49">
        <f>VLOOKUP(C627,Bilan!$B$4:$D$1985,3,FALSE)</f>
        <v>2340</v>
      </c>
      <c r="O627" s="49">
        <f t="shared" si="39"/>
        <v>463</v>
      </c>
      <c r="P627" s="50" t="str">
        <f>VLOOKUP(C627,VTT!$C$2:$F$357,4,FALSE)</f>
        <v>VTT Cadet(te)</v>
      </c>
    </row>
    <row r="628" spans="1:16" ht="14.45" customHeight="1" x14ac:dyDescent="0.25">
      <c r="A628" s="48">
        <v>464</v>
      </c>
      <c r="B628" s="49">
        <f t="shared" si="41"/>
        <v>4863</v>
      </c>
      <c r="C628" s="5" t="s">
        <v>3942</v>
      </c>
      <c r="D628" s="49" t="s">
        <v>36</v>
      </c>
      <c r="E628" s="49" t="e">
        <f>VLOOKUP(C628,[5]A!$C$2:$I$800,7,FALSE)</f>
        <v>#N/A</v>
      </c>
      <c r="F628" s="50" t="s">
        <v>975</v>
      </c>
      <c r="G628" s="68"/>
      <c r="J628" s="105" t="e">
        <f>VLOOKUP(C628,Route2021!$C$2:$J$1212,8,FALSE)</f>
        <v>#N/A</v>
      </c>
      <c r="N628" s="49">
        <f>VLOOKUP(C628,Bilan!$B$4:$D$1985,3,FALSE)</f>
        <v>4863</v>
      </c>
      <c r="O628" s="49">
        <f t="shared" si="39"/>
        <v>464</v>
      </c>
      <c r="P628" s="50" t="e">
        <f>VLOOKUP(C628,VTT!$C$2:$F$357,4,FALSE)</f>
        <v>#N/A</v>
      </c>
    </row>
    <row r="629" spans="1:16" ht="14.45" customHeight="1" x14ac:dyDescent="0.25">
      <c r="A629" s="48">
        <v>465</v>
      </c>
      <c r="B629" s="48">
        <f t="shared" si="41"/>
        <v>7122</v>
      </c>
      <c r="C629" s="5" t="s">
        <v>3380</v>
      </c>
      <c r="D629" s="49" t="s">
        <v>174</v>
      </c>
      <c r="E629" s="49" t="str">
        <f>VLOOKUP(C629,[5]A!$C$2:$I$800,7,FALSE)</f>
        <v>05999016691</v>
      </c>
      <c r="F629" s="50" t="str">
        <f>VLOOKUP(C629,[5]A!$C$2:$G$800,5,FALSE)</f>
        <v>Jeune Masculin 15/16 ans</v>
      </c>
      <c r="G629" s="68"/>
      <c r="J629" s="105">
        <f>VLOOKUP(C629,Route2021!$C$2:$J$1212,8,FALSE)</f>
        <v>0</v>
      </c>
      <c r="N629" s="49">
        <f>VLOOKUP(C629,Bilan!$B$4:$D$1985,3,FALSE)</f>
        <v>7122</v>
      </c>
      <c r="O629" s="49">
        <f t="shared" si="39"/>
        <v>465</v>
      </c>
      <c r="P629" s="50" t="str">
        <f>VLOOKUP(C629,VTT!$C$2:$F$357,4,FALSE)</f>
        <v>VTT Cadet(te)</v>
      </c>
    </row>
    <row r="630" spans="1:16" ht="14.45" customHeight="1" x14ac:dyDescent="0.25">
      <c r="A630" s="48">
        <v>466</v>
      </c>
      <c r="B630" s="48">
        <f t="shared" si="41"/>
        <v>4344</v>
      </c>
      <c r="C630" s="5" t="s">
        <v>3730</v>
      </c>
      <c r="D630" s="49" t="s">
        <v>174</v>
      </c>
      <c r="E630" s="49" t="str">
        <f>VLOOKUP(C630,[5]A!$C$2:$I$800,7,FALSE)</f>
        <v>05999127621</v>
      </c>
      <c r="F630" s="50" t="str">
        <f>VLOOKUP(C630,[5]A!$C$2:$G$800,5,FALSE)</f>
        <v>Jeune Masculin 15/16 ans</v>
      </c>
      <c r="G630" s="68"/>
      <c r="J630" s="105" t="e">
        <f>VLOOKUP(C630,Route2021!$C$2:$J$1212,8,FALSE)</f>
        <v>#N/A</v>
      </c>
      <c r="N630" s="49">
        <f>VLOOKUP(C630,Bilan!$B$4:$D$1985,3,FALSE)</f>
        <v>4344</v>
      </c>
      <c r="O630" s="49">
        <f t="shared" si="39"/>
        <v>466</v>
      </c>
      <c r="P630" s="50" t="e">
        <f>VLOOKUP(C630,VTT!$C$2:$F$357,4,FALSE)</f>
        <v>#N/A</v>
      </c>
    </row>
    <row r="631" spans="1:16" ht="14.45" customHeight="1" x14ac:dyDescent="0.25">
      <c r="A631" s="48">
        <v>467</v>
      </c>
      <c r="B631" s="48">
        <f t="shared" si="41"/>
        <v>10029</v>
      </c>
      <c r="C631" s="5" t="s">
        <v>3379</v>
      </c>
      <c r="D631" s="49" t="s">
        <v>174</v>
      </c>
      <c r="E631" s="49" t="str">
        <f>VLOOKUP(C631,[5]A!$C$2:$I$800,7,FALSE)</f>
        <v>05999016435</v>
      </c>
      <c r="F631" s="50" t="str">
        <f>VLOOKUP(C631,[5]A!$C$2:$G$800,5,FALSE)</f>
        <v>Jeune Masculin 15/16 ans</v>
      </c>
      <c r="G631" s="68"/>
      <c r="J631" s="105">
        <v>1</v>
      </c>
      <c r="N631" s="49">
        <f>VLOOKUP(C631,Bilan!$B$4:$D$1985,3,FALSE)</f>
        <v>10029</v>
      </c>
      <c r="O631" s="49">
        <f t="shared" si="39"/>
        <v>467</v>
      </c>
      <c r="P631" s="50" t="e">
        <f>VLOOKUP(C631,VTT!$C$2:$F$357,4,FALSE)</f>
        <v>#N/A</v>
      </c>
    </row>
    <row r="632" spans="1:16" ht="14.45" customHeight="1" x14ac:dyDescent="0.25">
      <c r="A632" s="48">
        <v>468</v>
      </c>
      <c r="B632" s="48">
        <f t="shared" si="41"/>
        <v>4305</v>
      </c>
      <c r="C632" s="49" t="s">
        <v>1890</v>
      </c>
      <c r="D632" s="49" t="s">
        <v>174</v>
      </c>
      <c r="E632" s="49" t="str">
        <f>VLOOKUP(C632,[5]A!$C$2:$I$800,7,FALSE)</f>
        <v>05999112483</v>
      </c>
      <c r="F632" s="50" t="str">
        <f>VLOOKUP(C632,[5]A!$C$2:$G$800,5,FALSE)</f>
        <v>Jeune Masculin 15/16 ans</v>
      </c>
      <c r="G632" s="68"/>
      <c r="J632" s="105">
        <f>VLOOKUP(C632,Route2021!$C$2:$J$1212,8,FALSE)</f>
        <v>0</v>
      </c>
      <c r="N632" s="49">
        <f>VLOOKUP(C632,Bilan!$B$4:$D$1985,3,FALSE)</f>
        <v>4305</v>
      </c>
      <c r="O632" s="49">
        <f t="shared" si="39"/>
        <v>468</v>
      </c>
      <c r="P632" s="50" t="e">
        <f>VLOOKUP(C632,VTT!$C$2:$F$357,4,FALSE)</f>
        <v>#N/A</v>
      </c>
    </row>
    <row r="633" spans="1:16" ht="14.45" customHeight="1" x14ac:dyDescent="0.25">
      <c r="A633" s="48">
        <v>469</v>
      </c>
      <c r="B633" s="48">
        <f t="shared" si="41"/>
        <v>4475</v>
      </c>
      <c r="C633" s="5" t="s">
        <v>3315</v>
      </c>
      <c r="D633" s="49" t="s">
        <v>251</v>
      </c>
      <c r="E633" s="49" t="str">
        <f>VLOOKUP(C633,[5]A!$C$2:$I$800,7,FALSE)</f>
        <v>05999127599</v>
      </c>
      <c r="F633" s="50" t="str">
        <f>VLOOKUP(C633,[5]A!$C$2:$G$800,5,FALSE)</f>
        <v>Jeune Masculin 15/16 ans</v>
      </c>
      <c r="G633" s="68"/>
      <c r="J633" s="105">
        <f>VLOOKUP(C633,Route2021!$C$2:$J$1212,8,FALSE)</f>
        <v>0</v>
      </c>
      <c r="N633" s="49">
        <f>VLOOKUP(C633,Bilan!$B$4:$D$1985,3,FALSE)</f>
        <v>4475</v>
      </c>
      <c r="O633" s="49">
        <f t="shared" si="39"/>
        <v>469</v>
      </c>
      <c r="P633" s="50" t="e">
        <f>VLOOKUP(C633,VTT!$C$2:$F$357,4,FALSE)</f>
        <v>#N/A</v>
      </c>
    </row>
    <row r="634" spans="1:16" ht="14.45" customHeight="1" x14ac:dyDescent="0.25">
      <c r="A634" s="48">
        <v>470</v>
      </c>
      <c r="B634" s="48">
        <v>4870</v>
      </c>
      <c r="C634" s="49" t="s">
        <v>3833</v>
      </c>
      <c r="D634" s="49" t="s">
        <v>3127</v>
      </c>
      <c r="E634" s="49" t="str">
        <f>VLOOKUP(C634,[5]A!$C$2:$I$800,7,FALSE)</f>
        <v>05999129865</v>
      </c>
      <c r="F634" s="50" t="str">
        <f>VLOOKUP(C634,[5]A!$C$2:$G$800,5,FALSE)</f>
        <v>Jeune Masculin 15/16 ans</v>
      </c>
      <c r="G634" s="68"/>
      <c r="J634" s="105" t="e">
        <f>VLOOKUP(C634,Route2021!$C$2:$J$1212,8,FALSE)</f>
        <v>#N/A</v>
      </c>
      <c r="N634" s="49">
        <f>VLOOKUP(C634,Bilan!$B$4:$D$1985,3,FALSE)</f>
        <v>4870</v>
      </c>
      <c r="O634" s="49">
        <f t="shared" si="39"/>
        <v>470</v>
      </c>
      <c r="P634" s="50" t="e">
        <f>VLOOKUP(C634,VTT!$C$2:$F$357,4,FALSE)</f>
        <v>#N/A</v>
      </c>
    </row>
    <row r="635" spans="1:16" ht="14.45" customHeight="1" x14ac:dyDescent="0.25">
      <c r="A635" s="48">
        <v>471</v>
      </c>
      <c r="B635" s="48">
        <v>4865</v>
      </c>
      <c r="C635" s="49" t="s">
        <v>3834</v>
      </c>
      <c r="D635" s="49" t="s">
        <v>3127</v>
      </c>
      <c r="E635" s="49" t="str">
        <f>VLOOKUP(C635,[5]A!$C$2:$I$800,7,FALSE)</f>
        <v>05999064841</v>
      </c>
      <c r="F635" s="50" t="str">
        <f>VLOOKUP(C635,[5]A!$C$2:$G$800,5,FALSE)</f>
        <v>Jeune Masculin 15/16 ans</v>
      </c>
      <c r="G635" s="68"/>
      <c r="J635" s="105" t="e">
        <f>VLOOKUP(C635,Route2021!$C$2:$J$1212,8,FALSE)</f>
        <v>#N/A</v>
      </c>
      <c r="N635" s="49">
        <f>VLOOKUP(C635,Bilan!$B$4:$D$1985,3,FALSE)</f>
        <v>4865</v>
      </c>
      <c r="O635" s="49">
        <f t="shared" si="39"/>
        <v>471</v>
      </c>
      <c r="P635" s="50" t="e">
        <f>VLOOKUP(C635,VTT!$C$2:$F$357,4,FALSE)</f>
        <v>#N/A</v>
      </c>
    </row>
    <row r="636" spans="1:16" ht="14.45" customHeight="1" x14ac:dyDescent="0.25">
      <c r="A636" s="48">
        <v>472</v>
      </c>
      <c r="B636" s="48">
        <f t="shared" ref="B636:B648" si="42">N636</f>
        <v>4351</v>
      </c>
      <c r="C636" s="49" t="s">
        <v>2927</v>
      </c>
      <c r="D636" s="49" t="s">
        <v>62</v>
      </c>
      <c r="E636" s="49" t="str">
        <f>VLOOKUP(C636,[5]A!$C$2:$I$800,7,FALSE)</f>
        <v>05999080700</v>
      </c>
      <c r="F636" s="50" t="str">
        <f>VLOOKUP(C636,[5]A!$C$2:$G$800,5,FALSE)</f>
        <v>Jeune Masculin 15/16 ans</v>
      </c>
      <c r="G636" s="68"/>
      <c r="J636" s="105">
        <f>VLOOKUP(C636,Route2021!$C$2:$J$1212,8,FALSE)</f>
        <v>0</v>
      </c>
      <c r="N636" s="49">
        <f>VLOOKUP(C636,Bilan!$B$4:$D$1985,3,FALSE)</f>
        <v>4351</v>
      </c>
      <c r="O636" s="49">
        <f t="shared" si="39"/>
        <v>472</v>
      </c>
      <c r="P636" s="50" t="e">
        <f>VLOOKUP(C636,VTT!$C$2:$F$357,4,FALSE)</f>
        <v>#N/A</v>
      </c>
    </row>
    <row r="637" spans="1:16" ht="14.45" customHeight="1" x14ac:dyDescent="0.25">
      <c r="A637" s="48">
        <v>473</v>
      </c>
      <c r="B637" s="49">
        <f t="shared" si="42"/>
        <v>5140</v>
      </c>
      <c r="C637" t="s">
        <v>3821</v>
      </c>
      <c r="D637" t="s">
        <v>36</v>
      </c>
      <c r="E637" s="49" t="str">
        <f>VLOOKUP(C637,[5]A!$C$2:$I$800,7,FALSE)</f>
        <v>05999129859</v>
      </c>
      <c r="F637" s="50" t="str">
        <f>VLOOKUP(C637,[5]A!$C$2:$G$800,5,FALSE)</f>
        <v>Jeune Masculin 15/16 ans</v>
      </c>
      <c r="G637" s="68"/>
      <c r="J637" s="105" t="e">
        <f>VLOOKUP(C637,Route2021!$C$2:$J$1212,8,FALSE)</f>
        <v>#N/A</v>
      </c>
      <c r="N637" s="49">
        <f>VLOOKUP(C637,Bilan!$B$4:$D$1985,3,FALSE)</f>
        <v>5140</v>
      </c>
      <c r="O637" s="49">
        <f t="shared" si="39"/>
        <v>473</v>
      </c>
      <c r="P637" s="50" t="e">
        <f>VLOOKUP(C637,VTT!$C$2:$F$357,4,FALSE)</f>
        <v>#N/A</v>
      </c>
    </row>
    <row r="638" spans="1:16" ht="14.45" customHeight="1" x14ac:dyDescent="0.25">
      <c r="A638" s="48">
        <v>474</v>
      </c>
      <c r="B638" s="49">
        <f t="shared" si="42"/>
        <v>5131</v>
      </c>
      <c r="C638" t="s">
        <v>3818</v>
      </c>
      <c r="D638" t="s">
        <v>3719</v>
      </c>
      <c r="E638" s="49" t="str">
        <f>VLOOKUP(C638,[5]A!$C$2:$I$800,7,FALSE)</f>
        <v>05999129490</v>
      </c>
      <c r="F638" s="50" t="str">
        <f>VLOOKUP(C638,[5]A!$C$2:$G$800,5,FALSE)</f>
        <v>Jeune Masculin 15/16 ans</v>
      </c>
      <c r="G638" s="68"/>
      <c r="J638" s="105" t="e">
        <f>VLOOKUP(C638,Route2021!$C$2:$J$1212,8,FALSE)</f>
        <v>#N/A</v>
      </c>
      <c r="N638" s="49">
        <f>VLOOKUP(C638,Bilan!$B$4:$D$1985,3,FALSE)</f>
        <v>5131</v>
      </c>
      <c r="O638" s="49">
        <f t="shared" si="39"/>
        <v>474</v>
      </c>
      <c r="P638" s="50" t="e">
        <f>VLOOKUP(C638,VTT!$C$2:$F$357,4,FALSE)</f>
        <v>#N/A</v>
      </c>
    </row>
    <row r="639" spans="1:16" ht="14.45" customHeight="1" x14ac:dyDescent="0.25">
      <c r="A639" s="48">
        <v>475</v>
      </c>
      <c r="B639" s="49">
        <f t="shared" si="42"/>
        <v>5166</v>
      </c>
      <c r="C639" t="s">
        <v>3822</v>
      </c>
      <c r="D639" t="s">
        <v>36</v>
      </c>
      <c r="E639" s="49" t="str">
        <f>VLOOKUP(C639,[5]A!$C$2:$I$800,7,FALSE)</f>
        <v>05999129867</v>
      </c>
      <c r="F639" s="50" t="str">
        <f>VLOOKUP(C639,[5]A!$C$2:$G$800,5,FALSE)</f>
        <v>Jeune Masculin 15/16 ans</v>
      </c>
      <c r="G639" s="68" t="s">
        <v>23</v>
      </c>
      <c r="H639" s="50" t="s">
        <v>23</v>
      </c>
      <c r="I639" s="50" t="s">
        <v>23</v>
      </c>
      <c r="J639" s="105" t="e">
        <f>VLOOKUP(C639,Route2021!$C$2:$J$1212,8,FALSE)</f>
        <v>#N/A</v>
      </c>
      <c r="N639" s="49">
        <f>VLOOKUP(C639,Bilan!$B$4:$D$1985,3,FALSE)</f>
        <v>5166</v>
      </c>
      <c r="O639" s="49">
        <f t="shared" si="39"/>
        <v>475</v>
      </c>
      <c r="P639" s="50" t="e">
        <f>VLOOKUP(C639,VTT!$C$2:$F$357,4,FALSE)</f>
        <v>#N/A</v>
      </c>
    </row>
    <row r="640" spans="1:16" ht="14.45" customHeight="1" x14ac:dyDescent="0.25">
      <c r="A640" s="48">
        <v>476</v>
      </c>
      <c r="B640" s="49">
        <f t="shared" si="42"/>
        <v>2585</v>
      </c>
      <c r="C640" t="s">
        <v>3924</v>
      </c>
      <c r="D640" s="58" t="s">
        <v>86</v>
      </c>
      <c r="E640" s="49" t="e">
        <f>VLOOKUP(C640,[5]A!$C$2:$I$800,7,FALSE)</f>
        <v>#N/A</v>
      </c>
      <c r="F640" s="50" t="e">
        <f>VLOOKUP(C640,[5]A!$C$2:$G$800,5,FALSE)</f>
        <v>#N/A</v>
      </c>
      <c r="G640" s="68"/>
      <c r="J640" s="105" t="e">
        <f>VLOOKUP(C640,Route2021!$C$2:$J$1212,8,FALSE)</f>
        <v>#N/A</v>
      </c>
      <c r="N640" s="49">
        <f>VLOOKUP(C640,Bilan!$B$4:$D$1985,3,FALSE)</f>
        <v>2585</v>
      </c>
      <c r="O640" s="49">
        <f t="shared" si="39"/>
        <v>476</v>
      </c>
      <c r="P640" s="50" t="e">
        <f>VLOOKUP(C640,VTT!$C$2:$F$357,4,FALSE)</f>
        <v>#N/A</v>
      </c>
    </row>
    <row r="641" spans="1:16" ht="14.45" customHeight="1" x14ac:dyDescent="0.25">
      <c r="A641" s="48">
        <v>477</v>
      </c>
      <c r="B641" s="49">
        <f t="shared" si="42"/>
        <v>7123</v>
      </c>
      <c r="C641" t="s">
        <v>3369</v>
      </c>
      <c r="D641" t="s">
        <v>3386</v>
      </c>
      <c r="E641" s="49" t="str">
        <f>VLOOKUP(C641,[5]A!$C$2:$I$800,7,FALSE)</f>
        <v>05999127607</v>
      </c>
      <c r="F641" s="50" t="str">
        <f>VLOOKUP(C641,[5]A!$C$2:$G$800,5,FALSE)</f>
        <v>Jeune Masculin 15/16 ans</v>
      </c>
      <c r="G641" s="68"/>
      <c r="J641" s="105">
        <f>VLOOKUP(C641,Route2021!$C$2:$J$1212,8,FALSE)</f>
        <v>0</v>
      </c>
      <c r="N641" s="49">
        <f>VLOOKUP(C641,Bilan!$B$4:$D$1985,3,FALSE)</f>
        <v>7123</v>
      </c>
      <c r="O641" s="49">
        <f t="shared" si="39"/>
        <v>477</v>
      </c>
      <c r="P641" s="50" t="e">
        <f>VLOOKUP(C641,VTT!$C$2:$F$357,4,FALSE)</f>
        <v>#N/A</v>
      </c>
    </row>
    <row r="642" spans="1:16" ht="14.45" customHeight="1" x14ac:dyDescent="0.25">
      <c r="A642" s="48">
        <v>478</v>
      </c>
      <c r="B642" s="49">
        <f t="shared" si="42"/>
        <v>7139</v>
      </c>
      <c r="C642" t="s">
        <v>3623</v>
      </c>
      <c r="D642" t="s">
        <v>3386</v>
      </c>
      <c r="E642" s="49" t="str">
        <f>VLOOKUP(C642,[5]A!$C$2:$I$800,7,FALSE)</f>
        <v>05999128002</v>
      </c>
      <c r="F642" s="50" t="str">
        <f>VLOOKUP(C642,[5]A!$C$2:$G$800,5,FALSE)</f>
        <v>Jeune Masculin 15/16 ans</v>
      </c>
      <c r="G642" s="68"/>
      <c r="J642" s="105">
        <f>VLOOKUP(C642,Route2021!$C$2:$J$1212,8,FALSE)</f>
        <v>0</v>
      </c>
      <c r="N642" s="49">
        <f>VLOOKUP(C642,Bilan!$B$4:$D$1985,3,FALSE)</f>
        <v>7139</v>
      </c>
      <c r="O642" s="49">
        <f t="shared" si="39"/>
        <v>478</v>
      </c>
      <c r="P642" s="50" t="e">
        <f>VLOOKUP(C642,VTT!$C$2:$F$357,4,FALSE)</f>
        <v>#N/A</v>
      </c>
    </row>
    <row r="643" spans="1:16" ht="14.45" customHeight="1" x14ac:dyDescent="0.25">
      <c r="A643" s="48">
        <v>479</v>
      </c>
      <c r="B643" s="49">
        <f t="shared" si="42"/>
        <v>7094</v>
      </c>
      <c r="C643" t="s">
        <v>3367</v>
      </c>
      <c r="D643" t="s">
        <v>3386</v>
      </c>
      <c r="E643" s="49" t="str">
        <f>VLOOKUP(C643,[5]A!$C$2:$I$800,7,FALSE)</f>
        <v>05999127594</v>
      </c>
      <c r="F643" s="50" t="str">
        <f>VLOOKUP(C643,[5]A!$C$2:$G$800,5,FALSE)</f>
        <v>Jeune Masculin 15/16 ans</v>
      </c>
      <c r="G643" s="68"/>
      <c r="J643" s="105">
        <f>VLOOKUP(C643,Route2021!$C$2:$J$1212,8,FALSE)</f>
        <v>0</v>
      </c>
      <c r="N643" s="49">
        <f>VLOOKUP(C643,Bilan!$B$4:$D$1985,3,FALSE)</f>
        <v>7094</v>
      </c>
      <c r="O643" s="49">
        <f t="shared" si="39"/>
        <v>479</v>
      </c>
      <c r="P643" s="50" t="e">
        <f>VLOOKUP(C643,VTT!$C$2:$F$357,4,FALSE)</f>
        <v>#N/A</v>
      </c>
    </row>
    <row r="644" spans="1:16" ht="14.45" customHeight="1" x14ac:dyDescent="0.25">
      <c r="A644" s="48">
        <v>480</v>
      </c>
      <c r="B644" s="49" t="e">
        <f t="shared" si="42"/>
        <v>#N/A</v>
      </c>
      <c r="C644" s="22" t="s">
        <v>4299</v>
      </c>
      <c r="D644" s="22" t="s">
        <v>4290</v>
      </c>
      <c r="E644" s="49" t="e">
        <f>VLOOKUP(C644,[5]A!$C$2:$I$800,7,FALSE)</f>
        <v>#N/A</v>
      </c>
      <c r="F644" s="50" t="s">
        <v>975</v>
      </c>
      <c r="G644" s="68"/>
      <c r="J644" s="105" t="e">
        <f>VLOOKUP(C644,Route2021!$C$2:$J$1212,8,FALSE)</f>
        <v>#N/A</v>
      </c>
      <c r="N644" s="49" t="e">
        <f>VLOOKUP(C644,Bilan!$B$4:$D$1985,3,FALSE)</f>
        <v>#N/A</v>
      </c>
      <c r="O644" s="49">
        <f t="shared" si="39"/>
        <v>480</v>
      </c>
      <c r="P644" s="50" t="e">
        <f>VLOOKUP(C644,VTT!$C$2:$F$357,4,FALSE)</f>
        <v>#N/A</v>
      </c>
    </row>
    <row r="645" spans="1:16" ht="14.45" customHeight="1" x14ac:dyDescent="0.25">
      <c r="A645" s="48">
        <v>481</v>
      </c>
      <c r="B645" s="49" t="e">
        <f t="shared" si="42"/>
        <v>#N/A</v>
      </c>
      <c r="C645" s="136" t="s">
        <v>4300</v>
      </c>
      <c r="D645" s="136" t="s">
        <v>4301</v>
      </c>
      <c r="E645" s="49" t="e">
        <f>VLOOKUP(C645,[5]A!$C$2:$I$800,7,FALSE)</f>
        <v>#N/A</v>
      </c>
      <c r="F645" s="50" t="s">
        <v>975</v>
      </c>
      <c r="G645" s="68"/>
      <c r="J645" s="105" t="e">
        <f>VLOOKUP(C645,Route2021!$C$2:$J$1212,8,FALSE)</f>
        <v>#N/A</v>
      </c>
      <c r="N645" s="49" t="e">
        <f>VLOOKUP(C645,Bilan!$B$4:$D$1985,3,FALSE)</f>
        <v>#N/A</v>
      </c>
      <c r="O645" s="49">
        <f>A645</f>
        <v>481</v>
      </c>
      <c r="P645" s="50" t="e">
        <f>VLOOKUP(C645,VTT!$C$2:$F$357,4,FALSE)</f>
        <v>#N/A</v>
      </c>
    </row>
    <row r="646" spans="1:16" ht="14.45" customHeight="1" x14ac:dyDescent="0.25">
      <c r="A646" s="48">
        <v>482</v>
      </c>
      <c r="B646" s="49" t="e">
        <f t="shared" si="42"/>
        <v>#N/A</v>
      </c>
      <c r="C646" s="136" t="s">
        <v>4302</v>
      </c>
      <c r="D646" s="136" t="s">
        <v>4288</v>
      </c>
      <c r="E646" s="49" t="e">
        <f>VLOOKUP(C646,[5]A!$C$2:$I$800,7,FALSE)</f>
        <v>#N/A</v>
      </c>
      <c r="F646" s="50" t="s">
        <v>975</v>
      </c>
      <c r="G646" s="68"/>
      <c r="J646" s="105" t="e">
        <f>VLOOKUP(C646,Route2021!$C$2:$J$1212,8,FALSE)</f>
        <v>#N/A</v>
      </c>
      <c r="N646" s="49" t="e">
        <f>VLOOKUP(C646,Bilan!$B$4:$D$1985,3,FALSE)</f>
        <v>#N/A</v>
      </c>
      <c r="O646" s="49">
        <f t="shared" ref="O646:O655" si="43">A646</f>
        <v>482</v>
      </c>
      <c r="P646" s="50" t="e">
        <f>VLOOKUP(C646,VTT!$C$2:$F$357,4,FALSE)</f>
        <v>#N/A</v>
      </c>
    </row>
    <row r="647" spans="1:16" ht="14.45" customHeight="1" x14ac:dyDescent="0.25">
      <c r="A647" s="48"/>
      <c r="B647" s="49" t="e">
        <f t="shared" si="42"/>
        <v>#N/A</v>
      </c>
      <c r="C647" s="5"/>
      <c r="D647" s="5"/>
      <c r="E647" s="49" t="e">
        <f>VLOOKUP(C647,[5]A!$C$2:$I$800,7,FALSE)</f>
        <v>#N/A</v>
      </c>
      <c r="F647" s="50" t="s">
        <v>975</v>
      </c>
      <c r="G647" s="68"/>
      <c r="J647" s="105">
        <f>VLOOKUP(C647,Route2021!$C$2:$J$1212,8,FALSE)</f>
        <v>0</v>
      </c>
      <c r="N647" s="49" t="e">
        <f>VLOOKUP(C647,Bilan!$B$4:$D$1985,3,FALSE)</f>
        <v>#N/A</v>
      </c>
      <c r="O647" s="49">
        <f t="shared" si="43"/>
        <v>0</v>
      </c>
      <c r="P647" s="50" t="e">
        <f>VLOOKUP(C647,VTT!$C$2:$F$357,4,FALSE)</f>
        <v>#N/A</v>
      </c>
    </row>
    <row r="648" spans="1:16" ht="14.45" customHeight="1" x14ac:dyDescent="0.25">
      <c r="A648" s="48"/>
      <c r="B648" s="49">
        <f t="shared" si="42"/>
        <v>144605</v>
      </c>
      <c r="C648" s="5" t="s">
        <v>638</v>
      </c>
      <c r="D648" s="5" t="s">
        <v>14</v>
      </c>
      <c r="E648" s="49" t="str">
        <f>VLOOKUP(C648,[5]A!$C$2:$I$800,7,FALSE)</f>
        <v>05999017639</v>
      </c>
      <c r="F648" s="50" t="s">
        <v>975</v>
      </c>
      <c r="G648" s="68"/>
      <c r="J648" s="105">
        <f>VLOOKUP(C648,Route2021!$C$2:$J$1212,8,FALSE)</f>
        <v>0</v>
      </c>
      <c r="N648" s="49">
        <f>VLOOKUP(C648,Bilan!$B$4:$D$1985,3,FALSE)</f>
        <v>144605</v>
      </c>
      <c r="O648" s="49">
        <f t="shared" si="43"/>
        <v>0</v>
      </c>
      <c r="P648" s="50" t="e">
        <f>VLOOKUP(C648,VTT!$C$2:$F$357,4,FALSE)</f>
        <v>#N/A</v>
      </c>
    </row>
    <row r="649" spans="1:16" ht="14.45" customHeight="1" x14ac:dyDescent="0.25">
      <c r="A649" s="48">
        <v>495</v>
      </c>
      <c r="B649" s="49">
        <v>144487</v>
      </c>
      <c r="C649" s="22" t="s">
        <v>172</v>
      </c>
      <c r="D649" s="22" t="s">
        <v>4373</v>
      </c>
      <c r="E649" s="49" t="e">
        <f>VLOOKUP(C649,[5]A!$C$2:$I$800,7,FALSE)</f>
        <v>#N/A</v>
      </c>
      <c r="F649" s="50" t="s">
        <v>975</v>
      </c>
      <c r="G649" s="68"/>
      <c r="J649" s="105" t="e">
        <f>VLOOKUP(C649,Route2021!$C$2:$J$1212,8,FALSE)</f>
        <v>#N/A</v>
      </c>
      <c r="N649" s="49">
        <f>VLOOKUP(C649,Bilan!$B$4:$D$1985,3,FALSE)</f>
        <v>144614</v>
      </c>
      <c r="O649" s="49">
        <f t="shared" si="43"/>
        <v>495</v>
      </c>
      <c r="P649" s="50" t="e">
        <f>VLOOKUP(C649,VTT!$C$2:$F$357,4,FALSE)</f>
        <v>#N/A</v>
      </c>
    </row>
    <row r="650" spans="1:16" ht="14.45" customHeight="1" x14ac:dyDescent="0.25">
      <c r="A650" s="48"/>
      <c r="B650" s="49" t="e">
        <f t="shared" ref="B650:B656" si="44">N650</f>
        <v>#N/A</v>
      </c>
      <c r="C650"/>
      <c r="D650" s="5"/>
      <c r="E650" s="49" t="e">
        <f>VLOOKUP(C650,[5]A!$C$2:$I$800,7,FALSE)</f>
        <v>#N/A</v>
      </c>
      <c r="F650" s="50" t="e">
        <f>VLOOKUP(C650,[5]A!$C$2:$G$800,5,FALSE)</f>
        <v>#N/A</v>
      </c>
      <c r="G650" s="68"/>
      <c r="J650" s="105">
        <f>VLOOKUP(C650,Route2021!$C$2:$J$1212,8,FALSE)</f>
        <v>0</v>
      </c>
      <c r="N650" s="49" t="e">
        <f>VLOOKUP(C650,Bilan!$B$4:$D$1985,3,FALSE)</f>
        <v>#N/A</v>
      </c>
      <c r="O650" s="49">
        <f t="shared" si="43"/>
        <v>0</v>
      </c>
      <c r="P650" s="50" t="e">
        <f>VLOOKUP(C650,VTT!$C$2:$F$357,4,FALSE)</f>
        <v>#N/A</v>
      </c>
    </row>
    <row r="651" spans="1:16" ht="14.45" customHeight="1" x14ac:dyDescent="0.25">
      <c r="A651" s="48"/>
      <c r="B651" s="49" t="e">
        <f t="shared" si="44"/>
        <v>#N/A</v>
      </c>
      <c r="C651"/>
      <c r="D651"/>
      <c r="E651" s="49" t="e">
        <f>VLOOKUP(C651,[5]A!$C$2:$I$800,7,FALSE)</f>
        <v>#N/A</v>
      </c>
      <c r="F651" s="50" t="e">
        <f>VLOOKUP(C651,[5]A!$C$2:$G$800,5,FALSE)</f>
        <v>#N/A</v>
      </c>
      <c r="G651" s="68"/>
      <c r="J651" s="105">
        <f>VLOOKUP(C651,Route2021!$C$2:$J$1212,8,FALSE)</f>
        <v>0</v>
      </c>
      <c r="N651" s="49" t="e">
        <f>VLOOKUP(C651,Bilan!$B$4:$D$1985,3,FALSE)</f>
        <v>#N/A</v>
      </c>
      <c r="O651" s="49">
        <f t="shared" si="43"/>
        <v>0</v>
      </c>
      <c r="P651" s="50" t="e">
        <f>VLOOKUP(C651,VTT!$C$2:$F$357,4,FALSE)</f>
        <v>#N/A</v>
      </c>
    </row>
    <row r="652" spans="1:16" ht="14.45" customHeight="1" x14ac:dyDescent="0.25">
      <c r="A652" s="48"/>
      <c r="B652" s="49" t="e">
        <f t="shared" si="44"/>
        <v>#N/A</v>
      </c>
      <c r="C652"/>
      <c r="D652"/>
      <c r="E652" s="49" t="e">
        <f>VLOOKUP(C652,[5]A!$C$2:$I$800,7,FALSE)</f>
        <v>#N/A</v>
      </c>
      <c r="F652" s="50" t="e">
        <f>VLOOKUP(C652,[5]A!$C$2:$G$800,5,FALSE)</f>
        <v>#N/A</v>
      </c>
      <c r="G652" s="68"/>
      <c r="J652" s="105">
        <f>VLOOKUP(C652,Route2021!$C$2:$J$1212,8,FALSE)</f>
        <v>0</v>
      </c>
      <c r="N652" s="49" t="e">
        <f>VLOOKUP(C652,Bilan!$B$4:$D$1985,3,FALSE)</f>
        <v>#N/A</v>
      </c>
      <c r="O652" s="49">
        <f t="shared" si="43"/>
        <v>0</v>
      </c>
      <c r="P652" s="50" t="e">
        <f>VLOOKUP(C652,VTT!$C$2:$F$357,4,FALSE)</f>
        <v>#N/A</v>
      </c>
    </row>
    <row r="653" spans="1:16" ht="14.45" customHeight="1" x14ac:dyDescent="0.25">
      <c r="A653" s="48"/>
      <c r="B653" s="49" t="e">
        <f t="shared" si="44"/>
        <v>#N/A</v>
      </c>
      <c r="C653"/>
      <c r="D653"/>
      <c r="E653" s="49" t="e">
        <f>VLOOKUP(C653,[5]A!$C$2:$I$800,7,FALSE)</f>
        <v>#N/A</v>
      </c>
      <c r="F653" s="50" t="e">
        <f>VLOOKUP(C653,[5]A!$C$2:$G$800,5,FALSE)</f>
        <v>#N/A</v>
      </c>
      <c r="G653" s="68"/>
      <c r="J653" s="105">
        <f>VLOOKUP(C653,Route2021!$C$2:$J$1212,8,FALSE)</f>
        <v>0</v>
      </c>
      <c r="N653" s="49" t="e">
        <f>VLOOKUP(C653,Bilan!$B$4:$D$1985,3,FALSE)</f>
        <v>#N/A</v>
      </c>
      <c r="O653" s="49">
        <f t="shared" si="43"/>
        <v>0</v>
      </c>
      <c r="P653" s="50" t="e">
        <f>VLOOKUP(C653,VTT!$C$2:$F$357,4,FALSE)</f>
        <v>#N/A</v>
      </c>
    </row>
    <row r="654" spans="1:16" ht="14.45" customHeight="1" x14ac:dyDescent="0.25">
      <c r="A654" s="48"/>
      <c r="B654" s="49" t="e">
        <f t="shared" si="44"/>
        <v>#N/A</v>
      </c>
      <c r="C654"/>
      <c r="D654"/>
      <c r="E654" s="49" t="e">
        <f>VLOOKUP(C654,[5]A!$C$2:$I$800,7,FALSE)</f>
        <v>#N/A</v>
      </c>
      <c r="F654" s="50" t="e">
        <f>VLOOKUP(C654,[5]A!$C$2:$G$800,5,FALSE)</f>
        <v>#N/A</v>
      </c>
      <c r="G654" s="68"/>
      <c r="J654" s="105">
        <f>VLOOKUP(C654,Route2021!$C$2:$J$1212,8,FALSE)</f>
        <v>0</v>
      </c>
      <c r="N654" s="49" t="e">
        <f>VLOOKUP(C654,Bilan!$B$4:$D$1985,3,FALSE)</f>
        <v>#N/A</v>
      </c>
      <c r="O654" s="49">
        <f t="shared" si="43"/>
        <v>0</v>
      </c>
      <c r="P654" s="50" t="e">
        <f>VLOOKUP(C654,VTT!$C$2:$F$357,4,FALSE)</f>
        <v>#N/A</v>
      </c>
    </row>
    <row r="655" spans="1:16" ht="14.45" customHeight="1" x14ac:dyDescent="0.25">
      <c r="A655" s="48"/>
      <c r="B655" s="49" t="e">
        <f t="shared" si="44"/>
        <v>#N/A</v>
      </c>
      <c r="C655"/>
      <c r="D655"/>
      <c r="E655" s="49" t="e">
        <f>VLOOKUP(C655,[5]A!$C$2:$I$800,7,FALSE)</f>
        <v>#N/A</v>
      </c>
      <c r="F655" s="50" t="e">
        <f>VLOOKUP(C655,[5]A!$C$2:$G$800,5,FALSE)</f>
        <v>#N/A</v>
      </c>
      <c r="G655" s="68"/>
      <c r="J655" s="105">
        <f>VLOOKUP(C655,Route2021!$C$2:$J$1212,8,FALSE)</f>
        <v>0</v>
      </c>
      <c r="N655" s="49" t="e">
        <f>VLOOKUP(C655,Bilan!$B$4:$D$1985,3,FALSE)</f>
        <v>#N/A</v>
      </c>
      <c r="O655" s="49">
        <f t="shared" si="43"/>
        <v>0</v>
      </c>
      <c r="P655" s="50" t="e">
        <f>VLOOKUP(C655,VTT!$C$2:$F$357,4,FALSE)</f>
        <v>#N/A</v>
      </c>
    </row>
    <row r="656" spans="1:16" x14ac:dyDescent="0.25">
      <c r="A656" s="71">
        <v>431</v>
      </c>
      <c r="B656" s="76" t="e">
        <f t="shared" si="44"/>
        <v>#N/A</v>
      </c>
      <c r="C656" s="49" t="s">
        <v>3125</v>
      </c>
      <c r="D656" s="51" t="s">
        <v>115</v>
      </c>
      <c r="E656" s="49" t="e">
        <f>VLOOKUP(C656,[5]A!$C$2:$I$614,7,FALSE)</f>
        <v>#N/A</v>
      </c>
      <c r="F656" s="50" t="s">
        <v>3112</v>
      </c>
      <c r="J656" s="105" t="e">
        <f>VLOOKUP(C656,Route2021!$C$2:$J$1212,8,FALSE)</f>
        <v>#N/A</v>
      </c>
      <c r="N656" s="49" t="e">
        <f>VLOOKUP(C656,Bilan!$B$4:$D$1985,3,FALSE)</f>
        <v>#N/A</v>
      </c>
      <c r="O656" s="49">
        <f t="shared" si="39"/>
        <v>431</v>
      </c>
      <c r="P656" s="50" t="str">
        <f>VLOOKUP(C656,VTT!$C$2:$F$357,4,FALSE)</f>
        <v>Tandem</v>
      </c>
    </row>
    <row r="657" spans="1:16" x14ac:dyDescent="0.25">
      <c r="A657" s="71">
        <v>432</v>
      </c>
      <c r="B657" s="76">
        <v>144434</v>
      </c>
      <c r="C657" s="49" t="s">
        <v>3739</v>
      </c>
      <c r="D657" s="51" t="s">
        <v>183</v>
      </c>
      <c r="E657" s="49" t="e">
        <f>VLOOKUP(C657,[5]A!$C$2:$I$614,7,FALSE)</f>
        <v>#N/A</v>
      </c>
      <c r="F657" s="50" t="s">
        <v>3112</v>
      </c>
      <c r="J657" s="105" t="e">
        <f>VLOOKUP(C657,Route2021!$C$2:$J$1212,8,FALSE)</f>
        <v>#N/A</v>
      </c>
      <c r="N657" s="49" t="e">
        <f>VLOOKUP(C657,Bilan!$B$4:$D$1985,3,FALSE)</f>
        <v>#N/A</v>
      </c>
      <c r="O657" s="49">
        <f t="shared" si="39"/>
        <v>432</v>
      </c>
      <c r="P657" s="50" t="e">
        <f>VLOOKUP(C657,VTT!$C$2:$F$357,4,FALSE)</f>
        <v>#N/A</v>
      </c>
    </row>
    <row r="658" spans="1:16" x14ac:dyDescent="0.25">
      <c r="A658" s="71">
        <v>433</v>
      </c>
      <c r="B658" s="76" t="e">
        <f>N658</f>
        <v>#N/A</v>
      </c>
      <c r="C658" s="49" t="s">
        <v>3126</v>
      </c>
      <c r="D658" s="51" t="s">
        <v>3127</v>
      </c>
      <c r="E658" s="49" t="e">
        <f>VLOOKUP(C658,[5]A!$C$2:$I$614,7,FALSE)</f>
        <v>#N/A</v>
      </c>
      <c r="F658" s="50" t="s">
        <v>3112</v>
      </c>
      <c r="J658" s="105" t="e">
        <f>VLOOKUP(C658,Route2021!$C$2:$J$1212,8,FALSE)</f>
        <v>#N/A</v>
      </c>
      <c r="N658" s="49" t="e">
        <f>VLOOKUP(C658,Bilan!$B$4:$D$1985,3,FALSE)</f>
        <v>#N/A</v>
      </c>
      <c r="O658" s="49">
        <f t="shared" si="39"/>
        <v>433</v>
      </c>
      <c r="P658" s="50" t="str">
        <f>VLOOKUP(C658,VTT!$C$2:$F$357,4,FALSE)</f>
        <v>Tandem</v>
      </c>
    </row>
    <row r="659" spans="1:16" x14ac:dyDescent="0.25">
      <c r="A659" s="71">
        <v>434</v>
      </c>
      <c r="B659" s="76">
        <v>144553</v>
      </c>
      <c r="C659" s="49" t="s">
        <v>3164</v>
      </c>
      <c r="D659" s="51" t="s">
        <v>59</v>
      </c>
      <c r="E659" s="49" t="e">
        <f>VLOOKUP(C659,[5]A!$C$2:$I$614,7,FALSE)</f>
        <v>#N/A</v>
      </c>
      <c r="F659" s="50" t="s">
        <v>3112</v>
      </c>
      <c r="J659" s="105" t="e">
        <f>VLOOKUP(C659,Route2021!$C$2:$J$1212,8,FALSE)</f>
        <v>#N/A</v>
      </c>
      <c r="N659" s="49" t="e">
        <f>VLOOKUP(C659,Bilan!$B$4:$D$1985,3,FALSE)</f>
        <v>#N/A</v>
      </c>
      <c r="O659" s="49">
        <f t="shared" si="39"/>
        <v>434</v>
      </c>
      <c r="P659" s="50" t="str">
        <f>VLOOKUP(C659,VTT!$C$2:$F$357,4,FALSE)</f>
        <v>Tandem</v>
      </c>
    </row>
    <row r="660" spans="1:16" x14ac:dyDescent="0.25">
      <c r="A660" s="71">
        <v>425</v>
      </c>
      <c r="B660" s="71" t="e">
        <f>N660</f>
        <v>#N/A</v>
      </c>
      <c r="C660" s="49" t="s">
        <v>3195</v>
      </c>
      <c r="D660" s="51" t="s">
        <v>53</v>
      </c>
      <c r="E660" s="49" t="e">
        <f>VLOOKUP(C660,[5]A!$C$2:$I$614,7,FALSE)</f>
        <v>#N/A</v>
      </c>
      <c r="F660" s="50" t="s">
        <v>3112</v>
      </c>
      <c r="J660" s="105" t="e">
        <f>VLOOKUP(C660,Route2021!$C$2:$J$1212,8,FALSE)</f>
        <v>#N/A</v>
      </c>
      <c r="N660" s="49" t="e">
        <f>VLOOKUP(C660,Bilan!$B$4:$D$1985,3,FALSE)</f>
        <v>#N/A</v>
      </c>
      <c r="O660" s="49">
        <f t="shared" si="39"/>
        <v>425</v>
      </c>
      <c r="P660" s="50" t="str">
        <f>VLOOKUP(C660,VTT!$C$2:$F$357,4,FALSE)</f>
        <v>Tandem</v>
      </c>
    </row>
    <row r="661" spans="1:16" x14ac:dyDescent="0.25">
      <c r="A661" s="71">
        <v>437</v>
      </c>
      <c r="B661" s="71">
        <v>144316</v>
      </c>
      <c r="C661" s="49" t="s">
        <v>3740</v>
      </c>
      <c r="D661" s="51" t="s">
        <v>115</v>
      </c>
      <c r="E661" s="49" t="e">
        <f>VLOOKUP(C661,[5]A!$C$2:$I$614,7,FALSE)</f>
        <v>#N/A</v>
      </c>
      <c r="F661" s="50" t="s">
        <v>3112</v>
      </c>
      <c r="J661" s="105" t="e">
        <f>VLOOKUP(C661,Route2021!$C$2:$J$1212,8,FALSE)</f>
        <v>#N/A</v>
      </c>
      <c r="N661" s="49" t="e">
        <f>VLOOKUP(C661,Bilan!$B$4:$D$1985,3,FALSE)</f>
        <v>#N/A</v>
      </c>
      <c r="O661" s="49">
        <f t="shared" si="39"/>
        <v>437</v>
      </c>
      <c r="P661" s="50" t="e">
        <f>VLOOKUP(C661,VTT!$C$2:$F$357,4,FALSE)</f>
        <v>#N/A</v>
      </c>
    </row>
    <row r="662" spans="1:16" x14ac:dyDescent="0.25">
      <c r="A662" s="71">
        <v>435</v>
      </c>
      <c r="B662" s="71">
        <v>1275</v>
      </c>
      <c r="C662" s="49" t="s">
        <v>3741</v>
      </c>
      <c r="D662" s="51" t="s">
        <v>84</v>
      </c>
      <c r="E662" s="49" t="e">
        <f>VLOOKUP(C662,[5]A!$C$2:$I$614,7,FALSE)</f>
        <v>#N/A</v>
      </c>
      <c r="F662" s="50" t="s">
        <v>3112</v>
      </c>
      <c r="J662" s="105">
        <v>1</v>
      </c>
      <c r="N662" s="49" t="e">
        <f>VLOOKUP(C662,Bilan!$B$4:$D$1985,3,FALSE)</f>
        <v>#N/A</v>
      </c>
      <c r="O662" s="49">
        <f t="shared" si="39"/>
        <v>435</v>
      </c>
      <c r="P662" s="50" t="e">
        <f>VLOOKUP(C662,VTT!$C$2:$F$357,4,FALSE)</f>
        <v>#N/A</v>
      </c>
    </row>
    <row r="663" spans="1:16" x14ac:dyDescent="0.25">
      <c r="A663" s="71">
        <v>436</v>
      </c>
      <c r="B663" s="71">
        <v>1282</v>
      </c>
      <c r="C663" s="49" t="s">
        <v>3742</v>
      </c>
      <c r="D663" s="51" t="s">
        <v>183</v>
      </c>
      <c r="E663" s="49" t="e">
        <f>VLOOKUP(C663,[5]A!$C$2:$I$614,7,FALSE)</f>
        <v>#N/A</v>
      </c>
      <c r="F663" s="50" t="s">
        <v>3112</v>
      </c>
      <c r="J663" s="105" t="e">
        <f>VLOOKUP(C663,Route2021!$C$2:$J$1212,8,FALSE)</f>
        <v>#N/A</v>
      </c>
      <c r="N663" s="49" t="e">
        <f>VLOOKUP(C663,Bilan!$B$4:$D$1985,3,FALSE)</f>
        <v>#N/A</v>
      </c>
      <c r="O663" s="49">
        <f t="shared" si="39"/>
        <v>436</v>
      </c>
      <c r="P663" s="50" t="e">
        <f>VLOOKUP(C663,VTT!$C$2:$F$357,4,FALSE)</f>
        <v>#N/A</v>
      </c>
    </row>
    <row r="664" spans="1:16" x14ac:dyDescent="0.25">
      <c r="A664" s="71">
        <v>438</v>
      </c>
      <c r="C664" s="49" t="s">
        <v>3759</v>
      </c>
      <c r="D664" s="51" t="s">
        <v>115</v>
      </c>
      <c r="E664" s="49" t="e">
        <f>VLOOKUP(C664,[5]A!$C$2:$I$614,7,FALSE)</f>
        <v>#N/A</v>
      </c>
      <c r="F664" s="50" t="s">
        <v>3112</v>
      </c>
      <c r="J664" s="105" t="e">
        <f>VLOOKUP(C664,Route2021!$C$2:$J$1212,8,FALSE)</f>
        <v>#N/A</v>
      </c>
      <c r="N664" s="49" t="e">
        <f>VLOOKUP(C664,Bilan!$B$4:$D$1985,3,FALSE)</f>
        <v>#N/A</v>
      </c>
      <c r="O664" s="49">
        <f t="shared" si="39"/>
        <v>438</v>
      </c>
      <c r="P664" s="50" t="e">
        <f>VLOOKUP(C664,VTT!$C$2:$F$357,4,FALSE)</f>
        <v>#N/A</v>
      </c>
    </row>
    <row r="665" spans="1:16" x14ac:dyDescent="0.25">
      <c r="A665" s="71">
        <v>439</v>
      </c>
      <c r="B665" s="71">
        <v>4396</v>
      </c>
      <c r="C665" s="49" t="s">
        <v>3809</v>
      </c>
      <c r="D665" t="s">
        <v>2625</v>
      </c>
      <c r="E665" s="49" t="e">
        <f>VLOOKUP(C665,[5]A!$C$2:$I$614,7,FALSE)</f>
        <v>#N/A</v>
      </c>
      <c r="F665" s="50" t="s">
        <v>3112</v>
      </c>
      <c r="J665" s="105" t="e">
        <f>VLOOKUP(C665,Route2021!$C$2:$J$1212,8,FALSE)</f>
        <v>#N/A</v>
      </c>
      <c r="N665" s="49" t="e">
        <f>VLOOKUP(C665,Bilan!$B$4:$D$1985,3,FALSE)</f>
        <v>#N/A</v>
      </c>
      <c r="O665" s="49">
        <f t="shared" si="39"/>
        <v>439</v>
      </c>
      <c r="P665" s="50" t="e">
        <f>VLOOKUP(C665,VTT!$C$2:$F$357,4,FALSE)</f>
        <v>#N/A</v>
      </c>
    </row>
    <row r="666" spans="1:16" x14ac:dyDescent="0.25">
      <c r="A666" s="71">
        <v>440</v>
      </c>
      <c r="B666" s="49">
        <v>1308</v>
      </c>
      <c r="C666" s="49" t="s">
        <v>3784</v>
      </c>
      <c r="D666" s="51" t="s">
        <v>140</v>
      </c>
      <c r="E666" s="49" t="e">
        <f>VLOOKUP(C666,[5]A!$C$2:$I$614,7,FALSE)</f>
        <v>#N/A</v>
      </c>
      <c r="F666" s="50" t="s">
        <v>3112</v>
      </c>
      <c r="J666" s="105" t="e">
        <f>VLOOKUP(C666,Route2021!$C$2:$J$1212,8,FALSE)</f>
        <v>#N/A</v>
      </c>
      <c r="N666" s="49" t="e">
        <f>VLOOKUP(C666,Bilan!$B$4:$D$1985,3,FALSE)</f>
        <v>#N/A</v>
      </c>
      <c r="O666" s="49">
        <f t="shared" si="39"/>
        <v>440</v>
      </c>
      <c r="P666" s="50" t="e">
        <f>VLOOKUP(C666,VTT!$C$2:$F$357,4,FALSE)</f>
        <v>#N/A</v>
      </c>
    </row>
    <row r="667" spans="1:16" x14ac:dyDescent="0.25">
      <c r="A667" s="71">
        <v>441</v>
      </c>
      <c r="B667" s="71"/>
      <c r="C667" s="49" t="s">
        <v>3841</v>
      </c>
      <c r="D667" s="51" t="s">
        <v>183</v>
      </c>
      <c r="E667" s="49" t="e">
        <f>VLOOKUP(C667,[5]A!$C$2:$I$614,7,FALSE)</f>
        <v>#N/A</v>
      </c>
      <c r="F667" s="50" t="s">
        <v>3112</v>
      </c>
      <c r="J667" s="105" t="e">
        <f>VLOOKUP(C667,Route2021!$C$2:$J$1212,8,FALSE)</f>
        <v>#N/A</v>
      </c>
      <c r="N667" s="49" t="e">
        <f>VLOOKUP(C667,Bilan!$B$4:$D$1985,3,FALSE)</f>
        <v>#N/A</v>
      </c>
      <c r="O667" s="49">
        <f t="shared" si="39"/>
        <v>441</v>
      </c>
      <c r="P667" s="50" t="e">
        <f>VLOOKUP(C667,VTT!$C$2:$F$357,4,FALSE)</f>
        <v>#N/A</v>
      </c>
    </row>
    <row r="668" spans="1:16" x14ac:dyDescent="0.25">
      <c r="A668" s="71">
        <v>442</v>
      </c>
      <c r="B668" s="71">
        <v>2183</v>
      </c>
      <c r="C668" s="49" t="s">
        <v>3842</v>
      </c>
      <c r="D668" s="51" t="s">
        <v>183</v>
      </c>
      <c r="E668" s="49" t="e">
        <f>VLOOKUP(C668,[5]A!$C$2:$I$614,7,FALSE)</f>
        <v>#N/A</v>
      </c>
      <c r="F668" s="50" t="s">
        <v>3112</v>
      </c>
      <c r="J668" s="105" t="e">
        <f>VLOOKUP(C668,Route2021!$C$2:$J$1212,8,FALSE)</f>
        <v>#N/A</v>
      </c>
      <c r="N668" s="49" t="e">
        <f>VLOOKUP(C668,Bilan!$B$4:$D$1985,3,FALSE)</f>
        <v>#N/A</v>
      </c>
      <c r="O668" s="49">
        <f t="shared" si="39"/>
        <v>442</v>
      </c>
      <c r="P668" s="50" t="e">
        <f>VLOOKUP(C668,VTT!$C$2:$F$357,4,FALSE)</f>
        <v>#N/A</v>
      </c>
    </row>
    <row r="669" spans="1:16" x14ac:dyDescent="0.25">
      <c r="A669" s="71">
        <v>423</v>
      </c>
      <c r="B669" s="71">
        <v>4396</v>
      </c>
      <c r="C669" s="49" t="s">
        <v>3858</v>
      </c>
      <c r="D669" t="s">
        <v>2625</v>
      </c>
      <c r="E669" s="49" t="e">
        <f>VLOOKUP(C669,[5]A!$C$2:$I$614,7,FALSE)</f>
        <v>#N/A</v>
      </c>
      <c r="F669" s="50" t="s">
        <v>3112</v>
      </c>
      <c r="J669" s="105" t="e">
        <f>VLOOKUP(C669,Route2021!$C$2:$J$1212,8,FALSE)</f>
        <v>#N/A</v>
      </c>
      <c r="N669" s="49" t="e">
        <f>VLOOKUP(C669,Bilan!$B$4:$D$1985,3,FALSE)</f>
        <v>#N/A</v>
      </c>
      <c r="O669" s="49">
        <f t="shared" si="39"/>
        <v>423</v>
      </c>
      <c r="P669" s="50" t="e">
        <f>VLOOKUP(C669,VTT!$C$2:$F$357,4,FALSE)</f>
        <v>#N/A</v>
      </c>
    </row>
    <row r="670" spans="1:16" x14ac:dyDescent="0.25">
      <c r="A670" s="71">
        <v>438</v>
      </c>
      <c r="B670" s="71">
        <v>2424</v>
      </c>
      <c r="C670" s="49" t="s">
        <v>4377</v>
      </c>
      <c r="D670" s="51" t="s">
        <v>3720</v>
      </c>
      <c r="E670" s="49" t="e">
        <f>VLOOKUP(C670,[5]A!$C$2:$I$614,7,FALSE)</f>
        <v>#N/A</v>
      </c>
      <c r="J670" s="105" t="e">
        <f>VLOOKUP(C670,Route2021!$C$2:$J$1212,8,FALSE)</f>
        <v>#N/A</v>
      </c>
      <c r="N670" s="49" t="e">
        <f>VLOOKUP(C670,Bilan!$B$4:$D$1985,3,FALSE)</f>
        <v>#N/A</v>
      </c>
      <c r="O670" s="49">
        <f t="shared" si="39"/>
        <v>438</v>
      </c>
      <c r="P670" s="50" t="e">
        <f>VLOOKUP(C670,VTT!$C$2:$F$357,4,FALSE)</f>
        <v>#N/A</v>
      </c>
    </row>
    <row r="671" spans="1:16" x14ac:dyDescent="0.25">
      <c r="E671" s="49" t="e">
        <f>VLOOKUP(C671,[5]A!$C$2:$I$614,7,FALSE)</f>
        <v>#N/A</v>
      </c>
      <c r="J671" s="105">
        <f>VLOOKUP(C671,Route2021!$C$2:$J$1212,8,FALSE)</f>
        <v>0</v>
      </c>
      <c r="N671" s="49" t="e">
        <f>VLOOKUP(C671,Bilan!$B$4:$D$1985,3,FALSE)</f>
        <v>#N/A</v>
      </c>
      <c r="O671" s="49">
        <f t="shared" ref="O671:O687" si="45">A671</f>
        <v>0</v>
      </c>
      <c r="P671" s="50" t="e">
        <f>VLOOKUP(C671,VTT!$C$2:$F$357,4,FALSE)</f>
        <v>#N/A</v>
      </c>
    </row>
    <row r="672" spans="1:16" x14ac:dyDescent="0.25">
      <c r="A672" s="133">
        <v>601</v>
      </c>
      <c r="B672" s="133">
        <v>144251</v>
      </c>
      <c r="C672" s="133" t="s">
        <v>4277</v>
      </c>
      <c r="D672" s="134" t="s">
        <v>4273</v>
      </c>
      <c r="E672" s="133" t="e">
        <f>VLOOKUP(C672,[5]A!$C$2:$I$614,7,FALSE)</f>
        <v>#N/A</v>
      </c>
      <c r="F672" s="135" t="s">
        <v>4273</v>
      </c>
      <c r="G672" s="135"/>
      <c r="H672" s="135"/>
      <c r="I672" s="135"/>
      <c r="J672" s="135" t="e">
        <f>VLOOKUP(C672,Route2021!$C$2:$J$1212,8,FALSE)</f>
        <v>#N/A</v>
      </c>
      <c r="K672" s="135"/>
      <c r="L672" s="135"/>
      <c r="M672" s="135"/>
      <c r="N672" s="133">
        <v>144251</v>
      </c>
      <c r="O672" s="133">
        <f t="shared" si="45"/>
        <v>601</v>
      </c>
      <c r="P672" s="135" t="e">
        <f>VLOOKUP(C672,VTT!$C$2:$F$357,4,FALSE)</f>
        <v>#N/A</v>
      </c>
    </row>
    <row r="673" spans="1:21" x14ac:dyDescent="0.25">
      <c r="A673" s="133">
        <v>602</v>
      </c>
      <c r="B673" s="133">
        <v>10117</v>
      </c>
      <c r="C673" s="133" t="s">
        <v>4368</v>
      </c>
      <c r="D673" s="134" t="s">
        <v>4273</v>
      </c>
      <c r="E673" s="133" t="e">
        <f>VLOOKUP(C673,[5]A!$C$2:$I$614,7,FALSE)</f>
        <v>#N/A</v>
      </c>
      <c r="F673" s="135" t="s">
        <v>4273</v>
      </c>
      <c r="G673" s="135"/>
      <c r="H673" s="135"/>
      <c r="I673" s="135"/>
      <c r="J673" s="135" t="e">
        <f>VLOOKUP(C673,Route2021!$C$2:$J$1212,8,FALSE)</f>
        <v>#N/A</v>
      </c>
      <c r="K673" s="135"/>
      <c r="L673" s="135"/>
      <c r="M673" s="135"/>
      <c r="N673" s="133">
        <v>10117</v>
      </c>
      <c r="O673" s="133">
        <f t="shared" si="45"/>
        <v>602</v>
      </c>
      <c r="P673" s="135" t="e">
        <f>VLOOKUP(C673,VTT!$C$2:$F$357,4,FALSE)</f>
        <v>#N/A</v>
      </c>
    </row>
    <row r="674" spans="1:21" x14ac:dyDescent="0.25">
      <c r="A674" s="133">
        <v>603</v>
      </c>
      <c r="B674" s="133">
        <v>144478</v>
      </c>
      <c r="C674" s="133" t="s">
        <v>4369</v>
      </c>
      <c r="D674" s="134" t="s">
        <v>4273</v>
      </c>
      <c r="E674" s="133" t="e">
        <f>VLOOKUP(C674,[5]A!$C$2:$I$614,7,FALSE)</f>
        <v>#N/A</v>
      </c>
      <c r="F674" s="135" t="s">
        <v>4273</v>
      </c>
      <c r="G674" s="135"/>
      <c r="H674" s="135"/>
      <c r="I674" s="135"/>
      <c r="J674" s="135" t="e">
        <f>VLOOKUP(C674,Route2021!$C$2:$J$1212,8,FALSE)</f>
        <v>#N/A</v>
      </c>
      <c r="K674" s="135"/>
      <c r="L674" s="135"/>
      <c r="M674" s="135"/>
      <c r="N674" s="133">
        <v>144478</v>
      </c>
      <c r="O674" s="133">
        <f t="shared" si="45"/>
        <v>603</v>
      </c>
      <c r="P674" s="135" t="e">
        <f>VLOOKUP(C674,VTT!$C$2:$F$357,4,FALSE)</f>
        <v>#N/A</v>
      </c>
    </row>
    <row r="675" spans="1:21" x14ac:dyDescent="0.25">
      <c r="A675" s="133">
        <v>604</v>
      </c>
      <c r="B675" s="133">
        <v>144523</v>
      </c>
      <c r="C675" s="133" t="s">
        <v>4370</v>
      </c>
      <c r="D675" s="134" t="s">
        <v>4273</v>
      </c>
      <c r="E675" s="133" t="e">
        <f>VLOOKUP(C675,[5]A!$C$2:$I$614,7,FALSE)</f>
        <v>#N/A</v>
      </c>
      <c r="F675" s="135" t="s">
        <v>4273</v>
      </c>
      <c r="G675" s="135"/>
      <c r="H675" s="135"/>
      <c r="I675" s="135"/>
      <c r="J675" s="135" t="e">
        <f>VLOOKUP(C675,Route2021!$C$2:$J$1212,8,FALSE)</f>
        <v>#N/A</v>
      </c>
      <c r="K675" s="135"/>
      <c r="L675" s="135"/>
      <c r="M675" s="135"/>
      <c r="N675" s="133">
        <v>144523</v>
      </c>
      <c r="O675" s="133">
        <f t="shared" si="45"/>
        <v>604</v>
      </c>
      <c r="P675" s="135" t="e">
        <f>VLOOKUP(C675,VTT!$C$2:$F$357,4,FALSE)</f>
        <v>#N/A</v>
      </c>
    </row>
    <row r="676" spans="1:21" x14ac:dyDescent="0.25">
      <c r="A676" s="133">
        <v>605</v>
      </c>
      <c r="B676" s="133">
        <v>10057</v>
      </c>
      <c r="C676" s="133" t="s">
        <v>4371</v>
      </c>
      <c r="D676" s="134" t="s">
        <v>4273</v>
      </c>
      <c r="E676" s="133" t="e">
        <f>VLOOKUP(C676,[5]A!$C$2:$I$614,7,FALSE)</f>
        <v>#N/A</v>
      </c>
      <c r="F676" s="135" t="s">
        <v>4273</v>
      </c>
      <c r="G676" s="135"/>
      <c r="H676" s="135"/>
      <c r="I676" s="135"/>
      <c r="J676" s="135" t="e">
        <f>VLOOKUP(C676,Route2021!$C$2:$J$1212,8,FALSE)</f>
        <v>#N/A</v>
      </c>
      <c r="K676" s="135"/>
      <c r="L676" s="135"/>
      <c r="M676" s="135"/>
      <c r="N676" s="133">
        <v>10057</v>
      </c>
      <c r="O676" s="133">
        <f t="shared" si="45"/>
        <v>605</v>
      </c>
      <c r="P676" s="135" t="e">
        <f>VLOOKUP(C676,VTT!$C$2:$F$357,4,FALSE)</f>
        <v>#N/A</v>
      </c>
    </row>
    <row r="677" spans="1:21" x14ac:dyDescent="0.25">
      <c r="A677" s="133">
        <v>606</v>
      </c>
      <c r="B677" s="133">
        <v>144555</v>
      </c>
      <c r="C677" s="133" t="s">
        <v>4372</v>
      </c>
      <c r="D677" s="134" t="s">
        <v>4273</v>
      </c>
      <c r="E677" s="133" t="e">
        <f>VLOOKUP(C677,[5]A!$C$2:$I$614,7,FALSE)</f>
        <v>#N/A</v>
      </c>
      <c r="F677" s="135" t="s">
        <v>4273</v>
      </c>
      <c r="G677" s="135"/>
      <c r="H677" s="135"/>
      <c r="I677" s="135"/>
      <c r="J677" s="135" t="e">
        <f>VLOOKUP(C677,Route2021!$C$2:$J$1212,8,FALSE)</f>
        <v>#N/A</v>
      </c>
      <c r="K677" s="135"/>
      <c r="L677" s="135"/>
      <c r="M677" s="135"/>
      <c r="N677" s="133">
        <v>144555</v>
      </c>
      <c r="O677" s="133">
        <f t="shared" si="45"/>
        <v>606</v>
      </c>
      <c r="P677" s="135" t="e">
        <f>VLOOKUP(C677,VTT!$C$2:$F$357,4,FALSE)</f>
        <v>#N/A</v>
      </c>
    </row>
    <row r="678" spans="1:21" x14ac:dyDescent="0.25">
      <c r="A678" s="133">
        <v>607</v>
      </c>
      <c r="B678" s="133"/>
      <c r="C678" s="133"/>
      <c r="D678" s="134" t="s">
        <v>4273</v>
      </c>
      <c r="E678" s="133" t="e">
        <f>VLOOKUP(C678,[5]A!$C$2:$I$614,7,FALSE)</f>
        <v>#N/A</v>
      </c>
      <c r="F678" s="135" t="s">
        <v>4273</v>
      </c>
      <c r="G678" s="135"/>
      <c r="H678" s="135"/>
      <c r="I678" s="135"/>
      <c r="J678" s="135">
        <f>VLOOKUP(C678,Route2021!$C$2:$J$1212,8,FALSE)</f>
        <v>0</v>
      </c>
      <c r="K678" s="135"/>
      <c r="L678" s="135"/>
      <c r="M678" s="135"/>
      <c r="N678" s="133"/>
      <c r="O678" s="133">
        <f t="shared" si="45"/>
        <v>607</v>
      </c>
      <c r="P678" s="135" t="e">
        <f>VLOOKUP(C678,VTT!$C$2:$F$357,4,FALSE)</f>
        <v>#N/A</v>
      </c>
    </row>
    <row r="679" spans="1:21" x14ac:dyDescent="0.25">
      <c r="A679" s="133">
        <v>608</v>
      </c>
      <c r="B679" s="133"/>
      <c r="C679" s="133"/>
      <c r="D679" s="134" t="s">
        <v>4273</v>
      </c>
      <c r="E679" s="133" t="e">
        <f>VLOOKUP(C679,[5]A!$C$2:$I$614,7,FALSE)</f>
        <v>#N/A</v>
      </c>
      <c r="F679" s="135" t="s">
        <v>4273</v>
      </c>
      <c r="G679" s="135"/>
      <c r="H679" s="135"/>
      <c r="I679" s="135"/>
      <c r="J679" s="135">
        <f>VLOOKUP(C679,Route2021!$C$2:$J$1212,8,FALSE)</f>
        <v>0</v>
      </c>
      <c r="K679" s="135"/>
      <c r="L679" s="135"/>
      <c r="M679" s="135"/>
      <c r="N679" s="133"/>
      <c r="O679" s="133">
        <f t="shared" si="45"/>
        <v>608</v>
      </c>
      <c r="P679" s="135" t="e">
        <f>VLOOKUP(C679,VTT!$C$2:$F$357,4,FALSE)</f>
        <v>#N/A</v>
      </c>
    </row>
    <row r="680" spans="1:21" x14ac:dyDescent="0.25">
      <c r="E680" s="49" t="e">
        <f>VLOOKUP(C680,[5]A!$C$2:$I$614,7,FALSE)</f>
        <v>#N/A</v>
      </c>
      <c r="J680" s="105">
        <f>VLOOKUP(C680,Route2021!$C$2:$J$1212,8,FALSE)</f>
        <v>0</v>
      </c>
      <c r="N680" s="49" t="e">
        <f>VLOOKUP(C680,Bilan!$B$4:$D$1985,3,FALSE)</f>
        <v>#N/A</v>
      </c>
      <c r="O680" s="49">
        <f t="shared" si="45"/>
        <v>0</v>
      </c>
      <c r="P680" s="50" t="e">
        <f>VLOOKUP(C680,VTT!$C$2:$F$357,4,FALSE)</f>
        <v>#N/A</v>
      </c>
    </row>
    <row r="681" spans="1:21" x14ac:dyDescent="0.25">
      <c r="E681" s="49" t="e">
        <f>VLOOKUP(C681,[5]A!$C$2:$I$614,7,FALSE)</f>
        <v>#N/A</v>
      </c>
      <c r="J681" s="105">
        <f>VLOOKUP(C681,Route2021!$C$2:$J$1212,8,FALSE)</f>
        <v>0</v>
      </c>
      <c r="N681" s="49" t="e">
        <f>VLOOKUP(C681,Bilan!$B$4:$D$1985,3,FALSE)</f>
        <v>#N/A</v>
      </c>
      <c r="O681" s="49">
        <f t="shared" si="45"/>
        <v>0</v>
      </c>
      <c r="P681" s="50" t="e">
        <f>VLOOKUP(C681,VTT!$C$2:$F$357,4,FALSE)</f>
        <v>#N/A</v>
      </c>
    </row>
    <row r="682" spans="1:21" x14ac:dyDescent="0.25">
      <c r="E682" s="49" t="e">
        <f>VLOOKUP(C682,[5]A!$C$2:$I$614,7,FALSE)</f>
        <v>#N/A</v>
      </c>
      <c r="J682" s="105">
        <f>VLOOKUP(C682,Route2021!$C$2:$J$1212,8,FALSE)</f>
        <v>0</v>
      </c>
      <c r="N682" s="49" t="e">
        <f>VLOOKUP(C682,Bilan!$B$4:$D$1985,3,FALSE)</f>
        <v>#N/A</v>
      </c>
      <c r="O682" s="49">
        <f t="shared" si="45"/>
        <v>0</v>
      </c>
      <c r="P682" s="50" t="e">
        <f>VLOOKUP(C682,VTT!$C$2:$F$357,4,FALSE)</f>
        <v>#N/A</v>
      </c>
    </row>
    <row r="683" spans="1:21" x14ac:dyDescent="0.25">
      <c r="E683" s="49" t="e">
        <f>VLOOKUP(C683,[5]A!$C$2:$I$614,7,FALSE)</f>
        <v>#N/A</v>
      </c>
      <c r="J683" s="105">
        <f>VLOOKUP(C683,Route2021!$C$2:$J$1212,8,FALSE)</f>
        <v>0</v>
      </c>
      <c r="N683" s="49" t="e">
        <f>VLOOKUP(C683,Bilan!$B$4:$D$1985,3,FALSE)</f>
        <v>#N/A</v>
      </c>
      <c r="O683" s="49">
        <f t="shared" si="45"/>
        <v>0</v>
      </c>
      <c r="P683" s="50" t="e">
        <f>VLOOKUP(C683,VTT!$C$2:$F$357,4,FALSE)</f>
        <v>#N/A</v>
      </c>
    </row>
    <row r="684" spans="1:21" x14ac:dyDescent="0.25">
      <c r="E684" s="49" t="e">
        <f>VLOOKUP(C684,[5]A!$C$2:$I$614,7,FALSE)</f>
        <v>#N/A</v>
      </c>
      <c r="J684" s="105">
        <f>VLOOKUP(C684,Route2021!$C$2:$J$1212,8,FALSE)</f>
        <v>0</v>
      </c>
      <c r="N684" s="49" t="e">
        <f>VLOOKUP(C684,Bilan!$B$4:$D$1985,3,FALSE)</f>
        <v>#N/A</v>
      </c>
      <c r="O684" s="49">
        <f t="shared" si="45"/>
        <v>0</v>
      </c>
      <c r="P684" s="50" t="e">
        <f>VLOOKUP(C684,VTT!$C$2:$F$357,4,FALSE)</f>
        <v>#N/A</v>
      </c>
    </row>
    <row r="685" spans="1:21" x14ac:dyDescent="0.25">
      <c r="E685" s="49" t="e">
        <f>VLOOKUP(C685,[5]A!$C$2:$I$614,7,FALSE)</f>
        <v>#N/A</v>
      </c>
      <c r="J685" s="105">
        <f>VLOOKUP(C685,Route2021!$C$2:$J$1212,8,FALSE)</f>
        <v>0</v>
      </c>
      <c r="N685" s="49" t="e">
        <f>VLOOKUP(C685,Bilan!$B$4:$D$1985,3,FALSE)</f>
        <v>#N/A</v>
      </c>
      <c r="O685" s="49">
        <f t="shared" si="45"/>
        <v>0</v>
      </c>
      <c r="P685" s="50" t="e">
        <f>VLOOKUP(C685,VTT!$C$2:$F$357,4,FALSE)</f>
        <v>#N/A</v>
      </c>
    </row>
    <row r="686" spans="1:21" x14ac:dyDescent="0.25">
      <c r="E686" s="49" t="e">
        <f>VLOOKUP(C686,[5]A!$C$2:$I$614,7,FALSE)</f>
        <v>#N/A</v>
      </c>
      <c r="J686" s="105">
        <f>VLOOKUP(C686,Route2021!$C$2:$J$1212,8,FALSE)</f>
        <v>0</v>
      </c>
      <c r="N686" s="49" t="e">
        <f>VLOOKUP(C686,Bilan!$B$4:$D$1985,3,FALSE)</f>
        <v>#N/A</v>
      </c>
      <c r="O686" s="49">
        <f t="shared" si="45"/>
        <v>0</v>
      </c>
      <c r="P686" s="50" t="e">
        <f>VLOOKUP(C686,VTT!$C$2:$F$357,4,FALSE)</f>
        <v>#N/A</v>
      </c>
    </row>
    <row r="687" spans="1:21" x14ac:dyDescent="0.25">
      <c r="E687" s="49" t="e">
        <f>VLOOKUP(C687,[5]A!$C$2:$I$614,7,FALSE)</f>
        <v>#N/A</v>
      </c>
      <c r="J687" s="105">
        <f>VLOOKUP(C687,Route2021!$C$2:$J$1212,8,FALSE)</f>
        <v>0</v>
      </c>
      <c r="N687" s="49" t="e">
        <f>VLOOKUP(C687,Bilan!$B$4:$D$1985,3,FALSE)</f>
        <v>#N/A</v>
      </c>
      <c r="O687" s="49">
        <f t="shared" si="45"/>
        <v>0</v>
      </c>
      <c r="P687" s="50" t="e">
        <f>VLOOKUP(C687,VTT!$C$2:$F$357,4,FALSE)</f>
        <v>#N/A</v>
      </c>
    </row>
    <row r="688" spans="1:21" ht="14.45" customHeight="1" x14ac:dyDescent="0.25">
      <c r="A688" s="3">
        <v>501</v>
      </c>
      <c r="B688" s="3">
        <f t="shared" ref="B688:B710" si="46">N688</f>
        <v>2382</v>
      </c>
      <c r="C688" t="s">
        <v>368</v>
      </c>
      <c r="D688" s="49" t="s">
        <v>109</v>
      </c>
      <c r="E688" s="49" t="str">
        <f>VLOOKUP(C688,[3]A!$D$2:$J$467,7,FALSE)</f>
        <v>05999046341</v>
      </c>
      <c r="F688" s="50" t="s">
        <v>363</v>
      </c>
      <c r="J688" s="105">
        <v>1</v>
      </c>
      <c r="N688" s="49">
        <f>VLOOKUP(C688,Bilan!$B$4:$D$1785,3,FALSE)</f>
        <v>2382</v>
      </c>
      <c r="O688" s="49">
        <f>A688-500</f>
        <v>1</v>
      </c>
      <c r="P688" s="50" t="str">
        <f>VLOOKUP(C688,[3]A!$D$2:$H$438,5,FALSE)</f>
        <v>Jeune Masculin 13/14 ans</v>
      </c>
      <c r="Q688" s="48">
        <f>IFERROR(VLOOKUP(C688,[4]Minimes!$B$3:$G$89,6,FALSE),0)</f>
        <v>20</v>
      </c>
      <c r="R688" s="48">
        <f>IFERROR(VLOOKUP(C688,'[4]2ème'!$B$3:$I$105,6,FALSE),0)</f>
        <v>0</v>
      </c>
      <c r="S688" s="48">
        <f>IFERROR(VLOOKUP(C688,'[4]3ème'!$B$3:$I$230,6,FALSE),0)</f>
        <v>0</v>
      </c>
      <c r="T688" s="48">
        <f>IFERROR(VLOOKUP(C688,[4]Féminines!$B$3:$I$89,6,FALSE),0)</f>
        <v>0</v>
      </c>
      <c r="U688">
        <f t="shared" ref="U688:U736" si="47">SUM(Q688:T688)</f>
        <v>20</v>
      </c>
    </row>
    <row r="689" spans="1:21" ht="14.45" customHeight="1" x14ac:dyDescent="0.25">
      <c r="A689" s="3">
        <v>502</v>
      </c>
      <c r="B689" s="49" t="e">
        <f t="shared" si="46"/>
        <v>#N/A</v>
      </c>
      <c r="C689"/>
      <c r="D689" s="49" t="e">
        <f>VLOOKUP(C689,[3]A!$D$2:$F$350,3,FALSE)</f>
        <v>#N/A</v>
      </c>
      <c r="E689" s="49" t="e">
        <f>VLOOKUP(C689,[3]A!$D$2:$J$467,7,FALSE)</f>
        <v>#N/A</v>
      </c>
      <c r="F689" s="50" t="s">
        <v>363</v>
      </c>
      <c r="J689" s="105">
        <f>VLOOKUP(C689,Route2021!$C$2:$J$1212,8,FALSE)</f>
        <v>0</v>
      </c>
      <c r="N689" s="49" t="e">
        <f>VLOOKUP(C689,Bilan!$B$4:$D$1785,3,FALSE)</f>
        <v>#N/A</v>
      </c>
      <c r="O689" s="49">
        <f t="shared" ref="O689:O745" si="48">A689-500</f>
        <v>2</v>
      </c>
      <c r="P689" s="50" t="e">
        <f>VLOOKUP(C689,[3]A!$D$2:$H$438,5,FALSE)</f>
        <v>#N/A</v>
      </c>
      <c r="Q689" s="48">
        <f>IFERROR(VLOOKUP(C689,[4]Minimes!$B$3:$G$89,6,FALSE),0)</f>
        <v>0</v>
      </c>
      <c r="R689" s="48">
        <f>IFERROR(VLOOKUP(C689,'[4]2ème'!$B$3:$I$105,6,FALSE),0)</f>
        <v>0</v>
      </c>
      <c r="S689" s="48">
        <f>IFERROR(VLOOKUP(C689,'[4]3ème'!$B$3:$I$230,6,FALSE),0)</f>
        <v>0</v>
      </c>
      <c r="T689" s="48">
        <f>IFERROR(VLOOKUP(C689,[4]Féminines!$B$3:$I$89,6,FALSE),0)</f>
        <v>0</v>
      </c>
      <c r="U689">
        <f t="shared" si="47"/>
        <v>0</v>
      </c>
    </row>
    <row r="690" spans="1:21" ht="14.45" customHeight="1" x14ac:dyDescent="0.25">
      <c r="A690" s="3">
        <v>503</v>
      </c>
      <c r="B690" s="3">
        <f t="shared" si="46"/>
        <v>5172</v>
      </c>
      <c r="C690" s="5" t="s">
        <v>377</v>
      </c>
      <c r="D690" s="49" t="s">
        <v>20</v>
      </c>
      <c r="E690" s="49" t="str">
        <f>VLOOKUP(C690,[3]A!$D$2:$J$467,7,FALSE)</f>
        <v>05999076980</v>
      </c>
      <c r="F690" s="50" t="s">
        <v>363</v>
      </c>
      <c r="J690" s="105">
        <v>0</v>
      </c>
      <c r="N690" s="49">
        <f>VLOOKUP(C690,Bilan!$B$4:$D$1785,3,FALSE)</f>
        <v>5172</v>
      </c>
      <c r="O690" s="49">
        <f t="shared" si="48"/>
        <v>3</v>
      </c>
      <c r="P690" s="50" t="str">
        <f>VLOOKUP(C690,[3]A!$D$2:$H$438,5,FALSE)</f>
        <v>Jeune Masculin 13/14 ans</v>
      </c>
      <c r="Q690" s="48">
        <f>IFERROR(VLOOKUP(C690,[4]Minimes!$B$3:$G$89,6,FALSE),0)</f>
        <v>17</v>
      </c>
      <c r="R690" s="48">
        <f>IFERROR(VLOOKUP(C690,'[4]2ème'!$B$3:$I$105,6,FALSE),0)</f>
        <v>0</v>
      </c>
      <c r="S690" s="48">
        <f>IFERROR(VLOOKUP(C690,'[4]3ème'!$B$3:$I$230,6,FALSE),0)</f>
        <v>0</v>
      </c>
      <c r="T690" s="48">
        <f>IFERROR(VLOOKUP(C690,[4]Féminines!$B$3:$I$89,6,FALSE),0)</f>
        <v>0</v>
      </c>
      <c r="U690">
        <f t="shared" si="47"/>
        <v>17</v>
      </c>
    </row>
    <row r="691" spans="1:21" ht="14.45" customHeight="1" x14ac:dyDescent="0.25">
      <c r="A691" s="3">
        <v>504</v>
      </c>
      <c r="B691" s="3">
        <f t="shared" si="46"/>
        <v>144447</v>
      </c>
      <c r="C691" t="s">
        <v>167</v>
      </c>
      <c r="D691" s="49" t="e">
        <f>VLOOKUP(C691,[3]A!$D$2:$F$350,3,FALSE)</f>
        <v>#N/A</v>
      </c>
      <c r="E691" s="49" t="e">
        <f>VLOOKUP(C691,[3]A!$D$2:$J$467,7,FALSE)</f>
        <v>#N/A</v>
      </c>
      <c r="F691" s="50" t="s">
        <v>363</v>
      </c>
      <c r="J691" s="105">
        <f>VLOOKUP(C691,Route2021!$C$2:$J$1212,8,FALSE)</f>
        <v>0</v>
      </c>
      <c r="N691" s="49">
        <f>VLOOKUP(C691,Bilan!$B$4:$D$1785,3,FALSE)</f>
        <v>144447</v>
      </c>
      <c r="O691" s="49">
        <f t="shared" si="48"/>
        <v>4</v>
      </c>
      <c r="P691" s="50" t="e">
        <f>VLOOKUP(C691,[3]A!$D$2:$H$438,5,FALSE)</f>
        <v>#N/A</v>
      </c>
      <c r="Q691" s="48">
        <f>IFERROR(VLOOKUP(C691,[4]Minimes!$B$3:$G$89,6,FALSE),0)</f>
        <v>0</v>
      </c>
      <c r="R691" s="48">
        <f>IFERROR(VLOOKUP(C691,'[4]2ème'!$B$3:$I$105,6,FALSE),0)</f>
        <v>0</v>
      </c>
      <c r="S691" s="48">
        <f>IFERROR(VLOOKUP(C691,'[4]3ème'!$B$3:$I$230,6,FALSE),0)</f>
        <v>0</v>
      </c>
      <c r="T691" s="48">
        <f>IFERROR(VLOOKUP(C691,[4]Féminines!$B$3:$I$89,6,FALSE),0)</f>
        <v>0</v>
      </c>
      <c r="U691">
        <f t="shared" si="47"/>
        <v>0</v>
      </c>
    </row>
    <row r="692" spans="1:21" ht="14.45" customHeight="1" x14ac:dyDescent="0.25">
      <c r="A692" s="3">
        <v>505</v>
      </c>
      <c r="B692" s="3">
        <f t="shared" si="46"/>
        <v>7039</v>
      </c>
      <c r="C692" t="s">
        <v>394</v>
      </c>
      <c r="D692" s="49" t="str">
        <f>VLOOKUP(C692,[3]A!$D$2:$F$350,3,FALSE)</f>
        <v>ENTENTE CYCLISTE DE FONTAINE AU BOIS</v>
      </c>
      <c r="E692" s="49" t="str">
        <f>VLOOKUP(C692,[3]A!$D$2:$J$467,7,FALSE)</f>
        <v>05999062296</v>
      </c>
      <c r="F692" s="50" t="s">
        <v>363</v>
      </c>
      <c r="J692" s="105">
        <v>0</v>
      </c>
      <c r="N692" s="49">
        <f>VLOOKUP(C692,Bilan!$B$4:$D$1785,3,FALSE)</f>
        <v>7039</v>
      </c>
      <c r="O692" s="49">
        <f t="shared" si="48"/>
        <v>5</v>
      </c>
      <c r="P692" s="50" t="str">
        <f>VLOOKUP(C692,[3]A!$D$2:$H$438,5,FALSE)</f>
        <v>Jeune Féminin 13/14 ans</v>
      </c>
      <c r="Q692" s="48">
        <f>IFERROR(VLOOKUP(C692,[4]Minimes!$B$3:$G$89,6,FALSE),0)</f>
        <v>15</v>
      </c>
      <c r="R692" s="48">
        <f>IFERROR(VLOOKUP(C692,'[4]2ème'!$B$3:$I$105,6,FALSE),0)</f>
        <v>0</v>
      </c>
      <c r="S692" s="48">
        <f>IFERROR(VLOOKUP(C692,'[4]3ème'!$B$3:$I$230,6,FALSE),0)</f>
        <v>0</v>
      </c>
      <c r="T692" s="48">
        <f>IFERROR(VLOOKUP(C692,[4]Féminines!$B$3:$I$89,6,FALSE),0)</f>
        <v>0</v>
      </c>
      <c r="U692">
        <f t="shared" si="47"/>
        <v>15</v>
      </c>
    </row>
    <row r="693" spans="1:21" ht="14.45" customHeight="1" x14ac:dyDescent="0.25">
      <c r="A693" s="3">
        <v>506</v>
      </c>
      <c r="B693" s="3">
        <f t="shared" si="46"/>
        <v>4406</v>
      </c>
      <c r="C693" t="s">
        <v>370</v>
      </c>
      <c r="D693" s="49" t="str">
        <f>VLOOKUP(C693,[3]A!$D$2:$F$350,3,FALSE)</f>
        <v>ETOILE CYCLISTE TOURCOING</v>
      </c>
      <c r="E693" s="49" t="str">
        <f>VLOOKUP(C693,[3]A!$D$2:$J$467,7,FALSE)</f>
        <v>05999111467</v>
      </c>
      <c r="F693" s="50" t="s">
        <v>363</v>
      </c>
      <c r="J693" s="105">
        <f>VLOOKUP(C693,Route2021!$C$2:$J$1212,8,FALSE)</f>
        <v>0</v>
      </c>
      <c r="N693" s="49">
        <f>VLOOKUP(C693,Bilan!$B$4:$D$1785,3,FALSE)</f>
        <v>4406</v>
      </c>
      <c r="O693" s="49">
        <f t="shared" si="48"/>
        <v>6</v>
      </c>
      <c r="P693" s="50" t="str">
        <f>VLOOKUP(C693,[3]A!$D$2:$H$438,5,FALSE)</f>
        <v>Jeune Masculin 13/14 ans</v>
      </c>
      <c r="Q693" s="48">
        <f>IFERROR(VLOOKUP(C693,[4]Minimes!$B$3:$G$89,6,FALSE),0)</f>
        <v>18</v>
      </c>
      <c r="R693" s="48">
        <f>IFERROR(VLOOKUP(C693,'[4]2ème'!$B$3:$I$105,6,FALSE),0)</f>
        <v>0</v>
      </c>
      <c r="S693" s="48">
        <f>IFERROR(VLOOKUP(C693,'[4]3ème'!$B$3:$I$230,6,FALSE),0)</f>
        <v>0</v>
      </c>
      <c r="T693" s="48">
        <f>IFERROR(VLOOKUP(C693,[4]Féminines!$B$3:$I$89,6,FALSE),0)</f>
        <v>0</v>
      </c>
      <c r="U693">
        <f t="shared" si="47"/>
        <v>18</v>
      </c>
    </row>
    <row r="694" spans="1:21" ht="14.45" customHeight="1" x14ac:dyDescent="0.25">
      <c r="A694" s="3">
        <v>507</v>
      </c>
      <c r="B694" s="3">
        <f t="shared" si="46"/>
        <v>7059</v>
      </c>
      <c r="C694" t="s">
        <v>376</v>
      </c>
      <c r="D694" s="49" t="s">
        <v>283</v>
      </c>
      <c r="E694" s="49" t="str">
        <f>VLOOKUP(C694,[3]A!$D$2:$J$467,7,FALSE)</f>
        <v>05999057088</v>
      </c>
      <c r="F694" s="50" t="s">
        <v>363</v>
      </c>
      <c r="J694" s="105">
        <v>0</v>
      </c>
      <c r="N694" s="49">
        <f>VLOOKUP(C694,Bilan!$B$4:$D$1785,3,FALSE)</f>
        <v>7059</v>
      </c>
      <c r="O694" s="49">
        <f t="shared" si="48"/>
        <v>7</v>
      </c>
      <c r="P694" s="50" t="str">
        <f>VLOOKUP(C694,[3]A!$D$2:$H$438,5,FALSE)</f>
        <v>Jeune Féminin 13/14 ans</v>
      </c>
      <c r="Q694" s="48">
        <f>IFERROR(VLOOKUP(C694,[4]Minimes!$B$3:$G$89,6,FALSE),0)</f>
        <v>10</v>
      </c>
      <c r="R694" s="48">
        <f>IFERROR(VLOOKUP(C694,'[4]2ème'!$B$3:$I$105,6,FALSE),0)</f>
        <v>0</v>
      </c>
      <c r="S694" s="48">
        <f>IFERROR(VLOOKUP(C694,'[4]3ème'!$B$3:$I$230,6,FALSE),0)</f>
        <v>0</v>
      </c>
      <c r="T694" s="48">
        <f>IFERROR(VLOOKUP(C694,[4]Féminines!$B$3:$I$89,6,FALSE),0)</f>
        <v>0</v>
      </c>
      <c r="U694">
        <f t="shared" si="47"/>
        <v>10</v>
      </c>
    </row>
    <row r="695" spans="1:21" ht="14.45" customHeight="1" x14ac:dyDescent="0.25">
      <c r="A695" s="3">
        <v>508</v>
      </c>
      <c r="B695" s="3">
        <f t="shared" si="46"/>
        <v>4433</v>
      </c>
      <c r="C695" t="s">
        <v>397</v>
      </c>
      <c r="D695" s="49" t="str">
        <f>VLOOKUP(C695,[3]A!$D$2:$F$350,3,FALSE)</f>
        <v>WINGLES PYRAMIDES PASSION VTT</v>
      </c>
      <c r="E695" s="49" t="str">
        <f>VLOOKUP(C695,[3]A!$D$2:$J$467,7,FALSE)</f>
        <v>06297023924</v>
      </c>
      <c r="F695" s="50" t="s">
        <v>363</v>
      </c>
      <c r="J695" s="105">
        <v>1</v>
      </c>
      <c r="N695" s="49">
        <f>VLOOKUP(C695,Bilan!$B$4:$D$1785,3,FALSE)</f>
        <v>4433</v>
      </c>
      <c r="O695" s="49">
        <f t="shared" si="48"/>
        <v>8</v>
      </c>
      <c r="P695" s="50" t="str">
        <f>VLOOKUP(C695,[3]A!$D$2:$H$438,5,FALSE)</f>
        <v>Jeune Masculin 13/14 ans</v>
      </c>
      <c r="Q695" s="48">
        <f>IFERROR(VLOOKUP(C695,[4]Minimes!$B$3:$G$89,6,FALSE),0)</f>
        <v>9</v>
      </c>
      <c r="R695" s="48">
        <f>IFERROR(VLOOKUP(C695,'[4]2ème'!$B$3:$I$105,6,FALSE),0)</f>
        <v>0</v>
      </c>
      <c r="S695" s="48">
        <f>IFERROR(VLOOKUP(C695,'[4]3ème'!$B$3:$I$230,6,FALSE),0)</f>
        <v>0</v>
      </c>
      <c r="T695" s="48">
        <f>IFERROR(VLOOKUP(C695,[4]Féminines!$B$3:$I$89,6,FALSE),0)</f>
        <v>0</v>
      </c>
      <c r="U695">
        <f t="shared" si="47"/>
        <v>9</v>
      </c>
    </row>
    <row r="696" spans="1:21" ht="14.45" customHeight="1" x14ac:dyDescent="0.25">
      <c r="A696" s="3">
        <v>509</v>
      </c>
      <c r="B696" s="3">
        <f t="shared" si="46"/>
        <v>7036</v>
      </c>
      <c r="C696" t="s">
        <v>3663</v>
      </c>
      <c r="D696" s="49" t="s">
        <v>3719</v>
      </c>
      <c r="E696" s="49" t="e">
        <f>VLOOKUP(C696,[3]A!$D$2:$J$467,7,FALSE)</f>
        <v>#N/A</v>
      </c>
      <c r="F696" s="50" t="s">
        <v>363</v>
      </c>
      <c r="J696" s="105">
        <v>0</v>
      </c>
      <c r="N696" s="49">
        <f>VLOOKUP(C696,Bilan!$B$4:$D$1785,3,FALSE)</f>
        <v>7036</v>
      </c>
      <c r="O696" s="49">
        <f t="shared" si="48"/>
        <v>9</v>
      </c>
      <c r="P696" s="50" t="e">
        <f>VLOOKUP(C696,[3]A!$D$2:$H$438,5,FALSE)</f>
        <v>#N/A</v>
      </c>
      <c r="Q696" s="48">
        <f>IFERROR(VLOOKUP(C696,[4]Minimes!$B$3:$G$89,6,FALSE),0)</f>
        <v>4</v>
      </c>
      <c r="R696" s="48">
        <f>IFERROR(VLOOKUP(C696,'[4]2ème'!$B$3:$I$105,6,FALSE),0)</f>
        <v>0</v>
      </c>
      <c r="S696" s="48">
        <f>IFERROR(VLOOKUP(C696,'[4]3ème'!$B$3:$I$230,6,FALSE),0)</f>
        <v>0</v>
      </c>
      <c r="T696" s="48">
        <f>IFERROR(VLOOKUP(C696,[4]Féminines!$B$3:$I$89,6,FALSE),0)</f>
        <v>0</v>
      </c>
      <c r="U696">
        <f t="shared" si="47"/>
        <v>4</v>
      </c>
    </row>
    <row r="697" spans="1:21" ht="14.45" customHeight="1" x14ac:dyDescent="0.25">
      <c r="A697" s="3">
        <v>510</v>
      </c>
      <c r="B697" s="3">
        <f t="shared" si="46"/>
        <v>2583</v>
      </c>
      <c r="C697" t="s">
        <v>409</v>
      </c>
      <c r="D697" s="49" t="s">
        <v>12</v>
      </c>
      <c r="E697" s="49" t="str">
        <f>VLOOKUP(C697,[3]A!$D$2:$J$467,7,FALSE)</f>
        <v>06297029708</v>
      </c>
      <c r="F697" s="50" t="s">
        <v>363</v>
      </c>
      <c r="J697" s="105">
        <v>0</v>
      </c>
      <c r="N697" s="49">
        <f>VLOOKUP(C697,Bilan!$B$4:$D$1785,3,FALSE)</f>
        <v>2583</v>
      </c>
      <c r="O697" s="49">
        <f t="shared" si="48"/>
        <v>10</v>
      </c>
      <c r="P697" s="50" t="str">
        <f>VLOOKUP(C697,[3]A!$D$2:$H$438,5,FALSE)</f>
        <v>Jeune Féminin 13/14 ans</v>
      </c>
      <c r="Q697" s="48">
        <f>IFERROR(VLOOKUP(C697,[4]Minimes!$B$3:$G$89,6,FALSE),0)</f>
        <v>4</v>
      </c>
      <c r="R697" s="48">
        <f>IFERROR(VLOOKUP(C697,'[4]2ème'!$B$3:$I$105,6,FALSE),0)</f>
        <v>0</v>
      </c>
      <c r="S697" s="48">
        <f>IFERROR(VLOOKUP(C697,'[4]3ème'!$B$3:$I$230,6,FALSE),0)</f>
        <v>0</v>
      </c>
      <c r="T697" s="48">
        <f>IFERROR(VLOOKUP(C697,[4]Féminines!$B$3:$I$89,6,FALSE),0)</f>
        <v>0</v>
      </c>
      <c r="U697">
        <f t="shared" si="47"/>
        <v>4</v>
      </c>
    </row>
    <row r="698" spans="1:21" ht="14.45" customHeight="1" x14ac:dyDescent="0.25">
      <c r="A698" s="3">
        <v>511</v>
      </c>
      <c r="B698" s="24">
        <f t="shared" si="46"/>
        <v>5134</v>
      </c>
      <c r="C698" t="s">
        <v>398</v>
      </c>
      <c r="D698" s="49" t="s">
        <v>47</v>
      </c>
      <c r="E698" s="49" t="str">
        <f>VLOOKUP(C698,[3]A!$D$2:$J$467,7,FALSE)</f>
        <v>06297098607</v>
      </c>
      <c r="F698" s="50" t="s">
        <v>363</v>
      </c>
      <c r="J698" s="105">
        <v>0</v>
      </c>
      <c r="N698" s="49">
        <f>VLOOKUP(C698,Bilan!$B$4:$D$1785,3,FALSE)</f>
        <v>5134</v>
      </c>
      <c r="O698" s="49">
        <f t="shared" si="48"/>
        <v>11</v>
      </c>
      <c r="P698" s="50" t="str">
        <f>VLOOKUP(C698,[3]A!$D$2:$H$438,5,FALSE)</f>
        <v>Jeune Masculin 13/14 ans</v>
      </c>
      <c r="Q698" s="48">
        <f>IFERROR(VLOOKUP(C698,[4]Minimes!$B$3:$G$89,6,FALSE),0)</f>
        <v>13</v>
      </c>
      <c r="R698" s="48">
        <f>IFERROR(VLOOKUP(C698,'[4]2ème'!$B$3:$I$105,6,FALSE),0)</f>
        <v>0</v>
      </c>
      <c r="S698" s="48">
        <f>IFERROR(VLOOKUP(C698,'[4]3ème'!$B$3:$I$230,6,FALSE),0)</f>
        <v>0</v>
      </c>
      <c r="T698" s="48">
        <f>IFERROR(VLOOKUP(C698,[4]Féminines!$B$3:$I$89,6,FALSE),0)</f>
        <v>0</v>
      </c>
      <c r="U698">
        <f t="shared" si="47"/>
        <v>13</v>
      </c>
    </row>
    <row r="699" spans="1:21" ht="14.45" customHeight="1" x14ac:dyDescent="0.25">
      <c r="A699" s="3">
        <v>512</v>
      </c>
      <c r="B699" s="49" t="e">
        <f t="shared" si="46"/>
        <v>#N/A</v>
      </c>
      <c r="C699"/>
      <c r="D699" s="49" t="e">
        <f>VLOOKUP(C699,[3]A!$D$2:$F$350,3,FALSE)</f>
        <v>#N/A</v>
      </c>
      <c r="E699" s="49" t="e">
        <f>VLOOKUP(C699,[3]A!$D$2:$J$467,7,FALSE)</f>
        <v>#N/A</v>
      </c>
      <c r="F699" s="50" t="s">
        <v>363</v>
      </c>
      <c r="J699" s="105">
        <f>VLOOKUP(C699,Route2021!$C$2:$J$1212,8,FALSE)</f>
        <v>0</v>
      </c>
      <c r="N699" s="49" t="e">
        <f>VLOOKUP(C699,Bilan!$B$4:$D$1785,3,FALSE)</f>
        <v>#N/A</v>
      </c>
      <c r="O699" s="49">
        <f t="shared" si="48"/>
        <v>12</v>
      </c>
      <c r="P699" s="50" t="e">
        <f>VLOOKUP(C699,[3]A!$D$2:$H$438,5,FALSE)</f>
        <v>#N/A</v>
      </c>
      <c r="Q699" s="48">
        <f>IFERROR(VLOOKUP(C699,[4]Minimes!$B$3:$G$89,6,FALSE),0)</f>
        <v>0</v>
      </c>
      <c r="R699" s="48">
        <f>IFERROR(VLOOKUP(C699,'[4]2ème'!$B$3:$I$105,6,FALSE),0)</f>
        <v>0</v>
      </c>
      <c r="S699" s="48">
        <f>IFERROR(VLOOKUP(C699,'[4]3ème'!$B$3:$I$230,6,FALSE),0)</f>
        <v>0</v>
      </c>
      <c r="T699" s="48">
        <f>IFERROR(VLOOKUP(C699,[4]Féminines!$B$3:$I$89,6,FALSE),0)</f>
        <v>0</v>
      </c>
      <c r="U699">
        <f t="shared" si="47"/>
        <v>0</v>
      </c>
    </row>
    <row r="700" spans="1:21" ht="14.45" customHeight="1" x14ac:dyDescent="0.25">
      <c r="A700" s="3">
        <v>513</v>
      </c>
      <c r="B700" s="3">
        <f t="shared" si="46"/>
        <v>7136</v>
      </c>
      <c r="C700" t="s">
        <v>401</v>
      </c>
      <c r="D700" s="49" t="s">
        <v>126</v>
      </c>
      <c r="E700" s="49" t="e">
        <f>VLOOKUP(C700,[3]A!$D$2:$J$467,7,FALSE)</f>
        <v>#N/A</v>
      </c>
      <c r="F700" s="50" t="s">
        <v>363</v>
      </c>
      <c r="J700" s="105">
        <v>0</v>
      </c>
      <c r="N700" s="49">
        <f>VLOOKUP(C700,Bilan!$B$4:$D$1785,3,FALSE)</f>
        <v>7136</v>
      </c>
      <c r="O700" s="49">
        <f t="shared" si="48"/>
        <v>13</v>
      </c>
      <c r="P700" s="50" t="e">
        <f>VLOOKUP(C700,[3]A!$D$2:$H$438,5,FALSE)</f>
        <v>#N/A</v>
      </c>
      <c r="Q700" s="48">
        <f>IFERROR(VLOOKUP(C700,[4]Minimes!$B$3:$G$89,6,FALSE),0)</f>
        <v>3</v>
      </c>
      <c r="R700" s="48">
        <f>IFERROR(VLOOKUP(C700,'[4]2ème'!$B$3:$I$105,6,FALSE),0)</f>
        <v>0</v>
      </c>
      <c r="S700" s="48">
        <f>IFERROR(VLOOKUP(C700,'[4]3ème'!$B$3:$I$230,6,FALSE),0)</f>
        <v>0</v>
      </c>
      <c r="T700" s="48">
        <f>IFERROR(VLOOKUP(C700,[4]Féminines!$B$3:$I$89,6,FALSE),0)</f>
        <v>0</v>
      </c>
      <c r="U700">
        <f t="shared" si="47"/>
        <v>3</v>
      </c>
    </row>
    <row r="701" spans="1:21" ht="14.45" customHeight="1" x14ac:dyDescent="0.25">
      <c r="A701" s="3">
        <v>514</v>
      </c>
      <c r="B701" s="49" t="e">
        <f t="shared" si="46"/>
        <v>#N/A</v>
      </c>
      <c r="C701" s="5"/>
      <c r="D701" s="49" t="e">
        <f>VLOOKUP(C701,[3]A!$D$2:$F$350,3,FALSE)</f>
        <v>#N/A</v>
      </c>
      <c r="E701" s="49" t="e">
        <f>VLOOKUP(C701,[3]A!$D$2:$J$467,7,FALSE)</f>
        <v>#N/A</v>
      </c>
      <c r="F701" s="50" t="s">
        <v>363</v>
      </c>
      <c r="J701" s="105">
        <f>VLOOKUP(C701,Route2021!$C$2:$J$1212,8,FALSE)</f>
        <v>0</v>
      </c>
      <c r="N701" s="49" t="e">
        <f>VLOOKUP(C701,Bilan!$B$4:$D$1785,3,FALSE)</f>
        <v>#N/A</v>
      </c>
      <c r="O701" s="49">
        <f t="shared" si="48"/>
        <v>14</v>
      </c>
      <c r="P701" s="50" t="e">
        <f>VLOOKUP(C701,[3]A!$D$2:$H$438,5,FALSE)</f>
        <v>#N/A</v>
      </c>
      <c r="Q701" s="48">
        <f>IFERROR(VLOOKUP(C701,[4]Minimes!$B$3:$G$89,6,FALSE),0)</f>
        <v>0</v>
      </c>
      <c r="R701" s="48">
        <f>IFERROR(VLOOKUP(C701,'[4]2ème'!$B$3:$I$105,6,FALSE),0)</f>
        <v>0</v>
      </c>
      <c r="S701" s="48">
        <f>IFERROR(VLOOKUP(C701,'[4]3ème'!$B$3:$I$230,6,FALSE),0)</f>
        <v>0</v>
      </c>
      <c r="T701" s="48">
        <f>IFERROR(VLOOKUP(C701,[4]Féminines!$B$3:$I$89,6,FALSE),0)</f>
        <v>0</v>
      </c>
      <c r="U701">
        <f t="shared" si="47"/>
        <v>0</v>
      </c>
    </row>
    <row r="702" spans="1:21" ht="14.45" customHeight="1" x14ac:dyDescent="0.25">
      <c r="A702" s="3">
        <v>515</v>
      </c>
      <c r="B702" s="3">
        <f t="shared" si="46"/>
        <v>2401</v>
      </c>
      <c r="C702" t="s">
        <v>378</v>
      </c>
      <c r="D702" s="5" t="s">
        <v>201</v>
      </c>
      <c r="E702" s="49" t="e">
        <f>VLOOKUP(C702,[3]A!$D$2:$J$467,7,FALSE)</f>
        <v>#N/A</v>
      </c>
      <c r="F702" s="50" t="s">
        <v>363</v>
      </c>
      <c r="J702" s="105">
        <v>0</v>
      </c>
      <c r="N702" s="49">
        <f>VLOOKUP(C702,Bilan!$B$4:$D$1785,3,FALSE)</f>
        <v>2401</v>
      </c>
      <c r="O702" s="49">
        <f t="shared" si="48"/>
        <v>15</v>
      </c>
      <c r="P702" s="50" t="e">
        <f>VLOOKUP(C702,[3]A!$D$2:$H$438,5,FALSE)</f>
        <v>#N/A</v>
      </c>
      <c r="Q702" s="48">
        <f>IFERROR(VLOOKUP(C702,[4]Minimes!$B$3:$G$89,6,FALSE),0)</f>
        <v>4</v>
      </c>
      <c r="R702" s="48">
        <f>IFERROR(VLOOKUP(C702,'[4]2ème'!$B$3:$I$105,6,FALSE),0)</f>
        <v>0</v>
      </c>
      <c r="S702" s="48">
        <f>IFERROR(VLOOKUP(C702,'[4]3ème'!$B$3:$I$230,6,FALSE),0)</f>
        <v>0</v>
      </c>
      <c r="T702" s="48">
        <f>IFERROR(VLOOKUP(C702,[4]Féminines!$B$3:$I$89,6,FALSE),0)</f>
        <v>0</v>
      </c>
      <c r="U702">
        <f t="shared" si="47"/>
        <v>4</v>
      </c>
    </row>
    <row r="703" spans="1:21" ht="14.45" customHeight="1" x14ac:dyDescent="0.25">
      <c r="A703" s="3">
        <v>516</v>
      </c>
      <c r="B703" s="49" t="e">
        <f t="shared" si="46"/>
        <v>#N/A</v>
      </c>
      <c r="C703"/>
      <c r="D703" s="49" t="e">
        <f>VLOOKUP(C703,[3]A!$D$2:$F$350,3,FALSE)</f>
        <v>#N/A</v>
      </c>
      <c r="E703" s="49" t="e">
        <f>VLOOKUP(C703,[3]A!$D$2:$J$467,7,FALSE)</f>
        <v>#N/A</v>
      </c>
      <c r="F703" s="50" t="s">
        <v>363</v>
      </c>
      <c r="J703" s="105">
        <f>VLOOKUP(C703,Route2021!$C$2:$J$1212,8,FALSE)</f>
        <v>0</v>
      </c>
      <c r="N703" s="49" t="e">
        <f>VLOOKUP(C703,Bilan!$B$4:$D$1785,3,FALSE)</f>
        <v>#N/A</v>
      </c>
      <c r="O703" s="49">
        <f t="shared" si="48"/>
        <v>16</v>
      </c>
      <c r="P703" s="50" t="e">
        <f>VLOOKUP(C703,[3]A!$D$2:$H$438,5,FALSE)</f>
        <v>#N/A</v>
      </c>
      <c r="Q703" s="48">
        <f>IFERROR(VLOOKUP(C703,[4]Minimes!$B$3:$G$89,6,FALSE),0)</f>
        <v>0</v>
      </c>
      <c r="R703" s="48">
        <f>IFERROR(VLOOKUP(C703,'[4]2ème'!$B$3:$I$105,6,FALSE),0)</f>
        <v>0</v>
      </c>
      <c r="S703" s="48">
        <f>IFERROR(VLOOKUP(C703,'[4]3ème'!$B$3:$I$230,6,FALSE),0)</f>
        <v>0</v>
      </c>
      <c r="T703" s="48">
        <f>IFERROR(VLOOKUP(C703,[4]Féminines!$B$3:$I$89,6,FALSE),0)</f>
        <v>0</v>
      </c>
      <c r="U703">
        <f t="shared" si="47"/>
        <v>0</v>
      </c>
    </row>
    <row r="704" spans="1:21" ht="14.45" customHeight="1" x14ac:dyDescent="0.25">
      <c r="A704" s="3">
        <v>517</v>
      </c>
      <c r="B704" s="49" t="e">
        <f t="shared" si="46"/>
        <v>#N/A</v>
      </c>
      <c r="C704"/>
      <c r="D704" s="49" t="e">
        <f>VLOOKUP(C704,[3]A!$D$2:$F$350,3,FALSE)</f>
        <v>#N/A</v>
      </c>
      <c r="E704" s="49" t="e">
        <f>VLOOKUP(C704,[3]A!$D$2:$J$467,7,FALSE)</f>
        <v>#N/A</v>
      </c>
      <c r="F704" s="50" t="s">
        <v>363</v>
      </c>
      <c r="J704" s="105">
        <f>VLOOKUP(C704,Route2021!$C$2:$J$1212,8,FALSE)</f>
        <v>0</v>
      </c>
      <c r="N704" s="49" t="e">
        <f>VLOOKUP(C704,Bilan!$B$4:$D$1785,3,FALSE)</f>
        <v>#N/A</v>
      </c>
      <c r="O704" s="49">
        <f t="shared" si="48"/>
        <v>17</v>
      </c>
      <c r="P704" s="50" t="e">
        <f>VLOOKUP(C704,[3]A!$D$2:$H$438,5,FALSE)</f>
        <v>#N/A</v>
      </c>
      <c r="Q704" s="48">
        <f>IFERROR(VLOOKUP(C704,[4]Minimes!$B$3:$G$89,6,FALSE),0)</f>
        <v>0</v>
      </c>
      <c r="R704" s="48">
        <f>IFERROR(VLOOKUP(C704,'[4]2ème'!$B$3:$I$105,6,FALSE),0)</f>
        <v>0</v>
      </c>
      <c r="S704" s="48">
        <f>IFERROR(VLOOKUP(C704,'[4]3ème'!$B$3:$I$230,6,FALSE),0)</f>
        <v>0</v>
      </c>
      <c r="T704" s="48">
        <f>IFERROR(VLOOKUP(C704,[4]Féminines!$B$3:$I$89,6,FALSE),0)</f>
        <v>0</v>
      </c>
      <c r="U704">
        <f t="shared" si="47"/>
        <v>0</v>
      </c>
    </row>
    <row r="705" spans="1:21" ht="14.45" customHeight="1" x14ac:dyDescent="0.25">
      <c r="A705" s="3">
        <v>518</v>
      </c>
      <c r="B705" s="3">
        <f t="shared" si="46"/>
        <v>2400</v>
      </c>
      <c r="C705" t="s">
        <v>3200</v>
      </c>
      <c r="D705" s="49" t="s">
        <v>36</v>
      </c>
      <c r="E705" s="49" t="e">
        <f>VLOOKUP(C705,[3]A!$D$2:$J$467,7,FALSE)</f>
        <v>#N/A</v>
      </c>
      <c r="F705" s="50" t="s">
        <v>363</v>
      </c>
      <c r="J705" s="105">
        <v>0</v>
      </c>
      <c r="N705" s="49">
        <f>VLOOKUP(C705,Bilan!$B$4:$D$1785,3,FALSE)</f>
        <v>2400</v>
      </c>
      <c r="O705" s="49">
        <f t="shared" si="48"/>
        <v>18</v>
      </c>
      <c r="P705" s="50" t="e">
        <f>VLOOKUP(C705,[3]A!$D$2:$H$438,5,FALSE)</f>
        <v>#N/A</v>
      </c>
      <c r="Q705" s="48">
        <f>IFERROR(VLOOKUP(C705,[4]Minimes!$B$3:$G$89,6,FALSE),0)</f>
        <v>13</v>
      </c>
      <c r="R705" s="48">
        <f>IFERROR(VLOOKUP(C705,'[4]2ème'!$B$3:$I$105,6,FALSE),0)</f>
        <v>0</v>
      </c>
      <c r="S705" s="48">
        <f>IFERROR(VLOOKUP(C705,'[4]3ème'!$B$3:$I$230,6,FALSE),0)</f>
        <v>0</v>
      </c>
      <c r="T705" s="48">
        <f>IFERROR(VLOOKUP(C705,[4]Féminines!$B$3:$I$89,6,FALSE),0)</f>
        <v>0</v>
      </c>
      <c r="U705">
        <f t="shared" si="47"/>
        <v>13</v>
      </c>
    </row>
    <row r="706" spans="1:21" ht="14.45" customHeight="1" x14ac:dyDescent="0.25">
      <c r="A706" s="3">
        <v>519</v>
      </c>
      <c r="B706" s="3">
        <f t="shared" si="46"/>
        <v>4488</v>
      </c>
      <c r="C706" t="s">
        <v>3310</v>
      </c>
      <c r="D706" s="49" t="s">
        <v>283</v>
      </c>
      <c r="E706" s="49" t="str">
        <f>VLOOKUP(C706,[3]A!$D$2:$J$467,7,FALSE)</f>
        <v>05999127592</v>
      </c>
      <c r="F706" s="50" t="s">
        <v>363</v>
      </c>
      <c r="J706" s="105">
        <f>VLOOKUP(C706,Route2021!$C$2:$J$1212,8,FALSE)</f>
        <v>0</v>
      </c>
      <c r="N706" s="49">
        <f>VLOOKUP(C706,Bilan!$B$4:$D$1785,3,FALSE)</f>
        <v>4488</v>
      </c>
      <c r="O706" s="49">
        <f t="shared" si="48"/>
        <v>19</v>
      </c>
      <c r="P706" s="50" t="str">
        <f>VLOOKUP(C706,[3]A!$D$2:$H$438,5,FALSE)</f>
        <v>Jeune Masculin 13/14 ans</v>
      </c>
      <c r="Q706" s="48">
        <f>IFERROR(VLOOKUP(C706,[4]Minimes!$B$3:$G$89,6,FALSE),0)</f>
        <v>13</v>
      </c>
      <c r="R706" s="48">
        <f>IFERROR(VLOOKUP(C706,'[4]2ème'!$B$3:$I$105,6,FALSE),0)</f>
        <v>0</v>
      </c>
      <c r="S706" s="48">
        <f>IFERROR(VLOOKUP(C706,'[4]3ème'!$B$3:$I$230,6,FALSE),0)</f>
        <v>0</v>
      </c>
      <c r="T706" s="48">
        <f>IFERROR(VLOOKUP(C706,[4]Féminines!$B$3:$I$89,6,FALSE),0)</f>
        <v>0</v>
      </c>
      <c r="U706">
        <f t="shared" si="47"/>
        <v>13</v>
      </c>
    </row>
    <row r="707" spans="1:21" ht="14.45" customHeight="1" x14ac:dyDescent="0.25">
      <c r="A707" s="3">
        <v>520</v>
      </c>
      <c r="B707" s="3">
        <f t="shared" si="46"/>
        <v>1300</v>
      </c>
      <c r="C707" s="5" t="s">
        <v>3746</v>
      </c>
      <c r="D707" s="49" t="s">
        <v>183</v>
      </c>
      <c r="E707" s="49" t="e">
        <f>VLOOKUP(C707,[3]A!$D$2:$J$467,7,FALSE)</f>
        <v>#N/A</v>
      </c>
      <c r="F707" s="50" t="s">
        <v>363</v>
      </c>
      <c r="J707" s="105" t="e">
        <f>VLOOKUP(C707,Route2021!$C$2:$J$1212,8,FALSE)</f>
        <v>#N/A</v>
      </c>
      <c r="N707" s="49">
        <f>VLOOKUP(C707,Bilan!$B$4:$D$1785,3,FALSE)</f>
        <v>1300</v>
      </c>
      <c r="O707" s="49">
        <f t="shared" si="48"/>
        <v>20</v>
      </c>
      <c r="P707" s="50" t="e">
        <f>VLOOKUP(C707,[3]A!$D$2:$H$438,5,FALSE)</f>
        <v>#N/A</v>
      </c>
      <c r="Q707" s="48">
        <f>IFERROR(VLOOKUP(C707,[4]Minimes!$B$3:$G$89,6,FALSE),0)</f>
        <v>1</v>
      </c>
      <c r="R707" s="48">
        <f>IFERROR(VLOOKUP(C707,'[4]2ème'!$B$3:$I$105,6,FALSE),0)</f>
        <v>0</v>
      </c>
      <c r="S707" s="48">
        <f>IFERROR(VLOOKUP(C707,'[4]3ème'!$B$3:$I$230,6,FALSE),0)</f>
        <v>0</v>
      </c>
      <c r="T707" s="48">
        <f>IFERROR(VLOOKUP(C707,[4]Féminines!$B$3:$I$89,6,FALSE),0)</f>
        <v>0</v>
      </c>
      <c r="U707">
        <f t="shared" si="47"/>
        <v>1</v>
      </c>
    </row>
    <row r="708" spans="1:21" ht="14.45" customHeight="1" x14ac:dyDescent="0.25">
      <c r="A708" s="3">
        <v>521</v>
      </c>
      <c r="B708" s="3">
        <f t="shared" si="46"/>
        <v>2381</v>
      </c>
      <c r="C708" s="5" t="s">
        <v>3064</v>
      </c>
      <c r="D708" s="49" t="str">
        <f>VLOOKUP(C708,[3]A!$D$2:$F$350,3,FALSE)</f>
        <v>SAULZOIR MONTRECOURT CYCLING CLUB</v>
      </c>
      <c r="E708" s="49" t="str">
        <f>VLOOKUP(C708,[3]A!$D$2:$J$467,7,FALSE)</f>
        <v>05999083382</v>
      </c>
      <c r="F708" s="50" t="s">
        <v>363</v>
      </c>
      <c r="J708" s="105">
        <f>VLOOKUP(C708,Route2021!$C$2:$J$1212,8,FALSE)</f>
        <v>0</v>
      </c>
      <c r="N708" s="49">
        <f>VLOOKUP(C708,Bilan!$B$4:$D$1785,3,FALSE)</f>
        <v>2381</v>
      </c>
      <c r="O708" s="49">
        <f t="shared" si="48"/>
        <v>21</v>
      </c>
      <c r="P708" s="50" t="str">
        <f>VLOOKUP(C708,[3]A!$D$2:$H$438,5,FALSE)</f>
        <v>Jeune Masculin 13/14 ans</v>
      </c>
      <c r="Q708" s="48">
        <f>IFERROR(VLOOKUP(C708,[4]Minimes!$B$3:$G$89,6,FALSE),0)</f>
        <v>13</v>
      </c>
      <c r="R708" s="48">
        <f>IFERROR(VLOOKUP(C708,'[4]2ème'!$B$3:$I$105,6,FALSE),0)</f>
        <v>0</v>
      </c>
      <c r="S708" s="48">
        <f>IFERROR(VLOOKUP(C708,'[4]3ème'!$B$3:$I$230,6,FALSE),0)</f>
        <v>0</v>
      </c>
      <c r="T708" s="48">
        <f>IFERROR(VLOOKUP(C708,[4]Féminines!$B$3:$I$89,6,FALSE),0)</f>
        <v>0</v>
      </c>
      <c r="U708">
        <f t="shared" si="47"/>
        <v>13</v>
      </c>
    </row>
    <row r="709" spans="1:21" ht="14.45" customHeight="1" x14ac:dyDescent="0.25">
      <c r="A709" s="3">
        <v>522</v>
      </c>
      <c r="B709" s="3">
        <f t="shared" si="46"/>
        <v>5147</v>
      </c>
      <c r="C709" s="49" t="s">
        <v>383</v>
      </c>
      <c r="D709" s="49" t="s">
        <v>109</v>
      </c>
      <c r="E709" s="49" t="str">
        <f>VLOOKUP(C709,[3]A!$D$2:$J$467,7,FALSE)</f>
        <v>05999114891</v>
      </c>
      <c r="F709" s="50" t="s">
        <v>363</v>
      </c>
      <c r="J709" s="105" t="e">
        <f>VLOOKUP(C709,Route2021!$C$2:$J$1212,8,FALSE)</f>
        <v>#N/A</v>
      </c>
      <c r="N709" s="49">
        <f>VLOOKUP(C709,Bilan!$B$4:$D$1785,3,FALSE)</f>
        <v>5147</v>
      </c>
      <c r="O709" s="49">
        <f t="shared" si="48"/>
        <v>22</v>
      </c>
      <c r="P709" s="50" t="str">
        <f>VLOOKUP(C709,[3]A!$D$2:$H$438,5,FALSE)</f>
        <v>Jeune Masculin 13/14 ans</v>
      </c>
      <c r="Q709" s="48">
        <f>IFERROR(VLOOKUP(C709,[4]Minimes!$B$3:$G$89,6,FALSE),0)</f>
        <v>0</v>
      </c>
      <c r="R709" s="48">
        <f>IFERROR(VLOOKUP(C709,'[4]2ème'!$B$3:$I$105,6,FALSE),0)</f>
        <v>0</v>
      </c>
      <c r="S709" s="48">
        <f>IFERROR(VLOOKUP(C709,'[4]3ème'!$B$3:$I$230,6,FALSE),0)</f>
        <v>0</v>
      </c>
      <c r="T709" s="48">
        <f>IFERROR(VLOOKUP(C709,[4]Féminines!$B$3:$I$89,6,FALSE),0)</f>
        <v>0</v>
      </c>
      <c r="U709">
        <f t="shared" si="47"/>
        <v>0</v>
      </c>
    </row>
    <row r="710" spans="1:21" ht="14.45" customHeight="1" x14ac:dyDescent="0.25">
      <c r="A710" s="3">
        <v>523</v>
      </c>
      <c r="B710" s="3">
        <f t="shared" si="46"/>
        <v>4498</v>
      </c>
      <c r="C710" s="49" t="s">
        <v>374</v>
      </c>
      <c r="D710" s="49" t="s">
        <v>3182</v>
      </c>
      <c r="E710" s="49" t="e">
        <f>VLOOKUP(C710,[3]A!$D$2:$J$467,7,FALSE)</f>
        <v>#N/A</v>
      </c>
      <c r="F710" s="50" t="s">
        <v>363</v>
      </c>
      <c r="J710" s="105">
        <v>0</v>
      </c>
      <c r="N710" s="49">
        <f>VLOOKUP(C710,Bilan!$B$4:$D$1785,3,FALSE)</f>
        <v>4498</v>
      </c>
      <c r="O710" s="49">
        <f t="shared" si="48"/>
        <v>23</v>
      </c>
      <c r="P710" s="50" t="e">
        <f>VLOOKUP(C710,[3]A!$D$2:$H$438,5,FALSE)</f>
        <v>#N/A</v>
      </c>
      <c r="Q710" s="48">
        <f>IFERROR(VLOOKUP(C710,[4]Minimes!$B$3:$G$89,6,FALSE),0)</f>
        <v>7</v>
      </c>
      <c r="R710" s="48">
        <f>IFERROR(VLOOKUP(C710,'[4]2ème'!$B$3:$I$105,6,FALSE),0)</f>
        <v>0</v>
      </c>
      <c r="S710" s="48">
        <f>IFERROR(VLOOKUP(C710,'[4]3ème'!$B$3:$I$230,6,FALSE),0)</f>
        <v>0</v>
      </c>
      <c r="T710" s="48">
        <f>IFERROR(VLOOKUP(C710,[4]Féminines!$B$3:$I$89,6,FALSE),0)</f>
        <v>0</v>
      </c>
      <c r="U710">
        <f t="shared" si="47"/>
        <v>7</v>
      </c>
    </row>
    <row r="711" spans="1:21" ht="14.45" customHeight="1" x14ac:dyDescent="0.25">
      <c r="A711" s="3"/>
      <c r="B711" s="3">
        <v>2394</v>
      </c>
      <c r="C711" s="49" t="s">
        <v>388</v>
      </c>
      <c r="D711" s="49" t="s">
        <v>105</v>
      </c>
      <c r="E711" s="49" t="e">
        <f>VLOOKUP(C711,[3]A!$D$2:$J$467,7,FALSE)</f>
        <v>#N/A</v>
      </c>
      <c r="F711" s="50" t="s">
        <v>363</v>
      </c>
      <c r="J711" s="105">
        <f>VLOOKUP(C711,Route2021!$C$2:$J$1212,8,FALSE)</f>
        <v>0</v>
      </c>
      <c r="N711" s="49" t="str">
        <f>VLOOKUP(C711,Bilan!$B$4:$D$1785,3,FALSE)</f>
        <v xml:space="preserve"> </v>
      </c>
      <c r="O711" s="49">
        <f t="shared" si="48"/>
        <v>-500</v>
      </c>
      <c r="P711" s="50" t="e">
        <f>VLOOKUP(C711,[3]A!$D$2:$H$438,5,FALSE)</f>
        <v>#N/A</v>
      </c>
      <c r="Q711" s="48">
        <f>IFERROR(VLOOKUP(C711,[4]Minimes!$B$3:$G$89,6,FALSE),0)</f>
        <v>0</v>
      </c>
      <c r="R711" s="48">
        <f>IFERROR(VLOOKUP(C711,'[4]2ème'!$B$3:$I$105,6,FALSE),0)</f>
        <v>0</v>
      </c>
      <c r="S711" s="48">
        <f>IFERROR(VLOOKUP(C711,'[4]3ème'!$B$3:$I$230,6,FALSE),0)</f>
        <v>0</v>
      </c>
      <c r="T711" s="48">
        <f>IFERROR(VLOOKUP(C711,[4]Féminines!$B$3:$I$89,6,FALSE),0)</f>
        <v>0</v>
      </c>
      <c r="U711">
        <f t="shared" si="47"/>
        <v>0</v>
      </c>
    </row>
    <row r="712" spans="1:21" ht="14.45" customHeight="1" x14ac:dyDescent="0.25">
      <c r="A712" s="3">
        <v>525</v>
      </c>
      <c r="B712" s="3">
        <f t="shared" ref="B712:B740" si="49">N712</f>
        <v>4449</v>
      </c>
      <c r="C712" s="49" t="s">
        <v>2925</v>
      </c>
      <c r="D712" s="49" t="s">
        <v>36</v>
      </c>
      <c r="E712" s="49" t="e">
        <f>VLOOKUP(C712,[3]A!$D$2:$J$467,7,FALSE)</f>
        <v>#N/A</v>
      </c>
      <c r="F712" s="50" t="s">
        <v>363</v>
      </c>
      <c r="J712" s="105">
        <v>0</v>
      </c>
      <c r="N712" s="49">
        <f>VLOOKUP(C712,Bilan!$B$4:$D$1785,3,FALSE)</f>
        <v>4449</v>
      </c>
      <c r="O712" s="49">
        <f t="shared" si="48"/>
        <v>25</v>
      </c>
      <c r="P712" s="50" t="e">
        <f>VLOOKUP(C712,[3]A!$D$2:$H$438,5,FALSE)</f>
        <v>#N/A</v>
      </c>
      <c r="Q712" s="48">
        <f>IFERROR(VLOOKUP(C712,[4]Minimes!$B$3:$G$89,6,FALSE),0)</f>
        <v>0</v>
      </c>
      <c r="R712" s="48">
        <f>IFERROR(VLOOKUP(C712,'[4]2ème'!$B$3:$I$105,6,FALSE),0)</f>
        <v>0</v>
      </c>
      <c r="S712" s="48">
        <f>IFERROR(VLOOKUP(C712,'[4]3ème'!$B$3:$I$230,6,FALSE),0)</f>
        <v>0</v>
      </c>
      <c r="T712" s="48">
        <f>IFERROR(VLOOKUP(C712,[4]Féminines!$B$3:$I$89,6,FALSE),0)</f>
        <v>0</v>
      </c>
      <c r="U712">
        <f t="shared" si="47"/>
        <v>0</v>
      </c>
    </row>
    <row r="713" spans="1:21" ht="14.45" customHeight="1" x14ac:dyDescent="0.25">
      <c r="A713" s="3">
        <v>526</v>
      </c>
      <c r="B713" s="3" t="str">
        <f t="shared" si="49"/>
        <v xml:space="preserve"> </v>
      </c>
      <c r="C713" s="49" t="s">
        <v>372</v>
      </c>
      <c r="D713" s="49" t="e">
        <f>VLOOKUP(C713,[3]A!$D$2:$F$350,3,FALSE)</f>
        <v>#N/A</v>
      </c>
      <c r="E713" s="49" t="e">
        <f>VLOOKUP(C713,[3]A!$D$2:$J$467,7,FALSE)</f>
        <v>#N/A</v>
      </c>
      <c r="F713" s="50" t="s">
        <v>363</v>
      </c>
      <c r="J713" s="105">
        <f>VLOOKUP(C713,Route2021!$C$2:$J$1212,8,FALSE)</f>
        <v>0</v>
      </c>
      <c r="N713" s="49" t="str">
        <f>VLOOKUP(C713,Bilan!$B$4:$D$1785,3,FALSE)</f>
        <v xml:space="preserve"> </v>
      </c>
      <c r="O713" s="49">
        <f t="shared" si="48"/>
        <v>26</v>
      </c>
      <c r="P713" s="50" t="e">
        <f>VLOOKUP(C713,[3]A!$D$2:$H$438,5,FALSE)</f>
        <v>#N/A</v>
      </c>
      <c r="Q713" s="48">
        <f>IFERROR(VLOOKUP(C713,[4]Minimes!$B$3:$G$89,6,FALSE),0)</f>
        <v>0</v>
      </c>
      <c r="R713" s="48">
        <f>IFERROR(VLOOKUP(C713,'[4]2ème'!$B$3:$I$105,6,FALSE),0)</f>
        <v>0</v>
      </c>
      <c r="S713" s="48">
        <f>IFERROR(VLOOKUP(C713,'[4]3ème'!$B$3:$I$230,6,FALSE),0)</f>
        <v>0</v>
      </c>
      <c r="T713" s="48">
        <f>IFERROR(VLOOKUP(C713,[4]Féminines!$B$3:$I$89,6,FALSE),0)</f>
        <v>0</v>
      </c>
      <c r="U713">
        <f t="shared" si="47"/>
        <v>0</v>
      </c>
    </row>
    <row r="714" spans="1:21" ht="14.45" customHeight="1" x14ac:dyDescent="0.25">
      <c r="A714" s="3">
        <v>527</v>
      </c>
      <c r="B714" s="3">
        <f t="shared" si="49"/>
        <v>2393</v>
      </c>
      <c r="C714" s="49" t="s">
        <v>392</v>
      </c>
      <c r="D714" s="49" t="str">
        <f>VLOOKUP(C714,[3]A!$D$2:$F$350,3,FALSE)</f>
        <v>UNION VELOCIPEDIQUE FOURMISIENNE</v>
      </c>
      <c r="E714" s="49" t="str">
        <f>VLOOKUP(C714,[3]A!$D$2:$J$467,7,FALSE)</f>
        <v>05999026799</v>
      </c>
      <c r="F714" s="50" t="s">
        <v>363</v>
      </c>
      <c r="J714" s="105">
        <v>1</v>
      </c>
      <c r="N714" s="49">
        <f>VLOOKUP(C714,Bilan!$B$4:$D$1785,3,FALSE)</f>
        <v>2393</v>
      </c>
      <c r="O714" s="49">
        <f t="shared" si="48"/>
        <v>27</v>
      </c>
      <c r="P714" s="50" t="str">
        <f>VLOOKUP(C714,[3]A!$D$2:$H$438,5,FALSE)</f>
        <v>Jeune Masculin 13/14 ans</v>
      </c>
      <c r="Q714" s="48">
        <f>IFERROR(VLOOKUP(C714,[4]Minimes!$B$3:$G$89,6,FALSE),0)</f>
        <v>13</v>
      </c>
      <c r="R714" s="48">
        <f>IFERROR(VLOOKUP(C714,'[4]2ème'!$B$3:$I$105,6,FALSE),0)</f>
        <v>0</v>
      </c>
      <c r="S714" s="48">
        <f>IFERROR(VLOOKUP(C714,'[4]3ème'!$B$3:$I$230,6,FALSE),0)</f>
        <v>0</v>
      </c>
      <c r="T714" s="48">
        <f>IFERROR(VLOOKUP(C714,[4]Féminines!$B$3:$I$89,6,FALSE),0)</f>
        <v>0</v>
      </c>
      <c r="U714">
        <f t="shared" si="47"/>
        <v>13</v>
      </c>
    </row>
    <row r="715" spans="1:21" ht="14.45" customHeight="1" x14ac:dyDescent="0.25">
      <c r="A715" s="3">
        <v>528</v>
      </c>
      <c r="B715" s="3">
        <f t="shared" si="49"/>
        <v>4348</v>
      </c>
      <c r="C715" s="49" t="s">
        <v>3378</v>
      </c>
      <c r="D715" s="49" t="s">
        <v>174</v>
      </c>
      <c r="E715" s="49" t="e">
        <f>VLOOKUP(C715,[3]A!$D$2:$J$467,7,FALSE)</f>
        <v>#N/A</v>
      </c>
      <c r="F715" s="50" t="s">
        <v>363</v>
      </c>
      <c r="J715" s="105">
        <f>VLOOKUP(C715,Route2021!$C$2:$J$1212,8,FALSE)</f>
        <v>0</v>
      </c>
      <c r="N715" s="49">
        <f>VLOOKUP(C715,Bilan!$B$4:$D$1785,3,FALSE)</f>
        <v>4348</v>
      </c>
      <c r="O715" s="49">
        <f t="shared" si="48"/>
        <v>28</v>
      </c>
      <c r="P715" s="50" t="e">
        <f>VLOOKUP(C715,[3]A!$D$2:$H$438,5,FALSE)</f>
        <v>#N/A</v>
      </c>
      <c r="Q715" s="48">
        <f>IFERROR(VLOOKUP(C715,[4]Minimes!$B$3:$G$89,6,FALSE),0)</f>
        <v>10</v>
      </c>
      <c r="R715" s="48">
        <f>IFERROR(VLOOKUP(C715,'[4]2ème'!$B$3:$I$105,6,FALSE),0)</f>
        <v>0</v>
      </c>
      <c r="S715" s="48">
        <f>IFERROR(VLOOKUP(C715,'[4]3ème'!$B$3:$I$230,6,FALSE),0)</f>
        <v>0</v>
      </c>
      <c r="T715" s="48">
        <f>IFERROR(VLOOKUP(C715,[4]Féminines!$B$3:$I$89,6,FALSE),0)</f>
        <v>0</v>
      </c>
      <c r="U715">
        <f t="shared" si="47"/>
        <v>10</v>
      </c>
    </row>
    <row r="716" spans="1:21" ht="14.45" customHeight="1" x14ac:dyDescent="0.25">
      <c r="A716" s="3">
        <v>529</v>
      </c>
      <c r="B716" s="3">
        <f t="shared" si="49"/>
        <v>4315</v>
      </c>
      <c r="C716" s="49" t="s">
        <v>369</v>
      </c>
      <c r="D716" s="51" t="s">
        <v>174</v>
      </c>
      <c r="E716" s="49" t="e">
        <f>VLOOKUP(C716,[3]A!$D$2:$J$467,7,FALSE)</f>
        <v>#N/A</v>
      </c>
      <c r="F716" s="50" t="s">
        <v>363</v>
      </c>
      <c r="J716" s="105">
        <f>VLOOKUP(C716,Route2021!$C$2:$J$1212,8,FALSE)</f>
        <v>0</v>
      </c>
      <c r="N716" s="49">
        <f>VLOOKUP(C716,Bilan!$B$4:$D$1785,3,FALSE)</f>
        <v>4315</v>
      </c>
      <c r="O716" s="49">
        <f t="shared" si="48"/>
        <v>29</v>
      </c>
      <c r="P716" s="50" t="e">
        <f>VLOOKUP(C716,[3]A!$D$2:$H$438,5,FALSE)</f>
        <v>#N/A</v>
      </c>
      <c r="Q716" s="48">
        <f>IFERROR(VLOOKUP(C716,[4]Minimes!$B$3:$G$89,6,FALSE),0)</f>
        <v>5</v>
      </c>
      <c r="R716" s="48">
        <f>IFERROR(VLOOKUP(C716,'[4]2ème'!$B$3:$I$105,6,FALSE),0)</f>
        <v>0</v>
      </c>
      <c r="S716" s="48">
        <f>IFERROR(VLOOKUP(C716,'[4]3ème'!$B$3:$I$230,6,FALSE),0)</f>
        <v>0</v>
      </c>
      <c r="T716" s="48">
        <f>IFERROR(VLOOKUP(C716,[4]Féminines!$B$3:$I$89,6,FALSE),0)</f>
        <v>0</v>
      </c>
      <c r="U716">
        <f t="shared" si="47"/>
        <v>5</v>
      </c>
    </row>
    <row r="717" spans="1:21" ht="14.45" customHeight="1" x14ac:dyDescent="0.25">
      <c r="A717" s="3">
        <v>530</v>
      </c>
      <c r="B717" s="3" t="str">
        <f t="shared" si="49"/>
        <v xml:space="preserve"> </v>
      </c>
      <c r="C717" s="49" t="s">
        <v>3377</v>
      </c>
      <c r="D717" s="49" t="s">
        <v>174</v>
      </c>
      <c r="E717" s="49" t="e">
        <f>VLOOKUP(C717,[3]A!$D$2:$J$467,7,FALSE)</f>
        <v>#N/A</v>
      </c>
      <c r="F717" s="50" t="s">
        <v>363</v>
      </c>
      <c r="J717" s="105">
        <f>VLOOKUP(C717,Route2021!$C$2:$J$1212,8,FALSE)</f>
        <v>0</v>
      </c>
      <c r="N717" s="49" t="str">
        <f>VLOOKUP(C717,Bilan!$B$4:$D$1785,3,FALSE)</f>
        <v xml:space="preserve"> </v>
      </c>
      <c r="O717" s="49">
        <f t="shared" si="48"/>
        <v>30</v>
      </c>
      <c r="P717" s="50" t="e">
        <f>VLOOKUP(C717,[3]A!$D$2:$H$438,5,FALSE)</f>
        <v>#N/A</v>
      </c>
      <c r="Q717" s="48">
        <f>IFERROR(VLOOKUP(C717,[4]Minimes!$B$3:$G$89,6,FALSE),0)</f>
        <v>0</v>
      </c>
      <c r="R717" s="48">
        <f>IFERROR(VLOOKUP(C717,'[4]2ème'!$B$3:$I$105,6,FALSE),0)</f>
        <v>0</v>
      </c>
      <c r="S717" s="48">
        <f>IFERROR(VLOOKUP(C717,'[4]3ème'!$B$3:$I$230,6,FALSE),0)</f>
        <v>0</v>
      </c>
      <c r="T717" s="48">
        <f>IFERROR(VLOOKUP(C717,[4]Féminines!$B$3:$I$89,6,FALSE),0)</f>
        <v>0</v>
      </c>
      <c r="U717">
        <f t="shared" si="47"/>
        <v>0</v>
      </c>
    </row>
    <row r="718" spans="1:21" ht="14.45" customHeight="1" x14ac:dyDescent="0.25">
      <c r="A718" s="3">
        <v>532</v>
      </c>
      <c r="B718" s="3">
        <f t="shared" si="49"/>
        <v>5148</v>
      </c>
      <c r="C718" s="5" t="s">
        <v>382</v>
      </c>
      <c r="D718" s="49" t="s">
        <v>174</v>
      </c>
      <c r="E718" s="49" t="e">
        <f>VLOOKUP(C718,[3]A!$D$2:$J$467,7,FALSE)</f>
        <v>#N/A</v>
      </c>
      <c r="F718" s="50" t="s">
        <v>363</v>
      </c>
      <c r="J718" s="105">
        <v>0</v>
      </c>
      <c r="N718" s="49">
        <f>VLOOKUP(C718,Bilan!$B$4:$D$1785,3,FALSE)</f>
        <v>5148</v>
      </c>
      <c r="O718" s="49">
        <f t="shared" si="48"/>
        <v>32</v>
      </c>
      <c r="P718" s="50" t="e">
        <f>VLOOKUP(C718,[3]A!$D$2:$H$438,5,FALSE)</f>
        <v>#N/A</v>
      </c>
      <c r="Q718" s="48">
        <f>IFERROR(VLOOKUP(C718,[4]Minimes!$B$3:$G$89,6,FALSE),0)</f>
        <v>6</v>
      </c>
      <c r="R718" s="48">
        <f>IFERROR(VLOOKUP(C718,'[4]2ème'!$B$3:$I$105,6,FALSE),0)</f>
        <v>0</v>
      </c>
      <c r="S718" s="48">
        <f>IFERROR(VLOOKUP(C718,'[4]3ème'!$B$3:$I$230,6,FALSE),0)</f>
        <v>0</v>
      </c>
      <c r="T718" s="48">
        <f>IFERROR(VLOOKUP(C718,[4]Féminines!$B$3:$I$89,6,FALSE),0)</f>
        <v>0</v>
      </c>
      <c r="U718">
        <f t="shared" si="47"/>
        <v>6</v>
      </c>
    </row>
    <row r="719" spans="1:21" ht="14.45" customHeight="1" x14ac:dyDescent="0.25">
      <c r="A719" s="3">
        <v>533</v>
      </c>
      <c r="B719" s="3" t="str">
        <f t="shared" si="49"/>
        <v xml:space="preserve"> </v>
      </c>
      <c r="C719" s="5" t="s">
        <v>3761</v>
      </c>
      <c r="D719" s="49" t="s">
        <v>174</v>
      </c>
      <c r="E719" s="49" t="e">
        <f>VLOOKUP(C719,[3]A!$D$2:$J$467,7,FALSE)</f>
        <v>#N/A</v>
      </c>
      <c r="F719" s="50" t="s">
        <v>363</v>
      </c>
      <c r="J719" s="105">
        <v>0</v>
      </c>
      <c r="N719" s="49" t="str">
        <f>VLOOKUP(C719,Bilan!$B$4:$D$1785,3,FALSE)</f>
        <v xml:space="preserve"> </v>
      </c>
      <c r="O719" s="49">
        <f t="shared" si="48"/>
        <v>33</v>
      </c>
      <c r="P719" s="50" t="e">
        <f>VLOOKUP(C719,[3]A!$D$2:$H$438,5,FALSE)</f>
        <v>#N/A</v>
      </c>
      <c r="Q719" s="48">
        <f>IFERROR(VLOOKUP(C719,[4]Minimes!$B$3:$G$89,6,FALSE),0)</f>
        <v>0</v>
      </c>
      <c r="R719" s="48">
        <f>IFERROR(VLOOKUP(C719,'[4]2ème'!$B$3:$I$105,6,FALSE),0)</f>
        <v>0</v>
      </c>
      <c r="S719" s="48">
        <f>IFERROR(VLOOKUP(C719,'[4]3ème'!$B$3:$I$230,6,FALSE),0)</f>
        <v>0</v>
      </c>
      <c r="T719" s="48">
        <f>IFERROR(VLOOKUP(C719,[4]Féminines!$B$3:$I$89,6,FALSE),0)</f>
        <v>0</v>
      </c>
      <c r="U719">
        <f t="shared" si="47"/>
        <v>0</v>
      </c>
    </row>
    <row r="720" spans="1:21" ht="14.45" customHeight="1" x14ac:dyDescent="0.25">
      <c r="A720" s="3">
        <v>534</v>
      </c>
      <c r="B720" s="3">
        <f t="shared" si="49"/>
        <v>5132</v>
      </c>
      <c r="C720" s="5" t="s">
        <v>3762</v>
      </c>
      <c r="D720" s="49" t="s">
        <v>174</v>
      </c>
      <c r="E720" s="49" t="e">
        <f>VLOOKUP(C720,[3]A!$D$2:$J$467,7,FALSE)</f>
        <v>#N/A</v>
      </c>
      <c r="F720" s="50" t="s">
        <v>363</v>
      </c>
      <c r="J720" s="105">
        <v>0</v>
      </c>
      <c r="N720" s="49">
        <f>VLOOKUP(C720,Bilan!$B$4:$D$1785,3,FALSE)</f>
        <v>5132</v>
      </c>
      <c r="O720" s="49">
        <f t="shared" si="48"/>
        <v>34</v>
      </c>
      <c r="P720" s="50" t="e">
        <f>VLOOKUP(C720,[3]A!$D$2:$H$438,5,FALSE)</f>
        <v>#N/A</v>
      </c>
      <c r="Q720" s="48">
        <f>IFERROR(VLOOKUP(C720,[4]Minimes!$B$3:$G$89,6,FALSE),0)</f>
        <v>5</v>
      </c>
      <c r="R720" s="48">
        <f>IFERROR(VLOOKUP(C720,'[4]2ème'!$B$3:$I$105,6,FALSE),0)</f>
        <v>0</v>
      </c>
      <c r="S720" s="48">
        <f>IFERROR(VLOOKUP(C720,'[4]3ème'!$B$3:$I$230,6,FALSE),0)</f>
        <v>0</v>
      </c>
      <c r="T720" s="48">
        <f>IFERROR(VLOOKUP(C720,[4]Féminines!$B$3:$I$89,6,FALSE),0)</f>
        <v>0</v>
      </c>
      <c r="U720">
        <f t="shared" si="47"/>
        <v>5</v>
      </c>
    </row>
    <row r="721" spans="1:21" ht="14.45" customHeight="1" x14ac:dyDescent="0.25">
      <c r="A721" s="3">
        <v>535</v>
      </c>
      <c r="B721" s="3">
        <f t="shared" si="49"/>
        <v>3145</v>
      </c>
      <c r="C721" s="5" t="s">
        <v>396</v>
      </c>
      <c r="D721" s="5" t="s">
        <v>17</v>
      </c>
      <c r="E721" s="49" t="str">
        <f>VLOOKUP(C721,[3]A!$D$2:$J$467,7,FALSE)</f>
        <v>05999109574</v>
      </c>
      <c r="F721" s="50" t="s">
        <v>363</v>
      </c>
      <c r="J721" s="105">
        <v>0</v>
      </c>
      <c r="N721" s="49">
        <f>VLOOKUP(C721,Bilan!$B$4:$D$1785,3,FALSE)</f>
        <v>3145</v>
      </c>
      <c r="O721" s="49">
        <f t="shared" si="48"/>
        <v>35</v>
      </c>
      <c r="P721" s="50" t="str">
        <f>VLOOKUP(C721,[3]A!$D$2:$H$438,5,FALSE)</f>
        <v>Jeune Masculin 13/14 ans</v>
      </c>
      <c r="Q721" s="48">
        <f>IFERROR(VLOOKUP(C721,[4]Minimes!$B$3:$G$89,6,FALSE),0)</f>
        <v>1</v>
      </c>
      <c r="R721" s="48">
        <f>IFERROR(VLOOKUP(C721,'[4]2ème'!$B$3:$I$105,6,FALSE),0)</f>
        <v>0</v>
      </c>
      <c r="S721" s="48">
        <f>IFERROR(VLOOKUP(C721,'[4]3ème'!$B$3:$I$230,6,FALSE),0)</f>
        <v>0</v>
      </c>
      <c r="T721" s="48">
        <f>IFERROR(VLOOKUP(C721,[4]Féminines!$B$3:$I$89,6,FALSE),0)</f>
        <v>0</v>
      </c>
      <c r="U721">
        <f t="shared" si="47"/>
        <v>1</v>
      </c>
    </row>
    <row r="722" spans="1:21" ht="14.45" customHeight="1" x14ac:dyDescent="0.25">
      <c r="A722" s="3">
        <v>536</v>
      </c>
      <c r="B722" s="3">
        <f t="shared" si="49"/>
        <v>7082</v>
      </c>
      <c r="C722" s="5" t="s">
        <v>400</v>
      </c>
      <c r="D722" s="5" t="s">
        <v>86</v>
      </c>
      <c r="E722" s="49" t="str">
        <f>VLOOKUP(C722,[3]A!$D$2:$J$467,7,FALSE)</f>
        <v>06297095022</v>
      </c>
      <c r="F722" s="50" t="s">
        <v>363</v>
      </c>
      <c r="J722" s="105">
        <v>0</v>
      </c>
      <c r="N722" s="49">
        <f>VLOOKUP(C722,Bilan!$B$4:$D$1785,3,FALSE)</f>
        <v>7082</v>
      </c>
      <c r="O722" s="49">
        <f t="shared" si="48"/>
        <v>36</v>
      </c>
      <c r="P722" s="50" t="str">
        <f>VLOOKUP(C722,[3]A!$D$2:$H$438,5,FALSE)</f>
        <v>Jeune Masculin 13/14 ans</v>
      </c>
      <c r="Q722" s="48">
        <f>IFERROR(VLOOKUP(C722,[4]Minimes!$B$3:$G$89,6,FALSE),0)</f>
        <v>8</v>
      </c>
      <c r="R722" s="48">
        <f>IFERROR(VLOOKUP(C722,'[4]2ème'!$B$3:$I$105,6,FALSE),0)</f>
        <v>0</v>
      </c>
      <c r="S722" s="48">
        <f>IFERROR(VLOOKUP(C722,'[4]3ème'!$B$3:$I$230,6,FALSE),0)</f>
        <v>0</v>
      </c>
      <c r="T722" s="48">
        <f>IFERROR(VLOOKUP(C722,[4]Féminines!$B$3:$I$89,6,FALSE),0)</f>
        <v>0</v>
      </c>
      <c r="U722">
        <f t="shared" si="47"/>
        <v>8</v>
      </c>
    </row>
    <row r="723" spans="1:21" x14ac:dyDescent="0.25">
      <c r="A723" s="3">
        <v>537</v>
      </c>
      <c r="B723" s="3">
        <f t="shared" si="49"/>
        <v>4868</v>
      </c>
      <c r="C723" s="5" t="s">
        <v>3832</v>
      </c>
      <c r="D723" s="5" t="s">
        <v>3127</v>
      </c>
      <c r="E723" s="49" t="e">
        <f>VLOOKUP(C723,[3]A!$D$2:$J$467,7,FALSE)</f>
        <v>#N/A</v>
      </c>
      <c r="F723" s="50" t="s">
        <v>363</v>
      </c>
      <c r="J723" s="105">
        <v>0</v>
      </c>
      <c r="N723" s="49">
        <f>VLOOKUP(C723,Bilan!$B$4:$D$1785,3,FALSE)</f>
        <v>4868</v>
      </c>
      <c r="O723" s="49">
        <f t="shared" si="48"/>
        <v>37</v>
      </c>
      <c r="P723" s="50" t="e">
        <f>VLOOKUP(C723,[3]A!$D$2:$H$438,5,FALSE)</f>
        <v>#N/A</v>
      </c>
      <c r="Q723" s="48">
        <f>IFERROR(VLOOKUP(C723,[4]Minimes!$B$3:$G$89,6,FALSE),0)</f>
        <v>2</v>
      </c>
      <c r="R723" s="48">
        <f>IFERROR(VLOOKUP(C723,'[4]2ème'!$B$3:$I$105,6,FALSE),0)</f>
        <v>0</v>
      </c>
      <c r="S723" s="48">
        <f>IFERROR(VLOOKUP(C723,'[4]3ème'!$B$3:$I$230,6,FALSE),0)</f>
        <v>0</v>
      </c>
      <c r="T723" s="48">
        <f>IFERROR(VLOOKUP(C723,[4]Féminines!$B$3:$I$89,6,FALSE),0)</f>
        <v>0</v>
      </c>
      <c r="U723">
        <f t="shared" si="47"/>
        <v>2</v>
      </c>
    </row>
    <row r="724" spans="1:21" x14ac:dyDescent="0.25">
      <c r="A724" s="3">
        <v>538</v>
      </c>
      <c r="B724" s="3">
        <f t="shared" si="49"/>
        <v>5159</v>
      </c>
      <c r="C724" s="5" t="s">
        <v>3788</v>
      </c>
      <c r="D724" s="5" t="s">
        <v>174</v>
      </c>
      <c r="E724" s="49" t="e">
        <f>VLOOKUP(C724,[3]A!$D$2:$J$467,7,FALSE)</f>
        <v>#N/A</v>
      </c>
      <c r="F724" s="50" t="s">
        <v>363</v>
      </c>
      <c r="J724" s="105">
        <v>0</v>
      </c>
      <c r="N724" s="49">
        <f>VLOOKUP(C724,Bilan!$B$4:$D$1785,3,FALSE)</f>
        <v>5159</v>
      </c>
      <c r="O724" s="49">
        <f t="shared" si="48"/>
        <v>38</v>
      </c>
      <c r="P724" s="50" t="e">
        <f>VLOOKUP(C724,[3]A!$D$2:$H$438,5,FALSE)</f>
        <v>#N/A</v>
      </c>
      <c r="Q724" s="48">
        <f>IFERROR(VLOOKUP(C724,[4]Minimes!$B$3:$G$89,6,FALSE),0)</f>
        <v>3</v>
      </c>
      <c r="R724" s="48">
        <f>IFERROR(VLOOKUP(C724,'[4]2ème'!$B$3:$I$105,6,FALSE),0)</f>
        <v>0</v>
      </c>
      <c r="S724" s="48">
        <f>IFERROR(VLOOKUP(C724,'[4]3ème'!$B$3:$I$230,6,FALSE),0)</f>
        <v>0</v>
      </c>
      <c r="T724" s="48">
        <f>IFERROR(VLOOKUP(C724,[4]Féminines!$B$3:$I$89,6,FALSE),0)</f>
        <v>0</v>
      </c>
      <c r="U724">
        <f t="shared" si="47"/>
        <v>3</v>
      </c>
    </row>
    <row r="725" spans="1:21" x14ac:dyDescent="0.25">
      <c r="A725" s="3">
        <v>539</v>
      </c>
      <c r="B725" s="3">
        <f t="shared" si="49"/>
        <v>4873</v>
      </c>
      <c r="C725" s="5" t="s">
        <v>3843</v>
      </c>
      <c r="D725" s="5" t="s">
        <v>3127</v>
      </c>
      <c r="E725" s="49" t="e">
        <f>VLOOKUP(C725,[3]A!$D$2:$J$467,7,FALSE)</f>
        <v>#N/A</v>
      </c>
      <c r="F725" s="50" t="s">
        <v>363</v>
      </c>
      <c r="J725" s="105">
        <v>0</v>
      </c>
      <c r="N725" s="49">
        <f>VLOOKUP(C725,Bilan!$B$4:$D$1785,3,FALSE)</f>
        <v>4873</v>
      </c>
      <c r="O725" s="49">
        <f t="shared" si="48"/>
        <v>39</v>
      </c>
      <c r="P725" s="50" t="e">
        <f>VLOOKUP(C725,[3]A!$D$2:$H$438,5,FALSE)</f>
        <v>#N/A</v>
      </c>
      <c r="Q725" s="48">
        <f>IFERROR(VLOOKUP(C725,[4]Minimes!$B$3:$G$89,6,FALSE),0)</f>
        <v>2</v>
      </c>
      <c r="R725" s="48">
        <f>IFERROR(VLOOKUP(C725,'[4]2ème'!$B$3:$I$105,6,FALSE),0)</f>
        <v>0</v>
      </c>
      <c r="S725" s="48">
        <f>IFERROR(VLOOKUP(C725,'[4]3ème'!$B$3:$I$230,6,FALSE),0)</f>
        <v>0</v>
      </c>
      <c r="T725" s="48">
        <f>IFERROR(VLOOKUP(C725,[4]Féminines!$B$3:$I$89,6,FALSE),0)</f>
        <v>0</v>
      </c>
      <c r="U725">
        <f t="shared" si="47"/>
        <v>2</v>
      </c>
    </row>
    <row r="726" spans="1:21" x14ac:dyDescent="0.25">
      <c r="A726" s="3">
        <v>540</v>
      </c>
      <c r="B726" s="3">
        <f t="shared" si="49"/>
        <v>4464</v>
      </c>
      <c r="C726" s="5" t="s">
        <v>3745</v>
      </c>
      <c r="D726" s="5" t="s">
        <v>183</v>
      </c>
      <c r="E726" s="49" t="str">
        <f>VLOOKUP(C726,[3]A!$D$2:$J$467,7,FALSE)</f>
        <v>05999127547</v>
      </c>
      <c r="F726" s="50" t="s">
        <v>363</v>
      </c>
      <c r="J726" s="105" t="e">
        <f>VLOOKUP(C726,Route2021!$C$2:$J$1212,8,FALSE)</f>
        <v>#N/A</v>
      </c>
      <c r="N726" s="49">
        <f>VLOOKUP(C726,Bilan!$B$4:$D$1785,3,FALSE)</f>
        <v>4464</v>
      </c>
      <c r="O726" s="49">
        <f t="shared" si="48"/>
        <v>40</v>
      </c>
      <c r="P726" s="50" t="str">
        <f>VLOOKUP(C726,[3]A!$D$2:$H$438,5,FALSE)</f>
        <v>Jeune Masculin 13/14 ans</v>
      </c>
      <c r="Q726" s="48">
        <f>IFERROR(VLOOKUP(C726,[4]Minimes!$B$3:$G$89,6,FALSE),0)</f>
        <v>4</v>
      </c>
      <c r="R726" s="48">
        <f>IFERROR(VLOOKUP(C726,'[4]2ème'!$B$3:$I$105,6,FALSE),0)</f>
        <v>0</v>
      </c>
      <c r="S726" s="48">
        <f>IFERROR(VLOOKUP(C726,'[4]3ème'!$B$3:$I$230,6,FALSE),0)</f>
        <v>0</v>
      </c>
      <c r="T726" s="48">
        <f>IFERROR(VLOOKUP(C726,[4]Féminines!$B$3:$I$89,6,FALSE),0)</f>
        <v>0</v>
      </c>
      <c r="U726">
        <f t="shared" si="47"/>
        <v>4</v>
      </c>
    </row>
    <row r="727" spans="1:21" x14ac:dyDescent="0.25">
      <c r="A727" s="3">
        <v>541</v>
      </c>
      <c r="B727" s="3">
        <f t="shared" si="49"/>
        <v>3130</v>
      </c>
      <c r="C727" s="49" t="s">
        <v>3747</v>
      </c>
      <c r="D727" s="5" t="s">
        <v>183</v>
      </c>
      <c r="E727" s="49" t="e">
        <f>VLOOKUP(C727,[3]A!$D$2:$J$467,7,FALSE)</f>
        <v>#N/A</v>
      </c>
      <c r="F727" s="50" t="s">
        <v>363</v>
      </c>
      <c r="J727" s="105" t="e">
        <f>VLOOKUP(C727,Route2021!$C$2:$J$1212,8,FALSE)</f>
        <v>#N/A</v>
      </c>
      <c r="N727" s="49">
        <f>VLOOKUP(C727,Bilan!$B$4:$D$1785,3,FALSE)</f>
        <v>3130</v>
      </c>
      <c r="O727" s="49">
        <f t="shared" si="48"/>
        <v>41</v>
      </c>
      <c r="P727" s="50" t="e">
        <f>VLOOKUP(C727,[3]A!$D$2:$H$438,5,FALSE)</f>
        <v>#N/A</v>
      </c>
      <c r="Q727" s="48">
        <f>IFERROR(VLOOKUP(C727,[4]Minimes!$B$3:$G$89,6,FALSE),0)</f>
        <v>4</v>
      </c>
      <c r="R727" s="48">
        <f>IFERROR(VLOOKUP(C727,'[4]2ème'!$B$3:$I$105,6,FALSE),0)</f>
        <v>0</v>
      </c>
      <c r="S727" s="48">
        <f>IFERROR(VLOOKUP(C727,'[4]3ème'!$B$3:$I$230,6,FALSE),0)</f>
        <v>0</v>
      </c>
      <c r="T727" s="48">
        <f>IFERROR(VLOOKUP(C727,[4]Féminines!$B$3:$I$89,6,FALSE),0)</f>
        <v>0</v>
      </c>
      <c r="U727">
        <f t="shared" si="47"/>
        <v>4</v>
      </c>
    </row>
    <row r="728" spans="1:21" x14ac:dyDescent="0.25">
      <c r="A728" s="3">
        <v>542</v>
      </c>
      <c r="B728" s="3">
        <f t="shared" si="49"/>
        <v>4842</v>
      </c>
      <c r="C728" s="5" t="s">
        <v>3840</v>
      </c>
      <c r="D728" s="5" t="s">
        <v>183</v>
      </c>
      <c r="E728" s="49" t="e">
        <f>VLOOKUP(C728,[3]A!$D$2:$J$467,7,FALSE)</f>
        <v>#N/A</v>
      </c>
      <c r="F728" s="50" t="s">
        <v>363</v>
      </c>
      <c r="J728" s="105">
        <v>0</v>
      </c>
      <c r="N728" s="49">
        <f>VLOOKUP(C728,Bilan!$B$4:$D$1785,3,FALSE)</f>
        <v>4842</v>
      </c>
      <c r="O728" s="49">
        <f t="shared" si="48"/>
        <v>42</v>
      </c>
      <c r="P728" s="50" t="e">
        <f>VLOOKUP(C728,[3]A!$D$2:$H$438,5,FALSE)</f>
        <v>#N/A</v>
      </c>
      <c r="Q728" s="48">
        <f>IFERROR(VLOOKUP(C728,[4]Minimes!$B$3:$G$89,6,FALSE),0)</f>
        <v>4</v>
      </c>
      <c r="R728" s="48">
        <f>IFERROR(VLOOKUP(C728,'[4]2ème'!$B$3:$I$105,6,FALSE),0)</f>
        <v>0</v>
      </c>
      <c r="S728" s="48">
        <f>IFERROR(VLOOKUP(C728,'[4]3ème'!$B$3:$I$230,6,FALSE),0)</f>
        <v>0</v>
      </c>
      <c r="T728" s="48">
        <f>IFERROR(VLOOKUP(C728,[4]Féminines!$B$3:$I$89,6,FALSE),0)</f>
        <v>0</v>
      </c>
      <c r="U728">
        <f t="shared" si="47"/>
        <v>4</v>
      </c>
    </row>
    <row r="729" spans="1:21" x14ac:dyDescent="0.25">
      <c r="A729" s="3">
        <v>543</v>
      </c>
      <c r="B729" s="3">
        <f t="shared" si="49"/>
        <v>4849</v>
      </c>
      <c r="C729" s="5" t="s">
        <v>3873</v>
      </c>
      <c r="D729" s="5" t="s">
        <v>3127</v>
      </c>
      <c r="E729" s="49" t="str">
        <f>VLOOKUP(C729,[3]A!$D$2:$J$467,7,FALSE)</f>
        <v>05999130686</v>
      </c>
      <c r="F729" s="50" t="s">
        <v>363</v>
      </c>
      <c r="J729" s="105" t="e">
        <f>VLOOKUP(C729,Route2021!$C$2:$J$1212,8,FALSE)</f>
        <v>#N/A</v>
      </c>
      <c r="N729" s="49">
        <f>VLOOKUP(C729,Bilan!$B$4:$D$1785,3,FALSE)</f>
        <v>4849</v>
      </c>
      <c r="O729" s="49">
        <f t="shared" si="48"/>
        <v>43</v>
      </c>
      <c r="P729" s="50" t="str">
        <f>VLOOKUP(C729,[3]A!$D$2:$H$438,5,FALSE)</f>
        <v>Non surclassé</v>
      </c>
      <c r="Q729" s="48">
        <f>IFERROR(VLOOKUP(C729,[4]Minimes!$B$3:$G$89,6,FALSE),0)</f>
        <v>2</v>
      </c>
      <c r="R729" s="48">
        <f>IFERROR(VLOOKUP(C729,'[4]2ème'!$B$3:$I$105,6,FALSE),0)</f>
        <v>0</v>
      </c>
      <c r="S729" s="48">
        <f>IFERROR(VLOOKUP(C729,'[4]3ème'!$B$3:$I$230,6,FALSE),0)</f>
        <v>0</v>
      </c>
      <c r="T729" s="48">
        <f>IFERROR(VLOOKUP(C729,[4]Féminines!$B$3:$I$89,6,FALSE),0)</f>
        <v>0</v>
      </c>
      <c r="U729">
        <f t="shared" si="47"/>
        <v>2</v>
      </c>
    </row>
    <row r="730" spans="1:21" x14ac:dyDescent="0.25">
      <c r="A730" s="3">
        <v>544</v>
      </c>
      <c r="B730" s="49">
        <f t="shared" si="49"/>
        <v>5141</v>
      </c>
      <c r="C730" s="49" t="s">
        <v>3820</v>
      </c>
      <c r="D730" s="5" t="s">
        <v>62</v>
      </c>
      <c r="E730" s="49" t="e">
        <f>VLOOKUP(C730,[3]A!$D$2:$J$467,7,FALSE)</f>
        <v>#N/A</v>
      </c>
      <c r="F730" s="50" t="s">
        <v>363</v>
      </c>
      <c r="J730" s="105" t="e">
        <f>VLOOKUP(C730,Route2021!$C$2:$J$1212,8,FALSE)</f>
        <v>#N/A</v>
      </c>
      <c r="N730" s="49">
        <f>VLOOKUP(C730,Bilan!$B$4:$D$1785,3,FALSE)</f>
        <v>5141</v>
      </c>
      <c r="O730" s="49">
        <f t="shared" si="48"/>
        <v>44</v>
      </c>
      <c r="P730" s="50" t="e">
        <f>VLOOKUP(C730,[3]A!$D$2:$H$438,5,FALSE)</f>
        <v>#N/A</v>
      </c>
      <c r="Q730" s="48">
        <f>IFERROR(VLOOKUP(C730,[4]Minimes!$B$3:$G$89,6,FALSE),0)</f>
        <v>5</v>
      </c>
      <c r="R730" s="48">
        <f>IFERROR(VLOOKUP(C730,'[4]2ème'!$B$3:$I$105,6,FALSE),0)</f>
        <v>0</v>
      </c>
      <c r="S730" s="48">
        <f>IFERROR(VLOOKUP(C730,'[4]3ème'!$B$3:$I$230,6,FALSE),0)</f>
        <v>0</v>
      </c>
      <c r="T730" s="48">
        <f>IFERROR(VLOOKUP(C730,[4]Féminines!$B$3:$I$89,6,FALSE),0)</f>
        <v>0</v>
      </c>
      <c r="U730">
        <f t="shared" si="47"/>
        <v>5</v>
      </c>
    </row>
    <row r="731" spans="1:21" x14ac:dyDescent="0.25">
      <c r="A731" s="3">
        <v>545</v>
      </c>
      <c r="B731" s="49">
        <f t="shared" si="49"/>
        <v>5136</v>
      </c>
      <c r="C731" s="49" t="s">
        <v>3892</v>
      </c>
      <c r="D731" s="5" t="s">
        <v>36</v>
      </c>
      <c r="E731" s="49" t="e">
        <f>VLOOKUP(C731,[3]A!$D$2:$J$467,7,FALSE)</f>
        <v>#N/A</v>
      </c>
      <c r="F731" s="50" t="s">
        <v>363</v>
      </c>
      <c r="J731" s="105" t="e">
        <f>VLOOKUP(C731,Route2021!$C$2:$J$1212,8,FALSE)</f>
        <v>#N/A</v>
      </c>
      <c r="N731" s="49">
        <f>VLOOKUP(C731,Bilan!$B$4:$D$1785,3,FALSE)</f>
        <v>5136</v>
      </c>
      <c r="O731" s="49">
        <f t="shared" si="48"/>
        <v>45</v>
      </c>
      <c r="P731" s="50" t="e">
        <f>VLOOKUP(C731,[3]A!$D$2:$H$438,5,FALSE)</f>
        <v>#N/A</v>
      </c>
      <c r="Q731" s="48">
        <f>IFERROR(VLOOKUP(C731,[4]Minimes!$B$3:$G$89,6,FALSE),0)</f>
        <v>4</v>
      </c>
      <c r="R731" s="48">
        <f>IFERROR(VLOOKUP(C731,'[4]2ème'!$B$3:$I$105,6,FALSE),0)</f>
        <v>0</v>
      </c>
      <c r="S731" s="48">
        <f>IFERROR(VLOOKUP(C731,'[4]3ème'!$B$3:$I$230,6,FALSE),0)</f>
        <v>0</v>
      </c>
      <c r="T731" s="48">
        <f>IFERROR(VLOOKUP(C731,[4]Féminines!$B$3:$I$89,6,FALSE),0)</f>
        <v>0</v>
      </c>
      <c r="U731">
        <f t="shared" si="47"/>
        <v>4</v>
      </c>
    </row>
    <row r="732" spans="1:21" x14ac:dyDescent="0.25">
      <c r="A732" s="3">
        <v>546</v>
      </c>
      <c r="B732" s="49">
        <f t="shared" si="49"/>
        <v>4828</v>
      </c>
      <c r="C732" s="49" t="s">
        <v>3936</v>
      </c>
      <c r="D732" s="5" t="s">
        <v>86</v>
      </c>
      <c r="E732" s="49" t="e">
        <f>VLOOKUP(C732,[3]A!$D$2:$J$467,7,FALSE)</f>
        <v>#N/A</v>
      </c>
      <c r="F732" s="50" t="s">
        <v>363</v>
      </c>
      <c r="N732" s="49">
        <f>VLOOKUP(C732,Bilan!$B$4:$D$1785,3,FALSE)</f>
        <v>4828</v>
      </c>
      <c r="O732" s="49">
        <f t="shared" si="48"/>
        <v>46</v>
      </c>
      <c r="P732" s="50" t="e">
        <f>VLOOKUP(C732,[3]A!$D$2:$H$438,5,FALSE)</f>
        <v>#N/A</v>
      </c>
      <c r="Q732" s="49">
        <f>IFERROR(VLOOKUP(C732,[4]Minimes!$B$3:$G$89,6,FALSE),0)</f>
        <v>9</v>
      </c>
      <c r="R732" s="49">
        <f>IFERROR(VLOOKUP(C732,'[4]2ème'!$B$3:$I$105,6,FALSE),0)</f>
        <v>0</v>
      </c>
      <c r="S732" s="49">
        <f>IFERROR(VLOOKUP(C732,'[4]3ème'!$B$3:$I$230,6,FALSE),0)</f>
        <v>0</v>
      </c>
      <c r="T732" s="49">
        <f>IFERROR(VLOOKUP(C732,[4]Féminines!$B$3:$I$89,6,FALSE),0)</f>
        <v>0</v>
      </c>
      <c r="U732" s="49">
        <f>SUM(Q732:T732)</f>
        <v>9</v>
      </c>
    </row>
    <row r="733" spans="1:21" x14ac:dyDescent="0.25">
      <c r="A733" s="3">
        <v>547</v>
      </c>
      <c r="B733" s="49">
        <f t="shared" si="49"/>
        <v>4855</v>
      </c>
      <c r="C733" s="49" t="s">
        <v>3882</v>
      </c>
      <c r="D733" s="5" t="s">
        <v>3720</v>
      </c>
      <c r="E733" s="49" t="e">
        <f>VLOOKUP(C733,[3]A!$D$2:$J$467,7,FALSE)</f>
        <v>#N/A</v>
      </c>
      <c r="F733" s="50" t="s">
        <v>363</v>
      </c>
      <c r="N733" s="49">
        <f>VLOOKUP(C733,Bilan!$B$4:$D$1785,3,FALSE)</f>
        <v>4855</v>
      </c>
      <c r="O733" s="49">
        <f t="shared" si="48"/>
        <v>47</v>
      </c>
      <c r="P733" s="50" t="e">
        <f>VLOOKUP(C733,[3]A!$D$2:$H$438,5,FALSE)</f>
        <v>#N/A</v>
      </c>
      <c r="Q733" s="48">
        <f>IFERROR(VLOOKUP(C733,[4]Minimes!$B$3:$G$89,6,FALSE),0)</f>
        <v>8</v>
      </c>
      <c r="R733" s="48">
        <f>IFERROR(VLOOKUP(C733,'[4]2ème'!$B$3:$I$105,6,FALSE),0)</f>
        <v>0</v>
      </c>
      <c r="S733" s="48">
        <f>IFERROR(VLOOKUP(C733,'[4]3ème'!$B$3:$I$230,6,FALSE),0)</f>
        <v>0</v>
      </c>
      <c r="T733" s="48">
        <f>IFERROR(VLOOKUP(C733,[4]Féminines!$B$3:$I$89,6,FALSE),0)</f>
        <v>0</v>
      </c>
      <c r="U733">
        <f>SUM(Q733:T733)</f>
        <v>8</v>
      </c>
    </row>
    <row r="734" spans="1:21" x14ac:dyDescent="0.25">
      <c r="A734" s="3">
        <v>548</v>
      </c>
      <c r="B734" s="49">
        <f t="shared" si="49"/>
        <v>10122</v>
      </c>
      <c r="C734" s="49" t="s">
        <v>3950</v>
      </c>
      <c r="D734" s="5" t="s">
        <v>149</v>
      </c>
      <c r="E734" s="49" t="e">
        <f>VLOOKUP(C734,[3]A!$D$2:$J$467,7,FALSE)</f>
        <v>#N/A</v>
      </c>
      <c r="F734" s="50" t="s">
        <v>363</v>
      </c>
      <c r="N734" s="49">
        <f>VLOOKUP(C734,Bilan!$B$4:$D$1785,3,FALSE)</f>
        <v>10122</v>
      </c>
      <c r="O734" s="49">
        <f t="shared" si="48"/>
        <v>48</v>
      </c>
      <c r="P734" s="50" t="e">
        <f>VLOOKUP(C734,[3]A!$D$2:$H$438,5,FALSE)</f>
        <v>#N/A</v>
      </c>
      <c r="Q734" s="48">
        <f>IFERROR(VLOOKUP(C734,[4]Minimes!$B$3:$G$89,6,FALSE),0)</f>
        <v>4</v>
      </c>
      <c r="R734" s="48">
        <f>IFERROR(VLOOKUP(C734,'[4]2ème'!$B$3:$I$105,6,FALSE),0)</f>
        <v>0</v>
      </c>
      <c r="S734" s="48">
        <f>IFERROR(VLOOKUP(C734,'[4]3ème'!$B$3:$I$230,6,FALSE),0)</f>
        <v>0</v>
      </c>
      <c r="T734" s="48">
        <f>IFERROR(VLOOKUP(C734,[4]Féminines!$B$3:$I$89,6,FALSE),0)</f>
        <v>0</v>
      </c>
      <c r="U734">
        <f>SUM(Q734:T734)</f>
        <v>4</v>
      </c>
    </row>
    <row r="735" spans="1:21" x14ac:dyDescent="0.25">
      <c r="A735" s="3">
        <v>549</v>
      </c>
      <c r="B735" s="49">
        <f t="shared" si="49"/>
        <v>10099</v>
      </c>
      <c r="C735" s="49" t="s">
        <v>3939</v>
      </c>
      <c r="D735" s="5" t="s">
        <v>488</v>
      </c>
      <c r="E735" s="49" t="e">
        <f>VLOOKUP(C735,[3]A!$D$2:$J$467,7,FALSE)</f>
        <v>#N/A</v>
      </c>
      <c r="F735" s="50" t="s">
        <v>363</v>
      </c>
      <c r="N735" s="49">
        <f>VLOOKUP(C735,Bilan!$B$4:$D$1785,3,FALSE)</f>
        <v>10099</v>
      </c>
      <c r="O735" s="49">
        <f t="shared" si="48"/>
        <v>49</v>
      </c>
      <c r="P735" s="50" t="e">
        <f>VLOOKUP(C735,[3]A!$D$2:$H$438,5,FALSE)</f>
        <v>#N/A</v>
      </c>
      <c r="Q735" s="48">
        <f>IFERROR(VLOOKUP(C735,[4]Minimes!$B$3:$G$89,6,FALSE),0)</f>
        <v>1</v>
      </c>
      <c r="R735" s="48">
        <f>IFERROR(VLOOKUP(C735,'[4]2ème'!$B$3:$I$105,6,FALSE),0)</f>
        <v>0</v>
      </c>
      <c r="S735" s="48">
        <f>IFERROR(VLOOKUP(C735,'[4]3ème'!$B$3:$I$230,6,FALSE),0)</f>
        <v>0</v>
      </c>
      <c r="T735" s="48">
        <f>IFERROR(VLOOKUP(C735,[4]Féminines!$B$3:$I$89,6,FALSE),0)</f>
        <v>0</v>
      </c>
      <c r="U735">
        <f>SUM(Q735:T735)</f>
        <v>1</v>
      </c>
    </row>
    <row r="736" spans="1:21" x14ac:dyDescent="0.25">
      <c r="A736" s="3"/>
      <c r="B736" s="49">
        <f t="shared" si="49"/>
        <v>4838</v>
      </c>
      <c r="C736" s="49" t="s">
        <v>3918</v>
      </c>
      <c r="D736" s="51" t="s">
        <v>3719</v>
      </c>
      <c r="E736" s="49" t="e">
        <f>VLOOKUP(C736,[3]A!$D$2:$J$467,7,FALSE)</f>
        <v>#N/A</v>
      </c>
      <c r="F736" s="50" t="s">
        <v>363</v>
      </c>
      <c r="N736" s="49">
        <f>VLOOKUP(C736,Bilan!$B$4:$D$1785,3,FALSE)</f>
        <v>4838</v>
      </c>
      <c r="O736" s="49">
        <f t="shared" si="48"/>
        <v>-500</v>
      </c>
      <c r="P736" s="50" t="e">
        <f>VLOOKUP(C736,[3]A!$D$2:$H$438,5,FALSE)</f>
        <v>#N/A</v>
      </c>
      <c r="Q736" s="48">
        <f>IFERROR(VLOOKUP(C736,[4]Minimes!$B$3:$G$89,6,FALSE),0)</f>
        <v>0</v>
      </c>
      <c r="R736" s="48">
        <f>IFERROR(VLOOKUP(C736,'[4]2ème'!$B$3:$I$105,6,FALSE),0)</f>
        <v>0</v>
      </c>
      <c r="S736" s="48">
        <f>IFERROR(VLOOKUP(C736,'[4]3ème'!$B$3:$I$230,6,FALSE),0)</f>
        <v>0</v>
      </c>
      <c r="T736" s="48">
        <f>IFERROR(VLOOKUP(C736,[4]Féminines!$B$3:$I$89,6,FALSE),0)</f>
        <v>0</v>
      </c>
      <c r="U736">
        <f t="shared" si="47"/>
        <v>0</v>
      </c>
    </row>
    <row r="737" spans="1:21" x14ac:dyDescent="0.25">
      <c r="A737" s="3">
        <v>551</v>
      </c>
      <c r="B737" s="49">
        <f t="shared" si="49"/>
        <v>7090</v>
      </c>
      <c r="C737" s="49" t="s">
        <v>3366</v>
      </c>
      <c r="D737" s="51" t="s">
        <v>3386</v>
      </c>
      <c r="E737" s="49" t="e">
        <f>VLOOKUP(C737,[3]A!$D$2:$J$467,7,FALSE)</f>
        <v>#N/A</v>
      </c>
      <c r="F737" s="50" t="s">
        <v>363</v>
      </c>
      <c r="N737" s="49">
        <f>VLOOKUP(C737,Bilan!$B$4:$D$1785,3,FALSE)</f>
        <v>7090</v>
      </c>
      <c r="O737" s="49">
        <f t="shared" si="48"/>
        <v>51</v>
      </c>
    </row>
    <row r="738" spans="1:21" x14ac:dyDescent="0.25">
      <c r="A738" s="3">
        <v>552</v>
      </c>
      <c r="B738" s="49">
        <f t="shared" si="49"/>
        <v>144379</v>
      </c>
      <c r="C738" s="133" t="s">
        <v>4269</v>
      </c>
      <c r="D738" s="5" t="s">
        <v>4268</v>
      </c>
      <c r="E738" s="49" t="e">
        <f>VLOOKUP(C738,[3]A!$D$2:$J$467,7,FALSE)</f>
        <v>#N/A</v>
      </c>
      <c r="F738" s="50" t="s">
        <v>363</v>
      </c>
      <c r="N738" s="133">
        <v>144379</v>
      </c>
      <c r="O738" s="49">
        <f t="shared" si="48"/>
        <v>52</v>
      </c>
      <c r="P738" s="50" t="e">
        <f>VLOOKUP(C738,[3]A!$D$2:$H$438,5,FALSE)</f>
        <v>#N/A</v>
      </c>
      <c r="Q738" s="48">
        <f>IFERROR(VLOOKUP(C738,[4]Minimes!$B$3:$G$89,6,FALSE),0)</f>
        <v>0</v>
      </c>
      <c r="R738" s="48">
        <f>IFERROR(VLOOKUP(C738,'[4]2ème'!$B$3:$I$105,6,FALSE),0)</f>
        <v>0</v>
      </c>
      <c r="S738" s="48">
        <f>IFERROR(VLOOKUP(C738,'[4]3ème'!$B$3:$I$230,6,FALSE),0)</f>
        <v>0</v>
      </c>
      <c r="T738" s="48">
        <f>IFERROR(VLOOKUP(C738,[4]Féminines!$B$3:$I$89,6,FALSE),0)</f>
        <v>0</v>
      </c>
      <c r="U738">
        <f>SUM(Q738:T738)</f>
        <v>0</v>
      </c>
    </row>
    <row r="739" spans="1:21" x14ac:dyDescent="0.25">
      <c r="A739" s="3"/>
      <c r="B739" s="49">
        <f t="shared" si="49"/>
        <v>4150</v>
      </c>
      <c r="C739" s="49" t="s">
        <v>4177</v>
      </c>
      <c r="D739" s="5" t="s">
        <v>4273</v>
      </c>
      <c r="E739" s="49" t="e">
        <f>VLOOKUP(C739,[3]A!$D$2:$J$467,7,FALSE)</f>
        <v>#N/A</v>
      </c>
      <c r="F739" s="50" t="s">
        <v>363</v>
      </c>
      <c r="N739" s="49">
        <f>VLOOKUP(C739,Bilan!$B$4:$D$1785,3,FALSE)</f>
        <v>4150</v>
      </c>
      <c r="O739" s="49">
        <f t="shared" si="48"/>
        <v>-500</v>
      </c>
      <c r="P739" s="50" t="e">
        <f>VLOOKUP(C739,[3]A!$D$2:$H$438,5,FALSE)</f>
        <v>#N/A</v>
      </c>
      <c r="Q739" s="48">
        <f>IFERROR(VLOOKUP(C739,[4]Minimes!$B$3:$G$89,6,FALSE),0)</f>
        <v>0</v>
      </c>
      <c r="R739" s="48">
        <f>IFERROR(VLOOKUP(C739,'[4]2ème'!$B$3:$I$105,6,FALSE),0)</f>
        <v>0</v>
      </c>
      <c r="S739" s="48">
        <f>IFERROR(VLOOKUP(C739,'[4]3ème'!$B$3:$I$230,6,FALSE),0)</f>
        <v>0</v>
      </c>
      <c r="T739" s="48">
        <f>IFERROR(VLOOKUP(C739,[4]Féminines!$B$3:$I$89,6,FALSE),0)</f>
        <v>0</v>
      </c>
      <c r="U739">
        <f>SUM(Q739:T739)</f>
        <v>0</v>
      </c>
    </row>
    <row r="740" spans="1:21" x14ac:dyDescent="0.25">
      <c r="A740" s="3"/>
      <c r="B740" s="49">
        <f t="shared" si="49"/>
        <v>7015</v>
      </c>
      <c r="C740" s="49" t="s">
        <v>384</v>
      </c>
      <c r="D740" s="5" t="s">
        <v>57</v>
      </c>
      <c r="E740" s="49" t="str">
        <f>VLOOKUP(C740,[3]A!$D$2:$J$467,7,FALSE)</f>
        <v>05999111722</v>
      </c>
      <c r="F740" s="50" t="s">
        <v>363</v>
      </c>
      <c r="N740" s="49">
        <f>VLOOKUP(C740,Bilan!$B$4:$D$1785,3,FALSE)</f>
        <v>7015</v>
      </c>
      <c r="O740" s="49">
        <f t="shared" si="48"/>
        <v>-500</v>
      </c>
      <c r="P740" s="50" t="str">
        <f>VLOOKUP(C740,[3]A!$D$2:$H$438,5,FALSE)</f>
        <v>Jeune Masculin 13/14 ans</v>
      </c>
      <c r="Q740" s="48">
        <f>IFERROR(VLOOKUP(C740,[4]Minimes!$B$3:$G$89,6,FALSE),0)</f>
        <v>0</v>
      </c>
      <c r="R740" s="48">
        <f>IFERROR(VLOOKUP(C740,'[4]2ème'!$B$3:$I$105,6,FALSE),0)</f>
        <v>0</v>
      </c>
      <c r="S740" s="48">
        <f>IFERROR(VLOOKUP(C740,'[4]3ème'!$B$3:$I$230,6,FALSE),0)</f>
        <v>0</v>
      </c>
      <c r="T740" s="48">
        <f>IFERROR(VLOOKUP(C740,[4]Féminines!$B$3:$I$89,6,FALSE),0)</f>
        <v>0</v>
      </c>
      <c r="U740">
        <f>SUM(Q740:T740)</f>
        <v>0</v>
      </c>
    </row>
    <row r="741" spans="1:21" x14ac:dyDescent="0.25">
      <c r="A741" s="3">
        <v>554</v>
      </c>
      <c r="C741" s="22" t="s">
        <v>4296</v>
      </c>
      <c r="D741" s="137" t="s">
        <v>4288</v>
      </c>
      <c r="F741" s="50" t="s">
        <v>363</v>
      </c>
      <c r="O741" s="49">
        <f t="shared" si="48"/>
        <v>54</v>
      </c>
    </row>
    <row r="742" spans="1:21" x14ac:dyDescent="0.25">
      <c r="A742" s="3">
        <v>555</v>
      </c>
      <c r="C742" s="22" t="s">
        <v>4297</v>
      </c>
      <c r="D742" s="137" t="s">
        <v>4298</v>
      </c>
      <c r="F742" s="50" t="s">
        <v>363</v>
      </c>
      <c r="O742" s="49">
        <f t="shared" si="48"/>
        <v>55</v>
      </c>
    </row>
    <row r="743" spans="1:21" x14ac:dyDescent="0.25">
      <c r="A743" s="3">
        <v>550</v>
      </c>
      <c r="B743" s="49">
        <v>144379</v>
      </c>
      <c r="C743" s="22" t="s">
        <v>4374</v>
      </c>
      <c r="D743" s="137" t="s">
        <v>4373</v>
      </c>
      <c r="F743" s="50" t="s">
        <v>363</v>
      </c>
      <c r="O743" s="49">
        <f t="shared" si="48"/>
        <v>50</v>
      </c>
    </row>
    <row r="744" spans="1:21" x14ac:dyDescent="0.25">
      <c r="A744" s="3">
        <v>524</v>
      </c>
      <c r="B744" s="49">
        <v>144510</v>
      </c>
      <c r="C744" s="22" t="s">
        <v>4375</v>
      </c>
      <c r="D744" s="137" t="s">
        <v>4373</v>
      </c>
      <c r="F744" s="50" t="s">
        <v>363</v>
      </c>
      <c r="O744" s="49">
        <f t="shared" si="48"/>
        <v>24</v>
      </c>
    </row>
    <row r="745" spans="1:21" x14ac:dyDescent="0.25">
      <c r="A745" s="3">
        <v>553</v>
      </c>
      <c r="B745" s="49">
        <v>144366</v>
      </c>
      <c r="C745" s="22" t="s">
        <v>4376</v>
      </c>
      <c r="D745" s="137" t="s">
        <v>4373</v>
      </c>
      <c r="F745" s="50" t="s">
        <v>363</v>
      </c>
      <c r="O745" s="49">
        <f t="shared" si="48"/>
        <v>53</v>
      </c>
    </row>
  </sheetData>
  <autoFilter ref="A1:P644" xr:uid="{00000000-0009-0000-0000-000003000000}">
    <sortState xmlns:xlrd2="http://schemas.microsoft.com/office/spreadsheetml/2017/richdata2" ref="A2:P747">
      <sortCondition ref="A1"/>
    </sortState>
  </autoFilter>
  <conditionalFormatting sqref="C225">
    <cfRule type="cellIs" dxfId="6" priority="2" operator="equal">
      <formula>0</formula>
    </cfRule>
  </conditionalFormatting>
  <conditionalFormatting sqref="D225">
    <cfRule type="cellIs" dxfId="5" priority="1" operator="equal">
      <formula>0</formula>
    </cfRule>
  </conditionalFormatting>
  <printOptions gridLines="1"/>
  <pageMargins left="0.25" right="0.25" top="0.75" bottom="0.75" header="0.3" footer="0.3"/>
  <pageSetup paperSize="9" orientation="portrait" horizontalDpi="4294967293" verticalDpi="4294967293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15"/>
  <sheetViews>
    <sheetView topLeftCell="A37" workbookViewId="0">
      <selection activeCell="C56" sqref="C56"/>
    </sheetView>
  </sheetViews>
  <sheetFormatPr baseColWidth="10" defaultColWidth="11.5703125" defaultRowHeight="15" x14ac:dyDescent="0.25"/>
  <cols>
    <col min="1" max="1" width="7.5703125" style="49" bestFit="1" customWidth="1"/>
    <col min="2" max="2" width="16.5703125" style="49" customWidth="1"/>
    <col min="3" max="3" width="24.7109375" style="49" bestFit="1" customWidth="1"/>
    <col min="4" max="4" width="48.7109375" style="51" customWidth="1"/>
    <col min="5" max="5" width="12" style="49" bestFit="1" customWidth="1"/>
    <col min="6" max="6" width="28" style="50" bestFit="1" customWidth="1"/>
    <col min="7" max="7" width="22.5703125" style="50" customWidth="1"/>
    <col min="8" max="9" width="4.28515625" style="50" customWidth="1"/>
    <col min="10" max="10" width="5.28515625" style="50" bestFit="1" customWidth="1"/>
    <col min="11" max="13" width="4.28515625" style="50" customWidth="1"/>
    <col min="14" max="15" width="11.5703125" style="49" customWidth="1"/>
    <col min="16" max="16" width="11.5703125" style="50" customWidth="1"/>
    <col min="17" max="20" width="4.7109375" style="49" customWidth="1"/>
    <col min="21" max="21" width="7.140625" style="49" bestFit="1" customWidth="1"/>
    <col min="22" max="16384" width="11.5703125" style="49"/>
  </cols>
  <sheetData>
    <row r="1" spans="1:21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N1" s="49" t="s">
        <v>353</v>
      </c>
      <c r="O1" s="49" t="s">
        <v>355</v>
      </c>
      <c r="P1" s="50" t="s">
        <v>354</v>
      </c>
      <c r="Q1">
        <v>1</v>
      </c>
      <c r="R1">
        <v>2</v>
      </c>
      <c r="S1">
        <v>3</v>
      </c>
      <c r="T1" t="s">
        <v>3897</v>
      </c>
      <c r="U1" t="s">
        <v>3898</v>
      </c>
    </row>
    <row r="2" spans="1:21" ht="14.45" customHeight="1" x14ac:dyDescent="0.25">
      <c r="A2" s="49">
        <f>O2</f>
        <v>85</v>
      </c>
      <c r="B2" s="72">
        <f t="shared" ref="B2:B68" si="0">N2</f>
        <v>144416</v>
      </c>
      <c r="C2" s="49" t="s">
        <v>5</v>
      </c>
      <c r="D2" s="49" t="s">
        <v>53</v>
      </c>
      <c r="E2" s="49" t="str">
        <f>VLOOKUP(C2,[3]A!$D$2:$J$450,7,FALSE)</f>
        <v>05994059693</v>
      </c>
      <c r="F2" s="50" t="str">
        <f>VLOOKUP(C2,[3]A!$D$2:$H$407,5,FALSE)</f>
        <v>Adulte Masculin 20/29 ans</v>
      </c>
      <c r="J2" s="105">
        <f>VLOOKUP(C2,Route2021!$C$2:$J$1212,8,FALSE)</f>
        <v>1</v>
      </c>
      <c r="N2" s="49">
        <f>VLOOKUP(C2,Bilan!$B$4:$D$1785,3,FALSE)</f>
        <v>144416</v>
      </c>
      <c r="O2" s="49">
        <f>VLOOKUP(C2,'[6]Feuil1 (2)'!$B$2:$F$145,5,FALSE)</f>
        <v>85</v>
      </c>
      <c r="P2" s="50" t="e">
        <f>VLOOKUP(C2,[5]A!$D$2:$L$521,10,FALSE)</f>
        <v>#N/A</v>
      </c>
      <c r="Q2" s="48">
        <f>IFERROR(VLOOKUP(C2,'[4]1ère'!$B$3:$I$89,7,FALSE),0)</f>
        <v>2</v>
      </c>
      <c r="R2" s="48">
        <f>IFERROR(VLOOKUP(C2,'[4]2ème'!$B$3:$I$116,6,FALSE),0)</f>
        <v>6</v>
      </c>
      <c r="S2" s="48">
        <f>IFERROR(VLOOKUP(C2,'[4]3ème'!$B$3:$I$230,6,FALSE),0)</f>
        <v>0</v>
      </c>
      <c r="T2" s="48">
        <f>IFERROR(VLOOKUP(C2,[4]Féminines!$B$3:$I$89,6,FALSE),0)</f>
        <v>0</v>
      </c>
      <c r="U2">
        <f>SUM(Q2:T2)</f>
        <v>8</v>
      </c>
    </row>
    <row r="3" spans="1:21" ht="14.45" customHeight="1" x14ac:dyDescent="0.25">
      <c r="A3" s="49">
        <f t="shared" ref="A3:A66" si="1">O3</f>
        <v>51</v>
      </c>
      <c r="B3" s="72">
        <f t="shared" si="0"/>
        <v>144297</v>
      </c>
      <c r="C3" s="49" t="s">
        <v>8</v>
      </c>
      <c r="D3" s="49" t="s">
        <v>109</v>
      </c>
      <c r="E3" s="49" t="str">
        <f>VLOOKUP(C3,[3]A!$D$2:$J$450,7,FALSE)</f>
        <v>05996216283</v>
      </c>
      <c r="F3" s="50" t="str">
        <f>VLOOKUP(C3,[3]A!$D$2:$H$407,5,FALSE)</f>
        <v>Adulte Masculin 40/49 ans</v>
      </c>
      <c r="J3" s="105">
        <f>VLOOKUP(C3,Route2021!$C$2:$J$1212,8,FALSE)</f>
        <v>0</v>
      </c>
      <c r="N3" s="49">
        <f>VLOOKUP(C3,Bilan!$B$4:$D$1785,3,FALSE)</f>
        <v>144297</v>
      </c>
      <c r="O3" s="49">
        <f>VLOOKUP(C3,'[6]Feuil1 (2)'!$B$2:$F$145,5,FALSE)</f>
        <v>51</v>
      </c>
      <c r="P3" s="50" t="e">
        <f>VLOOKUP(C3,[5]A!$D$2:$L$521,10,FALSE)</f>
        <v>#N/A</v>
      </c>
      <c r="Q3" s="48">
        <f>IFERROR(VLOOKUP(C3,'[4]1ère'!$B$3:$I$89,7,FALSE),0)</f>
        <v>13</v>
      </c>
      <c r="R3" s="48">
        <f>IFERROR(VLOOKUP(C3,'[4]2ème'!$B$3:$I$116,6,FALSE),0)</f>
        <v>6</v>
      </c>
      <c r="S3" s="48">
        <f>IFERROR(VLOOKUP(C3,'[4]3ème'!$B$3:$I$230,6,FALSE),0)</f>
        <v>0</v>
      </c>
      <c r="T3" s="48">
        <f>IFERROR(VLOOKUP(C3,[4]Féminines!$B$3:$I$89,6,FALSE),0)</f>
        <v>0</v>
      </c>
      <c r="U3">
        <f t="shared" ref="U3:U66" si="2">SUM(Q3:T3)</f>
        <v>19</v>
      </c>
    </row>
    <row r="4" spans="1:21" ht="14.45" customHeight="1" x14ac:dyDescent="0.25">
      <c r="A4" s="49">
        <f t="shared" si="1"/>
        <v>31</v>
      </c>
      <c r="B4" s="72">
        <f t="shared" si="0"/>
        <v>144404</v>
      </c>
      <c r="C4" s="49" t="s">
        <v>824</v>
      </c>
      <c r="D4" s="49" t="str">
        <f>VLOOKUP(C4,[3]A!$D$2:$F$350,3,FALSE)</f>
        <v>UNION VELOCIPEDIQUE FOURMISIENNE</v>
      </c>
      <c r="E4" s="49" t="str">
        <f>VLOOKUP(C4,[3]A!$D$2:$J$450,7,FALSE)</f>
        <v>05999111113</v>
      </c>
      <c r="F4" s="50" t="str">
        <f>VLOOKUP(C4,[3]A!$D$2:$H$407,5,FALSE)</f>
        <v>Adulte Masculin 30/39 ans</v>
      </c>
      <c r="J4" s="105">
        <v>1</v>
      </c>
      <c r="N4" s="49">
        <f>VLOOKUP(C4,Bilan!$B$4:$D$1785,3,FALSE)</f>
        <v>144404</v>
      </c>
      <c r="O4" s="49">
        <f>VLOOKUP(C4,'[6]Feuil1 (2)'!$B$2:$F$145,5,FALSE)</f>
        <v>31</v>
      </c>
      <c r="P4" s="50" t="e">
        <f>VLOOKUP(C4,[5]A!$D$2:$L$521,10,FALSE)</f>
        <v>#N/A</v>
      </c>
      <c r="Q4" s="48">
        <f>IFERROR(VLOOKUP(C4,'[4]1ère'!$B$3:$I$89,7,FALSE),0)</f>
        <v>11</v>
      </c>
      <c r="R4" s="48">
        <f>IFERROR(VLOOKUP(C4,'[4]2ème'!$B$3:$I$116,6,FALSE),0)</f>
        <v>0</v>
      </c>
      <c r="S4" s="48">
        <f>IFERROR(VLOOKUP(C4,'[4]3ème'!$B$3:$I$230,6,FALSE),0)</f>
        <v>0</v>
      </c>
      <c r="T4" s="48">
        <f>IFERROR(VLOOKUP(C4,[4]Féminines!$B$3:$I$89,6,FALSE),0)</f>
        <v>0</v>
      </c>
      <c r="U4">
        <f t="shared" si="2"/>
        <v>11</v>
      </c>
    </row>
    <row r="5" spans="1:21" ht="14.45" customHeight="1" x14ac:dyDescent="0.25">
      <c r="A5" s="49">
        <f t="shared" si="1"/>
        <v>61</v>
      </c>
      <c r="B5" s="72">
        <f t="shared" si="0"/>
        <v>4445</v>
      </c>
      <c r="C5" s="49" t="s">
        <v>1914</v>
      </c>
      <c r="D5" s="49" t="str">
        <f>VLOOKUP(C5,[3]A!$D$2:$F$350,3,FALSE)</f>
        <v>NOEUX VELO CLUB NOEUXOIS</v>
      </c>
      <c r="E5" s="49" t="str">
        <f>VLOOKUP(C5,[3]A!$D$2:$J$450,7,FALSE)</f>
        <v>06297108207</v>
      </c>
      <c r="F5" s="50" t="str">
        <f>VLOOKUP(C5,[3]A!$D$2:$H$407,5,FALSE)</f>
        <v>Adulte Masculin 40/49 ans</v>
      </c>
      <c r="J5" s="105">
        <f>VLOOKUP(C5,Route2021!$C$2:$J$1212,8,FALSE)</f>
        <v>0</v>
      </c>
      <c r="N5" s="49">
        <f>VLOOKUP(C5,Bilan!$B$4:$D$1785,3,FALSE)</f>
        <v>4445</v>
      </c>
      <c r="O5" s="49">
        <f>VLOOKUP(C5,'[6]Feuil1 (2)'!$B$2:$F$145,5,FALSE)</f>
        <v>61</v>
      </c>
      <c r="P5" s="50" t="e">
        <f>VLOOKUP(C5,[5]A!$D$2:$L$521,10,FALSE)</f>
        <v>#N/A</v>
      </c>
      <c r="Q5" s="48">
        <f>IFERROR(VLOOKUP(C5,'[4]1ère'!$B$3:$I$89,7,FALSE),0)</f>
        <v>11</v>
      </c>
      <c r="R5" s="48">
        <f>IFERROR(VLOOKUP(C5,'[4]2ème'!$B$3:$I$116,6,FALSE),0)</f>
        <v>0</v>
      </c>
      <c r="S5" s="48">
        <f>IFERROR(VLOOKUP(C5,'[4]3ème'!$B$3:$I$230,6,FALSE),0)</f>
        <v>0</v>
      </c>
      <c r="T5" s="48">
        <f>IFERROR(VLOOKUP(C5,[4]Féminines!$B$3:$I$89,6,FALSE),0)</f>
        <v>0</v>
      </c>
      <c r="U5">
        <f t="shared" si="2"/>
        <v>11</v>
      </c>
    </row>
    <row r="6" spans="1:21" ht="14.45" customHeight="1" x14ac:dyDescent="0.25">
      <c r="A6" s="49">
        <f t="shared" si="1"/>
        <v>53</v>
      </c>
      <c r="B6" s="72">
        <f t="shared" si="0"/>
        <v>2410</v>
      </c>
      <c r="C6" s="49" t="s">
        <v>1922</v>
      </c>
      <c r="D6" s="49" t="str">
        <f>VLOOKUP(C6,[3]A!$D$2:$F$350,3,FALSE)</f>
        <v>UNION VELOCIPEDIQUE FOURMISIENNE</v>
      </c>
      <c r="E6" s="49" t="str">
        <f>VLOOKUP(C6,[3]A!$D$2:$J$450,7,FALSE)</f>
        <v>05994030255</v>
      </c>
      <c r="F6" s="50" t="str">
        <f>VLOOKUP(C6,[3]A!$D$2:$H$407,5,FALSE)</f>
        <v>Adulte Masculin 40/49 ans</v>
      </c>
      <c r="J6" s="105">
        <v>1</v>
      </c>
      <c r="N6" s="49">
        <f>VLOOKUP(C6,Bilan!$B$4:$D$1785,3,FALSE)</f>
        <v>2410</v>
      </c>
      <c r="O6" s="49">
        <f>VLOOKUP(C6,'[6]Feuil1 (2)'!$B$2:$F$145,5,FALSE)</f>
        <v>53</v>
      </c>
      <c r="P6" s="50" t="e">
        <f>VLOOKUP(C6,[5]A!$D$2:$L$521,10,FALSE)</f>
        <v>#N/A</v>
      </c>
      <c r="Q6" s="48">
        <f>IFERROR(VLOOKUP(C6,'[4]1ère'!$B$3:$I$89,7,FALSE),0)</f>
        <v>20</v>
      </c>
      <c r="R6" s="48">
        <f>IFERROR(VLOOKUP(C6,'[4]2ème'!$B$3:$I$116,6,FALSE),0)</f>
        <v>0</v>
      </c>
      <c r="S6" s="48">
        <f>IFERROR(VLOOKUP(C6,'[4]3ème'!$B$3:$I$230,6,FALSE),0)</f>
        <v>0</v>
      </c>
      <c r="T6" s="48">
        <f>IFERROR(VLOOKUP(C6,[4]Féminines!$B$3:$I$89,6,FALSE),0)</f>
        <v>0</v>
      </c>
      <c r="U6">
        <f t="shared" si="2"/>
        <v>20</v>
      </c>
    </row>
    <row r="7" spans="1:21" ht="14.45" customHeight="1" x14ac:dyDescent="0.25">
      <c r="A7" s="49">
        <f t="shared" si="1"/>
        <v>22</v>
      </c>
      <c r="B7" s="72">
        <f t="shared" si="0"/>
        <v>2380</v>
      </c>
      <c r="C7" s="49" t="s">
        <v>1810</v>
      </c>
      <c r="D7" s="49" t="str">
        <f>VLOOKUP(C7,[3]A!$D$2:$F$350,3,FALSE)</f>
        <v>CLUB CYCLISTE VERLINGHEM</v>
      </c>
      <c r="E7" s="49" t="str">
        <f>VLOOKUP(C7,[3]A!$D$2:$J$450,7,FALSE)</f>
        <v>05963119612</v>
      </c>
      <c r="F7" s="50" t="str">
        <f>VLOOKUP(C7,[3]A!$D$2:$H$407,5,FALSE)</f>
        <v>Adulte Masculin 30/39 ans</v>
      </c>
      <c r="J7" s="105">
        <f>VLOOKUP(C7,Route2021!$C$2:$J$1212,8,FALSE)</f>
        <v>1</v>
      </c>
      <c r="N7" s="49">
        <f>VLOOKUP(C7,Bilan!$B$4:$D$1785,3,FALSE)</f>
        <v>2380</v>
      </c>
      <c r="O7" s="49">
        <f>VLOOKUP(C7,'[6]Feuil1 (2)'!$B$2:$F$145,5,FALSE)</f>
        <v>22</v>
      </c>
      <c r="P7" s="50" t="e">
        <f>VLOOKUP(C7,[5]A!$D$2:$L$521,10,FALSE)</f>
        <v>#N/A</v>
      </c>
      <c r="Q7" s="48">
        <f>IFERROR(VLOOKUP(C7,'[4]1ère'!$B$3:$I$89,7,FALSE),0)</f>
        <v>14</v>
      </c>
      <c r="R7" s="48">
        <f>IFERROR(VLOOKUP(C7,'[4]2ème'!$B$3:$I$116,6,FALSE),0)</f>
        <v>0</v>
      </c>
      <c r="S7" s="48">
        <f>IFERROR(VLOOKUP(C7,'[4]3ème'!$B$3:$I$230,6,FALSE),0)</f>
        <v>0</v>
      </c>
      <c r="T7" s="48">
        <f>IFERROR(VLOOKUP(C7,[4]Féminines!$B$3:$I$89,6,FALSE),0)</f>
        <v>0</v>
      </c>
      <c r="U7">
        <f t="shared" si="2"/>
        <v>14</v>
      </c>
    </row>
    <row r="8" spans="1:21" ht="14.45" customHeight="1" x14ac:dyDescent="0.25">
      <c r="A8" s="49">
        <f t="shared" si="1"/>
        <v>58</v>
      </c>
      <c r="B8" s="72">
        <f t="shared" si="0"/>
        <v>4390</v>
      </c>
      <c r="C8" s="49" t="s">
        <v>2588</v>
      </c>
      <c r="D8" s="49" t="str">
        <f>VLOOKUP(C8,[3]A!$D$2:$F$350,3,FALSE)</f>
        <v>NOEUX VELO CLUB NOEUXOIS</v>
      </c>
      <c r="E8" s="49" t="str">
        <f>VLOOKUP(C8,[3]A!$D$2:$J$450,7,FALSE)</f>
        <v>06297059854</v>
      </c>
      <c r="F8" s="50" t="str">
        <f>VLOOKUP(C8,[3]A!$D$2:$H$407,5,FALSE)</f>
        <v>Adulte Masculin 40/49 ans</v>
      </c>
      <c r="J8" s="105">
        <f>VLOOKUP(C8,Route2021!$C$2:$J$1212,8,FALSE)</f>
        <v>0</v>
      </c>
      <c r="N8" s="49">
        <f>VLOOKUP(C8,Bilan!$B$4:$D$1785,3,FALSE)</f>
        <v>4390</v>
      </c>
      <c r="O8" s="49">
        <f>VLOOKUP(C8,'[6]Feuil1 (2)'!$B$2:$F$145,5,FALSE)</f>
        <v>58</v>
      </c>
      <c r="P8" s="50" t="e">
        <f>VLOOKUP(C8,[5]A!$D$2:$L$521,10,FALSE)</f>
        <v>#N/A</v>
      </c>
      <c r="Q8" s="48">
        <f>IFERROR(VLOOKUP(C8,'[4]1ère'!$B$3:$I$89,7,FALSE),0)</f>
        <v>16</v>
      </c>
      <c r="R8" s="48">
        <f>IFERROR(VLOOKUP(C8,'[4]2ème'!$B$3:$I$116,6,FALSE),0)</f>
        <v>0</v>
      </c>
      <c r="S8" s="48">
        <f>IFERROR(VLOOKUP(C8,'[4]3ème'!$B$3:$I$230,6,FALSE),0)</f>
        <v>0</v>
      </c>
      <c r="T8" s="48">
        <f>IFERROR(VLOOKUP(C8,[4]Féminines!$B$3:$I$89,6,FALSE),0)</f>
        <v>0</v>
      </c>
      <c r="U8">
        <f t="shared" si="2"/>
        <v>16</v>
      </c>
    </row>
    <row r="9" spans="1:21" ht="14.45" customHeight="1" x14ac:dyDescent="0.25">
      <c r="A9" s="49">
        <f t="shared" si="1"/>
        <v>23</v>
      </c>
      <c r="B9" s="72">
        <f t="shared" si="0"/>
        <v>144532</v>
      </c>
      <c r="C9" s="49" t="s">
        <v>0</v>
      </c>
      <c r="D9" s="49" t="str">
        <f>VLOOKUP(C9,[3]A!$D$2:$F$350,3,FALSE)</f>
        <v>ENTENTE CYCLISTE DE FONTAINE AU BOIS</v>
      </c>
      <c r="E9" s="49" t="str">
        <f>VLOOKUP(C9,[3]A!$D$2:$J$450,7,FALSE)</f>
        <v>05999024147</v>
      </c>
      <c r="F9" s="50" t="str">
        <f>VLOOKUP(C9,[3]A!$D$2:$H$407,5,FALSE)</f>
        <v>Adulte Masculin 30/39 ans</v>
      </c>
      <c r="J9" s="105">
        <f>VLOOKUP(C9,Route2021!$C$2:$J$1212,8,FALSE)</f>
        <v>1</v>
      </c>
      <c r="N9" s="49">
        <f>VLOOKUP(C9,Bilan!$B$4:$D$1785,3,FALSE)</f>
        <v>144532</v>
      </c>
      <c r="O9" s="49">
        <f>VLOOKUP(C9,'[6]Feuil1 (2)'!$B$2:$F$145,5,FALSE)</f>
        <v>23</v>
      </c>
      <c r="P9" s="50" t="e">
        <f>VLOOKUP(C9,[5]A!$D$2:$L$521,10,FALSE)</f>
        <v>#N/A</v>
      </c>
      <c r="Q9" s="48">
        <f>IFERROR(VLOOKUP(C9,'[4]1ère'!$B$3:$I$89,7,FALSE),0)</f>
        <v>15</v>
      </c>
      <c r="R9" s="48">
        <f>IFERROR(VLOOKUP(C9,'[4]2ème'!$B$3:$I$116,6,FALSE),0)</f>
        <v>0</v>
      </c>
      <c r="S9" s="48">
        <f>IFERROR(VLOOKUP(C9,'[4]3ème'!$B$3:$I$230,6,FALSE),0)</f>
        <v>0</v>
      </c>
      <c r="T9" s="48">
        <f>IFERROR(VLOOKUP(C9,[4]Féminines!$B$3:$I$89,6,FALSE),0)</f>
        <v>0</v>
      </c>
      <c r="U9">
        <f t="shared" si="2"/>
        <v>15</v>
      </c>
    </row>
    <row r="10" spans="1:21" ht="14.45" customHeight="1" x14ac:dyDescent="0.25">
      <c r="A10" s="49">
        <f t="shared" si="1"/>
        <v>24</v>
      </c>
      <c r="B10" s="72">
        <f t="shared" si="0"/>
        <v>144420</v>
      </c>
      <c r="C10" s="49" t="s">
        <v>823</v>
      </c>
      <c r="D10" s="49" t="str">
        <f>VLOOKUP(C10,[3]A!$D$2:$F$350,3,FALSE)</f>
        <v>UNION VELOCIPEDIQUE FOURMISIENNE</v>
      </c>
      <c r="E10" s="49" t="str">
        <f>VLOOKUP(C10,[3]A!$D$2:$J$450,7,FALSE)</f>
        <v>05999082328</v>
      </c>
      <c r="F10" s="50" t="str">
        <f>VLOOKUP(C10,[3]A!$D$2:$H$407,5,FALSE)</f>
        <v>Adulte Masculin 30/39 ans</v>
      </c>
      <c r="J10" s="105">
        <f>VLOOKUP(C10,Route2021!$C$2:$J$1212,8,FALSE)</f>
        <v>1</v>
      </c>
      <c r="N10" s="49">
        <f>VLOOKUP(C10,Bilan!$B$4:$D$1785,3,FALSE)</f>
        <v>144420</v>
      </c>
      <c r="O10" s="49">
        <f>VLOOKUP(C10,'[6]Feuil1 (2)'!$B$2:$F$145,5,FALSE)</f>
        <v>24</v>
      </c>
      <c r="P10" s="50" t="e">
        <f>VLOOKUP(C10,[5]A!$D$2:$L$521,10,FALSE)</f>
        <v>#N/A</v>
      </c>
      <c r="Q10" s="48">
        <f>IFERROR(VLOOKUP(C10,'[4]1ère'!$B$3:$I$89,7,FALSE),0)</f>
        <v>14</v>
      </c>
      <c r="R10" s="48">
        <f>IFERROR(VLOOKUP(C10,'[4]2ème'!$B$3:$I$116,6,FALSE),0)</f>
        <v>0</v>
      </c>
      <c r="S10" s="48">
        <f>IFERROR(VLOOKUP(C10,'[4]3ème'!$B$3:$I$230,6,FALSE),0)</f>
        <v>0</v>
      </c>
      <c r="T10" s="48">
        <f>IFERROR(VLOOKUP(C10,[4]Féminines!$B$3:$I$89,6,FALSE),0)</f>
        <v>0</v>
      </c>
      <c r="U10">
        <f t="shared" si="2"/>
        <v>14</v>
      </c>
    </row>
    <row r="11" spans="1:21" ht="14.45" customHeight="1" x14ac:dyDescent="0.25">
      <c r="A11" s="49">
        <f t="shared" si="1"/>
        <v>27</v>
      </c>
      <c r="B11" s="72">
        <f t="shared" si="0"/>
        <v>144411</v>
      </c>
      <c r="C11" s="49" t="s">
        <v>15</v>
      </c>
      <c r="D11" s="49" t="str">
        <f>VLOOKUP(C11,[3]A!$D$2:$F$350,3,FALSE)</f>
        <v>CAMPHIN EN CAREMBAULT CYCLING TEAM</v>
      </c>
      <c r="E11" s="49" t="str">
        <f>VLOOKUP(C11,[3]A!$D$2:$J$450,7,FALSE)</f>
        <v>05999025679</v>
      </c>
      <c r="F11" s="50" t="str">
        <f>VLOOKUP(C11,[3]A!$D$2:$H$407,5,FALSE)</f>
        <v>Adulte Masculin 30/39 ans</v>
      </c>
      <c r="J11" s="105">
        <f>VLOOKUP(C11,Route2021!$C$2:$J$1212,8,FALSE)</f>
        <v>0</v>
      </c>
      <c r="N11" s="49">
        <f>VLOOKUP(C11,Bilan!$B$4:$D$1785,3,FALSE)</f>
        <v>144411</v>
      </c>
      <c r="O11" s="49">
        <f>VLOOKUP(C11,'[6]Feuil1 (2)'!$B$2:$F$145,5,FALSE)</f>
        <v>27</v>
      </c>
      <c r="P11" s="50" t="e">
        <f>VLOOKUP(C11,[5]A!$D$2:$L$521,10,FALSE)</f>
        <v>#N/A</v>
      </c>
      <c r="Q11" s="48">
        <f>IFERROR(VLOOKUP(C11,'[4]1ère'!$B$3:$I$89,7,FALSE),0)</f>
        <v>8</v>
      </c>
      <c r="R11" s="48">
        <f>IFERROR(VLOOKUP(C11,'[4]2ème'!$B$3:$I$116,6,FALSE),0)</f>
        <v>0</v>
      </c>
      <c r="S11" s="48">
        <f>IFERROR(VLOOKUP(C11,'[4]3ème'!$B$3:$I$230,6,FALSE),0)</f>
        <v>0</v>
      </c>
      <c r="T11" s="48">
        <f>IFERROR(VLOOKUP(C11,[4]Féminines!$B$3:$I$89,6,FALSE),0)</f>
        <v>0</v>
      </c>
      <c r="U11">
        <f t="shared" si="2"/>
        <v>8</v>
      </c>
    </row>
    <row r="12" spans="1:21" ht="14.45" customHeight="1" x14ac:dyDescent="0.25">
      <c r="A12" s="49">
        <f t="shared" si="1"/>
        <v>0</v>
      </c>
      <c r="B12" s="72" t="str">
        <f t="shared" si="0"/>
        <v xml:space="preserve"> </v>
      </c>
      <c r="C12" s="49" t="s">
        <v>23</v>
      </c>
      <c r="D12" s="49" t="e">
        <f>VLOOKUP(C12,[3]A!$D$2:$F$350,3,FALSE)</f>
        <v>#N/A</v>
      </c>
      <c r="E12" s="49" t="e">
        <f>VLOOKUP(C12,[3]A!$D$2:$J$450,7,FALSE)</f>
        <v>#N/A</v>
      </c>
      <c r="F12" s="50" t="e">
        <f>VLOOKUP(C12,[3]A!$D$2:$H$407,5,FALSE)</f>
        <v>#N/A</v>
      </c>
      <c r="J12" s="105" t="e">
        <f>VLOOKUP(C12,Route2021!$C$2:$J$1212,8,FALSE)</f>
        <v>#N/A</v>
      </c>
      <c r="N12" s="49" t="str">
        <f>VLOOKUP(C12,Bilan!$B$4:$D$1785,3,FALSE)</f>
        <v xml:space="preserve"> </v>
      </c>
      <c r="O12" s="49">
        <f>VLOOKUP(C12,'[6]Feuil1 (2)'!$B$2:$F$145,5,FALSE)</f>
        <v>0</v>
      </c>
      <c r="P12" s="50" t="e">
        <f>VLOOKUP(C12,[5]A!$D$2:$L$521,10,FALSE)</f>
        <v>#N/A</v>
      </c>
      <c r="Q12" s="48">
        <f>IFERROR(VLOOKUP(C12,'[4]1ère'!$B$3:$I$89,7,FALSE),0)</f>
        <v>0</v>
      </c>
      <c r="R12" s="48">
        <f>IFERROR(VLOOKUP(C12,'[4]2ème'!$B$3:$I$116,6,FALSE),0)</f>
        <v>0</v>
      </c>
      <c r="S12" s="48">
        <f>IFERROR(VLOOKUP(C12,'[4]3ème'!$B$3:$I$230,6,FALSE),0)</f>
        <v>0</v>
      </c>
      <c r="T12" s="48">
        <f>IFERROR(VLOOKUP(C12,[4]Féminines!$B$3:$I$89,6,FALSE),0)</f>
        <v>0</v>
      </c>
      <c r="U12">
        <f t="shared" si="2"/>
        <v>0</v>
      </c>
    </row>
    <row r="13" spans="1:21" x14ac:dyDescent="0.25">
      <c r="A13" s="49" t="e">
        <f t="shared" si="1"/>
        <v>#N/A</v>
      </c>
      <c r="B13" s="76">
        <f t="shared" si="0"/>
        <v>144398</v>
      </c>
      <c r="C13" s="49" t="s">
        <v>78</v>
      </c>
      <c r="D13" s="49" t="s">
        <v>140</v>
      </c>
      <c r="E13" s="49" t="str">
        <f>VLOOKUP(C13,[3]A!$D$2:$J$450,7,FALSE)</f>
        <v>05996219535</v>
      </c>
      <c r="F13" s="50" t="str">
        <f>VLOOKUP(C13,[3]A!$D$2:$H$407,5,FALSE)</f>
        <v>Adulte Masculin 40/49 ans</v>
      </c>
      <c r="J13" s="105">
        <v>1</v>
      </c>
      <c r="N13" s="49">
        <f>VLOOKUP(C13,Bilan!$B$4:$D$1785,3,FALSE)</f>
        <v>144398</v>
      </c>
      <c r="O13" s="49" t="e">
        <f>VLOOKUP(C13,'[6]Feuil1 (2)'!$B$2:$F$145,5,FALSE)</f>
        <v>#N/A</v>
      </c>
      <c r="P13" s="50" t="e">
        <f>VLOOKUP(C13,[5]A!$D$2:$L$521,10,FALSE)</f>
        <v>#N/A</v>
      </c>
      <c r="Q13" s="48">
        <f>IFERROR(VLOOKUP(C13,'[4]1ère'!$B$3:$I$89,7,FALSE),0)</f>
        <v>10</v>
      </c>
      <c r="R13" s="48">
        <f>IFERROR(VLOOKUP(C13,'[4]2ème'!$B$3:$I$116,6,FALSE),0)</f>
        <v>0</v>
      </c>
      <c r="S13" s="48">
        <f>IFERROR(VLOOKUP(C13,'[4]3ème'!$B$3:$I$230,6,FALSE),0)</f>
        <v>0</v>
      </c>
      <c r="T13" s="48">
        <f>IFERROR(VLOOKUP(C13,[4]Féminines!$B$3:$I$89,6,FALSE),0)</f>
        <v>0</v>
      </c>
      <c r="U13">
        <f t="shared" si="2"/>
        <v>10</v>
      </c>
    </row>
    <row r="14" spans="1:21" ht="14.45" customHeight="1" x14ac:dyDescent="0.25">
      <c r="A14" s="49" t="e">
        <f t="shared" si="1"/>
        <v>#N/A</v>
      </c>
      <c r="B14" s="72">
        <f t="shared" si="0"/>
        <v>144596</v>
      </c>
      <c r="C14" s="49" t="s">
        <v>703</v>
      </c>
      <c r="D14" s="49" t="str">
        <f>VLOOKUP(C14,[3]A!$D$2:$F$350,3,FALSE)</f>
        <v>CYCLO CLUB BERGUES</v>
      </c>
      <c r="E14" s="49" t="str">
        <f>VLOOKUP(C14,[3]A!$D$2:$J$450,7,FALSE)</f>
        <v>05999057240</v>
      </c>
      <c r="F14" s="50" t="str">
        <f>VLOOKUP(C14,[3]A!$D$2:$H$407,5,FALSE)</f>
        <v>Adulte Masculin 30/39 ans</v>
      </c>
      <c r="J14" s="105">
        <f>VLOOKUP(C14,Route2021!$C$2:$J$1212,8,FALSE)</f>
        <v>0</v>
      </c>
      <c r="N14" s="49">
        <f>VLOOKUP(C14,Bilan!$B$4:$D$1785,3,FALSE)</f>
        <v>144596</v>
      </c>
      <c r="O14" s="49" t="e">
        <f>VLOOKUP(C14,'[6]Feuil1 (2)'!$B$2:$F$145,5,FALSE)</f>
        <v>#N/A</v>
      </c>
      <c r="P14" s="50" t="e">
        <f>VLOOKUP(C14,[5]A!$D$2:$L$521,10,FALSE)</f>
        <v>#N/A</v>
      </c>
      <c r="Q14" s="48">
        <f>IFERROR(VLOOKUP(C14,'[4]1ère'!$B$3:$I$89,7,FALSE),0)</f>
        <v>7</v>
      </c>
      <c r="R14" s="48">
        <f>IFERROR(VLOOKUP(C14,'[4]2ème'!$B$3:$I$116,6,FALSE),0)</f>
        <v>0</v>
      </c>
      <c r="S14" s="48">
        <f>IFERROR(VLOOKUP(C14,'[4]3ème'!$B$3:$I$230,6,FALSE),0)</f>
        <v>0</v>
      </c>
      <c r="T14" s="48">
        <f>IFERROR(VLOOKUP(C14,[4]Féminines!$B$3:$I$89,6,FALSE),0)</f>
        <v>0</v>
      </c>
      <c r="U14">
        <f t="shared" si="2"/>
        <v>7</v>
      </c>
    </row>
    <row r="15" spans="1:21" ht="14.45" customHeight="1" x14ac:dyDescent="0.25">
      <c r="A15" s="49" t="e">
        <f t="shared" si="1"/>
        <v>#N/A</v>
      </c>
      <c r="B15" s="71">
        <f t="shared" si="0"/>
        <v>144503</v>
      </c>
      <c r="C15" s="49" t="s">
        <v>49</v>
      </c>
      <c r="D15" s="49" t="str">
        <f>VLOOKUP(C15,[3]A!$D$2:$F$350,3,FALSE)</f>
        <v>ETOILE CYCLISTE LIEU ST AMAND</v>
      </c>
      <c r="E15" s="49" t="str">
        <f>VLOOKUP(C15,[3]A!$D$2:$J$450,7,FALSE)</f>
        <v>05999108843</v>
      </c>
      <c r="F15" s="50" t="str">
        <f>VLOOKUP(C15,[3]A!$D$2:$H$407,5,FALSE)</f>
        <v>Adulte Masculin 20/29 ans</v>
      </c>
      <c r="J15" s="105">
        <f>VLOOKUP(C15,Route2021!$C$2:$J$1212,8,FALSE)</f>
        <v>0</v>
      </c>
      <c r="N15" s="49">
        <f>VLOOKUP(C15,Bilan!$B$4:$D$1785,3,FALSE)</f>
        <v>144503</v>
      </c>
      <c r="O15" s="49" t="e">
        <f>VLOOKUP(C15,'[6]Feuil1 (2)'!$B$2:$F$145,5,FALSE)</f>
        <v>#N/A</v>
      </c>
      <c r="P15" s="50" t="e">
        <f>VLOOKUP(C15,[5]A!$D$2:$L$521,10,FALSE)</f>
        <v>#N/A</v>
      </c>
      <c r="Q15" s="48">
        <f>IFERROR(VLOOKUP(C15,'[4]1ère'!$B$3:$I$89,7,FALSE),0)</f>
        <v>6</v>
      </c>
      <c r="R15" s="48">
        <f>IFERROR(VLOOKUP(C15,'[4]2ème'!$B$3:$I$116,6,FALSE),0)</f>
        <v>0</v>
      </c>
      <c r="S15" s="48">
        <f>IFERROR(VLOOKUP(C15,'[4]3ème'!$B$3:$I$230,6,FALSE),0)</f>
        <v>0</v>
      </c>
      <c r="T15" s="48">
        <f>IFERROR(VLOOKUP(C15,[4]Féminines!$B$3:$I$89,6,FALSE),0)</f>
        <v>0</v>
      </c>
      <c r="U15">
        <f t="shared" si="2"/>
        <v>6</v>
      </c>
    </row>
    <row r="16" spans="1:21" ht="14.45" customHeight="1" x14ac:dyDescent="0.25">
      <c r="A16" s="49" t="e">
        <f t="shared" si="1"/>
        <v>#N/A</v>
      </c>
      <c r="B16" s="72">
        <f t="shared" si="0"/>
        <v>2927</v>
      </c>
      <c r="C16" s="49" t="s">
        <v>676</v>
      </c>
      <c r="D16" s="49" t="str">
        <f>VLOOKUP(C16,[3]A!$D$2:$F$350,3,FALSE)</f>
        <v>ASSOCIATION CYCLISTE BELLAINGEOISE</v>
      </c>
      <c r="E16" s="49" t="str">
        <f>VLOOKUP(C16,[3]A!$D$2:$J$450,7,FALSE)</f>
        <v>05996216387</v>
      </c>
      <c r="F16" s="50" t="str">
        <f>VLOOKUP(C16,[3]A!$D$2:$H$407,5,FALSE)</f>
        <v>Adulte Masculin 20/29 ans</v>
      </c>
      <c r="J16" s="105">
        <f>VLOOKUP(C16,Route2021!$C$2:$J$1212,8,FALSE)</f>
        <v>0</v>
      </c>
      <c r="N16" s="49">
        <f>VLOOKUP(C16,Bilan!$B$4:$D$1785,3,FALSE)</f>
        <v>2927</v>
      </c>
      <c r="O16" s="49" t="e">
        <f>VLOOKUP(C16,'[6]Feuil1 (2)'!$B$2:$F$145,5,FALSE)</f>
        <v>#N/A</v>
      </c>
      <c r="P16" s="50" t="e">
        <f>VLOOKUP(C16,[5]A!$D$2:$L$521,10,FALSE)</f>
        <v>#N/A</v>
      </c>
      <c r="Q16" s="48">
        <f>IFERROR(VLOOKUP(C16,'[4]1ère'!$B$3:$I$89,7,FALSE),0)</f>
        <v>3</v>
      </c>
      <c r="R16" s="48">
        <f>IFERROR(VLOOKUP(C16,'[4]2ème'!$B$3:$I$116,6,FALSE),0)</f>
        <v>0</v>
      </c>
      <c r="S16" s="48">
        <f>IFERROR(VLOOKUP(C16,'[4]3ème'!$B$3:$I$230,6,FALSE),0)</f>
        <v>0</v>
      </c>
      <c r="T16" s="48">
        <f>IFERROR(VLOOKUP(C16,[4]Féminines!$B$3:$I$89,6,FALSE),0)</f>
        <v>0</v>
      </c>
      <c r="U16">
        <f t="shared" si="2"/>
        <v>3</v>
      </c>
    </row>
    <row r="17" spans="1:21" ht="14.45" customHeight="1" x14ac:dyDescent="0.25">
      <c r="A17" s="49" t="e">
        <f t="shared" si="1"/>
        <v>#N/A</v>
      </c>
      <c r="B17" s="72" t="e">
        <f t="shared" si="0"/>
        <v>#N/A</v>
      </c>
      <c r="D17" s="49" t="e">
        <f>VLOOKUP(C17,[3]A!$D$2:$F$350,3,FALSE)</f>
        <v>#N/A</v>
      </c>
      <c r="E17" s="49" t="e">
        <f>VLOOKUP(C17,[3]A!$D$2:$J$450,7,FALSE)</f>
        <v>#N/A</v>
      </c>
      <c r="F17" s="50" t="e">
        <f>VLOOKUP(C17,[3]A!$D$2:$H$407,5,FALSE)</f>
        <v>#N/A</v>
      </c>
      <c r="J17" s="105">
        <f>VLOOKUP(C17,Route2021!$C$2:$J$1212,8,FALSE)</f>
        <v>0</v>
      </c>
      <c r="N17" s="49" t="e">
        <f>VLOOKUP(C17,Bilan!$B$4:$D$1785,3,FALSE)</f>
        <v>#N/A</v>
      </c>
      <c r="O17" s="49" t="e">
        <f>VLOOKUP(C17,'[6]Feuil1 (2)'!$B$2:$F$145,5,FALSE)</f>
        <v>#N/A</v>
      </c>
      <c r="P17" s="50" t="e">
        <f>VLOOKUP(C17,[5]A!$D$2:$L$521,10,FALSE)</f>
        <v>#N/A</v>
      </c>
      <c r="Q17" s="48">
        <f>IFERROR(VLOOKUP(C17,'[4]1ère'!$B$3:$I$89,7,FALSE),0)</f>
        <v>0</v>
      </c>
      <c r="R17" s="48">
        <f>IFERROR(VLOOKUP(C17,'[4]2ème'!$B$3:$I$116,6,FALSE),0)</f>
        <v>0</v>
      </c>
      <c r="S17" s="48">
        <f>IFERROR(VLOOKUP(C17,'[4]3ème'!$B$3:$I$230,6,FALSE),0)</f>
        <v>0</v>
      </c>
      <c r="T17" s="48">
        <f>IFERROR(VLOOKUP(C17,[4]Féminines!$B$3:$I$89,6,FALSE),0)</f>
        <v>0</v>
      </c>
      <c r="U17">
        <f t="shared" si="2"/>
        <v>0</v>
      </c>
    </row>
    <row r="18" spans="1:21" ht="14.45" customHeight="1" x14ac:dyDescent="0.25">
      <c r="A18" s="49" t="e">
        <f t="shared" si="1"/>
        <v>#N/A</v>
      </c>
      <c r="B18" s="72">
        <f t="shared" si="0"/>
        <v>144627</v>
      </c>
      <c r="C18" s="49" t="s">
        <v>31</v>
      </c>
      <c r="D18" s="49" t="str">
        <f>VLOOKUP(C18,[3]A!$D$2:$F$350,3,FALSE)</f>
        <v>UNION SPORTIVE VALENCIENNES MARLY</v>
      </c>
      <c r="E18" s="49" t="str">
        <f>VLOOKUP(C18,[3]A!$D$2:$J$450,7,FALSE)</f>
        <v>05996227229</v>
      </c>
      <c r="F18" s="50" t="str">
        <f>VLOOKUP(C18,[3]A!$D$2:$H$407,5,FALSE)</f>
        <v>Adulte Masculin 40/49 ans</v>
      </c>
      <c r="J18" s="105">
        <v>1</v>
      </c>
      <c r="N18" s="49">
        <f>VLOOKUP(C18,Bilan!$B$4:$D$1785,3,FALSE)</f>
        <v>144627</v>
      </c>
      <c r="O18" s="49" t="e">
        <f>VLOOKUP(C18,'[6]Feuil1 (2)'!$B$2:$F$145,5,FALSE)</f>
        <v>#N/A</v>
      </c>
      <c r="P18" s="50" t="e">
        <f>VLOOKUP(C18,[5]A!$D$2:$L$521,10,FALSE)</f>
        <v>#N/A</v>
      </c>
      <c r="Q18" s="48">
        <f>IFERROR(VLOOKUP(C18,'[4]1ère'!$B$3:$I$89,7,FALSE),0)</f>
        <v>6</v>
      </c>
      <c r="R18" s="48">
        <f>IFERROR(VLOOKUP(C18,'[4]2ème'!$B$3:$I$116,6,FALSE),0)</f>
        <v>0</v>
      </c>
      <c r="S18" s="48">
        <f>IFERROR(VLOOKUP(C18,'[4]3ème'!$B$3:$I$230,6,FALSE),0)</f>
        <v>0</v>
      </c>
      <c r="T18" s="48">
        <f>IFERROR(VLOOKUP(C18,[4]Féminines!$B$3:$I$89,6,FALSE),0)</f>
        <v>0</v>
      </c>
      <c r="U18">
        <f t="shared" si="2"/>
        <v>6</v>
      </c>
    </row>
    <row r="19" spans="1:21" ht="14.45" customHeight="1" x14ac:dyDescent="0.25">
      <c r="A19" s="49">
        <f t="shared" si="1"/>
        <v>30</v>
      </c>
      <c r="B19" s="72">
        <f t="shared" si="0"/>
        <v>144299</v>
      </c>
      <c r="C19" s="49" t="s">
        <v>601</v>
      </c>
      <c r="D19" s="49" t="str">
        <f>VLOOKUP(C19,[3]A!$D$2:$F$350,3,FALSE)</f>
        <v>NOEUX VELO CLUB NOEUXOIS</v>
      </c>
      <c r="E19" s="49" t="str">
        <f>VLOOKUP(C19,[3]A!$D$2:$J$450,7,FALSE)</f>
        <v>06297096176</v>
      </c>
      <c r="F19" s="50" t="str">
        <f>VLOOKUP(C19,[3]A!$D$2:$H$407,5,FALSE)</f>
        <v>Adulte Masculin 30/39 ans</v>
      </c>
      <c r="J19" s="105">
        <f>VLOOKUP(C19,Route2021!$C$2:$J$1212,8,FALSE)</f>
        <v>0</v>
      </c>
      <c r="N19" s="49">
        <f>VLOOKUP(C19,Bilan!$B$4:$D$1785,3,FALSE)</f>
        <v>144299</v>
      </c>
      <c r="O19" s="49">
        <f>VLOOKUP(C19,'[6]Feuil1 (2)'!$B$2:$F$145,5,FALSE)</f>
        <v>30</v>
      </c>
      <c r="P19" s="50" t="e">
        <f>VLOOKUP(C19,[5]A!$D$2:$L$521,10,FALSE)</f>
        <v>#N/A</v>
      </c>
      <c r="Q19" s="48">
        <f>IFERROR(VLOOKUP(C19,'[4]1ère'!$B$3:$I$89,7,FALSE),0)</f>
        <v>9</v>
      </c>
      <c r="R19" s="48">
        <f>IFERROR(VLOOKUP(C19,'[4]2ème'!$B$3:$I$116,6,FALSE),0)</f>
        <v>0</v>
      </c>
      <c r="S19" s="48">
        <f>IFERROR(VLOOKUP(C19,'[4]3ème'!$B$3:$I$230,6,FALSE),0)</f>
        <v>0</v>
      </c>
      <c r="T19" s="48">
        <f>IFERROR(VLOOKUP(C19,[4]Féminines!$B$3:$I$89,6,FALSE),0)</f>
        <v>0</v>
      </c>
      <c r="U19">
        <f t="shared" si="2"/>
        <v>9</v>
      </c>
    </row>
    <row r="20" spans="1:21" ht="14.45" customHeight="1" x14ac:dyDescent="0.25">
      <c r="A20" s="49" t="e">
        <f t="shared" si="1"/>
        <v>#N/A</v>
      </c>
      <c r="B20" s="72">
        <f t="shared" si="0"/>
        <v>144471</v>
      </c>
      <c r="C20" s="49" t="s">
        <v>21</v>
      </c>
      <c r="D20" s="49" t="str">
        <f>VLOOKUP(C20,[3]A!$D$2:$F$350,3,FALSE)</f>
        <v>TEAM BOUSIES</v>
      </c>
      <c r="E20" s="49" t="str">
        <f>VLOOKUP(C20,[3]A!$D$2:$J$450,7,FALSE)</f>
        <v>05999085423</v>
      </c>
      <c r="F20" s="50" t="str">
        <f>VLOOKUP(C20,[3]A!$D$2:$H$407,5,FALSE)</f>
        <v>Adulte Masculin 20/29 ans</v>
      </c>
      <c r="J20" s="105" t="e">
        <f>VLOOKUP(C20,Route2021!$C$2:$J$1212,8,FALSE)</f>
        <v>#N/A</v>
      </c>
      <c r="N20" s="49">
        <f>VLOOKUP(C20,Bilan!$B$4:$D$1785,3,FALSE)</f>
        <v>144471</v>
      </c>
      <c r="O20" s="49" t="e">
        <f>VLOOKUP(C20,'[6]Feuil1 (2)'!$B$2:$F$145,5,FALSE)</f>
        <v>#N/A</v>
      </c>
      <c r="P20" s="50" t="e">
        <f>VLOOKUP(C20,[5]A!$D$2:$L$521,10,FALSE)</f>
        <v>#N/A</v>
      </c>
      <c r="Q20" s="48">
        <f>IFERROR(VLOOKUP(C20,'[4]1ère'!$B$3:$I$89,7,FALSE),0)</f>
        <v>0</v>
      </c>
      <c r="R20" s="48">
        <f>IFERROR(VLOOKUP(C20,'[4]2ème'!$B$3:$I$116,6,FALSE),0)</f>
        <v>2</v>
      </c>
      <c r="S20" s="48">
        <f>IFERROR(VLOOKUP(C20,'[4]3ème'!$B$3:$I$230,6,FALSE),0)</f>
        <v>0</v>
      </c>
      <c r="T20" s="48">
        <f>IFERROR(VLOOKUP(C20,[4]Féminines!$B$3:$I$89,6,FALSE),0)</f>
        <v>0</v>
      </c>
      <c r="U20">
        <f t="shared" si="2"/>
        <v>2</v>
      </c>
    </row>
    <row r="21" spans="1:21" ht="14.45" customHeight="1" x14ac:dyDescent="0.25">
      <c r="A21" s="49" t="e">
        <f t="shared" si="1"/>
        <v>#N/A</v>
      </c>
      <c r="B21" s="72">
        <f t="shared" si="0"/>
        <v>144293</v>
      </c>
      <c r="C21" s="49" t="s">
        <v>743</v>
      </c>
      <c r="D21" s="49" t="e">
        <f>VLOOKUP(C21,[3]A!$D$2:$F$350,3,FALSE)</f>
        <v>#N/A</v>
      </c>
      <c r="E21" s="49" t="e">
        <f>VLOOKUP(C21,[3]A!$D$2:$J$450,7,FALSE)</f>
        <v>#N/A</v>
      </c>
      <c r="F21" s="50" t="e">
        <f>VLOOKUP(C21,[3]A!$D$2:$H$407,5,FALSE)</f>
        <v>#N/A</v>
      </c>
      <c r="J21" s="105">
        <f>VLOOKUP(C21,Route2021!$C$2:$J$1212,8,FALSE)</f>
        <v>0</v>
      </c>
      <c r="N21" s="49">
        <f>VLOOKUP(C21,Bilan!$B$4:$D$1785,3,FALSE)</f>
        <v>144293</v>
      </c>
      <c r="O21" s="49" t="e">
        <f>VLOOKUP(C21,'[6]Feuil1 (2)'!$B$2:$F$145,5,FALSE)</f>
        <v>#N/A</v>
      </c>
      <c r="P21" s="50" t="e">
        <f>VLOOKUP(C21,[5]A!$D$2:$L$521,10,FALSE)</f>
        <v>#N/A</v>
      </c>
      <c r="Q21" s="48">
        <f>IFERROR(VLOOKUP(C21,'[4]1ère'!$B$3:$I$89,7,FALSE),0)</f>
        <v>0</v>
      </c>
      <c r="R21" s="48">
        <f>IFERROR(VLOOKUP(C21,'[4]2ème'!$B$3:$I$116,6,FALSE),0)</f>
        <v>0</v>
      </c>
      <c r="S21" s="48">
        <f>IFERROR(VLOOKUP(C21,'[4]3ème'!$B$3:$I$230,6,FALSE),0)</f>
        <v>0</v>
      </c>
      <c r="T21" s="48">
        <f>IFERROR(VLOOKUP(C21,[4]Féminines!$B$3:$I$89,6,FALSE),0)</f>
        <v>0</v>
      </c>
      <c r="U21">
        <f t="shared" si="2"/>
        <v>0</v>
      </c>
    </row>
    <row r="22" spans="1:21" ht="14.45" customHeight="1" x14ac:dyDescent="0.25">
      <c r="A22" s="49" t="e">
        <f t="shared" si="1"/>
        <v>#N/A</v>
      </c>
      <c r="B22" s="72">
        <f t="shared" si="0"/>
        <v>4396</v>
      </c>
      <c r="C22" s="49" t="s">
        <v>2640</v>
      </c>
      <c r="D22" s="49" t="str">
        <f>VLOOKUP(C22,[3]A!$D$2:$F$350,3,FALSE)</f>
        <v>FLEURBAIX TEAM SHARK VTT</v>
      </c>
      <c r="E22" s="49" t="str">
        <f>VLOOKUP(C22,[3]A!$D$2:$J$450,7,FALSE)</f>
        <v>06297037378</v>
      </c>
      <c r="F22" s="50" t="str">
        <f>VLOOKUP(C22,[3]A!$D$2:$H$407,5,FALSE)</f>
        <v>Adulte Masculin 40/49 ans</v>
      </c>
      <c r="J22" s="105">
        <f>VLOOKUP(C22,Route2021!$C$2:$J$1212,8,FALSE)</f>
        <v>0</v>
      </c>
      <c r="N22" s="49">
        <f>VLOOKUP(C22,Bilan!$B$4:$D$1785,3,FALSE)</f>
        <v>4396</v>
      </c>
      <c r="O22" s="49" t="e">
        <f>VLOOKUP(C22,'[6]Feuil1 (2)'!$B$2:$F$145,5,FALSE)</f>
        <v>#N/A</v>
      </c>
      <c r="P22" s="50" t="e">
        <f>VLOOKUP(C22,[5]A!$D$2:$L$521,10,FALSE)</f>
        <v>#N/A</v>
      </c>
      <c r="Q22" s="48">
        <f>IFERROR(VLOOKUP(C22,'[4]1ère'!$B$3:$I$89,7,FALSE),0)</f>
        <v>1</v>
      </c>
      <c r="R22" s="48">
        <f>IFERROR(VLOOKUP(C22,'[4]2ème'!$B$3:$I$116,6,FALSE),0)</f>
        <v>0</v>
      </c>
      <c r="S22" s="48">
        <f>IFERROR(VLOOKUP(C22,'[4]3ème'!$B$3:$I$230,6,FALSE),0)</f>
        <v>0</v>
      </c>
      <c r="T22" s="48">
        <f>IFERROR(VLOOKUP(C22,[4]Féminines!$B$3:$I$89,6,FALSE),0)</f>
        <v>0</v>
      </c>
      <c r="U22">
        <f t="shared" si="2"/>
        <v>1</v>
      </c>
    </row>
    <row r="23" spans="1:21" ht="14.45" customHeight="1" x14ac:dyDescent="0.25">
      <c r="A23" s="49">
        <f t="shared" si="1"/>
        <v>84</v>
      </c>
      <c r="B23" s="72">
        <f t="shared" si="0"/>
        <v>144469</v>
      </c>
      <c r="C23" s="49" t="s">
        <v>42</v>
      </c>
      <c r="D23" s="49" t="str">
        <f>VLOOKUP(C23,[3]A!$D$2:$F$350,3,FALSE)</f>
        <v>CYCLO CLUB ORCHIES</v>
      </c>
      <c r="E23" s="49" t="str">
        <f>VLOOKUP(C23,[3]A!$D$2:$J$450,7,FALSE)</f>
        <v>05999080507</v>
      </c>
      <c r="F23" s="50" t="str">
        <f>VLOOKUP(C23,[3]A!$D$2:$H$407,5,FALSE)</f>
        <v>Adulte Masculin 20/29 ans</v>
      </c>
      <c r="J23" s="105">
        <v>1</v>
      </c>
      <c r="N23" s="49">
        <f>VLOOKUP(C23,Bilan!$B$4:$D$1785,3,FALSE)</f>
        <v>144469</v>
      </c>
      <c r="O23" s="49">
        <f>VLOOKUP(C23,'[6]Feuil1 (2)'!$B$2:$F$145,5,FALSE)</f>
        <v>84</v>
      </c>
      <c r="P23" s="50" t="e">
        <f>VLOOKUP(C23,[5]A!$D$2:$L$521,10,FALSE)</f>
        <v>#N/A</v>
      </c>
      <c r="Q23" s="48">
        <f>IFERROR(VLOOKUP(C23,'[4]1ère'!$B$3:$I$89,7,FALSE),0)</f>
        <v>9</v>
      </c>
      <c r="R23" s="48">
        <f>IFERROR(VLOOKUP(C23,'[4]2ème'!$B$3:$I$116,6,FALSE),0)</f>
        <v>0</v>
      </c>
      <c r="S23" s="48">
        <f>IFERROR(VLOOKUP(C23,'[4]3ème'!$B$3:$I$230,6,FALSE),0)</f>
        <v>0</v>
      </c>
      <c r="T23" s="48">
        <f>IFERROR(VLOOKUP(C23,[4]Féminines!$B$3:$I$89,6,FALSE),0)</f>
        <v>0</v>
      </c>
      <c r="U23">
        <f t="shared" si="2"/>
        <v>9</v>
      </c>
    </row>
    <row r="24" spans="1:21" ht="14.45" customHeight="1" x14ac:dyDescent="0.25">
      <c r="A24" s="49">
        <f t="shared" si="1"/>
        <v>123</v>
      </c>
      <c r="B24" s="49">
        <f t="shared" si="0"/>
        <v>144572</v>
      </c>
      <c r="C24" s="49" t="s">
        <v>45</v>
      </c>
      <c r="D24" s="49" t="s">
        <v>14</v>
      </c>
      <c r="E24" s="49" t="str">
        <f>VLOOKUP(C24,[3]A!$D$2:$J$450,7,FALSE)</f>
        <v>05963119607</v>
      </c>
      <c r="F24" s="50" t="str">
        <f>VLOOKUP(C24,[3]A!$D$2:$H$407,5,FALSE)</f>
        <v>Adulte Masculin 60 ans et plus</v>
      </c>
      <c r="J24" s="105">
        <f>VLOOKUP(C24,Route2021!$C$2:$J$1212,8,FALSE)</f>
        <v>1</v>
      </c>
      <c r="N24" s="49">
        <f>VLOOKUP(C24,Bilan!$B$4:$D$1785,3,FALSE)</f>
        <v>144572</v>
      </c>
      <c r="O24" s="49">
        <f>VLOOKUP(C24,'[6]Feuil1 (2)'!$B$2:$F$145,5,FALSE)</f>
        <v>123</v>
      </c>
      <c r="P24" s="50" t="e">
        <f>VLOOKUP(C24,[5]A!$D$2:$L$521,10,FALSE)</f>
        <v>#N/A</v>
      </c>
      <c r="Q24" s="48">
        <f>IFERROR(VLOOKUP(C24,'[4]1ère'!$B$3:$I$89,7,FALSE),0)</f>
        <v>6</v>
      </c>
      <c r="R24" s="48">
        <f>IFERROR(VLOOKUP(C24,'[4]2ème'!$B$3:$I$116,6,FALSE),0)</f>
        <v>10</v>
      </c>
      <c r="S24" s="48">
        <f>IFERROR(VLOOKUP(C24,'[4]3ème'!$B$3:$I$230,6,FALSE),0)</f>
        <v>0</v>
      </c>
      <c r="T24" s="48">
        <f>IFERROR(VLOOKUP(C24,[4]Féminines!$B$3:$I$89,6,FALSE),0)</f>
        <v>0</v>
      </c>
      <c r="U24">
        <f t="shared" si="2"/>
        <v>16</v>
      </c>
    </row>
    <row r="25" spans="1:21" ht="14.45" customHeight="1" x14ac:dyDescent="0.25">
      <c r="A25" s="49" t="e">
        <f t="shared" si="1"/>
        <v>#N/A</v>
      </c>
      <c r="B25" s="72">
        <f t="shared" si="0"/>
        <v>144337</v>
      </c>
      <c r="C25" s="49" t="s">
        <v>28</v>
      </c>
      <c r="D25" s="49" t="e">
        <f>VLOOKUP(C25,[3]A!$D$2:$F$350,3,FALSE)</f>
        <v>#N/A</v>
      </c>
      <c r="E25" s="49" t="e">
        <f>VLOOKUP(C25,[3]A!$D$2:$J$450,7,FALSE)</f>
        <v>#N/A</v>
      </c>
      <c r="F25" s="50" t="e">
        <f>VLOOKUP(C25,[3]A!$D$2:$H$407,5,FALSE)</f>
        <v>#N/A</v>
      </c>
      <c r="J25" s="105">
        <f>VLOOKUP(C25,Route2021!$C$2:$J$1212,8,FALSE)</f>
        <v>0</v>
      </c>
      <c r="N25" s="49">
        <f>VLOOKUP(C25,Bilan!$B$4:$D$1785,3,FALSE)</f>
        <v>144337</v>
      </c>
      <c r="O25" s="49" t="e">
        <f>VLOOKUP(C25,'[6]Feuil1 (2)'!$B$2:$F$145,5,FALSE)</f>
        <v>#N/A</v>
      </c>
      <c r="P25" s="50" t="e">
        <f>VLOOKUP(C25,[5]A!$D$2:$L$521,10,FALSE)</f>
        <v>#N/A</v>
      </c>
      <c r="Q25" s="48">
        <f>IFERROR(VLOOKUP(C25,'[4]1ère'!$B$3:$I$89,7,FALSE),0)</f>
        <v>0</v>
      </c>
      <c r="R25" s="48">
        <f>IFERROR(VLOOKUP(C25,'[4]2ème'!$B$3:$I$116,6,FALSE),0)</f>
        <v>0</v>
      </c>
      <c r="S25" s="48">
        <f>IFERROR(VLOOKUP(C25,'[4]3ème'!$B$3:$I$230,6,FALSE),0)</f>
        <v>0</v>
      </c>
      <c r="T25" s="48">
        <f>IFERROR(VLOOKUP(C25,[4]Féminines!$B$3:$I$89,6,FALSE),0)</f>
        <v>0</v>
      </c>
      <c r="U25">
        <f t="shared" si="2"/>
        <v>0</v>
      </c>
    </row>
    <row r="26" spans="1:21" ht="14.45" customHeight="1" x14ac:dyDescent="0.25">
      <c r="A26" s="49">
        <f t="shared" si="1"/>
        <v>81</v>
      </c>
      <c r="B26" s="72">
        <f t="shared" si="0"/>
        <v>5175</v>
      </c>
      <c r="C26" s="49" t="s">
        <v>275</v>
      </c>
      <c r="D26" s="49" t="str">
        <f>VLOOKUP(C26,[3]A!$D$2:$F$350,3,FALSE)</f>
        <v>UNION SPORTIVE SAINT ANDRE</v>
      </c>
      <c r="E26" s="49" t="str">
        <f>VLOOKUP(C26,[3]A!$D$2:$J$450,7,FALSE)</f>
        <v>05999012921</v>
      </c>
      <c r="F26" s="50" t="str">
        <f>VLOOKUP(C26,[3]A!$D$2:$H$407,5,FALSE)</f>
        <v>Adulte Masculin 20/29 ans</v>
      </c>
      <c r="J26" s="105">
        <f>VLOOKUP(C26,Route2021!$C$2:$J$1212,8,FALSE)</f>
        <v>0</v>
      </c>
      <c r="N26" s="49">
        <f>VLOOKUP(C26,Bilan!$B$4:$D$1785,3,FALSE)</f>
        <v>5175</v>
      </c>
      <c r="O26" s="49">
        <f>VLOOKUP(C26,'[6]Feuil1 (2)'!$B$2:$F$145,5,FALSE)</f>
        <v>81</v>
      </c>
      <c r="P26" s="50" t="e">
        <f>VLOOKUP(C26,[5]A!$D$2:$L$521,10,FALSE)</f>
        <v>#N/A</v>
      </c>
      <c r="Q26" s="48">
        <f>IFERROR(VLOOKUP(C26,'[4]1ère'!$B$3:$I$89,7,FALSE),0)</f>
        <v>13</v>
      </c>
      <c r="R26" s="48">
        <f>IFERROR(VLOOKUP(C26,'[4]2ème'!$B$3:$I$116,6,FALSE),0)</f>
        <v>0</v>
      </c>
      <c r="S26" s="48">
        <f>IFERROR(VLOOKUP(C26,'[4]3ème'!$B$3:$I$230,6,FALSE),0)</f>
        <v>0</v>
      </c>
      <c r="T26" s="48">
        <f>IFERROR(VLOOKUP(C26,[4]Féminines!$B$3:$I$89,6,FALSE),0)</f>
        <v>0</v>
      </c>
      <c r="U26">
        <f t="shared" si="2"/>
        <v>13</v>
      </c>
    </row>
    <row r="27" spans="1:21" ht="14.45" customHeight="1" x14ac:dyDescent="0.25">
      <c r="A27" s="49">
        <f t="shared" si="1"/>
        <v>62</v>
      </c>
      <c r="B27" s="72">
        <f t="shared" si="0"/>
        <v>144535</v>
      </c>
      <c r="C27" s="49" t="s">
        <v>18</v>
      </c>
      <c r="D27" s="49" t="str">
        <f>VLOOKUP(C27,[3]A!$D$2:$F$350,3,FALSE)</f>
        <v>UNION SPORTIVE SAINT ANDRE</v>
      </c>
      <c r="E27" s="49" t="str">
        <f>VLOOKUP(C27,[3]A!$D$2:$J$450,7,FALSE)</f>
        <v>05999086064</v>
      </c>
      <c r="F27" s="50" t="str">
        <f>VLOOKUP(C27,[3]A!$D$2:$H$407,5,FALSE)</f>
        <v>Adulte Masculin 40/49 ans</v>
      </c>
      <c r="J27" s="105">
        <v>1</v>
      </c>
      <c r="N27" s="49">
        <f>VLOOKUP(C27,Bilan!$B$4:$D$1785,3,FALSE)</f>
        <v>144535</v>
      </c>
      <c r="O27" s="49">
        <f>VLOOKUP(C27,'[6]Feuil1 (2)'!$B$2:$F$145,5,FALSE)</f>
        <v>62</v>
      </c>
      <c r="P27" s="50" t="e">
        <f>VLOOKUP(C27,[5]A!$D$2:$L$521,10,FALSE)</f>
        <v>#N/A</v>
      </c>
      <c r="Q27" s="48">
        <f>IFERROR(VLOOKUP(C27,'[4]1ère'!$B$3:$I$89,7,FALSE),0)</f>
        <v>12</v>
      </c>
      <c r="R27" s="48">
        <f>IFERROR(VLOOKUP(C27,'[4]2ème'!$B$3:$I$116,6,FALSE),0)</f>
        <v>0</v>
      </c>
      <c r="S27" s="48">
        <f>IFERROR(VLOOKUP(C27,'[4]3ème'!$B$3:$I$230,6,FALSE),0)</f>
        <v>0</v>
      </c>
      <c r="T27" s="48">
        <f>IFERROR(VLOOKUP(C27,[4]Féminines!$B$3:$I$89,6,FALSE),0)</f>
        <v>0</v>
      </c>
      <c r="U27">
        <f t="shared" si="2"/>
        <v>12</v>
      </c>
    </row>
    <row r="28" spans="1:21" ht="14.45" customHeight="1" x14ac:dyDescent="0.25">
      <c r="A28" s="49" t="e">
        <f t="shared" si="1"/>
        <v>#N/A</v>
      </c>
      <c r="B28" s="72">
        <f t="shared" si="0"/>
        <v>144285</v>
      </c>
      <c r="C28" s="49" t="s">
        <v>25</v>
      </c>
      <c r="D28" s="49" t="str">
        <f>VLOOKUP(C28,[3]A!$D$2:$F$350,3,FALSE)</f>
        <v>ETOILE CYCLISTE TOURCOING</v>
      </c>
      <c r="E28" s="49" t="str">
        <f>VLOOKUP(C28,[3]A!$D$2:$J$450,7,FALSE)</f>
        <v>05999066600</v>
      </c>
      <c r="F28" s="50" t="str">
        <f>VLOOKUP(C28,[3]A!$D$2:$H$407,5,FALSE)</f>
        <v>Adulte Masculin 20/29 ans</v>
      </c>
      <c r="J28" s="105">
        <f>VLOOKUP(C28,Route2021!$C$2:$J$1212,8,FALSE)</f>
        <v>1</v>
      </c>
      <c r="N28" s="49">
        <f>VLOOKUP(C28,Bilan!$B$4:$D$1785,3,FALSE)</f>
        <v>144285</v>
      </c>
      <c r="O28" s="49" t="e">
        <f>VLOOKUP(C28,'[6]Feuil1 (2)'!$B$2:$F$145,5,FALSE)</f>
        <v>#N/A</v>
      </c>
      <c r="P28" s="50" t="e">
        <f>VLOOKUP(C28,[5]A!$D$2:$L$521,10,FALSE)</f>
        <v>#N/A</v>
      </c>
      <c r="Q28" s="48">
        <f>IFERROR(VLOOKUP(C28,'[4]1ère'!$B$3:$I$89,7,FALSE),0)</f>
        <v>5</v>
      </c>
      <c r="R28" s="48">
        <f>IFERROR(VLOOKUP(C28,'[4]2ème'!$B$3:$I$116,6,FALSE),0)</f>
        <v>0</v>
      </c>
      <c r="S28" s="48">
        <f>IFERROR(VLOOKUP(C28,'[4]3ème'!$B$3:$I$230,6,FALSE),0)</f>
        <v>0</v>
      </c>
      <c r="T28" s="48">
        <f>IFERROR(VLOOKUP(C28,[4]Féminines!$B$3:$I$89,6,FALSE),0)</f>
        <v>0</v>
      </c>
      <c r="U28">
        <f t="shared" si="2"/>
        <v>5</v>
      </c>
    </row>
    <row r="29" spans="1:21" ht="14.45" customHeight="1" x14ac:dyDescent="0.25">
      <c r="A29" s="49">
        <f t="shared" si="1"/>
        <v>1</v>
      </c>
      <c r="B29" s="72">
        <f t="shared" si="0"/>
        <v>2223</v>
      </c>
      <c r="C29" s="49" t="s">
        <v>293</v>
      </c>
      <c r="D29" s="49" t="str">
        <f>VLOOKUP(C29,[3]A!$D$2:$F$350,3,FALSE)</f>
        <v>ANNEQUIN CYCLING TEAM</v>
      </c>
      <c r="E29" s="49" t="str">
        <f>VLOOKUP(C29,[3]A!$D$2:$J$450,7,FALSE)</f>
        <v>06297098606</v>
      </c>
      <c r="F29" s="50" t="str">
        <f>VLOOKUP(C29,[3]A!$D$2:$H$407,5,FALSE)</f>
        <v>Adulte Masculin 50/59 ans</v>
      </c>
      <c r="J29" s="105">
        <v>1</v>
      </c>
      <c r="N29" s="49">
        <f>VLOOKUP(C29,Bilan!$B$4:$D$1785,3,FALSE)</f>
        <v>2223</v>
      </c>
      <c r="O29" s="49">
        <f>VLOOKUP(C29,'[6]Feuil1 (2)'!$B$2:$F$145,5,FALSE)</f>
        <v>1</v>
      </c>
      <c r="P29" s="50" t="e">
        <f>VLOOKUP(C29,[5]A!$D$2:$L$521,10,FALSE)</f>
        <v>#N/A</v>
      </c>
      <c r="Q29" s="48">
        <f>IFERROR(VLOOKUP(C29,'[4]1ère'!$B$3:$I$89,7,FALSE),0)</f>
        <v>16</v>
      </c>
      <c r="R29" s="48">
        <f>IFERROR(VLOOKUP(C29,'[4]2ème'!$B$3:$I$116,6,FALSE),0)</f>
        <v>0</v>
      </c>
      <c r="S29" s="48">
        <f>IFERROR(VLOOKUP(C29,'[4]3ème'!$B$3:$I$230,6,FALSE),0)</f>
        <v>0</v>
      </c>
      <c r="T29" s="48">
        <f>IFERROR(VLOOKUP(C29,[4]Féminines!$B$3:$I$89,6,FALSE),0)</f>
        <v>0</v>
      </c>
      <c r="U29">
        <f t="shared" si="2"/>
        <v>16</v>
      </c>
    </row>
    <row r="30" spans="1:21" ht="14.45" customHeight="1" x14ac:dyDescent="0.25">
      <c r="A30" s="49" t="e">
        <f t="shared" si="1"/>
        <v>#N/A</v>
      </c>
      <c r="B30" s="72">
        <f t="shared" si="0"/>
        <v>2424</v>
      </c>
      <c r="C30" s="49" t="s">
        <v>1060</v>
      </c>
      <c r="D30" s="49" t="str">
        <f>VLOOKUP(C30,[3]A!$D$2:$F$350,3,FALSE)</f>
        <v>UNION VELOCIPEDIQUE JEUMONT MARPENT</v>
      </c>
      <c r="E30" s="49" t="str">
        <f>VLOOKUP(C30,[3]A!$D$2:$J$450,7,FALSE)</f>
        <v>05999019952</v>
      </c>
      <c r="F30" s="50" t="str">
        <f>VLOOKUP(C30,[3]A!$D$2:$H$407,5,FALSE)</f>
        <v>Adulte Masculin 50/59 ans</v>
      </c>
      <c r="J30" s="105">
        <f>VLOOKUP(C30,Route2021!$C$2:$J$1212,8,FALSE)</f>
        <v>0</v>
      </c>
      <c r="N30" s="49">
        <f>VLOOKUP(C30,Bilan!$B$4:$D$1785,3,FALSE)</f>
        <v>2424</v>
      </c>
      <c r="O30" s="49" t="e">
        <f>VLOOKUP(C30,'[6]Feuil1 (2)'!$B$2:$F$145,5,FALSE)</f>
        <v>#N/A</v>
      </c>
      <c r="P30" s="50" t="e">
        <f>VLOOKUP(C30,[5]A!$D$2:$L$521,10,FALSE)</f>
        <v>#N/A</v>
      </c>
      <c r="Q30" s="48">
        <f>IFERROR(VLOOKUP(C30,'[4]1ère'!$B$3:$I$89,7,FALSE),0)</f>
        <v>0</v>
      </c>
      <c r="R30" s="48">
        <f>IFERROR(VLOOKUP(C30,'[4]2ème'!$B$3:$I$116,6,FALSE),0)</f>
        <v>0</v>
      </c>
      <c r="S30" s="48">
        <f>IFERROR(VLOOKUP(C30,'[4]3ème'!$B$3:$I$230,6,FALSE),0)</f>
        <v>0</v>
      </c>
      <c r="T30" s="48">
        <f>IFERROR(VLOOKUP(C30,[4]Féminines!$B$3:$I$89,6,FALSE),0)</f>
        <v>0</v>
      </c>
      <c r="U30">
        <f t="shared" si="2"/>
        <v>0</v>
      </c>
    </row>
    <row r="31" spans="1:21" ht="14.45" customHeight="1" x14ac:dyDescent="0.25">
      <c r="A31" s="49">
        <f t="shared" si="1"/>
        <v>153</v>
      </c>
      <c r="B31" s="72">
        <f t="shared" si="0"/>
        <v>144386</v>
      </c>
      <c r="C31" s="49" t="s">
        <v>3715</v>
      </c>
      <c r="D31" s="49" t="s">
        <v>109</v>
      </c>
      <c r="E31" s="49" t="str">
        <f>VLOOKUP(C31,[3]A!$D$2:$J$450,7,FALSE)</f>
        <v>05999026012</v>
      </c>
      <c r="F31" s="50" t="str">
        <f>VLOOKUP(C31,[3]A!$D$2:$H$407,5,FALSE)</f>
        <v>Adulte Masculin 17/19 ans</v>
      </c>
      <c r="J31" s="105">
        <v>1</v>
      </c>
      <c r="N31" s="49">
        <f>VLOOKUP(C31,Bilan!$B$4:$D$1785,3,FALSE)</f>
        <v>144386</v>
      </c>
      <c r="O31" s="49">
        <f>VLOOKUP(C31,'[6]Feuil1 (2)'!$B$2:$F$145,5,FALSE)</f>
        <v>153</v>
      </c>
      <c r="P31" s="50" t="e">
        <f>VLOOKUP(C31,[5]A!$D$2:$L$521,10,FALSE)</f>
        <v>#N/A</v>
      </c>
      <c r="Q31" s="48">
        <f>IFERROR(VLOOKUP(C31,'[4]1ère'!$B$3:$I$89,7,FALSE),0)</f>
        <v>16</v>
      </c>
      <c r="R31" s="48">
        <f>IFERROR(VLOOKUP(C31,'[4]2ème'!$B$3:$I$116,6,FALSE),0)</f>
        <v>0</v>
      </c>
      <c r="S31" s="48">
        <f>IFERROR(VLOOKUP(C31,'[4]3ème'!$B$3:$I$230,6,FALSE),0)</f>
        <v>0</v>
      </c>
      <c r="T31" s="48">
        <f>IFERROR(VLOOKUP(C31,[4]Féminines!$B$3:$I$89,6,FALSE),0)</f>
        <v>0</v>
      </c>
      <c r="U31">
        <f t="shared" si="2"/>
        <v>16</v>
      </c>
    </row>
    <row r="32" spans="1:21" ht="14.45" customHeight="1" x14ac:dyDescent="0.25">
      <c r="A32" s="49">
        <f t="shared" si="1"/>
        <v>68</v>
      </c>
      <c r="B32" s="71">
        <f t="shared" si="0"/>
        <v>2216</v>
      </c>
      <c r="C32" s="49" t="s">
        <v>37</v>
      </c>
      <c r="D32" s="49" t="str">
        <f>VLOOKUP(C32,[3]A!$D$2:$F$350,3,FALSE)</f>
        <v>BIACHE ST VAAST VELO CLUB</v>
      </c>
      <c r="E32" s="49" t="str">
        <f>VLOOKUP(C32,[3]A!$D$2:$J$450,7,FALSE)</f>
        <v>06260031180</v>
      </c>
      <c r="F32" s="50" t="str">
        <f>VLOOKUP(C32,[3]A!$D$2:$H$407,5,FALSE)</f>
        <v>Adulte Masculin 40/49 ans</v>
      </c>
      <c r="J32" s="105">
        <f>VLOOKUP(C32,Route2021!$C$2:$J$1212,8,FALSE)</f>
        <v>0</v>
      </c>
      <c r="N32" s="49">
        <f>VLOOKUP(C32,Bilan!$B$4:$D$1785,3,FALSE)</f>
        <v>2216</v>
      </c>
      <c r="O32" s="49">
        <f>VLOOKUP(C32,'[6]Feuil1 (2)'!$B$2:$F$145,5,FALSE)</f>
        <v>68</v>
      </c>
      <c r="P32" s="50" t="e">
        <f>VLOOKUP(C32,[5]A!$D$2:$L$521,10,FALSE)</f>
        <v>#N/A</v>
      </c>
      <c r="Q32" s="48">
        <f>IFERROR(VLOOKUP(C32,'[4]1ère'!$B$3:$I$89,7,FALSE),0)</f>
        <v>8</v>
      </c>
      <c r="R32" s="48">
        <f>IFERROR(VLOOKUP(C32,'[4]2ème'!$B$3:$I$116,6,FALSE),0)</f>
        <v>0</v>
      </c>
      <c r="S32" s="48">
        <f>IFERROR(VLOOKUP(C32,'[4]3ème'!$B$3:$I$230,6,FALSE),0)</f>
        <v>0</v>
      </c>
      <c r="T32" s="48">
        <f>IFERROR(VLOOKUP(C32,[4]Féminines!$B$3:$I$89,6,FALSE),0)</f>
        <v>0</v>
      </c>
      <c r="U32">
        <f t="shared" si="2"/>
        <v>8</v>
      </c>
    </row>
    <row r="33" spans="1:21" ht="14.45" customHeight="1" x14ac:dyDescent="0.25">
      <c r="A33" s="49" t="e">
        <f t="shared" si="1"/>
        <v>#N/A</v>
      </c>
      <c r="B33" s="71">
        <f t="shared" si="0"/>
        <v>3140</v>
      </c>
      <c r="C33" s="49" t="s">
        <v>52</v>
      </c>
      <c r="D33" s="49" t="e">
        <f>VLOOKUP(C33,[3]A!$D$2:$F$350,3,FALSE)</f>
        <v>#N/A</v>
      </c>
      <c r="E33" s="49" t="e">
        <f>VLOOKUP(C33,[3]A!$D$2:$J$450,7,FALSE)</f>
        <v>#N/A</v>
      </c>
      <c r="F33" s="50" t="e">
        <f>VLOOKUP(C33,[3]A!$D$2:$H$407,5,FALSE)</f>
        <v>#N/A</v>
      </c>
      <c r="J33" s="105">
        <f>VLOOKUP(C33,Route2021!$C$2:$J$1212,8,FALSE)</f>
        <v>0</v>
      </c>
      <c r="N33" s="49">
        <f>VLOOKUP(C33,Bilan!$B$4:$D$1785,3,FALSE)</f>
        <v>3140</v>
      </c>
      <c r="O33" s="49" t="e">
        <f>VLOOKUP(C33,'[6]Feuil1 (2)'!$B$2:$F$145,5,FALSE)</f>
        <v>#N/A</v>
      </c>
      <c r="P33" s="50" t="e">
        <f>VLOOKUP(C33,[5]A!$D$2:$L$521,10,FALSE)</f>
        <v>#N/A</v>
      </c>
      <c r="Q33" s="48">
        <f>IFERROR(VLOOKUP(C33,'[4]1ère'!$B$3:$I$89,7,FALSE),0)</f>
        <v>0</v>
      </c>
      <c r="R33" s="48">
        <f>IFERROR(VLOOKUP(C33,'[4]2ème'!$B$3:$I$116,6,FALSE),0)</f>
        <v>0</v>
      </c>
      <c r="S33" s="48">
        <f>IFERROR(VLOOKUP(C33,'[4]3ème'!$B$3:$I$230,6,FALSE),0)</f>
        <v>0</v>
      </c>
      <c r="T33" s="48">
        <f>IFERROR(VLOOKUP(C33,[4]Féminines!$B$3:$I$89,6,FALSE),0)</f>
        <v>0</v>
      </c>
      <c r="U33">
        <f t="shared" si="2"/>
        <v>0</v>
      </c>
    </row>
    <row r="34" spans="1:21" ht="14.45" customHeight="1" x14ac:dyDescent="0.25">
      <c r="A34" s="49" t="e">
        <f t="shared" si="1"/>
        <v>#N/A</v>
      </c>
      <c r="B34" s="71">
        <f t="shared" si="0"/>
        <v>144392</v>
      </c>
      <c r="C34" s="5" t="s">
        <v>27</v>
      </c>
      <c r="D34" s="49" t="str">
        <f>VLOOKUP(C34,[3]A!$D$2:$F$350,3,FALSE)</f>
        <v>TEAM BOUSIES</v>
      </c>
      <c r="E34" s="49" t="str">
        <f>VLOOKUP(C34,[3]A!$D$2:$J$450,7,FALSE)</f>
        <v>05999124737</v>
      </c>
      <c r="F34" s="50" t="str">
        <f>VLOOKUP(C34,[3]A!$D$2:$H$407,5,FALSE)</f>
        <v>Adulte Masculin 20/29 ans</v>
      </c>
      <c r="J34" s="105">
        <f>VLOOKUP(C34,Route2021!$C$2:$J$1212,8,FALSE)</f>
        <v>1</v>
      </c>
      <c r="N34" s="49">
        <f>VLOOKUP(C34,Bilan!$B$4:$D$1785,3,FALSE)</f>
        <v>144392</v>
      </c>
      <c r="O34" s="49" t="e">
        <f>VLOOKUP(C34,'[6]Feuil1 (2)'!$B$2:$F$145,5,FALSE)</f>
        <v>#N/A</v>
      </c>
      <c r="P34" s="50" t="e">
        <f>VLOOKUP(C34,[5]A!$D$2:$L$521,10,FALSE)</f>
        <v>#N/A</v>
      </c>
      <c r="Q34" s="48">
        <f>IFERROR(VLOOKUP(C34,'[4]1ère'!$B$3:$I$89,7,FALSE),0)</f>
        <v>7</v>
      </c>
      <c r="R34" s="48">
        <f>IFERROR(VLOOKUP(C34,'[4]2ème'!$B$3:$I$116,6,FALSE),0)</f>
        <v>0</v>
      </c>
      <c r="S34" s="48">
        <f>IFERROR(VLOOKUP(C34,'[4]3ème'!$B$3:$I$230,6,FALSE),0)</f>
        <v>0</v>
      </c>
      <c r="T34" s="48">
        <f>IFERROR(VLOOKUP(C34,[4]Féminines!$B$3:$I$89,6,FALSE),0)</f>
        <v>0</v>
      </c>
      <c r="U34">
        <f t="shared" si="2"/>
        <v>7</v>
      </c>
    </row>
    <row r="35" spans="1:21" ht="14.45" customHeight="1" x14ac:dyDescent="0.25">
      <c r="A35" s="49" t="e">
        <f t="shared" si="1"/>
        <v>#N/A</v>
      </c>
      <c r="B35" s="71" t="e">
        <f t="shared" si="0"/>
        <v>#N/A</v>
      </c>
      <c r="D35" s="49" t="e">
        <f>VLOOKUP(C35,[3]A!$D$2:$F$350,3,FALSE)</f>
        <v>#N/A</v>
      </c>
      <c r="E35" s="49" t="e">
        <f>VLOOKUP(C35,[3]A!$D$2:$J$450,7,FALSE)</f>
        <v>#N/A</v>
      </c>
      <c r="F35" s="50" t="e">
        <f>VLOOKUP(C35,[3]A!$D$2:$H$407,5,FALSE)</f>
        <v>#N/A</v>
      </c>
      <c r="J35" s="105">
        <f>VLOOKUP(C35,Route2021!$C$2:$J$1212,8,FALSE)</f>
        <v>0</v>
      </c>
      <c r="N35" s="49" t="e">
        <f>VLOOKUP(C35,Bilan!$B$4:$D$1785,3,FALSE)</f>
        <v>#N/A</v>
      </c>
      <c r="O35" s="49" t="e">
        <f>VLOOKUP(C35,'[6]Feuil1 (2)'!$B$2:$F$145,5,FALSE)</f>
        <v>#N/A</v>
      </c>
      <c r="P35" s="50" t="e">
        <f>VLOOKUP(C35,[5]A!$D$2:$L$521,10,FALSE)</f>
        <v>#N/A</v>
      </c>
      <c r="Q35" s="48">
        <f>IFERROR(VLOOKUP(C35,'[4]1ère'!$B$3:$I$89,7,FALSE),0)</f>
        <v>0</v>
      </c>
      <c r="R35" s="48">
        <f>IFERROR(VLOOKUP(C35,'[4]2ème'!$B$3:$I$116,6,FALSE),0)</f>
        <v>0</v>
      </c>
      <c r="S35" s="48">
        <f>IFERROR(VLOOKUP(C35,'[4]3ème'!$B$3:$I$230,6,FALSE),0)</f>
        <v>0</v>
      </c>
      <c r="T35" s="48">
        <f>IFERROR(VLOOKUP(C35,[4]Féminines!$B$3:$I$89,6,FALSE),0)</f>
        <v>0</v>
      </c>
      <c r="U35">
        <f t="shared" si="2"/>
        <v>0</v>
      </c>
    </row>
    <row r="36" spans="1:21" ht="14.45" customHeight="1" x14ac:dyDescent="0.25">
      <c r="A36" s="49">
        <f t="shared" si="1"/>
        <v>80</v>
      </c>
      <c r="B36" s="71">
        <f t="shared" si="0"/>
        <v>1295</v>
      </c>
      <c r="C36" s="49" t="s">
        <v>50</v>
      </c>
      <c r="D36" s="49" t="str">
        <f>VLOOKUP(C36,[3]A!$D$2:$F$350,3,FALSE)</f>
        <v>VELO CLUB SOLESMES</v>
      </c>
      <c r="E36" s="49" t="str">
        <f>VLOOKUP(C36,[3]A!$D$2:$J$450,7,FALSE)</f>
        <v>05999029313</v>
      </c>
      <c r="F36" s="50" t="str">
        <f>VLOOKUP(C36,[3]A!$D$2:$H$407,5,FALSE)</f>
        <v>Adulte Masculin 20/29 ans</v>
      </c>
      <c r="J36" s="105">
        <v>1</v>
      </c>
      <c r="N36" s="49">
        <f>VLOOKUP(C36,Bilan!$B$4:$D$1785,3,FALSE)</f>
        <v>1295</v>
      </c>
      <c r="O36" s="49">
        <f>VLOOKUP(C36,'[6]Feuil1 (2)'!$B$2:$F$145,5,FALSE)</f>
        <v>80</v>
      </c>
      <c r="P36" s="50" t="e">
        <f>VLOOKUP(C36,[5]A!$D$2:$L$521,10,FALSE)</f>
        <v>#N/A</v>
      </c>
      <c r="Q36" s="48">
        <f>IFERROR(VLOOKUP(C36,'[4]1ère'!$B$3:$I$89,7,FALSE),0)</f>
        <v>13</v>
      </c>
      <c r="R36" s="48">
        <f>IFERROR(VLOOKUP(C36,'[4]2ème'!$B$3:$I$116,6,FALSE),0)</f>
        <v>0</v>
      </c>
      <c r="S36" s="48">
        <f>IFERROR(VLOOKUP(C36,'[4]3ème'!$B$3:$I$230,6,FALSE),0)</f>
        <v>0</v>
      </c>
      <c r="T36" s="48">
        <f>IFERROR(VLOOKUP(C36,[4]Féminines!$B$3:$I$89,6,FALSE),0)</f>
        <v>0</v>
      </c>
      <c r="U36">
        <f t="shared" si="2"/>
        <v>13</v>
      </c>
    </row>
    <row r="37" spans="1:21" ht="14.45" customHeight="1" x14ac:dyDescent="0.25">
      <c r="A37" s="49" t="e">
        <f t="shared" si="1"/>
        <v>#N/A</v>
      </c>
      <c r="B37" s="76">
        <f t="shared" si="0"/>
        <v>144516</v>
      </c>
      <c r="C37" s="5" t="s">
        <v>853</v>
      </c>
      <c r="D37" s="49" t="s">
        <v>174</v>
      </c>
      <c r="E37" s="49" t="str">
        <f>VLOOKUP(C37,[3]A!$D$2:$J$450,7,FALSE)</f>
        <v>05999052627</v>
      </c>
      <c r="F37" s="50" t="str">
        <f>VLOOKUP(C37,[3]A!$D$2:$H$407,5,FALSE)</f>
        <v>Adulte Masculin 17/19 ans</v>
      </c>
      <c r="J37" s="105">
        <f>VLOOKUP(C37,Route2021!$C$2:$J$1212,8,FALSE)</f>
        <v>1</v>
      </c>
      <c r="N37" s="49">
        <f>VLOOKUP(C37,Bilan!$B$4:$D$1785,3,FALSE)</f>
        <v>144516</v>
      </c>
      <c r="O37" s="49" t="e">
        <f>VLOOKUP(C37,'[6]Feuil1 (2)'!$B$2:$F$145,5,FALSE)</f>
        <v>#N/A</v>
      </c>
      <c r="P37" s="50" t="e">
        <f>VLOOKUP(C37,[5]A!$D$2:$L$521,10,FALSE)</f>
        <v>#N/A</v>
      </c>
      <c r="Q37" s="48">
        <f>IFERROR(VLOOKUP(C37,'[4]1ère'!$B$3:$I$89,7,FALSE),0)</f>
        <v>3</v>
      </c>
      <c r="R37" s="48">
        <f>IFERROR(VLOOKUP(C37,'[4]2ème'!$B$3:$I$116,6,FALSE),0)</f>
        <v>0</v>
      </c>
      <c r="S37" s="48">
        <f>IFERROR(VLOOKUP(C37,'[4]3ème'!$B$3:$I$230,6,FALSE),0)</f>
        <v>0</v>
      </c>
      <c r="T37" s="48">
        <f>IFERROR(VLOOKUP(C37,[4]Féminines!$B$3:$I$89,6,FALSE),0)</f>
        <v>0</v>
      </c>
      <c r="U37">
        <f t="shared" si="2"/>
        <v>3</v>
      </c>
    </row>
    <row r="38" spans="1:21" ht="14.45" customHeight="1" x14ac:dyDescent="0.25">
      <c r="A38" s="49" t="e">
        <f t="shared" si="1"/>
        <v>#N/A</v>
      </c>
      <c r="B38" s="76">
        <f t="shared" si="0"/>
        <v>144599</v>
      </c>
      <c r="C38" s="49" t="s">
        <v>81</v>
      </c>
      <c r="D38" s="49" t="s">
        <v>843</v>
      </c>
      <c r="E38" s="49" t="str">
        <f>VLOOKUP(C38,[3]A!$D$2:$J$450,7,FALSE)</f>
        <v>05999111355</v>
      </c>
      <c r="F38" s="50" t="str">
        <f>VLOOKUP(C38,[3]A!$D$2:$H$407,5,FALSE)</f>
        <v>Adulte Masculin 30/39 ans</v>
      </c>
      <c r="J38" s="105">
        <f>VLOOKUP(C38,Route2021!$C$2:$J$1212,8,FALSE)</f>
        <v>1</v>
      </c>
      <c r="N38" s="49">
        <f>VLOOKUP(C38,Bilan!$B$4:$D$1785,3,FALSE)</f>
        <v>144599</v>
      </c>
      <c r="O38" s="49" t="e">
        <f>VLOOKUP(C38,'[6]Feuil1 (2)'!$B$2:$F$145,5,FALSE)</f>
        <v>#N/A</v>
      </c>
      <c r="P38" s="50" t="e">
        <f>VLOOKUP(C38,[5]A!$D$2:$L$521,10,FALSE)</f>
        <v>#N/A</v>
      </c>
      <c r="Q38" s="48">
        <f>IFERROR(VLOOKUP(C38,'[4]1ère'!$B$3:$I$89,7,FALSE),0)</f>
        <v>4</v>
      </c>
      <c r="R38" s="48">
        <f>IFERROR(VLOOKUP(C38,'[4]2ème'!$B$3:$I$116,6,FALSE),0)</f>
        <v>0</v>
      </c>
      <c r="S38" s="48">
        <f>IFERROR(VLOOKUP(C38,'[4]3ème'!$B$3:$I$230,6,FALSE),0)</f>
        <v>0</v>
      </c>
      <c r="T38" s="48">
        <f>IFERROR(VLOOKUP(C38,[4]Féminines!$B$3:$I$89,6,FALSE),0)</f>
        <v>0</v>
      </c>
      <c r="U38">
        <f t="shared" si="2"/>
        <v>4</v>
      </c>
    </row>
    <row r="39" spans="1:21" ht="14.45" customHeight="1" x14ac:dyDescent="0.25">
      <c r="A39" s="49" t="e">
        <f t="shared" si="1"/>
        <v>#N/A</v>
      </c>
      <c r="B39" s="76">
        <f t="shared" si="0"/>
        <v>7035</v>
      </c>
      <c r="C39" s="49" t="s">
        <v>1144</v>
      </c>
      <c r="D39" s="49" t="s">
        <v>843</v>
      </c>
      <c r="E39" s="49" t="str">
        <f>VLOOKUP(C39,[3]A!$D$2:$J$450,7,FALSE)</f>
        <v>05999112476</v>
      </c>
      <c r="F39" s="50" t="str">
        <f>VLOOKUP(C39,[3]A!$D$2:$H$407,5,FALSE)</f>
        <v>Adulte Masculin 20/29 ans</v>
      </c>
      <c r="J39" s="105">
        <f>VLOOKUP(C39,Route2021!$C$2:$J$1212,8,FALSE)</f>
        <v>0</v>
      </c>
      <c r="N39" s="49">
        <f>VLOOKUP(C39,Bilan!$B$4:$D$1785,3,FALSE)</f>
        <v>7035</v>
      </c>
      <c r="O39" s="49" t="e">
        <f>VLOOKUP(C39,'[6]Feuil1 (2)'!$B$2:$F$145,5,FALSE)</f>
        <v>#N/A</v>
      </c>
      <c r="P39" s="50" t="e">
        <f>VLOOKUP(C39,[5]A!$D$2:$L$521,10,FALSE)</f>
        <v>#N/A</v>
      </c>
      <c r="Q39" s="48">
        <f>IFERROR(VLOOKUP(C39,'[4]1ère'!$B$3:$I$89,7,FALSE),0)</f>
        <v>1</v>
      </c>
      <c r="R39" s="48">
        <f>IFERROR(VLOOKUP(C39,'[4]2ème'!$B$3:$I$116,6,FALSE),0)</f>
        <v>0</v>
      </c>
      <c r="S39" s="48">
        <f>IFERROR(VLOOKUP(C39,'[4]3ème'!$B$3:$I$230,6,FALSE),0)</f>
        <v>0</v>
      </c>
      <c r="T39" s="48">
        <f>IFERROR(VLOOKUP(C39,[4]Féminines!$B$3:$I$89,6,FALSE),0)</f>
        <v>0</v>
      </c>
      <c r="U39">
        <f t="shared" si="2"/>
        <v>1</v>
      </c>
    </row>
    <row r="40" spans="1:21" ht="14.45" customHeight="1" x14ac:dyDescent="0.25">
      <c r="A40" s="49" t="e">
        <f t="shared" si="1"/>
        <v>#N/A</v>
      </c>
      <c r="B40" s="76">
        <f t="shared" si="0"/>
        <v>2202</v>
      </c>
      <c r="C40" s="5" t="s">
        <v>274</v>
      </c>
      <c r="D40" s="49" t="s">
        <v>14</v>
      </c>
      <c r="E40" s="49" t="str">
        <f>VLOOKUP(C40,[3]A!$D$2:$J$450,7,FALSE)</f>
        <v>05999012920</v>
      </c>
      <c r="F40" s="50" t="str">
        <f>VLOOKUP(C40,[3]A!$D$2:$H$407,5,FALSE)</f>
        <v>Adulte Masculin 40/49 ans</v>
      </c>
      <c r="J40" s="105">
        <f>VLOOKUP(C40,Route2021!$C$2:$J$1212,8,FALSE)</f>
        <v>1</v>
      </c>
      <c r="N40" s="49">
        <f>VLOOKUP(C40,Bilan!$B$4:$D$1785,3,FALSE)</f>
        <v>2202</v>
      </c>
      <c r="O40" s="49" t="e">
        <f>VLOOKUP(C40,'[6]Feuil1 (2)'!$B$2:$F$145,5,FALSE)</f>
        <v>#N/A</v>
      </c>
      <c r="P40" s="50" t="e">
        <f>VLOOKUP(C40,[5]A!$D$2:$L$521,10,FALSE)</f>
        <v>#N/A</v>
      </c>
      <c r="Q40" s="48">
        <f>IFERROR(VLOOKUP(C40,'[4]1ère'!$B$3:$I$89,7,FALSE),0)</f>
        <v>2</v>
      </c>
      <c r="R40" s="48">
        <f>IFERROR(VLOOKUP(C40,'[4]2ème'!$B$3:$I$116,6,FALSE),0)</f>
        <v>0</v>
      </c>
      <c r="S40" s="48">
        <f>IFERROR(VLOOKUP(C40,'[4]3ème'!$B$3:$I$230,6,FALSE),0)</f>
        <v>0</v>
      </c>
      <c r="T40" s="48">
        <f>IFERROR(VLOOKUP(C40,[4]Féminines!$B$3:$I$89,6,FALSE),0)</f>
        <v>0</v>
      </c>
      <c r="U40">
        <f t="shared" si="2"/>
        <v>2</v>
      </c>
    </row>
    <row r="41" spans="1:21" ht="14.45" customHeight="1" x14ac:dyDescent="0.25">
      <c r="A41" s="49" t="e">
        <f t="shared" si="1"/>
        <v>#N/A</v>
      </c>
      <c r="B41" s="76" t="str">
        <f t="shared" si="0"/>
        <v xml:space="preserve"> </v>
      </c>
      <c r="C41" s="5" t="s">
        <v>3110</v>
      </c>
      <c r="D41" s="49" t="str">
        <f>VLOOKUP(C41,[3]A!$D$2:$F$350,3,FALSE)</f>
        <v>UNION SPORTIVE SAINT ANDRE</v>
      </c>
      <c r="E41" s="49" t="str">
        <f>VLOOKUP(C41,[3]A!$D$2:$J$450,7,FALSE)</f>
        <v>05999124186</v>
      </c>
      <c r="F41" s="50" t="str">
        <f>VLOOKUP(C41,[3]A!$D$2:$H$407,5,FALSE)</f>
        <v>Adulte Masculin 17/19 ans</v>
      </c>
      <c r="J41" s="105">
        <v>1</v>
      </c>
      <c r="N41" s="49" t="str">
        <f>VLOOKUP(C41,Bilan!$B$4:$D$1785,3,FALSE)</f>
        <v xml:space="preserve"> </v>
      </c>
      <c r="O41" s="49" t="e">
        <f>VLOOKUP(C41,'[6]Feuil1 (2)'!$B$2:$F$145,5,FALSE)</f>
        <v>#N/A</v>
      </c>
      <c r="P41" s="50" t="e">
        <f>VLOOKUP(C41,[5]A!$D$2:$L$521,10,FALSE)</f>
        <v>#N/A</v>
      </c>
      <c r="Q41" s="48">
        <f>IFERROR(VLOOKUP(C41,'[4]1ère'!$B$3:$I$89,7,FALSE),0)</f>
        <v>2</v>
      </c>
      <c r="R41" s="48">
        <f>IFERROR(VLOOKUP(C41,'[4]2ème'!$B$3:$I$116,6,FALSE),0)</f>
        <v>0</v>
      </c>
      <c r="S41" s="48">
        <f>IFERROR(VLOOKUP(C41,'[4]3ème'!$B$3:$I$230,6,FALSE),0)</f>
        <v>0</v>
      </c>
      <c r="T41" s="48">
        <f>IFERROR(VLOOKUP(C41,[4]Féminines!$B$3:$I$89,6,FALSE),0)</f>
        <v>0</v>
      </c>
      <c r="U41">
        <f t="shared" si="2"/>
        <v>2</v>
      </c>
    </row>
    <row r="42" spans="1:21" ht="14.45" customHeight="1" x14ac:dyDescent="0.25">
      <c r="A42" s="49" t="e">
        <f t="shared" si="1"/>
        <v>#N/A</v>
      </c>
      <c r="B42" s="76">
        <f t="shared" si="0"/>
        <v>144556</v>
      </c>
      <c r="C42" s="5" t="s">
        <v>739</v>
      </c>
      <c r="D42" s="49" t="s">
        <v>39</v>
      </c>
      <c r="E42" s="49" t="str">
        <f>VLOOKUP(C42,[3]A!$D$2:$J$450,7,FALSE)</f>
        <v>05999064434</v>
      </c>
      <c r="F42" s="50" t="str">
        <f>VLOOKUP(C42,[3]A!$D$2:$H$407,5,FALSE)</f>
        <v>Adulte Masculin 30/39 ans</v>
      </c>
      <c r="J42" s="105">
        <f>VLOOKUP(C42,Route2021!$C$2:$J$1212,8,FALSE)</f>
        <v>0</v>
      </c>
      <c r="N42" s="49">
        <f>VLOOKUP(C42,Bilan!$B$4:$D$1785,3,FALSE)</f>
        <v>144556</v>
      </c>
      <c r="O42" s="49" t="e">
        <f>VLOOKUP(C42,'[6]Feuil1 (2)'!$B$2:$F$145,5,FALSE)</f>
        <v>#N/A</v>
      </c>
      <c r="P42" s="50" t="e">
        <f>VLOOKUP(C42,[5]A!$D$2:$L$521,10,FALSE)</f>
        <v>#N/A</v>
      </c>
      <c r="Q42" s="48">
        <f>IFERROR(VLOOKUP(C42,'[4]1ère'!$B$3:$I$89,7,FALSE),0)</f>
        <v>6</v>
      </c>
      <c r="R42" s="48">
        <f>IFERROR(VLOOKUP(C42,'[4]2ème'!$B$3:$I$116,6,FALSE),0)</f>
        <v>0</v>
      </c>
      <c r="S42" s="48">
        <f>IFERROR(VLOOKUP(C42,'[4]3ème'!$B$3:$I$230,6,FALSE),0)</f>
        <v>0</v>
      </c>
      <c r="T42" s="48">
        <f>IFERROR(VLOOKUP(C42,[4]Féminines!$B$3:$I$89,6,FALSE),0)</f>
        <v>0</v>
      </c>
      <c r="U42">
        <f t="shared" si="2"/>
        <v>6</v>
      </c>
    </row>
    <row r="43" spans="1:21" ht="14.45" customHeight="1" x14ac:dyDescent="0.25">
      <c r="A43" s="49" t="e">
        <f t="shared" si="1"/>
        <v>#N/A</v>
      </c>
      <c r="B43" s="71">
        <f t="shared" si="0"/>
        <v>3137</v>
      </c>
      <c r="C43" s="5" t="s">
        <v>881</v>
      </c>
      <c r="D43" s="49" t="s">
        <v>17</v>
      </c>
      <c r="E43" s="49" t="str">
        <f>VLOOKUP(C43,[3]A!$D$2:$J$450,7,FALSE)</f>
        <v>05999025195</v>
      </c>
      <c r="F43" s="50" t="str">
        <f>VLOOKUP(C43,[3]A!$D$2:$H$407,5,FALSE)</f>
        <v>Adulte Masculin 17/19 ans</v>
      </c>
      <c r="J43" s="105">
        <f>VLOOKUP(C43,Route2021!$C$2:$J$1212,8,FALSE)</f>
        <v>0</v>
      </c>
      <c r="N43" s="49">
        <f>VLOOKUP(C43,Bilan!$B$4:$D$1785,3,FALSE)</f>
        <v>3137</v>
      </c>
      <c r="O43" s="49" t="e">
        <f>VLOOKUP(C43,'[6]Feuil1 (2)'!$B$2:$F$145,5,FALSE)</f>
        <v>#N/A</v>
      </c>
      <c r="P43" s="50" t="e">
        <f>VLOOKUP(C43,[5]A!$D$2:$L$521,10,FALSE)</f>
        <v>#N/A</v>
      </c>
      <c r="Q43" s="48">
        <f>IFERROR(VLOOKUP(C43,'[4]1ère'!$B$3:$I$89,7,FALSE),0)</f>
        <v>3</v>
      </c>
      <c r="R43" s="48">
        <f>IFERROR(VLOOKUP(C43,'[4]2ème'!$B$3:$I$116,6,FALSE),0)</f>
        <v>0</v>
      </c>
      <c r="S43" s="48">
        <f>IFERROR(VLOOKUP(C43,'[4]3ème'!$B$3:$I$230,6,FALSE),0)</f>
        <v>0</v>
      </c>
      <c r="T43" s="48">
        <f>IFERROR(VLOOKUP(C43,[4]Féminines!$B$3:$I$89,6,FALSE),0)</f>
        <v>0</v>
      </c>
      <c r="U43">
        <f t="shared" si="2"/>
        <v>3</v>
      </c>
    </row>
    <row r="44" spans="1:21" ht="14.45" customHeight="1" x14ac:dyDescent="0.25">
      <c r="A44" s="49" t="e">
        <f t="shared" si="1"/>
        <v>#N/A</v>
      </c>
      <c r="B44" s="71">
        <f t="shared" si="0"/>
        <v>3139</v>
      </c>
      <c r="C44" s="5" t="s">
        <v>886</v>
      </c>
      <c r="D44" s="49" t="s">
        <v>17</v>
      </c>
      <c r="E44" s="49" t="str">
        <f>VLOOKUP(C44,[3]A!$D$2:$J$450,7,FALSE)</f>
        <v>05999098705</v>
      </c>
      <c r="F44" s="50" t="str">
        <f>VLOOKUP(C44,[3]A!$D$2:$H$407,5,FALSE)</f>
        <v>Adulte Masculin 17/19 ans</v>
      </c>
      <c r="J44" s="105" t="e">
        <f>VLOOKUP(C44,Route2021!$C$2:$J$1212,8,FALSE)</f>
        <v>#N/A</v>
      </c>
      <c r="N44" s="49">
        <f>VLOOKUP(C44,Bilan!$B$4:$D$1785,3,FALSE)</f>
        <v>3139</v>
      </c>
      <c r="O44" s="49" t="e">
        <f>VLOOKUP(C44,'[6]Feuil1 (2)'!$B$2:$F$145,5,FALSE)</f>
        <v>#N/A</v>
      </c>
      <c r="P44" s="50" t="e">
        <f>VLOOKUP(C44,[5]A!$D$2:$L$521,10,FALSE)</f>
        <v>#N/A</v>
      </c>
      <c r="Q44" s="48">
        <f>IFERROR(VLOOKUP(C44,'[4]1ère'!$B$3:$I$89,7,FALSE),0)</f>
        <v>2</v>
      </c>
      <c r="R44" s="48">
        <f>IFERROR(VLOOKUP(C44,'[4]2ème'!$B$3:$I$116,6,FALSE),0)</f>
        <v>0</v>
      </c>
      <c r="S44" s="48">
        <f>IFERROR(VLOOKUP(C44,'[4]3ème'!$B$3:$I$230,6,FALSE),0)</f>
        <v>0</v>
      </c>
      <c r="T44" s="48">
        <f>IFERROR(VLOOKUP(C44,[4]Féminines!$B$3:$I$89,6,FALSE),0)</f>
        <v>0</v>
      </c>
      <c r="U44">
        <f t="shared" si="2"/>
        <v>2</v>
      </c>
    </row>
    <row r="45" spans="1:21" ht="14.45" customHeight="1" x14ac:dyDescent="0.25">
      <c r="A45" s="49">
        <f t="shared" si="1"/>
        <v>28</v>
      </c>
      <c r="B45" s="71">
        <v>2919</v>
      </c>
      <c r="C45" s="5" t="s">
        <v>631</v>
      </c>
      <c r="D45" s="49" t="s">
        <v>284</v>
      </c>
      <c r="E45" s="49" t="str">
        <f>VLOOKUP(C45,[3]A!$D$2:$J$450,7,FALSE)</f>
        <v>05999066415</v>
      </c>
      <c r="F45" s="50" t="str">
        <f>VLOOKUP(C45,[3]A!$D$2:$H$407,5,FALSE)</f>
        <v>Adulte Masculin 30/39 ans</v>
      </c>
      <c r="J45" s="105">
        <f>VLOOKUP(C45,Route2021!$C$2:$J$1212,8,FALSE)</f>
        <v>1</v>
      </c>
      <c r="N45" s="49">
        <f>VLOOKUP(C45,Bilan!$B$4:$D$1785,3,FALSE)</f>
        <v>2919</v>
      </c>
      <c r="O45" s="49">
        <f>VLOOKUP(C45,'[6]Feuil1 (2)'!$B$2:$F$145,5,FALSE)</f>
        <v>28</v>
      </c>
      <c r="P45" s="50" t="e">
        <f>VLOOKUP(C45,[5]A!$D$2:$L$521,10,FALSE)</f>
        <v>#N/A</v>
      </c>
      <c r="Q45" s="48">
        <f>IFERROR(VLOOKUP(C45,'[4]1ère'!$B$3:$I$89,7,FALSE),0)</f>
        <v>10</v>
      </c>
      <c r="R45" s="48">
        <f>IFERROR(VLOOKUP(C45,'[4]2ème'!$B$3:$I$116,6,FALSE),0)</f>
        <v>0</v>
      </c>
      <c r="S45" s="48">
        <f>IFERROR(VLOOKUP(C45,'[4]3ème'!$B$3:$I$230,6,FALSE),0)</f>
        <v>0</v>
      </c>
      <c r="T45" s="48">
        <f>IFERROR(VLOOKUP(C45,[4]Féminines!$B$3:$I$89,6,FALSE),0)</f>
        <v>0</v>
      </c>
      <c r="U45">
        <f t="shared" si="2"/>
        <v>10</v>
      </c>
    </row>
    <row r="46" spans="1:21" ht="14.45" customHeight="1" x14ac:dyDescent="0.25">
      <c r="A46" s="49" t="e">
        <f t="shared" si="1"/>
        <v>#N/A</v>
      </c>
      <c r="B46" s="71">
        <f t="shared" si="0"/>
        <v>4135</v>
      </c>
      <c r="C46" s="5" t="s">
        <v>2975</v>
      </c>
      <c r="D46" s="49" t="s">
        <v>2976</v>
      </c>
      <c r="E46" s="49" t="e">
        <f>VLOOKUP(C46,[3]A!$D$2:$J$450,7,FALSE)</f>
        <v>#N/A</v>
      </c>
      <c r="F46" s="50" t="e">
        <f>VLOOKUP(C46,[3]A!$D$2:$H$407,5,FALSE)</f>
        <v>#N/A</v>
      </c>
      <c r="J46" s="105">
        <v>1</v>
      </c>
      <c r="N46" s="49">
        <f>VLOOKUP(C46,Bilan!$B$4:$D$1785,3,FALSE)</f>
        <v>4135</v>
      </c>
      <c r="O46" s="49" t="e">
        <f>VLOOKUP(C46,'[6]Feuil1 (2)'!$B$2:$F$145,5,FALSE)</f>
        <v>#N/A</v>
      </c>
      <c r="P46" s="50" t="e">
        <f>VLOOKUP(C46,[5]A!$D$2:$L$521,10,FALSE)</f>
        <v>#N/A</v>
      </c>
      <c r="Q46" s="48">
        <f>IFERROR(VLOOKUP(C46,'[4]1ère'!$B$3:$I$89,7,FALSE),0)</f>
        <v>2</v>
      </c>
      <c r="R46" s="48">
        <f>IFERROR(VLOOKUP(C46,'[4]2ème'!$B$3:$I$116,6,FALSE),0)</f>
        <v>0</v>
      </c>
      <c r="S46" s="48">
        <f>IFERROR(VLOOKUP(C46,'[4]3ème'!$B$3:$I$230,6,FALSE),0)</f>
        <v>0</v>
      </c>
      <c r="T46" s="48">
        <f>IFERROR(VLOOKUP(C46,[4]Féminines!$B$3:$I$89,6,FALSE),0)</f>
        <v>0</v>
      </c>
      <c r="U46">
        <f t="shared" si="2"/>
        <v>2</v>
      </c>
    </row>
    <row r="47" spans="1:21" ht="14.45" customHeight="1" x14ac:dyDescent="0.25">
      <c r="A47" s="49">
        <f t="shared" si="1"/>
        <v>54</v>
      </c>
      <c r="B47" s="76">
        <f t="shared" si="0"/>
        <v>2364</v>
      </c>
      <c r="C47" t="s">
        <v>3199</v>
      </c>
      <c r="D47" s="49" t="s">
        <v>53</v>
      </c>
      <c r="E47" s="49" t="str">
        <f>VLOOKUP(C47,[3]A!$D$2:$J$450,7,FALSE)</f>
        <v>05999111420</v>
      </c>
      <c r="F47" s="50" t="str">
        <f>VLOOKUP(C47,[3]A!$D$2:$H$407,5,FALSE)</f>
        <v>Adulte Masculin 40/49 ans</v>
      </c>
      <c r="J47" s="105">
        <f>VLOOKUP(C47,Route2021!$C$2:$J$1212,8,FALSE)</f>
        <v>0</v>
      </c>
      <c r="N47" s="49">
        <f>VLOOKUP(C47,Bilan!$B$4:$D$1785,3,FALSE)</f>
        <v>2364</v>
      </c>
      <c r="O47" s="49">
        <f>VLOOKUP(C47,'[6]Feuil1 (2)'!$B$2:$F$145,5,FALSE)</f>
        <v>54</v>
      </c>
      <c r="P47" s="50" t="e">
        <f>VLOOKUP(C47,[5]A!$D$2:$L$521,10,FALSE)</f>
        <v>#N/A</v>
      </c>
      <c r="Q47" s="48">
        <f>IFERROR(VLOOKUP(C47,'[4]1ère'!$B$3:$I$89,7,FALSE),0)</f>
        <v>19</v>
      </c>
      <c r="R47" s="48">
        <f>IFERROR(VLOOKUP(C47,'[4]2ème'!$B$3:$I$116,6,FALSE),0)</f>
        <v>0</v>
      </c>
      <c r="S47" s="48">
        <f>IFERROR(VLOOKUP(C47,'[4]3ème'!$B$3:$I$230,6,FALSE),0)</f>
        <v>0</v>
      </c>
      <c r="T47" s="48">
        <f>IFERROR(VLOOKUP(C47,[4]Féminines!$B$3:$I$89,6,FALSE),0)</f>
        <v>0</v>
      </c>
      <c r="U47">
        <f t="shared" si="2"/>
        <v>19</v>
      </c>
    </row>
    <row r="48" spans="1:21" ht="14.45" customHeight="1" x14ac:dyDescent="0.25">
      <c r="A48" s="49">
        <f t="shared" si="1"/>
        <v>86</v>
      </c>
      <c r="B48" s="76">
        <f t="shared" si="0"/>
        <v>2307</v>
      </c>
      <c r="C48" t="s">
        <v>2973</v>
      </c>
      <c r="D48" s="49" t="s">
        <v>140</v>
      </c>
      <c r="E48" s="49" t="str">
        <f>VLOOKUP(C48,[3]A!$D$2:$J$450,7,FALSE)</f>
        <v>05999086208</v>
      </c>
      <c r="F48" s="50" t="str">
        <f>VLOOKUP(C48,[3]A!$D$2:$H$407,5,FALSE)</f>
        <v>Adulte Masculin 20/29 ans</v>
      </c>
      <c r="J48" s="105" t="e">
        <f>VLOOKUP(C48,Route2021!$C$2:$J$1212,8,FALSE)</f>
        <v>#N/A</v>
      </c>
      <c r="N48" s="49">
        <f>VLOOKUP(C48,Bilan!$B$4:$D$1785,3,FALSE)</f>
        <v>2307</v>
      </c>
      <c r="O48" s="49">
        <f>VLOOKUP(C48,'[6]Feuil1 (2)'!$B$2:$F$145,5,FALSE)</f>
        <v>86</v>
      </c>
      <c r="P48" s="50" t="e">
        <f>VLOOKUP(C48,[5]A!$D$2:$L$521,10,FALSE)</f>
        <v>#N/A</v>
      </c>
      <c r="Q48" s="48">
        <f>IFERROR(VLOOKUP(C48,'[4]1ère'!$B$3:$I$89,7,FALSE),0)</f>
        <v>2</v>
      </c>
      <c r="R48" s="48">
        <f>IFERROR(VLOOKUP(C48,'[4]2ème'!$B$3:$I$116,6,FALSE),0)</f>
        <v>0</v>
      </c>
      <c r="S48" s="48">
        <f>IFERROR(VLOOKUP(C48,'[4]3ème'!$B$3:$I$230,6,FALSE),0)</f>
        <v>0</v>
      </c>
      <c r="T48" s="48">
        <f>IFERROR(VLOOKUP(C48,[4]Féminines!$B$3:$I$89,6,FALSE),0)</f>
        <v>0</v>
      </c>
      <c r="U48">
        <f t="shared" si="2"/>
        <v>2</v>
      </c>
    </row>
    <row r="49" spans="1:21" ht="14.45" customHeight="1" x14ac:dyDescent="0.25">
      <c r="A49" s="49" t="e">
        <f t="shared" si="1"/>
        <v>#N/A</v>
      </c>
      <c r="B49" s="76">
        <v>5767</v>
      </c>
      <c r="C49" t="s">
        <v>3791</v>
      </c>
      <c r="D49" s="49" t="s">
        <v>3792</v>
      </c>
      <c r="E49" s="49" t="e">
        <f>VLOOKUP(C49,[3]A!$D$2:$J$450,7,FALSE)</f>
        <v>#N/A</v>
      </c>
      <c r="F49" s="50" t="e">
        <f>VLOOKUP(C49,[3]A!$D$2:$H$407,5,FALSE)</f>
        <v>#N/A</v>
      </c>
      <c r="J49" s="105" t="e">
        <f>VLOOKUP(C49,Route2021!$C$2:$J$1212,8,FALSE)</f>
        <v>#N/A</v>
      </c>
      <c r="N49" s="49">
        <v>5767</v>
      </c>
      <c r="O49" s="49" t="e">
        <f>VLOOKUP(C49,'[6]Feuil1 (2)'!$B$2:$F$145,5,FALSE)</f>
        <v>#N/A</v>
      </c>
      <c r="P49" s="50" t="e">
        <f>VLOOKUP(C49,[5]A!$D$2:$L$521,10,FALSE)</f>
        <v>#N/A</v>
      </c>
      <c r="Q49" s="48">
        <f>IFERROR(VLOOKUP(C49,'[4]1ère'!$B$3:$I$89,7,FALSE),0)</f>
        <v>4</v>
      </c>
      <c r="R49" s="48">
        <f>IFERROR(VLOOKUP(C49,'[4]2ème'!$B$3:$I$116,6,FALSE),0)</f>
        <v>0</v>
      </c>
      <c r="S49" s="48">
        <f>IFERROR(VLOOKUP(C49,'[4]3ème'!$B$3:$I$230,6,FALSE),0)</f>
        <v>0</v>
      </c>
      <c r="T49" s="48">
        <f>IFERROR(VLOOKUP(C49,[4]Féminines!$B$3:$I$89,6,FALSE),0)</f>
        <v>0</v>
      </c>
      <c r="U49">
        <f t="shared" si="2"/>
        <v>4</v>
      </c>
    </row>
    <row r="50" spans="1:21" ht="14.45" customHeight="1" x14ac:dyDescent="0.25">
      <c r="A50" s="49">
        <f t="shared" si="1"/>
        <v>83</v>
      </c>
      <c r="B50" s="76">
        <v>2405</v>
      </c>
      <c r="C50" s="49" t="s">
        <v>3187</v>
      </c>
      <c r="D50" s="49" t="s">
        <v>3127</v>
      </c>
      <c r="E50" s="49" t="str">
        <f>VLOOKUP(C50,[3]A!$D$2:$J$450,7,FALSE)</f>
        <v>05999115332</v>
      </c>
      <c r="F50" s="50" t="str">
        <f>VLOOKUP(C50,[3]A!$D$2:$H$407,5,FALSE)</f>
        <v>Adulte Masculin 20/29 ans</v>
      </c>
      <c r="J50" s="105"/>
      <c r="N50" s="49">
        <v>2405</v>
      </c>
      <c r="O50" s="49">
        <f>VLOOKUP(C50,'[6]Feuil1 (2)'!$B$2:$F$145,5,FALSE)</f>
        <v>83</v>
      </c>
      <c r="Q50" s="48">
        <f>IFERROR(VLOOKUP(C50,'[4]1ère'!$B$3:$I$89,7,FALSE),0)</f>
        <v>4</v>
      </c>
      <c r="R50" s="48">
        <f>IFERROR(VLOOKUP(C50,'[4]2ème'!$B$3:$I$116,6,FALSE),0)</f>
        <v>3</v>
      </c>
      <c r="S50" s="48">
        <f>IFERROR(VLOOKUP(C50,'[4]3ème'!$B$3:$I$230,6,FALSE),0)</f>
        <v>0</v>
      </c>
      <c r="T50" s="48">
        <f>IFERROR(VLOOKUP(C50,[4]Féminines!$B$3:$I$89,6,FALSE),0)</f>
        <v>0</v>
      </c>
      <c r="U50">
        <f t="shared" si="2"/>
        <v>7</v>
      </c>
    </row>
    <row r="51" spans="1:21" ht="14.45" customHeight="1" x14ac:dyDescent="0.25">
      <c r="A51" s="49">
        <f t="shared" si="1"/>
        <v>57</v>
      </c>
      <c r="B51" s="49">
        <f t="shared" si="0"/>
        <v>4302</v>
      </c>
      <c r="C51" s="49" t="s">
        <v>1280</v>
      </c>
      <c r="D51" s="49" t="s">
        <v>109</v>
      </c>
      <c r="E51" s="49" t="str">
        <f>VLOOKUP(C51,[3]A!$D$2:$J$450,7,FALSE)</f>
        <v>05999098040</v>
      </c>
      <c r="F51" s="50" t="str">
        <f>VLOOKUP(C51,[3]A!$D$2:$H$407,5,FALSE)</f>
        <v>Adulte Masculin 40/49 ans</v>
      </c>
      <c r="J51" s="105">
        <f>VLOOKUP(C51,Route2021!$C$2:$J$1212,8,FALSE)</f>
        <v>1</v>
      </c>
      <c r="N51" s="49">
        <f>VLOOKUP(C51,Bilan!$B$4:$D$1785,3,FALSE)</f>
        <v>4302</v>
      </c>
      <c r="O51" s="49">
        <f>VLOOKUP(C51,'[6]Feuil1 (2)'!$B$2:$F$145,5,FALSE)</f>
        <v>57</v>
      </c>
      <c r="P51" s="50" t="e">
        <f>VLOOKUP(C51,[5]A!$D$2:$L$521,10,FALSE)</f>
        <v>#N/A</v>
      </c>
      <c r="Q51" s="48">
        <f>IFERROR(VLOOKUP(C51,'[4]1ère'!$B$3:$I$89,7,FALSE),0)</f>
        <v>6</v>
      </c>
      <c r="R51" s="48">
        <f>IFERROR(VLOOKUP(C51,'[4]2ème'!$B$3:$I$116,6,FALSE),0)</f>
        <v>8</v>
      </c>
      <c r="S51" s="48">
        <f>IFERROR(VLOOKUP(C51,'[4]3ème'!$B$3:$I$230,6,FALSE),0)</f>
        <v>0</v>
      </c>
      <c r="T51" s="48">
        <f>IFERROR(VLOOKUP(C51,[4]Féminines!$B$3:$I$89,6,FALSE),0)</f>
        <v>0</v>
      </c>
      <c r="U51">
        <f t="shared" si="2"/>
        <v>14</v>
      </c>
    </row>
    <row r="52" spans="1:21" ht="14.45" customHeight="1" x14ac:dyDescent="0.25">
      <c r="A52" s="49">
        <f t="shared" si="1"/>
        <v>21</v>
      </c>
      <c r="B52" s="49">
        <f t="shared" si="0"/>
        <v>4500</v>
      </c>
      <c r="C52" s="49" t="s">
        <v>3311</v>
      </c>
      <c r="D52" s="49" t="s">
        <v>109</v>
      </c>
      <c r="E52" s="49" t="str">
        <f>VLOOKUP(C52,[3]A!$D$2:$J$450,7,FALSE)</f>
        <v>05999125032</v>
      </c>
      <c r="F52" s="50" t="str">
        <f>VLOOKUP(C52,[3]A!$D$2:$H$407,5,FALSE)</f>
        <v>Adulte Masculin 30/39 ans</v>
      </c>
      <c r="J52" s="105">
        <f>VLOOKUP(C52,Route2021!$C$2:$J$1212,8,FALSE)</f>
        <v>1</v>
      </c>
      <c r="N52" s="49">
        <f>VLOOKUP(C52,Bilan!$B$4:$D$1785,3,FALSE)</f>
        <v>4500</v>
      </c>
      <c r="O52" s="49">
        <f>VLOOKUP(C52,'[6]Feuil1 (2)'!$B$2:$F$145,5,FALSE)</f>
        <v>21</v>
      </c>
      <c r="P52" s="50" t="e">
        <f>VLOOKUP(C52,[5]A!$D$2:$L$521,10,FALSE)</f>
        <v>#N/A</v>
      </c>
      <c r="Q52" s="48">
        <f>IFERROR(VLOOKUP(C52,'[4]1ère'!$B$3:$I$89,7,FALSE),0)</f>
        <v>6</v>
      </c>
      <c r="R52" s="48">
        <f>IFERROR(VLOOKUP(C52,'[4]2ème'!$B$3:$I$116,6,FALSE),0)</f>
        <v>5</v>
      </c>
      <c r="S52" s="48">
        <f>IFERROR(VLOOKUP(C52,'[4]3ème'!$B$3:$I$230,6,FALSE),0)</f>
        <v>3</v>
      </c>
      <c r="T52" s="48">
        <f>IFERROR(VLOOKUP(C52,[4]Féminines!$B$3:$I$89,6,FALSE),0)</f>
        <v>0</v>
      </c>
      <c r="U52">
        <f t="shared" si="2"/>
        <v>14</v>
      </c>
    </row>
    <row r="53" spans="1:21" ht="14.45" customHeight="1" x14ac:dyDescent="0.25">
      <c r="A53" s="49">
        <f t="shared" si="1"/>
        <v>87</v>
      </c>
      <c r="B53" s="49">
        <v>144466</v>
      </c>
      <c r="C53" s="49" t="s">
        <v>680</v>
      </c>
      <c r="D53" s="49" t="s">
        <v>3702</v>
      </c>
      <c r="E53" s="49" t="str">
        <f>VLOOKUP(C53,[3]A!$D$2:$J$450,7,FALSE)</f>
        <v>05999119878</v>
      </c>
      <c r="F53" s="50" t="str">
        <f>VLOOKUP(C53,[3]A!$D$2:$H$407,5,FALSE)</f>
        <v>Adulte Masculin 20/29 ans</v>
      </c>
      <c r="J53" s="105">
        <f>VLOOKUP(C53,Route2021!$C$2:$J$1212,8,FALSE)</f>
        <v>1</v>
      </c>
      <c r="N53" s="49">
        <f>VLOOKUP(C53,Bilan!$B$4:$D$1785,3,FALSE)</f>
        <v>144466</v>
      </c>
      <c r="O53" s="49">
        <f>VLOOKUP(C53,'[6]Feuil1 (2)'!$B$2:$F$145,5,FALSE)</f>
        <v>87</v>
      </c>
      <c r="P53" s="50" t="e">
        <f>VLOOKUP(C53,[5]A!$D$2:$L$521,10,FALSE)</f>
        <v>#N/A</v>
      </c>
      <c r="Q53" s="48">
        <f>IFERROR(VLOOKUP(C53,'[4]1ère'!$B$3:$I$89,7,FALSE),0)</f>
        <v>0</v>
      </c>
      <c r="R53" s="48">
        <f>IFERROR(VLOOKUP(C53,'[4]2ème'!$B$3:$I$116,6,FALSE),0)</f>
        <v>6</v>
      </c>
      <c r="S53" s="48">
        <f>IFERROR(VLOOKUP(C53,'[4]3ème'!$B$3:$I$230,6,FALSE),0)</f>
        <v>0</v>
      </c>
      <c r="T53" s="48">
        <f>IFERROR(VLOOKUP(C53,[4]Féminines!$B$3:$I$89,6,FALSE),0)</f>
        <v>0</v>
      </c>
      <c r="U53">
        <f t="shared" si="2"/>
        <v>6</v>
      </c>
    </row>
    <row r="54" spans="1:21" ht="14.45" customHeight="1" x14ac:dyDescent="0.25">
      <c r="A54" s="49">
        <f t="shared" si="1"/>
        <v>72</v>
      </c>
      <c r="B54" s="49">
        <f t="shared" si="0"/>
        <v>4469</v>
      </c>
      <c r="C54" s="49" t="s">
        <v>3308</v>
      </c>
      <c r="D54" s="49" t="s">
        <v>153</v>
      </c>
      <c r="E54" s="49" t="str">
        <f>VLOOKUP(C54,[3]A!$D$2:$J$450,7,FALSE)</f>
        <v>05999127553</v>
      </c>
      <c r="F54" s="50" t="str">
        <f>VLOOKUP(C54,[3]A!$D$2:$H$407,5,FALSE)</f>
        <v>Adulte Masculin 40/49 ans</v>
      </c>
      <c r="J54" s="105">
        <f>VLOOKUP(C54,Route2021!$C$2:$J$1212,8,FALSE)</f>
        <v>0</v>
      </c>
      <c r="N54" s="49">
        <f>VLOOKUP(C54,Bilan!$B$4:$D$1785,3,FALSE)</f>
        <v>4469</v>
      </c>
      <c r="O54" s="49">
        <f>VLOOKUP(C54,'[6]Feuil1 (2)'!$B$2:$F$145,5,FALSE)</f>
        <v>72</v>
      </c>
      <c r="P54" s="50" t="e">
        <f>VLOOKUP(C54,[5]A!$D$2:$L$521,10,FALSE)</f>
        <v>#N/A</v>
      </c>
      <c r="Q54" s="48">
        <f>IFERROR(VLOOKUP(C54,'[4]1ère'!$B$3:$I$89,7,FALSE),0)</f>
        <v>8</v>
      </c>
      <c r="R54" s="48">
        <f>IFERROR(VLOOKUP(C54,'[4]2ème'!$B$3:$I$116,6,FALSE),0)</f>
        <v>0</v>
      </c>
      <c r="S54" s="48">
        <f>IFERROR(VLOOKUP(C54,'[4]3ème'!$B$3:$I$230,6,FALSE),0)</f>
        <v>0</v>
      </c>
      <c r="T54" s="48">
        <f>IFERROR(VLOOKUP(C54,[4]Féminines!$B$3:$I$89,6,FALSE),0)</f>
        <v>0</v>
      </c>
      <c r="U54">
        <f t="shared" si="2"/>
        <v>8</v>
      </c>
    </row>
    <row r="55" spans="1:21" ht="14.45" customHeight="1" x14ac:dyDescent="0.25">
      <c r="A55" s="49" t="e">
        <f t="shared" si="1"/>
        <v>#N/A</v>
      </c>
      <c r="B55" s="76">
        <f t="shared" si="0"/>
        <v>4379</v>
      </c>
      <c r="C55" s="49" t="s">
        <v>1842</v>
      </c>
      <c r="D55" s="49" t="s">
        <v>36</v>
      </c>
      <c r="E55" s="49" t="str">
        <f>VLOOKUP(C55,[3]A!$D$2:$J$450,7,FALSE)</f>
        <v>05999099815</v>
      </c>
      <c r="F55" s="50" t="str">
        <f>VLOOKUP(C55,[3]A!$D$2:$H$407,5,FALSE)</f>
        <v>Adulte Masculin 20/29 ans</v>
      </c>
      <c r="J55" s="105" t="e">
        <f>VLOOKUP(C55,Route2021!$C$2:$J$1212,8,FALSE)</f>
        <v>#N/A</v>
      </c>
      <c r="N55" s="49">
        <f>VLOOKUP(C55,Bilan!$B$4:$D$1785,3,FALSE)</f>
        <v>4379</v>
      </c>
      <c r="O55" s="49" t="e">
        <f>VLOOKUP(C55,'[6]Feuil1 (2)'!$B$2:$F$145,5,FALSE)</f>
        <v>#N/A</v>
      </c>
      <c r="P55" s="50" t="e">
        <f>VLOOKUP(C55,[5]A!$D$2:$L$521,10,FALSE)</f>
        <v>#N/A</v>
      </c>
      <c r="Q55" s="48">
        <f>IFERROR(VLOOKUP(C55,'[4]1ère'!$B$3:$I$89,7,FALSE),0)</f>
        <v>0</v>
      </c>
      <c r="R55" s="48">
        <f>IFERROR(VLOOKUP(C55,'[4]2ème'!$B$3:$I$116,6,FALSE),0)</f>
        <v>0</v>
      </c>
      <c r="S55" s="48">
        <f>IFERROR(VLOOKUP(C55,'[4]3ème'!$B$3:$I$230,6,FALSE),0)</f>
        <v>0</v>
      </c>
      <c r="T55" s="48">
        <f>IFERROR(VLOOKUP(C55,[4]Féminines!$B$3:$I$89,6,FALSE),0)</f>
        <v>0</v>
      </c>
      <c r="U55">
        <f t="shared" si="2"/>
        <v>0</v>
      </c>
    </row>
    <row r="56" spans="1:21" ht="14.45" customHeight="1" x14ac:dyDescent="0.25">
      <c r="A56" s="49" t="e">
        <f t="shared" si="1"/>
        <v>#N/A</v>
      </c>
      <c r="B56" s="49">
        <f t="shared" si="0"/>
        <v>4132</v>
      </c>
      <c r="C56" s="49" t="s">
        <v>3100</v>
      </c>
      <c r="D56" s="49" t="s">
        <v>2976</v>
      </c>
      <c r="E56" s="49" t="e">
        <f>VLOOKUP(C56,[3]A!$D$2:$J$450,7,FALSE)</f>
        <v>#N/A</v>
      </c>
      <c r="F56" s="50" t="e">
        <f>VLOOKUP(C56,[3]A!$D$2:$H$407,5,FALSE)</f>
        <v>#N/A</v>
      </c>
      <c r="J56" s="105">
        <f>VLOOKUP(C56,Route2021!$C$2:$J$1212,8,FALSE)</f>
        <v>0</v>
      </c>
      <c r="N56" s="49">
        <f>VLOOKUP(C56,Bilan!$B$4:$D$1785,3,FALSE)</f>
        <v>4132</v>
      </c>
      <c r="O56" s="49" t="e">
        <f>VLOOKUP(C56,'[6]Feuil1 (2)'!$B$2:$F$145,5,FALSE)</f>
        <v>#N/A</v>
      </c>
      <c r="P56" s="50" t="e">
        <f>VLOOKUP(C56,[5]A!$D$2:$L$521,10,FALSE)</f>
        <v>#N/A</v>
      </c>
      <c r="Q56" s="48">
        <f>IFERROR(VLOOKUP(C56,'[4]1ère'!$B$3:$I$89,7,FALSE),0)</f>
        <v>3</v>
      </c>
      <c r="R56" s="48">
        <f>IFERROR(VLOOKUP(C56,'[4]2ème'!$B$3:$I$116,6,FALSE),0)</f>
        <v>0</v>
      </c>
      <c r="S56" s="48">
        <f>IFERROR(VLOOKUP(C56,'[4]3ème'!$B$3:$I$230,6,FALSE),0)</f>
        <v>0</v>
      </c>
      <c r="T56" s="48">
        <f>IFERROR(VLOOKUP(C56,[4]Féminines!$B$3:$I$89,6,FALSE),0)</f>
        <v>0</v>
      </c>
      <c r="U56">
        <f t="shared" si="2"/>
        <v>3</v>
      </c>
    </row>
    <row r="57" spans="1:21" ht="14.45" customHeight="1" x14ac:dyDescent="0.25">
      <c r="A57" s="49">
        <f t="shared" si="1"/>
        <v>151</v>
      </c>
      <c r="B57" s="49">
        <f t="shared" si="0"/>
        <v>1308</v>
      </c>
      <c r="C57" s="49" t="s">
        <v>159</v>
      </c>
      <c r="D57" s="49" t="s">
        <v>140</v>
      </c>
      <c r="E57" s="49" t="str">
        <f>VLOOKUP(C57,[3]A!$D$2:$J$450,7,FALSE)</f>
        <v>05999016341</v>
      </c>
      <c r="F57" s="50" t="str">
        <f>VLOOKUP(C57,[3]A!$D$2:$H$407,5,FALSE)</f>
        <v>Adulte Masculin 17/19 ans</v>
      </c>
      <c r="J57" s="105">
        <f>VLOOKUP(C57,Route2021!$C$2:$J$1212,8,FALSE)</f>
        <v>1</v>
      </c>
      <c r="N57" s="49">
        <f>VLOOKUP(C57,Bilan!$B$4:$D$1785,3,FALSE)</f>
        <v>1308</v>
      </c>
      <c r="O57" s="49">
        <f>VLOOKUP(C57,'[6]Feuil1 (2)'!$B$2:$F$145,5,FALSE)</f>
        <v>151</v>
      </c>
      <c r="P57" s="50" t="e">
        <f>VLOOKUP(C57,[5]A!$D$2:$L$521,10,FALSE)</f>
        <v>#N/A</v>
      </c>
      <c r="Q57" s="48">
        <f>IFERROR(VLOOKUP(C57,'[4]1ère'!$B$3:$I$89,7,FALSE),0)</f>
        <v>2</v>
      </c>
      <c r="R57" s="48">
        <f>IFERROR(VLOOKUP(C57,'[4]2ème'!$B$3:$I$116,6,FALSE),0)</f>
        <v>7</v>
      </c>
      <c r="S57" s="48">
        <f>IFERROR(VLOOKUP(C57,'[4]3ème'!$B$3:$I$230,6,FALSE),0)</f>
        <v>0</v>
      </c>
      <c r="T57" s="48">
        <f>IFERROR(VLOOKUP(C57,[4]Féminines!$B$3:$I$89,6,FALSE),0)</f>
        <v>0</v>
      </c>
      <c r="U57">
        <f t="shared" si="2"/>
        <v>9</v>
      </c>
    </row>
    <row r="58" spans="1:21" ht="14.45" customHeight="1" x14ac:dyDescent="0.25">
      <c r="A58" s="49" t="e">
        <f t="shared" si="1"/>
        <v>#N/A</v>
      </c>
      <c r="B58" s="49" t="e">
        <f t="shared" si="0"/>
        <v>#N/A</v>
      </c>
      <c r="C58"/>
      <c r="D58" s="49" t="e">
        <f>VLOOKUP(C58,[3]A!$D$2:$F$350,3,FALSE)</f>
        <v>#N/A</v>
      </c>
      <c r="E58" s="49" t="e">
        <f>VLOOKUP(C58,[3]A!$D$2:$J$450,7,FALSE)</f>
        <v>#N/A</v>
      </c>
      <c r="F58" s="50" t="e">
        <f>VLOOKUP(C58,[3]A!$D$2:$H$407,5,FALSE)</f>
        <v>#N/A</v>
      </c>
      <c r="J58" s="105">
        <f>VLOOKUP(C58,Route2021!$C$2:$J$1212,8,FALSE)</f>
        <v>0</v>
      </c>
      <c r="N58" s="49" t="e">
        <f>VLOOKUP(C58,Bilan!$B$4:$D$1785,3,FALSE)</f>
        <v>#N/A</v>
      </c>
      <c r="O58" s="49" t="e">
        <f>VLOOKUP(C58,'[6]Feuil1 (2)'!$B$2:$F$145,5,FALSE)</f>
        <v>#N/A</v>
      </c>
      <c r="P58" s="50" t="e">
        <f>VLOOKUP(C58,[5]A!$D$2:$L$521,10,FALSE)</f>
        <v>#N/A</v>
      </c>
      <c r="Q58" s="48">
        <f>IFERROR(VLOOKUP(C58,'[4]1ère'!$B$3:$I$89,7,FALSE),0)</f>
        <v>0</v>
      </c>
      <c r="R58" s="48">
        <f>IFERROR(VLOOKUP(C58,'[4]2ème'!$B$3:$I$116,6,FALSE),0)</f>
        <v>0</v>
      </c>
      <c r="S58" s="48">
        <f>IFERROR(VLOOKUP(C58,'[4]3ème'!$B$3:$I$230,6,FALSE),0)</f>
        <v>0</v>
      </c>
      <c r="T58" s="48">
        <f>IFERROR(VLOOKUP(C58,[4]Féminines!$B$3:$I$89,6,FALSE),0)</f>
        <v>0</v>
      </c>
      <c r="U58">
        <f t="shared" si="2"/>
        <v>0</v>
      </c>
    </row>
    <row r="59" spans="1:21" ht="14.45" customHeight="1" x14ac:dyDescent="0.25">
      <c r="A59" s="49" t="e">
        <f t="shared" si="1"/>
        <v>#N/A</v>
      </c>
      <c r="B59" s="49" t="e">
        <f t="shared" si="0"/>
        <v>#N/A</v>
      </c>
      <c r="C59"/>
      <c r="D59" s="49" t="e">
        <f>VLOOKUP(C59,[3]A!$D$2:$F$350,3,FALSE)</f>
        <v>#N/A</v>
      </c>
      <c r="E59" s="49" t="e">
        <f>VLOOKUP(C59,[3]A!$D$2:$J$450,7,FALSE)</f>
        <v>#N/A</v>
      </c>
      <c r="F59" s="50" t="e">
        <f>VLOOKUP(C59,[3]A!$D$2:$H$407,5,FALSE)</f>
        <v>#N/A</v>
      </c>
      <c r="J59" s="105">
        <f>VLOOKUP(C59,Route2021!$C$2:$J$1212,8,FALSE)</f>
        <v>0</v>
      </c>
      <c r="N59" s="49" t="e">
        <f>VLOOKUP(C59,Bilan!$B$4:$D$1785,3,FALSE)</f>
        <v>#N/A</v>
      </c>
      <c r="O59" s="49" t="e">
        <f>VLOOKUP(C59,'[6]Feuil1 (2)'!$B$2:$F$145,5,FALSE)</f>
        <v>#N/A</v>
      </c>
      <c r="P59" s="50" t="e">
        <f>VLOOKUP(C59,[5]A!$D$2:$L$521,10,FALSE)</f>
        <v>#N/A</v>
      </c>
      <c r="Q59" s="48">
        <f>IFERROR(VLOOKUP(C59,'[4]1ère'!$B$3:$I$89,7,FALSE),0)</f>
        <v>0</v>
      </c>
      <c r="R59" s="48">
        <f>IFERROR(VLOOKUP(C59,'[4]2ème'!$B$3:$I$116,6,FALSE),0)</f>
        <v>0</v>
      </c>
      <c r="S59" s="48">
        <f>IFERROR(VLOOKUP(C59,'[4]3ème'!$B$3:$I$230,6,FALSE),0)</f>
        <v>0</v>
      </c>
      <c r="T59" s="48">
        <f>IFERROR(VLOOKUP(C59,[4]Féminines!$B$3:$I$89,6,FALSE),0)</f>
        <v>0</v>
      </c>
      <c r="U59">
        <f t="shared" si="2"/>
        <v>0</v>
      </c>
    </row>
    <row r="60" spans="1:21" ht="14.45" customHeight="1" x14ac:dyDescent="0.25">
      <c r="A60" s="49" t="e">
        <f t="shared" si="1"/>
        <v>#N/A</v>
      </c>
      <c r="B60" s="49" t="e">
        <f t="shared" si="0"/>
        <v>#N/A</v>
      </c>
      <c r="C60"/>
      <c r="D60" s="49" t="e">
        <f>VLOOKUP(C60,[3]A!$D$2:$F$350,3,FALSE)</f>
        <v>#N/A</v>
      </c>
      <c r="E60" s="49" t="e">
        <f>VLOOKUP(C60,[3]A!$D$2:$J$450,7,FALSE)</f>
        <v>#N/A</v>
      </c>
      <c r="F60" s="50" t="e">
        <f>VLOOKUP(C60,[3]A!$D$2:$H$407,5,FALSE)</f>
        <v>#N/A</v>
      </c>
      <c r="J60" s="105">
        <f>VLOOKUP(C60,Route2021!$C$2:$J$1212,8,FALSE)</f>
        <v>0</v>
      </c>
      <c r="N60" s="49" t="e">
        <f>VLOOKUP(C60,Bilan!$B$4:$D$1785,3,FALSE)</f>
        <v>#N/A</v>
      </c>
      <c r="O60" s="49" t="e">
        <f>VLOOKUP(C60,'[6]Feuil1 (2)'!$B$2:$F$145,5,FALSE)</f>
        <v>#N/A</v>
      </c>
      <c r="P60" s="50" t="e">
        <f>VLOOKUP(C60,[5]A!$D$2:$L$521,10,FALSE)</f>
        <v>#N/A</v>
      </c>
      <c r="Q60" s="48">
        <f>IFERROR(VLOOKUP(C60,'[4]1ère'!$B$3:$I$89,7,FALSE),0)</f>
        <v>0</v>
      </c>
      <c r="R60" s="48">
        <f>IFERROR(VLOOKUP(C60,'[4]2ème'!$B$3:$I$116,6,FALSE),0)</f>
        <v>0</v>
      </c>
      <c r="S60" s="48">
        <f>IFERROR(VLOOKUP(C60,'[4]3ème'!$B$3:$I$230,6,FALSE),0)</f>
        <v>0</v>
      </c>
      <c r="T60" s="48">
        <f>IFERROR(VLOOKUP(C60,[4]Féminines!$B$3:$I$89,6,FALSE),0)</f>
        <v>0</v>
      </c>
      <c r="U60">
        <f t="shared" si="2"/>
        <v>0</v>
      </c>
    </row>
    <row r="61" spans="1:21" ht="14.45" customHeight="1" x14ac:dyDescent="0.25">
      <c r="A61" s="49" t="e">
        <f t="shared" si="1"/>
        <v>#N/A</v>
      </c>
      <c r="B61" s="49" t="e">
        <f t="shared" si="0"/>
        <v>#N/A</v>
      </c>
      <c r="C61"/>
      <c r="D61" s="49" t="e">
        <f>VLOOKUP(C61,[3]A!$D$2:$F$350,3,FALSE)</f>
        <v>#N/A</v>
      </c>
      <c r="E61" s="49" t="e">
        <f>VLOOKUP(C61,[3]A!$D$2:$J$450,7,FALSE)</f>
        <v>#N/A</v>
      </c>
      <c r="F61" s="50" t="e">
        <f>VLOOKUP(C61,[3]A!$D$2:$H$407,5,FALSE)</f>
        <v>#N/A</v>
      </c>
      <c r="J61" s="105">
        <f>VLOOKUP(C61,Route2021!$C$2:$J$1212,8,FALSE)</f>
        <v>0</v>
      </c>
      <c r="N61" s="49" t="e">
        <f>VLOOKUP(C61,Bilan!$B$4:$D$1785,3,FALSE)</f>
        <v>#N/A</v>
      </c>
      <c r="O61" s="49" t="e">
        <f>VLOOKUP(C61,'[6]Feuil1 (2)'!$B$2:$F$145,5,FALSE)</f>
        <v>#N/A</v>
      </c>
      <c r="P61" s="50" t="e">
        <f>VLOOKUP(C61,[5]A!$D$2:$L$521,10,FALSE)</f>
        <v>#N/A</v>
      </c>
      <c r="Q61" s="48">
        <f>IFERROR(VLOOKUP(C61,'[4]1ère'!$B$3:$I$89,7,FALSE),0)</f>
        <v>0</v>
      </c>
      <c r="R61" s="48">
        <f>IFERROR(VLOOKUP(C61,'[4]2ème'!$B$3:$I$116,6,FALSE),0)</f>
        <v>0</v>
      </c>
      <c r="S61" s="48">
        <f>IFERROR(VLOOKUP(C61,'[4]3ème'!$B$3:$I$230,6,FALSE),0)</f>
        <v>0</v>
      </c>
      <c r="T61" s="48">
        <f>IFERROR(VLOOKUP(C61,[4]Féminines!$B$3:$I$89,6,FALSE),0)</f>
        <v>0</v>
      </c>
      <c r="U61">
        <f t="shared" si="2"/>
        <v>0</v>
      </c>
    </row>
    <row r="62" spans="1:21" ht="14.45" customHeight="1" x14ac:dyDescent="0.25">
      <c r="A62" s="49" t="e">
        <f t="shared" si="1"/>
        <v>#N/A</v>
      </c>
      <c r="B62" s="49" t="e">
        <f t="shared" si="0"/>
        <v>#N/A</v>
      </c>
      <c r="C62"/>
      <c r="D62" s="49" t="e">
        <f>VLOOKUP(C62,[3]A!$D$2:$F$350,3,FALSE)</f>
        <v>#N/A</v>
      </c>
      <c r="E62" s="49" t="e">
        <f>VLOOKUP(C62,[3]A!$D$2:$J$450,7,FALSE)</f>
        <v>#N/A</v>
      </c>
      <c r="F62" s="50" t="e">
        <f>VLOOKUP(C62,[3]A!$D$2:$H$407,5,FALSE)</f>
        <v>#N/A</v>
      </c>
      <c r="J62" s="105">
        <f>VLOOKUP(C62,Route2021!$C$2:$J$1212,8,FALSE)</f>
        <v>0</v>
      </c>
      <c r="N62" s="49" t="e">
        <f>VLOOKUP(C62,Bilan!$B$4:$D$1785,3,FALSE)</f>
        <v>#N/A</v>
      </c>
      <c r="O62" s="49" t="e">
        <f>VLOOKUP(C62,'[6]Feuil1 (2)'!$B$2:$F$145,5,FALSE)</f>
        <v>#N/A</v>
      </c>
      <c r="P62" s="50" t="e">
        <f>VLOOKUP(C62,[5]A!$D$2:$L$521,10,FALSE)</f>
        <v>#N/A</v>
      </c>
      <c r="Q62" s="48">
        <f>IFERROR(VLOOKUP(C62,'[4]1ère'!$B$3:$I$89,7,FALSE),0)</f>
        <v>0</v>
      </c>
      <c r="R62" s="48">
        <f>IFERROR(VLOOKUP(C62,'[4]2ème'!$B$3:$I$116,6,FALSE),0)</f>
        <v>0</v>
      </c>
      <c r="S62" s="48">
        <f>IFERROR(VLOOKUP(C62,'[4]3ème'!$B$3:$I$230,6,FALSE),0)</f>
        <v>0</v>
      </c>
      <c r="T62" s="48">
        <f>IFERROR(VLOOKUP(C62,[4]Féminines!$B$3:$I$89,6,FALSE),0)</f>
        <v>0</v>
      </c>
      <c r="U62">
        <f t="shared" si="2"/>
        <v>0</v>
      </c>
    </row>
    <row r="63" spans="1:21" ht="14.45" customHeight="1" x14ac:dyDescent="0.25">
      <c r="A63" s="49" t="e">
        <f t="shared" si="1"/>
        <v>#N/A</v>
      </c>
      <c r="B63" s="49" t="e">
        <f t="shared" si="0"/>
        <v>#N/A</v>
      </c>
      <c r="C63"/>
      <c r="D63" s="49" t="e">
        <f>VLOOKUP(C63,[3]A!$D$2:$F$350,3,FALSE)</f>
        <v>#N/A</v>
      </c>
      <c r="E63" s="49" t="e">
        <f>VLOOKUP(C63,[3]A!$D$2:$J$450,7,FALSE)</f>
        <v>#N/A</v>
      </c>
      <c r="F63" s="50" t="e">
        <f>VLOOKUP(C63,[3]A!$D$2:$H$407,5,FALSE)</f>
        <v>#N/A</v>
      </c>
      <c r="J63" s="105">
        <f>VLOOKUP(C63,Route2021!$C$2:$J$1212,8,FALSE)</f>
        <v>0</v>
      </c>
      <c r="N63" s="49" t="e">
        <f>VLOOKUP(C63,Bilan!$B$4:$D$1785,3,FALSE)</f>
        <v>#N/A</v>
      </c>
      <c r="O63" s="49" t="e">
        <f>VLOOKUP(C63,'[6]Feuil1 (2)'!$B$2:$F$145,5,FALSE)</f>
        <v>#N/A</v>
      </c>
      <c r="P63" s="50" t="e">
        <f>VLOOKUP(C63,[5]A!$D$2:$L$521,10,FALSE)</f>
        <v>#N/A</v>
      </c>
      <c r="Q63" s="48">
        <f>IFERROR(VLOOKUP(C63,'[4]1ère'!$B$3:$I$89,7,FALSE),0)</f>
        <v>0</v>
      </c>
      <c r="R63" s="48">
        <f>IFERROR(VLOOKUP(C63,'[4]2ème'!$B$3:$I$116,6,FALSE),0)</f>
        <v>0</v>
      </c>
      <c r="S63" s="48">
        <f>IFERROR(VLOOKUP(C63,'[4]3ème'!$B$3:$I$230,6,FALSE),0)</f>
        <v>0</v>
      </c>
      <c r="T63" s="48">
        <f>IFERROR(VLOOKUP(C63,[4]Féminines!$B$3:$I$89,6,FALSE),0)</f>
        <v>0</v>
      </c>
      <c r="U63">
        <f t="shared" si="2"/>
        <v>0</v>
      </c>
    </row>
    <row r="64" spans="1:21" ht="14.45" customHeight="1" x14ac:dyDescent="0.25">
      <c r="A64" s="49" t="e">
        <f t="shared" si="1"/>
        <v>#N/A</v>
      </c>
      <c r="B64" s="49" t="e">
        <f t="shared" si="0"/>
        <v>#N/A</v>
      </c>
      <c r="C64"/>
      <c r="D64" s="49" t="e">
        <f>VLOOKUP(C64,[3]A!$D$2:$F$350,3,FALSE)</f>
        <v>#N/A</v>
      </c>
      <c r="E64" s="49" t="e">
        <f>VLOOKUP(C64,[3]A!$D$2:$J$450,7,FALSE)</f>
        <v>#N/A</v>
      </c>
      <c r="F64" s="50" t="e">
        <f>VLOOKUP(C64,[3]A!$D$2:$H$407,5,FALSE)</f>
        <v>#N/A</v>
      </c>
      <c r="J64" s="105">
        <f>VLOOKUP(C64,Route2021!$C$2:$J$1212,8,FALSE)</f>
        <v>0</v>
      </c>
      <c r="N64" s="49" t="e">
        <f>VLOOKUP(C64,Bilan!$B$4:$D$1785,3,FALSE)</f>
        <v>#N/A</v>
      </c>
      <c r="O64" s="49" t="e">
        <f>VLOOKUP(C64,'[6]Feuil1 (2)'!$B$2:$F$145,5,FALSE)</f>
        <v>#N/A</v>
      </c>
      <c r="P64" s="50" t="e">
        <f>VLOOKUP(C64,[5]A!$D$2:$L$521,10,FALSE)</f>
        <v>#N/A</v>
      </c>
      <c r="Q64" s="48">
        <f>IFERROR(VLOOKUP(C64,'[4]1ère'!$B$3:$I$89,7,FALSE),0)</f>
        <v>0</v>
      </c>
      <c r="R64" s="48">
        <f>IFERROR(VLOOKUP(C64,'[4]2ème'!$B$3:$I$116,6,FALSE),0)</f>
        <v>0</v>
      </c>
      <c r="S64" s="48">
        <f>IFERROR(VLOOKUP(C64,'[4]3ème'!$B$3:$I$230,6,FALSE),0)</f>
        <v>0</v>
      </c>
      <c r="T64" s="48">
        <f>IFERROR(VLOOKUP(C64,[4]Féminines!$B$3:$I$89,6,FALSE),0)</f>
        <v>0</v>
      </c>
      <c r="U64">
        <f t="shared" si="2"/>
        <v>0</v>
      </c>
    </row>
    <row r="65" spans="1:21" ht="14.45" customHeight="1" x14ac:dyDescent="0.25">
      <c r="A65" s="49" t="e">
        <f t="shared" si="1"/>
        <v>#N/A</v>
      </c>
      <c r="B65" s="49" t="e">
        <f t="shared" si="0"/>
        <v>#N/A</v>
      </c>
      <c r="C65"/>
      <c r="D65" s="49" t="e">
        <f>VLOOKUP(C65,[3]A!$D$2:$F$350,3,FALSE)</f>
        <v>#N/A</v>
      </c>
      <c r="E65" s="49" t="e">
        <f>VLOOKUP(C65,[3]A!$D$2:$J$450,7,FALSE)</f>
        <v>#N/A</v>
      </c>
      <c r="F65" s="50" t="e">
        <f>VLOOKUP(C65,[3]A!$D$2:$H$407,5,FALSE)</f>
        <v>#N/A</v>
      </c>
      <c r="J65" s="105">
        <f>VLOOKUP(C65,Route2021!$C$2:$J$1212,8,FALSE)</f>
        <v>0</v>
      </c>
      <c r="N65" s="49" t="e">
        <f>VLOOKUP(C65,Bilan!$B$4:$D$1785,3,FALSE)</f>
        <v>#N/A</v>
      </c>
      <c r="O65" s="49" t="e">
        <f>VLOOKUP(C65,'[6]Feuil1 (2)'!$B$2:$F$145,5,FALSE)</f>
        <v>#N/A</v>
      </c>
      <c r="P65" s="50" t="e">
        <f>VLOOKUP(C65,[5]A!$D$2:$L$521,10,FALSE)</f>
        <v>#N/A</v>
      </c>
      <c r="Q65" s="48">
        <f>IFERROR(VLOOKUP(C65,'[4]1ère'!$B$3:$I$89,7,FALSE),0)</f>
        <v>0</v>
      </c>
      <c r="R65" s="48">
        <f>IFERROR(VLOOKUP(C65,'[4]2ème'!$B$3:$I$116,6,FALSE),0)</f>
        <v>0</v>
      </c>
      <c r="S65" s="48">
        <f>IFERROR(VLOOKUP(C65,'[4]3ème'!$B$3:$I$230,6,FALSE),0)</f>
        <v>0</v>
      </c>
      <c r="T65" s="48">
        <f>IFERROR(VLOOKUP(C65,[4]Féminines!$B$3:$I$89,6,FALSE),0)</f>
        <v>0</v>
      </c>
      <c r="U65">
        <f t="shared" si="2"/>
        <v>0</v>
      </c>
    </row>
    <row r="66" spans="1:21" ht="14.45" customHeight="1" x14ac:dyDescent="0.25">
      <c r="A66" s="49" t="e">
        <f t="shared" si="1"/>
        <v>#N/A</v>
      </c>
      <c r="B66" s="49" t="e">
        <f t="shared" si="0"/>
        <v>#N/A</v>
      </c>
      <c r="C66"/>
      <c r="D66" s="49" t="e">
        <f>VLOOKUP(C66,[3]A!$D$2:$F$350,3,FALSE)</f>
        <v>#N/A</v>
      </c>
      <c r="E66" s="49" t="e">
        <f>VLOOKUP(C66,[3]A!$D$2:$J$450,7,FALSE)</f>
        <v>#N/A</v>
      </c>
      <c r="F66" s="50" t="e">
        <f>VLOOKUP(C66,[3]A!$D$2:$H$407,5,FALSE)</f>
        <v>#N/A</v>
      </c>
      <c r="J66" s="105">
        <f>VLOOKUP(C66,Route2021!$C$2:$J$1212,8,FALSE)</f>
        <v>0</v>
      </c>
      <c r="N66" s="49" t="e">
        <f>VLOOKUP(C66,Bilan!$B$4:$D$1785,3,FALSE)</f>
        <v>#N/A</v>
      </c>
      <c r="O66" s="49" t="e">
        <f>VLOOKUP(C66,'[6]Feuil1 (2)'!$B$2:$F$145,5,FALSE)</f>
        <v>#N/A</v>
      </c>
      <c r="P66" s="50" t="e">
        <f>VLOOKUP(C66,[5]A!$D$2:$L$521,10,FALSE)</f>
        <v>#N/A</v>
      </c>
      <c r="Q66" s="48">
        <f>IFERROR(VLOOKUP(C66,'[4]1ère'!$B$3:$I$89,7,FALSE),0)</f>
        <v>0</v>
      </c>
      <c r="R66" s="48">
        <f>IFERROR(VLOOKUP(C66,'[4]2ème'!$B$3:$I$116,6,FALSE),0)</f>
        <v>0</v>
      </c>
      <c r="S66" s="48">
        <f>IFERROR(VLOOKUP(C66,'[4]3ème'!$B$3:$I$230,6,FALSE),0)</f>
        <v>0</v>
      </c>
      <c r="T66" s="48">
        <f>IFERROR(VLOOKUP(C66,[4]Féminines!$B$3:$I$89,6,FALSE),0)</f>
        <v>0</v>
      </c>
      <c r="U66">
        <f t="shared" si="2"/>
        <v>0</v>
      </c>
    </row>
    <row r="67" spans="1:21" ht="14.45" customHeight="1" x14ac:dyDescent="0.25">
      <c r="A67" s="49" t="e">
        <f t="shared" ref="A67:A130" si="3">O67</f>
        <v>#N/A</v>
      </c>
      <c r="B67" s="49" t="e">
        <f t="shared" si="0"/>
        <v>#N/A</v>
      </c>
      <c r="C67" s="5"/>
      <c r="D67" s="49" t="e">
        <f>VLOOKUP(C67,[3]A!$D$2:$F$350,3,FALSE)</f>
        <v>#N/A</v>
      </c>
      <c r="E67" s="49" t="e">
        <f>VLOOKUP(C67,[3]A!$D$2:$J$450,7,FALSE)</f>
        <v>#N/A</v>
      </c>
      <c r="F67" s="50" t="e">
        <f>VLOOKUP(C67,[3]A!$D$2:$H$407,5,FALSE)</f>
        <v>#N/A</v>
      </c>
      <c r="J67" s="105">
        <f>VLOOKUP(C67,Route2021!$C$2:$J$1212,8,FALSE)</f>
        <v>0</v>
      </c>
      <c r="N67" s="49" t="e">
        <f>VLOOKUP(C67,Bilan!$B$4:$D$1785,3,FALSE)</f>
        <v>#N/A</v>
      </c>
      <c r="O67" s="49" t="e">
        <f>VLOOKUP(C67,'[6]Feuil1 (2)'!$B$2:$F$145,5,FALSE)</f>
        <v>#N/A</v>
      </c>
      <c r="P67" s="50" t="e">
        <f>VLOOKUP(C67,[5]A!$D$2:$L$521,10,FALSE)</f>
        <v>#N/A</v>
      </c>
      <c r="Q67" s="48">
        <f>IFERROR(VLOOKUP(C67,'[4]1ère'!$B$3:$I$89,7,FALSE),0)</f>
        <v>0</v>
      </c>
      <c r="R67" s="48">
        <f>IFERROR(VLOOKUP(C67,'[4]2ème'!$B$3:$I$116,6,FALSE),0)</f>
        <v>0</v>
      </c>
      <c r="S67" s="48">
        <f>IFERROR(VLOOKUP(C67,'[4]3ème'!$B$3:$I$230,6,FALSE),0)</f>
        <v>0</v>
      </c>
      <c r="T67" s="48">
        <f>IFERROR(VLOOKUP(C67,[4]Féminines!$B$3:$I$89,6,FALSE),0)</f>
        <v>0</v>
      </c>
      <c r="U67">
        <f t="shared" ref="U67:U130" si="4">SUM(Q67:T67)</f>
        <v>0</v>
      </c>
    </row>
    <row r="68" spans="1:21" ht="14.45" customHeight="1" x14ac:dyDescent="0.25">
      <c r="A68" s="49" t="e">
        <f t="shared" si="3"/>
        <v>#N/A</v>
      </c>
      <c r="B68" s="49" t="e">
        <f t="shared" si="0"/>
        <v>#N/A</v>
      </c>
      <c r="C68"/>
      <c r="D68" s="49" t="e">
        <f>VLOOKUP(C68,[3]A!$D$2:$F$350,3,FALSE)</f>
        <v>#N/A</v>
      </c>
      <c r="E68" s="49" t="e">
        <f>VLOOKUP(C68,[3]A!$D$2:$J$450,7,FALSE)</f>
        <v>#N/A</v>
      </c>
      <c r="F68" s="50" t="e">
        <f>VLOOKUP(C68,[3]A!$D$2:$H$407,5,FALSE)</f>
        <v>#N/A</v>
      </c>
      <c r="J68" s="105">
        <f>VLOOKUP(C68,Route2021!$C$2:$J$1212,8,FALSE)</f>
        <v>0</v>
      </c>
      <c r="N68" s="49" t="e">
        <f>VLOOKUP(C68,Bilan!$B$4:$D$1785,3,FALSE)</f>
        <v>#N/A</v>
      </c>
      <c r="O68" s="49" t="e">
        <f>VLOOKUP(C68,'[6]Feuil1 (2)'!$B$2:$F$145,5,FALSE)</f>
        <v>#N/A</v>
      </c>
      <c r="P68" s="50" t="e">
        <f>VLOOKUP(C68,[5]A!$D$2:$L$521,10,FALSE)</f>
        <v>#N/A</v>
      </c>
      <c r="Q68" s="48">
        <f>IFERROR(VLOOKUP(C68,'[4]1ère'!$B$3:$I$89,7,FALSE),0)</f>
        <v>0</v>
      </c>
      <c r="R68" s="48">
        <f>IFERROR(VLOOKUP(C68,'[4]2ème'!$B$3:$I$116,6,FALSE),0)</f>
        <v>0</v>
      </c>
      <c r="S68" s="48">
        <f>IFERROR(VLOOKUP(C68,'[4]3ème'!$B$3:$I$230,6,FALSE),0)</f>
        <v>0</v>
      </c>
      <c r="T68" s="48">
        <f>IFERROR(VLOOKUP(C68,[4]Féminines!$B$3:$I$89,6,FALSE),0)</f>
        <v>0</v>
      </c>
      <c r="U68">
        <f t="shared" si="4"/>
        <v>0</v>
      </c>
    </row>
    <row r="69" spans="1:21" ht="14.45" customHeight="1" x14ac:dyDescent="0.25">
      <c r="A69" s="49" t="e">
        <f t="shared" si="3"/>
        <v>#N/A</v>
      </c>
      <c r="B69" s="49" t="e">
        <f t="shared" ref="B69:B150" si="5">N69</f>
        <v>#N/A</v>
      </c>
      <c r="C69"/>
      <c r="D69" s="49" t="e">
        <f>VLOOKUP(C69,[3]A!$D$2:$F$350,3,FALSE)</f>
        <v>#N/A</v>
      </c>
      <c r="E69" s="49" t="e">
        <f>VLOOKUP(C69,[3]A!$D$2:$J$450,7,FALSE)</f>
        <v>#N/A</v>
      </c>
      <c r="F69" s="50" t="e">
        <f>VLOOKUP(C69,[3]A!$D$2:$H$407,5,FALSE)</f>
        <v>#N/A</v>
      </c>
      <c r="J69" s="105">
        <f>VLOOKUP(C69,Route2021!$C$2:$J$1212,8,FALSE)</f>
        <v>0</v>
      </c>
      <c r="N69" s="49" t="e">
        <f>VLOOKUP(C69,Bilan!$B$4:$D$1785,3,FALSE)</f>
        <v>#N/A</v>
      </c>
      <c r="O69" s="49" t="e">
        <f>VLOOKUP(C69,'[6]Feuil1 (2)'!$B$2:$F$145,5,FALSE)</f>
        <v>#N/A</v>
      </c>
      <c r="P69" s="50" t="e">
        <f>VLOOKUP(C69,[5]A!$D$2:$L$521,10,FALSE)</f>
        <v>#N/A</v>
      </c>
      <c r="Q69" s="48">
        <f>IFERROR(VLOOKUP(C69,'[4]1ère'!$B$3:$I$89,7,FALSE),0)</f>
        <v>0</v>
      </c>
      <c r="R69" s="48">
        <f>IFERROR(VLOOKUP(C69,'[4]2ème'!$B$3:$I$116,6,FALSE),0)</f>
        <v>0</v>
      </c>
      <c r="S69" s="48">
        <f>IFERROR(VLOOKUP(C69,'[4]3ème'!$B$3:$I$230,6,FALSE),0)</f>
        <v>0</v>
      </c>
      <c r="T69" s="48">
        <f>IFERROR(VLOOKUP(C69,[4]Féminines!$B$3:$I$89,6,FALSE),0)</f>
        <v>0</v>
      </c>
      <c r="U69">
        <f t="shared" si="4"/>
        <v>0</v>
      </c>
    </row>
    <row r="70" spans="1:21" x14ac:dyDescent="0.25">
      <c r="A70" s="49" t="e">
        <f t="shared" si="3"/>
        <v>#N/A</v>
      </c>
      <c r="B70" s="49" t="e">
        <f t="shared" si="5"/>
        <v>#N/A</v>
      </c>
      <c r="C70"/>
      <c r="D70" s="49" t="e">
        <f>VLOOKUP(C70,[3]A!$D$2:$F$350,3,FALSE)</f>
        <v>#N/A</v>
      </c>
      <c r="E70" s="49" t="e">
        <f>VLOOKUP(C70,[3]A!$D$2:$J$450,7,FALSE)</f>
        <v>#N/A</v>
      </c>
      <c r="F70" s="50" t="e">
        <f>VLOOKUP(C70,[3]A!$D$2:$H$407,5,FALSE)</f>
        <v>#N/A</v>
      </c>
      <c r="J70" s="105">
        <f>VLOOKUP(C70,Route2021!$C$2:$J$1212,8,FALSE)</f>
        <v>0</v>
      </c>
      <c r="N70" s="49" t="e">
        <f>VLOOKUP(C70,Bilan!$B$4:$D$1785,3,FALSE)</f>
        <v>#N/A</v>
      </c>
      <c r="O70" s="49" t="e">
        <f>VLOOKUP(C70,'[6]Feuil1 (2)'!$B$2:$F$145,5,FALSE)</f>
        <v>#N/A</v>
      </c>
      <c r="P70" s="50" t="e">
        <f>VLOOKUP(C70,[5]A!$D$2:$L$521,10,FALSE)</f>
        <v>#N/A</v>
      </c>
      <c r="Q70" s="48">
        <f>IFERROR(VLOOKUP(C70,'[4]1ère'!$B$3:$I$89,7,FALSE),0)</f>
        <v>0</v>
      </c>
      <c r="R70" s="48">
        <f>IFERROR(VLOOKUP(C70,'[4]2ème'!$B$3:$I$116,6,FALSE),0)</f>
        <v>0</v>
      </c>
      <c r="S70" s="48">
        <f>IFERROR(VLOOKUP(C70,'[4]3ème'!$B$3:$I$230,6,FALSE),0)</f>
        <v>0</v>
      </c>
      <c r="T70" s="48">
        <f>IFERROR(VLOOKUP(C70,[4]Féminines!$B$3:$I$89,6,FALSE),0)</f>
        <v>0</v>
      </c>
      <c r="U70">
        <f t="shared" si="4"/>
        <v>0</v>
      </c>
    </row>
    <row r="71" spans="1:21" x14ac:dyDescent="0.25">
      <c r="A71" s="49">
        <f t="shared" si="3"/>
        <v>0</v>
      </c>
      <c r="B71" s="49" t="s">
        <v>23</v>
      </c>
      <c r="C71" t="s">
        <v>23</v>
      </c>
      <c r="D71" s="49" t="s">
        <v>23</v>
      </c>
      <c r="E71" s="49" t="e">
        <f>VLOOKUP(C71,[3]A!$D$2:$J$450,7,FALSE)</f>
        <v>#N/A</v>
      </c>
      <c r="F71" s="50" t="e">
        <f>VLOOKUP(C71,[3]A!$D$2:$H$407,5,FALSE)</f>
        <v>#N/A</v>
      </c>
      <c r="J71" s="105" t="e">
        <f>VLOOKUP(C71,Route2021!$C$2:$J$1212,8,FALSE)</f>
        <v>#N/A</v>
      </c>
      <c r="N71" s="49" t="str">
        <f>VLOOKUP(C71,Bilan!$B$4:$D$1785,3,FALSE)</f>
        <v xml:space="preserve"> </v>
      </c>
      <c r="O71" s="49">
        <f>VLOOKUP(C71,'[6]Feuil1 (2)'!$B$2:$F$145,5,FALSE)</f>
        <v>0</v>
      </c>
      <c r="P71" s="50" t="e">
        <f>VLOOKUP(C71,[5]A!$D$2:$L$521,10,FALSE)</f>
        <v>#N/A</v>
      </c>
      <c r="Q71" s="48">
        <f>IFERROR(VLOOKUP(C71,'[4]1ère'!$B$3:$I$89,7,FALSE),0)</f>
        <v>0</v>
      </c>
      <c r="R71" s="48">
        <f>IFERROR(VLOOKUP(C71,'[4]2ème'!$B$3:$I$116,6,FALSE),0)</f>
        <v>0</v>
      </c>
      <c r="S71" s="48">
        <f>IFERROR(VLOOKUP(C71,'[4]3ème'!$B$3:$I$230,6,FALSE),0)</f>
        <v>0</v>
      </c>
      <c r="T71" s="48">
        <f>IFERROR(VLOOKUP(C71,[4]Féminines!$B$3:$I$89,6,FALSE),0)</f>
        <v>0</v>
      </c>
      <c r="U71">
        <f t="shared" si="4"/>
        <v>0</v>
      </c>
    </row>
    <row r="72" spans="1:21" x14ac:dyDescent="0.25">
      <c r="A72" s="49" t="e">
        <f t="shared" si="3"/>
        <v>#N/A</v>
      </c>
      <c r="B72" s="49" t="e">
        <f t="shared" ref="B72:B88" si="6">N72</f>
        <v>#N/A</v>
      </c>
      <c r="C72" s="52"/>
      <c r="D72" s="49"/>
      <c r="E72" s="49" t="e">
        <f>VLOOKUP(C72,[3]A!$D$2:$J$450,7,FALSE)</f>
        <v>#N/A</v>
      </c>
      <c r="F72" s="50" t="e">
        <f>VLOOKUP(C72,[3]A!$D$2:$H$407,5,FALSE)</f>
        <v>#N/A</v>
      </c>
      <c r="J72" s="105">
        <f>VLOOKUP(C72,Route2021!$C$2:$J$1212,8,FALSE)</f>
        <v>0</v>
      </c>
      <c r="N72" s="49" t="e">
        <f>VLOOKUP(C72,Bilan!$B$4:$D$1785,3,FALSE)</f>
        <v>#N/A</v>
      </c>
      <c r="O72" s="49" t="e">
        <f>VLOOKUP(C72,'[6]Feuil1 (2)'!$B$2:$F$145,5,FALSE)</f>
        <v>#N/A</v>
      </c>
      <c r="P72" s="50" t="e">
        <f>VLOOKUP(C72,[5]A!$D$2:$L$521,10,FALSE)</f>
        <v>#N/A</v>
      </c>
      <c r="Q72" s="48">
        <f>IFERROR(VLOOKUP(C72,'[4]1ère'!$B$3:$I$89,7,FALSE),0)</f>
        <v>0</v>
      </c>
      <c r="R72" s="48">
        <f>IFERROR(VLOOKUP(C72,'[4]2ème'!$B$3:$I$116,6,FALSE),0)</f>
        <v>0</v>
      </c>
      <c r="S72" s="48">
        <f>IFERROR(VLOOKUP(C72,'[4]3ème'!$B$3:$I$230,6,FALSE),0)</f>
        <v>0</v>
      </c>
      <c r="T72" s="48">
        <f>IFERROR(VLOOKUP(C72,[4]Féminines!$B$3:$I$89,6,FALSE),0)</f>
        <v>0</v>
      </c>
      <c r="U72">
        <f t="shared" si="4"/>
        <v>0</v>
      </c>
    </row>
    <row r="73" spans="1:21" x14ac:dyDescent="0.25">
      <c r="A73" s="49" t="e">
        <f t="shared" si="3"/>
        <v>#N/A</v>
      </c>
      <c r="B73" s="49" t="e">
        <f t="shared" si="6"/>
        <v>#N/A</v>
      </c>
      <c r="D73" s="49"/>
      <c r="E73" s="49" t="e">
        <f>VLOOKUP(C73,[3]A!$D$2:$J$450,7,FALSE)</f>
        <v>#N/A</v>
      </c>
      <c r="F73" s="50" t="e">
        <f>VLOOKUP(C73,[3]A!$D$2:$H$407,5,FALSE)</f>
        <v>#N/A</v>
      </c>
      <c r="J73" s="105">
        <f>VLOOKUP(C73,Route2021!$C$2:$J$1212,8,FALSE)</f>
        <v>0</v>
      </c>
      <c r="N73" s="49" t="e">
        <f>VLOOKUP(C73,Bilan!$B$4:$D$1785,3,FALSE)</f>
        <v>#N/A</v>
      </c>
      <c r="O73" s="49" t="e">
        <f>VLOOKUP(C73,'[6]Feuil1 (2)'!$B$2:$F$145,5,FALSE)</f>
        <v>#N/A</v>
      </c>
      <c r="P73" s="50" t="e">
        <f>VLOOKUP(C73,[5]A!$D$2:$L$521,10,FALSE)</f>
        <v>#N/A</v>
      </c>
      <c r="Q73" s="48">
        <f>IFERROR(VLOOKUP(C73,'[4]1ère'!$B$3:$I$89,7,FALSE),0)</f>
        <v>0</v>
      </c>
      <c r="R73" s="48">
        <f>IFERROR(VLOOKUP(C73,'[4]2ème'!$B$3:$I$116,6,FALSE),0)</f>
        <v>0</v>
      </c>
      <c r="S73" s="48">
        <f>IFERROR(VLOOKUP(C73,'[4]3ème'!$B$3:$I$230,6,FALSE),0)</f>
        <v>0</v>
      </c>
      <c r="T73" s="48">
        <f>IFERROR(VLOOKUP(C73,[4]Féminines!$B$3:$I$89,6,FALSE),0)</f>
        <v>0</v>
      </c>
      <c r="U73">
        <f t="shared" si="4"/>
        <v>0</v>
      </c>
    </row>
    <row r="74" spans="1:21" x14ac:dyDescent="0.25">
      <c r="A74" s="49" t="e">
        <f t="shared" si="3"/>
        <v>#N/A</v>
      </c>
      <c r="B74" s="49">
        <f t="shared" si="6"/>
        <v>2310</v>
      </c>
      <c r="C74" s="49" t="s">
        <v>2972</v>
      </c>
      <c r="D74" s="49" t="str">
        <f>VLOOKUP(C74,[3]A!$D$2:$F$350,3,FALSE)</f>
        <v>CAMPHIN EN CAREMBAULT CYCLING TEAM</v>
      </c>
      <c r="E74" s="49" t="str">
        <f>VLOOKUP(C74,[3]A!$D$2:$J$450,7,FALSE)</f>
        <v>05999025677</v>
      </c>
      <c r="F74" s="50" t="str">
        <f>VLOOKUP(C74,[3]A!$D$2:$H$407,5,FALSE)</f>
        <v>Adulte Masculin 50/59 ans</v>
      </c>
      <c r="J74" s="105">
        <f>VLOOKUP(C74,Route2021!$C$2:$J$1212,8,FALSE)</f>
        <v>0</v>
      </c>
      <c r="N74" s="49">
        <f>VLOOKUP(C74,Bilan!$B$4:$D$1785,3,FALSE)</f>
        <v>2310</v>
      </c>
      <c r="O74" s="49" t="e">
        <f>VLOOKUP(C74,'[6]Feuil1 (2)'!$B$2:$F$145,5,FALSE)</f>
        <v>#N/A</v>
      </c>
      <c r="P74" s="50" t="e">
        <f>VLOOKUP(C74,[5]A!$D$2:$L$521,10,FALSE)</f>
        <v>#N/A</v>
      </c>
      <c r="Q74" s="48">
        <f>IFERROR(VLOOKUP(C74,'[4]1ère'!$B$3:$I$89,7,FALSE),0)</f>
        <v>0</v>
      </c>
      <c r="R74" s="48">
        <f>IFERROR(VLOOKUP(C74,'[4]2ème'!$B$3:$I$116,6,FALSE),0)</f>
        <v>0</v>
      </c>
      <c r="S74" s="48">
        <f>IFERROR(VLOOKUP(C74,'[4]3ème'!$B$3:$I$230,6,FALSE),0)</f>
        <v>0</v>
      </c>
      <c r="T74" s="48">
        <f>IFERROR(VLOOKUP(C74,[4]Féminines!$B$3:$I$89,6,FALSE),0)</f>
        <v>0</v>
      </c>
      <c r="U74">
        <f t="shared" si="4"/>
        <v>0</v>
      </c>
    </row>
    <row r="75" spans="1:21" x14ac:dyDescent="0.25">
      <c r="A75" s="49" t="e">
        <f t="shared" si="3"/>
        <v>#N/A</v>
      </c>
      <c r="B75" s="49" t="e">
        <f t="shared" si="6"/>
        <v>#N/A</v>
      </c>
      <c r="D75" s="49"/>
      <c r="E75" s="49" t="e">
        <f>VLOOKUP(C75,[3]A!$D$2:$J$450,7,FALSE)</f>
        <v>#N/A</v>
      </c>
      <c r="F75" s="50" t="e">
        <f>VLOOKUP(C75,[3]A!$D$2:$H$407,5,FALSE)</f>
        <v>#N/A</v>
      </c>
      <c r="J75" s="105">
        <f>VLOOKUP(C75,Route2021!$C$2:$J$1212,8,FALSE)</f>
        <v>0</v>
      </c>
      <c r="N75" s="49" t="e">
        <f>VLOOKUP(C75,Bilan!$B$4:$D$1785,3,FALSE)</f>
        <v>#N/A</v>
      </c>
      <c r="O75" s="49" t="e">
        <f>VLOOKUP(C75,'[6]Feuil1 (2)'!$B$2:$F$145,5,FALSE)</f>
        <v>#N/A</v>
      </c>
      <c r="P75" s="50" t="e">
        <f>VLOOKUP(C75,[5]A!$D$2:$L$521,10,FALSE)</f>
        <v>#N/A</v>
      </c>
      <c r="Q75" s="48">
        <f>IFERROR(VLOOKUP(C75,'[4]1ère'!$B$3:$I$89,7,FALSE),0)</f>
        <v>0</v>
      </c>
      <c r="R75" s="48">
        <f>IFERROR(VLOOKUP(C75,'[4]2ème'!$B$3:$I$116,6,FALSE),0)</f>
        <v>0</v>
      </c>
      <c r="S75" s="48">
        <f>IFERROR(VLOOKUP(C75,'[4]3ème'!$B$3:$I$230,6,FALSE),0)</f>
        <v>0</v>
      </c>
      <c r="T75" s="48">
        <f>IFERROR(VLOOKUP(C75,[4]Féminines!$B$3:$I$89,6,FALSE),0)</f>
        <v>0</v>
      </c>
      <c r="U75">
        <f t="shared" si="4"/>
        <v>0</v>
      </c>
    </row>
    <row r="76" spans="1:21" x14ac:dyDescent="0.25">
      <c r="A76" s="49" t="e">
        <f t="shared" si="3"/>
        <v>#N/A</v>
      </c>
      <c r="B76" s="49">
        <f t="shared" si="6"/>
        <v>144355</v>
      </c>
      <c r="C76" s="5" t="s">
        <v>48</v>
      </c>
      <c r="D76" s="49" t="str">
        <f>VLOOKUP(C76,[3]A!$D$2:$F$350,3,FALSE)</f>
        <v>CAMPHIN EN CAREMBAULT CYCLING TEAM</v>
      </c>
      <c r="E76" s="49" t="str">
        <f>VLOOKUP(C76,[3]A!$D$2:$J$450,7,FALSE)</f>
        <v>05999019587</v>
      </c>
      <c r="F76" s="50" t="str">
        <f>VLOOKUP(C76,[3]A!$D$2:$H$407,5,FALSE)</f>
        <v>Adulte Masculin 20/29 ans</v>
      </c>
      <c r="J76" s="105">
        <f>VLOOKUP(C76,Route2021!$C$2:$J$1212,8,FALSE)</f>
        <v>0</v>
      </c>
      <c r="N76" s="49">
        <f>VLOOKUP(C76,Bilan!$B$4:$D$1785,3,FALSE)</f>
        <v>144355</v>
      </c>
      <c r="O76" s="49" t="e">
        <f>VLOOKUP(C76,'[6]Feuil1 (2)'!$B$2:$F$145,5,FALSE)</f>
        <v>#N/A</v>
      </c>
      <c r="P76" s="50" t="e">
        <f>VLOOKUP(C76,[5]A!$D$2:$L$521,10,FALSE)</f>
        <v>#N/A</v>
      </c>
      <c r="Q76" s="48">
        <f>IFERROR(VLOOKUP(C76,'[4]1ère'!$B$3:$I$89,7,FALSE),0)</f>
        <v>0</v>
      </c>
      <c r="R76" s="48">
        <f>IFERROR(VLOOKUP(C76,'[4]2ème'!$B$3:$I$116,6,FALSE),0)</f>
        <v>0</v>
      </c>
      <c r="S76" s="48">
        <f>IFERROR(VLOOKUP(C76,'[4]3ème'!$B$3:$I$230,6,FALSE),0)</f>
        <v>0</v>
      </c>
      <c r="T76" s="48">
        <f>IFERROR(VLOOKUP(C76,[4]Féminines!$B$3:$I$89,6,FALSE),0)</f>
        <v>0</v>
      </c>
      <c r="U76">
        <f t="shared" si="4"/>
        <v>0</v>
      </c>
    </row>
    <row r="77" spans="1:21" x14ac:dyDescent="0.25">
      <c r="A77" s="49" t="e">
        <f t="shared" si="3"/>
        <v>#N/A</v>
      </c>
      <c r="B77" s="49" t="e">
        <f t="shared" si="6"/>
        <v>#N/A</v>
      </c>
      <c r="C77" t="s">
        <v>3664</v>
      </c>
      <c r="D77" s="49" t="str">
        <f>VLOOKUP(C77,[3]A!$D$2:$F$350,3,FALSE)</f>
        <v>UNION SPORTIVE SAINT ANDRE</v>
      </c>
      <c r="E77" s="49" t="str">
        <f>VLOOKUP(C77,[3]A!$D$2:$J$450,7,FALSE)</f>
        <v>05999109746</v>
      </c>
      <c r="F77" s="50" t="str">
        <f>VLOOKUP(C77,[3]A!$D$2:$H$407,5,FALSE)</f>
        <v>Adulte Masculin 30/39 ans</v>
      </c>
      <c r="J77" s="105" t="e">
        <f>VLOOKUP(C77,Route2021!$C$2:$J$1212,8,FALSE)</f>
        <v>#N/A</v>
      </c>
      <c r="N77" s="49" t="e">
        <f>VLOOKUP(C77,Bilan!$B$4:$D$1785,3,FALSE)</f>
        <v>#N/A</v>
      </c>
      <c r="O77" s="49" t="e">
        <f>VLOOKUP(C77,'[6]Feuil1 (2)'!$B$2:$F$145,5,FALSE)</f>
        <v>#N/A</v>
      </c>
      <c r="P77" s="50" t="e">
        <f>VLOOKUP(C77,[5]A!$D$2:$L$521,10,FALSE)</f>
        <v>#N/A</v>
      </c>
      <c r="Q77" s="48">
        <f>IFERROR(VLOOKUP(C77,'[4]1ère'!$B$3:$I$89,7,FALSE),0)</f>
        <v>0</v>
      </c>
      <c r="R77" s="48">
        <f>IFERROR(VLOOKUP(C77,'[4]2ème'!$B$3:$I$116,6,FALSE),0)</f>
        <v>0</v>
      </c>
      <c r="S77" s="48">
        <f>IFERROR(VLOOKUP(C77,'[4]3ème'!$B$3:$I$230,6,FALSE),0)</f>
        <v>0</v>
      </c>
      <c r="T77" s="48">
        <f>IFERROR(VLOOKUP(C77,[4]Féminines!$B$3:$I$89,6,FALSE),0)</f>
        <v>0</v>
      </c>
      <c r="U77">
        <f t="shared" si="4"/>
        <v>0</v>
      </c>
    </row>
    <row r="78" spans="1:21" x14ac:dyDescent="0.25">
      <c r="A78" s="49" t="e">
        <f t="shared" si="3"/>
        <v>#N/A</v>
      </c>
      <c r="B78" s="49" t="e">
        <f t="shared" si="6"/>
        <v>#N/A</v>
      </c>
      <c r="C78"/>
      <c r="D78" s="49"/>
      <c r="E78" s="49" t="e">
        <f>VLOOKUP(C78,[3]A!$D$2:$J$450,7,FALSE)</f>
        <v>#N/A</v>
      </c>
      <c r="F78" s="50" t="e">
        <f>VLOOKUP(C78,[3]A!$D$2:$H$407,5,FALSE)</f>
        <v>#N/A</v>
      </c>
      <c r="J78" s="105">
        <f>VLOOKUP(C78,Route2021!$C$2:$J$1212,8,FALSE)</f>
        <v>0</v>
      </c>
      <c r="N78" s="49" t="e">
        <f>VLOOKUP(C78,Bilan!$B$4:$D$1785,3,FALSE)</f>
        <v>#N/A</v>
      </c>
      <c r="O78" s="49" t="e">
        <f>VLOOKUP(C78,'[6]Feuil1 (2)'!$B$2:$F$145,5,FALSE)</f>
        <v>#N/A</v>
      </c>
      <c r="P78" s="50" t="e">
        <f>VLOOKUP(C78,[5]A!$D$2:$L$521,10,FALSE)</f>
        <v>#N/A</v>
      </c>
      <c r="Q78" s="48">
        <f>IFERROR(VLOOKUP(C78,'[4]1ère'!$B$3:$I$89,7,FALSE),0)</f>
        <v>0</v>
      </c>
      <c r="R78" s="48">
        <f>IFERROR(VLOOKUP(C78,'[4]2ème'!$B$3:$I$116,6,FALSE),0)</f>
        <v>0</v>
      </c>
      <c r="S78" s="48">
        <f>IFERROR(VLOOKUP(C78,'[4]3ème'!$B$3:$I$230,6,FALSE),0)</f>
        <v>0</v>
      </c>
      <c r="T78" s="48">
        <f>IFERROR(VLOOKUP(C78,[4]Féminines!$B$3:$I$89,6,FALSE),0)</f>
        <v>0</v>
      </c>
      <c r="U78">
        <f t="shared" si="4"/>
        <v>0</v>
      </c>
    </row>
    <row r="79" spans="1:21" x14ac:dyDescent="0.25">
      <c r="A79" s="49" t="e">
        <f t="shared" si="3"/>
        <v>#N/A</v>
      </c>
      <c r="B79" s="49" t="e">
        <f t="shared" si="6"/>
        <v>#N/A</v>
      </c>
      <c r="C79"/>
      <c r="D79" s="49"/>
      <c r="E79" s="49" t="e">
        <f>VLOOKUP(C79,[3]A!$D$2:$J$450,7,FALSE)</f>
        <v>#N/A</v>
      </c>
      <c r="F79" s="50" t="e">
        <f>VLOOKUP(C79,[3]A!$D$2:$H$407,5,FALSE)</f>
        <v>#N/A</v>
      </c>
      <c r="J79" s="105">
        <f>VLOOKUP(C79,Route2021!$C$2:$J$1212,8,FALSE)</f>
        <v>0</v>
      </c>
      <c r="N79" s="49" t="e">
        <f>VLOOKUP(C79,Bilan!$B$4:$D$1785,3,FALSE)</f>
        <v>#N/A</v>
      </c>
      <c r="O79" s="49" t="e">
        <f>VLOOKUP(C79,'[6]Feuil1 (2)'!$B$2:$F$145,5,FALSE)</f>
        <v>#N/A</v>
      </c>
      <c r="P79" s="50" t="e">
        <f>VLOOKUP(C79,[5]A!$D$2:$L$521,10,FALSE)</f>
        <v>#N/A</v>
      </c>
      <c r="Q79" s="48">
        <f>IFERROR(VLOOKUP(C79,'[4]1ère'!$B$3:$I$89,7,FALSE),0)</f>
        <v>0</v>
      </c>
      <c r="R79" s="48">
        <f>IFERROR(VLOOKUP(C79,'[4]2ème'!$B$3:$I$116,6,FALSE),0)</f>
        <v>0</v>
      </c>
      <c r="S79" s="48">
        <f>IFERROR(VLOOKUP(C79,'[4]3ème'!$B$3:$I$230,6,FALSE),0)</f>
        <v>0</v>
      </c>
      <c r="T79" s="48">
        <f>IFERROR(VLOOKUP(C79,[4]Féminines!$B$3:$I$89,6,FALSE),0)</f>
        <v>0</v>
      </c>
      <c r="U79">
        <f t="shared" si="4"/>
        <v>0</v>
      </c>
    </row>
    <row r="80" spans="1:21" x14ac:dyDescent="0.25">
      <c r="A80" s="49" t="e">
        <f t="shared" si="3"/>
        <v>#N/A</v>
      </c>
      <c r="B80" s="49" t="e">
        <f t="shared" si="6"/>
        <v>#N/A</v>
      </c>
      <c r="C80"/>
      <c r="D80" s="49"/>
      <c r="E80" s="49" t="e">
        <f>VLOOKUP(C80,[3]A!$D$2:$J$450,7,FALSE)</f>
        <v>#N/A</v>
      </c>
      <c r="F80" s="50" t="e">
        <f>VLOOKUP(C80,[3]A!$D$2:$H$407,5,FALSE)</f>
        <v>#N/A</v>
      </c>
      <c r="J80" s="105">
        <f>VLOOKUP(C80,Route2021!$C$2:$J$1212,8,FALSE)</f>
        <v>0</v>
      </c>
      <c r="N80" s="49" t="e">
        <f>VLOOKUP(C80,Bilan!$B$4:$D$1785,3,FALSE)</f>
        <v>#N/A</v>
      </c>
      <c r="O80" s="49" t="e">
        <f>VLOOKUP(C80,'[6]Feuil1 (2)'!$B$2:$F$145,5,FALSE)</f>
        <v>#N/A</v>
      </c>
      <c r="P80" s="50" t="e">
        <f>VLOOKUP(C80,[5]A!$D$2:$L$521,10,FALSE)</f>
        <v>#N/A</v>
      </c>
      <c r="Q80" s="48">
        <f>IFERROR(VLOOKUP(C80,'[4]1ère'!$B$3:$I$89,7,FALSE),0)</f>
        <v>0</v>
      </c>
      <c r="R80" s="48">
        <f>IFERROR(VLOOKUP(C80,'[4]2ème'!$B$3:$I$116,6,FALSE),0)</f>
        <v>0</v>
      </c>
      <c r="S80" s="48">
        <f>IFERROR(VLOOKUP(C80,'[4]3ème'!$B$3:$I$230,6,FALSE),0)</f>
        <v>0</v>
      </c>
      <c r="T80" s="48">
        <f>IFERROR(VLOOKUP(C80,[4]Féminines!$B$3:$I$89,6,FALSE),0)</f>
        <v>0</v>
      </c>
      <c r="U80">
        <f t="shared" si="4"/>
        <v>0</v>
      </c>
    </row>
    <row r="81" spans="1:21" x14ac:dyDescent="0.25">
      <c r="A81" s="49" t="e">
        <f t="shared" si="3"/>
        <v>#N/A</v>
      </c>
      <c r="B81" s="49" t="e">
        <f t="shared" si="6"/>
        <v>#N/A</v>
      </c>
      <c r="C81"/>
      <c r="D81" s="49"/>
      <c r="E81" s="49" t="e">
        <f>VLOOKUP(C81,[3]A!$D$2:$J$450,7,FALSE)</f>
        <v>#N/A</v>
      </c>
      <c r="F81" s="50" t="e">
        <f>VLOOKUP(C81,[3]A!$D$2:$H$407,5,FALSE)</f>
        <v>#N/A</v>
      </c>
      <c r="J81" s="105">
        <f>VLOOKUP(C81,Route2021!$C$2:$J$1212,8,FALSE)</f>
        <v>0</v>
      </c>
      <c r="N81" s="49" t="e">
        <f>VLOOKUP(C81,Bilan!$B$4:$D$1785,3,FALSE)</f>
        <v>#N/A</v>
      </c>
      <c r="O81" s="49" t="e">
        <f>VLOOKUP(C81,'[6]Feuil1 (2)'!$B$2:$F$145,5,FALSE)</f>
        <v>#N/A</v>
      </c>
      <c r="P81" s="50" t="e">
        <f>VLOOKUP(C81,[5]A!$D$2:$L$521,10,FALSE)</f>
        <v>#N/A</v>
      </c>
      <c r="Q81" s="48">
        <f>IFERROR(VLOOKUP(C81,'[4]1ère'!$B$3:$I$89,7,FALSE),0)</f>
        <v>0</v>
      </c>
      <c r="R81" s="48">
        <f>IFERROR(VLOOKUP(C81,'[4]2ème'!$B$3:$I$116,6,FALSE),0)</f>
        <v>0</v>
      </c>
      <c r="S81" s="48">
        <f>IFERROR(VLOOKUP(C81,'[4]3ème'!$B$3:$I$230,6,FALSE),0)</f>
        <v>0</v>
      </c>
      <c r="T81" s="48">
        <f>IFERROR(VLOOKUP(C81,[4]Féminines!$B$3:$I$89,6,FALSE),0)</f>
        <v>0</v>
      </c>
      <c r="U81">
        <f t="shared" si="4"/>
        <v>0</v>
      </c>
    </row>
    <row r="82" spans="1:21" x14ac:dyDescent="0.25">
      <c r="A82" s="49" t="e">
        <f t="shared" si="3"/>
        <v>#N/A</v>
      </c>
      <c r="B82" s="49" t="e">
        <f t="shared" si="6"/>
        <v>#N/A</v>
      </c>
      <c r="C82"/>
      <c r="D82" s="49"/>
      <c r="E82" s="49" t="e">
        <f>VLOOKUP(C82,[3]A!$D$2:$J$450,7,FALSE)</f>
        <v>#N/A</v>
      </c>
      <c r="F82" s="50" t="e">
        <f>VLOOKUP(C82,[3]A!$D$2:$H$407,5,FALSE)</f>
        <v>#N/A</v>
      </c>
      <c r="J82" s="105">
        <f>VLOOKUP(C82,Route2021!$C$2:$J$1212,8,FALSE)</f>
        <v>0</v>
      </c>
      <c r="N82" s="49" t="e">
        <f>VLOOKUP(C82,Bilan!$B$4:$D$1785,3,FALSE)</f>
        <v>#N/A</v>
      </c>
      <c r="O82" s="49" t="e">
        <f>VLOOKUP(C82,'[6]Feuil1 (2)'!$B$2:$F$145,5,FALSE)</f>
        <v>#N/A</v>
      </c>
      <c r="P82" s="50" t="e">
        <f>VLOOKUP(C82,[5]A!$D$2:$L$521,10,FALSE)</f>
        <v>#N/A</v>
      </c>
      <c r="Q82" s="48">
        <f>IFERROR(VLOOKUP(C82,'[4]1ère'!$B$3:$I$89,7,FALSE),0)</f>
        <v>0</v>
      </c>
      <c r="R82" s="48">
        <f>IFERROR(VLOOKUP(C82,'[4]2ème'!$B$3:$I$116,6,FALSE),0)</f>
        <v>0</v>
      </c>
      <c r="S82" s="48">
        <f>IFERROR(VLOOKUP(C82,'[4]3ème'!$B$3:$I$230,6,FALSE),0)</f>
        <v>0</v>
      </c>
      <c r="T82" s="48">
        <f>IFERROR(VLOOKUP(C82,[4]Féminines!$B$3:$I$89,6,FALSE),0)</f>
        <v>0</v>
      </c>
      <c r="U82">
        <f t="shared" si="4"/>
        <v>0</v>
      </c>
    </row>
    <row r="83" spans="1:21" x14ac:dyDescent="0.25">
      <c r="A83" s="49" t="e">
        <f t="shared" si="3"/>
        <v>#N/A</v>
      </c>
      <c r="B83" s="49" t="e">
        <f t="shared" si="6"/>
        <v>#N/A</v>
      </c>
      <c r="C83"/>
      <c r="D83" s="49"/>
      <c r="E83" s="49" t="e">
        <f>VLOOKUP(C83,[3]A!$D$2:$J$450,7,FALSE)</f>
        <v>#N/A</v>
      </c>
      <c r="F83" s="50" t="e">
        <f>VLOOKUP(C83,[3]A!$D$2:$H$407,5,FALSE)</f>
        <v>#N/A</v>
      </c>
      <c r="J83" s="105">
        <f>VLOOKUP(C83,Route2021!$C$2:$J$1212,8,FALSE)</f>
        <v>0</v>
      </c>
      <c r="N83" s="49" t="e">
        <f>VLOOKUP(C83,Bilan!$B$4:$D$1785,3,FALSE)</f>
        <v>#N/A</v>
      </c>
      <c r="O83" s="49" t="e">
        <f>VLOOKUP(C83,'[6]Feuil1 (2)'!$B$2:$F$145,5,FALSE)</f>
        <v>#N/A</v>
      </c>
      <c r="P83" s="50" t="e">
        <f>VLOOKUP(C83,[5]A!$D$2:$L$521,10,FALSE)</f>
        <v>#N/A</v>
      </c>
      <c r="Q83" s="48">
        <f>IFERROR(VLOOKUP(C83,'[4]1ère'!$B$3:$I$89,7,FALSE),0)</f>
        <v>0</v>
      </c>
      <c r="R83" s="48">
        <f>IFERROR(VLOOKUP(C83,'[4]2ème'!$B$3:$I$116,6,FALSE),0)</f>
        <v>0</v>
      </c>
      <c r="S83" s="48">
        <f>IFERROR(VLOOKUP(C83,'[4]3ème'!$B$3:$I$230,6,FALSE),0)</f>
        <v>0</v>
      </c>
      <c r="T83" s="48">
        <f>IFERROR(VLOOKUP(C83,[4]Féminines!$B$3:$I$89,6,FALSE),0)</f>
        <v>0</v>
      </c>
      <c r="U83">
        <f t="shared" si="4"/>
        <v>0</v>
      </c>
    </row>
    <row r="84" spans="1:21" x14ac:dyDescent="0.25">
      <c r="A84" s="49" t="e">
        <f t="shared" si="3"/>
        <v>#N/A</v>
      </c>
      <c r="B84" s="49">
        <f t="shared" si="6"/>
        <v>4483</v>
      </c>
      <c r="C84" t="s">
        <v>2794</v>
      </c>
      <c r="D84" s="49" t="str">
        <f>VLOOKUP(C84,[3]A!$D$2:$F$350,3,FALSE)</f>
        <v>NOEUX VELO CLUB NOEUXOIS</v>
      </c>
      <c r="E84" s="49" t="str">
        <f>VLOOKUP(C84,[3]A!$D$2:$J$450,7,FALSE)</f>
        <v>06297092249</v>
      </c>
      <c r="F84" s="50" t="str">
        <f>VLOOKUP(C84,[3]A!$D$2:$H$407,5,FALSE)</f>
        <v>Adulte Masculin 40/49 ans</v>
      </c>
      <c r="J84" s="105">
        <f>VLOOKUP(C84,Route2021!$C$2:$J$1212,8,FALSE)</f>
        <v>0</v>
      </c>
      <c r="N84" s="49">
        <f>VLOOKUP(C84,Bilan!$B$4:$D$1785,3,FALSE)</f>
        <v>4483</v>
      </c>
      <c r="O84" s="49" t="e">
        <f>VLOOKUP(C84,'[6]Feuil1 (2)'!$B$2:$F$145,5,FALSE)</f>
        <v>#N/A</v>
      </c>
      <c r="P84" s="50" t="e">
        <f>VLOOKUP(C84,[5]A!$D$2:$L$521,10,FALSE)</f>
        <v>#N/A</v>
      </c>
      <c r="Q84" s="48">
        <f>IFERROR(VLOOKUP(C84,'[4]1ère'!$B$3:$I$89,7,FALSE),0)</f>
        <v>0</v>
      </c>
      <c r="R84" s="48">
        <f>IFERROR(VLOOKUP(C84,'[4]2ème'!$B$3:$I$116,6,FALSE),0)</f>
        <v>0</v>
      </c>
      <c r="S84" s="48">
        <f>IFERROR(VLOOKUP(C84,'[4]3ème'!$B$3:$I$230,6,FALSE),0)</f>
        <v>0</v>
      </c>
      <c r="T84" s="48">
        <f>IFERROR(VLOOKUP(C84,[4]Féminines!$B$3:$I$89,6,FALSE),0)</f>
        <v>0</v>
      </c>
      <c r="U84">
        <f t="shared" si="4"/>
        <v>0</v>
      </c>
    </row>
    <row r="85" spans="1:21" x14ac:dyDescent="0.25">
      <c r="A85" s="49" t="e">
        <f t="shared" si="3"/>
        <v>#N/A</v>
      </c>
      <c r="B85" s="49" t="e">
        <f t="shared" si="6"/>
        <v>#N/A</v>
      </c>
      <c r="C85"/>
      <c r="D85" s="49" t="e">
        <f>VLOOKUP(C85,[3]A!$D$2:$F$350,3,FALSE)</f>
        <v>#N/A</v>
      </c>
      <c r="E85" s="49" t="e">
        <f>VLOOKUP(C85,[3]A!$D$2:$J$450,7,FALSE)</f>
        <v>#N/A</v>
      </c>
      <c r="F85" s="50" t="e">
        <f>VLOOKUP(C85,[3]A!$D$2:$H$407,5,FALSE)</f>
        <v>#N/A</v>
      </c>
      <c r="J85" s="105">
        <f>VLOOKUP(C85,Route2021!$C$2:$J$1212,8,FALSE)</f>
        <v>0</v>
      </c>
      <c r="N85" s="49" t="e">
        <f>VLOOKUP(C85,Bilan!$B$4:$D$1785,3,FALSE)</f>
        <v>#N/A</v>
      </c>
      <c r="O85" s="49" t="e">
        <f>VLOOKUP(C85,'[6]Feuil1 (2)'!$B$2:$F$145,5,FALSE)</f>
        <v>#N/A</v>
      </c>
      <c r="P85" s="50" t="e">
        <f>VLOOKUP(C85,[5]A!$D$2:$L$521,10,FALSE)</f>
        <v>#N/A</v>
      </c>
      <c r="Q85" s="48">
        <f>IFERROR(VLOOKUP(C85,'[4]1ère'!$B$3:$I$89,7,FALSE),0)</f>
        <v>0</v>
      </c>
      <c r="R85" s="48">
        <f>IFERROR(VLOOKUP(C85,'[4]2ème'!$B$3:$I$116,6,FALSE),0)</f>
        <v>0</v>
      </c>
      <c r="S85" s="48">
        <f>IFERROR(VLOOKUP(C85,'[4]3ème'!$B$3:$I$230,6,FALSE),0)</f>
        <v>0</v>
      </c>
      <c r="T85" s="48">
        <f>IFERROR(VLOOKUP(C85,[4]Féminines!$B$3:$I$89,6,FALSE),0)</f>
        <v>0</v>
      </c>
      <c r="U85">
        <f t="shared" si="4"/>
        <v>0</v>
      </c>
    </row>
    <row r="86" spans="1:21" x14ac:dyDescent="0.25">
      <c r="A86" s="49" t="e">
        <f t="shared" si="3"/>
        <v>#N/A</v>
      </c>
      <c r="B86" s="49" t="e">
        <f t="shared" si="6"/>
        <v>#N/A</v>
      </c>
      <c r="C86"/>
      <c r="D86" s="49" t="e">
        <f>VLOOKUP(C86,[3]A!$D$2:$F$350,3,FALSE)</f>
        <v>#N/A</v>
      </c>
      <c r="E86" s="49" t="e">
        <f>VLOOKUP(C86,[3]A!$D$2:$J$450,7,FALSE)</f>
        <v>#N/A</v>
      </c>
      <c r="F86" s="50" t="e">
        <f>VLOOKUP(C86,[3]A!$D$2:$H$407,5,FALSE)</f>
        <v>#N/A</v>
      </c>
      <c r="J86" s="105">
        <f>VLOOKUP(C86,Route2021!$C$2:$J$1212,8,FALSE)</f>
        <v>0</v>
      </c>
      <c r="N86" s="49" t="e">
        <f>VLOOKUP(C86,Bilan!$B$4:$D$1785,3,FALSE)</f>
        <v>#N/A</v>
      </c>
      <c r="O86" s="49" t="e">
        <f>VLOOKUP(C86,'[6]Feuil1 (2)'!$B$2:$F$145,5,FALSE)</f>
        <v>#N/A</v>
      </c>
      <c r="P86" s="50" t="e">
        <f>VLOOKUP(C86,[5]A!$D$2:$L$521,10,FALSE)</f>
        <v>#N/A</v>
      </c>
      <c r="Q86" s="48">
        <f>IFERROR(VLOOKUP(C86,'[4]1ère'!$B$3:$I$89,7,FALSE),0)</f>
        <v>0</v>
      </c>
      <c r="R86" s="48">
        <f>IFERROR(VLOOKUP(C86,'[4]2ème'!$B$3:$I$116,6,FALSE),0)</f>
        <v>0</v>
      </c>
      <c r="S86" s="48">
        <f>IFERROR(VLOOKUP(C86,'[4]3ème'!$B$3:$I$230,6,FALSE),0)</f>
        <v>0</v>
      </c>
      <c r="T86" s="48">
        <f>IFERROR(VLOOKUP(C86,[4]Féminines!$B$3:$I$89,6,FALSE),0)</f>
        <v>0</v>
      </c>
      <c r="U86">
        <f t="shared" si="4"/>
        <v>0</v>
      </c>
    </row>
    <row r="87" spans="1:21" x14ac:dyDescent="0.25">
      <c r="A87" s="49" t="e">
        <f t="shared" si="3"/>
        <v>#N/A</v>
      </c>
      <c r="B87" s="49" t="e">
        <f t="shared" si="6"/>
        <v>#N/A</v>
      </c>
      <c r="C87"/>
      <c r="D87" s="49" t="e">
        <f>VLOOKUP(C87,[3]A!$D$2:$F$350,3,FALSE)</f>
        <v>#N/A</v>
      </c>
      <c r="E87" s="49" t="e">
        <f>VLOOKUP(C87,[3]A!$D$2:$J$450,7,FALSE)</f>
        <v>#N/A</v>
      </c>
      <c r="F87" s="50" t="e">
        <f>VLOOKUP(C87,[3]A!$D$2:$H$407,5,FALSE)</f>
        <v>#N/A</v>
      </c>
      <c r="J87" s="105">
        <f>VLOOKUP(C87,Route2021!$C$2:$J$1212,8,FALSE)</f>
        <v>0</v>
      </c>
      <c r="N87" s="49" t="e">
        <f>VLOOKUP(C87,Bilan!$B$4:$D$1785,3,FALSE)</f>
        <v>#N/A</v>
      </c>
      <c r="O87" s="49" t="e">
        <f>VLOOKUP(C87,'[6]Feuil1 (2)'!$B$2:$F$145,5,FALSE)</f>
        <v>#N/A</v>
      </c>
      <c r="P87" s="50" t="e">
        <f>VLOOKUP(C87,[5]A!$D$2:$L$521,10,FALSE)</f>
        <v>#N/A</v>
      </c>
      <c r="Q87" s="48">
        <f>IFERROR(VLOOKUP(C87,'[4]1ère'!$B$3:$I$89,7,FALSE),0)</f>
        <v>0</v>
      </c>
      <c r="R87" s="48">
        <f>IFERROR(VLOOKUP(C87,'[4]2ème'!$B$3:$I$116,6,FALSE),0)</f>
        <v>0</v>
      </c>
      <c r="S87" s="48">
        <f>IFERROR(VLOOKUP(C87,'[4]3ème'!$B$3:$I$230,6,FALSE),0)</f>
        <v>0</v>
      </c>
      <c r="T87" s="48">
        <f>IFERROR(VLOOKUP(C87,[4]Féminines!$B$3:$I$89,6,FALSE),0)</f>
        <v>0</v>
      </c>
      <c r="U87">
        <f t="shared" si="4"/>
        <v>0</v>
      </c>
    </row>
    <row r="88" spans="1:21" x14ac:dyDescent="0.25">
      <c r="A88" s="49" t="e">
        <f t="shared" si="3"/>
        <v>#N/A</v>
      </c>
      <c r="B88" s="49" t="e">
        <f t="shared" si="6"/>
        <v>#N/A</v>
      </c>
      <c r="C88"/>
      <c r="D88" s="49" t="e">
        <f>VLOOKUP(C88,[3]A!$D$2:$F$350,3,FALSE)</f>
        <v>#N/A</v>
      </c>
      <c r="E88" s="49" t="e">
        <f>VLOOKUP(C88,[3]A!$D$2:$J$450,7,FALSE)</f>
        <v>#N/A</v>
      </c>
      <c r="F88" s="50" t="e">
        <f>VLOOKUP(C88,[3]A!$D$2:$H$407,5,FALSE)</f>
        <v>#N/A</v>
      </c>
      <c r="J88" s="105">
        <f>VLOOKUP(C88,Route2021!$C$2:$J$1212,8,FALSE)</f>
        <v>0</v>
      </c>
      <c r="N88" s="49" t="e">
        <f>VLOOKUP(C88,Bilan!$B$4:$D$1785,3,FALSE)</f>
        <v>#N/A</v>
      </c>
      <c r="O88" s="49" t="e">
        <f>VLOOKUP(C88,'[6]Feuil1 (2)'!$B$2:$F$145,5,FALSE)</f>
        <v>#N/A</v>
      </c>
      <c r="P88" s="50" t="e">
        <f>VLOOKUP(C88,[5]A!$D$2:$L$521,10,FALSE)</f>
        <v>#N/A</v>
      </c>
      <c r="Q88" s="48">
        <f>IFERROR(VLOOKUP(C88,'[4]1ère'!$B$3:$I$89,7,FALSE),0)</f>
        <v>0</v>
      </c>
      <c r="R88" s="48">
        <f>IFERROR(VLOOKUP(C88,'[4]2ème'!$B$3:$I$116,6,FALSE),0)</f>
        <v>0</v>
      </c>
      <c r="S88" s="48">
        <f>IFERROR(VLOOKUP(C88,'[4]3ème'!$B$3:$I$230,6,FALSE),0)</f>
        <v>0</v>
      </c>
      <c r="T88" s="48">
        <f>IFERROR(VLOOKUP(C88,[4]Féminines!$B$3:$I$89,6,FALSE),0)</f>
        <v>0</v>
      </c>
      <c r="U88">
        <f t="shared" si="4"/>
        <v>0</v>
      </c>
    </row>
    <row r="89" spans="1:21" ht="14.45" customHeight="1" x14ac:dyDescent="0.25">
      <c r="A89" s="49">
        <f t="shared" si="3"/>
        <v>4</v>
      </c>
      <c r="B89" s="7">
        <f t="shared" si="5"/>
        <v>144314</v>
      </c>
      <c r="C89" t="s">
        <v>58</v>
      </c>
      <c r="D89" s="49" t="str">
        <f>VLOOKUP(C89,[3]A!$D$2:$F$350,3,FALSE)</f>
        <v>HAVELUY CYCLO CLUB</v>
      </c>
      <c r="E89" s="49" t="str">
        <f>VLOOKUP(C89,[3]A!$D$2:$J$450,7,FALSE)</f>
        <v>05999061117</v>
      </c>
      <c r="F89" s="50" t="str">
        <f>VLOOKUP(C89,[3]A!$D$2:$H$407,5,FALSE)</f>
        <v>Adulte Masculin 50/59 ans</v>
      </c>
      <c r="J89" s="105">
        <v>1</v>
      </c>
      <c r="N89" s="49">
        <f>VLOOKUP(C89,Bilan!$B$4:$D$1785,3,FALSE)</f>
        <v>144314</v>
      </c>
      <c r="O89" s="49">
        <f>VLOOKUP(C89,'[6]Feuil1 (2)'!$B$2:$F$145,5,FALSE)</f>
        <v>4</v>
      </c>
      <c r="P89" s="50" t="e">
        <f>VLOOKUP(C89,[5]A!$D$2:$L$521,10,FALSE)</f>
        <v>#N/A</v>
      </c>
      <c r="Q89" s="48">
        <f>IFERROR(VLOOKUP(C89,'[4]1ère'!$B$3:$I$89,7,FALSE),0)</f>
        <v>0</v>
      </c>
      <c r="R89" s="48">
        <f>IFERROR(VLOOKUP(C89,'[4]2ème'!$B$3:$I$116,6,FALSE),0)</f>
        <v>14</v>
      </c>
      <c r="S89" s="48">
        <f>IFERROR(VLOOKUP(C89,'[4]3ème'!$B$3:$I$230,6,FALSE),0)</f>
        <v>0</v>
      </c>
      <c r="T89" s="48">
        <f>IFERROR(VLOOKUP(C89,[4]Féminines!$B$3:$I$89,6,FALSE),0)</f>
        <v>0</v>
      </c>
      <c r="U89">
        <f t="shared" si="4"/>
        <v>14</v>
      </c>
    </row>
    <row r="90" spans="1:21" ht="14.45" customHeight="1" x14ac:dyDescent="0.25">
      <c r="A90" s="49">
        <f t="shared" si="3"/>
        <v>7</v>
      </c>
      <c r="B90" s="7">
        <f t="shared" si="5"/>
        <v>144349</v>
      </c>
      <c r="C90" t="s">
        <v>1958</v>
      </c>
      <c r="D90" s="49" t="str">
        <f>VLOOKUP(C90,[3]A!$D$2:$F$350,3,FALSE)</f>
        <v>UNION SPORTIVE VALENCIENNES MARLY</v>
      </c>
      <c r="E90" s="49" t="str">
        <f>VLOOKUP(C90,[3]A!$D$2:$J$450,7,FALSE)</f>
        <v>05999097890</v>
      </c>
      <c r="F90" s="50" t="str">
        <f>VLOOKUP(C90,[3]A!$D$2:$H$407,5,FALSE)</f>
        <v>Adulte Masculin 50/59 ans</v>
      </c>
      <c r="J90" s="105">
        <f>VLOOKUP(C90,Route2021!$C$2:$J$1212,8,FALSE)</f>
        <v>1</v>
      </c>
      <c r="N90" s="49">
        <f>VLOOKUP(C90,Bilan!$B$4:$D$1785,3,FALSE)</f>
        <v>144349</v>
      </c>
      <c r="O90" s="49">
        <f>VLOOKUP(C90,'[6]Feuil1 (2)'!$B$2:$F$145,5,FALSE)</f>
        <v>7</v>
      </c>
      <c r="P90" s="50" t="e">
        <f>VLOOKUP(C90,[5]A!$D$2:$L$521,10,FALSE)</f>
        <v>#N/A</v>
      </c>
      <c r="Q90" s="48">
        <f>IFERROR(VLOOKUP(C90,'[4]1ère'!$B$3:$I$89,7,FALSE),0)</f>
        <v>0</v>
      </c>
      <c r="R90" s="48">
        <f>IFERROR(VLOOKUP(C90,'[4]2ème'!$B$3:$I$116,6,FALSE),0)</f>
        <v>19</v>
      </c>
      <c r="S90" s="48">
        <f>IFERROR(VLOOKUP(C90,'[4]3ème'!$B$3:$I$230,6,FALSE),0)</f>
        <v>0</v>
      </c>
      <c r="T90" s="48">
        <f>IFERROR(VLOOKUP(C90,[4]Féminines!$B$3:$I$89,6,FALSE),0)</f>
        <v>0</v>
      </c>
      <c r="U90">
        <f t="shared" si="4"/>
        <v>19</v>
      </c>
    </row>
    <row r="91" spans="1:21" ht="14.45" customHeight="1" x14ac:dyDescent="0.25">
      <c r="A91" s="49">
        <f t="shared" si="3"/>
        <v>60</v>
      </c>
      <c r="B91" s="7">
        <f t="shared" si="5"/>
        <v>144406</v>
      </c>
      <c r="C91" s="5" t="s">
        <v>575</v>
      </c>
      <c r="D91" s="49" t="str">
        <f>VLOOKUP(C91,[3]A!$D$2:$F$350,3,FALSE)</f>
        <v>UNION SPORTIVE SAINT ANDRE</v>
      </c>
      <c r="E91" s="49" t="str">
        <f>VLOOKUP(C91,[3]A!$D$2:$J$450,7,FALSE)</f>
        <v>05996221702</v>
      </c>
      <c r="F91" s="50" t="str">
        <f>VLOOKUP(C91,[3]A!$D$2:$H$407,5,FALSE)</f>
        <v>Adulte Masculin 40/49 ans</v>
      </c>
      <c r="J91" s="105">
        <v>1</v>
      </c>
      <c r="N91" s="49">
        <f>VLOOKUP(C91,Bilan!$B$4:$D$1785,3,FALSE)</f>
        <v>144406</v>
      </c>
      <c r="O91" s="49">
        <f>VLOOKUP(C91,'[6]Feuil1 (2)'!$B$2:$F$145,5,FALSE)</f>
        <v>60</v>
      </c>
      <c r="P91" s="50" t="e">
        <f>VLOOKUP(C91,[5]A!$D$2:$L$521,10,FALSE)</f>
        <v>#N/A</v>
      </c>
      <c r="Q91" s="48">
        <f>IFERROR(VLOOKUP(C91,'[4]1ère'!$B$3:$I$89,7,FALSE),0)</f>
        <v>0</v>
      </c>
      <c r="R91" s="48">
        <f>IFERROR(VLOOKUP(C91,'[4]2ème'!$B$3:$I$116,6,FALSE),0)</f>
        <v>10</v>
      </c>
      <c r="S91" s="48">
        <f>IFERROR(VLOOKUP(C91,'[4]3ème'!$B$3:$I$230,6,FALSE),0)</f>
        <v>0</v>
      </c>
      <c r="T91" s="48">
        <f>IFERROR(VLOOKUP(C91,[4]Féminines!$B$3:$I$89,6,FALSE),0)</f>
        <v>0</v>
      </c>
      <c r="U91">
        <f t="shared" si="4"/>
        <v>10</v>
      </c>
    </row>
    <row r="92" spans="1:21" ht="14.45" customHeight="1" x14ac:dyDescent="0.25">
      <c r="A92" s="49" t="e">
        <f t="shared" si="3"/>
        <v>#N/A</v>
      </c>
      <c r="B92" s="7">
        <f t="shared" si="5"/>
        <v>2918</v>
      </c>
      <c r="C92" t="s">
        <v>665</v>
      </c>
      <c r="D92" s="49" t="e">
        <f>VLOOKUP(C92,[3]A!$D$2:$F$350,3,FALSE)</f>
        <v>#N/A</v>
      </c>
      <c r="E92" s="49" t="e">
        <f>VLOOKUP(C92,[3]A!$D$2:$J$450,7,FALSE)</f>
        <v>#N/A</v>
      </c>
      <c r="F92" s="50" t="e">
        <f>VLOOKUP(C92,[3]A!$D$2:$H$407,5,FALSE)</f>
        <v>#N/A</v>
      </c>
      <c r="J92" s="105">
        <f>VLOOKUP(C92,Route2021!$C$2:$J$1212,8,FALSE)</f>
        <v>0</v>
      </c>
      <c r="N92" s="49">
        <f>VLOOKUP(C92,Bilan!$B$4:$D$1785,3,FALSE)</f>
        <v>2918</v>
      </c>
      <c r="O92" s="49" t="e">
        <f>VLOOKUP(C92,'[6]Feuil1 (2)'!$B$2:$F$145,5,FALSE)</f>
        <v>#N/A</v>
      </c>
      <c r="P92" s="50" t="e">
        <f>VLOOKUP(C92,[5]A!$D$2:$L$521,10,FALSE)</f>
        <v>#N/A</v>
      </c>
      <c r="Q92" s="48">
        <f>IFERROR(VLOOKUP(C92,'[4]1ère'!$B$3:$I$89,7,FALSE),0)</f>
        <v>0</v>
      </c>
      <c r="R92" s="48">
        <f>IFERROR(VLOOKUP(C92,'[4]2ème'!$B$3:$I$116,6,FALSE),0)</f>
        <v>0</v>
      </c>
      <c r="S92" s="48">
        <f>IFERROR(VLOOKUP(C92,'[4]3ème'!$B$3:$I$230,6,FALSE),0)</f>
        <v>0</v>
      </c>
      <c r="T92" s="48">
        <f>IFERROR(VLOOKUP(C92,[4]Féminines!$B$3:$I$89,6,FALSE),0)</f>
        <v>0</v>
      </c>
      <c r="U92">
        <f t="shared" si="4"/>
        <v>0</v>
      </c>
    </row>
    <row r="93" spans="1:21" ht="14.45" customHeight="1" x14ac:dyDescent="0.25">
      <c r="A93" s="49" t="e">
        <f t="shared" si="3"/>
        <v>#N/A</v>
      </c>
      <c r="B93" s="7" t="e">
        <f t="shared" si="5"/>
        <v>#N/A</v>
      </c>
      <c r="C93"/>
      <c r="D93" s="49"/>
      <c r="E93" s="49" t="e">
        <f>VLOOKUP(C93,[3]A!$D$2:$J$450,7,FALSE)</f>
        <v>#N/A</v>
      </c>
      <c r="F93" s="50" t="e">
        <f>VLOOKUP(C93,[3]A!$D$2:$H$407,5,FALSE)</f>
        <v>#N/A</v>
      </c>
      <c r="J93" s="105">
        <f>VLOOKUP(C93,Route2021!$C$2:$J$1212,8,FALSE)</f>
        <v>0</v>
      </c>
      <c r="N93" s="49" t="e">
        <f>VLOOKUP(C93,Bilan!$B$4:$D$1785,3,FALSE)</f>
        <v>#N/A</v>
      </c>
      <c r="O93" s="49" t="e">
        <f>VLOOKUP(C93,'[6]Feuil1 (2)'!$B$2:$F$145,5,FALSE)</f>
        <v>#N/A</v>
      </c>
      <c r="P93" s="50" t="e">
        <f>VLOOKUP(C93,[5]A!$D$2:$L$521,10,FALSE)</f>
        <v>#N/A</v>
      </c>
      <c r="Q93" s="48">
        <f>IFERROR(VLOOKUP(C93,'[4]1ère'!$B$3:$I$89,7,FALSE),0)</f>
        <v>0</v>
      </c>
      <c r="R93" s="48">
        <f>IFERROR(VLOOKUP(C93,'[4]2ème'!$B$3:$I$116,6,FALSE),0)</f>
        <v>0</v>
      </c>
      <c r="S93" s="48">
        <f>IFERROR(VLOOKUP(C93,'[4]3ème'!$B$3:$I$230,6,FALSE),0)</f>
        <v>0</v>
      </c>
      <c r="T93" s="48">
        <f>IFERROR(VLOOKUP(C93,[4]Féminines!$B$3:$I$89,6,FALSE),0)</f>
        <v>0</v>
      </c>
      <c r="U93">
        <f t="shared" si="4"/>
        <v>0</v>
      </c>
    </row>
    <row r="94" spans="1:21" ht="14.45" customHeight="1" x14ac:dyDescent="0.25">
      <c r="A94" s="49" t="e">
        <f t="shared" si="3"/>
        <v>#N/A</v>
      </c>
      <c r="B94" s="49" t="e">
        <f t="shared" si="5"/>
        <v>#N/A</v>
      </c>
      <c r="C94"/>
      <c r="D94" s="49" t="e">
        <f>VLOOKUP(C94,[3]A!$D$2:$F$350,3,FALSE)</f>
        <v>#N/A</v>
      </c>
      <c r="E94" s="49" t="e">
        <f>VLOOKUP(C94,[3]A!$D$2:$J$450,7,FALSE)</f>
        <v>#N/A</v>
      </c>
      <c r="F94" s="50" t="e">
        <f>VLOOKUP(C94,[3]A!$D$2:$H$407,5,FALSE)</f>
        <v>#N/A</v>
      </c>
      <c r="J94" s="105">
        <f>VLOOKUP(C94,Route2021!$C$2:$J$1212,8,FALSE)</f>
        <v>0</v>
      </c>
      <c r="N94" s="49" t="e">
        <f>VLOOKUP(C94,Bilan!$B$4:$D$1785,3,FALSE)</f>
        <v>#N/A</v>
      </c>
      <c r="O94" s="49" t="e">
        <f>VLOOKUP(C94,'[6]Feuil1 (2)'!$B$2:$F$145,5,FALSE)</f>
        <v>#N/A</v>
      </c>
      <c r="P94" s="50" t="e">
        <f>VLOOKUP(C94,[5]A!$D$2:$L$521,10,FALSE)</f>
        <v>#N/A</v>
      </c>
      <c r="Q94" s="48">
        <f>IFERROR(VLOOKUP(C94,'[4]1ère'!$B$3:$I$89,7,FALSE),0)</f>
        <v>0</v>
      </c>
      <c r="R94" s="48">
        <f>IFERROR(VLOOKUP(C94,'[4]2ème'!$B$3:$I$116,6,FALSE),0)</f>
        <v>0</v>
      </c>
      <c r="S94" s="48">
        <f>IFERROR(VLOOKUP(C94,'[4]3ème'!$B$3:$I$230,6,FALSE),0)</f>
        <v>0</v>
      </c>
      <c r="T94" s="48">
        <f>IFERROR(VLOOKUP(C94,[4]Féminines!$B$3:$I$89,6,FALSE),0)</f>
        <v>0</v>
      </c>
      <c r="U94">
        <f t="shared" si="4"/>
        <v>0</v>
      </c>
    </row>
    <row r="95" spans="1:21" ht="14.45" customHeight="1" x14ac:dyDescent="0.25">
      <c r="A95" s="49" t="e">
        <f t="shared" si="3"/>
        <v>#N/A</v>
      </c>
      <c r="B95" s="7">
        <f t="shared" si="5"/>
        <v>2209</v>
      </c>
      <c r="C95" s="5" t="s">
        <v>582</v>
      </c>
      <c r="D95" s="49" t="str">
        <f>VLOOKUP(C95,[3]A!$D$2:$F$350,3,FALSE)</f>
        <v>UNION SPORTIVE SAINT ANDRE</v>
      </c>
      <c r="E95" s="49" t="str">
        <f>VLOOKUP(C95,[3]A!$D$2:$J$450,7,FALSE)</f>
        <v>05955186189</v>
      </c>
      <c r="F95" s="50" t="str">
        <f>VLOOKUP(C95,[3]A!$D$2:$H$407,5,FALSE)</f>
        <v>Adulte Masculin 40/49 ans</v>
      </c>
      <c r="J95" s="105">
        <v>1</v>
      </c>
      <c r="N95" s="49">
        <f>VLOOKUP(C95,Bilan!$B$4:$D$1785,3,FALSE)</f>
        <v>2209</v>
      </c>
      <c r="O95" s="49" t="e">
        <f>VLOOKUP(C95,'[6]Feuil1 (2)'!$B$2:$F$145,5,FALSE)</f>
        <v>#N/A</v>
      </c>
      <c r="P95" s="50" t="e">
        <f>VLOOKUP(C95,[5]A!$D$2:$L$521,10,FALSE)</f>
        <v>#N/A</v>
      </c>
      <c r="Q95" s="48">
        <f>IFERROR(VLOOKUP(C95,'[4]1ère'!$B$3:$I$89,7,FALSE),0)</f>
        <v>0</v>
      </c>
      <c r="R95" s="48">
        <f>IFERROR(VLOOKUP(C95,'[4]2ème'!$B$3:$I$116,6,FALSE),0)</f>
        <v>8</v>
      </c>
      <c r="S95" s="48">
        <f>IFERROR(VLOOKUP(C95,'[4]3ème'!$B$3:$I$230,6,FALSE),0)</f>
        <v>0</v>
      </c>
      <c r="T95" s="48">
        <f>IFERROR(VLOOKUP(C95,[4]Féminines!$B$3:$I$89,6,FALSE),0)</f>
        <v>0</v>
      </c>
      <c r="U95">
        <f t="shared" si="4"/>
        <v>8</v>
      </c>
    </row>
    <row r="96" spans="1:21" x14ac:dyDescent="0.25">
      <c r="A96" s="49" t="e">
        <f t="shared" si="3"/>
        <v>#N/A</v>
      </c>
      <c r="B96" s="7">
        <f t="shared" si="5"/>
        <v>2173</v>
      </c>
      <c r="C96" s="5" t="s">
        <v>64</v>
      </c>
      <c r="D96" s="49" t="str">
        <f>VLOOKUP(C96,[3]A!$D$2:$F$350,3,FALSE)</f>
        <v>UNION SPORTIVE VALENCIENNES MARLY</v>
      </c>
      <c r="E96" s="49" t="str">
        <f>VLOOKUP(C96,[3]A!$D$2:$J$450,7,FALSE)</f>
        <v>05994059598</v>
      </c>
      <c r="F96" s="50" t="str">
        <f>VLOOKUP(C96,[3]A!$D$2:$H$407,5,FALSE)</f>
        <v>Adulte Masculin 20/29 ans</v>
      </c>
      <c r="J96" s="105">
        <f>VLOOKUP(C96,Route2021!$C$2:$J$1212,8,FALSE)</f>
        <v>1</v>
      </c>
      <c r="N96" s="49">
        <f>VLOOKUP(C96,Bilan!$B$4:$D$1785,3,FALSE)</f>
        <v>2173</v>
      </c>
      <c r="O96" s="49" t="e">
        <f>VLOOKUP(C96,'[6]Feuil1 (2)'!$B$2:$F$145,5,FALSE)</f>
        <v>#N/A</v>
      </c>
      <c r="P96" s="50" t="e">
        <f>VLOOKUP(C96,[5]A!$D$2:$L$521,10,FALSE)</f>
        <v>#N/A</v>
      </c>
      <c r="Q96" s="48">
        <f>IFERROR(VLOOKUP(C96,'[4]1ère'!$B$3:$I$89,7,FALSE),0)</f>
        <v>0</v>
      </c>
      <c r="R96" s="48">
        <f>IFERROR(VLOOKUP(C96,'[4]2ème'!$B$3:$I$116,6,FALSE),0)</f>
        <v>0</v>
      </c>
      <c r="S96" s="48">
        <f>IFERROR(VLOOKUP(C96,'[4]3ème'!$B$3:$I$230,6,FALSE),0)</f>
        <v>0</v>
      </c>
      <c r="T96" s="48">
        <f>IFERROR(VLOOKUP(C96,[4]Féminines!$B$3:$I$89,6,FALSE),0)</f>
        <v>0</v>
      </c>
      <c r="U96">
        <f t="shared" si="4"/>
        <v>0</v>
      </c>
    </row>
    <row r="97" spans="1:21" ht="14.45" customHeight="1" x14ac:dyDescent="0.25">
      <c r="A97" s="49" t="e">
        <f t="shared" si="3"/>
        <v>#N/A</v>
      </c>
      <c r="B97" s="7">
        <f t="shared" si="5"/>
        <v>4444</v>
      </c>
      <c r="C97" s="5" t="s">
        <v>2945</v>
      </c>
      <c r="D97" s="49" t="e">
        <f>VLOOKUP(C97,[3]A!$D$2:$F$350,3,FALSE)</f>
        <v>#N/A</v>
      </c>
      <c r="E97" s="49" t="e">
        <f>VLOOKUP(C97,[3]A!$D$2:$J$450,7,FALSE)</f>
        <v>#N/A</v>
      </c>
      <c r="F97" s="50" t="e">
        <f>VLOOKUP(C97,[3]A!$D$2:$H$407,5,FALSE)</f>
        <v>#N/A</v>
      </c>
      <c r="J97" s="105" t="e">
        <f>VLOOKUP(C97,Route2021!$C$2:$J$1212,8,FALSE)</f>
        <v>#N/A</v>
      </c>
      <c r="N97" s="49">
        <f>VLOOKUP(C97,Bilan!$B$4:$D$1785,3,FALSE)</f>
        <v>4444</v>
      </c>
      <c r="O97" s="49" t="e">
        <f>VLOOKUP(C97,'[6]Feuil1 (2)'!$B$2:$F$145,5,FALSE)</f>
        <v>#N/A</v>
      </c>
      <c r="P97" s="50" t="e">
        <f>VLOOKUP(C97,[5]A!$D$2:$L$521,10,FALSE)</f>
        <v>#N/A</v>
      </c>
      <c r="Q97" s="48">
        <f>IFERROR(VLOOKUP(C97,'[4]1ère'!$B$3:$I$89,7,FALSE),0)</f>
        <v>0</v>
      </c>
      <c r="R97" s="48">
        <f>IFERROR(VLOOKUP(C97,'[4]2ème'!$B$3:$I$116,6,FALSE),0)</f>
        <v>0</v>
      </c>
      <c r="S97" s="48">
        <f>IFERROR(VLOOKUP(C97,'[4]3ème'!$B$3:$I$230,6,FALSE),0)</f>
        <v>0</v>
      </c>
      <c r="T97" s="48">
        <f>IFERROR(VLOOKUP(C97,[4]Féminines!$B$3:$I$89,6,FALSE),0)</f>
        <v>0</v>
      </c>
      <c r="U97">
        <f t="shared" si="4"/>
        <v>0</v>
      </c>
    </row>
    <row r="98" spans="1:21" ht="14.45" customHeight="1" x14ac:dyDescent="0.25">
      <c r="A98" s="49" t="e">
        <f t="shared" si="3"/>
        <v>#N/A</v>
      </c>
      <c r="B98" s="49" t="e">
        <f t="shared" si="5"/>
        <v>#N/A</v>
      </c>
      <c r="C98"/>
      <c r="D98" s="49" t="e">
        <f>VLOOKUP(C98,[3]A!$D$2:$F$350,3,FALSE)</f>
        <v>#N/A</v>
      </c>
      <c r="E98" s="49" t="e">
        <f>VLOOKUP(C98,[3]A!$D$2:$J$450,7,FALSE)</f>
        <v>#N/A</v>
      </c>
      <c r="F98" s="50" t="e">
        <f>VLOOKUP(C98,[3]A!$D$2:$H$407,5,FALSE)</f>
        <v>#N/A</v>
      </c>
      <c r="J98" s="105">
        <f>VLOOKUP(C98,Route2021!$C$2:$J$1212,8,FALSE)</f>
        <v>0</v>
      </c>
      <c r="N98" s="49" t="e">
        <f>VLOOKUP(C98,Bilan!$B$4:$D$1785,3,FALSE)</f>
        <v>#N/A</v>
      </c>
      <c r="O98" s="49" t="e">
        <f>VLOOKUP(C98,'[6]Feuil1 (2)'!$B$2:$F$145,5,FALSE)</f>
        <v>#N/A</v>
      </c>
      <c r="P98" s="50" t="e">
        <f>VLOOKUP(C98,[5]A!$D$2:$L$521,10,FALSE)</f>
        <v>#N/A</v>
      </c>
      <c r="Q98" s="48">
        <f>IFERROR(VLOOKUP(C98,'[4]1ère'!$B$3:$I$89,7,FALSE),0)</f>
        <v>0</v>
      </c>
      <c r="R98" s="48">
        <f>IFERROR(VLOOKUP(C98,'[4]2ème'!$B$3:$I$116,6,FALSE),0)</f>
        <v>0</v>
      </c>
      <c r="S98" s="48">
        <f>IFERROR(VLOOKUP(C98,'[4]3ème'!$B$3:$I$230,6,FALSE),0)</f>
        <v>0</v>
      </c>
      <c r="T98" s="48">
        <f>IFERROR(VLOOKUP(C98,[4]Féminines!$B$3:$I$89,6,FALSE),0)</f>
        <v>0</v>
      </c>
      <c r="U98">
        <f t="shared" si="4"/>
        <v>0</v>
      </c>
    </row>
    <row r="99" spans="1:21" ht="14.45" customHeight="1" x14ac:dyDescent="0.25">
      <c r="A99" s="49" t="e">
        <f t="shared" si="3"/>
        <v>#N/A</v>
      </c>
      <c r="B99" s="7">
        <f t="shared" si="5"/>
        <v>144413</v>
      </c>
      <c r="C99" t="s">
        <v>160</v>
      </c>
      <c r="D99" s="49" t="s">
        <v>115</v>
      </c>
      <c r="E99" s="49" t="str">
        <f>VLOOKUP(C99,[3]A!$D$2:$J$450,7,FALSE)</f>
        <v>05999027660</v>
      </c>
      <c r="F99" s="50" t="str">
        <f>VLOOKUP(C99,[3]A!$D$2:$H$407,5,FALSE)</f>
        <v>Adulte Masculin 17/19 ans</v>
      </c>
      <c r="J99" s="105">
        <f>VLOOKUP(C99,Route2021!$C$2:$J$1212,8,FALSE)</f>
        <v>0</v>
      </c>
      <c r="N99" s="49">
        <f>VLOOKUP(C99,Bilan!$B$4:$D$1785,3,FALSE)</f>
        <v>144413</v>
      </c>
      <c r="O99" s="49" t="e">
        <f>VLOOKUP(C99,'[6]Feuil1 (2)'!$B$2:$F$145,5,FALSE)</f>
        <v>#N/A</v>
      </c>
      <c r="P99" s="50" t="e">
        <f>VLOOKUP(C99,[5]A!$D$2:$L$521,10,FALSE)</f>
        <v>#N/A</v>
      </c>
      <c r="Q99" s="48">
        <f>IFERROR(VLOOKUP(C99,'[4]1ère'!$B$3:$I$89,7,FALSE),0)</f>
        <v>0</v>
      </c>
      <c r="R99" s="48">
        <f>IFERROR(VLOOKUP(C99,'[4]2ème'!$B$3:$I$116,6,FALSE),0)</f>
        <v>3</v>
      </c>
      <c r="S99" s="48">
        <f>IFERROR(VLOOKUP(C99,'[4]3ème'!$B$3:$I$230,6,FALSE),0)</f>
        <v>0</v>
      </c>
      <c r="T99" s="48">
        <f>IFERROR(VLOOKUP(C99,[4]Féminines!$B$3:$I$89,6,FALSE),0)</f>
        <v>0</v>
      </c>
      <c r="U99">
        <f t="shared" si="4"/>
        <v>3</v>
      </c>
    </row>
    <row r="100" spans="1:21" ht="14.45" customHeight="1" x14ac:dyDescent="0.25">
      <c r="A100" s="49" t="e">
        <f t="shared" si="3"/>
        <v>#N/A</v>
      </c>
      <c r="B100" s="7">
        <f t="shared" si="5"/>
        <v>1272</v>
      </c>
      <c r="C100" s="49" t="s">
        <v>80</v>
      </c>
      <c r="D100" s="49" t="s">
        <v>115</v>
      </c>
      <c r="E100" s="49" t="str">
        <f>VLOOKUP(C100,[3]A!$D$2:$J$450,7,FALSE)</f>
        <v>05994046793</v>
      </c>
      <c r="F100" s="50" t="str">
        <f>VLOOKUP(C100,[3]A!$D$2:$H$407,5,FALSE)</f>
        <v>Adulte Masculin 40/49 ans</v>
      </c>
      <c r="J100" s="105">
        <f>VLOOKUP(C100,Route2021!$C$2:$J$1212,8,FALSE)</f>
        <v>0</v>
      </c>
      <c r="N100" s="49">
        <f>VLOOKUP(C100,Bilan!$B$4:$D$1785,3,FALSE)</f>
        <v>1272</v>
      </c>
      <c r="O100" s="49" t="e">
        <f>VLOOKUP(C100,'[6]Feuil1 (2)'!$B$2:$F$145,5,FALSE)</f>
        <v>#N/A</v>
      </c>
      <c r="P100" s="50" t="e">
        <f>VLOOKUP(C100,[5]A!$D$2:$L$521,10,FALSE)</f>
        <v>#N/A</v>
      </c>
      <c r="Q100" s="48">
        <f>IFERROR(VLOOKUP(C100,'[4]1ère'!$B$3:$I$89,7,FALSE),0)</f>
        <v>0</v>
      </c>
      <c r="R100" s="48">
        <f>IFERROR(VLOOKUP(C100,'[4]2ème'!$B$3:$I$116,6,FALSE),0)</f>
        <v>5</v>
      </c>
      <c r="S100" s="48">
        <f>IFERROR(VLOOKUP(C100,'[4]3ème'!$B$3:$I$230,6,FALSE),0)</f>
        <v>0</v>
      </c>
      <c r="T100" s="48">
        <f>IFERROR(VLOOKUP(C100,[4]Féminines!$B$3:$I$89,6,FALSE),0)</f>
        <v>0</v>
      </c>
      <c r="U100">
        <f t="shared" si="4"/>
        <v>5</v>
      </c>
    </row>
    <row r="101" spans="1:21" ht="14.45" customHeight="1" x14ac:dyDescent="0.25">
      <c r="A101" s="49" t="e">
        <f t="shared" si="3"/>
        <v>#N/A</v>
      </c>
      <c r="B101" s="7" t="e">
        <f t="shared" si="5"/>
        <v>#N/A</v>
      </c>
      <c r="C101" s="5"/>
      <c r="D101" s="49"/>
      <c r="E101" s="49" t="e">
        <f>VLOOKUP(C101,[3]A!$D$2:$J$450,7,FALSE)</f>
        <v>#N/A</v>
      </c>
      <c r="F101" s="50" t="e">
        <f>VLOOKUP(C101,[3]A!$D$2:$H$407,5,FALSE)</f>
        <v>#N/A</v>
      </c>
      <c r="J101" s="105">
        <f>VLOOKUP(C101,Route2021!$C$2:$J$1212,8,FALSE)</f>
        <v>0</v>
      </c>
      <c r="N101" s="49" t="e">
        <f>VLOOKUP(C101,Bilan!$B$4:$D$1785,3,FALSE)</f>
        <v>#N/A</v>
      </c>
      <c r="O101" s="49" t="e">
        <f>VLOOKUP(C101,'[6]Feuil1 (2)'!$B$2:$F$145,5,FALSE)</f>
        <v>#N/A</v>
      </c>
      <c r="P101" s="50" t="e">
        <f>VLOOKUP(C101,[5]A!$D$2:$L$521,10,FALSE)</f>
        <v>#N/A</v>
      </c>
      <c r="Q101" s="48">
        <f>IFERROR(VLOOKUP(C101,'[4]1ère'!$B$3:$I$89,7,FALSE),0)</f>
        <v>0</v>
      </c>
      <c r="R101" s="48">
        <f>IFERROR(VLOOKUP(C101,'[4]2ème'!$B$3:$I$116,6,FALSE),0)</f>
        <v>0</v>
      </c>
      <c r="S101" s="48">
        <f>IFERROR(VLOOKUP(C101,'[4]3ème'!$B$3:$I$230,6,FALSE),0)</f>
        <v>0</v>
      </c>
      <c r="T101" s="48">
        <f>IFERROR(VLOOKUP(C101,[4]Féminines!$B$3:$I$89,6,FALSE),0)</f>
        <v>0</v>
      </c>
      <c r="U101">
        <f t="shared" si="4"/>
        <v>0</v>
      </c>
    </row>
    <row r="102" spans="1:21" ht="14.45" customHeight="1" x14ac:dyDescent="0.25">
      <c r="A102" s="49" t="e">
        <f t="shared" si="3"/>
        <v>#N/A</v>
      </c>
      <c r="B102" s="7">
        <f t="shared" si="5"/>
        <v>2415</v>
      </c>
      <c r="C102" s="5" t="s">
        <v>1031</v>
      </c>
      <c r="D102" s="49" t="str">
        <f>VLOOKUP(C102,[3]A!$D$2:$F$350,3,FALSE)</f>
        <v>TEAM LABIERE BAILLEUL</v>
      </c>
      <c r="E102" s="49" t="str">
        <f>VLOOKUP(C102,[3]A!$D$2:$J$450,7,FALSE)</f>
        <v>05999111208</v>
      </c>
      <c r="F102" s="50" t="str">
        <f>VLOOKUP(C102,[3]A!$D$2:$H$407,5,FALSE)</f>
        <v>Adulte Masculin 40/49 ans</v>
      </c>
      <c r="J102" s="105" t="e">
        <f>VLOOKUP(C102,Route2021!$C$2:$J$1212,8,FALSE)</f>
        <v>#N/A</v>
      </c>
      <c r="N102" s="49">
        <f>VLOOKUP(C102,Bilan!$B$4:$D$1785,3,FALSE)</f>
        <v>2415</v>
      </c>
      <c r="O102" s="49" t="e">
        <f>VLOOKUP(C102,'[6]Feuil1 (2)'!$B$2:$F$145,5,FALSE)</f>
        <v>#N/A</v>
      </c>
      <c r="P102" s="50" t="e">
        <f>VLOOKUP(C102,[5]A!$D$2:$L$521,10,FALSE)</f>
        <v>#N/A</v>
      </c>
      <c r="Q102" s="48">
        <f>IFERROR(VLOOKUP(C102,'[4]1ère'!$B$3:$I$89,7,FALSE),0)</f>
        <v>0</v>
      </c>
      <c r="R102" s="48">
        <f>IFERROR(VLOOKUP(C102,'[4]2ème'!$B$3:$I$116,6,FALSE),0)</f>
        <v>3</v>
      </c>
      <c r="S102" s="48">
        <f>IFERROR(VLOOKUP(C102,'[4]3ème'!$B$3:$I$230,6,FALSE),0)</f>
        <v>0</v>
      </c>
      <c r="T102" s="48">
        <f>IFERROR(VLOOKUP(C102,[4]Féminines!$B$3:$I$89,6,FALSE),0)</f>
        <v>0</v>
      </c>
      <c r="U102">
        <f t="shared" si="4"/>
        <v>3</v>
      </c>
    </row>
    <row r="103" spans="1:21" ht="14.45" customHeight="1" x14ac:dyDescent="0.25">
      <c r="A103" s="49" t="e">
        <f t="shared" si="3"/>
        <v>#N/A</v>
      </c>
      <c r="B103" s="7">
        <f t="shared" si="5"/>
        <v>4367</v>
      </c>
      <c r="C103" s="49" t="s">
        <v>2679</v>
      </c>
      <c r="D103" s="49" t="e">
        <f>VLOOKUP(C103,[3]A!$D$2:$F$350,3,FALSE)</f>
        <v>#N/A</v>
      </c>
      <c r="E103" s="49" t="e">
        <f>VLOOKUP(C103,[3]A!$D$2:$J$450,7,FALSE)</f>
        <v>#N/A</v>
      </c>
      <c r="F103" s="50" t="e">
        <f>VLOOKUP(C103,[3]A!$D$2:$H$407,5,FALSE)</f>
        <v>#N/A</v>
      </c>
      <c r="J103" s="105" t="e">
        <f>VLOOKUP(C103,Route2021!$C$2:$J$1212,8,FALSE)</f>
        <v>#N/A</v>
      </c>
      <c r="N103" s="49">
        <f>VLOOKUP(C103,Bilan!$B$4:$D$1785,3,FALSE)</f>
        <v>4367</v>
      </c>
      <c r="O103" s="49" t="e">
        <f>VLOOKUP(C103,'[6]Feuil1 (2)'!$B$2:$F$145,5,FALSE)</f>
        <v>#N/A</v>
      </c>
      <c r="P103" s="50" t="e">
        <f>VLOOKUP(C103,[5]A!$D$2:$L$521,10,FALSE)</f>
        <v>#N/A</v>
      </c>
      <c r="Q103" s="48">
        <f>IFERROR(VLOOKUP(C103,'[4]1ère'!$B$3:$I$89,7,FALSE),0)</f>
        <v>0</v>
      </c>
      <c r="R103" s="48">
        <f>IFERROR(VLOOKUP(C103,'[4]2ème'!$B$3:$I$116,6,FALSE),0)</f>
        <v>0</v>
      </c>
      <c r="S103" s="48">
        <f>IFERROR(VLOOKUP(C103,'[4]3ème'!$B$3:$I$230,6,FALSE),0)</f>
        <v>0</v>
      </c>
      <c r="T103" s="48">
        <f>IFERROR(VLOOKUP(C103,[4]Féminines!$B$3:$I$89,6,FALSE),0)</f>
        <v>0</v>
      </c>
      <c r="U103">
        <f t="shared" si="4"/>
        <v>0</v>
      </c>
    </row>
    <row r="104" spans="1:21" ht="14.45" customHeight="1" x14ac:dyDescent="0.25">
      <c r="A104" s="49" t="e">
        <f t="shared" si="3"/>
        <v>#N/A</v>
      </c>
      <c r="B104" s="7" t="e">
        <f t="shared" si="5"/>
        <v>#N/A</v>
      </c>
      <c r="D104" s="49"/>
      <c r="E104" s="49" t="e">
        <f>VLOOKUP(C104,[3]A!$D$2:$J$450,7,FALSE)</f>
        <v>#N/A</v>
      </c>
      <c r="F104" s="50" t="e">
        <f>VLOOKUP(C104,[3]A!$D$2:$H$407,5,FALSE)</f>
        <v>#N/A</v>
      </c>
      <c r="J104" s="105">
        <f>VLOOKUP(C104,Route2021!$C$2:$J$1212,8,FALSE)</f>
        <v>0</v>
      </c>
      <c r="N104" s="49" t="e">
        <f>VLOOKUP(C104,Bilan!$B$4:$D$1785,3,FALSE)</f>
        <v>#N/A</v>
      </c>
      <c r="O104" s="49" t="e">
        <f>VLOOKUP(C104,'[6]Feuil1 (2)'!$B$2:$F$145,5,FALSE)</f>
        <v>#N/A</v>
      </c>
      <c r="P104" s="50" t="e">
        <f>VLOOKUP(C104,[5]A!$D$2:$L$521,10,FALSE)</f>
        <v>#N/A</v>
      </c>
      <c r="Q104" s="48">
        <f>IFERROR(VLOOKUP(C104,'[4]1ère'!$B$3:$I$89,7,FALSE),0)</f>
        <v>0</v>
      </c>
      <c r="R104" s="48">
        <f>IFERROR(VLOOKUP(C104,'[4]2ème'!$B$3:$I$116,6,FALSE),0)</f>
        <v>0</v>
      </c>
      <c r="S104" s="48">
        <f>IFERROR(VLOOKUP(C104,'[4]3ème'!$B$3:$I$230,6,FALSE),0)</f>
        <v>0</v>
      </c>
      <c r="T104" s="48">
        <f>IFERROR(VLOOKUP(C104,[4]Féminines!$B$3:$I$89,6,FALSE),0)</f>
        <v>0</v>
      </c>
      <c r="U104">
        <f t="shared" si="4"/>
        <v>0</v>
      </c>
    </row>
    <row r="105" spans="1:21" ht="14.45" customHeight="1" x14ac:dyDescent="0.25">
      <c r="A105" s="49" t="e">
        <f t="shared" si="3"/>
        <v>#N/A</v>
      </c>
      <c r="B105" s="7" t="str">
        <f t="shared" si="5"/>
        <v xml:space="preserve"> </v>
      </c>
      <c r="C105" s="5" t="s">
        <v>3110</v>
      </c>
      <c r="D105" s="49" t="str">
        <f>VLOOKUP(C105,[3]A!$D$2:$F$350,3,FALSE)</f>
        <v>UNION SPORTIVE SAINT ANDRE</v>
      </c>
      <c r="E105" s="49" t="str">
        <f>VLOOKUP(C105,[3]A!$D$2:$J$450,7,FALSE)</f>
        <v>05999124186</v>
      </c>
      <c r="F105" s="50" t="str">
        <f>VLOOKUP(C105,[3]A!$D$2:$H$407,5,FALSE)</f>
        <v>Adulte Masculin 17/19 ans</v>
      </c>
      <c r="J105" s="105">
        <f>VLOOKUP(C105,Route2021!$C$2:$J$1212,8,FALSE)</f>
        <v>0</v>
      </c>
      <c r="N105" s="49" t="str">
        <f>VLOOKUP(C105,Bilan!$B$4:$D$1785,3,FALSE)</f>
        <v xml:space="preserve"> </v>
      </c>
      <c r="O105" s="49" t="e">
        <f>VLOOKUP(C105,'[6]Feuil1 (2)'!$B$2:$F$145,5,FALSE)</f>
        <v>#N/A</v>
      </c>
      <c r="P105" s="50" t="e">
        <f>VLOOKUP(C105,[5]A!$D$2:$L$521,10,FALSE)</f>
        <v>#N/A</v>
      </c>
      <c r="Q105" s="48">
        <f>IFERROR(VLOOKUP(C105,'[4]1ère'!$B$3:$I$89,7,FALSE),0)</f>
        <v>2</v>
      </c>
      <c r="R105" s="48">
        <f>IFERROR(VLOOKUP(C105,'[4]2ème'!$B$3:$I$116,6,FALSE),0)</f>
        <v>0</v>
      </c>
      <c r="S105" s="48">
        <f>IFERROR(VLOOKUP(C105,'[4]3ème'!$B$3:$I$230,6,FALSE),0)</f>
        <v>0</v>
      </c>
      <c r="T105" s="48">
        <f>IFERROR(VLOOKUP(C105,[4]Féminines!$B$3:$I$89,6,FALSE),0)</f>
        <v>0</v>
      </c>
      <c r="U105">
        <f t="shared" si="4"/>
        <v>2</v>
      </c>
    </row>
    <row r="106" spans="1:21" ht="14.45" customHeight="1" x14ac:dyDescent="0.25">
      <c r="A106" s="49" t="e">
        <f t="shared" si="3"/>
        <v>#N/A</v>
      </c>
      <c r="B106" s="7">
        <f t="shared" si="5"/>
        <v>1312</v>
      </c>
      <c r="C106" s="5" t="s">
        <v>145</v>
      </c>
      <c r="D106" s="49" t="str">
        <f>VLOOKUP(C106,[3]A!$D$2:$F$350,3,FALSE)</f>
        <v>TEAM LABIERE BAILLEUL</v>
      </c>
      <c r="E106" s="49" t="str">
        <f>VLOOKUP(C106,[3]A!$D$2:$J$450,7,FALSE)</f>
        <v>05999119068</v>
      </c>
      <c r="F106" s="50" t="str">
        <f>VLOOKUP(C106,[3]A!$D$2:$H$407,5,FALSE)</f>
        <v>Adulte Masculin 30/39 ans</v>
      </c>
      <c r="J106" s="105">
        <f>VLOOKUP(C106,Route2021!$C$2:$J$1212,8,FALSE)</f>
        <v>0</v>
      </c>
      <c r="N106" s="49">
        <f>VLOOKUP(C106,Bilan!$B$4:$D$1785,3,FALSE)</f>
        <v>1312</v>
      </c>
      <c r="O106" s="49" t="e">
        <f>VLOOKUP(C106,'[6]Feuil1 (2)'!$B$2:$F$145,5,FALSE)</f>
        <v>#N/A</v>
      </c>
      <c r="P106" s="50" t="e">
        <f>VLOOKUP(C106,[5]A!$D$2:$L$521,10,FALSE)</f>
        <v>#N/A</v>
      </c>
      <c r="Q106" s="48">
        <f>IFERROR(VLOOKUP(C106,'[4]1ère'!$B$3:$I$89,7,FALSE),0)</f>
        <v>0</v>
      </c>
      <c r="R106" s="48">
        <f>IFERROR(VLOOKUP(C106,'[4]2ème'!$B$3:$I$116,6,FALSE),0)</f>
        <v>7</v>
      </c>
      <c r="S106" s="48">
        <f>IFERROR(VLOOKUP(C106,'[4]3ème'!$B$3:$I$230,6,FALSE),0)</f>
        <v>0</v>
      </c>
      <c r="T106" s="48">
        <f>IFERROR(VLOOKUP(C106,[4]Féminines!$B$3:$I$89,6,FALSE),0)</f>
        <v>0</v>
      </c>
      <c r="U106">
        <f t="shared" si="4"/>
        <v>7</v>
      </c>
    </row>
    <row r="107" spans="1:21" ht="14.45" customHeight="1" x14ac:dyDescent="0.25">
      <c r="A107" s="49" t="e">
        <f t="shared" si="3"/>
        <v>#N/A</v>
      </c>
      <c r="B107" s="7">
        <f t="shared" si="5"/>
        <v>144317</v>
      </c>
      <c r="C107" s="49" t="s">
        <v>56</v>
      </c>
      <c r="D107" s="49" t="str">
        <f>VLOOKUP(C107,[3]A!$D$2:$F$350,3,FALSE)</f>
        <v>VELO CLUB DE LEWARDE (VCL)</v>
      </c>
      <c r="E107" s="49" t="str">
        <f>VLOOKUP(C107,[3]A!$D$2:$J$450,7,FALSE)</f>
        <v>05996224459</v>
      </c>
      <c r="F107" s="50" t="str">
        <f>VLOOKUP(C107,[3]A!$D$2:$H$407,5,FALSE)</f>
        <v>Adulte Masculin 50/59 ans</v>
      </c>
      <c r="J107" s="105">
        <f>VLOOKUP(C107,Route2021!$C$2:$J$1212,8,FALSE)</f>
        <v>0</v>
      </c>
      <c r="N107" s="49">
        <f>VLOOKUP(C107,Bilan!$B$4:$D$1785,3,FALSE)</f>
        <v>144317</v>
      </c>
      <c r="O107" s="49" t="e">
        <f>VLOOKUP(C107,'[6]Feuil1 (2)'!$B$2:$F$145,5,FALSE)</f>
        <v>#N/A</v>
      </c>
      <c r="P107" s="50" t="e">
        <f>VLOOKUP(C107,[5]A!$D$2:$L$521,10,FALSE)</f>
        <v>#N/A</v>
      </c>
      <c r="Q107" s="48">
        <f>IFERROR(VLOOKUP(C107,'[4]1ère'!$B$3:$I$89,7,FALSE),0)</f>
        <v>0</v>
      </c>
      <c r="R107" s="48">
        <f>IFERROR(VLOOKUP(C107,'[4]2ème'!$B$3:$I$116,6,FALSE),0)</f>
        <v>3</v>
      </c>
      <c r="S107" s="48">
        <f>IFERROR(VLOOKUP(C107,'[4]3ème'!$B$3:$I$230,6,FALSE),0)</f>
        <v>0</v>
      </c>
      <c r="T107" s="48">
        <f>IFERROR(VLOOKUP(C107,[4]Féminines!$B$3:$I$89,6,FALSE),0)</f>
        <v>0</v>
      </c>
      <c r="U107">
        <f t="shared" si="4"/>
        <v>3</v>
      </c>
    </row>
    <row r="108" spans="1:21" ht="14.45" customHeight="1" x14ac:dyDescent="0.25">
      <c r="A108" s="49">
        <f t="shared" si="3"/>
        <v>63</v>
      </c>
      <c r="B108" s="7">
        <f t="shared" si="5"/>
        <v>144339</v>
      </c>
      <c r="C108" s="49" t="s">
        <v>65</v>
      </c>
      <c r="D108" s="49" t="str">
        <f>VLOOKUP(C108,[3]A!$D$2:$F$350,3,FALSE)</f>
        <v>ETOILE CYCLISTE LIEU ST AMAND</v>
      </c>
      <c r="E108" s="49" t="str">
        <f>VLOOKUP(C108,[3]A!$D$2:$J$450,7,FALSE)</f>
        <v>05999056748</v>
      </c>
      <c r="F108" s="50" t="str">
        <f>VLOOKUP(C108,[3]A!$D$2:$H$407,5,FALSE)</f>
        <v>Adulte Masculin 40/49 ans</v>
      </c>
      <c r="J108" s="105">
        <f>VLOOKUP(C108,Route2021!$C$2:$J$1212,8,FALSE)</f>
        <v>1</v>
      </c>
      <c r="N108" s="49">
        <f>VLOOKUP(C108,Bilan!$B$4:$D$1785,3,FALSE)</f>
        <v>144339</v>
      </c>
      <c r="O108" s="49">
        <f>VLOOKUP(C108,'[6]Feuil1 (2)'!$B$2:$F$145,5,FALSE)</f>
        <v>63</v>
      </c>
      <c r="P108" s="50" t="e">
        <f>VLOOKUP(C108,[5]A!$D$2:$L$521,10,FALSE)</f>
        <v>#N/A</v>
      </c>
      <c r="Q108" s="48">
        <f>IFERROR(VLOOKUP(C108,'[4]1ère'!$B$3:$I$89,7,FALSE),0)</f>
        <v>0</v>
      </c>
      <c r="R108" s="48">
        <f>IFERROR(VLOOKUP(C108,'[4]2ème'!$B$3:$I$116,6,FALSE),0)</f>
        <v>10</v>
      </c>
      <c r="S108" s="48">
        <f>IFERROR(VLOOKUP(C108,'[4]3ème'!$B$3:$I$230,6,FALSE),0)</f>
        <v>0</v>
      </c>
      <c r="T108" s="48">
        <f>IFERROR(VLOOKUP(C108,[4]Féminines!$B$3:$I$89,6,FALSE),0)</f>
        <v>0</v>
      </c>
      <c r="U108">
        <f t="shared" si="4"/>
        <v>10</v>
      </c>
    </row>
    <row r="109" spans="1:21" ht="14.45" customHeight="1" x14ac:dyDescent="0.25">
      <c r="A109" s="49">
        <f t="shared" si="3"/>
        <v>14</v>
      </c>
      <c r="B109" s="7">
        <f t="shared" si="5"/>
        <v>4413</v>
      </c>
      <c r="C109" s="49" t="s">
        <v>2853</v>
      </c>
      <c r="D109" s="49" t="str">
        <f>VLOOKUP(C109,[3]A!$D$2:$F$350,3,FALSE)</f>
        <v>BEUVRY CLUB LEO LAGRANGE</v>
      </c>
      <c r="E109" s="49" t="str">
        <f>VLOOKUP(C109,[3]A!$D$2:$J$450,7,FALSE)</f>
        <v>06240363982</v>
      </c>
      <c r="F109" s="50" t="str">
        <f>VLOOKUP(C109,[3]A!$D$2:$H$407,5,FALSE)</f>
        <v>Adulte Masculin 50/59 ans</v>
      </c>
      <c r="J109" s="105">
        <f>VLOOKUP(C109,Route2021!$C$2:$J$1212,8,FALSE)</f>
        <v>0</v>
      </c>
      <c r="N109" s="49">
        <f>VLOOKUP(C109,Bilan!$B$4:$D$1785,3,FALSE)</f>
        <v>4413</v>
      </c>
      <c r="O109" s="49">
        <f>VLOOKUP(C109,'[6]Feuil1 (2)'!$B$2:$F$145,5,FALSE)</f>
        <v>14</v>
      </c>
      <c r="P109" s="50" t="e">
        <f>VLOOKUP(C109,[5]A!$D$2:$L$521,10,FALSE)</f>
        <v>#N/A</v>
      </c>
      <c r="Q109" s="48">
        <f>IFERROR(VLOOKUP(C109,'[4]1ère'!$B$3:$I$89,7,FALSE),0)</f>
        <v>0</v>
      </c>
      <c r="R109" s="48">
        <f>IFERROR(VLOOKUP(C109,'[4]2ème'!$B$3:$I$116,6,FALSE),0)</f>
        <v>6</v>
      </c>
      <c r="S109" s="48">
        <f>IFERROR(VLOOKUP(C109,'[4]3ème'!$B$3:$I$230,6,FALSE),0)</f>
        <v>0</v>
      </c>
      <c r="T109" s="48">
        <f>IFERROR(VLOOKUP(C109,[4]Féminines!$B$3:$I$89,6,FALSE),0)</f>
        <v>0</v>
      </c>
      <c r="U109">
        <f t="shared" si="4"/>
        <v>6</v>
      </c>
    </row>
    <row r="110" spans="1:21" ht="14.45" customHeight="1" x14ac:dyDescent="0.25">
      <c r="A110" s="49" t="e">
        <f t="shared" si="3"/>
        <v>#N/A</v>
      </c>
      <c r="B110" s="7">
        <f t="shared" si="5"/>
        <v>2327</v>
      </c>
      <c r="C110" s="49" t="s">
        <v>2755</v>
      </c>
      <c r="D110" s="49" t="str">
        <f>VLOOKUP(C110,[3]A!$D$2:$F$350,3,FALSE)</f>
        <v>MANQUEVILLE LILLERS CLUB CYCLISTE</v>
      </c>
      <c r="E110" s="49" t="str">
        <f>VLOOKUP(C110,[3]A!$D$2:$J$450,7,FALSE)</f>
        <v>06297082827</v>
      </c>
      <c r="F110" s="50" t="str">
        <f>VLOOKUP(C110,[3]A!$D$2:$H$407,5,FALSE)</f>
        <v>Adulte Masculin 17/19 ans</v>
      </c>
      <c r="J110" s="105">
        <f>VLOOKUP(C110,Route2021!$C$2:$J$1212,8,FALSE)</f>
        <v>0</v>
      </c>
      <c r="N110" s="49">
        <f>VLOOKUP(C110,Bilan!$B$4:$D$1785,3,FALSE)</f>
        <v>2327</v>
      </c>
      <c r="O110" s="49" t="e">
        <f>VLOOKUP(C110,'[6]Feuil1 (2)'!$B$2:$F$145,5,FALSE)</f>
        <v>#N/A</v>
      </c>
      <c r="P110" s="50" t="e">
        <f>VLOOKUP(C110,[5]A!$D$2:$L$521,10,FALSE)</f>
        <v>#N/A</v>
      </c>
      <c r="Q110" s="48">
        <f>IFERROR(VLOOKUP(C110,'[4]1ère'!$B$3:$I$89,7,FALSE),0)</f>
        <v>0</v>
      </c>
      <c r="R110" s="48">
        <f>IFERROR(VLOOKUP(C110,'[4]2ème'!$B$3:$I$116,6,FALSE),0)</f>
        <v>0</v>
      </c>
      <c r="S110" s="48">
        <f>IFERROR(VLOOKUP(C110,'[4]3ème'!$B$3:$I$230,6,FALSE),0)</f>
        <v>0</v>
      </c>
      <c r="T110" s="48">
        <f>IFERROR(VLOOKUP(C110,[4]Féminines!$B$3:$I$89,6,FALSE),0)</f>
        <v>0</v>
      </c>
      <c r="U110">
        <f t="shared" si="4"/>
        <v>0</v>
      </c>
    </row>
    <row r="111" spans="1:21" ht="14.45" customHeight="1" x14ac:dyDescent="0.25">
      <c r="A111" s="49" t="e">
        <f t="shared" si="3"/>
        <v>#N/A</v>
      </c>
      <c r="B111" s="7">
        <f t="shared" si="5"/>
        <v>2190</v>
      </c>
      <c r="C111" s="52" t="s">
        <v>263</v>
      </c>
      <c r="D111" s="49" t="str">
        <f>VLOOKUP(C111,[3]A!$D$2:$F$350,3,FALSE)</f>
        <v>HAVELUY CYCLO CLUB</v>
      </c>
      <c r="E111" s="49" t="str">
        <f>VLOOKUP(C111,[3]A!$D$2:$J$450,7,FALSE)</f>
        <v>05999016643</v>
      </c>
      <c r="F111" s="50" t="str">
        <f>VLOOKUP(C111,[3]A!$D$2:$H$407,5,FALSE)</f>
        <v>Adulte Masculin 30/39 ans</v>
      </c>
      <c r="J111" s="105">
        <f>VLOOKUP(C111,Route2021!$C$2:$J$1212,8,FALSE)</f>
        <v>0</v>
      </c>
      <c r="N111" s="49">
        <f>VLOOKUP(C111,Bilan!$B$4:$D$1785,3,FALSE)</f>
        <v>2190</v>
      </c>
      <c r="O111" s="49" t="e">
        <f>VLOOKUP(C111,'[6]Feuil1 (2)'!$B$2:$F$145,5,FALSE)</f>
        <v>#N/A</v>
      </c>
      <c r="P111" s="50" t="e">
        <f>VLOOKUP(C111,[5]A!$D$2:$L$521,10,FALSE)</f>
        <v>#N/A</v>
      </c>
      <c r="Q111" s="48">
        <f>IFERROR(VLOOKUP(C111,'[4]1ère'!$B$3:$I$89,7,FALSE),0)</f>
        <v>0</v>
      </c>
      <c r="R111" s="48">
        <f>IFERROR(VLOOKUP(C111,'[4]2ème'!$B$3:$I$116,6,FALSE),0)</f>
        <v>1</v>
      </c>
      <c r="S111" s="48">
        <f>IFERROR(VLOOKUP(C111,'[4]3ème'!$B$3:$I$230,6,FALSE),0)</f>
        <v>0</v>
      </c>
      <c r="T111" s="48">
        <f>IFERROR(VLOOKUP(C111,[4]Féminines!$B$3:$I$89,6,FALSE),0)</f>
        <v>0</v>
      </c>
      <c r="U111">
        <f t="shared" si="4"/>
        <v>1</v>
      </c>
    </row>
    <row r="112" spans="1:21" ht="14.45" customHeight="1" x14ac:dyDescent="0.25">
      <c r="A112" s="49">
        <f t="shared" si="3"/>
        <v>64</v>
      </c>
      <c r="B112" s="7">
        <f t="shared" si="5"/>
        <v>2316</v>
      </c>
      <c r="C112" s="52" t="s">
        <v>1326</v>
      </c>
      <c r="D112" s="49" t="str">
        <f>VLOOKUP(C112,[3]A!$D$2:$F$350,3,FALSE)</f>
        <v>VELO CLUB SOLESMES</v>
      </c>
      <c r="E112" s="49" t="str">
        <f>VLOOKUP(C112,[3]A!$D$2:$J$450,7,FALSE)</f>
        <v>05999068496</v>
      </c>
      <c r="F112" s="50" t="str">
        <f>VLOOKUP(C112,[3]A!$D$2:$H$407,5,FALSE)</f>
        <v>Adulte Masculin 40/49 ans</v>
      </c>
      <c r="J112" s="105">
        <f>VLOOKUP(C112,Route2021!$C$2:$J$1212,8,FALSE)</f>
        <v>1</v>
      </c>
      <c r="N112" s="49">
        <f>VLOOKUP(C112,Bilan!$B$4:$D$1785,3,FALSE)</f>
        <v>2316</v>
      </c>
      <c r="O112" s="49">
        <f>VLOOKUP(C112,'[6]Feuil1 (2)'!$B$2:$F$145,5,FALSE)</f>
        <v>64</v>
      </c>
      <c r="P112" s="50" t="e">
        <f>VLOOKUP(C112,[5]A!$D$2:$L$521,10,FALSE)</f>
        <v>#N/A</v>
      </c>
      <c r="Q112" s="48">
        <f>IFERROR(VLOOKUP(C112,'[4]1ère'!$B$3:$I$89,7,FALSE),0)</f>
        <v>0</v>
      </c>
      <c r="R112" s="48">
        <f>IFERROR(VLOOKUP(C112,'[4]2ème'!$B$3:$I$116,6,FALSE),0)</f>
        <v>11</v>
      </c>
      <c r="S112" s="48">
        <f>IFERROR(VLOOKUP(C112,'[4]3ème'!$B$3:$I$230,6,FALSE),0)</f>
        <v>0</v>
      </c>
      <c r="T112" s="48">
        <f>IFERROR(VLOOKUP(C112,[4]Féminines!$B$3:$I$89,6,FALSE),0)</f>
        <v>0</v>
      </c>
      <c r="U112">
        <f t="shared" si="4"/>
        <v>11</v>
      </c>
    </row>
    <row r="113" spans="1:21" ht="14.45" customHeight="1" x14ac:dyDescent="0.25">
      <c r="A113" s="49">
        <f t="shared" si="3"/>
        <v>125</v>
      </c>
      <c r="B113" s="7">
        <f t="shared" si="5"/>
        <v>144288</v>
      </c>
      <c r="C113" s="115" t="s">
        <v>54</v>
      </c>
      <c r="D113" s="49" t="str">
        <f>VLOOKUP(C113,[3]A!$D$2:$F$350,3,FALSE)</f>
        <v>TEAM DECOPUB PROVILLE</v>
      </c>
      <c r="E113" s="49" t="str">
        <f>VLOOKUP(C113,[3]A!$D$2:$J$450,7,FALSE)</f>
        <v>05999084860</v>
      </c>
      <c r="F113" s="50" t="str">
        <f>VLOOKUP(C113,[3]A!$D$2:$H$407,5,FALSE)</f>
        <v>Adulte Masculin 60 ans et plus</v>
      </c>
      <c r="J113" s="105">
        <f>VLOOKUP(C113,Route2021!$C$2:$J$1212,8,FALSE)</f>
        <v>1</v>
      </c>
      <c r="N113" s="49">
        <f>VLOOKUP(C113,Bilan!$B$4:$D$1785,3,FALSE)</f>
        <v>144288</v>
      </c>
      <c r="O113" s="49">
        <f>VLOOKUP(C113,'[6]Feuil1 (2)'!$B$2:$F$145,5,FALSE)</f>
        <v>125</v>
      </c>
      <c r="P113" s="50" t="e">
        <f>VLOOKUP(C113,[5]A!$D$2:$L$521,10,FALSE)</f>
        <v>#N/A</v>
      </c>
      <c r="Q113" s="48">
        <f>IFERROR(VLOOKUP(C113,'[4]1ère'!$B$3:$I$89,7,FALSE),0)</f>
        <v>0</v>
      </c>
      <c r="R113" s="48">
        <f>IFERROR(VLOOKUP(C113,'[4]2ème'!$B$3:$I$116,6,FALSE),0)</f>
        <v>11</v>
      </c>
      <c r="S113" s="48">
        <f>IFERROR(VLOOKUP(C113,'[4]3ème'!$B$3:$I$230,6,FALSE),0)</f>
        <v>0</v>
      </c>
      <c r="T113" s="48">
        <f>IFERROR(VLOOKUP(C113,[4]Féminines!$B$3:$I$89,6,FALSE),0)</f>
        <v>0</v>
      </c>
      <c r="U113">
        <f t="shared" si="4"/>
        <v>11</v>
      </c>
    </row>
    <row r="114" spans="1:21" ht="14.45" customHeight="1" x14ac:dyDescent="0.25">
      <c r="A114" s="49" t="e">
        <f t="shared" si="3"/>
        <v>#N/A</v>
      </c>
      <c r="B114" s="7">
        <f t="shared" si="5"/>
        <v>2326</v>
      </c>
      <c r="C114" s="52" t="s">
        <v>2104</v>
      </c>
      <c r="D114" s="49" t="str">
        <f>VLOOKUP(C114,[3]A!$D$2:$F$350,3,FALSE)</f>
        <v>UNION VELOCIPEDIQUE FOURMISIENNE</v>
      </c>
      <c r="E114" s="49" t="str">
        <f>VLOOKUP(C114,[3]A!$D$2:$J$450,7,FALSE)</f>
        <v>05999015543</v>
      </c>
      <c r="F114" s="50" t="str">
        <f>VLOOKUP(C114,[3]A!$D$2:$H$407,5,FALSE)</f>
        <v>Adulte Masculin 40/49 ans</v>
      </c>
      <c r="J114" s="105">
        <f>VLOOKUP(C114,Route2021!$C$2:$J$1212,8,FALSE)</f>
        <v>1</v>
      </c>
      <c r="N114" s="49">
        <f>VLOOKUP(C114,Bilan!$B$4:$D$1785,3,FALSE)</f>
        <v>2326</v>
      </c>
      <c r="O114" s="49" t="e">
        <f>VLOOKUP(C114,'[6]Feuil1 (2)'!$B$2:$F$145,5,FALSE)</f>
        <v>#N/A</v>
      </c>
      <c r="P114" s="50" t="e">
        <f>VLOOKUP(C114,[5]A!$D$2:$L$521,10,FALSE)</f>
        <v>#N/A</v>
      </c>
      <c r="Q114" s="48">
        <f>IFERROR(VLOOKUP(C114,'[4]1ère'!$B$3:$I$89,7,FALSE),0)</f>
        <v>0</v>
      </c>
      <c r="R114" s="48">
        <f>IFERROR(VLOOKUP(C114,'[4]2ème'!$B$3:$I$116,6,FALSE),0)</f>
        <v>0</v>
      </c>
      <c r="S114" s="48">
        <f>IFERROR(VLOOKUP(C114,'[4]3ème'!$B$3:$I$230,6,FALSE),0)</f>
        <v>0</v>
      </c>
      <c r="T114" s="48">
        <f>IFERROR(VLOOKUP(C114,[4]Féminines!$B$3:$I$89,6,FALSE),0)</f>
        <v>0</v>
      </c>
      <c r="U114">
        <f t="shared" si="4"/>
        <v>0</v>
      </c>
    </row>
    <row r="115" spans="1:21" ht="14.45" customHeight="1" x14ac:dyDescent="0.25">
      <c r="A115" s="49" t="e">
        <f t="shared" si="3"/>
        <v>#N/A</v>
      </c>
      <c r="B115" s="7"/>
      <c r="C115" s="52"/>
      <c r="D115" s="49" t="e">
        <f>VLOOKUP(C115,[3]A!$D$2:$F$350,3,FALSE)</f>
        <v>#N/A</v>
      </c>
      <c r="E115" s="49" t="e">
        <f>VLOOKUP(C115,[3]A!$D$2:$J$450,7,FALSE)</f>
        <v>#N/A</v>
      </c>
      <c r="F115" s="50" t="e">
        <f>VLOOKUP(C115,[3]A!$D$2:$H$407,5,FALSE)</f>
        <v>#N/A</v>
      </c>
      <c r="J115" s="105">
        <f>VLOOKUP(C115,Route2021!$C$2:$J$1212,8,FALSE)</f>
        <v>0</v>
      </c>
      <c r="N115" s="49" t="e">
        <f>VLOOKUP(C115,Bilan!$B$4:$D$1785,3,FALSE)</f>
        <v>#N/A</v>
      </c>
      <c r="O115" s="49" t="e">
        <f>VLOOKUP(C115,'[6]Feuil1 (2)'!$B$2:$F$145,5,FALSE)</f>
        <v>#N/A</v>
      </c>
      <c r="P115" s="50" t="e">
        <f>VLOOKUP(C115,[5]A!$D$2:$L$521,10,FALSE)</f>
        <v>#N/A</v>
      </c>
      <c r="Q115" s="48">
        <f>IFERROR(VLOOKUP(C115,'[4]1ère'!$B$3:$I$89,7,FALSE),0)</f>
        <v>0</v>
      </c>
      <c r="R115" s="48">
        <f>IFERROR(VLOOKUP(C115,'[4]2ème'!$B$3:$I$116,6,FALSE),0)</f>
        <v>0</v>
      </c>
      <c r="S115" s="48">
        <f>IFERROR(VLOOKUP(C115,'[4]3ème'!$B$3:$I$230,6,FALSE),0)</f>
        <v>0</v>
      </c>
      <c r="T115" s="48">
        <f>IFERROR(VLOOKUP(C115,[4]Féminines!$B$3:$I$89,6,FALSE),0)</f>
        <v>0</v>
      </c>
      <c r="U115">
        <f t="shared" si="4"/>
        <v>0</v>
      </c>
    </row>
    <row r="116" spans="1:21" ht="14.45" customHeight="1" x14ac:dyDescent="0.25">
      <c r="A116" s="49" t="e">
        <f t="shared" si="3"/>
        <v>#N/A</v>
      </c>
      <c r="B116" s="7">
        <f t="shared" si="5"/>
        <v>144473</v>
      </c>
      <c r="C116" t="s">
        <v>797</v>
      </c>
      <c r="D116" s="49" t="str">
        <f>VLOOKUP(C116,[3]A!$D$2:$F$350,3,FALSE)</f>
        <v>ASSOCIATION CYCLISTE D'ETROEUNGT</v>
      </c>
      <c r="E116" s="49" t="str">
        <f>VLOOKUP(C116,[3]A!$D$2:$J$450,7,FALSE)</f>
        <v>05999097894</v>
      </c>
      <c r="F116" s="50" t="str">
        <f>VLOOKUP(C116,[3]A!$D$2:$H$407,5,FALSE)</f>
        <v>Adulte Masculin 40/49 ans</v>
      </c>
      <c r="J116" s="105">
        <f>VLOOKUP(C116,Route2021!$C$2:$J$1212,8,FALSE)</f>
        <v>1</v>
      </c>
      <c r="N116" s="49">
        <f>VLOOKUP(C116,Bilan!$B$4:$D$1785,3,FALSE)</f>
        <v>144473</v>
      </c>
      <c r="O116" s="49" t="e">
        <f>VLOOKUP(C116,'[6]Feuil1 (2)'!$B$2:$F$145,5,FALSE)</f>
        <v>#N/A</v>
      </c>
      <c r="P116" s="50" t="e">
        <f>VLOOKUP(C116,[5]A!$D$2:$L$521,10,FALSE)</f>
        <v>#N/A</v>
      </c>
      <c r="Q116" s="48">
        <f>IFERROR(VLOOKUP(C116,'[4]1ère'!$B$3:$I$89,7,FALSE),0)</f>
        <v>0</v>
      </c>
      <c r="R116" s="48">
        <f>IFERROR(VLOOKUP(C116,'[4]2ème'!$B$3:$I$116,6,FALSE),0)</f>
        <v>0</v>
      </c>
      <c r="S116" s="48">
        <f>IFERROR(VLOOKUP(C116,'[4]3ème'!$B$3:$I$230,6,FALSE),0)</f>
        <v>0</v>
      </c>
      <c r="T116" s="48">
        <f>IFERROR(VLOOKUP(C116,[4]Féminines!$B$3:$I$89,6,FALSE),0)</f>
        <v>0</v>
      </c>
      <c r="U116">
        <f t="shared" si="4"/>
        <v>0</v>
      </c>
    </row>
    <row r="117" spans="1:21" ht="14.45" customHeight="1" x14ac:dyDescent="0.25">
      <c r="A117" s="49" t="e">
        <f t="shared" si="3"/>
        <v>#N/A</v>
      </c>
      <c r="B117" s="7">
        <f t="shared" si="5"/>
        <v>144289</v>
      </c>
      <c r="C117" s="52" t="s">
        <v>76</v>
      </c>
      <c r="D117" s="49" t="e">
        <f>VLOOKUP(C117,[3]A!$D$2:$F$350,3,FALSE)</f>
        <v>#N/A</v>
      </c>
      <c r="E117" s="49" t="e">
        <f>VLOOKUP(C117,[3]A!$D$2:$J$450,7,FALSE)</f>
        <v>#N/A</v>
      </c>
      <c r="F117" s="50" t="e">
        <f>VLOOKUP(C117,[3]A!$D$2:$H$407,5,FALSE)</f>
        <v>#N/A</v>
      </c>
      <c r="J117" s="105">
        <f>VLOOKUP(C117,Route2021!$C$2:$J$1212,8,FALSE)</f>
        <v>0</v>
      </c>
      <c r="N117" s="49">
        <f>VLOOKUP(C117,Bilan!$B$4:$D$1785,3,FALSE)</f>
        <v>144289</v>
      </c>
      <c r="O117" s="49" t="e">
        <f>VLOOKUP(C117,'[6]Feuil1 (2)'!$B$2:$F$145,5,FALSE)</f>
        <v>#N/A</v>
      </c>
      <c r="P117" s="50" t="e">
        <f>VLOOKUP(C117,[5]A!$D$2:$L$521,10,FALSE)</f>
        <v>#N/A</v>
      </c>
      <c r="Q117" s="48">
        <f>IFERROR(VLOOKUP(C117,'[4]1ère'!$B$3:$I$89,7,FALSE),0)</f>
        <v>0</v>
      </c>
      <c r="R117" s="48">
        <f>IFERROR(VLOOKUP(C117,'[4]2ème'!$B$3:$I$116,6,FALSE),0)</f>
        <v>0</v>
      </c>
      <c r="S117" s="48">
        <f>IFERROR(VLOOKUP(C117,'[4]3ème'!$B$3:$I$230,6,FALSE),0)</f>
        <v>0</v>
      </c>
      <c r="T117" s="48">
        <f>IFERROR(VLOOKUP(C117,[4]Féminines!$B$3:$I$89,6,FALSE),0)</f>
        <v>0</v>
      </c>
      <c r="U117">
        <f t="shared" si="4"/>
        <v>0</v>
      </c>
    </row>
    <row r="118" spans="1:21" ht="14.45" customHeight="1" x14ac:dyDescent="0.25">
      <c r="A118" s="49" t="e">
        <f t="shared" si="3"/>
        <v>#N/A</v>
      </c>
      <c r="B118" s="7">
        <f t="shared" si="5"/>
        <v>2433</v>
      </c>
      <c r="C118" s="56" t="s">
        <v>2704</v>
      </c>
      <c r="D118" s="49" t="s">
        <v>2625</v>
      </c>
      <c r="E118" s="49" t="str">
        <f>VLOOKUP(C118,[3]A!$D$2:$J$450,7,FALSE)</f>
        <v>06297094488</v>
      </c>
      <c r="F118" s="50" t="str">
        <f>VLOOKUP(C118,[3]A!$D$2:$H$407,5,FALSE)</f>
        <v>Adulte Masculin 20/29 ans</v>
      </c>
      <c r="J118" s="105">
        <f>VLOOKUP(C118,Route2021!$C$2:$J$1212,8,FALSE)</f>
        <v>0</v>
      </c>
      <c r="N118" s="49">
        <f>VLOOKUP(C118,Bilan!$B$4:$D$1785,3,FALSE)</f>
        <v>2433</v>
      </c>
      <c r="O118" s="49" t="e">
        <f>VLOOKUP(C118,'[6]Feuil1 (2)'!$B$2:$F$145,5,FALSE)</f>
        <v>#N/A</v>
      </c>
      <c r="P118" s="50" t="e">
        <f>VLOOKUP(C118,[5]A!$D$2:$L$521,10,FALSE)</f>
        <v>#N/A</v>
      </c>
      <c r="Q118" s="48">
        <f>IFERROR(VLOOKUP(C118,'[4]1ère'!$B$3:$I$89,7,FALSE),0)</f>
        <v>0</v>
      </c>
      <c r="R118" s="48">
        <f>IFERROR(VLOOKUP(C118,'[4]2ème'!$B$3:$I$116,6,FALSE),0)</f>
        <v>0</v>
      </c>
      <c r="S118" s="48">
        <f>IFERROR(VLOOKUP(C118,'[4]3ème'!$B$3:$I$230,6,FALSE),0)</f>
        <v>6</v>
      </c>
      <c r="T118" s="48">
        <f>IFERROR(VLOOKUP(C118,[4]Féminines!$B$3:$I$89,6,FALSE),0)</f>
        <v>0</v>
      </c>
      <c r="U118">
        <f t="shared" si="4"/>
        <v>6</v>
      </c>
    </row>
    <row r="119" spans="1:21" ht="14.45" customHeight="1" x14ac:dyDescent="0.25">
      <c r="A119" s="49" t="e">
        <f t="shared" si="3"/>
        <v>#N/A</v>
      </c>
      <c r="B119" s="7">
        <f t="shared" si="5"/>
        <v>144628</v>
      </c>
      <c r="C119" s="52" t="s">
        <v>772</v>
      </c>
      <c r="D119" s="49" t="str">
        <f>VLOOKUP(C119,[3]A!$D$2:$F$350,3,FALSE)</f>
        <v>CYCLO CLUB BERGUES</v>
      </c>
      <c r="E119" s="49" t="str">
        <f>VLOOKUP(C119,[3]A!$D$2:$J$450,7,FALSE)</f>
        <v>05994029057</v>
      </c>
      <c r="F119" s="50" t="str">
        <f>VLOOKUP(C119,[3]A!$D$2:$H$407,5,FALSE)</f>
        <v>Adulte Masculin 40/49 ans</v>
      </c>
      <c r="J119" s="105">
        <f>VLOOKUP(C119,Route2021!$C$2:$J$1212,8,FALSE)</f>
        <v>1</v>
      </c>
      <c r="N119" s="49">
        <f>VLOOKUP(C119,Bilan!$B$4:$D$1785,3,FALSE)</f>
        <v>144628</v>
      </c>
      <c r="O119" s="49" t="e">
        <f>VLOOKUP(C119,'[6]Feuil1 (2)'!$B$2:$F$145,5,FALSE)</f>
        <v>#N/A</v>
      </c>
      <c r="P119" s="50" t="e">
        <f>VLOOKUP(C119,[5]A!$D$2:$L$521,10,FALSE)</f>
        <v>#N/A</v>
      </c>
      <c r="Q119" s="48">
        <f>IFERROR(VLOOKUP(C119,'[4]1ère'!$B$3:$I$89,7,FALSE),0)</f>
        <v>0</v>
      </c>
      <c r="R119" s="48">
        <f>IFERROR(VLOOKUP(C119,'[4]2ème'!$B$3:$I$116,6,FALSE),0)</f>
        <v>8</v>
      </c>
      <c r="S119" s="48">
        <f>IFERROR(VLOOKUP(C119,'[4]3ème'!$B$3:$I$230,6,FALSE),0)</f>
        <v>0</v>
      </c>
      <c r="T119" s="48">
        <f>IFERROR(VLOOKUP(C119,[4]Féminines!$B$3:$I$89,6,FALSE),0)</f>
        <v>0</v>
      </c>
      <c r="U119">
        <f t="shared" si="4"/>
        <v>8</v>
      </c>
    </row>
    <row r="120" spans="1:21" ht="14.45" customHeight="1" x14ac:dyDescent="0.25">
      <c r="A120" s="49">
        <f t="shared" si="3"/>
        <v>0</v>
      </c>
      <c r="B120" s="7" t="str">
        <f t="shared" si="5"/>
        <v xml:space="preserve"> </v>
      </c>
      <c r="C120" t="s">
        <v>23</v>
      </c>
      <c r="D120" s="49" t="s">
        <v>23</v>
      </c>
      <c r="E120" s="49" t="e">
        <f>VLOOKUP(C120,[3]A!$D$2:$J$450,7,FALSE)</f>
        <v>#N/A</v>
      </c>
      <c r="F120" s="50" t="e">
        <f>VLOOKUP(C120,[3]A!$D$2:$H$407,5,FALSE)</f>
        <v>#N/A</v>
      </c>
      <c r="J120" s="105" t="e">
        <f>VLOOKUP(C120,Route2021!$C$2:$J$1212,8,FALSE)</f>
        <v>#N/A</v>
      </c>
      <c r="N120" s="49" t="str">
        <f>VLOOKUP(C120,Bilan!$B$4:$D$1785,3,FALSE)</f>
        <v xml:space="preserve"> </v>
      </c>
      <c r="O120" s="49">
        <f>VLOOKUP(C120,'[6]Feuil1 (2)'!$B$2:$F$145,5,FALSE)</f>
        <v>0</v>
      </c>
      <c r="P120" s="50" t="e">
        <f>VLOOKUP(C120,[5]A!$D$2:$L$521,10,FALSE)</f>
        <v>#N/A</v>
      </c>
      <c r="Q120" s="48">
        <f>IFERROR(VLOOKUP(C120,'[4]1ère'!$B$3:$I$89,7,FALSE),0)</f>
        <v>0</v>
      </c>
      <c r="R120" s="48">
        <f>IFERROR(VLOOKUP(C120,'[4]2ème'!$B$3:$I$116,6,FALSE),0)</f>
        <v>0</v>
      </c>
      <c r="S120" s="48">
        <f>IFERROR(VLOOKUP(C120,'[4]3ème'!$B$3:$I$230,6,FALSE),0)</f>
        <v>0</v>
      </c>
      <c r="T120" s="48">
        <f>IFERROR(VLOOKUP(C120,[4]Féminines!$B$3:$I$89,6,FALSE),0)</f>
        <v>0</v>
      </c>
      <c r="U120">
        <f t="shared" si="4"/>
        <v>0</v>
      </c>
    </row>
    <row r="121" spans="1:21" ht="14.45" customHeight="1" x14ac:dyDescent="0.25">
      <c r="A121" s="49" t="e">
        <f t="shared" si="3"/>
        <v>#N/A</v>
      </c>
      <c r="B121" s="7">
        <f t="shared" si="5"/>
        <v>4363</v>
      </c>
      <c r="C121" s="49" t="s">
        <v>1985</v>
      </c>
      <c r="D121" s="49" t="str">
        <f>VLOOKUP(C121,[3]A!$D$2:$F$350,3,FALSE)</f>
        <v>CLUB CYCLISTE LOUVROIL (C.C.L.)</v>
      </c>
      <c r="E121" s="49" t="str">
        <f>VLOOKUP(C121,[3]A!$D$2:$J$450,7,FALSE)</f>
        <v>05999024239</v>
      </c>
      <c r="F121" s="50" t="str">
        <f>VLOOKUP(C121,[3]A!$D$2:$H$407,5,FALSE)</f>
        <v>Adulte Masculin 40/49 ans</v>
      </c>
      <c r="J121" s="105">
        <v>1</v>
      </c>
      <c r="N121" s="49">
        <f>VLOOKUP(C121,Bilan!$B$4:$D$1785,3,FALSE)</f>
        <v>4363</v>
      </c>
      <c r="O121" s="49" t="e">
        <f>VLOOKUP(C121,'[6]Feuil1 (2)'!$B$2:$F$145,5,FALSE)</f>
        <v>#N/A</v>
      </c>
      <c r="P121" s="50" t="e">
        <f>VLOOKUP(C121,[5]A!$D$2:$L$521,10,FALSE)</f>
        <v>#N/A</v>
      </c>
      <c r="Q121" s="48">
        <f>IFERROR(VLOOKUP(C121,'[4]1ère'!$B$3:$I$89,7,FALSE),0)</f>
        <v>0</v>
      </c>
      <c r="R121" s="48">
        <f>IFERROR(VLOOKUP(C121,'[4]2ème'!$B$3:$I$116,6,FALSE),0)</f>
        <v>3</v>
      </c>
      <c r="S121" s="48">
        <f>IFERROR(VLOOKUP(C121,'[4]3ème'!$B$3:$I$230,6,FALSE),0)</f>
        <v>0</v>
      </c>
      <c r="T121" s="48">
        <f>IFERROR(VLOOKUP(C121,[4]Féminines!$B$3:$I$89,6,FALSE),0)</f>
        <v>0</v>
      </c>
      <c r="U121">
        <f t="shared" si="4"/>
        <v>3</v>
      </c>
    </row>
    <row r="122" spans="1:21" ht="14.45" customHeight="1" x14ac:dyDescent="0.25">
      <c r="A122" s="49" t="e">
        <f t="shared" si="3"/>
        <v>#N/A</v>
      </c>
      <c r="B122" s="7">
        <v>2942</v>
      </c>
      <c r="C122" t="s">
        <v>609</v>
      </c>
      <c r="D122" s="49" t="str">
        <f>VLOOKUP(C122,[3]A!$D$2:$F$350,3,FALSE)</f>
        <v>ETOILE CYCLISTE LIEU ST AMAND</v>
      </c>
      <c r="E122" s="49" t="str">
        <f>VLOOKUP(C122,[3]A!$D$2:$J$450,7,FALSE)</f>
        <v>05999069709</v>
      </c>
      <c r="F122" s="50" t="str">
        <f>VLOOKUP(C122,[3]A!$D$2:$H$407,5,FALSE)</f>
        <v>Adulte Masculin 30/39 ans</v>
      </c>
      <c r="J122" s="105">
        <f>VLOOKUP(C122,Route2021!$C$2:$J$1212,8,FALSE)</f>
        <v>0</v>
      </c>
      <c r="N122" s="49">
        <f>VLOOKUP(C122,Bilan!$B$4:$D$1785,3,FALSE)</f>
        <v>2942</v>
      </c>
      <c r="O122" s="49" t="e">
        <f>VLOOKUP(C122,'[6]Feuil1 (2)'!$B$2:$F$145,5,FALSE)</f>
        <v>#N/A</v>
      </c>
      <c r="P122" s="50" t="e">
        <f>VLOOKUP(C122,[5]A!$D$2:$L$521,10,FALSE)</f>
        <v>#N/A</v>
      </c>
      <c r="Q122" s="48">
        <f>IFERROR(VLOOKUP(C122,'[4]1ère'!$B$3:$I$89,7,FALSE),0)</f>
        <v>0</v>
      </c>
      <c r="R122" s="48">
        <f>IFERROR(VLOOKUP(C122,'[4]2ème'!$B$3:$I$116,6,FALSE),0)</f>
        <v>6</v>
      </c>
      <c r="S122" s="48">
        <f>IFERROR(VLOOKUP(C122,'[4]3ème'!$B$3:$I$230,6,FALSE),0)</f>
        <v>0</v>
      </c>
      <c r="T122" s="48">
        <f>IFERROR(VLOOKUP(C122,[4]Féminines!$B$3:$I$89,6,FALSE),0)</f>
        <v>0</v>
      </c>
      <c r="U122">
        <f t="shared" si="4"/>
        <v>6</v>
      </c>
    </row>
    <row r="123" spans="1:21" ht="14.45" customHeight="1" x14ac:dyDescent="0.25">
      <c r="A123" s="49" t="e">
        <f t="shared" si="3"/>
        <v>#N/A</v>
      </c>
      <c r="B123" s="7">
        <f t="shared" si="5"/>
        <v>4350</v>
      </c>
      <c r="C123" s="5" t="s">
        <v>1367</v>
      </c>
      <c r="D123" s="49" t="str">
        <f>VLOOKUP(C123,[3]A!$D$2:$F$350,3,FALSE)</f>
        <v>UNION VELOCIPEDIQUE FOURMISIENNE</v>
      </c>
      <c r="E123" s="49" t="str">
        <f>VLOOKUP(C123,[3]A!$D$2:$J$450,7,FALSE)</f>
        <v>05999064206</v>
      </c>
      <c r="F123" s="50" t="str">
        <f>VLOOKUP(C123,[3]A!$D$2:$H$407,5,FALSE)</f>
        <v>Adulte Masculin 40/49 ans</v>
      </c>
      <c r="J123" s="105">
        <f>VLOOKUP(C123,Route2021!$C$2:$J$1212,8,FALSE)</f>
        <v>1</v>
      </c>
      <c r="N123" s="49">
        <f>VLOOKUP(C123,Bilan!$B$4:$D$1785,3,FALSE)</f>
        <v>4350</v>
      </c>
      <c r="O123" s="49" t="e">
        <f>VLOOKUP(C123,'[6]Feuil1 (2)'!$B$2:$F$145,5,FALSE)</f>
        <v>#N/A</v>
      </c>
      <c r="P123" s="50" t="e">
        <f>VLOOKUP(C123,[5]A!$D$2:$L$521,10,FALSE)</f>
        <v>#N/A</v>
      </c>
      <c r="Q123" s="48">
        <f>IFERROR(VLOOKUP(C123,'[4]1ère'!$B$3:$I$89,7,FALSE),0)</f>
        <v>0</v>
      </c>
      <c r="R123" s="48">
        <f>IFERROR(VLOOKUP(C123,'[4]2ème'!$B$3:$I$116,6,FALSE),0)</f>
        <v>13</v>
      </c>
      <c r="S123" s="48">
        <f>IFERROR(VLOOKUP(C123,'[4]3ème'!$B$3:$I$230,6,FALSE),0)</f>
        <v>0</v>
      </c>
      <c r="T123" s="48">
        <f>IFERROR(VLOOKUP(C123,[4]Féminines!$B$3:$I$89,6,FALSE),0)</f>
        <v>0</v>
      </c>
      <c r="U123">
        <f t="shared" si="4"/>
        <v>13</v>
      </c>
    </row>
    <row r="124" spans="1:21" ht="14.45" customHeight="1" x14ac:dyDescent="0.25">
      <c r="A124" s="49" t="e">
        <f t="shared" si="3"/>
        <v>#N/A</v>
      </c>
      <c r="B124" s="7" t="e">
        <f t="shared" si="5"/>
        <v>#N/A</v>
      </c>
      <c r="D124" s="49" t="e">
        <f>VLOOKUP(C124,[3]A!$D$2:$F$350,3,FALSE)</f>
        <v>#N/A</v>
      </c>
      <c r="E124" s="49" t="e">
        <f>VLOOKUP(C124,[3]A!$D$2:$J$450,7,FALSE)</f>
        <v>#N/A</v>
      </c>
      <c r="F124" s="50" t="e">
        <f>VLOOKUP(C124,[3]A!$D$2:$H$407,5,FALSE)</f>
        <v>#N/A</v>
      </c>
      <c r="J124" s="105">
        <f>VLOOKUP(C124,Route2021!$C$2:$J$1212,8,FALSE)</f>
        <v>0</v>
      </c>
      <c r="N124" s="49" t="e">
        <f>VLOOKUP(C124,Bilan!$B$4:$D$1785,3,FALSE)</f>
        <v>#N/A</v>
      </c>
      <c r="O124" s="49" t="e">
        <f>VLOOKUP(C124,'[6]Feuil1 (2)'!$B$2:$F$145,5,FALSE)</f>
        <v>#N/A</v>
      </c>
      <c r="P124" s="50" t="e">
        <f>VLOOKUP(C124,[5]A!$D$2:$L$521,10,FALSE)</f>
        <v>#N/A</v>
      </c>
      <c r="Q124" s="48">
        <f>IFERROR(VLOOKUP(C124,'[4]1ère'!$B$3:$I$89,7,FALSE),0)</f>
        <v>0</v>
      </c>
      <c r="R124" s="48">
        <f>IFERROR(VLOOKUP(C124,'[4]2ème'!$B$3:$I$116,6,FALSE),0)</f>
        <v>0</v>
      </c>
      <c r="S124" s="48">
        <f>IFERROR(VLOOKUP(C124,'[4]3ème'!$B$3:$I$230,6,FALSE),0)</f>
        <v>0</v>
      </c>
      <c r="T124" s="48">
        <f>IFERROR(VLOOKUP(C124,[4]Féminines!$B$3:$I$89,6,FALSE),0)</f>
        <v>0</v>
      </c>
      <c r="U124">
        <f t="shared" si="4"/>
        <v>0</v>
      </c>
    </row>
    <row r="125" spans="1:21" ht="14.45" customHeight="1" x14ac:dyDescent="0.25">
      <c r="A125" s="49" t="e">
        <f t="shared" si="3"/>
        <v>#N/A</v>
      </c>
      <c r="B125" s="7">
        <f t="shared" si="5"/>
        <v>2279</v>
      </c>
      <c r="C125" s="49" t="s">
        <v>747</v>
      </c>
      <c r="D125" s="49" t="e">
        <f>VLOOKUP(C125,[3]A!$D$2:$F$350,3,FALSE)</f>
        <v>#N/A</v>
      </c>
      <c r="E125" s="49" t="str">
        <f>VLOOKUP(C125,[3]A!$D$2:$J$450,7,FALSE)</f>
        <v>05994043368</v>
      </c>
      <c r="F125" s="50" t="str">
        <f>VLOOKUP(C125,[3]A!$D$2:$H$407,5,FALSE)</f>
        <v>Adulte Masculin 20/29 ans</v>
      </c>
      <c r="J125" s="105">
        <v>1</v>
      </c>
      <c r="N125" s="49">
        <f>VLOOKUP(C125,Bilan!$B$4:$D$1785,3,FALSE)</f>
        <v>2279</v>
      </c>
      <c r="O125" s="49" t="e">
        <f>VLOOKUP(C125,'[6]Feuil1 (2)'!$B$2:$F$145,5,FALSE)</f>
        <v>#N/A</v>
      </c>
      <c r="P125" s="50" t="e">
        <f>VLOOKUP(C125,[5]A!$D$2:$L$521,10,FALSE)</f>
        <v>#N/A</v>
      </c>
      <c r="Q125" s="48">
        <f>IFERROR(VLOOKUP(C125,'[4]1ère'!$B$3:$I$89,7,FALSE),0)</f>
        <v>0</v>
      </c>
      <c r="R125" s="48">
        <f>IFERROR(VLOOKUP(C125,'[4]2ème'!$B$3:$I$116,6,FALSE),0)</f>
        <v>4</v>
      </c>
      <c r="S125" s="48">
        <f>IFERROR(VLOOKUP(C125,'[4]3ème'!$B$3:$I$230,6,FALSE),0)</f>
        <v>0</v>
      </c>
      <c r="T125" s="48">
        <f>IFERROR(VLOOKUP(C125,[4]Féminines!$B$3:$I$89,6,FALSE),0)</f>
        <v>0</v>
      </c>
      <c r="U125">
        <f t="shared" si="4"/>
        <v>4</v>
      </c>
    </row>
    <row r="126" spans="1:21" ht="14.45" customHeight="1" x14ac:dyDescent="0.25">
      <c r="A126" s="49">
        <f t="shared" si="3"/>
        <v>65</v>
      </c>
      <c r="B126" s="7">
        <f t="shared" si="5"/>
        <v>144278</v>
      </c>
      <c r="C126" s="49" t="s">
        <v>89</v>
      </c>
      <c r="D126" s="49" t="str">
        <f>VLOOKUP(C126,[3]A!$D$2:$F$350,3,FALSE)</f>
        <v>CAMPHIN EN CAREMBAULT CYCLING TEAM</v>
      </c>
      <c r="E126" s="49" t="str">
        <f>VLOOKUP(C126,[3]A!$D$2:$J$450,7,FALSE)</f>
        <v>05999016340</v>
      </c>
      <c r="F126" s="50" t="str">
        <f>VLOOKUP(C126,[3]A!$D$2:$H$407,5,FALSE)</f>
        <v>Adulte Masculin 40/49 ans</v>
      </c>
      <c r="J126" s="105">
        <f>VLOOKUP(C126,Route2021!$C$2:$J$1212,8,FALSE)</f>
        <v>1</v>
      </c>
      <c r="N126" s="49">
        <f>VLOOKUP(C126,Bilan!$B$4:$D$1785,3,FALSE)</f>
        <v>144278</v>
      </c>
      <c r="O126" s="49">
        <f>VLOOKUP(C126,'[6]Feuil1 (2)'!$B$2:$F$145,5,FALSE)</f>
        <v>65</v>
      </c>
      <c r="P126" s="50" t="e">
        <f>VLOOKUP(C126,[5]A!$D$2:$L$521,10,FALSE)</f>
        <v>#N/A</v>
      </c>
      <c r="Q126" s="48">
        <f>IFERROR(VLOOKUP(C126,'[4]1ère'!$B$3:$I$89,7,FALSE),0)</f>
        <v>0</v>
      </c>
      <c r="R126" s="48">
        <f>IFERROR(VLOOKUP(C126,'[4]2ème'!$B$3:$I$116,6,FALSE),0)</f>
        <v>10</v>
      </c>
      <c r="S126" s="48">
        <f>IFERROR(VLOOKUP(C126,'[4]3ème'!$B$3:$I$230,6,FALSE),0)</f>
        <v>0</v>
      </c>
      <c r="T126" s="48">
        <f>IFERROR(VLOOKUP(C126,[4]Féminines!$B$3:$I$89,6,FALSE),0)</f>
        <v>0</v>
      </c>
      <c r="U126">
        <f t="shared" si="4"/>
        <v>10</v>
      </c>
    </row>
    <row r="127" spans="1:21" ht="14.45" customHeight="1" x14ac:dyDescent="0.25">
      <c r="A127" s="49" t="e">
        <f t="shared" si="3"/>
        <v>#N/A</v>
      </c>
      <c r="B127" s="7">
        <f t="shared" si="5"/>
        <v>144259</v>
      </c>
      <c r="C127" s="49" t="s">
        <v>72</v>
      </c>
      <c r="D127" s="49" t="str">
        <f>VLOOKUP(C127,[3]A!$D$2:$F$350,3,FALSE)</f>
        <v>CLUB CYCLISTE VERLINGHEM</v>
      </c>
      <c r="E127" s="49" t="str">
        <f>VLOOKUP(C127,[3]A!$D$2:$J$450,7,FALSE)</f>
        <v>05996216708</v>
      </c>
      <c r="F127" s="50" t="str">
        <f>VLOOKUP(C127,[3]A!$D$2:$H$407,5,FALSE)</f>
        <v>Adulte Masculin 20/29 ans</v>
      </c>
      <c r="J127" s="105">
        <f>VLOOKUP(C127,Route2021!$C$2:$J$1212,8,FALSE)</f>
        <v>1</v>
      </c>
      <c r="N127" s="49">
        <f>VLOOKUP(C127,Bilan!$B$4:$D$1785,3,FALSE)</f>
        <v>144259</v>
      </c>
      <c r="O127" s="49" t="e">
        <f>VLOOKUP(C127,'[6]Feuil1 (2)'!$B$2:$F$145,5,FALSE)</f>
        <v>#N/A</v>
      </c>
      <c r="P127" s="50" t="e">
        <f>VLOOKUP(C127,[5]A!$D$2:$L$521,10,FALSE)</f>
        <v>#N/A</v>
      </c>
      <c r="Q127" s="48">
        <f>IFERROR(VLOOKUP(C127,'[4]1ère'!$B$3:$I$89,7,FALSE),0)</f>
        <v>0</v>
      </c>
      <c r="R127" s="48">
        <f>IFERROR(VLOOKUP(C127,'[4]2ème'!$B$3:$I$116,6,FALSE),0)</f>
        <v>0</v>
      </c>
      <c r="S127" s="48">
        <f>IFERROR(VLOOKUP(C127,'[4]3ème'!$B$3:$I$230,6,FALSE),0)</f>
        <v>0</v>
      </c>
      <c r="T127" s="48">
        <f>IFERROR(VLOOKUP(C127,[4]Féminines!$B$3:$I$89,6,FALSE),0)</f>
        <v>0</v>
      </c>
      <c r="U127">
        <f t="shared" si="4"/>
        <v>0</v>
      </c>
    </row>
    <row r="128" spans="1:21" ht="14.45" customHeight="1" x14ac:dyDescent="0.25">
      <c r="A128" s="49" t="e">
        <f t="shared" si="3"/>
        <v>#N/A</v>
      </c>
      <c r="B128" s="7">
        <f t="shared" si="5"/>
        <v>4385</v>
      </c>
      <c r="C128" s="49" t="s">
        <v>2077</v>
      </c>
      <c r="D128" s="49" t="str">
        <f>VLOOKUP(C128,[3]A!$D$2:$F$350,3,FALSE)</f>
        <v>CLUB CYCLISTE LOUVROIL (C.C.L.)</v>
      </c>
      <c r="E128" s="49" t="str">
        <f>VLOOKUP(C128,[3]A!$D$2:$J$450,7,FALSE)</f>
        <v>05994064253</v>
      </c>
      <c r="F128" s="50" t="str">
        <f>VLOOKUP(C128,[3]A!$D$2:$H$407,5,FALSE)</f>
        <v>Adulte Masculin 40/49 ans</v>
      </c>
      <c r="J128" s="105">
        <f>VLOOKUP(C128,Route2021!$C$2:$J$1212,8,FALSE)</f>
        <v>0</v>
      </c>
      <c r="N128" s="49">
        <f>VLOOKUP(C128,Bilan!$B$4:$D$1785,3,FALSE)</f>
        <v>4385</v>
      </c>
      <c r="O128" s="49" t="e">
        <f>VLOOKUP(C128,'[6]Feuil1 (2)'!$B$2:$F$145,5,FALSE)</f>
        <v>#N/A</v>
      </c>
      <c r="P128" s="50" t="e">
        <f>VLOOKUP(C128,[5]A!$D$2:$L$521,10,FALSE)</f>
        <v>#N/A</v>
      </c>
      <c r="Q128" s="48">
        <f>IFERROR(VLOOKUP(C128,'[4]1ère'!$B$3:$I$89,7,FALSE),0)</f>
        <v>0</v>
      </c>
      <c r="R128" s="48">
        <f>IFERROR(VLOOKUP(C128,'[4]2ème'!$B$3:$I$116,6,FALSE),0)</f>
        <v>0</v>
      </c>
      <c r="S128" s="48">
        <f>IFERROR(VLOOKUP(C128,'[4]3ème'!$B$3:$I$230,6,FALSE),0)</f>
        <v>0</v>
      </c>
      <c r="T128" s="48">
        <f>IFERROR(VLOOKUP(C128,[4]Féminines!$B$3:$I$89,6,FALSE),0)</f>
        <v>0</v>
      </c>
      <c r="U128">
        <f t="shared" si="4"/>
        <v>0</v>
      </c>
    </row>
    <row r="129" spans="1:21" ht="14.45" customHeight="1" x14ac:dyDescent="0.25">
      <c r="A129" s="49">
        <f t="shared" si="3"/>
        <v>124</v>
      </c>
      <c r="B129" s="7">
        <f t="shared" si="5"/>
        <v>2377</v>
      </c>
      <c r="C129" s="49" t="s">
        <v>3151</v>
      </c>
      <c r="D129" s="49" t="s">
        <v>109</v>
      </c>
      <c r="E129" s="49" t="str">
        <f>VLOOKUP(C129,[3]A!$D$2:$J$450,7,FALSE)</f>
        <v>05999124507</v>
      </c>
      <c r="F129" s="50" t="str">
        <f>VLOOKUP(C129,[3]A!$D$2:$H$407,5,FALSE)</f>
        <v>Adulte Masculin 60 ans et plus</v>
      </c>
      <c r="J129" s="105">
        <f>VLOOKUP(C129,Route2021!$C$2:$J$1212,8,FALSE)</f>
        <v>0</v>
      </c>
      <c r="N129" s="49">
        <f>VLOOKUP(C129,Bilan!$B$4:$D$1785,3,FALSE)</f>
        <v>2377</v>
      </c>
      <c r="O129" s="49">
        <f>VLOOKUP(C129,'[6]Feuil1 (2)'!$B$2:$F$145,5,FALSE)</f>
        <v>124</v>
      </c>
      <c r="P129" s="50" t="e">
        <f>VLOOKUP(C129,[5]A!$D$2:$L$521,10,FALSE)</f>
        <v>#N/A</v>
      </c>
      <c r="Q129" s="48">
        <f>IFERROR(VLOOKUP(C129,'[4]1ère'!$B$3:$I$89,7,FALSE),0)</f>
        <v>2</v>
      </c>
      <c r="R129" s="48">
        <f>IFERROR(VLOOKUP(C129,'[4]2ème'!$B$3:$I$116,6,FALSE),0)</f>
        <v>5</v>
      </c>
      <c r="S129" s="48">
        <f>IFERROR(VLOOKUP(C129,'[4]3ème'!$B$3:$I$230,6,FALSE),0)</f>
        <v>0</v>
      </c>
      <c r="T129" s="48">
        <f>IFERROR(VLOOKUP(C129,[4]Féminines!$B$3:$I$89,6,FALSE),0)</f>
        <v>0</v>
      </c>
      <c r="U129">
        <f t="shared" si="4"/>
        <v>7</v>
      </c>
    </row>
    <row r="130" spans="1:21" ht="14.45" customHeight="1" x14ac:dyDescent="0.25">
      <c r="A130" s="49" t="e">
        <f t="shared" si="3"/>
        <v>#N/A</v>
      </c>
      <c r="B130" s="7" t="e">
        <f t="shared" si="5"/>
        <v>#N/A</v>
      </c>
      <c r="D130" s="49" t="e">
        <f>VLOOKUP(C130,[3]A!$D$2:$F$350,3,FALSE)</f>
        <v>#N/A</v>
      </c>
      <c r="E130" s="49" t="e">
        <f>VLOOKUP(C130,[3]A!$D$2:$J$450,7,FALSE)</f>
        <v>#N/A</v>
      </c>
      <c r="F130" s="50" t="e">
        <f>VLOOKUP(C130,[3]A!$D$2:$H$407,5,FALSE)</f>
        <v>#N/A</v>
      </c>
      <c r="J130" s="105">
        <f>VLOOKUP(C130,Route2021!$C$2:$J$1212,8,FALSE)</f>
        <v>0</v>
      </c>
      <c r="N130" s="49" t="e">
        <f>VLOOKUP(C130,Bilan!$B$4:$D$1785,3,FALSE)</f>
        <v>#N/A</v>
      </c>
      <c r="O130" s="49" t="e">
        <f>VLOOKUP(C130,'[6]Feuil1 (2)'!$B$2:$F$145,5,FALSE)</f>
        <v>#N/A</v>
      </c>
      <c r="P130" s="50" t="e">
        <f>VLOOKUP(C130,[5]A!$D$2:$L$521,10,FALSE)</f>
        <v>#N/A</v>
      </c>
      <c r="Q130" s="48">
        <f>IFERROR(VLOOKUP(C130,'[4]1ère'!$B$3:$I$89,7,FALSE),0)</f>
        <v>0</v>
      </c>
      <c r="R130" s="48">
        <f>IFERROR(VLOOKUP(C130,'[4]2ème'!$B$3:$I$116,6,FALSE),0)</f>
        <v>0</v>
      </c>
      <c r="S130" s="48">
        <f>IFERROR(VLOOKUP(C130,'[4]3ème'!$B$3:$I$230,6,FALSE),0)</f>
        <v>0</v>
      </c>
      <c r="T130" s="48">
        <f>IFERROR(VLOOKUP(C130,[4]Féminines!$B$3:$I$89,6,FALSE),0)</f>
        <v>0</v>
      </c>
      <c r="U130">
        <f t="shared" si="4"/>
        <v>0</v>
      </c>
    </row>
    <row r="131" spans="1:21" ht="14.45" customHeight="1" x14ac:dyDescent="0.25">
      <c r="A131" s="49" t="e">
        <f t="shared" ref="A131:A194" si="7">O131</f>
        <v>#N/A</v>
      </c>
      <c r="B131" s="7">
        <f t="shared" si="5"/>
        <v>143707</v>
      </c>
      <c r="C131" s="49" t="s">
        <v>3172</v>
      </c>
      <c r="D131" s="49" t="e">
        <f>VLOOKUP(C131,[3]A!$D$2:$F$350,3,FALSE)</f>
        <v>#N/A</v>
      </c>
      <c r="E131" s="49" t="e">
        <f>VLOOKUP(C131,[3]A!$D$2:$J$450,7,FALSE)</f>
        <v>#N/A</v>
      </c>
      <c r="F131" s="50" t="e">
        <f>VLOOKUP(C131,[3]A!$D$2:$H$407,5,FALSE)</f>
        <v>#N/A</v>
      </c>
      <c r="J131" s="105" t="e">
        <f>VLOOKUP(C131,Route2021!$C$2:$J$1212,8,FALSE)</f>
        <v>#N/A</v>
      </c>
      <c r="N131" s="49">
        <f>VLOOKUP(C131,Bilan!$B$4:$D$1785,3,FALSE)</f>
        <v>143707</v>
      </c>
      <c r="O131" s="49" t="e">
        <f>VLOOKUP(C131,'[6]Feuil1 (2)'!$B$2:$F$145,5,FALSE)</f>
        <v>#N/A</v>
      </c>
      <c r="P131" s="50" t="e">
        <f>VLOOKUP(C131,[5]A!$D$2:$L$521,10,FALSE)</f>
        <v>#N/A</v>
      </c>
      <c r="Q131" s="48">
        <f>IFERROR(VLOOKUP(C131,'[4]1ère'!$B$3:$I$89,7,FALSE),0)</f>
        <v>0</v>
      </c>
      <c r="R131" s="48">
        <f>IFERROR(VLOOKUP(C131,'[4]2ème'!$B$3:$I$116,6,FALSE),0)</f>
        <v>0</v>
      </c>
      <c r="S131" s="48">
        <f>IFERROR(VLOOKUP(C131,'[4]3ème'!$B$3:$I$230,6,FALSE),0)</f>
        <v>0</v>
      </c>
      <c r="T131" s="48">
        <f>IFERROR(VLOOKUP(C131,[4]Féminines!$B$3:$I$89,6,FALSE),0)</f>
        <v>0</v>
      </c>
      <c r="U131">
        <f t="shared" ref="U131:U194" si="8">SUM(Q131:T131)</f>
        <v>0</v>
      </c>
    </row>
    <row r="132" spans="1:21" ht="14.45" customHeight="1" x14ac:dyDescent="0.25">
      <c r="A132" s="49" t="e">
        <f t="shared" si="7"/>
        <v>#N/A</v>
      </c>
      <c r="B132" s="7" t="e">
        <f t="shared" si="5"/>
        <v>#N/A</v>
      </c>
      <c r="D132" s="49" t="e">
        <f>VLOOKUP(C132,[3]A!$D$2:$F$350,3,FALSE)</f>
        <v>#N/A</v>
      </c>
      <c r="E132" s="49" t="e">
        <f>VLOOKUP(C132,[3]A!$D$2:$J$450,7,FALSE)</f>
        <v>#N/A</v>
      </c>
      <c r="F132" s="50" t="e">
        <f>VLOOKUP(C132,[3]A!$D$2:$H$407,5,FALSE)</f>
        <v>#N/A</v>
      </c>
      <c r="J132" s="105">
        <f>VLOOKUP(C132,Route2021!$C$2:$J$1212,8,FALSE)</f>
        <v>0</v>
      </c>
      <c r="N132" s="49" t="e">
        <f>VLOOKUP(C132,Bilan!$B$4:$D$1785,3,FALSE)</f>
        <v>#N/A</v>
      </c>
      <c r="O132" s="49" t="e">
        <f>VLOOKUP(C132,'[6]Feuil1 (2)'!$B$2:$F$145,5,FALSE)</f>
        <v>#N/A</v>
      </c>
      <c r="P132" s="50" t="e">
        <f>VLOOKUP(C132,[5]A!$D$2:$L$521,10,FALSE)</f>
        <v>#N/A</v>
      </c>
      <c r="Q132" s="48">
        <f>IFERROR(VLOOKUP(C132,'[4]1ère'!$B$3:$I$89,7,FALSE),0)</f>
        <v>0</v>
      </c>
      <c r="R132" s="48">
        <f>IFERROR(VLOOKUP(C132,'[4]2ème'!$B$3:$I$116,6,FALSE),0)</f>
        <v>0</v>
      </c>
      <c r="S132" s="48">
        <f>IFERROR(VLOOKUP(C132,'[4]3ème'!$B$3:$I$230,6,FALSE),0)</f>
        <v>0</v>
      </c>
      <c r="T132" s="48">
        <f>IFERROR(VLOOKUP(C132,[4]Féminines!$B$3:$I$89,6,FALSE),0)</f>
        <v>0</v>
      </c>
      <c r="U132">
        <f t="shared" si="8"/>
        <v>0</v>
      </c>
    </row>
    <row r="133" spans="1:21" ht="14.45" customHeight="1" x14ac:dyDescent="0.25">
      <c r="A133" s="49" t="e">
        <f t="shared" si="7"/>
        <v>#N/A</v>
      </c>
      <c r="B133" s="7">
        <f t="shared" si="5"/>
        <v>2343</v>
      </c>
      <c r="C133" s="3" t="s">
        <v>2905</v>
      </c>
      <c r="D133" s="49" t="s">
        <v>865</v>
      </c>
      <c r="E133" s="49" t="str">
        <f>VLOOKUP(C133,[3]A!$D$2:$J$450,7,FALSE)</f>
        <v>05999123969</v>
      </c>
      <c r="F133" s="50" t="str">
        <f>VLOOKUP(C133,[3]A!$D$2:$H$407,5,FALSE)</f>
        <v>Adulte Masculin 20/29 ans</v>
      </c>
      <c r="J133" s="105">
        <v>1</v>
      </c>
      <c r="N133" s="49">
        <f>VLOOKUP(C133,Bilan!$B$4:$D$1785,3,FALSE)</f>
        <v>2343</v>
      </c>
      <c r="O133" s="49" t="e">
        <f>VLOOKUP(C133,'[6]Feuil1 (2)'!$B$2:$F$145,5,FALSE)</f>
        <v>#N/A</v>
      </c>
      <c r="P133" s="50" t="e">
        <f>VLOOKUP(C133,[5]A!$D$2:$L$521,10,FALSE)</f>
        <v>#N/A</v>
      </c>
      <c r="Q133" s="48">
        <f>IFERROR(VLOOKUP(C133,'[4]1ère'!$B$3:$I$89,7,FALSE),0)</f>
        <v>0</v>
      </c>
      <c r="R133" s="48">
        <f>IFERROR(VLOOKUP(C133,'[4]2ème'!$B$3:$I$116,6,FALSE),0)</f>
        <v>9</v>
      </c>
      <c r="S133" s="48">
        <f>IFERROR(VLOOKUP(C133,'[4]3ème'!$B$3:$I$230,6,FALSE),0)</f>
        <v>10</v>
      </c>
      <c r="T133" s="48">
        <f>IFERROR(VLOOKUP(C133,[4]Féminines!$B$3:$I$89,6,FALSE),0)</f>
        <v>0</v>
      </c>
      <c r="U133">
        <f t="shared" si="8"/>
        <v>19</v>
      </c>
    </row>
    <row r="134" spans="1:21" ht="14.45" customHeight="1" x14ac:dyDescent="0.25">
      <c r="A134" s="49">
        <f t="shared" si="7"/>
        <v>55</v>
      </c>
      <c r="B134" s="7">
        <f t="shared" si="5"/>
        <v>4391</v>
      </c>
      <c r="C134" s="48" t="s">
        <v>55</v>
      </c>
      <c r="D134" s="49" t="str">
        <f>VLOOKUP(C134,[3]A!$D$2:$F$350,3,FALSE)</f>
        <v>ETOILE CYCLISTE LIEU ST AMAND</v>
      </c>
      <c r="E134" s="49" t="str">
        <f>VLOOKUP(C134,[3]A!$D$2:$J$450,7,FALSE)</f>
        <v>05994054577</v>
      </c>
      <c r="F134" s="50" t="str">
        <f>VLOOKUP(C134,[3]A!$D$2:$H$407,5,FALSE)</f>
        <v>Adulte Masculin 40/49 ans</v>
      </c>
      <c r="J134" s="105">
        <f>VLOOKUP(C134,Route2021!$C$2:$J$1212,8,FALSE)</f>
        <v>1</v>
      </c>
      <c r="N134" s="49">
        <f>VLOOKUP(C134,Bilan!$B$4:$D$1785,3,FALSE)</f>
        <v>4391</v>
      </c>
      <c r="O134" s="49">
        <f>VLOOKUP(C134,'[6]Feuil1 (2)'!$B$2:$F$145,5,FALSE)</f>
        <v>55</v>
      </c>
      <c r="P134" s="50" t="e">
        <f>VLOOKUP(C134,[5]A!$D$2:$L$521,10,FALSE)</f>
        <v>#N/A</v>
      </c>
      <c r="Q134" s="48">
        <f>IFERROR(VLOOKUP(C134,'[4]1ère'!$B$3:$I$89,7,FALSE),0)</f>
        <v>0</v>
      </c>
      <c r="R134" s="48">
        <f>IFERROR(VLOOKUP(C134,'[4]2ème'!$B$3:$I$116,6,FALSE),0)</f>
        <v>15</v>
      </c>
      <c r="S134" s="48">
        <f>IFERROR(VLOOKUP(C134,'[4]3ème'!$B$3:$I$230,6,FALSE),0)</f>
        <v>0</v>
      </c>
      <c r="T134" s="48">
        <f>IFERROR(VLOOKUP(C134,[4]Féminines!$B$3:$I$89,6,FALSE),0)</f>
        <v>0</v>
      </c>
      <c r="U134">
        <f t="shared" si="8"/>
        <v>15</v>
      </c>
    </row>
    <row r="135" spans="1:21" ht="14.45" customHeight="1" x14ac:dyDescent="0.25">
      <c r="A135" s="49" t="e">
        <f t="shared" si="7"/>
        <v>#N/A</v>
      </c>
      <c r="B135" s="7">
        <f t="shared" si="5"/>
        <v>1313</v>
      </c>
      <c r="C135" s="48" t="s">
        <v>13</v>
      </c>
      <c r="D135" s="49" t="str">
        <f>VLOOKUP(C135,[3]A!$D$2:$F$350,3,FALSE)</f>
        <v>UNION SPORTIVE SAINT ANDRE</v>
      </c>
      <c r="E135" s="49" t="str">
        <f>VLOOKUP(C135,[3]A!$D$2:$J$450,7,FALSE)</f>
        <v>05999023578</v>
      </c>
      <c r="F135" s="50" t="str">
        <f>VLOOKUP(C135,[3]A!$D$2:$H$407,5,FALSE)</f>
        <v>Adulte Masculin 30/39 ans</v>
      </c>
      <c r="J135" s="105">
        <f>VLOOKUP(C135,Route2021!$C$2:$J$1212,8,FALSE)</f>
        <v>1</v>
      </c>
      <c r="N135" s="49">
        <f>VLOOKUP(C135,Bilan!$B$4:$D$1785,3,FALSE)</f>
        <v>1313</v>
      </c>
      <c r="O135" s="49" t="e">
        <f>VLOOKUP(C135,'[6]Feuil1 (2)'!$B$2:$F$145,5,FALSE)</f>
        <v>#N/A</v>
      </c>
      <c r="P135" s="50" t="e">
        <f>VLOOKUP(C135,[5]A!$D$2:$L$521,10,FALSE)</f>
        <v>#N/A</v>
      </c>
      <c r="Q135" s="48">
        <f>IFERROR(VLOOKUP(C135,'[4]1ère'!$B$3:$I$89,7,FALSE),0)</f>
        <v>0</v>
      </c>
      <c r="R135" s="48">
        <f>IFERROR(VLOOKUP(C135,'[4]2ème'!$B$3:$I$116,6,FALSE),0)</f>
        <v>5</v>
      </c>
      <c r="S135" s="48">
        <f>IFERROR(VLOOKUP(C135,'[4]3ème'!$B$3:$I$230,6,FALSE),0)</f>
        <v>0</v>
      </c>
      <c r="T135" s="48">
        <f>IFERROR(VLOOKUP(C135,[4]Féminines!$B$3:$I$89,6,FALSE),0)</f>
        <v>0</v>
      </c>
      <c r="U135">
        <f t="shared" si="8"/>
        <v>5</v>
      </c>
    </row>
    <row r="136" spans="1:21" ht="14.45" customHeight="1" x14ac:dyDescent="0.25">
      <c r="A136" s="49" t="e">
        <f t="shared" si="7"/>
        <v>#N/A</v>
      </c>
      <c r="B136" s="7">
        <f t="shared" si="5"/>
        <v>144500</v>
      </c>
      <c r="C136" s="48" t="s">
        <v>716</v>
      </c>
      <c r="D136" s="49" t="str">
        <f>VLOOKUP(C136,[3]A!$D$2:$F$350,3,FALSE)</f>
        <v>UNION VELOCIPEDIQUE FOURMISIENNE</v>
      </c>
      <c r="E136" s="49" t="str">
        <f>VLOOKUP(C136,[3]A!$D$2:$J$450,7,FALSE)</f>
        <v>05996215348</v>
      </c>
      <c r="F136" s="50" t="str">
        <f>VLOOKUP(C136,[3]A!$D$2:$H$407,5,FALSE)</f>
        <v>Adulte Masculin 30/39 ans</v>
      </c>
      <c r="J136" s="105">
        <v>1</v>
      </c>
      <c r="N136" s="49">
        <f>VLOOKUP(C136,Bilan!$B$4:$D$1785,3,FALSE)</f>
        <v>144500</v>
      </c>
      <c r="O136" s="49" t="e">
        <f>VLOOKUP(C136,'[6]Feuil1 (2)'!$B$2:$F$145,5,FALSE)</f>
        <v>#N/A</v>
      </c>
      <c r="P136" s="50" t="e">
        <f>VLOOKUP(C136,[5]A!$D$2:$L$521,10,FALSE)</f>
        <v>#N/A</v>
      </c>
      <c r="Q136" s="48">
        <f>IFERROR(VLOOKUP(C136,'[4]1ère'!$B$3:$I$89,7,FALSE),0)</f>
        <v>0</v>
      </c>
      <c r="R136" s="48">
        <f>IFERROR(VLOOKUP(C136,'[4]2ème'!$B$3:$I$116,6,FALSE),0)</f>
        <v>1</v>
      </c>
      <c r="S136" s="48">
        <f>IFERROR(VLOOKUP(C136,'[4]3ème'!$B$3:$I$230,6,FALSE),0)</f>
        <v>0</v>
      </c>
      <c r="T136" s="48">
        <f>IFERROR(VLOOKUP(C136,[4]Féminines!$B$3:$I$89,6,FALSE),0)</f>
        <v>0</v>
      </c>
      <c r="U136">
        <f t="shared" si="8"/>
        <v>1</v>
      </c>
    </row>
    <row r="137" spans="1:21" ht="14.45" customHeight="1" x14ac:dyDescent="0.25">
      <c r="A137" s="49">
        <f t="shared" si="7"/>
        <v>127</v>
      </c>
      <c r="B137" s="7">
        <f t="shared" si="5"/>
        <v>4442</v>
      </c>
      <c r="C137" s="48" t="s">
        <v>1829</v>
      </c>
      <c r="D137" s="49" t="str">
        <f>VLOOKUP(C137,[3]A!$D$2:$F$350,3,FALSE)</f>
        <v>UNION VELOCIPEDIQUE JEUMONT MARPENT</v>
      </c>
      <c r="E137" s="49" t="str">
        <f>VLOOKUP(C137,[3]A!$D$2:$J$450,7,FALSE)</f>
        <v>05999017088</v>
      </c>
      <c r="F137" s="50" t="str">
        <f>VLOOKUP(C137,[3]A!$D$2:$H$407,5,FALSE)</f>
        <v>Adulte Masculin 60 ans et plus</v>
      </c>
      <c r="J137" s="105">
        <v>1</v>
      </c>
      <c r="N137" s="49">
        <f>VLOOKUP(C137,Bilan!$B$4:$D$1785,3,FALSE)</f>
        <v>4442</v>
      </c>
      <c r="O137" s="49">
        <f>VLOOKUP(C137,'[6]Feuil1 (2)'!$B$2:$F$145,5,FALSE)</f>
        <v>127</v>
      </c>
      <c r="P137" s="50" t="e">
        <f>VLOOKUP(C137,[5]A!$D$2:$L$521,10,FALSE)</f>
        <v>#N/A</v>
      </c>
      <c r="Q137" s="48">
        <f>IFERROR(VLOOKUP(C137,'[4]1ère'!$B$3:$I$89,7,FALSE),0)</f>
        <v>0</v>
      </c>
      <c r="R137" s="48">
        <f>IFERROR(VLOOKUP(C137,'[4]2ème'!$B$3:$I$116,6,FALSE),0)</f>
        <v>7</v>
      </c>
      <c r="S137" s="48">
        <f>IFERROR(VLOOKUP(C137,'[4]3ème'!$B$3:$I$230,6,FALSE),0)</f>
        <v>0</v>
      </c>
      <c r="T137" s="48">
        <f>IFERROR(VLOOKUP(C137,[4]Féminines!$B$3:$I$89,6,FALSE),0)</f>
        <v>0</v>
      </c>
      <c r="U137">
        <f t="shared" si="8"/>
        <v>7</v>
      </c>
    </row>
    <row r="138" spans="1:21" ht="14.45" customHeight="1" x14ac:dyDescent="0.25">
      <c r="A138" s="49" t="e">
        <f t="shared" si="7"/>
        <v>#N/A</v>
      </c>
      <c r="B138" s="7">
        <f t="shared" si="5"/>
        <v>4105</v>
      </c>
      <c r="C138" s="49" t="s">
        <v>3196</v>
      </c>
      <c r="D138" s="49" t="s">
        <v>3700</v>
      </c>
      <c r="E138" s="49" t="e">
        <f>VLOOKUP(C138,[3]A!$D$2:$J$450,7,FALSE)</f>
        <v>#N/A</v>
      </c>
      <c r="F138" s="50" t="e">
        <f>VLOOKUP(C138,[3]A!$D$2:$H$407,5,FALSE)</f>
        <v>#N/A</v>
      </c>
      <c r="J138" s="105">
        <v>1</v>
      </c>
      <c r="N138" s="49">
        <f>VLOOKUP(C138,Bilan!$B$4:$D$1785,3,FALSE)</f>
        <v>4105</v>
      </c>
      <c r="O138" s="49" t="e">
        <f>VLOOKUP(C138,'[6]Feuil1 (2)'!$B$2:$F$145,5,FALSE)</f>
        <v>#N/A</v>
      </c>
      <c r="P138" s="50" t="e">
        <f>VLOOKUP(C138,[5]A!$D$2:$L$521,10,FALSE)</f>
        <v>#N/A</v>
      </c>
      <c r="Q138" s="48">
        <f>IFERROR(VLOOKUP(C138,'[4]1ère'!$B$3:$I$89,7,FALSE),0)</f>
        <v>0</v>
      </c>
      <c r="R138" s="48">
        <f>IFERROR(VLOOKUP(C138,'[4]2ème'!$B$3:$I$116,6,FALSE),0)</f>
        <v>3</v>
      </c>
      <c r="S138" s="48">
        <f>IFERROR(VLOOKUP(C138,'[4]3ème'!$B$3:$I$230,6,FALSE),0)</f>
        <v>0</v>
      </c>
      <c r="T138" s="48">
        <f>IFERROR(VLOOKUP(C138,[4]Féminines!$B$3:$I$89,6,FALSE),0)</f>
        <v>0</v>
      </c>
      <c r="U138">
        <f t="shared" si="8"/>
        <v>3</v>
      </c>
    </row>
    <row r="139" spans="1:21" ht="14.45" customHeight="1" x14ac:dyDescent="0.25">
      <c r="A139" s="49" t="e">
        <f t="shared" si="7"/>
        <v>#N/A</v>
      </c>
      <c r="B139" s="7" t="e">
        <f t="shared" si="5"/>
        <v>#N/A</v>
      </c>
      <c r="D139" s="49"/>
      <c r="E139" s="49" t="e">
        <f>VLOOKUP(C139,[3]A!$D$2:$J$450,7,FALSE)</f>
        <v>#N/A</v>
      </c>
      <c r="F139" s="50" t="e">
        <f>VLOOKUP(C139,[3]A!$D$2:$H$407,5,FALSE)</f>
        <v>#N/A</v>
      </c>
      <c r="J139" s="105">
        <f>VLOOKUP(C139,Route2021!$C$2:$J$1212,8,FALSE)</f>
        <v>0</v>
      </c>
      <c r="N139" s="49" t="e">
        <f>VLOOKUP(C139,Bilan!$B$4:$D$1785,3,FALSE)</f>
        <v>#N/A</v>
      </c>
      <c r="O139" s="49" t="e">
        <f>VLOOKUP(C139,'[6]Feuil1 (2)'!$B$2:$F$145,5,FALSE)</f>
        <v>#N/A</v>
      </c>
      <c r="P139" s="50" t="e">
        <f>VLOOKUP(C139,[5]A!$D$2:$L$521,10,FALSE)</f>
        <v>#N/A</v>
      </c>
      <c r="Q139" s="48">
        <f>IFERROR(VLOOKUP(C139,'[4]1ère'!$B$3:$I$89,7,FALSE),0)</f>
        <v>0</v>
      </c>
      <c r="R139" s="48">
        <f>IFERROR(VLOOKUP(C139,'[4]2ème'!$B$3:$I$116,6,FALSE),0)</f>
        <v>0</v>
      </c>
      <c r="S139" s="48">
        <f>IFERROR(VLOOKUP(C139,'[4]3ème'!$B$3:$I$230,6,FALSE),0)</f>
        <v>0</v>
      </c>
      <c r="T139" s="48">
        <f>IFERROR(VLOOKUP(C139,[4]Féminines!$B$3:$I$89,6,FALSE),0)</f>
        <v>0</v>
      </c>
      <c r="U139">
        <f t="shared" si="8"/>
        <v>0</v>
      </c>
    </row>
    <row r="140" spans="1:21" ht="14.45" customHeight="1" x14ac:dyDescent="0.25">
      <c r="A140" s="49" t="e">
        <f t="shared" si="7"/>
        <v>#N/A</v>
      </c>
      <c r="B140" s="7">
        <f t="shared" si="5"/>
        <v>4304</v>
      </c>
      <c r="C140" s="49" t="s">
        <v>249</v>
      </c>
      <c r="D140" s="49" t="s">
        <v>201</v>
      </c>
      <c r="E140" s="49" t="str">
        <f>VLOOKUP(C140,[3]A!$D$2:$J$450,7,FALSE)</f>
        <v>05999020193</v>
      </c>
      <c r="F140" s="50" t="str">
        <f>VLOOKUP(C140,[3]A!$D$2:$H$407,5,FALSE)</f>
        <v>Adulte Masculin 17/19 ans</v>
      </c>
      <c r="J140" s="105">
        <v>1</v>
      </c>
      <c r="N140" s="49">
        <f>VLOOKUP(C140,Bilan!$B$4:$D$1785,3,FALSE)</f>
        <v>4304</v>
      </c>
      <c r="O140" s="49" t="e">
        <f>VLOOKUP(C140,'[6]Feuil1 (2)'!$B$2:$F$145,5,FALSE)</f>
        <v>#N/A</v>
      </c>
      <c r="P140" s="50" t="e">
        <f>VLOOKUP(C140,[5]A!$D$2:$L$521,10,FALSE)</f>
        <v>#N/A</v>
      </c>
      <c r="Q140" s="48">
        <f>IFERROR(VLOOKUP(C140,'[4]1ère'!$B$3:$I$89,7,FALSE),0)</f>
        <v>0</v>
      </c>
      <c r="R140" s="48">
        <f>IFERROR(VLOOKUP(C140,'[4]2ème'!$B$3:$I$116,6,FALSE),0)</f>
        <v>5</v>
      </c>
      <c r="S140" s="48">
        <f>IFERROR(VLOOKUP(C140,'[4]3ème'!$B$3:$I$230,6,FALSE),0)</f>
        <v>0</v>
      </c>
      <c r="T140" s="48">
        <f>IFERROR(VLOOKUP(C140,[4]Féminines!$B$3:$I$89,6,FALSE),0)</f>
        <v>0</v>
      </c>
      <c r="U140">
        <f t="shared" si="8"/>
        <v>5</v>
      </c>
    </row>
    <row r="141" spans="1:21" ht="14.45" customHeight="1" x14ac:dyDescent="0.25">
      <c r="A141" s="49">
        <f t="shared" si="7"/>
        <v>150</v>
      </c>
      <c r="B141" s="7">
        <f t="shared" si="5"/>
        <v>144348</v>
      </c>
      <c r="C141" s="49" t="s">
        <v>158</v>
      </c>
      <c r="D141" s="49" t="s">
        <v>62</v>
      </c>
      <c r="E141" s="49" t="str">
        <f>VLOOKUP(C141,[3]A!$D$2:$J$450,7,FALSE)</f>
        <v>05999097709</v>
      </c>
      <c r="F141" s="50" t="str">
        <f>VLOOKUP(C141,[3]A!$D$2:$H$407,5,FALSE)</f>
        <v>Adulte Masculin 17/19 ans</v>
      </c>
      <c r="J141" s="105">
        <v>1</v>
      </c>
      <c r="N141" s="49">
        <f>VLOOKUP(C141,Bilan!$B$4:$D$1785,3,FALSE)</f>
        <v>144348</v>
      </c>
      <c r="O141" s="49">
        <f>VLOOKUP(C141,'[6]Feuil1 (2)'!$B$2:$F$145,5,FALSE)</f>
        <v>150</v>
      </c>
      <c r="P141" s="50" t="e">
        <f>VLOOKUP(C141,[5]A!$D$2:$L$521,10,FALSE)</f>
        <v>#N/A</v>
      </c>
      <c r="Q141" s="48">
        <f>IFERROR(VLOOKUP(C141,'[4]1ère'!$B$3:$I$89,7,FALSE),0)</f>
        <v>0</v>
      </c>
      <c r="R141" s="48">
        <f>IFERROR(VLOOKUP(C141,'[4]2ème'!$B$3:$I$116,6,FALSE),0)</f>
        <v>14</v>
      </c>
      <c r="S141" s="48">
        <f>IFERROR(VLOOKUP(C141,'[4]3ème'!$B$3:$I$230,6,FALSE),0)</f>
        <v>0</v>
      </c>
      <c r="T141" s="48">
        <f>IFERROR(VLOOKUP(C141,[4]Féminines!$B$3:$I$89,6,FALSE),0)</f>
        <v>0</v>
      </c>
      <c r="U141">
        <f t="shared" si="8"/>
        <v>14</v>
      </c>
    </row>
    <row r="142" spans="1:21" ht="14.45" customHeight="1" x14ac:dyDescent="0.25">
      <c r="A142" s="49" t="e">
        <f t="shared" si="7"/>
        <v>#N/A</v>
      </c>
      <c r="B142" s="7">
        <f t="shared" si="5"/>
        <v>144467</v>
      </c>
      <c r="C142" s="49" t="s">
        <v>67</v>
      </c>
      <c r="D142" s="49" t="s">
        <v>140</v>
      </c>
      <c r="E142" s="49" t="str">
        <f>VLOOKUP(C142,[3]A!$D$2:$J$450,7,FALSE)</f>
        <v>05999068920</v>
      </c>
      <c r="F142" s="50" t="str">
        <f>VLOOKUP(C142,[3]A!$D$2:$H$407,5,FALSE)</f>
        <v>Adulte Masculin 50/59 ans</v>
      </c>
      <c r="J142" s="105">
        <f>VLOOKUP(C142,Route2021!$C$2:$J$1212,8,FALSE)</f>
        <v>0</v>
      </c>
      <c r="N142" s="49">
        <f>VLOOKUP(C142,Bilan!$B$4:$D$1785,3,FALSE)</f>
        <v>144467</v>
      </c>
      <c r="O142" s="49" t="e">
        <f>VLOOKUP(C142,'[6]Feuil1 (2)'!$B$2:$F$145,5,FALSE)</f>
        <v>#N/A</v>
      </c>
      <c r="P142" s="50" t="e">
        <f>VLOOKUP(C142,[5]A!$D$2:$L$521,10,FALSE)</f>
        <v>#N/A</v>
      </c>
      <c r="Q142" s="48">
        <f>IFERROR(VLOOKUP(C142,'[4]1ère'!$B$3:$I$89,7,FALSE),0)</f>
        <v>0</v>
      </c>
      <c r="R142" s="48">
        <f>IFERROR(VLOOKUP(C142,'[4]2ème'!$B$3:$I$116,6,FALSE),0)</f>
        <v>2</v>
      </c>
      <c r="S142" s="48">
        <f>IFERROR(VLOOKUP(C142,'[4]3ème'!$B$3:$I$230,6,FALSE),0)</f>
        <v>0</v>
      </c>
      <c r="T142" s="48">
        <f>IFERROR(VLOOKUP(C142,[4]Féminines!$B$3:$I$89,6,FALSE),0)</f>
        <v>0</v>
      </c>
      <c r="U142">
        <f t="shared" si="8"/>
        <v>2</v>
      </c>
    </row>
    <row r="143" spans="1:21" ht="14.45" customHeight="1" x14ac:dyDescent="0.25">
      <c r="A143" s="49" t="e">
        <f t="shared" si="7"/>
        <v>#N/A</v>
      </c>
      <c r="B143" s="7">
        <f t="shared" si="5"/>
        <v>144496</v>
      </c>
      <c r="C143" s="3" t="s">
        <v>189</v>
      </c>
      <c r="D143" s="49" t="s">
        <v>109</v>
      </c>
      <c r="E143" s="49" t="str">
        <f>VLOOKUP(C143,[3]A!$D$2:$J$450,7,FALSE)</f>
        <v>05999127982</v>
      </c>
      <c r="F143" s="50" t="str">
        <f>VLOOKUP(C143,[3]A!$D$2:$H$407,5,FALSE)</f>
        <v>Adulte Masculin 20/29 ans</v>
      </c>
      <c r="J143" s="105">
        <f>VLOOKUP(C143,Route2021!$C$2:$J$1212,8,FALSE)</f>
        <v>1</v>
      </c>
      <c r="N143" s="49">
        <f>VLOOKUP(C143,Bilan!$B$4:$D$1785,3,FALSE)</f>
        <v>144496</v>
      </c>
      <c r="O143" s="49" t="e">
        <f>VLOOKUP(C143,'[6]Feuil1 (2)'!$B$2:$F$145,5,FALSE)</f>
        <v>#N/A</v>
      </c>
      <c r="P143" s="50" t="e">
        <f>VLOOKUP(C143,[5]A!$D$2:$L$521,10,FALSE)</f>
        <v>#N/A</v>
      </c>
      <c r="Q143" s="48">
        <f>IFERROR(VLOOKUP(C143,'[4]1ère'!$B$3:$I$89,7,FALSE),0)</f>
        <v>0</v>
      </c>
      <c r="R143" s="48">
        <f>IFERROR(VLOOKUP(C143,'[4]2ème'!$B$3:$I$116,6,FALSE),0)</f>
        <v>3</v>
      </c>
      <c r="S143" s="48">
        <f>IFERROR(VLOOKUP(C143,'[4]3ème'!$B$3:$I$230,6,FALSE),0)</f>
        <v>0</v>
      </c>
      <c r="T143" s="48">
        <f>IFERROR(VLOOKUP(C143,[4]Féminines!$B$3:$I$89,6,FALSE),0)</f>
        <v>0</v>
      </c>
      <c r="U143">
        <f t="shared" si="8"/>
        <v>3</v>
      </c>
    </row>
    <row r="144" spans="1:21" ht="14.45" customHeight="1" x14ac:dyDescent="0.25">
      <c r="A144" s="49">
        <f t="shared" si="7"/>
        <v>87</v>
      </c>
      <c r="B144" s="3">
        <f t="shared" si="5"/>
        <v>144466</v>
      </c>
      <c r="C144" s="3" t="s">
        <v>680</v>
      </c>
      <c r="D144" s="3" t="s">
        <v>3702</v>
      </c>
      <c r="E144" s="49" t="str">
        <f>VLOOKUP(C144,[3]A!$D$2:$J$450,7,FALSE)</f>
        <v>05999119878</v>
      </c>
      <c r="F144" s="50" t="str">
        <f>VLOOKUP(C144,[3]A!$D$2:$H$407,5,FALSE)</f>
        <v>Adulte Masculin 20/29 ans</v>
      </c>
      <c r="J144" s="105">
        <f>VLOOKUP(C144,Route2021!$C$2:$J$1212,8,FALSE)</f>
        <v>1</v>
      </c>
      <c r="N144" s="49">
        <f>VLOOKUP(C144,Bilan!$B$4:$D$1785,3,FALSE)</f>
        <v>144466</v>
      </c>
      <c r="O144" s="49">
        <f>VLOOKUP(C144,'[6]Feuil1 (2)'!$B$2:$F$145,5,FALSE)</f>
        <v>87</v>
      </c>
      <c r="P144" s="50" t="e">
        <f>VLOOKUP(C144,[5]A!$D$2:$L$521,10,FALSE)</f>
        <v>#N/A</v>
      </c>
      <c r="Q144" s="48">
        <f>IFERROR(VLOOKUP(C144,'[4]1ère'!$B$3:$I$89,7,FALSE),0)</f>
        <v>0</v>
      </c>
      <c r="R144" s="48">
        <f>IFERROR(VLOOKUP(C144,'[4]2ème'!$B$3:$I$116,6,FALSE),0)</f>
        <v>6</v>
      </c>
      <c r="S144" s="48">
        <f>IFERROR(VLOOKUP(C144,'[4]3ème'!$B$3:$I$230,6,FALSE),0)</f>
        <v>0</v>
      </c>
      <c r="T144" s="48">
        <f>IFERROR(VLOOKUP(C144,[4]Féminines!$B$3:$I$89,6,FALSE),0)</f>
        <v>0</v>
      </c>
      <c r="U144">
        <f t="shared" si="8"/>
        <v>6</v>
      </c>
    </row>
    <row r="145" spans="1:21" ht="14.45" customHeight="1" x14ac:dyDescent="0.25">
      <c r="A145" s="49" t="e">
        <f t="shared" si="7"/>
        <v>#N/A</v>
      </c>
      <c r="B145" s="7">
        <f t="shared" si="5"/>
        <v>7062</v>
      </c>
      <c r="C145" s="49" t="s">
        <v>3609</v>
      </c>
      <c r="D145" s="49" t="str">
        <f>VLOOKUP(C145,[3]A!$D$2:$F$350,3,FALSE)</f>
        <v>ASSOCIATION CYCLISTE D'ETROEUNGT</v>
      </c>
      <c r="E145" s="49" t="str">
        <f>VLOOKUP(C145,[3]A!$D$2:$J$450,7,FALSE)</f>
        <v>05999067171</v>
      </c>
      <c r="F145" s="50" t="str">
        <f>VLOOKUP(C145,[3]A!$D$2:$H$407,5,FALSE)</f>
        <v>Adulte Masculin 50/59 ans</v>
      </c>
      <c r="J145" s="105">
        <v>1</v>
      </c>
      <c r="N145" s="49">
        <f>VLOOKUP(C145,Bilan!$B$4:$D$1785,3,FALSE)</f>
        <v>7062</v>
      </c>
      <c r="O145" s="49" t="e">
        <f>VLOOKUP(C145,'[6]Feuil1 (2)'!$B$2:$F$145,5,FALSE)</f>
        <v>#N/A</v>
      </c>
      <c r="P145" s="50" t="e">
        <f>VLOOKUP(C145,[5]A!$D$2:$L$521,10,FALSE)</f>
        <v>#N/A</v>
      </c>
      <c r="Q145" s="48">
        <f>IFERROR(VLOOKUP(C145,'[4]1ère'!$B$3:$I$89,7,FALSE),0)</f>
        <v>0</v>
      </c>
      <c r="R145" s="48">
        <f>IFERROR(VLOOKUP(C145,'[4]2ème'!$B$3:$I$116,6,FALSE),0)</f>
        <v>2</v>
      </c>
      <c r="S145" s="48">
        <f>IFERROR(VLOOKUP(C145,'[4]3ème'!$B$3:$I$230,6,FALSE),0)</f>
        <v>0</v>
      </c>
      <c r="T145" s="48">
        <f>IFERROR(VLOOKUP(C145,[4]Féminines!$B$3:$I$89,6,FALSE),0)</f>
        <v>0</v>
      </c>
      <c r="U145">
        <f t="shared" si="8"/>
        <v>2</v>
      </c>
    </row>
    <row r="146" spans="1:21" ht="14.45" customHeight="1" x14ac:dyDescent="0.25">
      <c r="A146" s="49" t="e">
        <f t="shared" si="7"/>
        <v>#N/A</v>
      </c>
      <c r="B146" s="7">
        <f t="shared" si="5"/>
        <v>144397</v>
      </c>
      <c r="C146" s="49" t="s">
        <v>85</v>
      </c>
      <c r="D146" s="49" t="s">
        <v>74</v>
      </c>
      <c r="E146" s="49" t="str">
        <f>VLOOKUP(C146,[3]A!$D$2:$J$450,7,FALSE)</f>
        <v>05999029318</v>
      </c>
      <c r="F146" s="50" t="str">
        <f>VLOOKUP(C146,[3]A!$D$2:$H$407,5,FALSE)</f>
        <v>Adulte Masculin 30/39 ans</v>
      </c>
      <c r="J146" s="105">
        <f>VLOOKUP(C146,Route2021!$C$2:$J$1212,8,FALSE)</f>
        <v>1</v>
      </c>
      <c r="N146" s="49">
        <f>VLOOKUP(C146,Bilan!$B$4:$D$1785,3,FALSE)</f>
        <v>144397</v>
      </c>
      <c r="O146" s="49" t="e">
        <f>VLOOKUP(C146,'[6]Feuil1 (2)'!$B$2:$F$145,5,FALSE)</f>
        <v>#N/A</v>
      </c>
      <c r="P146" s="50" t="e">
        <f>VLOOKUP(C146,[5]A!$D$2:$L$521,10,FALSE)</f>
        <v>#N/A</v>
      </c>
      <c r="Q146" s="48">
        <f>IFERROR(VLOOKUP(C146,'[4]1ère'!$B$3:$I$89,7,FALSE),0)</f>
        <v>0</v>
      </c>
      <c r="R146" s="48">
        <f>IFERROR(VLOOKUP(C146,'[4]2ème'!$B$3:$I$116,6,FALSE),0)</f>
        <v>7</v>
      </c>
      <c r="S146" s="48">
        <f>IFERROR(VLOOKUP(C146,'[4]3ème'!$B$3:$I$230,6,FALSE),0)</f>
        <v>0</v>
      </c>
      <c r="T146" s="48">
        <f>IFERROR(VLOOKUP(C146,[4]Féminines!$B$3:$I$89,6,FALSE),0)</f>
        <v>0</v>
      </c>
      <c r="U146">
        <f t="shared" si="8"/>
        <v>7</v>
      </c>
    </row>
    <row r="147" spans="1:21" ht="14.45" customHeight="1" x14ac:dyDescent="0.25">
      <c r="A147" s="49" t="e">
        <f t="shared" si="7"/>
        <v>#N/A</v>
      </c>
      <c r="B147" s="7">
        <f t="shared" si="5"/>
        <v>4339</v>
      </c>
      <c r="C147" s="49" t="s">
        <v>1746</v>
      </c>
      <c r="D147" s="49" t="s">
        <v>62</v>
      </c>
      <c r="E147" s="49" t="str">
        <f>VLOOKUP(C147,[3]A!$D$2:$J$450,7,FALSE)</f>
        <v>05963119617</v>
      </c>
      <c r="F147" s="50" t="str">
        <f>VLOOKUP(C147,[3]A!$D$2:$H$407,5,FALSE)</f>
        <v>Adulte Masculin 40/49 ans</v>
      </c>
      <c r="J147" s="105">
        <v>1</v>
      </c>
      <c r="N147" s="49">
        <f>VLOOKUP(C147,Bilan!$B$4:$D$1785,3,FALSE)</f>
        <v>4339</v>
      </c>
      <c r="O147" s="49" t="e">
        <f>VLOOKUP(C147,'[6]Feuil1 (2)'!$B$2:$F$145,5,FALSE)</f>
        <v>#N/A</v>
      </c>
      <c r="P147" s="50" t="e">
        <f>VLOOKUP(C147,[5]A!$D$2:$L$521,10,FALSE)</f>
        <v>#N/A</v>
      </c>
      <c r="Q147" s="48">
        <f>IFERROR(VLOOKUP(C147,'[4]1ère'!$B$3:$I$89,7,FALSE),0)</f>
        <v>0</v>
      </c>
      <c r="R147" s="48">
        <f>IFERROR(VLOOKUP(C147,'[4]2ème'!$B$3:$I$116,6,FALSE),0)</f>
        <v>6</v>
      </c>
      <c r="S147" s="48">
        <f>IFERROR(VLOOKUP(C147,'[4]3ème'!$B$3:$I$230,6,FALSE),0)</f>
        <v>0</v>
      </c>
      <c r="T147" s="48">
        <f>IFERROR(VLOOKUP(C147,[4]Féminines!$B$3:$I$89,6,FALSE),0)</f>
        <v>0</v>
      </c>
      <c r="U147">
        <f t="shared" si="8"/>
        <v>6</v>
      </c>
    </row>
    <row r="148" spans="1:21" ht="14.45" customHeight="1" x14ac:dyDescent="0.25">
      <c r="A148" s="49" t="e">
        <f t="shared" si="7"/>
        <v>#N/A</v>
      </c>
      <c r="B148" s="7" t="e">
        <f t="shared" si="5"/>
        <v>#N/A</v>
      </c>
      <c r="D148" s="49"/>
      <c r="E148" s="49" t="e">
        <f>VLOOKUP(C148,[3]A!$D$2:$J$450,7,FALSE)</f>
        <v>#N/A</v>
      </c>
      <c r="F148" s="50" t="e">
        <f>VLOOKUP(C148,[3]A!$D$2:$H$407,5,FALSE)</f>
        <v>#N/A</v>
      </c>
      <c r="J148" s="105">
        <f>VLOOKUP(C148,Route2021!$C$2:$J$1212,8,FALSE)</f>
        <v>0</v>
      </c>
      <c r="N148" s="49" t="e">
        <f>VLOOKUP(C148,Bilan!$B$4:$D$1785,3,FALSE)</f>
        <v>#N/A</v>
      </c>
      <c r="O148" s="49" t="e">
        <f>VLOOKUP(C148,'[6]Feuil1 (2)'!$B$2:$F$145,5,FALSE)</f>
        <v>#N/A</v>
      </c>
      <c r="P148" s="50" t="e">
        <f>VLOOKUP(C148,[5]A!$D$2:$L$521,10,FALSE)</f>
        <v>#N/A</v>
      </c>
      <c r="Q148" s="48">
        <f>IFERROR(VLOOKUP(C148,'[4]1ère'!$B$3:$I$89,7,FALSE),0)</f>
        <v>0</v>
      </c>
      <c r="R148" s="48">
        <f>IFERROR(VLOOKUP(C148,'[4]2ème'!$B$3:$I$116,6,FALSE),0)</f>
        <v>0</v>
      </c>
      <c r="S148" s="48">
        <f>IFERROR(VLOOKUP(C148,'[4]3ème'!$B$3:$I$230,6,FALSE),0)</f>
        <v>0</v>
      </c>
      <c r="T148" s="48">
        <f>IFERROR(VLOOKUP(C148,[4]Féminines!$B$3:$I$89,6,FALSE),0)</f>
        <v>0</v>
      </c>
      <c r="U148">
        <f t="shared" si="8"/>
        <v>0</v>
      </c>
    </row>
    <row r="149" spans="1:21" ht="14.45" customHeight="1" x14ac:dyDescent="0.25">
      <c r="A149" s="49">
        <f t="shared" si="7"/>
        <v>26</v>
      </c>
      <c r="B149" s="7">
        <f t="shared" si="5"/>
        <v>2186</v>
      </c>
      <c r="C149" s="49" t="s">
        <v>11</v>
      </c>
      <c r="D149" s="49" t="s">
        <v>4</v>
      </c>
      <c r="E149" s="49" t="str">
        <f>VLOOKUP(C149,[3]A!$D$2:$J$450,7,FALSE)</f>
        <v>05994063026</v>
      </c>
      <c r="F149" s="50" t="str">
        <f>VLOOKUP(C149,[3]A!$D$2:$H$407,5,FALSE)</f>
        <v>Adulte Masculin 30/39 ans</v>
      </c>
      <c r="J149" s="105">
        <f>VLOOKUP(C149,Route2021!$C$2:$J$1212,8,FALSE)</f>
        <v>0</v>
      </c>
      <c r="N149" s="49">
        <f>VLOOKUP(C149,Bilan!$B$4:$D$1785,3,FALSE)</f>
        <v>2186</v>
      </c>
      <c r="O149" s="49">
        <f>VLOOKUP(C149,'[6]Feuil1 (2)'!$B$2:$F$145,5,FALSE)</f>
        <v>26</v>
      </c>
      <c r="P149" s="50" t="e">
        <f>VLOOKUP(C149,[5]A!$D$2:$L$521,10,FALSE)</f>
        <v>#N/A</v>
      </c>
      <c r="Q149" s="48">
        <f>IFERROR(VLOOKUP(C149,'[4]1ère'!$B$3:$I$89,7,FALSE),0)</f>
        <v>0</v>
      </c>
      <c r="R149" s="48">
        <f>IFERROR(VLOOKUP(C149,'[4]2ème'!$B$3:$I$116,6,FALSE),0)</f>
        <v>8</v>
      </c>
      <c r="S149" s="48">
        <f>IFERROR(VLOOKUP(C149,'[4]3ème'!$B$3:$I$230,6,FALSE),0)</f>
        <v>0</v>
      </c>
      <c r="T149" s="48">
        <f>IFERROR(VLOOKUP(C149,[4]Féminines!$B$3:$I$89,6,FALSE),0)</f>
        <v>0</v>
      </c>
      <c r="U149">
        <f t="shared" si="8"/>
        <v>8</v>
      </c>
    </row>
    <row r="150" spans="1:21" ht="14.45" customHeight="1" x14ac:dyDescent="0.25">
      <c r="A150" s="49" t="e">
        <f t="shared" si="7"/>
        <v>#N/A</v>
      </c>
      <c r="B150" s="7">
        <f t="shared" si="5"/>
        <v>2154</v>
      </c>
      <c r="C150" s="49" t="s">
        <v>200</v>
      </c>
      <c r="D150" s="49" t="s">
        <v>201</v>
      </c>
      <c r="E150" s="49" t="str">
        <f>VLOOKUP(C150,[3]A!$D$2:$J$450,7,FALSE)</f>
        <v>05999097829</v>
      </c>
      <c r="F150" s="50" t="str">
        <f>VLOOKUP(C150,[3]A!$D$2:$H$407,5,FALSE)</f>
        <v>Adulte Masculin 20/29 ans</v>
      </c>
      <c r="J150" s="105">
        <f>VLOOKUP(C150,Route2021!$C$2:$J$1212,8,FALSE)</f>
        <v>1</v>
      </c>
      <c r="N150" s="49">
        <f>VLOOKUP(C150,Bilan!$B$4:$D$1785,3,FALSE)</f>
        <v>2154</v>
      </c>
      <c r="O150" s="49" t="e">
        <f>VLOOKUP(C150,'[6]Feuil1 (2)'!$B$2:$F$145,5,FALSE)</f>
        <v>#N/A</v>
      </c>
      <c r="P150" s="50" t="e">
        <f>VLOOKUP(C150,[5]A!$D$2:$L$521,10,FALSE)</f>
        <v>#N/A</v>
      </c>
      <c r="Q150" s="48">
        <f>IFERROR(VLOOKUP(C150,'[4]1ère'!$B$3:$I$89,7,FALSE),0)</f>
        <v>0</v>
      </c>
      <c r="R150" s="48">
        <f>IFERROR(VLOOKUP(C150,'[4]2ème'!$B$3:$I$116,6,FALSE),0)</f>
        <v>5</v>
      </c>
      <c r="S150" s="48">
        <f>IFERROR(VLOOKUP(C150,'[4]3ème'!$B$3:$I$230,6,FALSE),0)</f>
        <v>0</v>
      </c>
      <c r="T150" s="48">
        <f>IFERROR(VLOOKUP(C150,[4]Féminines!$B$3:$I$89,6,FALSE),0)</f>
        <v>0</v>
      </c>
      <c r="U150">
        <f t="shared" si="8"/>
        <v>5</v>
      </c>
    </row>
    <row r="151" spans="1:21" ht="14.45" customHeight="1" x14ac:dyDescent="0.25">
      <c r="A151" s="49" t="e">
        <f t="shared" si="7"/>
        <v>#N/A</v>
      </c>
      <c r="B151" s="7">
        <f t="shared" ref="B151:B242" si="9">N151</f>
        <v>1293</v>
      </c>
      <c r="C151" s="49" t="s">
        <v>83</v>
      </c>
      <c r="D151" s="49" t="s">
        <v>84</v>
      </c>
      <c r="E151" s="49" t="str">
        <f>VLOOKUP(C151,[3]A!$D$2:$J$450,7,FALSE)</f>
        <v>05999069653</v>
      </c>
      <c r="F151" s="50" t="str">
        <f>VLOOKUP(C151,[3]A!$D$2:$H$407,5,FALSE)</f>
        <v>Adulte Masculin 50/59 ans</v>
      </c>
      <c r="J151" s="105">
        <f>VLOOKUP(C151,Route2021!$C$2:$J$1212,8,FALSE)</f>
        <v>1</v>
      </c>
      <c r="N151" s="49">
        <f>VLOOKUP(C151,Bilan!$B$4:$D$1785,3,FALSE)</f>
        <v>1293</v>
      </c>
      <c r="O151" s="49" t="e">
        <f>VLOOKUP(C151,'[6]Feuil1 (2)'!$B$2:$F$145,5,FALSE)</f>
        <v>#N/A</v>
      </c>
      <c r="P151" s="50" t="e">
        <f>VLOOKUP(C151,[5]A!$D$2:$L$521,10,FALSE)</f>
        <v>#N/A</v>
      </c>
      <c r="Q151" s="48">
        <f>IFERROR(VLOOKUP(C151,'[4]1ère'!$B$3:$I$89,7,FALSE),0)</f>
        <v>0</v>
      </c>
      <c r="R151" s="48">
        <f>IFERROR(VLOOKUP(C151,'[4]2ème'!$B$3:$I$116,6,FALSE),0)</f>
        <v>4</v>
      </c>
      <c r="S151" s="48">
        <f>IFERROR(VLOOKUP(C151,'[4]3ème'!$B$3:$I$230,6,FALSE),0)</f>
        <v>0</v>
      </c>
      <c r="T151" s="48">
        <f>IFERROR(VLOOKUP(C151,[4]Féminines!$B$3:$I$89,6,FALSE),0)</f>
        <v>0</v>
      </c>
      <c r="U151">
        <f t="shared" si="8"/>
        <v>4</v>
      </c>
    </row>
    <row r="152" spans="1:21" ht="14.45" customHeight="1" x14ac:dyDescent="0.25">
      <c r="A152" s="49" t="e">
        <f t="shared" si="7"/>
        <v>#N/A</v>
      </c>
      <c r="B152" s="7">
        <v>144626</v>
      </c>
      <c r="C152" s="49" t="s">
        <v>90</v>
      </c>
      <c r="D152" s="49" t="s">
        <v>2911</v>
      </c>
      <c r="E152" s="49" t="str">
        <f>VLOOKUP(C152,[3]A!$D$2:$J$450,7,FALSE)</f>
        <v>05999109592</v>
      </c>
      <c r="F152" s="50" t="str">
        <f>VLOOKUP(C152,[3]A!$D$2:$H$407,5,FALSE)</f>
        <v>Adulte Masculin 40/49 ans</v>
      </c>
      <c r="J152" s="105">
        <f>VLOOKUP(C152,Route2021!$C$2:$J$1212,8,FALSE)</f>
        <v>0</v>
      </c>
      <c r="N152" s="49">
        <f>VLOOKUP(C152,Bilan!$B$4:$D$1785,3,FALSE)</f>
        <v>144626</v>
      </c>
      <c r="O152" s="49" t="e">
        <f>VLOOKUP(C152,'[6]Feuil1 (2)'!$B$2:$F$145,5,FALSE)</f>
        <v>#N/A</v>
      </c>
      <c r="P152" s="50" t="e">
        <f>VLOOKUP(C152,[5]A!$D$2:$L$521,10,FALSE)</f>
        <v>#N/A</v>
      </c>
      <c r="Q152" s="48">
        <f>IFERROR(VLOOKUP(C152,'[4]1ère'!$B$3:$I$89,7,FALSE),0)</f>
        <v>0</v>
      </c>
      <c r="R152" s="48">
        <f>IFERROR(VLOOKUP(C152,'[4]2ème'!$B$3:$I$116,6,FALSE),0)</f>
        <v>3</v>
      </c>
      <c r="S152" s="48">
        <f>IFERROR(VLOOKUP(C152,'[4]3ème'!$B$3:$I$230,6,FALSE),0)</f>
        <v>0</v>
      </c>
      <c r="T152" s="48">
        <f>IFERROR(VLOOKUP(C152,[4]Féminines!$B$3:$I$89,6,FALSE),0)</f>
        <v>0</v>
      </c>
      <c r="U152">
        <f t="shared" si="8"/>
        <v>3</v>
      </c>
    </row>
    <row r="153" spans="1:21" ht="14.45" customHeight="1" x14ac:dyDescent="0.25">
      <c r="A153" s="49" t="e">
        <f t="shared" si="7"/>
        <v>#N/A</v>
      </c>
      <c r="B153" s="7">
        <f t="shared" si="9"/>
        <v>144452</v>
      </c>
      <c r="C153" s="49" t="s">
        <v>68</v>
      </c>
      <c r="D153" s="49" t="s">
        <v>53</v>
      </c>
      <c r="E153" s="49" t="str">
        <f>VLOOKUP(C153,[3]A!$D$2:$J$450,7,FALSE)</f>
        <v>05999080939</v>
      </c>
      <c r="F153" s="50" t="str">
        <f>VLOOKUP(C153,[3]A!$D$2:$H$407,5,FALSE)</f>
        <v>Adulte Masculin 40/49 ans</v>
      </c>
      <c r="J153" s="105">
        <v>1</v>
      </c>
      <c r="N153" s="49">
        <f>VLOOKUP(C153,Bilan!$B$4:$D$1785,3,FALSE)</f>
        <v>144452</v>
      </c>
      <c r="O153" s="49" t="e">
        <f>VLOOKUP(C153,'[6]Feuil1 (2)'!$B$2:$F$145,5,FALSE)</f>
        <v>#N/A</v>
      </c>
      <c r="P153" s="50" t="e">
        <f>VLOOKUP(C153,[5]A!$D$2:$L$521,10,FALSE)</f>
        <v>#N/A</v>
      </c>
      <c r="Q153" s="48">
        <f>IFERROR(VLOOKUP(C153,'[4]1ère'!$B$3:$I$89,7,FALSE),0)</f>
        <v>0</v>
      </c>
      <c r="R153" s="48">
        <f>IFERROR(VLOOKUP(C153,'[4]2ème'!$B$3:$I$116,6,FALSE),0)</f>
        <v>5</v>
      </c>
      <c r="S153" s="48">
        <f>IFERROR(VLOOKUP(C153,'[4]3ème'!$B$3:$I$230,6,FALSE),0)</f>
        <v>0</v>
      </c>
      <c r="T153" s="48">
        <f>IFERROR(VLOOKUP(C153,[4]Féminines!$B$3:$I$89,6,FALSE),0)</f>
        <v>0</v>
      </c>
      <c r="U153">
        <f t="shared" si="8"/>
        <v>5</v>
      </c>
    </row>
    <row r="154" spans="1:21" ht="14.45" customHeight="1" x14ac:dyDescent="0.25">
      <c r="A154" s="49" t="e">
        <f t="shared" si="7"/>
        <v>#N/A</v>
      </c>
      <c r="B154" s="7">
        <f t="shared" si="9"/>
        <v>144531</v>
      </c>
      <c r="C154" s="49" t="s">
        <v>2498</v>
      </c>
      <c r="D154" s="49" t="s">
        <v>109</v>
      </c>
      <c r="E154" s="49" t="str">
        <f>VLOOKUP(C154,[3]A!$D$2:$J$450,7,FALSE)</f>
        <v>05999024634</v>
      </c>
      <c r="F154" s="50" t="str">
        <f>VLOOKUP(C154,[3]A!$D$2:$H$407,5,FALSE)</f>
        <v>Adulte Masculin 20/29 ans</v>
      </c>
      <c r="J154" s="105">
        <v>0</v>
      </c>
      <c r="N154" s="49">
        <f>VLOOKUP(C154,Bilan!$B$4:$D$1785,3,FALSE)</f>
        <v>144531</v>
      </c>
      <c r="O154" s="49" t="e">
        <f>VLOOKUP(C154,'[6]Feuil1 (2)'!$B$2:$F$145,5,FALSE)</f>
        <v>#N/A</v>
      </c>
      <c r="P154" s="50" t="e">
        <f>VLOOKUP(C154,[5]A!$D$2:$L$521,10,FALSE)</f>
        <v>#N/A</v>
      </c>
      <c r="Q154" s="48">
        <f>IFERROR(VLOOKUP(C154,'[4]1ère'!$B$3:$I$89,7,FALSE),0)</f>
        <v>0</v>
      </c>
      <c r="R154" s="48">
        <f>IFERROR(VLOOKUP(C154,'[4]2ème'!$B$3:$I$116,6,FALSE),0)</f>
        <v>1</v>
      </c>
      <c r="S154" s="48">
        <f>IFERROR(VLOOKUP(C154,'[4]3ème'!$B$3:$I$230,6,FALSE),0)</f>
        <v>0</v>
      </c>
      <c r="T154" s="48">
        <f>IFERROR(VLOOKUP(C154,[4]Féminines!$B$3:$I$89,6,FALSE),0)</f>
        <v>0</v>
      </c>
      <c r="U154">
        <f t="shared" si="8"/>
        <v>1</v>
      </c>
    </row>
    <row r="155" spans="1:21" ht="14.45" customHeight="1" x14ac:dyDescent="0.25">
      <c r="A155" s="49">
        <f t="shared" si="7"/>
        <v>29</v>
      </c>
      <c r="B155" s="7">
        <f t="shared" si="9"/>
        <v>5170</v>
      </c>
      <c r="C155" s="49" t="s">
        <v>1992</v>
      </c>
      <c r="D155" s="49" t="s">
        <v>153</v>
      </c>
      <c r="E155" s="49" t="str">
        <f>VLOOKUP(C155,[3]A!$D$2:$J$450,7,FALSE)</f>
        <v>05999107482</v>
      </c>
      <c r="F155" s="50" t="str">
        <f>VLOOKUP(C155,[3]A!$D$2:$H$407,5,FALSE)</f>
        <v>Adulte Masculin 30/39 ans</v>
      </c>
      <c r="J155" s="105">
        <v>0</v>
      </c>
      <c r="N155" s="49">
        <f>VLOOKUP(C155,Bilan!$B$4:$D$1785,3,FALSE)</f>
        <v>5170</v>
      </c>
      <c r="O155" s="49">
        <f>VLOOKUP(C155,'[6]Feuil1 (2)'!$B$2:$F$145,5,FALSE)</f>
        <v>29</v>
      </c>
      <c r="P155" s="50" t="e">
        <f>VLOOKUP(C155,[5]A!$D$2:$L$521,10,FALSE)</f>
        <v>#N/A</v>
      </c>
      <c r="Q155" s="48">
        <f>IFERROR(VLOOKUP(C155,'[4]1ère'!$B$3:$I$89,7,FALSE),0)</f>
        <v>0</v>
      </c>
      <c r="R155" s="48">
        <f>IFERROR(VLOOKUP(C155,'[4]2ème'!$B$3:$I$116,6,FALSE),0)</f>
        <v>9</v>
      </c>
      <c r="S155" s="48">
        <f>IFERROR(VLOOKUP(C155,'[4]3ème'!$B$3:$I$230,6,FALSE),0)</f>
        <v>0</v>
      </c>
      <c r="T155" s="48">
        <f>IFERROR(VLOOKUP(C155,[4]Féminines!$B$3:$I$89,6,FALSE),0)</f>
        <v>0</v>
      </c>
      <c r="U155">
        <f t="shared" si="8"/>
        <v>9</v>
      </c>
    </row>
    <row r="156" spans="1:21" ht="14.45" customHeight="1" x14ac:dyDescent="0.25">
      <c r="A156" s="49">
        <f t="shared" si="7"/>
        <v>59</v>
      </c>
      <c r="B156" s="7">
        <v>2184</v>
      </c>
      <c r="C156" s="49" t="s">
        <v>287</v>
      </c>
      <c r="D156" s="49" t="s">
        <v>62</v>
      </c>
      <c r="E156" s="49" t="str">
        <f>VLOOKUP(C156,[3]A!$D$2:$J$450,7,FALSE)</f>
        <v>05996218463</v>
      </c>
      <c r="F156" s="50" t="str">
        <f>VLOOKUP(C156,[3]A!$D$2:$H$407,5,FALSE)</f>
        <v>Adulte Masculin 40/49 ans</v>
      </c>
      <c r="J156" s="105">
        <f>VLOOKUP(C156,Route2021!$C$2:$J$1212,8,FALSE)</f>
        <v>0</v>
      </c>
      <c r="N156" s="49">
        <f>VLOOKUP(C156,Bilan!$B$4:$D$1785,3,FALSE)</f>
        <v>2184</v>
      </c>
      <c r="O156" s="49">
        <f>VLOOKUP(C156,'[6]Feuil1 (2)'!$B$2:$F$145,5,FALSE)</f>
        <v>59</v>
      </c>
      <c r="P156" s="50" t="e">
        <f>VLOOKUP(C156,[5]A!$D$2:$L$521,10,FALSE)</f>
        <v>#N/A</v>
      </c>
      <c r="Q156" s="48">
        <f>IFERROR(VLOOKUP(C156,'[4]1ère'!$B$3:$I$89,7,FALSE),0)</f>
        <v>4</v>
      </c>
      <c r="R156" s="48">
        <f>IFERROR(VLOOKUP(C156,'[4]2ème'!$B$3:$I$116,6,FALSE),0)</f>
        <v>6</v>
      </c>
      <c r="S156" s="48">
        <f>IFERROR(VLOOKUP(C156,'[4]3ème'!$B$3:$I$230,6,FALSE),0)</f>
        <v>4</v>
      </c>
      <c r="T156" s="48">
        <f>IFERROR(VLOOKUP(C156,[4]Féminines!$B$3:$I$89,6,FALSE),0)</f>
        <v>0</v>
      </c>
      <c r="U156">
        <f t="shared" si="8"/>
        <v>14</v>
      </c>
    </row>
    <row r="157" spans="1:21" ht="14.45" customHeight="1" x14ac:dyDescent="0.25">
      <c r="A157" s="49" t="e">
        <f t="shared" si="7"/>
        <v>#N/A</v>
      </c>
      <c r="B157" s="7">
        <f t="shared" si="9"/>
        <v>144594</v>
      </c>
      <c r="C157" s="49" t="s">
        <v>77</v>
      </c>
      <c r="D157" s="49" t="s">
        <v>357</v>
      </c>
      <c r="E157" s="49" t="str">
        <f>VLOOKUP(C157,[3]A!$D$2:$J$450,7,FALSE)</f>
        <v>05999098981</v>
      </c>
      <c r="F157" s="50" t="str">
        <f>VLOOKUP(C157,[3]A!$D$2:$H$407,5,FALSE)</f>
        <v>Adulte Masculin 40/49 ans</v>
      </c>
      <c r="J157" s="105">
        <f>VLOOKUP(C157,Route2021!$C$2:$J$1212,8,FALSE)</f>
        <v>0</v>
      </c>
      <c r="N157" s="49">
        <f>VLOOKUP(C157,Bilan!$B$4:$D$1785,3,FALSE)</f>
        <v>144594</v>
      </c>
      <c r="O157" s="49" t="e">
        <f>VLOOKUP(C157,'[6]Feuil1 (2)'!$B$2:$F$145,5,FALSE)</f>
        <v>#N/A</v>
      </c>
      <c r="P157" s="50" t="e">
        <f>VLOOKUP(C157,[5]A!$D$2:$L$521,10,FALSE)</f>
        <v>#N/A</v>
      </c>
      <c r="Q157" s="48">
        <f>IFERROR(VLOOKUP(C157,'[4]1ère'!$B$3:$I$89,7,FALSE),0)</f>
        <v>0</v>
      </c>
      <c r="R157" s="48">
        <f>IFERROR(VLOOKUP(C157,'[4]2ème'!$B$3:$I$116,6,FALSE),0)</f>
        <v>4</v>
      </c>
      <c r="S157" s="48">
        <f>IFERROR(VLOOKUP(C157,'[4]3ème'!$B$3:$I$230,6,FALSE),0)</f>
        <v>0</v>
      </c>
      <c r="T157" s="48">
        <f>IFERROR(VLOOKUP(C157,[4]Féminines!$B$3:$I$89,6,FALSE),0)</f>
        <v>0</v>
      </c>
      <c r="U157">
        <f t="shared" si="8"/>
        <v>4</v>
      </c>
    </row>
    <row r="158" spans="1:21" ht="14.45" customHeight="1" x14ac:dyDescent="0.25">
      <c r="A158" s="49">
        <f t="shared" si="7"/>
        <v>33</v>
      </c>
      <c r="B158" s="49">
        <v>2385</v>
      </c>
      <c r="C158" s="49" t="s">
        <v>3665</v>
      </c>
      <c r="D158" s="49" t="s">
        <v>251</v>
      </c>
      <c r="E158" s="49" t="str">
        <f>VLOOKUP(C158,[3]A!$D$2:$J$450,7,FALSE)</f>
        <v>05999128045</v>
      </c>
      <c r="F158" s="50" t="str">
        <f>VLOOKUP(C158,[3]A!$D$2:$H$407,5,FALSE)</f>
        <v>Adulte Masculin 30/39 ans</v>
      </c>
      <c r="J158" s="105" t="e">
        <f>VLOOKUP(C158,Route2021!$C$2:$J$1212,8,FALSE)</f>
        <v>#N/A</v>
      </c>
      <c r="N158" s="49">
        <f>VLOOKUP(C158,Bilan!$B$4:$D$1785,3,FALSE)</f>
        <v>2385</v>
      </c>
      <c r="O158" s="49">
        <f>VLOOKUP(C158,'[6]Feuil1 (2)'!$B$2:$F$145,5,FALSE)</f>
        <v>33</v>
      </c>
      <c r="P158" s="50" t="e">
        <f>VLOOKUP(C158,[5]A!$D$2:$L$521,10,FALSE)</f>
        <v>#N/A</v>
      </c>
      <c r="Q158" s="48">
        <f>IFERROR(VLOOKUP(C158,'[4]1ère'!$B$3:$I$89,7,FALSE),0)</f>
        <v>0</v>
      </c>
      <c r="R158" s="48">
        <f>IFERROR(VLOOKUP(C158,'[4]2ème'!$B$3:$I$116,6,FALSE),0)</f>
        <v>12</v>
      </c>
      <c r="S158" s="48">
        <f>IFERROR(VLOOKUP(C158,'[4]3ème'!$B$3:$I$230,6,FALSE),0)</f>
        <v>0</v>
      </c>
      <c r="T158" s="48">
        <f>IFERROR(VLOOKUP(C158,[4]Féminines!$B$3:$I$89,6,FALSE),0)</f>
        <v>0</v>
      </c>
      <c r="U158">
        <f t="shared" si="8"/>
        <v>12</v>
      </c>
    </row>
    <row r="159" spans="1:21" ht="14.45" customHeight="1" x14ac:dyDescent="0.25">
      <c r="A159" s="49">
        <f t="shared" si="7"/>
        <v>154</v>
      </c>
      <c r="B159" s="7">
        <v>4404</v>
      </c>
      <c r="C159" s="3" t="s">
        <v>3059</v>
      </c>
      <c r="D159" s="49" t="s">
        <v>3839</v>
      </c>
      <c r="E159" s="49" t="str">
        <f>VLOOKUP(C159,[3]A!$D$2:$J$450,7,FALSE)</f>
        <v>06297031663</v>
      </c>
      <c r="F159" s="50" t="str">
        <f>VLOOKUP(C159,[3]A!$D$2:$H$407,5,FALSE)</f>
        <v>Adulte Masculin 17/19 ans</v>
      </c>
      <c r="J159" s="105">
        <f>VLOOKUP(C159,Route2021!$C$2:$J$1212,8,FALSE)</f>
        <v>0</v>
      </c>
      <c r="N159" s="49">
        <f>VLOOKUP(C159,Bilan!$B$4:$D$1785,3,FALSE)</f>
        <v>4404</v>
      </c>
      <c r="O159" s="49">
        <f>VLOOKUP(C159,'[6]Feuil1 (2)'!$B$2:$F$145,5,FALSE)</f>
        <v>154</v>
      </c>
      <c r="P159" s="50" t="e">
        <f>VLOOKUP(C159,[5]A!$D$2:$L$521,10,FALSE)</f>
        <v>#N/A</v>
      </c>
      <c r="Q159" s="48">
        <f>IFERROR(VLOOKUP(C159,'[4]1ère'!$B$3:$I$89,7,FALSE),0)</f>
        <v>0</v>
      </c>
      <c r="R159" s="48">
        <f>IFERROR(VLOOKUP(C159,'[4]2ème'!$B$3:$I$116,6,FALSE),0)</f>
        <v>4</v>
      </c>
      <c r="S159" s="48">
        <f>IFERROR(VLOOKUP(C159,'[4]3ème'!$B$3:$I$230,6,FALSE),0)</f>
        <v>5</v>
      </c>
      <c r="T159" s="48">
        <f>IFERROR(VLOOKUP(C159,[4]Féminines!$B$3:$I$89,6,FALSE),0)</f>
        <v>0</v>
      </c>
      <c r="U159">
        <f t="shared" si="8"/>
        <v>9</v>
      </c>
    </row>
    <row r="160" spans="1:21" ht="14.45" customHeight="1" x14ac:dyDescent="0.25">
      <c r="A160" s="49">
        <f t="shared" si="7"/>
        <v>52</v>
      </c>
      <c r="B160" s="7">
        <v>144282</v>
      </c>
      <c r="C160" s="3" t="s">
        <v>152</v>
      </c>
      <c r="D160" s="49" t="s">
        <v>153</v>
      </c>
      <c r="E160" s="49" t="str">
        <f>VLOOKUP(C160,[3]A!$D$2:$J$450,7,FALSE)</f>
        <v>05999081763</v>
      </c>
      <c r="F160" s="50" t="str">
        <f>VLOOKUP(C160,[3]A!$D$2:$H$407,5,FALSE)</f>
        <v>Adulte Masculin 40/49 ans</v>
      </c>
      <c r="J160" s="105">
        <f>VLOOKUP(C160,Route2021!$C$2:$J$1212,8,FALSE)</f>
        <v>1</v>
      </c>
      <c r="N160" s="49">
        <f>VLOOKUP(C160,Bilan!$B$4:$D$1785,3,FALSE)</f>
        <v>144282</v>
      </c>
      <c r="O160" s="49">
        <f>VLOOKUP(C160,'[6]Feuil1 (2)'!$B$2:$F$145,5,FALSE)</f>
        <v>52</v>
      </c>
      <c r="P160" s="50" t="e">
        <f>VLOOKUP(C160,[5]A!$D$2:$L$521,10,FALSE)</f>
        <v>#N/A</v>
      </c>
      <c r="Q160" s="48">
        <f>IFERROR(VLOOKUP(C160,'[4]1ère'!$B$3:$I$89,7,FALSE),0)</f>
        <v>7</v>
      </c>
      <c r="R160" s="48">
        <f>IFERROR(VLOOKUP(C160,'[4]2ème'!$B$3:$I$116,6,FALSE),0)</f>
        <v>6</v>
      </c>
      <c r="S160" s="48">
        <f>IFERROR(VLOOKUP(C160,'[4]3ème'!$B$3:$I$230,6,FALSE),0)</f>
        <v>9</v>
      </c>
      <c r="T160" s="48">
        <f>IFERROR(VLOOKUP(C160,[4]Féminines!$B$3:$I$89,6,FALSE),0)</f>
        <v>0</v>
      </c>
      <c r="U160">
        <f t="shared" si="8"/>
        <v>22</v>
      </c>
    </row>
    <row r="161" spans="1:21" ht="14.45" customHeight="1" x14ac:dyDescent="0.25">
      <c r="A161" s="49">
        <f t="shared" si="7"/>
        <v>20</v>
      </c>
      <c r="B161" s="7">
        <v>4321</v>
      </c>
      <c r="C161" s="3" t="s">
        <v>2796</v>
      </c>
      <c r="D161" s="49" t="s">
        <v>74</v>
      </c>
      <c r="E161" s="49" t="str">
        <f>VLOOKUP(C161,[3]A!$D$2:$J$450,7,FALSE)</f>
        <v>05999023274</v>
      </c>
      <c r="F161" s="50" t="str">
        <f>VLOOKUP(C161,[3]A!$D$2:$H$407,5,FALSE)</f>
        <v>Adulte Masculin 30/39 ans</v>
      </c>
      <c r="J161" s="105">
        <f>VLOOKUP(C161,Route2021!$C$2:$J$1212,8,FALSE)</f>
        <v>1</v>
      </c>
      <c r="N161" s="49">
        <f>VLOOKUP(C161,Bilan!$B$4:$D$1785,3,FALSE)</f>
        <v>4321</v>
      </c>
      <c r="O161" s="49">
        <f>VLOOKUP(C161,'[6]Feuil1 (2)'!$B$2:$F$145,5,FALSE)</f>
        <v>20</v>
      </c>
      <c r="P161" s="50" t="e">
        <f>VLOOKUP(C161,[5]A!$D$2:$L$521,10,FALSE)</f>
        <v>#N/A</v>
      </c>
      <c r="Q161" s="48">
        <f>IFERROR(VLOOKUP(C161,'[4]1ère'!$B$3:$I$89,7,FALSE),0)</f>
        <v>0</v>
      </c>
      <c r="R161" s="48">
        <f>IFERROR(VLOOKUP(C161,'[4]2ème'!$B$3:$I$116,6,FALSE),0)</f>
        <v>9</v>
      </c>
      <c r="S161" s="48">
        <f>IFERROR(VLOOKUP(C161,'[4]3ème'!$B$3:$I$230,6,FALSE),0)</f>
        <v>11</v>
      </c>
      <c r="T161" s="48">
        <f>IFERROR(VLOOKUP(C161,[4]Féminines!$B$3:$I$89,6,FALSE),0)</f>
        <v>0</v>
      </c>
      <c r="U161">
        <f t="shared" si="8"/>
        <v>20</v>
      </c>
    </row>
    <row r="162" spans="1:21" ht="14.45" customHeight="1" x14ac:dyDescent="0.25">
      <c r="A162" s="49" t="e">
        <f t="shared" si="7"/>
        <v>#N/A</v>
      </c>
      <c r="B162" s="49">
        <v>2195</v>
      </c>
      <c r="C162" s="3" t="s">
        <v>3116</v>
      </c>
      <c r="D162" s="49" t="s">
        <v>59</v>
      </c>
      <c r="E162" s="49" t="str">
        <f>VLOOKUP(C162,[3]A!$D$2:$J$450,7,FALSE)</f>
        <v>05996227090</v>
      </c>
      <c r="F162" s="50" t="str">
        <f>VLOOKUP(C162,[3]A!$D$2:$H$407,5,FALSE)</f>
        <v>Adulte Masculin 17/19 ans</v>
      </c>
      <c r="J162" s="105">
        <f>VLOOKUP(C162,Route2021!$C$2:$J$1212,8,FALSE)</f>
        <v>0</v>
      </c>
      <c r="N162" s="49">
        <f>VLOOKUP(C162,Bilan!$B$4:$D$1785,3,FALSE)</f>
        <v>2195</v>
      </c>
      <c r="O162" s="49" t="e">
        <f>VLOOKUP(C162,'[6]Feuil1 (2)'!$B$2:$F$145,5,FALSE)</f>
        <v>#N/A</v>
      </c>
      <c r="P162" s="50" t="e">
        <f>VLOOKUP(C162,[5]A!$D$2:$L$521,10,FALSE)</f>
        <v>#N/A</v>
      </c>
      <c r="Q162" s="48">
        <f>IFERROR(VLOOKUP(C162,'[4]1ère'!$B$3:$I$89,7,FALSE),0)</f>
        <v>0</v>
      </c>
      <c r="R162" s="48">
        <f>IFERROR(VLOOKUP(C162,'[4]2ème'!$B$3:$I$116,6,FALSE),0)</f>
        <v>3</v>
      </c>
      <c r="S162" s="48">
        <f>IFERROR(VLOOKUP(C162,'[4]3ème'!$B$3:$I$230,6,FALSE),0)</f>
        <v>9</v>
      </c>
      <c r="T162" s="48">
        <f>IFERROR(VLOOKUP(C162,[4]Féminines!$B$3:$I$89,6,FALSE),0)</f>
        <v>0</v>
      </c>
      <c r="U162">
        <f t="shared" si="8"/>
        <v>12</v>
      </c>
    </row>
    <row r="163" spans="1:21" ht="14.45" customHeight="1" x14ac:dyDescent="0.25">
      <c r="A163" s="49" t="e">
        <f t="shared" si="7"/>
        <v>#N/A</v>
      </c>
      <c r="B163" s="49">
        <f t="shared" ref="B163:B186" si="10">N163</f>
        <v>2339</v>
      </c>
      <c r="C163" s="49" t="s">
        <v>3890</v>
      </c>
      <c r="D163" s="49" t="s">
        <v>333</v>
      </c>
      <c r="E163" s="49" t="str">
        <f>VLOOKUP(C163,[3]A!$D$2:$J$450,7,FALSE)</f>
        <v>05999017338</v>
      </c>
      <c r="F163" s="50" t="str">
        <f>VLOOKUP(C163,[3]A!$D$2:$H$407,5,FALSE)</f>
        <v>Adulte Masculin 20/29 ans</v>
      </c>
      <c r="J163" s="105" t="e">
        <f>VLOOKUP(C163,Route2021!$C$2:$J$1212,8,FALSE)</f>
        <v>#N/A</v>
      </c>
      <c r="N163" s="49">
        <f>VLOOKUP(C163,Bilan!$B$4:$D$1785,3,FALSE)</f>
        <v>2339</v>
      </c>
      <c r="O163" s="49" t="e">
        <f>VLOOKUP(C163,'[6]Feuil1 (2)'!$B$2:$F$145,5,FALSE)</f>
        <v>#N/A</v>
      </c>
      <c r="P163" s="50" t="e">
        <f>VLOOKUP(C163,[5]A!$D$2:$L$521,10,FALSE)</f>
        <v>#N/A</v>
      </c>
      <c r="Q163" s="48">
        <f>IFERROR(VLOOKUP(C163,'[4]1ère'!$B$3:$I$89,7,FALSE),0)</f>
        <v>0</v>
      </c>
      <c r="R163" s="48">
        <f>IFERROR(VLOOKUP(C163,'[4]2ème'!$B$3:$I$116,6,FALSE),0)</f>
        <v>0</v>
      </c>
      <c r="S163" s="48">
        <f>IFERROR(VLOOKUP(C163,'[4]3ème'!$B$3:$I$230,6,FALSE),0)</f>
        <v>0</v>
      </c>
      <c r="T163" s="48">
        <f>IFERROR(VLOOKUP(C163,[4]Féminines!$B$3:$I$89,6,FALSE),0)</f>
        <v>0</v>
      </c>
      <c r="U163">
        <f t="shared" si="8"/>
        <v>0</v>
      </c>
    </row>
    <row r="164" spans="1:21" ht="14.45" customHeight="1" x14ac:dyDescent="0.25">
      <c r="A164" s="49" t="e">
        <f t="shared" si="7"/>
        <v>#N/A</v>
      </c>
      <c r="B164" s="49">
        <f t="shared" si="10"/>
        <v>2413</v>
      </c>
      <c r="C164" s="49" t="s">
        <v>3547</v>
      </c>
      <c r="D164" s="49" t="str">
        <f>VLOOKUP(C164,[3]A!$D$2:$F$350,3,FALSE)</f>
        <v>CAMPHIN EN CAREMBAULT CYCLING TEAM</v>
      </c>
      <c r="E164" s="49" t="str">
        <f>VLOOKUP(C164,[3]A!$D$2:$J$450,7,FALSE)</f>
        <v>05999026909</v>
      </c>
      <c r="F164" s="50" t="str">
        <f>VLOOKUP(C164,[3]A!$D$2:$H$407,5,FALSE)</f>
        <v>Adulte Masculin 17/19 ans</v>
      </c>
      <c r="J164" s="105">
        <f>VLOOKUP(C164,Route2021!$C$2:$J$1212,8,FALSE)</f>
        <v>0</v>
      </c>
      <c r="N164" s="49">
        <f>VLOOKUP(C164,Bilan!$B$4:$D$1785,3,FALSE)</f>
        <v>2413</v>
      </c>
      <c r="O164" s="49" t="e">
        <f>VLOOKUP(C164,'[6]Feuil1 (2)'!$B$2:$F$145,5,FALSE)</f>
        <v>#N/A</v>
      </c>
      <c r="P164" s="50" t="e">
        <f>VLOOKUP(C164,[5]A!$D$2:$L$521,10,FALSE)</f>
        <v>#N/A</v>
      </c>
      <c r="Q164" s="48">
        <f>IFERROR(VLOOKUP(C164,'[4]1ère'!$B$3:$I$89,7,FALSE),0)</f>
        <v>0</v>
      </c>
      <c r="R164" s="48">
        <f>IFERROR(VLOOKUP(C164,'[4]2ème'!$B$3:$I$116,6,FALSE),0)</f>
        <v>0</v>
      </c>
      <c r="S164" s="48">
        <f>IFERROR(VLOOKUP(C164,'[4]3ème'!$B$3:$I$230,6,FALSE),0)</f>
        <v>0</v>
      </c>
      <c r="T164" s="48">
        <f>IFERROR(VLOOKUP(C164,[4]Féminines!$B$3:$I$89,6,FALSE),0)</f>
        <v>0</v>
      </c>
      <c r="U164">
        <f t="shared" si="8"/>
        <v>0</v>
      </c>
    </row>
    <row r="165" spans="1:21" ht="14.45" customHeight="1" x14ac:dyDescent="0.25">
      <c r="A165" s="49">
        <f t="shared" si="7"/>
        <v>0</v>
      </c>
      <c r="B165" s="49" t="s">
        <v>23</v>
      </c>
      <c r="C165" s="49" t="s">
        <v>23</v>
      </c>
      <c r="D165" s="49" t="s">
        <v>23</v>
      </c>
      <c r="E165" s="49" t="e">
        <f>VLOOKUP(C165,[3]A!$D$2:$J$450,7,FALSE)</f>
        <v>#N/A</v>
      </c>
      <c r="F165" s="50" t="e">
        <f>VLOOKUP(C165,[3]A!$D$2:$H$407,5,FALSE)</f>
        <v>#N/A</v>
      </c>
      <c r="J165" s="105" t="e">
        <f>VLOOKUP(C165,Route2021!$C$2:$J$1212,8,FALSE)</f>
        <v>#N/A</v>
      </c>
      <c r="N165" s="49" t="str">
        <f>VLOOKUP(C165,Bilan!$B$4:$D$1785,3,FALSE)</f>
        <v xml:space="preserve"> </v>
      </c>
      <c r="O165" s="49">
        <f>VLOOKUP(C165,'[6]Feuil1 (2)'!$B$2:$F$145,5,FALSE)</f>
        <v>0</v>
      </c>
      <c r="P165" s="50" t="e">
        <f>VLOOKUP(C165,[5]A!$D$2:$L$521,10,FALSE)</f>
        <v>#N/A</v>
      </c>
      <c r="Q165" s="48">
        <f>IFERROR(VLOOKUP(C165,'[4]1ère'!$B$3:$I$89,7,FALSE),0)</f>
        <v>0</v>
      </c>
      <c r="R165" s="48">
        <f>IFERROR(VLOOKUP(C165,'[4]2ème'!$B$3:$I$116,6,FALSE),0)</f>
        <v>0</v>
      </c>
      <c r="S165" s="48">
        <f>IFERROR(VLOOKUP(C165,'[4]3ème'!$B$3:$I$230,6,FALSE),0)</f>
        <v>0</v>
      </c>
      <c r="T165" s="48">
        <f>IFERROR(VLOOKUP(C165,[4]Féminines!$B$3:$I$89,6,FALSE),0)</f>
        <v>0</v>
      </c>
      <c r="U165">
        <f t="shared" si="8"/>
        <v>0</v>
      </c>
    </row>
    <row r="166" spans="1:21" ht="14.45" customHeight="1" x14ac:dyDescent="0.25">
      <c r="A166" s="49" t="e">
        <f t="shared" si="7"/>
        <v>#N/A</v>
      </c>
      <c r="B166" s="49" t="e">
        <f t="shared" si="10"/>
        <v>#N/A</v>
      </c>
      <c r="D166" s="49"/>
      <c r="E166" s="49" t="e">
        <f>VLOOKUP(C166,[3]A!$D$2:$J$450,7,FALSE)</f>
        <v>#N/A</v>
      </c>
      <c r="F166" s="50" t="e">
        <f>VLOOKUP(C166,[3]A!$D$2:$H$407,5,FALSE)</f>
        <v>#N/A</v>
      </c>
      <c r="J166" s="105">
        <f>VLOOKUP(C166,Route2021!$C$2:$J$1212,8,FALSE)</f>
        <v>0</v>
      </c>
      <c r="N166" s="49" t="e">
        <f>VLOOKUP(C166,Bilan!$B$4:$D$1785,3,FALSE)</f>
        <v>#N/A</v>
      </c>
      <c r="O166" s="49" t="e">
        <f>VLOOKUP(C166,'[6]Feuil1 (2)'!$B$2:$F$145,5,FALSE)</f>
        <v>#N/A</v>
      </c>
      <c r="P166" s="50" t="e">
        <f>VLOOKUP(C166,[5]A!$D$2:$L$521,10,FALSE)</f>
        <v>#N/A</v>
      </c>
      <c r="Q166" s="48">
        <f>IFERROR(VLOOKUP(C166,'[4]1ère'!$B$3:$I$89,7,FALSE),0)</f>
        <v>0</v>
      </c>
      <c r="R166" s="48">
        <f>IFERROR(VLOOKUP(C166,'[4]2ème'!$B$3:$I$116,6,FALSE),0)</f>
        <v>0</v>
      </c>
      <c r="S166" s="48">
        <f>IFERROR(VLOOKUP(C166,'[4]3ème'!$B$3:$I$230,6,FALSE),0)</f>
        <v>0</v>
      </c>
      <c r="T166" s="48">
        <f>IFERROR(VLOOKUP(C166,[4]Féminines!$B$3:$I$89,6,FALSE),0)</f>
        <v>0</v>
      </c>
      <c r="U166">
        <f t="shared" si="8"/>
        <v>0</v>
      </c>
    </row>
    <row r="167" spans="1:21" ht="14.45" customHeight="1" x14ac:dyDescent="0.25">
      <c r="A167" s="49" t="e">
        <f t="shared" si="7"/>
        <v>#N/A</v>
      </c>
      <c r="B167" s="49" t="e">
        <f t="shared" si="10"/>
        <v>#N/A</v>
      </c>
      <c r="D167" s="49"/>
      <c r="E167" s="49" t="e">
        <f>VLOOKUP(C167,[3]A!$D$2:$J$450,7,FALSE)</f>
        <v>#N/A</v>
      </c>
      <c r="F167" s="50" t="e">
        <f>VLOOKUP(C167,[3]A!$D$2:$H$407,5,FALSE)</f>
        <v>#N/A</v>
      </c>
      <c r="J167" s="105">
        <f>VLOOKUP(C167,Route2021!$C$2:$J$1212,8,FALSE)</f>
        <v>0</v>
      </c>
      <c r="N167" s="49" t="e">
        <f>VLOOKUP(C167,Bilan!$B$4:$D$1785,3,FALSE)</f>
        <v>#N/A</v>
      </c>
      <c r="O167" s="49" t="e">
        <f>VLOOKUP(C167,'[6]Feuil1 (2)'!$B$2:$F$145,5,FALSE)</f>
        <v>#N/A</v>
      </c>
      <c r="P167" s="50" t="e">
        <f>VLOOKUP(C167,[5]A!$D$2:$L$521,10,FALSE)</f>
        <v>#N/A</v>
      </c>
      <c r="Q167" s="48">
        <f>IFERROR(VLOOKUP(C167,'[4]1ère'!$B$3:$I$89,7,FALSE),0)</f>
        <v>0</v>
      </c>
      <c r="R167" s="48">
        <f>IFERROR(VLOOKUP(C167,'[4]2ème'!$B$3:$I$116,6,FALSE),0)</f>
        <v>0</v>
      </c>
      <c r="S167" s="48">
        <f>IFERROR(VLOOKUP(C167,'[4]3ème'!$B$3:$I$230,6,FALSE),0)</f>
        <v>0</v>
      </c>
      <c r="T167" s="48">
        <f>IFERROR(VLOOKUP(C167,[4]Féminines!$B$3:$I$89,6,FALSE),0)</f>
        <v>0</v>
      </c>
      <c r="U167">
        <f t="shared" si="8"/>
        <v>0</v>
      </c>
    </row>
    <row r="168" spans="1:21" ht="14.45" customHeight="1" x14ac:dyDescent="0.25">
      <c r="A168" s="49" t="e">
        <f t="shared" si="7"/>
        <v>#N/A</v>
      </c>
      <c r="B168" s="49" t="e">
        <f t="shared" si="10"/>
        <v>#N/A</v>
      </c>
      <c r="D168" s="49"/>
      <c r="E168" s="49" t="e">
        <f>VLOOKUP(C168,[3]A!$D$2:$J$450,7,FALSE)</f>
        <v>#N/A</v>
      </c>
      <c r="F168" s="50" t="e">
        <f>VLOOKUP(C168,[3]A!$D$2:$H$407,5,FALSE)</f>
        <v>#N/A</v>
      </c>
      <c r="J168" s="105">
        <f>VLOOKUP(C168,Route2021!$C$2:$J$1212,8,FALSE)</f>
        <v>0</v>
      </c>
      <c r="N168" s="49" t="e">
        <f>VLOOKUP(C168,Bilan!$B$4:$D$1785,3,FALSE)</f>
        <v>#N/A</v>
      </c>
      <c r="O168" s="49" t="e">
        <f>VLOOKUP(C168,'[6]Feuil1 (2)'!$B$2:$F$145,5,FALSE)</f>
        <v>#N/A</v>
      </c>
      <c r="P168" s="50" t="e">
        <f>VLOOKUP(C168,[5]A!$D$2:$L$521,10,FALSE)</f>
        <v>#N/A</v>
      </c>
      <c r="Q168" s="48">
        <f>IFERROR(VLOOKUP(C168,'[4]1ère'!$B$3:$I$89,7,FALSE),0)</f>
        <v>0</v>
      </c>
      <c r="R168" s="48">
        <f>IFERROR(VLOOKUP(C168,'[4]2ème'!$B$3:$I$116,6,FALSE),0)</f>
        <v>0</v>
      </c>
      <c r="S168" s="48">
        <f>IFERROR(VLOOKUP(C168,'[4]3ème'!$B$3:$I$230,6,FALSE),0)</f>
        <v>0</v>
      </c>
      <c r="T168" s="48">
        <f>IFERROR(VLOOKUP(C168,[4]Féminines!$B$3:$I$89,6,FALSE),0)</f>
        <v>0</v>
      </c>
      <c r="U168">
        <f t="shared" si="8"/>
        <v>0</v>
      </c>
    </row>
    <row r="169" spans="1:21" ht="14.45" customHeight="1" x14ac:dyDescent="0.25">
      <c r="A169" s="49" t="e">
        <f t="shared" si="7"/>
        <v>#N/A</v>
      </c>
      <c r="B169" s="49">
        <f t="shared" si="10"/>
        <v>144576</v>
      </c>
      <c r="C169" s="49" t="s">
        <v>211</v>
      </c>
      <c r="D169" s="49" t="str">
        <f>VLOOKUP(C169,[3]A!$D$2:$F$350,3,FALSE)</f>
        <v>UNION SPORTIVE SAINT ANDRE</v>
      </c>
      <c r="E169" s="49" t="str">
        <f>VLOOKUP(C169,[3]A!$D$2:$J$450,7,FALSE)</f>
        <v>05994043415</v>
      </c>
      <c r="F169" s="50" t="str">
        <f>VLOOKUP(C169,[3]A!$D$2:$H$407,5,FALSE)</f>
        <v>Adulte Masculin 30/39 ans</v>
      </c>
      <c r="J169" s="105">
        <f>VLOOKUP(C169,Route2021!$C$2:$J$1212,8,FALSE)</f>
        <v>1</v>
      </c>
      <c r="N169" s="49">
        <f>VLOOKUP(C169,Bilan!$B$4:$D$1785,3,FALSE)</f>
        <v>144576</v>
      </c>
      <c r="O169" s="49" t="e">
        <f>VLOOKUP(C169,'[6]Feuil1 (2)'!$B$2:$F$145,5,FALSE)</f>
        <v>#N/A</v>
      </c>
      <c r="P169" s="50" t="e">
        <f>VLOOKUP(C169,[5]A!$D$2:$L$521,10,FALSE)</f>
        <v>#N/A</v>
      </c>
      <c r="Q169" s="48">
        <f>IFERROR(VLOOKUP(C169,'[4]1ère'!$B$3:$I$89,7,FALSE),0)</f>
        <v>0</v>
      </c>
      <c r="R169" s="48">
        <f>IFERROR(VLOOKUP(C169,'[4]2ème'!$B$3:$I$116,6,FALSE),0)</f>
        <v>4</v>
      </c>
      <c r="S169" s="48">
        <f>IFERROR(VLOOKUP(C169,'[4]3ème'!$B$3:$I$230,6,FALSE),0)</f>
        <v>0</v>
      </c>
      <c r="T169" s="48">
        <f>IFERROR(VLOOKUP(C169,[4]Féminines!$B$3:$I$89,6,FALSE),0)</f>
        <v>0</v>
      </c>
      <c r="U169">
        <f t="shared" si="8"/>
        <v>4</v>
      </c>
    </row>
    <row r="170" spans="1:21" ht="14.45" customHeight="1" x14ac:dyDescent="0.25">
      <c r="A170" s="49" t="e">
        <f t="shared" si="7"/>
        <v>#N/A</v>
      </c>
      <c r="B170" s="49" t="e">
        <f t="shared" si="10"/>
        <v>#N/A</v>
      </c>
      <c r="D170" s="49"/>
      <c r="E170" s="49" t="e">
        <f>VLOOKUP(C170,[3]A!$D$2:$J$450,7,FALSE)</f>
        <v>#N/A</v>
      </c>
      <c r="F170" s="50" t="e">
        <f>VLOOKUP(C170,[3]A!$D$2:$H$407,5,FALSE)</f>
        <v>#N/A</v>
      </c>
      <c r="J170" s="105">
        <f>VLOOKUP(C170,Route2021!$C$2:$J$1212,8,FALSE)</f>
        <v>0</v>
      </c>
      <c r="N170" s="49" t="e">
        <f>VLOOKUP(C170,Bilan!$B$4:$D$1785,3,FALSE)</f>
        <v>#N/A</v>
      </c>
      <c r="O170" s="49" t="e">
        <f>VLOOKUP(C170,'[6]Feuil1 (2)'!$B$2:$F$145,5,FALSE)</f>
        <v>#N/A</v>
      </c>
      <c r="P170" s="50" t="e">
        <f>VLOOKUP(C170,[5]A!$D$2:$L$521,10,FALSE)</f>
        <v>#N/A</v>
      </c>
      <c r="Q170" s="48">
        <f>IFERROR(VLOOKUP(C170,'[4]1ère'!$B$3:$I$89,7,FALSE),0)</f>
        <v>0</v>
      </c>
      <c r="R170" s="48">
        <f>IFERROR(VLOOKUP(C170,'[4]2ème'!$B$3:$I$116,6,FALSE),0)</f>
        <v>0</v>
      </c>
      <c r="S170" s="48">
        <f>IFERROR(VLOOKUP(C170,'[4]3ème'!$B$3:$I$230,6,FALSE),0)</f>
        <v>0</v>
      </c>
      <c r="T170" s="48">
        <f>IFERROR(VLOOKUP(C170,[4]Féminines!$B$3:$I$89,6,FALSE),0)</f>
        <v>0</v>
      </c>
      <c r="U170">
        <f t="shared" si="8"/>
        <v>0</v>
      </c>
    </row>
    <row r="171" spans="1:21" ht="14.45" customHeight="1" x14ac:dyDescent="0.25">
      <c r="A171" s="49" t="e">
        <f t="shared" si="7"/>
        <v>#N/A</v>
      </c>
      <c r="B171" s="49">
        <f t="shared" si="10"/>
        <v>144333</v>
      </c>
      <c r="C171" s="49" t="s">
        <v>237</v>
      </c>
      <c r="D171" s="49" t="str">
        <f>VLOOKUP(C171,[3]A!$D$2:$F$350,3,FALSE)</f>
        <v>TEAM DECOPUB PROVILLE</v>
      </c>
      <c r="E171" s="49" t="str">
        <f>VLOOKUP(C171,[3]A!$D$2:$J$450,7,FALSE)</f>
        <v>05965594028</v>
      </c>
      <c r="F171" s="50" t="str">
        <f>VLOOKUP(C171,[3]A!$D$2:$H$407,5,FALSE)</f>
        <v>Adulte Masculin 50/59 ans</v>
      </c>
      <c r="J171" s="105">
        <f>VLOOKUP(C171,Route2021!$C$2:$J$1212,8,FALSE)</f>
        <v>1</v>
      </c>
      <c r="N171" s="49">
        <f>VLOOKUP(C171,Bilan!$B$4:$D$1785,3,FALSE)</f>
        <v>144333</v>
      </c>
      <c r="O171" s="49" t="e">
        <f>VLOOKUP(C171,'[6]Feuil1 (2)'!$B$2:$F$145,5,FALSE)</f>
        <v>#N/A</v>
      </c>
      <c r="P171" s="50" t="e">
        <f>VLOOKUP(C171,[5]A!$D$2:$L$521,10,FALSE)</f>
        <v>#N/A</v>
      </c>
      <c r="Q171" s="48">
        <f>IFERROR(VLOOKUP(C171,'[4]1ère'!$B$3:$I$89,7,FALSE),0)</f>
        <v>0</v>
      </c>
      <c r="R171" s="48">
        <f>IFERROR(VLOOKUP(C171,'[4]2ème'!$B$3:$I$116,6,FALSE),0)</f>
        <v>0</v>
      </c>
      <c r="S171" s="48">
        <f>IFERROR(VLOOKUP(C171,'[4]3ème'!$B$3:$I$230,6,FALSE),0)</f>
        <v>0</v>
      </c>
      <c r="T171" s="48">
        <f>IFERROR(VLOOKUP(C171,[4]Féminines!$B$3:$I$89,6,FALSE),0)</f>
        <v>0</v>
      </c>
      <c r="U171">
        <f t="shared" si="8"/>
        <v>0</v>
      </c>
    </row>
    <row r="172" spans="1:21" ht="14.45" customHeight="1" x14ac:dyDescent="0.25">
      <c r="A172" s="49" t="e">
        <f t="shared" si="7"/>
        <v>#N/A</v>
      </c>
      <c r="B172" s="49">
        <f t="shared" si="10"/>
        <v>5156</v>
      </c>
      <c r="C172" s="49" t="s">
        <v>1906</v>
      </c>
      <c r="D172" s="49" t="str">
        <f>VLOOKUP(C172,[3]A!$D$2:$F$350,3,FALSE)</f>
        <v>TEAM DECOPUB PROVILLE</v>
      </c>
      <c r="E172" s="49" t="str">
        <f>VLOOKUP(C172,[3]A!$D$2:$J$450,7,FALSE)</f>
        <v>05999019490</v>
      </c>
      <c r="F172" s="50" t="str">
        <f>VLOOKUP(C172,[3]A!$D$2:$H$407,5,FALSE)</f>
        <v>Adulte Masculin 20/29 ans</v>
      </c>
      <c r="J172" s="105">
        <f>VLOOKUP(C172,Route2021!$C$2:$J$1212,8,FALSE)</f>
        <v>0</v>
      </c>
      <c r="N172" s="49">
        <f>VLOOKUP(C172,Bilan!$B$4:$D$1785,3,FALSE)</f>
        <v>5156</v>
      </c>
      <c r="O172" s="49" t="e">
        <f>VLOOKUP(C172,'[6]Feuil1 (2)'!$B$2:$F$145,5,FALSE)</f>
        <v>#N/A</v>
      </c>
      <c r="P172" s="50" t="e">
        <f>VLOOKUP(C172,[5]A!$D$2:$L$521,10,FALSE)</f>
        <v>#N/A</v>
      </c>
      <c r="Q172" s="48">
        <f>IFERROR(VLOOKUP(C172,'[4]1ère'!$B$3:$I$89,7,FALSE),0)</f>
        <v>0</v>
      </c>
      <c r="R172" s="48">
        <f>IFERROR(VLOOKUP(C172,'[4]2ème'!$B$3:$I$116,6,FALSE),0)</f>
        <v>0</v>
      </c>
      <c r="S172" s="48">
        <f>IFERROR(VLOOKUP(C172,'[4]3ème'!$B$3:$I$230,6,FALSE),0)</f>
        <v>0</v>
      </c>
      <c r="T172" s="48">
        <f>IFERROR(VLOOKUP(C172,[4]Féminines!$B$3:$I$89,6,FALSE),0)</f>
        <v>0</v>
      </c>
      <c r="U172">
        <f t="shared" si="8"/>
        <v>0</v>
      </c>
    </row>
    <row r="173" spans="1:21" ht="14.45" customHeight="1" x14ac:dyDescent="0.25">
      <c r="A173" s="49" t="e">
        <f t="shared" si="7"/>
        <v>#N/A</v>
      </c>
      <c r="B173" s="49">
        <f t="shared" si="10"/>
        <v>2351</v>
      </c>
      <c r="C173" s="49" t="s">
        <v>1908</v>
      </c>
      <c r="D173" s="49" t="str">
        <f>VLOOKUP(C173,[3]A!$D$2:$F$350,3,FALSE)</f>
        <v>CAMPHIN EN CAREMBAULT CYCLING TEAM</v>
      </c>
      <c r="E173" s="49" t="str">
        <f>VLOOKUP(C173,[3]A!$D$2:$J$450,7,FALSE)</f>
        <v>05999015645</v>
      </c>
      <c r="F173" s="50" t="str">
        <f>VLOOKUP(C173,[3]A!$D$2:$H$407,5,FALSE)</f>
        <v>Adulte Masculin 50/59 ans</v>
      </c>
      <c r="J173" s="105">
        <f>VLOOKUP(C173,Route2021!$C$2:$J$1212,8,FALSE)</f>
        <v>0</v>
      </c>
      <c r="N173" s="49">
        <f>VLOOKUP(C173,Bilan!$B$4:$D$1785,3,FALSE)</f>
        <v>2351</v>
      </c>
      <c r="O173" s="49" t="e">
        <f>VLOOKUP(C173,'[6]Feuil1 (2)'!$B$2:$F$145,5,FALSE)</f>
        <v>#N/A</v>
      </c>
      <c r="P173" s="50" t="e">
        <f>VLOOKUP(C173,[5]A!$D$2:$L$521,10,FALSE)</f>
        <v>#N/A</v>
      </c>
      <c r="Q173" s="48">
        <f>IFERROR(VLOOKUP(C173,'[4]1ère'!$B$3:$I$89,7,FALSE),0)</f>
        <v>0</v>
      </c>
      <c r="R173" s="48">
        <f>IFERROR(VLOOKUP(C173,'[4]2ème'!$B$3:$I$116,6,FALSE),0)</f>
        <v>0</v>
      </c>
      <c r="S173" s="48">
        <f>IFERROR(VLOOKUP(C173,'[4]3ème'!$B$3:$I$230,6,FALSE),0)</f>
        <v>0</v>
      </c>
      <c r="T173" s="48">
        <f>IFERROR(VLOOKUP(C173,[4]Féminines!$B$3:$I$89,6,FALSE),0)</f>
        <v>0</v>
      </c>
      <c r="U173">
        <f t="shared" si="8"/>
        <v>0</v>
      </c>
    </row>
    <row r="174" spans="1:21" ht="14.45" customHeight="1" x14ac:dyDescent="0.25">
      <c r="A174" s="49" t="e">
        <f t="shared" si="7"/>
        <v>#N/A</v>
      </c>
      <c r="B174" s="49" t="e">
        <f t="shared" si="10"/>
        <v>#N/A</v>
      </c>
      <c r="D174" s="49"/>
      <c r="E174" s="49" t="e">
        <f>VLOOKUP(C174,[3]A!$D$2:$J$450,7,FALSE)</f>
        <v>#N/A</v>
      </c>
      <c r="F174" s="50" t="e">
        <f>VLOOKUP(C174,[3]A!$D$2:$H$407,5,FALSE)</f>
        <v>#N/A</v>
      </c>
      <c r="J174" s="105">
        <f>VLOOKUP(C174,Route2021!$C$2:$J$1212,8,FALSE)</f>
        <v>0</v>
      </c>
      <c r="N174" s="49" t="e">
        <f>VLOOKUP(C174,Bilan!$B$4:$D$1785,3,FALSE)</f>
        <v>#N/A</v>
      </c>
      <c r="O174" s="49" t="e">
        <f>VLOOKUP(C174,'[6]Feuil1 (2)'!$B$2:$F$145,5,FALSE)</f>
        <v>#N/A</v>
      </c>
      <c r="P174" s="50" t="e">
        <f>VLOOKUP(C174,[5]A!$D$2:$L$521,10,FALSE)</f>
        <v>#N/A</v>
      </c>
      <c r="Q174" s="48">
        <f>IFERROR(VLOOKUP(C174,'[4]1ère'!$B$3:$I$89,7,FALSE),0)</f>
        <v>0</v>
      </c>
      <c r="R174" s="48">
        <f>IFERROR(VLOOKUP(C174,'[4]2ème'!$B$3:$I$116,6,FALSE),0)</f>
        <v>0</v>
      </c>
      <c r="S174" s="48">
        <f>IFERROR(VLOOKUP(C174,'[4]3ème'!$B$3:$I$230,6,FALSE),0)</f>
        <v>0</v>
      </c>
      <c r="T174" s="48">
        <f>IFERROR(VLOOKUP(C174,[4]Féminines!$B$3:$I$89,6,FALSE),0)</f>
        <v>0</v>
      </c>
      <c r="U174">
        <f t="shared" si="8"/>
        <v>0</v>
      </c>
    </row>
    <row r="175" spans="1:21" ht="14.45" customHeight="1" x14ac:dyDescent="0.25">
      <c r="A175" s="49" t="e">
        <f t="shared" si="7"/>
        <v>#N/A</v>
      </c>
      <c r="B175" s="49">
        <f t="shared" si="10"/>
        <v>7034</v>
      </c>
      <c r="C175" s="49" t="s">
        <v>3601</v>
      </c>
      <c r="D175" s="49" t="str">
        <f>VLOOKUP(C175,[3]A!$D$2:$F$350,3,FALSE)</f>
        <v>ESPOIR CYCLISTE WAMBRECHIES MARQUETTE</v>
      </c>
      <c r="E175" s="49" t="str">
        <f>VLOOKUP(C175,[3]A!$D$2:$J$450,7,FALSE)</f>
        <v>05999126987</v>
      </c>
      <c r="F175" s="50" t="str">
        <f>VLOOKUP(C175,[3]A!$D$2:$H$407,5,FALSE)</f>
        <v>Adulte Masculin 30/39 ans</v>
      </c>
      <c r="J175" s="105">
        <f>VLOOKUP(C175,Route2021!$C$2:$J$1212,8,FALSE)</f>
        <v>0</v>
      </c>
      <c r="N175" s="49">
        <f>VLOOKUP(C175,Bilan!$B$4:$D$1785,3,FALSE)</f>
        <v>7034</v>
      </c>
      <c r="O175" s="49" t="e">
        <f>VLOOKUP(C175,'[6]Feuil1 (2)'!$B$2:$F$145,5,FALSE)</f>
        <v>#N/A</v>
      </c>
      <c r="P175" s="50" t="e">
        <f>VLOOKUP(C175,[5]A!$D$2:$L$521,10,FALSE)</f>
        <v>#N/A</v>
      </c>
      <c r="Q175" s="48">
        <f>IFERROR(VLOOKUP(C175,'[4]1ère'!$B$3:$I$89,7,FALSE),0)</f>
        <v>0</v>
      </c>
      <c r="R175" s="48">
        <f>IFERROR(VLOOKUP(C175,'[4]2ème'!$B$3:$I$116,6,FALSE),0)</f>
        <v>0</v>
      </c>
      <c r="S175" s="48">
        <f>IFERROR(VLOOKUP(C175,'[4]3ème'!$B$3:$I$230,6,FALSE),0)</f>
        <v>0</v>
      </c>
      <c r="T175" s="48">
        <f>IFERROR(VLOOKUP(C175,[4]Féminines!$B$3:$I$89,6,FALSE),0)</f>
        <v>0</v>
      </c>
      <c r="U175">
        <f t="shared" si="8"/>
        <v>0</v>
      </c>
    </row>
    <row r="176" spans="1:21" ht="14.45" customHeight="1" x14ac:dyDescent="0.25">
      <c r="A176" s="49" t="e">
        <f t="shared" si="7"/>
        <v>#N/A</v>
      </c>
      <c r="B176" s="49">
        <f t="shared" si="10"/>
        <v>144279</v>
      </c>
      <c r="C176" s="49" t="s">
        <v>585</v>
      </c>
      <c r="D176" s="49" t="str">
        <f>VLOOKUP(C176,[3]A!$D$2:$F$350,3,FALSE)</f>
        <v>UNION SPORTIVE SAINT ANDRE</v>
      </c>
      <c r="E176" s="49" t="str">
        <f>VLOOKUP(C176,[3]A!$D$2:$J$450,7,FALSE)</f>
        <v>05999021232</v>
      </c>
      <c r="F176" s="50" t="str">
        <f>VLOOKUP(C176,[3]A!$D$2:$H$407,5,FALSE)</f>
        <v>Adulte Masculin 40/49 ans</v>
      </c>
      <c r="J176" s="105">
        <f>VLOOKUP(C176,Route2021!$C$2:$J$1212,8,FALSE)</f>
        <v>0</v>
      </c>
      <c r="N176" s="49">
        <f>VLOOKUP(C176,Bilan!$B$4:$D$1785,3,FALSE)</f>
        <v>144279</v>
      </c>
      <c r="O176" s="49" t="e">
        <f>VLOOKUP(C176,'[6]Feuil1 (2)'!$B$2:$F$145,5,FALSE)</f>
        <v>#N/A</v>
      </c>
      <c r="P176" s="50" t="e">
        <f>VLOOKUP(C176,[5]A!$D$2:$L$521,10,FALSE)</f>
        <v>#N/A</v>
      </c>
      <c r="Q176" s="48">
        <f>IFERROR(VLOOKUP(C176,'[4]1ère'!$B$3:$I$89,7,FALSE),0)</f>
        <v>0</v>
      </c>
      <c r="R176" s="48">
        <f>IFERROR(VLOOKUP(C176,'[4]2ème'!$B$3:$I$116,6,FALSE),0)</f>
        <v>0</v>
      </c>
      <c r="S176" s="48">
        <f>IFERROR(VLOOKUP(C176,'[4]3ème'!$B$3:$I$230,6,FALSE),0)</f>
        <v>0</v>
      </c>
      <c r="T176" s="48">
        <f>IFERROR(VLOOKUP(C176,[4]Féminines!$B$3:$I$89,6,FALSE),0)</f>
        <v>0</v>
      </c>
      <c r="U176">
        <f t="shared" si="8"/>
        <v>0</v>
      </c>
    </row>
    <row r="177" spans="1:21" ht="14.45" customHeight="1" x14ac:dyDescent="0.25">
      <c r="A177" s="49" t="e">
        <f t="shared" si="7"/>
        <v>#N/A</v>
      </c>
      <c r="B177" s="49">
        <f t="shared" si="10"/>
        <v>144490</v>
      </c>
      <c r="C177" s="49" t="s">
        <v>696</v>
      </c>
      <c r="D177" s="49" t="str">
        <f>VLOOKUP(C177,[3]A!$D$2:$F$350,3,FALSE)</f>
        <v>NEW ORANGE TEAM BOUSBECQUE</v>
      </c>
      <c r="E177" s="49" t="str">
        <f>VLOOKUP(C177,[3]A!$D$2:$J$450,7,FALSE)</f>
        <v>05996224505</v>
      </c>
      <c r="F177" s="50" t="str">
        <f>VLOOKUP(C177,[3]A!$D$2:$H$407,5,FALSE)</f>
        <v>Adulte Masculin 40/49 ans</v>
      </c>
      <c r="J177" s="105">
        <f>VLOOKUP(C177,Route2021!$C$2:$J$1212,8,FALSE)</f>
        <v>0</v>
      </c>
      <c r="N177" s="49">
        <f>VLOOKUP(C177,Bilan!$B$4:$D$1785,3,FALSE)</f>
        <v>144490</v>
      </c>
      <c r="O177" s="49" t="e">
        <f>VLOOKUP(C177,'[6]Feuil1 (2)'!$B$2:$F$145,5,FALSE)</f>
        <v>#N/A</v>
      </c>
      <c r="P177" s="50" t="e">
        <f>VLOOKUP(C177,[5]A!$D$2:$L$521,10,FALSE)</f>
        <v>#N/A</v>
      </c>
      <c r="Q177" s="48">
        <f>IFERROR(VLOOKUP(C177,'[4]1ère'!$B$3:$I$89,7,FALSE),0)</f>
        <v>0</v>
      </c>
      <c r="R177" s="48">
        <f>IFERROR(VLOOKUP(C177,'[4]2ème'!$B$3:$I$116,6,FALSE),0)</f>
        <v>0</v>
      </c>
      <c r="S177" s="48">
        <f>IFERROR(VLOOKUP(C177,'[4]3ème'!$B$3:$I$230,6,FALSE),0)</f>
        <v>0</v>
      </c>
      <c r="T177" s="48">
        <f>IFERROR(VLOOKUP(C177,[4]Féminines!$B$3:$I$89,6,FALSE),0)</f>
        <v>0</v>
      </c>
      <c r="U177">
        <f t="shared" si="8"/>
        <v>0</v>
      </c>
    </row>
    <row r="178" spans="1:21" ht="14.45" customHeight="1" x14ac:dyDescent="0.25">
      <c r="A178" s="49">
        <f t="shared" si="7"/>
        <v>0</v>
      </c>
      <c r="B178" s="49" t="str">
        <f t="shared" si="10"/>
        <v xml:space="preserve"> </v>
      </c>
      <c r="C178" s="49" t="s">
        <v>23</v>
      </c>
      <c r="D178" s="49" t="s">
        <v>23</v>
      </c>
      <c r="E178" s="49" t="e">
        <f>VLOOKUP(C178,[3]A!$D$2:$J$450,7,FALSE)</f>
        <v>#N/A</v>
      </c>
      <c r="F178" s="50" t="e">
        <f>VLOOKUP(C178,[3]A!$D$2:$H$407,5,FALSE)</f>
        <v>#N/A</v>
      </c>
      <c r="J178" s="105" t="e">
        <f>VLOOKUP(C178,Route2021!$C$2:$J$1212,8,FALSE)</f>
        <v>#N/A</v>
      </c>
      <c r="N178" s="49" t="str">
        <f>VLOOKUP(C178,Bilan!$B$4:$D$1785,3,FALSE)</f>
        <v xml:space="preserve"> </v>
      </c>
      <c r="O178" s="49">
        <f>VLOOKUP(C178,'[6]Feuil1 (2)'!$B$2:$F$145,5,FALSE)</f>
        <v>0</v>
      </c>
      <c r="P178" s="50" t="e">
        <f>VLOOKUP(C178,[5]A!$D$2:$L$521,10,FALSE)</f>
        <v>#N/A</v>
      </c>
      <c r="Q178" s="48">
        <f>IFERROR(VLOOKUP(C178,'[4]1ère'!$B$3:$I$89,7,FALSE),0)</f>
        <v>0</v>
      </c>
      <c r="R178" s="48">
        <f>IFERROR(VLOOKUP(C178,'[4]2ème'!$B$3:$I$116,6,FALSE),0)</f>
        <v>0</v>
      </c>
      <c r="S178" s="48">
        <f>IFERROR(VLOOKUP(C178,'[4]3ème'!$B$3:$I$230,6,FALSE),0)</f>
        <v>0</v>
      </c>
      <c r="T178" s="48">
        <f>IFERROR(VLOOKUP(C178,[4]Féminines!$B$3:$I$89,6,FALSE),0)</f>
        <v>0</v>
      </c>
      <c r="U178">
        <f t="shared" si="8"/>
        <v>0</v>
      </c>
    </row>
    <row r="179" spans="1:21" ht="14.45" customHeight="1" x14ac:dyDescent="0.25">
      <c r="A179" s="49" t="e">
        <f t="shared" si="7"/>
        <v>#N/A</v>
      </c>
      <c r="B179" s="49" t="e">
        <f t="shared" si="10"/>
        <v>#N/A</v>
      </c>
      <c r="D179" s="49"/>
      <c r="E179" s="49" t="e">
        <f>VLOOKUP(C179,[3]A!$D$2:$J$450,7,FALSE)</f>
        <v>#N/A</v>
      </c>
      <c r="F179" s="50" t="e">
        <f>VLOOKUP(C179,[3]A!$D$2:$H$407,5,FALSE)</f>
        <v>#N/A</v>
      </c>
      <c r="J179" s="105">
        <f>VLOOKUP(C179,Route2021!$C$2:$J$1212,8,FALSE)</f>
        <v>0</v>
      </c>
      <c r="N179" s="49" t="e">
        <f>VLOOKUP(C179,Bilan!$B$4:$D$1785,3,FALSE)</f>
        <v>#N/A</v>
      </c>
      <c r="O179" s="49" t="e">
        <f>VLOOKUP(C179,'[6]Feuil1 (2)'!$B$2:$F$145,5,FALSE)</f>
        <v>#N/A</v>
      </c>
      <c r="P179" s="50" t="e">
        <f>VLOOKUP(C179,[5]A!$D$2:$L$521,10,FALSE)</f>
        <v>#N/A</v>
      </c>
      <c r="Q179" s="48">
        <f>IFERROR(VLOOKUP(C179,'[4]1ère'!$B$3:$I$89,7,FALSE),0)</f>
        <v>0</v>
      </c>
      <c r="R179" s="48">
        <f>IFERROR(VLOOKUP(C179,'[4]2ème'!$B$3:$I$116,6,FALSE),0)</f>
        <v>0</v>
      </c>
      <c r="S179" s="48">
        <f>IFERROR(VLOOKUP(C179,'[4]3ème'!$B$3:$I$230,6,FALSE),0)</f>
        <v>0</v>
      </c>
      <c r="T179" s="48">
        <f>IFERROR(VLOOKUP(C179,[4]Féminines!$B$3:$I$89,6,FALSE),0)</f>
        <v>0</v>
      </c>
      <c r="U179">
        <f t="shared" si="8"/>
        <v>0</v>
      </c>
    </row>
    <row r="180" spans="1:21" ht="14.45" customHeight="1" x14ac:dyDescent="0.25">
      <c r="A180" s="49" t="e">
        <f t="shared" si="7"/>
        <v>#N/A</v>
      </c>
      <c r="B180" s="49" t="e">
        <f t="shared" si="10"/>
        <v>#N/A</v>
      </c>
      <c r="D180" s="49"/>
      <c r="E180" s="49" t="e">
        <f>VLOOKUP(C180,[3]A!$D$2:$J$450,7,FALSE)</f>
        <v>#N/A</v>
      </c>
      <c r="F180" s="50" t="e">
        <f>VLOOKUP(C180,[3]A!$D$2:$H$407,5,FALSE)</f>
        <v>#N/A</v>
      </c>
      <c r="J180" s="105">
        <f>VLOOKUP(C180,Route2021!$C$2:$J$1212,8,FALSE)</f>
        <v>0</v>
      </c>
      <c r="N180" s="49" t="e">
        <f>VLOOKUP(C180,Bilan!$B$4:$D$1785,3,FALSE)</f>
        <v>#N/A</v>
      </c>
      <c r="O180" s="49" t="e">
        <f>VLOOKUP(C180,'[6]Feuil1 (2)'!$B$2:$F$145,5,FALSE)</f>
        <v>#N/A</v>
      </c>
      <c r="P180" s="50" t="e">
        <f>VLOOKUP(C180,[5]A!$D$2:$L$521,10,FALSE)</f>
        <v>#N/A</v>
      </c>
      <c r="Q180" s="48">
        <f>IFERROR(VLOOKUP(C180,'[4]1ère'!$B$3:$I$89,7,FALSE),0)</f>
        <v>0</v>
      </c>
      <c r="R180" s="48">
        <f>IFERROR(VLOOKUP(C180,'[4]2ème'!$B$3:$I$116,6,FALSE),0)</f>
        <v>0</v>
      </c>
      <c r="S180" s="48">
        <f>IFERROR(VLOOKUP(C180,'[4]3ème'!$B$3:$I$230,6,FALSE),0)</f>
        <v>0</v>
      </c>
      <c r="T180" s="48">
        <f>IFERROR(VLOOKUP(C180,[4]Féminines!$B$3:$I$89,6,FALSE),0)</f>
        <v>0</v>
      </c>
      <c r="U180">
        <f t="shared" si="8"/>
        <v>0</v>
      </c>
    </row>
    <row r="181" spans="1:21" ht="14.45" customHeight="1" x14ac:dyDescent="0.25">
      <c r="A181" s="49" t="e">
        <f t="shared" si="7"/>
        <v>#N/A</v>
      </c>
      <c r="B181" s="49" t="e">
        <f t="shared" si="10"/>
        <v>#N/A</v>
      </c>
      <c r="D181" s="49"/>
      <c r="E181" s="49" t="e">
        <f>VLOOKUP(C181,[3]A!$D$2:$J$450,7,FALSE)</f>
        <v>#N/A</v>
      </c>
      <c r="F181" s="50" t="e">
        <f>VLOOKUP(C181,[3]A!$D$2:$H$407,5,FALSE)</f>
        <v>#N/A</v>
      </c>
      <c r="J181" s="105">
        <f>VLOOKUP(C181,Route2021!$C$2:$J$1212,8,FALSE)</f>
        <v>0</v>
      </c>
      <c r="N181" s="49" t="e">
        <f>VLOOKUP(C181,Bilan!$B$4:$D$1785,3,FALSE)</f>
        <v>#N/A</v>
      </c>
      <c r="O181" s="49" t="e">
        <f>VLOOKUP(C181,'[6]Feuil1 (2)'!$B$2:$F$145,5,FALSE)</f>
        <v>#N/A</v>
      </c>
      <c r="P181" s="50" t="e">
        <f>VLOOKUP(C181,[5]A!$D$2:$L$521,10,FALSE)</f>
        <v>#N/A</v>
      </c>
      <c r="Q181" s="48">
        <f>IFERROR(VLOOKUP(C181,'[4]1ère'!$B$3:$I$89,7,FALSE),0)</f>
        <v>0</v>
      </c>
      <c r="R181" s="48">
        <f>IFERROR(VLOOKUP(C181,'[4]2ème'!$B$3:$I$116,6,FALSE),0)</f>
        <v>0</v>
      </c>
      <c r="S181" s="48">
        <f>IFERROR(VLOOKUP(C181,'[4]3ème'!$B$3:$I$230,6,FALSE),0)</f>
        <v>0</v>
      </c>
      <c r="T181" s="48">
        <f>IFERROR(VLOOKUP(C181,[4]Féminines!$B$3:$I$89,6,FALSE),0)</f>
        <v>0</v>
      </c>
      <c r="U181">
        <f t="shared" si="8"/>
        <v>0</v>
      </c>
    </row>
    <row r="182" spans="1:21" ht="14.45" customHeight="1" x14ac:dyDescent="0.25">
      <c r="A182" s="49" t="e">
        <f t="shared" si="7"/>
        <v>#N/A</v>
      </c>
      <c r="B182" s="49" t="e">
        <f t="shared" si="10"/>
        <v>#N/A</v>
      </c>
      <c r="D182" s="49"/>
      <c r="E182" s="49" t="e">
        <f>VLOOKUP(C182,[3]A!$D$2:$J$450,7,FALSE)</f>
        <v>#N/A</v>
      </c>
      <c r="F182" s="50" t="e">
        <f>VLOOKUP(C182,[3]A!$D$2:$H$407,5,FALSE)</f>
        <v>#N/A</v>
      </c>
      <c r="J182" s="105">
        <f>VLOOKUP(C182,Route2021!$C$2:$J$1212,8,FALSE)</f>
        <v>0</v>
      </c>
      <c r="N182" s="49" t="e">
        <f>VLOOKUP(C182,Bilan!$B$4:$D$1785,3,FALSE)</f>
        <v>#N/A</v>
      </c>
      <c r="O182" s="49" t="e">
        <f>VLOOKUP(C182,'[6]Feuil1 (2)'!$B$2:$F$145,5,FALSE)</f>
        <v>#N/A</v>
      </c>
      <c r="P182" s="50" t="e">
        <f>VLOOKUP(C182,[5]A!$D$2:$L$521,10,FALSE)</f>
        <v>#N/A</v>
      </c>
      <c r="Q182" s="48">
        <f>IFERROR(VLOOKUP(C182,'[4]1ère'!$B$3:$I$89,7,FALSE),0)</f>
        <v>0</v>
      </c>
      <c r="R182" s="48">
        <f>IFERROR(VLOOKUP(C182,'[4]2ème'!$B$3:$I$116,6,FALSE),0)</f>
        <v>0</v>
      </c>
      <c r="S182" s="48">
        <f>IFERROR(VLOOKUP(C182,'[4]3ème'!$B$3:$I$230,6,FALSE),0)</f>
        <v>0</v>
      </c>
      <c r="T182" s="48">
        <f>IFERROR(VLOOKUP(C182,[4]Féminines!$B$3:$I$89,6,FALSE),0)</f>
        <v>0</v>
      </c>
      <c r="U182">
        <f t="shared" si="8"/>
        <v>0</v>
      </c>
    </row>
    <row r="183" spans="1:21" ht="14.45" customHeight="1" x14ac:dyDescent="0.25">
      <c r="A183" s="49" t="e">
        <f t="shared" si="7"/>
        <v>#N/A</v>
      </c>
      <c r="B183" s="49">
        <f t="shared" si="10"/>
        <v>144470</v>
      </c>
      <c r="C183" s="49" t="s">
        <v>2624</v>
      </c>
      <c r="D183" s="49" t="str">
        <f>VLOOKUP(C183,[3]A!$D$2:$F$350,3,FALSE)</f>
        <v>FLEURBAIX TEAM SHARK VTT</v>
      </c>
      <c r="E183" s="49" t="str">
        <f>VLOOKUP(C183,[3]A!$D$2:$J$450,7,FALSE)</f>
        <v>06297015338</v>
      </c>
      <c r="F183" s="50" t="str">
        <f>VLOOKUP(C183,[3]A!$D$2:$H$407,5,FALSE)</f>
        <v>Adulte Masculin 20/29 ans</v>
      </c>
      <c r="J183" s="105">
        <f>VLOOKUP(C183,Route2021!$C$2:$J$1212,8,FALSE)</f>
        <v>1</v>
      </c>
      <c r="N183" s="49">
        <f>VLOOKUP(C183,Bilan!$B$4:$D$1785,3,FALSE)</f>
        <v>144470</v>
      </c>
      <c r="O183" s="49" t="e">
        <f>VLOOKUP(C183,'[6]Feuil1 (2)'!$B$2:$F$145,5,FALSE)</f>
        <v>#N/A</v>
      </c>
      <c r="P183" s="50" t="e">
        <f>VLOOKUP(C183,[5]A!$D$2:$L$521,10,FALSE)</f>
        <v>#N/A</v>
      </c>
      <c r="Q183" s="48">
        <f>IFERROR(VLOOKUP(C183,'[4]1ère'!$B$3:$I$89,7,FALSE),0)</f>
        <v>0</v>
      </c>
      <c r="R183" s="48">
        <f>IFERROR(VLOOKUP(C183,'[4]2ème'!$B$3:$I$116,6,FALSE),0)</f>
        <v>0</v>
      </c>
      <c r="S183" s="48">
        <f>IFERROR(VLOOKUP(C183,'[4]3ème'!$B$3:$I$230,6,FALSE),0)</f>
        <v>0</v>
      </c>
      <c r="T183" s="48">
        <f>IFERROR(VLOOKUP(C183,[4]Féminines!$B$3:$I$89,6,FALSE),0)</f>
        <v>0</v>
      </c>
      <c r="U183">
        <f t="shared" si="8"/>
        <v>0</v>
      </c>
    </row>
    <row r="184" spans="1:21" ht="14.45" customHeight="1" x14ac:dyDescent="0.25">
      <c r="A184" s="49" t="e">
        <f t="shared" si="7"/>
        <v>#N/A</v>
      </c>
      <c r="B184" s="49" t="e">
        <f t="shared" si="10"/>
        <v>#N/A</v>
      </c>
      <c r="D184" s="49" t="e">
        <f>VLOOKUP(C184,[3]A!$D$2:$F$350,3,FALSE)</f>
        <v>#N/A</v>
      </c>
      <c r="E184" s="49" t="e">
        <f>VLOOKUP(C184,[3]A!$D$2:$J$450,7,FALSE)</f>
        <v>#N/A</v>
      </c>
      <c r="F184" s="50" t="e">
        <f>VLOOKUP(C184,[3]A!$D$2:$H$407,5,FALSE)</f>
        <v>#N/A</v>
      </c>
      <c r="J184" s="105">
        <f>VLOOKUP(C184,Route2021!$C$2:$J$1212,8,FALSE)</f>
        <v>0</v>
      </c>
      <c r="N184" s="49" t="e">
        <f>VLOOKUP(C184,Bilan!$B$4:$D$1785,3,FALSE)</f>
        <v>#N/A</v>
      </c>
      <c r="O184" s="49" t="e">
        <f>VLOOKUP(C184,'[6]Feuil1 (2)'!$B$2:$F$145,5,FALSE)</f>
        <v>#N/A</v>
      </c>
      <c r="P184" s="50" t="e">
        <f>VLOOKUP(C184,[5]A!$D$2:$L$521,10,FALSE)</f>
        <v>#N/A</v>
      </c>
      <c r="Q184" s="48">
        <f>IFERROR(VLOOKUP(C184,'[4]1ère'!$B$3:$I$89,7,FALSE),0)</f>
        <v>0</v>
      </c>
      <c r="R184" s="48">
        <f>IFERROR(VLOOKUP(C184,'[4]2ème'!$B$3:$I$116,6,FALSE),0)</f>
        <v>0</v>
      </c>
      <c r="S184" s="48">
        <f>IFERROR(VLOOKUP(C184,'[4]3ème'!$B$3:$I$230,6,FALSE),0)</f>
        <v>0</v>
      </c>
      <c r="T184" s="48">
        <f>IFERROR(VLOOKUP(C184,[4]Féminines!$B$3:$I$89,6,FALSE),0)</f>
        <v>0</v>
      </c>
      <c r="U184">
        <f t="shared" si="8"/>
        <v>0</v>
      </c>
    </row>
    <row r="185" spans="1:21" ht="14.45" customHeight="1" x14ac:dyDescent="0.25">
      <c r="A185" s="49" t="e">
        <f t="shared" si="7"/>
        <v>#N/A</v>
      </c>
      <c r="B185" s="49" t="e">
        <f t="shared" si="10"/>
        <v>#N/A</v>
      </c>
      <c r="D185" s="49" t="e">
        <f>VLOOKUP(C185,[3]A!$D$2:$F$350,3,FALSE)</f>
        <v>#N/A</v>
      </c>
      <c r="E185" s="49" t="e">
        <f>VLOOKUP(C185,[3]A!$D$2:$J$450,7,FALSE)</f>
        <v>#N/A</v>
      </c>
      <c r="F185" s="50" t="e">
        <f>VLOOKUP(C185,[3]A!$D$2:$H$407,5,FALSE)</f>
        <v>#N/A</v>
      </c>
      <c r="J185" s="105">
        <f>VLOOKUP(C185,Route2021!$C$2:$J$1212,8,FALSE)</f>
        <v>0</v>
      </c>
      <c r="N185" s="49" t="e">
        <f>VLOOKUP(C185,Bilan!$B$4:$D$1785,3,FALSE)</f>
        <v>#N/A</v>
      </c>
      <c r="O185" s="49" t="e">
        <f>VLOOKUP(C185,'[6]Feuil1 (2)'!$B$2:$F$145,5,FALSE)</f>
        <v>#N/A</v>
      </c>
      <c r="P185" s="50" t="e">
        <f>VLOOKUP(C185,[5]A!$D$2:$L$521,10,FALSE)</f>
        <v>#N/A</v>
      </c>
      <c r="Q185" s="48">
        <f>IFERROR(VLOOKUP(C185,'[4]1ère'!$B$3:$I$89,7,FALSE),0)</f>
        <v>0</v>
      </c>
      <c r="R185" s="48">
        <f>IFERROR(VLOOKUP(C185,'[4]2ème'!$B$3:$I$116,6,FALSE),0)</f>
        <v>0</v>
      </c>
      <c r="S185" s="48">
        <f>IFERROR(VLOOKUP(C185,'[4]3ème'!$B$3:$I$230,6,FALSE),0)</f>
        <v>0</v>
      </c>
      <c r="T185" s="48">
        <f>IFERROR(VLOOKUP(C185,[4]Féminines!$B$3:$I$89,6,FALSE),0)</f>
        <v>0</v>
      </c>
      <c r="U185">
        <f t="shared" si="8"/>
        <v>0</v>
      </c>
    </row>
    <row r="186" spans="1:21" ht="14.45" customHeight="1" x14ac:dyDescent="0.25">
      <c r="A186" s="49" t="e">
        <f t="shared" si="7"/>
        <v>#N/A</v>
      </c>
      <c r="B186" s="49" t="e">
        <f t="shared" si="10"/>
        <v>#N/A</v>
      </c>
      <c r="D186" s="49" t="e">
        <f>VLOOKUP(C186,[3]A!$D$2:$F$350,3,FALSE)</f>
        <v>#N/A</v>
      </c>
      <c r="E186" s="49" t="e">
        <f>VLOOKUP(C186,[3]A!$D$2:$J$450,7,FALSE)</f>
        <v>#N/A</v>
      </c>
      <c r="F186" s="50" t="e">
        <f>VLOOKUP(C186,[3]A!$D$2:$H$407,5,FALSE)</f>
        <v>#N/A</v>
      </c>
      <c r="J186" s="105">
        <f>VLOOKUP(C186,Route2021!$C$2:$J$1212,8,FALSE)</f>
        <v>0</v>
      </c>
      <c r="N186" s="49" t="e">
        <f>VLOOKUP(C186,Bilan!$B$4:$D$1785,3,FALSE)</f>
        <v>#N/A</v>
      </c>
      <c r="O186" s="49" t="e">
        <f>VLOOKUP(C186,'[6]Feuil1 (2)'!$B$2:$F$145,5,FALSE)</f>
        <v>#N/A</v>
      </c>
      <c r="P186" s="50" t="e">
        <f>VLOOKUP(C186,[5]A!$D$2:$L$521,10,FALSE)</f>
        <v>#N/A</v>
      </c>
      <c r="Q186" s="48">
        <f>IFERROR(VLOOKUP(C186,'[4]1ère'!$B$3:$I$89,7,FALSE),0)</f>
        <v>0</v>
      </c>
      <c r="R186" s="48">
        <f>IFERROR(VLOOKUP(C186,'[4]2ème'!$B$3:$I$116,6,FALSE),0)</f>
        <v>0</v>
      </c>
      <c r="S186" s="48">
        <f>IFERROR(VLOOKUP(C186,'[4]3ème'!$B$3:$I$230,6,FALSE),0)</f>
        <v>0</v>
      </c>
      <c r="T186" s="48">
        <f>IFERROR(VLOOKUP(C186,[4]Féminines!$B$3:$I$89,6,FALSE),0)</f>
        <v>0</v>
      </c>
      <c r="U186">
        <f t="shared" si="8"/>
        <v>0</v>
      </c>
    </row>
    <row r="187" spans="1:21" ht="14.45" customHeight="1" x14ac:dyDescent="0.25">
      <c r="A187" s="49">
        <f t="shared" si="7"/>
        <v>50</v>
      </c>
      <c r="B187" s="15">
        <f t="shared" si="9"/>
        <v>4826</v>
      </c>
      <c r="C187" s="49" t="s">
        <v>93</v>
      </c>
      <c r="D187" s="49" t="str">
        <f>VLOOKUP(C187,[3]A!$D$2:$F$350,3,FALSE)</f>
        <v>CYCLO CLUB ORCHIES</v>
      </c>
      <c r="E187" s="49" t="str">
        <f>VLOOKUP(C187,[3]A!$D$2:$J$450,7,FALSE)</f>
        <v>05957195697</v>
      </c>
      <c r="F187" s="50" t="str">
        <f>VLOOKUP(C187,[3]A!$D$2:$H$407,5,FALSE)</f>
        <v>Adulte Masculin 40/49 ans</v>
      </c>
      <c r="J187" s="105">
        <f>VLOOKUP(C187,Route2021!$C$2:$J$1212,8,FALSE)</f>
        <v>1</v>
      </c>
      <c r="N187" s="49">
        <f>VLOOKUP(C187,Bilan!$B$4:$D$1785,3,FALSE)</f>
        <v>4826</v>
      </c>
      <c r="O187" s="49">
        <f>VLOOKUP(C187,'[6]Feuil1 (2)'!$B$2:$F$145,5,FALSE)</f>
        <v>50</v>
      </c>
      <c r="P187" s="50" t="e">
        <f>VLOOKUP(C187,[5]A!$D$2:$L$521,10,FALSE)</f>
        <v>#N/A</v>
      </c>
      <c r="Q187" s="48">
        <f>IFERROR(VLOOKUP(C187,'[4]1ère'!$B$3:$I$89,7,FALSE),0)</f>
        <v>0</v>
      </c>
      <c r="R187" s="48">
        <f>IFERROR(VLOOKUP(C187,'[4]2ème'!$B$3:$I$116,6,FALSE),0)</f>
        <v>1</v>
      </c>
      <c r="S187" s="48">
        <f>IFERROR(VLOOKUP(C187,'[4]3ème'!$B$3:$I$230,6,FALSE),0)</f>
        <v>24</v>
      </c>
      <c r="T187" s="48">
        <f>IFERROR(VLOOKUP(C187,[4]Féminines!$B$3:$I$89,6,FALSE),0)</f>
        <v>0</v>
      </c>
      <c r="U187">
        <f t="shared" si="8"/>
        <v>25</v>
      </c>
    </row>
    <row r="188" spans="1:21" ht="14.45" customHeight="1" x14ac:dyDescent="0.25">
      <c r="A188" s="49">
        <f t="shared" si="7"/>
        <v>121</v>
      </c>
      <c r="B188" s="15">
        <f t="shared" si="9"/>
        <v>4425</v>
      </c>
      <c r="C188" s="49" t="s">
        <v>2586</v>
      </c>
      <c r="D188" s="49" t="str">
        <f>VLOOKUP(C188,[3]A!$D$2:$F$350,3,FALSE)</f>
        <v>BIACHE ST VAAST VELO CLUB</v>
      </c>
      <c r="E188" s="49" t="str">
        <f>VLOOKUP(C188,[3]A!$D$2:$J$450,7,FALSE)</f>
        <v>06263102864</v>
      </c>
      <c r="F188" s="50" t="str">
        <f>VLOOKUP(C188,[3]A!$D$2:$H$407,5,FALSE)</f>
        <v>Adulte Masculin 60 ans et plus</v>
      </c>
      <c r="J188" s="105">
        <v>1</v>
      </c>
      <c r="N188" s="49">
        <f>VLOOKUP(C188,Bilan!$B$4:$D$1785,3,FALSE)</f>
        <v>4425</v>
      </c>
      <c r="O188" s="49">
        <f>VLOOKUP(C188,'[6]Feuil1 (2)'!$B$2:$F$145,5,FALSE)</f>
        <v>121</v>
      </c>
      <c r="P188" s="50" t="e">
        <f>VLOOKUP(C188,[5]A!$D$2:$L$521,10,FALSE)</f>
        <v>#N/A</v>
      </c>
      <c r="Q188" s="48">
        <f>IFERROR(VLOOKUP(C188,'[4]1ère'!$B$3:$I$89,7,FALSE),0)</f>
        <v>0</v>
      </c>
      <c r="R188" s="48">
        <f>IFERROR(VLOOKUP(C188,'[4]2ème'!$B$3:$I$116,6,FALSE),0)</f>
        <v>0</v>
      </c>
      <c r="S188" s="48">
        <f>IFERROR(VLOOKUP(C188,'[4]3ème'!$B$3:$I$230,6,FALSE),0)</f>
        <v>30</v>
      </c>
      <c r="T188" s="48">
        <f>IFERROR(VLOOKUP(C188,[4]Féminines!$B$3:$I$89,6,FALSE),0)</f>
        <v>0</v>
      </c>
      <c r="U188">
        <f t="shared" si="8"/>
        <v>30</v>
      </c>
    </row>
    <row r="189" spans="1:21" ht="14.45" customHeight="1" x14ac:dyDescent="0.25">
      <c r="A189" s="49">
        <f t="shared" si="7"/>
        <v>3</v>
      </c>
      <c r="B189" s="15">
        <f t="shared" si="9"/>
        <v>144567</v>
      </c>
      <c r="C189" s="49" t="s">
        <v>92</v>
      </c>
      <c r="D189" s="49" t="str">
        <f>VLOOKUP(C189,[3]A!$D$2:$F$350,3,FALSE)</f>
        <v>CYCLOS RANDONNEURS LA BASSEE</v>
      </c>
      <c r="E189" s="49" t="str">
        <f>VLOOKUP(C189,[3]A!$D$2:$J$450,7,FALSE)</f>
        <v>05999012230</v>
      </c>
      <c r="F189" s="50" t="str">
        <f>VLOOKUP(C189,[3]A!$D$2:$H$407,5,FALSE)</f>
        <v>Adulte Masculin 50/59 ans</v>
      </c>
      <c r="J189" s="105">
        <f>VLOOKUP(C189,Route2021!$C$2:$J$1212,8,FALSE)</f>
        <v>1</v>
      </c>
      <c r="N189" s="49">
        <f>VLOOKUP(C189,Bilan!$B$4:$D$1785,3,FALSE)</f>
        <v>144567</v>
      </c>
      <c r="O189" s="49">
        <f>VLOOKUP(C189,'[6]Feuil1 (2)'!$B$2:$F$145,5,FALSE)</f>
        <v>3</v>
      </c>
      <c r="P189" s="50" t="e">
        <f>VLOOKUP(C189,[5]A!$D$2:$L$521,10,FALSE)</f>
        <v>#N/A</v>
      </c>
      <c r="Q189" s="48">
        <f>IFERROR(VLOOKUP(C189,'[4]1ère'!$B$3:$I$89,7,FALSE),0)</f>
        <v>0</v>
      </c>
      <c r="R189" s="48">
        <f>IFERROR(VLOOKUP(C189,'[4]2ème'!$B$3:$I$116,6,FALSE),0)</f>
        <v>0</v>
      </c>
      <c r="S189" s="48">
        <f>IFERROR(VLOOKUP(C189,'[4]3ème'!$B$3:$I$230,6,FALSE),0)</f>
        <v>22</v>
      </c>
      <c r="T189" s="48">
        <f>IFERROR(VLOOKUP(C189,[4]Féminines!$B$3:$I$89,6,FALSE),0)</f>
        <v>0</v>
      </c>
      <c r="U189">
        <f t="shared" si="8"/>
        <v>22</v>
      </c>
    </row>
    <row r="190" spans="1:21" ht="14.45" customHeight="1" x14ac:dyDescent="0.25">
      <c r="A190" s="49">
        <f t="shared" si="7"/>
        <v>5</v>
      </c>
      <c r="B190" s="15">
        <f t="shared" si="9"/>
        <v>4427</v>
      </c>
      <c r="C190" s="49" t="s">
        <v>2999</v>
      </c>
      <c r="D190" s="49" t="str">
        <f>VLOOKUP(C190,[3]A!$D$2:$F$350,3,FALSE)</f>
        <v>BIACHE ST VAAST VELO CLUB</v>
      </c>
      <c r="E190" s="49" t="str">
        <f>VLOOKUP(C190,[3]A!$D$2:$J$450,7,FALSE)</f>
        <v>06297051108</v>
      </c>
      <c r="F190" s="50" t="str">
        <f>VLOOKUP(C190,[3]A!$D$2:$H$407,5,FALSE)</f>
        <v>Adulte Masculin 50/59 ans</v>
      </c>
      <c r="J190" s="105" t="e">
        <f>VLOOKUP(C190,Route2021!$C$2:$J$1212,8,FALSE)</f>
        <v>#N/A</v>
      </c>
      <c r="N190" s="49">
        <f>VLOOKUP(C190,Bilan!$B$4:$D$1785,3,FALSE)</f>
        <v>4427</v>
      </c>
      <c r="O190" s="49">
        <f>VLOOKUP(C190,'[6]Feuil1 (2)'!$B$2:$F$145,5,FALSE)</f>
        <v>5</v>
      </c>
      <c r="P190" s="50" t="e">
        <f>VLOOKUP(C190,[5]A!$D$2:$L$521,10,FALSE)</f>
        <v>#N/A</v>
      </c>
      <c r="Q190" s="48">
        <f>IFERROR(VLOOKUP(C190,'[4]1ère'!$B$3:$I$89,7,FALSE),0)</f>
        <v>0</v>
      </c>
      <c r="R190" s="48">
        <f>IFERROR(VLOOKUP(C190,'[4]2ème'!$B$3:$I$116,6,FALSE),0)</f>
        <v>0</v>
      </c>
      <c r="S190" s="48">
        <f>IFERROR(VLOOKUP(C190,'[4]3ème'!$B$3:$I$230,6,FALSE),0)</f>
        <v>13</v>
      </c>
      <c r="T190" s="48">
        <f>IFERROR(VLOOKUP(C190,[4]Féminines!$B$3:$I$89,6,FALSE),0)</f>
        <v>0</v>
      </c>
      <c r="U190">
        <f t="shared" si="8"/>
        <v>13</v>
      </c>
    </row>
    <row r="191" spans="1:21" ht="14.45" customHeight="1" x14ac:dyDescent="0.25">
      <c r="A191" s="49" t="e">
        <f t="shared" si="7"/>
        <v>#N/A</v>
      </c>
      <c r="B191" s="49" t="e">
        <f t="shared" si="9"/>
        <v>#N/A</v>
      </c>
      <c r="D191" s="49"/>
      <c r="E191" s="49" t="e">
        <f>VLOOKUP(C191,[3]A!$D$2:$J$450,7,FALSE)</f>
        <v>#N/A</v>
      </c>
      <c r="F191" s="50" t="e">
        <f>VLOOKUP(C191,[3]A!$D$2:$H$407,5,FALSE)</f>
        <v>#N/A</v>
      </c>
      <c r="J191" s="105">
        <f>VLOOKUP(C191,Route2021!$C$2:$J$1212,8,FALSE)</f>
        <v>0</v>
      </c>
      <c r="N191" s="49" t="e">
        <f>VLOOKUP(C191,Bilan!$B$4:$D$1785,3,FALSE)</f>
        <v>#N/A</v>
      </c>
      <c r="O191" s="49" t="e">
        <f>VLOOKUP(C191,'[6]Feuil1 (2)'!$B$2:$F$145,5,FALSE)</f>
        <v>#N/A</v>
      </c>
      <c r="P191" s="50" t="e">
        <f>VLOOKUP(C191,[5]A!$D$2:$L$521,10,FALSE)</f>
        <v>#N/A</v>
      </c>
      <c r="Q191" s="48">
        <f>IFERROR(VLOOKUP(C191,'[4]1ère'!$B$3:$I$89,7,FALSE),0)</f>
        <v>0</v>
      </c>
      <c r="R191" s="48">
        <f>IFERROR(VLOOKUP(C191,'[4]2ème'!$B$3:$I$116,6,FALSE),0)</f>
        <v>0</v>
      </c>
      <c r="S191" s="48">
        <f>IFERROR(VLOOKUP(C191,'[4]3ème'!$B$3:$I$230,6,FALSE),0)</f>
        <v>0</v>
      </c>
      <c r="T191" s="48">
        <f>IFERROR(VLOOKUP(C191,[4]Féminines!$B$3:$I$89,6,FALSE),0)</f>
        <v>0</v>
      </c>
      <c r="U191">
        <f t="shared" si="8"/>
        <v>0</v>
      </c>
    </row>
    <row r="192" spans="1:21" ht="14.45" customHeight="1" x14ac:dyDescent="0.25">
      <c r="A192" s="49">
        <f t="shared" si="7"/>
        <v>56</v>
      </c>
      <c r="B192" s="15">
        <f t="shared" si="9"/>
        <v>144390</v>
      </c>
      <c r="C192" s="49" t="s">
        <v>114</v>
      </c>
      <c r="D192" s="49" t="str">
        <f>VLOOKUP(C192,[3]A!$D$2:$F$350,3,FALSE)</f>
        <v>ETOILE CYCLISTE TOURCOING</v>
      </c>
      <c r="E192" s="49" t="str">
        <f>VLOOKUP(C192,[3]A!$D$2:$J$450,7,FALSE)</f>
        <v>05994039435</v>
      </c>
      <c r="F192" s="50" t="str">
        <f>VLOOKUP(C192,[3]A!$D$2:$H$407,5,FALSE)</f>
        <v>Adulte Masculin 40/49 ans</v>
      </c>
      <c r="J192" s="105">
        <v>1</v>
      </c>
      <c r="N192" s="49">
        <f>VLOOKUP(C192,Bilan!$B$4:$D$1785,3,FALSE)</f>
        <v>144390</v>
      </c>
      <c r="O192" s="49">
        <f>VLOOKUP(C192,'[6]Feuil1 (2)'!$B$2:$F$145,5,FALSE)</f>
        <v>56</v>
      </c>
      <c r="P192" s="50" t="e">
        <f>VLOOKUP(C192,[5]A!$D$2:$L$521,10,FALSE)</f>
        <v>#N/A</v>
      </c>
      <c r="Q192" s="48">
        <f>IFERROR(VLOOKUP(C192,'[4]1ère'!$B$3:$I$89,7,FALSE),0)</f>
        <v>0</v>
      </c>
      <c r="R192" s="48">
        <f>IFERROR(VLOOKUP(C192,'[4]2ème'!$B$3:$I$116,6,FALSE),0)</f>
        <v>0</v>
      </c>
      <c r="S192" s="48">
        <f>IFERROR(VLOOKUP(C192,'[4]3ème'!$B$3:$I$230,6,FALSE),0)</f>
        <v>13</v>
      </c>
      <c r="T192" s="48">
        <f>IFERROR(VLOOKUP(C192,[4]Féminines!$B$3:$I$89,6,FALSE),0)</f>
        <v>0</v>
      </c>
      <c r="U192">
        <f t="shared" si="8"/>
        <v>13</v>
      </c>
    </row>
    <row r="193" spans="1:21" ht="14.45" customHeight="1" x14ac:dyDescent="0.25">
      <c r="A193" s="49" t="e">
        <f t="shared" si="7"/>
        <v>#N/A</v>
      </c>
      <c r="B193" s="15">
        <f t="shared" si="9"/>
        <v>144454</v>
      </c>
      <c r="C193" s="49" t="s">
        <v>94</v>
      </c>
      <c r="D193" s="49" t="str">
        <f>VLOOKUP(C193,[3]A!$D$2:$F$350,3,FALSE)</f>
        <v>HAVELUY CYCLO CLUB</v>
      </c>
      <c r="E193" s="49" t="str">
        <f>VLOOKUP(C193,[3]A!$D$2:$J$450,7,FALSE)</f>
        <v>05996222312</v>
      </c>
      <c r="F193" s="50" t="str">
        <f>VLOOKUP(C193,[3]A!$D$2:$H$407,5,FALSE)</f>
        <v>Adulte Masculin 40/49 ans</v>
      </c>
      <c r="J193" s="105">
        <f>VLOOKUP(C193,Route2021!$C$2:$J$1212,8,FALSE)</f>
        <v>0</v>
      </c>
      <c r="N193" s="49">
        <f>VLOOKUP(C193,Bilan!$B$4:$D$1785,3,FALSE)</f>
        <v>144454</v>
      </c>
      <c r="O193" s="49" t="e">
        <f>VLOOKUP(C193,'[6]Feuil1 (2)'!$B$2:$F$145,5,FALSE)</f>
        <v>#N/A</v>
      </c>
      <c r="P193" s="50" t="e">
        <f>VLOOKUP(C193,[5]A!$D$2:$L$521,10,FALSE)</f>
        <v>#N/A</v>
      </c>
      <c r="Q193" s="48">
        <f>IFERROR(VLOOKUP(C193,'[4]1ère'!$B$3:$I$89,7,FALSE),0)</f>
        <v>0</v>
      </c>
      <c r="R193" s="48">
        <f>IFERROR(VLOOKUP(C193,'[4]2ème'!$B$3:$I$116,6,FALSE),0)</f>
        <v>0</v>
      </c>
      <c r="S193" s="48">
        <f>IFERROR(VLOOKUP(C193,'[4]3ème'!$B$3:$I$230,6,FALSE),0)</f>
        <v>14</v>
      </c>
      <c r="T193" s="48">
        <f>IFERROR(VLOOKUP(C193,[4]Féminines!$B$3:$I$89,6,FALSE),0)</f>
        <v>0</v>
      </c>
      <c r="U193">
        <f t="shared" si="8"/>
        <v>14</v>
      </c>
    </row>
    <row r="194" spans="1:21" ht="14.45" customHeight="1" x14ac:dyDescent="0.25">
      <c r="A194" s="49" t="e">
        <f t="shared" si="7"/>
        <v>#N/A</v>
      </c>
      <c r="B194" s="15">
        <f t="shared" si="9"/>
        <v>2923</v>
      </c>
      <c r="C194" s="49" t="s">
        <v>635</v>
      </c>
      <c r="D194" s="49" t="str">
        <f>VLOOKUP(C194,[3]A!$D$2:$F$350,3,FALSE)</f>
        <v>UNION SPORTIVE SAINT ANDRE</v>
      </c>
      <c r="E194" s="49" t="str">
        <f>VLOOKUP(C194,[3]A!$D$2:$J$450,7,FALSE)</f>
        <v>05999070856</v>
      </c>
      <c r="F194" s="50" t="str">
        <f>VLOOKUP(C194,[3]A!$D$2:$H$407,5,FALSE)</f>
        <v>Adulte Masculin 60 ans et plus</v>
      </c>
      <c r="J194" s="105">
        <f>VLOOKUP(C194,Route2021!$C$2:$J$1212,8,FALSE)</f>
        <v>0</v>
      </c>
      <c r="N194" s="49">
        <f>VLOOKUP(C194,Bilan!$B$4:$D$1785,3,FALSE)</f>
        <v>2923</v>
      </c>
      <c r="O194" s="49" t="e">
        <f>VLOOKUP(C194,'[6]Feuil1 (2)'!$B$2:$F$145,5,FALSE)</f>
        <v>#N/A</v>
      </c>
      <c r="P194" s="50" t="e">
        <f>VLOOKUP(C194,[5]A!$D$2:$L$521,10,FALSE)</f>
        <v>#N/A</v>
      </c>
      <c r="Q194" s="48">
        <f>IFERROR(VLOOKUP(C194,'[4]1ère'!$B$3:$I$89,7,FALSE),0)</f>
        <v>0</v>
      </c>
      <c r="R194" s="48">
        <f>IFERROR(VLOOKUP(C194,'[4]2ème'!$B$3:$I$116,6,FALSE),0)</f>
        <v>0</v>
      </c>
      <c r="S194" s="48">
        <f>IFERROR(VLOOKUP(C194,'[4]3ème'!$B$3:$I$230,6,FALSE),0)</f>
        <v>15</v>
      </c>
      <c r="T194" s="48">
        <f>IFERROR(VLOOKUP(C194,[4]Féminines!$B$3:$I$89,6,FALSE),0)</f>
        <v>0</v>
      </c>
      <c r="U194">
        <f t="shared" si="8"/>
        <v>15</v>
      </c>
    </row>
    <row r="195" spans="1:21" ht="14.45" customHeight="1" x14ac:dyDescent="0.25">
      <c r="A195" s="49" t="e">
        <f t="shared" ref="A195:A258" si="11">O195</f>
        <v>#N/A</v>
      </c>
      <c r="B195" s="15" t="str">
        <f t="shared" si="9"/>
        <v xml:space="preserve"> </v>
      </c>
      <c r="C195" s="49" t="s">
        <v>693</v>
      </c>
      <c r="D195" s="49" t="e">
        <f>VLOOKUP(C195,[3]A!$D$2:$F$350,3,FALSE)</f>
        <v>#N/A</v>
      </c>
      <c r="E195" s="49" t="e">
        <f>VLOOKUP(C195,[3]A!$D$2:$J$450,7,FALSE)</f>
        <v>#N/A</v>
      </c>
      <c r="F195" s="50" t="e">
        <f>VLOOKUP(C195,[3]A!$D$2:$H$407,5,FALSE)</f>
        <v>#N/A</v>
      </c>
      <c r="J195" s="105">
        <f>VLOOKUP(C195,Route2021!$C$2:$J$1212,8,FALSE)</f>
        <v>0</v>
      </c>
      <c r="N195" s="49" t="str">
        <f>VLOOKUP(C195,Bilan!$B$4:$D$1785,3,FALSE)</f>
        <v xml:space="preserve"> </v>
      </c>
      <c r="O195" s="49" t="e">
        <f>VLOOKUP(C195,'[6]Feuil1 (2)'!$B$2:$F$145,5,FALSE)</f>
        <v>#N/A</v>
      </c>
      <c r="P195" s="50" t="e">
        <f>VLOOKUP(C195,[5]A!$D$2:$L$521,10,FALSE)</f>
        <v>#N/A</v>
      </c>
      <c r="Q195" s="48">
        <f>IFERROR(VLOOKUP(C195,'[4]1ère'!$B$3:$I$89,7,FALSE),0)</f>
        <v>0</v>
      </c>
      <c r="R195" s="48">
        <f>IFERROR(VLOOKUP(C195,'[4]2ème'!$B$3:$I$116,6,FALSE),0)</f>
        <v>0</v>
      </c>
      <c r="S195" s="48">
        <f>IFERROR(VLOOKUP(C195,'[4]3ème'!$B$3:$I$230,6,FALSE),0)</f>
        <v>0</v>
      </c>
      <c r="T195" s="48">
        <f>IFERROR(VLOOKUP(C195,[4]Féminines!$B$3:$I$89,6,FALSE),0)</f>
        <v>0</v>
      </c>
      <c r="U195">
        <f t="shared" ref="U195:U258" si="12">SUM(Q195:T195)</f>
        <v>0</v>
      </c>
    </row>
    <row r="196" spans="1:21" ht="14.45" customHeight="1" x14ac:dyDescent="0.25">
      <c r="A196" s="49">
        <f t="shared" si="11"/>
        <v>70</v>
      </c>
      <c r="B196" s="15">
        <f t="shared" si="9"/>
        <v>4430</v>
      </c>
      <c r="C196" s="49" t="s">
        <v>2607</v>
      </c>
      <c r="D196" s="49" t="str">
        <f>VLOOKUP(C196,[3]A!$D$2:$F$350,3,FALSE)</f>
        <v>BEUVRY CLUB LEO LAGRANGE</v>
      </c>
      <c r="E196" s="49" t="str">
        <f>VLOOKUP(C196,[3]A!$D$2:$J$450,7,FALSE)</f>
        <v>06297016103</v>
      </c>
      <c r="F196" s="50" t="str">
        <f>VLOOKUP(C196,[3]A!$D$2:$H$407,5,FALSE)</f>
        <v>Adulte Masculin 40/49 ans</v>
      </c>
      <c r="J196" s="105">
        <f>VLOOKUP(C196,Route2021!$C$2:$J$1212,8,FALSE)</f>
        <v>0</v>
      </c>
      <c r="N196" s="49">
        <f>VLOOKUP(C196,Bilan!$B$4:$D$1785,3,FALSE)</f>
        <v>4430</v>
      </c>
      <c r="O196" s="49">
        <f>VLOOKUP(C196,'[6]Feuil1 (2)'!$B$2:$F$145,5,FALSE)</f>
        <v>70</v>
      </c>
      <c r="P196" s="50" t="e">
        <f>VLOOKUP(C196,[5]A!$D$2:$L$521,10,FALSE)</f>
        <v>#N/A</v>
      </c>
      <c r="Q196" s="48">
        <f>IFERROR(VLOOKUP(C196,'[4]1ère'!$B$3:$I$89,7,FALSE),0)</f>
        <v>0</v>
      </c>
      <c r="R196" s="48">
        <f>IFERROR(VLOOKUP(C196,'[4]2ème'!$B$3:$I$116,6,FALSE),0)</f>
        <v>0</v>
      </c>
      <c r="S196" s="48">
        <f>IFERROR(VLOOKUP(C196,'[4]3ème'!$B$3:$I$230,6,FALSE),0)</f>
        <v>7</v>
      </c>
      <c r="T196" s="48">
        <f>IFERROR(VLOOKUP(C196,[4]Féminines!$B$3:$I$89,6,FALSE),0)</f>
        <v>0</v>
      </c>
      <c r="U196">
        <f t="shared" si="12"/>
        <v>7</v>
      </c>
    </row>
    <row r="197" spans="1:21" ht="14.45" customHeight="1" x14ac:dyDescent="0.25">
      <c r="A197" s="49">
        <f t="shared" si="11"/>
        <v>2</v>
      </c>
      <c r="B197" s="15">
        <f t="shared" si="9"/>
        <v>144598</v>
      </c>
      <c r="C197" s="49" t="s">
        <v>144</v>
      </c>
      <c r="D197" s="49" t="str">
        <f>VLOOKUP(C197,[3]A!$D$2:$F$350,3,FALSE)</f>
        <v>UNION SPORTIVE SAINT ANDRE</v>
      </c>
      <c r="E197" s="49" t="str">
        <f>VLOOKUP(C197,[3]A!$D$2:$J$450,7,FALSE)</f>
        <v>05996219546</v>
      </c>
      <c r="F197" s="50" t="str">
        <f>VLOOKUP(C197,[3]A!$D$2:$H$407,5,FALSE)</f>
        <v>Adulte Masculin 50/59 ans</v>
      </c>
      <c r="J197" s="105">
        <f>VLOOKUP(C197,Route2021!$C$2:$J$1212,8,FALSE)</f>
        <v>1</v>
      </c>
      <c r="N197" s="49">
        <f>VLOOKUP(C197,Bilan!$B$4:$D$1785,3,FALSE)</f>
        <v>144598</v>
      </c>
      <c r="O197" s="49">
        <f>VLOOKUP(C197,'[6]Feuil1 (2)'!$B$2:$F$145,5,FALSE)</f>
        <v>2</v>
      </c>
      <c r="P197" s="50" t="e">
        <f>VLOOKUP(C197,[5]A!$D$2:$L$521,10,FALSE)</f>
        <v>#N/A</v>
      </c>
      <c r="Q197" s="48">
        <f>IFERROR(VLOOKUP(C197,'[4]1ère'!$B$3:$I$89,7,FALSE),0)</f>
        <v>0</v>
      </c>
      <c r="R197" s="48">
        <f>IFERROR(VLOOKUP(C197,'[4]2ème'!$B$3:$I$116,6,FALSE),0)</f>
        <v>0</v>
      </c>
      <c r="S197" s="48">
        <f>IFERROR(VLOOKUP(C197,'[4]3ème'!$B$3:$I$230,6,FALSE),0)</f>
        <v>21</v>
      </c>
      <c r="T197" s="48">
        <f>IFERROR(VLOOKUP(C197,[4]Féminines!$B$3:$I$89,6,FALSE),0)</f>
        <v>0</v>
      </c>
      <c r="U197">
        <f t="shared" si="12"/>
        <v>21</v>
      </c>
    </row>
    <row r="198" spans="1:21" ht="14.45" customHeight="1" x14ac:dyDescent="0.25">
      <c r="A198" s="49">
        <f t="shared" si="11"/>
        <v>69</v>
      </c>
      <c r="B198" s="15">
        <f t="shared" si="9"/>
        <v>144326</v>
      </c>
      <c r="C198" s="49" t="s">
        <v>100</v>
      </c>
      <c r="D198" s="49" t="str">
        <f>VLOOKUP(C198,[3]A!$D$2:$F$350,3,FALSE)</f>
        <v>AGNY AMICALE LAIQUE</v>
      </c>
      <c r="E198" s="49" t="str">
        <f>VLOOKUP(C198,[3]A!$D$2:$J$450,7,FALSE)</f>
        <v>06297052385</v>
      </c>
      <c r="F198" s="50" t="str">
        <f>VLOOKUP(C198,[3]A!$D$2:$H$407,5,FALSE)</f>
        <v>Adulte Masculin 40/49 ans</v>
      </c>
      <c r="J198" s="105">
        <f>VLOOKUP(C198,Route2021!$C$2:$J$1212,8,FALSE)</f>
        <v>0</v>
      </c>
      <c r="N198" s="49">
        <f>VLOOKUP(C198,Bilan!$B$4:$D$1785,3,FALSE)</f>
        <v>144326</v>
      </c>
      <c r="O198" s="49">
        <f>VLOOKUP(C198,'[6]Feuil1 (2)'!$B$2:$F$145,5,FALSE)</f>
        <v>69</v>
      </c>
      <c r="P198" s="50" t="e">
        <f>VLOOKUP(C198,[5]A!$D$2:$L$521,10,FALSE)</f>
        <v>#N/A</v>
      </c>
      <c r="Q198" s="48">
        <f>IFERROR(VLOOKUP(C198,'[4]1ère'!$B$3:$I$89,7,FALSE),0)</f>
        <v>0</v>
      </c>
      <c r="R198" s="48">
        <f>IFERROR(VLOOKUP(C198,'[4]2ème'!$B$3:$I$116,6,FALSE),0)</f>
        <v>0</v>
      </c>
      <c r="S198" s="48">
        <f>IFERROR(VLOOKUP(C198,'[4]3ème'!$B$3:$I$230,6,FALSE),0)</f>
        <v>10</v>
      </c>
      <c r="T198" s="48">
        <f>IFERROR(VLOOKUP(C198,[4]Féminines!$B$3:$I$89,6,FALSE),0)</f>
        <v>0</v>
      </c>
      <c r="U198">
        <f t="shared" si="12"/>
        <v>10</v>
      </c>
    </row>
    <row r="199" spans="1:21" ht="14.45" customHeight="1" x14ac:dyDescent="0.25">
      <c r="A199" s="49">
        <f t="shared" si="11"/>
        <v>12</v>
      </c>
      <c r="B199" s="15">
        <f t="shared" si="9"/>
        <v>144475</v>
      </c>
      <c r="C199" s="25" t="s">
        <v>60</v>
      </c>
      <c r="D199" s="49" t="str">
        <f>VLOOKUP(C199,[3]A!$D$2:$F$350,3,FALSE)</f>
        <v>UNION VELOCIPEDIQUE FOURMISIENNE</v>
      </c>
      <c r="E199" s="49" t="str">
        <f>VLOOKUP(C199,[3]A!$D$2:$J$450,7,FALSE)</f>
        <v>05965613068</v>
      </c>
      <c r="F199" s="50" t="str">
        <f>VLOOKUP(C199,[3]A!$D$2:$H$407,5,FALSE)</f>
        <v>Adulte Masculin 50/59 ans</v>
      </c>
      <c r="J199" s="105">
        <v>1</v>
      </c>
      <c r="N199" s="49">
        <f>VLOOKUP(C199,Bilan!$B$4:$D$1785,3,FALSE)</f>
        <v>144475</v>
      </c>
      <c r="O199" s="49">
        <f>VLOOKUP(C199,'[6]Feuil1 (2)'!$B$2:$F$145,5,FALSE)</f>
        <v>12</v>
      </c>
      <c r="P199" s="50" t="e">
        <f>VLOOKUP(C199,[5]A!$D$2:$L$521,10,FALSE)</f>
        <v>#N/A</v>
      </c>
      <c r="Q199" s="48">
        <f>IFERROR(VLOOKUP(C199,'[4]1ère'!$B$3:$I$89,7,FALSE),0)</f>
        <v>0</v>
      </c>
      <c r="R199" s="48">
        <f>IFERROR(VLOOKUP(C199,'[4]2ème'!$B$3:$I$116,6,FALSE),0)</f>
        <v>0</v>
      </c>
      <c r="S199" s="48">
        <f>IFERROR(VLOOKUP(C199,'[4]3ème'!$B$3:$I$230,6,FALSE),0)</f>
        <v>10</v>
      </c>
      <c r="T199" s="48">
        <f>IFERROR(VLOOKUP(C199,[4]Féminines!$B$3:$I$89,6,FALSE),0)</f>
        <v>0</v>
      </c>
      <c r="U199">
        <f t="shared" si="12"/>
        <v>10</v>
      </c>
    </row>
    <row r="200" spans="1:21" ht="14.45" customHeight="1" x14ac:dyDescent="0.25">
      <c r="A200" s="49" t="e">
        <f t="shared" si="11"/>
        <v>#N/A</v>
      </c>
      <c r="B200" s="15">
        <f t="shared" si="9"/>
        <v>4407</v>
      </c>
      <c r="C200" s="49" t="s">
        <v>3002</v>
      </c>
      <c r="D200" s="49" t="e">
        <f>VLOOKUP(C200,[3]A!$D$2:$F$350,3,FALSE)</f>
        <v>#N/A</v>
      </c>
      <c r="E200" s="49" t="e">
        <f>VLOOKUP(C200,[3]A!$D$2:$J$450,7,FALSE)</f>
        <v>#N/A</v>
      </c>
      <c r="F200" s="50" t="e">
        <f>VLOOKUP(C200,[3]A!$D$2:$H$407,5,FALSE)</f>
        <v>#N/A</v>
      </c>
      <c r="J200" s="105">
        <f>VLOOKUP(C200,Route2021!$C$2:$J$1212,8,FALSE)</f>
        <v>0</v>
      </c>
      <c r="N200" s="49">
        <f>VLOOKUP(C200,Bilan!$B$4:$D$1785,3,FALSE)</f>
        <v>4407</v>
      </c>
      <c r="O200" s="49" t="e">
        <f>VLOOKUP(C200,'[6]Feuil1 (2)'!$B$2:$F$145,5,FALSE)</f>
        <v>#N/A</v>
      </c>
      <c r="P200" s="50" t="e">
        <f>VLOOKUP(C200,[5]A!$D$2:$L$521,10,FALSE)</f>
        <v>#N/A</v>
      </c>
      <c r="Q200" s="48">
        <f>IFERROR(VLOOKUP(C200,'[4]1ère'!$B$3:$I$89,7,FALSE),0)</f>
        <v>0</v>
      </c>
      <c r="R200" s="48">
        <f>IFERROR(VLOOKUP(C200,'[4]2ème'!$B$3:$I$116,6,FALSE),0)</f>
        <v>0</v>
      </c>
      <c r="S200" s="48">
        <f>IFERROR(VLOOKUP(C200,'[4]3ème'!$B$3:$I$230,6,FALSE),0)</f>
        <v>0</v>
      </c>
      <c r="T200" s="48">
        <f>IFERROR(VLOOKUP(C200,[4]Féminines!$B$3:$I$89,6,FALSE),0)</f>
        <v>0</v>
      </c>
      <c r="U200">
        <f t="shared" si="12"/>
        <v>0</v>
      </c>
    </row>
    <row r="201" spans="1:21" ht="14.45" customHeight="1" x14ac:dyDescent="0.25">
      <c r="A201" s="49" t="e">
        <f t="shared" si="11"/>
        <v>#N/A</v>
      </c>
      <c r="B201" s="49" t="e">
        <f t="shared" si="9"/>
        <v>#N/A</v>
      </c>
      <c r="D201" s="49" t="e">
        <f>VLOOKUP(C201,[3]A!$D$2:$F$350,3,FALSE)</f>
        <v>#N/A</v>
      </c>
      <c r="E201" s="49" t="e">
        <f>VLOOKUP(C201,[3]A!$D$2:$J$450,7,FALSE)</f>
        <v>#N/A</v>
      </c>
      <c r="F201" s="50" t="e">
        <f>VLOOKUP(C201,[3]A!$D$2:$H$407,5,FALSE)</f>
        <v>#N/A</v>
      </c>
      <c r="J201" s="105">
        <f>VLOOKUP(C201,Route2021!$C$2:$J$1212,8,FALSE)</f>
        <v>0</v>
      </c>
      <c r="N201" s="49" t="e">
        <f>VLOOKUP(C201,Bilan!$B$4:$D$1785,3,FALSE)</f>
        <v>#N/A</v>
      </c>
      <c r="O201" s="49" t="e">
        <f>VLOOKUP(C201,'[6]Feuil1 (2)'!$B$2:$F$145,5,FALSE)</f>
        <v>#N/A</v>
      </c>
      <c r="P201" s="50" t="e">
        <f>VLOOKUP(C201,[5]A!$D$2:$L$521,10,FALSE)</f>
        <v>#N/A</v>
      </c>
      <c r="Q201" s="48">
        <f>IFERROR(VLOOKUP(C201,'[4]1ère'!$B$3:$I$89,7,FALSE),0)</f>
        <v>0</v>
      </c>
      <c r="R201" s="48">
        <f>IFERROR(VLOOKUP(C201,'[4]2ème'!$B$3:$I$116,6,FALSE),0)</f>
        <v>0</v>
      </c>
      <c r="S201" s="48">
        <f>IFERROR(VLOOKUP(C201,'[4]3ème'!$B$3:$I$230,6,FALSE),0)</f>
        <v>0</v>
      </c>
      <c r="T201" s="48">
        <f>IFERROR(VLOOKUP(C201,[4]Féminines!$B$3:$I$89,6,FALSE),0)</f>
        <v>0</v>
      </c>
      <c r="U201">
        <f t="shared" si="12"/>
        <v>0</v>
      </c>
    </row>
    <row r="202" spans="1:21" ht="14.45" customHeight="1" x14ac:dyDescent="0.25">
      <c r="A202" s="49">
        <f t="shared" si="11"/>
        <v>181</v>
      </c>
      <c r="B202" s="15">
        <f t="shared" si="9"/>
        <v>4432</v>
      </c>
      <c r="C202" s="49" t="s">
        <v>2859</v>
      </c>
      <c r="D202" s="49" t="str">
        <f>VLOOKUP(C202,[3]A!$D$2:$F$350,3,FALSE)</f>
        <v>NOEUX VELO CLUB NOEUXOIS</v>
      </c>
      <c r="E202" s="49" t="str">
        <f>VLOOKUP(C202,[3]A!$D$2:$J$450,7,FALSE)</f>
        <v>06297059855</v>
      </c>
      <c r="F202" s="50" t="str">
        <f>VLOOKUP(C202,[3]A!$D$2:$H$407,5,FALSE)</f>
        <v>Adulte Féminin 40 ans et plus</v>
      </c>
      <c r="J202" s="105">
        <v>0</v>
      </c>
      <c r="N202" s="49">
        <f>VLOOKUP(C202,Bilan!$B$4:$D$1785,3,FALSE)</f>
        <v>4432</v>
      </c>
      <c r="O202" s="49">
        <f>VLOOKUP(C202,'[6]Feuil1 (2)'!$B$2:$F$145,5,FALSE)</f>
        <v>181</v>
      </c>
      <c r="P202" s="50" t="e">
        <f>VLOOKUP(C202,[5]A!$D$2:$L$521,10,FALSE)</f>
        <v>#N/A</v>
      </c>
      <c r="Q202" s="48">
        <f>IFERROR(VLOOKUP(C202,'[4]1ère'!$B$3:$I$89,7,FALSE),0)</f>
        <v>0</v>
      </c>
      <c r="R202" s="48">
        <f>IFERROR(VLOOKUP(C202,'[4]2ème'!$B$3:$I$116,6,FALSE),0)</f>
        <v>0</v>
      </c>
      <c r="S202" s="48">
        <f>IFERROR(VLOOKUP(C202,'[4]3ème'!$B$3:$I$230,6,FALSE),0)</f>
        <v>14</v>
      </c>
      <c r="T202" s="48">
        <f>IFERROR(VLOOKUP(C202,[4]Féminines!$B$3:$I$89,6,FALSE),0)</f>
        <v>0</v>
      </c>
      <c r="U202">
        <f t="shared" si="12"/>
        <v>14</v>
      </c>
    </row>
    <row r="203" spans="1:21" ht="14.45" customHeight="1" x14ac:dyDescent="0.25">
      <c r="A203" s="49" t="e">
        <f t="shared" si="11"/>
        <v>#N/A</v>
      </c>
      <c r="B203" s="15">
        <f t="shared" si="9"/>
        <v>144600</v>
      </c>
      <c r="C203" s="49" t="s">
        <v>590</v>
      </c>
      <c r="D203" s="49" t="str">
        <f>VLOOKUP(C203,[3]A!$D$2:$F$350,3,FALSE)</f>
        <v>UNION SPORTIVE SAINT ANDRE</v>
      </c>
      <c r="E203" s="49" t="str">
        <f>VLOOKUP(C203,[3]A!$D$2:$J$450,7,FALSE)</f>
        <v>05996215369</v>
      </c>
      <c r="F203" s="50" t="str">
        <f>VLOOKUP(C203,[3]A!$D$2:$H$407,5,FALSE)</f>
        <v>Adulte Masculin 40/49 ans</v>
      </c>
      <c r="J203" s="105">
        <f>VLOOKUP(C203,Route2021!$C$2:$J$1212,8,FALSE)</f>
        <v>1</v>
      </c>
      <c r="N203" s="49">
        <f>VLOOKUP(C203,Bilan!$B$4:$D$1785,3,FALSE)</f>
        <v>144600</v>
      </c>
      <c r="O203" s="49" t="e">
        <f>VLOOKUP(C203,'[6]Feuil1 (2)'!$B$2:$F$145,5,FALSE)</f>
        <v>#N/A</v>
      </c>
      <c r="P203" s="50" t="e">
        <f>VLOOKUP(C203,[5]A!$D$2:$L$521,10,FALSE)</f>
        <v>#N/A</v>
      </c>
      <c r="Q203" s="48">
        <f>IFERROR(VLOOKUP(C203,'[4]1ère'!$B$3:$I$89,7,FALSE),0)</f>
        <v>0</v>
      </c>
      <c r="R203" s="48">
        <f>IFERROR(VLOOKUP(C203,'[4]2ème'!$B$3:$I$116,6,FALSE),0)</f>
        <v>0</v>
      </c>
      <c r="S203" s="48">
        <f>IFERROR(VLOOKUP(C203,'[4]3ème'!$B$3:$I$230,6,FALSE),0)</f>
        <v>17</v>
      </c>
      <c r="T203" s="48">
        <f>IFERROR(VLOOKUP(C203,[4]Féminines!$B$3:$I$89,6,FALSE),0)</f>
        <v>0</v>
      </c>
      <c r="U203">
        <f t="shared" si="12"/>
        <v>17</v>
      </c>
    </row>
    <row r="204" spans="1:21" ht="14.45" customHeight="1" x14ac:dyDescent="0.25">
      <c r="A204" s="49">
        <f t="shared" si="11"/>
        <v>0</v>
      </c>
      <c r="B204" s="49" t="s">
        <v>23</v>
      </c>
      <c r="C204" s="49" t="s">
        <v>23</v>
      </c>
      <c r="D204" s="49" t="s">
        <v>23</v>
      </c>
      <c r="E204" s="49" t="e">
        <f>VLOOKUP(C204,[3]A!$D$2:$J$450,7,FALSE)</f>
        <v>#N/A</v>
      </c>
      <c r="F204" s="50" t="e">
        <f>VLOOKUP(C204,[3]A!$D$2:$H$407,5,FALSE)</f>
        <v>#N/A</v>
      </c>
      <c r="J204" s="105" t="e">
        <f>VLOOKUP(C204,Route2021!$C$2:$J$1212,8,FALSE)</f>
        <v>#N/A</v>
      </c>
      <c r="N204" s="49" t="str">
        <f>VLOOKUP(C204,Bilan!$B$4:$D$1785,3,FALSE)</f>
        <v xml:space="preserve"> </v>
      </c>
      <c r="O204" s="49">
        <f>VLOOKUP(C204,'[6]Feuil1 (2)'!$B$2:$F$145,5,FALSE)</f>
        <v>0</v>
      </c>
      <c r="P204" s="50" t="e">
        <f>VLOOKUP(C204,[5]A!$D$2:$L$521,10,FALSE)</f>
        <v>#N/A</v>
      </c>
      <c r="Q204" s="48">
        <f>IFERROR(VLOOKUP(C204,'[4]1ère'!$B$3:$I$89,7,FALSE),0)</f>
        <v>0</v>
      </c>
      <c r="R204" s="48">
        <f>IFERROR(VLOOKUP(C204,'[4]2ème'!$B$3:$I$116,6,FALSE),0)</f>
        <v>0</v>
      </c>
      <c r="S204" s="48">
        <f>IFERROR(VLOOKUP(C204,'[4]3ème'!$B$3:$I$230,6,FALSE),0)</f>
        <v>0</v>
      </c>
      <c r="T204" s="48">
        <f>IFERROR(VLOOKUP(C204,[4]Féminines!$B$3:$I$89,6,FALSE),0)</f>
        <v>0</v>
      </c>
      <c r="U204">
        <f t="shared" si="12"/>
        <v>0</v>
      </c>
    </row>
    <row r="205" spans="1:21" ht="14.45" customHeight="1" x14ac:dyDescent="0.25">
      <c r="A205" s="49" t="e">
        <f t="shared" si="11"/>
        <v>#N/A</v>
      </c>
      <c r="B205" s="15">
        <f t="shared" si="9"/>
        <v>144367</v>
      </c>
      <c r="C205" s="49" t="s">
        <v>120</v>
      </c>
      <c r="D205" s="49" t="e">
        <f>VLOOKUP(C205,[3]A!$D$2:$F$350,3,FALSE)</f>
        <v>#N/A</v>
      </c>
      <c r="E205" s="49" t="e">
        <f>VLOOKUP(C205,[3]A!$D$2:$J$450,7,FALSE)</f>
        <v>#N/A</v>
      </c>
      <c r="F205" s="50" t="e">
        <f>VLOOKUP(C205,[3]A!$D$2:$H$407,5,FALSE)</f>
        <v>#N/A</v>
      </c>
      <c r="J205" s="105">
        <f>VLOOKUP(C205,Route2021!$C$2:$J$1212,8,FALSE)</f>
        <v>0</v>
      </c>
      <c r="N205" s="49">
        <f>VLOOKUP(C205,Bilan!$B$4:$D$1785,3,FALSE)</f>
        <v>144367</v>
      </c>
      <c r="O205" s="49" t="e">
        <f>VLOOKUP(C205,'[6]Feuil1 (2)'!$B$2:$F$145,5,FALSE)</f>
        <v>#N/A</v>
      </c>
      <c r="P205" s="50" t="e">
        <f>VLOOKUP(C205,[5]A!$D$2:$L$521,10,FALSE)</f>
        <v>#N/A</v>
      </c>
      <c r="Q205" s="48">
        <f>IFERROR(VLOOKUP(C205,'[4]1ère'!$B$3:$I$89,7,FALSE),0)</f>
        <v>0</v>
      </c>
      <c r="R205" s="48">
        <f>IFERROR(VLOOKUP(C205,'[4]2ème'!$B$3:$I$116,6,FALSE),0)</f>
        <v>0</v>
      </c>
      <c r="S205" s="48">
        <f>IFERROR(VLOOKUP(C205,'[4]3ème'!$B$3:$I$230,6,FALSE),0)</f>
        <v>0</v>
      </c>
      <c r="T205" s="48">
        <f>IFERROR(VLOOKUP(C205,[4]Féminines!$B$3:$I$89,6,FALSE),0)</f>
        <v>0</v>
      </c>
      <c r="U205">
        <f t="shared" si="12"/>
        <v>0</v>
      </c>
    </row>
    <row r="206" spans="1:21" ht="14.45" customHeight="1" x14ac:dyDescent="0.25">
      <c r="A206" s="49" t="e">
        <f t="shared" si="11"/>
        <v>#N/A</v>
      </c>
      <c r="B206" s="15">
        <f t="shared" si="9"/>
        <v>2922</v>
      </c>
      <c r="C206" s="49" t="s">
        <v>99</v>
      </c>
      <c r="D206" s="49" t="str">
        <f>VLOOKUP(C206,[3]A!$D$2:$F$350,3,FALSE)</f>
        <v>UNION SPORTIVE SAINT ANDRE</v>
      </c>
      <c r="E206" s="49" t="str">
        <f>VLOOKUP(C206,[3]A!$D$2:$J$450,7,FALSE)</f>
        <v>05996216952</v>
      </c>
      <c r="F206" s="50" t="str">
        <f>VLOOKUP(C206,[3]A!$D$2:$H$407,5,FALSE)</f>
        <v>Adulte Masculin 60 ans et plus</v>
      </c>
      <c r="J206" s="105">
        <f>VLOOKUP(C206,Route2021!$C$2:$J$1212,8,FALSE)</f>
        <v>0</v>
      </c>
      <c r="N206" s="49">
        <f>VLOOKUP(C206,Bilan!$B$4:$D$1785,3,FALSE)</f>
        <v>2922</v>
      </c>
      <c r="O206" s="49" t="e">
        <f>VLOOKUP(C206,'[6]Feuil1 (2)'!$B$2:$F$145,5,FALSE)</f>
        <v>#N/A</v>
      </c>
      <c r="P206" s="50" t="e">
        <f>VLOOKUP(C206,[5]A!$D$2:$L$521,10,FALSE)</f>
        <v>#N/A</v>
      </c>
      <c r="Q206" s="48">
        <f>IFERROR(VLOOKUP(C206,'[4]1ère'!$B$3:$I$89,7,FALSE),0)</f>
        <v>0</v>
      </c>
      <c r="R206" s="48">
        <f>IFERROR(VLOOKUP(C206,'[4]2ème'!$B$3:$I$116,6,FALSE),0)</f>
        <v>0</v>
      </c>
      <c r="S206" s="48">
        <f>IFERROR(VLOOKUP(C206,'[4]3ème'!$B$3:$I$230,6,FALSE),0)</f>
        <v>3</v>
      </c>
      <c r="T206" s="48">
        <f>IFERROR(VLOOKUP(C206,[4]Féminines!$B$3:$I$89,6,FALSE),0)</f>
        <v>0</v>
      </c>
      <c r="U206">
        <f t="shared" si="12"/>
        <v>3</v>
      </c>
    </row>
    <row r="207" spans="1:21" ht="14.45" customHeight="1" x14ac:dyDescent="0.25">
      <c r="A207" s="49" t="e">
        <f t="shared" si="11"/>
        <v>#N/A</v>
      </c>
      <c r="B207" s="15">
        <f t="shared" si="9"/>
        <v>144423</v>
      </c>
      <c r="C207" s="49" t="s">
        <v>875</v>
      </c>
      <c r="D207" s="49" t="s">
        <v>53</v>
      </c>
      <c r="E207" s="49" t="e">
        <f>VLOOKUP(C207,[3]A!$D$2:$J$450,7,FALSE)</f>
        <v>#N/A</v>
      </c>
      <c r="F207" s="50" t="e">
        <f>VLOOKUP(C207,[3]A!$D$2:$H$407,5,FALSE)</f>
        <v>#N/A</v>
      </c>
      <c r="J207" s="105">
        <f>VLOOKUP(C207,Route2021!$C$2:$J$1212,8,FALSE)</f>
        <v>0</v>
      </c>
      <c r="N207" s="49">
        <f>VLOOKUP(C207,Bilan!$B$4:$D$1785,3,FALSE)</f>
        <v>144423</v>
      </c>
      <c r="O207" s="49" t="e">
        <f>VLOOKUP(C207,'[6]Feuil1 (2)'!$B$2:$F$145,5,FALSE)</f>
        <v>#N/A</v>
      </c>
      <c r="P207" s="50" t="e">
        <f>VLOOKUP(C207,[5]A!$D$2:$L$521,10,FALSE)</f>
        <v>#N/A</v>
      </c>
      <c r="Q207" s="48">
        <f>IFERROR(VLOOKUP(C207,'[4]1ère'!$B$3:$I$89,7,FALSE),0)</f>
        <v>0</v>
      </c>
      <c r="R207" s="48">
        <f>IFERROR(VLOOKUP(C207,'[4]2ème'!$B$3:$I$116,6,FALSE),0)</f>
        <v>0</v>
      </c>
      <c r="S207" s="48">
        <f>IFERROR(VLOOKUP(C207,'[4]3ème'!$B$3:$I$230,6,FALSE),0)</f>
        <v>0</v>
      </c>
      <c r="T207" s="48">
        <f>IFERROR(VLOOKUP(C207,[4]Féminines!$B$3:$I$89,6,FALSE),0)</f>
        <v>0</v>
      </c>
      <c r="U207">
        <f t="shared" si="12"/>
        <v>0</v>
      </c>
    </row>
    <row r="208" spans="1:21" ht="14.45" customHeight="1" x14ac:dyDescent="0.25">
      <c r="A208" s="49" t="e">
        <f t="shared" si="11"/>
        <v>#N/A</v>
      </c>
      <c r="B208" s="15">
        <f t="shared" si="9"/>
        <v>144436</v>
      </c>
      <c r="C208" s="49" t="s">
        <v>97</v>
      </c>
      <c r="D208" s="49" t="e">
        <f>VLOOKUP(C208,[3]A!$D$2:$F$350,3,FALSE)</f>
        <v>#N/A</v>
      </c>
      <c r="E208" s="49" t="e">
        <f>VLOOKUP(C208,[3]A!$D$2:$J$450,7,FALSE)</f>
        <v>#N/A</v>
      </c>
      <c r="F208" s="50" t="e">
        <f>VLOOKUP(C208,[3]A!$D$2:$H$407,5,FALSE)</f>
        <v>#N/A</v>
      </c>
      <c r="J208" s="105">
        <f>VLOOKUP(C208,Route2021!$C$2:$J$1212,8,FALSE)</f>
        <v>1</v>
      </c>
      <c r="N208" s="49">
        <f>VLOOKUP(C208,Bilan!$B$4:$D$1785,3,FALSE)</f>
        <v>144436</v>
      </c>
      <c r="O208" s="49" t="e">
        <f>VLOOKUP(C208,'[6]Feuil1 (2)'!$B$2:$F$145,5,FALSE)</f>
        <v>#N/A</v>
      </c>
      <c r="P208" s="50" t="e">
        <f>VLOOKUP(C208,[5]A!$D$2:$L$521,10,FALSE)</f>
        <v>#N/A</v>
      </c>
      <c r="Q208" s="48">
        <f>IFERROR(VLOOKUP(C208,'[4]1ère'!$B$3:$I$89,7,FALSE),0)</f>
        <v>0</v>
      </c>
      <c r="R208" s="48">
        <f>IFERROR(VLOOKUP(C208,'[4]2ème'!$B$3:$I$116,6,FALSE),0)</f>
        <v>0</v>
      </c>
      <c r="S208" s="48">
        <f>IFERROR(VLOOKUP(C208,'[4]3ème'!$B$3:$I$230,6,FALSE),0)</f>
        <v>0</v>
      </c>
      <c r="T208" s="48">
        <f>IFERROR(VLOOKUP(C208,[4]Féminines!$B$3:$I$89,6,FALSE),0)</f>
        <v>0</v>
      </c>
      <c r="U208">
        <f t="shared" si="12"/>
        <v>0</v>
      </c>
    </row>
    <row r="209" spans="1:21" ht="14.45" customHeight="1" x14ac:dyDescent="0.25">
      <c r="A209" s="49" t="e">
        <f t="shared" si="11"/>
        <v>#N/A</v>
      </c>
      <c r="B209" s="15">
        <f t="shared" si="9"/>
        <v>144588</v>
      </c>
      <c r="C209" s="49" t="s">
        <v>589</v>
      </c>
      <c r="D209" s="49" t="str">
        <f>VLOOKUP(C209,[3]A!$D$2:$F$350,3,FALSE)</f>
        <v>UNION SPORTIVE SAINT ANDRE</v>
      </c>
      <c r="E209" s="49" t="str">
        <f>VLOOKUP(C209,[3]A!$D$2:$J$450,7,FALSE)</f>
        <v>05996219563</v>
      </c>
      <c r="F209" s="50" t="str">
        <f>VLOOKUP(C209,[3]A!$D$2:$H$407,5,FALSE)</f>
        <v>Adulte Masculin 17/19 ans</v>
      </c>
      <c r="J209" s="105">
        <f>VLOOKUP(C209,Route2021!$C$2:$J$1212,8,FALSE)</f>
        <v>1</v>
      </c>
      <c r="N209" s="49">
        <f>VLOOKUP(C209,Bilan!$B$4:$D$1785,3,FALSE)</f>
        <v>144588</v>
      </c>
      <c r="O209" s="49" t="e">
        <f>VLOOKUP(C209,'[6]Feuil1 (2)'!$B$2:$F$145,5,FALSE)</f>
        <v>#N/A</v>
      </c>
      <c r="P209" s="50" t="e">
        <f>VLOOKUP(C209,[5]A!$D$2:$L$521,10,FALSE)</f>
        <v>#N/A</v>
      </c>
      <c r="Q209" s="48">
        <f>IFERROR(VLOOKUP(C209,'[4]1ère'!$B$3:$I$89,7,FALSE),0)</f>
        <v>0</v>
      </c>
      <c r="R209" s="48">
        <f>IFERROR(VLOOKUP(C209,'[4]2ème'!$B$3:$I$116,6,FALSE),0)</f>
        <v>0</v>
      </c>
      <c r="S209" s="48">
        <f>IFERROR(VLOOKUP(C209,'[4]3ème'!$B$3:$I$230,6,FALSE),0)</f>
        <v>15</v>
      </c>
      <c r="T209" s="48">
        <f>IFERROR(VLOOKUP(C209,[4]Féminines!$B$3:$I$89,6,FALSE),0)</f>
        <v>0</v>
      </c>
      <c r="U209">
        <f t="shared" si="12"/>
        <v>15</v>
      </c>
    </row>
    <row r="210" spans="1:21" ht="14.45" customHeight="1" x14ac:dyDescent="0.25">
      <c r="A210" s="49" t="e">
        <f t="shared" si="11"/>
        <v>#N/A</v>
      </c>
      <c r="B210" s="15">
        <f t="shared" si="9"/>
        <v>144363</v>
      </c>
      <c r="C210" s="49" t="s">
        <v>591</v>
      </c>
      <c r="D210" s="49" t="str">
        <f>VLOOKUP(C210,[3]A!$D$2:$F$350,3,FALSE)</f>
        <v>UNION SPORTIVE SAINT ANDRE</v>
      </c>
      <c r="E210" s="49" t="str">
        <f>VLOOKUP(C210,[3]A!$D$2:$J$450,7,FALSE)</f>
        <v>05996219564</v>
      </c>
      <c r="F210" s="50" t="str">
        <f>VLOOKUP(C210,[3]A!$D$2:$H$407,5,FALSE)</f>
        <v>Adulte Masculin 17/19 ans</v>
      </c>
      <c r="J210" s="105">
        <f>VLOOKUP(C210,Route2021!$C$2:$J$1212,8,FALSE)</f>
        <v>1</v>
      </c>
      <c r="N210" s="49">
        <f>VLOOKUP(C210,Bilan!$B$4:$D$1785,3,FALSE)</f>
        <v>144363</v>
      </c>
      <c r="O210" s="49" t="e">
        <f>VLOOKUP(C210,'[6]Feuil1 (2)'!$B$2:$F$145,5,FALSE)</f>
        <v>#N/A</v>
      </c>
      <c r="P210" s="50" t="e">
        <f>VLOOKUP(C210,[5]A!$D$2:$L$521,10,FALSE)</f>
        <v>#N/A</v>
      </c>
      <c r="Q210" s="48">
        <f>IFERROR(VLOOKUP(C210,'[4]1ère'!$B$3:$I$89,7,FALSE),0)</f>
        <v>0</v>
      </c>
      <c r="R210" s="48">
        <f>IFERROR(VLOOKUP(C210,'[4]2ème'!$B$3:$I$116,6,FALSE),0)</f>
        <v>0</v>
      </c>
      <c r="S210" s="48">
        <f>IFERROR(VLOOKUP(C210,'[4]3ème'!$B$3:$I$230,6,FALSE),0)</f>
        <v>16</v>
      </c>
      <c r="T210" s="48">
        <f>IFERROR(VLOOKUP(C210,[4]Féminines!$B$3:$I$89,6,FALSE),0)</f>
        <v>0</v>
      </c>
      <c r="U210">
        <f t="shared" si="12"/>
        <v>16</v>
      </c>
    </row>
    <row r="211" spans="1:21" ht="14.45" customHeight="1" x14ac:dyDescent="0.25">
      <c r="A211" s="49" t="e">
        <f t="shared" si="11"/>
        <v>#N/A</v>
      </c>
      <c r="B211" s="15">
        <f t="shared" si="9"/>
        <v>2882</v>
      </c>
      <c r="C211" s="49" t="s">
        <v>904</v>
      </c>
      <c r="D211" s="49" t="str">
        <f>VLOOKUP(C211,[3]A!$D$2:$F$350,3,FALSE)</f>
        <v>U.C. CAPELLOISE FOURMIES</v>
      </c>
      <c r="E211" s="49" t="str">
        <f>VLOOKUP(C211,[3]A!$D$2:$J$450,7,FALSE)</f>
        <v>05996224018</v>
      </c>
      <c r="F211" s="50" t="str">
        <f>VLOOKUP(C211,[3]A!$D$2:$H$407,5,FALSE)</f>
        <v>Adulte Masculin 20/29 ans</v>
      </c>
      <c r="J211" s="105">
        <f>VLOOKUP(C211,Route2021!$C$2:$J$1212,8,FALSE)</f>
        <v>0</v>
      </c>
      <c r="N211" s="49">
        <f>VLOOKUP(C211,Bilan!$B$4:$D$1785,3,FALSE)</f>
        <v>2882</v>
      </c>
      <c r="O211" s="49" t="e">
        <f>VLOOKUP(C211,'[6]Feuil1 (2)'!$B$2:$F$145,5,FALSE)</f>
        <v>#N/A</v>
      </c>
      <c r="P211" s="50" t="e">
        <f>VLOOKUP(C211,[5]A!$D$2:$L$521,10,FALSE)</f>
        <v>#N/A</v>
      </c>
      <c r="Q211" s="48">
        <f>IFERROR(VLOOKUP(C211,'[4]1ère'!$B$3:$I$89,7,FALSE),0)</f>
        <v>0</v>
      </c>
      <c r="R211" s="48">
        <f>IFERROR(VLOOKUP(C211,'[4]2ème'!$B$3:$I$116,6,FALSE),0)</f>
        <v>0</v>
      </c>
      <c r="S211" s="48">
        <f>IFERROR(VLOOKUP(C211,'[4]3ème'!$B$3:$I$230,6,FALSE),0)</f>
        <v>0</v>
      </c>
      <c r="T211" s="48">
        <f>IFERROR(VLOOKUP(C211,[4]Féminines!$B$3:$I$89,6,FALSE),0)</f>
        <v>0</v>
      </c>
      <c r="U211">
        <f t="shared" si="12"/>
        <v>0</v>
      </c>
    </row>
    <row r="212" spans="1:21" ht="14.45" customHeight="1" x14ac:dyDescent="0.25">
      <c r="A212" s="49">
        <f t="shared" si="11"/>
        <v>122</v>
      </c>
      <c r="B212" s="15">
        <f t="shared" si="9"/>
        <v>144384</v>
      </c>
      <c r="C212" s="49" t="s">
        <v>111</v>
      </c>
      <c r="D212" s="49" t="str">
        <f>VLOOKUP(C212,[3]A!$D$2:$F$350,3,FALSE)</f>
        <v>FENAIN CYCLO CLUB</v>
      </c>
      <c r="E212" s="49" t="str">
        <f>VLOOKUP(C212,[3]A!$D$2:$J$450,7,FALSE)</f>
        <v>05999028489</v>
      </c>
      <c r="F212" s="50" t="str">
        <f>VLOOKUP(C212,[3]A!$D$2:$H$407,5,FALSE)</f>
        <v>Adulte Masculin 60 ans et plus</v>
      </c>
      <c r="J212" s="105">
        <v>1</v>
      </c>
      <c r="N212" s="49">
        <f>VLOOKUP(C212,Bilan!$B$4:$D$1785,3,FALSE)</f>
        <v>144384</v>
      </c>
      <c r="O212" s="49">
        <f>VLOOKUP(C212,'[6]Feuil1 (2)'!$B$2:$F$145,5,FALSE)</f>
        <v>122</v>
      </c>
      <c r="P212" s="50" t="e">
        <f>VLOOKUP(C212,[5]A!$D$2:$L$521,10,FALSE)</f>
        <v>#N/A</v>
      </c>
      <c r="Q212" s="48">
        <f>IFERROR(VLOOKUP(C212,'[4]1ère'!$B$3:$I$89,7,FALSE),0)</f>
        <v>0</v>
      </c>
      <c r="R212" s="48">
        <f>IFERROR(VLOOKUP(C212,'[4]2ème'!$B$3:$I$116,6,FALSE),0)</f>
        <v>0</v>
      </c>
      <c r="S212" s="48">
        <f>IFERROR(VLOOKUP(C212,'[4]3ème'!$B$3:$I$230,6,FALSE),0)</f>
        <v>22</v>
      </c>
      <c r="T212" s="48">
        <f>IFERROR(VLOOKUP(C212,[4]Féminines!$B$3:$I$89,6,FALSE),0)</f>
        <v>0</v>
      </c>
      <c r="U212">
        <f t="shared" si="12"/>
        <v>22</v>
      </c>
    </row>
    <row r="213" spans="1:21" ht="14.45" customHeight="1" x14ac:dyDescent="0.25">
      <c r="A213" s="49" t="e">
        <f t="shared" si="11"/>
        <v>#N/A</v>
      </c>
      <c r="B213" s="15">
        <f t="shared" si="9"/>
        <v>1275</v>
      </c>
      <c r="C213" s="49" t="s">
        <v>151</v>
      </c>
      <c r="D213" s="49" t="str">
        <f>VLOOKUP(C213,[3]A!$D$2:$F$350,3,FALSE)</f>
        <v>U.C. CAPELLOISE FOURMIES</v>
      </c>
      <c r="E213" s="49" t="str">
        <f>VLOOKUP(C213,[3]A!$D$2:$J$450,7,FALSE)</f>
        <v>05999068459</v>
      </c>
      <c r="F213" s="50" t="str">
        <f>VLOOKUP(C213,[3]A!$D$2:$H$407,5,FALSE)</f>
        <v>Adulte Masculin 50/59 ans</v>
      </c>
      <c r="J213" s="105">
        <f>VLOOKUP(C213,Route2021!$C$2:$J$1212,8,FALSE)</f>
        <v>1</v>
      </c>
      <c r="N213" s="49">
        <f>VLOOKUP(C213,Bilan!$B$4:$D$1785,3,FALSE)</f>
        <v>1275</v>
      </c>
      <c r="O213" s="49" t="e">
        <f>VLOOKUP(C213,'[6]Feuil1 (2)'!$B$2:$F$145,5,FALSE)</f>
        <v>#N/A</v>
      </c>
      <c r="P213" s="50" t="e">
        <f>VLOOKUP(C213,[5]A!$D$2:$L$521,10,FALSE)</f>
        <v>#N/A</v>
      </c>
      <c r="Q213" s="48">
        <f>IFERROR(VLOOKUP(C213,'[4]1ère'!$B$3:$I$89,7,FALSE),0)</f>
        <v>0</v>
      </c>
      <c r="R213" s="48">
        <f>IFERROR(VLOOKUP(C213,'[4]2ème'!$B$3:$I$116,6,FALSE),0)</f>
        <v>0</v>
      </c>
      <c r="S213" s="48">
        <f>IFERROR(VLOOKUP(C213,'[4]3ème'!$B$3:$I$230,6,FALSE),0)</f>
        <v>0</v>
      </c>
      <c r="T213" s="48">
        <f>IFERROR(VLOOKUP(C213,[4]Féminines!$B$3:$I$89,6,FALSE),0)</f>
        <v>0</v>
      </c>
      <c r="U213">
        <f t="shared" si="12"/>
        <v>0</v>
      </c>
    </row>
    <row r="214" spans="1:21" ht="14.45" customHeight="1" x14ac:dyDescent="0.25">
      <c r="A214" s="49" t="e">
        <f t="shared" si="11"/>
        <v>#N/A</v>
      </c>
      <c r="B214" s="15">
        <f t="shared" si="9"/>
        <v>2877</v>
      </c>
      <c r="C214" s="49" t="s">
        <v>707</v>
      </c>
      <c r="D214" s="49" t="e">
        <f>VLOOKUP(C214,[3]A!$D$2:$F$350,3,FALSE)</f>
        <v>#N/A</v>
      </c>
      <c r="E214" s="49" t="e">
        <f>VLOOKUP(C214,[3]A!$D$2:$J$450,7,FALSE)</f>
        <v>#N/A</v>
      </c>
      <c r="F214" s="50" t="e">
        <f>VLOOKUP(C214,[3]A!$D$2:$H$407,5,FALSE)</f>
        <v>#N/A</v>
      </c>
      <c r="J214" s="105">
        <f>VLOOKUP(C214,Route2021!$C$2:$J$1212,8,FALSE)</f>
        <v>1</v>
      </c>
      <c r="N214" s="49">
        <f>VLOOKUP(C214,Bilan!$B$4:$D$1785,3,FALSE)</f>
        <v>2877</v>
      </c>
      <c r="O214" s="49" t="e">
        <f>VLOOKUP(C214,'[6]Feuil1 (2)'!$B$2:$F$145,5,FALSE)</f>
        <v>#N/A</v>
      </c>
      <c r="P214" s="50" t="e">
        <f>VLOOKUP(C214,[5]A!$D$2:$L$521,10,FALSE)</f>
        <v>#N/A</v>
      </c>
      <c r="Q214" s="48">
        <f>IFERROR(VLOOKUP(C214,'[4]1ère'!$B$3:$I$89,7,FALSE),0)</f>
        <v>0</v>
      </c>
      <c r="R214" s="48">
        <f>IFERROR(VLOOKUP(C214,'[4]2ème'!$B$3:$I$116,6,FALSE),0)</f>
        <v>0</v>
      </c>
      <c r="S214" s="48">
        <f>IFERROR(VLOOKUP(C214,'[4]3ème'!$B$3:$I$230,6,FALSE),0)</f>
        <v>0</v>
      </c>
      <c r="T214" s="48">
        <f>IFERROR(VLOOKUP(C214,[4]Féminines!$B$3:$I$89,6,FALSE),0)</f>
        <v>0</v>
      </c>
      <c r="U214">
        <f t="shared" si="12"/>
        <v>0</v>
      </c>
    </row>
    <row r="215" spans="1:21" ht="14.45" customHeight="1" x14ac:dyDescent="0.25">
      <c r="A215" s="49" t="e">
        <f t="shared" si="11"/>
        <v>#N/A</v>
      </c>
      <c r="B215" s="15">
        <f t="shared" si="9"/>
        <v>144336</v>
      </c>
      <c r="C215" s="49" t="s">
        <v>692</v>
      </c>
      <c r="D215" s="49" t="e">
        <f>VLOOKUP(C215,[3]A!$D$2:$F$350,3,FALSE)</f>
        <v>#N/A</v>
      </c>
      <c r="E215" s="49" t="e">
        <f>VLOOKUP(C215,[3]A!$D$2:$J$450,7,FALSE)</f>
        <v>#N/A</v>
      </c>
      <c r="F215" s="50" t="e">
        <f>VLOOKUP(C215,[3]A!$D$2:$H$407,5,FALSE)</f>
        <v>#N/A</v>
      </c>
      <c r="J215" s="105">
        <f>VLOOKUP(C215,Route2021!$C$2:$J$1212,8,FALSE)</f>
        <v>0</v>
      </c>
      <c r="N215" s="49">
        <f>VLOOKUP(C215,Bilan!$B$4:$D$1785,3,FALSE)</f>
        <v>144336</v>
      </c>
      <c r="O215" s="49" t="e">
        <f>VLOOKUP(C215,'[6]Feuil1 (2)'!$B$2:$F$145,5,FALSE)</f>
        <v>#N/A</v>
      </c>
      <c r="P215" s="50" t="e">
        <f>VLOOKUP(C215,[5]A!$D$2:$L$521,10,FALSE)</f>
        <v>#N/A</v>
      </c>
      <c r="Q215" s="48">
        <f>IFERROR(VLOOKUP(C215,'[4]1ère'!$B$3:$I$89,7,FALSE),0)</f>
        <v>0</v>
      </c>
      <c r="R215" s="48">
        <f>IFERROR(VLOOKUP(C215,'[4]2ème'!$B$3:$I$116,6,FALSE),0)</f>
        <v>0</v>
      </c>
      <c r="S215" s="48">
        <f>IFERROR(VLOOKUP(C215,'[4]3ème'!$B$3:$I$230,6,FALSE),0)</f>
        <v>0</v>
      </c>
      <c r="T215" s="48">
        <f>IFERROR(VLOOKUP(C215,[4]Féminines!$B$3:$I$89,6,FALSE),0)</f>
        <v>0</v>
      </c>
      <c r="U215">
        <f t="shared" si="12"/>
        <v>0</v>
      </c>
    </row>
    <row r="216" spans="1:21" ht="14.45" customHeight="1" x14ac:dyDescent="0.25">
      <c r="A216" s="49" t="e">
        <f t="shared" si="11"/>
        <v>#N/A</v>
      </c>
      <c r="B216" s="15">
        <f t="shared" si="9"/>
        <v>3123</v>
      </c>
      <c r="C216" s="49" t="s">
        <v>1484</v>
      </c>
      <c r="D216" s="49" t="str">
        <f>VLOOKUP(C216,[3]A!$D$2:$F$350,3,FALSE)</f>
        <v>UNION CYCLISTE SOLRE LE CHATEAU</v>
      </c>
      <c r="E216" s="49" t="str">
        <f>VLOOKUP(C216,[3]A!$D$2:$J$450,7,FALSE)</f>
        <v>05999073455</v>
      </c>
      <c r="F216" s="50" t="str">
        <f>VLOOKUP(C216,[3]A!$D$2:$H$407,5,FALSE)</f>
        <v>Adulte Masculin 40/49 ans</v>
      </c>
      <c r="J216" s="105">
        <v>1</v>
      </c>
      <c r="N216" s="49">
        <f>VLOOKUP(C216,Bilan!$B$4:$D$1785,3,FALSE)</f>
        <v>3123</v>
      </c>
      <c r="O216" s="49" t="e">
        <f>VLOOKUP(C216,'[6]Feuil1 (2)'!$B$2:$F$145,5,FALSE)</f>
        <v>#N/A</v>
      </c>
      <c r="P216" s="50" t="e">
        <f>VLOOKUP(C216,[5]A!$D$2:$L$521,10,FALSE)</f>
        <v>#N/A</v>
      </c>
      <c r="Q216" s="48">
        <f>IFERROR(VLOOKUP(C216,'[4]1ère'!$B$3:$I$89,7,FALSE),0)</f>
        <v>0</v>
      </c>
      <c r="R216" s="48">
        <f>IFERROR(VLOOKUP(C216,'[4]2ème'!$B$3:$I$116,6,FALSE),0)</f>
        <v>0</v>
      </c>
      <c r="S216" s="48">
        <f>IFERROR(VLOOKUP(C216,'[4]3ème'!$B$3:$I$230,6,FALSE),0)</f>
        <v>13</v>
      </c>
      <c r="T216" s="48">
        <f>IFERROR(VLOOKUP(C216,[4]Féminines!$B$3:$I$89,6,FALSE),0)</f>
        <v>0</v>
      </c>
      <c r="U216">
        <f t="shared" si="12"/>
        <v>13</v>
      </c>
    </row>
    <row r="217" spans="1:21" ht="14.45" customHeight="1" x14ac:dyDescent="0.25">
      <c r="A217" s="49" t="e">
        <f t="shared" si="11"/>
        <v>#N/A</v>
      </c>
      <c r="B217" s="15">
        <f t="shared" si="9"/>
        <v>4362</v>
      </c>
      <c r="C217" s="49" t="s">
        <v>3113</v>
      </c>
      <c r="D217" s="49" t="str">
        <f>VLOOKUP(C217,[3]A!$D$2:$F$350,3,FALSE)</f>
        <v>VTT SAINT AMAND LES EAUX</v>
      </c>
      <c r="E217" s="49" t="str">
        <f>VLOOKUP(C217,[3]A!$D$2:$J$450,7,FALSE)</f>
        <v>05999111889</v>
      </c>
      <c r="F217" s="50" t="str">
        <f>VLOOKUP(C217,[3]A!$D$2:$H$407,5,FALSE)</f>
        <v>Adulte Masculin 30/39 ans</v>
      </c>
      <c r="J217" s="105">
        <v>0</v>
      </c>
      <c r="N217" s="49">
        <f>VLOOKUP(C217,Bilan!$B$4:$D$1785,3,FALSE)</f>
        <v>4362</v>
      </c>
      <c r="O217" s="49" t="e">
        <f>VLOOKUP(C217,'[6]Feuil1 (2)'!$B$2:$F$145,5,FALSE)</f>
        <v>#N/A</v>
      </c>
      <c r="P217" s="50" t="e">
        <f>VLOOKUP(C217,[5]A!$D$2:$L$521,10,FALSE)</f>
        <v>#N/A</v>
      </c>
      <c r="Q217" s="48">
        <f>IFERROR(VLOOKUP(C217,'[4]1ère'!$B$3:$I$89,7,FALSE),0)</f>
        <v>0</v>
      </c>
      <c r="R217" s="48">
        <f>IFERROR(VLOOKUP(C217,'[4]2ème'!$B$3:$I$116,6,FALSE),0)</f>
        <v>0</v>
      </c>
      <c r="S217" s="48">
        <f>IFERROR(VLOOKUP(C217,'[4]3ème'!$B$3:$I$230,6,FALSE),0)</f>
        <v>7</v>
      </c>
      <c r="T217" s="48">
        <f>IFERROR(VLOOKUP(C217,[4]Féminines!$B$3:$I$89,6,FALSE),0)</f>
        <v>0</v>
      </c>
      <c r="U217">
        <f t="shared" si="12"/>
        <v>7</v>
      </c>
    </row>
    <row r="218" spans="1:21" ht="14.45" customHeight="1" x14ac:dyDescent="0.25">
      <c r="A218" s="49">
        <f t="shared" si="11"/>
        <v>128</v>
      </c>
      <c r="B218" s="15">
        <f t="shared" si="9"/>
        <v>4358</v>
      </c>
      <c r="C218" s="49" t="s">
        <v>2813</v>
      </c>
      <c r="D218" s="49" t="str">
        <f>VLOOKUP(C218,[3]A!$D$2:$F$350,3,FALSE)</f>
        <v>FLEURBAIX TEAM SHARK VTT</v>
      </c>
      <c r="E218" s="49" t="str">
        <f>VLOOKUP(C218,[3]A!$D$2:$J$450,7,FALSE)</f>
        <v>06260087673</v>
      </c>
      <c r="F218" s="50" t="str">
        <f>VLOOKUP(C218,[3]A!$D$2:$H$407,5,FALSE)</f>
        <v>Adulte Masculin 60 ans et plus</v>
      </c>
      <c r="J218" s="105">
        <f>VLOOKUP(C218,Route2021!$C$2:$J$1212,8,FALSE)</f>
        <v>1</v>
      </c>
      <c r="N218" s="49">
        <f>VLOOKUP(C218,Bilan!$B$4:$D$1785,3,FALSE)</f>
        <v>4358</v>
      </c>
      <c r="O218" s="49">
        <f>VLOOKUP(C218,'[6]Feuil1 (2)'!$B$2:$F$145,5,FALSE)</f>
        <v>128</v>
      </c>
      <c r="P218" s="50" t="e">
        <f>VLOOKUP(C218,[5]A!$D$2:$L$521,10,FALSE)</f>
        <v>#N/A</v>
      </c>
      <c r="Q218" s="48">
        <f>IFERROR(VLOOKUP(C218,'[4]1ère'!$B$3:$I$89,7,FALSE),0)</f>
        <v>0</v>
      </c>
      <c r="R218" s="48">
        <f>IFERROR(VLOOKUP(C218,'[4]2ème'!$B$3:$I$116,6,FALSE),0)</f>
        <v>0</v>
      </c>
      <c r="S218" s="48">
        <f>IFERROR(VLOOKUP(C218,'[4]3ème'!$B$3:$I$230,6,FALSE),0)</f>
        <v>7</v>
      </c>
      <c r="T218" s="48">
        <f>IFERROR(VLOOKUP(C218,[4]Féminines!$B$3:$I$89,6,FALSE),0)</f>
        <v>0</v>
      </c>
      <c r="U218">
        <f t="shared" si="12"/>
        <v>7</v>
      </c>
    </row>
    <row r="219" spans="1:21" ht="14.45" customHeight="1" x14ac:dyDescent="0.25">
      <c r="A219" s="49" t="e">
        <f t="shared" si="11"/>
        <v>#N/A</v>
      </c>
      <c r="B219" s="15">
        <f t="shared" si="9"/>
        <v>4347</v>
      </c>
      <c r="C219" s="49" t="s">
        <v>2493</v>
      </c>
      <c r="D219" s="49" t="e">
        <f>VLOOKUP(C219,[3]A!$D$2:$F$350,3,FALSE)</f>
        <v>#N/A</v>
      </c>
      <c r="E219" s="49" t="e">
        <f>VLOOKUP(C219,[3]A!$D$2:$J$450,7,FALSE)</f>
        <v>#N/A</v>
      </c>
      <c r="F219" s="50" t="e">
        <f>VLOOKUP(C219,[3]A!$D$2:$H$407,5,FALSE)</f>
        <v>#N/A</v>
      </c>
      <c r="J219" s="105">
        <f>VLOOKUP(C219,Route2021!$C$2:$J$1212,8,FALSE)</f>
        <v>0</v>
      </c>
      <c r="N219" s="49">
        <f>VLOOKUP(C219,Bilan!$B$4:$D$1785,3,FALSE)</f>
        <v>4347</v>
      </c>
      <c r="O219" s="49" t="e">
        <f>VLOOKUP(C219,'[6]Feuil1 (2)'!$B$2:$F$145,5,FALSE)</f>
        <v>#N/A</v>
      </c>
      <c r="P219" s="50" t="e">
        <f>VLOOKUP(C219,[5]A!$D$2:$L$521,10,FALSE)</f>
        <v>#N/A</v>
      </c>
      <c r="Q219" s="48">
        <f>IFERROR(VLOOKUP(C219,'[4]1ère'!$B$3:$I$89,7,FALSE),0)</f>
        <v>0</v>
      </c>
      <c r="R219" s="48">
        <f>IFERROR(VLOOKUP(C219,'[4]2ème'!$B$3:$I$116,6,FALSE),0)</f>
        <v>0</v>
      </c>
      <c r="S219" s="48">
        <f>IFERROR(VLOOKUP(C219,'[4]3ème'!$B$3:$I$230,6,FALSE),0)</f>
        <v>0</v>
      </c>
      <c r="T219" s="48">
        <f>IFERROR(VLOOKUP(C219,[4]Féminines!$B$3:$I$89,6,FALSE),0)</f>
        <v>0</v>
      </c>
      <c r="U219">
        <f t="shared" si="12"/>
        <v>0</v>
      </c>
    </row>
    <row r="220" spans="1:21" ht="14.45" customHeight="1" x14ac:dyDescent="0.25">
      <c r="A220" s="49">
        <f t="shared" si="11"/>
        <v>10</v>
      </c>
      <c r="B220" s="15">
        <f t="shared" si="9"/>
        <v>4405</v>
      </c>
      <c r="C220" s="49" t="s">
        <v>3114</v>
      </c>
      <c r="D220" s="49" t="str">
        <f>VLOOKUP(C220,[3]A!$D$2:$F$350,3,FALSE)</f>
        <v>BEUVRY CLUB LEO LAGRANGE</v>
      </c>
      <c r="E220" s="49" t="str">
        <f>VLOOKUP(C220,[3]A!$D$2:$J$450,7,FALSE)</f>
        <v>06297071853</v>
      </c>
      <c r="F220" s="50" t="str">
        <f>VLOOKUP(C220,[3]A!$D$2:$H$407,5,FALSE)</f>
        <v>Adulte Masculin 50/59 ans</v>
      </c>
      <c r="J220" s="105">
        <v>0</v>
      </c>
      <c r="N220" s="49">
        <f>VLOOKUP(C220,Bilan!$B$4:$D$1785,3,FALSE)</f>
        <v>4405</v>
      </c>
      <c r="O220" s="49">
        <f>VLOOKUP(C220,'[6]Feuil1 (2)'!$B$2:$F$145,5,FALSE)</f>
        <v>10</v>
      </c>
      <c r="P220" s="50" t="e">
        <f>VLOOKUP(C220,[5]A!$D$2:$L$521,10,FALSE)</f>
        <v>#N/A</v>
      </c>
      <c r="Q220" s="48">
        <f>IFERROR(VLOOKUP(C220,'[4]1ère'!$B$3:$I$89,7,FALSE),0)</f>
        <v>0</v>
      </c>
      <c r="R220" s="48">
        <f>IFERROR(VLOOKUP(C220,'[4]2ème'!$B$3:$I$116,6,FALSE),0)</f>
        <v>0</v>
      </c>
      <c r="S220" s="48">
        <f>IFERROR(VLOOKUP(C220,'[4]3ème'!$B$3:$I$230,6,FALSE),0)</f>
        <v>7</v>
      </c>
      <c r="T220" s="48">
        <f>IFERROR(VLOOKUP(C220,[4]Féminines!$B$3:$I$89,6,FALSE),0)</f>
        <v>0</v>
      </c>
      <c r="U220">
        <f t="shared" si="12"/>
        <v>7</v>
      </c>
    </row>
    <row r="221" spans="1:21" ht="14.45" customHeight="1" x14ac:dyDescent="0.25">
      <c r="A221" s="49" t="e">
        <f t="shared" si="11"/>
        <v>#N/A</v>
      </c>
      <c r="B221" s="15">
        <f t="shared" si="9"/>
        <v>144559</v>
      </c>
      <c r="C221" s="49" t="s">
        <v>137</v>
      </c>
      <c r="D221" s="49" t="str">
        <f>VLOOKUP(C221,[3]A!$D$2:$F$350,3,FALSE)</f>
        <v>AGNY AMICALE LAIQUE</v>
      </c>
      <c r="E221" s="49" t="str">
        <f>VLOOKUP(C221,[3]A!$D$2:$J$450,7,FALSE)</f>
        <v>06297069832</v>
      </c>
      <c r="F221" s="50" t="str">
        <f>VLOOKUP(C221,[3]A!$D$2:$H$407,5,FALSE)</f>
        <v>Adulte Masculin 40/49 ans</v>
      </c>
      <c r="J221" s="105">
        <f>VLOOKUP(C221,Route2021!$C$2:$J$1212,8,FALSE)</f>
        <v>1</v>
      </c>
      <c r="N221" s="49">
        <f>VLOOKUP(C221,Bilan!$B$4:$D$1785,3,FALSE)</f>
        <v>144559</v>
      </c>
      <c r="O221" s="49" t="e">
        <f>VLOOKUP(C221,'[6]Feuil1 (2)'!$B$2:$F$145,5,FALSE)</f>
        <v>#N/A</v>
      </c>
      <c r="P221" s="50" t="e">
        <f>VLOOKUP(C221,[5]A!$D$2:$L$521,10,FALSE)</f>
        <v>#N/A</v>
      </c>
      <c r="Q221" s="48">
        <f>IFERROR(VLOOKUP(C221,'[4]1ère'!$B$3:$I$89,7,FALSE),0)</f>
        <v>0</v>
      </c>
      <c r="R221" s="48">
        <f>IFERROR(VLOOKUP(C221,'[4]2ème'!$B$3:$I$116,6,FALSE),0)</f>
        <v>0</v>
      </c>
      <c r="S221" s="48">
        <f>IFERROR(VLOOKUP(C221,'[4]3ème'!$B$3:$I$230,6,FALSE),0)</f>
        <v>12</v>
      </c>
      <c r="T221" s="48">
        <f>IFERROR(VLOOKUP(C221,[4]Féminines!$B$3:$I$89,6,FALSE),0)</f>
        <v>0</v>
      </c>
      <c r="U221">
        <f t="shared" si="12"/>
        <v>12</v>
      </c>
    </row>
    <row r="222" spans="1:21" ht="14.45" customHeight="1" x14ac:dyDescent="0.25">
      <c r="A222" s="49">
        <f t="shared" si="11"/>
        <v>9</v>
      </c>
      <c r="B222" s="15">
        <f t="shared" si="9"/>
        <v>4360</v>
      </c>
      <c r="C222" s="49" t="s">
        <v>1688</v>
      </c>
      <c r="D222" s="49" t="str">
        <f>VLOOKUP(C222,[3]A!$D$2:$F$350,3,FALSE)</f>
        <v>CYCLO CLUB ORCHIES</v>
      </c>
      <c r="E222" s="49" t="str">
        <f>VLOOKUP(C222,[3]A!$D$2:$J$450,7,FALSE)</f>
        <v>05996224452</v>
      </c>
      <c r="F222" s="50" t="str">
        <f>VLOOKUP(C222,[3]A!$D$2:$H$407,5,FALSE)</f>
        <v>Adulte Masculin 50/59 ans</v>
      </c>
      <c r="J222" s="105">
        <v>1</v>
      </c>
      <c r="N222" s="49">
        <f>VLOOKUP(C222,Bilan!$B$4:$D$1785,3,FALSE)</f>
        <v>4360</v>
      </c>
      <c r="O222" s="49">
        <f>VLOOKUP(C222,'[6]Feuil1 (2)'!$B$2:$F$145,5,FALSE)</f>
        <v>9</v>
      </c>
      <c r="P222" s="50" t="e">
        <f>VLOOKUP(C222,[5]A!$D$2:$L$521,10,FALSE)</f>
        <v>#N/A</v>
      </c>
      <c r="Q222" s="48">
        <f>IFERROR(VLOOKUP(C222,'[4]1ère'!$B$3:$I$89,7,FALSE),0)</f>
        <v>0</v>
      </c>
      <c r="R222" s="48">
        <f>IFERROR(VLOOKUP(C222,'[4]2ème'!$B$3:$I$116,6,FALSE),0)</f>
        <v>0</v>
      </c>
      <c r="S222" s="48">
        <f>IFERROR(VLOOKUP(C222,'[4]3ème'!$B$3:$I$230,6,FALSE),0)</f>
        <v>10</v>
      </c>
      <c r="T222" s="48">
        <f>IFERROR(VLOOKUP(C222,[4]Féminines!$B$3:$I$89,6,FALSE),0)</f>
        <v>0</v>
      </c>
      <c r="U222">
        <f t="shared" si="12"/>
        <v>10</v>
      </c>
    </row>
    <row r="223" spans="1:21" ht="14.45" customHeight="1" x14ac:dyDescent="0.25">
      <c r="A223" s="49" t="e">
        <f t="shared" si="11"/>
        <v>#N/A</v>
      </c>
      <c r="B223" s="15">
        <v>2371</v>
      </c>
      <c r="C223" s="49" t="s">
        <v>3091</v>
      </c>
      <c r="D223" s="49" t="e">
        <f>VLOOKUP(C223,[3]A!$D$2:$F$350,3,FALSE)</f>
        <v>#N/A</v>
      </c>
      <c r="E223" s="49" t="e">
        <f>VLOOKUP(C223,[3]A!$D$2:$J$450,7,FALSE)</f>
        <v>#N/A</v>
      </c>
      <c r="F223" s="50" t="e">
        <f>VLOOKUP(C223,[3]A!$D$2:$H$407,5,FALSE)</f>
        <v>#N/A</v>
      </c>
      <c r="J223" s="105">
        <v>0</v>
      </c>
      <c r="N223" s="49">
        <f>VLOOKUP(C223,Bilan!$B$4:$D$1785,3,FALSE)</f>
        <v>2427</v>
      </c>
      <c r="O223" s="49" t="e">
        <f>VLOOKUP(C223,'[6]Feuil1 (2)'!$B$2:$F$145,5,FALSE)</f>
        <v>#N/A</v>
      </c>
      <c r="P223" s="50" t="e">
        <f>VLOOKUP(C223,[5]A!$D$2:$L$521,10,FALSE)</f>
        <v>#N/A</v>
      </c>
      <c r="Q223" s="48">
        <f>IFERROR(VLOOKUP(C223,'[4]1ère'!$B$3:$I$89,7,FALSE),0)</f>
        <v>0</v>
      </c>
      <c r="R223" s="48">
        <f>IFERROR(VLOOKUP(C223,'[4]2ème'!$B$3:$I$116,6,FALSE),0)</f>
        <v>0</v>
      </c>
      <c r="S223" s="48">
        <f>IFERROR(VLOOKUP(C223,'[4]3ème'!$B$3:$I$230,6,FALSE),0)</f>
        <v>7</v>
      </c>
      <c r="T223" s="48">
        <f>IFERROR(VLOOKUP(C223,[4]Féminines!$B$3:$I$89,6,FALSE),0)</f>
        <v>0</v>
      </c>
      <c r="U223">
        <f t="shared" si="12"/>
        <v>7</v>
      </c>
    </row>
    <row r="224" spans="1:21" ht="14.45" customHeight="1" x14ac:dyDescent="0.25">
      <c r="A224" s="49" t="e">
        <f t="shared" si="11"/>
        <v>#N/A</v>
      </c>
      <c r="B224" s="15">
        <f t="shared" si="9"/>
        <v>3109</v>
      </c>
      <c r="C224" s="49" t="s">
        <v>938</v>
      </c>
      <c r="D224" s="49" t="str">
        <f>VLOOKUP(C224,[3]A!$D$2:$F$350,3,FALSE)</f>
        <v>TEAM PEVELE CAREMBAULT CYCLISME</v>
      </c>
      <c r="E224" s="49" t="str">
        <f>VLOOKUP(C224,[3]A!$D$2:$J$450,7,FALSE)</f>
        <v>05999113182</v>
      </c>
      <c r="F224" s="50" t="str">
        <f>VLOOKUP(C224,[3]A!$D$2:$H$407,5,FALSE)</f>
        <v>Adulte Masculin 30/39 ans</v>
      </c>
      <c r="J224" s="105">
        <f>VLOOKUP(C224,Route2021!$C$2:$J$1212,8,FALSE)</f>
        <v>1</v>
      </c>
      <c r="N224" s="49">
        <f>VLOOKUP(C224,Bilan!$B$4:$D$1785,3,FALSE)</f>
        <v>3109</v>
      </c>
      <c r="O224" s="49" t="e">
        <f>VLOOKUP(C224,'[6]Feuil1 (2)'!$B$2:$F$145,5,FALSE)</f>
        <v>#N/A</v>
      </c>
      <c r="P224" s="50" t="e">
        <f>VLOOKUP(C224,[5]A!$D$2:$L$521,10,FALSE)</f>
        <v>#N/A</v>
      </c>
      <c r="Q224" s="48">
        <f>IFERROR(VLOOKUP(C224,'[4]1ère'!$B$3:$I$89,7,FALSE),0)</f>
        <v>0</v>
      </c>
      <c r="R224" s="48">
        <f>IFERROR(VLOOKUP(C224,'[4]2ème'!$B$3:$I$116,6,FALSE),0)</f>
        <v>0</v>
      </c>
      <c r="S224" s="48">
        <f>IFERROR(VLOOKUP(C224,'[4]3ème'!$B$3:$I$230,6,FALSE),0)</f>
        <v>8</v>
      </c>
      <c r="T224" s="48">
        <f>IFERROR(VLOOKUP(C224,[4]Féminines!$B$3:$I$89,6,FALSE),0)</f>
        <v>0</v>
      </c>
      <c r="U224">
        <f t="shared" si="12"/>
        <v>8</v>
      </c>
    </row>
    <row r="225" spans="1:21" ht="14.45" customHeight="1" x14ac:dyDescent="0.25">
      <c r="A225" s="49" t="e">
        <f t="shared" si="11"/>
        <v>#N/A</v>
      </c>
      <c r="B225" s="15">
        <f t="shared" si="9"/>
        <v>2341</v>
      </c>
      <c r="C225" s="5" t="s">
        <v>1034</v>
      </c>
      <c r="D225" s="49" t="str">
        <f>VLOOKUP(C225,[3]A!$D$2:$F$350,3,FALSE)</f>
        <v>TEAM LABIERE BAILLEUL</v>
      </c>
      <c r="E225" s="49" t="str">
        <f>VLOOKUP(C225,[3]A!$D$2:$J$450,7,FALSE)</f>
        <v>05999002209</v>
      </c>
      <c r="F225" s="50" t="str">
        <f>VLOOKUP(C225,[3]A!$D$2:$H$407,5,FALSE)</f>
        <v>Adulte Masculin 40/49 ans</v>
      </c>
      <c r="J225" s="105">
        <v>0</v>
      </c>
      <c r="N225" s="49">
        <f>VLOOKUP(C225,Bilan!$B$4:$D$1785,3,FALSE)</f>
        <v>2341</v>
      </c>
      <c r="O225" s="49" t="e">
        <f>VLOOKUP(C225,'[6]Feuil1 (2)'!$B$2:$F$145,5,FALSE)</f>
        <v>#N/A</v>
      </c>
      <c r="P225" s="50" t="e">
        <f>VLOOKUP(C225,[5]A!$D$2:$L$521,10,FALSE)</f>
        <v>#N/A</v>
      </c>
      <c r="Q225" s="48">
        <f>IFERROR(VLOOKUP(C225,'[4]1ère'!$B$3:$I$89,7,FALSE),0)</f>
        <v>0</v>
      </c>
      <c r="R225" s="48">
        <f>IFERROR(VLOOKUP(C225,'[4]2ème'!$B$3:$I$116,6,FALSE),0)</f>
        <v>1</v>
      </c>
      <c r="S225" s="48">
        <f>IFERROR(VLOOKUP(C225,'[4]3ème'!$B$3:$I$230,6,FALSE),0)</f>
        <v>11</v>
      </c>
      <c r="T225" s="48">
        <f>IFERROR(VLOOKUP(C225,[4]Féminines!$B$3:$I$89,6,FALSE),0)</f>
        <v>0</v>
      </c>
      <c r="U225">
        <f t="shared" si="12"/>
        <v>12</v>
      </c>
    </row>
    <row r="226" spans="1:21" ht="14.45" customHeight="1" x14ac:dyDescent="0.25">
      <c r="A226" s="49" t="e">
        <f t="shared" si="11"/>
        <v>#N/A</v>
      </c>
      <c r="B226" s="15">
        <f t="shared" si="9"/>
        <v>2354</v>
      </c>
      <c r="C226" s="49" t="s">
        <v>1335</v>
      </c>
      <c r="D226" s="49" t="str">
        <f>VLOOKUP(C226,[3]A!$D$2:$F$350,3,FALSE)</f>
        <v>TEAM LABIERE BAILLEUL</v>
      </c>
      <c r="E226" s="49" t="str">
        <f>VLOOKUP(C226,[3]A!$D$2:$J$450,7,FALSE)</f>
        <v>05999097683</v>
      </c>
      <c r="F226" s="50" t="str">
        <f>VLOOKUP(C226,[3]A!$D$2:$H$407,5,FALSE)</f>
        <v>Adulte Masculin 40/49 ans</v>
      </c>
      <c r="J226" s="105">
        <f>VLOOKUP(C226,Route2021!$C$2:$J$1212,8,FALSE)</f>
        <v>1</v>
      </c>
      <c r="N226" s="49">
        <f>VLOOKUP(C226,Bilan!$B$4:$D$1785,3,FALSE)</f>
        <v>2354</v>
      </c>
      <c r="O226" s="49" t="e">
        <f>VLOOKUP(C226,'[6]Feuil1 (2)'!$B$2:$F$145,5,FALSE)</f>
        <v>#N/A</v>
      </c>
      <c r="P226" s="50" t="e">
        <f>VLOOKUP(C226,[5]A!$D$2:$L$521,10,FALSE)</f>
        <v>#N/A</v>
      </c>
      <c r="Q226" s="48">
        <f>IFERROR(VLOOKUP(C226,'[4]1ère'!$B$3:$I$89,7,FALSE),0)</f>
        <v>0</v>
      </c>
      <c r="R226" s="48">
        <f>IFERROR(VLOOKUP(C226,'[4]2ème'!$B$3:$I$116,6,FALSE),0)</f>
        <v>0</v>
      </c>
      <c r="S226" s="48">
        <f>IFERROR(VLOOKUP(C226,'[4]3ème'!$B$3:$I$230,6,FALSE),0)</f>
        <v>19</v>
      </c>
      <c r="T226" s="48">
        <f>IFERROR(VLOOKUP(C226,[4]Féminines!$B$3:$I$89,6,FALSE),0)</f>
        <v>0</v>
      </c>
      <c r="U226">
        <f t="shared" si="12"/>
        <v>19</v>
      </c>
    </row>
    <row r="227" spans="1:21" ht="14.45" customHeight="1" x14ac:dyDescent="0.25">
      <c r="A227" s="49" t="e">
        <f t="shared" si="11"/>
        <v>#N/A</v>
      </c>
      <c r="B227" s="15">
        <f t="shared" si="9"/>
        <v>144512</v>
      </c>
      <c r="C227" s="49" t="s">
        <v>103</v>
      </c>
      <c r="D227" s="49" t="s">
        <v>115</v>
      </c>
      <c r="E227" s="49" t="str">
        <f>VLOOKUP(C227,[3]A!$D$2:$J$450,7,FALSE)</f>
        <v>05999084879</v>
      </c>
      <c r="F227" s="50" t="str">
        <f>VLOOKUP(C227,[3]A!$D$2:$H$407,5,FALSE)</f>
        <v>Adulte Masculin 30/39 ans</v>
      </c>
      <c r="J227" s="105">
        <f>VLOOKUP(C227,Route2021!$C$2:$J$1212,8,FALSE)</f>
        <v>0</v>
      </c>
      <c r="N227" s="49">
        <f>VLOOKUP(C227,Bilan!$B$4:$D$1785,3,FALSE)</f>
        <v>144512</v>
      </c>
      <c r="O227" s="49" t="e">
        <f>VLOOKUP(C227,'[6]Feuil1 (2)'!$B$2:$F$145,5,FALSE)</f>
        <v>#N/A</v>
      </c>
      <c r="P227" s="50" t="e">
        <f>VLOOKUP(C227,[5]A!$D$2:$L$521,10,FALSE)</f>
        <v>#N/A</v>
      </c>
      <c r="Q227" s="48">
        <f>IFERROR(VLOOKUP(C227,'[4]1ère'!$B$3:$I$89,7,FALSE),0)</f>
        <v>0</v>
      </c>
      <c r="R227" s="48">
        <f>IFERROR(VLOOKUP(C227,'[4]2ème'!$B$3:$I$116,6,FALSE),0)</f>
        <v>0</v>
      </c>
      <c r="S227" s="48">
        <f>IFERROR(VLOOKUP(C227,'[4]3ème'!$B$3:$I$230,6,FALSE),0)</f>
        <v>0</v>
      </c>
      <c r="T227" s="48">
        <f>IFERROR(VLOOKUP(C227,[4]Féminines!$B$3:$I$89,6,FALSE),0)</f>
        <v>0</v>
      </c>
      <c r="U227">
        <f t="shared" si="12"/>
        <v>0</v>
      </c>
    </row>
    <row r="228" spans="1:21" ht="14.45" customHeight="1" x14ac:dyDescent="0.25">
      <c r="A228" s="49" t="e">
        <f t="shared" si="11"/>
        <v>#N/A</v>
      </c>
      <c r="B228" s="49" t="s">
        <v>23</v>
      </c>
      <c r="D228" s="49"/>
      <c r="E228" s="49" t="e">
        <f>VLOOKUP(C228,[3]A!$D$2:$J$450,7,FALSE)</f>
        <v>#N/A</v>
      </c>
      <c r="F228" s="50" t="e">
        <f>VLOOKUP(C228,[3]A!$D$2:$H$407,5,FALSE)</f>
        <v>#N/A</v>
      </c>
      <c r="J228" s="105">
        <f>VLOOKUP(C228,Route2021!$C$2:$J$1212,8,FALSE)</f>
        <v>0</v>
      </c>
      <c r="N228" s="49" t="e">
        <f>VLOOKUP(C228,Bilan!$B$4:$D$1785,3,FALSE)</f>
        <v>#N/A</v>
      </c>
      <c r="O228" s="49" t="e">
        <f>VLOOKUP(C228,'[6]Feuil1 (2)'!$B$2:$F$145,5,FALSE)</f>
        <v>#N/A</v>
      </c>
      <c r="P228" s="50" t="e">
        <f>VLOOKUP(C228,[5]A!$D$2:$L$521,10,FALSE)</f>
        <v>#N/A</v>
      </c>
      <c r="Q228" s="48">
        <f>IFERROR(VLOOKUP(C228,'[4]1ère'!$B$3:$I$89,7,FALSE),0)</f>
        <v>0</v>
      </c>
      <c r="R228" s="48">
        <f>IFERROR(VLOOKUP(C228,'[4]2ème'!$B$3:$I$116,6,FALSE),0)</f>
        <v>0</v>
      </c>
      <c r="S228" s="48">
        <f>IFERROR(VLOOKUP(C228,'[4]3ème'!$B$3:$I$230,6,FALSE),0)</f>
        <v>0</v>
      </c>
      <c r="T228" s="48">
        <f>IFERROR(VLOOKUP(C228,[4]Féminines!$B$3:$I$89,6,FALSE),0)</f>
        <v>0</v>
      </c>
      <c r="U228">
        <f t="shared" si="12"/>
        <v>0</v>
      </c>
    </row>
    <row r="229" spans="1:21" ht="14.45" customHeight="1" x14ac:dyDescent="0.25">
      <c r="A229" s="49">
        <f t="shared" si="11"/>
        <v>152</v>
      </c>
      <c r="B229" s="15">
        <f t="shared" si="9"/>
        <v>144329</v>
      </c>
      <c r="C229" s="49" t="s">
        <v>164</v>
      </c>
      <c r="D229" s="49" t="str">
        <f>VLOOKUP(C229,[3]A!$D$2:$F$350,3,FALSE)</f>
        <v>TEAM BOUSIES</v>
      </c>
      <c r="E229" s="49" t="str">
        <f>VLOOKUP(C229,[3]A!$D$2:$J$450,7,FALSE)</f>
        <v>05999098039</v>
      </c>
      <c r="F229" s="50" t="str">
        <f>VLOOKUP(C229,[3]A!$D$2:$H$407,5,FALSE)</f>
        <v>Adulte Masculin 17/19 ans</v>
      </c>
      <c r="J229" s="105">
        <v>1</v>
      </c>
      <c r="N229" s="49">
        <f>VLOOKUP(C229,Bilan!$B$4:$D$1785,3,FALSE)</f>
        <v>144329</v>
      </c>
      <c r="O229" s="49">
        <f>VLOOKUP(C229,'[6]Feuil1 (2)'!$B$2:$F$145,5,FALSE)</f>
        <v>152</v>
      </c>
      <c r="P229" s="50" t="e">
        <f>VLOOKUP(C229,[5]A!$D$2:$L$521,10,FALSE)</f>
        <v>#N/A</v>
      </c>
      <c r="Q229" s="48">
        <f>IFERROR(VLOOKUP(C229,'[4]1ère'!$B$3:$I$89,7,FALSE),0)</f>
        <v>0</v>
      </c>
      <c r="R229" s="48">
        <f>IFERROR(VLOOKUP(C229,'[4]2ème'!$B$3:$I$116,6,FALSE),0)</f>
        <v>0</v>
      </c>
      <c r="S229" s="48">
        <f>IFERROR(VLOOKUP(C229,'[4]3ème'!$B$3:$I$230,6,FALSE),0)</f>
        <v>12</v>
      </c>
      <c r="T229" s="48">
        <f>IFERROR(VLOOKUP(C229,[4]Féminines!$B$3:$I$89,6,FALSE),0)</f>
        <v>0</v>
      </c>
      <c r="U229">
        <f t="shared" si="12"/>
        <v>12</v>
      </c>
    </row>
    <row r="230" spans="1:21" ht="14.45" customHeight="1" x14ac:dyDescent="0.25">
      <c r="A230" s="49">
        <f t="shared" si="11"/>
        <v>196</v>
      </c>
      <c r="B230" s="15">
        <v>2949</v>
      </c>
      <c r="C230" s="49" t="s">
        <v>3166</v>
      </c>
      <c r="D230" s="49" t="str">
        <f>VLOOKUP(C230,[3]A!$D$2:$F$350,3,FALSE)</f>
        <v>ETOILE CYCLISTE LIEU ST AMAND</v>
      </c>
      <c r="E230" s="49" t="str">
        <f>VLOOKUP(C230,[3]A!$D$2:$J$450,7,FALSE)</f>
        <v>05996216278</v>
      </c>
      <c r="F230" s="50" t="str">
        <f>VLOOKUP(C230,[3]A!$D$2:$H$407,5,FALSE)</f>
        <v>Adulte Féminin 17/29 ans</v>
      </c>
      <c r="J230" s="105">
        <f>VLOOKUP(C230,Route2021!$C$2:$J$1212,8,FALSE)</f>
        <v>0</v>
      </c>
      <c r="N230" s="49">
        <f>VLOOKUP(C230,Bilan!$B$4:$D$1785,3,FALSE)</f>
        <v>2949</v>
      </c>
      <c r="O230" s="49">
        <f>VLOOKUP(C230,'[6]Feuil1 (2)'!$B$2:$F$145,5,FALSE)</f>
        <v>196</v>
      </c>
      <c r="P230" s="50" t="e">
        <f>VLOOKUP(C230,[5]A!$D$2:$L$521,10,FALSE)</f>
        <v>#N/A</v>
      </c>
      <c r="Q230" s="48">
        <f>IFERROR(VLOOKUP(C230,'[4]1ère'!$B$3:$I$89,7,FALSE),0)</f>
        <v>0</v>
      </c>
      <c r="R230" s="48">
        <f>IFERROR(VLOOKUP(C230,'[4]2ème'!$B$3:$I$116,6,FALSE),0)</f>
        <v>0</v>
      </c>
      <c r="S230" s="48">
        <f>IFERROR(VLOOKUP(C230,'[4]3ème'!$B$3:$I$230,6,FALSE),0)</f>
        <v>7</v>
      </c>
      <c r="T230" s="48">
        <f>IFERROR(VLOOKUP(C230,[4]Féminines!$B$3:$I$89,6,FALSE),0)</f>
        <v>0</v>
      </c>
      <c r="U230">
        <f t="shared" si="12"/>
        <v>7</v>
      </c>
    </row>
    <row r="231" spans="1:21" ht="14.45" customHeight="1" x14ac:dyDescent="0.25">
      <c r="A231" s="49" t="e">
        <f t="shared" si="11"/>
        <v>#N/A</v>
      </c>
      <c r="B231" s="15">
        <f t="shared" si="9"/>
        <v>144325</v>
      </c>
      <c r="C231" s="5" t="s">
        <v>110</v>
      </c>
      <c r="D231" s="49" t="str">
        <f>VLOOKUP(C231,[3]A!$D$2:$F$350,3,FALSE)</f>
        <v>UNION VELOCIPEDIQUE FOURMISIENNE</v>
      </c>
      <c r="E231" s="49" t="str">
        <f>VLOOKUP(C231,[3]A!$D$2:$J$450,7,FALSE)</f>
        <v>05999084990</v>
      </c>
      <c r="F231" s="50" t="str">
        <f>VLOOKUP(C231,[3]A!$D$2:$H$407,5,FALSE)</f>
        <v>Adulte Masculin 50/59 ans</v>
      </c>
      <c r="J231" s="105">
        <f>VLOOKUP(C231,Route2021!$C$2:$J$1212,8,FALSE)</f>
        <v>1</v>
      </c>
      <c r="N231" s="49">
        <f>VLOOKUP(C231,Bilan!$B$4:$D$1785,3,FALSE)</f>
        <v>144325</v>
      </c>
      <c r="O231" s="49" t="e">
        <f>VLOOKUP(C231,'[6]Feuil1 (2)'!$B$2:$F$145,5,FALSE)</f>
        <v>#N/A</v>
      </c>
      <c r="P231" s="50" t="e">
        <f>VLOOKUP(C231,[5]A!$D$2:$L$521,10,FALSE)</f>
        <v>#N/A</v>
      </c>
      <c r="Q231" s="48">
        <f>IFERROR(VLOOKUP(C231,'[4]1ère'!$B$3:$I$89,7,FALSE),0)</f>
        <v>0</v>
      </c>
      <c r="R231" s="48">
        <f>IFERROR(VLOOKUP(C231,'[4]2ème'!$B$3:$I$116,6,FALSE),0)</f>
        <v>0</v>
      </c>
      <c r="S231" s="48">
        <f>IFERROR(VLOOKUP(C231,'[4]3ème'!$B$3:$I$230,6,FALSE),0)</f>
        <v>0</v>
      </c>
      <c r="T231" s="48">
        <f>IFERROR(VLOOKUP(C231,[4]Féminines!$B$3:$I$89,6,FALSE),0)</f>
        <v>0</v>
      </c>
      <c r="U231">
        <f t="shared" si="12"/>
        <v>0</v>
      </c>
    </row>
    <row r="232" spans="1:21" ht="14.45" customHeight="1" x14ac:dyDescent="0.25">
      <c r="A232" s="49" t="e">
        <f t="shared" si="11"/>
        <v>#N/A</v>
      </c>
      <c r="B232" s="15">
        <f t="shared" si="9"/>
        <v>144400</v>
      </c>
      <c r="C232" s="49" t="s">
        <v>125</v>
      </c>
      <c r="D232" s="49" t="str">
        <f>VLOOKUP(C232,[3]A!$D$2:$F$350,3,FALSE)</f>
        <v>ETOILE CYCLISTE TOURCOING</v>
      </c>
      <c r="E232" s="49" t="str">
        <f>VLOOKUP(C232,[3]A!$D$2:$J$450,7,FALSE)</f>
        <v>05999079017</v>
      </c>
      <c r="F232" s="50" t="str">
        <f>VLOOKUP(C232,[3]A!$D$2:$H$407,5,FALSE)</f>
        <v>Adulte Masculin 50/59 ans</v>
      </c>
      <c r="J232" s="105">
        <v>1</v>
      </c>
      <c r="N232" s="49">
        <f>VLOOKUP(C232,Bilan!$B$4:$D$1785,3,FALSE)</f>
        <v>144400</v>
      </c>
      <c r="O232" s="49" t="e">
        <f>VLOOKUP(C232,'[6]Feuil1 (2)'!$B$2:$F$145,5,FALSE)</f>
        <v>#N/A</v>
      </c>
      <c r="P232" s="50" t="e">
        <f>VLOOKUP(C232,[5]A!$D$2:$L$521,10,FALSE)</f>
        <v>#N/A</v>
      </c>
      <c r="Q232" s="48">
        <f>IFERROR(VLOOKUP(C232,'[4]1ère'!$B$3:$I$89,7,FALSE),0)</f>
        <v>0</v>
      </c>
      <c r="R232" s="48">
        <f>IFERROR(VLOOKUP(C232,'[4]2ème'!$B$3:$I$116,6,FALSE),0)</f>
        <v>0</v>
      </c>
      <c r="S232" s="48">
        <f>IFERROR(VLOOKUP(C232,'[4]3ème'!$B$3:$I$230,6,FALSE),0)</f>
        <v>9</v>
      </c>
      <c r="T232" s="48">
        <f>IFERROR(VLOOKUP(C232,[4]Féminines!$B$3:$I$89,6,FALSE),0)</f>
        <v>0</v>
      </c>
      <c r="U232">
        <f t="shared" si="12"/>
        <v>9</v>
      </c>
    </row>
    <row r="233" spans="1:21" ht="14.45" customHeight="1" x14ac:dyDescent="0.25">
      <c r="A233" s="49" t="e">
        <f t="shared" si="11"/>
        <v>#N/A</v>
      </c>
      <c r="B233" s="15">
        <f t="shared" si="9"/>
        <v>144387</v>
      </c>
      <c r="C233" s="49" t="s">
        <v>133</v>
      </c>
      <c r="D233" s="49" t="str">
        <f>VLOOKUP(C233,[3]A!$D$2:$F$350,3,FALSE)</f>
        <v>U.C. CAPELLOISE FOURMIES</v>
      </c>
      <c r="E233" s="49" t="str">
        <f>VLOOKUP(C233,[3]A!$D$2:$J$450,7,FALSE)</f>
        <v>05999069650</v>
      </c>
      <c r="F233" s="50" t="str">
        <f>VLOOKUP(C233,[3]A!$D$2:$H$407,5,FALSE)</f>
        <v>Adulte Masculin 20/29 ans</v>
      </c>
      <c r="J233" s="105">
        <f>VLOOKUP(C233,Route2021!$C$2:$J$1212,8,FALSE)</f>
        <v>1</v>
      </c>
      <c r="N233" s="49">
        <f>VLOOKUP(C233,Bilan!$B$4:$D$1785,3,FALSE)</f>
        <v>144387</v>
      </c>
      <c r="O233" s="49" t="e">
        <f>VLOOKUP(C233,'[6]Feuil1 (2)'!$B$2:$F$145,5,FALSE)</f>
        <v>#N/A</v>
      </c>
      <c r="P233" s="50" t="e">
        <f>VLOOKUP(C233,[5]A!$D$2:$L$521,10,FALSE)</f>
        <v>#N/A</v>
      </c>
      <c r="Q233" s="48">
        <f>IFERROR(VLOOKUP(C233,'[4]1ère'!$B$3:$I$89,7,FALSE),0)</f>
        <v>0</v>
      </c>
      <c r="R233" s="48">
        <f>IFERROR(VLOOKUP(C233,'[4]2ème'!$B$3:$I$116,6,FALSE),0)</f>
        <v>0</v>
      </c>
      <c r="S233" s="48">
        <f>IFERROR(VLOOKUP(C233,'[4]3ème'!$B$3:$I$230,6,FALSE),0)</f>
        <v>7</v>
      </c>
      <c r="T233" s="48">
        <f>IFERROR(VLOOKUP(C233,[4]Féminines!$B$3:$I$89,6,FALSE),0)</f>
        <v>0</v>
      </c>
      <c r="U233">
        <f t="shared" si="12"/>
        <v>7</v>
      </c>
    </row>
    <row r="234" spans="1:21" ht="14.45" customHeight="1" x14ac:dyDescent="0.25">
      <c r="A234" s="49" t="e">
        <f t="shared" si="11"/>
        <v>#N/A</v>
      </c>
      <c r="B234" s="15">
        <f t="shared" si="9"/>
        <v>1270</v>
      </c>
      <c r="C234" s="49" t="s">
        <v>3088</v>
      </c>
      <c r="D234" s="49" t="str">
        <f>VLOOKUP(C234,[3]A!$D$2:$F$350,3,FALSE)</f>
        <v>UNION SPORTIVE SAINT ANDRE</v>
      </c>
      <c r="E234" s="49" t="str">
        <f>VLOOKUP(C234,[3]A!$D$2:$J$450,7,FALSE)</f>
        <v>05999124130</v>
      </c>
      <c r="F234" s="50" t="str">
        <f>VLOOKUP(C234,[3]A!$D$2:$H$407,5,FALSE)</f>
        <v>Adulte Masculin 40/49 ans</v>
      </c>
      <c r="J234" s="105">
        <f>VLOOKUP(C234,Route2021!$C$2:$J$1212,8,FALSE)</f>
        <v>0</v>
      </c>
      <c r="N234" s="49">
        <f>VLOOKUP(C234,Bilan!$B$4:$D$1785,3,FALSE)</f>
        <v>1270</v>
      </c>
      <c r="O234" s="49" t="e">
        <f>VLOOKUP(C234,'[6]Feuil1 (2)'!$B$2:$F$145,5,FALSE)</f>
        <v>#N/A</v>
      </c>
      <c r="P234" s="50" t="e">
        <f>VLOOKUP(C234,[5]A!$D$2:$L$521,10,FALSE)</f>
        <v>#N/A</v>
      </c>
      <c r="Q234" s="48">
        <f>IFERROR(VLOOKUP(C234,'[4]1ère'!$B$3:$I$89,7,FALSE),0)</f>
        <v>0</v>
      </c>
      <c r="R234" s="48">
        <f>IFERROR(VLOOKUP(C234,'[4]2ème'!$B$3:$I$116,6,FALSE),0)</f>
        <v>0</v>
      </c>
      <c r="S234" s="48">
        <f>IFERROR(VLOOKUP(C234,'[4]3ème'!$B$3:$I$230,6,FALSE),0)</f>
        <v>10</v>
      </c>
      <c r="T234" s="48">
        <f>IFERROR(VLOOKUP(C234,[4]Féminines!$B$3:$I$89,6,FALSE),0)</f>
        <v>0</v>
      </c>
      <c r="U234">
        <f t="shared" si="12"/>
        <v>10</v>
      </c>
    </row>
    <row r="235" spans="1:21" ht="14.45" customHeight="1" x14ac:dyDescent="0.25">
      <c r="A235" s="49" t="e">
        <f t="shared" si="11"/>
        <v>#N/A</v>
      </c>
      <c r="B235" s="15">
        <f t="shared" si="9"/>
        <v>2925</v>
      </c>
      <c r="C235" s="49" t="s">
        <v>2958</v>
      </c>
      <c r="D235" s="49" t="e">
        <f>VLOOKUP(C235,[3]A!$D$2:$F$350,3,FALSE)</f>
        <v>#N/A</v>
      </c>
      <c r="E235" s="49" t="e">
        <f>VLOOKUP(C235,[3]A!$D$2:$J$450,7,FALSE)</f>
        <v>#N/A</v>
      </c>
      <c r="F235" s="50" t="e">
        <f>VLOOKUP(C235,[3]A!$D$2:$H$407,5,FALSE)</f>
        <v>#N/A</v>
      </c>
      <c r="J235" s="105">
        <f>VLOOKUP(C235,Route2021!$C$2:$J$1212,8,FALSE)</f>
        <v>0</v>
      </c>
      <c r="N235" s="49">
        <f>VLOOKUP(C235,Bilan!$B$4:$D$1785,3,FALSE)</f>
        <v>2925</v>
      </c>
      <c r="O235" s="49" t="e">
        <f>VLOOKUP(C235,'[6]Feuil1 (2)'!$B$2:$F$145,5,FALSE)</f>
        <v>#N/A</v>
      </c>
      <c r="P235" s="50" t="e">
        <f>VLOOKUP(C235,[5]A!$D$2:$L$521,10,FALSE)</f>
        <v>#N/A</v>
      </c>
      <c r="Q235" s="48">
        <f>IFERROR(VLOOKUP(C235,'[4]1ère'!$B$3:$I$89,7,FALSE),0)</f>
        <v>0</v>
      </c>
      <c r="R235" s="48">
        <f>IFERROR(VLOOKUP(C235,'[4]2ème'!$B$3:$I$116,6,FALSE),0)</f>
        <v>0</v>
      </c>
      <c r="S235" s="48">
        <f>IFERROR(VLOOKUP(C235,'[4]3ème'!$B$3:$I$230,6,FALSE),0)</f>
        <v>0</v>
      </c>
      <c r="T235" s="48">
        <f>IFERROR(VLOOKUP(C235,[4]Féminines!$B$3:$I$89,6,FALSE),0)</f>
        <v>0</v>
      </c>
      <c r="U235">
        <f t="shared" si="12"/>
        <v>0</v>
      </c>
    </row>
    <row r="236" spans="1:21" ht="14.45" customHeight="1" x14ac:dyDescent="0.25">
      <c r="A236" s="49" t="e">
        <f t="shared" si="11"/>
        <v>#N/A</v>
      </c>
      <c r="B236" s="15">
        <f t="shared" si="9"/>
        <v>4318</v>
      </c>
      <c r="C236" s="49" t="s">
        <v>2766</v>
      </c>
      <c r="D236" s="49" t="str">
        <f>VLOOKUP(C236,[3]A!$D$2:$F$350,3,FALSE)</f>
        <v>LEFOREST CYCLO CLUB</v>
      </c>
      <c r="E236" s="49" t="str">
        <f>VLOOKUP(C236,[3]A!$D$2:$J$450,7,FALSE)</f>
        <v>06297075543</v>
      </c>
      <c r="F236" s="50" t="str">
        <f>VLOOKUP(C236,[3]A!$D$2:$H$407,5,FALSE)</f>
        <v>Adulte Masculin 50/59 ans</v>
      </c>
      <c r="J236" s="105">
        <f>VLOOKUP(C236,Route2021!$C$2:$J$1212,8,FALSE)</f>
        <v>1</v>
      </c>
      <c r="N236" s="49">
        <f>VLOOKUP(C236,Bilan!$B$4:$D$1785,3,FALSE)</f>
        <v>4318</v>
      </c>
      <c r="O236" s="49" t="e">
        <f>VLOOKUP(C236,'[6]Feuil1 (2)'!$B$2:$F$145,5,FALSE)</f>
        <v>#N/A</v>
      </c>
      <c r="P236" s="50" t="e">
        <f>VLOOKUP(C236,[5]A!$D$2:$L$521,10,FALSE)</f>
        <v>#N/A</v>
      </c>
      <c r="Q236" s="48">
        <f>IFERROR(VLOOKUP(C236,'[4]1ère'!$B$3:$I$89,7,FALSE),0)</f>
        <v>0</v>
      </c>
      <c r="R236" s="48">
        <f>IFERROR(VLOOKUP(C236,'[4]2ème'!$B$3:$I$116,6,FALSE),0)</f>
        <v>0</v>
      </c>
      <c r="S236" s="48">
        <f>IFERROR(VLOOKUP(C236,'[4]3ème'!$B$3:$I$230,6,FALSE),0)</f>
        <v>4</v>
      </c>
      <c r="T236" s="48">
        <f>IFERROR(VLOOKUP(C236,[4]Féminines!$B$3:$I$89,6,FALSE),0)</f>
        <v>0</v>
      </c>
      <c r="U236">
        <f t="shared" si="12"/>
        <v>4</v>
      </c>
    </row>
    <row r="237" spans="1:21" ht="14.45" customHeight="1" x14ac:dyDescent="0.25">
      <c r="A237" s="49">
        <f t="shared" si="11"/>
        <v>130</v>
      </c>
      <c r="B237" s="15">
        <f t="shared" si="9"/>
        <v>144266</v>
      </c>
      <c r="C237" s="49" t="s">
        <v>244</v>
      </c>
      <c r="D237" s="49" t="str">
        <f>VLOOKUP(C237,[3]A!$D$2:$F$350,3,FALSE)</f>
        <v>UNION VELOCIPEDIQUE FOURMISIENNE</v>
      </c>
      <c r="E237" s="49" t="str">
        <f>VLOOKUP(C237,[3]A!$D$2:$J$450,7,FALSE)</f>
        <v>05996224012</v>
      </c>
      <c r="F237" s="50" t="str">
        <f>VLOOKUP(C237,[3]A!$D$2:$H$407,5,FALSE)</f>
        <v>Adulte Masculin 60 ans et plus</v>
      </c>
      <c r="J237" s="105">
        <f>VLOOKUP(C237,Route2021!$C$2:$J$1212,8,FALSE)</f>
        <v>1</v>
      </c>
      <c r="N237" s="49">
        <f>VLOOKUP(C237,Bilan!$B$4:$D$1785,3,FALSE)</f>
        <v>144266</v>
      </c>
      <c r="O237" s="49">
        <f>VLOOKUP(C237,'[6]Feuil1 (2)'!$B$2:$F$145,5,FALSE)</f>
        <v>130</v>
      </c>
      <c r="P237" s="50" t="e">
        <f>VLOOKUP(C237,[5]A!$D$2:$L$521,10,FALSE)</f>
        <v>#N/A</v>
      </c>
      <c r="Q237" s="48">
        <f>IFERROR(VLOOKUP(C237,'[4]1ère'!$B$3:$I$89,7,FALSE),0)</f>
        <v>0</v>
      </c>
      <c r="R237" s="48">
        <f>IFERROR(VLOOKUP(C237,'[4]2ème'!$B$3:$I$116,6,FALSE),0)</f>
        <v>0</v>
      </c>
      <c r="S237" s="48">
        <f>IFERROR(VLOOKUP(C237,'[4]3ème'!$B$3:$I$230,6,FALSE),0)</f>
        <v>8</v>
      </c>
      <c r="T237" s="48">
        <f>IFERROR(VLOOKUP(C237,[4]Féminines!$B$3:$I$89,6,FALSE),0)</f>
        <v>0</v>
      </c>
      <c r="U237">
        <f t="shared" si="12"/>
        <v>8</v>
      </c>
    </row>
    <row r="238" spans="1:21" ht="14.45" customHeight="1" x14ac:dyDescent="0.25">
      <c r="A238" s="49" t="e">
        <f t="shared" si="11"/>
        <v>#N/A</v>
      </c>
      <c r="B238" s="15">
        <f t="shared" si="9"/>
        <v>144581</v>
      </c>
      <c r="C238" s="49" t="s">
        <v>138</v>
      </c>
      <c r="D238" s="49" t="str">
        <f>VLOOKUP(C238,[3]A!$D$2:$F$350,3,FALSE)</f>
        <v>UNION SPORTIVE VALENCIENNES MARLY</v>
      </c>
      <c r="E238" s="49" t="str">
        <f>VLOOKUP(C238,[3]A!$D$2:$J$450,7,FALSE)</f>
        <v>05999018274</v>
      </c>
      <c r="F238" s="50" t="str">
        <f>VLOOKUP(C238,[3]A!$D$2:$H$407,5,FALSE)</f>
        <v>Adulte Masculin 30/39 ans</v>
      </c>
      <c r="J238" s="105">
        <f>VLOOKUP(C238,Route2021!$C$2:$J$1212,8,FALSE)</f>
        <v>0</v>
      </c>
      <c r="N238" s="49">
        <f>VLOOKUP(C238,Bilan!$B$4:$D$1785,3,FALSE)</f>
        <v>144581</v>
      </c>
      <c r="O238" s="49" t="e">
        <f>VLOOKUP(C238,'[6]Feuil1 (2)'!$B$2:$F$145,5,FALSE)</f>
        <v>#N/A</v>
      </c>
      <c r="P238" s="50" t="e">
        <f>VLOOKUP(C238,[5]A!$D$2:$L$521,10,FALSE)</f>
        <v>#N/A</v>
      </c>
      <c r="Q238" s="48">
        <f>IFERROR(VLOOKUP(C238,'[4]1ère'!$B$3:$I$89,7,FALSE),0)</f>
        <v>0</v>
      </c>
      <c r="R238" s="48">
        <f>IFERROR(VLOOKUP(C238,'[4]2ème'!$B$3:$I$116,6,FALSE),0)</f>
        <v>0</v>
      </c>
      <c r="S238" s="48">
        <f>IFERROR(VLOOKUP(C238,'[4]3ème'!$B$3:$I$230,6,FALSE),0)</f>
        <v>4</v>
      </c>
      <c r="T238" s="48">
        <f>IFERROR(VLOOKUP(C238,[4]Féminines!$B$3:$I$89,6,FALSE),0)</f>
        <v>0</v>
      </c>
      <c r="U238">
        <f t="shared" si="12"/>
        <v>4</v>
      </c>
    </row>
    <row r="239" spans="1:21" ht="14.45" customHeight="1" x14ac:dyDescent="0.25">
      <c r="A239" s="49">
        <f t="shared" si="11"/>
        <v>6</v>
      </c>
      <c r="B239" s="15">
        <f t="shared" si="9"/>
        <v>2317</v>
      </c>
      <c r="C239" s="49" t="s">
        <v>2567</v>
      </c>
      <c r="D239" s="49" t="str">
        <f>VLOOKUP(C239,[3]A!$D$2:$F$350,3,FALSE)</f>
        <v>MANQUEVILLE LILLERS CLUB CYCLISTE</v>
      </c>
      <c r="E239" s="49" t="str">
        <f>VLOOKUP(C239,[3]A!$D$2:$J$450,7,FALSE)</f>
        <v>06297091959</v>
      </c>
      <c r="F239" s="50" t="str">
        <f>VLOOKUP(C239,[3]A!$D$2:$H$407,5,FALSE)</f>
        <v>Adulte Masculin 50/59 ans</v>
      </c>
      <c r="J239" s="105">
        <v>1</v>
      </c>
      <c r="N239" s="49">
        <f>VLOOKUP(C239,Bilan!$B$4:$D$1785,3,FALSE)</f>
        <v>2317</v>
      </c>
      <c r="O239" s="49">
        <f>VLOOKUP(C239,'[6]Feuil1 (2)'!$B$2:$F$145,5,FALSE)</f>
        <v>6</v>
      </c>
      <c r="P239" s="50" t="e">
        <f>VLOOKUP(C239,[5]A!$D$2:$L$521,10,FALSE)</f>
        <v>#N/A</v>
      </c>
      <c r="Q239" s="48">
        <f>IFERROR(VLOOKUP(C239,'[4]1ère'!$B$3:$I$89,7,FALSE),0)</f>
        <v>0</v>
      </c>
      <c r="R239" s="48">
        <f>IFERROR(VLOOKUP(C239,'[4]2ème'!$B$3:$I$116,6,FALSE),0)</f>
        <v>0</v>
      </c>
      <c r="S239" s="48">
        <f>IFERROR(VLOOKUP(C239,'[4]3ème'!$B$3:$I$230,6,FALSE),0)</f>
        <v>13</v>
      </c>
      <c r="T239" s="48">
        <f>IFERROR(VLOOKUP(C239,[4]Féminines!$B$3:$I$89,6,FALSE),0)</f>
        <v>0</v>
      </c>
      <c r="U239">
        <f t="shared" si="12"/>
        <v>13</v>
      </c>
    </row>
    <row r="240" spans="1:21" ht="14.45" customHeight="1" x14ac:dyDescent="0.25">
      <c r="A240" s="49" t="e">
        <f t="shared" si="11"/>
        <v>#N/A</v>
      </c>
      <c r="B240" s="15">
        <f t="shared" si="9"/>
        <v>144441</v>
      </c>
      <c r="C240" s="49" t="s">
        <v>102</v>
      </c>
      <c r="D240" s="49" t="str">
        <f>VLOOKUP(C240,[3]A!$D$2:$F$350,3,FALSE)</f>
        <v>HAVELUY CYCLO CLUB</v>
      </c>
      <c r="E240" s="49" t="str">
        <f>VLOOKUP(C240,[3]A!$D$2:$J$450,7,FALSE)</f>
        <v>05999017015</v>
      </c>
      <c r="F240" s="50" t="str">
        <f>VLOOKUP(C240,[3]A!$D$2:$H$407,5,FALSE)</f>
        <v>Adulte Féminin 40 ans et plus</v>
      </c>
      <c r="J240" s="105">
        <f>VLOOKUP(C240,Route2021!$C$2:$J$1212,8,FALSE)</f>
        <v>0</v>
      </c>
      <c r="N240" s="49">
        <f>VLOOKUP(C240,Bilan!$B$4:$D$1785,3,FALSE)</f>
        <v>144441</v>
      </c>
      <c r="O240" s="49" t="e">
        <f>VLOOKUP(C240,'[6]Feuil1 (2)'!$B$2:$F$145,5,FALSE)</f>
        <v>#N/A</v>
      </c>
      <c r="P240" s="50" t="e">
        <f>VLOOKUP(C240,[5]A!$D$2:$L$521,10,FALSE)</f>
        <v>#N/A</v>
      </c>
      <c r="Q240" s="48">
        <f>IFERROR(VLOOKUP(C240,'[4]1ère'!$B$3:$I$89,7,FALSE),0)</f>
        <v>0</v>
      </c>
      <c r="R240" s="48">
        <f>IFERROR(VLOOKUP(C240,'[4]2ème'!$B$3:$I$116,6,FALSE),0)</f>
        <v>0</v>
      </c>
      <c r="S240" s="48">
        <f>IFERROR(VLOOKUP(C240,'[4]3ème'!$B$3:$I$230,6,FALSE),0)</f>
        <v>1</v>
      </c>
      <c r="T240" s="48">
        <f>IFERROR(VLOOKUP(C240,[4]Féminines!$B$3:$I$89,6,FALSE),0)</f>
        <v>0</v>
      </c>
      <c r="U240">
        <f t="shared" si="12"/>
        <v>1</v>
      </c>
    </row>
    <row r="241" spans="1:21" ht="14.45" customHeight="1" x14ac:dyDescent="0.25">
      <c r="A241" s="49" t="e">
        <f t="shared" si="11"/>
        <v>#N/A</v>
      </c>
      <c r="B241" s="15">
        <f t="shared" si="9"/>
        <v>2324</v>
      </c>
      <c r="C241" t="s">
        <v>2753</v>
      </c>
      <c r="D241" s="49" t="str">
        <f>VLOOKUP(C241,[3]A!$D$2:$F$350,3,FALSE)</f>
        <v>MANQUEVILLE LILLERS CLUB CYCLISTE</v>
      </c>
      <c r="E241" s="49" t="str">
        <f>VLOOKUP(C241,[3]A!$D$2:$J$450,7,FALSE)</f>
        <v>06297082164</v>
      </c>
      <c r="F241" s="50" t="str">
        <f>VLOOKUP(C241,[3]A!$D$2:$H$407,5,FALSE)</f>
        <v>Adulte Masculin 40/49 ans</v>
      </c>
      <c r="J241" s="105">
        <f>VLOOKUP(C241,Route2021!$C$2:$J$1212,8,FALSE)</f>
        <v>0</v>
      </c>
      <c r="N241" s="49">
        <f>VLOOKUP(C241,Bilan!$B$4:$D$1785,3,FALSE)</f>
        <v>2324</v>
      </c>
      <c r="O241" s="49" t="e">
        <f>VLOOKUP(C241,'[6]Feuil1 (2)'!$B$2:$F$145,5,FALSE)</f>
        <v>#N/A</v>
      </c>
      <c r="P241" s="50" t="e">
        <f>VLOOKUP(C241,[5]A!$D$2:$L$521,10,FALSE)</f>
        <v>#N/A</v>
      </c>
      <c r="Q241" s="48">
        <f>IFERROR(VLOOKUP(C241,'[4]1ère'!$B$3:$I$89,7,FALSE),0)</f>
        <v>0</v>
      </c>
      <c r="R241" s="48">
        <f>IFERROR(VLOOKUP(C241,'[4]2ème'!$B$3:$I$116,6,FALSE),0)</f>
        <v>0</v>
      </c>
      <c r="S241" s="48">
        <f>IFERROR(VLOOKUP(C241,'[4]3ème'!$B$3:$I$230,6,FALSE),0)</f>
        <v>0</v>
      </c>
      <c r="T241" s="48">
        <f>IFERROR(VLOOKUP(C241,[4]Féminines!$B$3:$I$89,6,FALSE),0)</f>
        <v>0</v>
      </c>
      <c r="U241">
        <f t="shared" si="12"/>
        <v>0</v>
      </c>
    </row>
    <row r="242" spans="1:21" ht="14.45" customHeight="1" x14ac:dyDescent="0.25">
      <c r="A242" s="49" t="e">
        <f t="shared" si="11"/>
        <v>#N/A</v>
      </c>
      <c r="B242" s="15">
        <f t="shared" si="9"/>
        <v>144548</v>
      </c>
      <c r="C242" t="s">
        <v>116</v>
      </c>
      <c r="D242" s="49" t="str">
        <f>VLOOKUP(C242,[3]A!$D$2:$F$350,3,FALSE)</f>
        <v>MANQUEVILLE LILLERS CLUB CYCLISTE</v>
      </c>
      <c r="E242" s="49" t="str">
        <f>VLOOKUP(C242,[3]A!$D$2:$J$450,7,FALSE)</f>
        <v>06204815846</v>
      </c>
      <c r="F242" s="50" t="str">
        <f>VLOOKUP(C242,[3]A!$D$2:$H$407,5,FALSE)</f>
        <v>Adulte Masculin 40/49 ans</v>
      </c>
      <c r="J242" s="105">
        <f>VLOOKUP(C242,Route2021!$C$2:$J$1212,8,FALSE)</f>
        <v>0</v>
      </c>
      <c r="N242" s="49">
        <f>VLOOKUP(C242,Bilan!$B$4:$D$1785,3,FALSE)</f>
        <v>144548</v>
      </c>
      <c r="O242" s="49" t="e">
        <f>VLOOKUP(C242,'[6]Feuil1 (2)'!$B$2:$F$145,5,FALSE)</f>
        <v>#N/A</v>
      </c>
      <c r="P242" s="50" t="e">
        <f>VLOOKUP(C242,[5]A!$D$2:$L$521,10,FALSE)</f>
        <v>#N/A</v>
      </c>
      <c r="Q242" s="48">
        <f>IFERROR(VLOOKUP(C242,'[4]1ère'!$B$3:$I$89,7,FALSE),0)</f>
        <v>0</v>
      </c>
      <c r="R242" s="48">
        <f>IFERROR(VLOOKUP(C242,'[4]2ème'!$B$3:$I$116,6,FALSE),0)</f>
        <v>0</v>
      </c>
      <c r="S242" s="48">
        <f>IFERROR(VLOOKUP(C242,'[4]3ème'!$B$3:$I$230,6,FALSE),0)</f>
        <v>5</v>
      </c>
      <c r="T242" s="48">
        <f>IFERROR(VLOOKUP(C242,[4]Féminines!$B$3:$I$89,6,FALSE),0)</f>
        <v>0</v>
      </c>
      <c r="U242">
        <f t="shared" si="12"/>
        <v>5</v>
      </c>
    </row>
    <row r="243" spans="1:21" ht="14.45" customHeight="1" x14ac:dyDescent="0.25">
      <c r="A243" s="49" t="e">
        <f t="shared" si="11"/>
        <v>#N/A</v>
      </c>
      <c r="B243" s="15">
        <f t="shared" ref="B243:B306" si="13">N243</f>
        <v>2444</v>
      </c>
      <c r="C243" t="s">
        <v>3115</v>
      </c>
      <c r="D243" s="49" t="str">
        <f>VLOOKUP(C243,[3]A!$D$2:$F$350,3,FALSE)</f>
        <v>LEFOREST CYCLO CLUB</v>
      </c>
      <c r="E243" s="49" t="str">
        <f>VLOOKUP(C243,[3]A!$D$2:$J$450,7,FALSE)</f>
        <v>06243160684</v>
      </c>
      <c r="F243" s="50" t="str">
        <f>VLOOKUP(C243,[3]A!$D$2:$H$407,5,FALSE)</f>
        <v>Adulte Masculin 50/59 ans</v>
      </c>
      <c r="J243" s="105">
        <v>0</v>
      </c>
      <c r="N243" s="49">
        <f>VLOOKUP(C243,Bilan!$B$4:$D$1785,3,FALSE)</f>
        <v>2444</v>
      </c>
      <c r="O243" s="49" t="e">
        <f>VLOOKUP(C243,'[6]Feuil1 (2)'!$B$2:$F$145,5,FALSE)</f>
        <v>#N/A</v>
      </c>
      <c r="P243" s="50" t="e">
        <f>VLOOKUP(C243,[5]A!$D$2:$L$521,10,FALSE)</f>
        <v>#N/A</v>
      </c>
      <c r="Q243" s="48">
        <f>IFERROR(VLOOKUP(C243,'[4]1ère'!$B$3:$I$89,7,FALSE),0)</f>
        <v>0</v>
      </c>
      <c r="R243" s="48">
        <f>IFERROR(VLOOKUP(C243,'[4]2ème'!$B$3:$I$116,6,FALSE),0)</f>
        <v>0</v>
      </c>
      <c r="S243" s="48">
        <f>IFERROR(VLOOKUP(C243,'[4]3ème'!$B$3:$I$230,6,FALSE),0)</f>
        <v>4</v>
      </c>
      <c r="T243" s="48">
        <f>IFERROR(VLOOKUP(C243,[4]Féminines!$B$3:$I$89,6,FALSE),0)</f>
        <v>0</v>
      </c>
      <c r="U243">
        <f t="shared" si="12"/>
        <v>4</v>
      </c>
    </row>
    <row r="244" spans="1:21" ht="14.45" customHeight="1" x14ac:dyDescent="0.25">
      <c r="A244" s="49" t="e">
        <f t="shared" si="11"/>
        <v>#N/A</v>
      </c>
      <c r="B244" s="15">
        <f t="shared" si="13"/>
        <v>1281</v>
      </c>
      <c r="C244" t="s">
        <v>136</v>
      </c>
      <c r="D244" s="49" t="str">
        <f>VLOOKUP(C244,[3]A!$D$2:$F$350,3,FALSE)</f>
        <v>TEAM BOUSIES</v>
      </c>
      <c r="E244" s="49" t="str">
        <f>VLOOKUP(C244,[3]A!$D$2:$J$450,7,FALSE)</f>
        <v>05999017503</v>
      </c>
      <c r="F244" s="50" t="str">
        <f>VLOOKUP(C244,[3]A!$D$2:$H$407,5,FALSE)</f>
        <v>Adulte Masculin 50/59 ans</v>
      </c>
      <c r="J244" s="105">
        <v>1</v>
      </c>
      <c r="N244" s="49">
        <f>VLOOKUP(C244,Bilan!$B$4:$D$1785,3,FALSE)</f>
        <v>1281</v>
      </c>
      <c r="O244" s="49" t="e">
        <f>VLOOKUP(C244,'[6]Feuil1 (2)'!$B$2:$F$145,5,FALSE)</f>
        <v>#N/A</v>
      </c>
      <c r="P244" s="50" t="e">
        <f>VLOOKUP(C244,[5]A!$D$2:$L$521,10,FALSE)</f>
        <v>#N/A</v>
      </c>
      <c r="Q244" s="48">
        <f>IFERROR(VLOOKUP(C244,'[4]1ère'!$B$3:$I$89,7,FALSE),0)</f>
        <v>0</v>
      </c>
      <c r="R244" s="48">
        <f>IFERROR(VLOOKUP(C244,'[4]2ème'!$B$3:$I$116,6,FALSE),0)</f>
        <v>0</v>
      </c>
      <c r="S244" s="48">
        <f>IFERROR(VLOOKUP(C244,'[4]3ème'!$B$3:$I$230,6,FALSE),0)</f>
        <v>2</v>
      </c>
      <c r="T244" s="48">
        <f>IFERROR(VLOOKUP(C244,[4]Féminines!$B$3:$I$89,6,FALSE),0)</f>
        <v>0</v>
      </c>
      <c r="U244">
        <f t="shared" si="12"/>
        <v>2</v>
      </c>
    </row>
    <row r="245" spans="1:21" ht="14.45" customHeight="1" x14ac:dyDescent="0.25">
      <c r="A245" s="49" t="e">
        <f t="shared" si="11"/>
        <v>#N/A</v>
      </c>
      <c r="B245" s="15">
        <f t="shared" si="13"/>
        <v>144418</v>
      </c>
      <c r="C245" s="49" t="s">
        <v>127</v>
      </c>
      <c r="D245" s="49" t="str">
        <f>VLOOKUP(C245,[3]A!$D$2:$F$350,3,FALSE)</f>
        <v>MANQUEVILLE LILLERS CLUB CYCLISTE</v>
      </c>
      <c r="E245" s="49" t="str">
        <f>VLOOKUP(C245,[3]A!$D$2:$J$450,7,FALSE)</f>
        <v>06297094391</v>
      </c>
      <c r="F245" s="50" t="str">
        <f>VLOOKUP(C245,[3]A!$D$2:$H$407,5,FALSE)</f>
        <v>Adulte Masculin 40/49 ans</v>
      </c>
      <c r="J245" s="105">
        <f>VLOOKUP(C245,Route2021!$C$2:$J$1212,8,FALSE)</f>
        <v>0</v>
      </c>
      <c r="N245" s="49">
        <f>VLOOKUP(C245,Bilan!$B$4:$D$1785,3,FALSE)</f>
        <v>144418</v>
      </c>
      <c r="O245" s="49" t="e">
        <f>VLOOKUP(C245,'[6]Feuil1 (2)'!$B$2:$F$145,5,FALSE)</f>
        <v>#N/A</v>
      </c>
      <c r="P245" s="50" t="e">
        <f>VLOOKUP(C245,[5]A!$D$2:$L$521,10,FALSE)</f>
        <v>#N/A</v>
      </c>
      <c r="Q245" s="48">
        <f>IFERROR(VLOOKUP(C245,'[4]1ère'!$B$3:$I$89,7,FALSE),0)</f>
        <v>0</v>
      </c>
      <c r="R245" s="48">
        <f>IFERROR(VLOOKUP(C245,'[4]2ème'!$B$3:$I$116,6,FALSE),0)</f>
        <v>0</v>
      </c>
      <c r="S245" s="48">
        <f>IFERROR(VLOOKUP(C245,'[4]3ème'!$B$3:$I$230,6,FALSE),0)</f>
        <v>1</v>
      </c>
      <c r="T245" s="48">
        <f>IFERROR(VLOOKUP(C245,[4]Féminines!$B$3:$I$89,6,FALSE),0)</f>
        <v>0</v>
      </c>
      <c r="U245">
        <f t="shared" si="12"/>
        <v>1</v>
      </c>
    </row>
    <row r="246" spans="1:21" ht="14.45" customHeight="1" x14ac:dyDescent="0.25">
      <c r="A246" s="49" t="e">
        <f t="shared" si="11"/>
        <v>#N/A</v>
      </c>
      <c r="B246" s="15">
        <f t="shared" si="13"/>
        <v>4411</v>
      </c>
      <c r="C246" s="49" t="s">
        <v>2523</v>
      </c>
      <c r="D246" s="49" t="e">
        <f>VLOOKUP(C246,[3]A!$D$2:$F$350,3,FALSE)</f>
        <v>#N/A</v>
      </c>
      <c r="E246" s="49" t="e">
        <f>VLOOKUP(C246,[3]A!$D$2:$J$450,7,FALSE)</f>
        <v>#N/A</v>
      </c>
      <c r="F246" s="50" t="e">
        <f>VLOOKUP(C246,[3]A!$D$2:$H$407,5,FALSE)</f>
        <v>#N/A</v>
      </c>
      <c r="J246" s="105">
        <f>VLOOKUP(C246,Route2021!$C$2:$J$1212,8,FALSE)</f>
        <v>0</v>
      </c>
      <c r="N246" s="49">
        <f>VLOOKUP(C246,Bilan!$B$4:$D$1785,3,FALSE)</f>
        <v>4411</v>
      </c>
      <c r="O246" s="49" t="e">
        <f>VLOOKUP(C246,'[6]Feuil1 (2)'!$B$2:$F$145,5,FALSE)</f>
        <v>#N/A</v>
      </c>
      <c r="P246" s="50" t="e">
        <f>VLOOKUP(C246,[5]A!$D$2:$L$521,10,FALSE)</f>
        <v>#N/A</v>
      </c>
      <c r="Q246" s="48">
        <f>IFERROR(VLOOKUP(C246,'[4]1ère'!$B$3:$I$89,7,FALSE),0)</f>
        <v>0</v>
      </c>
      <c r="R246" s="48">
        <f>IFERROR(VLOOKUP(C246,'[4]2ème'!$B$3:$I$116,6,FALSE),0)</f>
        <v>0</v>
      </c>
      <c r="S246" s="48">
        <f>IFERROR(VLOOKUP(C246,'[4]3ème'!$B$3:$I$230,6,FALSE),0)</f>
        <v>0</v>
      </c>
      <c r="T246" s="48">
        <f>IFERROR(VLOOKUP(C246,[4]Féminines!$B$3:$I$89,6,FALSE),0)</f>
        <v>0</v>
      </c>
      <c r="U246">
        <f t="shared" si="12"/>
        <v>0</v>
      </c>
    </row>
    <row r="247" spans="1:21" ht="14.45" customHeight="1" x14ac:dyDescent="0.25">
      <c r="A247" s="49" t="e">
        <f t="shared" si="11"/>
        <v>#N/A</v>
      </c>
      <c r="B247" s="15">
        <f t="shared" si="13"/>
        <v>144410</v>
      </c>
      <c r="C247" s="49" t="s">
        <v>804</v>
      </c>
      <c r="D247" s="49" t="s">
        <v>195</v>
      </c>
      <c r="E247" s="49" t="e">
        <f>VLOOKUP(C247,[3]A!$D$2:$J$450,7,FALSE)</f>
        <v>#N/A</v>
      </c>
      <c r="F247" s="50" t="e">
        <f>VLOOKUP(C247,[3]A!$D$2:$H$407,5,FALSE)</f>
        <v>#N/A</v>
      </c>
      <c r="J247" s="105">
        <v>0</v>
      </c>
      <c r="N247" s="49">
        <f>VLOOKUP(C247,Bilan!$B$4:$D$1785,3,FALSE)</f>
        <v>144410</v>
      </c>
      <c r="O247" s="49" t="e">
        <f>VLOOKUP(C247,'[6]Feuil1 (2)'!$B$2:$F$145,5,FALSE)</f>
        <v>#N/A</v>
      </c>
      <c r="P247" s="50" t="e">
        <f>VLOOKUP(C247,[5]A!$D$2:$L$521,10,FALSE)</f>
        <v>#N/A</v>
      </c>
      <c r="Q247" s="48">
        <f>IFERROR(VLOOKUP(C247,'[4]1ère'!$B$3:$I$89,7,FALSE),0)</f>
        <v>0</v>
      </c>
      <c r="R247" s="48">
        <f>IFERROR(VLOOKUP(C247,'[4]2ème'!$B$3:$I$116,6,FALSE),0)</f>
        <v>0</v>
      </c>
      <c r="S247" s="48">
        <f>IFERROR(VLOOKUP(C247,'[4]3ème'!$B$3:$I$230,6,FALSE),0)</f>
        <v>0</v>
      </c>
      <c r="T247" s="48">
        <f>IFERROR(VLOOKUP(C247,[4]Féminines!$B$3:$I$89,6,FALSE),0)</f>
        <v>0</v>
      </c>
      <c r="U247">
        <f t="shared" si="12"/>
        <v>0</v>
      </c>
    </row>
    <row r="248" spans="1:21" ht="14.45" customHeight="1" x14ac:dyDescent="0.25">
      <c r="A248" s="49">
        <f t="shared" si="11"/>
        <v>0</v>
      </c>
      <c r="B248" s="49" t="s">
        <v>23</v>
      </c>
      <c r="C248" s="49" t="s">
        <v>23</v>
      </c>
      <c r="D248" s="49" t="e">
        <f>VLOOKUP(C248,[3]A!$D$2:$F$350,3,FALSE)</f>
        <v>#N/A</v>
      </c>
      <c r="E248" s="49" t="e">
        <f>VLOOKUP(C248,[3]A!$D$2:$J$450,7,FALSE)</f>
        <v>#N/A</v>
      </c>
      <c r="F248" s="50" t="e">
        <f>VLOOKUP(C248,[3]A!$D$2:$H$407,5,FALSE)</f>
        <v>#N/A</v>
      </c>
      <c r="J248" s="105" t="e">
        <f>VLOOKUP(C248,Route2021!$C$2:$J$1212,8,FALSE)</f>
        <v>#N/A</v>
      </c>
      <c r="N248" s="49" t="s">
        <v>23</v>
      </c>
      <c r="O248" s="49">
        <f>VLOOKUP(C248,'[6]Feuil1 (2)'!$B$2:$F$145,5,FALSE)</f>
        <v>0</v>
      </c>
      <c r="P248" s="50" t="e">
        <f>VLOOKUP(C248,[5]A!$D$2:$L$521,10,FALSE)</f>
        <v>#N/A</v>
      </c>
      <c r="Q248" s="48">
        <f>IFERROR(VLOOKUP(C248,'[4]1ère'!$B$3:$I$89,7,FALSE),0)</f>
        <v>0</v>
      </c>
      <c r="R248" s="48">
        <f>IFERROR(VLOOKUP(C248,'[4]2ème'!$B$3:$I$116,6,FALSE),0)</f>
        <v>0</v>
      </c>
      <c r="S248" s="48">
        <f>IFERROR(VLOOKUP(C248,'[4]3ème'!$B$3:$I$230,6,FALSE),0)</f>
        <v>0</v>
      </c>
      <c r="T248" s="48">
        <f>IFERROR(VLOOKUP(C248,[4]Féminines!$B$3:$I$89,6,FALSE),0)</f>
        <v>0</v>
      </c>
      <c r="U248">
        <f t="shared" si="12"/>
        <v>0</v>
      </c>
    </row>
    <row r="249" spans="1:21" ht="14.45" customHeight="1" x14ac:dyDescent="0.25">
      <c r="A249" s="49" t="e">
        <f t="shared" si="11"/>
        <v>#N/A</v>
      </c>
      <c r="B249" s="15">
        <f t="shared" si="13"/>
        <v>144491</v>
      </c>
      <c r="C249" s="49" t="s">
        <v>228</v>
      </c>
      <c r="D249" s="49" t="str">
        <f>VLOOKUP(C249,[3]A!$D$2:$F$350,3,FALSE)</f>
        <v>UNION SPORTIVE SAINT ANDRE</v>
      </c>
      <c r="E249" s="49" t="str">
        <f>VLOOKUP(C249,[3]A!$D$2:$J$450,7,FALSE)</f>
        <v>05999025992</v>
      </c>
      <c r="F249" s="50" t="str">
        <f>VLOOKUP(C249,[3]A!$D$2:$H$407,5,FALSE)</f>
        <v>Adulte Masculin 40/49 ans</v>
      </c>
      <c r="J249" s="105">
        <f>VLOOKUP(C249,Route2021!$C$2:$J$1212,8,FALSE)</f>
        <v>0</v>
      </c>
      <c r="N249" s="49">
        <f>VLOOKUP(C249,Bilan!$B$4:$D$1785,3,FALSE)</f>
        <v>144491</v>
      </c>
      <c r="O249" s="49" t="e">
        <f>VLOOKUP(C249,'[6]Feuil1 (2)'!$B$2:$F$145,5,FALSE)</f>
        <v>#N/A</v>
      </c>
      <c r="P249" s="50" t="e">
        <f>VLOOKUP(C249,[5]A!$D$2:$L$521,10,FALSE)</f>
        <v>#N/A</v>
      </c>
      <c r="Q249" s="48">
        <f>IFERROR(VLOOKUP(C249,'[4]1ère'!$B$3:$I$89,7,FALSE),0)</f>
        <v>0</v>
      </c>
      <c r="R249" s="48">
        <f>IFERROR(VLOOKUP(C249,'[4]2ème'!$B$3:$I$116,6,FALSE),0)</f>
        <v>0</v>
      </c>
      <c r="S249" s="48">
        <f>IFERROR(VLOOKUP(C249,'[4]3ème'!$B$3:$I$230,6,FALSE),0)</f>
        <v>1</v>
      </c>
      <c r="T249" s="48">
        <f>IFERROR(VLOOKUP(C249,[4]Féminines!$B$3:$I$89,6,FALSE),0)</f>
        <v>0</v>
      </c>
      <c r="U249">
        <f t="shared" si="12"/>
        <v>1</v>
      </c>
    </row>
    <row r="250" spans="1:21" ht="14.45" customHeight="1" x14ac:dyDescent="0.25">
      <c r="A250" s="49" t="e">
        <f t="shared" si="11"/>
        <v>#N/A</v>
      </c>
      <c r="B250" s="15">
        <f t="shared" si="13"/>
        <v>144533</v>
      </c>
      <c r="C250" t="s">
        <v>706</v>
      </c>
      <c r="D250" s="49" t="str">
        <f>VLOOKUP(C250,[3]A!$D$2:$F$350,3,FALSE)</f>
        <v>CYCLO CLUB ORCHIES</v>
      </c>
      <c r="E250" s="49" t="str">
        <f>VLOOKUP(C250,[3]A!$D$2:$J$450,7,FALSE)</f>
        <v>05996216578</v>
      </c>
      <c r="F250" s="50" t="str">
        <f>VLOOKUP(C250,[3]A!$D$2:$H$407,5,FALSE)</f>
        <v>Adulte Masculin 20/29 ans</v>
      </c>
      <c r="J250" s="105">
        <f>VLOOKUP(C250,Route2021!$C$2:$J$1212,8,FALSE)</f>
        <v>0</v>
      </c>
      <c r="N250" s="49">
        <f>VLOOKUP(C250,Bilan!$B$4:$D$1785,3,FALSE)</f>
        <v>144533</v>
      </c>
      <c r="O250" s="49" t="e">
        <f>VLOOKUP(C250,'[6]Feuil1 (2)'!$B$2:$F$145,5,FALSE)</f>
        <v>#N/A</v>
      </c>
      <c r="P250" s="50" t="e">
        <f>VLOOKUP(C250,[5]A!$D$2:$L$521,10,FALSE)</f>
        <v>#N/A</v>
      </c>
      <c r="Q250" s="48">
        <f>IFERROR(VLOOKUP(C250,'[4]1ère'!$B$3:$I$89,7,FALSE),0)</f>
        <v>0</v>
      </c>
      <c r="R250" s="48">
        <f>IFERROR(VLOOKUP(C250,'[4]2ème'!$B$3:$I$116,6,FALSE),0)</f>
        <v>0</v>
      </c>
      <c r="S250" s="48">
        <f>IFERROR(VLOOKUP(C250,'[4]3ème'!$B$3:$I$230,6,FALSE),0)</f>
        <v>7</v>
      </c>
      <c r="T250" s="48">
        <f>IFERROR(VLOOKUP(C250,[4]Féminines!$B$3:$I$89,6,FALSE),0)</f>
        <v>0</v>
      </c>
      <c r="U250">
        <f t="shared" si="12"/>
        <v>7</v>
      </c>
    </row>
    <row r="251" spans="1:21" ht="14.45" customHeight="1" x14ac:dyDescent="0.25">
      <c r="A251" s="49" t="e">
        <f t="shared" si="11"/>
        <v>#N/A</v>
      </c>
      <c r="B251" s="49" t="e">
        <f t="shared" si="13"/>
        <v>#N/A</v>
      </c>
      <c r="D251" s="49"/>
      <c r="E251" s="49" t="e">
        <f>VLOOKUP(C251,[3]A!$D$2:$J$450,7,FALSE)</f>
        <v>#N/A</v>
      </c>
      <c r="F251" s="50" t="e">
        <f>VLOOKUP(C251,[3]A!$D$2:$H$407,5,FALSE)</f>
        <v>#N/A</v>
      </c>
      <c r="J251" s="105">
        <f>VLOOKUP(C251,Route2021!$C$2:$J$1212,8,FALSE)</f>
        <v>0</v>
      </c>
      <c r="N251" s="49" t="e">
        <f>VLOOKUP(C251,Bilan!$B$4:$D$1785,3,FALSE)</f>
        <v>#N/A</v>
      </c>
      <c r="O251" s="49" t="e">
        <f>VLOOKUP(C251,'[6]Feuil1 (2)'!$B$2:$F$145,5,FALSE)</f>
        <v>#N/A</v>
      </c>
      <c r="P251" s="50" t="e">
        <f>VLOOKUP(C251,[5]A!$D$2:$L$521,10,FALSE)</f>
        <v>#N/A</v>
      </c>
      <c r="Q251" s="48">
        <f>IFERROR(VLOOKUP(C251,'[4]1ère'!$B$3:$I$89,7,FALSE),0)</f>
        <v>0</v>
      </c>
      <c r="R251" s="48">
        <f>IFERROR(VLOOKUP(C251,'[4]2ème'!$B$3:$I$116,6,FALSE),0)</f>
        <v>0</v>
      </c>
      <c r="S251" s="48">
        <f>IFERROR(VLOOKUP(C251,'[4]3ème'!$B$3:$I$230,6,FALSE),0)</f>
        <v>0</v>
      </c>
      <c r="T251" s="48">
        <f>IFERROR(VLOOKUP(C251,[4]Féminines!$B$3:$I$89,6,FALSE),0)</f>
        <v>0</v>
      </c>
      <c r="U251">
        <f t="shared" si="12"/>
        <v>0</v>
      </c>
    </row>
    <row r="252" spans="1:21" ht="14.45" customHeight="1" x14ac:dyDescent="0.25">
      <c r="A252" s="49" t="e">
        <f t="shared" si="11"/>
        <v>#N/A</v>
      </c>
      <c r="B252" s="15">
        <f t="shared" si="13"/>
        <v>4381</v>
      </c>
      <c r="C252" t="s">
        <v>2661</v>
      </c>
      <c r="D252" s="49" t="str">
        <f>VLOOKUP(C252,[3]A!$D$2:$F$350,3,FALSE)</f>
        <v>FLEURBAIX TEAM SHARK VTT</v>
      </c>
      <c r="E252" s="49" t="str">
        <f>VLOOKUP(C252,[3]A!$D$2:$J$450,7,FALSE)</f>
        <v>06204823312</v>
      </c>
      <c r="F252" s="50" t="str">
        <f>VLOOKUP(C252,[3]A!$D$2:$H$407,5,FALSE)</f>
        <v>Adulte Féminin 40 ans et plus</v>
      </c>
      <c r="J252" s="105">
        <f>VLOOKUP(C252,Route2021!$C$2:$J$1212,8,FALSE)</f>
        <v>0</v>
      </c>
      <c r="N252" s="49">
        <f>VLOOKUP(C252,Bilan!$B$4:$D$1785,3,FALSE)</f>
        <v>4381</v>
      </c>
      <c r="O252" s="49" t="e">
        <f>VLOOKUP(C252,'[6]Feuil1 (2)'!$B$2:$F$145,5,FALSE)</f>
        <v>#N/A</v>
      </c>
      <c r="P252" s="50" t="e">
        <f>VLOOKUP(C252,[5]A!$D$2:$L$521,10,FALSE)</f>
        <v>#N/A</v>
      </c>
      <c r="Q252" s="48">
        <f>IFERROR(VLOOKUP(C252,'[4]1ère'!$B$3:$I$89,7,FALSE),0)</f>
        <v>0</v>
      </c>
      <c r="R252" s="48">
        <f>IFERROR(VLOOKUP(C252,'[4]2ème'!$B$3:$I$116,6,FALSE),0)</f>
        <v>0</v>
      </c>
      <c r="S252" s="48">
        <f>IFERROR(VLOOKUP(C252,'[4]3ème'!$B$3:$I$230,6,FALSE),0)</f>
        <v>0</v>
      </c>
      <c r="T252" s="48">
        <f>IFERROR(VLOOKUP(C252,[4]Féminines!$B$3:$I$89,6,FALSE),0)</f>
        <v>0</v>
      </c>
      <c r="U252">
        <f t="shared" si="12"/>
        <v>0</v>
      </c>
    </row>
    <row r="253" spans="1:21" ht="14.45" customHeight="1" x14ac:dyDescent="0.25">
      <c r="A253" s="49" t="e">
        <f t="shared" si="11"/>
        <v>#N/A</v>
      </c>
      <c r="B253" s="15">
        <f t="shared" si="13"/>
        <v>2282</v>
      </c>
      <c r="C253" t="s">
        <v>700</v>
      </c>
      <c r="D253" s="49" t="str">
        <f>VLOOKUP(C253,[3]A!$D$2:$F$350,3,FALSE)</f>
        <v>VELO SPRINT BOUCHAIN</v>
      </c>
      <c r="E253" s="49" t="str">
        <f>VLOOKUP(C253,[3]A!$D$2:$J$450,7,FALSE)</f>
        <v>05999095375</v>
      </c>
      <c r="F253" s="50" t="str">
        <f>VLOOKUP(C253,[3]A!$D$2:$H$407,5,FALSE)</f>
        <v>Adulte Masculin 30/39 ans</v>
      </c>
      <c r="J253" s="105">
        <f>VLOOKUP(C253,Route2021!$C$2:$J$1212,8,FALSE)</f>
        <v>1</v>
      </c>
      <c r="N253" s="49">
        <f>VLOOKUP(C253,Bilan!$B$4:$D$1785,3,FALSE)</f>
        <v>2282</v>
      </c>
      <c r="O253" s="49" t="e">
        <f>VLOOKUP(C253,'[6]Feuil1 (2)'!$B$2:$F$145,5,FALSE)</f>
        <v>#N/A</v>
      </c>
      <c r="P253" s="50" t="e">
        <f>VLOOKUP(C253,[5]A!$D$2:$L$521,10,FALSE)</f>
        <v>#N/A</v>
      </c>
      <c r="Q253" s="48">
        <f>IFERROR(VLOOKUP(C253,'[4]1ère'!$B$3:$I$89,7,FALSE),0)</f>
        <v>0</v>
      </c>
      <c r="R253" s="48">
        <f>IFERROR(VLOOKUP(C253,'[4]2ème'!$B$3:$I$116,6,FALSE),0)</f>
        <v>0</v>
      </c>
      <c r="S253" s="48">
        <f>IFERROR(VLOOKUP(C253,'[4]3ème'!$B$3:$I$230,6,FALSE),0)</f>
        <v>0</v>
      </c>
      <c r="T253" s="48">
        <f>IFERROR(VLOOKUP(C253,[4]Féminines!$B$3:$I$89,6,FALSE),0)</f>
        <v>0</v>
      </c>
      <c r="U253">
        <f t="shared" si="12"/>
        <v>0</v>
      </c>
    </row>
    <row r="254" spans="1:21" ht="14.45" customHeight="1" x14ac:dyDescent="0.25">
      <c r="A254" s="49" t="e">
        <f t="shared" si="11"/>
        <v>#N/A</v>
      </c>
      <c r="B254" s="15">
        <f t="shared" si="13"/>
        <v>4376</v>
      </c>
      <c r="C254" t="s">
        <v>2928</v>
      </c>
      <c r="D254" s="49" t="str">
        <f>VLOOKUP(C254,[3]A!$D$2:$F$350,3,FALSE)</f>
        <v>CYCLO CLUB ORCHIES</v>
      </c>
      <c r="E254" s="49" t="str">
        <f>VLOOKUP(C254,[3]A!$D$2:$J$450,7,FALSE)</f>
        <v>05994060701</v>
      </c>
      <c r="F254" s="50" t="str">
        <f>VLOOKUP(C254,[3]A!$D$2:$H$407,5,FALSE)</f>
        <v>Adulte Masculin 20/29 ans</v>
      </c>
      <c r="J254" s="105">
        <f>VLOOKUP(C254,Route2021!$C$2:$J$1212,8,FALSE)</f>
        <v>1</v>
      </c>
      <c r="N254" s="49">
        <f>VLOOKUP(C254,Bilan!$B$4:$D$1785,3,FALSE)</f>
        <v>4376</v>
      </c>
      <c r="O254" s="49" t="e">
        <f>VLOOKUP(C254,'[6]Feuil1 (2)'!$B$2:$F$145,5,FALSE)</f>
        <v>#N/A</v>
      </c>
      <c r="P254" s="50" t="e">
        <f>VLOOKUP(C254,[5]A!$D$2:$L$521,10,FALSE)</f>
        <v>#N/A</v>
      </c>
      <c r="Q254" s="48">
        <f>IFERROR(VLOOKUP(C254,'[4]1ère'!$B$3:$I$89,7,FALSE),0)</f>
        <v>0</v>
      </c>
      <c r="R254" s="48">
        <f>IFERROR(VLOOKUP(C254,'[4]2ème'!$B$3:$I$116,6,FALSE),0)</f>
        <v>0</v>
      </c>
      <c r="S254" s="48">
        <f>IFERROR(VLOOKUP(C254,'[4]3ème'!$B$3:$I$230,6,FALSE),0)</f>
        <v>1</v>
      </c>
      <c r="T254" s="48">
        <f>IFERROR(VLOOKUP(C254,[4]Féminines!$B$3:$I$89,6,FALSE),0)</f>
        <v>0</v>
      </c>
      <c r="U254">
        <f t="shared" si="12"/>
        <v>1</v>
      </c>
    </row>
    <row r="255" spans="1:21" ht="14.45" customHeight="1" x14ac:dyDescent="0.25">
      <c r="A255" s="49" t="e">
        <f t="shared" si="11"/>
        <v>#N/A</v>
      </c>
      <c r="B255" s="15">
        <f t="shared" si="13"/>
        <v>4320</v>
      </c>
      <c r="C255" t="s">
        <v>3669</v>
      </c>
      <c r="D255" s="49" t="str">
        <f>VLOOKUP(C255,[3]A!$D$2:$F$350,3,FALSE)</f>
        <v>T.C.S.P. 59 - FERRIERE LA GRANDE</v>
      </c>
      <c r="E255" s="49" t="str">
        <f>VLOOKUP(C255,[3]A!$D$2:$J$450,7,FALSE)</f>
        <v>05999127960</v>
      </c>
      <c r="F255" s="50" t="str">
        <f>VLOOKUP(C255,[3]A!$D$2:$H$407,5,FALSE)</f>
        <v>Adulte Féminin 30/39 ans</v>
      </c>
      <c r="J255" s="105">
        <v>1</v>
      </c>
      <c r="N255" s="49">
        <f>VLOOKUP(C255,Bilan!$B$4:$D$1785,3,FALSE)</f>
        <v>4320</v>
      </c>
      <c r="O255" s="49" t="e">
        <f>VLOOKUP(C255,'[6]Feuil1 (2)'!$B$2:$F$145,5,FALSE)</f>
        <v>#N/A</v>
      </c>
      <c r="P255" s="50" t="e">
        <f>VLOOKUP(C255,[5]A!$D$2:$L$521,10,FALSE)</f>
        <v>#N/A</v>
      </c>
      <c r="Q255" s="48">
        <f>IFERROR(VLOOKUP(C255,'[4]1ère'!$B$3:$I$89,7,FALSE),0)</f>
        <v>0</v>
      </c>
      <c r="R255" s="48">
        <f>IFERROR(VLOOKUP(C255,'[4]2ème'!$B$3:$I$116,6,FALSE),0)</f>
        <v>0</v>
      </c>
      <c r="S255" s="48">
        <f>IFERROR(VLOOKUP(C255,'[4]3ème'!$B$3:$I$230,6,FALSE),0)</f>
        <v>5</v>
      </c>
      <c r="T255" s="48">
        <f>IFERROR(VLOOKUP(C255,[4]Féminines!$B$3:$I$89,6,FALSE),0)</f>
        <v>0</v>
      </c>
      <c r="U255">
        <f t="shared" si="12"/>
        <v>5</v>
      </c>
    </row>
    <row r="256" spans="1:21" ht="14.45" customHeight="1" x14ac:dyDescent="0.25">
      <c r="A256" s="49" t="e">
        <f t="shared" si="11"/>
        <v>#N/A</v>
      </c>
      <c r="B256" s="15">
        <f t="shared" si="13"/>
        <v>2318</v>
      </c>
      <c r="C256" t="s">
        <v>2959</v>
      </c>
      <c r="D256" s="49" t="str">
        <f>VLOOKUP(C256,[3]A!$D$2:$F$350,3,FALSE)</f>
        <v>MANQUEVILLE LILLERS CLUB CYCLISTE</v>
      </c>
      <c r="E256" s="49" t="str">
        <f>VLOOKUP(C256,[3]A!$D$2:$J$450,7,FALSE)</f>
        <v>06297103594</v>
      </c>
      <c r="F256" s="50" t="str">
        <f>VLOOKUP(C256,[3]A!$D$2:$H$407,5,FALSE)</f>
        <v>Adulte Masculin 60 ans et plus</v>
      </c>
      <c r="J256" s="105">
        <f>VLOOKUP(C256,Route2021!$C$2:$J$1212,8,FALSE)</f>
        <v>0</v>
      </c>
      <c r="N256" s="49">
        <f>VLOOKUP(C256,Bilan!$B$4:$D$1785,3,FALSE)</f>
        <v>2318</v>
      </c>
      <c r="O256" s="49" t="e">
        <f>VLOOKUP(C256,'[6]Feuil1 (2)'!$B$2:$F$145,5,FALSE)</f>
        <v>#N/A</v>
      </c>
      <c r="P256" s="50" t="e">
        <f>VLOOKUP(C256,[5]A!$D$2:$L$521,10,FALSE)</f>
        <v>#N/A</v>
      </c>
      <c r="Q256" s="48">
        <f>IFERROR(VLOOKUP(C256,'[4]1ère'!$B$3:$I$89,7,FALSE),0)</f>
        <v>0</v>
      </c>
      <c r="R256" s="48">
        <f>IFERROR(VLOOKUP(C256,'[4]2ème'!$B$3:$I$116,6,FALSE),0)</f>
        <v>0</v>
      </c>
      <c r="S256" s="48">
        <f>IFERROR(VLOOKUP(C256,'[4]3ème'!$B$3:$I$230,6,FALSE),0)</f>
        <v>1</v>
      </c>
      <c r="T256" s="48">
        <f>IFERROR(VLOOKUP(C256,[4]Féminines!$B$3:$I$89,6,FALSE),0)</f>
        <v>0</v>
      </c>
      <c r="U256">
        <f t="shared" si="12"/>
        <v>1</v>
      </c>
    </row>
    <row r="257" spans="1:21" ht="14.45" customHeight="1" x14ac:dyDescent="0.25">
      <c r="A257" s="49" t="e">
        <f t="shared" si="11"/>
        <v>#N/A</v>
      </c>
      <c r="B257" s="15">
        <f t="shared" si="13"/>
        <v>144543</v>
      </c>
      <c r="C257" t="s">
        <v>3646</v>
      </c>
      <c r="D257" s="49" t="str">
        <f>VLOOKUP(C257,[3]A!$D$2:$F$350,3,FALSE)</f>
        <v>UNION SPORTIVE VALENCIENNES MARLY</v>
      </c>
      <c r="E257" s="49" t="str">
        <f>VLOOKUP(C257,[3]A!$D$2:$J$450,7,FALSE)</f>
        <v>05999017920</v>
      </c>
      <c r="F257" s="50" t="str">
        <f>VLOOKUP(C257,[3]A!$D$2:$H$407,5,FALSE)</f>
        <v>Adulte Masculin 50/59 ans</v>
      </c>
      <c r="J257" s="105">
        <v>1</v>
      </c>
      <c r="N257" s="49">
        <f>VLOOKUP(C257,Bilan!$B$4:$D$1785,3,FALSE)</f>
        <v>144543</v>
      </c>
      <c r="O257" s="49" t="e">
        <f>VLOOKUP(C257,'[6]Feuil1 (2)'!$B$2:$F$145,5,FALSE)</f>
        <v>#N/A</v>
      </c>
      <c r="P257" s="50" t="e">
        <f>VLOOKUP(C257,[5]A!$D$2:$L$521,10,FALSE)</f>
        <v>#N/A</v>
      </c>
      <c r="Q257" s="48">
        <f>IFERROR(VLOOKUP(C257,'[4]1ère'!$B$3:$I$89,7,FALSE),0)</f>
        <v>0</v>
      </c>
      <c r="R257" s="48">
        <f>IFERROR(VLOOKUP(C257,'[4]2ème'!$B$3:$I$116,6,FALSE),0)</f>
        <v>0</v>
      </c>
      <c r="S257" s="48">
        <f>IFERROR(VLOOKUP(C257,'[4]3ème'!$B$3:$I$230,6,FALSE),0)</f>
        <v>1</v>
      </c>
      <c r="T257" s="48">
        <f>IFERROR(VLOOKUP(C257,[4]Féminines!$B$3:$I$89,6,FALSE),0)</f>
        <v>0</v>
      </c>
      <c r="U257">
        <f t="shared" si="12"/>
        <v>1</v>
      </c>
    </row>
    <row r="258" spans="1:21" ht="14.45" customHeight="1" x14ac:dyDescent="0.25">
      <c r="A258" s="49" t="e">
        <f t="shared" si="11"/>
        <v>#N/A</v>
      </c>
      <c r="B258" s="15">
        <f t="shared" si="13"/>
        <v>2267</v>
      </c>
      <c r="C258" t="s">
        <v>712</v>
      </c>
      <c r="D258" s="49" t="str">
        <f>VLOOKUP(C258,[3]A!$D$2:$F$350,3,FALSE)</f>
        <v>U.C. CAPELLOISE FOURMIES</v>
      </c>
      <c r="E258" s="49" t="str">
        <f>VLOOKUP(C258,[3]A!$D$2:$J$450,7,FALSE)</f>
        <v>05999089255</v>
      </c>
      <c r="F258" s="50" t="str">
        <f>VLOOKUP(C258,[3]A!$D$2:$H$407,5,FALSE)</f>
        <v>Adulte Masculin 20/29 ans</v>
      </c>
      <c r="J258" s="105">
        <f>VLOOKUP(C258,Route2021!$C$2:$J$1212,8,FALSE)</f>
        <v>1</v>
      </c>
      <c r="N258" s="49">
        <f>VLOOKUP(C258,Bilan!$B$4:$D$1785,3,FALSE)</f>
        <v>2267</v>
      </c>
      <c r="O258" s="49" t="e">
        <f>VLOOKUP(C258,'[6]Feuil1 (2)'!$B$2:$F$145,5,FALSE)</f>
        <v>#N/A</v>
      </c>
      <c r="P258" s="50" t="e">
        <f>VLOOKUP(C258,[5]A!$D$2:$L$521,10,FALSE)</f>
        <v>#N/A</v>
      </c>
      <c r="Q258" s="48">
        <f>IFERROR(VLOOKUP(C258,'[4]1ère'!$B$3:$I$89,7,FALSE),0)</f>
        <v>0</v>
      </c>
      <c r="R258" s="48">
        <f>IFERROR(VLOOKUP(C258,'[4]2ème'!$B$3:$I$116,6,FALSE),0)</f>
        <v>0</v>
      </c>
      <c r="S258" s="48">
        <f>IFERROR(VLOOKUP(C258,'[4]3ème'!$B$3:$I$230,6,FALSE),0)</f>
        <v>1</v>
      </c>
      <c r="T258" s="48">
        <f>IFERROR(VLOOKUP(C258,[4]Féminines!$B$3:$I$89,6,FALSE),0)</f>
        <v>0</v>
      </c>
      <c r="U258">
        <f t="shared" si="12"/>
        <v>1</v>
      </c>
    </row>
    <row r="259" spans="1:21" ht="14.45" customHeight="1" x14ac:dyDescent="0.25">
      <c r="A259" s="49" t="e">
        <f t="shared" ref="A259:A322" si="14">O259</f>
        <v>#N/A</v>
      </c>
      <c r="B259" s="15">
        <v>2217</v>
      </c>
      <c r="C259" t="s">
        <v>583</v>
      </c>
      <c r="D259" s="49" t="str">
        <f>VLOOKUP(C259,[3]A!$D$2:$F$350,3,FALSE)</f>
        <v>UNION SPORTIVE SAINT ANDRE</v>
      </c>
      <c r="E259" s="49" t="str">
        <f>VLOOKUP(C259,[3]A!$D$2:$J$450,7,FALSE)</f>
        <v>05999025993</v>
      </c>
      <c r="F259" s="50" t="str">
        <f>VLOOKUP(C259,[3]A!$D$2:$H$407,5,FALSE)</f>
        <v>Adulte Masculin 17/19 ans</v>
      </c>
      <c r="J259" s="105">
        <f>VLOOKUP(C259,Route2021!$C$2:$J$1212,8,FALSE)</f>
        <v>0</v>
      </c>
      <c r="N259" s="49">
        <f>VLOOKUP(C259,Bilan!$B$4:$D$1785,3,FALSE)</f>
        <v>2217</v>
      </c>
      <c r="O259" s="49" t="e">
        <f>VLOOKUP(C259,'[6]Feuil1 (2)'!$B$2:$F$145,5,FALSE)</f>
        <v>#N/A</v>
      </c>
      <c r="P259" s="50" t="e">
        <f>VLOOKUP(C259,[5]A!$D$2:$L$521,10,FALSE)</f>
        <v>#N/A</v>
      </c>
      <c r="Q259" s="48">
        <f>IFERROR(VLOOKUP(C259,'[4]1ère'!$B$3:$I$89,7,FALSE),0)</f>
        <v>0</v>
      </c>
      <c r="R259" s="48">
        <f>IFERROR(VLOOKUP(C259,'[4]2ème'!$B$3:$I$116,6,FALSE),0)</f>
        <v>0</v>
      </c>
      <c r="S259" s="48">
        <f>IFERROR(VLOOKUP(C259,'[4]3ème'!$B$3:$I$230,6,FALSE),0)</f>
        <v>9</v>
      </c>
      <c r="T259" s="48">
        <f>IFERROR(VLOOKUP(C259,[4]Féminines!$B$3:$I$89,6,FALSE),0)</f>
        <v>0</v>
      </c>
      <c r="U259">
        <f t="shared" ref="U259:U322" si="15">SUM(Q259:T259)</f>
        <v>9</v>
      </c>
    </row>
    <row r="260" spans="1:21" ht="14.45" customHeight="1" x14ac:dyDescent="0.25">
      <c r="A260" s="49" t="e">
        <f t="shared" si="14"/>
        <v>#N/A</v>
      </c>
      <c r="B260" s="15">
        <f t="shared" si="13"/>
        <v>144346</v>
      </c>
      <c r="C260" t="s">
        <v>343</v>
      </c>
      <c r="D260" s="49" t="str">
        <f>VLOOKUP(C260,[3]A!$D$2:$F$350,3,FALSE)</f>
        <v>UNION SPORTIVE VALENCIENNES MARLY</v>
      </c>
      <c r="E260" s="49" t="str">
        <f>VLOOKUP(C260,[3]A!$D$2:$J$450,7,FALSE)</f>
        <v>05999111773</v>
      </c>
      <c r="F260" s="50" t="str">
        <f>VLOOKUP(C260,[3]A!$D$2:$H$407,5,FALSE)</f>
        <v>Adulte Masculin 50/59 ans</v>
      </c>
      <c r="J260" s="105">
        <f>VLOOKUP(C260,Route2021!$C$2:$J$1212,8,FALSE)</f>
        <v>0</v>
      </c>
      <c r="N260" s="49">
        <f>VLOOKUP(C260,Bilan!$B$4:$D$1785,3,FALSE)</f>
        <v>144346</v>
      </c>
      <c r="O260" s="49" t="e">
        <f>VLOOKUP(C260,'[6]Feuil1 (2)'!$B$2:$F$145,5,FALSE)</f>
        <v>#N/A</v>
      </c>
      <c r="P260" s="50" t="e">
        <f>VLOOKUP(C260,[5]A!$D$2:$L$521,10,FALSE)</f>
        <v>#N/A</v>
      </c>
      <c r="Q260" s="48">
        <f>IFERROR(VLOOKUP(C260,'[4]1ère'!$B$3:$I$89,7,FALSE),0)</f>
        <v>0</v>
      </c>
      <c r="R260" s="48">
        <f>IFERROR(VLOOKUP(C260,'[4]2ème'!$B$3:$I$116,6,FALSE),0)</f>
        <v>0</v>
      </c>
      <c r="S260" s="48">
        <f>IFERROR(VLOOKUP(C260,'[4]3ème'!$B$3:$I$230,6,FALSE),0)</f>
        <v>2</v>
      </c>
      <c r="T260" s="48">
        <f>IFERROR(VLOOKUP(C260,[4]Féminines!$B$3:$I$89,6,FALSE),0)</f>
        <v>0</v>
      </c>
      <c r="U260">
        <f t="shared" si="15"/>
        <v>2</v>
      </c>
    </row>
    <row r="261" spans="1:21" ht="14.45" customHeight="1" x14ac:dyDescent="0.25">
      <c r="A261" s="49" t="e">
        <f t="shared" si="14"/>
        <v>#N/A</v>
      </c>
      <c r="B261" s="15">
        <f t="shared" si="13"/>
        <v>1309</v>
      </c>
      <c r="C261" t="s">
        <v>146</v>
      </c>
      <c r="D261" s="49" t="str">
        <f>VLOOKUP(C261,[3]A!$D$2:$F$350,3,FALSE)</f>
        <v>UNION SPORTIVE VALENCIENNES MARLY</v>
      </c>
      <c r="E261" s="49" t="str">
        <f>VLOOKUP(C261,[3]A!$D$2:$J$450,7,FALSE)</f>
        <v>05999107180</v>
      </c>
      <c r="F261" s="50" t="str">
        <f>VLOOKUP(C261,[3]A!$D$2:$H$407,5,FALSE)</f>
        <v>Adulte Masculin 60 ans et plus</v>
      </c>
      <c r="J261" s="105">
        <f>VLOOKUP(C261,Route2021!$C$2:$J$1212,8,FALSE)</f>
        <v>0</v>
      </c>
      <c r="N261" s="49">
        <f>VLOOKUP(C261,Bilan!$B$4:$D$1785,3,FALSE)</f>
        <v>1309</v>
      </c>
      <c r="O261" s="49" t="e">
        <f>VLOOKUP(C261,'[6]Feuil1 (2)'!$B$2:$F$145,5,FALSE)</f>
        <v>#N/A</v>
      </c>
      <c r="P261" s="50" t="e">
        <f>VLOOKUP(C261,[5]A!$D$2:$L$521,10,FALSE)</f>
        <v>#N/A</v>
      </c>
      <c r="Q261" s="48">
        <f>IFERROR(VLOOKUP(C261,'[4]1ère'!$B$3:$I$89,7,FALSE),0)</f>
        <v>0</v>
      </c>
      <c r="R261" s="48">
        <f>IFERROR(VLOOKUP(C261,'[4]2ème'!$B$3:$I$116,6,FALSE),0)</f>
        <v>0</v>
      </c>
      <c r="S261" s="48">
        <f>IFERROR(VLOOKUP(C261,'[4]3ème'!$B$3:$I$230,6,FALSE),0)</f>
        <v>7</v>
      </c>
      <c r="T261" s="48">
        <f>IFERROR(VLOOKUP(C261,[4]Féminines!$B$3:$I$89,6,FALSE),0)</f>
        <v>0</v>
      </c>
      <c r="U261">
        <f t="shared" si="15"/>
        <v>7</v>
      </c>
    </row>
    <row r="262" spans="1:21" ht="14.45" customHeight="1" x14ac:dyDescent="0.25">
      <c r="A262" s="49" t="e">
        <f t="shared" si="14"/>
        <v>#N/A</v>
      </c>
      <c r="B262" s="15">
        <f t="shared" si="13"/>
        <v>144267</v>
      </c>
      <c r="C262" t="s">
        <v>119</v>
      </c>
      <c r="D262" s="49" t="str">
        <f>VLOOKUP(C262,[3]A!$D$2:$F$350,3,FALSE)</f>
        <v>U.C. CAPELLOISE FOURMIES</v>
      </c>
      <c r="E262" s="49" t="str">
        <f>VLOOKUP(C262,[3]A!$D$2:$J$450,7,FALSE)</f>
        <v>05999068624</v>
      </c>
      <c r="F262" s="50" t="str">
        <f>VLOOKUP(C262,[3]A!$D$2:$H$407,5,FALSE)</f>
        <v>Adulte Masculin 40/49 ans</v>
      </c>
      <c r="J262" s="105">
        <f>VLOOKUP(C262,Route2021!$C$2:$J$1212,8,FALSE)</f>
        <v>1</v>
      </c>
      <c r="N262" s="49">
        <f>VLOOKUP(C262,Bilan!$B$4:$D$1785,3,FALSE)</f>
        <v>144267</v>
      </c>
      <c r="O262" s="49" t="e">
        <f>VLOOKUP(C262,'[6]Feuil1 (2)'!$B$2:$F$145,5,FALSE)</f>
        <v>#N/A</v>
      </c>
      <c r="P262" s="50" t="e">
        <f>VLOOKUP(C262,[5]A!$D$2:$L$521,10,FALSE)</f>
        <v>#N/A</v>
      </c>
      <c r="Q262" s="48">
        <f>IFERROR(VLOOKUP(C262,'[4]1ère'!$B$3:$I$89,7,FALSE),0)</f>
        <v>0</v>
      </c>
      <c r="R262" s="48">
        <f>IFERROR(VLOOKUP(C262,'[4]2ème'!$B$3:$I$116,6,FALSE),0)</f>
        <v>0</v>
      </c>
      <c r="S262" s="48">
        <f>IFERROR(VLOOKUP(C262,'[4]3ème'!$B$3:$I$230,6,FALSE),0)</f>
        <v>12</v>
      </c>
      <c r="T262" s="48">
        <f>IFERROR(VLOOKUP(C262,[4]Féminines!$B$3:$I$89,6,FALSE),0)</f>
        <v>0</v>
      </c>
      <c r="U262">
        <f t="shared" si="15"/>
        <v>12</v>
      </c>
    </row>
    <row r="263" spans="1:21" ht="14.45" customHeight="1" x14ac:dyDescent="0.25">
      <c r="A263" s="49" t="e">
        <f t="shared" si="14"/>
        <v>#N/A</v>
      </c>
      <c r="B263" s="15">
        <f t="shared" si="13"/>
        <v>1320</v>
      </c>
      <c r="C263" t="s">
        <v>79</v>
      </c>
      <c r="D263" s="49" t="str">
        <f>VLOOKUP(C263,[3]A!$D$2:$F$350,3,FALSE)</f>
        <v>TEAM DECOPUB PROVILLE</v>
      </c>
      <c r="E263" s="49" t="str">
        <f>VLOOKUP(C263,[3]A!$D$2:$J$450,7,FALSE)</f>
        <v>05999017336</v>
      </c>
      <c r="F263" s="50" t="str">
        <f>VLOOKUP(C263,[3]A!$D$2:$H$407,5,FALSE)</f>
        <v>Adulte Masculin 60 ans et plus</v>
      </c>
      <c r="J263" s="105">
        <f>VLOOKUP(C263,Route2021!$C$2:$J$1212,8,FALSE)</f>
        <v>1</v>
      </c>
      <c r="N263" s="49">
        <f>VLOOKUP(C263,Bilan!$B$4:$D$1785,3,FALSE)</f>
        <v>1320</v>
      </c>
      <c r="O263" s="49" t="e">
        <f>VLOOKUP(C263,'[6]Feuil1 (2)'!$B$2:$F$145,5,FALSE)</f>
        <v>#N/A</v>
      </c>
      <c r="P263" s="50" t="e">
        <f>VLOOKUP(C263,[5]A!$D$2:$L$521,10,FALSE)</f>
        <v>#N/A</v>
      </c>
      <c r="Q263" s="48">
        <f>IFERROR(VLOOKUP(C263,'[4]1ère'!$B$3:$I$89,7,FALSE),0)</f>
        <v>0</v>
      </c>
      <c r="R263" s="48">
        <f>IFERROR(VLOOKUP(C263,'[4]2ème'!$B$3:$I$116,6,FALSE),0)</f>
        <v>0</v>
      </c>
      <c r="S263" s="48">
        <f>IFERROR(VLOOKUP(C263,'[4]3ème'!$B$3:$I$230,6,FALSE),0)</f>
        <v>0</v>
      </c>
      <c r="T263" s="48">
        <f>IFERROR(VLOOKUP(C263,[4]Féminines!$B$3:$I$89,6,FALSE),0)</f>
        <v>0</v>
      </c>
      <c r="U263">
        <f t="shared" si="15"/>
        <v>0</v>
      </c>
    </row>
    <row r="264" spans="1:21" ht="14.45" customHeight="1" x14ac:dyDescent="0.25">
      <c r="A264" s="49" t="e">
        <f t="shared" si="14"/>
        <v>#N/A</v>
      </c>
      <c r="B264" s="15">
        <f t="shared" si="13"/>
        <v>144298</v>
      </c>
      <c r="C264" t="s">
        <v>789</v>
      </c>
      <c r="D264" s="49" t="str">
        <f>VLOOKUP(C264,[3]A!$D$2:$F$350,3,FALSE)</f>
        <v>ASSOCIATION CYCLISTE D'ETROEUNGT</v>
      </c>
      <c r="E264" s="49" t="str">
        <f>VLOOKUP(C264,[3]A!$D$2:$J$450,7,FALSE)</f>
        <v>05999093833</v>
      </c>
      <c r="F264" s="50" t="str">
        <f>VLOOKUP(C264,[3]A!$D$2:$H$407,5,FALSE)</f>
        <v>Adulte Masculin 20/29 ans</v>
      </c>
      <c r="J264" s="105">
        <f>VLOOKUP(C264,Route2021!$C$2:$J$1212,8,FALSE)</f>
        <v>1</v>
      </c>
      <c r="N264" s="49">
        <f>VLOOKUP(C264,Bilan!$B$4:$D$1785,3,FALSE)</f>
        <v>144298</v>
      </c>
      <c r="O264" s="49" t="e">
        <f>VLOOKUP(C264,'[6]Feuil1 (2)'!$B$2:$F$145,5,FALSE)</f>
        <v>#N/A</v>
      </c>
      <c r="P264" s="50" t="e">
        <f>VLOOKUP(C264,[5]A!$D$2:$L$521,10,FALSE)</f>
        <v>#N/A</v>
      </c>
      <c r="Q264" s="48">
        <f>IFERROR(VLOOKUP(C264,'[4]1ère'!$B$3:$I$89,7,FALSE),0)</f>
        <v>0</v>
      </c>
      <c r="R264" s="48">
        <f>IFERROR(VLOOKUP(C264,'[4]2ème'!$B$3:$I$116,6,FALSE),0)</f>
        <v>0</v>
      </c>
      <c r="S264" s="48">
        <f>IFERROR(VLOOKUP(C264,'[4]3ème'!$B$3:$I$230,6,FALSE),0)</f>
        <v>2</v>
      </c>
      <c r="T264" s="48">
        <f>IFERROR(VLOOKUP(C264,[4]Féminines!$B$3:$I$89,6,FALSE),0)</f>
        <v>0</v>
      </c>
      <c r="U264">
        <f t="shared" si="15"/>
        <v>2</v>
      </c>
    </row>
    <row r="265" spans="1:21" ht="14.45" customHeight="1" x14ac:dyDescent="0.25">
      <c r="A265" s="49" t="e">
        <f t="shared" si="14"/>
        <v>#N/A</v>
      </c>
      <c r="B265" s="15">
        <f t="shared" si="13"/>
        <v>144518</v>
      </c>
      <c r="C265" s="5" t="s">
        <v>666</v>
      </c>
      <c r="D265" s="49" t="e">
        <f>VLOOKUP(C265,[3]A!$D$2:$F$350,3,FALSE)</f>
        <v>#N/A</v>
      </c>
      <c r="E265" s="49" t="e">
        <f>VLOOKUP(C265,[3]A!$D$2:$J$450,7,FALSE)</f>
        <v>#N/A</v>
      </c>
      <c r="F265" s="50" t="e">
        <f>VLOOKUP(C265,[3]A!$D$2:$H$407,5,FALSE)</f>
        <v>#N/A</v>
      </c>
      <c r="J265" s="105">
        <f>VLOOKUP(C265,Route2021!$C$2:$J$1212,8,FALSE)</f>
        <v>0</v>
      </c>
      <c r="N265" s="49">
        <f>VLOOKUP(C265,Bilan!$B$4:$D$1785,3,FALSE)</f>
        <v>144518</v>
      </c>
      <c r="O265" s="49" t="e">
        <f>VLOOKUP(C265,'[6]Feuil1 (2)'!$B$2:$F$145,5,FALSE)</f>
        <v>#N/A</v>
      </c>
      <c r="P265" s="50" t="e">
        <f>VLOOKUP(C265,[5]A!$D$2:$L$521,10,FALSE)</f>
        <v>#N/A</v>
      </c>
      <c r="Q265" s="48">
        <f>IFERROR(VLOOKUP(C265,'[4]1ère'!$B$3:$I$89,7,FALSE),0)</f>
        <v>0</v>
      </c>
      <c r="R265" s="48">
        <f>IFERROR(VLOOKUP(C265,'[4]2ème'!$B$3:$I$116,6,FALSE),0)</f>
        <v>0</v>
      </c>
      <c r="S265" s="48">
        <f>IFERROR(VLOOKUP(C265,'[4]3ème'!$B$3:$I$230,6,FALSE),0)</f>
        <v>0</v>
      </c>
      <c r="T265" s="48">
        <f>IFERROR(VLOOKUP(C265,[4]Féminines!$B$3:$I$89,6,FALSE),0)</f>
        <v>0</v>
      </c>
      <c r="U265">
        <f t="shared" si="15"/>
        <v>0</v>
      </c>
    </row>
    <row r="266" spans="1:21" ht="14.45" customHeight="1" x14ac:dyDescent="0.25">
      <c r="A266" s="49" t="e">
        <f t="shared" si="14"/>
        <v>#N/A</v>
      </c>
      <c r="B266" s="15">
        <f t="shared" si="13"/>
        <v>144318</v>
      </c>
      <c r="C266" s="5" t="s">
        <v>842</v>
      </c>
      <c r="D266" s="49" t="str">
        <f>VLOOKUP(C266,[3]A!$D$2:$F$350,3,FALSE)</f>
        <v>UNION SPORTIVE VALENCIENNES MARLY</v>
      </c>
      <c r="E266" s="49" t="str">
        <f>VLOOKUP(C266,[3]A!$D$2:$J$450,7,FALSE)</f>
        <v>05999098083</v>
      </c>
      <c r="F266" s="50" t="str">
        <f>VLOOKUP(C266,[3]A!$D$2:$H$407,5,FALSE)</f>
        <v>Adulte Masculin 40/49 ans</v>
      </c>
      <c r="J266" s="105">
        <f>VLOOKUP(C266,Route2021!$C$2:$J$1212,8,FALSE)</f>
        <v>1</v>
      </c>
      <c r="N266" s="49">
        <f>VLOOKUP(C266,Bilan!$B$4:$D$1785,3,FALSE)</f>
        <v>144318</v>
      </c>
      <c r="O266" s="49" t="e">
        <f>VLOOKUP(C266,'[6]Feuil1 (2)'!$B$2:$F$145,5,FALSE)</f>
        <v>#N/A</v>
      </c>
      <c r="P266" s="50" t="e">
        <f>VLOOKUP(C266,[5]A!$D$2:$L$521,10,FALSE)</f>
        <v>#N/A</v>
      </c>
      <c r="Q266" s="48">
        <f>IFERROR(VLOOKUP(C266,'[4]1ère'!$B$3:$I$89,7,FALSE),0)</f>
        <v>0</v>
      </c>
      <c r="R266" s="48">
        <f>IFERROR(VLOOKUP(C266,'[4]2ème'!$B$3:$I$116,6,FALSE),0)</f>
        <v>0</v>
      </c>
      <c r="S266" s="48">
        <f>IFERROR(VLOOKUP(C266,'[4]3ème'!$B$3:$I$230,6,FALSE),0)</f>
        <v>4</v>
      </c>
      <c r="T266" s="48">
        <f>IFERROR(VLOOKUP(C266,[4]Féminines!$B$3:$I$89,6,FALSE),0)</f>
        <v>0</v>
      </c>
      <c r="U266">
        <f t="shared" si="15"/>
        <v>4</v>
      </c>
    </row>
    <row r="267" spans="1:21" ht="14.45" customHeight="1" x14ac:dyDescent="0.25">
      <c r="A267" s="49" t="e">
        <f t="shared" si="14"/>
        <v>#N/A</v>
      </c>
      <c r="B267" s="15">
        <f t="shared" si="13"/>
        <v>144338</v>
      </c>
      <c r="C267" s="5" t="s">
        <v>786</v>
      </c>
      <c r="D267" s="49" t="str">
        <f>VLOOKUP(C267,[3]A!$D$2:$F$350,3,FALSE)</f>
        <v>UNION SPORTIVE VALENCIENNES MARLY</v>
      </c>
      <c r="E267" s="49" t="str">
        <f>VLOOKUP(C267,[3]A!$D$2:$J$450,7,FALSE)</f>
        <v>05999098084</v>
      </c>
      <c r="F267" s="50" t="str">
        <f>VLOOKUP(C267,[3]A!$D$2:$H$407,5,FALSE)</f>
        <v>Adulte Masculin 40/49 ans</v>
      </c>
      <c r="J267" s="105">
        <f>VLOOKUP(C267,Route2021!$C$2:$J$1212,8,FALSE)</f>
        <v>1</v>
      </c>
      <c r="N267" s="49">
        <f>VLOOKUP(C267,Bilan!$B$4:$D$1785,3,FALSE)</f>
        <v>144338</v>
      </c>
      <c r="O267" s="49" t="e">
        <f>VLOOKUP(C267,'[6]Feuil1 (2)'!$B$2:$F$145,5,FALSE)</f>
        <v>#N/A</v>
      </c>
      <c r="P267" s="50" t="e">
        <f>VLOOKUP(C267,[5]A!$D$2:$L$521,10,FALSE)</f>
        <v>#N/A</v>
      </c>
      <c r="Q267" s="48">
        <f>IFERROR(VLOOKUP(C267,'[4]1ère'!$B$3:$I$89,7,FALSE),0)</f>
        <v>0</v>
      </c>
      <c r="R267" s="48">
        <f>IFERROR(VLOOKUP(C267,'[4]2ème'!$B$3:$I$116,6,FALSE),0)</f>
        <v>0</v>
      </c>
      <c r="S267" s="48">
        <f>IFERROR(VLOOKUP(C267,'[4]3ème'!$B$3:$I$230,6,FALSE),0)</f>
        <v>4</v>
      </c>
      <c r="T267" s="48">
        <f>IFERROR(VLOOKUP(C267,[4]Féminines!$B$3:$I$89,6,FALSE),0)</f>
        <v>0</v>
      </c>
      <c r="U267">
        <f t="shared" si="15"/>
        <v>4</v>
      </c>
    </row>
    <row r="268" spans="1:21" ht="14.45" customHeight="1" x14ac:dyDescent="0.25">
      <c r="A268" s="49" t="e">
        <f t="shared" si="14"/>
        <v>#N/A</v>
      </c>
      <c r="B268" s="15">
        <f t="shared" si="13"/>
        <v>144444</v>
      </c>
      <c r="C268" s="5" t="s">
        <v>1675</v>
      </c>
      <c r="D268" s="49" t="str">
        <f>VLOOKUP(C268,[3]A!$D$2:$F$350,3,FALSE)</f>
        <v>UNION SPORTIVE VALENCIENNES MARLY</v>
      </c>
      <c r="E268" s="49" t="str">
        <f>VLOOKUP(C268,[3]A!$D$2:$J$450,7,FALSE)</f>
        <v>05999111761</v>
      </c>
      <c r="F268" s="50" t="str">
        <f>VLOOKUP(C268,[3]A!$D$2:$H$407,5,FALSE)</f>
        <v>Adulte Masculin 20/29 ans</v>
      </c>
      <c r="J268" s="105">
        <f>VLOOKUP(C268,Route2021!$C$2:$J$1212,8,FALSE)</f>
        <v>0</v>
      </c>
      <c r="N268" s="49">
        <f>VLOOKUP(C268,Bilan!$B$4:$D$1785,3,FALSE)</f>
        <v>144444</v>
      </c>
      <c r="O268" s="49" t="e">
        <f>VLOOKUP(C268,'[6]Feuil1 (2)'!$B$2:$F$145,5,FALSE)</f>
        <v>#N/A</v>
      </c>
      <c r="P268" s="50" t="e">
        <f>VLOOKUP(C268,[5]A!$D$2:$L$521,10,FALSE)</f>
        <v>#N/A</v>
      </c>
      <c r="Q268" s="48">
        <f>IFERROR(VLOOKUP(C268,'[4]1ère'!$B$3:$I$89,7,FALSE),0)</f>
        <v>0</v>
      </c>
      <c r="R268" s="48">
        <f>IFERROR(VLOOKUP(C268,'[4]2ème'!$B$3:$I$116,6,FALSE),0)</f>
        <v>0</v>
      </c>
      <c r="S268" s="48">
        <f>IFERROR(VLOOKUP(C268,'[4]3ème'!$B$3:$I$230,6,FALSE),0)</f>
        <v>0</v>
      </c>
      <c r="T268" s="48">
        <f>IFERROR(VLOOKUP(C268,[4]Féminines!$B$3:$I$89,6,FALSE),0)</f>
        <v>0</v>
      </c>
      <c r="U268">
        <f t="shared" si="15"/>
        <v>0</v>
      </c>
    </row>
    <row r="269" spans="1:21" ht="14.45" customHeight="1" x14ac:dyDescent="0.25">
      <c r="A269" s="49" t="e">
        <f t="shared" si="14"/>
        <v>#N/A</v>
      </c>
      <c r="B269" s="15">
        <f t="shared" si="13"/>
        <v>144499</v>
      </c>
      <c r="C269" s="5" t="s">
        <v>832</v>
      </c>
      <c r="D269" s="49" t="str">
        <f>VLOOKUP(C269,[3]A!$D$2:$F$350,3,FALSE)</f>
        <v>CAMPHIN EN CAREMBAULT CYCLING TEAM</v>
      </c>
      <c r="E269" s="49" t="str">
        <f>VLOOKUP(C269,[3]A!$D$2:$J$450,7,FALSE)</f>
        <v>05999098170</v>
      </c>
      <c r="F269" s="50" t="str">
        <f>VLOOKUP(C269,[3]A!$D$2:$H$407,5,FALSE)</f>
        <v>Adulte Masculin 50/59 ans</v>
      </c>
      <c r="J269" s="105">
        <f>VLOOKUP(C269,Route2021!$C$2:$J$1212,8,FALSE)</f>
        <v>0</v>
      </c>
      <c r="N269" s="49">
        <f>VLOOKUP(C269,Bilan!$B$4:$D$1785,3,FALSE)</f>
        <v>144499</v>
      </c>
      <c r="O269" s="49" t="e">
        <f>VLOOKUP(C269,'[6]Feuil1 (2)'!$B$2:$F$145,5,FALSE)</f>
        <v>#N/A</v>
      </c>
      <c r="P269" s="50" t="e">
        <f>VLOOKUP(C269,[5]A!$D$2:$L$521,10,FALSE)</f>
        <v>#N/A</v>
      </c>
      <c r="Q269" s="48">
        <f>IFERROR(VLOOKUP(C269,'[4]1ère'!$B$3:$I$89,7,FALSE),0)</f>
        <v>0</v>
      </c>
      <c r="R269" s="48">
        <f>IFERROR(VLOOKUP(C269,'[4]2ème'!$B$3:$I$116,6,FALSE),0)</f>
        <v>0</v>
      </c>
      <c r="S269" s="48">
        <f>IFERROR(VLOOKUP(C269,'[4]3ème'!$B$3:$I$230,6,FALSE),0)</f>
        <v>2</v>
      </c>
      <c r="T269" s="48">
        <f>IFERROR(VLOOKUP(C269,[4]Féminines!$B$3:$I$89,6,FALSE),0)</f>
        <v>0</v>
      </c>
      <c r="U269">
        <f t="shared" si="15"/>
        <v>2</v>
      </c>
    </row>
    <row r="270" spans="1:21" ht="14.45" customHeight="1" x14ac:dyDescent="0.25">
      <c r="A270" s="49" t="e">
        <f t="shared" si="14"/>
        <v>#N/A</v>
      </c>
      <c r="B270" s="15">
        <f t="shared" si="13"/>
        <v>4333</v>
      </c>
      <c r="C270" s="5" t="s">
        <v>1844</v>
      </c>
      <c r="D270" s="49" t="str">
        <f>VLOOKUP(C270,[3]A!$D$2:$F$350,3,FALSE)</f>
        <v>VELO SPRINT DE L'OSTREVENT - AUBERCHICOURT</v>
      </c>
      <c r="E270" s="49" t="str">
        <f>VLOOKUP(C270,[3]A!$D$2:$J$450,7,FALSE)</f>
        <v>05999084869</v>
      </c>
      <c r="F270" s="50" t="str">
        <f>VLOOKUP(C270,[3]A!$D$2:$H$407,5,FALSE)</f>
        <v>Adulte Masculin 40/49 ans</v>
      </c>
      <c r="J270" s="105">
        <f>VLOOKUP(C270,Route2021!$C$2:$J$1212,8,FALSE)</f>
        <v>0</v>
      </c>
      <c r="N270" s="49">
        <f>VLOOKUP(C270,Bilan!$B$4:$D$1785,3,FALSE)</f>
        <v>4333</v>
      </c>
      <c r="O270" s="49" t="e">
        <f>VLOOKUP(C270,'[6]Feuil1 (2)'!$B$2:$F$145,5,FALSE)</f>
        <v>#N/A</v>
      </c>
      <c r="P270" s="50" t="e">
        <f>VLOOKUP(C270,[5]A!$D$2:$L$521,10,FALSE)</f>
        <v>#N/A</v>
      </c>
      <c r="Q270" s="48">
        <f>IFERROR(VLOOKUP(C270,'[4]1ère'!$B$3:$I$89,7,FALSE),0)</f>
        <v>0</v>
      </c>
      <c r="R270" s="48">
        <f>IFERROR(VLOOKUP(C270,'[4]2ème'!$B$3:$I$116,6,FALSE),0)</f>
        <v>0</v>
      </c>
      <c r="S270" s="48">
        <f>IFERROR(VLOOKUP(C270,'[4]3ème'!$B$3:$I$230,6,FALSE),0)</f>
        <v>1</v>
      </c>
      <c r="T270" s="48">
        <f>IFERROR(VLOOKUP(C270,[4]Féminines!$B$3:$I$89,6,FALSE),0)</f>
        <v>0</v>
      </c>
      <c r="U270">
        <f t="shared" si="15"/>
        <v>1</v>
      </c>
    </row>
    <row r="271" spans="1:21" ht="14.45" customHeight="1" x14ac:dyDescent="0.25">
      <c r="A271" s="49">
        <f t="shared" si="14"/>
        <v>11</v>
      </c>
      <c r="B271" s="15">
        <f t="shared" si="13"/>
        <v>2429</v>
      </c>
      <c r="C271" s="5" t="s">
        <v>3716</v>
      </c>
      <c r="D271" s="49" t="str">
        <f>VLOOKUP(C271,[3]A!$D$2:$F$350,3,FALSE)</f>
        <v>AGNY AMICALE LAIQUE</v>
      </c>
      <c r="E271" s="49" t="str">
        <f>VLOOKUP(C271,[3]A!$D$2:$J$450,7,FALSE)</f>
        <v>06297108430</v>
      </c>
      <c r="F271" s="50" t="str">
        <f>VLOOKUP(C271,[3]A!$D$2:$H$407,5,FALSE)</f>
        <v>Adulte Masculin 50/59 ans</v>
      </c>
      <c r="J271" s="105">
        <v>1</v>
      </c>
      <c r="N271" s="49">
        <f>VLOOKUP(C271,Bilan!$B$4:$D$1785,3,FALSE)</f>
        <v>2429</v>
      </c>
      <c r="O271" s="49">
        <f>VLOOKUP(C271,'[6]Feuil1 (2)'!$B$2:$F$145,5,FALSE)</f>
        <v>11</v>
      </c>
      <c r="P271" s="50" t="e">
        <f>VLOOKUP(C271,[5]A!$D$2:$L$521,10,FALSE)</f>
        <v>#N/A</v>
      </c>
      <c r="Q271" s="48">
        <f>IFERROR(VLOOKUP(C271,'[4]1ère'!$B$3:$I$89,7,FALSE),0)</f>
        <v>0</v>
      </c>
      <c r="R271" s="48">
        <f>IFERROR(VLOOKUP(C271,'[4]2ème'!$B$3:$I$116,6,FALSE),0)</f>
        <v>0</v>
      </c>
      <c r="S271" s="48">
        <f>IFERROR(VLOOKUP(C271,'[4]3ème'!$B$3:$I$230,6,FALSE),0)</f>
        <v>8</v>
      </c>
      <c r="T271" s="48">
        <f>IFERROR(VLOOKUP(C271,[4]Féminines!$B$3:$I$89,6,FALSE),0)</f>
        <v>0</v>
      </c>
      <c r="U271">
        <f t="shared" si="15"/>
        <v>8</v>
      </c>
    </row>
    <row r="272" spans="1:21" ht="14.45" customHeight="1" x14ac:dyDescent="0.25">
      <c r="A272" s="49" t="e">
        <f t="shared" si="14"/>
        <v>#N/A</v>
      </c>
      <c r="B272" s="15">
        <f t="shared" si="13"/>
        <v>4131</v>
      </c>
      <c r="C272" s="5" t="s">
        <v>3099</v>
      </c>
      <c r="D272" s="49" t="e">
        <f>VLOOKUP(C272,[3]A!$D$2:$F$350,3,FALSE)</f>
        <v>#N/A</v>
      </c>
      <c r="E272" s="49" t="e">
        <f>VLOOKUP(C272,[3]A!$D$2:$J$450,7,FALSE)</f>
        <v>#N/A</v>
      </c>
      <c r="F272" s="50" t="e">
        <f>VLOOKUP(C272,[3]A!$D$2:$H$407,5,FALSE)</f>
        <v>#N/A</v>
      </c>
      <c r="J272" s="105">
        <f>VLOOKUP(C272,Route2021!$C$2:$J$1212,8,FALSE)</f>
        <v>0</v>
      </c>
      <c r="N272" s="49">
        <f>VLOOKUP(C272,Bilan!$B$4:$D$1785,3,FALSE)</f>
        <v>4131</v>
      </c>
      <c r="O272" s="49" t="e">
        <f>VLOOKUP(C272,'[6]Feuil1 (2)'!$B$2:$F$145,5,FALSE)</f>
        <v>#N/A</v>
      </c>
      <c r="P272" s="50" t="e">
        <f>VLOOKUP(C272,[5]A!$D$2:$L$521,10,FALSE)</f>
        <v>#N/A</v>
      </c>
      <c r="Q272" s="48">
        <f>IFERROR(VLOOKUP(C272,'[4]1ère'!$B$3:$I$89,7,FALSE),0)</f>
        <v>0</v>
      </c>
      <c r="R272" s="48">
        <f>IFERROR(VLOOKUP(C272,'[4]2ème'!$B$3:$I$116,6,FALSE),0)</f>
        <v>0</v>
      </c>
      <c r="S272" s="48">
        <f>IFERROR(VLOOKUP(C272,'[4]3ème'!$B$3:$I$230,6,FALSE),0)</f>
        <v>0</v>
      </c>
      <c r="T272" s="48">
        <f>IFERROR(VLOOKUP(C272,[4]Féminines!$B$3:$I$89,6,FALSE),0)</f>
        <v>0</v>
      </c>
      <c r="U272">
        <f t="shared" si="15"/>
        <v>0</v>
      </c>
    </row>
    <row r="273" spans="1:21" ht="14.45" customHeight="1" x14ac:dyDescent="0.25">
      <c r="A273" s="49" t="e">
        <f t="shared" si="14"/>
        <v>#N/A</v>
      </c>
      <c r="B273" s="15">
        <f t="shared" si="13"/>
        <v>144623</v>
      </c>
      <c r="C273" s="5" t="s">
        <v>131</v>
      </c>
      <c r="D273" s="49" t="str">
        <f>VLOOKUP(C273,[3]A!$D$2:$F$350,3,FALSE)</f>
        <v>ETOILE CYCLISTE FEIGNIES</v>
      </c>
      <c r="E273" s="49" t="str">
        <f>VLOOKUP(C273,[3]A!$D$2:$J$450,7,FALSE)</f>
        <v>05999057090</v>
      </c>
      <c r="F273" s="50" t="str">
        <f>VLOOKUP(C273,[3]A!$D$2:$H$407,5,FALSE)</f>
        <v>Adulte Masculin 40/49 ans</v>
      </c>
      <c r="J273" s="105">
        <f>VLOOKUP(C273,Route2021!$C$2:$J$1212,8,FALSE)</f>
        <v>1</v>
      </c>
      <c r="N273" s="49">
        <f>VLOOKUP(C273,Bilan!$B$4:$D$1785,3,FALSE)</f>
        <v>144623</v>
      </c>
      <c r="O273" s="49" t="e">
        <f>VLOOKUP(C273,'[6]Feuil1 (2)'!$B$2:$F$145,5,FALSE)</f>
        <v>#N/A</v>
      </c>
      <c r="P273" s="50" t="e">
        <f>VLOOKUP(C273,[5]A!$D$2:$L$521,10,FALSE)</f>
        <v>#N/A</v>
      </c>
      <c r="Q273" s="48">
        <f>IFERROR(VLOOKUP(C273,'[4]1ère'!$B$3:$I$89,7,FALSE),0)</f>
        <v>0</v>
      </c>
      <c r="R273" s="48">
        <f>IFERROR(VLOOKUP(C273,'[4]2ème'!$B$3:$I$116,6,FALSE),0)</f>
        <v>0</v>
      </c>
      <c r="S273" s="48">
        <f>IFERROR(VLOOKUP(C273,'[4]3ème'!$B$3:$I$230,6,FALSE),0)</f>
        <v>4</v>
      </c>
      <c r="T273" s="48">
        <f>IFERROR(VLOOKUP(C273,[4]Féminines!$B$3:$I$89,6,FALSE),0)</f>
        <v>0</v>
      </c>
      <c r="U273">
        <f t="shared" si="15"/>
        <v>4</v>
      </c>
    </row>
    <row r="274" spans="1:21" ht="14.45" customHeight="1" x14ac:dyDescent="0.25">
      <c r="A274" s="49" t="e">
        <f t="shared" si="14"/>
        <v>#N/A</v>
      </c>
      <c r="B274" s="15">
        <f t="shared" si="13"/>
        <v>144372</v>
      </c>
      <c r="C274" s="5" t="s">
        <v>142</v>
      </c>
      <c r="D274" s="49" t="str">
        <f>VLOOKUP(C274,[3]A!$D$2:$F$350,3,FALSE)</f>
        <v>TEAM BOUSIES</v>
      </c>
      <c r="E274" s="49" t="str">
        <f>VLOOKUP(C274,[3]A!$D$2:$J$450,7,FALSE)</f>
        <v>05999063249</v>
      </c>
      <c r="F274" s="50" t="str">
        <f>VLOOKUP(C274,[3]A!$D$2:$H$407,5,FALSE)</f>
        <v>Adulte Masculin 40/49 ans</v>
      </c>
      <c r="J274" s="105">
        <f>VLOOKUP(C274,Route2021!$C$2:$J$1212,8,FALSE)</f>
        <v>1</v>
      </c>
      <c r="N274" s="49">
        <f>VLOOKUP(C274,Bilan!$B$4:$D$1785,3,FALSE)</f>
        <v>144372</v>
      </c>
      <c r="O274" s="49" t="e">
        <f>VLOOKUP(C274,'[6]Feuil1 (2)'!$B$2:$F$145,5,FALSE)</f>
        <v>#N/A</v>
      </c>
      <c r="P274" s="50" t="e">
        <f>VLOOKUP(C274,[5]A!$D$2:$L$521,10,FALSE)</f>
        <v>#N/A</v>
      </c>
      <c r="Q274" s="48">
        <f>IFERROR(VLOOKUP(C274,'[4]1ère'!$B$3:$I$89,7,FALSE),0)</f>
        <v>0</v>
      </c>
      <c r="R274" s="48">
        <f>IFERROR(VLOOKUP(C274,'[4]2ème'!$B$3:$I$116,6,FALSE),0)</f>
        <v>0</v>
      </c>
      <c r="S274" s="48">
        <f>IFERROR(VLOOKUP(C274,'[4]3ème'!$B$3:$I$230,6,FALSE),0)</f>
        <v>2</v>
      </c>
      <c r="T274" s="48">
        <f>IFERROR(VLOOKUP(C274,[4]Féminines!$B$3:$I$89,6,FALSE),0)</f>
        <v>0</v>
      </c>
      <c r="U274">
        <f t="shared" si="15"/>
        <v>2</v>
      </c>
    </row>
    <row r="275" spans="1:21" ht="14.45" customHeight="1" x14ac:dyDescent="0.25">
      <c r="A275" s="49" t="e">
        <f t="shared" si="14"/>
        <v>#N/A</v>
      </c>
      <c r="B275" s="15">
        <f t="shared" si="13"/>
        <v>1276</v>
      </c>
      <c r="C275" s="5" t="s">
        <v>570</v>
      </c>
      <c r="D275" s="49" t="str">
        <f>VLOOKUP(C275,[3]A!$D$2:$F$350,3,FALSE)</f>
        <v>VELO CLUB ARMENTIERES</v>
      </c>
      <c r="E275" s="49" t="str">
        <f>VLOOKUP(C275,[3]A!$D$2:$J$450,7,FALSE)</f>
        <v>05999058057</v>
      </c>
      <c r="F275" s="50" t="str">
        <f>VLOOKUP(C275,[3]A!$D$2:$H$407,5,FALSE)</f>
        <v>Adulte Masculin 50/59 ans</v>
      </c>
      <c r="J275" s="105">
        <f>VLOOKUP(C275,Route2021!$C$2:$J$1212,8,FALSE)</f>
        <v>0</v>
      </c>
      <c r="N275" s="49">
        <f>VLOOKUP(C275,Bilan!$B$4:$D$1785,3,FALSE)</f>
        <v>1276</v>
      </c>
      <c r="O275" s="49" t="e">
        <f>VLOOKUP(C275,'[6]Feuil1 (2)'!$B$2:$F$145,5,FALSE)</f>
        <v>#N/A</v>
      </c>
      <c r="P275" s="50" t="e">
        <f>VLOOKUP(C275,[5]A!$D$2:$L$521,10,FALSE)</f>
        <v>#N/A</v>
      </c>
      <c r="Q275" s="48">
        <f>IFERROR(VLOOKUP(C275,'[4]1ère'!$B$3:$I$89,7,FALSE),0)</f>
        <v>0</v>
      </c>
      <c r="R275" s="48">
        <f>IFERROR(VLOOKUP(C275,'[4]2ème'!$B$3:$I$116,6,FALSE),0)</f>
        <v>0</v>
      </c>
      <c r="S275" s="48">
        <f>IFERROR(VLOOKUP(C275,'[4]3ème'!$B$3:$I$230,6,FALSE),0)</f>
        <v>0</v>
      </c>
      <c r="T275" s="48">
        <f>IFERROR(VLOOKUP(C275,[4]Féminines!$B$3:$I$89,6,FALSE),0)</f>
        <v>0</v>
      </c>
      <c r="U275">
        <f t="shared" si="15"/>
        <v>0</v>
      </c>
    </row>
    <row r="276" spans="1:21" ht="14.45" customHeight="1" x14ac:dyDescent="0.25">
      <c r="A276" s="49">
        <f t="shared" si="14"/>
        <v>82</v>
      </c>
      <c r="B276" s="15">
        <f t="shared" si="13"/>
        <v>2378</v>
      </c>
      <c r="C276" s="5" t="s">
        <v>663</v>
      </c>
      <c r="D276" s="49" t="str">
        <f>VLOOKUP(C276,[3]A!$D$2:$F$350,3,FALSE)</f>
        <v>UNION SPORTIVE SAINT ANDRE</v>
      </c>
      <c r="E276" s="49" t="str">
        <f>VLOOKUP(C276,[3]A!$D$2:$J$450,7,FALSE)</f>
        <v>05999113213</v>
      </c>
      <c r="F276" s="50" t="str">
        <f>VLOOKUP(C276,[3]A!$D$2:$H$407,5,FALSE)</f>
        <v>Adulte Masculin 20/29 ans</v>
      </c>
      <c r="J276" s="105">
        <f>VLOOKUP(C276,Route2021!$C$2:$J$1212,8,FALSE)</f>
        <v>0</v>
      </c>
      <c r="N276" s="49">
        <f>VLOOKUP(C276,Bilan!$B$4:$D$1785,3,FALSE)</f>
        <v>2378</v>
      </c>
      <c r="O276" s="49">
        <f>VLOOKUP(C276,'[6]Feuil1 (2)'!$B$2:$F$145,5,FALSE)</f>
        <v>82</v>
      </c>
      <c r="P276" s="50" t="e">
        <f>VLOOKUP(C276,[5]A!$D$2:$L$521,10,FALSE)</f>
        <v>#N/A</v>
      </c>
      <c r="Q276" s="48">
        <f>IFERROR(VLOOKUP(C276,'[4]1ère'!$B$3:$I$89,7,FALSE),0)</f>
        <v>0</v>
      </c>
      <c r="R276" s="48">
        <f>IFERROR(VLOOKUP(C276,'[4]2ème'!$B$3:$I$116,6,FALSE),0)</f>
        <v>0</v>
      </c>
      <c r="S276" s="48">
        <f>IFERROR(VLOOKUP(C276,'[4]3ème'!$B$3:$I$230,6,FALSE),0)</f>
        <v>14</v>
      </c>
      <c r="T276" s="48">
        <f>IFERROR(VLOOKUP(C276,[4]Féminines!$B$3:$I$89,6,FALSE),0)</f>
        <v>0</v>
      </c>
      <c r="U276">
        <f t="shared" si="15"/>
        <v>14</v>
      </c>
    </row>
    <row r="277" spans="1:21" ht="14.45" customHeight="1" x14ac:dyDescent="0.25">
      <c r="A277" s="49" t="e">
        <f t="shared" si="14"/>
        <v>#N/A</v>
      </c>
      <c r="B277" s="15">
        <f t="shared" si="13"/>
        <v>1279</v>
      </c>
      <c r="C277" s="5" t="s">
        <v>222</v>
      </c>
      <c r="D277" s="49" t="str">
        <f>VLOOKUP(C277,[3]A!$D$2:$F$350,3,FALSE)</f>
        <v>ESPOIR CYCLISTE WAMBRECHIES MARQUETTE</v>
      </c>
      <c r="E277" s="49" t="str">
        <f>VLOOKUP(C277,[3]A!$D$2:$J$450,7,FALSE)</f>
        <v>05999111188</v>
      </c>
      <c r="F277" s="50" t="str">
        <f>VLOOKUP(C277,[3]A!$D$2:$H$407,5,FALSE)</f>
        <v>Adulte Masculin 30/39 ans</v>
      </c>
      <c r="J277" s="105">
        <f>VLOOKUP(C277,Route2021!$C$2:$J$1212,8,FALSE)</f>
        <v>1</v>
      </c>
      <c r="N277" s="49">
        <f>VLOOKUP(C277,Bilan!$B$4:$D$1785,3,FALSE)</f>
        <v>1279</v>
      </c>
      <c r="O277" s="49" t="e">
        <f>VLOOKUP(C277,'[6]Feuil1 (2)'!$B$2:$F$145,5,FALSE)</f>
        <v>#N/A</v>
      </c>
      <c r="P277" s="50" t="e">
        <f>VLOOKUP(C277,[5]A!$D$2:$L$521,10,FALSE)</f>
        <v>#N/A</v>
      </c>
      <c r="Q277" s="48">
        <f>IFERROR(VLOOKUP(C277,'[4]1ère'!$B$3:$I$89,7,FALSE),0)</f>
        <v>0</v>
      </c>
      <c r="R277" s="48">
        <f>IFERROR(VLOOKUP(C277,'[4]2ème'!$B$3:$I$116,6,FALSE),0)</f>
        <v>0</v>
      </c>
      <c r="S277" s="48">
        <f>IFERROR(VLOOKUP(C277,'[4]3ème'!$B$3:$I$230,6,FALSE),0)</f>
        <v>12</v>
      </c>
      <c r="T277" s="48">
        <f>IFERROR(VLOOKUP(C277,[4]Féminines!$B$3:$I$89,6,FALSE),0)</f>
        <v>0</v>
      </c>
      <c r="U277">
        <f t="shared" si="15"/>
        <v>12</v>
      </c>
    </row>
    <row r="278" spans="1:21" ht="14.45" customHeight="1" x14ac:dyDescent="0.25">
      <c r="A278" s="49" t="e">
        <f t="shared" si="14"/>
        <v>#N/A</v>
      </c>
      <c r="B278" s="15">
        <f t="shared" si="13"/>
        <v>1280</v>
      </c>
      <c r="C278" s="49" t="s">
        <v>545</v>
      </c>
      <c r="D278" s="49" t="str">
        <f>VLOOKUP(C278,[3]A!$D$2:$F$350,3,FALSE)</f>
        <v>ESPOIR CYCLISTE WAMBRECHIES MARQUETTE</v>
      </c>
      <c r="E278" s="49" t="str">
        <f>VLOOKUP(C278,[3]A!$D$2:$J$450,7,FALSE)</f>
        <v>05999111189</v>
      </c>
      <c r="F278" s="50" t="str">
        <f>VLOOKUP(C278,[3]A!$D$2:$H$407,5,FALSE)</f>
        <v>Adulte Masculin 30/39 ans</v>
      </c>
      <c r="J278" s="105">
        <v>1</v>
      </c>
      <c r="N278" s="49">
        <f>VLOOKUP(C278,Bilan!$B$4:$D$1785,3,FALSE)</f>
        <v>1280</v>
      </c>
      <c r="O278" s="49" t="e">
        <f>VLOOKUP(C278,'[6]Feuil1 (2)'!$B$2:$F$145,5,FALSE)</f>
        <v>#N/A</v>
      </c>
      <c r="P278" s="50" t="e">
        <f>VLOOKUP(C278,[5]A!$D$2:$L$521,10,FALSE)</f>
        <v>#N/A</v>
      </c>
      <c r="Q278" s="48">
        <f>IFERROR(VLOOKUP(C278,'[4]1ère'!$B$3:$I$89,7,FALSE),0)</f>
        <v>0</v>
      </c>
      <c r="R278" s="48">
        <f>IFERROR(VLOOKUP(C278,'[4]2ème'!$B$3:$I$116,6,FALSE),0)</f>
        <v>0</v>
      </c>
      <c r="S278" s="48">
        <f>IFERROR(VLOOKUP(C278,'[4]3ème'!$B$3:$I$230,6,FALSE),0)</f>
        <v>6</v>
      </c>
      <c r="T278" s="48">
        <f>IFERROR(VLOOKUP(C278,[4]Féminines!$B$3:$I$89,6,FALSE),0)</f>
        <v>0</v>
      </c>
      <c r="U278">
        <f t="shared" si="15"/>
        <v>6</v>
      </c>
    </row>
    <row r="279" spans="1:21" ht="14.45" customHeight="1" x14ac:dyDescent="0.25">
      <c r="A279" s="49" t="e">
        <f t="shared" si="14"/>
        <v>#N/A</v>
      </c>
      <c r="B279" s="15">
        <f t="shared" si="13"/>
        <v>2418</v>
      </c>
      <c r="C279" s="49" t="s">
        <v>3018</v>
      </c>
      <c r="D279" s="49" t="e">
        <f>VLOOKUP(C279,[3]A!$D$2:$F$350,3,FALSE)</f>
        <v>#N/A</v>
      </c>
      <c r="E279" s="49" t="e">
        <f>VLOOKUP(C279,[3]A!$D$2:$J$450,7,FALSE)</f>
        <v>#N/A</v>
      </c>
      <c r="F279" s="50" t="e">
        <f>VLOOKUP(C279,[3]A!$D$2:$H$407,5,FALSE)</f>
        <v>#N/A</v>
      </c>
      <c r="J279" s="105">
        <f>VLOOKUP(C279,Route2021!$C$2:$J$1212,8,FALSE)</f>
        <v>0</v>
      </c>
      <c r="N279" s="49">
        <f>VLOOKUP(C279,Bilan!$B$4:$D$1785,3,FALSE)</f>
        <v>2418</v>
      </c>
      <c r="O279" s="49" t="e">
        <f>VLOOKUP(C279,'[6]Feuil1 (2)'!$B$2:$F$145,5,FALSE)</f>
        <v>#N/A</v>
      </c>
      <c r="P279" s="50" t="e">
        <f>VLOOKUP(C279,[5]A!$D$2:$L$521,10,FALSE)</f>
        <v>#N/A</v>
      </c>
      <c r="Q279" s="48">
        <f>IFERROR(VLOOKUP(C279,'[4]1ère'!$B$3:$I$89,7,FALSE),0)</f>
        <v>0</v>
      </c>
      <c r="R279" s="48">
        <f>IFERROR(VLOOKUP(C279,'[4]2ème'!$B$3:$I$116,6,FALSE),0)</f>
        <v>0</v>
      </c>
      <c r="S279" s="48">
        <f>IFERROR(VLOOKUP(C279,'[4]3ème'!$B$3:$I$230,6,FALSE),0)</f>
        <v>0</v>
      </c>
      <c r="T279" s="48">
        <f>IFERROR(VLOOKUP(C279,[4]Féminines!$B$3:$I$89,6,FALSE),0)</f>
        <v>0</v>
      </c>
      <c r="U279">
        <f t="shared" si="15"/>
        <v>0</v>
      </c>
    </row>
    <row r="280" spans="1:21" ht="14.45" customHeight="1" x14ac:dyDescent="0.25">
      <c r="A280" s="49" t="e">
        <f t="shared" si="14"/>
        <v>#N/A</v>
      </c>
      <c r="B280" s="15">
        <f t="shared" si="13"/>
        <v>144538</v>
      </c>
      <c r="C280" s="49" t="s">
        <v>1385</v>
      </c>
      <c r="D280" s="49" t="e">
        <f>VLOOKUP(C280,[3]A!$D$2:$F$350,3,FALSE)</f>
        <v>#N/A</v>
      </c>
      <c r="E280" s="49" t="e">
        <f>VLOOKUP(C280,[3]A!$D$2:$J$450,7,FALSE)</f>
        <v>#N/A</v>
      </c>
      <c r="F280" s="50" t="e">
        <f>VLOOKUP(C280,[3]A!$D$2:$H$407,5,FALSE)</f>
        <v>#N/A</v>
      </c>
      <c r="J280" s="105">
        <f>VLOOKUP(C280,Route2021!$C$2:$J$1212,8,FALSE)</f>
        <v>0</v>
      </c>
      <c r="N280" s="49">
        <f>VLOOKUP(C280,Bilan!$B$4:$D$1785,3,FALSE)</f>
        <v>144538</v>
      </c>
      <c r="O280" s="49" t="e">
        <f>VLOOKUP(C280,'[6]Feuil1 (2)'!$B$2:$F$145,5,FALSE)</f>
        <v>#N/A</v>
      </c>
      <c r="P280" s="50" t="e">
        <f>VLOOKUP(C280,[5]A!$D$2:$L$521,10,FALSE)</f>
        <v>#N/A</v>
      </c>
      <c r="Q280" s="48">
        <f>IFERROR(VLOOKUP(C280,'[4]1ère'!$B$3:$I$89,7,FALSE),0)</f>
        <v>0</v>
      </c>
      <c r="R280" s="48">
        <f>IFERROR(VLOOKUP(C280,'[4]2ème'!$B$3:$I$116,6,FALSE),0)</f>
        <v>0</v>
      </c>
      <c r="S280" s="48">
        <f>IFERROR(VLOOKUP(C280,'[4]3ème'!$B$3:$I$230,6,FALSE),0)</f>
        <v>0</v>
      </c>
      <c r="T280" s="48">
        <f>IFERROR(VLOOKUP(C280,[4]Féminines!$B$3:$I$89,6,FALSE),0)</f>
        <v>0</v>
      </c>
      <c r="U280">
        <f t="shared" si="15"/>
        <v>0</v>
      </c>
    </row>
    <row r="281" spans="1:21" ht="14.45" customHeight="1" x14ac:dyDescent="0.25">
      <c r="A281" s="49" t="e">
        <f t="shared" si="14"/>
        <v>#N/A</v>
      </c>
      <c r="B281" s="15">
        <f t="shared" si="13"/>
        <v>144391</v>
      </c>
      <c r="C281" s="49" t="s">
        <v>749</v>
      </c>
      <c r="D281" s="49" t="str">
        <f>VLOOKUP(C281,[3]A!$D$2:$F$350,3,FALSE)</f>
        <v>TEAM B.B.L. HERGNIES</v>
      </c>
      <c r="E281" s="49" t="str">
        <f>VLOOKUP(C281,[3]A!$D$2:$J$450,7,FALSE)</f>
        <v>05996219241</v>
      </c>
      <c r="F281" s="50" t="str">
        <f>VLOOKUP(C281,[3]A!$D$2:$H$407,5,FALSE)</f>
        <v>Adulte Masculin 30/39 ans</v>
      </c>
      <c r="J281" s="105">
        <f>VLOOKUP(C281,Route2021!$C$2:$J$1212,8,FALSE)</f>
        <v>0</v>
      </c>
      <c r="N281" s="49">
        <f>VLOOKUP(C281,Bilan!$B$4:$D$1785,3,FALSE)</f>
        <v>144391</v>
      </c>
      <c r="O281" s="49" t="e">
        <f>VLOOKUP(C281,'[6]Feuil1 (2)'!$B$2:$F$145,5,FALSE)</f>
        <v>#N/A</v>
      </c>
      <c r="P281" s="50" t="e">
        <f>VLOOKUP(C281,[5]A!$D$2:$L$521,10,FALSE)</f>
        <v>#N/A</v>
      </c>
      <c r="Q281" s="48">
        <f>IFERROR(VLOOKUP(C281,'[4]1ère'!$B$3:$I$89,7,FALSE),0)</f>
        <v>0</v>
      </c>
      <c r="R281" s="48">
        <f>IFERROR(VLOOKUP(C281,'[4]2ème'!$B$3:$I$116,6,FALSE),0)</f>
        <v>0</v>
      </c>
      <c r="S281" s="48">
        <f>IFERROR(VLOOKUP(C281,'[4]3ème'!$B$3:$I$230,6,FALSE),0)</f>
        <v>6</v>
      </c>
      <c r="T281" s="48">
        <f>IFERROR(VLOOKUP(C281,[4]Féminines!$B$3:$I$89,6,FALSE),0)</f>
        <v>0</v>
      </c>
      <c r="U281">
        <f t="shared" si="15"/>
        <v>6</v>
      </c>
    </row>
    <row r="282" spans="1:21" ht="14.45" customHeight="1" x14ac:dyDescent="0.25">
      <c r="A282" s="49" t="e">
        <f t="shared" si="14"/>
        <v>#N/A</v>
      </c>
      <c r="B282" s="15">
        <f t="shared" si="13"/>
        <v>4104</v>
      </c>
      <c r="C282" t="s">
        <v>2929</v>
      </c>
      <c r="D282" s="49" t="e">
        <f>VLOOKUP(C282,[3]A!$D$2:$F$350,3,FALSE)</f>
        <v>#N/A</v>
      </c>
      <c r="E282" s="49" t="e">
        <f>VLOOKUP(C282,[3]A!$D$2:$J$450,7,FALSE)</f>
        <v>#N/A</v>
      </c>
      <c r="F282" s="50" t="e">
        <f>VLOOKUP(C282,[3]A!$D$2:$H$407,5,FALSE)</f>
        <v>#N/A</v>
      </c>
      <c r="J282" s="105">
        <f>VLOOKUP(C282,Route2021!$C$2:$J$1212,8,FALSE)</f>
        <v>1</v>
      </c>
      <c r="N282" s="49">
        <f>VLOOKUP(C282,Bilan!$B$4:$D$1785,3,FALSE)</f>
        <v>4104</v>
      </c>
      <c r="O282" s="49" t="e">
        <f>VLOOKUP(C282,'[6]Feuil1 (2)'!$B$2:$F$145,5,FALSE)</f>
        <v>#N/A</v>
      </c>
      <c r="P282" s="50" t="e">
        <f>VLOOKUP(C282,[5]A!$D$2:$L$521,10,FALSE)</f>
        <v>#N/A</v>
      </c>
      <c r="Q282" s="48">
        <f>IFERROR(VLOOKUP(C282,'[4]1ère'!$B$3:$I$89,7,FALSE),0)</f>
        <v>0</v>
      </c>
      <c r="R282" s="48">
        <f>IFERROR(VLOOKUP(C282,'[4]2ème'!$B$3:$I$116,6,FALSE),0)</f>
        <v>0</v>
      </c>
      <c r="S282" s="48">
        <f>IFERROR(VLOOKUP(C282,'[4]3ème'!$B$3:$I$230,6,FALSE),0)</f>
        <v>0</v>
      </c>
      <c r="T282" s="48">
        <f>IFERROR(VLOOKUP(C282,[4]Féminines!$B$3:$I$89,6,FALSE),0)</f>
        <v>0</v>
      </c>
      <c r="U282">
        <f t="shared" si="15"/>
        <v>0</v>
      </c>
    </row>
    <row r="283" spans="1:21" ht="14.45" customHeight="1" x14ac:dyDescent="0.25">
      <c r="A283" s="49" t="e">
        <f t="shared" si="14"/>
        <v>#N/A</v>
      </c>
      <c r="B283" s="15">
        <f t="shared" si="13"/>
        <v>2443</v>
      </c>
      <c r="C283" t="s">
        <v>2964</v>
      </c>
      <c r="D283" s="49" t="e">
        <f>VLOOKUP(C283,[3]A!$D$2:$F$350,3,FALSE)</f>
        <v>#N/A</v>
      </c>
      <c r="E283" s="49" t="e">
        <f>VLOOKUP(C283,[3]A!$D$2:$J$450,7,FALSE)</f>
        <v>#N/A</v>
      </c>
      <c r="F283" s="50" t="e">
        <f>VLOOKUP(C283,[3]A!$D$2:$H$407,5,FALSE)</f>
        <v>#N/A</v>
      </c>
      <c r="J283" s="105">
        <f>VLOOKUP(C283,Route2021!$C$2:$J$1212,8,FALSE)</f>
        <v>1</v>
      </c>
      <c r="N283" s="49">
        <f>VLOOKUP(C283,Bilan!$B$4:$D$1785,3,FALSE)</f>
        <v>2443</v>
      </c>
      <c r="O283" s="49" t="e">
        <f>VLOOKUP(C283,'[6]Feuil1 (2)'!$B$2:$F$145,5,FALSE)</f>
        <v>#N/A</v>
      </c>
      <c r="P283" s="50" t="e">
        <f>VLOOKUP(C283,[5]A!$D$2:$L$521,10,FALSE)</f>
        <v>#N/A</v>
      </c>
      <c r="Q283" s="48">
        <f>IFERROR(VLOOKUP(C283,'[4]1ère'!$B$3:$I$89,7,FALSE),0)</f>
        <v>0</v>
      </c>
      <c r="R283" s="48">
        <f>IFERROR(VLOOKUP(C283,'[4]2ème'!$B$3:$I$116,6,FALSE),0)</f>
        <v>0</v>
      </c>
      <c r="S283" s="48">
        <f>IFERROR(VLOOKUP(C283,'[4]3ème'!$B$3:$I$230,6,FALSE),0)</f>
        <v>0</v>
      </c>
      <c r="T283" s="48">
        <f>IFERROR(VLOOKUP(C283,[4]Féminines!$B$3:$I$89,6,FALSE),0)</f>
        <v>0</v>
      </c>
      <c r="U283">
        <f t="shared" si="15"/>
        <v>0</v>
      </c>
    </row>
    <row r="284" spans="1:21" ht="14.45" customHeight="1" x14ac:dyDescent="0.25">
      <c r="A284" s="49" t="e">
        <f t="shared" si="14"/>
        <v>#N/A</v>
      </c>
      <c r="B284" s="15">
        <f t="shared" si="13"/>
        <v>144586</v>
      </c>
      <c r="C284" t="s">
        <v>3668</v>
      </c>
      <c r="D284" s="49" t="str">
        <f>VLOOKUP(C284,[3]A!$D$2:$F$350,3,FALSE)</f>
        <v>NEW ORANGE TEAM BOUSBECQUE</v>
      </c>
      <c r="E284" s="49" t="str">
        <f>VLOOKUP(C284,[3]A!$D$2:$J$450,7,FALSE)</f>
        <v>05999127861</v>
      </c>
      <c r="F284" s="50" t="str">
        <f>VLOOKUP(C284,[3]A!$D$2:$H$407,5,FALSE)</f>
        <v>Adulte Masculin 40/49 ans</v>
      </c>
      <c r="J284" s="105">
        <v>1</v>
      </c>
      <c r="N284" s="49">
        <f>VLOOKUP(C284,Bilan!$B$4:$D$1785,3,FALSE)</f>
        <v>144586</v>
      </c>
      <c r="O284" s="49" t="e">
        <f>VLOOKUP(C284,'[6]Feuil1 (2)'!$B$2:$F$145,5,FALSE)</f>
        <v>#N/A</v>
      </c>
      <c r="P284" s="50" t="e">
        <f>VLOOKUP(C284,[5]A!$D$2:$L$521,10,FALSE)</f>
        <v>#N/A</v>
      </c>
      <c r="Q284" s="48">
        <f>IFERROR(VLOOKUP(C284,'[4]1ère'!$B$3:$I$89,7,FALSE),0)</f>
        <v>0</v>
      </c>
      <c r="R284" s="48">
        <f>IFERROR(VLOOKUP(C284,'[4]2ème'!$B$3:$I$116,6,FALSE),0)</f>
        <v>0</v>
      </c>
      <c r="S284" s="48">
        <f>IFERROR(VLOOKUP(C284,'[4]3ème'!$B$3:$I$230,6,FALSE),0)</f>
        <v>12</v>
      </c>
      <c r="T284" s="48">
        <f>IFERROR(VLOOKUP(C284,[4]Féminines!$B$3:$I$89,6,FALSE),0)</f>
        <v>0</v>
      </c>
      <c r="U284">
        <f t="shared" si="15"/>
        <v>12</v>
      </c>
    </row>
    <row r="285" spans="1:21" ht="14.45" customHeight="1" x14ac:dyDescent="0.25">
      <c r="A285" s="49" t="e">
        <f t="shared" si="14"/>
        <v>#N/A</v>
      </c>
      <c r="B285" s="15">
        <f t="shared" si="13"/>
        <v>144358</v>
      </c>
      <c r="C285" t="s">
        <v>104</v>
      </c>
      <c r="D285" s="49" t="e">
        <f>VLOOKUP(C285,[3]A!$D$2:$F$350,3,FALSE)</f>
        <v>#N/A</v>
      </c>
      <c r="E285" s="49" t="e">
        <f>VLOOKUP(C285,[3]A!$D$2:$J$450,7,FALSE)</f>
        <v>#N/A</v>
      </c>
      <c r="F285" s="50" t="e">
        <f>VLOOKUP(C285,[3]A!$D$2:$H$407,5,FALSE)</f>
        <v>#N/A</v>
      </c>
      <c r="J285" s="105">
        <v>0</v>
      </c>
      <c r="N285" s="49">
        <f>VLOOKUP(C285,Bilan!$B$4:$D$1785,3,FALSE)</f>
        <v>144358</v>
      </c>
      <c r="O285" s="49" t="e">
        <f>VLOOKUP(C285,'[6]Feuil1 (2)'!$B$2:$F$145,5,FALSE)</f>
        <v>#N/A</v>
      </c>
      <c r="P285" s="50" t="e">
        <f>VLOOKUP(C285,[5]A!$D$2:$L$521,10,FALSE)</f>
        <v>#N/A</v>
      </c>
      <c r="Q285" s="48">
        <f>IFERROR(VLOOKUP(C285,'[4]1ère'!$B$3:$I$89,7,FALSE),0)</f>
        <v>0</v>
      </c>
      <c r="R285" s="48">
        <f>IFERROR(VLOOKUP(C285,'[4]2ème'!$B$3:$I$116,6,FALSE),0)</f>
        <v>0</v>
      </c>
      <c r="S285" s="48">
        <f>IFERROR(VLOOKUP(C285,'[4]3ème'!$B$3:$I$230,6,FALSE),0)</f>
        <v>0</v>
      </c>
      <c r="T285" s="48">
        <f>IFERROR(VLOOKUP(C285,[4]Féminines!$B$3:$I$89,6,FALSE),0)</f>
        <v>0</v>
      </c>
      <c r="U285">
        <f t="shared" si="15"/>
        <v>0</v>
      </c>
    </row>
    <row r="286" spans="1:21" ht="14.45" customHeight="1" x14ac:dyDescent="0.25">
      <c r="A286" s="49" t="e">
        <f t="shared" si="14"/>
        <v>#N/A</v>
      </c>
      <c r="B286" s="15">
        <f t="shared" si="13"/>
        <v>144489</v>
      </c>
      <c r="C286" t="s">
        <v>3670</v>
      </c>
      <c r="D286" s="49" t="str">
        <f>VLOOKUP(C286,[3]A!$D$2:$F$350,3,FALSE)</f>
        <v>NEW ORANGE TEAM BOUSBECQUE</v>
      </c>
      <c r="E286" s="49" t="str">
        <f>VLOOKUP(C286,[3]A!$D$2:$J$450,7,FALSE)</f>
        <v>05994062180</v>
      </c>
      <c r="F286" s="50" t="str">
        <f>VLOOKUP(C286,[3]A!$D$2:$H$407,5,FALSE)</f>
        <v>Adulte Masculin 40/49 ans</v>
      </c>
      <c r="J286" s="105">
        <v>0</v>
      </c>
      <c r="N286" s="49">
        <f>VLOOKUP(C286,Bilan!$B$4:$D$1785,3,FALSE)</f>
        <v>144489</v>
      </c>
      <c r="O286" s="49" t="e">
        <f>VLOOKUP(C286,'[6]Feuil1 (2)'!$B$2:$F$145,5,FALSE)</f>
        <v>#N/A</v>
      </c>
      <c r="P286" s="50" t="e">
        <f>VLOOKUP(C286,[5]A!$D$2:$L$521,10,FALSE)</f>
        <v>#N/A</v>
      </c>
      <c r="Q286" s="48">
        <f>IFERROR(VLOOKUP(C286,'[4]1ère'!$B$3:$I$89,7,FALSE),0)</f>
        <v>0</v>
      </c>
      <c r="R286" s="48">
        <f>IFERROR(VLOOKUP(C286,'[4]2ème'!$B$3:$I$116,6,FALSE),0)</f>
        <v>0</v>
      </c>
      <c r="S286" s="48">
        <f>IFERROR(VLOOKUP(C286,'[4]3ème'!$B$3:$I$230,6,FALSE),0)</f>
        <v>11</v>
      </c>
      <c r="T286" s="48">
        <f>IFERROR(VLOOKUP(C286,[4]Féminines!$B$3:$I$89,6,FALSE),0)</f>
        <v>0</v>
      </c>
      <c r="U286">
        <f t="shared" si="15"/>
        <v>11</v>
      </c>
    </row>
    <row r="287" spans="1:21" ht="14.45" customHeight="1" x14ac:dyDescent="0.25">
      <c r="A287" s="49" t="e">
        <f t="shared" si="14"/>
        <v>#N/A</v>
      </c>
      <c r="B287" s="15">
        <f t="shared" si="13"/>
        <v>3995</v>
      </c>
      <c r="C287" s="5" t="s">
        <v>882</v>
      </c>
      <c r="D287" s="49" t="str">
        <f>VLOOKUP(C287,[3]A!$D$2:$F$350,3,FALSE)</f>
        <v>VELO CLUB UNION HALLUIN</v>
      </c>
      <c r="E287" s="49" t="str">
        <f>VLOOKUP(C287,[3]A!$D$2:$J$450,7,FALSE)</f>
        <v>05999025196</v>
      </c>
      <c r="F287" s="50" t="str">
        <f>VLOOKUP(C287,[3]A!$D$2:$H$407,5,FALSE)</f>
        <v>Adulte Masculin 40/49 ans</v>
      </c>
      <c r="J287" s="105">
        <f>VLOOKUP(C287,Route2021!$C$2:$J$1212,8,FALSE)</f>
        <v>0</v>
      </c>
      <c r="N287" s="49">
        <f>VLOOKUP(C287,Bilan!$B$4:$D$1785,3,FALSE)</f>
        <v>3995</v>
      </c>
      <c r="O287" s="49" t="e">
        <f>VLOOKUP(C287,'[6]Feuil1 (2)'!$B$2:$F$145,5,FALSE)</f>
        <v>#N/A</v>
      </c>
      <c r="P287" s="50" t="e">
        <f>VLOOKUP(C287,[5]A!$D$2:$L$521,10,FALSE)</f>
        <v>#N/A</v>
      </c>
      <c r="Q287" s="48">
        <f>IFERROR(VLOOKUP(C287,'[4]1ère'!$B$3:$I$89,7,FALSE),0)</f>
        <v>0</v>
      </c>
      <c r="R287" s="48">
        <f>IFERROR(VLOOKUP(C287,'[4]2ème'!$B$3:$I$116,6,FALSE),0)</f>
        <v>0</v>
      </c>
      <c r="S287" s="48">
        <f>IFERROR(VLOOKUP(C287,'[4]3ème'!$B$3:$I$230,6,FALSE),0)</f>
        <v>5</v>
      </c>
      <c r="T287" s="48">
        <f>IFERROR(VLOOKUP(C287,[4]Féminines!$B$3:$I$89,6,FALSE),0)</f>
        <v>0</v>
      </c>
      <c r="U287">
        <f t="shared" si="15"/>
        <v>5</v>
      </c>
    </row>
    <row r="288" spans="1:21" ht="14.45" customHeight="1" x14ac:dyDescent="0.25">
      <c r="A288" s="49" t="e">
        <f t="shared" si="14"/>
        <v>#N/A</v>
      </c>
      <c r="B288" s="15">
        <f t="shared" si="13"/>
        <v>2361</v>
      </c>
      <c r="C288" t="s">
        <v>3150</v>
      </c>
      <c r="D288" s="49" t="str">
        <f>VLOOKUP(C288,[3]A!$D$2:$F$350,3,FALSE)</f>
        <v>UNION SPORTIVE SAINT ANDRE</v>
      </c>
      <c r="E288" s="49" t="str">
        <f>VLOOKUP(C288,[3]A!$D$2:$J$450,7,FALSE)</f>
        <v>05999124805</v>
      </c>
      <c r="F288" s="50" t="str">
        <f>VLOOKUP(C288,[3]A!$D$2:$H$407,5,FALSE)</f>
        <v>Adulte Masculin 50/59 ans</v>
      </c>
      <c r="J288" s="105">
        <f>VLOOKUP(C288,Route2021!$C$2:$J$1212,8,FALSE)</f>
        <v>1</v>
      </c>
      <c r="N288" s="49">
        <f>VLOOKUP(C288,Bilan!$B$4:$D$1785,3,FALSE)</f>
        <v>2361</v>
      </c>
      <c r="O288" s="49" t="e">
        <f>VLOOKUP(C288,'[6]Feuil1 (2)'!$B$2:$F$145,5,FALSE)</f>
        <v>#N/A</v>
      </c>
      <c r="P288" s="50" t="e">
        <f>VLOOKUP(C288,[5]A!$D$2:$L$521,10,FALSE)</f>
        <v>#N/A</v>
      </c>
      <c r="Q288" s="48">
        <f>IFERROR(VLOOKUP(C288,'[4]1ère'!$B$3:$I$89,7,FALSE),0)</f>
        <v>0</v>
      </c>
      <c r="R288" s="48">
        <f>IFERROR(VLOOKUP(C288,'[4]2ème'!$B$3:$I$116,6,FALSE),0)</f>
        <v>0</v>
      </c>
      <c r="S288" s="48">
        <f>IFERROR(VLOOKUP(C288,'[4]3ème'!$B$3:$I$230,6,FALSE),0)</f>
        <v>11</v>
      </c>
      <c r="T288" s="48">
        <f>IFERROR(VLOOKUP(C288,[4]Féminines!$B$3:$I$89,6,FALSE),0)</f>
        <v>0</v>
      </c>
      <c r="U288">
        <f t="shared" si="15"/>
        <v>11</v>
      </c>
    </row>
    <row r="289" spans="1:21" ht="14.45" customHeight="1" x14ac:dyDescent="0.25">
      <c r="A289" s="49" t="e">
        <f t="shared" si="14"/>
        <v>#N/A</v>
      </c>
      <c r="B289" s="15">
        <f t="shared" si="13"/>
        <v>144484</v>
      </c>
      <c r="C289" t="s">
        <v>117</v>
      </c>
      <c r="D289" s="49" t="str">
        <f>VLOOKUP(C289,[3]A!$D$2:$F$350,3,FALSE)</f>
        <v>SAULZOIR MONTRECOURT CYCLING CLUB</v>
      </c>
      <c r="E289" s="49" t="str">
        <f>VLOOKUP(C289,[3]A!$D$2:$J$450,7,FALSE)</f>
        <v>05999090522</v>
      </c>
      <c r="F289" s="50" t="str">
        <f>VLOOKUP(C289,[3]A!$D$2:$H$407,5,FALSE)</f>
        <v>Adulte Masculin 20/29 ans</v>
      </c>
      <c r="J289" s="105">
        <f>VLOOKUP(C289,Route2021!$C$2:$J$1212,8,FALSE)</f>
        <v>1</v>
      </c>
      <c r="N289" s="49">
        <f>VLOOKUP(C289,Bilan!$B$4:$D$1785,3,FALSE)</f>
        <v>144484</v>
      </c>
      <c r="O289" s="49" t="e">
        <f>VLOOKUP(C289,'[6]Feuil1 (2)'!$B$2:$F$145,5,FALSE)</f>
        <v>#N/A</v>
      </c>
      <c r="P289" s="50" t="e">
        <f>VLOOKUP(C289,[5]A!$D$2:$L$521,10,FALSE)</f>
        <v>#N/A</v>
      </c>
      <c r="Q289" s="48">
        <f>IFERROR(VLOOKUP(C289,'[4]1ère'!$B$3:$I$89,7,FALSE),0)</f>
        <v>0</v>
      </c>
      <c r="R289" s="48">
        <f>IFERROR(VLOOKUP(C289,'[4]2ème'!$B$3:$I$116,6,FALSE),0)</f>
        <v>0</v>
      </c>
      <c r="S289" s="48">
        <f>IFERROR(VLOOKUP(C289,'[4]3ème'!$B$3:$I$230,6,FALSE),0)</f>
        <v>10</v>
      </c>
      <c r="T289" s="48">
        <f>IFERROR(VLOOKUP(C289,[4]Féminines!$B$3:$I$89,6,FALSE),0)</f>
        <v>0</v>
      </c>
      <c r="U289">
        <f t="shared" si="15"/>
        <v>10</v>
      </c>
    </row>
    <row r="290" spans="1:21" ht="14.45" customHeight="1" x14ac:dyDescent="0.25">
      <c r="A290" s="49" t="e">
        <f t="shared" si="14"/>
        <v>#N/A</v>
      </c>
      <c r="B290" s="15">
        <f t="shared" si="13"/>
        <v>144432</v>
      </c>
      <c r="C290" s="49" t="s">
        <v>867</v>
      </c>
      <c r="D290" s="49" t="e">
        <f>VLOOKUP(C290,[3]A!$D$2:$F$350,3,FALSE)</f>
        <v>#N/A</v>
      </c>
      <c r="E290" s="49" t="e">
        <f>VLOOKUP(C290,[3]A!$D$2:$J$450,7,FALSE)</f>
        <v>#N/A</v>
      </c>
      <c r="F290" s="50" t="e">
        <f>VLOOKUP(C290,[3]A!$D$2:$H$407,5,FALSE)</f>
        <v>#N/A</v>
      </c>
      <c r="J290" s="105">
        <f>VLOOKUP(C290,Route2021!$C$2:$J$1212,8,FALSE)</f>
        <v>0</v>
      </c>
      <c r="N290" s="49">
        <f>VLOOKUP(C290,Bilan!$B$4:$D$1785,3,FALSE)</f>
        <v>144432</v>
      </c>
      <c r="O290" s="49" t="e">
        <f>VLOOKUP(C290,'[6]Feuil1 (2)'!$B$2:$F$145,5,FALSE)</f>
        <v>#N/A</v>
      </c>
      <c r="P290" s="50" t="e">
        <f>VLOOKUP(C290,[5]A!$D$2:$L$521,10,FALSE)</f>
        <v>#N/A</v>
      </c>
      <c r="Q290" s="48">
        <f>IFERROR(VLOOKUP(C290,'[4]1ère'!$B$3:$I$89,7,FALSE),0)</f>
        <v>0</v>
      </c>
      <c r="R290" s="48">
        <f>IFERROR(VLOOKUP(C290,'[4]2ème'!$B$3:$I$116,6,FALSE),0)</f>
        <v>0</v>
      </c>
      <c r="S290" s="48">
        <f>IFERROR(VLOOKUP(C290,'[4]3ème'!$B$3:$I$230,6,FALSE),0)</f>
        <v>0</v>
      </c>
      <c r="T290" s="48">
        <f>IFERROR(VLOOKUP(C290,[4]Féminines!$B$3:$I$89,6,FALSE),0)</f>
        <v>0</v>
      </c>
      <c r="U290">
        <f t="shared" si="15"/>
        <v>0</v>
      </c>
    </row>
    <row r="291" spans="1:21" ht="14.45" customHeight="1" x14ac:dyDescent="0.25">
      <c r="A291" s="49" t="e">
        <f t="shared" si="14"/>
        <v>#N/A</v>
      </c>
      <c r="B291" s="15">
        <f t="shared" si="13"/>
        <v>144505</v>
      </c>
      <c r="C291" t="s">
        <v>592</v>
      </c>
      <c r="D291" s="49" t="str">
        <f>VLOOKUP(C291,[3]A!$D$2:$F$350,3,FALSE)</f>
        <v>UNION SPORTIVE SAINT ANDRE</v>
      </c>
      <c r="E291" s="49" t="str">
        <f>VLOOKUP(C291,[3]A!$D$2:$J$450,7,FALSE)</f>
        <v>05996214972</v>
      </c>
      <c r="F291" s="50" t="str">
        <f>VLOOKUP(C291,[3]A!$D$2:$H$407,5,FALSE)</f>
        <v>Adulte Masculin 50/59 ans</v>
      </c>
      <c r="J291" s="105">
        <f>VLOOKUP(C291,Route2021!$C$2:$J$1212,8,FALSE)</f>
        <v>1</v>
      </c>
      <c r="N291" s="49">
        <f>VLOOKUP(C291,Bilan!$B$4:$D$1785,3,FALSE)</f>
        <v>144505</v>
      </c>
      <c r="O291" s="49" t="e">
        <f>VLOOKUP(C291,'[6]Feuil1 (2)'!$B$2:$F$145,5,FALSE)</f>
        <v>#N/A</v>
      </c>
      <c r="P291" s="50" t="e">
        <f>VLOOKUP(C291,[5]A!$D$2:$L$521,10,FALSE)</f>
        <v>#N/A</v>
      </c>
      <c r="Q291" s="48">
        <f>IFERROR(VLOOKUP(C291,'[4]1ère'!$B$3:$I$89,7,FALSE),0)</f>
        <v>0</v>
      </c>
      <c r="R291" s="48">
        <f>IFERROR(VLOOKUP(C291,'[4]2ème'!$B$3:$I$116,6,FALSE),0)</f>
        <v>0</v>
      </c>
      <c r="S291" s="48">
        <f>IFERROR(VLOOKUP(C291,'[4]3ème'!$B$3:$I$230,6,FALSE),0)</f>
        <v>3</v>
      </c>
      <c r="T291" s="48">
        <f>IFERROR(VLOOKUP(C291,[4]Féminines!$B$3:$I$89,6,FALSE),0)</f>
        <v>0</v>
      </c>
      <c r="U291">
        <f t="shared" si="15"/>
        <v>3</v>
      </c>
    </row>
    <row r="292" spans="1:21" ht="14.45" customHeight="1" x14ac:dyDescent="0.25">
      <c r="A292" s="49">
        <f t="shared" si="14"/>
        <v>8</v>
      </c>
      <c r="B292" s="15">
        <f t="shared" si="13"/>
        <v>144507</v>
      </c>
      <c r="C292" s="49" t="s">
        <v>124</v>
      </c>
      <c r="D292" s="49" t="str">
        <f>VLOOKUP(C292,[3]A!$D$2:$F$350,3,FALSE)</f>
        <v>ETOILE CYCLISTE TOURCOING</v>
      </c>
      <c r="E292" s="49" t="str">
        <f>VLOOKUP(C292,[3]A!$D$2:$J$450,7,FALSE)</f>
        <v>05999124959</v>
      </c>
      <c r="F292" s="50" t="str">
        <f>VLOOKUP(C292,[3]A!$D$2:$H$407,5,FALSE)</f>
        <v>Adulte Masculin 50/59 ans</v>
      </c>
      <c r="J292" s="105">
        <f>VLOOKUP(C292,Route2021!$C$2:$J$1212,8,FALSE)</f>
        <v>1</v>
      </c>
      <c r="N292" s="49">
        <f>VLOOKUP(C292,Bilan!$B$4:$D$1785,3,FALSE)</f>
        <v>144507</v>
      </c>
      <c r="O292" s="49">
        <f>VLOOKUP(C292,'[6]Feuil1 (2)'!$B$2:$F$145,5,FALSE)</f>
        <v>8</v>
      </c>
      <c r="P292" s="50" t="e">
        <f>VLOOKUP(C292,[5]A!$D$2:$L$521,10,FALSE)</f>
        <v>#N/A</v>
      </c>
      <c r="Q292" s="48">
        <f>IFERROR(VLOOKUP(C292,'[4]1ère'!$B$3:$I$89,7,FALSE),0)</f>
        <v>0</v>
      </c>
      <c r="R292" s="48">
        <f>IFERROR(VLOOKUP(C292,'[4]2ème'!$B$3:$I$116,6,FALSE),0)</f>
        <v>0</v>
      </c>
      <c r="S292" s="48">
        <f>IFERROR(VLOOKUP(C292,'[4]3ème'!$B$3:$I$230,6,FALSE),0)</f>
        <v>14</v>
      </c>
      <c r="T292" s="48">
        <f>IFERROR(VLOOKUP(C292,[4]Féminines!$B$3:$I$89,6,FALSE),0)</f>
        <v>0</v>
      </c>
      <c r="U292">
        <f t="shared" si="15"/>
        <v>14</v>
      </c>
    </row>
    <row r="293" spans="1:21" ht="14.45" customHeight="1" x14ac:dyDescent="0.25">
      <c r="A293" s="49" t="e">
        <f t="shared" si="14"/>
        <v>#N/A</v>
      </c>
      <c r="B293" s="15">
        <f t="shared" si="13"/>
        <v>144273</v>
      </c>
      <c r="C293" t="s">
        <v>118</v>
      </c>
      <c r="D293" s="49" t="str">
        <f>VLOOKUP(C293,[3]A!$D$2:$F$350,3,FALSE)</f>
        <v>UNION SPORTIVE SAINT ANDRE</v>
      </c>
      <c r="E293" s="49" t="str">
        <f>VLOOKUP(C293,[3]A!$D$2:$J$450,7,FALSE)</f>
        <v>05999021237</v>
      </c>
      <c r="F293" s="50" t="str">
        <f>VLOOKUP(C293,[3]A!$D$2:$H$407,5,FALSE)</f>
        <v>Adulte Masculin 50/59 ans</v>
      </c>
      <c r="J293" s="105">
        <f>VLOOKUP(C293,Route2021!$C$2:$J$1212,8,FALSE)</f>
        <v>1</v>
      </c>
      <c r="N293" s="49">
        <f>VLOOKUP(C293,Bilan!$B$4:$D$1785,3,FALSE)</f>
        <v>144273</v>
      </c>
      <c r="O293" s="49" t="e">
        <f>VLOOKUP(C293,'[6]Feuil1 (2)'!$B$2:$F$145,5,FALSE)</f>
        <v>#N/A</v>
      </c>
      <c r="P293" s="50" t="e">
        <f>VLOOKUP(C293,[5]A!$D$2:$L$521,10,FALSE)</f>
        <v>#N/A</v>
      </c>
      <c r="Q293" s="48">
        <f>IFERROR(VLOOKUP(C293,'[4]1ère'!$B$3:$I$89,7,FALSE),0)</f>
        <v>0</v>
      </c>
      <c r="R293" s="48">
        <f>IFERROR(VLOOKUP(C293,'[4]2ème'!$B$3:$I$116,6,FALSE),0)</f>
        <v>0</v>
      </c>
      <c r="S293" s="48">
        <f>IFERROR(VLOOKUP(C293,'[4]3ème'!$B$3:$I$230,6,FALSE),0)</f>
        <v>14</v>
      </c>
      <c r="T293" s="48">
        <f>IFERROR(VLOOKUP(C293,[4]Féminines!$B$3:$I$89,6,FALSE),0)</f>
        <v>0</v>
      </c>
      <c r="U293">
        <f t="shared" si="15"/>
        <v>14</v>
      </c>
    </row>
    <row r="294" spans="1:21" ht="14.45" customHeight="1" x14ac:dyDescent="0.25">
      <c r="A294" s="49">
        <f t="shared" si="14"/>
        <v>126</v>
      </c>
      <c r="B294" s="15">
        <f t="shared" si="13"/>
        <v>144328</v>
      </c>
      <c r="C294" t="s">
        <v>572</v>
      </c>
      <c r="D294" s="49" t="s">
        <v>14</v>
      </c>
      <c r="E294" s="49" t="str">
        <f>VLOOKUP(C294,[3]A!$D$2:$J$450,7,FALSE)</f>
        <v>05957195743</v>
      </c>
      <c r="F294" s="50" t="str">
        <f>VLOOKUP(C294,[3]A!$D$2:$H$407,5,FALSE)</f>
        <v>Adulte Masculin 60 ans et plus</v>
      </c>
      <c r="J294" s="105">
        <f>VLOOKUP(C294,Route2021!$C$2:$J$1212,8,FALSE)</f>
        <v>1</v>
      </c>
      <c r="N294" s="49">
        <f>VLOOKUP(C294,Bilan!$B$4:$D$1785,3,FALSE)</f>
        <v>144328</v>
      </c>
      <c r="O294" s="49">
        <f>VLOOKUP(C294,'[6]Feuil1 (2)'!$B$2:$F$145,5,FALSE)</f>
        <v>126</v>
      </c>
      <c r="P294" s="50" t="e">
        <f>VLOOKUP(C294,[5]A!$D$2:$L$521,10,FALSE)</f>
        <v>#N/A</v>
      </c>
      <c r="Q294" s="48">
        <f>IFERROR(VLOOKUP(C294,'[4]1ère'!$B$3:$I$89,7,FALSE),0)</f>
        <v>0</v>
      </c>
      <c r="R294" s="48">
        <f>IFERROR(VLOOKUP(C294,'[4]2ème'!$B$3:$I$116,6,FALSE),0)</f>
        <v>0</v>
      </c>
      <c r="S294" s="48">
        <f>IFERROR(VLOOKUP(C294,'[4]3ème'!$B$3:$I$230,6,FALSE),0)</f>
        <v>17</v>
      </c>
      <c r="T294" s="48">
        <f>IFERROR(VLOOKUP(C294,[4]Féminines!$B$3:$I$89,6,FALSE),0)</f>
        <v>0</v>
      </c>
      <c r="U294">
        <f t="shared" si="15"/>
        <v>17</v>
      </c>
    </row>
    <row r="295" spans="1:21" ht="14.45" customHeight="1" x14ac:dyDescent="0.25">
      <c r="A295" s="49" t="e">
        <f t="shared" si="14"/>
        <v>#N/A</v>
      </c>
      <c r="B295" s="15">
        <f t="shared" si="13"/>
        <v>144268</v>
      </c>
      <c r="C295" s="5" t="s">
        <v>685</v>
      </c>
      <c r="D295" s="49" t="s">
        <v>3702</v>
      </c>
      <c r="E295" s="49" t="str">
        <f>VLOOKUP(C295,[3]A!$D$2:$J$450,7,FALSE)</f>
        <v>05999127863</v>
      </c>
      <c r="F295" s="50" t="str">
        <f>VLOOKUP(C295,[3]A!$D$2:$H$407,5,FALSE)</f>
        <v>Adulte Masculin 40/49 ans</v>
      </c>
      <c r="J295" s="105">
        <v>1</v>
      </c>
      <c r="N295" s="49">
        <f>VLOOKUP(C295,Bilan!$B$4:$D$1785,3,FALSE)</f>
        <v>144268</v>
      </c>
      <c r="O295" s="49" t="e">
        <f>VLOOKUP(C295,'[6]Feuil1 (2)'!$B$2:$F$145,5,FALSE)</f>
        <v>#N/A</v>
      </c>
      <c r="P295" s="50" t="e">
        <f>VLOOKUP(C295,[5]A!$D$2:$L$521,10,FALSE)</f>
        <v>#N/A</v>
      </c>
      <c r="Q295" s="48">
        <f>IFERROR(VLOOKUP(C295,'[4]1ère'!$B$3:$I$89,7,FALSE),0)</f>
        <v>0</v>
      </c>
      <c r="R295" s="48">
        <f>IFERROR(VLOOKUP(C295,'[4]2ème'!$B$3:$I$116,6,FALSE),0)</f>
        <v>0</v>
      </c>
      <c r="S295" s="48">
        <f>IFERROR(VLOOKUP(C295,'[4]3ème'!$B$3:$I$230,6,FALSE),0)</f>
        <v>3</v>
      </c>
      <c r="T295" s="48">
        <f>IFERROR(VLOOKUP(C295,[4]Féminines!$B$3:$I$89,6,FALSE),0)</f>
        <v>0</v>
      </c>
      <c r="U295">
        <f t="shared" si="15"/>
        <v>3</v>
      </c>
    </row>
    <row r="296" spans="1:21" ht="14.45" customHeight="1" x14ac:dyDescent="0.25">
      <c r="A296" s="49">
        <f t="shared" si="14"/>
        <v>66</v>
      </c>
      <c r="B296" s="15">
        <f t="shared" si="13"/>
        <v>2278</v>
      </c>
      <c r="C296" t="s">
        <v>782</v>
      </c>
      <c r="D296" s="49" t="s">
        <v>115</v>
      </c>
      <c r="E296" s="49" t="str">
        <f>VLOOKUP(C296,[3]A!$D$2:$J$450,7,FALSE)</f>
        <v>05994059612</v>
      </c>
      <c r="F296" s="50" t="str">
        <f>VLOOKUP(C296,[3]A!$D$2:$H$407,5,FALSE)</f>
        <v>Adulte Masculin 40/49 ans</v>
      </c>
      <c r="J296" s="105">
        <v>0</v>
      </c>
      <c r="N296" s="49">
        <f>VLOOKUP(C296,Bilan!$B$4:$D$1785,3,FALSE)</f>
        <v>2278</v>
      </c>
      <c r="O296" s="49">
        <f>VLOOKUP(C296,'[6]Feuil1 (2)'!$B$2:$F$145,5,FALSE)</f>
        <v>66</v>
      </c>
      <c r="P296" s="50" t="e">
        <f>VLOOKUP(C296,[5]A!$D$2:$L$521,10,FALSE)</f>
        <v>#N/A</v>
      </c>
      <c r="Q296" s="48">
        <f>IFERROR(VLOOKUP(C296,'[4]1ère'!$B$3:$I$89,7,FALSE),0)</f>
        <v>0</v>
      </c>
      <c r="R296" s="48">
        <f>IFERROR(VLOOKUP(C296,'[4]2ème'!$B$3:$I$116,6,FALSE),0)</f>
        <v>0</v>
      </c>
      <c r="S296" s="48">
        <f>IFERROR(VLOOKUP(C296,'[4]3ème'!$B$3:$I$230,6,FALSE),0)</f>
        <v>8</v>
      </c>
      <c r="T296" s="48">
        <f>IFERROR(VLOOKUP(C296,[4]Féminines!$B$3:$I$89,6,FALSE),0)</f>
        <v>0</v>
      </c>
      <c r="U296">
        <f t="shared" si="15"/>
        <v>8</v>
      </c>
    </row>
    <row r="297" spans="1:21" ht="14.45" customHeight="1" x14ac:dyDescent="0.25">
      <c r="A297" s="49" t="e">
        <f t="shared" si="14"/>
        <v>#N/A</v>
      </c>
      <c r="B297" s="15">
        <f t="shared" si="13"/>
        <v>2226</v>
      </c>
      <c r="C297" t="s">
        <v>296</v>
      </c>
      <c r="D297" s="49" t="s">
        <v>3702</v>
      </c>
      <c r="E297" s="49" t="str">
        <f>VLOOKUP(C297,[3]A!$D$2:$J$450,7,FALSE)</f>
        <v>05999023575</v>
      </c>
      <c r="F297" s="50" t="str">
        <f>VLOOKUP(C297,[3]A!$D$2:$H$407,5,FALSE)</f>
        <v>Adulte Masculin 30/39 ans</v>
      </c>
      <c r="J297" s="105">
        <f>VLOOKUP(C297,Route2021!$C$2:$J$1212,8,FALSE)</f>
        <v>1</v>
      </c>
      <c r="N297" s="49">
        <f>VLOOKUP(C297,Bilan!$B$4:$D$1785,3,FALSE)</f>
        <v>2226</v>
      </c>
      <c r="O297" s="49" t="e">
        <f>VLOOKUP(C297,'[6]Feuil1 (2)'!$B$2:$F$145,5,FALSE)</f>
        <v>#N/A</v>
      </c>
      <c r="P297" s="50" t="e">
        <f>VLOOKUP(C297,[5]A!$D$2:$L$521,10,FALSE)</f>
        <v>#N/A</v>
      </c>
      <c r="Q297" s="48">
        <f>IFERROR(VLOOKUP(C297,'[4]1ère'!$B$3:$I$89,7,FALSE),0)</f>
        <v>0</v>
      </c>
      <c r="R297" s="48">
        <f>IFERROR(VLOOKUP(C297,'[4]2ème'!$B$3:$I$116,6,FALSE),0)</f>
        <v>1</v>
      </c>
      <c r="S297" s="48">
        <f>IFERROR(VLOOKUP(C297,'[4]3ème'!$B$3:$I$230,6,FALSE),0)</f>
        <v>6</v>
      </c>
      <c r="T297" s="48">
        <f>IFERROR(VLOOKUP(C297,[4]Féminines!$B$3:$I$89,6,FALSE),0)</f>
        <v>0</v>
      </c>
      <c r="U297">
        <f t="shared" si="15"/>
        <v>7</v>
      </c>
    </row>
    <row r="298" spans="1:21" ht="14.45" customHeight="1" x14ac:dyDescent="0.25">
      <c r="A298" s="49" t="e">
        <f t="shared" si="14"/>
        <v>#N/A</v>
      </c>
      <c r="B298" s="15">
        <f t="shared" si="13"/>
        <v>7020</v>
      </c>
      <c r="C298" t="s">
        <v>909</v>
      </c>
      <c r="D298" s="49" t="s">
        <v>59</v>
      </c>
      <c r="E298" s="49" t="str">
        <f>VLOOKUP(C298,[3]A!$D$2:$J$450,7,FALSE)</f>
        <v>05999069471</v>
      </c>
      <c r="F298" s="50" t="str">
        <f>VLOOKUP(C298,[3]A!$D$2:$H$407,5,FALSE)</f>
        <v>Adulte Masculin 20/29 ans</v>
      </c>
      <c r="J298" s="105">
        <v>1</v>
      </c>
      <c r="N298" s="49">
        <f>VLOOKUP(C298,Bilan!$B$4:$D$1785,3,FALSE)</f>
        <v>7020</v>
      </c>
      <c r="O298" s="49" t="e">
        <f>VLOOKUP(C298,'[6]Feuil1 (2)'!$B$2:$F$145,5,FALSE)</f>
        <v>#N/A</v>
      </c>
      <c r="P298" s="50" t="e">
        <f>VLOOKUP(C298,[5]A!$D$2:$L$521,10,FALSE)</f>
        <v>#N/A</v>
      </c>
      <c r="Q298" s="48">
        <f>IFERROR(VLOOKUP(C298,'[4]1ère'!$B$3:$I$89,7,FALSE),0)</f>
        <v>0</v>
      </c>
      <c r="R298" s="48">
        <f>IFERROR(VLOOKUP(C298,'[4]2ème'!$B$3:$I$116,6,FALSE),0)</f>
        <v>0</v>
      </c>
      <c r="S298" s="48">
        <f>IFERROR(VLOOKUP(C298,'[4]3ème'!$B$3:$I$230,6,FALSE),0)</f>
        <v>9</v>
      </c>
      <c r="T298" s="48">
        <f>IFERROR(VLOOKUP(C298,[4]Féminines!$B$3:$I$89,6,FALSE),0)</f>
        <v>0</v>
      </c>
      <c r="U298">
        <f t="shared" si="15"/>
        <v>9</v>
      </c>
    </row>
    <row r="299" spans="1:21" ht="14.45" customHeight="1" x14ac:dyDescent="0.25">
      <c r="A299" s="49">
        <f t="shared" si="14"/>
        <v>71</v>
      </c>
      <c r="B299" s="15">
        <f t="shared" si="13"/>
        <v>2577</v>
      </c>
      <c r="C299" t="s">
        <v>3261</v>
      </c>
      <c r="D299" s="49" t="s">
        <v>284</v>
      </c>
      <c r="E299" s="49" t="str">
        <f>VLOOKUP(C299,[3]A!$D$2:$J$450,7,FALSE)</f>
        <v>05999126279</v>
      </c>
      <c r="F299" s="50" t="str">
        <f>VLOOKUP(C299,[3]A!$D$2:$H$407,5,FALSE)</f>
        <v>Adulte Masculin 40/49 ans</v>
      </c>
      <c r="J299" s="105">
        <f>VLOOKUP(C299,Route2021!$C$2:$J$1212,8,FALSE)</f>
        <v>0</v>
      </c>
      <c r="N299" s="49">
        <f>VLOOKUP(C299,Bilan!$B$4:$D$1785,3,FALSE)</f>
        <v>2577</v>
      </c>
      <c r="O299" s="49">
        <f>VLOOKUP(C299,'[6]Feuil1 (2)'!$B$2:$F$145,5,FALSE)</f>
        <v>71</v>
      </c>
      <c r="P299" s="50" t="e">
        <f>VLOOKUP(C299,[5]A!$D$2:$L$521,10,FALSE)</f>
        <v>#N/A</v>
      </c>
      <c r="Q299" s="48">
        <f>IFERROR(VLOOKUP(C299,'[4]1ère'!$B$3:$I$89,7,FALSE),0)</f>
        <v>0</v>
      </c>
      <c r="R299" s="48">
        <f>IFERROR(VLOOKUP(C299,'[4]2ème'!$B$3:$I$116,6,FALSE),0)</f>
        <v>0</v>
      </c>
      <c r="S299" s="48">
        <f>IFERROR(VLOOKUP(C299,'[4]3ème'!$B$3:$I$230,6,FALSE),0)</f>
        <v>10</v>
      </c>
      <c r="T299" s="48">
        <f>IFERROR(VLOOKUP(C299,[4]Féminines!$B$3:$I$89,6,FALSE),0)</f>
        <v>0</v>
      </c>
      <c r="U299">
        <f t="shared" si="15"/>
        <v>10</v>
      </c>
    </row>
    <row r="300" spans="1:21" ht="14.45" customHeight="1" x14ac:dyDescent="0.25">
      <c r="A300" s="49" t="e">
        <f t="shared" si="14"/>
        <v>#N/A</v>
      </c>
      <c r="B300" s="15">
        <f t="shared" si="13"/>
        <v>5142</v>
      </c>
      <c r="C300" t="s">
        <v>3817</v>
      </c>
      <c r="D300" s="49" t="s">
        <v>69</v>
      </c>
      <c r="E300" s="49" t="str">
        <f>VLOOKUP(C300,[3]A!$D$2:$J$450,7,FALSE)</f>
        <v>05999015538</v>
      </c>
      <c r="F300" s="50" t="str">
        <f>VLOOKUP(C300,[3]A!$D$2:$H$407,5,FALSE)</f>
        <v>Adulte Masculin 30/39 ans</v>
      </c>
      <c r="J300" s="105" t="e">
        <f>VLOOKUP(C300,Route2021!$C$2:$J$1212,8,FALSE)</f>
        <v>#N/A</v>
      </c>
      <c r="N300" s="49">
        <f>VLOOKUP(C300,Bilan!$B$4:$D$1785,3,FALSE)</f>
        <v>5142</v>
      </c>
      <c r="O300" s="49" t="e">
        <f>VLOOKUP(C300,'[6]Feuil1 (2)'!$B$2:$F$145,5,FALSE)</f>
        <v>#N/A</v>
      </c>
      <c r="P300" s="50" t="e">
        <f>VLOOKUP(C300,[5]A!$D$2:$L$521,10,FALSE)</f>
        <v>#N/A</v>
      </c>
      <c r="Q300" s="48">
        <f>IFERROR(VLOOKUP(C300,'[4]1ère'!$B$3:$I$89,7,FALSE),0)</f>
        <v>0</v>
      </c>
      <c r="R300" s="48">
        <f>IFERROR(VLOOKUP(C300,'[4]2ème'!$B$3:$I$116,6,FALSE),0)</f>
        <v>0</v>
      </c>
      <c r="S300" s="48">
        <f>IFERROR(VLOOKUP(C300,'[4]3ème'!$B$3:$I$230,6,FALSE),0)</f>
        <v>5</v>
      </c>
      <c r="T300" s="48">
        <f>IFERROR(VLOOKUP(C300,[4]Féminines!$B$3:$I$89,6,FALSE),0)</f>
        <v>0</v>
      </c>
      <c r="U300">
        <f t="shared" si="15"/>
        <v>5</v>
      </c>
    </row>
    <row r="301" spans="1:21" ht="14.45" customHeight="1" x14ac:dyDescent="0.25">
      <c r="A301" s="49" t="e">
        <f t="shared" si="14"/>
        <v>#N/A</v>
      </c>
      <c r="B301" s="15">
        <f t="shared" si="13"/>
        <v>5173</v>
      </c>
      <c r="C301" t="s">
        <v>3699</v>
      </c>
      <c r="D301" s="49" t="s">
        <v>88</v>
      </c>
      <c r="E301" s="49" t="str">
        <f>VLOOKUP(C301,[3]A!$D$2:$J$450,7,FALSE)</f>
        <v>05999128349</v>
      </c>
      <c r="F301" s="50" t="str">
        <f>VLOOKUP(C301,[3]A!$D$2:$H$407,5,FALSE)</f>
        <v>Adulte Masculin 50/59 ans</v>
      </c>
      <c r="J301" s="105">
        <v>0</v>
      </c>
      <c r="N301" s="49">
        <f>VLOOKUP(C301,Bilan!$B$4:$D$1785,3,FALSE)</f>
        <v>5173</v>
      </c>
      <c r="O301" s="49" t="e">
        <f>VLOOKUP(C301,'[6]Feuil1 (2)'!$B$2:$F$145,5,FALSE)</f>
        <v>#N/A</v>
      </c>
      <c r="P301" s="50" t="e">
        <f>VLOOKUP(C301,[5]A!$D$2:$L$521,10,FALSE)</f>
        <v>#N/A</v>
      </c>
      <c r="Q301" s="48">
        <f>IFERROR(VLOOKUP(C301,'[4]1ère'!$B$3:$I$89,7,FALSE),0)</f>
        <v>0</v>
      </c>
      <c r="R301" s="48">
        <f>IFERROR(VLOOKUP(C301,'[4]2ème'!$B$3:$I$116,6,FALSE),0)</f>
        <v>0</v>
      </c>
      <c r="S301" s="48">
        <f>IFERROR(VLOOKUP(C301,'[4]3ème'!$B$3:$I$230,6,FALSE),0)</f>
        <v>1</v>
      </c>
      <c r="T301" s="48">
        <f>IFERROR(VLOOKUP(C301,[4]Féminines!$B$3:$I$89,6,FALSE),0)</f>
        <v>0</v>
      </c>
      <c r="U301">
        <f t="shared" si="15"/>
        <v>1</v>
      </c>
    </row>
    <row r="302" spans="1:21" ht="14.45" customHeight="1" x14ac:dyDescent="0.25">
      <c r="A302" s="49" t="e">
        <f t="shared" si="14"/>
        <v>#N/A</v>
      </c>
      <c r="B302" s="15">
        <f t="shared" si="13"/>
        <v>6333</v>
      </c>
      <c r="C302" t="s">
        <v>3488</v>
      </c>
      <c r="D302" s="49" t="s">
        <v>2894</v>
      </c>
      <c r="E302" s="49" t="e">
        <f>VLOOKUP(C302,[3]A!$D$2:$J$450,7,FALSE)</f>
        <v>#N/A</v>
      </c>
      <c r="F302" s="50" t="e">
        <f>VLOOKUP(C302,[3]A!$D$2:$H$407,5,FALSE)</f>
        <v>#N/A</v>
      </c>
      <c r="J302" s="105">
        <v>1</v>
      </c>
      <c r="N302" s="49">
        <f>VLOOKUP(C302,Bilan!$B$4:$D$1785,3,FALSE)</f>
        <v>6333</v>
      </c>
      <c r="O302" s="49" t="e">
        <f>VLOOKUP(C302,'[6]Feuil1 (2)'!$B$2:$F$145,5,FALSE)</f>
        <v>#N/A</v>
      </c>
      <c r="P302" s="50" t="e">
        <f>VLOOKUP(C302,[5]A!$D$2:$L$521,10,FALSE)</f>
        <v>#N/A</v>
      </c>
      <c r="Q302" s="48">
        <f>IFERROR(VLOOKUP(C302,'[4]1ère'!$B$3:$I$89,7,FALSE),0)</f>
        <v>0</v>
      </c>
      <c r="R302" s="48">
        <f>IFERROR(VLOOKUP(C302,'[4]2ème'!$B$3:$I$116,6,FALSE),0)</f>
        <v>0</v>
      </c>
      <c r="S302" s="48">
        <f>IFERROR(VLOOKUP(C302,'[4]3ème'!$B$3:$I$230,6,FALSE),0)</f>
        <v>2</v>
      </c>
      <c r="T302" s="48">
        <f>IFERROR(VLOOKUP(C302,[4]Féminines!$B$3:$I$89,6,FALSE),0)</f>
        <v>0</v>
      </c>
      <c r="U302">
        <f t="shared" si="15"/>
        <v>2</v>
      </c>
    </row>
    <row r="303" spans="1:21" ht="14.45" customHeight="1" x14ac:dyDescent="0.25">
      <c r="A303" s="49">
        <f t="shared" si="14"/>
        <v>0</v>
      </c>
      <c r="B303" s="15" t="s">
        <v>23</v>
      </c>
      <c r="C303" t="s">
        <v>23</v>
      </c>
      <c r="D303" s="49" t="s">
        <v>23</v>
      </c>
      <c r="E303" s="49" t="e">
        <f>VLOOKUP(C303,[3]A!$D$2:$J$450,7,FALSE)</f>
        <v>#N/A</v>
      </c>
      <c r="F303" s="50" t="e">
        <f>VLOOKUP(C303,[3]A!$D$2:$H$407,5,FALSE)</f>
        <v>#N/A</v>
      </c>
      <c r="J303" s="105">
        <v>0</v>
      </c>
      <c r="N303" s="49" t="str">
        <f>VLOOKUP(C303,Bilan!$B$4:$D$1785,3,FALSE)</f>
        <v xml:space="preserve"> </v>
      </c>
      <c r="O303" s="49">
        <f>VLOOKUP(C303,'[6]Feuil1 (2)'!$B$2:$F$145,5,FALSE)</f>
        <v>0</v>
      </c>
      <c r="P303" s="50" t="e">
        <f>VLOOKUP(C303,[5]A!$D$2:$L$521,10,FALSE)</f>
        <v>#N/A</v>
      </c>
      <c r="Q303" s="48">
        <f>IFERROR(VLOOKUP(C303,'[4]1ère'!$B$3:$I$89,7,FALSE),0)</f>
        <v>0</v>
      </c>
      <c r="R303" s="48">
        <f>IFERROR(VLOOKUP(C303,'[4]2ème'!$B$3:$I$116,6,FALSE),0)</f>
        <v>0</v>
      </c>
      <c r="S303" s="48">
        <f>IFERROR(VLOOKUP(C303,'[4]3ème'!$B$3:$I$230,6,FALSE),0)</f>
        <v>0</v>
      </c>
      <c r="T303" s="48">
        <f>IFERROR(VLOOKUP(C303,[4]Féminines!$B$3:$I$89,6,FALSE),0)</f>
        <v>0</v>
      </c>
      <c r="U303">
        <f t="shared" si="15"/>
        <v>0</v>
      </c>
    </row>
    <row r="304" spans="1:21" ht="14.45" customHeight="1" x14ac:dyDescent="0.25">
      <c r="A304" s="49" t="e">
        <f t="shared" si="14"/>
        <v>#N/A</v>
      </c>
      <c r="B304" s="15">
        <f t="shared" si="13"/>
        <v>2603</v>
      </c>
      <c r="C304" t="s">
        <v>3717</v>
      </c>
      <c r="D304" s="49" t="str">
        <f>VLOOKUP(C304,[3]A!$D$2:$F$350,3,FALSE)</f>
        <v>UNION VELOCIPEDIQUE FOURMISIENNE</v>
      </c>
      <c r="E304" s="49" t="str">
        <f>VLOOKUP(C304,[3]A!$D$2:$J$450,7,FALSE)</f>
        <v>05999128342</v>
      </c>
      <c r="F304" s="50" t="str">
        <f>VLOOKUP(C304,[3]A!$D$2:$H$407,5,FALSE)</f>
        <v>Adulte Masculin 30/39 ans</v>
      </c>
      <c r="J304" s="105">
        <v>0</v>
      </c>
      <c r="N304" s="49">
        <f>VLOOKUP(C304,Bilan!$B$4:$D$1785,3,FALSE)</f>
        <v>2603</v>
      </c>
      <c r="O304" s="49" t="e">
        <f>VLOOKUP(C304,'[6]Feuil1 (2)'!$B$2:$F$145,5,FALSE)</f>
        <v>#N/A</v>
      </c>
      <c r="P304" s="50" t="e">
        <f>VLOOKUP(C304,[5]A!$D$2:$L$521,10,FALSE)</f>
        <v>#N/A</v>
      </c>
      <c r="Q304" s="48">
        <f>IFERROR(VLOOKUP(C304,'[4]1ère'!$B$3:$I$89,7,FALSE),0)</f>
        <v>0</v>
      </c>
      <c r="R304" s="48">
        <f>IFERROR(VLOOKUP(C304,'[4]2ème'!$B$3:$I$116,6,FALSE),0)</f>
        <v>0</v>
      </c>
      <c r="S304" s="48">
        <f>IFERROR(VLOOKUP(C304,'[4]3ème'!$B$3:$I$230,6,FALSE),0)</f>
        <v>6</v>
      </c>
      <c r="T304" s="48">
        <f>IFERROR(VLOOKUP(C304,[4]Féminines!$B$3:$I$89,6,FALSE),0)</f>
        <v>0</v>
      </c>
      <c r="U304">
        <f t="shared" si="15"/>
        <v>6</v>
      </c>
    </row>
    <row r="305" spans="1:21" ht="14.45" customHeight="1" x14ac:dyDescent="0.25">
      <c r="A305" s="49">
        <f t="shared" si="14"/>
        <v>197</v>
      </c>
      <c r="B305" s="15">
        <f t="shared" si="13"/>
        <v>2387</v>
      </c>
      <c r="C305" t="s">
        <v>3157</v>
      </c>
      <c r="D305" s="49" t="s">
        <v>149</v>
      </c>
      <c r="E305" s="49" t="str">
        <f>VLOOKUP(C305,[3]A!$D$2:$J$450,7,FALSE)</f>
        <v>06204951633</v>
      </c>
      <c r="F305" s="50" t="str">
        <f>VLOOKUP(C305,[3]A!$D$2:$H$407,5,FALSE)</f>
        <v>Adulte Féminin 17/29 ans</v>
      </c>
      <c r="J305" s="105">
        <v>1</v>
      </c>
      <c r="N305" s="49">
        <f>VLOOKUP(C305,Bilan!$B$4:$D$1785,3,FALSE)</f>
        <v>2387</v>
      </c>
      <c r="O305" s="49">
        <f>VLOOKUP(C305,'[6]Feuil1 (2)'!$B$2:$F$145,5,FALSE)</f>
        <v>197</v>
      </c>
      <c r="P305" s="50" t="e">
        <f>VLOOKUP(C305,[5]A!$D$2:$L$521,10,FALSE)</f>
        <v>#N/A</v>
      </c>
      <c r="Q305" s="48">
        <f>IFERROR(VLOOKUP(C305,'[4]1ère'!$B$3:$I$89,7,FALSE),0)</f>
        <v>0</v>
      </c>
      <c r="R305" s="48">
        <f>IFERROR(VLOOKUP(C305,'[4]2ème'!$B$3:$I$116,6,FALSE),0)</f>
        <v>0</v>
      </c>
      <c r="S305" s="48">
        <f>IFERROR(VLOOKUP(C305,'[4]3ème'!$B$3:$I$230,6,FALSE),0)</f>
        <v>10</v>
      </c>
      <c r="T305" s="48">
        <f>IFERROR(VLOOKUP(C305,[4]Féminines!$B$3:$I$89,6,FALSE),0)</f>
        <v>0</v>
      </c>
      <c r="U305">
        <f t="shared" si="15"/>
        <v>10</v>
      </c>
    </row>
    <row r="306" spans="1:21" ht="15.6" customHeight="1" x14ac:dyDescent="0.25">
      <c r="A306" s="49">
        <f t="shared" si="14"/>
        <v>67</v>
      </c>
      <c r="B306" s="15">
        <f t="shared" si="13"/>
        <v>7018</v>
      </c>
      <c r="C306" t="s">
        <v>1377</v>
      </c>
      <c r="D306" s="49" t="s">
        <v>1019</v>
      </c>
      <c r="E306" s="49" t="str">
        <f>VLOOKUP(C306,[3]A!$D$2:$J$450,7,FALSE)</f>
        <v>05999024179</v>
      </c>
      <c r="F306" s="50" t="str">
        <f>VLOOKUP(C306,[3]A!$D$2:$H$407,5,FALSE)</f>
        <v>Adulte Masculin 40/49 ans</v>
      </c>
      <c r="J306" s="105">
        <f>VLOOKUP(C306,Route2021!$C$2:$J$1212,8,FALSE)</f>
        <v>0</v>
      </c>
      <c r="N306" s="49">
        <f>VLOOKUP(C306,Bilan!$B$4:$D$1785,3,FALSE)</f>
        <v>7018</v>
      </c>
      <c r="O306" s="49">
        <f>VLOOKUP(C306,'[6]Feuil1 (2)'!$B$2:$F$145,5,FALSE)</f>
        <v>67</v>
      </c>
      <c r="P306" s="50" t="e">
        <f>VLOOKUP(C306,[5]A!$D$2:$L$521,10,FALSE)</f>
        <v>#N/A</v>
      </c>
      <c r="Q306" s="48">
        <f>IFERROR(VLOOKUP(C306,'[4]1ère'!$B$3:$I$89,7,FALSE),0)</f>
        <v>0</v>
      </c>
      <c r="R306" s="48">
        <f>IFERROR(VLOOKUP(C306,'[4]2ème'!$B$3:$I$116,6,FALSE),0)</f>
        <v>0</v>
      </c>
      <c r="S306" s="48">
        <f>IFERROR(VLOOKUP(C306,'[4]3ème'!$B$3:$I$230,6,FALSE),0)</f>
        <v>7</v>
      </c>
      <c r="T306" s="48">
        <f>IFERROR(VLOOKUP(C306,[4]Féminines!$B$3:$I$89,6,FALSE),0)</f>
        <v>0</v>
      </c>
      <c r="U306">
        <f t="shared" si="15"/>
        <v>7</v>
      </c>
    </row>
    <row r="307" spans="1:21" ht="15.6" customHeight="1" x14ac:dyDescent="0.25">
      <c r="A307" s="49">
        <f t="shared" si="14"/>
        <v>91</v>
      </c>
      <c r="B307" s="15">
        <v>7069</v>
      </c>
      <c r="C307" t="s">
        <v>3721</v>
      </c>
      <c r="D307" s="49" t="s">
        <v>1235</v>
      </c>
      <c r="E307" s="49" t="str">
        <f>VLOOKUP(C307,[3]A!$D$2:$J$450,7,FALSE)</f>
        <v>05999024928</v>
      </c>
      <c r="F307" s="50" t="str">
        <f>VLOOKUP(C307,[3]A!$D$2:$H$407,5,FALSE)</f>
        <v>Adulte Féminin 30/39 ans</v>
      </c>
      <c r="J307" s="105">
        <v>1</v>
      </c>
      <c r="N307" s="49">
        <f>VLOOKUP(C307,Bilan!$B$4:$D$1785,3,FALSE)</f>
        <v>7069</v>
      </c>
      <c r="O307" s="49">
        <f>VLOOKUP(C307,'[6]Feuil1 (2)'!$B$2:$F$145,5,FALSE)</f>
        <v>91</v>
      </c>
      <c r="P307" s="50" t="e">
        <f>VLOOKUP(C307,[5]A!$D$2:$L$521,10,FALSE)</f>
        <v>#N/A</v>
      </c>
      <c r="Q307" s="48">
        <f>IFERROR(VLOOKUP(C307,'[4]1ère'!$B$3:$I$89,7,FALSE),0)</f>
        <v>0</v>
      </c>
      <c r="R307" s="48">
        <f>IFERROR(VLOOKUP(C307,'[4]2ème'!$B$3:$I$116,6,FALSE),0)</f>
        <v>0</v>
      </c>
      <c r="S307" s="48">
        <f>IFERROR(VLOOKUP(C307,'[4]3ème'!$B$3:$I$230,6,FALSE),0)</f>
        <v>13</v>
      </c>
      <c r="T307" s="48">
        <f>IFERROR(VLOOKUP(C307,[4]Féminines!$B$3:$I$89,6,FALSE),0)</f>
        <v>0</v>
      </c>
      <c r="U307">
        <f t="shared" si="15"/>
        <v>13</v>
      </c>
    </row>
    <row r="308" spans="1:21" ht="15.6" customHeight="1" x14ac:dyDescent="0.25">
      <c r="A308" s="49" t="e">
        <f t="shared" si="14"/>
        <v>#N/A</v>
      </c>
      <c r="B308" s="15">
        <f t="shared" ref="B308:B371" si="16">N308</f>
        <v>2907</v>
      </c>
      <c r="C308" s="5" t="s">
        <v>669</v>
      </c>
      <c r="D308" s="49" t="s">
        <v>283</v>
      </c>
      <c r="E308" s="49" t="str">
        <f>VLOOKUP(C308,[3]A!$D$2:$J$450,7,FALSE)</f>
        <v>05999059500</v>
      </c>
      <c r="F308" s="50" t="str">
        <f>VLOOKUP(C308,[3]A!$D$2:$H$407,5,FALSE)</f>
        <v>Adulte Masculin 50/59 ans</v>
      </c>
      <c r="J308" s="105">
        <f>VLOOKUP(C308,Route2021!$C$2:$J$1212,8,FALSE)</f>
        <v>1</v>
      </c>
      <c r="N308" s="49">
        <f>VLOOKUP(C308,Bilan!$B$4:$D$1785,3,FALSE)</f>
        <v>2907</v>
      </c>
      <c r="O308" s="49" t="e">
        <f>VLOOKUP(C308,'[6]Feuil1 (2)'!$B$2:$F$145,5,FALSE)</f>
        <v>#N/A</v>
      </c>
      <c r="P308" s="50" t="e">
        <f>VLOOKUP(C308,[5]A!$D$2:$L$521,10,FALSE)</f>
        <v>#N/A</v>
      </c>
      <c r="Q308" s="48">
        <f>IFERROR(VLOOKUP(C308,'[4]1ère'!$B$3:$I$89,7,FALSE),0)</f>
        <v>0</v>
      </c>
      <c r="R308" s="48">
        <f>IFERROR(VLOOKUP(C308,'[4]2ème'!$B$3:$I$116,6,FALSE),0)</f>
        <v>0</v>
      </c>
      <c r="S308" s="48">
        <f>IFERROR(VLOOKUP(C308,'[4]3ème'!$B$3:$I$230,6,FALSE),0)</f>
        <v>3</v>
      </c>
      <c r="T308" s="48">
        <f>IFERROR(VLOOKUP(C308,[4]Féminines!$B$3:$I$89,6,FALSE),0)</f>
        <v>0</v>
      </c>
      <c r="U308">
        <f t="shared" si="15"/>
        <v>3</v>
      </c>
    </row>
    <row r="309" spans="1:21" ht="15.6" customHeight="1" x14ac:dyDescent="0.25">
      <c r="A309" s="49">
        <f t="shared" si="14"/>
        <v>88</v>
      </c>
      <c r="B309" s="15">
        <f t="shared" si="16"/>
        <v>4383</v>
      </c>
      <c r="C309" t="s">
        <v>2821</v>
      </c>
      <c r="D309" s="49" t="s">
        <v>101</v>
      </c>
      <c r="E309" s="49" t="str">
        <f>VLOOKUP(C309,[3]A!$D$2:$J$450,7,FALSE)</f>
        <v>06297085464</v>
      </c>
      <c r="F309" s="50" t="str">
        <f>VLOOKUP(C309,[3]A!$D$2:$H$407,5,FALSE)</f>
        <v>Adulte Masculin 20/29 ans</v>
      </c>
      <c r="J309" s="105">
        <v>1</v>
      </c>
      <c r="N309" s="49">
        <f>VLOOKUP(C309,Bilan!$B$4:$D$1785,3,FALSE)</f>
        <v>4383</v>
      </c>
      <c r="O309" s="49">
        <f>VLOOKUP(C309,'[6]Feuil1 (2)'!$B$2:$F$145,5,FALSE)</f>
        <v>88</v>
      </c>
      <c r="P309" s="50" t="e">
        <f>VLOOKUP(C309,[5]A!$D$2:$L$521,10,FALSE)</f>
        <v>#N/A</v>
      </c>
      <c r="Q309" s="48">
        <f>IFERROR(VLOOKUP(C309,'[4]1ère'!$B$3:$I$89,7,FALSE),0)</f>
        <v>0</v>
      </c>
      <c r="R309" s="48">
        <f>IFERROR(VLOOKUP(C309,'[4]2ème'!$B$3:$I$116,6,FALSE),0)</f>
        <v>0</v>
      </c>
      <c r="S309" s="48">
        <f>IFERROR(VLOOKUP(C309,'[4]3ème'!$B$3:$I$230,6,FALSE),0)</f>
        <v>8</v>
      </c>
      <c r="T309" s="48">
        <f>IFERROR(VLOOKUP(C309,[4]Féminines!$B$3:$I$89,6,FALSE),0)</f>
        <v>0</v>
      </c>
      <c r="U309">
        <f t="shared" si="15"/>
        <v>8</v>
      </c>
    </row>
    <row r="310" spans="1:21" ht="15.6" customHeight="1" x14ac:dyDescent="0.25">
      <c r="A310" s="49">
        <f t="shared" si="14"/>
        <v>155</v>
      </c>
      <c r="B310" s="15">
        <f t="shared" si="16"/>
        <v>4371</v>
      </c>
      <c r="C310" t="s">
        <v>3722</v>
      </c>
      <c r="D310" s="49" t="s">
        <v>62</v>
      </c>
      <c r="E310" s="49" t="str">
        <f>VLOOKUP(C310,[3]A!$D$2:$J$450,7,FALSE)</f>
        <v>05999128481</v>
      </c>
      <c r="F310" s="50" t="str">
        <f>VLOOKUP(C310,[3]A!$D$2:$H$407,5,FALSE)</f>
        <v>Adulte Masculin 17/19 ans</v>
      </c>
      <c r="J310" s="105">
        <v>1</v>
      </c>
      <c r="N310" s="49">
        <f>VLOOKUP(C310,Bilan!$B$4:$D$1785,3,FALSE)</f>
        <v>4371</v>
      </c>
      <c r="O310" s="49">
        <f>VLOOKUP(C310,'[6]Feuil1 (2)'!$B$2:$F$145,5,FALSE)</f>
        <v>155</v>
      </c>
      <c r="P310" s="50" t="e">
        <f>VLOOKUP(C310,[5]A!$D$2:$L$521,10,FALSE)</f>
        <v>#N/A</v>
      </c>
      <c r="Q310" s="48">
        <f>IFERROR(VLOOKUP(C310,'[4]1ère'!$B$3:$I$89,7,FALSE),0)</f>
        <v>0</v>
      </c>
      <c r="R310" s="48">
        <f>IFERROR(VLOOKUP(C310,'[4]2ème'!$B$3:$I$116,6,FALSE),0)</f>
        <v>0</v>
      </c>
      <c r="S310" s="48">
        <f>IFERROR(VLOOKUP(C310,'[4]3ème'!$B$3:$I$230,6,FALSE),0)</f>
        <v>6</v>
      </c>
      <c r="T310" s="48">
        <f>IFERROR(VLOOKUP(C310,[4]Féminines!$B$3:$I$89,6,FALSE),0)</f>
        <v>0</v>
      </c>
      <c r="U310">
        <f t="shared" si="15"/>
        <v>6</v>
      </c>
    </row>
    <row r="311" spans="1:21" ht="15.6" customHeight="1" x14ac:dyDescent="0.25">
      <c r="A311" s="49" t="e">
        <f t="shared" si="14"/>
        <v>#N/A</v>
      </c>
      <c r="B311" s="15">
        <f t="shared" si="16"/>
        <v>1318</v>
      </c>
      <c r="C311" t="s">
        <v>106</v>
      </c>
      <c r="D311" s="49" t="s">
        <v>105</v>
      </c>
      <c r="E311" s="49" t="str">
        <f>VLOOKUP(C311,[3]A!$D$2:$J$450,7,FALSE)</f>
        <v>05999066563</v>
      </c>
      <c r="F311" s="50" t="str">
        <f>VLOOKUP(C311,[3]A!$D$2:$H$407,5,FALSE)</f>
        <v>Adulte Masculin 40/49 ans</v>
      </c>
      <c r="J311" s="105">
        <f>VLOOKUP(C311,Route2021!$C$2:$J$1212,8,FALSE)</f>
        <v>1</v>
      </c>
      <c r="N311" s="49">
        <f>VLOOKUP(C311,Bilan!$B$4:$D$1785,3,FALSE)</f>
        <v>1318</v>
      </c>
      <c r="O311" s="49" t="e">
        <f>VLOOKUP(C311,'[6]Feuil1 (2)'!$B$2:$F$145,5,FALSE)</f>
        <v>#N/A</v>
      </c>
      <c r="P311" s="50" t="e">
        <f>VLOOKUP(C311,[5]A!$D$2:$L$521,10,FALSE)</f>
        <v>#N/A</v>
      </c>
      <c r="Q311" s="48">
        <f>IFERROR(VLOOKUP(C311,'[4]1ère'!$B$3:$I$89,7,FALSE),0)</f>
        <v>0</v>
      </c>
      <c r="R311" s="48">
        <f>IFERROR(VLOOKUP(C311,'[4]2ème'!$B$3:$I$116,6,FALSE),0)</f>
        <v>0</v>
      </c>
      <c r="S311" s="48">
        <f>IFERROR(VLOOKUP(C311,'[4]3ème'!$B$3:$I$230,6,FALSE),0)</f>
        <v>9</v>
      </c>
      <c r="T311" s="48">
        <f>IFERROR(VLOOKUP(C311,[4]Féminines!$B$3:$I$89,6,FALSE),0)</f>
        <v>0</v>
      </c>
      <c r="U311">
        <f t="shared" si="15"/>
        <v>9</v>
      </c>
    </row>
    <row r="312" spans="1:21" ht="15.6" customHeight="1" x14ac:dyDescent="0.25">
      <c r="A312" s="49" t="e">
        <f t="shared" si="14"/>
        <v>#N/A</v>
      </c>
      <c r="B312" s="15" t="e">
        <f t="shared" si="16"/>
        <v>#N/A</v>
      </c>
      <c r="C312"/>
      <c r="D312" s="49"/>
      <c r="E312" s="49" t="e">
        <f>VLOOKUP(C312,[3]A!$D$2:$J$450,7,FALSE)</f>
        <v>#N/A</v>
      </c>
      <c r="F312" s="50" t="e">
        <f>VLOOKUP(C312,[3]A!$D$2:$H$407,5,FALSE)</f>
        <v>#N/A</v>
      </c>
      <c r="J312" s="105">
        <v>1</v>
      </c>
      <c r="N312" s="49" t="e">
        <f>VLOOKUP(C312,Bilan!$B$4:$D$1785,3,FALSE)</f>
        <v>#N/A</v>
      </c>
      <c r="O312" s="49" t="e">
        <f>VLOOKUP(C312,'[6]Feuil1 (2)'!$B$2:$F$145,5,FALSE)</f>
        <v>#N/A</v>
      </c>
      <c r="P312" s="50" t="e">
        <f>VLOOKUP(C312,[5]A!$D$2:$L$521,10,FALSE)</f>
        <v>#N/A</v>
      </c>
      <c r="Q312" s="48">
        <f>IFERROR(VLOOKUP(C312,'[4]1ère'!$B$3:$I$89,7,FALSE),0)</f>
        <v>0</v>
      </c>
      <c r="R312" s="48">
        <f>IFERROR(VLOOKUP(C312,'[4]2ème'!$B$3:$I$116,6,FALSE),0)</f>
        <v>0</v>
      </c>
      <c r="S312" s="48">
        <f>IFERROR(VLOOKUP(C312,'[4]3ème'!$B$3:$I$230,6,FALSE),0)</f>
        <v>0</v>
      </c>
      <c r="T312" s="48">
        <f>IFERROR(VLOOKUP(C312,[4]Féminines!$B$3:$I$89,6,FALSE),0)</f>
        <v>0</v>
      </c>
      <c r="U312">
        <f t="shared" si="15"/>
        <v>0</v>
      </c>
    </row>
    <row r="313" spans="1:21" ht="15.6" customHeight="1" x14ac:dyDescent="0.25">
      <c r="A313" s="49" t="e">
        <f t="shared" si="14"/>
        <v>#N/A</v>
      </c>
      <c r="B313" s="15">
        <f t="shared" si="16"/>
        <v>7023</v>
      </c>
      <c r="C313" t="s">
        <v>3559</v>
      </c>
      <c r="D313" s="49" t="s">
        <v>84</v>
      </c>
      <c r="E313" s="49" t="str">
        <f>VLOOKUP(C313,[3]A!$D$2:$J$450,7,FALSE)</f>
        <v>05999127702</v>
      </c>
      <c r="F313" s="50" t="str">
        <f>VLOOKUP(C313,[3]A!$D$2:$H$407,5,FALSE)</f>
        <v>Adulte Masculin 40/49 ans</v>
      </c>
      <c r="J313" s="105">
        <v>1</v>
      </c>
      <c r="N313" s="49">
        <f>VLOOKUP(C313,Bilan!$B$4:$D$1785,3,FALSE)</f>
        <v>7023</v>
      </c>
      <c r="O313" s="49" t="e">
        <f>VLOOKUP(C313,'[6]Feuil1 (2)'!$B$2:$F$145,5,FALSE)</f>
        <v>#N/A</v>
      </c>
      <c r="P313" s="50" t="e">
        <f>VLOOKUP(C313,[5]A!$D$2:$L$521,10,FALSE)</f>
        <v>#N/A</v>
      </c>
      <c r="Q313" s="48">
        <f>IFERROR(VLOOKUP(C313,'[4]1ère'!$B$3:$I$89,7,FALSE),0)</f>
        <v>0</v>
      </c>
      <c r="R313" s="48">
        <f>IFERROR(VLOOKUP(C313,'[4]2ème'!$B$3:$I$116,6,FALSE),0)</f>
        <v>0</v>
      </c>
      <c r="S313" s="48">
        <f>IFERROR(VLOOKUP(C313,'[4]3ème'!$B$3:$I$230,6,FALSE),0)</f>
        <v>12</v>
      </c>
      <c r="T313" s="48">
        <f>IFERROR(VLOOKUP(C313,[4]Féminines!$B$3:$I$89,6,FALSE),0)</f>
        <v>0</v>
      </c>
      <c r="U313">
        <f t="shared" si="15"/>
        <v>12</v>
      </c>
    </row>
    <row r="314" spans="1:21" ht="15.6" customHeight="1" x14ac:dyDescent="0.25">
      <c r="A314" s="49" t="e">
        <f t="shared" si="14"/>
        <v>#N/A</v>
      </c>
      <c r="B314" s="15">
        <f t="shared" si="16"/>
        <v>2369</v>
      </c>
      <c r="C314" s="5" t="s">
        <v>3173</v>
      </c>
      <c r="D314" s="49" t="s">
        <v>333</v>
      </c>
      <c r="E314" s="49" t="str">
        <f>VLOOKUP(C314,[3]A!$D$2:$J$450,7,FALSE)</f>
        <v>05999124259</v>
      </c>
      <c r="F314" s="50" t="str">
        <f>VLOOKUP(C314,[3]A!$D$2:$H$407,5,FALSE)</f>
        <v>Adulte Masculin 40/49 ans</v>
      </c>
      <c r="J314" s="105">
        <v>1</v>
      </c>
      <c r="N314" s="49">
        <f>VLOOKUP(C314,Bilan!$B$4:$D$1785,3,FALSE)</f>
        <v>2369</v>
      </c>
      <c r="O314" s="49" t="e">
        <f>VLOOKUP(C314,'[6]Feuil1 (2)'!$B$2:$F$145,5,FALSE)</f>
        <v>#N/A</v>
      </c>
      <c r="P314" s="50" t="e">
        <f>VLOOKUP(C314,[5]A!$D$2:$L$521,10,FALSE)</f>
        <v>#N/A</v>
      </c>
      <c r="Q314" s="48">
        <f>IFERROR(VLOOKUP(C314,'[4]1ère'!$B$3:$I$89,7,FALSE),0)</f>
        <v>0</v>
      </c>
      <c r="R314" s="48">
        <f>IFERROR(VLOOKUP(C314,'[4]2ème'!$B$3:$I$116,6,FALSE),0)</f>
        <v>0</v>
      </c>
      <c r="S314" s="48">
        <f>IFERROR(VLOOKUP(C314,'[4]3ème'!$B$3:$I$230,6,FALSE),0)</f>
        <v>1</v>
      </c>
      <c r="T314" s="48">
        <f>IFERROR(VLOOKUP(C314,[4]Féminines!$B$3:$I$89,6,FALSE),0)</f>
        <v>0</v>
      </c>
      <c r="U314">
        <f t="shared" si="15"/>
        <v>1</v>
      </c>
    </row>
    <row r="315" spans="1:21" ht="15.6" customHeight="1" x14ac:dyDescent="0.25">
      <c r="A315" s="49" t="e">
        <f t="shared" si="14"/>
        <v>#N/A</v>
      </c>
      <c r="B315" s="15">
        <f t="shared" si="16"/>
        <v>144316</v>
      </c>
      <c r="C315" s="5" t="s">
        <v>161</v>
      </c>
      <c r="D315" s="49" t="s">
        <v>115</v>
      </c>
      <c r="E315" s="49" t="str">
        <f>VLOOKUP(C315,[3]A!$D$2:$J$450,7,FALSE)</f>
        <v>05999070923</v>
      </c>
      <c r="F315" s="50" t="str">
        <f>VLOOKUP(C315,[3]A!$D$2:$H$407,5,FALSE)</f>
        <v>Adulte Masculin 17/19 ans</v>
      </c>
      <c r="J315" s="105">
        <v>1</v>
      </c>
      <c r="N315" s="49">
        <f>VLOOKUP(C315,Bilan!$B$4:$D$1785,3,FALSE)</f>
        <v>144316</v>
      </c>
      <c r="O315" s="49" t="e">
        <f>VLOOKUP(C315,'[6]Feuil1 (2)'!$B$2:$F$145,5,FALSE)</f>
        <v>#N/A</v>
      </c>
      <c r="P315" s="50" t="e">
        <f>VLOOKUP(C315,[5]A!$D$2:$L$521,10,FALSE)</f>
        <v>#N/A</v>
      </c>
      <c r="Q315" s="48">
        <f>IFERROR(VLOOKUP(C315,'[4]1ère'!$B$3:$I$89,7,FALSE),0)</f>
        <v>0</v>
      </c>
      <c r="R315" s="48">
        <f>IFERROR(VLOOKUP(C315,'[4]2ème'!$B$3:$I$116,6,FALSE),0)</f>
        <v>0</v>
      </c>
      <c r="S315" s="48">
        <f>IFERROR(VLOOKUP(C315,'[4]3ème'!$B$3:$I$230,6,FALSE),0)</f>
        <v>2</v>
      </c>
      <c r="T315" s="48">
        <f>IFERROR(VLOOKUP(C315,[4]Féminines!$B$3:$I$89,6,FALSE),0)</f>
        <v>0</v>
      </c>
      <c r="U315">
        <f t="shared" si="15"/>
        <v>2</v>
      </c>
    </row>
    <row r="316" spans="1:21" ht="15.6" customHeight="1" x14ac:dyDescent="0.25">
      <c r="A316" s="49">
        <f t="shared" si="14"/>
        <v>35</v>
      </c>
      <c r="B316" s="15">
        <f t="shared" si="16"/>
        <v>4468</v>
      </c>
      <c r="C316" s="5" t="s">
        <v>2098</v>
      </c>
      <c r="D316" s="49" t="s">
        <v>843</v>
      </c>
      <c r="E316" s="49" t="str">
        <f>VLOOKUP(C316,[3]A!$D$2:$J$450,7,FALSE)</f>
        <v>05999111358</v>
      </c>
      <c r="F316" s="50" t="str">
        <f>VLOOKUP(C316,[3]A!$D$2:$H$407,5,FALSE)</f>
        <v>Adulte Masculin 30/39 ans</v>
      </c>
      <c r="J316" s="105">
        <f>VLOOKUP(C316,Route2021!$C$2:$J$1212,8,FALSE)</f>
        <v>1</v>
      </c>
      <c r="N316" s="49">
        <f>VLOOKUP(C316,Bilan!$B$4:$D$1785,3,FALSE)</f>
        <v>4468</v>
      </c>
      <c r="O316" s="49">
        <f>VLOOKUP(C316,'[6]Feuil1 (2)'!$B$2:$F$145,5,FALSE)</f>
        <v>35</v>
      </c>
      <c r="P316" s="50" t="e">
        <f>VLOOKUP(C316,[5]A!$D$2:$L$521,10,FALSE)</f>
        <v>#N/A</v>
      </c>
      <c r="Q316" s="48">
        <f>IFERROR(VLOOKUP(C316,'[4]1ère'!$B$3:$I$89,7,FALSE),0)</f>
        <v>0</v>
      </c>
      <c r="R316" s="48">
        <f>IFERROR(VLOOKUP(C316,'[4]2ème'!$B$3:$I$116,6,FALSE),0)</f>
        <v>0</v>
      </c>
      <c r="S316" s="48">
        <f>IFERROR(VLOOKUP(C316,'[4]3ème'!$B$3:$I$230,6,FALSE),0)</f>
        <v>7</v>
      </c>
      <c r="T316" s="48">
        <f>IFERROR(VLOOKUP(C316,[4]Féminines!$B$3:$I$89,6,FALSE),0)</f>
        <v>0</v>
      </c>
      <c r="U316">
        <f t="shared" si="15"/>
        <v>7</v>
      </c>
    </row>
    <row r="317" spans="1:21" ht="15.6" customHeight="1" x14ac:dyDescent="0.25">
      <c r="A317" s="49" t="e">
        <f t="shared" si="14"/>
        <v>#N/A</v>
      </c>
      <c r="B317" s="15">
        <f t="shared" si="16"/>
        <v>7037</v>
      </c>
      <c r="C317" s="5" t="s">
        <v>1027</v>
      </c>
      <c r="D317" s="49" t="s">
        <v>88</v>
      </c>
      <c r="E317" s="49" t="str">
        <f>VLOOKUP(C317,[3]A!$D$2:$J$450,7,FALSE)</f>
        <v>05999109916</v>
      </c>
      <c r="F317" s="50" t="str">
        <f>VLOOKUP(C317,[3]A!$D$2:$H$407,5,FALSE)</f>
        <v>Adulte Masculin 40/49 ans</v>
      </c>
      <c r="J317" s="105">
        <v>0</v>
      </c>
      <c r="N317" s="49">
        <f>VLOOKUP(C317,Bilan!$B$4:$D$1785,3,FALSE)</f>
        <v>7037</v>
      </c>
      <c r="O317" s="49" t="e">
        <f>VLOOKUP(C317,'[6]Feuil1 (2)'!$B$2:$F$145,5,FALSE)</f>
        <v>#N/A</v>
      </c>
      <c r="P317" s="50" t="e">
        <f>VLOOKUP(C317,[5]A!$D$2:$L$521,10,FALSE)</f>
        <v>#N/A</v>
      </c>
      <c r="Q317" s="48">
        <f>IFERROR(VLOOKUP(C317,'[4]1ère'!$B$3:$I$89,7,FALSE),0)</f>
        <v>0</v>
      </c>
      <c r="R317" s="48">
        <f>IFERROR(VLOOKUP(C317,'[4]2ème'!$B$3:$I$116,6,FALSE),0)</f>
        <v>0</v>
      </c>
      <c r="S317" s="48">
        <f>IFERROR(VLOOKUP(C317,'[4]3ème'!$B$3:$I$230,6,FALSE),0)</f>
        <v>16</v>
      </c>
      <c r="T317" s="48">
        <f>IFERROR(VLOOKUP(C317,[4]Féminines!$B$3:$I$89,6,FALSE),0)</f>
        <v>0</v>
      </c>
      <c r="U317">
        <f t="shared" si="15"/>
        <v>16</v>
      </c>
    </row>
    <row r="318" spans="1:21" ht="15.6" customHeight="1" x14ac:dyDescent="0.25">
      <c r="A318" s="49" t="e">
        <f t="shared" si="14"/>
        <v>#N/A</v>
      </c>
      <c r="B318" s="15">
        <f t="shared" si="16"/>
        <v>144277</v>
      </c>
      <c r="C318" s="5" t="s">
        <v>721</v>
      </c>
      <c r="D318" s="49" t="s">
        <v>327</v>
      </c>
      <c r="E318" s="49" t="str">
        <f>VLOOKUP(C318,[3]A!$D$2:$J$450,7,FALSE)</f>
        <v>05999112676</v>
      </c>
      <c r="F318" s="50" t="str">
        <f>VLOOKUP(C318,[3]A!$D$2:$H$407,5,FALSE)</f>
        <v>Adulte Masculin 40/49 ans</v>
      </c>
      <c r="J318" s="105">
        <f>VLOOKUP(C318,Route2021!$C$2:$J$1212,8,FALSE)</f>
        <v>1</v>
      </c>
      <c r="N318" s="49">
        <f>VLOOKUP(C318,Bilan!$B$4:$D$1785,3,FALSE)</f>
        <v>144277</v>
      </c>
      <c r="O318" s="49" t="e">
        <f>VLOOKUP(C318,'[6]Feuil1 (2)'!$B$2:$F$145,5,FALSE)</f>
        <v>#N/A</v>
      </c>
      <c r="P318" s="50" t="e">
        <f>VLOOKUP(C318,[5]A!$D$2:$L$521,10,FALSE)</f>
        <v>#N/A</v>
      </c>
      <c r="Q318" s="48">
        <f>IFERROR(VLOOKUP(C318,'[4]1ère'!$B$3:$I$89,7,FALSE),0)</f>
        <v>0</v>
      </c>
      <c r="R318" s="48">
        <f>IFERROR(VLOOKUP(C318,'[4]2ème'!$B$3:$I$116,6,FALSE),0)</f>
        <v>0</v>
      </c>
      <c r="S318" s="48">
        <f>IFERROR(VLOOKUP(C318,'[4]3ème'!$B$3:$I$230,6,FALSE),0)</f>
        <v>6</v>
      </c>
      <c r="T318" s="48">
        <f>IFERROR(VLOOKUP(C318,[4]Féminines!$B$3:$I$89,6,FALSE),0)</f>
        <v>0</v>
      </c>
      <c r="U318">
        <f t="shared" si="15"/>
        <v>6</v>
      </c>
    </row>
    <row r="319" spans="1:21" ht="15.6" customHeight="1" x14ac:dyDescent="0.25">
      <c r="A319" s="49" t="e">
        <f t="shared" si="14"/>
        <v>#N/A</v>
      </c>
      <c r="B319" s="15">
        <f t="shared" si="16"/>
        <v>144396</v>
      </c>
      <c r="C319" s="5" t="s">
        <v>198</v>
      </c>
      <c r="D319" s="49" t="s">
        <v>101</v>
      </c>
      <c r="E319" s="49" t="str">
        <f>VLOOKUP(C319,[3]A!$D$2:$J$450,7,FALSE)</f>
        <v>06210648851</v>
      </c>
      <c r="F319" s="50" t="str">
        <f>VLOOKUP(C319,[3]A!$D$2:$H$407,5,FALSE)</f>
        <v>Adulte Masculin 20/29 ans</v>
      </c>
      <c r="J319" s="105">
        <f>VLOOKUP(C319,Route2021!$C$2:$J$1212,8,FALSE)</f>
        <v>0</v>
      </c>
      <c r="N319" s="49">
        <f>VLOOKUP(C319,Bilan!$B$4:$D$1785,3,FALSE)</f>
        <v>144396</v>
      </c>
      <c r="O319" s="49" t="e">
        <f>VLOOKUP(C319,'[6]Feuil1 (2)'!$B$2:$F$145,5,FALSE)</f>
        <v>#N/A</v>
      </c>
      <c r="P319" s="50" t="e">
        <f>VLOOKUP(C319,[5]A!$D$2:$L$521,10,FALSE)</f>
        <v>#N/A</v>
      </c>
      <c r="Q319" s="48">
        <f>IFERROR(VLOOKUP(C319,'[4]1ère'!$B$3:$I$89,7,FALSE),0)</f>
        <v>0</v>
      </c>
      <c r="R319" s="48">
        <f>IFERROR(VLOOKUP(C319,'[4]2ème'!$B$3:$I$116,6,FALSE),0)</f>
        <v>0</v>
      </c>
      <c r="S319" s="48">
        <f>IFERROR(VLOOKUP(C319,'[4]3ème'!$B$3:$I$230,6,FALSE),0)</f>
        <v>2</v>
      </c>
      <c r="T319" s="48">
        <f>IFERROR(VLOOKUP(C319,[4]Féminines!$B$3:$I$89,6,FALSE),0)</f>
        <v>0</v>
      </c>
      <c r="U319">
        <f t="shared" si="15"/>
        <v>2</v>
      </c>
    </row>
    <row r="320" spans="1:21" ht="15.6" customHeight="1" x14ac:dyDescent="0.25">
      <c r="A320" s="49" t="e">
        <f t="shared" si="14"/>
        <v>#N/A</v>
      </c>
      <c r="B320" s="15">
        <f t="shared" si="16"/>
        <v>1258</v>
      </c>
      <c r="C320" s="5" t="s">
        <v>148</v>
      </c>
      <c r="D320" s="49" t="s">
        <v>2911</v>
      </c>
      <c r="E320" s="49" t="str">
        <f>VLOOKUP(C320,[3]A!$D$2:$J$450,7,FALSE)</f>
        <v>05999109593</v>
      </c>
      <c r="F320" s="50" t="str">
        <f>VLOOKUP(C320,[3]A!$D$2:$H$407,5,FALSE)</f>
        <v>Adulte Masculin 40/49 ans</v>
      </c>
      <c r="J320" s="105">
        <f>VLOOKUP(C320,Route2021!$C$2:$J$1212,8,FALSE)</f>
        <v>1</v>
      </c>
      <c r="N320" s="49">
        <f>VLOOKUP(C320,Bilan!$B$4:$D$1785,3,FALSE)</f>
        <v>1258</v>
      </c>
      <c r="O320" s="49" t="e">
        <f>VLOOKUP(C320,'[6]Feuil1 (2)'!$B$2:$F$145,5,FALSE)</f>
        <v>#N/A</v>
      </c>
      <c r="P320" s="50" t="e">
        <f>VLOOKUP(C320,[5]A!$D$2:$L$521,10,FALSE)</f>
        <v>#N/A</v>
      </c>
      <c r="Q320" s="48">
        <f>IFERROR(VLOOKUP(C320,'[4]1ère'!$B$3:$I$89,7,FALSE),0)</f>
        <v>0</v>
      </c>
      <c r="R320" s="48">
        <f>IFERROR(VLOOKUP(C320,'[4]2ème'!$B$3:$I$116,6,FALSE),0)</f>
        <v>0</v>
      </c>
      <c r="S320" s="48">
        <f>IFERROR(VLOOKUP(C320,'[4]3ème'!$B$3:$I$230,6,FALSE),0)</f>
        <v>2</v>
      </c>
      <c r="T320" s="48">
        <f>IFERROR(VLOOKUP(C320,[4]Féminines!$B$3:$I$89,6,FALSE),0)</f>
        <v>0</v>
      </c>
      <c r="U320">
        <f t="shared" si="15"/>
        <v>2</v>
      </c>
    </row>
    <row r="321" spans="1:21" ht="15.6" customHeight="1" x14ac:dyDescent="0.25">
      <c r="A321" s="49" t="e">
        <f t="shared" si="14"/>
        <v>#N/A</v>
      </c>
      <c r="B321" s="15">
        <f t="shared" si="16"/>
        <v>144546</v>
      </c>
      <c r="C321" t="s">
        <v>549</v>
      </c>
      <c r="D321" s="49" t="s">
        <v>2911</v>
      </c>
      <c r="E321" s="49" t="str">
        <f>VLOOKUP(C321,[3]A!$D$2:$J$450,7,FALSE)</f>
        <v>05999122173</v>
      </c>
      <c r="F321" s="50" t="str">
        <f>VLOOKUP(C321,[3]A!$D$2:$H$407,5,FALSE)</f>
        <v>Adulte Masculin 30/39 ans</v>
      </c>
      <c r="J321" s="105">
        <f>VLOOKUP(C321,Route2021!$C$2:$J$1212,8,FALSE)</f>
        <v>0</v>
      </c>
      <c r="N321" s="49">
        <f>VLOOKUP(C321,Bilan!$B$4:$D$1785,3,FALSE)</f>
        <v>144546</v>
      </c>
      <c r="O321" s="49" t="e">
        <f>VLOOKUP(C321,'[6]Feuil1 (2)'!$B$2:$F$145,5,FALSE)</f>
        <v>#N/A</v>
      </c>
      <c r="P321" s="50" t="e">
        <f>VLOOKUP(C321,[5]A!$D$2:$L$521,10,FALSE)</f>
        <v>#N/A</v>
      </c>
      <c r="Q321" s="48">
        <f>IFERROR(VLOOKUP(C321,'[4]1ère'!$B$3:$I$89,7,FALSE),0)</f>
        <v>0</v>
      </c>
      <c r="R321" s="48">
        <f>IFERROR(VLOOKUP(C321,'[4]2ème'!$B$3:$I$116,6,FALSE),0)</f>
        <v>0</v>
      </c>
      <c r="S321" s="48">
        <f>IFERROR(VLOOKUP(C321,'[4]3ème'!$B$3:$I$230,6,FALSE),0)</f>
        <v>4</v>
      </c>
      <c r="T321" s="48">
        <f>IFERROR(VLOOKUP(C321,[4]Féminines!$B$3:$I$89,6,FALSE),0)</f>
        <v>0</v>
      </c>
      <c r="U321">
        <f t="shared" si="15"/>
        <v>4</v>
      </c>
    </row>
    <row r="322" spans="1:21" ht="15.6" customHeight="1" x14ac:dyDescent="0.25">
      <c r="A322" s="49" t="e">
        <f t="shared" si="14"/>
        <v>#N/A</v>
      </c>
      <c r="B322" s="15" t="e">
        <f t="shared" si="16"/>
        <v>#N/A</v>
      </c>
      <c r="C322"/>
      <c r="D322" s="49"/>
      <c r="E322" s="49" t="e">
        <f>VLOOKUP(C322,[3]A!$D$2:$J$450,7,FALSE)</f>
        <v>#N/A</v>
      </c>
      <c r="F322" s="50" t="e">
        <f>VLOOKUP(C322,[3]A!$D$2:$H$407,5,FALSE)</f>
        <v>#N/A</v>
      </c>
      <c r="J322" s="105">
        <f>VLOOKUP(C322,Route2021!$C$2:$J$1212,8,FALSE)</f>
        <v>0</v>
      </c>
      <c r="N322" s="49" t="e">
        <f>VLOOKUP(C322,Bilan!$B$4:$D$1785,3,FALSE)</f>
        <v>#N/A</v>
      </c>
      <c r="O322" s="49" t="e">
        <f>VLOOKUP(C322,'[6]Feuil1 (2)'!$B$2:$F$145,5,FALSE)</f>
        <v>#N/A</v>
      </c>
      <c r="P322" s="50" t="e">
        <f>VLOOKUP(C322,[5]A!$D$2:$L$521,10,FALSE)</f>
        <v>#N/A</v>
      </c>
      <c r="Q322" s="48">
        <f>IFERROR(VLOOKUP(C322,'[4]1ère'!$B$3:$I$89,7,FALSE),0)</f>
        <v>0</v>
      </c>
      <c r="R322" s="48">
        <f>IFERROR(VLOOKUP(C322,'[4]2ème'!$B$3:$I$116,6,FALSE),0)</f>
        <v>0</v>
      </c>
      <c r="S322" s="48">
        <f>IFERROR(VLOOKUP(C322,'[4]3ème'!$B$3:$I$230,6,FALSE),0)</f>
        <v>0</v>
      </c>
      <c r="T322" s="48">
        <f>IFERROR(VLOOKUP(C322,[4]Féminines!$B$3:$I$89,6,FALSE),0)</f>
        <v>0</v>
      </c>
      <c r="U322">
        <f t="shared" si="15"/>
        <v>0</v>
      </c>
    </row>
    <row r="323" spans="1:21" ht="15.6" customHeight="1" x14ac:dyDescent="0.25">
      <c r="A323" s="49" t="e">
        <f t="shared" ref="A323:A386" si="17">O323</f>
        <v>#N/A</v>
      </c>
      <c r="B323" s="15">
        <f t="shared" si="16"/>
        <v>2432</v>
      </c>
      <c r="C323" t="s">
        <v>2936</v>
      </c>
      <c r="D323" s="49" t="s">
        <v>2625</v>
      </c>
      <c r="E323" s="49" t="str">
        <f>VLOOKUP(C323,[3]A!$D$2:$J$450,7,FALSE)</f>
        <v>06297103930</v>
      </c>
      <c r="F323" s="50" t="str">
        <f>VLOOKUP(C323,[3]A!$D$2:$H$407,5,FALSE)</f>
        <v>Adulte Masculin 20/29 ans</v>
      </c>
      <c r="J323" s="105">
        <f>VLOOKUP(C323,Route2021!$C$2:$J$1212,8,FALSE)</f>
        <v>0</v>
      </c>
      <c r="N323" s="49">
        <f>VLOOKUP(C323,Bilan!$B$4:$D$1785,3,FALSE)</f>
        <v>2432</v>
      </c>
      <c r="O323" s="49" t="e">
        <f>VLOOKUP(C323,'[6]Feuil1 (2)'!$B$2:$F$145,5,FALSE)</f>
        <v>#N/A</v>
      </c>
      <c r="P323" s="50" t="e">
        <f>VLOOKUP(C323,[5]A!$D$2:$L$521,10,FALSE)</f>
        <v>#N/A</v>
      </c>
      <c r="Q323" s="48">
        <f>IFERROR(VLOOKUP(C323,'[4]1ère'!$B$3:$I$89,7,FALSE),0)</f>
        <v>0</v>
      </c>
      <c r="R323" s="48">
        <f>IFERROR(VLOOKUP(C323,'[4]2ème'!$B$3:$I$116,6,FALSE),0)</f>
        <v>0</v>
      </c>
      <c r="S323" s="48">
        <f>IFERROR(VLOOKUP(C323,'[4]3ème'!$B$3:$I$230,6,FALSE),0)</f>
        <v>3</v>
      </c>
      <c r="T323" s="48">
        <f>IFERROR(VLOOKUP(C323,[4]Féminines!$B$3:$I$89,6,FALSE),0)</f>
        <v>0</v>
      </c>
      <c r="U323">
        <f t="shared" ref="U323:U386" si="18">SUM(Q323:T323)</f>
        <v>3</v>
      </c>
    </row>
    <row r="324" spans="1:21" ht="15.6" customHeight="1" x14ac:dyDescent="0.25">
      <c r="A324" s="49" t="e">
        <f t="shared" si="17"/>
        <v>#N/A</v>
      </c>
      <c r="B324" s="15">
        <f t="shared" si="16"/>
        <v>144593</v>
      </c>
      <c r="C324" t="s">
        <v>731</v>
      </c>
      <c r="D324" s="49" t="s">
        <v>327</v>
      </c>
      <c r="E324" s="49" t="str">
        <f>VLOOKUP(C324,[3]A!$D$2:$J$450,7,FALSE)</f>
        <v>05999117341</v>
      </c>
      <c r="F324" s="50" t="str">
        <f>VLOOKUP(C324,[3]A!$D$2:$H$407,5,FALSE)</f>
        <v>Adulte Masculin 40/49 ans</v>
      </c>
      <c r="J324" s="105">
        <f>VLOOKUP(C324,Route2021!$C$2:$J$1212,8,FALSE)</f>
        <v>0</v>
      </c>
      <c r="N324" s="49">
        <f>VLOOKUP(C324,Bilan!$B$4:$D$1785,3,FALSE)</f>
        <v>144593</v>
      </c>
      <c r="O324" s="49" t="e">
        <f>VLOOKUP(C324,'[6]Feuil1 (2)'!$B$2:$F$145,5,FALSE)</f>
        <v>#N/A</v>
      </c>
      <c r="P324" s="50" t="e">
        <f>VLOOKUP(C324,[5]A!$D$2:$L$521,10,FALSE)</f>
        <v>#N/A</v>
      </c>
      <c r="Q324" s="48">
        <f>IFERROR(VLOOKUP(C324,'[4]1ère'!$B$3:$I$89,7,FALSE),0)</f>
        <v>0</v>
      </c>
      <c r="R324" s="48">
        <f>IFERROR(VLOOKUP(C324,'[4]2ème'!$B$3:$I$116,6,FALSE),0)</f>
        <v>0</v>
      </c>
      <c r="S324" s="48">
        <f>IFERROR(VLOOKUP(C324,'[4]3ème'!$B$3:$I$230,6,FALSE),0)</f>
        <v>4</v>
      </c>
      <c r="T324" s="48">
        <f>IFERROR(VLOOKUP(C324,[4]Féminines!$B$3:$I$89,6,FALSE),0)</f>
        <v>0</v>
      </c>
      <c r="U324">
        <f t="shared" si="18"/>
        <v>4</v>
      </c>
    </row>
    <row r="325" spans="1:21" ht="15.6" customHeight="1" x14ac:dyDescent="0.25">
      <c r="A325" s="49" t="e">
        <f t="shared" si="17"/>
        <v>#N/A</v>
      </c>
      <c r="B325" s="15">
        <f t="shared" si="16"/>
        <v>4357</v>
      </c>
      <c r="C325" t="s">
        <v>3671</v>
      </c>
      <c r="D325" s="49" t="s">
        <v>2625</v>
      </c>
      <c r="E325" s="49" t="str">
        <f>VLOOKUP(C325,[3]A!$D$2:$J$450,7,FALSE)</f>
        <v>06297103931</v>
      </c>
      <c r="F325" s="50" t="str">
        <f>VLOOKUP(C325,[3]A!$D$2:$H$407,5,FALSE)</f>
        <v>Adulte Masculin 30/39 ans</v>
      </c>
      <c r="J325" s="105">
        <f>VLOOKUP(C325,Route2021!$C$2:$J$1212,8,FALSE)</f>
        <v>0</v>
      </c>
      <c r="N325" s="49">
        <f>VLOOKUP(C325,Bilan!$B$4:$D$1785,3,FALSE)</f>
        <v>4357</v>
      </c>
      <c r="O325" s="49" t="e">
        <f>VLOOKUP(C325,'[6]Feuil1 (2)'!$B$2:$F$145,5,FALSE)</f>
        <v>#N/A</v>
      </c>
      <c r="P325" s="50" t="e">
        <f>VLOOKUP(C325,[5]A!$D$2:$L$521,10,FALSE)</f>
        <v>#N/A</v>
      </c>
      <c r="Q325" s="48">
        <f>IFERROR(VLOOKUP(C325,'[4]1ère'!$B$3:$I$89,7,FALSE),0)</f>
        <v>0</v>
      </c>
      <c r="R325" s="48">
        <f>IFERROR(VLOOKUP(C325,'[4]2ème'!$B$3:$I$116,6,FALSE),0)</f>
        <v>0</v>
      </c>
      <c r="S325" s="48">
        <f>IFERROR(VLOOKUP(C325,'[4]3ème'!$B$3:$I$230,6,FALSE),0)</f>
        <v>6</v>
      </c>
      <c r="T325" s="48">
        <f>IFERROR(VLOOKUP(C325,[4]Féminines!$B$3:$I$89,6,FALSE),0)</f>
        <v>0</v>
      </c>
      <c r="U325">
        <f t="shared" si="18"/>
        <v>6</v>
      </c>
    </row>
    <row r="326" spans="1:21" ht="15.6" customHeight="1" x14ac:dyDescent="0.25">
      <c r="A326" s="49" t="e">
        <f t="shared" si="17"/>
        <v>#N/A</v>
      </c>
      <c r="B326" s="15">
        <f t="shared" si="16"/>
        <v>7135</v>
      </c>
      <c r="C326" t="s">
        <v>2401</v>
      </c>
      <c r="D326" s="49" t="s">
        <v>88</v>
      </c>
      <c r="E326" s="49" t="str">
        <f>VLOOKUP(C326,[3]A!$D$2:$J$450,7,FALSE)</f>
        <v>05999063433</v>
      </c>
      <c r="F326" s="50" t="str">
        <f>VLOOKUP(C326,[3]A!$D$2:$H$407,5,FALSE)</f>
        <v>Adulte Masculin 40/49 ans</v>
      </c>
      <c r="J326" s="105">
        <f>VLOOKUP(C326,Route2021!$C$2:$J$1212,8,FALSE)</f>
        <v>0</v>
      </c>
      <c r="N326" s="49">
        <f>VLOOKUP(C326,Bilan!$B$4:$D$1785,3,FALSE)</f>
        <v>7135</v>
      </c>
      <c r="O326" s="49" t="e">
        <f>VLOOKUP(C326,'[6]Feuil1 (2)'!$B$2:$F$145,5,FALSE)</f>
        <v>#N/A</v>
      </c>
      <c r="P326" s="50" t="e">
        <f>VLOOKUP(C326,[5]A!$D$2:$L$521,10,FALSE)</f>
        <v>#N/A</v>
      </c>
      <c r="Q326" s="48">
        <f>IFERROR(VLOOKUP(C326,'[4]1ère'!$B$3:$I$89,7,FALSE),0)</f>
        <v>0</v>
      </c>
      <c r="R326" s="48">
        <f>IFERROR(VLOOKUP(C326,'[4]2ème'!$B$3:$I$116,6,FALSE),0)</f>
        <v>0</v>
      </c>
      <c r="S326" s="48">
        <f>IFERROR(VLOOKUP(C326,'[4]3ème'!$B$3:$I$230,6,FALSE),0)</f>
        <v>7</v>
      </c>
      <c r="T326" s="48">
        <f>IFERROR(VLOOKUP(C326,[4]Féminines!$B$3:$I$89,6,FALSE),0)</f>
        <v>0</v>
      </c>
      <c r="U326">
        <f t="shared" si="18"/>
        <v>7</v>
      </c>
    </row>
    <row r="327" spans="1:21" ht="15.6" customHeight="1" x14ac:dyDescent="0.25">
      <c r="A327" s="49" t="e">
        <f t="shared" si="17"/>
        <v>#N/A</v>
      </c>
      <c r="B327" s="15">
        <f t="shared" si="16"/>
        <v>2435</v>
      </c>
      <c r="C327" t="s">
        <v>2934</v>
      </c>
      <c r="D327" s="49" t="s">
        <v>2625</v>
      </c>
      <c r="E327" s="49" t="str">
        <f>VLOOKUP(C327,[3]A!$D$2:$J$450,7,FALSE)</f>
        <v>06297103932</v>
      </c>
      <c r="F327" s="50" t="str">
        <f>VLOOKUP(C327,[3]A!$D$2:$H$407,5,FALSE)</f>
        <v>Adulte Masculin 30/39 ans</v>
      </c>
      <c r="J327" s="105">
        <f>VLOOKUP(C327,Route2021!$C$2:$J$1212,8,FALSE)</f>
        <v>0</v>
      </c>
      <c r="N327" s="49">
        <f>VLOOKUP(C327,Bilan!$B$4:$D$1785,3,FALSE)</f>
        <v>2435</v>
      </c>
      <c r="O327" s="49" t="e">
        <f>VLOOKUP(C327,'[6]Feuil1 (2)'!$B$2:$F$145,5,FALSE)</f>
        <v>#N/A</v>
      </c>
      <c r="P327" s="50" t="e">
        <f>VLOOKUP(C327,[5]A!$D$2:$L$521,10,FALSE)</f>
        <v>#N/A</v>
      </c>
      <c r="Q327" s="48">
        <f>IFERROR(VLOOKUP(C327,'[4]1ère'!$B$3:$I$89,7,FALSE),0)</f>
        <v>0</v>
      </c>
      <c r="R327" s="48">
        <f>IFERROR(VLOOKUP(C327,'[4]2ème'!$B$3:$I$116,6,FALSE),0)</f>
        <v>0</v>
      </c>
      <c r="S327" s="48">
        <f>IFERROR(VLOOKUP(C327,'[4]3ème'!$B$3:$I$230,6,FALSE),0)</f>
        <v>2</v>
      </c>
      <c r="T327" s="48">
        <f>IFERROR(VLOOKUP(C327,[4]Féminines!$B$3:$I$89,6,FALSE),0)</f>
        <v>0</v>
      </c>
      <c r="U327">
        <f t="shared" si="18"/>
        <v>2</v>
      </c>
    </row>
    <row r="328" spans="1:21" ht="15.6" customHeight="1" x14ac:dyDescent="0.25">
      <c r="A328" s="49">
        <f t="shared" si="17"/>
        <v>15</v>
      </c>
      <c r="B328" s="15">
        <f t="shared" si="16"/>
        <v>1255</v>
      </c>
      <c r="C328" t="s">
        <v>147</v>
      </c>
      <c r="D328" s="49" t="s">
        <v>96</v>
      </c>
      <c r="E328" s="49" t="str">
        <f>VLOOKUP(C328,[3]A!$D$2:$J$450,7,FALSE)</f>
        <v>05999094079</v>
      </c>
      <c r="F328" s="50" t="str">
        <f>VLOOKUP(C328,[3]A!$D$2:$H$407,5,FALSE)</f>
        <v>Adulte Masculin 50/59 ans</v>
      </c>
      <c r="J328" s="105">
        <f>VLOOKUP(C328,Route2021!$C$2:$J$1212,8,FALSE)</f>
        <v>0</v>
      </c>
      <c r="N328" s="49">
        <f>VLOOKUP(C328,Bilan!$B$4:$D$1785,3,FALSE)</f>
        <v>1255</v>
      </c>
      <c r="O328" s="49">
        <f>VLOOKUP(C328,'[6]Feuil1 (2)'!$B$2:$F$145,5,FALSE)</f>
        <v>15</v>
      </c>
      <c r="P328" s="50" t="e">
        <f>VLOOKUP(C328,[5]A!$D$2:$L$521,10,FALSE)</f>
        <v>#N/A</v>
      </c>
      <c r="Q328" s="48">
        <f>IFERROR(VLOOKUP(C328,'[4]1ère'!$B$3:$I$89,7,FALSE),0)</f>
        <v>0</v>
      </c>
      <c r="R328" s="48">
        <f>IFERROR(VLOOKUP(C328,'[4]2ème'!$B$3:$I$116,6,FALSE),0)</f>
        <v>0</v>
      </c>
      <c r="S328" s="48">
        <f>IFERROR(VLOOKUP(C328,'[4]3ème'!$B$3:$I$230,6,FALSE),0)</f>
        <v>8</v>
      </c>
      <c r="T328" s="48">
        <f>IFERROR(VLOOKUP(C328,[4]Féminines!$B$3:$I$89,6,FALSE),0)</f>
        <v>0</v>
      </c>
      <c r="U328">
        <f t="shared" si="18"/>
        <v>8</v>
      </c>
    </row>
    <row r="329" spans="1:21" ht="15.6" customHeight="1" x14ac:dyDescent="0.25">
      <c r="A329" s="49" t="e">
        <f t="shared" si="17"/>
        <v>#N/A</v>
      </c>
      <c r="B329" s="15">
        <f t="shared" si="16"/>
        <v>5165</v>
      </c>
      <c r="C329" t="s">
        <v>3806</v>
      </c>
      <c r="D329" s="49" t="s">
        <v>202</v>
      </c>
      <c r="E329" s="49" t="str">
        <f>VLOOKUP(C329,[3]A!$D$2:$J$450,7,FALSE)</f>
        <v>05999086376</v>
      </c>
      <c r="F329" s="50" t="str">
        <f>VLOOKUP(C329,[3]A!$D$2:$H$407,5,FALSE)</f>
        <v>Adulte Masculin 20/29 ans</v>
      </c>
      <c r="J329" s="105">
        <v>0</v>
      </c>
      <c r="N329" s="49">
        <f>VLOOKUP(C329,Bilan!$B$4:$D$1785,3,FALSE)</f>
        <v>5165</v>
      </c>
      <c r="O329" s="49" t="e">
        <f>VLOOKUP(C329,'[6]Feuil1 (2)'!$B$2:$F$145,5,FALSE)</f>
        <v>#N/A</v>
      </c>
      <c r="P329" s="50" t="e">
        <f>VLOOKUP(C329,[5]A!$D$2:$L$521,10,FALSE)</f>
        <v>#N/A</v>
      </c>
      <c r="Q329" s="48">
        <f>IFERROR(VLOOKUP(C329,'[4]1ère'!$B$3:$I$89,7,FALSE),0)</f>
        <v>0</v>
      </c>
      <c r="R329" s="48">
        <f>IFERROR(VLOOKUP(C329,'[4]2ème'!$B$3:$I$116,6,FALSE),0)</f>
        <v>0</v>
      </c>
      <c r="S329" s="48">
        <f>IFERROR(VLOOKUP(C329,'[4]3ème'!$B$3:$I$230,6,FALSE),0)</f>
        <v>4</v>
      </c>
      <c r="T329" s="48">
        <f>IFERROR(VLOOKUP(C329,[4]Féminines!$B$3:$I$89,6,FALSE),0)</f>
        <v>0</v>
      </c>
      <c r="U329">
        <f t="shared" si="18"/>
        <v>4</v>
      </c>
    </row>
    <row r="330" spans="1:21" ht="15.6" customHeight="1" x14ac:dyDescent="0.25">
      <c r="A330" s="49" t="e">
        <f t="shared" si="17"/>
        <v>#N/A</v>
      </c>
      <c r="B330" s="15">
        <f t="shared" si="16"/>
        <v>4482</v>
      </c>
      <c r="C330" t="s">
        <v>3562</v>
      </c>
      <c r="D330" s="49" t="s">
        <v>183</v>
      </c>
      <c r="E330" s="49" t="str">
        <f>VLOOKUP(C330,[3]A!$D$2:$J$450,7,FALSE)</f>
        <v>05996217479</v>
      </c>
      <c r="F330" s="50" t="str">
        <f>VLOOKUP(C330,[3]A!$D$2:$H$407,5,FALSE)</f>
        <v>Adulte Masculin 30/39 ans</v>
      </c>
      <c r="J330" s="105" t="e">
        <f>VLOOKUP(C330,Route2021!$C$2:$J$1212,8,FALSE)</f>
        <v>#N/A</v>
      </c>
      <c r="N330" s="49">
        <f>VLOOKUP(C330,Bilan!$B$4:$D$1785,3,FALSE)</f>
        <v>4482</v>
      </c>
      <c r="O330" s="49" t="e">
        <f>VLOOKUP(C330,'[6]Feuil1 (2)'!$B$2:$F$145,5,FALSE)</f>
        <v>#N/A</v>
      </c>
      <c r="P330" s="50" t="e">
        <f>VLOOKUP(C330,[5]A!$D$2:$L$521,10,FALSE)</f>
        <v>#N/A</v>
      </c>
      <c r="Q330" s="48">
        <f>IFERROR(VLOOKUP(C330,'[4]1ère'!$B$3:$I$89,7,FALSE),0)</f>
        <v>0</v>
      </c>
      <c r="R330" s="48">
        <f>IFERROR(VLOOKUP(C330,'[4]2ème'!$B$3:$I$116,6,FALSE),0)</f>
        <v>0</v>
      </c>
      <c r="S330" s="48">
        <f>IFERROR(VLOOKUP(C330,'[4]3ème'!$B$3:$I$230,6,FALSE),0)</f>
        <v>4</v>
      </c>
      <c r="T330" s="48">
        <f>IFERROR(VLOOKUP(C330,[4]Féminines!$B$3:$I$89,6,FALSE),0)</f>
        <v>0</v>
      </c>
      <c r="U330">
        <f t="shared" si="18"/>
        <v>4</v>
      </c>
    </row>
    <row r="331" spans="1:21" ht="15.6" customHeight="1" x14ac:dyDescent="0.25">
      <c r="A331" s="49" t="e">
        <f t="shared" si="17"/>
        <v>#N/A</v>
      </c>
      <c r="B331" s="15">
        <f t="shared" si="16"/>
        <v>7009</v>
      </c>
      <c r="C331" t="s">
        <v>3642</v>
      </c>
      <c r="D331" s="49" t="s">
        <v>126</v>
      </c>
      <c r="E331" s="49" t="str">
        <f>VLOOKUP(C331,[3]A!$D$2:$J$450,7,FALSE)</f>
        <v>06297107677</v>
      </c>
      <c r="F331" s="50" t="str">
        <f>VLOOKUP(C331,[3]A!$D$2:$H$407,5,FALSE)</f>
        <v>Adulte Masculin 30/39 ans</v>
      </c>
      <c r="J331" s="105" t="e">
        <f>VLOOKUP(C331,Route2021!$C$2:$J$1212,8,FALSE)</f>
        <v>#N/A</v>
      </c>
      <c r="N331" s="49">
        <f>VLOOKUP(C331,Bilan!$B$4:$D$1785,3,FALSE)</f>
        <v>7009</v>
      </c>
      <c r="O331" s="49" t="e">
        <f>VLOOKUP(C331,'[6]Feuil1 (2)'!$B$2:$F$145,5,FALSE)</f>
        <v>#N/A</v>
      </c>
      <c r="P331" s="50" t="e">
        <f>VLOOKUP(C331,[5]A!$D$2:$L$521,10,FALSE)</f>
        <v>#N/A</v>
      </c>
      <c r="Q331" s="48">
        <f>IFERROR(VLOOKUP(C331,'[4]1ère'!$B$3:$I$89,7,FALSE),0)</f>
        <v>0</v>
      </c>
      <c r="R331" s="48">
        <f>IFERROR(VLOOKUP(C331,'[4]2ème'!$B$3:$I$116,6,FALSE),0)</f>
        <v>0</v>
      </c>
      <c r="S331" s="48">
        <f>IFERROR(VLOOKUP(C331,'[4]3ème'!$B$3:$I$230,6,FALSE),0)</f>
        <v>4</v>
      </c>
      <c r="T331" s="48">
        <f>IFERROR(VLOOKUP(C331,[4]Féminines!$B$3:$I$89,6,FALSE),0)</f>
        <v>0</v>
      </c>
      <c r="U331">
        <f t="shared" si="18"/>
        <v>4</v>
      </c>
    </row>
    <row r="332" spans="1:21" ht="15.6" customHeight="1" x14ac:dyDescent="0.25">
      <c r="A332" s="49" t="e">
        <f t="shared" si="17"/>
        <v>#N/A</v>
      </c>
      <c r="B332" s="15">
        <f t="shared" si="16"/>
        <v>2363</v>
      </c>
      <c r="C332" t="s">
        <v>3672</v>
      </c>
      <c r="D332" s="49" t="s">
        <v>126</v>
      </c>
      <c r="E332" s="49" t="str">
        <f>VLOOKUP(C332,[3]A!$D$2:$J$450,7,FALSE)</f>
        <v>06297107678</v>
      </c>
      <c r="F332" s="50" t="str">
        <f>VLOOKUP(C332,[3]A!$D$2:$H$407,5,FALSE)</f>
        <v>Adulte Masculin 20/29 ans</v>
      </c>
      <c r="J332" s="105" t="e">
        <f>VLOOKUP(C332,Route2021!$C$2:$J$1212,8,FALSE)</f>
        <v>#N/A</v>
      </c>
      <c r="N332" s="49">
        <f>VLOOKUP(C332,Bilan!$B$4:$D$1785,3,FALSE)</f>
        <v>2363</v>
      </c>
      <c r="O332" s="49" t="e">
        <f>VLOOKUP(C332,'[6]Feuil1 (2)'!$B$2:$F$145,5,FALSE)</f>
        <v>#N/A</v>
      </c>
      <c r="P332" s="50" t="e">
        <f>VLOOKUP(C332,[5]A!$D$2:$L$521,10,FALSE)</f>
        <v>#N/A</v>
      </c>
      <c r="Q332" s="48">
        <f>IFERROR(VLOOKUP(C332,'[4]1ère'!$B$3:$I$89,7,FALSE),0)</f>
        <v>0</v>
      </c>
      <c r="R332" s="48">
        <f>IFERROR(VLOOKUP(C332,'[4]2ème'!$B$3:$I$116,6,FALSE),0)</f>
        <v>0</v>
      </c>
      <c r="S332" s="48">
        <f>IFERROR(VLOOKUP(C332,'[4]3ème'!$B$3:$I$230,6,FALSE),0)</f>
        <v>4</v>
      </c>
      <c r="T332" s="48">
        <f>IFERROR(VLOOKUP(C332,[4]Féminines!$B$3:$I$89,6,FALSE),0)</f>
        <v>0</v>
      </c>
      <c r="U332">
        <f t="shared" si="18"/>
        <v>4</v>
      </c>
    </row>
    <row r="333" spans="1:21" ht="15.6" customHeight="1" x14ac:dyDescent="0.25">
      <c r="A333" s="49" t="e">
        <f t="shared" si="17"/>
        <v>#N/A</v>
      </c>
      <c r="B333" s="15">
        <f t="shared" si="16"/>
        <v>2325</v>
      </c>
      <c r="C333" t="s">
        <v>2839</v>
      </c>
      <c r="D333" s="49" t="s">
        <v>126</v>
      </c>
      <c r="E333" s="49" t="str">
        <f>VLOOKUP(C333,[3]A!$D$2:$J$450,7,FALSE)</f>
        <v>06297083855</v>
      </c>
      <c r="F333" s="50" t="str">
        <f>VLOOKUP(C333,[3]A!$D$2:$H$407,5,FALSE)</f>
        <v>Adulte Masculin 50/59 ans</v>
      </c>
      <c r="J333" s="105">
        <f>VLOOKUP(C333,Route2021!$C$2:$J$1212,8,FALSE)</f>
        <v>0</v>
      </c>
      <c r="N333" s="49">
        <f>VLOOKUP(C333,Bilan!$B$4:$D$1785,3,FALSE)</f>
        <v>2325</v>
      </c>
      <c r="O333" s="49" t="e">
        <f>VLOOKUP(C333,'[6]Feuil1 (2)'!$B$2:$F$145,5,FALSE)</f>
        <v>#N/A</v>
      </c>
      <c r="P333" s="50" t="e">
        <f>VLOOKUP(C333,[5]A!$D$2:$L$521,10,FALSE)</f>
        <v>#N/A</v>
      </c>
      <c r="Q333" s="48">
        <f>IFERROR(VLOOKUP(C333,'[4]1ère'!$B$3:$I$89,7,FALSE),0)</f>
        <v>0</v>
      </c>
      <c r="R333" s="48">
        <f>IFERROR(VLOOKUP(C333,'[4]2ème'!$B$3:$I$116,6,FALSE),0)</f>
        <v>0</v>
      </c>
      <c r="S333" s="48">
        <f>IFERROR(VLOOKUP(C333,'[4]3ème'!$B$3:$I$230,6,FALSE),0)</f>
        <v>1</v>
      </c>
      <c r="T333" s="48">
        <f>IFERROR(VLOOKUP(C333,[4]Féminines!$B$3:$I$89,6,FALSE),0)</f>
        <v>0</v>
      </c>
      <c r="U333">
        <f t="shared" si="18"/>
        <v>1</v>
      </c>
    </row>
    <row r="334" spans="1:21" ht="15.6" customHeight="1" x14ac:dyDescent="0.25">
      <c r="A334" s="49" t="e">
        <f t="shared" si="17"/>
        <v>#N/A</v>
      </c>
      <c r="B334" s="15">
        <f t="shared" si="16"/>
        <v>2333</v>
      </c>
      <c r="C334" t="s">
        <v>3813</v>
      </c>
      <c r="D334" s="49" t="s">
        <v>126</v>
      </c>
      <c r="E334" s="49" t="str">
        <f>VLOOKUP(C334,[3]A!$D$2:$J$450,7,FALSE)</f>
        <v>06297103595</v>
      </c>
      <c r="F334" s="50" t="str">
        <f>VLOOKUP(C334,[3]A!$D$2:$H$407,5,FALSE)</f>
        <v>Adulte Masculin 50/59 ans</v>
      </c>
      <c r="J334" s="105">
        <f>VLOOKUP(C334,Route2021!$C$2:$J$1212,8,FALSE)</f>
        <v>0</v>
      </c>
      <c r="N334" s="49">
        <f>VLOOKUP(C334,Bilan!$B$4:$D$1785,3,FALSE)</f>
        <v>2333</v>
      </c>
      <c r="O334" s="49" t="e">
        <f>VLOOKUP(C334,'[6]Feuil1 (2)'!$B$2:$F$145,5,FALSE)</f>
        <v>#N/A</v>
      </c>
      <c r="P334" s="50" t="e">
        <f>VLOOKUP(C334,[5]A!$D$2:$L$521,10,FALSE)</f>
        <v>#N/A</v>
      </c>
      <c r="Q334" s="48">
        <f>IFERROR(VLOOKUP(C334,'[4]1ère'!$B$3:$I$89,7,FALSE),0)</f>
        <v>0</v>
      </c>
      <c r="R334" s="48">
        <f>IFERROR(VLOOKUP(C334,'[4]2ème'!$B$3:$I$116,6,FALSE),0)</f>
        <v>0</v>
      </c>
      <c r="S334" s="48">
        <f>IFERROR(VLOOKUP(C334,'[4]3ème'!$B$3:$I$230,6,FALSE),0)</f>
        <v>1</v>
      </c>
      <c r="T334" s="48">
        <f>IFERROR(VLOOKUP(C334,[4]Féminines!$B$3:$I$89,6,FALSE),0)</f>
        <v>0</v>
      </c>
      <c r="U334">
        <f t="shared" si="18"/>
        <v>1</v>
      </c>
    </row>
    <row r="335" spans="1:21" ht="15.6" customHeight="1" x14ac:dyDescent="0.25">
      <c r="A335" s="49" t="e">
        <f t="shared" si="17"/>
        <v>#N/A</v>
      </c>
      <c r="B335" s="15">
        <f t="shared" si="16"/>
        <v>1324</v>
      </c>
      <c r="C335" t="s">
        <v>951</v>
      </c>
      <c r="D335" s="49" t="s">
        <v>183</v>
      </c>
      <c r="E335" s="49" t="str">
        <f>VLOOKUP(C335,[3]A!$D$2:$J$450,7,FALSE)</f>
        <v>05999089245</v>
      </c>
      <c r="F335" s="50" t="str">
        <f>VLOOKUP(C335,[3]A!$D$2:$H$407,5,FALSE)</f>
        <v>Adulte Masculin 40/49 ans</v>
      </c>
      <c r="J335" s="105">
        <f>VLOOKUP(C335,Route2021!$C$2:$J$1212,8,FALSE)</f>
        <v>1</v>
      </c>
      <c r="N335" s="49">
        <f>VLOOKUP(C335,Bilan!$B$4:$D$1785,3,FALSE)</f>
        <v>1324</v>
      </c>
      <c r="O335" s="49" t="e">
        <f>VLOOKUP(C335,'[6]Feuil1 (2)'!$B$2:$F$145,5,FALSE)</f>
        <v>#N/A</v>
      </c>
      <c r="P335" s="50" t="e">
        <f>VLOOKUP(C335,[5]A!$D$2:$L$521,10,FALSE)</f>
        <v>#N/A</v>
      </c>
      <c r="Q335" s="48">
        <f>IFERROR(VLOOKUP(C335,'[4]1ère'!$B$3:$I$89,7,FALSE),0)</f>
        <v>0</v>
      </c>
      <c r="R335" s="48">
        <f>IFERROR(VLOOKUP(C335,'[4]2ème'!$B$3:$I$116,6,FALSE),0)</f>
        <v>0</v>
      </c>
      <c r="S335" s="48">
        <f>IFERROR(VLOOKUP(C335,'[4]3ème'!$B$3:$I$230,6,FALSE),0)</f>
        <v>2</v>
      </c>
      <c r="T335" s="48">
        <f>IFERROR(VLOOKUP(C335,[4]Féminines!$B$3:$I$89,6,FALSE),0)</f>
        <v>0</v>
      </c>
      <c r="U335">
        <f t="shared" si="18"/>
        <v>2</v>
      </c>
    </row>
    <row r="336" spans="1:21" ht="15.6" customHeight="1" x14ac:dyDescent="0.25">
      <c r="A336" s="49">
        <f t="shared" si="17"/>
        <v>32</v>
      </c>
      <c r="B336" s="15">
        <f t="shared" si="16"/>
        <v>1311</v>
      </c>
      <c r="C336" t="s">
        <v>3589</v>
      </c>
      <c r="D336" s="49" t="s">
        <v>2911</v>
      </c>
      <c r="E336" s="49" t="str">
        <f>VLOOKUP(C336,[3]A!$D$2:$J$450,7,FALSE)</f>
        <v>05999111191</v>
      </c>
      <c r="F336" s="50" t="str">
        <f>VLOOKUP(C336,[3]A!$D$2:$H$407,5,FALSE)</f>
        <v>Adulte Masculin 30/39 ans</v>
      </c>
      <c r="J336" s="105">
        <f>VLOOKUP(C336,Route2021!$C$2:$J$1212,8,FALSE)</f>
        <v>1</v>
      </c>
      <c r="N336" s="49">
        <f>VLOOKUP(C336,Bilan!$B$4:$D$1785,3,FALSE)</f>
        <v>1311</v>
      </c>
      <c r="O336" s="49">
        <f>VLOOKUP(C336,'[6]Feuil1 (2)'!$B$2:$F$145,5,FALSE)</f>
        <v>32</v>
      </c>
      <c r="P336" s="50" t="e">
        <f>VLOOKUP(C336,[5]A!$D$2:$L$521,10,FALSE)</f>
        <v>#N/A</v>
      </c>
      <c r="Q336" s="48">
        <f>IFERROR(VLOOKUP(C336,'[4]1ère'!$B$3:$I$89,7,FALSE),0)</f>
        <v>0</v>
      </c>
      <c r="R336" s="48">
        <f>IFERROR(VLOOKUP(C336,'[4]2ème'!$B$3:$I$116,6,FALSE),0)</f>
        <v>0</v>
      </c>
      <c r="S336" s="48">
        <f>IFERROR(VLOOKUP(C336,'[4]3ème'!$B$3:$I$230,6,FALSE),0)</f>
        <v>6</v>
      </c>
      <c r="T336" s="48">
        <f>IFERROR(VLOOKUP(C336,[4]Féminines!$B$3:$I$89,6,FALSE),0)</f>
        <v>0</v>
      </c>
      <c r="U336">
        <f t="shared" si="18"/>
        <v>6</v>
      </c>
    </row>
    <row r="337" spans="1:21" ht="15.6" customHeight="1" x14ac:dyDescent="0.25">
      <c r="A337" s="49" t="e">
        <f t="shared" si="17"/>
        <v>#N/A</v>
      </c>
      <c r="B337" s="15">
        <f t="shared" si="16"/>
        <v>2558</v>
      </c>
      <c r="C337" t="s">
        <v>3295</v>
      </c>
      <c r="D337" s="49" t="s">
        <v>14</v>
      </c>
      <c r="E337" s="49" t="str">
        <f>VLOOKUP(C337,[3]A!$D$2:$J$450,7,FALSE)</f>
        <v>05999127977</v>
      </c>
      <c r="F337" s="50" t="str">
        <f>VLOOKUP(C337,[3]A!$D$2:$H$407,5,FALSE)</f>
        <v>Adulte Masculin 20/29 ans</v>
      </c>
      <c r="J337" s="105">
        <f>VLOOKUP(C337,Route2021!$C$2:$J$1212,8,FALSE)</f>
        <v>0</v>
      </c>
      <c r="N337" s="49">
        <f>VLOOKUP(C337,Bilan!$B$4:$D$1785,3,FALSE)</f>
        <v>2558</v>
      </c>
      <c r="O337" s="49" t="e">
        <f>VLOOKUP(C337,'[6]Feuil1 (2)'!$B$2:$F$145,5,FALSE)</f>
        <v>#N/A</v>
      </c>
      <c r="P337" s="50" t="e">
        <f>VLOOKUP(C337,[5]A!$D$2:$L$521,10,FALSE)</f>
        <v>#N/A</v>
      </c>
      <c r="Q337" s="48">
        <f>IFERROR(VLOOKUP(C337,'[4]1ère'!$B$3:$I$89,7,FALSE),0)</f>
        <v>0</v>
      </c>
      <c r="R337" s="48">
        <f>IFERROR(VLOOKUP(C337,'[4]2ème'!$B$3:$I$116,6,FALSE),0)</f>
        <v>0</v>
      </c>
      <c r="S337" s="48">
        <f>IFERROR(VLOOKUP(C337,'[4]3ème'!$B$3:$I$230,6,FALSE),0)</f>
        <v>1</v>
      </c>
      <c r="T337" s="48">
        <f>IFERROR(VLOOKUP(C337,[4]Féminines!$B$3:$I$89,6,FALSE),0)</f>
        <v>0</v>
      </c>
      <c r="U337">
        <f t="shared" si="18"/>
        <v>1</v>
      </c>
    </row>
    <row r="338" spans="1:21" ht="15.6" customHeight="1" x14ac:dyDescent="0.25">
      <c r="A338" s="49">
        <f t="shared" si="17"/>
        <v>129</v>
      </c>
      <c r="B338" s="15">
        <f t="shared" si="16"/>
        <v>144617</v>
      </c>
      <c r="C338" t="s">
        <v>580</v>
      </c>
      <c r="D338" s="49" t="s">
        <v>14</v>
      </c>
      <c r="E338" s="49" t="str">
        <f>VLOOKUP(C338,[3]A!$D$2:$J$450,7,FALSE)</f>
        <v>05992014293</v>
      </c>
      <c r="F338" s="50" t="str">
        <f>VLOOKUP(C338,[3]A!$D$2:$H$407,5,FALSE)</f>
        <v>Adulte Masculin 60 ans et plus</v>
      </c>
      <c r="J338" s="105">
        <f>VLOOKUP(C338,Route2021!$C$2:$J$1212,8,FALSE)</f>
        <v>1</v>
      </c>
      <c r="N338" s="49">
        <f>VLOOKUP(C338,Bilan!$B$4:$D$1785,3,FALSE)</f>
        <v>144617</v>
      </c>
      <c r="O338" s="49">
        <f>VLOOKUP(C338,'[6]Feuil1 (2)'!$B$2:$F$145,5,FALSE)</f>
        <v>129</v>
      </c>
      <c r="P338" s="50" t="e">
        <f>VLOOKUP(C338,[5]A!$D$2:$L$521,10,FALSE)</f>
        <v>#N/A</v>
      </c>
      <c r="Q338" s="48">
        <f>IFERROR(VLOOKUP(C338,'[4]1ère'!$B$3:$I$89,7,FALSE),0)</f>
        <v>0</v>
      </c>
      <c r="R338" s="48">
        <f>IFERROR(VLOOKUP(C338,'[4]2ème'!$B$3:$I$116,6,FALSE),0)</f>
        <v>0</v>
      </c>
      <c r="S338" s="48">
        <f>IFERROR(VLOOKUP(C338,'[4]3ème'!$B$3:$I$230,6,FALSE),0)</f>
        <v>11</v>
      </c>
      <c r="T338" s="48">
        <f>IFERROR(VLOOKUP(C338,[4]Féminines!$B$3:$I$89,6,FALSE),0)</f>
        <v>0</v>
      </c>
      <c r="U338">
        <f t="shared" si="18"/>
        <v>11</v>
      </c>
    </row>
    <row r="339" spans="1:21" ht="15.6" customHeight="1" x14ac:dyDescent="0.25">
      <c r="A339" s="49" t="e">
        <f t="shared" si="17"/>
        <v>#N/A</v>
      </c>
      <c r="B339" s="15">
        <f t="shared" si="16"/>
        <v>5149</v>
      </c>
      <c r="C339" t="s">
        <v>1871</v>
      </c>
      <c r="D339" s="49" t="s">
        <v>140</v>
      </c>
      <c r="E339" s="49" t="str">
        <f>VLOOKUP(C339,[3]A!$D$2:$J$450,7,FALSE)</f>
        <v>05996214949</v>
      </c>
      <c r="F339" s="50" t="str">
        <f>VLOOKUP(C339,[3]A!$D$2:$H$407,5,FALSE)</f>
        <v>Adulte Masculin 40/49 ans</v>
      </c>
      <c r="J339" s="105">
        <f>VLOOKUP(C339,Route2021!$C$2:$J$1212,8,FALSE)</f>
        <v>0</v>
      </c>
      <c r="N339" s="49">
        <f>VLOOKUP(C339,Bilan!$B$4:$D$1785,3,FALSE)</f>
        <v>5149</v>
      </c>
      <c r="O339" s="49" t="e">
        <f>VLOOKUP(C339,'[6]Feuil1 (2)'!$B$2:$F$145,5,FALSE)</f>
        <v>#N/A</v>
      </c>
      <c r="P339" s="50" t="e">
        <f>VLOOKUP(C339,[5]A!$D$2:$L$521,10,FALSE)</f>
        <v>#N/A</v>
      </c>
      <c r="Q339" s="48">
        <f>IFERROR(VLOOKUP(C339,'[4]1ère'!$B$3:$I$89,7,FALSE),0)</f>
        <v>0</v>
      </c>
      <c r="R339" s="48">
        <f>IFERROR(VLOOKUP(C339,'[4]2ème'!$B$3:$I$116,6,FALSE),0)</f>
        <v>0</v>
      </c>
      <c r="S339" s="48">
        <f>IFERROR(VLOOKUP(C339,'[4]3ème'!$B$3:$I$230,6,FALSE),0)</f>
        <v>2</v>
      </c>
      <c r="T339" s="48">
        <f>IFERROR(VLOOKUP(C339,[4]Féminines!$B$3:$I$89,6,FALSE),0)</f>
        <v>0</v>
      </c>
      <c r="U339">
        <f t="shared" si="18"/>
        <v>2</v>
      </c>
    </row>
    <row r="340" spans="1:21" ht="15.6" customHeight="1" x14ac:dyDescent="0.25">
      <c r="A340" s="49" t="e">
        <f t="shared" si="17"/>
        <v>#N/A</v>
      </c>
      <c r="B340" s="15">
        <f t="shared" si="16"/>
        <v>2284</v>
      </c>
      <c r="C340" t="s">
        <v>3653</v>
      </c>
      <c r="D340" s="49" t="s">
        <v>84</v>
      </c>
      <c r="E340" s="49" t="str">
        <f>VLOOKUP(C340,[3]A!$D$2:$J$450,7,FALSE)</f>
        <v>05999128028</v>
      </c>
      <c r="F340" s="50" t="str">
        <f>VLOOKUP(C340,[3]A!$D$2:$H$407,5,FALSE)</f>
        <v>Adulte Masculin 30/39 ans</v>
      </c>
      <c r="J340" s="105">
        <f>VLOOKUP(C340,Route2021!$C$2:$J$1212,8,FALSE)</f>
        <v>0</v>
      </c>
      <c r="N340" s="49">
        <f>VLOOKUP(C340,Bilan!$B$4:$D$1785,3,FALSE)</f>
        <v>2284</v>
      </c>
      <c r="O340" s="49" t="e">
        <f>VLOOKUP(C340,'[6]Feuil1 (2)'!$B$2:$F$145,5,FALSE)</f>
        <v>#N/A</v>
      </c>
      <c r="P340" s="50" t="e">
        <f>VLOOKUP(C340,[5]A!$D$2:$L$521,10,FALSE)</f>
        <v>#N/A</v>
      </c>
      <c r="Q340" s="48">
        <f>IFERROR(VLOOKUP(C340,'[4]1ère'!$B$3:$I$89,7,FALSE),0)</f>
        <v>0</v>
      </c>
      <c r="R340" s="48">
        <f>IFERROR(VLOOKUP(C340,'[4]2ème'!$B$3:$I$116,6,FALSE),0)</f>
        <v>0</v>
      </c>
      <c r="S340" s="48">
        <f>IFERROR(VLOOKUP(C340,'[4]3ème'!$B$3:$I$230,6,FALSE),0)</f>
        <v>1</v>
      </c>
      <c r="T340" s="48">
        <f>IFERROR(VLOOKUP(C340,[4]Féminines!$B$3:$I$89,6,FALSE),0)</f>
        <v>0</v>
      </c>
      <c r="U340">
        <f t="shared" si="18"/>
        <v>1</v>
      </c>
    </row>
    <row r="341" spans="1:21" ht="15.6" customHeight="1" x14ac:dyDescent="0.25">
      <c r="A341" s="49" t="e">
        <f t="shared" si="17"/>
        <v>#N/A</v>
      </c>
      <c r="B341" s="15">
        <f t="shared" si="16"/>
        <v>1164</v>
      </c>
      <c r="C341" t="s">
        <v>3868</v>
      </c>
      <c r="D341" s="49" t="s">
        <v>2976</v>
      </c>
      <c r="E341" s="49" t="e">
        <f>VLOOKUP(C341,[3]A!$D$2:$J$450,7,FALSE)</f>
        <v>#N/A</v>
      </c>
      <c r="F341" s="50" t="e">
        <f>VLOOKUP(C341,[3]A!$D$2:$H$407,5,FALSE)</f>
        <v>#N/A</v>
      </c>
      <c r="J341" s="105" t="e">
        <f>VLOOKUP(C341,Route2021!$C$2:$J$1212,8,FALSE)</f>
        <v>#N/A</v>
      </c>
      <c r="N341" s="49">
        <f>VLOOKUP(C341,Bilan!$B$4:$D$1785,3,FALSE)</f>
        <v>1164</v>
      </c>
      <c r="O341" s="49" t="e">
        <f>VLOOKUP(C341,'[6]Feuil1 (2)'!$B$2:$F$145,5,FALSE)</f>
        <v>#N/A</v>
      </c>
      <c r="P341" s="50" t="e">
        <f>VLOOKUP(C341,[5]A!$D$2:$L$521,10,FALSE)</f>
        <v>#N/A</v>
      </c>
      <c r="Q341" s="48">
        <f>IFERROR(VLOOKUP(C341,'[4]1ère'!$B$3:$I$89,7,FALSE),0)</f>
        <v>0</v>
      </c>
      <c r="R341" s="48">
        <f>IFERROR(VLOOKUP(C341,'[4]2ème'!$B$3:$I$116,6,FALSE),0)</f>
        <v>0</v>
      </c>
      <c r="S341" s="48">
        <f>IFERROR(VLOOKUP(C341,'[4]3ème'!$B$3:$I$230,6,FALSE),0)</f>
        <v>3</v>
      </c>
      <c r="T341" s="48">
        <f>IFERROR(VLOOKUP(C341,[4]Féminines!$B$3:$I$89,6,FALSE),0)</f>
        <v>0</v>
      </c>
      <c r="U341">
        <f t="shared" si="18"/>
        <v>3</v>
      </c>
    </row>
    <row r="342" spans="1:21" ht="15.6" customHeight="1" x14ac:dyDescent="0.25">
      <c r="A342" s="49" t="e">
        <f t="shared" si="17"/>
        <v>#N/A</v>
      </c>
      <c r="B342" s="15">
        <f t="shared" si="16"/>
        <v>2338</v>
      </c>
      <c r="C342" t="s">
        <v>3727</v>
      </c>
      <c r="D342" s="49" t="s">
        <v>101</v>
      </c>
      <c r="E342" s="49" t="e">
        <f>VLOOKUP(C342,[3]A!$D$2:$J$450,7,FALSE)</f>
        <v>#N/A</v>
      </c>
      <c r="F342" s="50" t="e">
        <f>VLOOKUP(C342,[3]A!$D$2:$H$407,5,FALSE)</f>
        <v>#N/A</v>
      </c>
      <c r="J342" s="105" t="e">
        <f>VLOOKUP(C342,Route2021!$C$2:$J$1212,8,FALSE)</f>
        <v>#N/A</v>
      </c>
      <c r="N342" s="49">
        <f>VLOOKUP(C342,Bilan!$B$4:$D$1785,3,FALSE)</f>
        <v>2338</v>
      </c>
      <c r="O342" s="49" t="e">
        <f>VLOOKUP(C342,'[6]Feuil1 (2)'!$B$2:$F$145,5,FALSE)</f>
        <v>#N/A</v>
      </c>
      <c r="P342" s="50" t="e">
        <f>VLOOKUP(C342,[5]A!$D$2:$L$521,10,FALSE)</f>
        <v>#N/A</v>
      </c>
      <c r="Q342" s="48">
        <f>IFERROR(VLOOKUP(C342,'[4]1ère'!$B$3:$I$89,7,FALSE),0)</f>
        <v>0</v>
      </c>
      <c r="R342" s="48">
        <f>IFERROR(VLOOKUP(C342,'[4]2ème'!$B$3:$I$116,6,FALSE),0)</f>
        <v>0</v>
      </c>
      <c r="S342" s="48">
        <f>IFERROR(VLOOKUP(C342,'[4]3ème'!$B$3:$I$230,6,FALSE),0)</f>
        <v>3</v>
      </c>
      <c r="T342" s="48">
        <f>IFERROR(VLOOKUP(C342,[4]Féminines!$B$3:$I$89,6,FALSE),0)</f>
        <v>0</v>
      </c>
      <c r="U342">
        <f t="shared" si="18"/>
        <v>3</v>
      </c>
    </row>
    <row r="343" spans="1:21" ht="15.6" customHeight="1" x14ac:dyDescent="0.25">
      <c r="A343" s="49">
        <f t="shared" si="17"/>
        <v>73</v>
      </c>
      <c r="B343" s="49">
        <f t="shared" si="16"/>
        <v>4846</v>
      </c>
      <c r="C343" t="s">
        <v>3891</v>
      </c>
      <c r="D343" s="49" t="s">
        <v>101</v>
      </c>
      <c r="E343" s="49" t="e">
        <f>VLOOKUP(C343,[3]A!$D$2:$J$450,7,FALSE)</f>
        <v>#N/A</v>
      </c>
      <c r="F343" s="50" t="e">
        <f>VLOOKUP(C343,[3]A!$D$2:$H$407,5,FALSE)</f>
        <v>#N/A</v>
      </c>
      <c r="J343" s="105" t="e">
        <f>VLOOKUP(C343,Route2021!$C$2:$J$1212,8,FALSE)</f>
        <v>#N/A</v>
      </c>
      <c r="N343" s="49">
        <f>VLOOKUP(C343,Bilan!$B$4:$D$1785,3,FALSE)</f>
        <v>4846</v>
      </c>
      <c r="O343" s="49">
        <f>VLOOKUP(C343,'[6]Feuil1 (2)'!$B$2:$F$145,5,FALSE)</f>
        <v>73</v>
      </c>
      <c r="P343" s="50" t="e">
        <f>VLOOKUP(C343,[5]A!$D$2:$L$521,10,FALSE)</f>
        <v>#N/A</v>
      </c>
      <c r="Q343" s="48">
        <f>IFERROR(VLOOKUP(C343,'[4]1ère'!$B$3:$I$89,7,FALSE),0)</f>
        <v>0</v>
      </c>
      <c r="R343" s="48">
        <f>IFERROR(VLOOKUP(C343,'[4]2ème'!$B$3:$I$116,6,FALSE),0)</f>
        <v>0</v>
      </c>
      <c r="S343" s="48">
        <f>IFERROR(VLOOKUP(C343,'[4]3ème'!$B$3:$I$230,6,FALSE),0)</f>
        <v>6</v>
      </c>
      <c r="T343" s="48">
        <f>IFERROR(VLOOKUP(C343,[4]Féminines!$B$3:$I$89,6,FALSE),0)</f>
        <v>0</v>
      </c>
      <c r="U343">
        <f t="shared" si="18"/>
        <v>6</v>
      </c>
    </row>
    <row r="344" spans="1:21" ht="15.6" customHeight="1" x14ac:dyDescent="0.25">
      <c r="A344" s="49" t="e">
        <f t="shared" si="17"/>
        <v>#N/A</v>
      </c>
      <c r="B344" s="49" t="e">
        <f t="shared" si="16"/>
        <v>#N/A</v>
      </c>
      <c r="C344"/>
      <c r="D344" s="49"/>
      <c r="E344" s="49" t="e">
        <f>VLOOKUP(C344,[3]A!$D$2:$J$450,7,FALSE)</f>
        <v>#N/A</v>
      </c>
      <c r="F344" s="50" t="e">
        <f>VLOOKUP(C344,[3]A!$D$2:$H$407,5,FALSE)</f>
        <v>#N/A</v>
      </c>
      <c r="J344" s="105">
        <f>VLOOKUP(C344,Route2021!$C$2:$J$1212,8,FALSE)</f>
        <v>0</v>
      </c>
      <c r="N344" s="49" t="e">
        <f>VLOOKUP(C344,Bilan!$B$4:$D$1785,3,FALSE)</f>
        <v>#N/A</v>
      </c>
      <c r="O344" s="49" t="e">
        <f>VLOOKUP(C344,'[6]Feuil1 (2)'!$B$2:$F$145,5,FALSE)</f>
        <v>#N/A</v>
      </c>
      <c r="P344" s="50" t="e">
        <f>VLOOKUP(C344,[5]A!$D$2:$L$521,10,FALSE)</f>
        <v>#N/A</v>
      </c>
      <c r="Q344" s="48">
        <f>IFERROR(VLOOKUP(C344,'[4]1ère'!$B$3:$I$89,7,FALSE),0)</f>
        <v>0</v>
      </c>
      <c r="R344" s="48">
        <f>IFERROR(VLOOKUP(C344,'[4]2ème'!$B$3:$I$116,6,FALSE),0)</f>
        <v>0</v>
      </c>
      <c r="S344" s="48">
        <f>IFERROR(VLOOKUP(C344,'[4]3ème'!$B$3:$I$230,6,FALSE),0)</f>
        <v>0</v>
      </c>
      <c r="T344" s="48">
        <f>IFERROR(VLOOKUP(C344,[4]Féminines!$B$3:$I$89,6,FALSE),0)</f>
        <v>0</v>
      </c>
      <c r="U344">
        <f t="shared" si="18"/>
        <v>0</v>
      </c>
    </row>
    <row r="345" spans="1:21" ht="15.6" customHeight="1" x14ac:dyDescent="0.25">
      <c r="A345" s="49" t="e">
        <f t="shared" si="17"/>
        <v>#N/A</v>
      </c>
      <c r="B345" s="49" t="e">
        <f t="shared" si="16"/>
        <v>#N/A</v>
      </c>
      <c r="C345"/>
      <c r="D345" s="49"/>
      <c r="E345" s="49" t="e">
        <f>VLOOKUP(C345,[3]A!$D$2:$J$450,7,FALSE)</f>
        <v>#N/A</v>
      </c>
      <c r="F345" s="50" t="e">
        <f>VLOOKUP(C345,[3]A!$D$2:$H$407,5,FALSE)</f>
        <v>#N/A</v>
      </c>
      <c r="J345" s="105">
        <v>0</v>
      </c>
      <c r="N345" s="49" t="e">
        <f>VLOOKUP(C345,Bilan!$B$4:$D$1785,3,FALSE)</f>
        <v>#N/A</v>
      </c>
      <c r="O345" s="49" t="e">
        <f>VLOOKUP(C345,'[6]Feuil1 (2)'!$B$2:$F$145,5,FALSE)</f>
        <v>#N/A</v>
      </c>
      <c r="P345" s="50" t="e">
        <f>VLOOKUP(C345,[5]A!$D$2:$L$521,10,FALSE)</f>
        <v>#N/A</v>
      </c>
      <c r="Q345" s="48">
        <f>IFERROR(VLOOKUP(C345,'[4]1ère'!$B$3:$I$89,7,FALSE),0)</f>
        <v>0</v>
      </c>
      <c r="R345" s="48">
        <f>IFERROR(VLOOKUP(C345,'[4]2ème'!$B$3:$I$116,6,FALSE),0)</f>
        <v>0</v>
      </c>
      <c r="S345" s="48">
        <f>IFERROR(VLOOKUP(C345,'[4]3ème'!$B$3:$I$230,6,FALSE),0)</f>
        <v>0</v>
      </c>
      <c r="T345" s="48">
        <f>IFERROR(VLOOKUP(C345,[4]Féminines!$B$3:$I$89,6,FALSE),0)</f>
        <v>0</v>
      </c>
      <c r="U345">
        <f t="shared" si="18"/>
        <v>0</v>
      </c>
    </row>
    <row r="346" spans="1:21" ht="15.6" customHeight="1" x14ac:dyDescent="0.25">
      <c r="A346" s="49" t="e">
        <f t="shared" si="17"/>
        <v>#N/A</v>
      </c>
      <c r="B346" s="49" t="e">
        <f t="shared" si="16"/>
        <v>#N/A</v>
      </c>
      <c r="C346"/>
      <c r="D346" s="49"/>
      <c r="E346" s="49" t="e">
        <f>VLOOKUP(C346,[3]A!$D$2:$J$450,7,FALSE)</f>
        <v>#N/A</v>
      </c>
      <c r="F346" s="50" t="e">
        <f>VLOOKUP(C346,[3]A!$D$2:$H$407,5,FALSE)</f>
        <v>#N/A</v>
      </c>
      <c r="J346" s="105">
        <f>VLOOKUP(C346,Route2021!$C$2:$J$1212,8,FALSE)</f>
        <v>0</v>
      </c>
      <c r="N346" s="49" t="e">
        <f>VLOOKUP(C346,Bilan!$B$4:$D$1785,3,FALSE)</f>
        <v>#N/A</v>
      </c>
      <c r="O346" s="49" t="e">
        <f>VLOOKUP(C346,'[6]Feuil1 (2)'!$B$2:$F$145,5,FALSE)</f>
        <v>#N/A</v>
      </c>
      <c r="P346" s="50" t="e">
        <f>VLOOKUP(C346,[5]A!$D$2:$L$521,10,FALSE)</f>
        <v>#N/A</v>
      </c>
      <c r="Q346" s="48">
        <f>IFERROR(VLOOKUP(C346,'[4]1ère'!$B$3:$I$89,7,FALSE),0)</f>
        <v>0</v>
      </c>
      <c r="R346" s="48">
        <f>IFERROR(VLOOKUP(C346,'[4]2ème'!$B$3:$I$116,6,FALSE),0)</f>
        <v>0</v>
      </c>
      <c r="S346" s="48">
        <f>IFERROR(VLOOKUP(C346,'[4]3ème'!$B$3:$I$230,6,FALSE),0)</f>
        <v>0</v>
      </c>
      <c r="T346" s="48">
        <f>IFERROR(VLOOKUP(C346,[4]Féminines!$B$3:$I$89,6,FALSE),0)</f>
        <v>0</v>
      </c>
      <c r="U346">
        <f t="shared" si="18"/>
        <v>0</v>
      </c>
    </row>
    <row r="347" spans="1:21" ht="15.6" customHeight="1" x14ac:dyDescent="0.25">
      <c r="A347" s="49" t="e">
        <f t="shared" si="17"/>
        <v>#N/A</v>
      </c>
      <c r="B347" s="49">
        <f t="shared" si="16"/>
        <v>144541</v>
      </c>
      <c r="C347" t="s">
        <v>726</v>
      </c>
      <c r="D347" s="49" t="s">
        <v>327</v>
      </c>
      <c r="E347" s="49" t="str">
        <f>VLOOKUP(C347,[3]A!$D$2:$J$450,7,FALSE)</f>
        <v>05999112677</v>
      </c>
      <c r="F347" s="50" t="str">
        <f>VLOOKUP(C347,[3]A!$D$2:$H$407,5,FALSE)</f>
        <v>Adulte Masculin 30/39 ans</v>
      </c>
      <c r="J347" s="105">
        <f>VLOOKUP(C347,Route2021!$C$2:$J$1212,8,FALSE)</f>
        <v>0</v>
      </c>
      <c r="N347" s="49">
        <f>VLOOKUP(C347,Bilan!$B$4:$D$1785,3,FALSE)</f>
        <v>144541</v>
      </c>
      <c r="O347" s="49" t="e">
        <f>VLOOKUP(C347,'[6]Feuil1 (2)'!$B$2:$F$145,5,FALSE)</f>
        <v>#N/A</v>
      </c>
      <c r="P347" s="50" t="e">
        <f>VLOOKUP(C347,[5]A!$D$2:$L$521,10,FALSE)</f>
        <v>#N/A</v>
      </c>
      <c r="Q347" s="48">
        <f>IFERROR(VLOOKUP(C347,'[4]1ère'!$B$3:$I$89,7,FALSE),0)</f>
        <v>0</v>
      </c>
      <c r="R347" s="48">
        <f>IFERROR(VLOOKUP(C347,'[4]2ème'!$B$3:$I$116,6,FALSE),0)</f>
        <v>0</v>
      </c>
      <c r="S347" s="48">
        <f>IFERROR(VLOOKUP(C347,'[4]3ème'!$B$3:$I$230,6,FALSE),0)</f>
        <v>0</v>
      </c>
      <c r="T347" s="48">
        <f>IFERROR(VLOOKUP(C347,[4]Féminines!$B$3:$I$89,6,FALSE),0)</f>
        <v>0</v>
      </c>
      <c r="U347">
        <f t="shared" si="18"/>
        <v>0</v>
      </c>
    </row>
    <row r="348" spans="1:21" ht="15.6" customHeight="1" x14ac:dyDescent="0.25">
      <c r="A348" s="49" t="e">
        <f t="shared" si="17"/>
        <v>#N/A</v>
      </c>
      <c r="B348" s="49">
        <f t="shared" si="16"/>
        <v>144368</v>
      </c>
      <c r="C348" t="s">
        <v>833</v>
      </c>
      <c r="D348" s="49" t="s">
        <v>140</v>
      </c>
      <c r="E348" s="49" t="str">
        <f>VLOOKUP(C348,[3]A!$D$2:$J$450,7,FALSE)</f>
        <v>05999098171</v>
      </c>
      <c r="F348" s="50" t="str">
        <f>VLOOKUP(C348,[3]A!$D$2:$H$407,5,FALSE)</f>
        <v>Adulte Féminin 17/29 ans</v>
      </c>
      <c r="J348" s="105">
        <f>VLOOKUP(C348,Route2021!$C$2:$J$1212,8,FALSE)</f>
        <v>0</v>
      </c>
      <c r="N348" s="49">
        <f>VLOOKUP(C348,Bilan!$B$4:$D$1785,3,FALSE)</f>
        <v>144368</v>
      </c>
      <c r="O348" s="49" t="e">
        <f>VLOOKUP(C348,'[6]Feuil1 (2)'!$B$2:$F$145,5,FALSE)</f>
        <v>#N/A</v>
      </c>
      <c r="P348" s="50" t="e">
        <f>VLOOKUP(C348,[5]A!$D$2:$L$521,10,FALSE)</f>
        <v>#N/A</v>
      </c>
      <c r="Q348" s="48">
        <f>IFERROR(VLOOKUP(C348,'[4]1ère'!$B$3:$I$89,7,FALSE),0)</f>
        <v>0</v>
      </c>
      <c r="R348" s="48">
        <f>IFERROR(VLOOKUP(C348,'[4]2ème'!$B$3:$I$116,6,FALSE),0)</f>
        <v>0</v>
      </c>
      <c r="S348" s="48">
        <f>IFERROR(VLOOKUP(C348,'[4]3ème'!$B$3:$I$230,6,FALSE),0)</f>
        <v>0</v>
      </c>
      <c r="T348" s="48">
        <f>IFERROR(VLOOKUP(C348,[4]Féminines!$B$3:$I$89,6,FALSE),0)</f>
        <v>0</v>
      </c>
      <c r="U348">
        <f t="shared" si="18"/>
        <v>0</v>
      </c>
    </row>
    <row r="349" spans="1:21" ht="15.6" customHeight="1" x14ac:dyDescent="0.25">
      <c r="A349" s="49" t="e">
        <f t="shared" si="17"/>
        <v>#N/A</v>
      </c>
      <c r="B349" s="49">
        <f t="shared" si="16"/>
        <v>7066</v>
      </c>
      <c r="C349" t="s">
        <v>2427</v>
      </c>
      <c r="D349" s="49" t="s">
        <v>75</v>
      </c>
      <c r="E349" s="49" t="str">
        <f>VLOOKUP(C349,[3]A!$D$2:$J$450,7,FALSE)</f>
        <v>05999111389</v>
      </c>
      <c r="F349" s="50" t="str">
        <f>VLOOKUP(C349,[3]A!$D$2:$H$407,5,FALSE)</f>
        <v>Adulte Masculin 17/19 ans</v>
      </c>
      <c r="J349" s="105">
        <f>VLOOKUP(C349,Route2021!$C$2:$J$1212,8,FALSE)</f>
        <v>0</v>
      </c>
      <c r="N349" s="49">
        <f>VLOOKUP(C349,Bilan!$B$4:$D$1785,3,FALSE)</f>
        <v>7066</v>
      </c>
      <c r="O349" s="49" t="e">
        <f>VLOOKUP(C349,'[6]Feuil1 (2)'!$B$2:$F$145,5,FALSE)</f>
        <v>#N/A</v>
      </c>
      <c r="P349" s="50" t="e">
        <f>VLOOKUP(C349,[5]A!$D$2:$L$521,10,FALSE)</f>
        <v>#N/A</v>
      </c>
      <c r="Q349" s="48">
        <f>IFERROR(VLOOKUP(C349,'[4]1ère'!$B$3:$I$89,7,FALSE),0)</f>
        <v>0</v>
      </c>
      <c r="R349" s="48">
        <f>IFERROR(VLOOKUP(C349,'[4]2ème'!$B$3:$I$116,6,FALSE),0)</f>
        <v>0</v>
      </c>
      <c r="S349" s="48">
        <f>IFERROR(VLOOKUP(C349,'[4]3ème'!$B$3:$I$230,6,FALSE),0)</f>
        <v>0</v>
      </c>
      <c r="T349" s="48">
        <f>IFERROR(VLOOKUP(C349,[4]Féminines!$B$3:$I$89,6,FALSE),0)</f>
        <v>0</v>
      </c>
      <c r="U349">
        <f t="shared" si="18"/>
        <v>0</v>
      </c>
    </row>
    <row r="350" spans="1:21" ht="15.6" customHeight="1" x14ac:dyDescent="0.25">
      <c r="A350" s="49" t="e">
        <f t="shared" si="17"/>
        <v>#N/A</v>
      </c>
      <c r="B350" s="49">
        <f t="shared" si="16"/>
        <v>4456</v>
      </c>
      <c r="C350" t="s">
        <v>3322</v>
      </c>
      <c r="D350" s="49" t="s">
        <v>333</v>
      </c>
      <c r="E350" s="49" t="str">
        <f>VLOOKUP(C350,[3]A!$D$2:$J$450,7,FALSE)</f>
        <v>05999062447</v>
      </c>
      <c r="F350" s="50" t="str">
        <f>VLOOKUP(C350,[3]A!$D$2:$H$407,5,FALSE)</f>
        <v>Adulte Féminin 17/29 ans</v>
      </c>
      <c r="J350" s="105">
        <f>VLOOKUP(C350,Route2021!$C$2:$J$1212,8,FALSE)</f>
        <v>0</v>
      </c>
      <c r="N350" s="49">
        <f>VLOOKUP(C350,Bilan!$B$4:$D$1785,3,FALSE)</f>
        <v>4456</v>
      </c>
      <c r="O350" s="49" t="e">
        <f>VLOOKUP(C350,'[6]Feuil1 (2)'!$B$2:$F$145,5,FALSE)</f>
        <v>#N/A</v>
      </c>
      <c r="P350" s="50" t="e">
        <f>VLOOKUP(C350,[5]A!$D$2:$L$521,10,FALSE)</f>
        <v>#N/A</v>
      </c>
      <c r="Q350" s="48">
        <f>IFERROR(VLOOKUP(C350,'[4]1ère'!$B$3:$I$89,7,FALSE),0)</f>
        <v>0</v>
      </c>
      <c r="R350" s="48">
        <f>IFERROR(VLOOKUP(C350,'[4]2ème'!$B$3:$I$116,6,FALSE),0)</f>
        <v>0</v>
      </c>
      <c r="S350" s="48">
        <f>IFERROR(VLOOKUP(C350,'[4]3ème'!$B$3:$I$230,6,FALSE),0)</f>
        <v>0</v>
      </c>
      <c r="T350" s="48">
        <f>IFERROR(VLOOKUP(C350,[4]Féminines!$B$3:$I$89,6,FALSE),0)</f>
        <v>0</v>
      </c>
      <c r="U350">
        <f t="shared" si="18"/>
        <v>0</v>
      </c>
    </row>
    <row r="351" spans="1:21" ht="15.6" customHeight="1" x14ac:dyDescent="0.25">
      <c r="A351" s="49" t="e">
        <f t="shared" si="17"/>
        <v>#N/A</v>
      </c>
      <c r="B351" s="49">
        <f t="shared" si="16"/>
        <v>144625</v>
      </c>
      <c r="C351" t="s">
        <v>1008</v>
      </c>
      <c r="D351" s="49" t="s">
        <v>32</v>
      </c>
      <c r="E351" s="49" t="str">
        <f>VLOOKUP(C351,[3]A!$D$2:$J$450,7,FALSE)</f>
        <v>05999056992</v>
      </c>
      <c r="F351" s="50" t="str">
        <f>VLOOKUP(C351,[3]A!$D$2:$H$407,5,FALSE)</f>
        <v>Adulte Masculin 30/39 ans</v>
      </c>
      <c r="J351" s="105">
        <f>VLOOKUP(C351,Route2021!$C$2:$J$1212,8,FALSE)</f>
        <v>1</v>
      </c>
      <c r="N351" s="49">
        <f>VLOOKUP(C351,Bilan!$B$4:$D$1785,3,FALSE)</f>
        <v>144625</v>
      </c>
      <c r="O351" s="49" t="e">
        <f>VLOOKUP(C351,'[6]Feuil1 (2)'!$B$2:$F$145,5,FALSE)</f>
        <v>#N/A</v>
      </c>
      <c r="P351" s="50" t="e">
        <f>VLOOKUP(C351,[5]A!$D$2:$L$521,10,FALSE)</f>
        <v>#N/A</v>
      </c>
      <c r="Q351" s="48">
        <f>IFERROR(VLOOKUP(C351,'[4]1ère'!$B$3:$I$89,7,FALSE),0)</f>
        <v>0</v>
      </c>
      <c r="R351" s="48">
        <f>IFERROR(VLOOKUP(C351,'[4]2ème'!$B$3:$I$116,6,FALSE),0)</f>
        <v>0</v>
      </c>
      <c r="S351" s="48">
        <f>IFERROR(VLOOKUP(C351,'[4]3ème'!$B$3:$I$230,6,FALSE),0)</f>
        <v>2</v>
      </c>
      <c r="T351" s="48">
        <f>IFERROR(VLOOKUP(C351,[4]Féminines!$B$3:$I$89,6,FALSE),0)</f>
        <v>0</v>
      </c>
      <c r="U351">
        <f t="shared" si="18"/>
        <v>2</v>
      </c>
    </row>
    <row r="352" spans="1:21" ht="15.6" customHeight="1" x14ac:dyDescent="0.25">
      <c r="A352" s="49" t="e">
        <f t="shared" si="17"/>
        <v>#N/A</v>
      </c>
      <c r="B352" s="49">
        <f t="shared" si="16"/>
        <v>144308</v>
      </c>
      <c r="C352" t="s">
        <v>236</v>
      </c>
      <c r="D352" s="49"/>
      <c r="E352" s="49" t="str">
        <f>VLOOKUP(C352,[3]A!$D$2:$J$450,7,FALSE)</f>
        <v>05999068625</v>
      </c>
      <c r="F352" s="50" t="str">
        <f>VLOOKUP(C352,[3]A!$D$2:$H$407,5,FALSE)</f>
        <v>Adulte Masculin 50/59 ans</v>
      </c>
      <c r="J352" s="105">
        <f>VLOOKUP(C352,Route2021!$C$2:$J$1212,8,FALSE)</f>
        <v>1</v>
      </c>
      <c r="N352" s="49">
        <f>VLOOKUP(C352,Bilan!$B$4:$D$1785,3,FALSE)</f>
        <v>144308</v>
      </c>
      <c r="O352" s="49" t="e">
        <f>VLOOKUP(C352,'[6]Feuil1 (2)'!$B$2:$F$145,5,FALSE)</f>
        <v>#N/A</v>
      </c>
      <c r="P352" s="50" t="e">
        <f>VLOOKUP(C352,[5]A!$D$2:$L$521,10,FALSE)</f>
        <v>#N/A</v>
      </c>
      <c r="Q352" s="48">
        <f>IFERROR(VLOOKUP(C352,'[4]1ère'!$B$3:$I$89,7,FALSE),0)</f>
        <v>0</v>
      </c>
      <c r="R352" s="48">
        <f>IFERROR(VLOOKUP(C352,'[4]2ème'!$B$3:$I$116,6,FALSE),0)</f>
        <v>0</v>
      </c>
      <c r="S352" s="48">
        <f>IFERROR(VLOOKUP(C352,'[4]3ème'!$B$3:$I$230,6,FALSE),0)</f>
        <v>0</v>
      </c>
      <c r="T352" s="48">
        <f>IFERROR(VLOOKUP(C352,[4]Féminines!$B$3:$I$89,6,FALSE),0)</f>
        <v>0</v>
      </c>
      <c r="U352">
        <f t="shared" si="18"/>
        <v>0</v>
      </c>
    </row>
    <row r="353" spans="1:21" ht="15.6" customHeight="1" x14ac:dyDescent="0.25">
      <c r="A353" s="49" t="e">
        <f t="shared" si="17"/>
        <v>#N/A</v>
      </c>
      <c r="B353" s="49">
        <f t="shared" si="16"/>
        <v>1284</v>
      </c>
      <c r="C353" t="s">
        <v>2910</v>
      </c>
      <c r="D353" s="49"/>
      <c r="E353" s="49" t="str">
        <f>VLOOKUP(C353,[3]A!$D$2:$J$450,7,FALSE)</f>
        <v>05999124234</v>
      </c>
      <c r="F353" s="50" t="str">
        <f>VLOOKUP(C353,[3]A!$D$2:$H$407,5,FALSE)</f>
        <v>Adulte Masculin 20/29 ans</v>
      </c>
      <c r="J353" s="105">
        <f>VLOOKUP(C353,Route2021!$C$2:$J$1212,8,FALSE)</f>
        <v>1</v>
      </c>
      <c r="N353" s="49">
        <f>VLOOKUP(C353,Bilan!$B$4:$D$1785,3,FALSE)</f>
        <v>1284</v>
      </c>
      <c r="O353" s="49" t="e">
        <f>VLOOKUP(C353,'[6]Feuil1 (2)'!$B$2:$F$145,5,FALSE)</f>
        <v>#N/A</v>
      </c>
      <c r="P353" s="50" t="e">
        <f>VLOOKUP(C353,[5]A!$D$2:$L$521,10,FALSE)</f>
        <v>#N/A</v>
      </c>
      <c r="Q353" s="48">
        <f>IFERROR(VLOOKUP(C353,'[4]1ère'!$B$3:$I$89,7,FALSE),0)</f>
        <v>0</v>
      </c>
      <c r="R353" s="48">
        <f>IFERROR(VLOOKUP(C353,'[4]2ème'!$B$3:$I$116,6,FALSE),0)</f>
        <v>0</v>
      </c>
      <c r="S353" s="48">
        <f>IFERROR(VLOOKUP(C353,'[4]3ème'!$B$3:$I$230,6,FALSE),0)</f>
        <v>2</v>
      </c>
      <c r="T353" s="48">
        <f>IFERROR(VLOOKUP(C353,[4]Féminines!$B$3:$I$89,6,FALSE),0)</f>
        <v>0</v>
      </c>
      <c r="U353">
        <f t="shared" si="18"/>
        <v>2</v>
      </c>
    </row>
    <row r="354" spans="1:21" ht="15.6" customHeight="1" x14ac:dyDescent="0.25">
      <c r="A354" s="49" t="e">
        <f t="shared" si="17"/>
        <v>#N/A</v>
      </c>
      <c r="B354" s="49" t="e">
        <f t="shared" si="16"/>
        <v>#N/A</v>
      </c>
      <c r="C354" t="s">
        <v>3666</v>
      </c>
      <c r="D354" s="49" t="s">
        <v>2911</v>
      </c>
      <c r="E354" s="49" t="str">
        <f>VLOOKUP(C354,[3]A!$D$2:$J$450,7,FALSE)</f>
        <v>05999128138</v>
      </c>
      <c r="F354" s="50" t="str">
        <f>VLOOKUP(C354,[3]A!$D$2:$H$407,5,FALSE)</f>
        <v>Adulte Masculin 30/39 ans</v>
      </c>
      <c r="J354" s="105" t="e">
        <f>VLOOKUP(C354,Route2021!$C$2:$J$1212,8,FALSE)</f>
        <v>#N/A</v>
      </c>
      <c r="N354" s="49" t="e">
        <f>VLOOKUP(C354,Bilan!$B$4:$D$1785,3,FALSE)</f>
        <v>#N/A</v>
      </c>
      <c r="O354" s="49" t="e">
        <f>VLOOKUP(C354,'[6]Feuil1 (2)'!$B$2:$F$145,5,FALSE)</f>
        <v>#N/A</v>
      </c>
      <c r="P354" s="50" t="e">
        <f>VLOOKUP(C354,[5]A!$D$2:$L$521,10,FALSE)</f>
        <v>#N/A</v>
      </c>
      <c r="Q354" s="48">
        <f>IFERROR(VLOOKUP(C354,'[4]1ère'!$B$3:$I$89,7,FALSE),0)</f>
        <v>0</v>
      </c>
      <c r="R354" s="48">
        <f>IFERROR(VLOOKUP(C354,'[4]2ème'!$B$3:$I$116,6,FALSE),0)</f>
        <v>0</v>
      </c>
      <c r="S354" s="48">
        <f>IFERROR(VLOOKUP(C354,'[4]3ème'!$B$3:$I$230,6,FALSE),0)</f>
        <v>0</v>
      </c>
      <c r="T354" s="48">
        <f>IFERROR(VLOOKUP(C354,[4]Féminines!$B$3:$I$89,6,FALSE),0)</f>
        <v>0</v>
      </c>
      <c r="U354">
        <f t="shared" si="18"/>
        <v>0</v>
      </c>
    </row>
    <row r="355" spans="1:21" ht="15.6" customHeight="1" x14ac:dyDescent="0.25">
      <c r="A355" s="49" t="e">
        <f t="shared" si="17"/>
        <v>#N/A</v>
      </c>
      <c r="B355" s="49">
        <f t="shared" si="16"/>
        <v>144463</v>
      </c>
      <c r="C355" t="s">
        <v>869</v>
      </c>
      <c r="D355" s="49" t="s">
        <v>109</v>
      </c>
      <c r="E355" s="49" t="str">
        <f>VLOOKUP(C355,[3]A!$D$2:$J$450,7,FALSE)</f>
        <v>05999068416</v>
      </c>
      <c r="F355" s="50" t="str">
        <f>VLOOKUP(C355,[3]A!$D$2:$H$407,5,FALSE)</f>
        <v>Adulte Masculin 50/59 ans</v>
      </c>
      <c r="J355" s="105">
        <f>VLOOKUP(C355,Route2021!$C$2:$J$1212,8,FALSE)</f>
        <v>1</v>
      </c>
      <c r="N355" s="49">
        <f>VLOOKUP(C355,Bilan!$B$4:$D$1785,3,FALSE)</f>
        <v>144463</v>
      </c>
      <c r="O355" s="49" t="e">
        <f>VLOOKUP(C355,'[6]Feuil1 (2)'!$B$2:$F$145,5,FALSE)</f>
        <v>#N/A</v>
      </c>
      <c r="P355" s="50" t="e">
        <f>VLOOKUP(C355,[5]A!$D$2:$L$521,10,FALSE)</f>
        <v>#N/A</v>
      </c>
      <c r="Q355" s="48">
        <f>IFERROR(VLOOKUP(C355,'[4]1ère'!$B$3:$I$89,7,FALSE),0)</f>
        <v>0</v>
      </c>
      <c r="R355" s="48">
        <f>IFERROR(VLOOKUP(C355,'[4]2ème'!$B$3:$I$116,6,FALSE),0)</f>
        <v>0</v>
      </c>
      <c r="S355" s="48">
        <f>IFERROR(VLOOKUP(C355,'[4]3ème'!$B$3:$I$230,6,FALSE),0)</f>
        <v>0</v>
      </c>
      <c r="T355" s="48">
        <f>IFERROR(VLOOKUP(C355,[4]Féminines!$B$3:$I$89,6,FALSE),0)</f>
        <v>0</v>
      </c>
      <c r="U355">
        <f t="shared" si="18"/>
        <v>0</v>
      </c>
    </row>
    <row r="356" spans="1:21" ht="15.6" customHeight="1" x14ac:dyDescent="0.25">
      <c r="A356" s="49" t="e">
        <f t="shared" si="17"/>
        <v>#N/A</v>
      </c>
      <c r="B356" s="49">
        <f t="shared" si="16"/>
        <v>2192</v>
      </c>
      <c r="C356" t="s">
        <v>155</v>
      </c>
      <c r="D356" s="49" t="s">
        <v>84</v>
      </c>
      <c r="E356" s="49" t="str">
        <f>VLOOKUP(C356,[3]A!$D$2:$J$450,7,FALSE)</f>
        <v>05999076034</v>
      </c>
      <c r="F356" s="50" t="str">
        <f>VLOOKUP(C356,[3]A!$D$2:$H$407,5,FALSE)</f>
        <v>Adulte Masculin 40/49 ans</v>
      </c>
      <c r="J356" s="105">
        <f>VLOOKUP(C356,Route2021!$C$2:$J$1212,8,FALSE)</f>
        <v>1</v>
      </c>
      <c r="N356" s="49">
        <f>VLOOKUP(C356,Bilan!$B$4:$D$1785,3,FALSE)</f>
        <v>2192</v>
      </c>
      <c r="O356" s="49" t="e">
        <f>VLOOKUP(C356,'[6]Feuil1 (2)'!$B$2:$F$145,5,FALSE)</f>
        <v>#N/A</v>
      </c>
      <c r="P356" s="50" t="e">
        <f>VLOOKUP(C356,[5]A!$D$2:$L$521,10,FALSE)</f>
        <v>#N/A</v>
      </c>
      <c r="Q356" s="48">
        <f>IFERROR(VLOOKUP(C356,'[4]1ère'!$B$3:$I$89,7,FALSE),0)</f>
        <v>0</v>
      </c>
      <c r="R356" s="48">
        <f>IFERROR(VLOOKUP(C356,'[4]2ème'!$B$3:$I$116,6,FALSE),0)</f>
        <v>0</v>
      </c>
      <c r="S356" s="48">
        <f>IFERROR(VLOOKUP(C356,'[4]3ème'!$B$3:$I$230,6,FALSE),0)</f>
        <v>0</v>
      </c>
      <c r="T356" s="48">
        <f>IFERROR(VLOOKUP(C356,[4]Féminines!$B$3:$I$89,6,FALSE),0)</f>
        <v>0</v>
      </c>
      <c r="U356">
        <f t="shared" si="18"/>
        <v>0</v>
      </c>
    </row>
    <row r="357" spans="1:21" ht="15.6" customHeight="1" x14ac:dyDescent="0.25">
      <c r="A357" s="49" t="e">
        <f t="shared" si="17"/>
        <v>#N/A</v>
      </c>
      <c r="B357" s="49">
        <f t="shared" si="16"/>
        <v>144388</v>
      </c>
      <c r="C357" t="s">
        <v>1269</v>
      </c>
      <c r="D357" s="49" t="s">
        <v>32</v>
      </c>
      <c r="E357" s="49" t="str">
        <f>VLOOKUP(C357,[3]A!$D$2:$J$450,7,FALSE)</f>
        <v>05999111760</v>
      </c>
      <c r="F357" s="50" t="str">
        <f>VLOOKUP(C357,[3]A!$D$2:$H$407,5,FALSE)</f>
        <v>Adulte Masculin 20/29 ans</v>
      </c>
      <c r="J357" s="105">
        <f>VLOOKUP(C357,Route2021!$C$2:$J$1212,8,FALSE)</f>
        <v>1</v>
      </c>
      <c r="N357" s="49">
        <f>VLOOKUP(C357,Bilan!$B$4:$D$1785,3,FALSE)</f>
        <v>144388</v>
      </c>
      <c r="O357" s="49" t="e">
        <f>VLOOKUP(C357,'[6]Feuil1 (2)'!$B$2:$F$145,5,FALSE)</f>
        <v>#N/A</v>
      </c>
      <c r="P357" s="50" t="e">
        <f>VLOOKUP(C357,[5]A!$D$2:$L$521,10,FALSE)</f>
        <v>#N/A</v>
      </c>
      <c r="Q357" s="48">
        <f>IFERROR(VLOOKUP(C357,'[4]1ère'!$B$3:$I$89,7,FALSE),0)</f>
        <v>0</v>
      </c>
      <c r="R357" s="48">
        <f>IFERROR(VLOOKUP(C357,'[4]2ème'!$B$3:$I$116,6,FALSE),0)</f>
        <v>0</v>
      </c>
      <c r="S357" s="48">
        <f>IFERROR(VLOOKUP(C357,'[4]3ème'!$B$3:$I$230,6,FALSE),0)</f>
        <v>0</v>
      </c>
      <c r="T357" s="48">
        <f>IFERROR(VLOOKUP(C357,[4]Féminines!$B$3:$I$89,6,FALSE),0)</f>
        <v>0</v>
      </c>
      <c r="U357">
        <f t="shared" si="18"/>
        <v>0</v>
      </c>
    </row>
    <row r="358" spans="1:21" ht="15.6" customHeight="1" x14ac:dyDescent="0.25">
      <c r="A358" s="49" t="e">
        <f t="shared" si="17"/>
        <v>#N/A</v>
      </c>
      <c r="B358" s="49">
        <f t="shared" si="16"/>
        <v>2396</v>
      </c>
      <c r="C358" t="s">
        <v>1300</v>
      </c>
      <c r="D358" s="49"/>
      <c r="E358" s="49" t="str">
        <f>VLOOKUP(C358,[3]A!$D$2:$J$450,7,FALSE)</f>
        <v>05999027269</v>
      </c>
      <c r="F358" s="50" t="str">
        <f>VLOOKUP(C358,[3]A!$D$2:$H$407,5,FALSE)</f>
        <v>Adulte Masculin 60 ans et plus</v>
      </c>
      <c r="J358" s="105">
        <f>VLOOKUP(C358,Route2021!$C$2:$J$1212,8,FALSE)</f>
        <v>1</v>
      </c>
      <c r="N358" s="49">
        <f>VLOOKUP(C358,Bilan!$B$4:$D$1785,3,FALSE)</f>
        <v>2396</v>
      </c>
      <c r="O358" s="49" t="e">
        <f>VLOOKUP(C358,'[6]Feuil1 (2)'!$B$2:$F$145,5,FALSE)</f>
        <v>#N/A</v>
      </c>
      <c r="P358" s="50" t="e">
        <f>VLOOKUP(C358,[5]A!$D$2:$L$521,10,FALSE)</f>
        <v>#N/A</v>
      </c>
      <c r="Q358" s="48">
        <f>IFERROR(VLOOKUP(C358,'[4]1ère'!$B$3:$I$89,7,FALSE),0)</f>
        <v>0</v>
      </c>
      <c r="R358" s="48">
        <f>IFERROR(VLOOKUP(C358,'[4]2ème'!$B$3:$I$116,6,FALSE),0)</f>
        <v>0</v>
      </c>
      <c r="S358" s="48">
        <f>IFERROR(VLOOKUP(C358,'[4]3ème'!$B$3:$I$230,6,FALSE),0)</f>
        <v>0</v>
      </c>
      <c r="T358" s="48">
        <f>IFERROR(VLOOKUP(C358,[4]Féminines!$B$3:$I$89,6,FALSE),0)</f>
        <v>0</v>
      </c>
      <c r="U358">
        <f t="shared" si="18"/>
        <v>0</v>
      </c>
    </row>
    <row r="359" spans="1:21" ht="15.6" customHeight="1" x14ac:dyDescent="0.25">
      <c r="A359" s="49" t="e">
        <f t="shared" si="17"/>
        <v>#N/A</v>
      </c>
      <c r="B359" s="49">
        <f t="shared" si="16"/>
        <v>7048</v>
      </c>
      <c r="C359" t="s">
        <v>3501</v>
      </c>
      <c r="D359" s="49" t="s">
        <v>84</v>
      </c>
      <c r="E359" s="49" t="str">
        <f>VLOOKUP(C359,[3]A!$D$2:$J$450,7,FALSE)</f>
        <v>05999127641</v>
      </c>
      <c r="F359" s="50" t="str">
        <f>VLOOKUP(C359,[3]A!$D$2:$H$407,5,FALSE)</f>
        <v>Adulte Masculin 30/39 ans</v>
      </c>
      <c r="J359" s="105">
        <f>VLOOKUP(C359,Route2021!$C$2:$J$1212,8,FALSE)</f>
        <v>1</v>
      </c>
      <c r="N359" s="49">
        <f>VLOOKUP(C359,Bilan!$B$4:$D$1785,3,FALSE)</f>
        <v>7048</v>
      </c>
      <c r="O359" s="49" t="e">
        <f>VLOOKUP(C359,'[6]Feuil1 (2)'!$B$2:$F$145,5,FALSE)</f>
        <v>#N/A</v>
      </c>
      <c r="P359" s="50" t="e">
        <f>VLOOKUP(C359,[5]A!$D$2:$L$521,10,FALSE)</f>
        <v>#N/A</v>
      </c>
      <c r="Q359" s="48">
        <f>IFERROR(VLOOKUP(C359,'[4]1ère'!$B$3:$I$89,7,FALSE),0)</f>
        <v>0</v>
      </c>
      <c r="R359" s="48">
        <f>IFERROR(VLOOKUP(C359,'[4]2ème'!$B$3:$I$116,6,FALSE),0)</f>
        <v>0</v>
      </c>
      <c r="S359" s="48">
        <f>IFERROR(VLOOKUP(C359,'[4]3ème'!$B$3:$I$230,6,FALSE),0)</f>
        <v>0</v>
      </c>
      <c r="T359" s="48">
        <f>IFERROR(VLOOKUP(C359,[4]Féminines!$B$3:$I$89,6,FALSE),0)</f>
        <v>0</v>
      </c>
      <c r="U359">
        <f t="shared" si="18"/>
        <v>0</v>
      </c>
    </row>
    <row r="360" spans="1:21" ht="15.6" customHeight="1" x14ac:dyDescent="0.25">
      <c r="A360" s="49" t="e">
        <f t="shared" si="17"/>
        <v>#N/A</v>
      </c>
      <c r="B360" s="49">
        <f t="shared" si="16"/>
        <v>144448</v>
      </c>
      <c r="C360" t="s">
        <v>98</v>
      </c>
      <c r="D360" s="49" t="s">
        <v>105</v>
      </c>
      <c r="E360" s="49" t="str">
        <f>VLOOKUP(C360,[3]A!$D$2:$J$450,7,FALSE)</f>
        <v>05994059689</v>
      </c>
      <c r="F360" s="50" t="str">
        <f>VLOOKUP(C360,[3]A!$D$2:$H$407,5,FALSE)</f>
        <v>Adulte Masculin 20/29 ans</v>
      </c>
      <c r="J360" s="105">
        <f>VLOOKUP(C360,Route2021!$C$2:$J$1212,8,FALSE)</f>
        <v>0</v>
      </c>
      <c r="N360" s="49">
        <f>VLOOKUP(C360,Bilan!$B$4:$D$1785,3,FALSE)</f>
        <v>144448</v>
      </c>
      <c r="O360" s="49" t="e">
        <f>VLOOKUP(C360,'[6]Feuil1 (2)'!$B$2:$F$145,5,FALSE)</f>
        <v>#N/A</v>
      </c>
      <c r="P360" s="50" t="e">
        <f>VLOOKUP(C360,[5]A!$D$2:$L$521,10,FALSE)</f>
        <v>#N/A</v>
      </c>
      <c r="Q360" s="48">
        <f>IFERROR(VLOOKUP(C360,'[4]1ère'!$B$3:$I$89,7,FALSE),0)</f>
        <v>0</v>
      </c>
      <c r="R360" s="48">
        <f>IFERROR(VLOOKUP(C360,'[4]2ème'!$B$3:$I$116,6,FALSE),0)</f>
        <v>0</v>
      </c>
      <c r="S360" s="48">
        <f>IFERROR(VLOOKUP(C360,'[4]3ème'!$B$3:$I$230,6,FALSE),0)</f>
        <v>0</v>
      </c>
      <c r="T360" s="48">
        <f>IFERROR(VLOOKUP(C360,[4]Féminines!$B$3:$I$89,6,FALSE),0)</f>
        <v>0</v>
      </c>
      <c r="U360">
        <f t="shared" si="18"/>
        <v>0</v>
      </c>
    </row>
    <row r="361" spans="1:21" ht="15.6" customHeight="1" x14ac:dyDescent="0.25">
      <c r="A361" s="49" t="e">
        <f t="shared" si="17"/>
        <v>#N/A</v>
      </c>
      <c r="B361" s="49">
        <f t="shared" si="16"/>
        <v>2281</v>
      </c>
      <c r="C361" t="s">
        <v>708</v>
      </c>
      <c r="D361" s="49" t="s">
        <v>84</v>
      </c>
      <c r="E361" s="49" t="str">
        <f>VLOOKUP(C361,[3]A!$D$2:$J$450,7,FALSE)</f>
        <v>05999069649</v>
      </c>
      <c r="F361" s="50" t="str">
        <f>VLOOKUP(C361,[3]A!$D$2:$H$407,5,FALSE)</f>
        <v>Adulte Masculin 50/59 ans</v>
      </c>
      <c r="J361" s="105">
        <f>VLOOKUP(C361,Route2021!$C$2:$J$1212,8,FALSE)</f>
        <v>1</v>
      </c>
      <c r="N361" s="49">
        <f>VLOOKUP(C361,Bilan!$B$4:$D$1785,3,FALSE)</f>
        <v>2281</v>
      </c>
      <c r="O361" s="49" t="e">
        <f>VLOOKUP(C361,'[6]Feuil1 (2)'!$B$2:$F$145,5,FALSE)</f>
        <v>#N/A</v>
      </c>
      <c r="P361" s="50" t="e">
        <f>VLOOKUP(C361,[5]A!$D$2:$L$521,10,FALSE)</f>
        <v>#N/A</v>
      </c>
      <c r="Q361" s="48">
        <f>IFERROR(VLOOKUP(C361,'[4]1ère'!$B$3:$I$89,7,FALSE),0)</f>
        <v>0</v>
      </c>
      <c r="R361" s="48">
        <f>IFERROR(VLOOKUP(C361,'[4]2ème'!$B$3:$I$116,6,FALSE),0)</f>
        <v>0</v>
      </c>
      <c r="S361" s="48">
        <f>IFERROR(VLOOKUP(C361,'[4]3ème'!$B$3:$I$230,6,FALSE),0)</f>
        <v>0</v>
      </c>
      <c r="T361" s="48">
        <f>IFERROR(VLOOKUP(C361,[4]Féminines!$B$3:$I$89,6,FALSE),0)</f>
        <v>0</v>
      </c>
      <c r="U361">
        <f t="shared" si="18"/>
        <v>0</v>
      </c>
    </row>
    <row r="362" spans="1:21" ht="15.6" customHeight="1" x14ac:dyDescent="0.25">
      <c r="A362" s="49" t="e">
        <f t="shared" si="17"/>
        <v>#N/A</v>
      </c>
      <c r="B362" s="49">
        <f t="shared" si="16"/>
        <v>144320</v>
      </c>
      <c r="C362" t="s">
        <v>232</v>
      </c>
      <c r="D362" s="49" t="s">
        <v>84</v>
      </c>
      <c r="E362" s="49" t="str">
        <f>VLOOKUP(C362,[3]A!$D$2:$J$450,7,FALSE)</f>
        <v>05999062801</v>
      </c>
      <c r="F362" s="50" t="str">
        <f>VLOOKUP(C362,[3]A!$D$2:$H$407,5,FALSE)</f>
        <v>Adulte Masculin 50/59 ans</v>
      </c>
      <c r="J362" s="105">
        <f>VLOOKUP(C362,Route2021!$C$2:$J$1212,8,FALSE)</f>
        <v>1</v>
      </c>
      <c r="N362" s="49">
        <f>VLOOKUP(C362,Bilan!$B$4:$D$1785,3,FALSE)</f>
        <v>144320</v>
      </c>
      <c r="O362" s="49" t="e">
        <f>VLOOKUP(C362,'[6]Feuil1 (2)'!$B$2:$F$145,5,FALSE)</f>
        <v>#N/A</v>
      </c>
      <c r="P362" s="50" t="e">
        <f>VLOOKUP(C362,[5]A!$D$2:$L$521,10,FALSE)</f>
        <v>#N/A</v>
      </c>
      <c r="Q362" s="48">
        <f>IFERROR(VLOOKUP(C362,'[4]1ère'!$B$3:$I$89,7,FALSE),0)</f>
        <v>0</v>
      </c>
      <c r="R362" s="48">
        <f>IFERROR(VLOOKUP(C362,'[4]2ème'!$B$3:$I$116,6,FALSE),0)</f>
        <v>0</v>
      </c>
      <c r="S362" s="48">
        <f>IFERROR(VLOOKUP(C362,'[4]3ème'!$B$3:$I$230,6,FALSE),0)</f>
        <v>0</v>
      </c>
      <c r="T362" s="48">
        <f>IFERROR(VLOOKUP(C362,[4]Féminines!$B$3:$I$89,6,FALSE),0)</f>
        <v>0</v>
      </c>
      <c r="U362">
        <f t="shared" si="18"/>
        <v>0</v>
      </c>
    </row>
    <row r="363" spans="1:21" ht="15.6" customHeight="1" x14ac:dyDescent="0.25">
      <c r="A363" s="49" t="e">
        <f t="shared" si="17"/>
        <v>#N/A</v>
      </c>
      <c r="B363" s="49">
        <f t="shared" si="16"/>
        <v>1268</v>
      </c>
      <c r="C363" t="s">
        <v>190</v>
      </c>
      <c r="D363" s="49" t="s">
        <v>2911</v>
      </c>
      <c r="E363" s="49" t="str">
        <f>VLOOKUP(C363,[3]A!$D$2:$J$450,7,FALSE)</f>
        <v>05999112667</v>
      </c>
      <c r="F363" s="50" t="str">
        <f>VLOOKUP(C363,[3]A!$D$2:$H$407,5,FALSE)</f>
        <v>Adulte Masculin 17/19 ans</v>
      </c>
      <c r="J363" s="105">
        <f>VLOOKUP(C363,Route2021!$C$2:$J$1212,8,FALSE)</f>
        <v>0</v>
      </c>
      <c r="N363" s="49">
        <f>VLOOKUP(C363,Bilan!$B$4:$D$1785,3,FALSE)</f>
        <v>1268</v>
      </c>
      <c r="O363" s="49" t="e">
        <f>VLOOKUP(C363,'[6]Feuil1 (2)'!$B$2:$F$145,5,FALSE)</f>
        <v>#N/A</v>
      </c>
      <c r="P363" s="50" t="e">
        <f>VLOOKUP(C363,[5]A!$D$2:$L$521,10,FALSE)</f>
        <v>#N/A</v>
      </c>
      <c r="Q363" s="48">
        <f>IFERROR(VLOOKUP(C363,'[4]1ère'!$B$3:$I$89,7,FALSE),0)</f>
        <v>0</v>
      </c>
      <c r="R363" s="48">
        <f>IFERROR(VLOOKUP(C363,'[4]2ème'!$B$3:$I$116,6,FALSE),0)</f>
        <v>0</v>
      </c>
      <c r="S363" s="48">
        <f>IFERROR(VLOOKUP(C363,'[4]3ème'!$B$3:$I$230,6,FALSE),0)</f>
        <v>0</v>
      </c>
      <c r="T363" s="48">
        <f>IFERROR(VLOOKUP(C363,[4]Féminines!$B$3:$I$89,6,FALSE),0)</f>
        <v>0</v>
      </c>
      <c r="U363">
        <f t="shared" si="18"/>
        <v>0</v>
      </c>
    </row>
    <row r="364" spans="1:21" ht="15.6" customHeight="1" x14ac:dyDescent="0.25">
      <c r="A364" s="49" t="e">
        <f t="shared" si="17"/>
        <v>#N/A</v>
      </c>
      <c r="B364" s="49">
        <f t="shared" si="16"/>
        <v>144540</v>
      </c>
      <c r="C364" t="s">
        <v>827</v>
      </c>
      <c r="D364" s="49" t="s">
        <v>84</v>
      </c>
      <c r="E364" s="49" t="str">
        <f>VLOOKUP(C364,[3]A!$D$2:$J$450,7,FALSE)</f>
        <v>05999026800</v>
      </c>
      <c r="F364" s="50" t="str">
        <f>VLOOKUP(C364,[3]A!$D$2:$H$407,5,FALSE)</f>
        <v>Adulte Masculin 50/59 ans</v>
      </c>
      <c r="J364" s="105">
        <v>0</v>
      </c>
      <c r="N364" s="49">
        <f>VLOOKUP(C364,Bilan!$B$4:$D$1785,3,FALSE)</f>
        <v>144540</v>
      </c>
      <c r="O364" s="49" t="e">
        <f>VLOOKUP(C364,'[6]Feuil1 (2)'!$B$2:$F$145,5,FALSE)</f>
        <v>#N/A</v>
      </c>
      <c r="P364" s="50" t="e">
        <f>VLOOKUP(C364,[5]A!$D$2:$L$521,10,FALSE)</f>
        <v>#N/A</v>
      </c>
      <c r="Q364" s="48">
        <f>IFERROR(VLOOKUP(C364,'[4]1ère'!$B$3:$I$89,7,FALSE),0)</f>
        <v>0</v>
      </c>
      <c r="R364" s="48">
        <f>IFERROR(VLOOKUP(C364,'[4]2ème'!$B$3:$I$116,6,FALSE),0)</f>
        <v>0</v>
      </c>
      <c r="S364" s="48">
        <f>IFERROR(VLOOKUP(C364,'[4]3ème'!$B$3:$I$230,6,FALSE),0)</f>
        <v>0</v>
      </c>
      <c r="T364" s="48">
        <f>IFERROR(VLOOKUP(C364,[4]Féminines!$B$3:$I$89,6,FALSE),0)</f>
        <v>0</v>
      </c>
      <c r="U364">
        <f t="shared" si="18"/>
        <v>0</v>
      </c>
    </row>
    <row r="365" spans="1:21" ht="15.6" customHeight="1" x14ac:dyDescent="0.25">
      <c r="A365" s="49" t="e">
        <f t="shared" si="17"/>
        <v>#N/A</v>
      </c>
      <c r="B365" s="49">
        <f t="shared" si="16"/>
        <v>2600</v>
      </c>
      <c r="C365" t="s">
        <v>3371</v>
      </c>
      <c r="D365" s="49" t="s">
        <v>75</v>
      </c>
      <c r="E365" s="49" t="str">
        <f>VLOOKUP(C365,[3]A!$D$2:$J$450,7,FALSE)</f>
        <v>05999125245</v>
      </c>
      <c r="F365" s="50" t="str">
        <f>VLOOKUP(C365,[3]A!$D$2:$H$407,5,FALSE)</f>
        <v>Adulte Masculin 20/29 ans</v>
      </c>
      <c r="J365" s="105">
        <f>VLOOKUP(C365,Route2021!$C$2:$J$1212,8,FALSE)</f>
        <v>1</v>
      </c>
      <c r="N365" s="49">
        <f>VLOOKUP(C365,Bilan!$B$4:$D$1785,3,FALSE)</f>
        <v>2600</v>
      </c>
      <c r="O365" s="49" t="e">
        <f>VLOOKUP(C365,'[6]Feuil1 (2)'!$B$2:$F$145,5,FALSE)</f>
        <v>#N/A</v>
      </c>
      <c r="P365" s="50" t="e">
        <f>VLOOKUP(C365,[5]A!$D$2:$L$521,10,FALSE)</f>
        <v>#N/A</v>
      </c>
      <c r="Q365" s="48">
        <f>IFERROR(VLOOKUP(C365,'[4]1ère'!$B$3:$I$89,7,FALSE),0)</f>
        <v>0</v>
      </c>
      <c r="R365" s="48">
        <f>IFERROR(VLOOKUP(C365,'[4]2ème'!$B$3:$I$116,6,FALSE),0)</f>
        <v>0</v>
      </c>
      <c r="S365" s="48">
        <f>IFERROR(VLOOKUP(C365,'[4]3ème'!$B$3:$I$230,6,FALSE),0)</f>
        <v>0</v>
      </c>
      <c r="T365" s="48">
        <f>IFERROR(VLOOKUP(C365,[4]Féminines!$B$3:$I$89,6,FALSE),0)</f>
        <v>0</v>
      </c>
      <c r="U365">
        <f t="shared" si="18"/>
        <v>0</v>
      </c>
    </row>
    <row r="366" spans="1:21" ht="15.6" customHeight="1" x14ac:dyDescent="0.25">
      <c r="A366" s="49" t="e">
        <f t="shared" si="17"/>
        <v>#N/A</v>
      </c>
      <c r="B366" s="49">
        <f t="shared" si="16"/>
        <v>4471</v>
      </c>
      <c r="C366" t="s">
        <v>3319</v>
      </c>
      <c r="D366" s="49" t="s">
        <v>84</v>
      </c>
      <c r="E366" s="49" t="str">
        <f>VLOOKUP(C366,[3]A!$D$2:$J$450,7,FALSE)</f>
        <v>05999069654</v>
      </c>
      <c r="F366" s="50" t="str">
        <f>VLOOKUP(C366,[3]A!$D$2:$H$407,5,FALSE)</f>
        <v>Adulte Masculin 40/49 ans</v>
      </c>
      <c r="J366" s="105">
        <v>0</v>
      </c>
      <c r="N366" s="49">
        <f>VLOOKUP(C366,Bilan!$B$4:$D$1785,3,FALSE)</f>
        <v>4471</v>
      </c>
      <c r="O366" s="49" t="e">
        <f>VLOOKUP(C366,'[6]Feuil1 (2)'!$B$2:$F$145,5,FALSE)</f>
        <v>#N/A</v>
      </c>
      <c r="P366" s="50" t="e">
        <f>VLOOKUP(C366,[5]A!$D$2:$L$521,10,FALSE)</f>
        <v>#N/A</v>
      </c>
      <c r="Q366" s="48">
        <f>IFERROR(VLOOKUP(C366,'[4]1ère'!$B$3:$I$89,7,FALSE),0)</f>
        <v>0</v>
      </c>
      <c r="R366" s="48">
        <f>IFERROR(VLOOKUP(C366,'[4]2ème'!$B$3:$I$116,6,FALSE),0)</f>
        <v>0</v>
      </c>
      <c r="S366" s="48">
        <f>IFERROR(VLOOKUP(C366,'[4]3ème'!$B$3:$I$230,6,FALSE),0)</f>
        <v>0</v>
      </c>
      <c r="T366" s="48">
        <f>IFERROR(VLOOKUP(C366,[4]Féminines!$B$3:$I$89,6,FALSE),0)</f>
        <v>0</v>
      </c>
      <c r="U366">
        <f t="shared" si="18"/>
        <v>0</v>
      </c>
    </row>
    <row r="367" spans="1:21" ht="15.6" customHeight="1" x14ac:dyDescent="0.25">
      <c r="A367" s="49" t="e">
        <f t="shared" si="17"/>
        <v>#N/A</v>
      </c>
      <c r="B367" s="49">
        <f t="shared" si="16"/>
        <v>1297</v>
      </c>
      <c r="C367" t="s">
        <v>551</v>
      </c>
      <c r="D367" s="49" t="s">
        <v>2911</v>
      </c>
      <c r="E367" s="49" t="str">
        <f>VLOOKUP(C367,[3]A!$D$2:$J$450,7,FALSE)</f>
        <v>05999122174</v>
      </c>
      <c r="F367" s="50" t="str">
        <f>VLOOKUP(C367,[3]A!$D$2:$H$407,5,FALSE)</f>
        <v>Adulte Masculin 50/59 ans</v>
      </c>
      <c r="J367" s="105">
        <f>VLOOKUP(C367,Route2021!$C$2:$J$1212,8,FALSE)</f>
        <v>1</v>
      </c>
      <c r="N367" s="49">
        <f>VLOOKUP(C367,Bilan!$B$4:$D$1785,3,FALSE)</f>
        <v>1297</v>
      </c>
      <c r="O367" s="49" t="e">
        <f>VLOOKUP(C367,'[6]Feuil1 (2)'!$B$2:$F$145,5,FALSE)</f>
        <v>#N/A</v>
      </c>
      <c r="P367" s="50" t="e">
        <f>VLOOKUP(C367,[5]A!$D$2:$L$521,10,FALSE)</f>
        <v>#N/A</v>
      </c>
      <c r="Q367" s="48">
        <f>IFERROR(VLOOKUP(C367,'[4]1ère'!$B$3:$I$89,7,FALSE),0)</f>
        <v>0</v>
      </c>
      <c r="R367" s="48">
        <f>IFERROR(VLOOKUP(C367,'[4]2ème'!$B$3:$I$116,6,FALSE),0)</f>
        <v>0</v>
      </c>
      <c r="S367" s="48">
        <f>IFERROR(VLOOKUP(C367,'[4]3ème'!$B$3:$I$230,6,FALSE),0)</f>
        <v>0</v>
      </c>
      <c r="T367" s="48">
        <f>IFERROR(VLOOKUP(C367,[4]Féminines!$B$3:$I$89,6,FALSE),0)</f>
        <v>0</v>
      </c>
      <c r="U367">
        <f t="shared" si="18"/>
        <v>0</v>
      </c>
    </row>
    <row r="368" spans="1:21" ht="15.6" customHeight="1" x14ac:dyDescent="0.25">
      <c r="A368" s="49" t="e">
        <f t="shared" si="17"/>
        <v>#N/A</v>
      </c>
      <c r="B368" s="49">
        <f t="shared" si="16"/>
        <v>144477</v>
      </c>
      <c r="C368" t="s">
        <v>132</v>
      </c>
      <c r="D368" s="49" t="s">
        <v>32</v>
      </c>
      <c r="E368" s="49" t="str">
        <f>VLOOKUP(C368,[3]A!$D$2:$J$450,7,FALSE)</f>
        <v>05999110309</v>
      </c>
      <c r="F368" s="50" t="str">
        <f>VLOOKUP(C368,[3]A!$D$2:$H$407,5,FALSE)</f>
        <v>Adulte Masculin 60 ans et plus</v>
      </c>
      <c r="J368" s="105">
        <f>VLOOKUP(C368,Route2021!$C$2:$J$1212,8,FALSE)</f>
        <v>0</v>
      </c>
      <c r="N368" s="49">
        <f>VLOOKUP(C368,Bilan!$B$4:$D$1785,3,FALSE)</f>
        <v>144477</v>
      </c>
      <c r="O368" s="49" t="e">
        <f>VLOOKUP(C368,'[6]Feuil1 (2)'!$B$2:$F$145,5,FALSE)</f>
        <v>#N/A</v>
      </c>
      <c r="P368" s="50" t="e">
        <f>VLOOKUP(C368,[5]A!$D$2:$L$521,10,FALSE)</f>
        <v>#N/A</v>
      </c>
      <c r="Q368" s="48">
        <f>IFERROR(VLOOKUP(C368,'[4]1ère'!$B$3:$I$89,7,FALSE),0)</f>
        <v>0</v>
      </c>
      <c r="R368" s="48">
        <f>IFERROR(VLOOKUP(C368,'[4]2ème'!$B$3:$I$116,6,FALSE),0)</f>
        <v>0</v>
      </c>
      <c r="S368" s="48">
        <f>IFERROR(VLOOKUP(C368,'[4]3ème'!$B$3:$I$230,6,FALSE),0)</f>
        <v>0</v>
      </c>
      <c r="T368" s="48">
        <f>IFERROR(VLOOKUP(C368,[4]Féminines!$B$3:$I$89,6,FALSE),0)</f>
        <v>0</v>
      </c>
      <c r="U368">
        <f t="shared" si="18"/>
        <v>0</v>
      </c>
    </row>
    <row r="369" spans="1:21" ht="15.6" customHeight="1" x14ac:dyDescent="0.25">
      <c r="A369" s="49" t="e">
        <f t="shared" si="17"/>
        <v>#N/A</v>
      </c>
      <c r="B369" s="49">
        <f t="shared" si="16"/>
        <v>4472</v>
      </c>
      <c r="C369" t="s">
        <v>3321</v>
      </c>
      <c r="D369" s="49" t="s">
        <v>84</v>
      </c>
      <c r="E369" s="49" t="str">
        <f>VLOOKUP(C369,[3]A!$D$2:$J$450,7,FALSE)</f>
        <v>05999124427</v>
      </c>
      <c r="F369" s="50" t="str">
        <f>VLOOKUP(C369,[3]A!$D$2:$H$407,5,FALSE)</f>
        <v>Adulte Masculin 30/39 ans</v>
      </c>
      <c r="J369" s="105">
        <f>VLOOKUP(C369,Route2021!$C$2:$J$1212,8,FALSE)</f>
        <v>0</v>
      </c>
      <c r="N369" s="49">
        <f>VLOOKUP(C369,Bilan!$B$4:$D$1785,3,FALSE)</f>
        <v>4472</v>
      </c>
      <c r="O369" s="49" t="e">
        <f>VLOOKUP(C369,'[6]Feuil1 (2)'!$B$2:$F$145,5,FALSE)</f>
        <v>#N/A</v>
      </c>
      <c r="P369" s="50" t="e">
        <f>VLOOKUP(C369,[5]A!$D$2:$L$521,10,FALSE)</f>
        <v>#N/A</v>
      </c>
      <c r="Q369" s="48">
        <f>IFERROR(VLOOKUP(C369,'[4]1ère'!$B$3:$I$89,7,FALSE),0)</f>
        <v>0</v>
      </c>
      <c r="R369" s="48">
        <f>IFERROR(VLOOKUP(C369,'[4]2ème'!$B$3:$I$116,6,FALSE),0)</f>
        <v>0</v>
      </c>
      <c r="S369" s="48">
        <f>IFERROR(VLOOKUP(C369,'[4]3ème'!$B$3:$I$230,6,FALSE),0)</f>
        <v>0</v>
      </c>
      <c r="T369" s="48">
        <f>IFERROR(VLOOKUP(C369,[4]Féminines!$B$3:$I$89,6,FALSE),0)</f>
        <v>0</v>
      </c>
      <c r="U369">
        <f t="shared" si="18"/>
        <v>0</v>
      </c>
    </row>
    <row r="370" spans="1:21" ht="15.6" customHeight="1" x14ac:dyDescent="0.25">
      <c r="A370" s="49" t="e">
        <f t="shared" si="17"/>
        <v>#N/A</v>
      </c>
      <c r="B370" s="49">
        <f t="shared" si="16"/>
        <v>4476</v>
      </c>
      <c r="C370" t="s">
        <v>3320</v>
      </c>
      <c r="D370" s="49" t="s">
        <v>84</v>
      </c>
      <c r="E370" s="49" t="str">
        <f>VLOOKUP(C370,[3]A!$D$2:$J$450,7,FALSE)</f>
        <v>05999076033</v>
      </c>
      <c r="F370" s="50" t="str">
        <f>VLOOKUP(C370,[3]A!$D$2:$H$407,5,FALSE)</f>
        <v>Adulte Masculin 30/39 ans</v>
      </c>
      <c r="J370" s="105">
        <f>VLOOKUP(C370,Route2021!$C$2:$J$1212,8,FALSE)</f>
        <v>0</v>
      </c>
      <c r="N370" s="49">
        <f>VLOOKUP(C370,Bilan!$B$4:$D$1785,3,FALSE)</f>
        <v>4476</v>
      </c>
      <c r="O370" s="49" t="e">
        <f>VLOOKUP(C370,'[6]Feuil1 (2)'!$B$2:$F$145,5,FALSE)</f>
        <v>#N/A</v>
      </c>
      <c r="P370" s="50" t="e">
        <f>VLOOKUP(C370,[5]A!$D$2:$L$521,10,FALSE)</f>
        <v>#N/A</v>
      </c>
      <c r="Q370" s="48">
        <f>IFERROR(VLOOKUP(C370,'[4]1ère'!$B$3:$I$89,7,FALSE),0)</f>
        <v>0</v>
      </c>
      <c r="R370" s="48">
        <f>IFERROR(VLOOKUP(C370,'[4]2ème'!$B$3:$I$116,6,FALSE),0)</f>
        <v>0</v>
      </c>
      <c r="S370" s="48">
        <f>IFERROR(VLOOKUP(C370,'[4]3ème'!$B$3:$I$230,6,FALSE),0)</f>
        <v>0</v>
      </c>
      <c r="T370" s="48">
        <f>IFERROR(VLOOKUP(C370,[4]Féminines!$B$3:$I$89,6,FALSE),0)</f>
        <v>0</v>
      </c>
      <c r="U370">
        <f t="shared" si="18"/>
        <v>0</v>
      </c>
    </row>
    <row r="371" spans="1:21" ht="15.6" customHeight="1" x14ac:dyDescent="0.25">
      <c r="A371" s="49" t="e">
        <f t="shared" si="17"/>
        <v>#N/A</v>
      </c>
      <c r="B371" s="49">
        <f t="shared" si="16"/>
        <v>5149</v>
      </c>
      <c r="C371" t="s">
        <v>1871</v>
      </c>
      <c r="D371" s="49" t="s">
        <v>140</v>
      </c>
      <c r="E371" s="49" t="str">
        <f>VLOOKUP(C371,[3]A!$D$2:$J$450,7,FALSE)</f>
        <v>05996214949</v>
      </c>
      <c r="F371" s="50" t="str">
        <f>VLOOKUP(C371,[3]A!$D$2:$H$407,5,FALSE)</f>
        <v>Adulte Masculin 40/49 ans</v>
      </c>
      <c r="J371" s="105">
        <f>VLOOKUP(C371,Route2021!$C$2:$J$1212,8,FALSE)</f>
        <v>0</v>
      </c>
      <c r="N371" s="49">
        <f>VLOOKUP(C371,Bilan!$B$4:$D$1785,3,FALSE)</f>
        <v>5149</v>
      </c>
      <c r="O371" s="49" t="e">
        <f>VLOOKUP(C371,'[6]Feuil1 (2)'!$B$2:$F$145,5,FALSE)</f>
        <v>#N/A</v>
      </c>
      <c r="P371" s="50" t="e">
        <f>VLOOKUP(C371,[5]A!$D$2:$L$521,10,FALSE)</f>
        <v>#N/A</v>
      </c>
      <c r="Q371" s="48">
        <f>IFERROR(VLOOKUP(C371,'[4]1ère'!$B$3:$I$89,7,FALSE),0)</f>
        <v>0</v>
      </c>
      <c r="R371" s="48">
        <f>IFERROR(VLOOKUP(C371,'[4]2ème'!$B$3:$I$116,6,FALSE),0)</f>
        <v>0</v>
      </c>
      <c r="S371" s="48">
        <f>IFERROR(VLOOKUP(C371,'[4]3ème'!$B$3:$I$230,6,FALSE),0)</f>
        <v>2</v>
      </c>
      <c r="T371" s="48">
        <f>IFERROR(VLOOKUP(C371,[4]Féminines!$B$3:$I$89,6,FALSE),0)</f>
        <v>0</v>
      </c>
      <c r="U371">
        <f t="shared" si="18"/>
        <v>2</v>
      </c>
    </row>
    <row r="372" spans="1:21" ht="15.6" customHeight="1" x14ac:dyDescent="0.25">
      <c r="A372" s="49" t="e">
        <f t="shared" si="17"/>
        <v>#N/A</v>
      </c>
      <c r="B372" s="49" t="e">
        <f t="shared" ref="B372:B435" si="19">N372</f>
        <v>#N/A</v>
      </c>
      <c r="C372" t="s">
        <v>3667</v>
      </c>
      <c r="D372" s="49" t="s">
        <v>140</v>
      </c>
      <c r="E372" s="49" t="str">
        <f>VLOOKUP(C372,[3]A!$D$2:$J$450,7,FALSE)</f>
        <v>05996214955</v>
      </c>
      <c r="F372" s="50" t="str">
        <f>VLOOKUP(C372,[3]A!$D$2:$H$407,5,FALSE)</f>
        <v>Adulte Masculin 40/49 ans</v>
      </c>
      <c r="J372" s="105" t="e">
        <f>VLOOKUP(C372,Route2021!$C$2:$J$1212,8,FALSE)</f>
        <v>#N/A</v>
      </c>
      <c r="N372" s="49" t="e">
        <f>VLOOKUP(C372,Bilan!$B$4:$D$1785,3,FALSE)</f>
        <v>#N/A</v>
      </c>
      <c r="O372" s="49" t="e">
        <f>VLOOKUP(C372,'[6]Feuil1 (2)'!$B$2:$F$145,5,FALSE)</f>
        <v>#N/A</v>
      </c>
      <c r="P372" s="50" t="e">
        <f>VLOOKUP(C372,[5]A!$D$2:$L$521,10,FALSE)</f>
        <v>#N/A</v>
      </c>
      <c r="Q372" s="48">
        <f>IFERROR(VLOOKUP(C372,'[4]1ère'!$B$3:$I$89,7,FALSE),0)</f>
        <v>0</v>
      </c>
      <c r="R372" s="48">
        <f>IFERROR(VLOOKUP(C372,'[4]2ème'!$B$3:$I$116,6,FALSE),0)</f>
        <v>0</v>
      </c>
      <c r="S372" s="48">
        <f>IFERROR(VLOOKUP(C372,'[4]3ème'!$B$3:$I$230,6,FALSE),0)</f>
        <v>0</v>
      </c>
      <c r="T372" s="48">
        <f>IFERROR(VLOOKUP(C372,[4]Féminines!$B$3:$I$89,6,FALSE),0)</f>
        <v>0</v>
      </c>
      <c r="U372">
        <f t="shared" si="18"/>
        <v>0</v>
      </c>
    </row>
    <row r="373" spans="1:21" ht="15.6" customHeight="1" x14ac:dyDescent="0.25">
      <c r="A373" s="49" t="e">
        <f t="shared" si="17"/>
        <v>#N/A</v>
      </c>
      <c r="B373" s="49">
        <f t="shared" si="19"/>
        <v>3144</v>
      </c>
      <c r="C373" t="s">
        <v>887</v>
      </c>
      <c r="D373" s="49" t="s">
        <v>17</v>
      </c>
      <c r="E373" s="49" t="str">
        <f>VLOOKUP(C373,[3]A!$D$2:$J$450,7,FALSE)</f>
        <v>05999111919</v>
      </c>
      <c r="F373" s="50" t="str">
        <f>VLOOKUP(C373,[3]A!$D$2:$H$407,5,FALSE)</f>
        <v>Adulte Masculin 50/59 ans</v>
      </c>
      <c r="J373" s="105">
        <f>VLOOKUP(C373,Route2021!$C$2:$J$1212,8,FALSE)</f>
        <v>1</v>
      </c>
      <c r="N373" s="49">
        <f>VLOOKUP(C373,Bilan!$B$4:$D$1785,3,FALSE)</f>
        <v>3144</v>
      </c>
      <c r="O373" s="49" t="e">
        <f>VLOOKUP(C373,'[6]Feuil1 (2)'!$B$2:$F$145,5,FALSE)</f>
        <v>#N/A</v>
      </c>
      <c r="P373" s="50" t="e">
        <f>VLOOKUP(C373,[5]A!$D$2:$L$521,10,FALSE)</f>
        <v>#N/A</v>
      </c>
      <c r="Q373" s="48">
        <f>IFERROR(VLOOKUP(C373,'[4]1ère'!$B$3:$I$89,7,FALSE),0)</f>
        <v>0</v>
      </c>
      <c r="R373" s="48">
        <f>IFERROR(VLOOKUP(C373,'[4]2ème'!$B$3:$I$116,6,FALSE),0)</f>
        <v>0</v>
      </c>
      <c r="S373" s="48">
        <f>IFERROR(VLOOKUP(C373,'[4]3ème'!$B$3:$I$230,6,FALSE),0)</f>
        <v>0</v>
      </c>
      <c r="T373" s="48">
        <f>IFERROR(VLOOKUP(C373,[4]Féminines!$B$3:$I$89,6,FALSE),0)</f>
        <v>0</v>
      </c>
      <c r="U373">
        <f t="shared" si="18"/>
        <v>0</v>
      </c>
    </row>
    <row r="374" spans="1:21" ht="15.6" customHeight="1" x14ac:dyDescent="0.25">
      <c r="A374" s="49" t="e">
        <f t="shared" si="17"/>
        <v>#N/A</v>
      </c>
      <c r="B374" s="49">
        <f t="shared" si="19"/>
        <v>5086</v>
      </c>
      <c r="C374" t="s">
        <v>2060</v>
      </c>
      <c r="D374" s="49" t="s">
        <v>84</v>
      </c>
      <c r="E374" s="49" t="str">
        <f>VLOOKUP(C374,[3]A!$D$2:$J$450,7,FALSE)</f>
        <v>05999024223</v>
      </c>
      <c r="F374" s="50" t="str">
        <f>VLOOKUP(C374,[3]A!$D$2:$H$407,5,FALSE)</f>
        <v>Adulte Masculin 40/49 ans</v>
      </c>
      <c r="J374" s="105" t="e">
        <f>VLOOKUP(C374,Route2021!$C$2:$J$1212,8,FALSE)</f>
        <v>#N/A</v>
      </c>
      <c r="N374" s="49">
        <f>VLOOKUP(C374,Bilan!$B$4:$D$1785,3,FALSE)</f>
        <v>5086</v>
      </c>
      <c r="O374" s="49" t="e">
        <f>VLOOKUP(C374,'[6]Feuil1 (2)'!$B$2:$F$145,5,FALSE)</f>
        <v>#N/A</v>
      </c>
      <c r="P374" s="50" t="e">
        <f>VLOOKUP(C374,[5]A!$D$2:$L$521,10,FALSE)</f>
        <v>#N/A</v>
      </c>
      <c r="Q374" s="48">
        <f>IFERROR(VLOOKUP(C374,'[4]1ère'!$B$3:$I$89,7,FALSE),0)</f>
        <v>0</v>
      </c>
      <c r="R374" s="48">
        <f>IFERROR(VLOOKUP(C374,'[4]2ème'!$B$3:$I$116,6,FALSE),0)</f>
        <v>0</v>
      </c>
      <c r="S374" s="48">
        <f>IFERROR(VLOOKUP(C374,'[4]3ème'!$B$3:$I$230,6,FALSE),0)</f>
        <v>0</v>
      </c>
      <c r="T374" s="48">
        <f>IFERROR(VLOOKUP(C374,[4]Féminines!$B$3:$I$89,6,FALSE),0)</f>
        <v>0</v>
      </c>
      <c r="U374">
        <f t="shared" si="18"/>
        <v>0</v>
      </c>
    </row>
    <row r="375" spans="1:21" ht="15.6" customHeight="1" x14ac:dyDescent="0.25">
      <c r="A375" s="49" t="e">
        <f t="shared" si="17"/>
        <v>#N/A</v>
      </c>
      <c r="B375" s="49">
        <f t="shared" si="19"/>
        <v>1258</v>
      </c>
      <c r="C375" t="s">
        <v>148</v>
      </c>
      <c r="D375" s="49" t="str">
        <f>VLOOKUP(C375,[3]A!$D$2:$F$350,3,FALSE)</f>
        <v>ESPOIR CYCLISTE WAMBRECHIES MARQUETTE</v>
      </c>
      <c r="E375" s="49" t="str">
        <f>VLOOKUP(C375,[3]A!$D$2:$J$450,7,FALSE)</f>
        <v>05999109593</v>
      </c>
      <c r="F375" s="50" t="str">
        <f>VLOOKUP(C375,[3]A!$D$2:$H$407,5,FALSE)</f>
        <v>Adulte Masculin 40/49 ans</v>
      </c>
      <c r="J375" s="105">
        <f>VLOOKUP(C375,Route2021!$C$2:$J$1212,8,FALSE)</f>
        <v>1</v>
      </c>
      <c r="N375" s="49">
        <f>VLOOKUP(C375,Bilan!$B$4:$D$1785,3,FALSE)</f>
        <v>1258</v>
      </c>
      <c r="O375" s="49" t="e">
        <f>VLOOKUP(C375,'[6]Feuil1 (2)'!$B$2:$F$145,5,FALSE)</f>
        <v>#N/A</v>
      </c>
      <c r="P375" s="50" t="e">
        <f>VLOOKUP(C375,[5]A!$D$2:$L$521,10,FALSE)</f>
        <v>#N/A</v>
      </c>
      <c r="Q375" s="48">
        <f>IFERROR(VLOOKUP(C375,'[4]1ère'!$B$3:$I$89,7,FALSE),0)</f>
        <v>0</v>
      </c>
      <c r="R375" s="48">
        <f>IFERROR(VLOOKUP(C375,'[4]2ème'!$B$3:$I$116,6,FALSE),0)</f>
        <v>0</v>
      </c>
      <c r="S375" s="48">
        <f>IFERROR(VLOOKUP(C375,'[4]3ème'!$B$3:$I$230,6,FALSE),0)</f>
        <v>2</v>
      </c>
      <c r="T375" s="48">
        <f>IFERROR(VLOOKUP(C375,[4]Féminines!$B$3:$I$89,6,FALSE),0)</f>
        <v>0</v>
      </c>
      <c r="U375">
        <f t="shared" si="18"/>
        <v>2</v>
      </c>
    </row>
    <row r="376" spans="1:21" ht="15.6" customHeight="1" x14ac:dyDescent="0.25">
      <c r="A376" s="49" t="e">
        <f t="shared" si="17"/>
        <v>#N/A</v>
      </c>
      <c r="B376" s="49" t="str">
        <f t="shared" si="19"/>
        <v xml:space="preserve"> </v>
      </c>
      <c r="C376" t="s">
        <v>2122</v>
      </c>
      <c r="D376" s="49" t="str">
        <f>VLOOKUP(C376,[3]A!$D$2:$F$350,3,FALSE)</f>
        <v>RESILIENCE CLUB</v>
      </c>
      <c r="E376" s="49" t="str">
        <f>VLOOKUP(C376,[3]A!$D$2:$J$450,7,FALSE)</f>
        <v>05999111249</v>
      </c>
      <c r="F376" s="50" t="str">
        <f>VLOOKUP(C376,[3]A!$D$2:$H$407,5,FALSE)</f>
        <v>Adulte Masculin 30/39 ans</v>
      </c>
      <c r="J376" s="105">
        <f>VLOOKUP(C376,Route2021!$C$2:$J$1212,8,FALSE)</f>
        <v>0</v>
      </c>
      <c r="N376" s="49" t="str">
        <f>VLOOKUP(C376,Bilan!$B$4:$D$1785,3,FALSE)</f>
        <v xml:space="preserve"> </v>
      </c>
      <c r="O376" s="49" t="e">
        <f>VLOOKUP(C376,'[6]Feuil1 (2)'!$B$2:$F$145,5,FALSE)</f>
        <v>#N/A</v>
      </c>
      <c r="P376" s="50" t="e">
        <f>VLOOKUP(C376,[5]A!$D$2:$L$521,10,FALSE)</f>
        <v>#N/A</v>
      </c>
      <c r="Q376" s="48">
        <f>IFERROR(VLOOKUP(C376,'[4]1ère'!$B$3:$I$89,7,FALSE),0)</f>
        <v>0</v>
      </c>
      <c r="R376" s="48">
        <f>IFERROR(VLOOKUP(C376,'[4]2ème'!$B$3:$I$116,6,FALSE),0)</f>
        <v>0</v>
      </c>
      <c r="S376" s="48">
        <f>IFERROR(VLOOKUP(C376,'[4]3ème'!$B$3:$I$230,6,FALSE),0)</f>
        <v>0</v>
      </c>
      <c r="T376" s="48">
        <f>IFERROR(VLOOKUP(C376,[4]Féminines!$B$3:$I$89,6,FALSE),0)</f>
        <v>0</v>
      </c>
      <c r="U376">
        <f t="shared" si="18"/>
        <v>0</v>
      </c>
    </row>
    <row r="377" spans="1:21" ht="15.6" customHeight="1" x14ac:dyDescent="0.25">
      <c r="A377" s="49" t="e">
        <f t="shared" si="17"/>
        <v>#N/A</v>
      </c>
      <c r="B377" s="49">
        <f t="shared" si="19"/>
        <v>144481</v>
      </c>
      <c r="C377" t="s">
        <v>796</v>
      </c>
      <c r="D377" s="49" t="str">
        <f>VLOOKUP(C377,[3]A!$D$2:$F$350,3,FALSE)</f>
        <v>U.C. CAPELLOISE FOURMIES</v>
      </c>
      <c r="E377" s="49" t="str">
        <f>VLOOKUP(C377,[3]A!$D$2:$J$450,7,FALSE)</f>
        <v>05999098979</v>
      </c>
      <c r="F377" s="50" t="str">
        <f>VLOOKUP(C377,[3]A!$D$2:$H$407,5,FALSE)</f>
        <v>Adulte Masculin 50/59 ans</v>
      </c>
      <c r="J377" s="105">
        <f>VLOOKUP(C377,Route2021!$C$2:$J$1212,8,FALSE)</f>
        <v>0</v>
      </c>
      <c r="N377" s="49">
        <f>VLOOKUP(C377,Bilan!$B$4:$D$1785,3,FALSE)</f>
        <v>144481</v>
      </c>
      <c r="O377" s="49" t="e">
        <f>VLOOKUP(C377,'[6]Feuil1 (2)'!$B$2:$F$145,5,FALSE)</f>
        <v>#N/A</v>
      </c>
      <c r="P377" s="50" t="e">
        <f>VLOOKUP(C377,[5]A!$D$2:$L$521,10,FALSE)</f>
        <v>#N/A</v>
      </c>
      <c r="Q377" s="48">
        <f>IFERROR(VLOOKUP(C377,'[4]1ère'!$B$3:$I$89,7,FALSE),0)</f>
        <v>0</v>
      </c>
      <c r="R377" s="48">
        <f>IFERROR(VLOOKUP(C377,'[4]2ème'!$B$3:$I$116,6,FALSE),0)</f>
        <v>0</v>
      </c>
      <c r="S377" s="48">
        <f>IFERROR(VLOOKUP(C377,'[4]3ème'!$B$3:$I$230,6,FALSE),0)</f>
        <v>0</v>
      </c>
      <c r="T377" s="48">
        <f>IFERROR(VLOOKUP(C377,[4]Féminines!$B$3:$I$89,6,FALSE),0)</f>
        <v>0</v>
      </c>
      <c r="U377">
        <f t="shared" si="18"/>
        <v>0</v>
      </c>
    </row>
    <row r="378" spans="1:21" ht="15.6" customHeight="1" x14ac:dyDescent="0.25">
      <c r="A378" s="49" t="e">
        <f t="shared" si="17"/>
        <v>#N/A</v>
      </c>
      <c r="B378" s="49">
        <f t="shared" si="19"/>
        <v>2261</v>
      </c>
      <c r="C378" t="s">
        <v>709</v>
      </c>
      <c r="D378" s="49" t="str">
        <f>VLOOKUP(C378,[3]A!$D$2:$F$350,3,FALSE)</f>
        <v>U.C. CAPELLOISE FOURMIES</v>
      </c>
      <c r="E378" s="49" t="str">
        <f>VLOOKUP(C378,[3]A!$D$2:$J$450,7,FALSE)</f>
        <v>05999089254</v>
      </c>
      <c r="F378" s="50" t="str">
        <f>VLOOKUP(C378,[3]A!$D$2:$H$407,5,FALSE)</f>
        <v>Adulte Masculin 60 ans et plus</v>
      </c>
      <c r="J378" s="105">
        <f>VLOOKUP(C378,Route2021!$C$2:$J$1212,8,FALSE)</f>
        <v>1</v>
      </c>
      <c r="N378" s="49">
        <f>VLOOKUP(C378,Bilan!$B$4:$D$1785,3,FALSE)</f>
        <v>2261</v>
      </c>
      <c r="O378" s="49" t="e">
        <f>VLOOKUP(C378,'[6]Feuil1 (2)'!$B$2:$F$145,5,FALSE)</f>
        <v>#N/A</v>
      </c>
      <c r="P378" s="50" t="e">
        <f>VLOOKUP(C378,[5]A!$D$2:$L$521,10,FALSE)</f>
        <v>#N/A</v>
      </c>
      <c r="Q378" s="48">
        <f>IFERROR(VLOOKUP(C378,'[4]1ère'!$B$3:$I$89,7,FALSE),0)</f>
        <v>0</v>
      </c>
      <c r="R378" s="48">
        <f>IFERROR(VLOOKUP(C378,'[4]2ème'!$B$3:$I$116,6,FALSE),0)</f>
        <v>0</v>
      </c>
      <c r="S378" s="48">
        <f>IFERROR(VLOOKUP(C378,'[4]3ème'!$B$3:$I$230,6,FALSE),0)</f>
        <v>0</v>
      </c>
      <c r="T378" s="48">
        <f>IFERROR(VLOOKUP(C378,[4]Féminines!$B$3:$I$89,6,FALSE),0)</f>
        <v>0</v>
      </c>
      <c r="U378">
        <f t="shared" si="18"/>
        <v>0</v>
      </c>
    </row>
    <row r="379" spans="1:21" ht="15.6" customHeight="1" x14ac:dyDescent="0.25">
      <c r="A379" s="49" t="e">
        <f t="shared" si="17"/>
        <v>#N/A</v>
      </c>
      <c r="B379" s="49">
        <f t="shared" si="19"/>
        <v>2331</v>
      </c>
      <c r="C379" t="s">
        <v>3017</v>
      </c>
      <c r="D379" s="49" t="str">
        <f>VLOOKUP(C379,[3]A!$D$2:$F$350,3,FALSE)</f>
        <v>CAMPHIN EN CAREMBAULT CYCLING TEAM</v>
      </c>
      <c r="E379" s="49" t="str">
        <f>VLOOKUP(C379,[3]A!$D$2:$J$450,7,FALSE)</f>
        <v>05999086207</v>
      </c>
      <c r="F379" s="50" t="str">
        <f>VLOOKUP(C379,[3]A!$D$2:$H$407,5,FALSE)</f>
        <v>Adulte Masculin 50/59 ans</v>
      </c>
      <c r="J379" s="105" t="e">
        <f>VLOOKUP(C379,Route2021!$C$2:$J$1212,8,FALSE)</f>
        <v>#N/A</v>
      </c>
      <c r="N379" s="49">
        <f>VLOOKUP(C379,Bilan!$B$4:$D$1785,3,FALSE)</f>
        <v>2331</v>
      </c>
      <c r="O379" s="49" t="e">
        <f>VLOOKUP(C379,'[6]Feuil1 (2)'!$B$2:$F$145,5,FALSE)</f>
        <v>#N/A</v>
      </c>
      <c r="P379" s="50" t="e">
        <f>VLOOKUP(C379,[5]A!$D$2:$L$521,10,FALSE)</f>
        <v>#N/A</v>
      </c>
      <c r="Q379" s="48">
        <f>IFERROR(VLOOKUP(C379,'[4]1ère'!$B$3:$I$89,7,FALSE),0)</f>
        <v>0</v>
      </c>
      <c r="R379" s="48">
        <f>IFERROR(VLOOKUP(C379,'[4]2ème'!$B$3:$I$116,6,FALSE),0)</f>
        <v>0</v>
      </c>
      <c r="S379" s="48">
        <f>IFERROR(VLOOKUP(C379,'[4]3ème'!$B$3:$I$230,6,FALSE),0)</f>
        <v>0</v>
      </c>
      <c r="T379" s="48">
        <f>IFERROR(VLOOKUP(C379,[4]Féminines!$B$3:$I$89,6,FALSE),0)</f>
        <v>0</v>
      </c>
      <c r="U379">
        <f t="shared" si="18"/>
        <v>0</v>
      </c>
    </row>
    <row r="380" spans="1:21" ht="15.6" customHeight="1" x14ac:dyDescent="0.25">
      <c r="A380" s="49" t="e">
        <f t="shared" si="17"/>
        <v>#N/A</v>
      </c>
      <c r="B380" s="49" t="e">
        <f t="shared" si="19"/>
        <v>#N/A</v>
      </c>
      <c r="C380" t="s">
        <v>2372</v>
      </c>
      <c r="D380" s="49" t="str">
        <f>VLOOKUP(C380,[3]A!$D$2:$F$350,3,FALSE)</f>
        <v>UNION SPORTIVE SAINT ANDRE</v>
      </c>
      <c r="E380" s="49" t="str">
        <f>VLOOKUP(C380,[3]A!$D$2:$J$450,7,FALSE)</f>
        <v>05999011977</v>
      </c>
      <c r="F380" s="50" t="str">
        <f>VLOOKUP(C380,[3]A!$D$2:$H$407,5,FALSE)</f>
        <v>Adulte Masculin 40/49 ans</v>
      </c>
      <c r="J380" s="105">
        <f>VLOOKUP(C380,Route2021!$C$2:$J$1212,8,FALSE)</f>
        <v>0</v>
      </c>
      <c r="N380" s="49" t="e">
        <f>VLOOKUP(C380,Bilan!$B$4:$D$1785,3,FALSE)</f>
        <v>#N/A</v>
      </c>
      <c r="O380" s="49" t="e">
        <f>VLOOKUP(C380,'[6]Feuil1 (2)'!$B$2:$F$145,5,FALSE)</f>
        <v>#N/A</v>
      </c>
      <c r="P380" s="50" t="e">
        <f>VLOOKUP(C380,[5]A!$D$2:$L$521,10,FALSE)</f>
        <v>#N/A</v>
      </c>
      <c r="Q380" s="48">
        <f>IFERROR(VLOOKUP(C380,'[4]1ère'!$B$3:$I$89,7,FALSE),0)</f>
        <v>0</v>
      </c>
      <c r="R380" s="48">
        <f>IFERROR(VLOOKUP(C380,'[4]2ème'!$B$3:$I$116,6,FALSE),0)</f>
        <v>0</v>
      </c>
      <c r="S380" s="48">
        <f>IFERROR(VLOOKUP(C380,'[4]3ème'!$B$3:$I$230,6,FALSE),0)</f>
        <v>0</v>
      </c>
      <c r="T380" s="48">
        <f>IFERROR(VLOOKUP(C380,[4]Féminines!$B$3:$I$89,6,FALSE),0)</f>
        <v>0</v>
      </c>
      <c r="U380">
        <f t="shared" si="18"/>
        <v>0</v>
      </c>
    </row>
    <row r="381" spans="1:21" ht="15.6" customHeight="1" x14ac:dyDescent="0.25">
      <c r="A381" s="49" t="e">
        <f t="shared" si="17"/>
        <v>#N/A</v>
      </c>
      <c r="B381" s="49">
        <f t="shared" si="19"/>
        <v>2558</v>
      </c>
      <c r="C381" t="s">
        <v>3295</v>
      </c>
      <c r="D381" s="49" t="str">
        <f>VLOOKUP(C381,[3]A!$D$2:$F$350,3,FALSE)</f>
        <v>UNION SPORTIVE SAINT ANDRE</v>
      </c>
      <c r="E381" s="49" t="str">
        <f>VLOOKUP(C381,[3]A!$D$2:$J$450,7,FALSE)</f>
        <v>05999127977</v>
      </c>
      <c r="F381" s="50" t="str">
        <f>VLOOKUP(C381,[3]A!$D$2:$H$407,5,FALSE)</f>
        <v>Adulte Masculin 20/29 ans</v>
      </c>
      <c r="J381" s="105">
        <f>VLOOKUP(C381,Route2021!$C$2:$J$1212,8,FALSE)</f>
        <v>0</v>
      </c>
      <c r="N381" s="49">
        <f>VLOOKUP(C381,Bilan!$B$4:$D$1785,3,FALSE)</f>
        <v>2558</v>
      </c>
      <c r="O381" s="49" t="e">
        <f>VLOOKUP(C381,'[6]Feuil1 (2)'!$B$2:$F$145,5,FALSE)</f>
        <v>#N/A</v>
      </c>
      <c r="P381" s="50" t="e">
        <f>VLOOKUP(C381,[5]A!$D$2:$L$521,10,FALSE)</f>
        <v>#N/A</v>
      </c>
      <c r="Q381" s="48">
        <f>IFERROR(VLOOKUP(C381,'[4]1ère'!$B$3:$I$89,7,FALSE),0)</f>
        <v>0</v>
      </c>
      <c r="R381" s="48">
        <f>IFERROR(VLOOKUP(C381,'[4]2ème'!$B$3:$I$116,6,FALSE),0)</f>
        <v>0</v>
      </c>
      <c r="S381" s="48">
        <f>IFERROR(VLOOKUP(C381,'[4]3ème'!$B$3:$I$230,6,FALSE),0)</f>
        <v>1</v>
      </c>
      <c r="T381" s="48">
        <f>IFERROR(VLOOKUP(C381,[4]Féminines!$B$3:$I$89,6,FALSE),0)</f>
        <v>0</v>
      </c>
      <c r="U381">
        <f t="shared" si="18"/>
        <v>1</v>
      </c>
    </row>
    <row r="382" spans="1:21" ht="15.6" customHeight="1" x14ac:dyDescent="0.25">
      <c r="A382" s="49" t="e">
        <f t="shared" si="17"/>
        <v>#N/A</v>
      </c>
      <c r="B382" s="49" t="e">
        <f t="shared" si="19"/>
        <v>#N/A</v>
      </c>
      <c r="C382" t="s">
        <v>3793</v>
      </c>
      <c r="D382" s="49" t="s">
        <v>3193</v>
      </c>
      <c r="E382" s="49" t="e">
        <f>VLOOKUP(C382,[3]A!$D$2:$J$450,7,FALSE)</f>
        <v>#N/A</v>
      </c>
      <c r="F382" s="50" t="e">
        <f>VLOOKUP(C382,[3]A!$D$2:$H$407,5,FALSE)</f>
        <v>#N/A</v>
      </c>
      <c r="J382" s="105" t="e">
        <f>VLOOKUP(C382,Route2021!$C$2:$J$1212,8,FALSE)</f>
        <v>#N/A</v>
      </c>
      <c r="N382" s="49" t="e">
        <f>VLOOKUP(C382,Bilan!$B$4:$D$1785,3,FALSE)</f>
        <v>#N/A</v>
      </c>
      <c r="O382" s="49" t="e">
        <f>VLOOKUP(C382,'[6]Feuil1 (2)'!$B$2:$F$145,5,FALSE)</f>
        <v>#N/A</v>
      </c>
      <c r="P382" s="50" t="e">
        <f>VLOOKUP(C382,[5]A!$D$2:$L$521,10,FALSE)</f>
        <v>#N/A</v>
      </c>
      <c r="Q382" s="48">
        <f>IFERROR(VLOOKUP(C382,'[4]1ère'!$B$3:$I$89,7,FALSE),0)</f>
        <v>0</v>
      </c>
      <c r="R382" s="48">
        <f>IFERROR(VLOOKUP(C382,'[4]2ème'!$B$3:$I$116,6,FALSE),0)</f>
        <v>0</v>
      </c>
      <c r="S382" s="48">
        <f>IFERROR(VLOOKUP(C382,'[4]3ème'!$B$3:$I$230,6,FALSE),0)</f>
        <v>0</v>
      </c>
      <c r="T382" s="48">
        <f>IFERROR(VLOOKUP(C382,[4]Féminines!$B$3:$I$89,6,FALSE),0)</f>
        <v>0</v>
      </c>
      <c r="U382">
        <f t="shared" si="18"/>
        <v>0</v>
      </c>
    </row>
    <row r="383" spans="1:21" ht="15.6" customHeight="1" x14ac:dyDescent="0.25">
      <c r="A383" s="49" t="e">
        <f t="shared" si="17"/>
        <v>#N/A</v>
      </c>
      <c r="B383" s="49" t="e">
        <f t="shared" si="19"/>
        <v>#N/A</v>
      </c>
      <c r="C383"/>
      <c r="D383" s="49" t="e">
        <f>VLOOKUP(C383,[3]A!$D$2:$F$350,3,FALSE)</f>
        <v>#N/A</v>
      </c>
      <c r="E383" s="49" t="e">
        <f>VLOOKUP(C383,[3]A!$D$2:$J$450,7,FALSE)</f>
        <v>#N/A</v>
      </c>
      <c r="F383" s="50" t="e">
        <f>VLOOKUP(C383,[3]A!$D$2:$H$407,5,FALSE)</f>
        <v>#N/A</v>
      </c>
      <c r="J383" s="105">
        <f>VLOOKUP(C383,Route2021!$C$2:$J$1212,8,FALSE)</f>
        <v>0</v>
      </c>
      <c r="N383" s="49" t="e">
        <f>VLOOKUP(C383,Bilan!$B$4:$D$1785,3,FALSE)</f>
        <v>#N/A</v>
      </c>
      <c r="O383" s="49" t="e">
        <f>VLOOKUP(C383,'[6]Feuil1 (2)'!$B$2:$F$145,5,FALSE)</f>
        <v>#N/A</v>
      </c>
      <c r="P383" s="50" t="e">
        <f>VLOOKUP(C383,[5]A!$D$2:$L$521,10,FALSE)</f>
        <v>#N/A</v>
      </c>
      <c r="Q383" s="48">
        <f>IFERROR(VLOOKUP(C383,'[4]1ère'!$B$3:$I$89,7,FALSE),0)</f>
        <v>0</v>
      </c>
      <c r="R383" s="48">
        <f>IFERROR(VLOOKUP(C383,'[4]2ème'!$B$3:$I$116,6,FALSE),0)</f>
        <v>0</v>
      </c>
      <c r="S383" s="48">
        <f>IFERROR(VLOOKUP(C383,'[4]3ème'!$B$3:$I$230,6,FALSE),0)</f>
        <v>0</v>
      </c>
      <c r="T383" s="48">
        <f>IFERROR(VLOOKUP(C383,[4]Féminines!$B$3:$I$89,6,FALSE),0)</f>
        <v>0</v>
      </c>
      <c r="U383">
        <f t="shared" si="18"/>
        <v>0</v>
      </c>
    </row>
    <row r="384" spans="1:21" ht="15.6" customHeight="1" x14ac:dyDescent="0.25">
      <c r="A384" s="49" t="e">
        <f t="shared" si="17"/>
        <v>#N/A</v>
      </c>
      <c r="B384" s="49" t="e">
        <f t="shared" si="19"/>
        <v>#N/A</v>
      </c>
      <c r="C384"/>
      <c r="D384" s="49" t="e">
        <f>VLOOKUP(C384,[3]A!$D$2:$F$350,3,FALSE)</f>
        <v>#N/A</v>
      </c>
      <c r="E384" s="49" t="e">
        <f>VLOOKUP(C384,[3]A!$D$2:$J$450,7,FALSE)</f>
        <v>#N/A</v>
      </c>
      <c r="F384" s="50" t="e">
        <f>VLOOKUP(C384,[3]A!$D$2:$H$407,5,FALSE)</f>
        <v>#N/A</v>
      </c>
      <c r="J384" s="105">
        <f>VLOOKUP(C384,Route2021!$C$2:$J$1212,8,FALSE)</f>
        <v>0</v>
      </c>
      <c r="N384" s="49" t="e">
        <f>VLOOKUP(C384,Bilan!$B$4:$D$1785,3,FALSE)</f>
        <v>#N/A</v>
      </c>
      <c r="O384" s="49" t="e">
        <f>VLOOKUP(C384,'[6]Feuil1 (2)'!$B$2:$F$145,5,FALSE)</f>
        <v>#N/A</v>
      </c>
      <c r="P384" s="50" t="e">
        <f>VLOOKUP(C384,[5]A!$D$2:$L$521,10,FALSE)</f>
        <v>#N/A</v>
      </c>
      <c r="Q384" s="48">
        <f>IFERROR(VLOOKUP(C384,'[4]1ère'!$B$3:$I$89,7,FALSE),0)</f>
        <v>0</v>
      </c>
      <c r="R384" s="48">
        <f>IFERROR(VLOOKUP(C384,'[4]2ème'!$B$3:$I$116,6,FALSE),0)</f>
        <v>0</v>
      </c>
      <c r="S384" s="48">
        <f>IFERROR(VLOOKUP(C384,'[4]3ème'!$B$3:$I$230,6,FALSE),0)</f>
        <v>0</v>
      </c>
      <c r="T384" s="48">
        <f>IFERROR(VLOOKUP(C384,[4]Féminines!$B$3:$I$89,6,FALSE),0)</f>
        <v>0</v>
      </c>
      <c r="U384">
        <f t="shared" si="18"/>
        <v>0</v>
      </c>
    </row>
    <row r="385" spans="1:21" ht="15.6" customHeight="1" x14ac:dyDescent="0.25">
      <c r="A385" s="49" t="e">
        <f t="shared" si="17"/>
        <v>#N/A</v>
      </c>
      <c r="B385" s="49" t="e">
        <f t="shared" si="19"/>
        <v>#N/A</v>
      </c>
      <c r="C385"/>
      <c r="D385" s="49" t="e">
        <f>VLOOKUP(C385,[3]A!$D$2:$F$350,3,FALSE)</f>
        <v>#N/A</v>
      </c>
      <c r="E385" s="49" t="e">
        <f>VLOOKUP(C385,[3]A!$D$2:$J$450,7,FALSE)</f>
        <v>#N/A</v>
      </c>
      <c r="F385" s="50" t="e">
        <f>VLOOKUP(C385,[3]A!$D$2:$H$407,5,FALSE)</f>
        <v>#N/A</v>
      </c>
      <c r="J385" s="105">
        <f>VLOOKUP(C385,Route2021!$C$2:$J$1212,8,FALSE)</f>
        <v>0</v>
      </c>
      <c r="N385" s="49" t="e">
        <f>VLOOKUP(C385,Bilan!$B$4:$D$1785,3,FALSE)</f>
        <v>#N/A</v>
      </c>
      <c r="O385" s="49" t="e">
        <f>VLOOKUP(C385,'[6]Feuil1 (2)'!$B$2:$F$145,5,FALSE)</f>
        <v>#N/A</v>
      </c>
      <c r="P385" s="50" t="e">
        <f>VLOOKUP(C385,[5]A!$D$2:$L$521,10,FALSE)</f>
        <v>#N/A</v>
      </c>
      <c r="Q385" s="48">
        <f>IFERROR(VLOOKUP(C385,'[4]1ère'!$B$3:$I$89,7,FALSE),0)</f>
        <v>0</v>
      </c>
      <c r="R385" s="48">
        <f>IFERROR(VLOOKUP(C385,'[4]2ème'!$B$3:$I$116,6,FALSE),0)</f>
        <v>0</v>
      </c>
      <c r="S385" s="48">
        <f>IFERROR(VLOOKUP(C385,'[4]3ème'!$B$3:$I$230,6,FALSE),0)</f>
        <v>0</v>
      </c>
      <c r="T385" s="48">
        <f>IFERROR(VLOOKUP(C385,[4]Féminines!$B$3:$I$89,6,FALSE),0)</f>
        <v>0</v>
      </c>
      <c r="U385">
        <f t="shared" si="18"/>
        <v>0</v>
      </c>
    </row>
    <row r="386" spans="1:21" ht="15.6" customHeight="1" x14ac:dyDescent="0.25">
      <c r="A386" s="49" t="e">
        <f t="shared" si="17"/>
        <v>#N/A</v>
      </c>
      <c r="B386" s="49" t="e">
        <f t="shared" si="19"/>
        <v>#N/A</v>
      </c>
      <c r="C386"/>
      <c r="D386" s="49" t="e">
        <f>VLOOKUP(C386,[3]A!$D$2:$F$350,3,FALSE)</f>
        <v>#N/A</v>
      </c>
      <c r="E386" s="49" t="e">
        <f>VLOOKUP(C386,[3]A!$D$2:$J$450,7,FALSE)</f>
        <v>#N/A</v>
      </c>
      <c r="F386" s="50" t="e">
        <f>VLOOKUP(C386,[3]A!$D$2:$H$407,5,FALSE)</f>
        <v>#N/A</v>
      </c>
      <c r="J386" s="105">
        <f>VLOOKUP(C386,Route2021!$C$2:$J$1212,8,FALSE)</f>
        <v>0</v>
      </c>
      <c r="N386" s="49" t="e">
        <f>VLOOKUP(C386,Bilan!$B$4:$D$1785,3,FALSE)</f>
        <v>#N/A</v>
      </c>
      <c r="O386" s="49" t="e">
        <f>VLOOKUP(C386,'[6]Feuil1 (2)'!$B$2:$F$145,5,FALSE)</f>
        <v>#N/A</v>
      </c>
      <c r="P386" s="50" t="e">
        <f>VLOOKUP(C386,[5]A!$D$2:$L$521,10,FALSE)</f>
        <v>#N/A</v>
      </c>
      <c r="Q386" s="48">
        <f>IFERROR(VLOOKUP(C386,'[4]1ère'!$B$3:$I$89,7,FALSE),0)</f>
        <v>0</v>
      </c>
      <c r="R386" s="48">
        <f>IFERROR(VLOOKUP(C386,'[4]2ème'!$B$3:$I$116,6,FALSE),0)</f>
        <v>0</v>
      </c>
      <c r="S386" s="48">
        <f>IFERROR(VLOOKUP(C386,'[4]3ème'!$B$3:$I$230,6,FALSE),0)</f>
        <v>0</v>
      </c>
      <c r="T386" s="48">
        <f>IFERROR(VLOOKUP(C386,[4]Féminines!$B$3:$I$89,6,FALSE),0)</f>
        <v>0</v>
      </c>
      <c r="U386">
        <f t="shared" si="18"/>
        <v>0</v>
      </c>
    </row>
    <row r="387" spans="1:21" ht="15.6" customHeight="1" x14ac:dyDescent="0.25">
      <c r="A387" s="49" t="e">
        <f t="shared" ref="A387:A421" si="20">O387</f>
        <v>#N/A</v>
      </c>
      <c r="B387" s="49" t="e">
        <f t="shared" si="19"/>
        <v>#N/A</v>
      </c>
      <c r="C387"/>
      <c r="D387" s="49" t="e">
        <f>VLOOKUP(C387,[3]A!$D$2:$F$350,3,FALSE)</f>
        <v>#N/A</v>
      </c>
      <c r="E387" s="49" t="e">
        <f>VLOOKUP(C387,[3]A!$D$2:$J$450,7,FALSE)</f>
        <v>#N/A</v>
      </c>
      <c r="F387" s="50" t="e">
        <f>VLOOKUP(C387,[3]A!$D$2:$H$407,5,FALSE)</f>
        <v>#N/A</v>
      </c>
      <c r="J387" s="105">
        <f>VLOOKUP(C387,Route2021!$C$2:$J$1212,8,FALSE)</f>
        <v>0</v>
      </c>
      <c r="N387" s="49" t="e">
        <f>VLOOKUP(C387,Bilan!$B$4:$D$1785,3,FALSE)</f>
        <v>#N/A</v>
      </c>
      <c r="O387" s="49" t="e">
        <f>VLOOKUP(C387,'[6]Feuil1 (2)'!$B$2:$F$145,5,FALSE)</f>
        <v>#N/A</v>
      </c>
      <c r="P387" s="50" t="e">
        <f>VLOOKUP(C387,[5]A!$D$2:$L$521,10,FALSE)</f>
        <v>#N/A</v>
      </c>
      <c r="Q387" s="48">
        <f>IFERROR(VLOOKUP(C387,'[4]1ère'!$B$3:$I$89,7,FALSE),0)</f>
        <v>0</v>
      </c>
      <c r="R387" s="48">
        <f>IFERROR(VLOOKUP(C387,'[4]2ème'!$B$3:$I$116,6,FALSE),0)</f>
        <v>0</v>
      </c>
      <c r="S387" s="48">
        <f>IFERROR(VLOOKUP(C387,'[4]3ème'!$B$3:$I$230,6,FALSE),0)</f>
        <v>0</v>
      </c>
      <c r="T387" s="48">
        <f>IFERROR(VLOOKUP(C387,[4]Féminines!$B$3:$I$89,6,FALSE),0)</f>
        <v>0</v>
      </c>
      <c r="U387">
        <f t="shared" ref="U387:U450" si="21">SUM(Q387:T387)</f>
        <v>0</v>
      </c>
    </row>
    <row r="388" spans="1:21" ht="15.6" customHeight="1" x14ac:dyDescent="0.25">
      <c r="A388" s="49" t="e">
        <f t="shared" si="20"/>
        <v>#N/A</v>
      </c>
      <c r="B388" s="49" t="e">
        <f t="shared" si="19"/>
        <v>#N/A</v>
      </c>
      <c r="C388"/>
      <c r="D388" s="49" t="e">
        <f>VLOOKUP(C388,[3]A!$D$2:$F$350,3,FALSE)</f>
        <v>#N/A</v>
      </c>
      <c r="E388" s="49" t="e">
        <f>VLOOKUP(C388,[3]A!$D$2:$J$450,7,FALSE)</f>
        <v>#N/A</v>
      </c>
      <c r="F388" s="50" t="e">
        <f>VLOOKUP(C388,[3]A!$D$2:$H$407,5,FALSE)</f>
        <v>#N/A</v>
      </c>
      <c r="J388" s="105">
        <f>VLOOKUP(C388,Route2021!$C$2:$J$1212,8,FALSE)</f>
        <v>0</v>
      </c>
      <c r="N388" s="49" t="e">
        <f>VLOOKUP(C388,Bilan!$B$4:$D$1785,3,FALSE)</f>
        <v>#N/A</v>
      </c>
      <c r="O388" s="49" t="e">
        <f>VLOOKUP(C388,'[6]Feuil1 (2)'!$B$2:$F$145,5,FALSE)</f>
        <v>#N/A</v>
      </c>
      <c r="P388" s="50" t="e">
        <f>VLOOKUP(C388,[5]A!$D$2:$L$521,10,FALSE)</f>
        <v>#N/A</v>
      </c>
      <c r="Q388" s="48">
        <f>IFERROR(VLOOKUP(C388,'[4]1ère'!$B$3:$I$89,7,FALSE),0)</f>
        <v>0</v>
      </c>
      <c r="R388" s="48">
        <f>IFERROR(VLOOKUP(C388,'[4]2ème'!$B$3:$I$116,6,FALSE),0)</f>
        <v>0</v>
      </c>
      <c r="S388" s="48">
        <f>IFERROR(VLOOKUP(C388,'[4]3ème'!$B$3:$I$230,6,FALSE),0)</f>
        <v>0</v>
      </c>
      <c r="T388" s="48">
        <f>IFERROR(VLOOKUP(C388,[4]Féminines!$B$3:$I$89,6,FALSE),0)</f>
        <v>0</v>
      </c>
      <c r="U388">
        <f t="shared" si="21"/>
        <v>0</v>
      </c>
    </row>
    <row r="389" spans="1:21" ht="15.6" customHeight="1" x14ac:dyDescent="0.25">
      <c r="A389" s="49" t="e">
        <f t="shared" si="20"/>
        <v>#N/A</v>
      </c>
      <c r="B389" s="49" t="e">
        <f t="shared" si="19"/>
        <v>#N/A</v>
      </c>
      <c r="C389"/>
      <c r="D389" s="49" t="e">
        <f>VLOOKUP(C389,[3]A!$D$2:$F$350,3,FALSE)</f>
        <v>#N/A</v>
      </c>
      <c r="E389" s="49" t="e">
        <f>VLOOKUP(C389,[3]A!$D$2:$J$450,7,FALSE)</f>
        <v>#N/A</v>
      </c>
      <c r="F389" s="50" t="e">
        <f>VLOOKUP(C389,[3]A!$D$2:$H$407,5,FALSE)</f>
        <v>#N/A</v>
      </c>
      <c r="J389" s="105">
        <f>VLOOKUP(C389,Route2021!$C$2:$J$1212,8,FALSE)</f>
        <v>0</v>
      </c>
      <c r="N389" s="49" t="e">
        <f>VLOOKUP(C389,Bilan!$B$4:$D$1785,3,FALSE)</f>
        <v>#N/A</v>
      </c>
      <c r="O389" s="49" t="e">
        <f>VLOOKUP(C389,'[6]Feuil1 (2)'!$B$2:$F$145,5,FALSE)</f>
        <v>#N/A</v>
      </c>
      <c r="P389" s="50" t="e">
        <f>VLOOKUP(C389,[5]A!$D$2:$L$521,10,FALSE)</f>
        <v>#N/A</v>
      </c>
      <c r="Q389" s="48">
        <f>IFERROR(VLOOKUP(C389,'[4]1ère'!$B$3:$I$89,7,FALSE),0)</f>
        <v>0</v>
      </c>
      <c r="R389" s="48">
        <f>IFERROR(VLOOKUP(C389,'[4]2ème'!$B$3:$I$116,6,FALSE),0)</f>
        <v>0</v>
      </c>
      <c r="S389" s="48">
        <f>IFERROR(VLOOKUP(C389,'[4]3ème'!$B$3:$I$230,6,FALSE),0)</f>
        <v>0</v>
      </c>
      <c r="T389" s="48">
        <f>IFERROR(VLOOKUP(C389,[4]Féminines!$B$3:$I$89,6,FALSE),0)</f>
        <v>0</v>
      </c>
      <c r="U389">
        <f t="shared" si="21"/>
        <v>0</v>
      </c>
    </row>
    <row r="390" spans="1:21" ht="15.6" customHeight="1" x14ac:dyDescent="0.25">
      <c r="A390" s="49" t="e">
        <f t="shared" si="20"/>
        <v>#N/A</v>
      </c>
      <c r="B390" s="49" t="e">
        <f t="shared" si="19"/>
        <v>#N/A</v>
      </c>
      <c r="C390"/>
      <c r="D390" s="49" t="e">
        <f>VLOOKUP(C390,[3]A!$D$2:$F$350,3,FALSE)</f>
        <v>#N/A</v>
      </c>
      <c r="E390" s="49" t="e">
        <f>VLOOKUP(C390,[3]A!$D$2:$J$450,7,FALSE)</f>
        <v>#N/A</v>
      </c>
      <c r="F390" s="50" t="e">
        <f>VLOOKUP(C390,[3]A!$D$2:$H$407,5,FALSE)</f>
        <v>#N/A</v>
      </c>
      <c r="J390" s="105">
        <f>VLOOKUP(C390,Route2021!$C$2:$J$1212,8,FALSE)</f>
        <v>0</v>
      </c>
      <c r="N390" s="49" t="e">
        <f>VLOOKUP(C390,Bilan!$B$4:$D$1785,3,FALSE)</f>
        <v>#N/A</v>
      </c>
      <c r="O390" s="49" t="e">
        <f>VLOOKUP(C390,'[6]Feuil1 (2)'!$B$2:$F$145,5,FALSE)</f>
        <v>#N/A</v>
      </c>
      <c r="P390" s="50" t="e">
        <f>VLOOKUP(C390,[5]A!$D$2:$L$521,10,FALSE)</f>
        <v>#N/A</v>
      </c>
      <c r="Q390" s="48">
        <f>IFERROR(VLOOKUP(C390,'[4]1ère'!$B$3:$I$89,7,FALSE),0)</f>
        <v>0</v>
      </c>
      <c r="R390" s="48">
        <f>IFERROR(VLOOKUP(C390,'[4]2ème'!$B$3:$I$116,6,FALSE),0)</f>
        <v>0</v>
      </c>
      <c r="S390" s="48">
        <f>IFERROR(VLOOKUP(C390,'[4]3ème'!$B$3:$I$230,6,FALSE),0)</f>
        <v>0</v>
      </c>
      <c r="T390" s="48">
        <f>IFERROR(VLOOKUP(C390,[4]Féminines!$B$3:$I$89,6,FALSE),0)</f>
        <v>0</v>
      </c>
      <c r="U390">
        <f t="shared" si="21"/>
        <v>0</v>
      </c>
    </row>
    <row r="391" spans="1:21" ht="15.6" customHeight="1" x14ac:dyDescent="0.25">
      <c r="A391" s="49" t="e">
        <f t="shared" si="20"/>
        <v>#N/A</v>
      </c>
      <c r="B391" s="49" t="e">
        <f t="shared" si="19"/>
        <v>#N/A</v>
      </c>
      <c r="C391"/>
      <c r="D391" s="49" t="e">
        <f>VLOOKUP(C391,[3]A!$D$2:$F$350,3,FALSE)</f>
        <v>#N/A</v>
      </c>
      <c r="E391" s="49" t="e">
        <f>VLOOKUP(C391,[3]A!$D$2:$J$450,7,FALSE)</f>
        <v>#N/A</v>
      </c>
      <c r="F391" s="50" t="e">
        <f>VLOOKUP(C391,[3]A!$D$2:$H$407,5,FALSE)</f>
        <v>#N/A</v>
      </c>
      <c r="J391" s="105">
        <f>VLOOKUP(C391,Route2021!$C$2:$J$1212,8,FALSE)</f>
        <v>0</v>
      </c>
      <c r="N391" s="49" t="e">
        <f>VLOOKUP(C391,Bilan!$B$4:$D$1785,3,FALSE)</f>
        <v>#N/A</v>
      </c>
      <c r="O391" s="49" t="e">
        <f>VLOOKUP(C391,'[6]Feuil1 (2)'!$B$2:$F$145,5,FALSE)</f>
        <v>#N/A</v>
      </c>
      <c r="P391" s="50" t="e">
        <f>VLOOKUP(C391,[5]A!$D$2:$L$521,10,FALSE)</f>
        <v>#N/A</v>
      </c>
      <c r="Q391" s="48">
        <f>IFERROR(VLOOKUP(C391,'[4]1ère'!$B$3:$I$89,7,FALSE),0)</f>
        <v>0</v>
      </c>
      <c r="R391" s="48">
        <f>IFERROR(VLOOKUP(C391,'[4]2ème'!$B$3:$I$116,6,FALSE),0)</f>
        <v>0</v>
      </c>
      <c r="S391" s="48">
        <f>IFERROR(VLOOKUP(C391,'[4]3ème'!$B$3:$I$230,6,FALSE),0)</f>
        <v>0</v>
      </c>
      <c r="T391" s="48">
        <f>IFERROR(VLOOKUP(C391,[4]Féminines!$B$3:$I$89,6,FALSE),0)</f>
        <v>0</v>
      </c>
      <c r="U391">
        <f t="shared" si="21"/>
        <v>0</v>
      </c>
    </row>
    <row r="392" spans="1:21" ht="15.6" customHeight="1" x14ac:dyDescent="0.25">
      <c r="A392" s="49" t="e">
        <f t="shared" si="20"/>
        <v>#N/A</v>
      </c>
      <c r="B392" s="49" t="e">
        <f t="shared" si="19"/>
        <v>#N/A</v>
      </c>
      <c r="C392"/>
      <c r="D392" s="49" t="e">
        <f>VLOOKUP(C392,[3]A!$D$2:$F$350,3,FALSE)</f>
        <v>#N/A</v>
      </c>
      <c r="E392" s="49" t="e">
        <f>VLOOKUP(C392,[3]A!$D$2:$J$450,7,FALSE)</f>
        <v>#N/A</v>
      </c>
      <c r="F392" s="50" t="e">
        <f>VLOOKUP(C392,[3]A!$D$2:$H$407,5,FALSE)</f>
        <v>#N/A</v>
      </c>
      <c r="J392" s="105">
        <f>VLOOKUP(C392,Route2021!$C$2:$J$1212,8,FALSE)</f>
        <v>0</v>
      </c>
      <c r="N392" s="49" t="e">
        <f>VLOOKUP(C392,Bilan!$B$4:$D$1785,3,FALSE)</f>
        <v>#N/A</v>
      </c>
      <c r="O392" s="49" t="e">
        <f>VLOOKUP(C392,'[6]Feuil1 (2)'!$B$2:$F$145,5,FALSE)</f>
        <v>#N/A</v>
      </c>
      <c r="P392" s="50" t="e">
        <f>VLOOKUP(C392,[5]A!$D$2:$L$521,10,FALSE)</f>
        <v>#N/A</v>
      </c>
      <c r="Q392" s="48">
        <f>IFERROR(VLOOKUP(C392,'[4]1ère'!$B$3:$I$89,7,FALSE),0)</f>
        <v>0</v>
      </c>
      <c r="R392" s="48">
        <f>IFERROR(VLOOKUP(C392,'[4]2ème'!$B$3:$I$116,6,FALSE),0)</f>
        <v>0</v>
      </c>
      <c r="S392" s="48">
        <f>IFERROR(VLOOKUP(C392,'[4]3ème'!$B$3:$I$230,6,FALSE),0)</f>
        <v>0</v>
      </c>
      <c r="T392" s="48">
        <f>IFERROR(VLOOKUP(C392,[4]Féminines!$B$3:$I$89,6,FALSE),0)</f>
        <v>0</v>
      </c>
      <c r="U392">
        <f t="shared" si="21"/>
        <v>0</v>
      </c>
    </row>
    <row r="393" spans="1:21" ht="15.6" customHeight="1" x14ac:dyDescent="0.25">
      <c r="A393" s="49" t="e">
        <f t="shared" si="20"/>
        <v>#N/A</v>
      </c>
      <c r="B393" s="49" t="e">
        <f t="shared" si="19"/>
        <v>#N/A</v>
      </c>
      <c r="C393"/>
      <c r="D393" s="49" t="e">
        <f>VLOOKUP(C393,[3]A!$D$2:$F$350,3,FALSE)</f>
        <v>#N/A</v>
      </c>
      <c r="E393" s="49" t="e">
        <f>VLOOKUP(C393,[3]A!$D$2:$J$450,7,FALSE)</f>
        <v>#N/A</v>
      </c>
      <c r="F393" s="50" t="e">
        <f>VLOOKUP(C393,[3]A!$D$2:$H$407,5,FALSE)</f>
        <v>#N/A</v>
      </c>
      <c r="J393" s="105">
        <f>VLOOKUP(C393,Route2021!$C$2:$J$1212,8,FALSE)</f>
        <v>0</v>
      </c>
      <c r="N393" s="49" t="e">
        <f>VLOOKUP(C393,Bilan!$B$4:$D$1785,3,FALSE)</f>
        <v>#N/A</v>
      </c>
      <c r="O393" s="49" t="e">
        <f>VLOOKUP(C393,'[6]Feuil1 (2)'!$B$2:$F$145,5,FALSE)</f>
        <v>#N/A</v>
      </c>
      <c r="P393" s="50" t="e">
        <f>VLOOKUP(C393,[5]A!$D$2:$L$521,10,FALSE)</f>
        <v>#N/A</v>
      </c>
      <c r="Q393" s="48">
        <f>IFERROR(VLOOKUP(C393,'[4]1ère'!$B$3:$I$89,7,FALSE),0)</f>
        <v>0</v>
      </c>
      <c r="R393" s="48">
        <f>IFERROR(VLOOKUP(C393,'[4]2ème'!$B$3:$I$116,6,FALSE),0)</f>
        <v>0</v>
      </c>
      <c r="S393" s="48">
        <f>IFERROR(VLOOKUP(C393,'[4]3ème'!$B$3:$I$230,6,FALSE),0)</f>
        <v>0</v>
      </c>
      <c r="T393" s="48">
        <f>IFERROR(VLOOKUP(C393,[4]Féminines!$B$3:$I$89,6,FALSE),0)</f>
        <v>0</v>
      </c>
      <c r="U393">
        <f t="shared" si="21"/>
        <v>0</v>
      </c>
    </row>
    <row r="394" spans="1:21" ht="15.6" customHeight="1" x14ac:dyDescent="0.25">
      <c r="A394" s="49" t="e">
        <f t="shared" si="20"/>
        <v>#N/A</v>
      </c>
      <c r="B394" s="49" t="e">
        <f t="shared" si="19"/>
        <v>#N/A</v>
      </c>
      <c r="C394"/>
      <c r="D394" s="49" t="e">
        <f>VLOOKUP(C394,[3]A!$D$2:$F$350,3,FALSE)</f>
        <v>#N/A</v>
      </c>
      <c r="E394" s="49" t="e">
        <f>VLOOKUP(C394,[3]A!$D$2:$J$450,7,FALSE)</f>
        <v>#N/A</v>
      </c>
      <c r="F394" s="50" t="e">
        <f>VLOOKUP(C394,[3]A!$D$2:$H$407,5,FALSE)</f>
        <v>#N/A</v>
      </c>
      <c r="J394" s="105">
        <f>VLOOKUP(C394,Route2021!$C$2:$J$1212,8,FALSE)</f>
        <v>0</v>
      </c>
      <c r="N394" s="49" t="e">
        <f>VLOOKUP(C394,Bilan!$B$4:$D$1785,3,FALSE)</f>
        <v>#N/A</v>
      </c>
      <c r="O394" s="49" t="e">
        <f>VLOOKUP(C394,'[6]Feuil1 (2)'!$B$2:$F$145,5,FALSE)</f>
        <v>#N/A</v>
      </c>
      <c r="P394" s="50" t="e">
        <f>VLOOKUP(C394,[5]A!$D$2:$L$521,10,FALSE)</f>
        <v>#N/A</v>
      </c>
      <c r="Q394" s="48">
        <f>IFERROR(VLOOKUP(C394,'[4]1ère'!$B$3:$I$89,7,FALSE),0)</f>
        <v>0</v>
      </c>
      <c r="R394" s="48">
        <f>IFERROR(VLOOKUP(C394,'[4]2ème'!$B$3:$I$116,6,FALSE),0)</f>
        <v>0</v>
      </c>
      <c r="S394" s="48">
        <f>IFERROR(VLOOKUP(C394,'[4]3ème'!$B$3:$I$230,6,FALSE),0)</f>
        <v>0</v>
      </c>
      <c r="T394" s="48">
        <f>IFERROR(VLOOKUP(C394,[4]Féminines!$B$3:$I$89,6,FALSE),0)</f>
        <v>0</v>
      </c>
      <c r="U394">
        <f t="shared" si="21"/>
        <v>0</v>
      </c>
    </row>
    <row r="395" spans="1:21" ht="15.6" customHeight="1" x14ac:dyDescent="0.25">
      <c r="A395" s="49" t="e">
        <f t="shared" si="20"/>
        <v>#N/A</v>
      </c>
      <c r="B395" s="49" t="e">
        <f t="shared" si="19"/>
        <v>#N/A</v>
      </c>
      <c r="C395"/>
      <c r="D395" s="49" t="e">
        <f>VLOOKUP(C395,[3]A!$D$2:$F$350,3,FALSE)</f>
        <v>#N/A</v>
      </c>
      <c r="E395" s="49" t="e">
        <f>VLOOKUP(C395,[3]A!$D$2:$J$450,7,FALSE)</f>
        <v>#N/A</v>
      </c>
      <c r="F395" s="50" t="e">
        <f>VLOOKUP(C395,[3]A!$D$2:$H$407,5,FALSE)</f>
        <v>#N/A</v>
      </c>
      <c r="J395" s="105">
        <f>VLOOKUP(C395,Route2021!$C$2:$J$1212,8,FALSE)</f>
        <v>0</v>
      </c>
      <c r="N395" s="49" t="e">
        <f>VLOOKUP(C395,Bilan!$B$4:$D$1785,3,FALSE)</f>
        <v>#N/A</v>
      </c>
      <c r="O395" s="49" t="e">
        <f>VLOOKUP(C395,'[6]Feuil1 (2)'!$B$2:$F$145,5,FALSE)</f>
        <v>#N/A</v>
      </c>
      <c r="P395" s="50" t="e">
        <f>VLOOKUP(C395,[5]A!$D$2:$L$521,10,FALSE)</f>
        <v>#N/A</v>
      </c>
      <c r="Q395" s="48">
        <f>IFERROR(VLOOKUP(C395,'[4]1ère'!$B$3:$I$89,7,FALSE),0)</f>
        <v>0</v>
      </c>
      <c r="R395" s="48">
        <f>IFERROR(VLOOKUP(C395,'[4]2ème'!$B$3:$I$116,6,FALSE),0)</f>
        <v>0</v>
      </c>
      <c r="S395" s="48">
        <f>IFERROR(VLOOKUP(C395,'[4]3ème'!$B$3:$I$230,6,FALSE),0)</f>
        <v>0</v>
      </c>
      <c r="T395" s="48">
        <f>IFERROR(VLOOKUP(C395,[4]Féminines!$B$3:$I$89,6,FALSE),0)</f>
        <v>0</v>
      </c>
      <c r="U395">
        <f t="shared" si="21"/>
        <v>0</v>
      </c>
    </row>
    <row r="396" spans="1:21" ht="15.6" customHeight="1" x14ac:dyDescent="0.25">
      <c r="A396" s="49" t="e">
        <f t="shared" si="20"/>
        <v>#N/A</v>
      </c>
      <c r="B396" s="49" t="e">
        <f t="shared" si="19"/>
        <v>#N/A</v>
      </c>
      <c r="C396"/>
      <c r="D396" s="49" t="e">
        <f>VLOOKUP(C396,[3]A!$D$2:$F$350,3,FALSE)</f>
        <v>#N/A</v>
      </c>
      <c r="E396" s="49" t="e">
        <f>VLOOKUP(C396,[3]A!$D$2:$J$450,7,FALSE)</f>
        <v>#N/A</v>
      </c>
      <c r="F396" s="50" t="e">
        <f>VLOOKUP(C396,[3]A!$D$2:$H$407,5,FALSE)</f>
        <v>#N/A</v>
      </c>
      <c r="J396" s="105">
        <f>VLOOKUP(C396,Route2021!$C$2:$J$1212,8,FALSE)</f>
        <v>0</v>
      </c>
      <c r="N396" s="49" t="e">
        <f>VLOOKUP(C396,Bilan!$B$4:$D$1785,3,FALSE)</f>
        <v>#N/A</v>
      </c>
      <c r="O396" s="49" t="e">
        <f>VLOOKUP(C396,'[6]Feuil1 (2)'!$B$2:$F$145,5,FALSE)</f>
        <v>#N/A</v>
      </c>
      <c r="P396" s="50" t="e">
        <f>VLOOKUP(C396,[5]A!$D$2:$L$521,10,FALSE)</f>
        <v>#N/A</v>
      </c>
      <c r="Q396" s="48">
        <f>IFERROR(VLOOKUP(C396,'[4]1ère'!$B$3:$I$89,7,FALSE),0)</f>
        <v>0</v>
      </c>
      <c r="R396" s="48">
        <f>IFERROR(VLOOKUP(C396,'[4]2ème'!$B$3:$I$116,6,FALSE),0)</f>
        <v>0</v>
      </c>
      <c r="S396" s="48">
        <f>IFERROR(VLOOKUP(C396,'[4]3ème'!$B$3:$I$230,6,FALSE),0)</f>
        <v>0</v>
      </c>
      <c r="T396" s="48">
        <f>IFERROR(VLOOKUP(C396,[4]Féminines!$B$3:$I$89,6,FALSE),0)</f>
        <v>0</v>
      </c>
      <c r="U396">
        <f t="shared" si="21"/>
        <v>0</v>
      </c>
    </row>
    <row r="397" spans="1:21" ht="15.6" customHeight="1" x14ac:dyDescent="0.25">
      <c r="A397" s="49" t="e">
        <f t="shared" si="20"/>
        <v>#N/A</v>
      </c>
      <c r="B397" s="49" t="e">
        <f t="shared" si="19"/>
        <v>#N/A</v>
      </c>
      <c r="C397"/>
      <c r="D397" s="49" t="e">
        <f>VLOOKUP(C397,[3]A!$D$2:$F$350,3,FALSE)</f>
        <v>#N/A</v>
      </c>
      <c r="E397" s="49" t="e">
        <f>VLOOKUP(C397,[3]A!$D$2:$J$450,7,FALSE)</f>
        <v>#N/A</v>
      </c>
      <c r="F397" s="50" t="e">
        <f>VLOOKUP(C397,[3]A!$D$2:$H$407,5,FALSE)</f>
        <v>#N/A</v>
      </c>
      <c r="J397" s="105">
        <f>VLOOKUP(C397,Route2021!$C$2:$J$1212,8,FALSE)</f>
        <v>0</v>
      </c>
      <c r="N397" s="49" t="e">
        <f>VLOOKUP(C397,Bilan!$B$4:$D$1785,3,FALSE)</f>
        <v>#N/A</v>
      </c>
      <c r="O397" s="49" t="e">
        <f>VLOOKUP(C397,'[6]Feuil1 (2)'!$B$2:$F$145,5,FALSE)</f>
        <v>#N/A</v>
      </c>
      <c r="P397" s="50" t="e">
        <f>VLOOKUP(C397,[5]A!$D$2:$L$521,10,FALSE)</f>
        <v>#N/A</v>
      </c>
      <c r="Q397" s="48">
        <f>IFERROR(VLOOKUP(C397,'[4]1ère'!$B$3:$I$89,7,FALSE),0)</f>
        <v>0</v>
      </c>
      <c r="R397" s="48">
        <f>IFERROR(VLOOKUP(C397,'[4]2ème'!$B$3:$I$116,6,FALSE),0)</f>
        <v>0</v>
      </c>
      <c r="S397" s="48">
        <f>IFERROR(VLOOKUP(C397,'[4]3ème'!$B$3:$I$230,6,FALSE),0)</f>
        <v>0</v>
      </c>
      <c r="T397" s="48">
        <f>IFERROR(VLOOKUP(C397,[4]Féminines!$B$3:$I$89,6,FALSE),0)</f>
        <v>0</v>
      </c>
      <c r="U397">
        <f t="shared" si="21"/>
        <v>0</v>
      </c>
    </row>
    <row r="398" spans="1:21" ht="15.6" customHeight="1" x14ac:dyDescent="0.25">
      <c r="A398" s="49" t="e">
        <f t="shared" si="20"/>
        <v>#N/A</v>
      </c>
      <c r="B398" s="49" t="e">
        <f t="shared" si="19"/>
        <v>#N/A</v>
      </c>
      <c r="C398"/>
      <c r="D398" s="49" t="e">
        <f>VLOOKUP(C398,[3]A!$D$2:$F$350,3,FALSE)</f>
        <v>#N/A</v>
      </c>
      <c r="E398" s="49" t="e">
        <f>VLOOKUP(C398,[3]A!$D$2:$J$450,7,FALSE)</f>
        <v>#N/A</v>
      </c>
      <c r="F398" s="50" t="e">
        <f>VLOOKUP(C398,[3]A!$D$2:$H$407,5,FALSE)</f>
        <v>#N/A</v>
      </c>
      <c r="J398" s="105">
        <f>VLOOKUP(C398,Route2021!$C$2:$J$1212,8,FALSE)</f>
        <v>0</v>
      </c>
      <c r="N398" s="49" t="e">
        <f>VLOOKUP(C398,Bilan!$B$4:$D$1785,3,FALSE)</f>
        <v>#N/A</v>
      </c>
      <c r="O398" s="49" t="e">
        <f>VLOOKUP(C398,'[6]Feuil1 (2)'!$B$2:$F$145,5,FALSE)</f>
        <v>#N/A</v>
      </c>
      <c r="P398" s="50" t="e">
        <f>VLOOKUP(C398,[5]A!$D$2:$L$521,10,FALSE)</f>
        <v>#N/A</v>
      </c>
      <c r="Q398" s="48">
        <f>IFERROR(VLOOKUP(C398,'[4]1ère'!$B$3:$I$89,7,FALSE),0)</f>
        <v>0</v>
      </c>
      <c r="R398" s="48">
        <f>IFERROR(VLOOKUP(C398,'[4]2ème'!$B$3:$I$116,6,FALSE),0)</f>
        <v>0</v>
      </c>
      <c r="S398" s="48">
        <f>IFERROR(VLOOKUP(C398,'[4]3ème'!$B$3:$I$230,6,FALSE),0)</f>
        <v>0</v>
      </c>
      <c r="T398" s="48">
        <f>IFERROR(VLOOKUP(C398,[4]Féminines!$B$3:$I$89,6,FALSE),0)</f>
        <v>0</v>
      </c>
      <c r="U398">
        <f t="shared" si="21"/>
        <v>0</v>
      </c>
    </row>
    <row r="399" spans="1:21" ht="15.6" customHeight="1" x14ac:dyDescent="0.25">
      <c r="A399" s="49" t="e">
        <f t="shared" si="20"/>
        <v>#N/A</v>
      </c>
      <c r="B399" s="49" t="e">
        <f t="shared" si="19"/>
        <v>#N/A</v>
      </c>
      <c r="C399"/>
      <c r="D399" s="49" t="e">
        <f>VLOOKUP(C399,[3]A!$D$2:$F$350,3,FALSE)</f>
        <v>#N/A</v>
      </c>
      <c r="E399" s="49" t="e">
        <f>VLOOKUP(C399,[3]A!$D$2:$J$450,7,FALSE)</f>
        <v>#N/A</v>
      </c>
      <c r="F399" s="50" t="e">
        <f>VLOOKUP(C399,[3]A!$D$2:$H$407,5,FALSE)</f>
        <v>#N/A</v>
      </c>
      <c r="J399" s="105">
        <f>VLOOKUP(C399,Route2021!$C$2:$J$1212,8,FALSE)</f>
        <v>0</v>
      </c>
      <c r="N399" s="49" t="e">
        <f>VLOOKUP(C399,Bilan!$B$4:$D$1785,3,FALSE)</f>
        <v>#N/A</v>
      </c>
      <c r="O399" s="49" t="e">
        <f>VLOOKUP(C399,'[6]Feuil1 (2)'!$B$2:$F$145,5,FALSE)</f>
        <v>#N/A</v>
      </c>
      <c r="P399" s="50" t="e">
        <f>VLOOKUP(C399,[5]A!$D$2:$L$521,10,FALSE)</f>
        <v>#N/A</v>
      </c>
      <c r="Q399" s="48">
        <f>IFERROR(VLOOKUP(C399,'[4]1ère'!$B$3:$I$89,7,FALSE),0)</f>
        <v>0</v>
      </c>
      <c r="R399" s="48">
        <f>IFERROR(VLOOKUP(C399,'[4]2ème'!$B$3:$I$116,6,FALSE),0)</f>
        <v>0</v>
      </c>
      <c r="S399" s="48">
        <f>IFERROR(VLOOKUP(C399,'[4]3ème'!$B$3:$I$230,6,FALSE),0)</f>
        <v>0</v>
      </c>
      <c r="T399" s="48">
        <f>IFERROR(VLOOKUP(C399,[4]Féminines!$B$3:$I$89,6,FALSE),0)</f>
        <v>0</v>
      </c>
      <c r="U399">
        <f t="shared" si="21"/>
        <v>0</v>
      </c>
    </row>
    <row r="400" spans="1:21" ht="14.45" customHeight="1" x14ac:dyDescent="0.25">
      <c r="A400" s="49">
        <f t="shared" si="20"/>
        <v>195</v>
      </c>
      <c r="B400" s="18">
        <f t="shared" si="19"/>
        <v>1253</v>
      </c>
      <c r="C400" s="49" t="s">
        <v>255</v>
      </c>
      <c r="D400" s="49" t="s">
        <v>201</v>
      </c>
      <c r="E400" s="49" t="str">
        <f>VLOOKUP(C400,[3]A!$D$2:$J$450,7,FALSE)</f>
        <v>05999084870</v>
      </c>
      <c r="F400" s="50" t="str">
        <f>VLOOKUP(C400,[3]A!$D$2:$H$407,5,FALSE)</f>
        <v>Adulte Féminin 17/29 ans</v>
      </c>
      <c r="J400" s="105">
        <f>VLOOKUP(C400,Route2021!$C$2:$J$1212,8,FALSE)</f>
        <v>1</v>
      </c>
      <c r="N400" s="49">
        <f>VLOOKUP(C400,Bilan!$B$4:$D$1785,3,FALSE)</f>
        <v>1253</v>
      </c>
      <c r="O400" s="49">
        <f>VLOOKUP(C400,'[6]Feuil1 (2)'!$B$2:$F$145,5,FALSE)</f>
        <v>195</v>
      </c>
      <c r="P400" s="50" t="e">
        <f>VLOOKUP(C400,[5]A!$D$2:$L$521,10,FALSE)</f>
        <v>#N/A</v>
      </c>
      <c r="Q400" s="48">
        <f>IFERROR(VLOOKUP(C400,'[4]1ère'!$B$3:$I$89,7,FALSE),0)</f>
        <v>0</v>
      </c>
      <c r="R400" s="48">
        <f>IFERROR(VLOOKUP(C400,'[4]2ème'!$B$3:$I$105,6,FALSE),0)</f>
        <v>0</v>
      </c>
      <c r="S400" s="48">
        <f>IFERROR(VLOOKUP(C400,'[4]3ème'!$B$3:$I$230,6,FALSE),0)</f>
        <v>0</v>
      </c>
      <c r="T400" s="48">
        <f>IFERROR(VLOOKUP(C400,[4]Féminines!$B$3:$I$89,6,FALSE),0)</f>
        <v>12</v>
      </c>
      <c r="U400">
        <f t="shared" si="21"/>
        <v>12</v>
      </c>
    </row>
    <row r="401" spans="1:21" ht="14.45" customHeight="1" x14ac:dyDescent="0.25">
      <c r="A401" s="49">
        <f t="shared" si="20"/>
        <v>180</v>
      </c>
      <c r="B401" s="18">
        <f t="shared" si="19"/>
        <v>144340</v>
      </c>
      <c r="C401" t="s">
        <v>744</v>
      </c>
      <c r="D401" s="49" t="s">
        <v>14</v>
      </c>
      <c r="E401" s="49" t="str">
        <f>VLOOKUP(C401,[3]A!$D$2:$J$450,7,FALSE)</f>
        <v>05999073854</v>
      </c>
      <c r="F401" s="50" t="str">
        <f>VLOOKUP(C401,[3]A!$D$2:$H$407,5,FALSE)</f>
        <v>Adulte Féminin 40 ans et plus</v>
      </c>
      <c r="J401" s="105">
        <f>VLOOKUP(C401,Route2021!$C$2:$J$1212,8,FALSE)</f>
        <v>1</v>
      </c>
      <c r="N401" s="49">
        <f>VLOOKUP(C401,Bilan!$B$4:$D$1785,3,FALSE)</f>
        <v>144340</v>
      </c>
      <c r="O401" s="49">
        <f>VLOOKUP(C401,'[6]Feuil1 (2)'!$B$2:$F$145,5,FALSE)</f>
        <v>180</v>
      </c>
      <c r="P401" s="50" t="e">
        <f>VLOOKUP(C401,[5]A!$D$2:$L$521,10,FALSE)</f>
        <v>#N/A</v>
      </c>
      <c r="Q401" s="48">
        <f>IFERROR(VLOOKUP(C401,'[4]1ère'!$B$3:$I$89,7,FALSE),0)</f>
        <v>0</v>
      </c>
      <c r="R401" s="48">
        <f>IFERROR(VLOOKUP(C401,'[4]2ème'!$B$3:$I$105,6,FALSE),0)</f>
        <v>0</v>
      </c>
      <c r="S401" s="48">
        <f>IFERROR(VLOOKUP(C401,'[4]3ème'!$B$3:$I$230,6,FALSE),0)</f>
        <v>0</v>
      </c>
      <c r="T401" s="48">
        <f>IFERROR(VLOOKUP(C401,[4]Féminines!$B$3:$I$89,6,FALSE),0)</f>
        <v>24</v>
      </c>
      <c r="U401">
        <f t="shared" si="21"/>
        <v>24</v>
      </c>
    </row>
    <row r="402" spans="1:21" ht="14.45" customHeight="1" x14ac:dyDescent="0.25">
      <c r="A402" s="49" t="e">
        <f t="shared" si="20"/>
        <v>#N/A</v>
      </c>
      <c r="B402" s="18">
        <f t="shared" si="19"/>
        <v>4328</v>
      </c>
      <c r="C402" t="s">
        <v>1068</v>
      </c>
      <c r="D402" s="49" t="str">
        <f>VLOOKUP(C402,[3]A!$D$2:$F$350,3,FALSE)</f>
        <v>TEAM DECOPUB PROVILLE</v>
      </c>
      <c r="E402" s="49" t="str">
        <f>VLOOKUP(C402,[3]A!$D$2:$J$450,7,FALSE)</f>
        <v>05999017337</v>
      </c>
      <c r="F402" s="50" t="str">
        <f>VLOOKUP(C402,[3]A!$D$2:$H$407,5,FALSE)</f>
        <v>Adulte Féminin 40 ans et plus</v>
      </c>
      <c r="J402" s="105">
        <v>0</v>
      </c>
      <c r="N402" s="49">
        <f>VLOOKUP(C402,Bilan!$B$4:$D$1785,3,FALSE)</f>
        <v>4328</v>
      </c>
      <c r="O402" s="49" t="e">
        <f>VLOOKUP(C402,'[6]Feuil1 (2)'!$B$2:$F$145,5,FALSE)</f>
        <v>#N/A</v>
      </c>
      <c r="P402" s="50" t="e">
        <f>VLOOKUP(C402,[5]A!$D$2:$L$521,10,FALSE)</f>
        <v>#N/A</v>
      </c>
      <c r="Q402" s="48">
        <f>IFERROR(VLOOKUP(C402,'[4]1ère'!$B$3:$I$89,7,FALSE),0)</f>
        <v>0</v>
      </c>
      <c r="R402" s="48">
        <f>IFERROR(VLOOKUP(C402,'[4]2ème'!$B$3:$I$105,6,FALSE),0)</f>
        <v>0</v>
      </c>
      <c r="S402" s="48">
        <f>IFERROR(VLOOKUP(C402,'[4]3ème'!$B$3:$I$230,6,FALSE),0)</f>
        <v>0</v>
      </c>
      <c r="T402" s="48">
        <f>IFERROR(VLOOKUP(C402,[4]Féminines!$B$3:$I$89,6,FALSE),0)</f>
        <v>1</v>
      </c>
      <c r="U402">
        <f t="shared" si="21"/>
        <v>1</v>
      </c>
    </row>
    <row r="403" spans="1:21" ht="14.45" customHeight="1" x14ac:dyDescent="0.25">
      <c r="A403" s="49">
        <f t="shared" si="20"/>
        <v>92</v>
      </c>
      <c r="B403" s="18">
        <f t="shared" si="19"/>
        <v>2434</v>
      </c>
      <c r="C403" t="s">
        <v>2956</v>
      </c>
      <c r="D403" s="49" t="str">
        <f>VLOOKUP(C403,[3]A!$D$2:$F$350,3,FALSE)</f>
        <v>VELO CLUB SOLESMES</v>
      </c>
      <c r="E403" s="49" t="str">
        <f>VLOOKUP(C403,[3]A!$D$2:$J$450,7,FALSE)</f>
        <v>05999123975</v>
      </c>
      <c r="F403" s="50" t="str">
        <f>VLOOKUP(C403,[3]A!$D$2:$H$407,5,FALSE)</f>
        <v>Adulte Féminin 30/39 ans</v>
      </c>
      <c r="J403" s="105">
        <f>VLOOKUP(C403,Route2021!$C$2:$J$1212,8,FALSE)</f>
        <v>0</v>
      </c>
      <c r="N403" s="49">
        <f>VLOOKUP(C403,Bilan!$B$4:$D$1785,3,FALSE)</f>
        <v>2434</v>
      </c>
      <c r="O403" s="49">
        <f>VLOOKUP(C403,'[6]Feuil1 (2)'!$B$2:$F$145,5,FALSE)</f>
        <v>92</v>
      </c>
      <c r="P403" s="50" t="e">
        <f>VLOOKUP(C403,[5]A!$D$2:$L$521,10,FALSE)</f>
        <v>#N/A</v>
      </c>
      <c r="Q403" s="48">
        <f>IFERROR(VLOOKUP(C403,'[4]1ère'!$B$3:$I$89,7,FALSE),0)</f>
        <v>0</v>
      </c>
      <c r="R403" s="48">
        <f>IFERROR(VLOOKUP(C403,'[4]2ème'!$B$3:$I$105,6,FALSE),0)</f>
        <v>0</v>
      </c>
      <c r="S403" s="48">
        <f>IFERROR(VLOOKUP(C403,'[4]3ème'!$B$3:$I$230,6,FALSE),0)</f>
        <v>0</v>
      </c>
      <c r="T403" s="48">
        <f>IFERROR(VLOOKUP(C403,[4]Féminines!$B$3:$I$89,6,FALSE),0)</f>
        <v>8</v>
      </c>
      <c r="U403">
        <f t="shared" si="21"/>
        <v>8</v>
      </c>
    </row>
    <row r="404" spans="1:21" ht="14.45" customHeight="1" x14ac:dyDescent="0.25">
      <c r="A404" s="49">
        <f t="shared" si="20"/>
        <v>90</v>
      </c>
      <c r="B404" s="18">
        <f t="shared" si="19"/>
        <v>2422</v>
      </c>
      <c r="C404" t="s">
        <v>2993</v>
      </c>
      <c r="D404" s="49" t="str">
        <f>VLOOKUP(C404,[3]A!$D$2:$F$350,3,FALSE)</f>
        <v>GAZ ELEC CLUB DE DOUAI</v>
      </c>
      <c r="E404" s="49" t="str">
        <f>VLOOKUP(C404,[3]A!$D$2:$J$450,7,FALSE)</f>
        <v>05994063025</v>
      </c>
      <c r="F404" s="50" t="str">
        <f>VLOOKUP(C404,[3]A!$D$2:$H$407,5,FALSE)</f>
        <v>Adulte Féminin 30/39 ans</v>
      </c>
      <c r="J404" s="105">
        <v>1</v>
      </c>
      <c r="N404" s="49">
        <f>VLOOKUP(C404,Bilan!$B$4:$D$1785,3,FALSE)</f>
        <v>2422</v>
      </c>
      <c r="O404" s="49">
        <f>VLOOKUP(C404,'[6]Feuil1 (2)'!$B$2:$F$145,5,FALSE)</f>
        <v>90</v>
      </c>
      <c r="P404" s="50" t="e">
        <f>VLOOKUP(C404,[5]A!$D$2:$L$521,10,FALSE)</f>
        <v>#N/A</v>
      </c>
      <c r="Q404" s="48">
        <f>IFERROR(VLOOKUP(C404,'[4]1ère'!$B$3:$I$89,7,FALSE),0)</f>
        <v>0</v>
      </c>
      <c r="R404" s="48">
        <f>IFERROR(VLOOKUP(C404,'[4]2ème'!$B$3:$I$105,6,FALSE),0)</f>
        <v>0</v>
      </c>
      <c r="S404" s="48">
        <f>IFERROR(VLOOKUP(C404,'[4]3ème'!$B$3:$I$230,6,FALSE),0)</f>
        <v>0</v>
      </c>
      <c r="T404" s="48">
        <f>IFERROR(VLOOKUP(C404,[4]Féminines!$B$3:$I$89,6,FALSE),0)</f>
        <v>14</v>
      </c>
      <c r="U404">
        <f t="shared" si="21"/>
        <v>14</v>
      </c>
    </row>
    <row r="405" spans="1:21" ht="14.45" customHeight="1" x14ac:dyDescent="0.25">
      <c r="A405" s="49" t="e">
        <f t="shared" si="20"/>
        <v>#N/A</v>
      </c>
      <c r="B405" s="18">
        <v>144301</v>
      </c>
      <c r="C405" t="s">
        <v>913</v>
      </c>
      <c r="D405" s="49" t="str">
        <f>VLOOKUP(C405,[3]A!$D$2:$F$350,3,FALSE)</f>
        <v>WINGLES PYRAMIDES PASSION VTT</v>
      </c>
      <c r="E405" s="49" t="str">
        <f>VLOOKUP(C405,[3]A!$D$2:$J$450,7,FALSE)</f>
        <v>06297041804</v>
      </c>
      <c r="F405" s="50" t="str">
        <f>VLOOKUP(C405,[3]A!$D$2:$H$407,5,FALSE)</f>
        <v>Adulte Féminin 17/29 ans</v>
      </c>
      <c r="J405" s="105">
        <f>VLOOKUP(C405,Route2021!$C$2:$J$1212,8,FALSE)</f>
        <v>0</v>
      </c>
      <c r="N405" s="49">
        <f>VLOOKUP(C405,Bilan!$B$4:$D$1785,3,FALSE)</f>
        <v>2306</v>
      </c>
      <c r="O405" s="49" t="e">
        <f>VLOOKUP(C405,'[6]Feuil1 (2)'!$B$2:$F$145,5,FALSE)</f>
        <v>#N/A</v>
      </c>
      <c r="P405" s="50" t="e">
        <f>VLOOKUP(C405,[5]A!$D$2:$L$521,10,FALSE)</f>
        <v>#N/A</v>
      </c>
      <c r="Q405" s="48">
        <f>IFERROR(VLOOKUP(C405,'[4]1ère'!$B$3:$I$89,7,FALSE),0)</f>
        <v>0</v>
      </c>
      <c r="R405" s="48">
        <f>IFERROR(VLOOKUP(C405,'[4]2ème'!$B$3:$I$105,6,FALSE),0)</f>
        <v>0</v>
      </c>
      <c r="S405" s="48">
        <f>IFERROR(VLOOKUP(C405,'[4]3ème'!$B$3:$I$230,6,FALSE),0)</f>
        <v>0</v>
      </c>
      <c r="T405" s="48">
        <f>IFERROR(VLOOKUP(C405,[4]Féminines!$B$3:$I$89,6,FALSE),0)</f>
        <v>0</v>
      </c>
      <c r="U405">
        <f t="shared" si="21"/>
        <v>0</v>
      </c>
    </row>
    <row r="406" spans="1:21" ht="14.45" customHeight="1" x14ac:dyDescent="0.25">
      <c r="A406" s="49" t="e">
        <f t="shared" si="20"/>
        <v>#N/A</v>
      </c>
      <c r="B406" s="18">
        <v>4313</v>
      </c>
      <c r="C406" t="s">
        <v>2768</v>
      </c>
      <c r="D406" s="49" t="e">
        <f>VLOOKUP(C406,[3]A!$D$2:$F$350,3,FALSE)</f>
        <v>#N/A</v>
      </c>
      <c r="E406" s="49" t="e">
        <f>VLOOKUP(C406,[3]A!$D$2:$J$450,7,FALSE)</f>
        <v>#N/A</v>
      </c>
      <c r="F406" s="50" t="e">
        <f>VLOOKUP(C406,[3]A!$D$2:$H$407,5,FALSE)</f>
        <v>#N/A</v>
      </c>
      <c r="J406" s="105">
        <f>VLOOKUP(C406,Route2021!$C$2:$J$1212,8,FALSE)</f>
        <v>0</v>
      </c>
      <c r="N406" s="49">
        <f>VLOOKUP(C406,Bilan!$B$4:$D$1785,3,FALSE)</f>
        <v>4313</v>
      </c>
      <c r="O406" s="49" t="e">
        <f>VLOOKUP(C406,'[6]Feuil1 (2)'!$B$2:$F$145,5,FALSE)</f>
        <v>#N/A</v>
      </c>
      <c r="P406" s="50" t="e">
        <f>VLOOKUP(C406,[5]A!$D$2:$L$521,10,FALSE)</f>
        <v>#N/A</v>
      </c>
      <c r="Q406" s="48">
        <f>IFERROR(VLOOKUP(C406,'[4]1ère'!$B$3:$I$89,7,FALSE),0)</f>
        <v>0</v>
      </c>
      <c r="R406" s="48">
        <f>IFERROR(VLOOKUP(C406,'[4]2ème'!$B$3:$I$105,6,FALSE),0)</f>
        <v>0</v>
      </c>
      <c r="S406" s="48">
        <f>IFERROR(VLOOKUP(C406,'[4]3ème'!$B$3:$I$230,6,FALSE),0)</f>
        <v>0</v>
      </c>
      <c r="T406" s="48">
        <f>IFERROR(VLOOKUP(C406,[4]Féminines!$B$3:$I$89,6,FALSE),0)</f>
        <v>0</v>
      </c>
      <c r="U406">
        <f t="shared" si="21"/>
        <v>0</v>
      </c>
    </row>
    <row r="407" spans="1:21" ht="14.45" customHeight="1" x14ac:dyDescent="0.25">
      <c r="A407" s="49" t="e">
        <f t="shared" si="20"/>
        <v>#N/A</v>
      </c>
      <c r="B407" s="18">
        <f t="shared" si="19"/>
        <v>2170</v>
      </c>
      <c r="C407" t="s">
        <v>281</v>
      </c>
      <c r="D407" s="49" t="str">
        <f>VLOOKUP(C407,[3]A!$D$2:$F$350,3,FALSE)</f>
        <v>UNION SPORTIVE VALENCIENNES MARLY</v>
      </c>
      <c r="E407" s="49" t="str">
        <f>VLOOKUP(C407,[3]A!$D$2:$J$450,7,FALSE)</f>
        <v>05999111772</v>
      </c>
      <c r="F407" s="50" t="str">
        <f>VLOOKUP(C407,[3]A!$D$2:$H$407,5,FALSE)</f>
        <v>Adulte Féminin 17/29 ans</v>
      </c>
      <c r="J407" s="105">
        <f>VLOOKUP(C407,Route2021!$C$2:$J$1212,8,FALSE)</f>
        <v>0</v>
      </c>
      <c r="N407" s="49">
        <f>VLOOKUP(C407,Bilan!$B$4:$D$1785,3,FALSE)</f>
        <v>2170</v>
      </c>
      <c r="O407" s="49" t="e">
        <f>VLOOKUP(C407,'[6]Feuil1 (2)'!$B$2:$F$145,5,FALSE)</f>
        <v>#N/A</v>
      </c>
      <c r="P407" s="50" t="e">
        <f>VLOOKUP(C407,[5]A!$D$2:$L$521,10,FALSE)</f>
        <v>#N/A</v>
      </c>
      <c r="Q407" s="48">
        <f>IFERROR(VLOOKUP(C407,'[4]1ère'!$B$3:$I$89,7,FALSE),0)</f>
        <v>0</v>
      </c>
      <c r="R407" s="48">
        <f>IFERROR(VLOOKUP(C407,'[4]2ème'!$B$3:$I$105,6,FALSE),0)</f>
        <v>0</v>
      </c>
      <c r="S407" s="48">
        <f>IFERROR(VLOOKUP(C407,'[4]3ème'!$B$3:$I$230,6,FALSE),0)</f>
        <v>0</v>
      </c>
      <c r="T407" s="48">
        <f>IFERROR(VLOOKUP(C407,[4]Féminines!$B$3:$I$89,6,FALSE),0)</f>
        <v>0</v>
      </c>
      <c r="U407">
        <f t="shared" si="21"/>
        <v>0</v>
      </c>
    </row>
    <row r="408" spans="1:21" ht="14.45" customHeight="1" x14ac:dyDescent="0.25">
      <c r="A408" s="49">
        <f t="shared" si="20"/>
        <v>197</v>
      </c>
      <c r="B408" s="18">
        <f t="shared" si="19"/>
        <v>2387</v>
      </c>
      <c r="C408" t="s">
        <v>3157</v>
      </c>
      <c r="D408" s="49" t="str">
        <f>VLOOKUP(C408,[3]A!$D$2:$F$350,3,FALSE)</f>
        <v>BAPAUME CLUB CYCLISTE</v>
      </c>
      <c r="E408" s="49" t="str">
        <f>VLOOKUP(C408,[3]A!$D$2:$J$450,7,FALSE)</f>
        <v>06204951633</v>
      </c>
      <c r="F408" s="50" t="str">
        <f>VLOOKUP(C408,[3]A!$D$2:$H$407,5,FALSE)</f>
        <v>Adulte Féminin 17/29 ans</v>
      </c>
      <c r="J408" s="105">
        <f>VLOOKUP(C408,Route2021!$C$2:$J$1212,8,FALSE)</f>
        <v>0</v>
      </c>
      <c r="N408" s="49">
        <f>VLOOKUP(C408,Bilan!$B$4:$D$1785,3,FALSE)</f>
        <v>2387</v>
      </c>
      <c r="O408" s="49">
        <f>VLOOKUP(C408,'[6]Feuil1 (2)'!$B$2:$F$145,5,FALSE)</f>
        <v>197</v>
      </c>
      <c r="P408" s="50" t="e">
        <f>VLOOKUP(C408,[5]A!$D$2:$L$521,10,FALSE)</f>
        <v>#N/A</v>
      </c>
      <c r="Q408" s="48">
        <f>IFERROR(VLOOKUP(C408,'[4]1ère'!$B$3:$I$89,7,FALSE),0)</f>
        <v>0</v>
      </c>
      <c r="R408" s="48">
        <f>IFERROR(VLOOKUP(C408,'[4]2ème'!$B$3:$I$105,6,FALSE),0)</f>
        <v>0</v>
      </c>
      <c r="S408" s="48">
        <f>IFERROR(VLOOKUP(C408,'[4]3ème'!$B$3:$I$230,6,FALSE),0)</f>
        <v>10</v>
      </c>
      <c r="T408" s="48">
        <f>IFERROR(VLOOKUP(C408,[4]Féminines!$B$3:$I$89,6,FALSE),0)</f>
        <v>0</v>
      </c>
      <c r="U408">
        <f t="shared" si="21"/>
        <v>10</v>
      </c>
    </row>
    <row r="409" spans="1:21" ht="14.45" customHeight="1" x14ac:dyDescent="0.25">
      <c r="A409" s="49">
        <f t="shared" si="20"/>
        <v>182</v>
      </c>
      <c r="B409" s="18">
        <f t="shared" si="19"/>
        <v>2187</v>
      </c>
      <c r="C409" t="s">
        <v>332</v>
      </c>
      <c r="D409" s="49" t="str">
        <f>VLOOKUP(C409,[3]A!$D$2:$F$350,3,FALSE)</f>
        <v>TEAM DECOPUB PROVILLE</v>
      </c>
      <c r="E409" s="49" t="str">
        <f>VLOOKUP(C409,[3]A!$D$2:$J$450,7,FALSE)</f>
        <v>05999117334</v>
      </c>
      <c r="F409" s="50" t="str">
        <f>VLOOKUP(C409,[3]A!$D$2:$H$407,5,FALSE)</f>
        <v>Adulte Féminin 40 ans et plus</v>
      </c>
      <c r="J409" s="105">
        <f>VLOOKUP(C409,Route2021!$C$2:$J$1212,8,FALSE)</f>
        <v>1</v>
      </c>
      <c r="N409" s="49">
        <f>VLOOKUP(C409,Bilan!$B$4:$D$1785,3,FALSE)</f>
        <v>2187</v>
      </c>
      <c r="O409" s="49">
        <f>VLOOKUP(C409,'[6]Feuil1 (2)'!$B$2:$F$145,5,FALSE)</f>
        <v>182</v>
      </c>
      <c r="P409" s="50" t="e">
        <f>VLOOKUP(C409,[5]A!$D$2:$L$521,10,FALSE)</f>
        <v>#N/A</v>
      </c>
      <c r="Q409" s="48">
        <f>IFERROR(VLOOKUP(C409,'[4]1ère'!$B$3:$I$89,7,FALSE),0)</f>
        <v>0</v>
      </c>
      <c r="R409" s="48">
        <f>IFERROR(VLOOKUP(C409,'[4]2ème'!$B$3:$I$105,6,FALSE),0)</f>
        <v>0</v>
      </c>
      <c r="S409" s="48">
        <f>IFERROR(VLOOKUP(C409,'[4]3ème'!$B$3:$I$230,6,FALSE),0)</f>
        <v>0</v>
      </c>
      <c r="T409" s="48">
        <f>IFERROR(VLOOKUP(C409,[4]Féminines!$B$3:$I$89,6,FALSE),0)</f>
        <v>8</v>
      </c>
      <c r="U409">
        <f t="shared" si="21"/>
        <v>8</v>
      </c>
    </row>
    <row r="410" spans="1:21" ht="14.45" customHeight="1" x14ac:dyDescent="0.25">
      <c r="A410" s="49" t="e">
        <f t="shared" si="20"/>
        <v>#N/A</v>
      </c>
      <c r="B410" s="18">
        <f t="shared" si="19"/>
        <v>6999</v>
      </c>
      <c r="C410" s="5" t="s">
        <v>2628</v>
      </c>
      <c r="D410" s="49" t="str">
        <f>VLOOKUP(C410,[3]A!$D$2:$F$350,3,FALSE)</f>
        <v>CLUB CYCLISTE D'ISBERGUES MOLINGHEM</v>
      </c>
      <c r="E410" s="49" t="str">
        <f>VLOOKUP(C410,[3]A!$D$2:$J$450,7,FALSE)</f>
        <v>06204811021</v>
      </c>
      <c r="F410" s="50" t="str">
        <f>VLOOKUP(C410,[3]A!$D$2:$H$407,5,FALSE)</f>
        <v>Adulte Féminin 17/29 ans</v>
      </c>
      <c r="J410" s="105">
        <f>VLOOKUP(C410,Route2021!$C$2:$J$1212,8,FALSE)</f>
        <v>1</v>
      </c>
      <c r="N410" s="49">
        <f>VLOOKUP(C410,Bilan!$B$4:$D$1785,3,FALSE)</f>
        <v>6999</v>
      </c>
      <c r="O410" s="49" t="e">
        <f>VLOOKUP(C410,'[6]Feuil1 (2)'!$B$2:$F$145,5,FALSE)</f>
        <v>#N/A</v>
      </c>
      <c r="P410" s="50" t="e">
        <f>VLOOKUP(C410,[5]A!$D$2:$L$521,10,FALSE)</f>
        <v>#N/A</v>
      </c>
      <c r="Q410" s="48">
        <f>IFERROR(VLOOKUP(C410,'[4]1ère'!$B$3:$I$89,7,FALSE),0)</f>
        <v>0</v>
      </c>
      <c r="R410" s="48">
        <f>IFERROR(VLOOKUP(C410,'[4]2ème'!$B$3:$I$105,6,FALSE),0)</f>
        <v>0</v>
      </c>
      <c r="S410" s="48">
        <f>IFERROR(VLOOKUP(C410,'[4]3ème'!$B$3:$I$230,6,FALSE),0)</f>
        <v>0</v>
      </c>
      <c r="T410" s="48">
        <f>IFERROR(VLOOKUP(C410,[4]Féminines!$B$3:$I$89,6,FALSE),0)</f>
        <v>5</v>
      </c>
      <c r="U410">
        <f t="shared" si="21"/>
        <v>5</v>
      </c>
    </row>
    <row r="411" spans="1:21" ht="14.45" customHeight="1" x14ac:dyDescent="0.25">
      <c r="A411" s="49" t="e">
        <f t="shared" si="20"/>
        <v>#N/A</v>
      </c>
      <c r="B411" s="49">
        <f t="shared" si="19"/>
        <v>1305</v>
      </c>
      <c r="C411" s="5" t="s">
        <v>258</v>
      </c>
      <c r="D411" s="49" t="s">
        <v>2589</v>
      </c>
      <c r="E411" s="49" t="str">
        <f>VLOOKUP(C411,[3]A!$D$2:$J$450,7,FALSE)</f>
        <v>06297108208</v>
      </c>
      <c r="F411" s="50" t="str">
        <f>VLOOKUP(C411,[3]A!$D$2:$H$407,5,FALSE)</f>
        <v>Adulte Féminin 17/29 ans</v>
      </c>
      <c r="J411" s="105">
        <f>VLOOKUP(C411,Route2021!$C$2:$J$1212,8,FALSE)</f>
        <v>1</v>
      </c>
      <c r="N411" s="49">
        <f>VLOOKUP(C411,Bilan!$B$4:$D$1785,3,FALSE)</f>
        <v>1305</v>
      </c>
      <c r="O411" s="49" t="e">
        <f>VLOOKUP(C411,'[6]Feuil1 (2)'!$B$2:$F$145,5,FALSE)</f>
        <v>#N/A</v>
      </c>
      <c r="P411" s="50" t="e">
        <f>VLOOKUP(C411,[5]A!$D$2:$L$521,10,FALSE)</f>
        <v>#N/A</v>
      </c>
      <c r="Q411" s="48">
        <f>IFERROR(VLOOKUP(C411,'[4]1ère'!$B$3:$I$89,7,FALSE),0)</f>
        <v>0</v>
      </c>
      <c r="R411" s="48">
        <f>IFERROR(VLOOKUP(C411,'[4]2ème'!$B$3:$I$105,6,FALSE),0)</f>
        <v>0</v>
      </c>
      <c r="S411" s="48">
        <f>IFERROR(VLOOKUP(C411,'[4]3ème'!$B$3:$I$230,6,FALSE),0)</f>
        <v>0</v>
      </c>
      <c r="T411" s="48">
        <f>IFERROR(VLOOKUP(C411,[4]Féminines!$B$3:$I$89,6,FALSE),0)</f>
        <v>0</v>
      </c>
      <c r="U411">
        <f t="shared" si="21"/>
        <v>0</v>
      </c>
    </row>
    <row r="412" spans="1:21" ht="14.45" customHeight="1" x14ac:dyDescent="0.25">
      <c r="A412" s="49" t="e">
        <f t="shared" si="20"/>
        <v>#N/A</v>
      </c>
      <c r="B412" s="49" t="e">
        <f t="shared" si="19"/>
        <v>#N/A</v>
      </c>
      <c r="C412" s="5"/>
      <c r="D412" s="49" t="e">
        <f>VLOOKUP(C412,[3]A!$D$2:$F$350,3,FALSE)</f>
        <v>#N/A</v>
      </c>
      <c r="E412" s="49" t="e">
        <f>VLOOKUP(C412,[3]A!$D$2:$J$450,7,FALSE)</f>
        <v>#N/A</v>
      </c>
      <c r="F412" s="50" t="e">
        <f>VLOOKUP(C412,[3]A!$D$2:$H$407,5,FALSE)</f>
        <v>#N/A</v>
      </c>
      <c r="J412" s="105">
        <f>VLOOKUP(C412,Route2021!$C$2:$J$1212,8,FALSE)</f>
        <v>0</v>
      </c>
      <c r="N412" s="49" t="e">
        <f>VLOOKUP(C412,Bilan!$B$4:$D$1785,3,FALSE)</f>
        <v>#N/A</v>
      </c>
      <c r="O412" s="49" t="e">
        <f>VLOOKUP(C412,'[6]Feuil1 (2)'!$B$2:$F$145,5,FALSE)</f>
        <v>#N/A</v>
      </c>
      <c r="P412" s="50" t="e">
        <f>VLOOKUP(C412,[5]A!$D$2:$L$521,10,FALSE)</f>
        <v>#N/A</v>
      </c>
      <c r="Q412" s="48">
        <f>IFERROR(VLOOKUP(C412,'[4]1ère'!$B$3:$I$89,7,FALSE),0)</f>
        <v>0</v>
      </c>
      <c r="R412" s="48">
        <f>IFERROR(VLOOKUP(C412,'[4]2ème'!$B$3:$I$105,6,FALSE),0)</f>
        <v>0</v>
      </c>
      <c r="S412" s="48">
        <f>IFERROR(VLOOKUP(C412,'[4]3ème'!$B$3:$I$230,6,FALSE),0)</f>
        <v>0</v>
      </c>
      <c r="T412" s="48">
        <f>IFERROR(VLOOKUP(C412,[4]Féminines!$B$3:$I$89,6,FALSE),0)</f>
        <v>0</v>
      </c>
      <c r="U412">
        <f t="shared" si="21"/>
        <v>0</v>
      </c>
    </row>
    <row r="413" spans="1:21" ht="14.45" customHeight="1" x14ac:dyDescent="0.25">
      <c r="A413" s="49">
        <f t="shared" si="20"/>
        <v>0</v>
      </c>
      <c r="B413" s="49" t="s">
        <v>23</v>
      </c>
      <c r="C413" s="5" t="s">
        <v>23</v>
      </c>
      <c r="D413" s="49" t="s">
        <v>23</v>
      </c>
      <c r="E413" s="49" t="e">
        <f>VLOOKUP(C413,[3]A!$D$2:$J$450,7,FALSE)</f>
        <v>#N/A</v>
      </c>
      <c r="F413" s="50" t="e">
        <f>VLOOKUP(C413,[3]A!$D$2:$H$407,5,FALSE)</f>
        <v>#N/A</v>
      </c>
      <c r="J413" s="105" t="e">
        <f>VLOOKUP(C413,Route2021!$C$2:$J$1212,8,FALSE)</f>
        <v>#N/A</v>
      </c>
      <c r="N413" s="49" t="str">
        <f>VLOOKUP(C413,Bilan!$B$4:$D$1785,3,FALSE)</f>
        <v xml:space="preserve"> </v>
      </c>
      <c r="O413" s="49">
        <f>VLOOKUP(C413,'[6]Feuil1 (2)'!$B$2:$F$145,5,FALSE)</f>
        <v>0</v>
      </c>
      <c r="P413" s="50" t="e">
        <f>VLOOKUP(C413,[5]A!$D$2:$L$521,10,FALSE)</f>
        <v>#N/A</v>
      </c>
      <c r="Q413" s="48">
        <f>IFERROR(VLOOKUP(C413,'[4]1ère'!$B$3:$I$89,7,FALSE),0)</f>
        <v>0</v>
      </c>
      <c r="R413" s="48">
        <f>IFERROR(VLOOKUP(C413,'[4]2ème'!$B$3:$I$105,6,FALSE),0)</f>
        <v>0</v>
      </c>
      <c r="S413" s="48">
        <f>IFERROR(VLOOKUP(C413,'[4]3ème'!$B$3:$I$230,6,FALSE),0)</f>
        <v>0</v>
      </c>
      <c r="T413" s="48">
        <f>IFERROR(VLOOKUP(C413,[4]Féminines!$B$3:$I$89,6,FALSE),0)</f>
        <v>0</v>
      </c>
      <c r="U413">
        <f t="shared" si="21"/>
        <v>0</v>
      </c>
    </row>
    <row r="414" spans="1:21" ht="14.45" customHeight="1" x14ac:dyDescent="0.25">
      <c r="A414" s="49" t="e">
        <f t="shared" si="20"/>
        <v>#N/A</v>
      </c>
      <c r="B414" s="49">
        <v>144530</v>
      </c>
      <c r="C414" s="5" t="s">
        <v>862</v>
      </c>
      <c r="D414" s="49" t="s">
        <v>153</v>
      </c>
      <c r="E414" s="49" t="str">
        <f>VLOOKUP(C414,[3]A!$D$2:$J$450,7,FALSE)</f>
        <v>05999093877</v>
      </c>
      <c r="F414" s="50" t="str">
        <f>VLOOKUP(C414,[3]A!$D$2:$H$407,5,FALSE)</f>
        <v>Adulte Féminin 17/29 ans</v>
      </c>
      <c r="J414" s="105">
        <f>VLOOKUP(C414,Route2021!$C$2:$J$1212,8,FALSE)</f>
        <v>1</v>
      </c>
      <c r="N414" s="49">
        <f>VLOOKUP(C414,Bilan!$B$4:$D$1785,3,FALSE)</f>
        <v>144530</v>
      </c>
      <c r="O414" s="49" t="e">
        <f>VLOOKUP(C414,'[6]Feuil1 (2)'!$B$2:$F$145,5,FALSE)</f>
        <v>#N/A</v>
      </c>
      <c r="P414" s="50" t="e">
        <f>VLOOKUP(C414,[5]A!$D$2:$L$521,10,FALSE)</f>
        <v>#N/A</v>
      </c>
      <c r="Q414" s="48">
        <f>IFERROR(VLOOKUP(C414,'[4]1ère'!$B$3:$I$89,7,FALSE),0)</f>
        <v>0</v>
      </c>
      <c r="R414" s="48">
        <f>IFERROR(VLOOKUP(C414,'[4]2ème'!$B$3:$I$105,6,FALSE),0)</f>
        <v>0</v>
      </c>
      <c r="S414" s="48">
        <f>IFERROR(VLOOKUP(C414,'[4]3ème'!$B$3:$I$230,6,FALSE),0)</f>
        <v>0</v>
      </c>
      <c r="T414" s="48">
        <f>IFERROR(VLOOKUP(C414,[4]Féminines!$B$3:$I$89,6,FALSE),0)</f>
        <v>0</v>
      </c>
      <c r="U414">
        <f t="shared" si="21"/>
        <v>0</v>
      </c>
    </row>
    <row r="415" spans="1:21" ht="14.45" customHeight="1" x14ac:dyDescent="0.25">
      <c r="A415" s="49" t="e">
        <f t="shared" si="20"/>
        <v>#N/A</v>
      </c>
      <c r="B415" s="49">
        <v>144357</v>
      </c>
      <c r="C415" s="5" t="s">
        <v>254</v>
      </c>
      <c r="D415" s="49" t="s">
        <v>115</v>
      </c>
      <c r="E415" s="49" t="str">
        <f>VLOOKUP(C415,[3]A!$D$2:$J$450,7,FALSE)</f>
        <v>05999070922</v>
      </c>
      <c r="F415" s="50" t="str">
        <f>VLOOKUP(C415,[3]A!$D$2:$H$407,5,FALSE)</f>
        <v>Adulte Féminin 40 ans et plus</v>
      </c>
      <c r="J415" s="105">
        <f>VLOOKUP(C415,Route2021!$C$2:$J$1212,8,FALSE)</f>
        <v>0</v>
      </c>
      <c r="N415" s="49">
        <f>VLOOKUP(C415,Bilan!$B$4:$D$1785,3,FALSE)</f>
        <v>144357</v>
      </c>
      <c r="O415" s="49" t="e">
        <f>VLOOKUP(C415,'[6]Feuil1 (2)'!$B$2:$F$145,5,FALSE)</f>
        <v>#N/A</v>
      </c>
      <c r="P415" s="50" t="e">
        <f>VLOOKUP(C415,[5]A!$D$2:$L$521,10,FALSE)</f>
        <v>#N/A</v>
      </c>
      <c r="Q415" s="48">
        <f>IFERROR(VLOOKUP(C415,'[4]1ère'!$B$3:$I$89,7,FALSE),0)</f>
        <v>0</v>
      </c>
      <c r="R415" s="48">
        <f>IFERROR(VLOOKUP(C415,'[4]2ème'!$B$3:$I$105,6,FALSE),0)</f>
        <v>0</v>
      </c>
      <c r="S415" s="48">
        <f>IFERROR(VLOOKUP(C415,'[4]3ème'!$B$3:$I$230,6,FALSE),0)</f>
        <v>0</v>
      </c>
      <c r="T415" s="48">
        <f>IFERROR(VLOOKUP(C415,[4]Féminines!$B$3:$I$89,6,FALSE),0)</f>
        <v>0</v>
      </c>
      <c r="U415">
        <f t="shared" si="21"/>
        <v>0</v>
      </c>
    </row>
    <row r="416" spans="1:21" ht="14.45" customHeight="1" x14ac:dyDescent="0.25">
      <c r="A416" s="49" t="e">
        <f t="shared" si="20"/>
        <v>#N/A</v>
      </c>
      <c r="B416" s="49">
        <v>4326</v>
      </c>
      <c r="C416" s="5" t="s">
        <v>2694</v>
      </c>
      <c r="D416" s="49" t="s">
        <v>2589</v>
      </c>
      <c r="E416" s="49" t="str">
        <f>VLOOKUP(C416,[3]A!$D$2:$J$450,7,FALSE)</f>
        <v>06297021112</v>
      </c>
      <c r="F416" s="50" t="str">
        <f>VLOOKUP(C416,[3]A!$D$2:$H$407,5,FALSE)</f>
        <v>Adulte Féminin 17/29 ans</v>
      </c>
      <c r="J416" s="105">
        <f>VLOOKUP(C416,Route2021!$C$2:$J$1212,8,FALSE)</f>
        <v>0</v>
      </c>
      <c r="N416" s="49">
        <f>VLOOKUP(C416,Bilan!$B$4:$D$1785,3,FALSE)</f>
        <v>4326</v>
      </c>
      <c r="O416" s="49" t="e">
        <f>VLOOKUP(C416,'[6]Feuil1 (2)'!$B$2:$F$145,5,FALSE)</f>
        <v>#N/A</v>
      </c>
      <c r="P416" s="50" t="e">
        <f>VLOOKUP(C416,[5]A!$D$2:$L$521,10,FALSE)</f>
        <v>#N/A</v>
      </c>
      <c r="Q416" s="48">
        <f>IFERROR(VLOOKUP(C416,'[4]1ère'!$B$3:$I$89,7,FALSE),0)</f>
        <v>0</v>
      </c>
      <c r="R416" s="48">
        <f>IFERROR(VLOOKUP(C416,'[4]2ème'!$B$3:$I$105,6,FALSE),0)</f>
        <v>0</v>
      </c>
      <c r="S416" s="48">
        <f>IFERROR(VLOOKUP(C416,'[4]3ème'!$B$3:$I$230,6,FALSE),0)</f>
        <v>0</v>
      </c>
      <c r="T416" s="48">
        <f>IFERROR(VLOOKUP(C416,[4]Féminines!$B$3:$I$89,6,FALSE),0)</f>
        <v>0</v>
      </c>
      <c r="U416">
        <f t="shared" si="21"/>
        <v>0</v>
      </c>
    </row>
    <row r="417" spans="1:21" ht="14.45" customHeight="1" x14ac:dyDescent="0.25">
      <c r="A417" s="49" t="e">
        <f t="shared" si="20"/>
        <v>#N/A</v>
      </c>
      <c r="B417" s="49">
        <v>1305</v>
      </c>
      <c r="C417" s="5" t="s">
        <v>258</v>
      </c>
      <c r="D417" s="49" t="s">
        <v>2589</v>
      </c>
      <c r="E417" s="49" t="str">
        <f>VLOOKUP(C417,[3]A!$D$2:$J$450,7,FALSE)</f>
        <v>06297108208</v>
      </c>
      <c r="F417" s="50" t="str">
        <f>VLOOKUP(C417,[3]A!$D$2:$H$407,5,FALSE)</f>
        <v>Adulte Féminin 17/29 ans</v>
      </c>
      <c r="J417" s="105">
        <f>VLOOKUP(C417,Route2021!$C$2:$J$1212,8,FALSE)</f>
        <v>1</v>
      </c>
      <c r="N417" s="49">
        <f>VLOOKUP(C417,Bilan!$B$4:$D$1785,3,FALSE)</f>
        <v>1305</v>
      </c>
      <c r="O417" s="49" t="e">
        <f>VLOOKUP(C417,'[6]Feuil1 (2)'!$B$2:$F$145,5,FALSE)</f>
        <v>#N/A</v>
      </c>
      <c r="P417" s="50" t="e">
        <f>VLOOKUP(C417,[5]A!$D$2:$L$521,10,FALSE)</f>
        <v>#N/A</v>
      </c>
      <c r="Q417" s="48">
        <f>IFERROR(VLOOKUP(C417,'[4]1ère'!$B$3:$I$89,7,FALSE),0)</f>
        <v>0</v>
      </c>
      <c r="R417" s="48">
        <f>IFERROR(VLOOKUP(C417,'[4]2ème'!$B$3:$I$105,6,FALSE),0)</f>
        <v>0</v>
      </c>
      <c r="S417" s="48">
        <f>IFERROR(VLOOKUP(C417,'[4]3ème'!$B$3:$I$230,6,FALSE),0)</f>
        <v>0</v>
      </c>
      <c r="T417" s="48">
        <f>IFERROR(VLOOKUP(C417,[4]Féminines!$B$3:$I$89,6,FALSE),0)</f>
        <v>0</v>
      </c>
      <c r="U417">
        <f t="shared" si="21"/>
        <v>0</v>
      </c>
    </row>
    <row r="418" spans="1:21" ht="14.45" customHeight="1" x14ac:dyDescent="0.25">
      <c r="A418" s="49" t="e">
        <f t="shared" si="20"/>
        <v>#N/A</v>
      </c>
      <c r="B418" s="49" t="e">
        <v>#N/A</v>
      </c>
      <c r="C418" t="s">
        <v>3673</v>
      </c>
      <c r="D418" s="49" t="s">
        <v>126</v>
      </c>
      <c r="E418" s="49" t="str">
        <f>VLOOKUP(C418,[3]A!$D$2:$J$450,7,FALSE)</f>
        <v>06297107679</v>
      </c>
      <c r="F418" s="50" t="str">
        <f>VLOOKUP(C418,[3]A!$D$2:$H$407,5,FALSE)</f>
        <v>Adulte Féminin 17/29 ans</v>
      </c>
      <c r="J418" s="105" t="e">
        <f>VLOOKUP(C418,Route2021!$C$2:$J$1212,8,FALSE)</f>
        <v>#N/A</v>
      </c>
      <c r="N418" s="49" t="e">
        <f>VLOOKUP(C418,Bilan!$B$4:$D$1785,3,FALSE)</f>
        <v>#N/A</v>
      </c>
      <c r="O418" s="49" t="e">
        <f>VLOOKUP(C418,'[6]Feuil1 (2)'!$B$2:$F$145,5,FALSE)</f>
        <v>#N/A</v>
      </c>
      <c r="P418" s="50" t="e">
        <f>VLOOKUP(C418,[5]A!$D$2:$L$521,10,FALSE)</f>
        <v>#N/A</v>
      </c>
      <c r="Q418" s="48">
        <f>IFERROR(VLOOKUP(C418,'[4]1ère'!$B$3:$I$89,7,FALSE),0)</f>
        <v>0</v>
      </c>
      <c r="R418" s="48">
        <f>IFERROR(VLOOKUP(C418,'[4]2ème'!$B$3:$I$105,6,FALSE),0)</f>
        <v>0</v>
      </c>
      <c r="S418" s="48">
        <f>IFERROR(VLOOKUP(C418,'[4]3ème'!$B$3:$I$230,6,FALSE),0)</f>
        <v>0</v>
      </c>
      <c r="T418" s="48">
        <f>IFERROR(VLOOKUP(C418,[4]Féminines!$B$3:$I$89,6,FALSE),0)</f>
        <v>0</v>
      </c>
      <c r="U418">
        <f t="shared" si="21"/>
        <v>0</v>
      </c>
    </row>
    <row r="419" spans="1:21" ht="14.45" customHeight="1" x14ac:dyDescent="0.25">
      <c r="A419" s="49" t="e">
        <f t="shared" si="20"/>
        <v>#N/A</v>
      </c>
      <c r="B419" s="49" t="e">
        <f t="shared" si="19"/>
        <v>#N/A</v>
      </c>
      <c r="C419"/>
      <c r="D419" s="49" t="e">
        <f>VLOOKUP(C419,[3]A!$D$2:$F$350,3,FALSE)</f>
        <v>#N/A</v>
      </c>
      <c r="E419" s="49" t="e">
        <f>VLOOKUP(C419,[3]A!$D$2:$J$450,7,FALSE)</f>
        <v>#N/A</v>
      </c>
      <c r="F419" s="50" t="e">
        <f>VLOOKUP(C419,[3]A!$D$2:$H$407,5,FALSE)</f>
        <v>#N/A</v>
      </c>
      <c r="J419" s="105">
        <f>VLOOKUP(C419,Route2021!$C$2:$J$1212,8,FALSE)</f>
        <v>0</v>
      </c>
      <c r="N419" s="49" t="e">
        <f>VLOOKUP(C419,Bilan!$B$4:$D$1785,3,FALSE)</f>
        <v>#N/A</v>
      </c>
      <c r="O419" s="49" t="e">
        <f>VLOOKUP(C419,'[6]Feuil1 (2)'!$B$2:$F$145,5,FALSE)</f>
        <v>#N/A</v>
      </c>
      <c r="P419" s="50" t="e">
        <f>VLOOKUP(C419,[5]A!$D$2:$L$521,10,FALSE)</f>
        <v>#N/A</v>
      </c>
      <c r="Q419" s="48">
        <f>IFERROR(VLOOKUP(C419,'[4]1ère'!$B$3:$I$89,7,FALSE),0)</f>
        <v>0</v>
      </c>
      <c r="R419" s="48">
        <f>IFERROR(VLOOKUP(C419,'[4]2ème'!$B$3:$I$105,6,FALSE),0)</f>
        <v>0</v>
      </c>
      <c r="S419" s="48">
        <f>IFERROR(VLOOKUP(C419,'[4]3ème'!$B$3:$I$230,6,FALSE),0)</f>
        <v>0</v>
      </c>
      <c r="T419" s="48">
        <f>IFERROR(VLOOKUP(C419,[4]Féminines!$B$3:$I$89,6,FALSE),0)</f>
        <v>0</v>
      </c>
      <c r="U419">
        <f t="shared" si="21"/>
        <v>0</v>
      </c>
    </row>
    <row r="420" spans="1:21" ht="14.45" customHeight="1" x14ac:dyDescent="0.25">
      <c r="A420" s="49" t="e">
        <f t="shared" si="20"/>
        <v>#N/A</v>
      </c>
      <c r="B420" s="49" t="e">
        <f t="shared" si="19"/>
        <v>#N/A</v>
      </c>
      <c r="C420"/>
      <c r="D420" s="49" t="e">
        <f>VLOOKUP(C420,[3]A!$D$2:$F$350,3,FALSE)</f>
        <v>#N/A</v>
      </c>
      <c r="E420" s="49" t="e">
        <f>VLOOKUP(C420,[3]A!$D$2:$J$450,7,FALSE)</f>
        <v>#N/A</v>
      </c>
      <c r="F420" s="50" t="e">
        <f>VLOOKUP(C420,[3]A!$D$2:$H$407,5,FALSE)</f>
        <v>#N/A</v>
      </c>
      <c r="J420" s="105">
        <f>VLOOKUP(C420,Route2021!$C$2:$J$1212,8,FALSE)</f>
        <v>0</v>
      </c>
      <c r="N420" s="49" t="e">
        <f>VLOOKUP(C420,Bilan!$B$4:$D$1785,3,FALSE)</f>
        <v>#N/A</v>
      </c>
      <c r="O420" s="49" t="e">
        <f>VLOOKUP(C420,'[6]Feuil1 (2)'!$B$2:$F$145,5,FALSE)</f>
        <v>#N/A</v>
      </c>
      <c r="P420" s="50" t="e">
        <f>VLOOKUP(C420,[5]A!$D$2:$L$521,10,FALSE)</f>
        <v>#N/A</v>
      </c>
      <c r="Q420" s="48">
        <f>IFERROR(VLOOKUP(C420,'[4]1ère'!$B$3:$I$89,7,FALSE),0)</f>
        <v>0</v>
      </c>
      <c r="R420" s="48">
        <f>IFERROR(VLOOKUP(C420,'[4]2ème'!$B$3:$I$105,6,FALSE),0)</f>
        <v>0</v>
      </c>
      <c r="S420" s="48">
        <f>IFERROR(VLOOKUP(C420,'[4]3ème'!$B$3:$I$230,6,FALSE),0)</f>
        <v>0</v>
      </c>
      <c r="T420" s="48">
        <f>IFERROR(VLOOKUP(C420,[4]Féminines!$B$3:$I$89,6,FALSE),0)</f>
        <v>0</v>
      </c>
      <c r="U420">
        <f t="shared" si="21"/>
        <v>0</v>
      </c>
    </row>
    <row r="421" spans="1:21" ht="14.45" customHeight="1" x14ac:dyDescent="0.25">
      <c r="A421" s="49" t="e">
        <f t="shared" si="20"/>
        <v>#N/A</v>
      </c>
      <c r="B421" s="49" t="e">
        <f t="shared" si="19"/>
        <v>#N/A</v>
      </c>
      <c r="C421"/>
      <c r="D421" s="49" t="e">
        <f>VLOOKUP(C421,[3]A!$D$2:$F$350,3,FALSE)</f>
        <v>#N/A</v>
      </c>
      <c r="E421" s="49" t="e">
        <f>VLOOKUP(C421,[3]A!$D$2:$J$450,7,FALSE)</f>
        <v>#N/A</v>
      </c>
      <c r="F421" s="50" t="e">
        <f>VLOOKUP(C421,[3]A!$D$2:$H$407,5,FALSE)</f>
        <v>#N/A</v>
      </c>
      <c r="J421" s="105">
        <f>VLOOKUP(C421,Route2021!$C$2:$J$1212,8,FALSE)</f>
        <v>0</v>
      </c>
      <c r="N421" s="49" t="e">
        <f>VLOOKUP(C421,Bilan!$B$4:$D$1785,3,FALSE)</f>
        <v>#N/A</v>
      </c>
      <c r="O421" s="49" t="e">
        <f>VLOOKUP(C421,'[6]Feuil1 (2)'!$B$2:$F$145,5,FALSE)</f>
        <v>#N/A</v>
      </c>
      <c r="P421" s="50" t="e">
        <f>VLOOKUP(C421,[5]A!$D$2:$L$521,10,FALSE)</f>
        <v>#N/A</v>
      </c>
      <c r="Q421" s="48">
        <f>IFERROR(VLOOKUP(C421,'[4]1ère'!$B$3:$I$89,7,FALSE),0)</f>
        <v>0</v>
      </c>
      <c r="R421" s="48">
        <f>IFERROR(VLOOKUP(C421,'[4]2ème'!$B$3:$I$105,6,FALSE),0)</f>
        <v>0</v>
      </c>
      <c r="S421" s="48">
        <f>IFERROR(VLOOKUP(C421,'[4]3ème'!$B$3:$I$230,6,FALSE),0)</f>
        <v>0</v>
      </c>
      <c r="T421" s="48">
        <f>IFERROR(VLOOKUP(C421,[4]Féminines!$B$3:$I$89,6,FALSE),0)</f>
        <v>0</v>
      </c>
      <c r="U421">
        <f t="shared" si="21"/>
        <v>0</v>
      </c>
    </row>
    <row r="422" spans="1:21" ht="14.45" customHeight="1" x14ac:dyDescent="0.25">
      <c r="A422" s="48">
        <v>201</v>
      </c>
      <c r="B422" s="48">
        <f t="shared" si="19"/>
        <v>144472</v>
      </c>
      <c r="C422" t="s">
        <v>166</v>
      </c>
      <c r="D422" s="49" t="s">
        <v>326</v>
      </c>
      <c r="E422" s="49" t="str">
        <f>VLOOKUP(C422,[3]A!$D$2:$J$450,7,FALSE)</f>
        <v>05999062295</v>
      </c>
      <c r="F422" s="50" t="str">
        <f>VLOOKUP(C422,[3]A!$D$2:$H$407,5,FALSE)</f>
        <v>Jeune Féminin 15/16 ans</v>
      </c>
      <c r="J422" s="105">
        <f>VLOOKUP(C422,Route2021!$C$2:$J$1212,8,FALSE)</f>
        <v>0</v>
      </c>
      <c r="N422" s="49">
        <f>VLOOKUP(C422,Bilan!$B$4:$D$1785,3,FALSE)</f>
        <v>144472</v>
      </c>
      <c r="O422" s="49">
        <f>VLOOKUP(C422,'[6]Feuil1 (2)'!$B$2:$F$145,5,FALSE)</f>
        <v>201</v>
      </c>
      <c r="P422" s="50" t="e">
        <f>VLOOKUP(C422,[5]A!$D$2:$L$521,10,FALSE)</f>
        <v>#N/A</v>
      </c>
      <c r="Q422" s="48">
        <f>IFERROR(VLOOKUP(C422,[4]Cadets!$B$3:$G$89,6,FALSE),0)</f>
        <v>11</v>
      </c>
      <c r="R422" s="48">
        <f>IFERROR(VLOOKUP(C422,'[4]2ème'!$B$3:$I$105,7,FALSE),0)</f>
        <v>0</v>
      </c>
      <c r="S422" s="48">
        <f>IFERROR(VLOOKUP(C422,'[4]3ème'!$B$3:$I$230,6,FALSE),0)</f>
        <v>0</v>
      </c>
      <c r="T422" s="48">
        <f>IFERROR(VLOOKUP(C422,[4]Féminines!$B$3:$I$89,6,FALSE),0)</f>
        <v>0</v>
      </c>
      <c r="U422">
        <f t="shared" si="21"/>
        <v>11</v>
      </c>
    </row>
    <row r="423" spans="1:21" ht="14.45" customHeight="1" x14ac:dyDescent="0.25">
      <c r="A423" s="48">
        <v>202</v>
      </c>
      <c r="B423" s="48">
        <f t="shared" si="19"/>
        <v>4337</v>
      </c>
      <c r="C423" t="s">
        <v>1421</v>
      </c>
      <c r="D423" s="49" t="s">
        <v>153</v>
      </c>
      <c r="E423" s="49" t="str">
        <f>VLOOKUP(C423,[3]A!$D$2:$J$450,7,FALSE)</f>
        <v>05999025841</v>
      </c>
      <c r="F423" s="50" t="str">
        <f>VLOOKUP(C423,[3]A!$D$2:$H$407,5,FALSE)</f>
        <v>Jeune Masculin 15/16 ans</v>
      </c>
      <c r="J423" s="105">
        <f>VLOOKUP(C423,Route2021!$C$2:$J$1212,8,FALSE)</f>
        <v>0</v>
      </c>
      <c r="N423" s="49">
        <f>VLOOKUP(C423,Bilan!$B$4:$D$1785,3,FALSE)</f>
        <v>4337</v>
      </c>
      <c r="O423" s="49" t="e">
        <f>VLOOKUP(C423,'[6]Feuil1 (2)'!$B$2:$F$145,5,FALSE)</f>
        <v>#N/A</v>
      </c>
      <c r="P423" s="50" t="e">
        <f>VLOOKUP(C423,[5]A!$D$2:$L$521,10,FALSE)</f>
        <v>#N/A</v>
      </c>
      <c r="Q423" s="48">
        <f>IFERROR(VLOOKUP(C423,[4]Cadets!$B$3:$G$89,6,FALSE),0)</f>
        <v>5</v>
      </c>
      <c r="R423" s="48">
        <f>IFERROR(VLOOKUP(C423,'[4]2ème'!$B$3:$I$105,6,FALSE),0)</f>
        <v>0</v>
      </c>
      <c r="S423" s="48">
        <f>IFERROR(VLOOKUP(C423,'[4]3ème'!$B$3:$I$230,6,FALSE),0)</f>
        <v>0</v>
      </c>
      <c r="T423" s="48">
        <f>IFERROR(VLOOKUP(C423,[4]Féminines!$B$3:$I$89,6,FALSE),0)</f>
        <v>0</v>
      </c>
      <c r="U423">
        <f t="shared" si="21"/>
        <v>5</v>
      </c>
    </row>
    <row r="424" spans="1:21" ht="14.45" customHeight="1" x14ac:dyDescent="0.25">
      <c r="A424" s="48">
        <v>203</v>
      </c>
      <c r="B424" s="48">
        <v>144443</v>
      </c>
      <c r="C424" t="s">
        <v>168</v>
      </c>
      <c r="D424" s="49" t="str">
        <f>VLOOKUP(C424,[3]A!$D$2:$F$350,3,FALSE)</f>
        <v>UNION SPORTIVE SAINT ANDRE</v>
      </c>
      <c r="E424" s="49" t="str">
        <f>VLOOKUP(C424,[3]A!$D$2:$J$450,7,FALSE)</f>
        <v>05999080621</v>
      </c>
      <c r="F424" s="50" t="str">
        <f>VLOOKUP(C424,[3]A!$D$2:$H$407,5,FALSE)</f>
        <v>Jeune Masculin 15/16 ans</v>
      </c>
      <c r="J424" s="105">
        <v>1</v>
      </c>
      <c r="N424" s="49">
        <f>VLOOKUP(C424,Bilan!$B$4:$D$1785,3,FALSE)</f>
        <v>144443</v>
      </c>
      <c r="O424" s="49">
        <f>VLOOKUP(C424,'[6]Feuil1 (2)'!$B$2:$F$145,5,FALSE)</f>
        <v>203</v>
      </c>
      <c r="P424" s="50" t="e">
        <f>VLOOKUP(C424,[5]A!$D$2:$L$521,10,FALSE)</f>
        <v>#N/A</v>
      </c>
      <c r="Q424" s="48">
        <f>IFERROR(VLOOKUP(C424,[4]Cadets!$B$3:$G$89,6,FALSE),0)</f>
        <v>20</v>
      </c>
      <c r="R424" s="48">
        <f>IFERROR(VLOOKUP(C424,'[4]2ème'!$B$3:$I$105,6,FALSE),0)</f>
        <v>0</v>
      </c>
      <c r="S424" s="48">
        <f>IFERROR(VLOOKUP(C424,'[4]3ème'!$B$3:$I$230,6,FALSE),0)</f>
        <v>0</v>
      </c>
      <c r="T424" s="48">
        <f>IFERROR(VLOOKUP(C424,[4]Féminines!$B$3:$I$89,6,FALSE),0)</f>
        <v>0</v>
      </c>
      <c r="U424">
        <f t="shared" si="21"/>
        <v>20</v>
      </c>
    </row>
    <row r="425" spans="1:21" ht="14.45" customHeight="1" x14ac:dyDescent="0.25">
      <c r="A425" s="48">
        <v>204</v>
      </c>
      <c r="B425" s="48">
        <f t="shared" si="19"/>
        <v>144311</v>
      </c>
      <c r="C425" t="s">
        <v>157</v>
      </c>
      <c r="D425" s="49" t="e">
        <f>VLOOKUP(C425,[3]A!$D$2:$F$350,3,FALSE)</f>
        <v>#N/A</v>
      </c>
      <c r="E425" s="49" t="e">
        <f>VLOOKUP(C425,[3]A!$D$2:$J$450,7,FALSE)</f>
        <v>#N/A</v>
      </c>
      <c r="F425" s="50" t="e">
        <f>VLOOKUP(C425,[3]A!$D$2:$H$407,5,FALSE)</f>
        <v>#N/A</v>
      </c>
      <c r="J425" s="105">
        <f>VLOOKUP(C425,Route2021!$C$2:$J$1212,8,FALSE)</f>
        <v>0</v>
      </c>
      <c r="N425" s="49">
        <f>VLOOKUP(C425,Bilan!$B$4:$D$1785,3,FALSE)</f>
        <v>144311</v>
      </c>
      <c r="O425" s="49" t="e">
        <f>VLOOKUP(C425,'[6]Feuil1 (2)'!$B$2:$F$145,5,FALSE)</f>
        <v>#N/A</v>
      </c>
      <c r="P425" s="50" t="e">
        <f>VLOOKUP(C425,[5]A!$D$2:$L$521,10,FALSE)</f>
        <v>#N/A</v>
      </c>
      <c r="Q425" s="48">
        <f>IFERROR(VLOOKUP(C425,[4]Cadets!$B$3:$G$89,6,FALSE),0)</f>
        <v>0</v>
      </c>
      <c r="R425" s="48">
        <f>IFERROR(VLOOKUP(C425,'[4]2ème'!$B$3:$I$105,6,FALSE),0)</f>
        <v>0</v>
      </c>
      <c r="S425" s="48">
        <f>IFERROR(VLOOKUP(C425,'[4]3ème'!$B$3:$I$230,6,FALSE),0)</f>
        <v>0</v>
      </c>
      <c r="T425" s="48">
        <f>IFERROR(VLOOKUP(C425,[4]Féminines!$B$3:$I$89,6,FALSE),0)</f>
        <v>0</v>
      </c>
      <c r="U425">
        <f t="shared" si="21"/>
        <v>0</v>
      </c>
    </row>
    <row r="426" spans="1:21" ht="14.45" customHeight="1" x14ac:dyDescent="0.25">
      <c r="A426" s="48">
        <v>205</v>
      </c>
      <c r="B426" s="48" t="e">
        <f t="shared" si="19"/>
        <v>#N/A</v>
      </c>
      <c r="C426"/>
      <c r="D426" s="49" t="e">
        <f>VLOOKUP(C426,[3]A!$D$2:$F$350,3,FALSE)</f>
        <v>#N/A</v>
      </c>
      <c r="E426" s="49" t="e">
        <f>VLOOKUP(C426,[3]A!$D$2:$J$450,7,FALSE)</f>
        <v>#N/A</v>
      </c>
      <c r="F426" s="50" t="e">
        <f>VLOOKUP(C426,[3]A!$D$2:$H$407,5,FALSE)</f>
        <v>#N/A</v>
      </c>
      <c r="J426" s="105">
        <f>VLOOKUP(C426,Route2021!$C$2:$J$1212,8,FALSE)</f>
        <v>0</v>
      </c>
      <c r="N426" s="49" t="e">
        <f>VLOOKUP(C426,Bilan!$B$4:$D$1785,3,FALSE)</f>
        <v>#N/A</v>
      </c>
      <c r="O426" s="49" t="e">
        <f>VLOOKUP(C426,'[6]Feuil1 (2)'!$B$2:$F$145,5,FALSE)</f>
        <v>#N/A</v>
      </c>
      <c r="P426" s="50" t="e">
        <f>VLOOKUP(C426,[5]A!$D$2:$L$521,10,FALSE)</f>
        <v>#N/A</v>
      </c>
      <c r="Q426" s="48">
        <f>IFERROR(VLOOKUP(C426,[4]Cadets!$B$3:$G$89,6,FALSE),0)</f>
        <v>0</v>
      </c>
      <c r="R426" s="48">
        <f>IFERROR(VLOOKUP(C426,'[4]2ème'!$B$3:$I$105,6,FALSE),0)</f>
        <v>0</v>
      </c>
      <c r="S426" s="48">
        <f>IFERROR(VLOOKUP(C426,'[4]3ème'!$B$3:$I$230,6,FALSE),0)</f>
        <v>0</v>
      </c>
      <c r="T426" s="48">
        <f>IFERROR(VLOOKUP(C426,[4]Féminines!$B$3:$I$89,6,FALSE),0)</f>
        <v>0</v>
      </c>
      <c r="U426">
        <f t="shared" si="21"/>
        <v>0</v>
      </c>
    </row>
    <row r="427" spans="1:21" ht="14.45" customHeight="1" x14ac:dyDescent="0.25">
      <c r="A427" s="48">
        <v>206</v>
      </c>
      <c r="B427" s="48" t="e">
        <f t="shared" si="19"/>
        <v>#N/A</v>
      </c>
      <c r="C427"/>
      <c r="D427" s="49" t="e">
        <f>VLOOKUP(C427,[3]A!$D$2:$F$350,3,FALSE)</f>
        <v>#N/A</v>
      </c>
      <c r="E427" s="49" t="e">
        <f>VLOOKUP(C427,[3]A!$D$2:$J$450,7,FALSE)</f>
        <v>#N/A</v>
      </c>
      <c r="F427" s="50" t="e">
        <f>VLOOKUP(C427,[3]A!$D$2:$H$407,5,FALSE)</f>
        <v>#N/A</v>
      </c>
      <c r="J427" s="105">
        <f>VLOOKUP(C427,Route2021!$C$2:$J$1212,8,FALSE)</f>
        <v>0</v>
      </c>
      <c r="N427" s="49" t="e">
        <f>VLOOKUP(C427,Bilan!$B$4:$D$1785,3,FALSE)</f>
        <v>#N/A</v>
      </c>
      <c r="O427" s="49" t="e">
        <f>VLOOKUP(C427,'[6]Feuil1 (2)'!$B$2:$F$145,5,FALSE)</f>
        <v>#N/A</v>
      </c>
      <c r="P427" s="50" t="e">
        <f>VLOOKUP(C427,[5]A!$D$2:$L$521,10,FALSE)</f>
        <v>#N/A</v>
      </c>
      <c r="Q427" s="48">
        <f>IFERROR(VLOOKUP(C427,[4]Cadets!$B$3:$G$89,6,FALSE),0)</f>
        <v>0</v>
      </c>
      <c r="R427" s="48">
        <f>IFERROR(VLOOKUP(C427,'[4]2ème'!$B$3:$I$105,6,FALSE),0)</f>
        <v>0</v>
      </c>
      <c r="S427" s="48">
        <f>IFERROR(VLOOKUP(C427,'[4]3ème'!$B$3:$I$230,6,FALSE),0)</f>
        <v>0</v>
      </c>
      <c r="T427" s="48">
        <f>IFERROR(VLOOKUP(C427,[4]Féminines!$B$3:$I$89,6,FALSE),0)</f>
        <v>0</v>
      </c>
      <c r="U427">
        <f t="shared" si="21"/>
        <v>0</v>
      </c>
    </row>
    <row r="428" spans="1:21" ht="14.45" customHeight="1" x14ac:dyDescent="0.25">
      <c r="A428" s="48">
        <v>207</v>
      </c>
      <c r="B428" s="48">
        <f t="shared" si="19"/>
        <v>144605</v>
      </c>
      <c r="C428" t="s">
        <v>638</v>
      </c>
      <c r="D428" s="49" t="str">
        <f>VLOOKUP(C428,[3]A!$D$2:$F$350,3,FALSE)</f>
        <v>UNION SPORTIVE SAINT ANDRE</v>
      </c>
      <c r="E428" s="49" t="str">
        <f>VLOOKUP(C428,[3]A!$D$2:$J$450,7,FALSE)</f>
        <v>05999017639</v>
      </c>
      <c r="F428" s="50" t="str">
        <f>VLOOKUP(C428,[3]A!$D$2:$H$407,5,FALSE)</f>
        <v>Jeune Masculin 15/16 ans</v>
      </c>
      <c r="J428" s="105">
        <v>1</v>
      </c>
      <c r="N428" s="49">
        <f>VLOOKUP(C428,Bilan!$B$4:$D$1785,3,FALSE)</f>
        <v>144605</v>
      </c>
      <c r="O428" s="49">
        <f>VLOOKUP(C428,'[6]Feuil1 (2)'!$B$2:$F$145,5,FALSE)</f>
        <v>207</v>
      </c>
      <c r="P428" s="50" t="e">
        <f>VLOOKUP(C428,[5]A!$D$2:$L$521,10,FALSE)</f>
        <v>#N/A</v>
      </c>
      <c r="Q428" s="48">
        <f>IFERROR(VLOOKUP(C428,[4]Cadets!$B$3:$G$89,6,FALSE),0)</f>
        <v>14</v>
      </c>
      <c r="R428" s="48">
        <f>IFERROR(VLOOKUP(C428,'[4]2ème'!$B$3:$I$105,6,FALSE),0)</f>
        <v>0</v>
      </c>
      <c r="S428" s="48">
        <f>IFERROR(VLOOKUP(C428,'[4]3ème'!$B$3:$I$230,6,FALSE),0)</f>
        <v>0</v>
      </c>
      <c r="T428" s="48">
        <f>IFERROR(VLOOKUP(C428,[4]Féminines!$B$3:$I$89,6,FALSE),0)</f>
        <v>0</v>
      </c>
      <c r="U428">
        <f t="shared" si="21"/>
        <v>14</v>
      </c>
    </row>
    <row r="429" spans="1:21" ht="14.45" customHeight="1" x14ac:dyDescent="0.25">
      <c r="A429" s="48">
        <v>208</v>
      </c>
      <c r="B429" s="48">
        <f t="shared" si="19"/>
        <v>4351</v>
      </c>
      <c r="C429" s="5" t="s">
        <v>2927</v>
      </c>
      <c r="D429" s="49" t="s">
        <v>62</v>
      </c>
      <c r="E429" s="49" t="str">
        <f>VLOOKUP(C429,[3]A!$D$2:$J$450,7,FALSE)</f>
        <v>05999080700</v>
      </c>
      <c r="F429" s="50" t="str">
        <f>VLOOKUP(C429,[3]A!$D$2:$H$407,5,FALSE)</f>
        <v>Jeune Masculin 15/16 ans</v>
      </c>
      <c r="J429" s="105">
        <v>1</v>
      </c>
      <c r="N429" s="49">
        <f>VLOOKUP(C429,Bilan!$B$4:$D$1785,3,FALSE)</f>
        <v>4351</v>
      </c>
      <c r="O429" s="49">
        <f>VLOOKUP(C429,'[6]Feuil1 (2)'!$B$2:$F$145,5,FALSE)</f>
        <v>208</v>
      </c>
      <c r="P429" s="50" t="e">
        <f>VLOOKUP(C429,[5]A!$D$2:$L$521,10,FALSE)</f>
        <v>#N/A</v>
      </c>
      <c r="Q429" s="48">
        <f>IFERROR(VLOOKUP(C429,[4]Cadets!$B$3:$G$89,6,FALSE),0)</f>
        <v>14</v>
      </c>
      <c r="R429" s="48">
        <f>IFERROR(VLOOKUP(C429,'[4]2ème'!$B$3:$I$105,6,FALSE),0)</f>
        <v>0</v>
      </c>
      <c r="S429" s="48">
        <f>IFERROR(VLOOKUP(C429,'[4]3ème'!$B$3:$I$230,6,FALSE),0)</f>
        <v>0</v>
      </c>
      <c r="T429" s="48">
        <f>IFERROR(VLOOKUP(C429,[4]Féminines!$B$3:$I$89,6,FALSE),0)</f>
        <v>0</v>
      </c>
      <c r="U429">
        <f t="shared" si="21"/>
        <v>14</v>
      </c>
    </row>
    <row r="430" spans="1:21" ht="14.45" customHeight="1" x14ac:dyDescent="0.25">
      <c r="A430" s="48">
        <v>209</v>
      </c>
      <c r="B430" s="48">
        <f t="shared" si="19"/>
        <v>4459</v>
      </c>
      <c r="C430" s="5" t="s">
        <v>3342</v>
      </c>
      <c r="D430" s="49" t="s">
        <v>59</v>
      </c>
      <c r="E430" s="49" t="str">
        <f>VLOOKUP(C430,[3]A!$D$2:$J$450,7,FALSE)</f>
        <v>05999127626</v>
      </c>
      <c r="F430" s="50" t="str">
        <f>VLOOKUP(C430,[3]A!$D$2:$H$407,5,FALSE)</f>
        <v>Jeune Masculin 15/16 ans</v>
      </c>
      <c r="J430" s="105">
        <f>VLOOKUP(C430,Route2021!$C$2:$J$1212,8,FALSE)</f>
        <v>0</v>
      </c>
      <c r="N430" s="49">
        <f>VLOOKUP(C430,Bilan!$B$4:$D$1785,3,FALSE)</f>
        <v>4459</v>
      </c>
      <c r="O430" s="49" t="e">
        <f>VLOOKUP(C430,'[6]Feuil1 (2)'!$B$2:$F$145,5,FALSE)</f>
        <v>#N/A</v>
      </c>
      <c r="P430" s="50" t="e">
        <f>VLOOKUP(C430,[5]A!$D$2:$L$521,10,FALSE)</f>
        <v>#N/A</v>
      </c>
      <c r="Q430" s="48">
        <f>IFERROR(VLOOKUP(C430,[4]Cadets!$B$3:$G$89,6,FALSE),0)</f>
        <v>6</v>
      </c>
      <c r="R430" s="48">
        <f>IFERROR(VLOOKUP(C430,'[4]2ème'!$B$3:$I$105,6,FALSE),0)</f>
        <v>0</v>
      </c>
      <c r="S430" s="48">
        <f>IFERROR(VLOOKUP(C430,'[4]3ème'!$B$3:$I$230,6,FALSE),0)</f>
        <v>0</v>
      </c>
      <c r="T430" s="48">
        <f>IFERROR(VLOOKUP(C430,[4]Féminines!$B$3:$I$89,6,FALSE),0)</f>
        <v>0</v>
      </c>
      <c r="U430">
        <f t="shared" si="21"/>
        <v>6</v>
      </c>
    </row>
    <row r="431" spans="1:21" ht="14.45" customHeight="1" x14ac:dyDescent="0.25">
      <c r="A431" s="48">
        <v>210</v>
      </c>
      <c r="B431" s="48">
        <f t="shared" si="19"/>
        <v>4409</v>
      </c>
      <c r="C431" t="s">
        <v>2196</v>
      </c>
      <c r="D431" s="49" t="e">
        <f>VLOOKUP(C431,[3]A!$D$2:$F$350,3,FALSE)</f>
        <v>#N/A</v>
      </c>
      <c r="E431" s="49" t="e">
        <f>VLOOKUP(C431,[3]A!$D$2:$J$450,7,FALSE)</f>
        <v>#N/A</v>
      </c>
      <c r="F431" s="50" t="e">
        <f>VLOOKUP(C431,[3]A!$D$2:$H$407,5,FALSE)</f>
        <v>#N/A</v>
      </c>
      <c r="J431" s="105">
        <f>VLOOKUP(C431,Route2021!$C$2:$J$1212,8,FALSE)</f>
        <v>0</v>
      </c>
      <c r="N431" s="49">
        <f>VLOOKUP(C431,Bilan!$B$4:$D$1785,3,FALSE)</f>
        <v>4409</v>
      </c>
      <c r="O431" s="49" t="e">
        <f>VLOOKUP(C431,'[6]Feuil1 (2)'!$B$2:$F$145,5,FALSE)</f>
        <v>#N/A</v>
      </c>
      <c r="P431" s="50" t="e">
        <f>VLOOKUP(C431,[5]A!$D$2:$L$521,10,FALSE)</f>
        <v>#N/A</v>
      </c>
      <c r="Q431" s="48">
        <f>IFERROR(VLOOKUP(C431,[4]Cadets!$B$3:$G$89,6,FALSE),0)</f>
        <v>0</v>
      </c>
      <c r="R431" s="48">
        <f>IFERROR(VLOOKUP(C431,'[4]2ème'!$B$3:$I$105,6,FALSE),0)</f>
        <v>0</v>
      </c>
      <c r="S431" s="48">
        <f>IFERROR(VLOOKUP(C431,'[4]3ème'!$B$3:$I$230,6,FALSE),0)</f>
        <v>0</v>
      </c>
      <c r="T431" s="48">
        <f>IFERROR(VLOOKUP(C431,[4]Féminines!$B$3:$I$89,6,FALSE),0)</f>
        <v>0</v>
      </c>
      <c r="U431">
        <f t="shared" si="21"/>
        <v>0</v>
      </c>
    </row>
    <row r="432" spans="1:21" ht="14.45" customHeight="1" x14ac:dyDescent="0.25">
      <c r="A432" s="48">
        <v>211</v>
      </c>
      <c r="B432" s="48"/>
      <c r="C432"/>
      <c r="D432" s="49" t="e">
        <f>VLOOKUP(C432,[3]A!$D$2:$F$350,3,FALSE)</f>
        <v>#N/A</v>
      </c>
      <c r="E432" s="49" t="e">
        <f>VLOOKUP(C432,[3]A!$D$2:$J$450,7,FALSE)</f>
        <v>#N/A</v>
      </c>
      <c r="F432" s="50" t="e">
        <f>VLOOKUP(C432,[3]A!$D$2:$H$407,5,FALSE)</f>
        <v>#N/A</v>
      </c>
      <c r="J432" s="105">
        <f>VLOOKUP(C432,Route2021!$C$2:$J$1212,8,FALSE)</f>
        <v>0</v>
      </c>
      <c r="N432" s="49" t="e">
        <f>VLOOKUP(C432,Bilan!$B$4:$D$1785,3,FALSE)</f>
        <v>#N/A</v>
      </c>
      <c r="O432" s="49" t="e">
        <f>VLOOKUP(C432,'[6]Feuil1 (2)'!$B$2:$F$145,5,FALSE)</f>
        <v>#N/A</v>
      </c>
      <c r="P432" s="50" t="e">
        <f>VLOOKUP(C432,[5]A!$D$2:$L$521,10,FALSE)</f>
        <v>#N/A</v>
      </c>
      <c r="Q432" s="48">
        <f>IFERROR(VLOOKUP(C432,[4]Cadets!$B$3:$G$89,6,FALSE),0)</f>
        <v>0</v>
      </c>
      <c r="R432" s="48">
        <f>IFERROR(VLOOKUP(C432,'[4]2ème'!$B$3:$I$105,6,FALSE),0)</f>
        <v>0</v>
      </c>
      <c r="S432" s="48">
        <f>IFERROR(VLOOKUP(C432,'[4]3ème'!$B$3:$I$230,6,FALSE),0)</f>
        <v>0</v>
      </c>
      <c r="T432" s="48">
        <f>IFERROR(VLOOKUP(C432,[4]Féminines!$B$3:$I$89,6,FALSE),0)</f>
        <v>0</v>
      </c>
      <c r="U432">
        <f t="shared" si="21"/>
        <v>0</v>
      </c>
    </row>
    <row r="433" spans="1:21" ht="14.45" customHeight="1" x14ac:dyDescent="0.25">
      <c r="A433" s="48">
        <v>212</v>
      </c>
      <c r="B433" s="48">
        <v>2349</v>
      </c>
      <c r="C433" s="5" t="s">
        <v>2106</v>
      </c>
      <c r="D433" s="49" t="str">
        <f>VLOOKUP(C433,[3]A!$D$2:$F$350,3,FALSE)</f>
        <v>UNION VELOCIPEDIQUE FOURMISIENNE</v>
      </c>
      <c r="E433" s="49" t="str">
        <f>VLOOKUP(C433,[3]A!$D$2:$J$450,7,FALSE)</f>
        <v>05999018865</v>
      </c>
      <c r="F433" s="50" t="str">
        <f>VLOOKUP(C433,[3]A!$D$2:$H$407,5,FALSE)</f>
        <v>Jeune Masculin 15/16 ans</v>
      </c>
      <c r="J433" s="105">
        <v>1</v>
      </c>
      <c r="N433" s="49">
        <f>VLOOKUP(C433,Bilan!$B$4:$D$1785,3,FALSE)</f>
        <v>2349</v>
      </c>
      <c r="O433" s="49">
        <f>VLOOKUP(C433,'[6]Feuil1 (2)'!$B$2:$F$145,5,FALSE)</f>
        <v>212</v>
      </c>
      <c r="P433" s="50" t="e">
        <f>VLOOKUP(C433,[5]A!$D$2:$L$521,10,FALSE)</f>
        <v>#N/A</v>
      </c>
      <c r="Q433" s="48">
        <f>IFERROR(VLOOKUP(C433,[4]Cadets!$B$3:$G$89,6,FALSE),0)</f>
        <v>11</v>
      </c>
      <c r="R433" s="48">
        <f>IFERROR(VLOOKUP(C433,'[4]2ème'!$B$3:$I$105,6,FALSE),0)</f>
        <v>0</v>
      </c>
      <c r="S433" s="48">
        <f>IFERROR(VLOOKUP(C433,'[4]3ème'!$B$3:$I$230,6,FALSE),0)</f>
        <v>0</v>
      </c>
      <c r="T433" s="48">
        <f>IFERROR(VLOOKUP(C433,[4]Féminines!$B$3:$I$89,6,FALSE),0)</f>
        <v>0</v>
      </c>
      <c r="U433">
        <f t="shared" si="21"/>
        <v>11</v>
      </c>
    </row>
    <row r="434" spans="1:21" ht="14.45" customHeight="1" x14ac:dyDescent="0.25">
      <c r="A434" s="48">
        <v>213</v>
      </c>
      <c r="B434" s="48">
        <f t="shared" si="19"/>
        <v>7044</v>
      </c>
      <c r="C434" s="5" t="s">
        <v>1379</v>
      </c>
      <c r="D434" s="49" t="s">
        <v>1019</v>
      </c>
      <c r="E434" s="49" t="str">
        <f>VLOOKUP(C434,[3]A!$D$2:$J$450,7,FALSE)</f>
        <v>05999024178</v>
      </c>
      <c r="F434" s="50" t="str">
        <f>VLOOKUP(C434,[3]A!$D$2:$H$407,5,FALSE)</f>
        <v>Jeune Masculin 15/16 ans</v>
      </c>
      <c r="J434" s="105">
        <v>1</v>
      </c>
      <c r="N434" s="49">
        <f>VLOOKUP(C434,Bilan!$B$4:$D$1785,3,FALSE)</f>
        <v>7044</v>
      </c>
      <c r="O434" s="49" t="e">
        <f>VLOOKUP(C434,'[6]Feuil1 (2)'!$B$2:$F$145,5,FALSE)</f>
        <v>#N/A</v>
      </c>
      <c r="P434" s="50" t="e">
        <f>VLOOKUP(C434,[5]A!$D$2:$L$521,10,FALSE)</f>
        <v>#N/A</v>
      </c>
      <c r="Q434" s="48">
        <f>IFERROR(VLOOKUP(C434,[4]Cadets!$B$3:$G$89,6,FALSE),0)</f>
        <v>4</v>
      </c>
      <c r="R434" s="48">
        <f>IFERROR(VLOOKUP(C434,'[4]2ème'!$B$3:$I$105,6,FALSE),0)</f>
        <v>0</v>
      </c>
      <c r="S434" s="48">
        <f>IFERROR(VLOOKUP(C434,'[4]3ème'!$B$3:$I$230,6,FALSE),0)</f>
        <v>0</v>
      </c>
      <c r="T434" s="48">
        <f>IFERROR(VLOOKUP(C434,[4]Féminines!$B$3:$I$89,6,FALSE),0)</f>
        <v>0</v>
      </c>
      <c r="U434">
        <f t="shared" si="21"/>
        <v>4</v>
      </c>
    </row>
    <row r="435" spans="1:21" ht="14.45" customHeight="1" x14ac:dyDescent="0.25">
      <c r="A435" s="48">
        <v>214</v>
      </c>
      <c r="B435" s="48">
        <f t="shared" si="19"/>
        <v>7104</v>
      </c>
      <c r="C435" s="5" t="s">
        <v>3007</v>
      </c>
      <c r="D435" s="49" t="s">
        <v>101</v>
      </c>
      <c r="E435" s="49" t="str">
        <f>VLOOKUP(C435,[3]A!$D$2:$J$450,7,FALSE)</f>
        <v>06297096494</v>
      </c>
      <c r="F435" s="50" t="str">
        <f>VLOOKUP(C435,[3]A!$D$2:$H$407,5,FALSE)</f>
        <v>Jeune Féminin 15/16 ans</v>
      </c>
      <c r="J435" s="105">
        <v>1</v>
      </c>
      <c r="N435" s="49">
        <f>VLOOKUP(C435,Bilan!$B$4:$D$1785,3,FALSE)</f>
        <v>7104</v>
      </c>
      <c r="O435" s="49">
        <f>VLOOKUP(C435,'[6]Feuil1 (2)'!$B$2:$F$145,5,FALSE)</f>
        <v>214</v>
      </c>
      <c r="P435" s="50" t="e">
        <f>VLOOKUP(C435,[5]A!$D$2:$L$521,10,FALSE)</f>
        <v>#N/A</v>
      </c>
      <c r="Q435" s="48">
        <f>IFERROR(VLOOKUP(C435,[4]Cadets!$B$3:$G$89,6,FALSE),0)</f>
        <v>7</v>
      </c>
      <c r="R435" s="48">
        <f>IFERROR(VLOOKUP(C435,'[4]2ème'!$B$3:$I$105,6,FALSE),0)</f>
        <v>0</v>
      </c>
      <c r="S435" s="48">
        <f>IFERROR(VLOOKUP(C435,'[4]3ème'!$B$3:$I$230,6,FALSE),0)</f>
        <v>0</v>
      </c>
      <c r="T435" s="48">
        <f>IFERROR(VLOOKUP(C435,[4]Féminines!$B$3:$I$89,6,FALSE),0)</f>
        <v>0</v>
      </c>
      <c r="U435">
        <f t="shared" si="21"/>
        <v>7</v>
      </c>
    </row>
    <row r="436" spans="1:21" ht="14.45" customHeight="1" x14ac:dyDescent="0.25">
      <c r="A436" s="49">
        <v>215</v>
      </c>
      <c r="B436" s="49" t="e">
        <f t="shared" ref="B436:B491" si="22">N436</f>
        <v>#N/A</v>
      </c>
      <c r="C436" s="5"/>
      <c r="D436" s="49" t="e">
        <f>VLOOKUP(C436,[3]A!$D$2:$F$350,3,FALSE)</f>
        <v>#N/A</v>
      </c>
      <c r="E436" s="49" t="e">
        <f>VLOOKUP(C436,[3]A!$D$2:$J$450,7,FALSE)</f>
        <v>#N/A</v>
      </c>
      <c r="F436" s="50" t="e">
        <f>VLOOKUP(C436,[3]A!$D$2:$H$407,5,FALSE)</f>
        <v>#N/A</v>
      </c>
      <c r="J436" s="105">
        <f>VLOOKUP(C436,Route2021!$C$2:$J$1212,8,FALSE)</f>
        <v>0</v>
      </c>
      <c r="N436" s="49" t="e">
        <f>VLOOKUP(C436,Bilan!$B$4:$D$1785,3,FALSE)</f>
        <v>#N/A</v>
      </c>
      <c r="O436" s="49" t="e">
        <f>VLOOKUP(C436,'[6]Feuil1 (2)'!$B$2:$F$145,5,FALSE)</f>
        <v>#N/A</v>
      </c>
      <c r="P436" s="50" t="e">
        <f>VLOOKUP(C436,[5]A!$D$2:$L$521,10,FALSE)</f>
        <v>#N/A</v>
      </c>
      <c r="Q436" s="48">
        <f>IFERROR(VLOOKUP(C436,[4]Cadets!$B$3:$G$89,6,FALSE),0)</f>
        <v>0</v>
      </c>
      <c r="R436" s="48">
        <f>IFERROR(VLOOKUP(C436,'[4]2ème'!$B$3:$I$105,6,FALSE),0)</f>
        <v>0</v>
      </c>
      <c r="S436" s="48">
        <f>IFERROR(VLOOKUP(C436,'[4]3ème'!$B$3:$I$230,6,FALSE),0)</f>
        <v>0</v>
      </c>
      <c r="T436" s="48">
        <f>IFERROR(VLOOKUP(C436,[4]Féminines!$B$3:$I$89,6,FALSE),0)</f>
        <v>0</v>
      </c>
      <c r="U436">
        <f t="shared" si="21"/>
        <v>0</v>
      </c>
    </row>
    <row r="437" spans="1:21" ht="14.45" customHeight="1" x14ac:dyDescent="0.25">
      <c r="A437" s="48">
        <v>216</v>
      </c>
      <c r="B437" s="48">
        <f t="shared" si="22"/>
        <v>2915</v>
      </c>
      <c r="C437" s="49" t="s">
        <v>1672</v>
      </c>
      <c r="D437" s="49" t="str">
        <f>VLOOKUP(C437,[3]A!$D$2:$F$350,3,FALSE)</f>
        <v>ETOILE CYCLISTE TOURCOING</v>
      </c>
      <c r="E437" s="49" t="str">
        <f>VLOOKUP(C437,[3]A!$D$2:$J$450,7,FALSE)</f>
        <v>05999107301</v>
      </c>
      <c r="F437" s="50" t="str">
        <f>VLOOKUP(C437,[3]A!$D$2:$H$407,5,FALSE)</f>
        <v>Jeune Masculin 15/16 ans</v>
      </c>
      <c r="J437" s="105">
        <v>1</v>
      </c>
      <c r="N437" s="49">
        <f>VLOOKUP(C437,Bilan!$B$4:$D$1785,3,FALSE)</f>
        <v>2915</v>
      </c>
      <c r="O437" s="49">
        <f>VLOOKUP(C437,'[6]Feuil1 (2)'!$B$2:$F$145,5,FALSE)</f>
        <v>216</v>
      </c>
      <c r="P437" s="50" t="e">
        <f>VLOOKUP(C437,[5]A!$D$2:$L$521,10,FALSE)</f>
        <v>#N/A</v>
      </c>
      <c r="Q437" s="48">
        <f>IFERROR(VLOOKUP(C437,[4]Cadets!$B$3:$G$89,6,FALSE),0)</f>
        <v>14</v>
      </c>
      <c r="R437" s="48">
        <f>IFERROR(VLOOKUP(C437,'[4]2ème'!$B$3:$I$105,6,FALSE),0)</f>
        <v>0</v>
      </c>
      <c r="S437" s="48">
        <f>IFERROR(VLOOKUP(C437,'[4]3ème'!$B$3:$I$230,6,FALSE),0)</f>
        <v>0</v>
      </c>
      <c r="T437" s="48">
        <f>IFERROR(VLOOKUP(C437,[4]Féminines!$B$3:$I$89,6,FALSE),0)</f>
        <v>0</v>
      </c>
      <c r="U437">
        <f t="shared" si="21"/>
        <v>14</v>
      </c>
    </row>
    <row r="438" spans="1:21" ht="14.45" customHeight="1" x14ac:dyDescent="0.25">
      <c r="A438" s="49">
        <v>217</v>
      </c>
      <c r="B438" s="49" t="s">
        <v>23</v>
      </c>
      <c r="C438" s="5" t="s">
        <v>23</v>
      </c>
      <c r="D438" s="49" t="e">
        <f>VLOOKUP(C438,[3]A!$D$2:$F$350,3,FALSE)</f>
        <v>#N/A</v>
      </c>
      <c r="E438" s="49" t="e">
        <f>VLOOKUP(C438,[3]A!$D$2:$J$450,7,FALSE)</f>
        <v>#N/A</v>
      </c>
      <c r="F438" s="50" t="e">
        <f>VLOOKUP(C438,[3]A!$D$2:$H$407,5,FALSE)</f>
        <v>#N/A</v>
      </c>
      <c r="J438" s="105" t="e">
        <f>VLOOKUP(C438,Route2021!$C$2:$J$1212,8,FALSE)</f>
        <v>#N/A</v>
      </c>
      <c r="N438" s="49" t="str">
        <f>VLOOKUP(C438,Bilan!$B$4:$D$1785,3,FALSE)</f>
        <v xml:space="preserve"> </v>
      </c>
      <c r="O438" s="49">
        <f>VLOOKUP(C438,'[6]Feuil1 (2)'!$B$2:$F$145,5,FALSE)</f>
        <v>0</v>
      </c>
      <c r="P438" s="50" t="e">
        <f>VLOOKUP(C438,[5]A!$D$2:$L$521,10,FALSE)</f>
        <v>#N/A</v>
      </c>
      <c r="Q438" s="48">
        <f>IFERROR(VLOOKUP(C438,[4]Cadets!$B$3:$G$89,6,FALSE),0)</f>
        <v>0</v>
      </c>
      <c r="R438" s="48">
        <f>IFERROR(VLOOKUP(C438,'[4]2ème'!$B$3:$I$105,6,FALSE),0)</f>
        <v>0</v>
      </c>
      <c r="S438" s="48">
        <f>IFERROR(VLOOKUP(C438,'[4]3ème'!$B$3:$I$230,6,FALSE),0)</f>
        <v>0</v>
      </c>
      <c r="T438" s="48">
        <f>IFERROR(VLOOKUP(C438,[4]Féminines!$B$3:$I$89,6,FALSE),0)</f>
        <v>0</v>
      </c>
      <c r="U438">
        <f t="shared" si="21"/>
        <v>0</v>
      </c>
    </row>
    <row r="439" spans="1:21" ht="14.45" customHeight="1" x14ac:dyDescent="0.25">
      <c r="A439" s="49">
        <v>218</v>
      </c>
      <c r="B439" s="49" t="e">
        <f t="shared" si="22"/>
        <v>#N/A</v>
      </c>
      <c r="C439"/>
      <c r="D439" s="49" t="e">
        <f>VLOOKUP(C439,[3]A!$D$2:$F$350,3,FALSE)</f>
        <v>#N/A</v>
      </c>
      <c r="E439" s="49" t="e">
        <f>VLOOKUP(C439,[3]A!$D$2:$J$450,7,FALSE)</f>
        <v>#N/A</v>
      </c>
      <c r="F439" s="50" t="e">
        <f>VLOOKUP(C439,[3]A!$D$2:$H$407,5,FALSE)</f>
        <v>#N/A</v>
      </c>
      <c r="J439" s="105">
        <f>VLOOKUP(C439,Route2021!$C$2:$J$1212,8,FALSE)</f>
        <v>0</v>
      </c>
      <c r="N439" s="49" t="e">
        <f>VLOOKUP(C439,Bilan!$B$4:$D$1785,3,FALSE)</f>
        <v>#N/A</v>
      </c>
      <c r="O439" s="49" t="e">
        <f>VLOOKUP(C439,'[6]Feuil1 (2)'!$B$2:$F$145,5,FALSE)</f>
        <v>#N/A</v>
      </c>
      <c r="P439" s="50" t="e">
        <f>VLOOKUP(C439,[5]A!$D$2:$L$521,10,FALSE)</f>
        <v>#N/A</v>
      </c>
      <c r="Q439" s="48">
        <f>IFERROR(VLOOKUP(C439,[4]Cadets!$B$3:$G$89,6,FALSE),0)</f>
        <v>0</v>
      </c>
      <c r="R439" s="48">
        <f>IFERROR(VLOOKUP(C439,'[4]2ème'!$B$3:$I$105,6,FALSE),0)</f>
        <v>0</v>
      </c>
      <c r="S439" s="48">
        <f>IFERROR(VLOOKUP(C439,'[4]3ème'!$B$3:$I$230,6,FALSE),0)</f>
        <v>0</v>
      </c>
      <c r="T439" s="48">
        <f>IFERROR(VLOOKUP(C439,[4]Féminines!$B$3:$I$89,6,FALSE),0)</f>
        <v>0</v>
      </c>
      <c r="U439">
        <f t="shared" si="21"/>
        <v>0</v>
      </c>
    </row>
    <row r="440" spans="1:21" ht="14.45" customHeight="1" x14ac:dyDescent="0.25">
      <c r="A440" s="49">
        <v>219</v>
      </c>
      <c r="B440" s="49" t="e">
        <f t="shared" si="22"/>
        <v>#N/A</v>
      </c>
      <c r="C440" s="5"/>
      <c r="D440" s="49" t="e">
        <f>VLOOKUP(C440,[3]A!$D$2:$F$350,3,FALSE)</f>
        <v>#N/A</v>
      </c>
      <c r="E440" s="49" t="e">
        <f>VLOOKUP(C440,[3]A!$D$2:$J$450,7,FALSE)</f>
        <v>#N/A</v>
      </c>
      <c r="F440" s="50" t="e">
        <f>VLOOKUP(C440,[3]A!$D$2:$H$407,5,FALSE)</f>
        <v>#N/A</v>
      </c>
      <c r="J440" s="105">
        <f>VLOOKUP(C440,Route2021!$C$2:$J$1212,8,FALSE)</f>
        <v>0</v>
      </c>
      <c r="N440" s="49" t="e">
        <f>VLOOKUP(C440,Bilan!$B$4:$D$1785,3,FALSE)</f>
        <v>#N/A</v>
      </c>
      <c r="O440" s="49" t="e">
        <f>VLOOKUP(C440,'[6]Feuil1 (2)'!$B$2:$F$145,5,FALSE)</f>
        <v>#N/A</v>
      </c>
      <c r="P440" s="50" t="e">
        <f>VLOOKUP(C440,[5]A!$D$2:$L$521,10,FALSE)</f>
        <v>#N/A</v>
      </c>
      <c r="Q440" s="48">
        <f>IFERROR(VLOOKUP(C440,[4]Cadets!$B$3:$G$89,6,FALSE),0)</f>
        <v>0</v>
      </c>
      <c r="R440" s="48">
        <f>IFERROR(VLOOKUP(C440,'[4]2ème'!$B$3:$I$105,6,FALSE),0)</f>
        <v>0</v>
      </c>
      <c r="S440" s="48">
        <f>IFERROR(VLOOKUP(C440,'[4]3ème'!$B$3:$I$230,6,FALSE),0)</f>
        <v>0</v>
      </c>
      <c r="T440" s="48">
        <f>IFERROR(VLOOKUP(C440,[4]Féminines!$B$3:$I$89,6,FALSE),0)</f>
        <v>0</v>
      </c>
      <c r="U440">
        <f t="shared" si="21"/>
        <v>0</v>
      </c>
    </row>
    <row r="441" spans="1:21" ht="14.45" customHeight="1" x14ac:dyDescent="0.25">
      <c r="A441" s="48">
        <v>220</v>
      </c>
      <c r="B441" s="48">
        <f t="shared" si="22"/>
        <v>1260</v>
      </c>
      <c r="C441" t="s">
        <v>1116</v>
      </c>
      <c r="D441" s="49" t="s">
        <v>843</v>
      </c>
      <c r="E441" s="49" t="str">
        <f>VLOOKUP(C441,[3]A!$D$2:$J$450,7,FALSE)</f>
        <v>05999113201</v>
      </c>
      <c r="F441" s="50" t="str">
        <f>VLOOKUP(C441,[3]A!$D$2:$H$407,5,FALSE)</f>
        <v>Jeune Masculin 15/16 ans</v>
      </c>
      <c r="J441" s="105" t="e">
        <f>VLOOKUP(C441,Route2021!$C$2:$J$1212,8,FALSE)</f>
        <v>#N/A</v>
      </c>
      <c r="N441" s="49">
        <f>VLOOKUP(C441,Bilan!$B$4:$D$1785,3,FALSE)</f>
        <v>1260</v>
      </c>
      <c r="O441" s="49" t="e">
        <f>VLOOKUP(C441,'[6]Feuil1 (2)'!$B$2:$F$145,5,FALSE)</f>
        <v>#N/A</v>
      </c>
      <c r="P441" s="50" t="e">
        <f>VLOOKUP(C441,[5]A!$D$2:$L$521,10,FALSE)</f>
        <v>#N/A</v>
      </c>
      <c r="Q441" s="48">
        <f>IFERROR(VLOOKUP(C441,[4]Cadets!$B$3:$G$89,6,FALSE),0)</f>
        <v>5</v>
      </c>
      <c r="R441" s="48">
        <f>IFERROR(VLOOKUP(C441,'[4]2ème'!$B$3:$I$105,6,FALSE),0)</f>
        <v>0</v>
      </c>
      <c r="S441" s="48">
        <f>IFERROR(VLOOKUP(C441,'[4]3ème'!$B$3:$I$230,6,FALSE),0)</f>
        <v>0</v>
      </c>
      <c r="T441" s="48">
        <f>IFERROR(VLOOKUP(C441,[4]Féminines!$B$3:$I$89,6,FALSE),0)</f>
        <v>0</v>
      </c>
      <c r="U441">
        <f t="shared" si="21"/>
        <v>5</v>
      </c>
    </row>
    <row r="442" spans="1:21" ht="14.45" customHeight="1" x14ac:dyDescent="0.25">
      <c r="A442" s="48">
        <v>221</v>
      </c>
      <c r="B442" s="48">
        <f t="shared" si="22"/>
        <v>2180</v>
      </c>
      <c r="C442" t="s">
        <v>170</v>
      </c>
      <c r="D442" s="49" t="str">
        <f>VLOOKUP(C442,[3]A!$D$2:$F$350,3,FALSE)</f>
        <v>UNION SPORTIVE VALENCIENNES MARLY</v>
      </c>
      <c r="E442" s="49" t="str">
        <f>VLOOKUP(C442,[3]A!$D$2:$J$450,7,FALSE)</f>
        <v>05999045997</v>
      </c>
      <c r="F442" s="50" t="str">
        <f>VLOOKUP(C442,[3]A!$D$2:$H$407,5,FALSE)</f>
        <v>Jeune Masculin 15/16 ans</v>
      </c>
      <c r="J442" s="105">
        <f>VLOOKUP(C442,Route2021!$C$2:$J$1212,8,FALSE)</f>
        <v>0</v>
      </c>
      <c r="N442" s="49">
        <f>VLOOKUP(C442,Bilan!$B$4:$D$1785,3,FALSE)</f>
        <v>2180</v>
      </c>
      <c r="O442" s="49">
        <f>VLOOKUP(C442,'[6]Feuil1 (2)'!$B$2:$F$145,5,FALSE)</f>
        <v>221</v>
      </c>
      <c r="P442" s="50" t="e">
        <f>VLOOKUP(C442,[5]A!$D$2:$L$521,10,FALSE)</f>
        <v>#N/A</v>
      </c>
      <c r="Q442" s="48">
        <f>IFERROR(VLOOKUP(C442,[4]Cadets!$B$3:$G$89,6,FALSE),0)</f>
        <v>13</v>
      </c>
      <c r="R442" s="48">
        <f>IFERROR(VLOOKUP(C442,'[4]2ème'!$B$3:$I$105,6,FALSE),0)</f>
        <v>0</v>
      </c>
      <c r="S442" s="48">
        <f>IFERROR(VLOOKUP(C442,'[4]3ème'!$B$3:$I$230,6,FALSE),0)</f>
        <v>0</v>
      </c>
      <c r="T442" s="48">
        <f>IFERROR(VLOOKUP(C442,[4]Féminines!$B$3:$I$89,6,FALSE),0)</f>
        <v>0</v>
      </c>
      <c r="U442">
        <f t="shared" si="21"/>
        <v>13</v>
      </c>
    </row>
    <row r="443" spans="1:21" ht="14.45" customHeight="1" x14ac:dyDescent="0.25">
      <c r="A443" s="48">
        <v>222</v>
      </c>
      <c r="B443" s="48">
        <f t="shared" si="22"/>
        <v>144549</v>
      </c>
      <c r="C443" s="5" t="s">
        <v>830</v>
      </c>
      <c r="D443" s="49" t="s">
        <v>140</v>
      </c>
      <c r="E443" s="49" t="str">
        <f>VLOOKUP(C443,[3]A!$D$2:$J$450,7,FALSE)</f>
        <v>05999057637</v>
      </c>
      <c r="F443" s="50" t="str">
        <f>VLOOKUP(C443,[3]A!$D$2:$H$407,5,FALSE)</f>
        <v>Jeune Masculin 15/16 ans</v>
      </c>
      <c r="J443" s="105">
        <f>VLOOKUP(C443,Route2021!$C$2:$J$1212,8,FALSE)</f>
        <v>0</v>
      </c>
      <c r="N443" s="49">
        <f>VLOOKUP(C443,Bilan!$B$4:$D$1785,3,FALSE)</f>
        <v>144549</v>
      </c>
      <c r="O443" s="49">
        <f>VLOOKUP(C443,'[6]Feuil1 (2)'!$B$2:$F$145,5,FALSE)</f>
        <v>222</v>
      </c>
      <c r="P443" s="50" t="e">
        <f>VLOOKUP(C443,[5]A!$D$2:$L$521,10,FALSE)</f>
        <v>#N/A</v>
      </c>
      <c r="Q443" s="48">
        <f>IFERROR(VLOOKUP(C443,[4]Cadets!$B$3:$G$89,6,FALSE),0)</f>
        <v>10</v>
      </c>
      <c r="R443" s="48">
        <f>IFERROR(VLOOKUP(C443,'[4]2ème'!$B$3:$I$105,6,FALSE),0)</f>
        <v>0</v>
      </c>
      <c r="S443" s="48">
        <f>IFERROR(VLOOKUP(C443,'[4]3ème'!$B$3:$I$230,6,FALSE),0)</f>
        <v>0</v>
      </c>
      <c r="T443" s="48">
        <f>IFERROR(VLOOKUP(C443,[4]Féminines!$B$3:$I$89,6,FALSE),0)</f>
        <v>0</v>
      </c>
      <c r="U443">
        <f t="shared" si="21"/>
        <v>10</v>
      </c>
    </row>
    <row r="444" spans="1:21" ht="14.45" customHeight="1" x14ac:dyDescent="0.25">
      <c r="A444" s="48">
        <v>223</v>
      </c>
      <c r="B444" s="48">
        <f t="shared" si="22"/>
        <v>2528</v>
      </c>
      <c r="C444" t="s">
        <v>3290</v>
      </c>
      <c r="D444" s="49" t="s">
        <v>14</v>
      </c>
      <c r="E444" s="49" t="str">
        <f>VLOOKUP(C444,[3]A!$D$2:$J$450,7,FALSE)</f>
        <v>05999126318</v>
      </c>
      <c r="F444" s="50" t="str">
        <f>VLOOKUP(C444,[3]A!$D$2:$H$407,5,FALSE)</f>
        <v>Jeune Masculin 15/16 ans</v>
      </c>
      <c r="J444" s="105">
        <f>VLOOKUP(C444,Route2021!$C$2:$J$1212,8,FALSE)</f>
        <v>0</v>
      </c>
      <c r="N444" s="49">
        <f>VLOOKUP(C444,Bilan!$B$4:$D$1785,3,FALSE)</f>
        <v>2528</v>
      </c>
      <c r="O444" s="49" t="e">
        <f>VLOOKUP(C444,'[6]Feuil1 (2)'!$B$2:$F$145,5,FALSE)</f>
        <v>#N/A</v>
      </c>
      <c r="P444" s="50" t="e">
        <f>VLOOKUP(C444,[5]A!$D$2:$L$521,10,FALSE)</f>
        <v>#N/A</v>
      </c>
      <c r="Q444" s="48">
        <f>IFERROR(VLOOKUP(C444,[4]Cadets!$B$3:$G$89,6,FALSE),0)</f>
        <v>1</v>
      </c>
      <c r="R444" s="48">
        <f>IFERROR(VLOOKUP(C444,'[4]2ème'!$B$3:$I$105,6,FALSE),0)</f>
        <v>0</v>
      </c>
      <c r="S444" s="48">
        <f>IFERROR(VLOOKUP(C444,'[4]3ème'!$B$3:$I$230,6,FALSE),0)</f>
        <v>0</v>
      </c>
      <c r="T444" s="48">
        <f>IFERROR(VLOOKUP(C444,[4]Féminines!$B$3:$I$89,6,FALSE),0)</f>
        <v>0</v>
      </c>
      <c r="U444">
        <f t="shared" si="21"/>
        <v>1</v>
      </c>
    </row>
    <row r="445" spans="1:21" ht="14.45" customHeight="1" x14ac:dyDescent="0.25">
      <c r="A445" s="49">
        <v>224</v>
      </c>
      <c r="B445" s="49">
        <f t="shared" si="22"/>
        <v>2485</v>
      </c>
      <c r="C445" t="s">
        <v>3539</v>
      </c>
      <c r="D445" s="49" t="s">
        <v>2976</v>
      </c>
      <c r="E445" s="49" t="e">
        <f>VLOOKUP(C445,[3]A!$D$2:$J$450,7,FALSE)</f>
        <v>#N/A</v>
      </c>
      <c r="F445" s="50" t="e">
        <f>VLOOKUP(C445,[3]A!$D$2:$H$407,5,FALSE)</f>
        <v>#N/A</v>
      </c>
      <c r="J445" s="105">
        <f>VLOOKUP(C445,Route2021!$C$2:$J$1212,8,FALSE)</f>
        <v>0</v>
      </c>
      <c r="N445" s="49">
        <f>VLOOKUP(C445,Bilan!$B$4:$D$1785,3,FALSE)</f>
        <v>2485</v>
      </c>
      <c r="O445" s="49" t="e">
        <f>VLOOKUP(C445,'[6]Feuil1 (2)'!$B$2:$F$145,5,FALSE)</f>
        <v>#N/A</v>
      </c>
      <c r="P445" s="50" t="e">
        <f>VLOOKUP(C445,[5]A!$D$2:$L$521,10,FALSE)</f>
        <v>#N/A</v>
      </c>
      <c r="Q445" s="48">
        <f>IFERROR(VLOOKUP(C445,[4]Cadets!$B$3:$G$89,6,FALSE),0)</f>
        <v>3</v>
      </c>
      <c r="R445" s="48">
        <f>IFERROR(VLOOKUP(C445,'[4]2ème'!$B$3:$I$105,6,FALSE),0)</f>
        <v>0</v>
      </c>
      <c r="S445" s="48">
        <f>IFERROR(VLOOKUP(C445,'[4]3ème'!$B$3:$I$230,6,FALSE),0)</f>
        <v>0</v>
      </c>
      <c r="T445" s="48">
        <f>IFERROR(VLOOKUP(C445,[4]Féminines!$B$3:$I$89,6,FALSE),0)</f>
        <v>0</v>
      </c>
      <c r="U445">
        <f t="shared" si="21"/>
        <v>3</v>
      </c>
    </row>
    <row r="446" spans="1:21" ht="14.45" customHeight="1" x14ac:dyDescent="0.25">
      <c r="A446" s="49">
        <v>225</v>
      </c>
      <c r="B446" s="49">
        <f t="shared" si="22"/>
        <v>2538</v>
      </c>
      <c r="C446" s="5" t="s">
        <v>3877</v>
      </c>
      <c r="D446" s="49" t="s">
        <v>32</v>
      </c>
      <c r="E446" s="49" t="str">
        <f>VLOOKUP(C446,[3]A!$D$2:$J$450,7,FALSE)</f>
        <v>05999131057</v>
      </c>
      <c r="F446" s="50" t="str">
        <f>VLOOKUP(C446,[3]A!$D$2:$H$407,5,FALSE)</f>
        <v>Jeune Masculin 15/16 ans</v>
      </c>
      <c r="J446" s="105" t="e">
        <f>VLOOKUP(C446,Route2021!$C$2:$J$1212,8,FALSE)</f>
        <v>#N/A</v>
      </c>
      <c r="N446" s="49">
        <f>VLOOKUP(C446,Bilan!$B$4:$D$1785,3,FALSE)</f>
        <v>2538</v>
      </c>
      <c r="O446" s="49" t="e">
        <f>VLOOKUP(C446,'[6]Feuil1 (2)'!$B$2:$F$145,5,FALSE)</f>
        <v>#N/A</v>
      </c>
      <c r="P446" s="50" t="e">
        <f>VLOOKUP(C446,[5]A!$D$2:$L$521,10,FALSE)</f>
        <v>#N/A</v>
      </c>
      <c r="Q446" s="48">
        <f>IFERROR(VLOOKUP(C446,[4]Cadets!$B$3:$G$89,6,FALSE),0)</f>
        <v>4</v>
      </c>
      <c r="R446" s="48">
        <f>IFERROR(VLOOKUP(C446,'[4]2ème'!$B$3:$I$105,6,FALSE),0)</f>
        <v>0</v>
      </c>
      <c r="S446" s="48">
        <f>IFERROR(VLOOKUP(C446,'[4]3ème'!$B$3:$I$230,6,FALSE),0)</f>
        <v>0</v>
      </c>
      <c r="T446" s="48">
        <f>IFERROR(VLOOKUP(C446,[4]Féminines!$B$3:$I$89,6,FALSE),0)</f>
        <v>0</v>
      </c>
      <c r="U446">
        <f t="shared" si="21"/>
        <v>4</v>
      </c>
    </row>
    <row r="447" spans="1:21" ht="14.45" customHeight="1" x14ac:dyDescent="0.25">
      <c r="A447" s="49">
        <v>226</v>
      </c>
      <c r="B447" s="49" t="e">
        <f t="shared" si="22"/>
        <v>#N/A</v>
      </c>
      <c r="C447" s="5"/>
      <c r="D447" s="49" t="e">
        <f>VLOOKUP(C447,[3]A!$D$2:$F$350,3,FALSE)</f>
        <v>#N/A</v>
      </c>
      <c r="E447" s="49" t="e">
        <f>VLOOKUP(C447,[3]A!$D$2:$J$450,7,FALSE)</f>
        <v>#N/A</v>
      </c>
      <c r="F447" s="50" t="e">
        <f>VLOOKUP(C447,[3]A!$D$2:$H$407,5,FALSE)</f>
        <v>#N/A</v>
      </c>
      <c r="J447" s="105">
        <f>VLOOKUP(C447,Route2021!$C$2:$J$1212,8,FALSE)</f>
        <v>0</v>
      </c>
      <c r="N447" s="49" t="e">
        <f>VLOOKUP(C447,Bilan!$B$4:$D$1785,3,FALSE)</f>
        <v>#N/A</v>
      </c>
      <c r="O447" s="49" t="e">
        <f>VLOOKUP(C447,'[6]Feuil1 (2)'!$B$2:$F$145,5,FALSE)</f>
        <v>#N/A</v>
      </c>
      <c r="P447" s="50" t="e">
        <f>VLOOKUP(C447,[5]A!$D$2:$L$521,10,FALSE)</f>
        <v>#N/A</v>
      </c>
      <c r="Q447" s="48">
        <f>IFERROR(VLOOKUP(C447,[4]Cadets!$B$3:$G$89,6,FALSE),0)</f>
        <v>0</v>
      </c>
      <c r="R447" s="48">
        <f>IFERROR(VLOOKUP(C447,'[4]2ème'!$B$3:$I$105,6,FALSE),0)</f>
        <v>0</v>
      </c>
      <c r="S447" s="48">
        <f>IFERROR(VLOOKUP(C447,'[4]3ème'!$B$3:$I$230,6,FALSE),0)</f>
        <v>0</v>
      </c>
      <c r="T447" s="48">
        <f>IFERROR(VLOOKUP(C447,[4]Féminines!$B$3:$I$89,6,FALSE),0)</f>
        <v>0</v>
      </c>
      <c r="U447">
        <f t="shared" si="21"/>
        <v>0</v>
      </c>
    </row>
    <row r="448" spans="1:21" ht="14.45" customHeight="1" x14ac:dyDescent="0.25">
      <c r="A448" s="49">
        <v>227</v>
      </c>
      <c r="B448" s="49" t="e">
        <f t="shared" si="22"/>
        <v>#N/A</v>
      </c>
      <c r="C448" s="5"/>
      <c r="D448" s="49" t="e">
        <f>VLOOKUP(C448,[3]A!$D$2:$F$350,3,FALSE)</f>
        <v>#N/A</v>
      </c>
      <c r="E448" s="49" t="e">
        <f>VLOOKUP(C448,[3]A!$D$2:$J$450,7,FALSE)</f>
        <v>#N/A</v>
      </c>
      <c r="F448" s="50" t="e">
        <f>VLOOKUP(C448,[3]A!$D$2:$H$407,5,FALSE)</f>
        <v>#N/A</v>
      </c>
      <c r="J448" s="105">
        <f>VLOOKUP(C448,Route2021!$C$2:$J$1212,8,FALSE)</f>
        <v>0</v>
      </c>
      <c r="N448" s="49" t="e">
        <f>VLOOKUP(C448,Bilan!$B$4:$D$1785,3,FALSE)</f>
        <v>#N/A</v>
      </c>
      <c r="O448" s="49" t="e">
        <f>VLOOKUP(C448,'[6]Feuil1 (2)'!$B$2:$F$145,5,FALSE)</f>
        <v>#N/A</v>
      </c>
      <c r="P448" s="50" t="e">
        <f>VLOOKUP(C448,[5]A!$D$2:$L$521,10,FALSE)</f>
        <v>#N/A</v>
      </c>
      <c r="Q448" s="48">
        <f>IFERROR(VLOOKUP(C448,[4]Cadets!$B$3:$G$89,6,FALSE),0)</f>
        <v>0</v>
      </c>
      <c r="R448" s="48">
        <f>IFERROR(VLOOKUP(C448,'[4]2ème'!$B$3:$I$105,6,FALSE),0)</f>
        <v>0</v>
      </c>
      <c r="S448" s="48">
        <f>IFERROR(VLOOKUP(C448,'[4]3ème'!$B$3:$I$230,6,FALSE),0)</f>
        <v>0</v>
      </c>
      <c r="T448" s="48">
        <f>IFERROR(VLOOKUP(C448,[4]Féminines!$B$3:$I$89,6,FALSE),0)</f>
        <v>0</v>
      </c>
      <c r="U448">
        <f t="shared" si="21"/>
        <v>0</v>
      </c>
    </row>
    <row r="449" spans="1:21" ht="14.45" customHeight="1" x14ac:dyDescent="0.25">
      <c r="A449" s="49">
        <v>228</v>
      </c>
      <c r="B449" s="49" t="e">
        <f t="shared" si="22"/>
        <v>#N/A</v>
      </c>
      <c r="C449" s="5"/>
      <c r="D449" s="49" t="e">
        <f>VLOOKUP(C449,[3]A!$D$2:$F$350,3,FALSE)</f>
        <v>#N/A</v>
      </c>
      <c r="E449" s="49" t="e">
        <f>VLOOKUP(C449,[3]A!$D$2:$J$450,7,FALSE)</f>
        <v>#N/A</v>
      </c>
      <c r="F449" s="50" t="e">
        <f>VLOOKUP(C449,[3]A!$D$2:$H$407,5,FALSE)</f>
        <v>#N/A</v>
      </c>
      <c r="J449" s="105">
        <f>VLOOKUP(C449,Route2021!$C$2:$J$1212,8,FALSE)</f>
        <v>0</v>
      </c>
      <c r="N449" s="49" t="e">
        <f>VLOOKUP(C449,Bilan!$B$4:$D$1785,3,FALSE)</f>
        <v>#N/A</v>
      </c>
      <c r="O449" s="49" t="e">
        <f>VLOOKUP(C449,'[6]Feuil1 (2)'!$B$2:$F$145,5,FALSE)</f>
        <v>#N/A</v>
      </c>
      <c r="P449" s="50" t="e">
        <f>VLOOKUP(C449,[5]A!$D$2:$L$521,10,FALSE)</f>
        <v>#N/A</v>
      </c>
      <c r="Q449" s="48">
        <f>IFERROR(VLOOKUP(C449,[4]Cadets!$B$3:$G$89,6,FALSE),0)</f>
        <v>0</v>
      </c>
      <c r="R449" s="48">
        <f>IFERROR(VLOOKUP(C449,'[4]2ème'!$B$3:$I$105,6,FALSE),0)</f>
        <v>0</v>
      </c>
      <c r="S449" s="48">
        <f>IFERROR(VLOOKUP(C449,'[4]3ème'!$B$3:$I$230,6,FALSE),0)</f>
        <v>0</v>
      </c>
      <c r="T449" s="48">
        <f>IFERROR(VLOOKUP(C449,[4]Féminines!$B$3:$I$89,6,FALSE),0)</f>
        <v>0</v>
      </c>
      <c r="U449">
        <f t="shared" si="21"/>
        <v>0</v>
      </c>
    </row>
    <row r="450" spans="1:21" ht="14.45" customHeight="1" x14ac:dyDescent="0.25">
      <c r="A450" s="49">
        <v>229</v>
      </c>
      <c r="B450" s="49" t="e">
        <f t="shared" si="22"/>
        <v>#N/A</v>
      </c>
      <c r="C450" s="5"/>
      <c r="D450" s="49" t="e">
        <f>VLOOKUP(C450,[3]A!$D$2:$F$350,3,FALSE)</f>
        <v>#N/A</v>
      </c>
      <c r="E450" s="49" t="e">
        <f>VLOOKUP(C450,[3]A!$D$2:$J$450,7,FALSE)</f>
        <v>#N/A</v>
      </c>
      <c r="F450" s="50" t="e">
        <f>VLOOKUP(C450,[3]A!$D$2:$H$407,5,FALSE)</f>
        <v>#N/A</v>
      </c>
      <c r="J450" s="105">
        <f>VLOOKUP(C450,Route2021!$C$2:$J$1212,8,FALSE)</f>
        <v>0</v>
      </c>
      <c r="N450" s="49" t="e">
        <f>VLOOKUP(C450,Bilan!$B$4:$D$1785,3,FALSE)</f>
        <v>#N/A</v>
      </c>
      <c r="O450" s="49" t="e">
        <f>VLOOKUP(C450,'[6]Feuil1 (2)'!$B$2:$F$145,5,FALSE)</f>
        <v>#N/A</v>
      </c>
      <c r="P450" s="50" t="e">
        <f>VLOOKUP(C450,[5]A!$D$2:$L$521,10,FALSE)</f>
        <v>#N/A</v>
      </c>
      <c r="Q450" s="48">
        <f>IFERROR(VLOOKUP(C450,[4]Cadets!$B$3:$G$89,6,FALSE),0)</f>
        <v>0</v>
      </c>
      <c r="R450" s="48">
        <f>IFERROR(VLOOKUP(C450,'[4]2ème'!$B$3:$I$105,6,FALSE),0)</f>
        <v>0</v>
      </c>
      <c r="S450" s="48">
        <f>IFERROR(VLOOKUP(C450,'[4]3ème'!$B$3:$I$230,6,FALSE),0)</f>
        <v>0</v>
      </c>
      <c r="T450" s="48">
        <f>IFERROR(VLOOKUP(C450,[4]Féminines!$B$3:$I$89,6,FALSE),0)</f>
        <v>0</v>
      </c>
      <c r="U450">
        <f t="shared" si="21"/>
        <v>0</v>
      </c>
    </row>
    <row r="451" spans="1:21" ht="14.45" customHeight="1" x14ac:dyDescent="0.25">
      <c r="A451" s="49">
        <v>230</v>
      </c>
      <c r="B451" s="49" t="e">
        <f t="shared" si="22"/>
        <v>#N/A</v>
      </c>
      <c r="C451" s="5"/>
      <c r="D451" s="49" t="e">
        <f>VLOOKUP(C451,[3]A!$D$2:$F$350,3,FALSE)</f>
        <v>#N/A</v>
      </c>
      <c r="E451" s="49" t="e">
        <f>VLOOKUP(C451,[3]A!$D$2:$J$450,7,FALSE)</f>
        <v>#N/A</v>
      </c>
      <c r="F451" s="50" t="e">
        <f>VLOOKUP(C451,[3]A!$D$2:$H$407,5,FALSE)</f>
        <v>#N/A</v>
      </c>
      <c r="J451" s="105">
        <f>VLOOKUP(C451,Route2021!$C$2:$J$1212,8,FALSE)</f>
        <v>0</v>
      </c>
      <c r="N451" s="49" t="e">
        <f>VLOOKUP(C451,Bilan!$B$4:$D$1785,3,FALSE)</f>
        <v>#N/A</v>
      </c>
      <c r="O451" s="49" t="e">
        <f>VLOOKUP(C451,'[6]Feuil1 (2)'!$B$2:$F$145,5,FALSE)</f>
        <v>#N/A</v>
      </c>
      <c r="P451" s="50" t="e">
        <f>VLOOKUP(C451,[5]A!$D$2:$L$521,10,FALSE)</f>
        <v>#N/A</v>
      </c>
      <c r="Q451" s="48">
        <f>IFERROR(VLOOKUP(C451,[4]Cadets!$B$3:$G$89,6,FALSE),0)</f>
        <v>0</v>
      </c>
      <c r="R451" s="48">
        <f>IFERROR(VLOOKUP(C451,'[4]2ème'!$B$3:$I$105,6,FALSE),0)</f>
        <v>0</v>
      </c>
      <c r="S451" s="48">
        <f>IFERROR(VLOOKUP(C451,'[4]3ème'!$B$3:$I$230,6,FALSE),0)</f>
        <v>0</v>
      </c>
      <c r="T451" s="48">
        <f>IFERROR(VLOOKUP(C451,[4]Féminines!$B$3:$I$89,6,FALSE),0)</f>
        <v>0</v>
      </c>
      <c r="U451">
        <f t="shared" ref="U451:U513" si="23">SUM(Q451:T451)</f>
        <v>0</v>
      </c>
    </row>
    <row r="452" spans="1:21" ht="14.45" customHeight="1" x14ac:dyDescent="0.25">
      <c r="A452" s="48"/>
      <c r="B452" s="49" t="e">
        <f t="shared" si="22"/>
        <v>#N/A</v>
      </c>
      <c r="C452"/>
      <c r="D452" s="49"/>
      <c r="E452" s="49" t="e">
        <f>VLOOKUP(C452,[3]A!$D$2:$J$450,7,FALSE)</f>
        <v>#N/A</v>
      </c>
      <c r="F452" s="50" t="e">
        <f>VLOOKUP(C452,[3]A!$D$2:$H$407,5,FALSE)</f>
        <v>#N/A</v>
      </c>
      <c r="J452" s="105">
        <f>VLOOKUP(C452,Route2021!$C$2:$J$1212,8,FALSE)</f>
        <v>0</v>
      </c>
      <c r="N452" s="49" t="e">
        <f>VLOOKUP(C452,Bilan!$B$4:$D$1785,3,FALSE)</f>
        <v>#N/A</v>
      </c>
      <c r="O452" s="49" t="e">
        <f>VLOOKUP(C452,'[6]Feuil1 (2)'!$B$2:$F$145,5,FALSE)</f>
        <v>#N/A</v>
      </c>
      <c r="P452" s="50" t="e">
        <f>VLOOKUP(C452,[5]A!$D$2:$L$521,10,FALSE)</f>
        <v>#N/A</v>
      </c>
      <c r="Q452" s="48">
        <f>IFERROR(VLOOKUP(C452,[4]Cadets!$B$3:$G$89,6,FALSE),0)</f>
        <v>0</v>
      </c>
      <c r="R452" s="48">
        <f>IFERROR(VLOOKUP(C452,'[4]2ème'!$B$3:$I$105,6,FALSE),0)</f>
        <v>0</v>
      </c>
      <c r="S452" s="48">
        <f>IFERROR(VLOOKUP(C452,'[4]3ème'!$B$3:$I$230,6,FALSE),0)</f>
        <v>0</v>
      </c>
      <c r="T452" s="48">
        <f>IFERROR(VLOOKUP(C452,[4]Féminines!$B$3:$I$89,6,FALSE),0)</f>
        <v>0</v>
      </c>
      <c r="U452">
        <f t="shared" si="23"/>
        <v>0</v>
      </c>
    </row>
    <row r="453" spans="1:21" ht="14.45" customHeight="1" x14ac:dyDescent="0.25">
      <c r="A453" s="48"/>
      <c r="B453" s="49">
        <v>2356</v>
      </c>
      <c r="C453" s="5" t="s">
        <v>3159</v>
      </c>
      <c r="D453" s="49"/>
      <c r="E453" s="49" t="str">
        <f>VLOOKUP(C453,[3]A!$D$2:$J$450,7,FALSE)</f>
        <v>05999124189</v>
      </c>
      <c r="F453" s="50" t="str">
        <f>VLOOKUP(C453,[3]A!$D$2:$H$407,5,FALSE)</f>
        <v>Jeune Masculin 15/16 ans</v>
      </c>
      <c r="J453" s="105">
        <f>VLOOKUP(C453,Route2021!$C$2:$J$1212,8,FALSE)</f>
        <v>0</v>
      </c>
      <c r="N453" s="49">
        <f>VLOOKUP(C453,Bilan!$B$4:$D$1785,3,FALSE)</f>
        <v>2356</v>
      </c>
      <c r="O453" s="49" t="e">
        <f>VLOOKUP(C453,'[6]Feuil1 (2)'!$B$2:$F$145,5,FALSE)</f>
        <v>#N/A</v>
      </c>
      <c r="P453" s="50" t="e">
        <f>VLOOKUP(C453,[5]A!$D$2:$L$521,10,FALSE)</f>
        <v>#N/A</v>
      </c>
      <c r="Q453" s="48">
        <f>IFERROR(VLOOKUP(C453,[4]Cadets!$B$3:$G$89,6,FALSE),0)</f>
        <v>0</v>
      </c>
      <c r="R453" s="48">
        <f>IFERROR(VLOOKUP(C453,'[4]2ème'!$B$3:$I$105,6,FALSE),0)</f>
        <v>0</v>
      </c>
      <c r="S453" s="48">
        <f>IFERROR(VLOOKUP(C453,'[4]3ème'!$B$3:$I$230,6,FALSE),0)</f>
        <v>0</v>
      </c>
      <c r="T453" s="48">
        <f>IFERROR(VLOOKUP(C453,[4]Féminines!$B$3:$I$89,6,FALSE),0)</f>
        <v>0</v>
      </c>
      <c r="U453">
        <f t="shared" si="23"/>
        <v>0</v>
      </c>
    </row>
    <row r="454" spans="1:21" ht="14.45" customHeight="1" x14ac:dyDescent="0.25">
      <c r="A454" s="48"/>
      <c r="B454" s="49" t="str">
        <f t="shared" si="22"/>
        <v xml:space="preserve">  </v>
      </c>
      <c r="C454" t="s">
        <v>2500</v>
      </c>
      <c r="D454" s="49" t="str">
        <f>VLOOKUP(C454,[3]A!$D$2:$F$350,3,FALSE)</f>
        <v>UNION VELOCIPEDIQUE FOURMISIENNE</v>
      </c>
      <c r="E454" s="49" t="str">
        <f>VLOOKUP(C454,[3]A!$D$2:$J$450,7,FALSE)</f>
        <v>05999029616</v>
      </c>
      <c r="F454" s="50" t="str">
        <f>VLOOKUP(C454,[3]A!$D$2:$H$407,5,FALSE)</f>
        <v>Jeune Masculin 15/16 ans</v>
      </c>
      <c r="J454" s="105">
        <f>VLOOKUP(C454,Route2021!$C$2:$J$1212,8,FALSE)</f>
        <v>0</v>
      </c>
      <c r="N454" s="49" t="str">
        <f>VLOOKUP(C454,Bilan!$B$4:$D$1785,3,FALSE)</f>
        <v xml:space="preserve">  </v>
      </c>
      <c r="O454" s="49" t="e">
        <f>VLOOKUP(C454,'[6]Feuil1 (2)'!$B$2:$F$145,5,FALSE)</f>
        <v>#N/A</v>
      </c>
      <c r="P454" s="50" t="e">
        <f>VLOOKUP(C454,[5]A!$D$2:$L$521,10,FALSE)</f>
        <v>#N/A</v>
      </c>
      <c r="Q454" s="48">
        <f>IFERROR(VLOOKUP(C454,[4]Cadets!$B$3:$G$89,6,FALSE),0)</f>
        <v>0</v>
      </c>
      <c r="R454" s="48">
        <f>IFERROR(VLOOKUP(C454,'[4]2ème'!$B$3:$I$105,6,FALSE),0)</f>
        <v>0</v>
      </c>
      <c r="S454" s="48">
        <f>IFERROR(VLOOKUP(C454,'[4]3ème'!$B$3:$I$230,6,FALSE),0)</f>
        <v>0</v>
      </c>
      <c r="T454" s="48">
        <f>IFERROR(VLOOKUP(C454,[4]Féminines!$B$3:$I$89,6,FALSE),0)</f>
        <v>0</v>
      </c>
      <c r="U454">
        <f t="shared" si="23"/>
        <v>0</v>
      </c>
    </row>
    <row r="455" spans="1:21" ht="14.45" customHeight="1" x14ac:dyDescent="0.25">
      <c r="A455" s="48"/>
      <c r="B455" s="49" t="e">
        <f t="shared" si="22"/>
        <v>#N/A</v>
      </c>
      <c r="C455"/>
      <c r="D455" s="49"/>
      <c r="E455" s="49" t="e">
        <f>VLOOKUP(C455,[3]A!$D$2:$J$450,7,FALSE)</f>
        <v>#N/A</v>
      </c>
      <c r="F455" s="50" t="e">
        <f>VLOOKUP(C455,[3]A!$D$2:$H$407,5,FALSE)</f>
        <v>#N/A</v>
      </c>
      <c r="J455" s="105">
        <f>VLOOKUP(C455,Route2021!$C$2:$J$1212,8,FALSE)</f>
        <v>0</v>
      </c>
      <c r="N455" s="49" t="e">
        <f>VLOOKUP(C455,Bilan!$B$4:$D$1785,3,FALSE)</f>
        <v>#N/A</v>
      </c>
      <c r="O455" s="49" t="e">
        <f>VLOOKUP(C455,'[6]Feuil1 (2)'!$B$2:$F$145,5,FALSE)</f>
        <v>#N/A</v>
      </c>
      <c r="P455" s="50" t="e">
        <f>VLOOKUP(C455,[5]A!$D$2:$L$521,10,FALSE)</f>
        <v>#N/A</v>
      </c>
      <c r="Q455" s="48">
        <f>IFERROR(VLOOKUP(C455,[4]Cadets!$B$3:$G$89,6,FALSE),0)</f>
        <v>0</v>
      </c>
      <c r="R455" s="48">
        <f>IFERROR(VLOOKUP(C455,'[4]2ème'!$B$3:$I$105,6,FALSE),0)</f>
        <v>0</v>
      </c>
      <c r="S455" s="48">
        <f>IFERROR(VLOOKUP(C455,'[4]3ème'!$B$3:$I$230,6,FALSE),0)</f>
        <v>0</v>
      </c>
      <c r="T455" s="48">
        <f>IFERROR(VLOOKUP(C455,[4]Féminines!$B$3:$I$89,6,FALSE),0)</f>
        <v>0</v>
      </c>
      <c r="U455">
        <f t="shared" si="23"/>
        <v>0</v>
      </c>
    </row>
    <row r="456" spans="1:21" ht="14.45" customHeight="1" x14ac:dyDescent="0.25">
      <c r="A456" s="48"/>
      <c r="B456" s="49">
        <f t="shared" si="22"/>
        <v>2323</v>
      </c>
      <c r="C456" t="s">
        <v>2757</v>
      </c>
      <c r="D456" s="49" t="str">
        <f>VLOOKUP(C456,[3]A!$D$2:$F$350,3,FALSE)</f>
        <v>MANQUEVILLE LILLERS CLUB CYCLISTE</v>
      </c>
      <c r="E456" s="49" t="str">
        <f>VLOOKUP(C456,[3]A!$D$2:$J$450,7,FALSE)</f>
        <v>06297083853</v>
      </c>
      <c r="F456" s="50" t="str">
        <f>VLOOKUP(C456,[3]A!$D$2:$H$407,5,FALSE)</f>
        <v>Jeune Féminin 15/16 ans</v>
      </c>
      <c r="J456" s="105">
        <f>VLOOKUP(C456,Route2021!$C$2:$J$1212,8,FALSE)</f>
        <v>0</v>
      </c>
      <c r="N456" s="49">
        <f>VLOOKUP(C456,Bilan!$B$4:$D$1785,3,FALSE)</f>
        <v>2323</v>
      </c>
      <c r="O456" s="49" t="e">
        <f>VLOOKUP(C456,'[6]Feuil1 (2)'!$B$2:$F$145,5,FALSE)</f>
        <v>#N/A</v>
      </c>
      <c r="P456" s="50" t="e">
        <f>VLOOKUP(C456,[5]A!$D$2:$L$521,10,FALSE)</f>
        <v>#N/A</v>
      </c>
      <c r="Q456" s="48">
        <f>IFERROR(VLOOKUP(C456,[4]Cadets!$B$3:$G$89,6,FALSE),0)</f>
        <v>0</v>
      </c>
      <c r="R456" s="48">
        <f>IFERROR(VLOOKUP(C456,'[4]2ème'!$B$3:$I$105,6,FALSE),0)</f>
        <v>0</v>
      </c>
      <c r="S456" s="48">
        <f>IFERROR(VLOOKUP(C456,'[4]3ème'!$B$3:$I$230,6,FALSE),0)</f>
        <v>0</v>
      </c>
      <c r="T456" s="48">
        <f>IFERROR(VLOOKUP(C456,[4]Féminines!$B$3:$I$89,6,FALSE),0)</f>
        <v>0</v>
      </c>
      <c r="U456">
        <f t="shared" si="23"/>
        <v>0</v>
      </c>
    </row>
    <row r="457" spans="1:21" ht="14.45" customHeight="1" x14ac:dyDescent="0.25">
      <c r="A457" s="48"/>
      <c r="B457" s="49" t="e">
        <f t="shared" si="22"/>
        <v>#N/A</v>
      </c>
      <c r="D457" s="49"/>
      <c r="E457" s="49" t="e">
        <f>VLOOKUP(C457,[3]A!$D$2:$J$450,7,FALSE)</f>
        <v>#N/A</v>
      </c>
      <c r="F457" s="50" t="e">
        <f>VLOOKUP(C457,[3]A!$D$2:$H$407,5,FALSE)</f>
        <v>#N/A</v>
      </c>
      <c r="J457" s="105">
        <f>VLOOKUP(C457,Route2021!$C$2:$J$1212,8,FALSE)</f>
        <v>0</v>
      </c>
      <c r="N457" s="49" t="e">
        <f>VLOOKUP(C457,Bilan!$B$4:$D$1785,3,FALSE)</f>
        <v>#N/A</v>
      </c>
      <c r="O457" s="49" t="e">
        <f>VLOOKUP(C457,'[6]Feuil1 (2)'!$B$2:$F$145,5,FALSE)</f>
        <v>#N/A</v>
      </c>
      <c r="P457" s="50" t="e">
        <f>VLOOKUP(C457,[5]A!$D$2:$L$521,10,FALSE)</f>
        <v>#N/A</v>
      </c>
      <c r="Q457" s="48">
        <f>IFERROR(VLOOKUP(C457,[4]Cadets!$B$3:$G$89,6,FALSE),0)</f>
        <v>0</v>
      </c>
      <c r="R457" s="48">
        <f>IFERROR(VLOOKUP(C457,'[4]2ème'!$B$3:$I$105,6,FALSE),0)</f>
        <v>0</v>
      </c>
      <c r="S457" s="48">
        <f>IFERROR(VLOOKUP(C457,'[4]3ème'!$B$3:$I$230,6,FALSE),0)</f>
        <v>0</v>
      </c>
      <c r="T457" s="48">
        <f>IFERROR(VLOOKUP(C457,[4]Féminines!$B$3:$I$89,6,FALSE),0)</f>
        <v>0</v>
      </c>
      <c r="U457">
        <f t="shared" si="23"/>
        <v>0</v>
      </c>
    </row>
    <row r="458" spans="1:21" ht="14.45" customHeight="1" x14ac:dyDescent="0.25">
      <c r="A458" s="48"/>
      <c r="B458" s="49" t="e">
        <f t="shared" si="22"/>
        <v>#N/A</v>
      </c>
      <c r="D458" s="49"/>
      <c r="E458" s="49" t="e">
        <f>VLOOKUP(C458,[3]A!$D$2:$J$450,7,FALSE)</f>
        <v>#N/A</v>
      </c>
      <c r="F458" s="50" t="e">
        <f>VLOOKUP(C458,[3]A!$D$2:$H$407,5,FALSE)</f>
        <v>#N/A</v>
      </c>
      <c r="J458" s="105">
        <f>VLOOKUP(C458,Route2021!$C$2:$J$1212,8,FALSE)</f>
        <v>0</v>
      </c>
      <c r="N458" s="49" t="e">
        <f>VLOOKUP(C458,Bilan!$B$4:$D$1785,3,FALSE)</f>
        <v>#N/A</v>
      </c>
      <c r="O458" s="49" t="e">
        <f>VLOOKUP(C458,'[6]Feuil1 (2)'!$B$2:$F$145,5,FALSE)</f>
        <v>#N/A</v>
      </c>
      <c r="P458" s="50" t="e">
        <f>VLOOKUP(C458,[5]A!$D$2:$L$521,10,FALSE)</f>
        <v>#N/A</v>
      </c>
      <c r="Q458" s="48">
        <f>IFERROR(VLOOKUP(C458,[4]Cadets!$B$3:$G$89,6,FALSE),0)</f>
        <v>0</v>
      </c>
      <c r="R458" s="48">
        <f>IFERROR(VLOOKUP(C458,'[4]2ème'!$B$3:$I$105,6,FALSE),0)</f>
        <v>0</v>
      </c>
      <c r="S458" s="48">
        <f>IFERROR(VLOOKUP(C458,'[4]3ème'!$B$3:$I$230,6,FALSE),0)</f>
        <v>0</v>
      </c>
      <c r="T458" s="48">
        <f>IFERROR(VLOOKUP(C458,[4]Féminines!$B$3:$I$89,6,FALSE),0)</f>
        <v>0</v>
      </c>
      <c r="U458">
        <f t="shared" si="23"/>
        <v>0</v>
      </c>
    </row>
    <row r="459" spans="1:21" ht="14.45" customHeight="1" x14ac:dyDescent="0.25">
      <c r="A459" s="48"/>
      <c r="B459" s="49" t="e">
        <f t="shared" si="22"/>
        <v>#N/A</v>
      </c>
      <c r="D459" s="49"/>
      <c r="E459" s="49" t="e">
        <f>VLOOKUP(C459,[3]A!$D$2:$J$450,7,FALSE)</f>
        <v>#N/A</v>
      </c>
      <c r="F459" s="50" t="e">
        <f>VLOOKUP(C459,[3]A!$D$2:$H$407,5,FALSE)</f>
        <v>#N/A</v>
      </c>
      <c r="J459" s="105">
        <f>VLOOKUP(C459,Route2021!$C$2:$J$1212,8,FALSE)</f>
        <v>0</v>
      </c>
      <c r="N459" s="49" t="e">
        <f>VLOOKUP(C459,Bilan!$B$4:$D$1785,3,FALSE)</f>
        <v>#N/A</v>
      </c>
      <c r="O459" s="49" t="e">
        <f>VLOOKUP(C459,'[6]Feuil1 (2)'!$B$2:$F$145,5,FALSE)</f>
        <v>#N/A</v>
      </c>
      <c r="P459" s="50" t="e">
        <f>VLOOKUP(C459,[5]A!$D$2:$L$521,10,FALSE)</f>
        <v>#N/A</v>
      </c>
      <c r="Q459" s="48">
        <f>IFERROR(VLOOKUP(C459,[4]Cadets!$B$3:$G$89,6,FALSE),0)</f>
        <v>0</v>
      </c>
      <c r="R459" s="48">
        <f>IFERROR(VLOOKUP(C459,'[4]2ème'!$B$3:$I$105,6,FALSE),0)</f>
        <v>0</v>
      </c>
      <c r="S459" s="48">
        <f>IFERROR(VLOOKUP(C459,'[4]3ème'!$B$3:$I$230,6,FALSE),0)</f>
        <v>0</v>
      </c>
      <c r="T459" s="48">
        <f>IFERROR(VLOOKUP(C459,[4]Féminines!$B$3:$I$89,6,FALSE),0)</f>
        <v>0</v>
      </c>
      <c r="U459">
        <f t="shared" si="23"/>
        <v>0</v>
      </c>
    </row>
    <row r="460" spans="1:21" ht="14.45" customHeight="1" x14ac:dyDescent="0.25">
      <c r="A460" s="48"/>
      <c r="B460" s="49" t="e">
        <f t="shared" si="22"/>
        <v>#N/A</v>
      </c>
      <c r="D460" s="49"/>
      <c r="E460" s="49" t="e">
        <f>VLOOKUP(C460,[3]A!$D$2:$J$450,7,FALSE)</f>
        <v>#N/A</v>
      </c>
      <c r="F460" s="50" t="e">
        <f>VLOOKUP(C460,[3]A!$D$2:$H$407,5,FALSE)</f>
        <v>#N/A</v>
      </c>
      <c r="J460" s="105">
        <f>VLOOKUP(C460,Route2021!$C$2:$J$1212,8,FALSE)</f>
        <v>0</v>
      </c>
      <c r="N460" s="49" t="e">
        <f>VLOOKUP(C460,Bilan!$B$4:$D$1785,3,FALSE)</f>
        <v>#N/A</v>
      </c>
      <c r="O460" s="49" t="e">
        <f>VLOOKUP(C460,'[6]Feuil1 (2)'!$B$2:$F$145,5,FALSE)</f>
        <v>#N/A</v>
      </c>
      <c r="P460" s="50" t="e">
        <f>VLOOKUP(C460,[5]A!$D$2:$L$521,10,FALSE)</f>
        <v>#N/A</v>
      </c>
      <c r="Q460" s="48">
        <f>IFERROR(VLOOKUP(C460,[4]Cadets!$B$3:$G$89,6,FALSE),0)</f>
        <v>0</v>
      </c>
      <c r="R460" s="48">
        <f>IFERROR(VLOOKUP(C460,'[4]2ème'!$B$3:$I$105,6,FALSE),0)</f>
        <v>0</v>
      </c>
      <c r="S460" s="48">
        <f>IFERROR(VLOOKUP(C460,'[4]3ème'!$B$3:$I$230,6,FALSE),0)</f>
        <v>0</v>
      </c>
      <c r="T460" s="48">
        <f>IFERROR(VLOOKUP(C460,[4]Féminines!$B$3:$I$89,6,FALSE),0)</f>
        <v>0</v>
      </c>
      <c r="U460">
        <f t="shared" si="23"/>
        <v>0</v>
      </c>
    </row>
    <row r="461" spans="1:21" ht="14.45" customHeight="1" x14ac:dyDescent="0.25">
      <c r="A461" s="48"/>
      <c r="B461" s="49" t="e">
        <f t="shared" si="22"/>
        <v>#N/A</v>
      </c>
      <c r="D461" s="49" t="e">
        <f>VLOOKUP(C461,[3]A!$D$2:$F$350,3,FALSE)</f>
        <v>#N/A</v>
      </c>
      <c r="E461" s="49" t="e">
        <f>VLOOKUP(C461,[3]A!$D$2:$J$450,7,FALSE)</f>
        <v>#N/A</v>
      </c>
      <c r="F461" s="50" t="e">
        <f>VLOOKUP(C461,[3]A!$D$2:$H$407,5,FALSE)</f>
        <v>#N/A</v>
      </c>
      <c r="J461" s="105">
        <f>VLOOKUP(C461,Route2021!$C$2:$J$1212,8,FALSE)</f>
        <v>0</v>
      </c>
      <c r="N461" s="49" t="e">
        <f>VLOOKUP(C461,Bilan!$B$4:$D$1785,3,FALSE)</f>
        <v>#N/A</v>
      </c>
      <c r="O461" s="49" t="e">
        <f>VLOOKUP(C461,'[6]Feuil1 (2)'!$B$2:$F$145,5,FALSE)</f>
        <v>#N/A</v>
      </c>
      <c r="P461" s="50" t="e">
        <f>VLOOKUP(C461,[5]A!$D$2:$L$521,10,FALSE)</f>
        <v>#N/A</v>
      </c>
      <c r="Q461" s="48">
        <f>IFERROR(VLOOKUP(C461,[4]Cadets!$B$3:$G$89,6,FALSE),0)</f>
        <v>0</v>
      </c>
      <c r="R461" s="48">
        <f>IFERROR(VLOOKUP(C461,'[4]2ème'!$B$3:$I$105,6,FALSE),0)</f>
        <v>0</v>
      </c>
      <c r="S461" s="48">
        <f>IFERROR(VLOOKUP(C461,'[4]3ème'!$B$3:$I$230,6,FALSE),0)</f>
        <v>0</v>
      </c>
      <c r="T461" s="48">
        <f>IFERROR(VLOOKUP(C461,[4]Féminines!$B$3:$I$89,6,FALSE),0)</f>
        <v>0</v>
      </c>
      <c r="U461">
        <f t="shared" si="23"/>
        <v>0</v>
      </c>
    </row>
    <row r="462" spans="1:21" ht="14.45" customHeight="1" x14ac:dyDescent="0.25">
      <c r="A462" s="48"/>
      <c r="B462" s="49" t="e">
        <f t="shared" si="22"/>
        <v>#N/A</v>
      </c>
      <c r="D462" s="49" t="e">
        <f>VLOOKUP(C462,[3]A!$D$2:$F$350,3,FALSE)</f>
        <v>#N/A</v>
      </c>
      <c r="E462" s="49" t="e">
        <f>VLOOKUP(C462,[3]A!$D$2:$J$450,7,FALSE)</f>
        <v>#N/A</v>
      </c>
      <c r="F462" s="50" t="e">
        <f>VLOOKUP(C462,[3]A!$D$2:$H$407,5,FALSE)</f>
        <v>#N/A</v>
      </c>
      <c r="J462" s="105">
        <f>VLOOKUP(C462,Route2021!$C$2:$J$1212,8,FALSE)</f>
        <v>0</v>
      </c>
      <c r="N462" s="49" t="e">
        <f>VLOOKUP(C462,Bilan!$B$4:$D$1785,3,FALSE)</f>
        <v>#N/A</v>
      </c>
      <c r="O462" s="49" t="e">
        <f>VLOOKUP(C462,'[6]Feuil1 (2)'!$B$2:$F$145,5,FALSE)</f>
        <v>#N/A</v>
      </c>
      <c r="P462" s="50" t="e">
        <f>VLOOKUP(C462,[5]A!$D$2:$L$521,10,FALSE)</f>
        <v>#N/A</v>
      </c>
      <c r="Q462" s="48">
        <f>IFERROR(VLOOKUP(C462,[4]Cadets!$B$3:$G$89,6,FALSE),0)</f>
        <v>0</v>
      </c>
      <c r="R462" s="48">
        <f>IFERROR(VLOOKUP(C462,'[4]2ème'!$B$3:$I$105,6,FALSE),0)</f>
        <v>0</v>
      </c>
      <c r="S462" s="48">
        <f>IFERROR(VLOOKUP(C462,'[4]3ème'!$B$3:$I$230,6,FALSE),0)</f>
        <v>0</v>
      </c>
      <c r="T462" s="48">
        <f>IFERROR(VLOOKUP(C462,[4]Féminines!$B$3:$I$89,6,FALSE),0)</f>
        <v>0</v>
      </c>
      <c r="U462">
        <f t="shared" si="23"/>
        <v>0</v>
      </c>
    </row>
    <row r="463" spans="1:21" ht="14.45" customHeight="1" x14ac:dyDescent="0.25">
      <c r="A463" s="48"/>
      <c r="B463" s="49" t="e">
        <f t="shared" si="22"/>
        <v>#N/A</v>
      </c>
      <c r="D463" s="49" t="e">
        <f>VLOOKUP(C463,[3]A!$D$2:$F$350,3,FALSE)</f>
        <v>#N/A</v>
      </c>
      <c r="E463" s="49" t="e">
        <f>VLOOKUP(C463,[3]A!$D$2:$J$450,7,FALSE)</f>
        <v>#N/A</v>
      </c>
      <c r="F463" s="50" t="e">
        <f>VLOOKUP(C463,[3]A!$D$2:$H$407,5,FALSE)</f>
        <v>#N/A</v>
      </c>
      <c r="J463" s="105">
        <f>VLOOKUP(C463,Route2021!$C$2:$J$1212,8,FALSE)</f>
        <v>0</v>
      </c>
      <c r="N463" s="49" t="e">
        <f>VLOOKUP(C463,Bilan!$B$4:$D$1785,3,FALSE)</f>
        <v>#N/A</v>
      </c>
      <c r="O463" s="49" t="e">
        <f>VLOOKUP(C463,'[6]Feuil1 (2)'!$B$2:$F$145,5,FALSE)</f>
        <v>#N/A</v>
      </c>
      <c r="P463" s="50" t="e">
        <f>VLOOKUP(C463,[5]A!$D$2:$L$521,10,FALSE)</f>
        <v>#N/A</v>
      </c>
      <c r="Q463" s="48">
        <f>IFERROR(VLOOKUP(C463,[4]Cadets!$B$3:$G$89,6,FALSE),0)</f>
        <v>0</v>
      </c>
      <c r="R463" s="48">
        <f>IFERROR(VLOOKUP(C463,'[4]2ème'!$B$3:$I$105,6,FALSE),0)</f>
        <v>0</v>
      </c>
      <c r="S463" s="48">
        <f>IFERROR(VLOOKUP(C463,'[4]3ème'!$B$3:$I$230,6,FALSE),0)</f>
        <v>0</v>
      </c>
      <c r="T463" s="48">
        <f>IFERROR(VLOOKUP(C463,[4]Féminines!$B$3:$I$89,6,FALSE),0)</f>
        <v>0</v>
      </c>
      <c r="U463">
        <f t="shared" si="23"/>
        <v>0</v>
      </c>
    </row>
    <row r="464" spans="1:21" ht="14.45" customHeight="1" x14ac:dyDescent="0.25">
      <c r="A464" s="48"/>
      <c r="B464" s="49" t="e">
        <f t="shared" si="22"/>
        <v>#N/A</v>
      </c>
      <c r="D464" s="49" t="e">
        <f>VLOOKUP(C464,[3]A!$D$2:$F$350,3,FALSE)</f>
        <v>#N/A</v>
      </c>
      <c r="E464" s="49" t="e">
        <f>VLOOKUP(C464,[3]A!$D$2:$J$450,7,FALSE)</f>
        <v>#N/A</v>
      </c>
      <c r="F464" s="50" t="e">
        <f>VLOOKUP(C464,[3]A!$D$2:$H$407,5,FALSE)</f>
        <v>#N/A</v>
      </c>
      <c r="J464" s="105">
        <f>VLOOKUP(C464,Route2021!$C$2:$J$1212,8,FALSE)</f>
        <v>0</v>
      </c>
      <c r="N464" s="49" t="e">
        <f>VLOOKUP(C464,Bilan!$B$4:$D$1785,3,FALSE)</f>
        <v>#N/A</v>
      </c>
      <c r="O464" s="49" t="e">
        <f>VLOOKUP(C464,'[6]Feuil1 (2)'!$B$2:$F$145,5,FALSE)</f>
        <v>#N/A</v>
      </c>
      <c r="P464" s="50" t="e">
        <f>VLOOKUP(C464,[5]A!$D$2:$L$521,10,FALSE)</f>
        <v>#N/A</v>
      </c>
      <c r="Q464" s="48">
        <f>IFERROR(VLOOKUP(C464,[4]Cadets!$B$3:$G$89,6,FALSE),0)</f>
        <v>0</v>
      </c>
      <c r="R464" s="48">
        <f>IFERROR(VLOOKUP(C464,'[4]2ème'!$B$3:$I$105,6,FALSE),0)</f>
        <v>0</v>
      </c>
      <c r="S464" s="48">
        <f>IFERROR(VLOOKUP(C464,'[4]3ème'!$B$3:$I$230,6,FALSE),0)</f>
        <v>0</v>
      </c>
      <c r="T464" s="48">
        <f>IFERROR(VLOOKUP(C464,[4]Féminines!$B$3:$I$89,6,FALSE),0)</f>
        <v>0</v>
      </c>
      <c r="U464">
        <f t="shared" si="23"/>
        <v>0</v>
      </c>
    </row>
    <row r="465" spans="1:21" ht="14.45" customHeight="1" x14ac:dyDescent="0.25">
      <c r="A465" s="48"/>
      <c r="B465" s="49" t="e">
        <f t="shared" si="22"/>
        <v>#N/A</v>
      </c>
      <c r="D465" s="49" t="e">
        <f>VLOOKUP(C465,[3]A!$D$2:$F$350,3,FALSE)</f>
        <v>#N/A</v>
      </c>
      <c r="E465" s="49" t="e">
        <f>VLOOKUP(C465,[3]A!$D$2:$J$450,7,FALSE)</f>
        <v>#N/A</v>
      </c>
      <c r="F465" s="50" t="e">
        <f>VLOOKUP(C465,[3]A!$D$2:$H$407,5,FALSE)</f>
        <v>#N/A</v>
      </c>
      <c r="J465" s="105">
        <f>VLOOKUP(C465,Route2021!$C$2:$J$1212,8,FALSE)</f>
        <v>0</v>
      </c>
      <c r="N465" s="49" t="e">
        <f>VLOOKUP(C465,Bilan!$B$4:$D$1785,3,FALSE)</f>
        <v>#N/A</v>
      </c>
      <c r="O465" s="49" t="e">
        <f>VLOOKUP(C465,'[6]Feuil1 (2)'!$B$2:$F$145,5,FALSE)</f>
        <v>#N/A</v>
      </c>
      <c r="P465" s="50" t="e">
        <f>VLOOKUP(C465,[5]A!$D$2:$L$521,10,FALSE)</f>
        <v>#N/A</v>
      </c>
      <c r="Q465" s="48">
        <f>IFERROR(VLOOKUP(C465,[4]Cadets!$B$3:$G$89,6,FALSE),0)</f>
        <v>0</v>
      </c>
      <c r="R465" s="48">
        <f>IFERROR(VLOOKUP(C465,'[4]2ème'!$B$3:$I$105,6,FALSE),0)</f>
        <v>0</v>
      </c>
      <c r="S465" s="48">
        <f>IFERROR(VLOOKUP(C465,'[4]3ème'!$B$3:$I$230,6,FALSE),0)</f>
        <v>0</v>
      </c>
      <c r="T465" s="48">
        <f>IFERROR(VLOOKUP(C465,[4]Féminines!$B$3:$I$89,6,FALSE),0)</f>
        <v>0</v>
      </c>
      <c r="U465">
        <f t="shared" si="23"/>
        <v>0</v>
      </c>
    </row>
    <row r="466" spans="1:21" ht="14.45" customHeight="1" x14ac:dyDescent="0.25">
      <c r="A466" s="48"/>
      <c r="B466" s="49" t="e">
        <f t="shared" si="22"/>
        <v>#N/A</v>
      </c>
      <c r="D466" s="49" t="e">
        <f>VLOOKUP(C466,[3]A!$D$2:$F$350,3,FALSE)</f>
        <v>#N/A</v>
      </c>
      <c r="E466" s="49" t="e">
        <f>VLOOKUP(C466,[3]A!$D$2:$J$450,7,FALSE)</f>
        <v>#N/A</v>
      </c>
      <c r="F466" s="50" t="e">
        <f>VLOOKUP(C466,[3]A!$D$2:$H$407,5,FALSE)</f>
        <v>#N/A</v>
      </c>
      <c r="J466" s="105">
        <f>VLOOKUP(C466,Route2021!$C$2:$J$1212,8,FALSE)</f>
        <v>0</v>
      </c>
      <c r="N466" s="49" t="e">
        <f>VLOOKUP(C466,Bilan!$B$4:$D$1785,3,FALSE)</f>
        <v>#N/A</v>
      </c>
      <c r="O466" s="49" t="e">
        <f>VLOOKUP(C466,'[6]Feuil1 (2)'!$B$2:$F$145,5,FALSE)</f>
        <v>#N/A</v>
      </c>
      <c r="P466" s="50" t="e">
        <f>VLOOKUP(C466,[5]A!$D$2:$L$521,10,FALSE)</f>
        <v>#N/A</v>
      </c>
      <c r="Q466" s="48">
        <f>IFERROR(VLOOKUP(C466,[4]Cadets!$B$3:$G$89,6,FALSE),0)</f>
        <v>0</v>
      </c>
      <c r="R466" s="48">
        <f>IFERROR(VLOOKUP(C466,'[4]2ème'!$B$3:$I$105,6,FALSE),0)</f>
        <v>0</v>
      </c>
      <c r="S466" s="48">
        <f>IFERROR(VLOOKUP(C466,'[4]3ème'!$B$3:$I$230,6,FALSE),0)</f>
        <v>0</v>
      </c>
      <c r="T466" s="48">
        <f>IFERROR(VLOOKUP(C466,[4]Féminines!$B$3:$I$89,6,FALSE),0)</f>
        <v>0</v>
      </c>
      <c r="U466">
        <f t="shared" si="23"/>
        <v>0</v>
      </c>
    </row>
    <row r="467" spans="1:21" ht="14.45" customHeight="1" x14ac:dyDescent="0.25">
      <c r="A467" s="48"/>
      <c r="B467" s="49" t="e">
        <f t="shared" si="22"/>
        <v>#N/A</v>
      </c>
      <c r="D467" s="49" t="e">
        <f>VLOOKUP(C467,[3]A!$D$2:$F$350,3,FALSE)</f>
        <v>#N/A</v>
      </c>
      <c r="E467" s="49" t="e">
        <f>VLOOKUP(C467,[3]A!$D$2:$J$450,7,FALSE)</f>
        <v>#N/A</v>
      </c>
      <c r="F467" s="50" t="e">
        <f>VLOOKUP(C467,[3]A!$D$2:$H$407,5,FALSE)</f>
        <v>#N/A</v>
      </c>
      <c r="J467" s="105">
        <f>VLOOKUP(C467,Route2021!$C$2:$J$1212,8,FALSE)</f>
        <v>0</v>
      </c>
      <c r="N467" s="49" t="e">
        <f>VLOOKUP(C467,Bilan!$B$4:$D$1785,3,FALSE)</f>
        <v>#N/A</v>
      </c>
      <c r="O467" s="49" t="e">
        <f>VLOOKUP(C467,'[6]Feuil1 (2)'!$B$2:$F$145,5,FALSE)</f>
        <v>#N/A</v>
      </c>
      <c r="P467" s="50" t="e">
        <f>VLOOKUP(C467,[5]A!$D$2:$L$521,10,FALSE)</f>
        <v>#N/A</v>
      </c>
      <c r="Q467" s="48">
        <f>IFERROR(VLOOKUP(C467,[4]Cadets!$B$3:$G$89,6,FALSE),0)</f>
        <v>0</v>
      </c>
      <c r="R467" s="48">
        <f>IFERROR(VLOOKUP(C467,'[4]2ème'!$B$3:$I$105,6,FALSE),0)</f>
        <v>0</v>
      </c>
      <c r="S467" s="48">
        <f>IFERROR(VLOOKUP(C467,'[4]3ème'!$B$3:$I$230,6,FALSE),0)</f>
        <v>0</v>
      </c>
      <c r="T467" s="48">
        <f>IFERROR(VLOOKUP(C467,[4]Féminines!$B$3:$I$89,6,FALSE),0)</f>
        <v>0</v>
      </c>
      <c r="U467">
        <f t="shared" si="23"/>
        <v>0</v>
      </c>
    </row>
    <row r="468" spans="1:21" ht="14.45" customHeight="1" x14ac:dyDescent="0.25">
      <c r="A468" s="48"/>
      <c r="B468" s="49" t="e">
        <f t="shared" si="22"/>
        <v>#N/A</v>
      </c>
      <c r="D468" s="49" t="e">
        <f>VLOOKUP(C468,[3]A!$D$2:$F$350,3,FALSE)</f>
        <v>#N/A</v>
      </c>
      <c r="E468" s="49" t="e">
        <f>VLOOKUP(C468,[3]A!$D$2:$J$450,7,FALSE)</f>
        <v>#N/A</v>
      </c>
      <c r="F468" s="50" t="e">
        <f>VLOOKUP(C468,[3]A!$D$2:$H$407,5,FALSE)</f>
        <v>#N/A</v>
      </c>
      <c r="J468" s="105">
        <f>VLOOKUP(C468,Route2021!$C$2:$J$1212,8,FALSE)</f>
        <v>0</v>
      </c>
      <c r="N468" s="49" t="e">
        <f>VLOOKUP(C468,Bilan!$B$4:$D$1785,3,FALSE)</f>
        <v>#N/A</v>
      </c>
      <c r="O468" s="49" t="e">
        <f>VLOOKUP(C468,'[6]Feuil1 (2)'!$B$2:$F$145,5,FALSE)</f>
        <v>#N/A</v>
      </c>
      <c r="P468" s="50" t="e">
        <f>VLOOKUP(C468,[5]A!$D$2:$L$521,10,FALSE)</f>
        <v>#N/A</v>
      </c>
      <c r="Q468" s="48">
        <f>IFERROR(VLOOKUP(C468,[4]Cadets!$B$3:$G$89,6,FALSE),0)</f>
        <v>0</v>
      </c>
      <c r="R468" s="48">
        <f>IFERROR(VLOOKUP(C468,'[4]2ème'!$B$3:$I$105,6,FALSE),0)</f>
        <v>0</v>
      </c>
      <c r="S468" s="48">
        <f>IFERROR(VLOOKUP(C468,'[4]3ème'!$B$3:$I$230,6,FALSE),0)</f>
        <v>0</v>
      </c>
      <c r="T468" s="48">
        <f>IFERROR(VLOOKUP(C468,[4]Féminines!$B$3:$I$89,6,FALSE),0)</f>
        <v>0</v>
      </c>
      <c r="U468">
        <f t="shared" si="23"/>
        <v>0</v>
      </c>
    </row>
    <row r="469" spans="1:21" ht="14.45" customHeight="1" x14ac:dyDescent="0.25">
      <c r="A469" s="3">
        <v>501</v>
      </c>
      <c r="B469" s="3">
        <f t="shared" si="22"/>
        <v>2382</v>
      </c>
      <c r="C469" t="s">
        <v>368</v>
      </c>
      <c r="D469" s="49" t="s">
        <v>109</v>
      </c>
      <c r="E469" s="49" t="str">
        <f>VLOOKUP(C469,[3]A!$D$2:$J$450,7,FALSE)</f>
        <v>05999046341</v>
      </c>
      <c r="F469" s="50" t="str">
        <f>VLOOKUP(C469,[3]A!$D$2:$H$407,5,FALSE)</f>
        <v>Jeune Masculin 13/14 ans</v>
      </c>
      <c r="J469" s="105">
        <v>1</v>
      </c>
      <c r="N469" s="49">
        <f>VLOOKUP(C469,Bilan!$B$4:$D$1785,3,FALSE)</f>
        <v>2382</v>
      </c>
      <c r="O469" s="49" t="e">
        <f>VLOOKUP(C469,'[6]Feuil1 (2)'!$B$2:$F$145,5,FALSE)</f>
        <v>#N/A</v>
      </c>
      <c r="P469" s="50" t="e">
        <f>VLOOKUP(C469,[5]A!$D$2:$L$521,10,FALSE)</f>
        <v>#N/A</v>
      </c>
      <c r="Q469" s="48">
        <f>IFERROR(VLOOKUP(C469,[4]Minimes!$B$3:$G$89,6,FALSE),0)</f>
        <v>20</v>
      </c>
      <c r="R469" s="48">
        <f>IFERROR(VLOOKUP(C469,'[4]2ème'!$B$3:$I$105,6,FALSE),0)</f>
        <v>0</v>
      </c>
      <c r="S469" s="48">
        <f>IFERROR(VLOOKUP(C469,'[4]3ème'!$B$3:$I$230,6,FALSE),0)</f>
        <v>0</v>
      </c>
      <c r="T469" s="48">
        <f>IFERROR(VLOOKUP(C469,[4]Féminines!$B$3:$I$89,6,FALSE),0)</f>
        <v>0</v>
      </c>
      <c r="U469">
        <f t="shared" si="23"/>
        <v>20</v>
      </c>
    </row>
    <row r="470" spans="1:21" ht="14.45" customHeight="1" x14ac:dyDescent="0.25">
      <c r="A470" s="3">
        <v>502</v>
      </c>
      <c r="B470" s="49" t="e">
        <f t="shared" si="22"/>
        <v>#N/A</v>
      </c>
      <c r="C470"/>
      <c r="D470" s="49" t="e">
        <f>VLOOKUP(C470,[3]A!$D$2:$F$350,3,FALSE)</f>
        <v>#N/A</v>
      </c>
      <c r="E470" s="49" t="e">
        <f>VLOOKUP(C470,[3]A!$D$2:$J$450,7,FALSE)</f>
        <v>#N/A</v>
      </c>
      <c r="F470" s="50" t="e">
        <f>VLOOKUP(C470,[3]A!$D$2:$H$407,5,FALSE)</f>
        <v>#N/A</v>
      </c>
      <c r="J470" s="105">
        <f>VLOOKUP(C470,Route2021!$C$2:$J$1212,8,FALSE)</f>
        <v>0</v>
      </c>
      <c r="N470" s="49" t="e">
        <f>VLOOKUP(C470,Bilan!$B$4:$D$1785,3,FALSE)</f>
        <v>#N/A</v>
      </c>
      <c r="O470" s="49" t="e">
        <f>VLOOKUP(C470,'[6]Feuil1 (2)'!$B$2:$F$145,5,FALSE)</f>
        <v>#N/A</v>
      </c>
      <c r="P470" s="50" t="e">
        <f>VLOOKUP(C470,[5]A!$D$2:$L$521,10,FALSE)</f>
        <v>#N/A</v>
      </c>
      <c r="Q470" s="48">
        <f>IFERROR(VLOOKUP(C470,[4]Minimes!$B$3:$G$89,6,FALSE),0)</f>
        <v>0</v>
      </c>
      <c r="R470" s="48">
        <f>IFERROR(VLOOKUP(C470,'[4]2ème'!$B$3:$I$105,6,FALSE),0)</f>
        <v>0</v>
      </c>
      <c r="S470" s="48">
        <f>IFERROR(VLOOKUP(C470,'[4]3ème'!$B$3:$I$230,6,FALSE),0)</f>
        <v>0</v>
      </c>
      <c r="T470" s="48">
        <f>IFERROR(VLOOKUP(C470,[4]Féminines!$B$3:$I$89,6,FALSE),0)</f>
        <v>0</v>
      </c>
      <c r="U470">
        <f t="shared" si="23"/>
        <v>0</v>
      </c>
    </row>
    <row r="471" spans="1:21" ht="14.45" customHeight="1" x14ac:dyDescent="0.25">
      <c r="A471" s="3">
        <v>503</v>
      </c>
      <c r="B471" s="3">
        <f t="shared" si="22"/>
        <v>5172</v>
      </c>
      <c r="C471" s="5" t="s">
        <v>377</v>
      </c>
      <c r="D471" s="49" t="s">
        <v>20</v>
      </c>
      <c r="E471" s="49" t="str">
        <f>VLOOKUP(C471,[3]A!$D$2:$J$450,7,FALSE)</f>
        <v>05999076980</v>
      </c>
      <c r="F471" s="50" t="str">
        <f>VLOOKUP(C471,[3]A!$D$2:$H$407,5,FALSE)</f>
        <v>Jeune Masculin 13/14 ans</v>
      </c>
      <c r="J471" s="105">
        <v>0</v>
      </c>
      <c r="N471" s="49">
        <f>VLOOKUP(C471,Bilan!$B$4:$D$1785,3,FALSE)</f>
        <v>5172</v>
      </c>
      <c r="O471" s="49" t="e">
        <f>VLOOKUP(C471,'[6]Feuil1 (2)'!$B$2:$F$145,5,FALSE)</f>
        <v>#N/A</v>
      </c>
      <c r="P471" s="50" t="e">
        <f>VLOOKUP(C471,[5]A!$D$2:$L$521,10,FALSE)</f>
        <v>#N/A</v>
      </c>
      <c r="Q471" s="48">
        <f>IFERROR(VLOOKUP(C471,[4]Minimes!$B$3:$G$89,6,FALSE),0)</f>
        <v>17</v>
      </c>
      <c r="R471" s="48">
        <f>IFERROR(VLOOKUP(C471,'[4]2ème'!$B$3:$I$105,6,FALSE),0)</f>
        <v>0</v>
      </c>
      <c r="S471" s="48">
        <f>IFERROR(VLOOKUP(C471,'[4]3ème'!$B$3:$I$230,6,FALSE),0)</f>
        <v>0</v>
      </c>
      <c r="T471" s="48">
        <f>IFERROR(VLOOKUP(C471,[4]Féminines!$B$3:$I$89,6,FALSE),0)</f>
        <v>0</v>
      </c>
      <c r="U471">
        <f t="shared" si="23"/>
        <v>17</v>
      </c>
    </row>
    <row r="472" spans="1:21" ht="14.45" customHeight="1" x14ac:dyDescent="0.25">
      <c r="A472" s="3">
        <v>504</v>
      </c>
      <c r="B472" s="3">
        <f t="shared" si="22"/>
        <v>144447</v>
      </c>
      <c r="C472" t="s">
        <v>167</v>
      </c>
      <c r="D472" s="49" t="e">
        <f>VLOOKUP(C472,[3]A!$D$2:$F$350,3,FALSE)</f>
        <v>#N/A</v>
      </c>
      <c r="E472" s="49" t="e">
        <f>VLOOKUP(C472,[3]A!$D$2:$J$450,7,FALSE)</f>
        <v>#N/A</v>
      </c>
      <c r="F472" s="50" t="e">
        <f>VLOOKUP(C472,[3]A!$D$2:$H$407,5,FALSE)</f>
        <v>#N/A</v>
      </c>
      <c r="J472" s="105">
        <f>VLOOKUP(C472,Route2021!$C$2:$J$1212,8,FALSE)</f>
        <v>0</v>
      </c>
      <c r="N472" s="49">
        <f>VLOOKUP(C472,Bilan!$B$4:$D$1785,3,FALSE)</f>
        <v>144447</v>
      </c>
      <c r="O472" s="49" t="e">
        <f>VLOOKUP(C472,'[6]Feuil1 (2)'!$B$2:$F$145,5,FALSE)</f>
        <v>#N/A</v>
      </c>
      <c r="P472" s="50" t="e">
        <f>VLOOKUP(C472,[5]A!$D$2:$L$521,10,FALSE)</f>
        <v>#N/A</v>
      </c>
      <c r="Q472" s="48">
        <f>IFERROR(VLOOKUP(C472,[4]Minimes!$B$3:$G$89,6,FALSE),0)</f>
        <v>0</v>
      </c>
      <c r="R472" s="48">
        <f>IFERROR(VLOOKUP(C472,'[4]2ème'!$B$3:$I$105,6,FALSE),0)</f>
        <v>0</v>
      </c>
      <c r="S472" s="48">
        <f>IFERROR(VLOOKUP(C472,'[4]3ème'!$B$3:$I$230,6,FALSE),0)</f>
        <v>0</v>
      </c>
      <c r="T472" s="48">
        <f>IFERROR(VLOOKUP(C472,[4]Féminines!$B$3:$I$89,6,FALSE),0)</f>
        <v>0</v>
      </c>
      <c r="U472">
        <f t="shared" si="23"/>
        <v>0</v>
      </c>
    </row>
    <row r="473" spans="1:21" ht="14.45" customHeight="1" x14ac:dyDescent="0.25">
      <c r="A473" s="3">
        <v>505</v>
      </c>
      <c r="B473" s="3">
        <f t="shared" si="22"/>
        <v>7039</v>
      </c>
      <c r="C473" t="s">
        <v>394</v>
      </c>
      <c r="D473" s="49" t="str">
        <f>VLOOKUP(C473,[3]A!$D$2:$F$350,3,FALSE)</f>
        <v>ENTENTE CYCLISTE DE FONTAINE AU BOIS</v>
      </c>
      <c r="E473" s="49" t="str">
        <f>VLOOKUP(C473,[3]A!$D$2:$J$450,7,FALSE)</f>
        <v>05999062296</v>
      </c>
      <c r="F473" s="50" t="str">
        <f>VLOOKUP(C473,[3]A!$D$2:$H$407,5,FALSE)</f>
        <v>Jeune Féminin 13/14 ans</v>
      </c>
      <c r="J473" s="105">
        <v>0</v>
      </c>
      <c r="N473" s="49">
        <f>VLOOKUP(C473,Bilan!$B$4:$D$1785,3,FALSE)</f>
        <v>7039</v>
      </c>
      <c r="O473" s="49" t="e">
        <f>VLOOKUP(C473,'[6]Feuil1 (2)'!$B$2:$F$145,5,FALSE)</f>
        <v>#N/A</v>
      </c>
      <c r="P473" s="50" t="e">
        <f>VLOOKUP(C473,[5]A!$D$2:$L$521,10,FALSE)</f>
        <v>#N/A</v>
      </c>
      <c r="Q473" s="48">
        <f>IFERROR(VLOOKUP(C473,[4]Minimes!$B$3:$G$89,6,FALSE),0)</f>
        <v>15</v>
      </c>
      <c r="R473" s="48">
        <f>IFERROR(VLOOKUP(C473,'[4]2ème'!$B$3:$I$105,6,FALSE),0)</f>
        <v>0</v>
      </c>
      <c r="S473" s="48">
        <f>IFERROR(VLOOKUP(C473,'[4]3ème'!$B$3:$I$230,6,FALSE),0)</f>
        <v>0</v>
      </c>
      <c r="T473" s="48">
        <f>IFERROR(VLOOKUP(C473,[4]Féminines!$B$3:$I$89,6,FALSE),0)</f>
        <v>0</v>
      </c>
      <c r="U473">
        <f t="shared" si="23"/>
        <v>15</v>
      </c>
    </row>
    <row r="474" spans="1:21" ht="14.45" customHeight="1" x14ac:dyDescent="0.25">
      <c r="A474" s="3">
        <v>506</v>
      </c>
      <c r="B474" s="3">
        <f t="shared" si="22"/>
        <v>4406</v>
      </c>
      <c r="C474" t="s">
        <v>370</v>
      </c>
      <c r="D474" s="49" t="str">
        <f>VLOOKUP(C474,[3]A!$D$2:$F$350,3,FALSE)</f>
        <v>ETOILE CYCLISTE TOURCOING</v>
      </c>
      <c r="E474" s="49" t="str">
        <f>VLOOKUP(C474,[3]A!$D$2:$J$450,7,FALSE)</f>
        <v>05999111467</v>
      </c>
      <c r="F474" s="50" t="str">
        <f>VLOOKUP(C474,[3]A!$D$2:$H$407,5,FALSE)</f>
        <v>Jeune Masculin 13/14 ans</v>
      </c>
      <c r="J474" s="105">
        <f>VLOOKUP(C474,Route2021!$C$2:$J$1212,8,FALSE)</f>
        <v>0</v>
      </c>
      <c r="N474" s="49">
        <f>VLOOKUP(C474,Bilan!$B$4:$D$1785,3,FALSE)</f>
        <v>4406</v>
      </c>
      <c r="O474" s="49" t="e">
        <f>VLOOKUP(C474,'[6]Feuil1 (2)'!$B$2:$F$145,5,FALSE)</f>
        <v>#N/A</v>
      </c>
      <c r="P474" s="50" t="e">
        <f>VLOOKUP(C474,[5]A!$D$2:$L$521,10,FALSE)</f>
        <v>#N/A</v>
      </c>
      <c r="Q474" s="48">
        <f>IFERROR(VLOOKUP(C474,[4]Minimes!$B$3:$G$89,6,FALSE),0)</f>
        <v>18</v>
      </c>
      <c r="R474" s="48">
        <f>IFERROR(VLOOKUP(C474,'[4]2ème'!$B$3:$I$105,6,FALSE),0)</f>
        <v>0</v>
      </c>
      <c r="S474" s="48">
        <f>IFERROR(VLOOKUP(C474,'[4]3ème'!$B$3:$I$230,6,FALSE),0)</f>
        <v>0</v>
      </c>
      <c r="T474" s="48">
        <f>IFERROR(VLOOKUP(C474,[4]Féminines!$B$3:$I$89,6,FALSE),0)</f>
        <v>0</v>
      </c>
      <c r="U474">
        <f t="shared" si="23"/>
        <v>18</v>
      </c>
    </row>
    <row r="475" spans="1:21" ht="14.45" customHeight="1" x14ac:dyDescent="0.25">
      <c r="A475" s="3">
        <v>507</v>
      </c>
      <c r="B475" s="3">
        <f t="shared" si="22"/>
        <v>7059</v>
      </c>
      <c r="C475" t="s">
        <v>376</v>
      </c>
      <c r="D475" s="49" t="s">
        <v>283</v>
      </c>
      <c r="E475" s="49" t="str">
        <f>VLOOKUP(C475,[3]A!$D$2:$J$450,7,FALSE)</f>
        <v>05999057088</v>
      </c>
      <c r="F475" s="50" t="str">
        <f>VLOOKUP(C475,[3]A!$D$2:$H$407,5,FALSE)</f>
        <v>Jeune Féminin 13/14 ans</v>
      </c>
      <c r="J475" s="105">
        <v>0</v>
      </c>
      <c r="N475" s="49">
        <f>VLOOKUP(C475,Bilan!$B$4:$D$1785,3,FALSE)</f>
        <v>7059</v>
      </c>
      <c r="O475" s="49" t="e">
        <f>VLOOKUP(C475,'[6]Feuil1 (2)'!$B$2:$F$145,5,FALSE)</f>
        <v>#N/A</v>
      </c>
      <c r="P475" s="50" t="e">
        <f>VLOOKUP(C475,[5]A!$D$2:$L$521,10,FALSE)</f>
        <v>#N/A</v>
      </c>
      <c r="Q475" s="48">
        <f>IFERROR(VLOOKUP(C475,[4]Minimes!$B$3:$G$89,6,FALSE),0)</f>
        <v>10</v>
      </c>
      <c r="R475" s="48">
        <f>IFERROR(VLOOKUP(C475,'[4]2ème'!$B$3:$I$105,6,FALSE),0)</f>
        <v>0</v>
      </c>
      <c r="S475" s="48">
        <f>IFERROR(VLOOKUP(C475,'[4]3ème'!$B$3:$I$230,6,FALSE),0)</f>
        <v>0</v>
      </c>
      <c r="T475" s="48">
        <f>IFERROR(VLOOKUP(C475,[4]Féminines!$B$3:$I$89,6,FALSE),0)</f>
        <v>0</v>
      </c>
      <c r="U475">
        <f t="shared" si="23"/>
        <v>10</v>
      </c>
    </row>
    <row r="476" spans="1:21" ht="14.45" customHeight="1" x14ac:dyDescent="0.25">
      <c r="A476" s="3">
        <v>508</v>
      </c>
      <c r="B476" s="3">
        <f t="shared" si="22"/>
        <v>4433</v>
      </c>
      <c r="C476" t="s">
        <v>397</v>
      </c>
      <c r="D476" s="49" t="str">
        <f>VLOOKUP(C476,[3]A!$D$2:$F$350,3,FALSE)</f>
        <v>WINGLES PYRAMIDES PASSION VTT</v>
      </c>
      <c r="E476" s="49" t="str">
        <f>VLOOKUP(C476,[3]A!$D$2:$J$450,7,FALSE)</f>
        <v>06297023924</v>
      </c>
      <c r="F476" s="50" t="str">
        <f>VLOOKUP(C476,[3]A!$D$2:$H$407,5,FALSE)</f>
        <v>Jeune Masculin 13/14 ans</v>
      </c>
      <c r="J476" s="105">
        <v>1</v>
      </c>
      <c r="N476" s="49">
        <f>VLOOKUP(C476,Bilan!$B$4:$D$1785,3,FALSE)</f>
        <v>4433</v>
      </c>
      <c r="O476" s="49" t="e">
        <f>VLOOKUP(C476,'[6]Feuil1 (2)'!$B$2:$F$145,5,FALSE)</f>
        <v>#N/A</v>
      </c>
      <c r="P476" s="50" t="e">
        <f>VLOOKUP(C476,[5]A!$D$2:$L$521,10,FALSE)</f>
        <v>#N/A</v>
      </c>
      <c r="Q476" s="48">
        <f>IFERROR(VLOOKUP(C476,[4]Minimes!$B$3:$G$89,6,FALSE),0)</f>
        <v>9</v>
      </c>
      <c r="R476" s="48">
        <f>IFERROR(VLOOKUP(C476,'[4]2ème'!$B$3:$I$105,6,FALSE),0)</f>
        <v>0</v>
      </c>
      <c r="S476" s="48">
        <f>IFERROR(VLOOKUP(C476,'[4]3ème'!$B$3:$I$230,6,FALSE),0)</f>
        <v>0</v>
      </c>
      <c r="T476" s="48">
        <f>IFERROR(VLOOKUP(C476,[4]Féminines!$B$3:$I$89,6,FALSE),0)</f>
        <v>0</v>
      </c>
      <c r="U476">
        <f t="shared" si="23"/>
        <v>9</v>
      </c>
    </row>
    <row r="477" spans="1:21" ht="14.45" customHeight="1" x14ac:dyDescent="0.25">
      <c r="A477" s="3">
        <v>509</v>
      </c>
      <c r="B477" s="3">
        <f t="shared" si="22"/>
        <v>7036</v>
      </c>
      <c r="C477" t="s">
        <v>3663</v>
      </c>
      <c r="D477" s="49" t="s">
        <v>3719</v>
      </c>
      <c r="E477" s="49" t="e">
        <f>VLOOKUP(C477,[3]A!$D$2:$J$450,7,FALSE)</f>
        <v>#N/A</v>
      </c>
      <c r="F477" s="50" t="e">
        <f>VLOOKUP(C477,[3]A!$D$2:$H$407,5,FALSE)</f>
        <v>#N/A</v>
      </c>
      <c r="J477" s="105">
        <v>0</v>
      </c>
      <c r="N477" s="49">
        <f>VLOOKUP(C477,Bilan!$B$4:$D$1785,3,FALSE)</f>
        <v>7036</v>
      </c>
      <c r="O477" s="49" t="e">
        <f>VLOOKUP(C477,'[6]Feuil1 (2)'!$B$2:$F$145,5,FALSE)</f>
        <v>#N/A</v>
      </c>
      <c r="P477" s="50" t="e">
        <f>VLOOKUP(C477,[5]A!$D$2:$L$521,10,FALSE)</f>
        <v>#N/A</v>
      </c>
      <c r="Q477" s="48">
        <f>IFERROR(VLOOKUP(C477,[4]Minimes!$B$3:$G$89,6,FALSE),0)</f>
        <v>4</v>
      </c>
      <c r="R477" s="48">
        <f>IFERROR(VLOOKUP(C477,'[4]2ème'!$B$3:$I$105,6,FALSE),0)</f>
        <v>0</v>
      </c>
      <c r="S477" s="48">
        <f>IFERROR(VLOOKUP(C477,'[4]3ème'!$B$3:$I$230,6,FALSE),0)</f>
        <v>0</v>
      </c>
      <c r="T477" s="48">
        <f>IFERROR(VLOOKUP(C477,[4]Féminines!$B$3:$I$89,6,FALSE),0)</f>
        <v>0</v>
      </c>
      <c r="U477">
        <f t="shared" si="23"/>
        <v>4</v>
      </c>
    </row>
    <row r="478" spans="1:21" ht="14.45" customHeight="1" x14ac:dyDescent="0.25">
      <c r="A478" s="3">
        <v>510</v>
      </c>
      <c r="B478" s="3">
        <f t="shared" si="22"/>
        <v>2583</v>
      </c>
      <c r="C478" t="s">
        <v>409</v>
      </c>
      <c r="D478" s="49" t="s">
        <v>12</v>
      </c>
      <c r="E478" s="49" t="str">
        <f>VLOOKUP(C478,[3]A!$D$2:$J$450,7,FALSE)</f>
        <v>06297029708</v>
      </c>
      <c r="F478" s="50" t="str">
        <f>VLOOKUP(C478,[3]A!$D$2:$H$407,5,FALSE)</f>
        <v>Jeune Féminin 13/14 ans</v>
      </c>
      <c r="J478" s="105">
        <v>0</v>
      </c>
      <c r="N478" s="49">
        <f>VLOOKUP(C478,Bilan!$B$4:$D$1785,3,FALSE)</f>
        <v>2583</v>
      </c>
      <c r="O478" s="49" t="e">
        <f>VLOOKUP(C478,'[6]Feuil1 (2)'!$B$2:$F$145,5,FALSE)</f>
        <v>#N/A</v>
      </c>
      <c r="P478" s="50" t="e">
        <f>VLOOKUP(C478,[5]A!$D$2:$L$521,10,FALSE)</f>
        <v>#N/A</v>
      </c>
      <c r="Q478" s="48">
        <f>IFERROR(VLOOKUP(C478,[4]Minimes!$B$3:$G$89,6,FALSE),0)</f>
        <v>4</v>
      </c>
      <c r="R478" s="48">
        <f>IFERROR(VLOOKUP(C478,'[4]2ème'!$B$3:$I$105,6,FALSE),0)</f>
        <v>0</v>
      </c>
      <c r="S478" s="48">
        <f>IFERROR(VLOOKUP(C478,'[4]3ème'!$B$3:$I$230,6,FALSE),0)</f>
        <v>0</v>
      </c>
      <c r="T478" s="48">
        <f>IFERROR(VLOOKUP(C478,[4]Féminines!$B$3:$I$89,6,FALSE),0)</f>
        <v>0</v>
      </c>
      <c r="U478">
        <f t="shared" si="23"/>
        <v>4</v>
      </c>
    </row>
    <row r="479" spans="1:21" ht="14.45" customHeight="1" x14ac:dyDescent="0.25">
      <c r="A479" s="3">
        <v>511</v>
      </c>
      <c r="B479" s="24">
        <f t="shared" si="22"/>
        <v>5134</v>
      </c>
      <c r="C479" t="s">
        <v>398</v>
      </c>
      <c r="D479" s="49" t="s">
        <v>47</v>
      </c>
      <c r="E479" s="49" t="str">
        <f>VLOOKUP(C479,[3]A!$D$2:$J$450,7,FALSE)</f>
        <v>06297098607</v>
      </c>
      <c r="F479" s="50" t="str">
        <f>VLOOKUP(C479,[3]A!$D$2:$H$407,5,FALSE)</f>
        <v>Jeune Masculin 13/14 ans</v>
      </c>
      <c r="J479" s="105">
        <v>0</v>
      </c>
      <c r="N479" s="49">
        <f>VLOOKUP(C479,Bilan!$B$4:$D$1785,3,FALSE)</f>
        <v>5134</v>
      </c>
      <c r="O479" s="49" t="e">
        <f>VLOOKUP(C479,'[6]Feuil1 (2)'!$B$2:$F$145,5,FALSE)</f>
        <v>#N/A</v>
      </c>
      <c r="P479" s="50" t="e">
        <f>VLOOKUP(C479,[5]A!$D$2:$L$521,10,FALSE)</f>
        <v>#N/A</v>
      </c>
      <c r="Q479" s="48">
        <f>IFERROR(VLOOKUP(C479,[4]Minimes!$B$3:$G$89,6,FALSE),0)</f>
        <v>13</v>
      </c>
      <c r="R479" s="48">
        <f>IFERROR(VLOOKUP(C479,'[4]2ème'!$B$3:$I$105,6,FALSE),0)</f>
        <v>0</v>
      </c>
      <c r="S479" s="48">
        <f>IFERROR(VLOOKUP(C479,'[4]3ème'!$B$3:$I$230,6,FALSE),0)</f>
        <v>0</v>
      </c>
      <c r="T479" s="48">
        <f>IFERROR(VLOOKUP(C479,[4]Féminines!$B$3:$I$89,6,FALSE),0)</f>
        <v>0</v>
      </c>
      <c r="U479">
        <f t="shared" si="23"/>
        <v>13</v>
      </c>
    </row>
    <row r="480" spans="1:21" ht="14.45" customHeight="1" x14ac:dyDescent="0.25">
      <c r="A480" s="3">
        <v>512</v>
      </c>
      <c r="B480" s="49" t="e">
        <f t="shared" si="22"/>
        <v>#N/A</v>
      </c>
      <c r="C480"/>
      <c r="D480" s="49" t="e">
        <f>VLOOKUP(C480,[3]A!$D$2:$F$350,3,FALSE)</f>
        <v>#N/A</v>
      </c>
      <c r="E480" s="49" t="e">
        <f>VLOOKUP(C480,[3]A!$D$2:$J$450,7,FALSE)</f>
        <v>#N/A</v>
      </c>
      <c r="F480" s="50" t="e">
        <f>VLOOKUP(C480,[3]A!$D$2:$H$407,5,FALSE)</f>
        <v>#N/A</v>
      </c>
      <c r="J480" s="105">
        <f>VLOOKUP(C480,Route2021!$C$2:$J$1212,8,FALSE)</f>
        <v>0</v>
      </c>
      <c r="N480" s="49" t="e">
        <f>VLOOKUP(C480,Bilan!$B$4:$D$1785,3,FALSE)</f>
        <v>#N/A</v>
      </c>
      <c r="O480" s="49" t="e">
        <f>VLOOKUP(C480,'[6]Feuil1 (2)'!$B$2:$F$145,5,FALSE)</f>
        <v>#N/A</v>
      </c>
      <c r="P480" s="50" t="e">
        <f>VLOOKUP(C480,[5]A!$D$2:$L$521,10,FALSE)</f>
        <v>#N/A</v>
      </c>
      <c r="Q480" s="48">
        <f>IFERROR(VLOOKUP(C480,[4]Minimes!$B$3:$G$89,6,FALSE),0)</f>
        <v>0</v>
      </c>
      <c r="R480" s="48">
        <f>IFERROR(VLOOKUP(C480,'[4]2ème'!$B$3:$I$105,6,FALSE),0)</f>
        <v>0</v>
      </c>
      <c r="S480" s="48">
        <f>IFERROR(VLOOKUP(C480,'[4]3ème'!$B$3:$I$230,6,FALSE),0)</f>
        <v>0</v>
      </c>
      <c r="T480" s="48">
        <f>IFERROR(VLOOKUP(C480,[4]Féminines!$B$3:$I$89,6,FALSE),0)</f>
        <v>0</v>
      </c>
      <c r="U480">
        <f t="shared" si="23"/>
        <v>0</v>
      </c>
    </row>
    <row r="481" spans="1:21" ht="14.45" customHeight="1" x14ac:dyDescent="0.25">
      <c r="A481" s="3">
        <v>513</v>
      </c>
      <c r="B481" s="3">
        <f t="shared" si="22"/>
        <v>7136</v>
      </c>
      <c r="C481" t="s">
        <v>401</v>
      </c>
      <c r="D481" s="49" t="s">
        <v>126</v>
      </c>
      <c r="E481" s="49" t="e">
        <f>VLOOKUP(C481,[3]A!$D$2:$J$450,7,FALSE)</f>
        <v>#N/A</v>
      </c>
      <c r="F481" s="50" t="e">
        <f>VLOOKUP(C481,[3]A!$D$2:$H$407,5,FALSE)</f>
        <v>#N/A</v>
      </c>
      <c r="J481" s="105">
        <v>0</v>
      </c>
      <c r="N481" s="49">
        <f>VLOOKUP(C481,Bilan!$B$4:$D$1785,3,FALSE)</f>
        <v>7136</v>
      </c>
      <c r="O481" s="49" t="e">
        <f>VLOOKUP(C481,'[6]Feuil1 (2)'!$B$2:$F$145,5,FALSE)</f>
        <v>#N/A</v>
      </c>
      <c r="P481" s="50" t="e">
        <f>VLOOKUP(C481,[5]A!$D$2:$L$521,10,FALSE)</f>
        <v>#N/A</v>
      </c>
      <c r="Q481" s="48">
        <f>IFERROR(VLOOKUP(C481,[4]Minimes!$B$3:$G$89,6,FALSE),0)</f>
        <v>3</v>
      </c>
      <c r="R481" s="48">
        <f>IFERROR(VLOOKUP(C481,'[4]2ème'!$B$3:$I$105,6,FALSE),0)</f>
        <v>0</v>
      </c>
      <c r="S481" s="48">
        <f>IFERROR(VLOOKUP(C481,'[4]3ème'!$B$3:$I$230,6,FALSE),0)</f>
        <v>0</v>
      </c>
      <c r="T481" s="48">
        <f>IFERROR(VLOOKUP(C481,[4]Féminines!$B$3:$I$89,6,FALSE),0)</f>
        <v>0</v>
      </c>
      <c r="U481">
        <f t="shared" si="23"/>
        <v>3</v>
      </c>
    </row>
    <row r="482" spans="1:21" ht="14.45" customHeight="1" x14ac:dyDescent="0.25">
      <c r="A482" s="3">
        <v>514</v>
      </c>
      <c r="B482" s="49" t="e">
        <f t="shared" si="22"/>
        <v>#N/A</v>
      </c>
      <c r="C482" s="5"/>
      <c r="D482" s="49" t="e">
        <f>VLOOKUP(C482,[3]A!$D$2:$F$350,3,FALSE)</f>
        <v>#N/A</v>
      </c>
      <c r="E482" s="49" t="e">
        <f>VLOOKUP(C482,[3]A!$D$2:$J$450,7,FALSE)</f>
        <v>#N/A</v>
      </c>
      <c r="F482" s="50" t="e">
        <f>VLOOKUP(C482,[3]A!$D$2:$H$407,5,FALSE)</f>
        <v>#N/A</v>
      </c>
      <c r="J482" s="105">
        <f>VLOOKUP(C482,Route2021!$C$2:$J$1212,8,FALSE)</f>
        <v>0</v>
      </c>
      <c r="N482" s="49" t="e">
        <f>VLOOKUP(C482,Bilan!$B$4:$D$1785,3,FALSE)</f>
        <v>#N/A</v>
      </c>
      <c r="O482" s="49" t="e">
        <f>VLOOKUP(C482,'[6]Feuil1 (2)'!$B$2:$F$145,5,FALSE)</f>
        <v>#N/A</v>
      </c>
      <c r="P482" s="50" t="e">
        <f>VLOOKUP(C482,[5]A!$D$2:$L$521,10,FALSE)</f>
        <v>#N/A</v>
      </c>
      <c r="Q482" s="48">
        <f>IFERROR(VLOOKUP(C482,[4]Minimes!$B$3:$G$89,6,FALSE),0)</f>
        <v>0</v>
      </c>
      <c r="R482" s="48">
        <f>IFERROR(VLOOKUP(C482,'[4]2ème'!$B$3:$I$105,6,FALSE),0)</f>
        <v>0</v>
      </c>
      <c r="S482" s="48">
        <f>IFERROR(VLOOKUP(C482,'[4]3ème'!$B$3:$I$230,6,FALSE),0)</f>
        <v>0</v>
      </c>
      <c r="T482" s="48">
        <f>IFERROR(VLOOKUP(C482,[4]Féminines!$B$3:$I$89,6,FALSE),0)</f>
        <v>0</v>
      </c>
      <c r="U482">
        <f t="shared" si="23"/>
        <v>0</v>
      </c>
    </row>
    <row r="483" spans="1:21" ht="14.45" customHeight="1" x14ac:dyDescent="0.25">
      <c r="A483" s="3">
        <v>515</v>
      </c>
      <c r="B483" s="3">
        <f t="shared" si="22"/>
        <v>2401</v>
      </c>
      <c r="C483" t="s">
        <v>378</v>
      </c>
      <c r="D483" s="5" t="s">
        <v>201</v>
      </c>
      <c r="E483" s="49" t="e">
        <f>VLOOKUP(C483,[3]A!$D$2:$J$450,7,FALSE)</f>
        <v>#N/A</v>
      </c>
      <c r="F483" s="50" t="e">
        <f>VLOOKUP(C483,[3]A!$D$2:$H$407,5,FALSE)</f>
        <v>#N/A</v>
      </c>
      <c r="J483" s="105">
        <v>0</v>
      </c>
      <c r="N483" s="49">
        <f>VLOOKUP(C483,Bilan!$B$4:$D$1785,3,FALSE)</f>
        <v>2401</v>
      </c>
      <c r="O483" s="49" t="e">
        <f>VLOOKUP(C483,'[6]Feuil1 (2)'!$B$2:$F$145,5,FALSE)</f>
        <v>#N/A</v>
      </c>
      <c r="P483" s="50" t="e">
        <f>VLOOKUP(C483,[5]A!$D$2:$L$521,10,FALSE)</f>
        <v>#N/A</v>
      </c>
      <c r="Q483" s="48">
        <f>IFERROR(VLOOKUP(C483,[4]Minimes!$B$3:$G$89,6,FALSE),0)</f>
        <v>4</v>
      </c>
      <c r="R483" s="48">
        <f>IFERROR(VLOOKUP(C483,'[4]2ème'!$B$3:$I$105,6,FALSE),0)</f>
        <v>0</v>
      </c>
      <c r="S483" s="48">
        <f>IFERROR(VLOOKUP(C483,'[4]3ème'!$B$3:$I$230,6,FALSE),0)</f>
        <v>0</v>
      </c>
      <c r="T483" s="48">
        <f>IFERROR(VLOOKUP(C483,[4]Féminines!$B$3:$I$89,6,FALSE),0)</f>
        <v>0</v>
      </c>
      <c r="U483">
        <f t="shared" si="23"/>
        <v>4</v>
      </c>
    </row>
    <row r="484" spans="1:21" ht="14.45" customHeight="1" x14ac:dyDescent="0.25">
      <c r="A484" s="3">
        <v>516</v>
      </c>
      <c r="B484" s="49" t="e">
        <f t="shared" si="22"/>
        <v>#N/A</v>
      </c>
      <c r="C484"/>
      <c r="D484" s="49" t="e">
        <f>VLOOKUP(C484,[3]A!$D$2:$F$350,3,FALSE)</f>
        <v>#N/A</v>
      </c>
      <c r="E484" s="49" t="e">
        <f>VLOOKUP(C484,[3]A!$D$2:$J$450,7,FALSE)</f>
        <v>#N/A</v>
      </c>
      <c r="F484" s="50" t="e">
        <f>VLOOKUP(C484,[3]A!$D$2:$H$407,5,FALSE)</f>
        <v>#N/A</v>
      </c>
      <c r="J484" s="105">
        <f>VLOOKUP(C484,Route2021!$C$2:$J$1212,8,FALSE)</f>
        <v>0</v>
      </c>
      <c r="N484" s="49" t="e">
        <f>VLOOKUP(C484,Bilan!$B$4:$D$1785,3,FALSE)</f>
        <v>#N/A</v>
      </c>
      <c r="O484" s="49" t="e">
        <f>VLOOKUP(C484,'[6]Feuil1 (2)'!$B$2:$F$145,5,FALSE)</f>
        <v>#N/A</v>
      </c>
      <c r="P484" s="50" t="e">
        <f>VLOOKUP(C484,[5]A!$D$2:$L$521,10,FALSE)</f>
        <v>#N/A</v>
      </c>
      <c r="Q484" s="48">
        <f>IFERROR(VLOOKUP(C484,[4]Minimes!$B$3:$G$89,6,FALSE),0)</f>
        <v>0</v>
      </c>
      <c r="R484" s="48">
        <f>IFERROR(VLOOKUP(C484,'[4]2ème'!$B$3:$I$105,6,FALSE),0)</f>
        <v>0</v>
      </c>
      <c r="S484" s="48">
        <f>IFERROR(VLOOKUP(C484,'[4]3ème'!$B$3:$I$230,6,FALSE),0)</f>
        <v>0</v>
      </c>
      <c r="T484" s="48">
        <f>IFERROR(VLOOKUP(C484,[4]Féminines!$B$3:$I$89,6,FALSE),0)</f>
        <v>0</v>
      </c>
      <c r="U484">
        <f t="shared" si="23"/>
        <v>0</v>
      </c>
    </row>
    <row r="485" spans="1:21" ht="14.45" customHeight="1" x14ac:dyDescent="0.25">
      <c r="A485" s="3">
        <v>517</v>
      </c>
      <c r="B485" s="49" t="e">
        <f t="shared" si="22"/>
        <v>#N/A</v>
      </c>
      <c r="C485"/>
      <c r="D485" s="49" t="e">
        <f>VLOOKUP(C485,[3]A!$D$2:$F$350,3,FALSE)</f>
        <v>#N/A</v>
      </c>
      <c r="E485" s="49" t="e">
        <f>VLOOKUP(C485,[3]A!$D$2:$J$450,7,FALSE)</f>
        <v>#N/A</v>
      </c>
      <c r="F485" s="50" t="e">
        <f>VLOOKUP(C485,[3]A!$D$2:$H$407,5,FALSE)</f>
        <v>#N/A</v>
      </c>
      <c r="J485" s="105">
        <f>VLOOKUP(C485,Route2021!$C$2:$J$1212,8,FALSE)</f>
        <v>0</v>
      </c>
      <c r="N485" s="49" t="e">
        <f>VLOOKUP(C485,Bilan!$B$4:$D$1785,3,FALSE)</f>
        <v>#N/A</v>
      </c>
      <c r="O485" s="49" t="e">
        <f>VLOOKUP(C485,'[6]Feuil1 (2)'!$B$2:$F$145,5,FALSE)</f>
        <v>#N/A</v>
      </c>
      <c r="P485" s="50" t="e">
        <f>VLOOKUP(C485,[5]A!$D$2:$L$521,10,FALSE)</f>
        <v>#N/A</v>
      </c>
      <c r="Q485" s="48">
        <f>IFERROR(VLOOKUP(C485,[4]Minimes!$B$3:$G$89,6,FALSE),0)</f>
        <v>0</v>
      </c>
      <c r="R485" s="48">
        <f>IFERROR(VLOOKUP(C485,'[4]2ème'!$B$3:$I$105,6,FALSE),0)</f>
        <v>0</v>
      </c>
      <c r="S485" s="48">
        <f>IFERROR(VLOOKUP(C485,'[4]3ème'!$B$3:$I$230,6,FALSE),0)</f>
        <v>0</v>
      </c>
      <c r="T485" s="48">
        <f>IFERROR(VLOOKUP(C485,[4]Féminines!$B$3:$I$89,6,FALSE),0)</f>
        <v>0</v>
      </c>
      <c r="U485">
        <f t="shared" si="23"/>
        <v>0</v>
      </c>
    </row>
    <row r="486" spans="1:21" ht="14.45" customHeight="1" x14ac:dyDescent="0.25">
      <c r="A486" s="3">
        <v>518</v>
      </c>
      <c r="B486" s="3">
        <f t="shared" si="22"/>
        <v>2400</v>
      </c>
      <c r="C486" t="s">
        <v>3200</v>
      </c>
      <c r="D486" s="49" t="s">
        <v>36</v>
      </c>
      <c r="E486" s="49" t="e">
        <f>VLOOKUP(C486,[3]A!$D$2:$J$450,7,FALSE)</f>
        <v>#N/A</v>
      </c>
      <c r="F486" s="50" t="e">
        <f>VLOOKUP(C486,[3]A!$D$2:$H$407,5,FALSE)</f>
        <v>#N/A</v>
      </c>
      <c r="J486" s="105">
        <v>0</v>
      </c>
      <c r="N486" s="49">
        <f>VLOOKUP(C486,Bilan!$B$4:$D$1785,3,FALSE)</f>
        <v>2400</v>
      </c>
      <c r="O486" s="49" t="e">
        <f>VLOOKUP(C486,'[6]Feuil1 (2)'!$B$2:$F$145,5,FALSE)</f>
        <v>#N/A</v>
      </c>
      <c r="P486" s="50" t="e">
        <f>VLOOKUP(C486,[5]A!$D$2:$L$521,10,FALSE)</f>
        <v>#N/A</v>
      </c>
      <c r="Q486" s="48">
        <f>IFERROR(VLOOKUP(C486,[4]Minimes!$B$3:$G$89,6,FALSE),0)</f>
        <v>13</v>
      </c>
      <c r="R486" s="48">
        <f>IFERROR(VLOOKUP(C486,'[4]2ème'!$B$3:$I$105,6,FALSE),0)</f>
        <v>0</v>
      </c>
      <c r="S486" s="48">
        <f>IFERROR(VLOOKUP(C486,'[4]3ème'!$B$3:$I$230,6,FALSE),0)</f>
        <v>0</v>
      </c>
      <c r="T486" s="48">
        <f>IFERROR(VLOOKUP(C486,[4]Féminines!$B$3:$I$89,6,FALSE),0)</f>
        <v>0</v>
      </c>
      <c r="U486">
        <f t="shared" si="23"/>
        <v>13</v>
      </c>
    </row>
    <row r="487" spans="1:21" ht="14.45" customHeight="1" x14ac:dyDescent="0.25">
      <c r="A487" s="3">
        <v>519</v>
      </c>
      <c r="B487" s="3">
        <f t="shared" si="22"/>
        <v>4488</v>
      </c>
      <c r="C487" t="s">
        <v>3310</v>
      </c>
      <c r="D487" s="49" t="s">
        <v>283</v>
      </c>
      <c r="E487" s="49" t="str">
        <f>VLOOKUP(C487,[3]A!$D$2:$J$450,7,FALSE)</f>
        <v>05999127592</v>
      </c>
      <c r="F487" s="50" t="str">
        <f>VLOOKUP(C487,[3]A!$D$2:$H$407,5,FALSE)</f>
        <v>Jeune Masculin 13/14 ans</v>
      </c>
      <c r="J487" s="105">
        <f>VLOOKUP(C487,Route2021!$C$2:$J$1212,8,FALSE)</f>
        <v>0</v>
      </c>
      <c r="N487" s="49">
        <f>VLOOKUP(C487,Bilan!$B$4:$D$1785,3,FALSE)</f>
        <v>4488</v>
      </c>
      <c r="O487" s="49" t="e">
        <f>VLOOKUP(C487,'[6]Feuil1 (2)'!$B$2:$F$145,5,FALSE)</f>
        <v>#N/A</v>
      </c>
      <c r="P487" s="50" t="e">
        <f>VLOOKUP(C487,[5]A!$D$2:$L$521,10,FALSE)</f>
        <v>#N/A</v>
      </c>
      <c r="Q487" s="48">
        <f>IFERROR(VLOOKUP(C487,[4]Minimes!$B$3:$G$89,6,FALSE),0)</f>
        <v>13</v>
      </c>
      <c r="R487" s="48">
        <f>IFERROR(VLOOKUP(C487,'[4]2ème'!$B$3:$I$105,6,FALSE),0)</f>
        <v>0</v>
      </c>
      <c r="S487" s="48">
        <f>IFERROR(VLOOKUP(C487,'[4]3ème'!$B$3:$I$230,6,FALSE),0)</f>
        <v>0</v>
      </c>
      <c r="T487" s="48">
        <f>IFERROR(VLOOKUP(C487,[4]Féminines!$B$3:$I$89,6,FALSE),0)</f>
        <v>0</v>
      </c>
      <c r="U487">
        <f t="shared" si="23"/>
        <v>13</v>
      </c>
    </row>
    <row r="488" spans="1:21" ht="14.45" customHeight="1" x14ac:dyDescent="0.25">
      <c r="A488" s="3">
        <v>520</v>
      </c>
      <c r="B488" s="3">
        <f t="shared" si="22"/>
        <v>1300</v>
      </c>
      <c r="C488" s="5" t="s">
        <v>3746</v>
      </c>
      <c r="D488" s="49" t="s">
        <v>183</v>
      </c>
      <c r="E488" s="49" t="e">
        <f>VLOOKUP(C488,[3]A!$D$2:$J$450,7,FALSE)</f>
        <v>#N/A</v>
      </c>
      <c r="F488" s="50" t="e">
        <f>VLOOKUP(C488,[3]A!$D$2:$H$407,5,FALSE)</f>
        <v>#N/A</v>
      </c>
      <c r="J488" s="105" t="e">
        <f>VLOOKUP(C488,Route2021!$C$2:$J$1212,8,FALSE)</f>
        <v>#N/A</v>
      </c>
      <c r="N488" s="49">
        <f>VLOOKUP(C488,Bilan!$B$4:$D$1785,3,FALSE)</f>
        <v>1300</v>
      </c>
      <c r="O488" s="49" t="e">
        <f>VLOOKUP(C488,'[6]Feuil1 (2)'!$B$2:$F$145,5,FALSE)</f>
        <v>#N/A</v>
      </c>
      <c r="P488" s="50" t="e">
        <f>VLOOKUP(C488,[5]A!$D$2:$L$521,10,FALSE)</f>
        <v>#N/A</v>
      </c>
      <c r="Q488" s="48">
        <f>IFERROR(VLOOKUP(C488,[4]Minimes!$B$3:$G$89,6,FALSE),0)</f>
        <v>1</v>
      </c>
      <c r="R488" s="48">
        <f>IFERROR(VLOOKUP(C488,'[4]2ème'!$B$3:$I$105,6,FALSE),0)</f>
        <v>0</v>
      </c>
      <c r="S488" s="48">
        <f>IFERROR(VLOOKUP(C488,'[4]3ème'!$B$3:$I$230,6,FALSE),0)</f>
        <v>0</v>
      </c>
      <c r="T488" s="48">
        <f>IFERROR(VLOOKUP(C488,[4]Féminines!$B$3:$I$89,6,FALSE),0)</f>
        <v>0</v>
      </c>
      <c r="U488">
        <f t="shared" si="23"/>
        <v>1</v>
      </c>
    </row>
    <row r="489" spans="1:21" ht="14.45" customHeight="1" x14ac:dyDescent="0.25">
      <c r="A489" s="3">
        <v>521</v>
      </c>
      <c r="B489" s="3">
        <f t="shared" si="22"/>
        <v>2381</v>
      </c>
      <c r="C489" s="5" t="s">
        <v>3064</v>
      </c>
      <c r="D489" s="49" t="str">
        <f>VLOOKUP(C489,[3]A!$D$2:$F$350,3,FALSE)</f>
        <v>SAULZOIR MONTRECOURT CYCLING CLUB</v>
      </c>
      <c r="E489" s="49" t="str">
        <f>VLOOKUP(C489,[3]A!$D$2:$J$450,7,FALSE)</f>
        <v>05999083382</v>
      </c>
      <c r="F489" s="50" t="str">
        <f>VLOOKUP(C489,[3]A!$D$2:$H$407,5,FALSE)</f>
        <v>Jeune Masculin 13/14 ans</v>
      </c>
      <c r="J489" s="105">
        <f>VLOOKUP(C489,Route2021!$C$2:$J$1212,8,FALSE)</f>
        <v>0</v>
      </c>
      <c r="N489" s="49">
        <f>VLOOKUP(C489,Bilan!$B$4:$D$1785,3,FALSE)</f>
        <v>2381</v>
      </c>
      <c r="O489" s="49" t="e">
        <f>VLOOKUP(C489,'[6]Feuil1 (2)'!$B$2:$F$145,5,FALSE)</f>
        <v>#N/A</v>
      </c>
      <c r="P489" s="50" t="e">
        <f>VLOOKUP(C489,[5]A!$D$2:$L$521,10,FALSE)</f>
        <v>#N/A</v>
      </c>
      <c r="Q489" s="48">
        <f>IFERROR(VLOOKUP(C489,[4]Minimes!$B$3:$G$89,6,FALSE),0)</f>
        <v>13</v>
      </c>
      <c r="R489" s="48">
        <f>IFERROR(VLOOKUP(C489,'[4]2ème'!$B$3:$I$105,6,FALSE),0)</f>
        <v>0</v>
      </c>
      <c r="S489" s="48">
        <f>IFERROR(VLOOKUP(C489,'[4]3ème'!$B$3:$I$230,6,FALSE),0)</f>
        <v>0</v>
      </c>
      <c r="T489" s="48">
        <f>IFERROR(VLOOKUP(C489,[4]Féminines!$B$3:$I$89,6,FALSE),0)</f>
        <v>0</v>
      </c>
      <c r="U489">
        <f t="shared" si="23"/>
        <v>13</v>
      </c>
    </row>
    <row r="490" spans="1:21" ht="14.45" customHeight="1" x14ac:dyDescent="0.25">
      <c r="A490" s="3">
        <v>522</v>
      </c>
      <c r="B490" s="3">
        <f t="shared" si="22"/>
        <v>5147</v>
      </c>
      <c r="C490" s="49" t="s">
        <v>383</v>
      </c>
      <c r="D490" s="49" t="s">
        <v>109</v>
      </c>
      <c r="E490" s="49" t="str">
        <f>VLOOKUP(C490,[3]A!$D$2:$J$450,7,FALSE)</f>
        <v>05999114891</v>
      </c>
      <c r="F490" s="50" t="str">
        <f>VLOOKUP(C490,[3]A!$D$2:$H$407,5,FALSE)</f>
        <v>Jeune Masculin 13/14 ans</v>
      </c>
      <c r="J490" s="105" t="e">
        <f>VLOOKUP(C490,Route2021!$C$2:$J$1212,8,FALSE)</f>
        <v>#N/A</v>
      </c>
      <c r="N490" s="49">
        <f>VLOOKUP(C490,Bilan!$B$4:$D$1785,3,FALSE)</f>
        <v>5147</v>
      </c>
      <c r="O490" s="49" t="e">
        <f>VLOOKUP(C490,'[6]Feuil1 (2)'!$B$2:$F$145,5,FALSE)</f>
        <v>#N/A</v>
      </c>
      <c r="P490" s="50" t="e">
        <f>VLOOKUP(C490,[5]A!$D$2:$L$521,10,FALSE)</f>
        <v>#N/A</v>
      </c>
      <c r="Q490" s="48">
        <f>IFERROR(VLOOKUP(C490,[4]Minimes!$B$3:$G$89,6,FALSE),0)</f>
        <v>0</v>
      </c>
      <c r="R490" s="48">
        <f>IFERROR(VLOOKUP(C490,'[4]2ème'!$B$3:$I$105,6,FALSE),0)</f>
        <v>0</v>
      </c>
      <c r="S490" s="48">
        <f>IFERROR(VLOOKUP(C490,'[4]3ème'!$B$3:$I$230,6,FALSE),0)</f>
        <v>0</v>
      </c>
      <c r="T490" s="48">
        <f>IFERROR(VLOOKUP(C490,[4]Féminines!$B$3:$I$89,6,FALSE),0)</f>
        <v>0</v>
      </c>
      <c r="U490">
        <f t="shared" si="23"/>
        <v>0</v>
      </c>
    </row>
    <row r="491" spans="1:21" ht="14.45" customHeight="1" x14ac:dyDescent="0.25">
      <c r="A491" s="3">
        <v>523</v>
      </c>
      <c r="B491" s="3">
        <f t="shared" si="22"/>
        <v>4498</v>
      </c>
      <c r="C491" s="49" t="s">
        <v>374</v>
      </c>
      <c r="D491" s="49" t="s">
        <v>3182</v>
      </c>
      <c r="E491" s="49" t="e">
        <f>VLOOKUP(C491,[3]A!$D$2:$J$450,7,FALSE)</f>
        <v>#N/A</v>
      </c>
      <c r="F491" s="50" t="e">
        <f>VLOOKUP(C491,[3]A!$D$2:$H$407,5,FALSE)</f>
        <v>#N/A</v>
      </c>
      <c r="J491" s="105">
        <v>0</v>
      </c>
      <c r="N491" s="49">
        <f>VLOOKUP(C491,Bilan!$B$4:$D$1785,3,FALSE)</f>
        <v>4498</v>
      </c>
      <c r="O491" s="49" t="e">
        <f>VLOOKUP(C491,'[6]Feuil1 (2)'!$B$2:$F$145,5,FALSE)</f>
        <v>#N/A</v>
      </c>
      <c r="P491" s="50" t="e">
        <f>VLOOKUP(C491,[5]A!$D$2:$L$521,10,FALSE)</f>
        <v>#N/A</v>
      </c>
      <c r="Q491" s="48">
        <f>IFERROR(VLOOKUP(C491,[4]Minimes!$B$3:$G$89,6,FALSE),0)</f>
        <v>7</v>
      </c>
      <c r="R491" s="48">
        <f>IFERROR(VLOOKUP(C491,'[4]2ème'!$B$3:$I$105,6,FALSE),0)</f>
        <v>0</v>
      </c>
      <c r="S491" s="48">
        <f>IFERROR(VLOOKUP(C491,'[4]3ème'!$B$3:$I$230,6,FALSE),0)</f>
        <v>0</v>
      </c>
      <c r="T491" s="48">
        <f>IFERROR(VLOOKUP(C491,[4]Féminines!$B$3:$I$89,6,FALSE),0)</f>
        <v>0</v>
      </c>
      <c r="U491">
        <f t="shared" si="23"/>
        <v>7</v>
      </c>
    </row>
    <row r="492" spans="1:21" ht="14.45" customHeight="1" x14ac:dyDescent="0.25">
      <c r="A492" s="3">
        <v>524</v>
      </c>
      <c r="B492" s="3">
        <v>2394</v>
      </c>
      <c r="C492" s="49" t="s">
        <v>388</v>
      </c>
      <c r="D492" s="49" t="s">
        <v>105</v>
      </c>
      <c r="E492" s="49" t="e">
        <f>VLOOKUP(C492,[3]A!$D$2:$J$450,7,FALSE)</f>
        <v>#N/A</v>
      </c>
      <c r="F492" s="50" t="e">
        <f>VLOOKUP(C492,[3]A!$D$2:$H$407,5,FALSE)</f>
        <v>#N/A</v>
      </c>
      <c r="J492" s="105">
        <f>VLOOKUP(C492,Route2021!$C$2:$J$1212,8,FALSE)</f>
        <v>0</v>
      </c>
      <c r="N492" s="49" t="str">
        <f>VLOOKUP(C492,Bilan!$B$4:$D$1785,3,FALSE)</f>
        <v xml:space="preserve"> </v>
      </c>
      <c r="O492" s="49" t="e">
        <f>VLOOKUP(C492,'[6]Feuil1 (2)'!$B$2:$F$145,5,FALSE)</f>
        <v>#N/A</v>
      </c>
      <c r="P492" s="50" t="e">
        <f>VLOOKUP(C492,[5]A!$D$2:$L$521,10,FALSE)</f>
        <v>#N/A</v>
      </c>
      <c r="Q492" s="48">
        <f>IFERROR(VLOOKUP(C492,[4]Minimes!$B$3:$G$89,6,FALSE),0)</f>
        <v>0</v>
      </c>
      <c r="R492" s="48">
        <f>IFERROR(VLOOKUP(C492,'[4]2ème'!$B$3:$I$105,6,FALSE),0)</f>
        <v>0</v>
      </c>
      <c r="S492" s="48">
        <f>IFERROR(VLOOKUP(C492,'[4]3ème'!$B$3:$I$230,6,FALSE),0)</f>
        <v>0</v>
      </c>
      <c r="T492" s="48">
        <f>IFERROR(VLOOKUP(C492,[4]Féminines!$B$3:$I$89,6,FALSE),0)</f>
        <v>0</v>
      </c>
      <c r="U492">
        <f t="shared" si="23"/>
        <v>0</v>
      </c>
    </row>
    <row r="493" spans="1:21" ht="14.45" customHeight="1" x14ac:dyDescent="0.25">
      <c r="A493" s="3">
        <v>525</v>
      </c>
      <c r="B493" s="3">
        <f t="shared" ref="B493:B515" si="24">N493</f>
        <v>4449</v>
      </c>
      <c r="C493" s="49" t="s">
        <v>2925</v>
      </c>
      <c r="D493" s="49" t="s">
        <v>36</v>
      </c>
      <c r="E493" s="49" t="e">
        <f>VLOOKUP(C493,[3]A!$D$2:$J$450,7,FALSE)</f>
        <v>#N/A</v>
      </c>
      <c r="F493" s="50" t="e">
        <f>VLOOKUP(C493,[3]A!$D$2:$H$407,5,FALSE)</f>
        <v>#N/A</v>
      </c>
      <c r="J493" s="105">
        <v>0</v>
      </c>
      <c r="N493" s="49">
        <f>VLOOKUP(C493,Bilan!$B$4:$D$1785,3,FALSE)</f>
        <v>4449</v>
      </c>
      <c r="O493" s="49" t="e">
        <f>VLOOKUP(C493,'[6]Feuil1 (2)'!$B$2:$F$145,5,FALSE)</f>
        <v>#N/A</v>
      </c>
      <c r="P493" s="50" t="e">
        <f>VLOOKUP(C493,[5]A!$D$2:$L$521,10,FALSE)</f>
        <v>#N/A</v>
      </c>
      <c r="Q493" s="48">
        <f>IFERROR(VLOOKUP(C493,[4]Minimes!$B$3:$G$89,6,FALSE),0)</f>
        <v>0</v>
      </c>
      <c r="R493" s="48">
        <f>IFERROR(VLOOKUP(C493,'[4]2ème'!$B$3:$I$105,6,FALSE),0)</f>
        <v>0</v>
      </c>
      <c r="S493" s="48">
        <f>IFERROR(VLOOKUP(C493,'[4]3ème'!$B$3:$I$230,6,FALSE),0)</f>
        <v>0</v>
      </c>
      <c r="T493" s="48">
        <f>IFERROR(VLOOKUP(C493,[4]Féminines!$B$3:$I$89,6,FALSE),0)</f>
        <v>0</v>
      </c>
      <c r="U493">
        <f t="shared" si="23"/>
        <v>0</v>
      </c>
    </row>
    <row r="494" spans="1:21" ht="14.45" customHeight="1" x14ac:dyDescent="0.25">
      <c r="A494" s="3">
        <v>526</v>
      </c>
      <c r="B494" s="3" t="str">
        <f t="shared" si="24"/>
        <v xml:space="preserve"> </v>
      </c>
      <c r="C494" s="49" t="s">
        <v>372</v>
      </c>
      <c r="D494" s="49" t="e">
        <f>VLOOKUP(C494,[3]A!$D$2:$F$350,3,FALSE)</f>
        <v>#N/A</v>
      </c>
      <c r="E494" s="49" t="e">
        <f>VLOOKUP(C494,[3]A!$D$2:$J$450,7,FALSE)</f>
        <v>#N/A</v>
      </c>
      <c r="F494" s="50" t="e">
        <f>VLOOKUP(C494,[3]A!$D$2:$H$407,5,FALSE)</f>
        <v>#N/A</v>
      </c>
      <c r="J494" s="105">
        <f>VLOOKUP(C494,Route2021!$C$2:$J$1212,8,FALSE)</f>
        <v>0</v>
      </c>
      <c r="N494" s="49" t="str">
        <f>VLOOKUP(C494,Bilan!$B$4:$D$1785,3,FALSE)</f>
        <v xml:space="preserve"> </v>
      </c>
      <c r="O494" s="49" t="e">
        <f>VLOOKUP(C494,'[6]Feuil1 (2)'!$B$2:$F$145,5,FALSE)</f>
        <v>#N/A</v>
      </c>
      <c r="P494" s="50" t="e">
        <f>VLOOKUP(C494,[5]A!$D$2:$L$521,10,FALSE)</f>
        <v>#N/A</v>
      </c>
      <c r="Q494" s="48">
        <f>IFERROR(VLOOKUP(C494,[4]Minimes!$B$3:$G$89,6,FALSE),0)</f>
        <v>0</v>
      </c>
      <c r="R494" s="48">
        <f>IFERROR(VLOOKUP(C494,'[4]2ème'!$B$3:$I$105,6,FALSE),0)</f>
        <v>0</v>
      </c>
      <c r="S494" s="48">
        <f>IFERROR(VLOOKUP(C494,'[4]3ème'!$B$3:$I$230,6,FALSE),0)</f>
        <v>0</v>
      </c>
      <c r="T494" s="48">
        <f>IFERROR(VLOOKUP(C494,[4]Féminines!$B$3:$I$89,6,FALSE),0)</f>
        <v>0</v>
      </c>
      <c r="U494">
        <f t="shared" si="23"/>
        <v>0</v>
      </c>
    </row>
    <row r="495" spans="1:21" ht="14.45" customHeight="1" x14ac:dyDescent="0.25">
      <c r="A495" s="3">
        <v>527</v>
      </c>
      <c r="B495" s="3">
        <f t="shared" si="24"/>
        <v>2393</v>
      </c>
      <c r="C495" s="49" t="s">
        <v>392</v>
      </c>
      <c r="D495" s="49" t="str">
        <f>VLOOKUP(C495,[3]A!$D$2:$F$350,3,FALSE)</f>
        <v>UNION VELOCIPEDIQUE FOURMISIENNE</v>
      </c>
      <c r="E495" s="49" t="str">
        <f>VLOOKUP(C495,[3]A!$D$2:$J$450,7,FALSE)</f>
        <v>05999026799</v>
      </c>
      <c r="F495" s="50" t="str">
        <f>VLOOKUP(C495,[3]A!$D$2:$H$407,5,FALSE)</f>
        <v>Jeune Masculin 13/14 ans</v>
      </c>
      <c r="J495" s="105">
        <v>1</v>
      </c>
      <c r="N495" s="49">
        <f>VLOOKUP(C495,Bilan!$B$4:$D$1785,3,FALSE)</f>
        <v>2393</v>
      </c>
      <c r="O495" s="49" t="e">
        <f>VLOOKUP(C495,'[6]Feuil1 (2)'!$B$2:$F$145,5,FALSE)</f>
        <v>#N/A</v>
      </c>
      <c r="P495" s="50" t="e">
        <f>VLOOKUP(C495,[5]A!$D$2:$L$521,10,FALSE)</f>
        <v>#N/A</v>
      </c>
      <c r="Q495" s="48">
        <f>IFERROR(VLOOKUP(C495,[4]Minimes!$B$3:$G$89,6,FALSE),0)</f>
        <v>13</v>
      </c>
      <c r="R495" s="48">
        <f>IFERROR(VLOOKUP(C495,'[4]2ème'!$B$3:$I$105,6,FALSE),0)</f>
        <v>0</v>
      </c>
      <c r="S495" s="48">
        <f>IFERROR(VLOOKUP(C495,'[4]3ème'!$B$3:$I$230,6,FALSE),0)</f>
        <v>0</v>
      </c>
      <c r="T495" s="48">
        <f>IFERROR(VLOOKUP(C495,[4]Féminines!$B$3:$I$89,6,FALSE),0)</f>
        <v>0</v>
      </c>
      <c r="U495">
        <f t="shared" si="23"/>
        <v>13</v>
      </c>
    </row>
    <row r="496" spans="1:21" ht="14.45" customHeight="1" x14ac:dyDescent="0.25">
      <c r="A496" s="3">
        <v>528</v>
      </c>
      <c r="B496" s="3">
        <f t="shared" si="24"/>
        <v>4348</v>
      </c>
      <c r="C496" s="49" t="s">
        <v>3378</v>
      </c>
      <c r="D496" s="49" t="s">
        <v>174</v>
      </c>
      <c r="E496" s="49" t="e">
        <f>VLOOKUP(C496,[3]A!$D$2:$J$450,7,FALSE)</f>
        <v>#N/A</v>
      </c>
      <c r="F496" s="50" t="e">
        <f>VLOOKUP(C496,[3]A!$D$2:$H$407,5,FALSE)</f>
        <v>#N/A</v>
      </c>
      <c r="J496" s="105">
        <f>VLOOKUP(C496,Route2021!$C$2:$J$1212,8,FALSE)</f>
        <v>0</v>
      </c>
      <c r="N496" s="49">
        <f>VLOOKUP(C496,Bilan!$B$4:$D$1785,3,FALSE)</f>
        <v>4348</v>
      </c>
      <c r="O496" s="49" t="e">
        <f>VLOOKUP(C496,'[6]Feuil1 (2)'!$B$2:$F$145,5,FALSE)</f>
        <v>#N/A</v>
      </c>
      <c r="P496" s="50" t="e">
        <f>VLOOKUP(C496,[5]A!$D$2:$L$521,10,FALSE)</f>
        <v>#N/A</v>
      </c>
      <c r="Q496" s="48">
        <f>IFERROR(VLOOKUP(C496,[4]Minimes!$B$3:$G$89,6,FALSE),0)</f>
        <v>10</v>
      </c>
      <c r="R496" s="48">
        <f>IFERROR(VLOOKUP(C496,'[4]2ème'!$B$3:$I$105,6,FALSE),0)</f>
        <v>0</v>
      </c>
      <c r="S496" s="48">
        <f>IFERROR(VLOOKUP(C496,'[4]3ème'!$B$3:$I$230,6,FALSE),0)</f>
        <v>0</v>
      </c>
      <c r="T496" s="48">
        <f>IFERROR(VLOOKUP(C496,[4]Féminines!$B$3:$I$89,6,FALSE),0)</f>
        <v>0</v>
      </c>
      <c r="U496">
        <f t="shared" si="23"/>
        <v>10</v>
      </c>
    </row>
    <row r="497" spans="1:21" ht="14.45" customHeight="1" x14ac:dyDescent="0.25">
      <c r="A497" s="3">
        <v>529</v>
      </c>
      <c r="B497" s="3">
        <f t="shared" si="24"/>
        <v>4315</v>
      </c>
      <c r="C497" s="49" t="s">
        <v>369</v>
      </c>
      <c r="D497" s="51" t="s">
        <v>174</v>
      </c>
      <c r="E497" s="49" t="e">
        <f>VLOOKUP(C497,[3]A!$D$2:$J$450,7,FALSE)</f>
        <v>#N/A</v>
      </c>
      <c r="F497" s="50" t="e">
        <f>VLOOKUP(C497,[3]A!$D$2:$H$407,5,FALSE)</f>
        <v>#N/A</v>
      </c>
      <c r="J497" s="105">
        <f>VLOOKUP(C497,Route2021!$C$2:$J$1212,8,FALSE)</f>
        <v>0</v>
      </c>
      <c r="N497" s="49">
        <f>VLOOKUP(C497,Bilan!$B$4:$D$1785,3,FALSE)</f>
        <v>4315</v>
      </c>
      <c r="O497" s="49" t="e">
        <f>VLOOKUP(C497,'[6]Feuil1 (2)'!$B$2:$F$145,5,FALSE)</f>
        <v>#N/A</v>
      </c>
      <c r="P497" s="50" t="e">
        <f>VLOOKUP(C497,[5]A!$D$2:$L$521,10,FALSE)</f>
        <v>#N/A</v>
      </c>
      <c r="Q497" s="48">
        <f>IFERROR(VLOOKUP(C497,[4]Minimes!$B$3:$G$89,6,FALSE),0)</f>
        <v>5</v>
      </c>
      <c r="R497" s="48">
        <f>IFERROR(VLOOKUP(C497,'[4]2ème'!$B$3:$I$105,6,FALSE),0)</f>
        <v>0</v>
      </c>
      <c r="S497" s="48">
        <f>IFERROR(VLOOKUP(C497,'[4]3ème'!$B$3:$I$230,6,FALSE),0)</f>
        <v>0</v>
      </c>
      <c r="T497" s="48">
        <f>IFERROR(VLOOKUP(C497,[4]Féminines!$B$3:$I$89,6,FALSE),0)</f>
        <v>0</v>
      </c>
      <c r="U497">
        <f t="shared" si="23"/>
        <v>5</v>
      </c>
    </row>
    <row r="498" spans="1:21" ht="14.45" customHeight="1" x14ac:dyDescent="0.25">
      <c r="A498" s="3">
        <v>530</v>
      </c>
      <c r="B498" s="3" t="str">
        <f t="shared" si="24"/>
        <v xml:space="preserve"> </v>
      </c>
      <c r="C498" s="49" t="s">
        <v>3377</v>
      </c>
      <c r="D498" s="49" t="s">
        <v>174</v>
      </c>
      <c r="E498" s="49" t="e">
        <f>VLOOKUP(C498,[3]A!$D$2:$J$450,7,FALSE)</f>
        <v>#N/A</v>
      </c>
      <c r="F498" s="50" t="e">
        <f>VLOOKUP(C498,[3]A!$D$2:$H$407,5,FALSE)</f>
        <v>#N/A</v>
      </c>
      <c r="J498" s="105">
        <f>VLOOKUP(C498,Route2021!$C$2:$J$1212,8,FALSE)</f>
        <v>0</v>
      </c>
      <c r="N498" s="49" t="str">
        <f>VLOOKUP(C498,Bilan!$B$4:$D$1785,3,FALSE)</f>
        <v xml:space="preserve"> </v>
      </c>
      <c r="O498" s="49" t="e">
        <f>VLOOKUP(C498,'[6]Feuil1 (2)'!$B$2:$F$145,5,FALSE)</f>
        <v>#N/A</v>
      </c>
      <c r="P498" s="50" t="e">
        <f>VLOOKUP(C498,[5]A!$D$2:$L$521,10,FALSE)</f>
        <v>#N/A</v>
      </c>
      <c r="Q498" s="48">
        <f>IFERROR(VLOOKUP(C498,[4]Minimes!$B$3:$G$89,6,FALSE),0)</f>
        <v>0</v>
      </c>
      <c r="R498" s="48">
        <f>IFERROR(VLOOKUP(C498,'[4]2ème'!$B$3:$I$105,6,FALSE),0)</f>
        <v>0</v>
      </c>
      <c r="S498" s="48">
        <f>IFERROR(VLOOKUP(C498,'[4]3ème'!$B$3:$I$230,6,FALSE),0)</f>
        <v>0</v>
      </c>
      <c r="T498" s="48">
        <f>IFERROR(VLOOKUP(C498,[4]Féminines!$B$3:$I$89,6,FALSE),0)</f>
        <v>0</v>
      </c>
      <c r="U498">
        <f t="shared" si="23"/>
        <v>0</v>
      </c>
    </row>
    <row r="499" spans="1:21" ht="14.45" customHeight="1" x14ac:dyDescent="0.25">
      <c r="A499" s="3">
        <v>532</v>
      </c>
      <c r="B499" s="3">
        <f t="shared" si="24"/>
        <v>5148</v>
      </c>
      <c r="C499" s="5" t="s">
        <v>382</v>
      </c>
      <c r="D499" s="49" t="s">
        <v>174</v>
      </c>
      <c r="E499" s="49" t="e">
        <f>VLOOKUP(C499,[3]A!$D$2:$J$450,7,FALSE)</f>
        <v>#N/A</v>
      </c>
      <c r="F499" s="50" t="e">
        <f>VLOOKUP(C499,[3]A!$D$2:$H$407,5,FALSE)</f>
        <v>#N/A</v>
      </c>
      <c r="J499" s="105">
        <v>0</v>
      </c>
      <c r="N499" s="49">
        <f>VLOOKUP(C499,Bilan!$B$4:$D$1785,3,FALSE)</f>
        <v>5148</v>
      </c>
      <c r="O499" s="49" t="e">
        <f>VLOOKUP(C499,'[6]Feuil1 (2)'!$B$2:$F$145,5,FALSE)</f>
        <v>#N/A</v>
      </c>
      <c r="P499" s="50" t="e">
        <f>VLOOKUP(C499,[5]A!$D$2:$L$521,10,FALSE)</f>
        <v>#N/A</v>
      </c>
      <c r="Q499" s="48">
        <f>IFERROR(VLOOKUP(C499,[4]Minimes!$B$3:$G$89,6,FALSE),0)</f>
        <v>6</v>
      </c>
      <c r="R499" s="48">
        <f>IFERROR(VLOOKUP(C499,'[4]2ème'!$B$3:$I$105,6,FALSE),0)</f>
        <v>0</v>
      </c>
      <c r="S499" s="48">
        <f>IFERROR(VLOOKUP(C499,'[4]3ème'!$B$3:$I$230,6,FALSE),0)</f>
        <v>0</v>
      </c>
      <c r="T499" s="48">
        <f>IFERROR(VLOOKUP(C499,[4]Féminines!$B$3:$I$89,6,FALSE),0)</f>
        <v>0</v>
      </c>
      <c r="U499">
        <f t="shared" si="23"/>
        <v>6</v>
      </c>
    </row>
    <row r="500" spans="1:21" ht="14.45" customHeight="1" x14ac:dyDescent="0.25">
      <c r="A500" s="3">
        <v>533</v>
      </c>
      <c r="B500" s="3" t="str">
        <f t="shared" si="24"/>
        <v xml:space="preserve"> </v>
      </c>
      <c r="C500" s="5" t="s">
        <v>3761</v>
      </c>
      <c r="D500" s="49" t="s">
        <v>174</v>
      </c>
      <c r="E500" s="49" t="e">
        <f>VLOOKUP(C500,[3]A!$D$2:$J$450,7,FALSE)</f>
        <v>#N/A</v>
      </c>
      <c r="F500" s="50" t="e">
        <f>VLOOKUP(C500,[3]A!$D$2:$H$407,5,FALSE)</f>
        <v>#N/A</v>
      </c>
      <c r="J500" s="105">
        <v>0</v>
      </c>
      <c r="N500" s="49" t="str">
        <f>VLOOKUP(C500,Bilan!$B$4:$D$1785,3,FALSE)</f>
        <v xml:space="preserve"> </v>
      </c>
      <c r="O500" s="49" t="e">
        <f>VLOOKUP(C500,'[6]Feuil1 (2)'!$B$2:$F$145,5,FALSE)</f>
        <v>#N/A</v>
      </c>
      <c r="P500" s="50" t="e">
        <f>VLOOKUP(C500,[5]A!$D$2:$L$521,10,FALSE)</f>
        <v>#N/A</v>
      </c>
      <c r="Q500" s="48">
        <f>IFERROR(VLOOKUP(C500,[4]Minimes!$B$3:$G$89,6,FALSE),0)</f>
        <v>0</v>
      </c>
      <c r="R500" s="48">
        <f>IFERROR(VLOOKUP(C500,'[4]2ème'!$B$3:$I$105,6,FALSE),0)</f>
        <v>0</v>
      </c>
      <c r="S500" s="48">
        <f>IFERROR(VLOOKUP(C500,'[4]3ème'!$B$3:$I$230,6,FALSE),0)</f>
        <v>0</v>
      </c>
      <c r="T500" s="48">
        <f>IFERROR(VLOOKUP(C500,[4]Féminines!$B$3:$I$89,6,FALSE),0)</f>
        <v>0</v>
      </c>
      <c r="U500">
        <f t="shared" si="23"/>
        <v>0</v>
      </c>
    </row>
    <row r="501" spans="1:21" ht="14.45" customHeight="1" x14ac:dyDescent="0.25">
      <c r="A501" s="3">
        <v>534</v>
      </c>
      <c r="B501" s="3">
        <f t="shared" si="24"/>
        <v>5132</v>
      </c>
      <c r="C501" s="5" t="s">
        <v>3762</v>
      </c>
      <c r="D501" s="49" t="s">
        <v>174</v>
      </c>
      <c r="E501" s="49" t="e">
        <f>VLOOKUP(C501,[3]A!$D$2:$J$450,7,FALSE)</f>
        <v>#N/A</v>
      </c>
      <c r="F501" s="50" t="e">
        <f>VLOOKUP(C501,[3]A!$D$2:$H$407,5,FALSE)</f>
        <v>#N/A</v>
      </c>
      <c r="J501" s="105">
        <v>0</v>
      </c>
      <c r="N501" s="49">
        <f>VLOOKUP(C501,Bilan!$B$4:$D$1785,3,FALSE)</f>
        <v>5132</v>
      </c>
      <c r="O501" s="49" t="e">
        <f>VLOOKUP(C501,'[6]Feuil1 (2)'!$B$2:$F$145,5,FALSE)</f>
        <v>#N/A</v>
      </c>
      <c r="P501" s="50" t="e">
        <f>VLOOKUP(C501,[5]A!$D$2:$L$521,10,FALSE)</f>
        <v>#N/A</v>
      </c>
      <c r="Q501" s="48">
        <f>IFERROR(VLOOKUP(C501,[4]Minimes!$B$3:$G$89,6,FALSE),0)</f>
        <v>5</v>
      </c>
      <c r="R501" s="48">
        <f>IFERROR(VLOOKUP(C501,'[4]2ème'!$B$3:$I$105,6,FALSE),0)</f>
        <v>0</v>
      </c>
      <c r="S501" s="48">
        <f>IFERROR(VLOOKUP(C501,'[4]3ème'!$B$3:$I$230,6,FALSE),0)</f>
        <v>0</v>
      </c>
      <c r="T501" s="48">
        <f>IFERROR(VLOOKUP(C501,[4]Féminines!$B$3:$I$89,6,FALSE),0)</f>
        <v>0</v>
      </c>
      <c r="U501">
        <f t="shared" si="23"/>
        <v>5</v>
      </c>
    </row>
    <row r="502" spans="1:21" ht="14.45" customHeight="1" x14ac:dyDescent="0.25">
      <c r="A502" s="3">
        <v>535</v>
      </c>
      <c r="B502" s="3">
        <f t="shared" si="24"/>
        <v>3145</v>
      </c>
      <c r="C502" s="5" t="s">
        <v>396</v>
      </c>
      <c r="D502" s="5" t="s">
        <v>17</v>
      </c>
      <c r="E502" s="49" t="str">
        <f>VLOOKUP(C502,[3]A!$D$2:$J$450,7,FALSE)</f>
        <v>05999109574</v>
      </c>
      <c r="F502" s="50" t="str">
        <f>VLOOKUP(C502,[3]A!$D$2:$H$407,5,FALSE)</f>
        <v>Jeune Masculin 13/14 ans</v>
      </c>
      <c r="J502" s="105">
        <v>0</v>
      </c>
      <c r="N502" s="49">
        <f>VLOOKUP(C502,Bilan!$B$4:$D$1785,3,FALSE)</f>
        <v>3145</v>
      </c>
      <c r="O502" s="49" t="e">
        <f>VLOOKUP(C502,'[6]Feuil1 (2)'!$B$2:$F$145,5,FALSE)</f>
        <v>#N/A</v>
      </c>
      <c r="P502" s="50" t="e">
        <f>VLOOKUP(C502,[5]A!$D$2:$L$521,10,FALSE)</f>
        <v>#N/A</v>
      </c>
      <c r="Q502" s="48">
        <f>IFERROR(VLOOKUP(C502,[4]Minimes!$B$3:$G$89,6,FALSE),0)</f>
        <v>1</v>
      </c>
      <c r="R502" s="48">
        <f>IFERROR(VLOOKUP(C502,'[4]2ème'!$B$3:$I$105,6,FALSE),0)</f>
        <v>0</v>
      </c>
      <c r="S502" s="48">
        <f>IFERROR(VLOOKUP(C502,'[4]3ème'!$B$3:$I$230,6,FALSE),0)</f>
        <v>0</v>
      </c>
      <c r="T502" s="48">
        <f>IFERROR(VLOOKUP(C502,[4]Féminines!$B$3:$I$89,6,FALSE),0)</f>
        <v>0</v>
      </c>
      <c r="U502">
        <f t="shared" si="23"/>
        <v>1</v>
      </c>
    </row>
    <row r="503" spans="1:21" ht="14.45" customHeight="1" x14ac:dyDescent="0.25">
      <c r="A503" s="3">
        <v>536</v>
      </c>
      <c r="B503" s="3">
        <f t="shared" si="24"/>
        <v>7082</v>
      </c>
      <c r="C503" s="5" t="s">
        <v>400</v>
      </c>
      <c r="D503" s="5" t="s">
        <v>86</v>
      </c>
      <c r="E503" s="49" t="str">
        <f>VLOOKUP(C503,[3]A!$D$2:$J$450,7,FALSE)</f>
        <v>06297095022</v>
      </c>
      <c r="F503" s="50" t="str">
        <f>VLOOKUP(C503,[3]A!$D$2:$H$407,5,FALSE)</f>
        <v>Jeune Masculin 13/14 ans</v>
      </c>
      <c r="J503" s="105">
        <v>0</v>
      </c>
      <c r="N503" s="49">
        <f>VLOOKUP(C503,Bilan!$B$4:$D$1785,3,FALSE)</f>
        <v>7082</v>
      </c>
      <c r="O503" s="49" t="e">
        <f>VLOOKUP(C503,'[6]Feuil1 (2)'!$B$2:$F$145,5,FALSE)</f>
        <v>#N/A</v>
      </c>
      <c r="Q503" s="48">
        <f>IFERROR(VLOOKUP(C503,[4]Minimes!$B$3:$G$89,6,FALSE),0)</f>
        <v>8</v>
      </c>
      <c r="R503" s="48">
        <f>IFERROR(VLOOKUP(C503,'[4]2ème'!$B$3:$I$105,6,FALSE),0)</f>
        <v>0</v>
      </c>
      <c r="S503" s="48">
        <f>IFERROR(VLOOKUP(C503,'[4]3ème'!$B$3:$I$230,6,FALSE),0)</f>
        <v>0</v>
      </c>
      <c r="T503" s="48">
        <f>IFERROR(VLOOKUP(C503,[4]Féminines!$B$3:$I$89,6,FALSE),0)</f>
        <v>0</v>
      </c>
      <c r="U503">
        <f t="shared" si="23"/>
        <v>8</v>
      </c>
    </row>
    <row r="504" spans="1:21" x14ac:dyDescent="0.25">
      <c r="A504" s="3">
        <v>537</v>
      </c>
      <c r="B504" s="3">
        <f t="shared" si="24"/>
        <v>4868</v>
      </c>
      <c r="C504" s="5" t="s">
        <v>3832</v>
      </c>
      <c r="D504" s="5" t="s">
        <v>3127</v>
      </c>
      <c r="E504" s="49" t="e">
        <f>VLOOKUP(C504,[3]A!$D$2:$J$450,7,FALSE)</f>
        <v>#N/A</v>
      </c>
      <c r="F504" s="50" t="e">
        <f>VLOOKUP(C504,[3]A!$D$2:$H$407,5,FALSE)</f>
        <v>#N/A</v>
      </c>
      <c r="J504" s="105">
        <v>0</v>
      </c>
      <c r="N504" s="49">
        <f>VLOOKUP(C504,Bilan!$B$4:$D$1785,3,FALSE)</f>
        <v>4868</v>
      </c>
      <c r="O504" s="49" t="e">
        <f>VLOOKUP(C504,'[6]Feuil1 (2)'!$B$2:$F$145,5,FALSE)</f>
        <v>#N/A</v>
      </c>
      <c r="P504" s="50" t="e">
        <f>VLOOKUP(C504,[5]A!$D$2:$L$521,10,FALSE)</f>
        <v>#N/A</v>
      </c>
      <c r="Q504" s="48">
        <f>IFERROR(VLOOKUP(C504,[4]Minimes!$B$3:$G$89,6,FALSE),0)</f>
        <v>2</v>
      </c>
      <c r="R504" s="48">
        <f>IFERROR(VLOOKUP(C504,'[4]2ème'!$B$3:$I$105,6,FALSE),0)</f>
        <v>0</v>
      </c>
      <c r="S504" s="48">
        <f>IFERROR(VLOOKUP(C504,'[4]3ème'!$B$3:$I$230,6,FALSE),0)</f>
        <v>0</v>
      </c>
      <c r="T504" s="48">
        <f>IFERROR(VLOOKUP(C504,[4]Féminines!$B$3:$I$89,6,FALSE),0)</f>
        <v>0</v>
      </c>
      <c r="U504">
        <f t="shared" si="23"/>
        <v>2</v>
      </c>
    </row>
    <row r="505" spans="1:21" x14ac:dyDescent="0.25">
      <c r="A505" s="3">
        <v>538</v>
      </c>
      <c r="B505" s="3">
        <f t="shared" si="24"/>
        <v>5159</v>
      </c>
      <c r="C505" s="5" t="s">
        <v>3788</v>
      </c>
      <c r="D505" s="5" t="s">
        <v>174</v>
      </c>
      <c r="E505" s="49" t="e">
        <f>VLOOKUP(C505,[3]A!$D$2:$J$450,7,FALSE)</f>
        <v>#N/A</v>
      </c>
      <c r="F505" s="50" t="e">
        <f>VLOOKUP(C505,[3]A!$D$2:$H$407,5,FALSE)</f>
        <v>#N/A</v>
      </c>
      <c r="J505" s="105">
        <v>0</v>
      </c>
      <c r="N505" s="49">
        <f>VLOOKUP(C505,Bilan!$B$4:$D$1785,3,FALSE)</f>
        <v>5159</v>
      </c>
      <c r="O505" s="49" t="e">
        <f>VLOOKUP(C505,'[6]Feuil1 (2)'!$B$2:$F$145,5,FALSE)</f>
        <v>#N/A</v>
      </c>
      <c r="P505" s="50" t="e">
        <f>VLOOKUP(C505,[5]A!$D$2:$L$521,10,FALSE)</f>
        <v>#N/A</v>
      </c>
      <c r="Q505" s="48">
        <f>IFERROR(VLOOKUP(C505,[4]Minimes!$B$3:$G$89,6,FALSE),0)</f>
        <v>3</v>
      </c>
      <c r="R505" s="48">
        <f>IFERROR(VLOOKUP(C505,'[4]2ème'!$B$3:$I$105,6,FALSE),0)</f>
        <v>0</v>
      </c>
      <c r="S505" s="48">
        <f>IFERROR(VLOOKUP(C505,'[4]3ème'!$B$3:$I$230,6,FALSE),0)</f>
        <v>0</v>
      </c>
      <c r="T505" s="48">
        <f>IFERROR(VLOOKUP(C505,[4]Féminines!$B$3:$I$89,6,FALSE),0)</f>
        <v>0</v>
      </c>
      <c r="U505">
        <f t="shared" si="23"/>
        <v>3</v>
      </c>
    </row>
    <row r="506" spans="1:21" x14ac:dyDescent="0.25">
      <c r="A506" s="3">
        <v>539</v>
      </c>
      <c r="B506" s="3">
        <f t="shared" si="24"/>
        <v>4873</v>
      </c>
      <c r="C506" s="5" t="s">
        <v>3843</v>
      </c>
      <c r="D506" s="5" t="s">
        <v>3127</v>
      </c>
      <c r="E506" s="49" t="e">
        <f>VLOOKUP(C506,[3]A!$D$2:$J$450,7,FALSE)</f>
        <v>#N/A</v>
      </c>
      <c r="F506" s="50" t="e">
        <f>VLOOKUP(C506,[3]A!$D$2:$H$407,5,FALSE)</f>
        <v>#N/A</v>
      </c>
      <c r="J506" s="105">
        <v>0</v>
      </c>
      <c r="N506" s="49">
        <f>VLOOKUP(C506,Bilan!$B$4:$D$1785,3,FALSE)</f>
        <v>4873</v>
      </c>
      <c r="O506" s="49" t="e">
        <f>VLOOKUP(C506,'[6]Feuil1 (2)'!$B$2:$F$145,5,FALSE)</f>
        <v>#N/A</v>
      </c>
      <c r="P506" s="50" t="e">
        <f>VLOOKUP(C506,[5]A!$D$2:$L$521,10,FALSE)</f>
        <v>#N/A</v>
      </c>
      <c r="Q506" s="48">
        <f>IFERROR(VLOOKUP(C506,[4]Minimes!$B$3:$G$89,6,FALSE),0)</f>
        <v>2</v>
      </c>
      <c r="R506" s="48">
        <f>IFERROR(VLOOKUP(C506,'[4]2ème'!$B$3:$I$105,6,FALSE),0)</f>
        <v>0</v>
      </c>
      <c r="S506" s="48">
        <f>IFERROR(VLOOKUP(C506,'[4]3ème'!$B$3:$I$230,6,FALSE),0)</f>
        <v>0</v>
      </c>
      <c r="T506" s="48">
        <f>IFERROR(VLOOKUP(C506,[4]Féminines!$B$3:$I$89,6,FALSE),0)</f>
        <v>0</v>
      </c>
      <c r="U506">
        <f t="shared" si="23"/>
        <v>2</v>
      </c>
    </row>
    <row r="507" spans="1:21" x14ac:dyDescent="0.25">
      <c r="A507" s="3">
        <v>540</v>
      </c>
      <c r="B507" s="3">
        <f t="shared" si="24"/>
        <v>4464</v>
      </c>
      <c r="C507" s="5" t="s">
        <v>3745</v>
      </c>
      <c r="D507" s="5" t="s">
        <v>183</v>
      </c>
      <c r="E507" s="49" t="str">
        <f>VLOOKUP(C507,[3]A!$D$2:$J$450,7,FALSE)</f>
        <v>05999127547</v>
      </c>
      <c r="F507" s="50" t="str">
        <f>VLOOKUP(C507,[3]A!$D$2:$H$407,5,FALSE)</f>
        <v>Jeune Masculin 13/14 ans</v>
      </c>
      <c r="J507" s="105" t="e">
        <f>VLOOKUP(C507,Route2021!$C$2:$J$1212,8,FALSE)</f>
        <v>#N/A</v>
      </c>
      <c r="N507" s="49">
        <f>VLOOKUP(C507,Bilan!$B$4:$D$1785,3,FALSE)</f>
        <v>4464</v>
      </c>
      <c r="O507" s="49" t="e">
        <f>VLOOKUP(C507,'[6]Feuil1 (2)'!$B$2:$F$145,5,FALSE)</f>
        <v>#N/A</v>
      </c>
      <c r="P507" s="50" t="e">
        <f>VLOOKUP(C507,[5]A!$D$2:$L$521,10,FALSE)</f>
        <v>#N/A</v>
      </c>
      <c r="Q507" s="48">
        <f>IFERROR(VLOOKUP(C507,[4]Minimes!$B$3:$G$89,6,FALSE),0)</f>
        <v>4</v>
      </c>
      <c r="R507" s="48">
        <f>IFERROR(VLOOKUP(C507,'[4]2ème'!$B$3:$I$105,6,FALSE),0)</f>
        <v>0</v>
      </c>
      <c r="S507" s="48">
        <f>IFERROR(VLOOKUP(C507,'[4]3ème'!$B$3:$I$230,6,FALSE),0)</f>
        <v>0</v>
      </c>
      <c r="T507" s="48">
        <f>IFERROR(VLOOKUP(C507,[4]Féminines!$B$3:$I$89,6,FALSE),0)</f>
        <v>0</v>
      </c>
      <c r="U507">
        <f t="shared" si="23"/>
        <v>4</v>
      </c>
    </row>
    <row r="508" spans="1:21" x14ac:dyDescent="0.25">
      <c r="A508" s="3">
        <v>541</v>
      </c>
      <c r="B508" s="3">
        <f t="shared" si="24"/>
        <v>3130</v>
      </c>
      <c r="C508" s="49" t="s">
        <v>3747</v>
      </c>
      <c r="D508" s="5" t="s">
        <v>183</v>
      </c>
      <c r="E508" s="49" t="e">
        <f>VLOOKUP(C508,[3]A!$D$2:$J$450,7,FALSE)</f>
        <v>#N/A</v>
      </c>
      <c r="F508" s="50" t="e">
        <f>VLOOKUP(C508,[3]A!$D$2:$H$407,5,FALSE)</f>
        <v>#N/A</v>
      </c>
      <c r="J508" s="105" t="e">
        <f>VLOOKUP(C508,Route2021!$C$2:$J$1212,8,FALSE)</f>
        <v>#N/A</v>
      </c>
      <c r="N508" s="49">
        <f>VLOOKUP(C508,Bilan!$B$4:$D$1785,3,FALSE)</f>
        <v>3130</v>
      </c>
      <c r="O508" s="49" t="e">
        <f>VLOOKUP(C508,'[6]Feuil1 (2)'!$B$2:$F$145,5,FALSE)</f>
        <v>#N/A</v>
      </c>
      <c r="P508" s="50" t="e">
        <f>VLOOKUP(C508,[5]A!$D$2:$L$521,10,FALSE)</f>
        <v>#N/A</v>
      </c>
      <c r="Q508" s="48">
        <f>IFERROR(VLOOKUP(C508,[4]Minimes!$B$3:$G$89,6,FALSE),0)</f>
        <v>4</v>
      </c>
      <c r="R508" s="48">
        <f>IFERROR(VLOOKUP(C508,'[4]2ème'!$B$3:$I$105,6,FALSE),0)</f>
        <v>0</v>
      </c>
      <c r="S508" s="48">
        <f>IFERROR(VLOOKUP(C508,'[4]3ème'!$B$3:$I$230,6,FALSE),0)</f>
        <v>0</v>
      </c>
      <c r="T508" s="48">
        <f>IFERROR(VLOOKUP(C508,[4]Féminines!$B$3:$I$89,6,FALSE),0)</f>
        <v>0</v>
      </c>
      <c r="U508">
        <f t="shared" si="23"/>
        <v>4</v>
      </c>
    </row>
    <row r="509" spans="1:21" x14ac:dyDescent="0.25">
      <c r="A509" s="3">
        <v>542</v>
      </c>
      <c r="B509" s="3">
        <f t="shared" si="24"/>
        <v>4842</v>
      </c>
      <c r="C509" s="5" t="s">
        <v>3840</v>
      </c>
      <c r="D509" s="5" t="s">
        <v>183</v>
      </c>
      <c r="E509" s="49" t="e">
        <f>VLOOKUP(C509,[3]A!$D$2:$J$450,7,FALSE)</f>
        <v>#N/A</v>
      </c>
      <c r="F509" s="50" t="e">
        <f>VLOOKUP(C509,[3]A!$D$2:$H$407,5,FALSE)</f>
        <v>#N/A</v>
      </c>
      <c r="J509" s="105">
        <v>0</v>
      </c>
      <c r="N509" s="49">
        <f>VLOOKUP(C509,Bilan!$B$4:$D$1785,3,FALSE)</f>
        <v>4842</v>
      </c>
      <c r="O509" s="49" t="e">
        <f>VLOOKUP(C509,'[6]Feuil1 (2)'!$B$2:$F$145,5,FALSE)</f>
        <v>#N/A</v>
      </c>
      <c r="P509" s="50" t="e">
        <f>VLOOKUP(C509,[5]A!$D$2:$L$521,10,FALSE)</f>
        <v>#N/A</v>
      </c>
      <c r="Q509" s="48">
        <f>IFERROR(VLOOKUP(C509,[4]Minimes!$B$3:$G$89,6,FALSE),0)</f>
        <v>4</v>
      </c>
      <c r="R509" s="48">
        <f>IFERROR(VLOOKUP(C509,'[4]2ème'!$B$3:$I$105,6,FALSE),0)</f>
        <v>0</v>
      </c>
      <c r="S509" s="48">
        <f>IFERROR(VLOOKUP(C509,'[4]3ème'!$B$3:$I$230,6,FALSE),0)</f>
        <v>0</v>
      </c>
      <c r="T509" s="48">
        <f>IFERROR(VLOOKUP(C509,[4]Féminines!$B$3:$I$89,6,FALSE),0)</f>
        <v>0</v>
      </c>
      <c r="U509">
        <f t="shared" si="23"/>
        <v>4</v>
      </c>
    </row>
    <row r="510" spans="1:21" x14ac:dyDescent="0.25">
      <c r="A510" s="3">
        <v>543</v>
      </c>
      <c r="B510" s="3">
        <f t="shared" si="24"/>
        <v>4849</v>
      </c>
      <c r="C510" s="5" t="s">
        <v>3873</v>
      </c>
      <c r="D510" s="5" t="s">
        <v>3127</v>
      </c>
      <c r="E510" s="49" t="str">
        <f>VLOOKUP(C510,[3]A!$D$2:$J$450,7,FALSE)</f>
        <v>05999130686</v>
      </c>
      <c r="F510" s="50" t="str">
        <f>VLOOKUP(C510,[3]A!$D$2:$H$407,5,FALSE)</f>
        <v>Non surclassé</v>
      </c>
      <c r="J510" s="105" t="e">
        <f>VLOOKUP(C510,Route2021!$C$2:$J$1212,8,FALSE)</f>
        <v>#N/A</v>
      </c>
      <c r="N510" s="49">
        <f>VLOOKUP(C510,Bilan!$B$4:$D$1785,3,FALSE)</f>
        <v>4849</v>
      </c>
      <c r="O510" s="49" t="e">
        <f>VLOOKUP(C510,'[6]Feuil1 (2)'!$B$2:$F$145,5,FALSE)</f>
        <v>#N/A</v>
      </c>
      <c r="P510" s="50" t="e">
        <f>VLOOKUP(C510,[5]A!$D$2:$L$521,10,FALSE)</f>
        <v>#N/A</v>
      </c>
      <c r="Q510" s="48">
        <f>IFERROR(VLOOKUP(C510,[4]Minimes!$B$3:$G$89,6,FALSE),0)</f>
        <v>2</v>
      </c>
      <c r="R510" s="48">
        <f>IFERROR(VLOOKUP(C510,'[4]2ème'!$B$3:$I$105,6,FALSE),0)</f>
        <v>0</v>
      </c>
      <c r="S510" s="48">
        <f>IFERROR(VLOOKUP(C510,'[4]3ème'!$B$3:$I$230,6,FALSE),0)</f>
        <v>0</v>
      </c>
      <c r="T510" s="48">
        <f>IFERROR(VLOOKUP(C510,[4]Féminines!$B$3:$I$89,6,FALSE),0)</f>
        <v>0</v>
      </c>
      <c r="U510">
        <f t="shared" si="23"/>
        <v>2</v>
      </c>
    </row>
    <row r="511" spans="1:21" x14ac:dyDescent="0.25">
      <c r="A511" s="3">
        <v>544</v>
      </c>
      <c r="B511" s="49">
        <f t="shared" si="24"/>
        <v>5141</v>
      </c>
      <c r="C511" s="49" t="s">
        <v>3820</v>
      </c>
      <c r="D511" s="5" t="s">
        <v>62</v>
      </c>
      <c r="E511" s="49" t="e">
        <f>VLOOKUP(C511,[3]A!$D$2:$J$450,7,FALSE)</f>
        <v>#N/A</v>
      </c>
      <c r="F511" s="50" t="e">
        <f>VLOOKUP(C511,[3]A!$D$2:$H$407,5,FALSE)</f>
        <v>#N/A</v>
      </c>
      <c r="J511" s="105" t="e">
        <f>VLOOKUP(C511,Route2021!$C$2:$J$1212,8,FALSE)</f>
        <v>#N/A</v>
      </c>
      <c r="N511" s="49">
        <f>VLOOKUP(C511,Bilan!$B$4:$D$1785,3,FALSE)</f>
        <v>5141</v>
      </c>
      <c r="O511" s="49" t="e">
        <f>VLOOKUP(C511,'[6]Feuil1 (2)'!$B$2:$F$145,5,FALSE)</f>
        <v>#N/A</v>
      </c>
      <c r="Q511" s="48">
        <f>IFERROR(VLOOKUP(C511,[4]Minimes!$B$3:$G$89,6,FALSE),0)</f>
        <v>5</v>
      </c>
      <c r="R511" s="48">
        <f>IFERROR(VLOOKUP(C511,'[4]2ème'!$B$3:$I$105,6,FALSE),0)</f>
        <v>0</v>
      </c>
      <c r="S511" s="48">
        <f>IFERROR(VLOOKUP(C511,'[4]3ème'!$B$3:$I$230,6,FALSE),0)</f>
        <v>0</v>
      </c>
      <c r="T511" s="48">
        <f>IFERROR(VLOOKUP(C511,[4]Féminines!$B$3:$I$89,6,FALSE),0)</f>
        <v>0</v>
      </c>
      <c r="U511">
        <f t="shared" si="23"/>
        <v>5</v>
      </c>
    </row>
    <row r="512" spans="1:21" x14ac:dyDescent="0.25">
      <c r="A512" s="3">
        <v>545</v>
      </c>
      <c r="B512" s="49">
        <f t="shared" si="24"/>
        <v>5136</v>
      </c>
      <c r="C512" s="49" t="s">
        <v>3892</v>
      </c>
      <c r="D512" s="5" t="s">
        <v>36</v>
      </c>
      <c r="E512" s="49" t="e">
        <f>VLOOKUP(C512,[3]A!$D$2:$J$450,7,FALSE)</f>
        <v>#N/A</v>
      </c>
      <c r="F512" s="50" t="e">
        <f>VLOOKUP(C512,[3]A!$D$2:$H$407,5,FALSE)</f>
        <v>#N/A</v>
      </c>
      <c r="J512" s="105" t="e">
        <f>VLOOKUP(C512,Route2021!$C$2:$J$1212,8,FALSE)</f>
        <v>#N/A</v>
      </c>
      <c r="N512" s="49">
        <f>VLOOKUP(C512,Bilan!$B$4:$D$1785,3,FALSE)</f>
        <v>5136</v>
      </c>
      <c r="O512" s="49" t="e">
        <f>VLOOKUP(C512,'[6]Feuil1 (2)'!$B$2:$F$145,5,FALSE)</f>
        <v>#N/A</v>
      </c>
      <c r="Q512" s="48">
        <f>IFERROR(VLOOKUP(C512,[4]Minimes!$B$3:$G$89,6,FALSE),0)</f>
        <v>4</v>
      </c>
      <c r="R512" s="48">
        <f>IFERROR(VLOOKUP(C512,'[4]2ème'!$B$3:$I$105,6,FALSE),0)</f>
        <v>0</v>
      </c>
      <c r="S512" s="48">
        <f>IFERROR(VLOOKUP(C512,'[4]3ème'!$B$3:$I$230,6,FALSE),0)</f>
        <v>0</v>
      </c>
      <c r="T512" s="48">
        <f>IFERROR(VLOOKUP(C512,[4]Féminines!$B$3:$I$89,6,FALSE),0)</f>
        <v>0</v>
      </c>
      <c r="U512">
        <f t="shared" si="23"/>
        <v>4</v>
      </c>
    </row>
    <row r="513" spans="2:21" x14ac:dyDescent="0.25">
      <c r="B513" s="49">
        <f t="shared" si="24"/>
        <v>7015</v>
      </c>
      <c r="C513" s="49" t="s">
        <v>384</v>
      </c>
      <c r="D513" s="5" t="s">
        <v>57</v>
      </c>
      <c r="E513" s="49" t="str">
        <f>VLOOKUP(C513,[3]A!$D$2:$J$450,7,FALSE)</f>
        <v>05999111722</v>
      </c>
      <c r="F513" s="50" t="str">
        <f>VLOOKUP(C513,[3]A!$D$2:$H$407,5,FALSE)</f>
        <v>Jeune Masculin 13/14 ans</v>
      </c>
      <c r="N513" s="49">
        <f>VLOOKUP(C513,Bilan!$B$4:$D$1785,3,FALSE)</f>
        <v>7015</v>
      </c>
      <c r="O513" s="49" t="e">
        <f>VLOOKUP(C513,'[6]Feuil1 (2)'!$B$2:$F$145,5,FALSE)</f>
        <v>#N/A</v>
      </c>
      <c r="Q513" s="48">
        <f>IFERROR(VLOOKUP(C513,[4]Minimes!$B$3:$G$89,6,FALSE),0)</f>
        <v>0</v>
      </c>
      <c r="R513" s="48">
        <f>IFERROR(VLOOKUP(C513,'[4]2ème'!$B$3:$I$105,6,FALSE),0)</f>
        <v>0</v>
      </c>
      <c r="S513" s="48">
        <f>IFERROR(VLOOKUP(C513,'[4]3ème'!$B$3:$I$230,6,FALSE),0)</f>
        <v>0</v>
      </c>
      <c r="T513" s="48">
        <f>IFERROR(VLOOKUP(C513,[4]Féminines!$B$3:$I$89,6,FALSE),0)</f>
        <v>0</v>
      </c>
      <c r="U513">
        <f t="shared" si="23"/>
        <v>0</v>
      </c>
    </row>
    <row r="514" spans="2:21" x14ac:dyDescent="0.25">
      <c r="B514" s="49">
        <f t="shared" si="24"/>
        <v>0</v>
      </c>
      <c r="D514" s="5"/>
    </row>
    <row r="515" spans="2:21" x14ac:dyDescent="0.25">
      <c r="B515" s="49">
        <f t="shared" si="24"/>
        <v>0</v>
      </c>
      <c r="C515" s="49" t="s">
        <v>3750</v>
      </c>
      <c r="D515" s="5" t="s">
        <v>3772</v>
      </c>
    </row>
  </sheetData>
  <autoFilter ref="A1:P498" xr:uid="{00000000-0009-0000-0000-000000000000}">
    <sortState xmlns:xlrd2="http://schemas.microsoft.com/office/spreadsheetml/2017/richdata2" ref="A2:P746">
      <sortCondition ref="A1"/>
    </sortState>
  </autoFilter>
  <printOptions gridLines="1"/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728"/>
  <sheetViews>
    <sheetView topLeftCell="A1701" workbookViewId="0">
      <selection activeCell="F1728" sqref="F1728"/>
    </sheetView>
  </sheetViews>
  <sheetFormatPr baseColWidth="10" defaultRowHeight="15" x14ac:dyDescent="0.25"/>
  <cols>
    <col min="2" max="2" width="28.140625" bestFit="1" customWidth="1"/>
    <col min="3" max="3" width="49.7109375" bestFit="1" customWidth="1"/>
  </cols>
  <sheetData>
    <row r="1" spans="1:9" x14ac:dyDescent="0.25">
      <c r="A1" t="s">
        <v>176</v>
      </c>
      <c r="B1" t="s">
        <v>177</v>
      </c>
      <c r="C1" t="s">
        <v>178</v>
      </c>
      <c r="E1" t="s">
        <v>179</v>
      </c>
      <c r="F1" s="49"/>
    </row>
    <row r="2" spans="1:9" x14ac:dyDescent="0.25">
      <c r="A2" t="s">
        <v>23</v>
      </c>
      <c r="B2" t="s">
        <v>23</v>
      </c>
      <c r="C2" t="s">
        <v>23</v>
      </c>
      <c r="E2" t="s">
        <v>23</v>
      </c>
    </row>
    <row r="3" spans="1:9" x14ac:dyDescent="0.25">
      <c r="A3" s="22"/>
      <c r="B3" s="22" t="s">
        <v>23</v>
      </c>
      <c r="C3" s="22"/>
      <c r="D3" s="22"/>
      <c r="E3" s="22"/>
      <c r="F3" s="22"/>
      <c r="G3" s="22"/>
    </row>
    <row r="4" spans="1:9" x14ac:dyDescent="0.25">
      <c r="A4">
        <v>4134</v>
      </c>
      <c r="B4" t="s">
        <v>3101</v>
      </c>
      <c r="C4" s="48" t="s">
        <v>3102</v>
      </c>
      <c r="D4">
        <f t="shared" ref="D4:D66" si="0">A4</f>
        <v>4134</v>
      </c>
      <c r="E4" s="48" t="s">
        <v>2912</v>
      </c>
      <c r="F4" s="48"/>
    </row>
    <row r="5" spans="1:9" x14ac:dyDescent="0.25">
      <c r="A5">
        <v>1303</v>
      </c>
      <c r="B5" s="49" t="s">
        <v>34</v>
      </c>
      <c r="C5" t="s">
        <v>596</v>
      </c>
      <c r="D5">
        <f t="shared" si="0"/>
        <v>1303</v>
      </c>
      <c r="F5" s="49" t="s">
        <v>566</v>
      </c>
      <c r="I5">
        <v>2530</v>
      </c>
    </row>
    <row r="6" spans="1:9" x14ac:dyDescent="0.25">
      <c r="A6">
        <v>10075</v>
      </c>
      <c r="B6" s="48" t="s">
        <v>208</v>
      </c>
      <c r="C6" t="s">
        <v>105</v>
      </c>
      <c r="D6">
        <f t="shared" si="0"/>
        <v>10075</v>
      </c>
      <c r="E6" s="49"/>
      <c r="F6" t="s">
        <v>566</v>
      </c>
      <c r="G6">
        <v>1278</v>
      </c>
    </row>
    <row r="7" spans="1:9" x14ac:dyDescent="0.25">
      <c r="A7">
        <v>1272</v>
      </c>
      <c r="B7" s="49" t="s">
        <v>80</v>
      </c>
      <c r="C7" s="49" t="s">
        <v>17</v>
      </c>
      <c r="D7">
        <f t="shared" si="0"/>
        <v>1272</v>
      </c>
      <c r="E7" s="49"/>
      <c r="F7" s="49" t="s">
        <v>566</v>
      </c>
      <c r="G7" s="4" t="s">
        <v>23</v>
      </c>
    </row>
    <row r="8" spans="1:9" x14ac:dyDescent="0.25">
      <c r="A8">
        <v>144347</v>
      </c>
      <c r="B8" s="49" t="s">
        <v>646</v>
      </c>
      <c r="C8" t="s">
        <v>32</v>
      </c>
      <c r="D8">
        <f t="shared" si="0"/>
        <v>144347</v>
      </c>
      <c r="F8" s="49" t="s">
        <v>566</v>
      </c>
    </row>
    <row r="9" spans="1:9" x14ac:dyDescent="0.25">
      <c r="A9">
        <v>2909</v>
      </c>
      <c r="B9" s="49" t="s">
        <v>622</v>
      </c>
      <c r="C9" t="s">
        <v>284</v>
      </c>
      <c r="D9">
        <f t="shared" si="0"/>
        <v>2909</v>
      </c>
      <c r="F9" s="49" t="s">
        <v>566</v>
      </c>
    </row>
    <row r="10" spans="1:9" x14ac:dyDescent="0.25">
      <c r="A10" s="49">
        <v>144282</v>
      </c>
      <c r="B10" s="49" t="s">
        <v>152</v>
      </c>
      <c r="C10" s="49" t="s">
        <v>153</v>
      </c>
      <c r="D10">
        <f t="shared" si="0"/>
        <v>144282</v>
      </c>
      <c r="E10" s="49"/>
      <c r="F10" s="49" t="s">
        <v>861</v>
      </c>
    </row>
    <row r="11" spans="1:9" x14ac:dyDescent="0.25">
      <c r="A11">
        <v>2434</v>
      </c>
      <c r="B11" s="64" t="s">
        <v>2956</v>
      </c>
      <c r="C11" t="s">
        <v>153</v>
      </c>
      <c r="D11">
        <f t="shared" si="0"/>
        <v>2434</v>
      </c>
      <c r="E11" s="49"/>
      <c r="F11" s="49" t="s">
        <v>861</v>
      </c>
    </row>
    <row r="12" spans="1:9" x14ac:dyDescent="0.25">
      <c r="A12">
        <v>2437</v>
      </c>
      <c r="B12" t="s">
        <v>3044</v>
      </c>
      <c r="C12" t="s">
        <v>3130</v>
      </c>
      <c r="D12">
        <f t="shared" si="0"/>
        <v>2437</v>
      </c>
      <c r="F12" s="49" t="s">
        <v>566</v>
      </c>
      <c r="G12" t="s">
        <v>23</v>
      </c>
    </row>
    <row r="13" spans="1:9" x14ac:dyDescent="0.25">
      <c r="A13">
        <v>2171</v>
      </c>
      <c r="B13" s="49" t="s">
        <v>282</v>
      </c>
      <c r="C13" t="s">
        <v>283</v>
      </c>
      <c r="D13">
        <f t="shared" si="0"/>
        <v>2171</v>
      </c>
      <c r="F13" s="49" t="s">
        <v>566</v>
      </c>
    </row>
    <row r="14" spans="1:9" x14ac:dyDescent="0.25">
      <c r="A14">
        <v>2155</v>
      </c>
      <c r="B14" s="49" t="s">
        <v>289</v>
      </c>
      <c r="C14" t="s">
        <v>273</v>
      </c>
      <c r="D14">
        <f t="shared" si="0"/>
        <v>2155</v>
      </c>
      <c r="F14" s="49" t="s">
        <v>566</v>
      </c>
    </row>
    <row r="15" spans="1:9" x14ac:dyDescent="0.25">
      <c r="A15" s="49">
        <v>144356</v>
      </c>
      <c r="B15" s="49" t="s">
        <v>498</v>
      </c>
      <c r="C15" t="s">
        <v>496</v>
      </c>
      <c r="D15">
        <f t="shared" si="0"/>
        <v>144356</v>
      </c>
      <c r="F15" s="49" t="s">
        <v>566</v>
      </c>
      <c r="I15" t="s">
        <v>23</v>
      </c>
    </row>
    <row r="16" spans="1:9" x14ac:dyDescent="0.25">
      <c r="A16">
        <v>144544</v>
      </c>
      <c r="B16" t="s">
        <v>597</v>
      </c>
      <c r="C16" t="s">
        <v>596</v>
      </c>
      <c r="D16">
        <f t="shared" si="0"/>
        <v>144544</v>
      </c>
      <c r="F16" s="49" t="s">
        <v>566</v>
      </c>
      <c r="I16" t="s">
        <v>23</v>
      </c>
    </row>
    <row r="17" spans="1:9" x14ac:dyDescent="0.25">
      <c r="A17">
        <v>4447</v>
      </c>
      <c r="B17" t="s">
        <v>2946</v>
      </c>
      <c r="C17" t="s">
        <v>2786</v>
      </c>
      <c r="D17">
        <f t="shared" si="0"/>
        <v>4447</v>
      </c>
      <c r="E17" s="49"/>
      <c r="F17" s="49" t="s">
        <v>861</v>
      </c>
      <c r="G17" s="49"/>
    </row>
    <row r="18" spans="1:9" x14ac:dyDescent="0.25">
      <c r="A18">
        <v>1270</v>
      </c>
      <c r="B18" s="49" t="s">
        <v>3088</v>
      </c>
      <c r="C18" t="s">
        <v>14</v>
      </c>
      <c r="D18">
        <f t="shared" si="0"/>
        <v>1270</v>
      </c>
      <c r="F18" s="49" t="s">
        <v>566</v>
      </c>
    </row>
    <row r="19" spans="1:9" x14ac:dyDescent="0.25">
      <c r="A19">
        <v>1291</v>
      </c>
      <c r="B19" s="49" t="s">
        <v>499</v>
      </c>
      <c r="C19" s="49" t="s">
        <v>74</v>
      </c>
      <c r="D19">
        <f t="shared" si="0"/>
        <v>1291</v>
      </c>
      <c r="F19" s="49" t="s">
        <v>566</v>
      </c>
    </row>
    <row r="20" spans="1:9" x14ac:dyDescent="0.25">
      <c r="A20" s="49">
        <v>144296</v>
      </c>
      <c r="B20" s="49" t="s">
        <v>95</v>
      </c>
      <c r="C20" s="49" t="s">
        <v>96</v>
      </c>
      <c r="D20">
        <f t="shared" si="0"/>
        <v>144296</v>
      </c>
      <c r="E20" s="49"/>
      <c r="F20" s="49" t="s">
        <v>566</v>
      </c>
    </row>
    <row r="21" spans="1:9" x14ac:dyDescent="0.25">
      <c r="A21">
        <v>2298</v>
      </c>
      <c r="B21" t="s">
        <v>778</v>
      </c>
      <c r="C21" t="s">
        <v>115</v>
      </c>
      <c r="D21">
        <f t="shared" si="0"/>
        <v>2298</v>
      </c>
      <c r="F21" s="49" t="s">
        <v>566</v>
      </c>
    </row>
    <row r="22" spans="1:9" x14ac:dyDescent="0.25">
      <c r="A22">
        <v>2878</v>
      </c>
      <c r="B22" t="s">
        <v>777</v>
      </c>
      <c r="C22" t="s">
        <v>115</v>
      </c>
      <c r="D22">
        <f t="shared" si="0"/>
        <v>2878</v>
      </c>
      <c r="F22" s="49" t="s">
        <v>566</v>
      </c>
      <c r="I22" t="s">
        <v>2941</v>
      </c>
    </row>
    <row r="23" spans="1:9" x14ac:dyDescent="0.25">
      <c r="A23">
        <v>2395</v>
      </c>
      <c r="B23" t="s">
        <v>997</v>
      </c>
      <c r="C23" t="s">
        <v>452</v>
      </c>
      <c r="D23">
        <f t="shared" si="0"/>
        <v>2395</v>
      </c>
      <c r="E23" s="49"/>
      <c r="F23" s="49" t="s">
        <v>861</v>
      </c>
    </row>
    <row r="24" spans="1:9" x14ac:dyDescent="0.25">
      <c r="A24">
        <v>144625</v>
      </c>
      <c r="B24" s="49" t="s">
        <v>647</v>
      </c>
      <c r="C24" t="s">
        <v>32</v>
      </c>
      <c r="D24">
        <f t="shared" si="0"/>
        <v>144625</v>
      </c>
      <c r="F24" s="49" t="s">
        <v>566</v>
      </c>
    </row>
    <row r="25" spans="1:9" x14ac:dyDescent="0.25">
      <c r="A25">
        <v>2300</v>
      </c>
      <c r="B25" t="s">
        <v>783</v>
      </c>
      <c r="C25" t="s">
        <v>115</v>
      </c>
      <c r="D25">
        <f t="shared" si="0"/>
        <v>2300</v>
      </c>
      <c r="F25" s="49" t="s">
        <v>861</v>
      </c>
    </row>
    <row r="26" spans="1:9" x14ac:dyDescent="0.25">
      <c r="A26">
        <v>4440</v>
      </c>
      <c r="B26" t="s">
        <v>1015</v>
      </c>
      <c r="C26" t="s">
        <v>357</v>
      </c>
      <c r="D26">
        <f t="shared" si="0"/>
        <v>4440</v>
      </c>
      <c r="F26" s="49" t="s">
        <v>861</v>
      </c>
      <c r="G26" t="s">
        <v>23</v>
      </c>
    </row>
    <row r="27" spans="1:9" x14ac:dyDescent="0.25">
      <c r="A27">
        <v>2310</v>
      </c>
      <c r="B27" t="s">
        <v>2972</v>
      </c>
      <c r="C27" t="s">
        <v>140</v>
      </c>
      <c r="D27">
        <f t="shared" si="0"/>
        <v>2310</v>
      </c>
      <c r="F27" s="49" t="s">
        <v>566</v>
      </c>
    </row>
    <row r="28" spans="1:9" x14ac:dyDescent="0.25">
      <c r="A28">
        <v>144571</v>
      </c>
      <c r="B28" t="s">
        <v>248</v>
      </c>
      <c r="C28" t="s">
        <v>128</v>
      </c>
      <c r="D28">
        <f t="shared" si="0"/>
        <v>144571</v>
      </c>
      <c r="E28" s="49"/>
      <c r="F28" s="49" t="s">
        <v>566</v>
      </c>
    </row>
    <row r="29" spans="1:9" x14ac:dyDescent="0.25">
      <c r="A29" s="49">
        <v>144418</v>
      </c>
      <c r="B29" s="49" t="s">
        <v>127</v>
      </c>
      <c r="C29" s="5" t="s">
        <v>128</v>
      </c>
      <c r="D29">
        <f t="shared" si="0"/>
        <v>144418</v>
      </c>
      <c r="E29" s="49"/>
      <c r="F29" s="49" t="s">
        <v>566</v>
      </c>
    </row>
    <row r="30" spans="1:9" s="49" customFormat="1" x14ac:dyDescent="0.25">
      <c r="A30">
        <v>144526</v>
      </c>
      <c r="B30" s="49" t="s">
        <v>556</v>
      </c>
      <c r="C30" s="49" t="s">
        <v>452</v>
      </c>
      <c r="D30">
        <f t="shared" si="0"/>
        <v>144526</v>
      </c>
      <c r="F30" s="49" t="s">
        <v>566</v>
      </c>
      <c r="G30"/>
      <c r="H30"/>
    </row>
    <row r="31" spans="1:9" s="49" customFormat="1" x14ac:dyDescent="0.25">
      <c r="A31">
        <v>1256</v>
      </c>
      <c r="B31" s="49" t="s">
        <v>321</v>
      </c>
      <c r="C31" t="s">
        <v>14</v>
      </c>
      <c r="D31">
        <f t="shared" si="0"/>
        <v>1256</v>
      </c>
      <c r="E31"/>
      <c r="F31" s="49" t="s">
        <v>566</v>
      </c>
      <c r="G31"/>
      <c r="H31"/>
    </row>
    <row r="32" spans="1:9" s="49" customFormat="1" x14ac:dyDescent="0.25">
      <c r="A32">
        <v>144287</v>
      </c>
      <c r="B32" s="49" t="s">
        <v>612</v>
      </c>
      <c r="C32" s="49" t="s">
        <v>39</v>
      </c>
      <c r="D32">
        <f t="shared" si="0"/>
        <v>144287</v>
      </c>
      <c r="E32"/>
      <c r="F32" s="49" t="s">
        <v>861</v>
      </c>
      <c r="G32"/>
      <c r="H32"/>
    </row>
    <row r="33" spans="1:6" x14ac:dyDescent="0.25">
      <c r="A33">
        <v>1322</v>
      </c>
      <c r="B33" s="5" t="s">
        <v>510</v>
      </c>
      <c r="C33" t="s">
        <v>186</v>
      </c>
      <c r="D33">
        <f t="shared" si="0"/>
        <v>1322</v>
      </c>
      <c r="F33" s="49" t="s">
        <v>566</v>
      </c>
    </row>
    <row r="34" spans="1:6" x14ac:dyDescent="0.25">
      <c r="A34">
        <v>144265</v>
      </c>
      <c r="B34" s="49" t="s">
        <v>768</v>
      </c>
      <c r="C34" t="s">
        <v>843</v>
      </c>
      <c r="D34">
        <f t="shared" si="0"/>
        <v>144265</v>
      </c>
      <c r="F34" s="49" t="s">
        <v>860</v>
      </c>
    </row>
    <row r="35" spans="1:6" x14ac:dyDescent="0.25">
      <c r="A35">
        <v>2935</v>
      </c>
      <c r="B35" s="5" t="s">
        <v>639</v>
      </c>
      <c r="C35" t="s">
        <v>2520</v>
      </c>
      <c r="D35">
        <f t="shared" si="0"/>
        <v>2935</v>
      </c>
      <c r="F35" s="49" t="s">
        <v>566</v>
      </c>
    </row>
    <row r="36" spans="1:6" x14ac:dyDescent="0.25">
      <c r="A36">
        <v>144345</v>
      </c>
      <c r="B36" s="5" t="s">
        <v>511</v>
      </c>
      <c r="C36" t="s">
        <v>186</v>
      </c>
      <c r="D36">
        <f t="shared" si="0"/>
        <v>144345</v>
      </c>
      <c r="F36" s="49" t="s">
        <v>566</v>
      </c>
    </row>
    <row r="37" spans="1:6" x14ac:dyDescent="0.25">
      <c r="A37">
        <v>4133</v>
      </c>
      <c r="B37" t="s">
        <v>3098</v>
      </c>
      <c r="C37" s="48" t="s">
        <v>3102</v>
      </c>
      <c r="D37">
        <f t="shared" si="0"/>
        <v>4133</v>
      </c>
      <c r="E37" s="48" t="s">
        <v>2912</v>
      </c>
      <c r="F37" s="48"/>
    </row>
    <row r="38" spans="1:6" x14ac:dyDescent="0.25">
      <c r="A38">
        <v>2201</v>
      </c>
      <c r="B38" t="s">
        <v>543</v>
      </c>
      <c r="C38" s="49" t="s">
        <v>41</v>
      </c>
      <c r="D38">
        <f t="shared" si="0"/>
        <v>2201</v>
      </c>
      <c r="F38" s="49" t="s">
        <v>566</v>
      </c>
    </row>
    <row r="39" spans="1:6" x14ac:dyDescent="0.25">
      <c r="A39">
        <v>2177</v>
      </c>
      <c r="B39" s="49" t="s">
        <v>306</v>
      </c>
      <c r="C39" s="49" t="s">
        <v>38</v>
      </c>
      <c r="D39">
        <f t="shared" si="0"/>
        <v>2177</v>
      </c>
      <c r="E39" s="49"/>
      <c r="F39" s="49" t="s">
        <v>566</v>
      </c>
    </row>
    <row r="40" spans="1:6" x14ac:dyDescent="0.25">
      <c r="A40">
        <v>144332</v>
      </c>
      <c r="B40" t="s">
        <v>801</v>
      </c>
      <c r="C40" t="s">
        <v>284</v>
      </c>
      <c r="D40">
        <f t="shared" si="0"/>
        <v>144332</v>
      </c>
      <c r="F40" s="49" t="s">
        <v>566</v>
      </c>
    </row>
    <row r="41" spans="1:6" x14ac:dyDescent="0.25">
      <c r="A41">
        <v>2928</v>
      </c>
      <c r="B41" t="s">
        <v>623</v>
      </c>
      <c r="C41" t="s">
        <v>284</v>
      </c>
      <c r="D41">
        <f t="shared" si="0"/>
        <v>2928</v>
      </c>
      <c r="F41" s="49" t="s">
        <v>566</v>
      </c>
    </row>
    <row r="42" spans="1:6" x14ac:dyDescent="0.25">
      <c r="A42">
        <v>2929</v>
      </c>
      <c r="B42" t="s">
        <v>624</v>
      </c>
      <c r="C42" t="s">
        <v>284</v>
      </c>
      <c r="D42">
        <f t="shared" si="0"/>
        <v>2929</v>
      </c>
      <c r="F42" s="49" t="s">
        <v>566</v>
      </c>
    </row>
    <row r="43" spans="1:6" x14ac:dyDescent="0.25">
      <c r="A43">
        <v>144354</v>
      </c>
      <c r="B43" t="s">
        <v>4152</v>
      </c>
      <c r="C43" t="s">
        <v>141</v>
      </c>
      <c r="D43">
        <f t="shared" si="0"/>
        <v>144354</v>
      </c>
      <c r="F43" s="49" t="s">
        <v>861</v>
      </c>
    </row>
    <row r="44" spans="1:6" x14ac:dyDescent="0.25">
      <c r="A44">
        <v>144435</v>
      </c>
      <c r="B44" t="s">
        <v>825</v>
      </c>
      <c r="C44" t="s">
        <v>39</v>
      </c>
      <c r="D44">
        <f t="shared" si="0"/>
        <v>144435</v>
      </c>
      <c r="F44" s="49" t="s">
        <v>861</v>
      </c>
    </row>
    <row r="45" spans="1:6" x14ac:dyDescent="0.25">
      <c r="A45">
        <v>144556</v>
      </c>
      <c r="B45" t="s">
        <v>739</v>
      </c>
      <c r="C45" t="s">
        <v>39</v>
      </c>
      <c r="D45">
        <f t="shared" si="0"/>
        <v>144556</v>
      </c>
      <c r="F45" s="49" t="s">
        <v>861</v>
      </c>
    </row>
    <row r="46" spans="1:6" x14ac:dyDescent="0.25">
      <c r="A46">
        <v>144596</v>
      </c>
      <c r="B46" t="s">
        <v>703</v>
      </c>
      <c r="C46" t="s">
        <v>357</v>
      </c>
      <c r="D46">
        <f t="shared" si="0"/>
        <v>144596</v>
      </c>
      <c r="F46" s="49" t="s">
        <v>861</v>
      </c>
    </row>
    <row r="47" spans="1:6" x14ac:dyDescent="0.25">
      <c r="A47">
        <v>2283</v>
      </c>
      <c r="B47" s="49" t="s">
        <v>697</v>
      </c>
      <c r="C47" t="s">
        <v>865</v>
      </c>
      <c r="D47">
        <f t="shared" si="0"/>
        <v>2283</v>
      </c>
      <c r="F47" s="49" t="s">
        <v>566</v>
      </c>
    </row>
    <row r="48" spans="1:6" ht="18" customHeight="1" x14ac:dyDescent="0.25">
      <c r="A48" s="49">
        <v>144498</v>
      </c>
      <c r="B48" s="49" t="s">
        <v>29</v>
      </c>
      <c r="C48" s="49" t="s">
        <v>126</v>
      </c>
      <c r="D48">
        <f t="shared" si="0"/>
        <v>144498</v>
      </c>
      <c r="E48" s="49"/>
      <c r="F48" s="49" t="s">
        <v>566</v>
      </c>
    </row>
    <row r="49" spans="1:7" x14ac:dyDescent="0.25">
      <c r="A49">
        <v>4411</v>
      </c>
      <c r="B49" t="s">
        <v>2523</v>
      </c>
      <c r="C49" s="49" t="s">
        <v>128</v>
      </c>
      <c r="D49">
        <f t="shared" si="0"/>
        <v>4411</v>
      </c>
      <c r="F49" s="49" t="s">
        <v>566</v>
      </c>
    </row>
    <row r="50" spans="1:7" x14ac:dyDescent="0.25">
      <c r="A50">
        <v>4414</v>
      </c>
      <c r="B50" t="s">
        <v>2525</v>
      </c>
      <c r="C50" s="49" t="s">
        <v>128</v>
      </c>
      <c r="D50">
        <f t="shared" si="0"/>
        <v>4414</v>
      </c>
      <c r="F50" s="49" t="s">
        <v>566</v>
      </c>
    </row>
    <row r="51" spans="1:7" x14ac:dyDescent="0.25">
      <c r="A51">
        <v>144308</v>
      </c>
      <c r="B51" s="49" t="s">
        <v>236</v>
      </c>
      <c r="C51" t="s">
        <v>84</v>
      </c>
      <c r="D51">
        <f t="shared" si="0"/>
        <v>144308</v>
      </c>
      <c r="E51" s="49"/>
      <c r="F51" s="49" t="s">
        <v>566</v>
      </c>
    </row>
    <row r="52" spans="1:7" x14ac:dyDescent="0.25">
      <c r="A52">
        <v>144449</v>
      </c>
      <c r="B52" s="49" t="s">
        <v>218</v>
      </c>
      <c r="C52" t="s">
        <v>74</v>
      </c>
      <c r="D52">
        <f t="shared" si="0"/>
        <v>144449</v>
      </c>
      <c r="E52" s="49"/>
      <c r="F52" s="49" t="s">
        <v>566</v>
      </c>
    </row>
    <row r="53" spans="1:7" x14ac:dyDescent="0.25">
      <c r="A53" s="49">
        <v>144267</v>
      </c>
      <c r="B53" s="49" t="s">
        <v>119</v>
      </c>
      <c r="C53" s="49" t="s">
        <v>84</v>
      </c>
      <c r="D53">
        <f t="shared" si="0"/>
        <v>144267</v>
      </c>
      <c r="E53" s="49" t="s">
        <v>23</v>
      </c>
      <c r="F53" s="49" t="s">
        <v>861</v>
      </c>
      <c r="G53" s="49"/>
    </row>
    <row r="54" spans="1:7" x14ac:dyDescent="0.25">
      <c r="A54" s="49">
        <v>2424</v>
      </c>
      <c r="B54" s="49" t="s">
        <v>1060</v>
      </c>
      <c r="C54" s="49" t="s">
        <v>109</v>
      </c>
      <c r="D54">
        <f t="shared" si="0"/>
        <v>2424</v>
      </c>
      <c r="E54" s="49"/>
      <c r="F54" s="49" t="s">
        <v>566</v>
      </c>
      <c r="G54" s="49"/>
    </row>
    <row r="55" spans="1:7" x14ac:dyDescent="0.25">
      <c r="A55" s="49">
        <v>144581</v>
      </c>
      <c r="B55" s="49" t="s">
        <v>138</v>
      </c>
      <c r="C55" s="49" t="s">
        <v>32</v>
      </c>
      <c r="D55">
        <f t="shared" si="0"/>
        <v>144581</v>
      </c>
      <c r="E55" s="49" t="s">
        <v>23</v>
      </c>
      <c r="F55" s="49" t="s">
        <v>566</v>
      </c>
      <c r="G55" s="49"/>
    </row>
    <row r="56" spans="1:7" x14ac:dyDescent="0.25">
      <c r="A56">
        <v>2945</v>
      </c>
      <c r="B56" t="s">
        <v>602</v>
      </c>
      <c r="C56" t="s">
        <v>53</v>
      </c>
      <c r="D56">
        <f t="shared" si="0"/>
        <v>2945</v>
      </c>
      <c r="F56" s="49" t="s">
        <v>566</v>
      </c>
    </row>
    <row r="57" spans="1:7" x14ac:dyDescent="0.25">
      <c r="A57">
        <v>2943</v>
      </c>
      <c r="B57" t="s">
        <v>603</v>
      </c>
      <c r="C57" t="s">
        <v>53</v>
      </c>
      <c r="D57">
        <f t="shared" si="0"/>
        <v>2943</v>
      </c>
      <c r="F57" s="49" t="s">
        <v>566</v>
      </c>
    </row>
    <row r="58" spans="1:7" ht="15.75" x14ac:dyDescent="0.25">
      <c r="A58">
        <v>4387</v>
      </c>
      <c r="B58" t="s">
        <v>1065</v>
      </c>
      <c r="C58" s="49" t="s">
        <v>62</v>
      </c>
      <c r="D58">
        <f t="shared" si="0"/>
        <v>4387</v>
      </c>
      <c r="F58" s="66" t="s">
        <v>946</v>
      </c>
    </row>
    <row r="59" spans="1:7" x14ac:dyDescent="0.25">
      <c r="A59">
        <v>1320</v>
      </c>
      <c r="B59" s="49" t="s">
        <v>79</v>
      </c>
      <c r="C59" t="s">
        <v>504</v>
      </c>
      <c r="D59">
        <f t="shared" si="0"/>
        <v>1320</v>
      </c>
      <c r="E59" t="s">
        <v>23</v>
      </c>
      <c r="F59" s="49" t="s">
        <v>566</v>
      </c>
    </row>
    <row r="60" spans="1:7" x14ac:dyDescent="0.25">
      <c r="A60">
        <v>4328</v>
      </c>
      <c r="B60" t="s">
        <v>1068</v>
      </c>
      <c r="C60" t="s">
        <v>504</v>
      </c>
      <c r="D60">
        <f t="shared" si="0"/>
        <v>4328</v>
      </c>
      <c r="E60" s="49"/>
      <c r="F60" s="49" t="s">
        <v>566</v>
      </c>
    </row>
    <row r="61" spans="1:7" x14ac:dyDescent="0.25">
      <c r="A61">
        <v>4332</v>
      </c>
      <c r="B61" s="49" t="s">
        <v>1073</v>
      </c>
      <c r="C61" t="s">
        <v>273</v>
      </c>
      <c r="D61">
        <f t="shared" si="0"/>
        <v>4332</v>
      </c>
      <c r="F61" s="49" t="s">
        <v>861</v>
      </c>
      <c r="G61" s="48"/>
    </row>
    <row r="62" spans="1:7" x14ac:dyDescent="0.25">
      <c r="A62" t="s">
        <v>23</v>
      </c>
      <c r="B62" s="49" t="s">
        <v>329</v>
      </c>
      <c r="C62" s="49" t="s">
        <v>41</v>
      </c>
      <c r="D62" t="str">
        <f t="shared" si="0"/>
        <v xml:space="preserve"> </v>
      </c>
      <c r="E62" s="49" t="s">
        <v>23</v>
      </c>
      <c r="F62" s="49" t="s">
        <v>566</v>
      </c>
      <c r="G62" s="48" t="s">
        <v>3135</v>
      </c>
    </row>
    <row r="63" spans="1:7" x14ac:dyDescent="0.25">
      <c r="A63" s="49">
        <v>144423</v>
      </c>
      <c r="B63" s="49" t="s">
        <v>875</v>
      </c>
      <c r="C63" t="s">
        <v>53</v>
      </c>
      <c r="D63">
        <f t="shared" si="0"/>
        <v>144423</v>
      </c>
      <c r="F63" s="49" t="s">
        <v>861</v>
      </c>
    </row>
    <row r="64" spans="1:7" x14ac:dyDescent="0.25">
      <c r="A64">
        <v>144471</v>
      </c>
      <c r="B64" s="49" t="s">
        <v>21</v>
      </c>
      <c r="C64" s="49" t="s">
        <v>22</v>
      </c>
      <c r="D64">
        <f t="shared" si="0"/>
        <v>144471</v>
      </c>
      <c r="F64" s="49" t="s">
        <v>861</v>
      </c>
    </row>
    <row r="65" spans="1:6" x14ac:dyDescent="0.25">
      <c r="A65" s="49">
        <v>2882</v>
      </c>
      <c r="B65" s="49" t="s">
        <v>904</v>
      </c>
      <c r="C65" t="s">
        <v>84</v>
      </c>
      <c r="D65">
        <f t="shared" si="0"/>
        <v>2882</v>
      </c>
      <c r="F65" s="49" t="s">
        <v>861</v>
      </c>
    </row>
    <row r="66" spans="1:6" x14ac:dyDescent="0.25">
      <c r="A66">
        <v>144299</v>
      </c>
      <c r="B66" t="s">
        <v>601</v>
      </c>
      <c r="C66" t="s">
        <v>126</v>
      </c>
      <c r="D66">
        <f t="shared" si="0"/>
        <v>144299</v>
      </c>
      <c r="E66" t="s">
        <v>23</v>
      </c>
      <c r="F66" s="49" t="s">
        <v>566</v>
      </c>
    </row>
    <row r="67" spans="1:6" x14ac:dyDescent="0.25">
      <c r="A67">
        <v>2179</v>
      </c>
      <c r="B67" t="s">
        <v>260</v>
      </c>
      <c r="C67" t="s">
        <v>59</v>
      </c>
      <c r="D67">
        <f t="shared" ref="D67:D91" si="1">A67</f>
        <v>2179</v>
      </c>
      <c r="E67" t="s">
        <v>23</v>
      </c>
      <c r="F67" s="49" t="s">
        <v>566</v>
      </c>
    </row>
    <row r="68" spans="1:6" x14ac:dyDescent="0.25">
      <c r="A68" s="49"/>
      <c r="B68" t="s">
        <v>910</v>
      </c>
      <c r="C68" t="s">
        <v>32</v>
      </c>
      <c r="D68">
        <f t="shared" si="1"/>
        <v>0</v>
      </c>
      <c r="F68" s="49" t="s">
        <v>566</v>
      </c>
    </row>
    <row r="69" spans="1:6" x14ac:dyDescent="0.25">
      <c r="A69" s="49">
        <v>144305</v>
      </c>
      <c r="B69" s="49" t="s">
        <v>203</v>
      </c>
      <c r="C69" s="49" t="s">
        <v>335</v>
      </c>
      <c r="D69">
        <f t="shared" si="1"/>
        <v>144305</v>
      </c>
      <c r="E69" s="49" t="s">
        <v>23</v>
      </c>
      <c r="F69" s="49" t="s">
        <v>566</v>
      </c>
    </row>
    <row r="70" spans="1:6" x14ac:dyDescent="0.25">
      <c r="A70" s="49">
        <v>144401</v>
      </c>
      <c r="B70" s="49" t="s">
        <v>73</v>
      </c>
      <c r="C70" s="49" t="s">
        <v>74</v>
      </c>
      <c r="D70">
        <f t="shared" si="1"/>
        <v>144401</v>
      </c>
      <c r="E70" s="49" t="s">
        <v>23</v>
      </c>
      <c r="F70" s="49" t="s">
        <v>566</v>
      </c>
    </row>
    <row r="71" spans="1:6" x14ac:dyDescent="0.25">
      <c r="A71" s="49">
        <v>1262</v>
      </c>
      <c r="B71" s="49" t="s">
        <v>2909</v>
      </c>
      <c r="C71" s="49" t="s">
        <v>251</v>
      </c>
      <c r="D71">
        <f t="shared" si="1"/>
        <v>1262</v>
      </c>
      <c r="E71" s="49"/>
      <c r="F71" s="49" t="s">
        <v>861</v>
      </c>
    </row>
    <row r="72" spans="1:6" x14ac:dyDescent="0.25">
      <c r="A72">
        <v>2222</v>
      </c>
      <c r="B72" s="31" t="s">
        <v>297</v>
      </c>
      <c r="C72" s="49" t="s">
        <v>327</v>
      </c>
      <c r="D72">
        <f t="shared" si="1"/>
        <v>2222</v>
      </c>
      <c r="E72" s="49" t="s">
        <v>23</v>
      </c>
      <c r="F72" s="49" t="s">
        <v>566</v>
      </c>
    </row>
    <row r="73" spans="1:6" x14ac:dyDescent="0.25">
      <c r="A73">
        <v>144326</v>
      </c>
      <c r="B73" s="49" t="s">
        <v>100</v>
      </c>
      <c r="C73" t="s">
        <v>101</v>
      </c>
      <c r="D73">
        <f t="shared" si="1"/>
        <v>144326</v>
      </c>
      <c r="E73" s="49" t="s">
        <v>23</v>
      </c>
      <c r="F73" s="49" t="s">
        <v>566</v>
      </c>
    </row>
    <row r="74" spans="1:6" x14ac:dyDescent="0.25">
      <c r="A74">
        <v>144322</v>
      </c>
      <c r="B74" s="49" t="s">
        <v>787</v>
      </c>
      <c r="C74" t="s">
        <v>75</v>
      </c>
      <c r="D74">
        <f t="shared" si="1"/>
        <v>144322</v>
      </c>
      <c r="F74" s="49" t="s">
        <v>566</v>
      </c>
    </row>
    <row r="75" spans="1:6" x14ac:dyDescent="0.25">
      <c r="A75">
        <v>2263</v>
      </c>
      <c r="B75" s="49" t="s">
        <v>829</v>
      </c>
      <c r="C75" t="s">
        <v>84</v>
      </c>
      <c r="D75">
        <f t="shared" si="1"/>
        <v>2263</v>
      </c>
      <c r="F75" s="49" t="s">
        <v>861</v>
      </c>
    </row>
    <row r="76" spans="1:6" x14ac:dyDescent="0.25">
      <c r="A76">
        <v>2398</v>
      </c>
      <c r="B76" t="s">
        <v>3027</v>
      </c>
      <c r="C76" t="s">
        <v>452</v>
      </c>
      <c r="D76">
        <f t="shared" si="1"/>
        <v>2398</v>
      </c>
      <c r="E76" s="49"/>
      <c r="F76" s="49" t="s">
        <v>861</v>
      </c>
    </row>
    <row r="77" spans="1:6" x14ac:dyDescent="0.25">
      <c r="A77">
        <v>4433</v>
      </c>
      <c r="B77" s="49" t="s">
        <v>397</v>
      </c>
      <c r="C77" s="49" t="s">
        <v>12</v>
      </c>
      <c r="D77">
        <f t="shared" si="1"/>
        <v>4433</v>
      </c>
      <c r="F77" s="49" t="s">
        <v>860</v>
      </c>
    </row>
    <row r="78" spans="1:6" x14ac:dyDescent="0.25">
      <c r="A78" s="49">
        <v>3110</v>
      </c>
      <c r="B78" s="49" t="s">
        <v>902</v>
      </c>
      <c r="C78" t="s">
        <v>109</v>
      </c>
      <c r="D78">
        <f t="shared" si="1"/>
        <v>3110</v>
      </c>
      <c r="F78" s="49" t="s">
        <v>566</v>
      </c>
    </row>
    <row r="79" spans="1:6" ht="17.45" customHeight="1" x14ac:dyDescent="0.25">
      <c r="A79" s="49">
        <v>144289</v>
      </c>
      <c r="B79" s="49" t="s">
        <v>76</v>
      </c>
      <c r="C79" s="49" t="s">
        <v>115</v>
      </c>
      <c r="D79">
        <f t="shared" si="1"/>
        <v>144289</v>
      </c>
      <c r="E79" s="49" t="s">
        <v>23</v>
      </c>
      <c r="F79" s="49" t="s">
        <v>566</v>
      </c>
    </row>
    <row r="80" spans="1:6" ht="17.45" customHeight="1" x14ac:dyDescent="0.25">
      <c r="A80" s="49">
        <v>144413</v>
      </c>
      <c r="B80" s="49" t="s">
        <v>160</v>
      </c>
      <c r="C80" s="49" t="s">
        <v>115</v>
      </c>
      <c r="D80">
        <f t="shared" si="1"/>
        <v>144413</v>
      </c>
      <c r="E80" s="49" t="s">
        <v>23</v>
      </c>
      <c r="F80" s="49" t="s">
        <v>566</v>
      </c>
    </row>
    <row r="81" spans="1:7" x14ac:dyDescent="0.25">
      <c r="A81">
        <v>4399</v>
      </c>
      <c r="B81" t="s">
        <v>2908</v>
      </c>
      <c r="C81" s="49" t="s">
        <v>4</v>
      </c>
      <c r="D81">
        <f t="shared" si="1"/>
        <v>4399</v>
      </c>
      <c r="F81" s="49" t="s">
        <v>566</v>
      </c>
    </row>
    <row r="82" spans="1:7" x14ac:dyDescent="0.25">
      <c r="A82">
        <v>1276</v>
      </c>
      <c r="B82" s="5" t="s">
        <v>570</v>
      </c>
      <c r="C82" t="s">
        <v>537</v>
      </c>
      <c r="D82">
        <f t="shared" si="1"/>
        <v>1276</v>
      </c>
      <c r="F82" s="49" t="s">
        <v>566</v>
      </c>
    </row>
    <row r="83" spans="1:7" x14ac:dyDescent="0.25">
      <c r="A83" s="49">
        <v>3142</v>
      </c>
      <c r="B83" s="49" t="s">
        <v>891</v>
      </c>
      <c r="C83" t="s">
        <v>858</v>
      </c>
      <c r="D83">
        <f t="shared" si="1"/>
        <v>3142</v>
      </c>
      <c r="F83" s="49" t="s">
        <v>861</v>
      </c>
    </row>
    <row r="84" spans="1:7" x14ac:dyDescent="0.25">
      <c r="A84">
        <v>144479</v>
      </c>
      <c r="B84" t="s">
        <v>720</v>
      </c>
      <c r="C84" t="s">
        <v>327</v>
      </c>
      <c r="D84">
        <f t="shared" si="1"/>
        <v>144479</v>
      </c>
      <c r="F84" s="49" t="s">
        <v>566</v>
      </c>
    </row>
    <row r="85" spans="1:7" x14ac:dyDescent="0.25">
      <c r="A85">
        <v>144482</v>
      </c>
      <c r="B85" t="s">
        <v>595</v>
      </c>
      <c r="C85" t="s">
        <v>596</v>
      </c>
      <c r="D85">
        <f t="shared" si="1"/>
        <v>144482</v>
      </c>
      <c r="F85" s="49" t="s">
        <v>566</v>
      </c>
    </row>
    <row r="86" spans="1:7" x14ac:dyDescent="0.25">
      <c r="A86">
        <v>144426</v>
      </c>
      <c r="B86" t="s">
        <v>594</v>
      </c>
      <c r="C86" t="s">
        <v>22</v>
      </c>
      <c r="D86">
        <f t="shared" si="1"/>
        <v>144426</v>
      </c>
      <c r="F86" s="49" t="s">
        <v>566</v>
      </c>
    </row>
    <row r="87" spans="1:7" x14ac:dyDescent="0.25">
      <c r="A87">
        <v>144415</v>
      </c>
      <c r="B87" t="s">
        <v>182</v>
      </c>
      <c r="C87" t="s">
        <v>183</v>
      </c>
      <c r="D87">
        <f t="shared" si="1"/>
        <v>144415</v>
      </c>
      <c r="F87" s="49" t="s">
        <v>861</v>
      </c>
    </row>
    <row r="88" spans="1:7" x14ac:dyDescent="0.25">
      <c r="A88">
        <v>1324</v>
      </c>
      <c r="B88" s="49" t="s">
        <v>951</v>
      </c>
      <c r="C88" t="s">
        <v>183</v>
      </c>
      <c r="D88">
        <f t="shared" si="1"/>
        <v>1324</v>
      </c>
      <c r="E88" t="s">
        <v>23</v>
      </c>
      <c r="F88" s="49" t="s">
        <v>566</v>
      </c>
    </row>
    <row r="89" spans="1:7" x14ac:dyDescent="0.25">
      <c r="A89">
        <v>144277</v>
      </c>
      <c r="B89" t="s">
        <v>721</v>
      </c>
      <c r="C89" t="s">
        <v>327</v>
      </c>
      <c r="D89">
        <f t="shared" si="1"/>
        <v>144277</v>
      </c>
      <c r="F89" s="49" t="s">
        <v>566</v>
      </c>
    </row>
    <row r="90" spans="1:7" x14ac:dyDescent="0.25">
      <c r="A90">
        <v>1260</v>
      </c>
      <c r="B90" t="s">
        <v>1116</v>
      </c>
      <c r="C90" t="s">
        <v>171</v>
      </c>
      <c r="D90">
        <f t="shared" si="1"/>
        <v>1260</v>
      </c>
      <c r="E90" t="s">
        <v>23</v>
      </c>
      <c r="F90" s="49" t="s">
        <v>3</v>
      </c>
    </row>
    <row r="91" spans="1:7" x14ac:dyDescent="0.25">
      <c r="A91" t="s">
        <v>23</v>
      </c>
      <c r="B91" t="s">
        <v>776</v>
      </c>
      <c r="C91" t="s">
        <v>115</v>
      </c>
      <c r="D91" t="str">
        <f t="shared" si="1"/>
        <v xml:space="preserve"> </v>
      </c>
      <c r="F91" s="49" t="s">
        <v>3444</v>
      </c>
    </row>
    <row r="92" spans="1:7" x14ac:dyDescent="0.25">
      <c r="A92" t="s">
        <v>23</v>
      </c>
      <c r="B92" t="s">
        <v>2537</v>
      </c>
      <c r="C92" t="s">
        <v>2982</v>
      </c>
      <c r="D92" t="s">
        <v>23</v>
      </c>
      <c r="E92" s="49" t="s">
        <v>23</v>
      </c>
      <c r="F92" s="49"/>
      <c r="G92" s="49" t="s">
        <v>3020</v>
      </c>
    </row>
    <row r="93" spans="1:7" x14ac:dyDescent="0.25">
      <c r="A93">
        <v>2946</v>
      </c>
      <c r="B93" t="s">
        <v>604</v>
      </c>
      <c r="C93" t="s">
        <v>53</v>
      </c>
      <c r="D93">
        <f t="shared" ref="D93:D99" si="2">A93</f>
        <v>2946</v>
      </c>
      <c r="F93" s="49" t="s">
        <v>566</v>
      </c>
    </row>
    <row r="94" spans="1:7" x14ac:dyDescent="0.25">
      <c r="A94" s="49">
        <v>3994</v>
      </c>
      <c r="B94" s="49" t="s">
        <v>857</v>
      </c>
      <c r="C94" t="s">
        <v>858</v>
      </c>
      <c r="D94">
        <f t="shared" si="2"/>
        <v>3994</v>
      </c>
      <c r="F94" s="49" t="s">
        <v>861</v>
      </c>
    </row>
    <row r="95" spans="1:7" x14ac:dyDescent="0.25">
      <c r="A95" s="49">
        <v>144273</v>
      </c>
      <c r="B95" s="49" t="s">
        <v>118</v>
      </c>
      <c r="C95" t="s">
        <v>14</v>
      </c>
      <c r="D95">
        <f t="shared" si="2"/>
        <v>144273</v>
      </c>
      <c r="F95" s="49" t="s">
        <v>566</v>
      </c>
    </row>
    <row r="96" spans="1:7" x14ac:dyDescent="0.25">
      <c r="A96">
        <v>3998</v>
      </c>
      <c r="B96" s="5" t="s">
        <v>3403</v>
      </c>
      <c r="C96" s="5" t="s">
        <v>17</v>
      </c>
      <c r="D96">
        <f t="shared" si="2"/>
        <v>3998</v>
      </c>
      <c r="F96" s="49" t="s">
        <v>566</v>
      </c>
    </row>
    <row r="97" spans="1:6" x14ac:dyDescent="0.25">
      <c r="A97">
        <v>3997</v>
      </c>
      <c r="B97" s="5" t="s">
        <v>879</v>
      </c>
      <c r="C97" s="5" t="s">
        <v>17</v>
      </c>
      <c r="D97">
        <f t="shared" si="2"/>
        <v>3997</v>
      </c>
      <c r="F97" s="49" t="s">
        <v>566</v>
      </c>
    </row>
    <row r="98" spans="1:6" x14ac:dyDescent="0.25">
      <c r="A98">
        <v>3996</v>
      </c>
      <c r="B98" s="5" t="s">
        <v>880</v>
      </c>
      <c r="C98" s="5" t="s">
        <v>17</v>
      </c>
      <c r="D98">
        <f t="shared" si="2"/>
        <v>3996</v>
      </c>
      <c r="F98" s="49" t="s">
        <v>566</v>
      </c>
    </row>
    <row r="99" spans="1:6" ht="16.149999999999999" customHeight="1" x14ac:dyDescent="0.25">
      <c r="A99">
        <v>1284</v>
      </c>
      <c r="B99" s="5" t="s">
        <v>2910</v>
      </c>
      <c r="C99" s="5" t="s">
        <v>41</v>
      </c>
      <c r="D99">
        <f t="shared" si="2"/>
        <v>1284</v>
      </c>
      <c r="F99" s="49" t="s">
        <v>861</v>
      </c>
    </row>
    <row r="100" spans="1:6" x14ac:dyDescent="0.25">
      <c r="A100">
        <v>4338</v>
      </c>
      <c r="B100" s="49" t="s">
        <v>2874</v>
      </c>
      <c r="C100" t="s">
        <v>75</v>
      </c>
      <c r="D100">
        <f>A100</f>
        <v>4338</v>
      </c>
      <c r="F100" s="49" t="s">
        <v>566</v>
      </c>
    </row>
    <row r="101" spans="1:6" x14ac:dyDescent="0.25">
      <c r="A101">
        <v>144442</v>
      </c>
      <c r="B101" s="49" t="s">
        <v>788</v>
      </c>
      <c r="C101" t="s">
        <v>75</v>
      </c>
      <c r="D101">
        <f>A101</f>
        <v>144442</v>
      </c>
      <c r="F101" s="49" t="s">
        <v>566</v>
      </c>
    </row>
    <row r="102" spans="1:6" x14ac:dyDescent="0.25">
      <c r="A102">
        <v>144385</v>
      </c>
      <c r="B102" s="5" t="s">
        <v>928</v>
      </c>
      <c r="C102" s="5" t="s">
        <v>109</v>
      </c>
      <c r="D102">
        <f>A102</f>
        <v>144385</v>
      </c>
      <c r="F102" s="49" t="s">
        <v>566</v>
      </c>
    </row>
    <row r="103" spans="1:6" ht="18.600000000000001" customHeight="1" x14ac:dyDescent="0.25">
      <c r="A103">
        <v>144527</v>
      </c>
      <c r="B103" s="5" t="s">
        <v>196</v>
      </c>
      <c r="C103" s="5" t="s">
        <v>153</v>
      </c>
      <c r="D103">
        <v>144527</v>
      </c>
      <c r="F103" s="49" t="s">
        <v>861</v>
      </c>
    </row>
    <row r="104" spans="1:6" ht="18.600000000000001" customHeight="1" x14ac:dyDescent="0.25">
      <c r="A104">
        <v>2279</v>
      </c>
      <c r="B104" t="s">
        <v>747</v>
      </c>
      <c r="C104" t="s">
        <v>107</v>
      </c>
      <c r="D104">
        <f t="shared" ref="D104:D167" si="3">A104</f>
        <v>2279</v>
      </c>
      <c r="F104" s="49" t="s">
        <v>566</v>
      </c>
    </row>
    <row r="105" spans="1:6" x14ac:dyDescent="0.25">
      <c r="A105">
        <v>144398</v>
      </c>
      <c r="B105" s="49" t="s">
        <v>78</v>
      </c>
      <c r="C105" t="s">
        <v>140</v>
      </c>
      <c r="D105">
        <f t="shared" si="3"/>
        <v>144398</v>
      </c>
      <c r="E105" s="49" t="s">
        <v>23</v>
      </c>
      <c r="F105" s="49" t="s">
        <v>566</v>
      </c>
    </row>
    <row r="106" spans="1:6" x14ac:dyDescent="0.25">
      <c r="A106">
        <v>2407</v>
      </c>
      <c r="B106" t="s">
        <v>3011</v>
      </c>
      <c r="C106" t="s">
        <v>140</v>
      </c>
      <c r="D106">
        <f t="shared" si="3"/>
        <v>2407</v>
      </c>
      <c r="F106" s="49" t="s">
        <v>566</v>
      </c>
    </row>
    <row r="107" spans="1:6" x14ac:dyDescent="0.25">
      <c r="A107" t="s">
        <v>23</v>
      </c>
      <c r="B107" t="s">
        <v>544</v>
      </c>
      <c r="C107" s="49" t="s">
        <v>41</v>
      </c>
      <c r="D107" t="str">
        <f t="shared" si="3"/>
        <v xml:space="preserve"> </v>
      </c>
      <c r="F107" s="49" t="s">
        <v>566</v>
      </c>
    </row>
    <row r="108" spans="1:6" ht="23.45" customHeight="1" x14ac:dyDescent="0.25">
      <c r="A108">
        <v>4370</v>
      </c>
      <c r="B108" t="s">
        <v>1139</v>
      </c>
      <c r="C108" s="49" t="s">
        <v>4</v>
      </c>
      <c r="D108">
        <f t="shared" si="3"/>
        <v>4370</v>
      </c>
      <c r="F108" s="49" t="s">
        <v>566</v>
      </c>
    </row>
    <row r="109" spans="1:6" ht="23.45" customHeight="1" x14ac:dyDescent="0.25">
      <c r="A109">
        <v>4382</v>
      </c>
      <c r="B109" t="s">
        <v>1141</v>
      </c>
      <c r="C109" s="49" t="s">
        <v>4</v>
      </c>
      <c r="D109">
        <f t="shared" si="3"/>
        <v>4382</v>
      </c>
      <c r="F109" s="49" t="s">
        <v>566</v>
      </c>
    </row>
    <row r="110" spans="1:6" ht="23.45" customHeight="1" x14ac:dyDescent="0.25">
      <c r="A110">
        <v>2420</v>
      </c>
      <c r="B110" t="s">
        <v>3026</v>
      </c>
      <c r="C110" t="s">
        <v>101</v>
      </c>
      <c r="D110">
        <f t="shared" si="3"/>
        <v>2420</v>
      </c>
      <c r="F110" s="49" t="s">
        <v>861</v>
      </c>
    </row>
    <row r="111" spans="1:6" ht="23.45" customHeight="1" x14ac:dyDescent="0.25">
      <c r="A111" s="49">
        <v>144594</v>
      </c>
      <c r="B111" s="49" t="s">
        <v>77</v>
      </c>
      <c r="C111" s="49" t="s">
        <v>357</v>
      </c>
      <c r="D111">
        <f t="shared" si="3"/>
        <v>144594</v>
      </c>
      <c r="E111" s="49" t="s">
        <v>23</v>
      </c>
      <c r="F111" s="49" t="s">
        <v>566</v>
      </c>
    </row>
    <row r="112" spans="1:6" x14ac:dyDescent="0.25">
      <c r="A112">
        <v>144264</v>
      </c>
      <c r="B112" s="49" t="s">
        <v>648</v>
      </c>
      <c r="C112" s="49" t="s">
        <v>32</v>
      </c>
      <c r="D112">
        <f t="shared" si="3"/>
        <v>144264</v>
      </c>
      <c r="F112" s="49" t="s">
        <v>566</v>
      </c>
    </row>
    <row r="113" spans="1:8" x14ac:dyDescent="0.25">
      <c r="A113">
        <v>2335</v>
      </c>
      <c r="B113" s="64" t="s">
        <v>2550</v>
      </c>
      <c r="C113" t="s">
        <v>126</v>
      </c>
      <c r="D113">
        <f t="shared" si="3"/>
        <v>2335</v>
      </c>
      <c r="E113" s="49" t="s">
        <v>23</v>
      </c>
      <c r="F113" s="49" t="s">
        <v>566</v>
      </c>
    </row>
    <row r="114" spans="1:8" x14ac:dyDescent="0.25">
      <c r="A114" s="49">
        <v>144297</v>
      </c>
      <c r="B114" s="49" t="s">
        <v>8</v>
      </c>
      <c r="C114" s="49" t="s">
        <v>109</v>
      </c>
      <c r="D114">
        <f t="shared" si="3"/>
        <v>144297</v>
      </c>
      <c r="E114" s="49" t="s">
        <v>23</v>
      </c>
      <c r="F114" s="49" t="s">
        <v>566</v>
      </c>
    </row>
    <row r="115" spans="1:8" x14ac:dyDescent="0.25">
      <c r="A115">
        <v>2431</v>
      </c>
      <c r="B115" s="49" t="s">
        <v>3690</v>
      </c>
      <c r="C115" s="49" t="s">
        <v>2625</v>
      </c>
      <c r="D115">
        <f t="shared" si="3"/>
        <v>2431</v>
      </c>
      <c r="F115" s="49" t="s">
        <v>566</v>
      </c>
    </row>
    <row r="116" spans="1:8" x14ac:dyDescent="0.25">
      <c r="A116">
        <v>4449</v>
      </c>
      <c r="B116" t="s">
        <v>2925</v>
      </c>
      <c r="C116" s="49" t="s">
        <v>36</v>
      </c>
      <c r="D116">
        <f t="shared" si="3"/>
        <v>4449</v>
      </c>
      <c r="F116" s="59" t="s">
        <v>566</v>
      </c>
    </row>
    <row r="117" spans="1:8" x14ac:dyDescent="0.25">
      <c r="A117">
        <v>4428</v>
      </c>
      <c r="B117" t="s">
        <v>2913</v>
      </c>
      <c r="C117" s="49" t="s">
        <v>36</v>
      </c>
      <c r="D117">
        <f t="shared" si="3"/>
        <v>4428</v>
      </c>
      <c r="F117" s="59" t="s">
        <v>566</v>
      </c>
    </row>
    <row r="118" spans="1:8" x14ac:dyDescent="0.25">
      <c r="A118">
        <v>4416</v>
      </c>
      <c r="B118" t="s">
        <v>2552</v>
      </c>
      <c r="C118" s="49" t="s">
        <v>149</v>
      </c>
      <c r="D118">
        <f t="shared" si="3"/>
        <v>4416</v>
      </c>
      <c r="F118" s="59" t="s">
        <v>861</v>
      </c>
    </row>
    <row r="119" spans="1:8" x14ac:dyDescent="0.25">
      <c r="A119">
        <v>144403</v>
      </c>
      <c r="B119" s="49" t="s">
        <v>1158</v>
      </c>
      <c r="C119" t="s">
        <v>32</v>
      </c>
      <c r="D119">
        <f t="shared" si="3"/>
        <v>144403</v>
      </c>
      <c r="F119" s="49" t="s">
        <v>566</v>
      </c>
    </row>
    <row r="120" spans="1:8" x14ac:dyDescent="0.25">
      <c r="A120" s="49">
        <v>144607</v>
      </c>
      <c r="B120" s="49" t="s">
        <v>250</v>
      </c>
      <c r="C120" s="49" t="s">
        <v>128</v>
      </c>
      <c r="D120">
        <f t="shared" si="3"/>
        <v>144607</v>
      </c>
      <c r="E120" s="49" t="s">
        <v>23</v>
      </c>
      <c r="F120" s="49" t="s">
        <v>566</v>
      </c>
    </row>
    <row r="121" spans="1:8" ht="18.600000000000001" customHeight="1" x14ac:dyDescent="0.25">
      <c r="B121" t="s">
        <v>571</v>
      </c>
      <c r="C121" t="s">
        <v>14</v>
      </c>
      <c r="D121">
        <f t="shared" si="3"/>
        <v>0</v>
      </c>
      <c r="F121" s="49" t="s">
        <v>861</v>
      </c>
      <c r="G121" s="49" t="s">
        <v>4075</v>
      </c>
    </row>
    <row r="122" spans="1:8" x14ac:dyDescent="0.25">
      <c r="A122">
        <v>2930</v>
      </c>
      <c r="B122" t="s">
        <v>625</v>
      </c>
      <c r="C122" t="s">
        <v>284</v>
      </c>
      <c r="D122">
        <f t="shared" si="3"/>
        <v>2930</v>
      </c>
      <c r="F122" s="49" t="s">
        <v>566</v>
      </c>
    </row>
    <row r="123" spans="1:8" x14ac:dyDescent="0.25">
      <c r="A123">
        <v>2921</v>
      </c>
      <c r="B123" t="s">
        <v>626</v>
      </c>
      <c r="C123" t="s">
        <v>3251</v>
      </c>
      <c r="D123">
        <f t="shared" si="3"/>
        <v>2921</v>
      </c>
      <c r="F123" s="49" t="s">
        <v>566</v>
      </c>
    </row>
    <row r="124" spans="1:8" x14ac:dyDescent="0.25">
      <c r="A124">
        <v>144362</v>
      </c>
      <c r="B124" s="49" t="s">
        <v>561</v>
      </c>
      <c r="C124" s="49" t="s">
        <v>496</v>
      </c>
      <c r="D124">
        <f t="shared" si="3"/>
        <v>144362</v>
      </c>
      <c r="F124" s="49" t="s">
        <v>566</v>
      </c>
    </row>
    <row r="125" spans="1:8" x14ac:dyDescent="0.25">
      <c r="A125">
        <v>2949</v>
      </c>
      <c r="B125" s="49" t="s">
        <v>3166</v>
      </c>
      <c r="C125" s="49" t="s">
        <v>53</v>
      </c>
      <c r="D125">
        <f t="shared" si="3"/>
        <v>2949</v>
      </c>
      <c r="F125" s="49" t="s">
        <v>566</v>
      </c>
      <c r="G125" s="49" t="s">
        <v>23</v>
      </c>
      <c r="H125" s="49"/>
    </row>
    <row r="126" spans="1:8" ht="26.45" customHeight="1" x14ac:dyDescent="0.25">
      <c r="A126">
        <v>144293</v>
      </c>
      <c r="B126" t="s">
        <v>743</v>
      </c>
      <c r="C126" t="s">
        <v>109</v>
      </c>
      <c r="D126">
        <f t="shared" si="3"/>
        <v>144293</v>
      </c>
      <c r="F126" s="49" t="s">
        <v>861</v>
      </c>
    </row>
    <row r="127" spans="1:8" x14ac:dyDescent="0.25">
      <c r="A127">
        <v>2450</v>
      </c>
      <c r="B127" t="s">
        <v>2983</v>
      </c>
      <c r="C127" t="s">
        <v>2982</v>
      </c>
      <c r="D127">
        <f t="shared" si="3"/>
        <v>2450</v>
      </c>
      <c r="E127" s="49"/>
      <c r="F127" s="49" t="s">
        <v>861</v>
      </c>
    </row>
    <row r="128" spans="1:8" x14ac:dyDescent="0.25">
      <c r="A128">
        <v>2289</v>
      </c>
      <c r="B128" t="s">
        <v>816</v>
      </c>
      <c r="C128" t="s">
        <v>745</v>
      </c>
      <c r="D128">
        <f t="shared" si="3"/>
        <v>2289</v>
      </c>
      <c r="F128" s="49" t="s">
        <v>566</v>
      </c>
    </row>
    <row r="129" spans="1:7" x14ac:dyDescent="0.25">
      <c r="A129" s="49">
        <v>3150</v>
      </c>
      <c r="B129" s="49" t="s">
        <v>945</v>
      </c>
      <c r="C129" t="s">
        <v>109</v>
      </c>
      <c r="D129">
        <f t="shared" si="3"/>
        <v>3150</v>
      </c>
      <c r="F129" s="49" t="s">
        <v>566</v>
      </c>
    </row>
    <row r="130" spans="1:7" ht="15.75" x14ac:dyDescent="0.25">
      <c r="A130">
        <v>4388</v>
      </c>
      <c r="B130" t="s">
        <v>1175</v>
      </c>
      <c r="C130" t="s">
        <v>496</v>
      </c>
      <c r="D130">
        <f t="shared" si="3"/>
        <v>4388</v>
      </c>
      <c r="E130" t="s">
        <v>23</v>
      </c>
      <c r="F130" s="49" t="s">
        <v>566</v>
      </c>
      <c r="G130" s="62"/>
    </row>
    <row r="131" spans="1:7" x14ac:dyDescent="0.25">
      <c r="A131">
        <v>144456</v>
      </c>
      <c r="B131" t="s">
        <v>722</v>
      </c>
      <c r="C131" t="s">
        <v>327</v>
      </c>
      <c r="D131">
        <f t="shared" si="3"/>
        <v>144456</v>
      </c>
      <c r="F131" s="49" t="s">
        <v>566</v>
      </c>
    </row>
    <row r="132" spans="1:7" x14ac:dyDescent="0.25">
      <c r="A132">
        <v>1287</v>
      </c>
      <c r="B132" s="49" t="s">
        <v>307</v>
      </c>
      <c r="C132" s="49" t="s">
        <v>204</v>
      </c>
      <c r="D132">
        <f t="shared" si="3"/>
        <v>1287</v>
      </c>
      <c r="E132" s="49" t="s">
        <v>23</v>
      </c>
      <c r="F132" s="49" t="s">
        <v>566</v>
      </c>
    </row>
    <row r="133" spans="1:7" x14ac:dyDescent="0.25">
      <c r="A133">
        <v>2269</v>
      </c>
      <c r="B133" t="s">
        <v>714</v>
      </c>
      <c r="C133" t="s">
        <v>865</v>
      </c>
      <c r="D133">
        <f t="shared" si="3"/>
        <v>2269</v>
      </c>
      <c r="F133" s="49" t="s">
        <v>566</v>
      </c>
    </row>
    <row r="134" spans="1:7" x14ac:dyDescent="0.25">
      <c r="A134">
        <v>10146</v>
      </c>
      <c r="B134" t="s">
        <v>2557</v>
      </c>
      <c r="C134" t="s">
        <v>149</v>
      </c>
      <c r="D134">
        <f t="shared" si="3"/>
        <v>10146</v>
      </c>
      <c r="F134" s="49" t="s">
        <v>861</v>
      </c>
    </row>
    <row r="135" spans="1:7" x14ac:dyDescent="0.25">
      <c r="A135">
        <v>2154</v>
      </c>
      <c r="B135" s="49" t="s">
        <v>200</v>
      </c>
      <c r="C135" s="49" t="s">
        <v>201</v>
      </c>
      <c r="D135">
        <f t="shared" si="3"/>
        <v>2154</v>
      </c>
      <c r="E135" s="49"/>
      <c r="F135" s="49" t="s">
        <v>566</v>
      </c>
    </row>
    <row r="136" spans="1:7" x14ac:dyDescent="0.25">
      <c r="A136" s="49">
        <v>144507</v>
      </c>
      <c r="B136" s="49" t="s">
        <v>124</v>
      </c>
      <c r="C136" s="49" t="s">
        <v>115</v>
      </c>
      <c r="D136">
        <f t="shared" si="3"/>
        <v>144507</v>
      </c>
      <c r="E136" s="49"/>
      <c r="F136" s="49" t="s">
        <v>566</v>
      </c>
    </row>
    <row r="137" spans="1:7" x14ac:dyDescent="0.25">
      <c r="A137">
        <v>4406</v>
      </c>
      <c r="B137" s="49" t="s">
        <v>370</v>
      </c>
      <c r="C137" s="49" t="s">
        <v>115</v>
      </c>
      <c r="D137">
        <f t="shared" si="3"/>
        <v>4406</v>
      </c>
      <c r="F137" s="49" t="s">
        <v>566</v>
      </c>
    </row>
    <row r="138" spans="1:7" x14ac:dyDescent="0.25">
      <c r="A138" s="49">
        <v>144344</v>
      </c>
      <c r="B138" s="49" t="s">
        <v>162</v>
      </c>
      <c r="C138" s="49" t="s">
        <v>115</v>
      </c>
      <c r="D138">
        <f t="shared" si="3"/>
        <v>144344</v>
      </c>
      <c r="E138" s="49"/>
      <c r="F138" s="49" t="s">
        <v>566</v>
      </c>
    </row>
    <row r="139" spans="1:7" x14ac:dyDescent="0.25">
      <c r="A139" s="49">
        <v>144390</v>
      </c>
      <c r="B139" s="49" t="s">
        <v>114</v>
      </c>
      <c r="C139" s="49" t="s">
        <v>115</v>
      </c>
      <c r="D139">
        <f t="shared" si="3"/>
        <v>144390</v>
      </c>
      <c r="E139" s="49"/>
      <c r="F139" s="49" t="s">
        <v>566</v>
      </c>
    </row>
    <row r="140" spans="1:7" x14ac:dyDescent="0.25">
      <c r="A140" t="s">
        <v>23</v>
      </c>
      <c r="B140" t="s">
        <v>3012</v>
      </c>
      <c r="C140" t="s">
        <v>140</v>
      </c>
      <c r="D140" t="str">
        <f t="shared" si="3"/>
        <v xml:space="preserve"> </v>
      </c>
      <c r="F140" s="49" t="s">
        <v>2324</v>
      </c>
    </row>
    <row r="141" spans="1:7" x14ac:dyDescent="0.25">
      <c r="A141" s="49">
        <v>144504</v>
      </c>
      <c r="B141" s="49" t="s">
        <v>113</v>
      </c>
      <c r="C141" s="49" t="s">
        <v>115</v>
      </c>
      <c r="D141">
        <f t="shared" si="3"/>
        <v>144504</v>
      </c>
      <c r="E141" s="49"/>
      <c r="F141" s="49" t="s">
        <v>3470</v>
      </c>
    </row>
    <row r="142" spans="1:7" ht="15.75" x14ac:dyDescent="0.25">
      <c r="A142">
        <v>4444</v>
      </c>
      <c r="B142" t="s">
        <v>2945</v>
      </c>
      <c r="C142" t="s">
        <v>895</v>
      </c>
      <c r="D142">
        <f t="shared" si="3"/>
        <v>4444</v>
      </c>
      <c r="E142" s="49"/>
      <c r="F142" s="49" t="s">
        <v>566</v>
      </c>
      <c r="G142" s="62" t="s">
        <v>23</v>
      </c>
    </row>
    <row r="143" spans="1:7" ht="15.75" x14ac:dyDescent="0.25">
      <c r="A143">
        <v>2308</v>
      </c>
      <c r="B143" t="s">
        <v>2991</v>
      </c>
      <c r="C143" t="s">
        <v>140</v>
      </c>
      <c r="D143">
        <f t="shared" si="3"/>
        <v>2308</v>
      </c>
      <c r="E143" s="49"/>
      <c r="F143" s="49" t="s">
        <v>566</v>
      </c>
      <c r="G143" s="62"/>
    </row>
    <row r="144" spans="1:7" x14ac:dyDescent="0.25">
      <c r="A144" t="s">
        <v>23</v>
      </c>
      <c r="B144" t="s">
        <v>2562</v>
      </c>
      <c r="C144" t="s">
        <v>12</v>
      </c>
      <c r="D144" t="str">
        <f t="shared" si="3"/>
        <v xml:space="preserve"> </v>
      </c>
      <c r="E144" s="49"/>
      <c r="F144" s="49" t="s">
        <v>3789</v>
      </c>
    </row>
    <row r="145" spans="1:7" x14ac:dyDescent="0.25">
      <c r="A145" s="49">
        <v>4826</v>
      </c>
      <c r="B145" s="49" t="s">
        <v>93</v>
      </c>
      <c r="C145" s="49" t="s">
        <v>62</v>
      </c>
      <c r="D145">
        <f t="shared" si="3"/>
        <v>4826</v>
      </c>
      <c r="E145" s="49"/>
      <c r="F145" s="49" t="s">
        <v>566</v>
      </c>
    </row>
    <row r="146" spans="1:7" x14ac:dyDescent="0.25">
      <c r="A146">
        <v>144488</v>
      </c>
      <c r="B146" s="49" t="s">
        <v>765</v>
      </c>
      <c r="C146" t="s">
        <v>643</v>
      </c>
      <c r="D146">
        <f t="shared" si="3"/>
        <v>144488</v>
      </c>
      <c r="F146" s="49" t="s">
        <v>566</v>
      </c>
    </row>
    <row r="147" spans="1:7" x14ac:dyDescent="0.25">
      <c r="A147">
        <v>2320</v>
      </c>
      <c r="B147" s="64" t="s">
        <v>2961</v>
      </c>
      <c r="C147" t="s">
        <v>126</v>
      </c>
      <c r="D147">
        <f t="shared" si="3"/>
        <v>2320</v>
      </c>
      <c r="E147" s="49"/>
      <c r="F147" s="49" t="s">
        <v>566</v>
      </c>
    </row>
    <row r="148" spans="1:7" x14ac:dyDescent="0.25">
      <c r="A148">
        <v>4342</v>
      </c>
      <c r="B148" s="64" t="s">
        <v>2564</v>
      </c>
      <c r="C148" t="s">
        <v>2565</v>
      </c>
      <c r="D148">
        <f t="shared" si="3"/>
        <v>4342</v>
      </c>
      <c r="E148" s="49"/>
      <c r="F148" s="49" t="s">
        <v>3089</v>
      </c>
    </row>
    <row r="149" spans="1:7" x14ac:dyDescent="0.25">
      <c r="A149" s="49"/>
      <c r="B149" s="49" t="s">
        <v>918</v>
      </c>
      <c r="C149" t="s">
        <v>171</v>
      </c>
      <c r="D149">
        <f t="shared" si="3"/>
        <v>0</v>
      </c>
      <c r="F149" s="49" t="s">
        <v>566</v>
      </c>
    </row>
    <row r="150" spans="1:7" x14ac:dyDescent="0.25">
      <c r="A150" s="49">
        <v>3047</v>
      </c>
      <c r="B150" s="49" t="s">
        <v>919</v>
      </c>
      <c r="C150" t="s">
        <v>171</v>
      </c>
      <c r="D150">
        <f t="shared" si="3"/>
        <v>3047</v>
      </c>
      <c r="F150" s="49" t="s">
        <v>566</v>
      </c>
    </row>
    <row r="151" spans="1:7" x14ac:dyDescent="0.25">
      <c r="A151">
        <v>2318</v>
      </c>
      <c r="B151" s="65" t="s">
        <v>2959</v>
      </c>
      <c r="C151" t="s">
        <v>126</v>
      </c>
      <c r="D151">
        <f t="shared" si="3"/>
        <v>2318</v>
      </c>
      <c r="E151" s="49" t="s">
        <v>23</v>
      </c>
      <c r="F151" s="49" t="s">
        <v>566</v>
      </c>
    </row>
    <row r="152" spans="1:7" x14ac:dyDescent="0.25">
      <c r="A152">
        <v>2436</v>
      </c>
      <c r="B152" t="s">
        <v>3058</v>
      </c>
      <c r="C152" s="49" t="s">
        <v>2625</v>
      </c>
      <c r="D152">
        <f t="shared" si="3"/>
        <v>2436</v>
      </c>
      <c r="F152" s="49" t="s">
        <v>861</v>
      </c>
    </row>
    <row r="153" spans="1:7" x14ac:dyDescent="0.25">
      <c r="A153">
        <v>2207</v>
      </c>
      <c r="B153" s="49" t="s">
        <v>301</v>
      </c>
      <c r="C153" s="49" t="s">
        <v>596</v>
      </c>
      <c r="D153">
        <f t="shared" si="3"/>
        <v>2207</v>
      </c>
      <c r="E153" s="49" t="s">
        <v>23</v>
      </c>
      <c r="F153" s="49" t="s">
        <v>566</v>
      </c>
    </row>
    <row r="154" spans="1:7" x14ac:dyDescent="0.25">
      <c r="A154" s="49">
        <v>144467</v>
      </c>
      <c r="B154" s="49" t="s">
        <v>67</v>
      </c>
      <c r="C154" s="49" t="s">
        <v>140</v>
      </c>
      <c r="D154">
        <f t="shared" si="3"/>
        <v>144467</v>
      </c>
      <c r="E154" s="49" t="s">
        <v>23</v>
      </c>
      <c r="F154" s="49" t="s">
        <v>861</v>
      </c>
    </row>
    <row r="155" spans="1:7" x14ac:dyDescent="0.25">
      <c r="A155" t="s">
        <v>23</v>
      </c>
      <c r="B155" s="5" t="s">
        <v>512</v>
      </c>
      <c r="C155" t="s">
        <v>186</v>
      </c>
      <c r="D155" t="str">
        <f t="shared" si="3"/>
        <v xml:space="preserve"> </v>
      </c>
      <c r="F155" s="49" t="s">
        <v>566</v>
      </c>
      <c r="G155">
        <v>144474</v>
      </c>
    </row>
    <row r="156" spans="1:7" x14ac:dyDescent="0.25">
      <c r="A156">
        <v>144389</v>
      </c>
      <c r="B156" t="s">
        <v>717</v>
      </c>
      <c r="C156" t="s">
        <v>62</v>
      </c>
      <c r="D156">
        <f t="shared" si="3"/>
        <v>144389</v>
      </c>
      <c r="F156" s="49" t="s">
        <v>566</v>
      </c>
    </row>
    <row r="157" spans="1:7" ht="15" customHeight="1" x14ac:dyDescent="0.25">
      <c r="A157" s="49">
        <v>144628</v>
      </c>
      <c r="B157" s="49" t="s">
        <v>772</v>
      </c>
      <c r="C157" t="s">
        <v>357</v>
      </c>
      <c r="D157">
        <f t="shared" si="3"/>
        <v>144628</v>
      </c>
      <c r="F157" s="49" t="s">
        <v>861</v>
      </c>
    </row>
    <row r="158" spans="1:7" x14ac:dyDescent="0.25">
      <c r="A158">
        <v>144425</v>
      </c>
      <c r="B158" t="s">
        <v>894</v>
      </c>
      <c r="C158" t="s">
        <v>537</v>
      </c>
      <c r="D158" t="s">
        <v>23</v>
      </c>
      <c r="F158" s="49" t="s">
        <v>3916</v>
      </c>
    </row>
    <row r="159" spans="1:7" x14ac:dyDescent="0.25">
      <c r="A159">
        <v>2317</v>
      </c>
      <c r="B159" s="64" t="s">
        <v>2567</v>
      </c>
      <c r="C159" t="s">
        <v>126</v>
      </c>
      <c r="D159">
        <f t="shared" si="3"/>
        <v>2317</v>
      </c>
      <c r="E159" s="49" t="s">
        <v>23</v>
      </c>
      <c r="F159" s="49" t="s">
        <v>946</v>
      </c>
    </row>
    <row r="160" spans="1:7" x14ac:dyDescent="0.25">
      <c r="A160">
        <v>144619</v>
      </c>
      <c r="B160" t="s">
        <v>822</v>
      </c>
      <c r="C160" t="s">
        <v>62</v>
      </c>
      <c r="D160">
        <f t="shared" si="3"/>
        <v>144619</v>
      </c>
      <c r="F160" s="49" t="s">
        <v>861</v>
      </c>
    </row>
    <row r="161" spans="1:8" x14ac:dyDescent="0.25">
      <c r="A161">
        <v>2423</v>
      </c>
      <c r="B161" t="s">
        <v>2569</v>
      </c>
      <c r="C161" t="s">
        <v>47</v>
      </c>
      <c r="D161">
        <f t="shared" si="3"/>
        <v>2423</v>
      </c>
      <c r="E161" s="49"/>
      <c r="F161" s="49" t="s">
        <v>861</v>
      </c>
    </row>
    <row r="162" spans="1:8" x14ac:dyDescent="0.25">
      <c r="A162">
        <v>144298</v>
      </c>
      <c r="B162" s="49" t="s">
        <v>789</v>
      </c>
      <c r="C162" t="s">
        <v>75</v>
      </c>
      <c r="D162">
        <f t="shared" si="3"/>
        <v>144298</v>
      </c>
      <c r="F162" s="49" t="s">
        <v>566</v>
      </c>
    </row>
    <row r="163" spans="1:8" x14ac:dyDescent="0.25">
      <c r="A163">
        <v>2223</v>
      </c>
      <c r="B163" s="49" t="s">
        <v>293</v>
      </c>
      <c r="C163" s="49" t="s">
        <v>47</v>
      </c>
      <c r="D163">
        <f t="shared" si="3"/>
        <v>2223</v>
      </c>
      <c r="E163" s="49"/>
      <c r="F163" s="49" t="s">
        <v>566</v>
      </c>
    </row>
    <row r="164" spans="1:8" x14ac:dyDescent="0.25">
      <c r="A164">
        <v>4362</v>
      </c>
      <c r="B164" t="s">
        <v>3113</v>
      </c>
      <c r="C164" s="49" t="s">
        <v>36</v>
      </c>
      <c r="D164">
        <f t="shared" si="3"/>
        <v>4362</v>
      </c>
      <c r="F164" s="59" t="s">
        <v>566</v>
      </c>
    </row>
    <row r="165" spans="1:8" x14ac:dyDescent="0.25">
      <c r="A165">
        <v>2208</v>
      </c>
      <c r="B165" s="49" t="s">
        <v>302</v>
      </c>
      <c r="C165" s="49" t="s">
        <v>283</v>
      </c>
      <c r="D165">
        <f t="shared" si="3"/>
        <v>2208</v>
      </c>
      <c r="E165" s="49"/>
      <c r="F165" s="49" t="s">
        <v>566</v>
      </c>
    </row>
    <row r="166" spans="1:8" x14ac:dyDescent="0.25">
      <c r="A166" s="49">
        <v>144598</v>
      </c>
      <c r="B166" s="49" t="s">
        <v>144</v>
      </c>
      <c r="C166" s="49" t="s">
        <v>14</v>
      </c>
      <c r="D166">
        <f t="shared" si="3"/>
        <v>144598</v>
      </c>
      <c r="E166" s="49"/>
      <c r="F166" s="49" t="s">
        <v>861</v>
      </c>
      <c r="G166" s="49"/>
      <c r="H166" s="49"/>
    </row>
    <row r="167" spans="1:8" x14ac:dyDescent="0.25">
      <c r="A167" s="49">
        <v>1251</v>
      </c>
      <c r="B167" s="49" t="s">
        <v>156</v>
      </c>
      <c r="C167" s="49" t="s">
        <v>14</v>
      </c>
      <c r="D167">
        <f t="shared" si="3"/>
        <v>1251</v>
      </c>
      <c r="E167" s="49"/>
      <c r="F167" s="49" t="s">
        <v>861</v>
      </c>
      <c r="G167" s="49"/>
      <c r="H167" s="49"/>
    </row>
    <row r="168" spans="1:8" x14ac:dyDescent="0.25">
      <c r="A168" s="49">
        <v>144443</v>
      </c>
      <c r="B168" s="49" t="s">
        <v>168</v>
      </c>
      <c r="C168" s="49" t="s">
        <v>14</v>
      </c>
      <c r="D168">
        <f t="shared" ref="D168:D230" si="4">A168</f>
        <v>144443</v>
      </c>
      <c r="E168" s="49"/>
      <c r="F168" s="49" t="s">
        <v>861</v>
      </c>
      <c r="G168" s="49"/>
      <c r="H168" s="49"/>
    </row>
    <row r="169" spans="1:8" x14ac:dyDescent="0.25">
      <c r="A169" s="7">
        <v>2944</v>
      </c>
      <c r="B169" s="49" t="s">
        <v>605</v>
      </c>
      <c r="C169" t="s">
        <v>496</v>
      </c>
      <c r="D169">
        <f t="shared" si="4"/>
        <v>2944</v>
      </c>
      <c r="F169" s="49" t="s">
        <v>566</v>
      </c>
    </row>
    <row r="170" spans="1:8" x14ac:dyDescent="0.25">
      <c r="A170" t="s">
        <v>23</v>
      </c>
      <c r="B170" t="s">
        <v>605</v>
      </c>
      <c r="C170" s="49" t="s">
        <v>496</v>
      </c>
      <c r="D170" t="str">
        <f t="shared" si="4"/>
        <v xml:space="preserve"> </v>
      </c>
      <c r="F170" s="49" t="s">
        <v>566</v>
      </c>
    </row>
    <row r="171" spans="1:8" x14ac:dyDescent="0.25">
      <c r="A171">
        <v>2264</v>
      </c>
      <c r="B171" t="s">
        <v>748</v>
      </c>
      <c r="C171" t="s">
        <v>107</v>
      </c>
      <c r="D171">
        <f t="shared" si="4"/>
        <v>2264</v>
      </c>
      <c r="F171" s="49" t="s">
        <v>566</v>
      </c>
    </row>
    <row r="172" spans="1:8" x14ac:dyDescent="0.25">
      <c r="A172">
        <v>144515</v>
      </c>
      <c r="B172" t="s">
        <v>826</v>
      </c>
      <c r="C172" t="s">
        <v>39</v>
      </c>
      <c r="D172">
        <f t="shared" si="4"/>
        <v>144515</v>
      </c>
      <c r="F172" s="49" t="s">
        <v>861</v>
      </c>
    </row>
    <row r="173" spans="1:8" x14ac:dyDescent="0.25">
      <c r="A173">
        <v>144328</v>
      </c>
      <c r="B173" s="49" t="s">
        <v>572</v>
      </c>
      <c r="C173" t="s">
        <v>14</v>
      </c>
      <c r="D173">
        <f t="shared" si="4"/>
        <v>144328</v>
      </c>
      <c r="E173" s="49"/>
      <c r="F173" s="49" t="s">
        <v>861</v>
      </c>
    </row>
    <row r="174" spans="1:8" x14ac:dyDescent="0.25">
      <c r="A174">
        <v>1290</v>
      </c>
      <c r="B174" s="49" t="s">
        <v>286</v>
      </c>
      <c r="C174" t="s">
        <v>53</v>
      </c>
      <c r="D174">
        <f t="shared" si="4"/>
        <v>1290</v>
      </c>
      <c r="F174" s="49" t="s">
        <v>566</v>
      </c>
    </row>
    <row r="175" spans="1:8" x14ac:dyDescent="0.25">
      <c r="A175">
        <v>2170</v>
      </c>
      <c r="B175" s="49" t="s">
        <v>281</v>
      </c>
      <c r="C175" s="49" t="s">
        <v>32</v>
      </c>
      <c r="D175">
        <f t="shared" si="4"/>
        <v>2170</v>
      </c>
      <c r="F175" s="49" t="s">
        <v>566</v>
      </c>
    </row>
    <row r="176" spans="1:8" x14ac:dyDescent="0.25">
      <c r="A176">
        <v>144346</v>
      </c>
      <c r="B176" s="49" t="s">
        <v>343</v>
      </c>
      <c r="C176" t="s">
        <v>32</v>
      </c>
      <c r="D176">
        <f t="shared" si="4"/>
        <v>144346</v>
      </c>
      <c r="F176" s="49" t="s">
        <v>566</v>
      </c>
    </row>
    <row r="177" spans="1:6" x14ac:dyDescent="0.25">
      <c r="A177">
        <v>144281</v>
      </c>
      <c r="B177" s="49" t="s">
        <v>564</v>
      </c>
      <c r="C177" s="49" t="s">
        <v>504</v>
      </c>
      <c r="D177">
        <f t="shared" si="4"/>
        <v>144281</v>
      </c>
      <c r="F177" s="49" t="s">
        <v>566</v>
      </c>
    </row>
    <row r="178" spans="1:6" x14ac:dyDescent="0.25">
      <c r="A178">
        <v>2329</v>
      </c>
      <c r="B178" t="s">
        <v>1249</v>
      </c>
      <c r="C178" t="s">
        <v>251</v>
      </c>
      <c r="D178">
        <f t="shared" si="4"/>
        <v>2329</v>
      </c>
      <c r="E178" s="49"/>
      <c r="F178" s="49" t="s">
        <v>566</v>
      </c>
    </row>
    <row r="179" spans="1:6" x14ac:dyDescent="0.25">
      <c r="A179">
        <v>1279</v>
      </c>
      <c r="B179" t="s">
        <v>222</v>
      </c>
      <c r="C179" s="49" t="s">
        <v>41</v>
      </c>
      <c r="D179">
        <f t="shared" si="4"/>
        <v>1279</v>
      </c>
      <c r="F179" s="49" t="s">
        <v>566</v>
      </c>
    </row>
    <row r="180" spans="1:6" x14ac:dyDescent="0.25">
      <c r="A180">
        <v>1280</v>
      </c>
      <c r="B180" t="s">
        <v>545</v>
      </c>
      <c r="C180" s="49" t="s">
        <v>41</v>
      </c>
      <c r="D180">
        <f t="shared" si="4"/>
        <v>1280</v>
      </c>
      <c r="F180" s="49" t="s">
        <v>566</v>
      </c>
    </row>
    <row r="181" spans="1:6" x14ac:dyDescent="0.25">
      <c r="A181">
        <v>144568</v>
      </c>
      <c r="B181" t="s">
        <v>2992</v>
      </c>
      <c r="C181" s="49" t="s">
        <v>51</v>
      </c>
      <c r="D181">
        <f t="shared" si="4"/>
        <v>144568</v>
      </c>
      <c r="E181" s="49" t="s">
        <v>23</v>
      </c>
      <c r="F181" s="49" t="s">
        <v>566</v>
      </c>
    </row>
    <row r="182" spans="1:6" x14ac:dyDescent="0.25">
      <c r="A182" s="49">
        <v>3127</v>
      </c>
      <c r="B182" t="s">
        <v>916</v>
      </c>
      <c r="C182" t="s">
        <v>3254</v>
      </c>
      <c r="D182">
        <f t="shared" si="4"/>
        <v>3127</v>
      </c>
      <c r="F182" s="49" t="s">
        <v>861</v>
      </c>
    </row>
    <row r="183" spans="1:6" x14ac:dyDescent="0.25">
      <c r="A183">
        <v>2399</v>
      </c>
      <c r="B183" t="s">
        <v>1258</v>
      </c>
      <c r="C183" t="s">
        <v>452</v>
      </c>
      <c r="D183">
        <f t="shared" si="4"/>
        <v>2399</v>
      </c>
      <c r="E183" s="49"/>
      <c r="F183" s="49" t="s">
        <v>861</v>
      </c>
    </row>
    <row r="184" spans="1:6" x14ac:dyDescent="0.25">
      <c r="A184">
        <v>2342</v>
      </c>
      <c r="B184" t="s">
        <v>1260</v>
      </c>
      <c r="C184" t="s">
        <v>251</v>
      </c>
      <c r="D184">
        <f t="shared" si="4"/>
        <v>2342</v>
      </c>
      <c r="E184" s="49" t="s">
        <v>23</v>
      </c>
      <c r="F184" s="49" t="s">
        <v>566</v>
      </c>
    </row>
    <row r="185" spans="1:6" x14ac:dyDescent="0.25">
      <c r="A185">
        <v>144408</v>
      </c>
      <c r="B185" s="5" t="s">
        <v>513</v>
      </c>
      <c r="C185" t="s">
        <v>186</v>
      </c>
      <c r="D185">
        <f t="shared" si="4"/>
        <v>144408</v>
      </c>
      <c r="F185" s="49" t="s">
        <v>566</v>
      </c>
    </row>
    <row r="186" spans="1:6" x14ac:dyDescent="0.25">
      <c r="A186" s="49">
        <v>144463</v>
      </c>
      <c r="B186" s="49" t="s">
        <v>869</v>
      </c>
      <c r="C186" t="s">
        <v>109</v>
      </c>
      <c r="D186">
        <f t="shared" si="4"/>
        <v>144463</v>
      </c>
      <c r="F186" s="49" t="s">
        <v>861</v>
      </c>
    </row>
    <row r="187" spans="1:6" x14ac:dyDescent="0.25">
      <c r="A187" s="49">
        <v>2192</v>
      </c>
      <c r="B187" s="49" t="s">
        <v>155</v>
      </c>
      <c r="C187" t="s">
        <v>84</v>
      </c>
      <c r="D187">
        <f t="shared" si="4"/>
        <v>2192</v>
      </c>
      <c r="F187" s="49" t="s">
        <v>566</v>
      </c>
    </row>
    <row r="188" spans="1:6" x14ac:dyDescent="0.25">
      <c r="A188">
        <v>144388</v>
      </c>
      <c r="B188" s="49" t="s">
        <v>650</v>
      </c>
      <c r="C188" t="s">
        <v>32</v>
      </c>
      <c r="D188">
        <f t="shared" si="4"/>
        <v>144388</v>
      </c>
      <c r="F188" s="49" t="s">
        <v>566</v>
      </c>
    </row>
    <row r="189" spans="1:6" x14ac:dyDescent="0.25">
      <c r="A189">
        <v>144439</v>
      </c>
      <c r="B189" s="49" t="s">
        <v>785</v>
      </c>
      <c r="C189" t="s">
        <v>32</v>
      </c>
      <c r="D189">
        <f t="shared" si="4"/>
        <v>144439</v>
      </c>
      <c r="F189" s="49" t="s">
        <v>566</v>
      </c>
    </row>
    <row r="190" spans="1:6" x14ac:dyDescent="0.25">
      <c r="A190">
        <v>4407</v>
      </c>
      <c r="B190" t="s">
        <v>3002</v>
      </c>
      <c r="C190" t="s">
        <v>3054</v>
      </c>
      <c r="D190">
        <f t="shared" si="4"/>
        <v>4407</v>
      </c>
      <c r="E190" s="48" t="s">
        <v>2912</v>
      </c>
      <c r="F190" s="49" t="s">
        <v>861</v>
      </c>
    </row>
    <row r="191" spans="1:6" x14ac:dyDescent="0.25">
      <c r="A191">
        <v>2229</v>
      </c>
      <c r="B191" s="49" t="s">
        <v>573</v>
      </c>
      <c r="C191" t="s">
        <v>14</v>
      </c>
      <c r="D191">
        <f t="shared" si="4"/>
        <v>2229</v>
      </c>
      <c r="E191" s="49"/>
      <c r="F191" s="49" t="s">
        <v>566</v>
      </c>
    </row>
    <row r="192" spans="1:6" x14ac:dyDescent="0.25">
      <c r="A192" s="49">
        <v>144411</v>
      </c>
      <c r="B192" s="49" t="s">
        <v>15</v>
      </c>
      <c r="C192" s="49" t="s">
        <v>140</v>
      </c>
      <c r="D192">
        <f t="shared" si="4"/>
        <v>144411</v>
      </c>
      <c r="E192" s="49" t="s">
        <v>23</v>
      </c>
      <c r="F192" s="49" t="s">
        <v>566</v>
      </c>
    </row>
    <row r="193" spans="1:7" x14ac:dyDescent="0.25">
      <c r="A193">
        <v>2917</v>
      </c>
      <c r="B193" s="49" t="s">
        <v>802</v>
      </c>
      <c r="C193" t="s">
        <v>14</v>
      </c>
      <c r="D193">
        <f t="shared" si="4"/>
        <v>2917</v>
      </c>
      <c r="F193" s="49" t="s">
        <v>861</v>
      </c>
    </row>
    <row r="194" spans="1:7" x14ac:dyDescent="0.25">
      <c r="A194">
        <v>4302</v>
      </c>
      <c r="B194" s="49" t="s">
        <v>1280</v>
      </c>
      <c r="C194" t="s">
        <v>109</v>
      </c>
      <c r="D194">
        <f t="shared" si="4"/>
        <v>4302</v>
      </c>
      <c r="F194" s="49" t="s">
        <v>861</v>
      </c>
    </row>
    <row r="195" spans="1:7" x14ac:dyDescent="0.25">
      <c r="A195">
        <v>2877</v>
      </c>
      <c r="B195" s="49" t="s">
        <v>707</v>
      </c>
      <c r="C195" t="s">
        <v>84</v>
      </c>
      <c r="D195">
        <f t="shared" si="4"/>
        <v>2877</v>
      </c>
      <c r="F195" s="49" t="s">
        <v>861</v>
      </c>
    </row>
    <row r="196" spans="1:7" x14ac:dyDescent="0.25">
      <c r="A196">
        <v>2219</v>
      </c>
      <c r="B196" s="49" t="s">
        <v>303</v>
      </c>
      <c r="C196" s="49" t="s">
        <v>330</v>
      </c>
      <c r="D196">
        <f t="shared" si="4"/>
        <v>2219</v>
      </c>
      <c r="E196" s="49" t="s">
        <v>23</v>
      </c>
      <c r="F196" s="49" t="s">
        <v>566</v>
      </c>
      <c r="G196" t="s">
        <v>23</v>
      </c>
    </row>
    <row r="197" spans="1:7" x14ac:dyDescent="0.25">
      <c r="A197">
        <v>144410</v>
      </c>
      <c r="B197" t="s">
        <v>804</v>
      </c>
      <c r="C197" t="s">
        <v>195</v>
      </c>
      <c r="D197">
        <f t="shared" si="4"/>
        <v>144410</v>
      </c>
      <c r="F197" s="49" t="s">
        <v>861</v>
      </c>
    </row>
    <row r="198" spans="1:7" x14ac:dyDescent="0.25">
      <c r="A198">
        <v>144476</v>
      </c>
      <c r="B198" s="49" t="s">
        <v>210</v>
      </c>
      <c r="C198" t="s">
        <v>358</v>
      </c>
      <c r="D198">
        <f t="shared" si="4"/>
        <v>144476</v>
      </c>
      <c r="E198" s="49" t="s">
        <v>23</v>
      </c>
      <c r="F198" s="49" t="s">
        <v>566</v>
      </c>
    </row>
    <row r="199" spans="1:7" x14ac:dyDescent="0.25">
      <c r="A199">
        <v>144513</v>
      </c>
      <c r="B199" s="49" t="s">
        <v>645</v>
      </c>
      <c r="C199" t="s">
        <v>746</v>
      </c>
      <c r="D199">
        <f t="shared" si="4"/>
        <v>144513</v>
      </c>
      <c r="F199" s="49" t="s">
        <v>861</v>
      </c>
    </row>
    <row r="200" spans="1:7" x14ac:dyDescent="0.25">
      <c r="A200" t="s">
        <v>23</v>
      </c>
      <c r="B200" t="s">
        <v>872</v>
      </c>
      <c r="C200" t="s">
        <v>32</v>
      </c>
      <c r="D200" t="str">
        <f t="shared" si="4"/>
        <v xml:space="preserve"> </v>
      </c>
      <c r="F200" s="49" t="s">
        <v>566</v>
      </c>
      <c r="G200" s="49" t="s">
        <v>909</v>
      </c>
    </row>
    <row r="201" spans="1:7" x14ac:dyDescent="0.25">
      <c r="A201">
        <v>144377</v>
      </c>
      <c r="B201" t="s">
        <v>2995</v>
      </c>
      <c r="C201" t="s">
        <v>2875</v>
      </c>
      <c r="D201">
        <f t="shared" si="4"/>
        <v>144377</v>
      </c>
      <c r="F201" s="49" t="s">
        <v>566</v>
      </c>
      <c r="G201" t="s">
        <v>23</v>
      </c>
    </row>
    <row r="202" spans="1:7" x14ac:dyDescent="0.25">
      <c r="A202">
        <v>144381</v>
      </c>
      <c r="B202" s="49" t="s">
        <v>770</v>
      </c>
      <c r="C202" t="s">
        <v>36</v>
      </c>
      <c r="D202">
        <f t="shared" si="4"/>
        <v>144381</v>
      </c>
      <c r="F202" s="49" t="s">
        <v>566</v>
      </c>
      <c r="G202" s="49"/>
    </row>
    <row r="203" spans="1:7" x14ac:dyDescent="0.25">
      <c r="A203" t="s">
        <v>23</v>
      </c>
      <c r="B203" s="49" t="s">
        <v>495</v>
      </c>
      <c r="C203" s="49" t="s">
        <v>32</v>
      </c>
      <c r="D203" t="str">
        <f t="shared" si="4"/>
        <v xml:space="preserve"> </v>
      </c>
      <c r="F203" s="49" t="s">
        <v>566</v>
      </c>
      <c r="G203" s="49" t="s">
        <v>4248</v>
      </c>
    </row>
    <row r="204" spans="1:7" x14ac:dyDescent="0.25">
      <c r="A204">
        <v>2173</v>
      </c>
      <c r="B204" s="49" t="s">
        <v>64</v>
      </c>
      <c r="C204" t="s">
        <v>32</v>
      </c>
      <c r="D204">
        <f t="shared" si="4"/>
        <v>2173</v>
      </c>
      <c r="E204" s="49" t="s">
        <v>23</v>
      </c>
      <c r="F204" s="49" t="s">
        <v>566</v>
      </c>
      <c r="G204" t="s">
        <v>23</v>
      </c>
    </row>
    <row r="205" spans="1:7" x14ac:dyDescent="0.25">
      <c r="A205">
        <v>3146</v>
      </c>
      <c r="B205" t="s">
        <v>719</v>
      </c>
      <c r="C205" t="s">
        <v>761</v>
      </c>
      <c r="D205">
        <f t="shared" si="4"/>
        <v>3146</v>
      </c>
      <c r="F205" s="49" t="s">
        <v>861</v>
      </c>
    </row>
    <row r="206" spans="1:7" x14ac:dyDescent="0.25">
      <c r="A206">
        <v>144620</v>
      </c>
      <c r="B206" s="49" t="s">
        <v>19</v>
      </c>
      <c r="C206" t="s">
        <v>20</v>
      </c>
      <c r="D206">
        <f t="shared" si="4"/>
        <v>144620</v>
      </c>
      <c r="E206" s="49" t="s">
        <v>23</v>
      </c>
      <c r="F206" s="49" t="s">
        <v>566</v>
      </c>
    </row>
    <row r="207" spans="1:7" x14ac:dyDescent="0.25">
      <c r="A207" s="49">
        <v>144567</v>
      </c>
      <c r="B207" s="49" t="s">
        <v>92</v>
      </c>
      <c r="C207" s="49" t="s">
        <v>20</v>
      </c>
      <c r="D207">
        <f t="shared" si="4"/>
        <v>144567</v>
      </c>
      <c r="E207" s="49" t="s">
        <v>23</v>
      </c>
      <c r="F207" s="49" t="s">
        <v>566</v>
      </c>
    </row>
    <row r="208" spans="1:7" x14ac:dyDescent="0.25">
      <c r="A208">
        <v>4404</v>
      </c>
      <c r="B208" t="s">
        <v>3059</v>
      </c>
      <c r="C208" t="s">
        <v>135</v>
      </c>
      <c r="D208">
        <f t="shared" si="4"/>
        <v>4404</v>
      </c>
      <c r="E208" s="49" t="s">
        <v>23</v>
      </c>
      <c r="F208" s="49" t="s">
        <v>566</v>
      </c>
    </row>
    <row r="209" spans="1:8" x14ac:dyDescent="0.25">
      <c r="A209">
        <v>2396</v>
      </c>
      <c r="B209" t="s">
        <v>1300</v>
      </c>
      <c r="C209" t="s">
        <v>452</v>
      </c>
      <c r="D209">
        <f t="shared" si="4"/>
        <v>2396</v>
      </c>
      <c r="E209" s="49"/>
      <c r="F209" s="49" t="s">
        <v>861</v>
      </c>
    </row>
    <row r="210" spans="1:8" x14ac:dyDescent="0.25">
      <c r="A210">
        <v>4341</v>
      </c>
      <c r="B210" t="s">
        <v>1302</v>
      </c>
      <c r="C210" t="s">
        <v>283</v>
      </c>
      <c r="D210">
        <f t="shared" si="4"/>
        <v>4341</v>
      </c>
      <c r="E210" s="49"/>
      <c r="F210" s="49" t="s">
        <v>861</v>
      </c>
    </row>
    <row r="211" spans="1:8" x14ac:dyDescent="0.25">
      <c r="A211">
        <v>2912</v>
      </c>
      <c r="B211" s="49" t="s">
        <v>812</v>
      </c>
      <c r="C211" t="s">
        <v>283</v>
      </c>
      <c r="D211">
        <f t="shared" si="4"/>
        <v>2912</v>
      </c>
      <c r="F211" s="49" t="s">
        <v>861</v>
      </c>
    </row>
    <row r="212" spans="1:8" x14ac:dyDescent="0.25">
      <c r="A212">
        <v>144491</v>
      </c>
      <c r="B212" s="49" t="s">
        <v>228</v>
      </c>
      <c r="C212" t="s">
        <v>14</v>
      </c>
      <c r="D212">
        <f t="shared" si="4"/>
        <v>144491</v>
      </c>
      <c r="E212" s="49" t="s">
        <v>23</v>
      </c>
      <c r="F212" s="49" t="s">
        <v>566</v>
      </c>
    </row>
    <row r="213" spans="1:8" x14ac:dyDescent="0.25">
      <c r="A213">
        <v>1311</v>
      </c>
      <c r="B213" t="s">
        <v>3589</v>
      </c>
      <c r="C213" s="49" t="s">
        <v>41</v>
      </c>
      <c r="D213">
        <f t="shared" si="4"/>
        <v>1311</v>
      </c>
      <c r="F213" s="49" t="s">
        <v>566</v>
      </c>
    </row>
    <row r="214" spans="1:8" x14ac:dyDescent="0.25">
      <c r="B214" s="49" t="s">
        <v>331</v>
      </c>
      <c r="C214" s="49" t="s">
        <v>330</v>
      </c>
      <c r="D214">
        <f t="shared" si="4"/>
        <v>0</v>
      </c>
      <c r="E214" s="49" t="s">
        <v>23</v>
      </c>
      <c r="F214" s="49" t="s">
        <v>566</v>
      </c>
      <c r="G214" t="s">
        <v>23</v>
      </c>
      <c r="H214" t="s">
        <v>23</v>
      </c>
    </row>
    <row r="215" spans="1:8" x14ac:dyDescent="0.25">
      <c r="A215">
        <v>4424</v>
      </c>
      <c r="B215" t="s">
        <v>3194</v>
      </c>
      <c r="C215" s="49" t="s">
        <v>128</v>
      </c>
      <c r="D215">
        <f t="shared" si="4"/>
        <v>4424</v>
      </c>
      <c r="E215" t="s">
        <v>23</v>
      </c>
      <c r="F215" s="49" t="s">
        <v>566</v>
      </c>
    </row>
    <row r="216" spans="1:8" ht="15.75" x14ac:dyDescent="0.25">
      <c r="A216">
        <v>4425</v>
      </c>
      <c r="B216" t="s">
        <v>2586</v>
      </c>
      <c r="C216" t="s">
        <v>895</v>
      </c>
      <c r="D216">
        <f t="shared" si="4"/>
        <v>4425</v>
      </c>
      <c r="E216" s="49"/>
      <c r="F216" s="49" t="s">
        <v>861</v>
      </c>
      <c r="G216" s="62" t="s">
        <v>23</v>
      </c>
    </row>
    <row r="217" spans="1:8" x14ac:dyDescent="0.25">
      <c r="A217" s="49">
        <v>3104</v>
      </c>
      <c r="B217" s="49" t="s">
        <v>874</v>
      </c>
      <c r="C217" t="s">
        <v>14</v>
      </c>
      <c r="D217">
        <f t="shared" si="4"/>
        <v>3104</v>
      </c>
      <c r="F217" s="49" t="s">
        <v>861</v>
      </c>
    </row>
    <row r="218" spans="1:8" x14ac:dyDescent="0.25">
      <c r="A218">
        <v>2352</v>
      </c>
      <c r="B218" s="64" t="s">
        <v>3161</v>
      </c>
      <c r="C218" t="s">
        <v>36</v>
      </c>
      <c r="D218">
        <f t="shared" si="4"/>
        <v>2352</v>
      </c>
      <c r="E218" s="49"/>
      <c r="F218" s="49" t="s">
        <v>566</v>
      </c>
    </row>
    <row r="219" spans="1:8" x14ac:dyDescent="0.25">
      <c r="A219" s="3">
        <v>144558</v>
      </c>
      <c r="B219" s="49" t="s">
        <v>205</v>
      </c>
      <c r="C219" t="s">
        <v>101</v>
      </c>
      <c r="D219">
        <f t="shared" si="4"/>
        <v>144558</v>
      </c>
      <c r="E219" s="3" t="s">
        <v>259</v>
      </c>
    </row>
    <row r="220" spans="1:8" x14ac:dyDescent="0.25">
      <c r="A220" s="49">
        <v>2316</v>
      </c>
      <c r="B220" s="49" t="s">
        <v>1326</v>
      </c>
      <c r="C220" s="49" t="s">
        <v>153</v>
      </c>
      <c r="D220">
        <f t="shared" si="4"/>
        <v>2316</v>
      </c>
      <c r="E220" s="49"/>
      <c r="F220" t="s">
        <v>566</v>
      </c>
    </row>
    <row r="221" spans="1:8" x14ac:dyDescent="0.25">
      <c r="A221" s="49">
        <v>2426</v>
      </c>
      <c r="B221" s="49" t="s">
        <v>2986</v>
      </c>
      <c r="C221" s="49" t="s">
        <v>2982</v>
      </c>
      <c r="D221">
        <f t="shared" si="4"/>
        <v>2426</v>
      </c>
      <c r="E221" s="49"/>
      <c r="F221" s="49" t="s">
        <v>861</v>
      </c>
    </row>
    <row r="222" spans="1:8" x14ac:dyDescent="0.25">
      <c r="A222">
        <v>4390</v>
      </c>
      <c r="B222" t="s">
        <v>2588</v>
      </c>
      <c r="C222" t="s">
        <v>2589</v>
      </c>
      <c r="D222">
        <f t="shared" si="4"/>
        <v>4390</v>
      </c>
      <c r="E222" s="49"/>
      <c r="F222" s="49" t="s">
        <v>566</v>
      </c>
    </row>
    <row r="223" spans="1:8" x14ac:dyDescent="0.25">
      <c r="A223" t="s">
        <v>23</v>
      </c>
      <c r="B223" s="49" t="s">
        <v>163</v>
      </c>
      <c r="C223" t="s">
        <v>101</v>
      </c>
      <c r="D223" t="str">
        <f t="shared" si="4"/>
        <v xml:space="preserve"> </v>
      </c>
      <c r="E223" s="49" t="s">
        <v>23</v>
      </c>
      <c r="F223" s="49" t="s">
        <v>861</v>
      </c>
      <c r="G223" s="49" t="s">
        <v>3556</v>
      </c>
      <c r="H223">
        <v>144495</v>
      </c>
    </row>
    <row r="224" spans="1:8" x14ac:dyDescent="0.25">
      <c r="B224" s="49" t="s">
        <v>574</v>
      </c>
      <c r="C224" t="s">
        <v>14</v>
      </c>
      <c r="D224">
        <f t="shared" si="4"/>
        <v>0</v>
      </c>
      <c r="F224" s="49" t="s">
        <v>566</v>
      </c>
    </row>
    <row r="225" spans="1:8" x14ac:dyDescent="0.25">
      <c r="A225">
        <v>144466</v>
      </c>
      <c r="B225" t="s">
        <v>680</v>
      </c>
      <c r="C225" t="s">
        <v>141</v>
      </c>
      <c r="D225">
        <f t="shared" si="4"/>
        <v>144466</v>
      </c>
      <c r="F225" s="49" t="s">
        <v>861</v>
      </c>
    </row>
    <row r="226" spans="1:8" x14ac:dyDescent="0.25">
      <c r="A226">
        <v>2188</v>
      </c>
      <c r="B226" s="49" t="s">
        <v>278</v>
      </c>
      <c r="C226" t="s">
        <v>171</v>
      </c>
      <c r="D226">
        <f t="shared" si="4"/>
        <v>2188</v>
      </c>
      <c r="E226" t="s">
        <v>23</v>
      </c>
      <c r="F226" s="49" t="s">
        <v>566</v>
      </c>
    </row>
    <row r="227" spans="1:8" x14ac:dyDescent="0.25">
      <c r="A227">
        <v>144375</v>
      </c>
      <c r="B227" s="5" t="s">
        <v>514</v>
      </c>
      <c r="C227" t="s">
        <v>186</v>
      </c>
      <c r="D227">
        <f t="shared" si="4"/>
        <v>144375</v>
      </c>
      <c r="F227" s="49" t="s">
        <v>566</v>
      </c>
    </row>
    <row r="228" spans="1:8" x14ac:dyDescent="0.25">
      <c r="A228">
        <v>2314</v>
      </c>
      <c r="B228" t="s">
        <v>3013</v>
      </c>
      <c r="C228" t="s">
        <v>140</v>
      </c>
      <c r="D228">
        <f t="shared" si="4"/>
        <v>2314</v>
      </c>
      <c r="F228" s="49" t="s">
        <v>566</v>
      </c>
    </row>
    <row r="229" spans="1:8" x14ac:dyDescent="0.25">
      <c r="A229">
        <v>4415</v>
      </c>
      <c r="B229" t="s">
        <v>2914</v>
      </c>
      <c r="C229" s="49" t="s">
        <v>36</v>
      </c>
      <c r="D229" s="49">
        <f t="shared" si="4"/>
        <v>4415</v>
      </c>
      <c r="E229" s="49"/>
      <c r="F229" s="59" t="s">
        <v>566</v>
      </c>
    </row>
    <row r="230" spans="1:8" x14ac:dyDescent="0.25">
      <c r="A230">
        <v>144271</v>
      </c>
      <c r="B230" s="49" t="s">
        <v>1340</v>
      </c>
      <c r="C230" t="s">
        <v>32</v>
      </c>
      <c r="D230">
        <f t="shared" si="4"/>
        <v>144271</v>
      </c>
      <c r="F230" s="49" t="s">
        <v>566</v>
      </c>
    </row>
    <row r="231" spans="1:8" x14ac:dyDescent="0.25">
      <c r="A231">
        <v>144610</v>
      </c>
      <c r="B231" s="49" t="s">
        <v>1342</v>
      </c>
      <c r="C231" t="s">
        <v>32</v>
      </c>
      <c r="D231">
        <f t="shared" ref="D231:D292" si="5">A231</f>
        <v>144610</v>
      </c>
      <c r="F231" s="49" t="s">
        <v>566</v>
      </c>
    </row>
    <row r="232" spans="1:8" x14ac:dyDescent="0.25">
      <c r="A232">
        <v>144260</v>
      </c>
      <c r="B232" s="49" t="s">
        <v>508</v>
      </c>
      <c r="C232" s="49" t="s">
        <v>22</v>
      </c>
      <c r="D232">
        <f t="shared" si="5"/>
        <v>144260</v>
      </c>
      <c r="F232" s="49" t="s">
        <v>566</v>
      </c>
    </row>
    <row r="233" spans="1:8" x14ac:dyDescent="0.25">
      <c r="A233">
        <v>2285</v>
      </c>
      <c r="B233" t="s">
        <v>838</v>
      </c>
      <c r="C233" t="s">
        <v>213</v>
      </c>
      <c r="D233">
        <f t="shared" si="5"/>
        <v>2285</v>
      </c>
      <c r="F233" s="49" t="s">
        <v>566</v>
      </c>
    </row>
    <row r="234" spans="1:8" x14ac:dyDescent="0.25">
      <c r="A234" s="49">
        <v>2951</v>
      </c>
      <c r="B234" s="5" t="s">
        <v>613</v>
      </c>
      <c r="C234" s="49" t="s">
        <v>204</v>
      </c>
      <c r="D234">
        <f t="shared" si="5"/>
        <v>2951</v>
      </c>
      <c r="E234" s="49"/>
      <c r="F234" s="49" t="s">
        <v>566</v>
      </c>
      <c r="G234" s="49"/>
      <c r="H234" s="49"/>
    </row>
    <row r="235" spans="1:8" x14ac:dyDescent="0.25">
      <c r="A235">
        <v>144406</v>
      </c>
      <c r="B235" s="49" t="s">
        <v>575</v>
      </c>
      <c r="C235" t="s">
        <v>14</v>
      </c>
      <c r="D235">
        <f t="shared" si="5"/>
        <v>144406</v>
      </c>
      <c r="F235" s="49" t="s">
        <v>566</v>
      </c>
    </row>
    <row r="236" spans="1:8" x14ac:dyDescent="0.25">
      <c r="A236">
        <v>2953</v>
      </c>
      <c r="B236" s="5" t="s">
        <v>614</v>
      </c>
      <c r="C236" t="s">
        <v>204</v>
      </c>
      <c r="D236">
        <f t="shared" si="5"/>
        <v>2953</v>
      </c>
      <c r="F236" s="49" t="s">
        <v>566</v>
      </c>
    </row>
    <row r="237" spans="1:8" x14ac:dyDescent="0.25">
      <c r="A237" s="49">
        <v>144460</v>
      </c>
      <c r="B237" s="49" t="s">
        <v>122</v>
      </c>
      <c r="C237" s="49" t="s">
        <v>62</v>
      </c>
      <c r="D237">
        <f t="shared" si="5"/>
        <v>144460</v>
      </c>
      <c r="E237" s="49" t="s">
        <v>23</v>
      </c>
      <c r="F237" s="49" t="s">
        <v>566</v>
      </c>
    </row>
    <row r="238" spans="1:8" x14ac:dyDescent="0.25">
      <c r="A238">
        <v>2939</v>
      </c>
      <c r="B238" t="s">
        <v>627</v>
      </c>
      <c r="C238" t="s">
        <v>284</v>
      </c>
      <c r="D238">
        <f t="shared" si="5"/>
        <v>2939</v>
      </c>
      <c r="F238" s="49" t="s">
        <v>566</v>
      </c>
    </row>
    <row r="239" spans="1:8" x14ac:dyDescent="0.25">
      <c r="A239" s="49">
        <v>144311</v>
      </c>
      <c r="B239" s="49" t="s">
        <v>157</v>
      </c>
      <c r="C239" s="49" t="s">
        <v>109</v>
      </c>
      <c r="D239">
        <f t="shared" si="5"/>
        <v>144311</v>
      </c>
      <c r="E239" s="49" t="s">
        <v>23</v>
      </c>
      <c r="F239" s="49" t="s">
        <v>861</v>
      </c>
      <c r="G239" s="49" t="s">
        <v>2887</v>
      </c>
    </row>
    <row r="240" spans="1:8" x14ac:dyDescent="0.25">
      <c r="A240" s="49">
        <v>144325</v>
      </c>
      <c r="B240" s="49" t="s">
        <v>110</v>
      </c>
      <c r="C240" s="49" t="s">
        <v>109</v>
      </c>
      <c r="D240">
        <f t="shared" si="5"/>
        <v>144325</v>
      </c>
      <c r="E240" s="49" t="s">
        <v>23</v>
      </c>
      <c r="F240" s="49" t="s">
        <v>861</v>
      </c>
    </row>
    <row r="241" spans="1:8" x14ac:dyDescent="0.25">
      <c r="A241" s="49">
        <v>4350</v>
      </c>
      <c r="B241" s="49" t="s">
        <v>1367</v>
      </c>
      <c r="C241" s="49" t="s">
        <v>109</v>
      </c>
      <c r="D241">
        <f t="shared" si="5"/>
        <v>4350</v>
      </c>
      <c r="E241" s="49"/>
      <c r="F241" s="49" t="s">
        <v>861</v>
      </c>
    </row>
    <row r="242" spans="1:8" x14ac:dyDescent="0.25">
      <c r="A242" s="49">
        <v>4334</v>
      </c>
      <c r="B242" s="49" t="s">
        <v>1369</v>
      </c>
      <c r="C242" s="49" t="s">
        <v>283</v>
      </c>
      <c r="D242">
        <f t="shared" si="5"/>
        <v>4334</v>
      </c>
      <c r="E242" s="49"/>
      <c r="F242" s="49" t="s">
        <v>566</v>
      </c>
    </row>
    <row r="243" spans="1:8" x14ac:dyDescent="0.25">
      <c r="A243" s="49">
        <v>2193</v>
      </c>
      <c r="B243" s="49" t="s">
        <v>1371</v>
      </c>
      <c r="C243" s="49" t="s">
        <v>202</v>
      </c>
      <c r="D243">
        <f t="shared" si="5"/>
        <v>2193</v>
      </c>
      <c r="E243" s="49" t="s">
        <v>23</v>
      </c>
      <c r="F243" s="49" t="s">
        <v>861</v>
      </c>
    </row>
    <row r="244" spans="1:8" x14ac:dyDescent="0.25">
      <c r="A244">
        <v>144253</v>
      </c>
      <c r="B244" s="49" t="s">
        <v>197</v>
      </c>
      <c r="C244" t="s">
        <v>75</v>
      </c>
      <c r="D244">
        <f t="shared" si="5"/>
        <v>144253</v>
      </c>
      <c r="E244" s="49" t="s">
        <v>23</v>
      </c>
      <c r="F244" s="49" t="s">
        <v>566</v>
      </c>
    </row>
    <row r="245" spans="1:8" x14ac:dyDescent="0.25">
      <c r="A245">
        <v>144528</v>
      </c>
      <c r="B245" t="s">
        <v>681</v>
      </c>
      <c r="C245" t="s">
        <v>141</v>
      </c>
      <c r="D245">
        <f t="shared" si="5"/>
        <v>144528</v>
      </c>
      <c r="F245" s="49" t="s">
        <v>861</v>
      </c>
    </row>
    <row r="246" spans="1:8" x14ac:dyDescent="0.25">
      <c r="A246">
        <v>2418</v>
      </c>
      <c r="B246" t="s">
        <v>3018</v>
      </c>
      <c r="C246" t="s">
        <v>140</v>
      </c>
      <c r="D246">
        <f t="shared" si="5"/>
        <v>2418</v>
      </c>
      <c r="F246" s="49" t="s">
        <v>566</v>
      </c>
    </row>
    <row r="247" spans="1:8" x14ac:dyDescent="0.25">
      <c r="A247">
        <v>7044</v>
      </c>
      <c r="B247" s="49" t="s">
        <v>1379</v>
      </c>
      <c r="C247" s="49" t="s">
        <v>1019</v>
      </c>
      <c r="D247">
        <f t="shared" si="5"/>
        <v>7044</v>
      </c>
      <c r="F247" s="49" t="s">
        <v>860</v>
      </c>
      <c r="G247" s="49">
        <v>4346</v>
      </c>
      <c r="H247" s="49" t="s">
        <v>23</v>
      </c>
    </row>
    <row r="248" spans="1:8" x14ac:dyDescent="0.25">
      <c r="A248">
        <v>7018</v>
      </c>
      <c r="B248" s="49" t="s">
        <v>1377</v>
      </c>
      <c r="C248" s="49" t="s">
        <v>1019</v>
      </c>
      <c r="D248">
        <v>7018</v>
      </c>
      <c r="F248" s="49" t="s">
        <v>860</v>
      </c>
      <c r="G248" s="49">
        <v>144465</v>
      </c>
      <c r="H248" s="49"/>
    </row>
    <row r="249" spans="1:8" x14ac:dyDescent="0.25">
      <c r="A249">
        <v>2445</v>
      </c>
      <c r="B249" t="s">
        <v>2984</v>
      </c>
      <c r="C249" t="s">
        <v>2982</v>
      </c>
      <c r="D249">
        <f t="shared" si="5"/>
        <v>2445</v>
      </c>
      <c r="E249" s="49"/>
      <c r="F249" s="49" t="s">
        <v>861</v>
      </c>
      <c r="G249" s="49"/>
      <c r="H249" s="49"/>
    </row>
    <row r="250" spans="1:8" x14ac:dyDescent="0.25">
      <c r="A250">
        <v>144559</v>
      </c>
      <c r="B250" t="s">
        <v>137</v>
      </c>
      <c r="C250" t="s">
        <v>101</v>
      </c>
      <c r="D250">
        <f t="shared" si="5"/>
        <v>144559</v>
      </c>
      <c r="E250" s="49" t="s">
        <v>23</v>
      </c>
      <c r="F250" s="49" t="s">
        <v>566</v>
      </c>
    </row>
    <row r="251" spans="1:8" x14ac:dyDescent="0.25">
      <c r="A251">
        <v>144530</v>
      </c>
      <c r="B251" t="s">
        <v>862</v>
      </c>
      <c r="C251" t="s">
        <v>153</v>
      </c>
      <c r="D251">
        <f t="shared" si="5"/>
        <v>144530</v>
      </c>
      <c r="F251" s="49" t="s">
        <v>566</v>
      </c>
    </row>
    <row r="252" spans="1:8" x14ac:dyDescent="0.25">
      <c r="A252">
        <v>144292</v>
      </c>
      <c r="B252" t="s">
        <v>831</v>
      </c>
      <c r="C252" t="s">
        <v>140</v>
      </c>
      <c r="D252">
        <f t="shared" si="5"/>
        <v>144292</v>
      </c>
      <c r="F252" s="49" t="s">
        <v>861</v>
      </c>
    </row>
    <row r="253" spans="1:8" x14ac:dyDescent="0.25">
      <c r="A253">
        <v>144538</v>
      </c>
      <c r="B253" s="49" t="s">
        <v>1385</v>
      </c>
      <c r="C253" t="s">
        <v>32</v>
      </c>
      <c r="D253">
        <f t="shared" si="5"/>
        <v>144538</v>
      </c>
      <c r="F253" s="49" t="s">
        <v>566</v>
      </c>
    </row>
    <row r="254" spans="1:8" x14ac:dyDescent="0.25">
      <c r="A254">
        <v>144306</v>
      </c>
      <c r="B254" t="s">
        <v>682</v>
      </c>
      <c r="C254" t="s">
        <v>141</v>
      </c>
      <c r="D254">
        <f t="shared" si="5"/>
        <v>144306</v>
      </c>
      <c r="F254" s="49" t="s">
        <v>861</v>
      </c>
    </row>
    <row r="255" spans="1:8" x14ac:dyDescent="0.25">
      <c r="A255">
        <v>2210</v>
      </c>
      <c r="B255" s="49" t="s">
        <v>299</v>
      </c>
      <c r="C255" s="49" t="s">
        <v>62</v>
      </c>
      <c r="D255">
        <f t="shared" si="5"/>
        <v>2210</v>
      </c>
      <c r="E255" s="49" t="s">
        <v>23</v>
      </c>
      <c r="F255" s="49" t="s">
        <v>566</v>
      </c>
    </row>
    <row r="256" spans="1:8" x14ac:dyDescent="0.25">
      <c r="A256" s="6">
        <v>4380</v>
      </c>
      <c r="B256" t="s">
        <v>1391</v>
      </c>
      <c r="C256" t="s">
        <v>174</v>
      </c>
      <c r="D256">
        <f t="shared" si="5"/>
        <v>4380</v>
      </c>
      <c r="F256" s="49" t="s">
        <v>566</v>
      </c>
    </row>
    <row r="257" spans="1:7" x14ac:dyDescent="0.25">
      <c r="A257" t="s">
        <v>23</v>
      </c>
      <c r="B257" s="49" t="s">
        <v>1393</v>
      </c>
      <c r="C257" s="49" t="s">
        <v>115</v>
      </c>
      <c r="D257" t="str">
        <f t="shared" si="5"/>
        <v xml:space="preserve"> </v>
      </c>
      <c r="F257" s="49" t="s">
        <v>3471</v>
      </c>
    </row>
    <row r="258" spans="1:7" x14ac:dyDescent="0.25">
      <c r="A258" t="s">
        <v>23</v>
      </c>
      <c r="B258" s="49" t="s">
        <v>1397</v>
      </c>
      <c r="C258" s="49" t="s">
        <v>115</v>
      </c>
      <c r="D258" t="str">
        <f t="shared" si="5"/>
        <v xml:space="preserve"> </v>
      </c>
      <c r="F258" s="49" t="s">
        <v>3483</v>
      </c>
    </row>
    <row r="259" spans="1:7" x14ac:dyDescent="0.25">
      <c r="A259">
        <v>4430</v>
      </c>
      <c r="B259" t="s">
        <v>2607</v>
      </c>
      <c r="C259" t="s">
        <v>135</v>
      </c>
      <c r="D259">
        <f t="shared" si="5"/>
        <v>4430</v>
      </c>
      <c r="E259" s="49" t="s">
        <v>23</v>
      </c>
      <c r="F259" s="49" t="s">
        <v>566</v>
      </c>
    </row>
    <row r="260" spans="1:7" x14ac:dyDescent="0.25">
      <c r="A260" s="49">
        <v>3114</v>
      </c>
      <c r="B260" t="s">
        <v>929</v>
      </c>
      <c r="C260" s="5" t="s">
        <v>877</v>
      </c>
      <c r="D260">
        <f t="shared" si="5"/>
        <v>3114</v>
      </c>
      <c r="F260" s="49" t="s">
        <v>566</v>
      </c>
    </row>
    <row r="261" spans="1:7" x14ac:dyDescent="0.25">
      <c r="A261" s="49">
        <v>3991</v>
      </c>
      <c r="B261" t="s">
        <v>931</v>
      </c>
      <c r="C261" s="5" t="s">
        <v>877</v>
      </c>
      <c r="D261">
        <f t="shared" si="5"/>
        <v>3991</v>
      </c>
      <c r="F261" s="49" t="s">
        <v>566</v>
      </c>
    </row>
    <row r="262" spans="1:7" x14ac:dyDescent="0.25">
      <c r="A262">
        <v>2937</v>
      </c>
      <c r="B262" s="5" t="s">
        <v>615</v>
      </c>
      <c r="C262" t="s">
        <v>204</v>
      </c>
      <c r="D262">
        <f t="shared" si="5"/>
        <v>2937</v>
      </c>
      <c r="F262" s="49" t="s">
        <v>566</v>
      </c>
    </row>
    <row r="263" spans="1:7" x14ac:dyDescent="0.25">
      <c r="A263">
        <v>2936</v>
      </c>
      <c r="B263" s="5" t="s">
        <v>616</v>
      </c>
      <c r="C263" t="s">
        <v>204</v>
      </c>
      <c r="D263">
        <f t="shared" si="5"/>
        <v>2936</v>
      </c>
      <c r="F263" s="49" t="s">
        <v>566</v>
      </c>
    </row>
    <row r="264" spans="1:7" x14ac:dyDescent="0.25">
      <c r="A264">
        <v>2516</v>
      </c>
      <c r="B264" s="5" t="s">
        <v>1407</v>
      </c>
      <c r="C264" t="s">
        <v>273</v>
      </c>
      <c r="D264">
        <f t="shared" si="5"/>
        <v>2516</v>
      </c>
      <c r="F264" s="49" t="s">
        <v>861</v>
      </c>
      <c r="G264" s="48" t="s">
        <v>3222</v>
      </c>
    </row>
    <row r="265" spans="1:7" x14ac:dyDescent="0.25">
      <c r="A265">
        <v>2438</v>
      </c>
      <c r="B265" t="s">
        <v>2609</v>
      </c>
      <c r="C265" t="s">
        <v>2515</v>
      </c>
      <c r="D265">
        <f t="shared" si="5"/>
        <v>2438</v>
      </c>
      <c r="F265" s="49" t="s">
        <v>566</v>
      </c>
    </row>
    <row r="266" spans="1:7" x14ac:dyDescent="0.25">
      <c r="A266" s="49"/>
      <c r="B266" t="s">
        <v>912</v>
      </c>
      <c r="C266" t="s">
        <v>32</v>
      </c>
      <c r="D266">
        <f t="shared" si="5"/>
        <v>0</v>
      </c>
      <c r="F266" s="49" t="s">
        <v>566</v>
      </c>
    </row>
    <row r="267" spans="1:7" x14ac:dyDescent="0.25">
      <c r="A267">
        <v>144258</v>
      </c>
      <c r="B267" s="49" t="s">
        <v>567</v>
      </c>
      <c r="C267" t="s">
        <v>14</v>
      </c>
      <c r="D267">
        <f t="shared" si="5"/>
        <v>144258</v>
      </c>
      <c r="F267" s="49" t="s">
        <v>566</v>
      </c>
    </row>
    <row r="268" spans="1:7" x14ac:dyDescent="0.25">
      <c r="A268" s="49">
        <v>144262</v>
      </c>
      <c r="B268" s="49" t="s">
        <v>121</v>
      </c>
      <c r="C268" s="49" t="s">
        <v>32</v>
      </c>
      <c r="D268">
        <f t="shared" si="5"/>
        <v>144262</v>
      </c>
      <c r="E268" s="49" t="s">
        <v>23</v>
      </c>
      <c r="F268" s="49" t="s">
        <v>566</v>
      </c>
    </row>
    <row r="269" spans="1:7" x14ac:dyDescent="0.25">
      <c r="A269">
        <v>2221</v>
      </c>
      <c r="B269" s="49" t="s">
        <v>305</v>
      </c>
      <c r="C269" s="49" t="s">
        <v>330</v>
      </c>
      <c r="D269">
        <f t="shared" si="5"/>
        <v>2221</v>
      </c>
      <c r="E269" s="49" t="s">
        <v>23</v>
      </c>
      <c r="F269" s="49" t="s">
        <v>566</v>
      </c>
    </row>
    <row r="270" spans="1:7" x14ac:dyDescent="0.25">
      <c r="A270">
        <v>1263</v>
      </c>
      <c r="B270" s="49" t="s">
        <v>350</v>
      </c>
      <c r="C270" t="s">
        <v>330</v>
      </c>
      <c r="D270">
        <f t="shared" si="5"/>
        <v>1263</v>
      </c>
      <c r="E270" t="s">
        <v>23</v>
      </c>
      <c r="F270" s="49" t="s">
        <v>566</v>
      </c>
    </row>
    <row r="271" spans="1:7" x14ac:dyDescent="0.25">
      <c r="A271">
        <v>3107</v>
      </c>
      <c r="B271" s="49" t="s">
        <v>497</v>
      </c>
      <c r="C271" t="s">
        <v>330</v>
      </c>
      <c r="D271">
        <f t="shared" si="5"/>
        <v>3107</v>
      </c>
      <c r="F271" s="49" t="s">
        <v>566</v>
      </c>
    </row>
    <row r="272" spans="1:7" x14ac:dyDescent="0.25">
      <c r="A272" s="49">
        <v>144548</v>
      </c>
      <c r="B272" s="49" t="s">
        <v>116</v>
      </c>
      <c r="C272" s="49" t="s">
        <v>128</v>
      </c>
      <c r="D272">
        <f t="shared" si="5"/>
        <v>144548</v>
      </c>
      <c r="E272" s="49" t="s">
        <v>23</v>
      </c>
      <c r="F272" s="49" t="s">
        <v>566</v>
      </c>
    </row>
    <row r="273" spans="1:7" x14ac:dyDescent="0.25">
      <c r="A273">
        <v>2343</v>
      </c>
      <c r="B273" t="s">
        <v>2905</v>
      </c>
      <c r="C273" t="s">
        <v>2980</v>
      </c>
      <c r="D273">
        <f t="shared" si="5"/>
        <v>2343</v>
      </c>
      <c r="E273" s="49"/>
      <c r="F273" s="49" t="s">
        <v>566</v>
      </c>
    </row>
    <row r="274" spans="1:7" x14ac:dyDescent="0.25">
      <c r="A274">
        <v>144412</v>
      </c>
      <c r="B274" s="5" t="s">
        <v>515</v>
      </c>
      <c r="C274" t="s">
        <v>186</v>
      </c>
      <c r="D274">
        <f t="shared" si="5"/>
        <v>144412</v>
      </c>
      <c r="F274" s="49" t="s">
        <v>566</v>
      </c>
    </row>
    <row r="275" spans="1:7" x14ac:dyDescent="0.25">
      <c r="A275">
        <v>144407</v>
      </c>
      <c r="B275" t="s">
        <v>723</v>
      </c>
      <c r="C275" t="s">
        <v>327</v>
      </c>
      <c r="D275">
        <f t="shared" si="5"/>
        <v>144407</v>
      </c>
      <c r="F275" s="49" t="s">
        <v>566</v>
      </c>
    </row>
    <row r="276" spans="1:7" x14ac:dyDescent="0.25">
      <c r="A276">
        <v>4337</v>
      </c>
      <c r="B276" t="s">
        <v>1421</v>
      </c>
      <c r="C276" t="s">
        <v>153</v>
      </c>
      <c r="D276">
        <f t="shared" si="5"/>
        <v>4337</v>
      </c>
      <c r="F276" s="49" t="s">
        <v>861</v>
      </c>
    </row>
    <row r="277" spans="1:7" x14ac:dyDescent="0.25">
      <c r="A277">
        <v>2224</v>
      </c>
      <c r="B277" s="49" t="s">
        <v>292</v>
      </c>
      <c r="C277" s="49" t="s">
        <v>596</v>
      </c>
      <c r="D277">
        <f t="shared" si="5"/>
        <v>2224</v>
      </c>
      <c r="E277" s="49" t="s">
        <v>23</v>
      </c>
      <c r="F277" s="49" t="s">
        <v>566</v>
      </c>
    </row>
    <row r="278" spans="1:7" x14ac:dyDescent="0.25">
      <c r="A278">
        <v>4366</v>
      </c>
      <c r="B278" s="49" t="s">
        <v>2903</v>
      </c>
      <c r="C278" s="49" t="s">
        <v>3186</v>
      </c>
      <c r="D278">
        <f t="shared" si="5"/>
        <v>4366</v>
      </c>
      <c r="E278" s="48" t="s">
        <v>2912</v>
      </c>
      <c r="F278" s="49" t="s">
        <v>566</v>
      </c>
    </row>
    <row r="279" spans="1:7" x14ac:dyDescent="0.25">
      <c r="A279">
        <v>2180</v>
      </c>
      <c r="B279" s="49" t="s">
        <v>170</v>
      </c>
      <c r="C279" s="49" t="s">
        <v>32</v>
      </c>
      <c r="D279">
        <f t="shared" si="5"/>
        <v>2180</v>
      </c>
      <c r="E279" s="49" t="s">
        <v>23</v>
      </c>
      <c r="F279" s="49" t="s">
        <v>566</v>
      </c>
    </row>
    <row r="280" spans="1:7" x14ac:dyDescent="0.25">
      <c r="A280">
        <v>144391</v>
      </c>
      <c r="B280" t="s">
        <v>749</v>
      </c>
      <c r="C280" t="s">
        <v>107</v>
      </c>
      <c r="D280">
        <f t="shared" si="5"/>
        <v>144391</v>
      </c>
      <c r="F280" s="49" t="s">
        <v>566</v>
      </c>
    </row>
    <row r="281" spans="1:7" x14ac:dyDescent="0.25">
      <c r="A281" s="49">
        <v>1323</v>
      </c>
      <c r="B281" s="49" t="s">
        <v>217</v>
      </c>
      <c r="C281" s="49" t="s">
        <v>12</v>
      </c>
      <c r="D281">
        <f t="shared" si="5"/>
        <v>1323</v>
      </c>
      <c r="E281" s="49" t="s">
        <v>23</v>
      </c>
      <c r="F281" s="49" t="s">
        <v>566</v>
      </c>
    </row>
    <row r="282" spans="1:7" x14ac:dyDescent="0.25">
      <c r="B282" s="49" t="s">
        <v>762</v>
      </c>
      <c r="C282" t="s">
        <v>643</v>
      </c>
      <c r="D282">
        <f t="shared" si="5"/>
        <v>0</v>
      </c>
      <c r="F282" s="49" t="s">
        <v>566</v>
      </c>
    </row>
    <row r="283" spans="1:7" x14ac:dyDescent="0.25">
      <c r="A283">
        <v>144587</v>
      </c>
      <c r="B283" s="49" t="s">
        <v>763</v>
      </c>
      <c r="C283" t="s">
        <v>643</v>
      </c>
      <c r="D283">
        <f t="shared" si="5"/>
        <v>144587</v>
      </c>
      <c r="F283" s="49" t="s">
        <v>566</v>
      </c>
    </row>
    <row r="284" spans="1:7" x14ac:dyDescent="0.25">
      <c r="A284">
        <v>144550</v>
      </c>
      <c r="B284" s="49" t="s">
        <v>654</v>
      </c>
      <c r="C284" t="s">
        <v>32</v>
      </c>
      <c r="D284">
        <f t="shared" si="5"/>
        <v>144550</v>
      </c>
      <c r="F284" s="49" t="s">
        <v>566</v>
      </c>
    </row>
    <row r="285" spans="1:7" x14ac:dyDescent="0.25">
      <c r="A285">
        <v>2156</v>
      </c>
      <c r="B285" s="49" t="s">
        <v>312</v>
      </c>
      <c r="C285" t="s">
        <v>14</v>
      </c>
      <c r="D285">
        <f t="shared" si="5"/>
        <v>2156</v>
      </c>
      <c r="E285" t="s">
        <v>23</v>
      </c>
      <c r="F285" s="49" t="s">
        <v>566</v>
      </c>
    </row>
    <row r="286" spans="1:7" x14ac:dyDescent="0.25">
      <c r="A286">
        <v>4402</v>
      </c>
      <c r="B286" t="s">
        <v>1440</v>
      </c>
      <c r="C286" t="s">
        <v>115</v>
      </c>
      <c r="D286">
        <f t="shared" si="5"/>
        <v>4402</v>
      </c>
      <c r="F286" s="49" t="s">
        <v>946</v>
      </c>
    </row>
    <row r="287" spans="1:7" x14ac:dyDescent="0.25">
      <c r="A287">
        <v>2874</v>
      </c>
      <c r="B287" s="49" t="s">
        <v>698</v>
      </c>
      <c r="C287" t="s">
        <v>865</v>
      </c>
      <c r="D287">
        <f t="shared" si="5"/>
        <v>2874</v>
      </c>
      <c r="F287" s="49" t="s">
        <v>566</v>
      </c>
    </row>
    <row r="288" spans="1:7" x14ac:dyDescent="0.25">
      <c r="A288">
        <v>1310</v>
      </c>
      <c r="B288" s="49" t="s">
        <v>784</v>
      </c>
      <c r="C288" s="49" t="s">
        <v>537</v>
      </c>
      <c r="D288">
        <f t="shared" si="5"/>
        <v>1310</v>
      </c>
      <c r="F288" s="49" t="s">
        <v>859</v>
      </c>
      <c r="G288" t="s">
        <v>23</v>
      </c>
    </row>
    <row r="289" spans="1:7" x14ac:dyDescent="0.25">
      <c r="A289">
        <v>2336</v>
      </c>
      <c r="B289" t="s">
        <v>3014</v>
      </c>
      <c r="C289" t="s">
        <v>140</v>
      </c>
      <c r="D289">
        <f t="shared" si="5"/>
        <v>2336</v>
      </c>
      <c r="F289" s="49" t="s">
        <v>566</v>
      </c>
    </row>
    <row r="290" spans="1:7" x14ac:dyDescent="0.25">
      <c r="A290">
        <v>2211</v>
      </c>
      <c r="B290" s="49" t="s">
        <v>295</v>
      </c>
      <c r="C290" s="49" t="s">
        <v>327</v>
      </c>
      <c r="D290">
        <f t="shared" si="5"/>
        <v>2211</v>
      </c>
      <c r="E290" s="49" t="s">
        <v>23</v>
      </c>
      <c r="F290" s="49" t="s">
        <v>860</v>
      </c>
    </row>
    <row r="291" spans="1:7" x14ac:dyDescent="0.25">
      <c r="A291">
        <v>4135</v>
      </c>
      <c r="B291" s="49" t="s">
        <v>2975</v>
      </c>
      <c r="C291" s="48" t="s">
        <v>2976</v>
      </c>
      <c r="D291">
        <f t="shared" si="5"/>
        <v>4135</v>
      </c>
      <c r="E291" s="48" t="s">
        <v>2912</v>
      </c>
      <c r="F291" s="48"/>
    </row>
    <row r="292" spans="1:7" x14ac:dyDescent="0.25">
      <c r="A292">
        <v>2262</v>
      </c>
      <c r="B292" s="49" t="s">
        <v>828</v>
      </c>
      <c r="C292" t="s">
        <v>84</v>
      </c>
      <c r="D292">
        <f t="shared" si="5"/>
        <v>2262</v>
      </c>
      <c r="F292" s="49" t="s">
        <v>861</v>
      </c>
    </row>
    <row r="293" spans="1:7" x14ac:dyDescent="0.25">
      <c r="A293" s="49">
        <v>144553</v>
      </c>
      <c r="B293" s="49" t="s">
        <v>215</v>
      </c>
      <c r="C293" s="49" t="s">
        <v>112</v>
      </c>
      <c r="D293">
        <f t="shared" ref="D293:D355" si="6">A293</f>
        <v>144553</v>
      </c>
      <c r="E293" s="49" t="s">
        <v>23</v>
      </c>
      <c r="F293" s="49" t="s">
        <v>566</v>
      </c>
    </row>
    <row r="294" spans="1:7" ht="15.75" x14ac:dyDescent="0.25">
      <c r="A294" t="s">
        <v>23</v>
      </c>
      <c r="B294" t="s">
        <v>1452</v>
      </c>
      <c r="C294" t="s">
        <v>62</v>
      </c>
      <c r="D294" t="s">
        <v>23</v>
      </c>
      <c r="F294" s="66" t="s">
        <v>861</v>
      </c>
      <c r="G294" t="s">
        <v>3655</v>
      </c>
    </row>
    <row r="295" spans="1:7" x14ac:dyDescent="0.25">
      <c r="A295">
        <v>2299</v>
      </c>
      <c r="B295" t="s">
        <v>779</v>
      </c>
      <c r="C295" t="s">
        <v>115</v>
      </c>
      <c r="D295">
        <f t="shared" si="6"/>
        <v>2299</v>
      </c>
      <c r="F295" s="49" t="s">
        <v>566</v>
      </c>
    </row>
    <row r="296" spans="1:7" x14ac:dyDescent="0.25">
      <c r="A296" s="49">
        <v>144524</v>
      </c>
      <c r="B296" s="49" t="s">
        <v>130</v>
      </c>
      <c r="C296" s="49" t="s">
        <v>3904</v>
      </c>
      <c r="D296">
        <f t="shared" si="6"/>
        <v>144524</v>
      </c>
      <c r="E296" s="49" t="s">
        <v>23</v>
      </c>
      <c r="F296" s="49" t="s">
        <v>566</v>
      </c>
    </row>
    <row r="297" spans="1:7" x14ac:dyDescent="0.25">
      <c r="A297">
        <v>2212</v>
      </c>
      <c r="B297" s="31" t="s">
        <v>298</v>
      </c>
      <c r="C297" s="49" t="s">
        <v>183</v>
      </c>
      <c r="D297">
        <f t="shared" si="6"/>
        <v>2212</v>
      </c>
      <c r="E297" s="49" t="s">
        <v>23</v>
      </c>
      <c r="F297" s="49" t="s">
        <v>566</v>
      </c>
    </row>
    <row r="298" spans="1:7" x14ac:dyDescent="0.25">
      <c r="A298">
        <v>1314</v>
      </c>
      <c r="B298" s="49" t="s">
        <v>334</v>
      </c>
      <c r="C298" s="49" t="s">
        <v>183</v>
      </c>
      <c r="D298">
        <f t="shared" si="6"/>
        <v>1314</v>
      </c>
      <c r="E298" s="49" t="s">
        <v>23</v>
      </c>
      <c r="F298" s="49" t="s">
        <v>566</v>
      </c>
    </row>
    <row r="299" spans="1:7" x14ac:dyDescent="0.25">
      <c r="A299">
        <v>144335</v>
      </c>
      <c r="B299" t="s">
        <v>724</v>
      </c>
      <c r="C299" t="s">
        <v>327</v>
      </c>
      <c r="D299">
        <f t="shared" si="6"/>
        <v>144335</v>
      </c>
      <c r="F299" s="49" t="s">
        <v>566</v>
      </c>
    </row>
    <row r="300" spans="1:7" x14ac:dyDescent="0.25">
      <c r="A300">
        <v>4307</v>
      </c>
      <c r="B300" t="s">
        <v>1465</v>
      </c>
      <c r="C300" t="s">
        <v>342</v>
      </c>
      <c r="D300">
        <f t="shared" si="6"/>
        <v>4307</v>
      </c>
      <c r="F300" s="49" t="s">
        <v>566</v>
      </c>
    </row>
    <row r="301" spans="1:7" x14ac:dyDescent="0.25">
      <c r="A301">
        <v>2875</v>
      </c>
      <c r="B301" t="s">
        <v>817</v>
      </c>
      <c r="C301" t="s">
        <v>745</v>
      </c>
      <c r="D301">
        <f t="shared" si="6"/>
        <v>2875</v>
      </c>
      <c r="F301" s="49" t="s">
        <v>566</v>
      </c>
    </row>
    <row r="302" spans="1:7" x14ac:dyDescent="0.25">
      <c r="A302" s="49">
        <v>144329</v>
      </c>
      <c r="B302" s="49" t="s">
        <v>164</v>
      </c>
      <c r="C302" s="49" t="s">
        <v>22</v>
      </c>
      <c r="D302">
        <f t="shared" si="6"/>
        <v>144329</v>
      </c>
      <c r="E302" s="49" t="s">
        <v>23</v>
      </c>
      <c r="F302" s="49" t="s">
        <v>566</v>
      </c>
    </row>
    <row r="303" spans="1:7" x14ac:dyDescent="0.25">
      <c r="A303" s="49">
        <v>144269</v>
      </c>
      <c r="B303" s="49" t="s">
        <v>184</v>
      </c>
      <c r="C303" s="49" t="s">
        <v>22</v>
      </c>
      <c r="D303">
        <f t="shared" si="6"/>
        <v>144269</v>
      </c>
      <c r="E303" s="49" t="s">
        <v>23</v>
      </c>
      <c r="F303" s="49" t="s">
        <v>566</v>
      </c>
    </row>
    <row r="304" spans="1:7" x14ac:dyDescent="0.25">
      <c r="A304" t="s">
        <v>23</v>
      </c>
      <c r="B304" t="s">
        <v>3109</v>
      </c>
      <c r="C304" t="s">
        <v>201</v>
      </c>
      <c r="D304" t="s">
        <v>23</v>
      </c>
      <c r="E304" s="49"/>
      <c r="F304" s="49" t="s">
        <v>23</v>
      </c>
    </row>
    <row r="305" spans="1:6" x14ac:dyDescent="0.25">
      <c r="A305">
        <v>2215</v>
      </c>
      <c r="B305" s="49" t="s">
        <v>577</v>
      </c>
      <c r="C305" t="s">
        <v>14</v>
      </c>
      <c r="D305">
        <f t="shared" si="6"/>
        <v>2215</v>
      </c>
      <c r="E305" s="49"/>
      <c r="F305" s="49" t="s">
        <v>566</v>
      </c>
    </row>
    <row r="306" spans="1:6" x14ac:dyDescent="0.25">
      <c r="A306">
        <v>144430</v>
      </c>
      <c r="B306" s="49" t="s">
        <v>790</v>
      </c>
      <c r="C306" t="s">
        <v>75</v>
      </c>
      <c r="D306">
        <f t="shared" si="6"/>
        <v>144430</v>
      </c>
      <c r="F306" s="49" t="s">
        <v>566</v>
      </c>
    </row>
    <row r="307" spans="1:6" x14ac:dyDescent="0.25">
      <c r="B307" t="s">
        <v>2915</v>
      </c>
      <c r="C307" s="49" t="s">
        <v>36</v>
      </c>
      <c r="D307">
        <f t="shared" si="6"/>
        <v>0</v>
      </c>
      <c r="F307" s="59" t="s">
        <v>566</v>
      </c>
    </row>
    <row r="308" spans="1:6" x14ac:dyDescent="0.25">
      <c r="A308">
        <v>1312</v>
      </c>
      <c r="B308" s="49" t="s">
        <v>145</v>
      </c>
      <c r="C308" t="s">
        <v>88</v>
      </c>
      <c r="D308">
        <f t="shared" si="6"/>
        <v>1312</v>
      </c>
      <c r="E308" s="49" t="s">
        <v>23</v>
      </c>
      <c r="F308" s="49" t="s">
        <v>566</v>
      </c>
    </row>
    <row r="309" spans="1:6" x14ac:dyDescent="0.25">
      <c r="A309">
        <v>144397</v>
      </c>
      <c r="B309" s="49" t="s">
        <v>85</v>
      </c>
      <c r="C309" s="49" t="s">
        <v>74</v>
      </c>
      <c r="D309">
        <f t="shared" si="6"/>
        <v>144397</v>
      </c>
      <c r="F309" s="49" t="s">
        <v>566</v>
      </c>
    </row>
    <row r="310" spans="1:6" x14ac:dyDescent="0.25">
      <c r="A310">
        <v>144323</v>
      </c>
      <c r="B310" t="s">
        <v>725</v>
      </c>
      <c r="C310" t="s">
        <v>327</v>
      </c>
      <c r="D310">
        <f t="shared" si="6"/>
        <v>144323</v>
      </c>
      <c r="F310" s="49" t="s">
        <v>566</v>
      </c>
    </row>
    <row r="311" spans="1:6" x14ac:dyDescent="0.25">
      <c r="A311" s="49">
        <v>144427</v>
      </c>
      <c r="B311" s="49" t="s">
        <v>165</v>
      </c>
      <c r="C311" s="49" t="s">
        <v>22</v>
      </c>
      <c r="D311">
        <f t="shared" si="6"/>
        <v>144427</v>
      </c>
      <c r="E311" s="49" t="s">
        <v>23</v>
      </c>
      <c r="F311" s="49" t="s">
        <v>566</v>
      </c>
    </row>
    <row r="312" spans="1:6" x14ac:dyDescent="0.25">
      <c r="A312">
        <v>1265</v>
      </c>
      <c r="B312" s="49" t="s">
        <v>336</v>
      </c>
      <c r="C312" t="s">
        <v>183</v>
      </c>
      <c r="D312">
        <f t="shared" si="6"/>
        <v>1265</v>
      </c>
      <c r="F312" s="49" t="s">
        <v>860</v>
      </c>
    </row>
    <row r="313" spans="1:6" x14ac:dyDescent="0.25">
      <c r="A313">
        <v>1313</v>
      </c>
      <c r="B313" s="49" t="s">
        <v>13</v>
      </c>
      <c r="C313" s="49" t="s">
        <v>14</v>
      </c>
      <c r="D313">
        <f t="shared" si="6"/>
        <v>1313</v>
      </c>
      <c r="E313" s="49"/>
      <c r="F313" s="49" t="s">
        <v>566</v>
      </c>
    </row>
    <row r="314" spans="1:6" x14ac:dyDescent="0.25">
      <c r="A314">
        <v>3123</v>
      </c>
      <c r="B314" s="49" t="s">
        <v>1484</v>
      </c>
      <c r="C314" s="49" t="s">
        <v>488</v>
      </c>
      <c r="D314">
        <f t="shared" si="6"/>
        <v>3123</v>
      </c>
      <c r="F314" s="49" t="s">
        <v>566</v>
      </c>
    </row>
    <row r="315" spans="1:6" x14ac:dyDescent="0.25">
      <c r="A315">
        <v>144533</v>
      </c>
      <c r="B315" t="s">
        <v>706</v>
      </c>
      <c r="C315" t="s">
        <v>62</v>
      </c>
      <c r="D315">
        <f t="shared" si="6"/>
        <v>144533</v>
      </c>
      <c r="F315" s="49" t="s">
        <v>861</v>
      </c>
    </row>
    <row r="316" spans="1:6" x14ac:dyDescent="0.25">
      <c r="A316">
        <v>144396</v>
      </c>
      <c r="B316" s="49" t="s">
        <v>198</v>
      </c>
      <c r="C316" t="s">
        <v>101</v>
      </c>
      <c r="D316">
        <f t="shared" si="6"/>
        <v>144396</v>
      </c>
      <c r="E316" s="49" t="s">
        <v>23</v>
      </c>
      <c r="F316" s="49" t="s">
        <v>566</v>
      </c>
    </row>
    <row r="317" spans="1:6" x14ac:dyDescent="0.25">
      <c r="A317">
        <v>2353</v>
      </c>
      <c r="B317" t="s">
        <v>3023</v>
      </c>
      <c r="C317" t="s">
        <v>101</v>
      </c>
      <c r="D317">
        <f t="shared" si="6"/>
        <v>2353</v>
      </c>
      <c r="F317" s="49" t="s">
        <v>861</v>
      </c>
    </row>
    <row r="318" spans="1:6" x14ac:dyDescent="0.25">
      <c r="A318">
        <v>2191</v>
      </c>
      <c r="B318" s="49" t="s">
        <v>309</v>
      </c>
      <c r="C318" t="s">
        <v>335</v>
      </c>
      <c r="D318">
        <f t="shared" si="6"/>
        <v>2191</v>
      </c>
      <c r="E318" t="s">
        <v>23</v>
      </c>
      <c r="F318" s="49" t="s">
        <v>566</v>
      </c>
    </row>
    <row r="319" spans="1:6" x14ac:dyDescent="0.25">
      <c r="A319">
        <v>144291</v>
      </c>
      <c r="B319" s="49" t="s">
        <v>220</v>
      </c>
      <c r="C319" t="s">
        <v>335</v>
      </c>
      <c r="D319">
        <f t="shared" si="6"/>
        <v>144291</v>
      </c>
      <c r="E319" s="49" t="s">
        <v>23</v>
      </c>
      <c r="F319" s="49" t="s">
        <v>566</v>
      </c>
    </row>
    <row r="320" spans="1:6" x14ac:dyDescent="0.25">
      <c r="A320">
        <v>144579</v>
      </c>
      <c r="B320" t="s">
        <v>683</v>
      </c>
      <c r="C320" t="s">
        <v>141</v>
      </c>
      <c r="D320">
        <f t="shared" si="6"/>
        <v>144579</v>
      </c>
      <c r="F320" s="49" t="s">
        <v>861</v>
      </c>
    </row>
    <row r="321" spans="1:7" x14ac:dyDescent="0.25">
      <c r="A321">
        <v>144405</v>
      </c>
      <c r="B321" t="s">
        <v>684</v>
      </c>
      <c r="C321" t="s">
        <v>141</v>
      </c>
      <c r="D321">
        <f t="shared" si="6"/>
        <v>144405</v>
      </c>
      <c r="F321" s="49" t="s">
        <v>861</v>
      </c>
    </row>
    <row r="322" spans="1:7" x14ac:dyDescent="0.25">
      <c r="A322">
        <v>2163</v>
      </c>
      <c r="B322" s="49" t="s">
        <v>344</v>
      </c>
      <c r="C322" t="s">
        <v>141</v>
      </c>
      <c r="D322">
        <f t="shared" si="6"/>
        <v>2163</v>
      </c>
      <c r="E322" t="s">
        <v>23</v>
      </c>
      <c r="F322" s="49" t="s">
        <v>860</v>
      </c>
    </row>
    <row r="323" spans="1:7" x14ac:dyDescent="0.25">
      <c r="A323">
        <v>144353</v>
      </c>
      <c r="B323" s="49" t="s">
        <v>810</v>
      </c>
      <c r="C323" t="s">
        <v>32</v>
      </c>
      <c r="D323">
        <f t="shared" si="6"/>
        <v>144353</v>
      </c>
      <c r="F323" s="49" t="s">
        <v>566</v>
      </c>
    </row>
    <row r="324" spans="1:7" x14ac:dyDescent="0.25">
      <c r="A324" s="49">
        <v>1252</v>
      </c>
      <c r="B324" s="49" t="s">
        <v>505</v>
      </c>
      <c r="C324" t="s">
        <v>496</v>
      </c>
      <c r="D324">
        <f t="shared" si="6"/>
        <v>1252</v>
      </c>
      <c r="F324" s="49" t="s">
        <v>566</v>
      </c>
    </row>
    <row r="325" spans="1:7" x14ac:dyDescent="0.25">
      <c r="A325" s="49">
        <v>144355</v>
      </c>
      <c r="B325" s="49" t="s">
        <v>48</v>
      </c>
      <c r="C325" s="49" t="s">
        <v>140</v>
      </c>
      <c r="D325">
        <f t="shared" si="6"/>
        <v>144355</v>
      </c>
      <c r="E325" s="49" t="s">
        <v>23</v>
      </c>
      <c r="F325" s="49" t="s">
        <v>566</v>
      </c>
      <c r="G325" s="4" t="s">
        <v>23</v>
      </c>
    </row>
    <row r="326" spans="1:7" x14ac:dyDescent="0.25">
      <c r="A326" s="49">
        <v>144419</v>
      </c>
      <c r="B326" s="49" t="s">
        <v>234</v>
      </c>
      <c r="C326" s="49" t="s">
        <v>105</v>
      </c>
      <c r="D326">
        <f t="shared" si="6"/>
        <v>144419</v>
      </c>
      <c r="E326" s="49" t="s">
        <v>23</v>
      </c>
      <c r="F326" s="49" t="s">
        <v>566</v>
      </c>
      <c r="G326" s="4" t="s">
        <v>23</v>
      </c>
    </row>
    <row r="327" spans="1:7" x14ac:dyDescent="0.25">
      <c r="A327" s="49">
        <v>4104</v>
      </c>
      <c r="B327" s="49" t="s">
        <v>2929</v>
      </c>
      <c r="C327" s="48" t="s">
        <v>2930</v>
      </c>
      <c r="D327">
        <f t="shared" si="6"/>
        <v>4104</v>
      </c>
      <c r="E327" s="48" t="s">
        <v>2912</v>
      </c>
      <c r="F327" s="48"/>
      <c r="G327" s="4"/>
    </row>
    <row r="328" spans="1:7" x14ac:dyDescent="0.25">
      <c r="A328">
        <v>2922</v>
      </c>
      <c r="B328" s="49" t="s">
        <v>99</v>
      </c>
      <c r="C328" t="s">
        <v>14</v>
      </c>
      <c r="D328">
        <f t="shared" si="6"/>
        <v>2922</v>
      </c>
      <c r="E328" s="49" t="s">
        <v>23</v>
      </c>
      <c r="F328" s="49" t="s">
        <v>566</v>
      </c>
    </row>
    <row r="329" spans="1:7" x14ac:dyDescent="0.25">
      <c r="A329">
        <v>2451</v>
      </c>
      <c r="B329" t="s">
        <v>2619</v>
      </c>
      <c r="C329" t="s">
        <v>3130</v>
      </c>
      <c r="D329">
        <f t="shared" si="6"/>
        <v>2451</v>
      </c>
      <c r="E329" t="s">
        <v>23</v>
      </c>
      <c r="F329" s="49" t="s">
        <v>860</v>
      </c>
    </row>
    <row r="330" spans="1:7" x14ac:dyDescent="0.25">
      <c r="A330" s="49">
        <v>144454</v>
      </c>
      <c r="B330" s="49" t="s">
        <v>94</v>
      </c>
      <c r="C330" s="49" t="s">
        <v>59</v>
      </c>
      <c r="D330">
        <f t="shared" si="6"/>
        <v>144454</v>
      </c>
      <c r="E330" s="49" t="s">
        <v>23</v>
      </c>
      <c r="F330" s="49" t="s">
        <v>861</v>
      </c>
    </row>
    <row r="331" spans="1:7" x14ac:dyDescent="0.25">
      <c r="A331" s="49">
        <v>144441</v>
      </c>
      <c r="B331" s="49" t="s">
        <v>102</v>
      </c>
      <c r="C331" s="49" t="s">
        <v>59</v>
      </c>
      <c r="D331">
        <f t="shared" si="6"/>
        <v>144441</v>
      </c>
      <c r="E331" s="49" t="s">
        <v>23</v>
      </c>
      <c r="F331" s="49" t="s">
        <v>861</v>
      </c>
    </row>
    <row r="332" spans="1:7" x14ac:dyDescent="0.25">
      <c r="A332">
        <v>2195</v>
      </c>
      <c r="B332" t="s">
        <v>3116</v>
      </c>
      <c r="C332" t="s">
        <v>3103</v>
      </c>
      <c r="D332">
        <f t="shared" si="6"/>
        <v>2195</v>
      </c>
      <c r="E332" t="s">
        <v>3104</v>
      </c>
      <c r="F332" s="49"/>
    </row>
    <row r="333" spans="1:7" x14ac:dyDescent="0.25">
      <c r="A333">
        <v>144268</v>
      </c>
      <c r="B333" t="s">
        <v>685</v>
      </c>
      <c r="C333" t="s">
        <v>141</v>
      </c>
      <c r="D333">
        <f t="shared" si="6"/>
        <v>144268</v>
      </c>
      <c r="F333" s="49" t="s">
        <v>861</v>
      </c>
    </row>
    <row r="334" spans="1:7" x14ac:dyDescent="0.25">
      <c r="A334">
        <v>144486</v>
      </c>
      <c r="B334" t="s">
        <v>686</v>
      </c>
      <c r="C334" t="s">
        <v>141</v>
      </c>
      <c r="D334">
        <f t="shared" si="6"/>
        <v>144486</v>
      </c>
      <c r="F334" s="49" t="s">
        <v>861</v>
      </c>
    </row>
    <row r="335" spans="1:7" x14ac:dyDescent="0.25">
      <c r="A335">
        <v>144497</v>
      </c>
      <c r="B335" t="s">
        <v>687</v>
      </c>
      <c r="C335" t="s">
        <v>141</v>
      </c>
      <c r="D335">
        <f t="shared" si="6"/>
        <v>144497</v>
      </c>
      <c r="F335" s="49" t="s">
        <v>861</v>
      </c>
    </row>
    <row r="336" spans="1:7" x14ac:dyDescent="0.25">
      <c r="A336">
        <v>2914</v>
      </c>
      <c r="B336" t="s">
        <v>628</v>
      </c>
      <c r="C336" t="s">
        <v>284</v>
      </c>
      <c r="D336">
        <f t="shared" si="6"/>
        <v>2914</v>
      </c>
      <c r="F336" s="49" t="s">
        <v>566</v>
      </c>
    </row>
    <row r="337" spans="1:8" x14ac:dyDescent="0.25">
      <c r="A337" s="49">
        <v>144348</v>
      </c>
      <c r="B337" s="49" t="s">
        <v>158</v>
      </c>
      <c r="C337" s="49" t="s">
        <v>62</v>
      </c>
      <c r="D337">
        <f t="shared" si="6"/>
        <v>144348</v>
      </c>
      <c r="E337" s="49" t="s">
        <v>23</v>
      </c>
      <c r="F337" s="49" t="s">
        <v>566</v>
      </c>
    </row>
    <row r="338" spans="1:8" x14ac:dyDescent="0.25">
      <c r="A338">
        <v>2913</v>
      </c>
      <c r="B338" t="s">
        <v>629</v>
      </c>
      <c r="C338" t="s">
        <v>284</v>
      </c>
      <c r="D338">
        <f t="shared" si="6"/>
        <v>2913</v>
      </c>
      <c r="F338" s="49" t="s">
        <v>566</v>
      </c>
    </row>
    <row r="339" spans="1:8" x14ac:dyDescent="0.25">
      <c r="A339">
        <v>144615</v>
      </c>
      <c r="B339" s="49" t="s">
        <v>641</v>
      </c>
      <c r="C339" t="s">
        <v>643</v>
      </c>
      <c r="D339">
        <f t="shared" si="6"/>
        <v>144615</v>
      </c>
      <c r="F339" s="49" t="s">
        <v>566</v>
      </c>
    </row>
    <row r="340" spans="1:8" x14ac:dyDescent="0.25">
      <c r="A340">
        <v>5119</v>
      </c>
      <c r="B340" s="5" t="s">
        <v>516</v>
      </c>
      <c r="C340" t="s">
        <v>3645</v>
      </c>
      <c r="D340">
        <f t="shared" si="6"/>
        <v>5119</v>
      </c>
      <c r="F340" s="49" t="s">
        <v>861</v>
      </c>
    </row>
    <row r="341" spans="1:8" x14ac:dyDescent="0.25">
      <c r="A341" s="7">
        <v>144572</v>
      </c>
      <c r="B341" s="49" t="s">
        <v>45</v>
      </c>
      <c r="C341" s="49" t="s">
        <v>14</v>
      </c>
      <c r="D341">
        <f t="shared" si="6"/>
        <v>144572</v>
      </c>
      <c r="E341" s="49" t="s">
        <v>2</v>
      </c>
      <c r="F341" s="49" t="s">
        <v>566</v>
      </c>
    </row>
    <row r="342" spans="1:8" x14ac:dyDescent="0.25">
      <c r="A342" s="49">
        <v>144446</v>
      </c>
      <c r="B342" s="49" t="s">
        <v>108</v>
      </c>
      <c r="C342" s="49" t="s">
        <v>109</v>
      </c>
      <c r="D342">
        <f t="shared" si="6"/>
        <v>144446</v>
      </c>
      <c r="E342" s="49" t="s">
        <v>23</v>
      </c>
      <c r="F342" s="49" t="s">
        <v>566</v>
      </c>
    </row>
    <row r="343" spans="1:8" x14ac:dyDescent="0.25">
      <c r="A343" s="49">
        <v>144448</v>
      </c>
      <c r="B343" s="49" t="s">
        <v>98</v>
      </c>
      <c r="C343" s="49" t="s">
        <v>496</v>
      </c>
      <c r="D343">
        <f t="shared" si="6"/>
        <v>144448</v>
      </c>
      <c r="E343" s="49" t="s">
        <v>23</v>
      </c>
      <c r="F343" s="49" t="s">
        <v>566</v>
      </c>
    </row>
    <row r="344" spans="1:8" x14ac:dyDescent="0.25">
      <c r="A344" s="49">
        <v>7124</v>
      </c>
      <c r="B344" s="49" t="s">
        <v>1522</v>
      </c>
      <c r="C344" s="49" t="s">
        <v>3364</v>
      </c>
      <c r="D344" s="49">
        <f t="shared" si="6"/>
        <v>7124</v>
      </c>
      <c r="E344" s="49"/>
      <c r="F344" s="49" t="s">
        <v>861</v>
      </c>
    </row>
    <row r="345" spans="1:8" x14ac:dyDescent="0.25">
      <c r="A345">
        <v>144380</v>
      </c>
      <c r="B345" s="49" t="s">
        <v>560</v>
      </c>
      <c r="C345" s="49" t="s">
        <v>496</v>
      </c>
      <c r="D345">
        <f t="shared" si="6"/>
        <v>144380</v>
      </c>
      <c r="F345" s="49" t="s">
        <v>566</v>
      </c>
    </row>
    <row r="346" spans="1:8" x14ac:dyDescent="0.25">
      <c r="A346">
        <v>144518</v>
      </c>
      <c r="B346" t="s">
        <v>666</v>
      </c>
      <c r="C346" t="s">
        <v>2875</v>
      </c>
      <c r="D346">
        <f t="shared" si="6"/>
        <v>144518</v>
      </c>
      <c r="F346" s="49" t="s">
        <v>566</v>
      </c>
      <c r="G346" t="s">
        <v>23</v>
      </c>
      <c r="H346" t="s">
        <v>23</v>
      </c>
    </row>
    <row r="347" spans="1:8" x14ac:dyDescent="0.25">
      <c r="A347" s="49">
        <v>144321</v>
      </c>
      <c r="B347" s="49" t="s">
        <v>245</v>
      </c>
      <c r="C347" s="49" t="s">
        <v>17</v>
      </c>
      <c r="D347">
        <f t="shared" si="6"/>
        <v>144321</v>
      </c>
      <c r="E347" s="49" t="s">
        <v>23</v>
      </c>
      <c r="F347" s="49" t="s">
        <v>566</v>
      </c>
    </row>
    <row r="348" spans="1:8" x14ac:dyDescent="0.25">
      <c r="A348">
        <v>144402</v>
      </c>
      <c r="B348" s="49" t="s">
        <v>767</v>
      </c>
      <c r="C348" t="s">
        <v>843</v>
      </c>
      <c r="D348">
        <f t="shared" si="6"/>
        <v>144402</v>
      </c>
      <c r="F348" s="49" t="s">
        <v>566</v>
      </c>
    </row>
    <row r="349" spans="1:8" x14ac:dyDescent="0.25">
      <c r="A349" s="49">
        <v>144451</v>
      </c>
      <c r="B349" s="49" t="s">
        <v>233</v>
      </c>
      <c r="C349" s="49" t="s">
        <v>105</v>
      </c>
      <c r="D349">
        <f t="shared" si="6"/>
        <v>144451</v>
      </c>
      <c r="E349" s="49" t="s">
        <v>23</v>
      </c>
      <c r="F349" s="49" t="s">
        <v>566</v>
      </c>
    </row>
    <row r="350" spans="1:8" x14ac:dyDescent="0.25">
      <c r="A350" s="49">
        <v>144302</v>
      </c>
      <c r="B350" s="49" t="s">
        <v>256</v>
      </c>
      <c r="C350" s="49" t="s">
        <v>153</v>
      </c>
      <c r="D350">
        <f t="shared" si="6"/>
        <v>144302</v>
      </c>
      <c r="E350" s="49" t="s">
        <v>23</v>
      </c>
      <c r="F350" s="49" t="s">
        <v>861</v>
      </c>
    </row>
    <row r="351" spans="1:8" x14ac:dyDescent="0.25">
      <c r="A351">
        <v>4431</v>
      </c>
      <c r="B351" t="s">
        <v>2907</v>
      </c>
      <c r="C351" s="49" t="s">
        <v>4</v>
      </c>
      <c r="D351">
        <f t="shared" si="6"/>
        <v>4431</v>
      </c>
      <c r="F351" s="49" t="s">
        <v>566</v>
      </c>
    </row>
    <row r="352" spans="1:8" x14ac:dyDescent="0.25">
      <c r="A352">
        <v>2405</v>
      </c>
      <c r="B352" t="s">
        <v>3187</v>
      </c>
      <c r="C352" t="s">
        <v>3127</v>
      </c>
      <c r="D352">
        <f t="shared" si="6"/>
        <v>2405</v>
      </c>
      <c r="E352" s="49"/>
      <c r="F352" s="49" t="s">
        <v>861</v>
      </c>
    </row>
    <row r="353" spans="1:7" x14ac:dyDescent="0.25">
      <c r="A353">
        <v>2281</v>
      </c>
      <c r="B353" s="49" t="s">
        <v>708</v>
      </c>
      <c r="C353" t="s">
        <v>84</v>
      </c>
      <c r="D353">
        <f t="shared" si="6"/>
        <v>2281</v>
      </c>
      <c r="F353" s="49" t="s">
        <v>861</v>
      </c>
    </row>
    <row r="354" spans="1:7" x14ac:dyDescent="0.25">
      <c r="A354" s="49">
        <v>144387</v>
      </c>
      <c r="B354" s="49" t="s">
        <v>133</v>
      </c>
      <c r="C354" s="5" t="s">
        <v>84</v>
      </c>
      <c r="D354">
        <f t="shared" si="6"/>
        <v>144387</v>
      </c>
      <c r="E354" s="49" t="s">
        <v>23</v>
      </c>
      <c r="F354" t="s">
        <v>566</v>
      </c>
    </row>
    <row r="355" spans="1:7" x14ac:dyDescent="0.25">
      <c r="A355" s="49">
        <v>144535</v>
      </c>
      <c r="B355" s="49" t="s">
        <v>18</v>
      </c>
      <c r="C355" s="49" t="s">
        <v>14</v>
      </c>
      <c r="D355">
        <f t="shared" si="6"/>
        <v>144535</v>
      </c>
      <c r="E355" s="49" t="s">
        <v>23</v>
      </c>
      <c r="F355" s="49" t="s">
        <v>566</v>
      </c>
    </row>
    <row r="356" spans="1:7" x14ac:dyDescent="0.25">
      <c r="A356" t="s">
        <v>23</v>
      </c>
      <c r="B356" s="49" t="s">
        <v>670</v>
      </c>
      <c r="C356" t="s">
        <v>283</v>
      </c>
      <c r="D356" t="s">
        <v>23</v>
      </c>
      <c r="F356" s="49" t="s">
        <v>861</v>
      </c>
      <c r="G356">
        <v>2906</v>
      </c>
    </row>
    <row r="357" spans="1:7" ht="15" customHeight="1" x14ac:dyDescent="0.25">
      <c r="A357">
        <v>144470</v>
      </c>
      <c r="B357" t="s">
        <v>2624</v>
      </c>
      <c r="C357" s="49" t="s">
        <v>2625</v>
      </c>
      <c r="D357">
        <f t="shared" ref="D357:D394" si="7">A357</f>
        <v>144470</v>
      </c>
      <c r="E357" t="s">
        <v>2954</v>
      </c>
      <c r="F357" s="49"/>
    </row>
    <row r="358" spans="1:7" ht="15.75" x14ac:dyDescent="0.25">
      <c r="A358">
        <v>4356</v>
      </c>
      <c r="B358" t="s">
        <v>1543</v>
      </c>
      <c r="C358" t="s">
        <v>62</v>
      </c>
      <c r="D358">
        <f t="shared" si="7"/>
        <v>4356</v>
      </c>
      <c r="F358" s="66" t="s">
        <v>861</v>
      </c>
    </row>
    <row r="359" spans="1:7" x14ac:dyDescent="0.25">
      <c r="A359">
        <v>2197</v>
      </c>
      <c r="B359" s="49" t="s">
        <v>279</v>
      </c>
      <c r="C359" t="s">
        <v>202</v>
      </c>
      <c r="D359">
        <f t="shared" si="7"/>
        <v>2197</v>
      </c>
      <c r="E359" t="s">
        <v>23</v>
      </c>
      <c r="F359" s="49" t="s">
        <v>860</v>
      </c>
    </row>
    <row r="360" spans="1:7" x14ac:dyDescent="0.25">
      <c r="A360">
        <v>4314</v>
      </c>
      <c r="B360" s="49" t="s">
        <v>2884</v>
      </c>
      <c r="C360" t="s">
        <v>283</v>
      </c>
      <c r="D360">
        <f t="shared" si="7"/>
        <v>4314</v>
      </c>
      <c r="F360" s="49" t="s">
        <v>861</v>
      </c>
    </row>
    <row r="361" spans="1:7" x14ac:dyDescent="0.25">
      <c r="A361">
        <v>3137</v>
      </c>
      <c r="B361" s="5" t="s">
        <v>881</v>
      </c>
      <c r="C361" s="5" t="s">
        <v>17</v>
      </c>
      <c r="D361">
        <f t="shared" si="7"/>
        <v>3137</v>
      </c>
      <c r="F361" s="49" t="s">
        <v>566</v>
      </c>
    </row>
    <row r="362" spans="1:7" x14ac:dyDescent="0.25">
      <c r="A362">
        <v>3995</v>
      </c>
      <c r="B362" s="5" t="s">
        <v>882</v>
      </c>
      <c r="C362" s="5" t="s">
        <v>17</v>
      </c>
      <c r="D362">
        <f t="shared" si="7"/>
        <v>3995</v>
      </c>
      <c r="F362" s="49" t="s">
        <v>566</v>
      </c>
    </row>
    <row r="363" spans="1:7" x14ac:dyDescent="0.25">
      <c r="A363">
        <v>1288</v>
      </c>
      <c r="B363" s="49" t="s">
        <v>224</v>
      </c>
      <c r="C363" s="49" t="s">
        <v>213</v>
      </c>
      <c r="D363">
        <f t="shared" si="7"/>
        <v>1288</v>
      </c>
      <c r="E363" s="49" t="s">
        <v>23</v>
      </c>
      <c r="F363" s="49" t="s">
        <v>566</v>
      </c>
    </row>
    <row r="364" spans="1:7" x14ac:dyDescent="0.25">
      <c r="A364">
        <v>3136</v>
      </c>
      <c r="B364" s="5" t="s">
        <v>883</v>
      </c>
      <c r="C364" s="5" t="s">
        <v>17</v>
      </c>
      <c r="D364">
        <f t="shared" si="7"/>
        <v>3136</v>
      </c>
      <c r="F364" s="49" t="s">
        <v>566</v>
      </c>
    </row>
    <row r="365" spans="1:7" x14ac:dyDescent="0.25">
      <c r="A365" s="49">
        <v>2883</v>
      </c>
      <c r="B365" s="49" t="s">
        <v>896</v>
      </c>
      <c r="C365" s="5" t="s">
        <v>141</v>
      </c>
      <c r="D365">
        <f t="shared" si="7"/>
        <v>2883</v>
      </c>
      <c r="F365" s="49" t="s">
        <v>566</v>
      </c>
    </row>
    <row r="366" spans="1:7" x14ac:dyDescent="0.25">
      <c r="A366">
        <v>144483</v>
      </c>
      <c r="B366" s="49" t="s">
        <v>695</v>
      </c>
      <c r="C366" t="s">
        <v>62</v>
      </c>
      <c r="D366">
        <f t="shared" si="7"/>
        <v>144483</v>
      </c>
      <c r="F366" s="49" t="s">
        <v>566</v>
      </c>
    </row>
    <row r="367" spans="1:7" x14ac:dyDescent="0.25">
      <c r="B367" s="5" t="s">
        <v>884</v>
      </c>
      <c r="C367" s="5" t="s">
        <v>17</v>
      </c>
      <c r="D367">
        <f t="shared" si="7"/>
        <v>0</v>
      </c>
      <c r="F367" s="49" t="s">
        <v>566</v>
      </c>
    </row>
    <row r="368" spans="1:7" x14ac:dyDescent="0.25">
      <c r="A368">
        <v>144589</v>
      </c>
      <c r="B368" s="49" t="s">
        <v>655</v>
      </c>
      <c r="C368" t="s">
        <v>32</v>
      </c>
      <c r="D368">
        <f t="shared" si="7"/>
        <v>144589</v>
      </c>
      <c r="F368" s="49" t="s">
        <v>566</v>
      </c>
    </row>
    <row r="369" spans="1:8" x14ac:dyDescent="0.25">
      <c r="A369">
        <v>144541</v>
      </c>
      <c r="B369" t="s">
        <v>726</v>
      </c>
      <c r="C369" t="s">
        <v>327</v>
      </c>
      <c r="D369">
        <f t="shared" si="7"/>
        <v>144541</v>
      </c>
      <c r="F369" s="49" t="s">
        <v>566</v>
      </c>
    </row>
    <row r="370" spans="1:8" x14ac:dyDescent="0.25">
      <c r="A370">
        <v>4373</v>
      </c>
      <c r="B370" t="s">
        <v>2916</v>
      </c>
      <c r="C370" s="49" t="s">
        <v>36</v>
      </c>
      <c r="D370">
        <f t="shared" si="7"/>
        <v>4373</v>
      </c>
      <c r="F370" s="59" t="s">
        <v>566</v>
      </c>
    </row>
    <row r="371" spans="1:8" x14ac:dyDescent="0.25">
      <c r="A371">
        <v>2340</v>
      </c>
      <c r="B371" s="64" t="s">
        <v>2962</v>
      </c>
      <c r="C371" t="s">
        <v>36</v>
      </c>
      <c r="D371">
        <f t="shared" si="7"/>
        <v>2340</v>
      </c>
      <c r="E371" s="49"/>
      <c r="F371" s="49" t="s">
        <v>566</v>
      </c>
    </row>
    <row r="372" spans="1:8" x14ac:dyDescent="0.25">
      <c r="A372">
        <v>2220</v>
      </c>
      <c r="B372" s="49" t="s">
        <v>2888</v>
      </c>
      <c r="C372" s="49" t="s">
        <v>105</v>
      </c>
      <c r="D372">
        <f t="shared" si="7"/>
        <v>2220</v>
      </c>
      <c r="F372" s="49"/>
    </row>
    <row r="373" spans="1:8" x14ac:dyDescent="0.25">
      <c r="A373">
        <v>7080</v>
      </c>
      <c r="B373" s="49" t="s">
        <v>3428</v>
      </c>
      <c r="C373" s="49" t="s">
        <v>14</v>
      </c>
      <c r="D373">
        <f t="shared" si="7"/>
        <v>7080</v>
      </c>
      <c r="E373" s="49"/>
      <c r="F373" s="49"/>
    </row>
    <row r="374" spans="1:8" x14ac:dyDescent="0.25">
      <c r="A374">
        <v>2925</v>
      </c>
      <c r="B374" s="49" t="s">
        <v>2998</v>
      </c>
      <c r="C374" t="s">
        <v>14</v>
      </c>
      <c r="D374">
        <f t="shared" si="7"/>
        <v>2925</v>
      </c>
      <c r="E374" s="49"/>
      <c r="F374" s="49" t="s">
        <v>566</v>
      </c>
    </row>
    <row r="375" spans="1:8" x14ac:dyDescent="0.25">
      <c r="A375">
        <v>2918</v>
      </c>
      <c r="B375" s="49" t="s">
        <v>665</v>
      </c>
      <c r="C375" t="s">
        <v>14</v>
      </c>
      <c r="D375">
        <f t="shared" si="7"/>
        <v>2918</v>
      </c>
      <c r="F375" s="49" t="s">
        <v>861</v>
      </c>
    </row>
    <row r="376" spans="1:8" x14ac:dyDescent="0.25">
      <c r="A376" t="s">
        <v>23</v>
      </c>
      <c r="B376" s="49" t="s">
        <v>764</v>
      </c>
      <c r="C376" t="s">
        <v>643</v>
      </c>
      <c r="D376" t="str">
        <f t="shared" si="7"/>
        <v xml:space="preserve"> </v>
      </c>
      <c r="F376" s="49" t="s">
        <v>566</v>
      </c>
      <c r="G376" s="49" t="s">
        <v>4317</v>
      </c>
      <c r="H376">
        <v>144274</v>
      </c>
    </row>
    <row r="377" spans="1:8" x14ac:dyDescent="0.25">
      <c r="A377">
        <v>2447</v>
      </c>
      <c r="B377" t="s">
        <v>3052</v>
      </c>
      <c r="C377" t="s">
        <v>3130</v>
      </c>
      <c r="D377">
        <f t="shared" si="7"/>
        <v>2447</v>
      </c>
      <c r="E377" t="s">
        <v>23</v>
      </c>
      <c r="F377" s="49" t="s">
        <v>566</v>
      </c>
    </row>
    <row r="378" spans="1:8" x14ac:dyDescent="0.25">
      <c r="A378">
        <v>2406</v>
      </c>
      <c r="B378" t="s">
        <v>3024</v>
      </c>
      <c r="C378" t="s">
        <v>101</v>
      </c>
      <c r="D378">
        <f t="shared" si="7"/>
        <v>2406</v>
      </c>
      <c r="F378" s="49" t="s">
        <v>861</v>
      </c>
    </row>
    <row r="379" spans="1:8" x14ac:dyDescent="0.25">
      <c r="A379">
        <v>2183</v>
      </c>
      <c r="B379" s="49" t="s">
        <v>285</v>
      </c>
      <c r="C379" t="s">
        <v>183</v>
      </c>
      <c r="D379">
        <f t="shared" si="7"/>
        <v>2183</v>
      </c>
      <c r="F379" s="49" t="s">
        <v>566</v>
      </c>
    </row>
    <row r="380" spans="1:8" x14ac:dyDescent="0.25">
      <c r="A380" s="49">
        <v>1714</v>
      </c>
      <c r="B380" s="52" t="s">
        <v>1570</v>
      </c>
      <c r="C380" s="49" t="s">
        <v>112</v>
      </c>
      <c r="D380">
        <f t="shared" si="7"/>
        <v>1714</v>
      </c>
      <c r="F380" s="49" t="s">
        <v>861</v>
      </c>
    </row>
    <row r="381" spans="1:8" x14ac:dyDescent="0.25">
      <c r="A381">
        <v>2934</v>
      </c>
      <c r="B381" t="s">
        <v>630</v>
      </c>
      <c r="C381" t="s">
        <v>284</v>
      </c>
      <c r="D381">
        <f t="shared" si="7"/>
        <v>2934</v>
      </c>
      <c r="F381" s="49" t="s">
        <v>566</v>
      </c>
    </row>
    <row r="382" spans="1:8" x14ac:dyDescent="0.25">
      <c r="A382">
        <v>4484</v>
      </c>
      <c r="B382" t="s">
        <v>2917</v>
      </c>
      <c r="C382" s="49" t="s">
        <v>36</v>
      </c>
      <c r="D382">
        <f t="shared" si="7"/>
        <v>4484</v>
      </c>
      <c r="E382" t="s">
        <v>23</v>
      </c>
      <c r="F382" s="49" t="s">
        <v>566</v>
      </c>
      <c r="H382" s="58"/>
    </row>
    <row r="383" spans="1:8" x14ac:dyDescent="0.25">
      <c r="A383">
        <v>2166</v>
      </c>
      <c r="B383" s="49" t="s">
        <v>191</v>
      </c>
      <c r="C383" s="49" t="s">
        <v>153</v>
      </c>
      <c r="D383">
        <f t="shared" si="7"/>
        <v>2166</v>
      </c>
      <c r="E383" s="49" t="s">
        <v>23</v>
      </c>
      <c r="F383" s="49" t="s">
        <v>861</v>
      </c>
    </row>
    <row r="384" spans="1:8" x14ac:dyDescent="0.25">
      <c r="B384" s="49" t="s">
        <v>694</v>
      </c>
      <c r="C384" s="49" t="s">
        <v>62</v>
      </c>
      <c r="D384">
        <f t="shared" si="7"/>
        <v>0</v>
      </c>
      <c r="F384" s="49" t="s">
        <v>566</v>
      </c>
    </row>
    <row r="385" spans="1:36" x14ac:dyDescent="0.25">
      <c r="A385" t="s">
        <v>23</v>
      </c>
      <c r="B385" s="49" t="s">
        <v>693</v>
      </c>
      <c r="C385" s="49" t="s">
        <v>62</v>
      </c>
      <c r="D385" t="str">
        <f t="shared" si="7"/>
        <v xml:space="preserve"> </v>
      </c>
      <c r="F385" s="49" t="s">
        <v>3910</v>
      </c>
    </row>
    <row r="386" spans="1:36" x14ac:dyDescent="0.25">
      <c r="A386">
        <v>144522</v>
      </c>
      <c r="B386" s="49" t="s">
        <v>1575</v>
      </c>
      <c r="C386" s="49" t="s">
        <v>53</v>
      </c>
      <c r="D386">
        <f t="shared" si="7"/>
        <v>144522</v>
      </c>
      <c r="F386" s="49" t="s">
        <v>3459</v>
      </c>
      <c r="G386" s="49" t="s">
        <v>3460</v>
      </c>
    </row>
    <row r="387" spans="1:36" x14ac:dyDescent="0.25">
      <c r="B387" s="49" t="s">
        <v>711</v>
      </c>
      <c r="C387" s="49" t="s">
        <v>84</v>
      </c>
      <c r="D387">
        <f t="shared" si="7"/>
        <v>0</v>
      </c>
      <c r="F387" s="49" t="s">
        <v>861</v>
      </c>
    </row>
    <row r="388" spans="1:36" x14ac:dyDescent="0.25">
      <c r="A388">
        <v>3116</v>
      </c>
      <c r="B388" t="s">
        <v>940</v>
      </c>
      <c r="C388" s="49" t="s">
        <v>939</v>
      </c>
      <c r="D388">
        <f t="shared" si="7"/>
        <v>3116</v>
      </c>
      <c r="F388" s="49" t="s">
        <v>566</v>
      </c>
    </row>
    <row r="389" spans="1:36" x14ac:dyDescent="0.25">
      <c r="A389">
        <v>4443</v>
      </c>
      <c r="B389" t="s">
        <v>3005</v>
      </c>
      <c r="C389" s="49" t="s">
        <v>2625</v>
      </c>
      <c r="D389">
        <f t="shared" si="7"/>
        <v>4443</v>
      </c>
      <c r="F389" s="49" t="s">
        <v>861</v>
      </c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</row>
    <row r="390" spans="1:36" x14ac:dyDescent="0.25">
      <c r="A390">
        <v>4396</v>
      </c>
      <c r="B390" t="s">
        <v>2640</v>
      </c>
      <c r="C390" s="49" t="s">
        <v>2625</v>
      </c>
      <c r="D390">
        <f t="shared" si="7"/>
        <v>4396</v>
      </c>
      <c r="F390" s="49" t="s">
        <v>861</v>
      </c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</row>
    <row r="391" spans="1:36" s="48" customFormat="1" x14ac:dyDescent="0.25">
      <c r="A391">
        <v>2876</v>
      </c>
      <c r="B391" t="s">
        <v>818</v>
      </c>
      <c r="C391" t="s">
        <v>745</v>
      </c>
      <c r="D391">
        <f t="shared" si="7"/>
        <v>2876</v>
      </c>
      <c r="E391"/>
      <c r="F391" s="49" t="s">
        <v>566</v>
      </c>
      <c r="G391"/>
      <c r="H391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</row>
    <row r="392" spans="1:36" x14ac:dyDescent="0.25">
      <c r="A392" s="6">
        <v>3050</v>
      </c>
      <c r="B392" t="s">
        <v>3153</v>
      </c>
      <c r="C392" t="s">
        <v>153</v>
      </c>
      <c r="D392">
        <f t="shared" si="7"/>
        <v>3050</v>
      </c>
      <c r="E392" s="49" t="s">
        <v>23</v>
      </c>
      <c r="F392" s="49" t="s">
        <v>566</v>
      </c>
    </row>
    <row r="393" spans="1:36" x14ac:dyDescent="0.25">
      <c r="A393">
        <v>4345</v>
      </c>
      <c r="B393" t="s">
        <v>2644</v>
      </c>
      <c r="C393" t="s">
        <v>154</v>
      </c>
      <c r="D393">
        <f t="shared" si="7"/>
        <v>4345</v>
      </c>
      <c r="E393" s="49"/>
      <c r="F393" s="49" t="s">
        <v>861</v>
      </c>
    </row>
    <row r="394" spans="1:36" x14ac:dyDescent="0.25">
      <c r="A394" s="49">
        <v>3125</v>
      </c>
      <c r="B394" s="49" t="s">
        <v>866</v>
      </c>
      <c r="C394" t="s">
        <v>107</v>
      </c>
      <c r="D394">
        <f t="shared" si="7"/>
        <v>3125</v>
      </c>
      <c r="F394" s="49" t="s">
        <v>861</v>
      </c>
    </row>
    <row r="395" spans="1:36" x14ac:dyDescent="0.25">
      <c r="A395" t="s">
        <v>23</v>
      </c>
      <c r="B395" t="s">
        <v>261</v>
      </c>
      <c r="C395" t="s">
        <v>59</v>
      </c>
      <c r="D395" t="s">
        <v>23</v>
      </c>
      <c r="E395" t="s">
        <v>23</v>
      </c>
      <c r="F395" s="49" t="s">
        <v>3105</v>
      </c>
    </row>
    <row r="396" spans="1:36" x14ac:dyDescent="0.25">
      <c r="A396" s="49">
        <v>3993</v>
      </c>
      <c r="B396" s="49" t="s">
        <v>893</v>
      </c>
      <c r="C396" t="s">
        <v>858</v>
      </c>
      <c r="D396">
        <f>A396</f>
        <v>3993</v>
      </c>
      <c r="F396" s="49" t="s">
        <v>861</v>
      </c>
    </row>
    <row r="397" spans="1:36" x14ac:dyDescent="0.25">
      <c r="A397" s="49">
        <v>3140</v>
      </c>
      <c r="B397" s="49" t="s">
        <v>52</v>
      </c>
      <c r="C397" s="49" t="s">
        <v>53</v>
      </c>
      <c r="D397">
        <f>A397</f>
        <v>3140</v>
      </c>
      <c r="E397" s="49"/>
      <c r="F397" s="49" t="s">
        <v>860</v>
      </c>
    </row>
    <row r="398" spans="1:36" x14ac:dyDescent="0.25">
      <c r="A398">
        <v>4418</v>
      </c>
      <c r="B398" s="49" t="s">
        <v>2899</v>
      </c>
      <c r="C398" s="49" t="s">
        <v>115</v>
      </c>
      <c r="D398">
        <f t="shared" ref="D398:D447" si="8">A398</f>
        <v>4418</v>
      </c>
      <c r="F398" s="49" t="s">
        <v>566</v>
      </c>
    </row>
    <row r="399" spans="1:36" x14ac:dyDescent="0.25">
      <c r="A399" s="49">
        <v>144334</v>
      </c>
      <c r="B399" s="49" t="s">
        <v>194</v>
      </c>
      <c r="C399" s="49" t="s">
        <v>101</v>
      </c>
      <c r="D399" t="s">
        <v>23</v>
      </c>
      <c r="E399" s="49" t="s">
        <v>23</v>
      </c>
      <c r="F399" s="49" t="s">
        <v>566</v>
      </c>
      <c r="G399" t="s">
        <v>23</v>
      </c>
    </row>
    <row r="400" spans="1:36" x14ac:dyDescent="0.25">
      <c r="A400">
        <v>144255</v>
      </c>
      <c r="B400" s="5" t="s">
        <v>517</v>
      </c>
      <c r="C400" t="s">
        <v>186</v>
      </c>
      <c r="D400">
        <f t="shared" si="8"/>
        <v>144255</v>
      </c>
      <c r="F400" s="49" t="s">
        <v>566</v>
      </c>
    </row>
    <row r="401" spans="1:8" x14ac:dyDescent="0.25">
      <c r="A401">
        <v>144438</v>
      </c>
      <c r="B401" s="5" t="s">
        <v>518</v>
      </c>
      <c r="C401" t="s">
        <v>186</v>
      </c>
      <c r="D401">
        <f t="shared" si="8"/>
        <v>144438</v>
      </c>
      <c r="F401" s="49" t="s">
        <v>566</v>
      </c>
    </row>
    <row r="402" spans="1:8" x14ac:dyDescent="0.25">
      <c r="A402" s="49">
        <v>144288</v>
      </c>
      <c r="B402" s="49" t="s">
        <v>54</v>
      </c>
      <c r="C402" s="49" t="s">
        <v>504</v>
      </c>
      <c r="D402">
        <f t="shared" si="8"/>
        <v>144288</v>
      </c>
      <c r="E402" s="49" t="s">
        <v>23</v>
      </c>
      <c r="F402" s="49" t="s">
        <v>566</v>
      </c>
    </row>
    <row r="403" spans="1:8" x14ac:dyDescent="0.25">
      <c r="A403" s="49">
        <v>144521</v>
      </c>
      <c r="B403" s="49" t="s">
        <v>180</v>
      </c>
      <c r="C403" s="49" t="s">
        <v>101</v>
      </c>
      <c r="D403">
        <f t="shared" si="8"/>
        <v>144521</v>
      </c>
      <c r="E403" s="49" t="s">
        <v>23</v>
      </c>
      <c r="F403" s="49" t="s">
        <v>566</v>
      </c>
      <c r="H403" t="s">
        <v>23</v>
      </c>
    </row>
    <row r="404" spans="1:8" x14ac:dyDescent="0.25">
      <c r="A404">
        <v>144613</v>
      </c>
      <c r="B404" s="49" t="s">
        <v>668</v>
      </c>
      <c r="C404" t="s">
        <v>452</v>
      </c>
      <c r="D404">
        <f t="shared" si="8"/>
        <v>144613</v>
      </c>
      <c r="E404" s="49"/>
      <c r="F404" s="49" t="s">
        <v>861</v>
      </c>
    </row>
    <row r="405" spans="1:8" x14ac:dyDescent="0.25">
      <c r="A405">
        <v>144270</v>
      </c>
      <c r="B405" s="5" t="s">
        <v>519</v>
      </c>
      <c r="C405" t="s">
        <v>186</v>
      </c>
      <c r="D405">
        <f t="shared" si="8"/>
        <v>144270</v>
      </c>
      <c r="F405" s="49" t="s">
        <v>566</v>
      </c>
    </row>
    <row r="406" spans="1:8" x14ac:dyDescent="0.25">
      <c r="A406" t="s">
        <v>23</v>
      </c>
      <c r="B406" s="5" t="s">
        <v>520</v>
      </c>
      <c r="C406" t="s">
        <v>186</v>
      </c>
      <c r="D406" t="str">
        <f t="shared" si="8"/>
        <v xml:space="preserve"> </v>
      </c>
      <c r="F406" s="49" t="s">
        <v>566</v>
      </c>
    </row>
    <row r="407" spans="1:8" x14ac:dyDescent="0.25">
      <c r="A407">
        <v>2421</v>
      </c>
      <c r="B407" t="s">
        <v>1620</v>
      </c>
      <c r="C407" t="s">
        <v>140</v>
      </c>
      <c r="D407">
        <f t="shared" si="8"/>
        <v>2421</v>
      </c>
      <c r="F407" s="49" t="s">
        <v>566</v>
      </c>
    </row>
    <row r="408" spans="1:8" x14ac:dyDescent="0.25">
      <c r="A408">
        <v>4329</v>
      </c>
      <c r="B408" s="5" t="s">
        <v>1622</v>
      </c>
      <c r="C408" t="s">
        <v>2867</v>
      </c>
      <c r="D408">
        <f t="shared" si="8"/>
        <v>4329</v>
      </c>
      <c r="F408" s="49" t="s">
        <v>861</v>
      </c>
    </row>
    <row r="409" spans="1:8" ht="16.149999999999999" customHeight="1" x14ac:dyDescent="0.25">
      <c r="A409">
        <v>144612</v>
      </c>
      <c r="B409" s="49" t="s">
        <v>557</v>
      </c>
      <c r="C409" s="49" t="s">
        <v>283</v>
      </c>
      <c r="D409">
        <f t="shared" si="8"/>
        <v>144612</v>
      </c>
      <c r="F409" s="49" t="s">
        <v>566</v>
      </c>
    </row>
    <row r="410" spans="1:8" x14ac:dyDescent="0.25">
      <c r="A410">
        <v>5144</v>
      </c>
      <c r="B410" s="3" t="s">
        <v>3015</v>
      </c>
      <c r="C410" t="s">
        <v>140</v>
      </c>
      <c r="D410">
        <f t="shared" si="8"/>
        <v>5144</v>
      </c>
      <c r="F410" s="3" t="s">
        <v>538</v>
      </c>
      <c r="G410" t="s">
        <v>3799</v>
      </c>
    </row>
    <row r="411" spans="1:8" x14ac:dyDescent="0.25">
      <c r="A411">
        <v>2276</v>
      </c>
      <c r="B411" t="s">
        <v>773</v>
      </c>
      <c r="C411" t="s">
        <v>115</v>
      </c>
      <c r="D411">
        <f t="shared" si="8"/>
        <v>2276</v>
      </c>
      <c r="F411" s="49" t="s">
        <v>566</v>
      </c>
    </row>
    <row r="412" spans="1:8" x14ac:dyDescent="0.25">
      <c r="A412">
        <v>2270</v>
      </c>
      <c r="B412" t="s">
        <v>774</v>
      </c>
      <c r="C412" t="s">
        <v>115</v>
      </c>
      <c r="D412">
        <f t="shared" si="8"/>
        <v>2270</v>
      </c>
      <c r="F412" s="49" t="s">
        <v>566</v>
      </c>
    </row>
    <row r="413" spans="1:8" x14ac:dyDescent="0.25">
      <c r="A413">
        <v>2292</v>
      </c>
      <c r="B413" t="s">
        <v>775</v>
      </c>
      <c r="C413" t="s">
        <v>115</v>
      </c>
      <c r="D413">
        <f t="shared" si="8"/>
        <v>2292</v>
      </c>
      <c r="F413" s="49" t="s">
        <v>566</v>
      </c>
    </row>
    <row r="414" spans="1:8" x14ac:dyDescent="0.25">
      <c r="A414">
        <v>1293</v>
      </c>
      <c r="B414" s="49" t="s">
        <v>83</v>
      </c>
      <c r="C414" s="49" t="s">
        <v>84</v>
      </c>
      <c r="D414">
        <f t="shared" si="8"/>
        <v>1293</v>
      </c>
      <c r="E414" s="49" t="s">
        <v>23</v>
      </c>
      <c r="F414" s="49" t="s">
        <v>566</v>
      </c>
    </row>
    <row r="415" spans="1:8" ht="15.75" x14ac:dyDescent="0.25">
      <c r="A415">
        <v>4436</v>
      </c>
      <c r="B415" s="49" t="s">
        <v>2942</v>
      </c>
      <c r="C415" s="49" t="s">
        <v>38</v>
      </c>
      <c r="D415">
        <f t="shared" si="8"/>
        <v>4436</v>
      </c>
      <c r="E415" s="49" t="s">
        <v>23</v>
      </c>
      <c r="F415" s="49" t="s">
        <v>566</v>
      </c>
      <c r="G415" s="61"/>
    </row>
    <row r="416" spans="1:8" x14ac:dyDescent="0.25">
      <c r="A416">
        <v>4392</v>
      </c>
      <c r="B416" t="s">
        <v>2904</v>
      </c>
      <c r="C416" t="s">
        <v>75</v>
      </c>
      <c r="D416">
        <f t="shared" si="8"/>
        <v>4392</v>
      </c>
      <c r="F416" s="49" t="s">
        <v>860</v>
      </c>
    </row>
    <row r="417" spans="1:13" x14ac:dyDescent="0.25">
      <c r="A417">
        <v>1298</v>
      </c>
      <c r="B417" s="49" t="s">
        <v>500</v>
      </c>
      <c r="C417" s="49" t="s">
        <v>74</v>
      </c>
      <c r="D417">
        <f t="shared" si="8"/>
        <v>1298</v>
      </c>
      <c r="F417" s="49" t="s">
        <v>566</v>
      </c>
    </row>
    <row r="418" spans="1:13" x14ac:dyDescent="0.25">
      <c r="A418">
        <v>144569</v>
      </c>
      <c r="B418" s="5" t="s">
        <v>521</v>
      </c>
      <c r="C418" t="s">
        <v>186</v>
      </c>
      <c r="D418">
        <f t="shared" si="8"/>
        <v>144569</v>
      </c>
      <c r="F418" s="49" t="s">
        <v>566</v>
      </c>
    </row>
    <row r="419" spans="1:13" x14ac:dyDescent="0.25">
      <c r="A419">
        <v>2926</v>
      </c>
      <c r="B419" s="49" t="s">
        <v>674</v>
      </c>
      <c r="C419" t="s">
        <v>283</v>
      </c>
      <c r="D419">
        <f t="shared" si="8"/>
        <v>2926</v>
      </c>
      <c r="F419" s="49" t="s">
        <v>861</v>
      </c>
    </row>
    <row r="420" spans="1:13" x14ac:dyDescent="0.25">
      <c r="A420">
        <v>4372</v>
      </c>
      <c r="B420" t="s">
        <v>1638</v>
      </c>
      <c r="C420" t="s">
        <v>105</v>
      </c>
      <c r="D420">
        <f t="shared" si="8"/>
        <v>4372</v>
      </c>
      <c r="E420" t="s">
        <v>23</v>
      </c>
      <c r="F420" s="49" t="s">
        <v>566</v>
      </c>
    </row>
    <row r="421" spans="1:13" x14ac:dyDescent="0.25">
      <c r="A421" s="49">
        <v>144519</v>
      </c>
      <c r="B421" s="49" t="s">
        <v>223</v>
      </c>
      <c r="C421" s="49" t="s">
        <v>20</v>
      </c>
      <c r="D421">
        <f t="shared" si="8"/>
        <v>144519</v>
      </c>
      <c r="E421" s="49" t="s">
        <v>23</v>
      </c>
      <c r="F421" s="49" t="s">
        <v>566</v>
      </c>
    </row>
    <row r="422" spans="1:13" x14ac:dyDescent="0.25">
      <c r="A422" s="49">
        <v>4310</v>
      </c>
      <c r="B422" s="49" t="s">
        <v>2659</v>
      </c>
      <c r="C422" s="49" t="s">
        <v>149</v>
      </c>
      <c r="D422">
        <f t="shared" si="8"/>
        <v>4310</v>
      </c>
      <c r="E422" s="49"/>
      <c r="F422" s="49" t="s">
        <v>2996</v>
      </c>
    </row>
    <row r="423" spans="1:13" x14ac:dyDescent="0.25">
      <c r="A423">
        <v>144506</v>
      </c>
      <c r="B423" t="s">
        <v>864</v>
      </c>
      <c r="C423" t="s">
        <v>153</v>
      </c>
      <c r="D423">
        <f t="shared" si="8"/>
        <v>144506</v>
      </c>
      <c r="F423" s="49" t="s">
        <v>566</v>
      </c>
    </row>
    <row r="424" spans="1:13" x14ac:dyDescent="0.25">
      <c r="A424">
        <v>144440</v>
      </c>
      <c r="B424" t="s">
        <v>849</v>
      </c>
      <c r="C424" t="s">
        <v>153</v>
      </c>
      <c r="D424">
        <f t="shared" si="8"/>
        <v>144440</v>
      </c>
      <c r="F424" s="49" t="s">
        <v>566</v>
      </c>
    </row>
    <row r="425" spans="1:13" x14ac:dyDescent="0.25">
      <c r="A425">
        <v>4381</v>
      </c>
      <c r="B425" t="s">
        <v>2661</v>
      </c>
      <c r="C425" s="49" t="s">
        <v>2625</v>
      </c>
      <c r="D425">
        <f t="shared" si="8"/>
        <v>4381</v>
      </c>
      <c r="F425" s="49" t="s">
        <v>861</v>
      </c>
    </row>
    <row r="426" spans="1:13" x14ac:dyDescent="0.25">
      <c r="A426">
        <v>2293</v>
      </c>
      <c r="B426" t="s">
        <v>837</v>
      </c>
      <c r="C426" t="s">
        <v>213</v>
      </c>
      <c r="D426">
        <f t="shared" si="8"/>
        <v>2293</v>
      </c>
      <c r="F426" s="49" t="s">
        <v>566</v>
      </c>
    </row>
    <row r="427" spans="1:13" x14ac:dyDescent="0.25">
      <c r="A427">
        <v>2203</v>
      </c>
      <c r="B427" t="s">
        <v>262</v>
      </c>
      <c r="C427" t="s">
        <v>59</v>
      </c>
      <c r="D427">
        <f t="shared" si="8"/>
        <v>2203</v>
      </c>
      <c r="E427" t="s">
        <v>23</v>
      </c>
      <c r="F427" s="49" t="s">
        <v>566</v>
      </c>
    </row>
    <row r="428" spans="1:13" x14ac:dyDescent="0.25">
      <c r="A428">
        <v>1259</v>
      </c>
      <c r="B428" s="49" t="s">
        <v>308</v>
      </c>
      <c r="C428" s="49" t="s">
        <v>107</v>
      </c>
      <c r="D428">
        <f t="shared" si="8"/>
        <v>1259</v>
      </c>
      <c r="E428" s="49" t="s">
        <v>23</v>
      </c>
      <c r="F428" s="49" t="s">
        <v>566</v>
      </c>
    </row>
    <row r="429" spans="1:13" x14ac:dyDescent="0.25">
      <c r="A429">
        <v>2347</v>
      </c>
      <c r="B429" t="s">
        <v>2977</v>
      </c>
      <c r="C429" t="s">
        <v>251</v>
      </c>
      <c r="D429">
        <f t="shared" si="8"/>
        <v>2347</v>
      </c>
      <c r="E429" s="49" t="s">
        <v>23</v>
      </c>
      <c r="F429" s="49" t="s">
        <v>566</v>
      </c>
    </row>
    <row r="430" spans="1:13" x14ac:dyDescent="0.25">
      <c r="A430">
        <v>2350</v>
      </c>
      <c r="B430" t="s">
        <v>3845</v>
      </c>
      <c r="C430" t="s">
        <v>939</v>
      </c>
      <c r="D430">
        <f t="shared" si="8"/>
        <v>2350</v>
      </c>
      <c r="E430" s="49"/>
      <c r="F430" s="49" t="s">
        <v>861</v>
      </c>
      <c r="I430" t="s">
        <v>23</v>
      </c>
      <c r="J430" t="s">
        <v>23</v>
      </c>
      <c r="K430" t="s">
        <v>23</v>
      </c>
      <c r="L430" t="s">
        <v>23</v>
      </c>
      <c r="M430" t="s">
        <v>23</v>
      </c>
    </row>
    <row r="431" spans="1:13" x14ac:dyDescent="0.25">
      <c r="A431">
        <v>144318</v>
      </c>
      <c r="B431" s="49" t="s">
        <v>842</v>
      </c>
      <c r="C431" t="s">
        <v>32</v>
      </c>
      <c r="D431">
        <f t="shared" si="8"/>
        <v>144318</v>
      </c>
      <c r="F431" s="49" t="s">
        <v>566</v>
      </c>
    </row>
    <row r="432" spans="1:13" x14ac:dyDescent="0.25">
      <c r="A432">
        <v>144338</v>
      </c>
      <c r="B432" s="49" t="s">
        <v>786</v>
      </c>
      <c r="C432" t="s">
        <v>32</v>
      </c>
      <c r="D432">
        <f t="shared" si="8"/>
        <v>144338</v>
      </c>
      <c r="F432" s="49" t="s">
        <v>566</v>
      </c>
    </row>
    <row r="433" spans="1:7" x14ac:dyDescent="0.25">
      <c r="A433" t="s">
        <v>23</v>
      </c>
      <c r="B433" s="5" t="s">
        <v>885</v>
      </c>
      <c r="C433" s="5" t="s">
        <v>17</v>
      </c>
      <c r="D433" t="s">
        <v>23</v>
      </c>
      <c r="F433" s="49" t="s">
        <v>3779</v>
      </c>
    </row>
    <row r="434" spans="1:7" x14ac:dyDescent="0.25">
      <c r="A434" s="49" t="s">
        <v>23</v>
      </c>
      <c r="B434" s="49" t="s">
        <v>863</v>
      </c>
      <c r="C434" s="49" t="s">
        <v>153</v>
      </c>
      <c r="D434" s="49" t="s">
        <v>23</v>
      </c>
      <c r="E434" s="49" t="s">
        <v>4341</v>
      </c>
      <c r="F434" s="49" t="s">
        <v>4340</v>
      </c>
    </row>
    <row r="435" spans="1:7" x14ac:dyDescent="0.25">
      <c r="A435">
        <v>2278</v>
      </c>
      <c r="B435" t="s">
        <v>782</v>
      </c>
      <c r="C435" t="s">
        <v>115</v>
      </c>
      <c r="D435">
        <f t="shared" si="8"/>
        <v>2278</v>
      </c>
      <c r="F435" s="49" t="s">
        <v>566</v>
      </c>
    </row>
    <row r="436" spans="1:7" x14ac:dyDescent="0.25">
      <c r="A436">
        <v>144573</v>
      </c>
      <c r="B436" t="s">
        <v>742</v>
      </c>
      <c r="C436" t="s">
        <v>39</v>
      </c>
      <c r="D436">
        <f t="shared" si="8"/>
        <v>144573</v>
      </c>
      <c r="F436" s="49" t="s">
        <v>861</v>
      </c>
    </row>
    <row r="437" spans="1:7" x14ac:dyDescent="0.25">
      <c r="A437" s="49">
        <v>144614</v>
      </c>
      <c r="B437" s="49" t="s">
        <v>172</v>
      </c>
      <c r="C437" s="49" t="s">
        <v>173</v>
      </c>
      <c r="D437">
        <f t="shared" si="8"/>
        <v>144614</v>
      </c>
      <c r="E437" s="49" t="s">
        <v>23</v>
      </c>
      <c r="F437" s="49" t="s">
        <v>861</v>
      </c>
    </row>
    <row r="438" spans="1:7" x14ac:dyDescent="0.25">
      <c r="A438" s="49">
        <v>10111</v>
      </c>
      <c r="B438" t="s">
        <v>547</v>
      </c>
      <c r="C438" s="49" t="s">
        <v>41</v>
      </c>
      <c r="D438">
        <f t="shared" si="8"/>
        <v>10111</v>
      </c>
      <c r="F438" s="49" t="s">
        <v>861</v>
      </c>
    </row>
    <row r="439" spans="1:7" x14ac:dyDescent="0.25">
      <c r="A439" t="s">
        <v>23</v>
      </c>
      <c r="B439" t="s">
        <v>539</v>
      </c>
      <c r="C439" t="s">
        <v>251</v>
      </c>
      <c r="D439" t="s">
        <v>23</v>
      </c>
      <c r="F439" s="49" t="s">
        <v>566</v>
      </c>
      <c r="G439" s="49" t="s">
        <v>3231</v>
      </c>
    </row>
    <row r="440" spans="1:7" x14ac:dyDescent="0.25">
      <c r="A440">
        <v>144474</v>
      </c>
      <c r="B440" t="s">
        <v>803</v>
      </c>
      <c r="C440" t="s">
        <v>3639</v>
      </c>
      <c r="D440">
        <f t="shared" si="8"/>
        <v>144474</v>
      </c>
      <c r="F440" s="49" t="s">
        <v>861</v>
      </c>
      <c r="G440" s="49" t="s">
        <v>3638</v>
      </c>
    </row>
    <row r="441" spans="1:7" x14ac:dyDescent="0.25">
      <c r="A441">
        <v>4000</v>
      </c>
      <c r="B441" t="s">
        <v>876</v>
      </c>
      <c r="C441" t="s">
        <v>877</v>
      </c>
      <c r="D441">
        <f t="shared" si="8"/>
        <v>4000</v>
      </c>
      <c r="F441" s="49" t="s">
        <v>861</v>
      </c>
    </row>
    <row r="442" spans="1:7" x14ac:dyDescent="0.25">
      <c r="A442">
        <v>2941</v>
      </c>
      <c r="B442" s="49" t="s">
        <v>606</v>
      </c>
      <c r="C442" t="s">
        <v>53</v>
      </c>
      <c r="D442">
        <f t="shared" si="8"/>
        <v>2941</v>
      </c>
      <c r="F442" s="49" t="s">
        <v>566</v>
      </c>
    </row>
    <row r="443" spans="1:7" x14ac:dyDescent="0.25">
      <c r="A443">
        <v>2933</v>
      </c>
      <c r="B443" s="49" t="s">
        <v>673</v>
      </c>
      <c r="C443" t="s">
        <v>283</v>
      </c>
      <c r="D443">
        <f t="shared" si="8"/>
        <v>2933</v>
      </c>
      <c r="F443" s="49" t="s">
        <v>861</v>
      </c>
    </row>
    <row r="444" spans="1:7" x14ac:dyDescent="0.25">
      <c r="A444">
        <v>2216</v>
      </c>
      <c r="B444" s="49" t="s">
        <v>37</v>
      </c>
      <c r="C444" s="49" t="s">
        <v>895</v>
      </c>
      <c r="D444">
        <f t="shared" si="8"/>
        <v>2216</v>
      </c>
      <c r="E444" s="49" t="s">
        <v>23</v>
      </c>
      <c r="F444" s="49" t="s">
        <v>566</v>
      </c>
    </row>
    <row r="445" spans="1:7" x14ac:dyDescent="0.25">
      <c r="A445">
        <v>4426</v>
      </c>
      <c r="B445" s="49" t="s">
        <v>2901</v>
      </c>
      <c r="C445" s="49" t="s">
        <v>115</v>
      </c>
      <c r="D445">
        <f t="shared" si="8"/>
        <v>4426</v>
      </c>
      <c r="F445" s="49" t="s">
        <v>566</v>
      </c>
    </row>
    <row r="446" spans="1:7" x14ac:dyDescent="0.25">
      <c r="A446">
        <v>2915</v>
      </c>
      <c r="B446" s="49" t="s">
        <v>1672</v>
      </c>
      <c r="C446" s="49" t="s">
        <v>115</v>
      </c>
      <c r="D446">
        <f t="shared" si="8"/>
        <v>2915</v>
      </c>
      <c r="F446" s="49" t="s">
        <v>566</v>
      </c>
      <c r="G446" s="49" t="s">
        <v>2902</v>
      </c>
    </row>
    <row r="447" spans="1:7" x14ac:dyDescent="0.25">
      <c r="A447" s="49" t="s">
        <v>23</v>
      </c>
      <c r="B447" s="49" t="s">
        <v>892</v>
      </c>
      <c r="C447" t="s">
        <v>858</v>
      </c>
      <c r="D447" t="str">
        <f t="shared" si="8"/>
        <v xml:space="preserve"> </v>
      </c>
      <c r="F447" s="49" t="s">
        <v>3445</v>
      </c>
    </row>
    <row r="448" spans="1:7" x14ac:dyDescent="0.25">
      <c r="A448" s="49">
        <v>144416</v>
      </c>
      <c r="B448" s="49" t="s">
        <v>2889</v>
      </c>
      <c r="C448" t="s">
        <v>53</v>
      </c>
      <c r="D448">
        <v>144416</v>
      </c>
      <c r="E448" t="s">
        <v>23</v>
      </c>
      <c r="F448" s="49" t="s">
        <v>3461</v>
      </c>
    </row>
    <row r="449" spans="1:6" x14ac:dyDescent="0.25">
      <c r="A449">
        <v>144444</v>
      </c>
      <c r="B449" s="49" t="s">
        <v>1675</v>
      </c>
      <c r="C449" t="s">
        <v>32</v>
      </c>
      <c r="D449">
        <f t="shared" ref="D449:D512" si="9">A449</f>
        <v>144444</v>
      </c>
      <c r="F449" s="49" t="s">
        <v>566</v>
      </c>
    </row>
    <row r="450" spans="1:6" x14ac:dyDescent="0.25">
      <c r="A450">
        <v>4361</v>
      </c>
      <c r="B450" t="s">
        <v>2918</v>
      </c>
      <c r="C450" s="49" t="s">
        <v>36</v>
      </c>
      <c r="D450">
        <f t="shared" si="9"/>
        <v>4361</v>
      </c>
      <c r="F450" s="59" t="s">
        <v>566</v>
      </c>
    </row>
    <row r="451" spans="1:6" x14ac:dyDescent="0.25">
      <c r="A451">
        <v>1296</v>
      </c>
      <c r="B451" s="49" t="s">
        <v>310</v>
      </c>
      <c r="C451" s="49" t="s">
        <v>174</v>
      </c>
      <c r="D451">
        <f t="shared" si="9"/>
        <v>1296</v>
      </c>
      <c r="F451" s="49" t="s">
        <v>566</v>
      </c>
    </row>
    <row r="452" spans="1:6" x14ac:dyDescent="0.25">
      <c r="A452">
        <v>2187</v>
      </c>
      <c r="B452" s="49" t="s">
        <v>332</v>
      </c>
      <c r="C452" s="49" t="s">
        <v>333</v>
      </c>
      <c r="D452">
        <f t="shared" si="9"/>
        <v>2187</v>
      </c>
      <c r="E452" s="49"/>
      <c r="F452" s="49" t="s">
        <v>566</v>
      </c>
    </row>
    <row r="453" spans="1:6" x14ac:dyDescent="0.25">
      <c r="A453" s="49">
        <v>144320</v>
      </c>
      <c r="B453" s="49" t="s">
        <v>232</v>
      </c>
      <c r="C453" s="49" t="s">
        <v>84</v>
      </c>
      <c r="D453">
        <f t="shared" si="9"/>
        <v>144320</v>
      </c>
      <c r="E453" s="49"/>
      <c r="F453" s="49" t="s">
        <v>566</v>
      </c>
    </row>
    <row r="454" spans="1:6" ht="15.75" x14ac:dyDescent="0.25">
      <c r="A454">
        <v>4319</v>
      </c>
      <c r="B454" t="s">
        <v>1686</v>
      </c>
      <c r="C454" s="49" t="s">
        <v>62</v>
      </c>
      <c r="D454">
        <f t="shared" si="9"/>
        <v>4319</v>
      </c>
      <c r="F454" s="66" t="s">
        <v>861</v>
      </c>
    </row>
    <row r="455" spans="1:6" ht="15.75" x14ac:dyDescent="0.25">
      <c r="A455">
        <v>4360</v>
      </c>
      <c r="B455" t="s">
        <v>1688</v>
      </c>
      <c r="C455" s="49" t="s">
        <v>62</v>
      </c>
      <c r="D455">
        <f t="shared" si="9"/>
        <v>4360</v>
      </c>
      <c r="F455" s="66" t="s">
        <v>861</v>
      </c>
    </row>
    <row r="456" spans="1:6" x14ac:dyDescent="0.25">
      <c r="A456">
        <v>144499</v>
      </c>
      <c r="B456" t="s">
        <v>832</v>
      </c>
      <c r="C456" t="s">
        <v>140</v>
      </c>
      <c r="D456">
        <f t="shared" si="9"/>
        <v>144499</v>
      </c>
      <c r="F456" s="49" t="s">
        <v>861</v>
      </c>
    </row>
    <row r="457" spans="1:6" x14ac:dyDescent="0.25">
      <c r="A457">
        <v>144368</v>
      </c>
      <c r="B457" t="s">
        <v>833</v>
      </c>
      <c r="C457" t="s">
        <v>140</v>
      </c>
      <c r="D457">
        <f t="shared" si="9"/>
        <v>144368</v>
      </c>
      <c r="F457" s="49" t="s">
        <v>861</v>
      </c>
    </row>
    <row r="458" spans="1:6" x14ac:dyDescent="0.25">
      <c r="A458">
        <v>2206</v>
      </c>
      <c r="B458" t="s">
        <v>548</v>
      </c>
      <c r="C458" s="49" t="s">
        <v>41</v>
      </c>
      <c r="D458">
        <f t="shared" si="9"/>
        <v>2206</v>
      </c>
      <c r="F458" s="49" t="s">
        <v>566</v>
      </c>
    </row>
    <row r="459" spans="1:6" x14ac:dyDescent="0.25">
      <c r="A459" s="49">
        <v>3147</v>
      </c>
      <c r="B459" s="49" t="s">
        <v>855</v>
      </c>
      <c r="C459" t="s">
        <v>858</v>
      </c>
      <c r="D459">
        <f t="shared" si="9"/>
        <v>3147</v>
      </c>
      <c r="F459" s="49" t="s">
        <v>861</v>
      </c>
    </row>
    <row r="460" spans="1:6" x14ac:dyDescent="0.25">
      <c r="A460">
        <v>1798</v>
      </c>
      <c r="B460" t="s">
        <v>2865</v>
      </c>
      <c r="C460" s="49" t="s">
        <v>3645</v>
      </c>
      <c r="D460">
        <f t="shared" si="9"/>
        <v>1798</v>
      </c>
      <c r="E460" s="48" t="s">
        <v>2912</v>
      </c>
      <c r="F460" s="48"/>
    </row>
    <row r="461" spans="1:6" x14ac:dyDescent="0.25">
      <c r="A461">
        <v>144578</v>
      </c>
      <c r="B461" s="5" t="s">
        <v>522</v>
      </c>
      <c r="C461" t="s">
        <v>186</v>
      </c>
      <c r="D461">
        <f t="shared" si="9"/>
        <v>144578</v>
      </c>
      <c r="F461" s="49" t="s">
        <v>566</v>
      </c>
    </row>
    <row r="462" spans="1:6" x14ac:dyDescent="0.25">
      <c r="A462" s="49">
        <v>144509</v>
      </c>
      <c r="B462" s="49" t="s">
        <v>868</v>
      </c>
      <c r="C462" t="s">
        <v>109</v>
      </c>
      <c r="D462">
        <f t="shared" si="9"/>
        <v>144509</v>
      </c>
      <c r="F462" s="49" t="s">
        <v>861</v>
      </c>
    </row>
    <row r="463" spans="1:6" x14ac:dyDescent="0.25">
      <c r="A463">
        <v>144563</v>
      </c>
      <c r="B463" t="s">
        <v>727</v>
      </c>
      <c r="C463" t="s">
        <v>327</v>
      </c>
      <c r="D463">
        <f t="shared" si="9"/>
        <v>144563</v>
      </c>
      <c r="F463" s="49" t="s">
        <v>566</v>
      </c>
    </row>
    <row r="464" spans="1:6" x14ac:dyDescent="0.25">
      <c r="A464">
        <v>1268</v>
      </c>
      <c r="B464" t="s">
        <v>190</v>
      </c>
      <c r="C464" s="49" t="s">
        <v>41</v>
      </c>
      <c r="D464">
        <f t="shared" si="9"/>
        <v>1268</v>
      </c>
      <c r="F464" s="49" t="s">
        <v>566</v>
      </c>
    </row>
    <row r="465" spans="1:6" x14ac:dyDescent="0.25">
      <c r="A465">
        <v>144540</v>
      </c>
      <c r="B465" s="49" t="s">
        <v>827</v>
      </c>
      <c r="C465" t="s">
        <v>84</v>
      </c>
      <c r="D465">
        <f t="shared" si="9"/>
        <v>144540</v>
      </c>
      <c r="F465" s="49" t="s">
        <v>861</v>
      </c>
    </row>
    <row r="466" spans="1:6" x14ac:dyDescent="0.25">
      <c r="A466">
        <v>144602</v>
      </c>
      <c r="B466" s="5" t="s">
        <v>523</v>
      </c>
      <c r="C466" t="s">
        <v>186</v>
      </c>
      <c r="D466">
        <f t="shared" si="9"/>
        <v>144602</v>
      </c>
      <c r="F466" s="49" t="s">
        <v>566</v>
      </c>
    </row>
    <row r="467" spans="1:6" x14ac:dyDescent="0.25">
      <c r="A467">
        <v>144630</v>
      </c>
      <c r="B467" s="5" t="s">
        <v>524</v>
      </c>
      <c r="C467" t="s">
        <v>186</v>
      </c>
      <c r="D467">
        <f t="shared" si="9"/>
        <v>144630</v>
      </c>
      <c r="F467" s="49" t="s">
        <v>566</v>
      </c>
    </row>
    <row r="468" spans="1:6" x14ac:dyDescent="0.25">
      <c r="A468">
        <v>1282</v>
      </c>
      <c r="B468" s="49" t="s">
        <v>209</v>
      </c>
      <c r="C468" t="s">
        <v>183</v>
      </c>
      <c r="D468">
        <f t="shared" si="9"/>
        <v>1282</v>
      </c>
      <c r="E468" t="s">
        <v>23</v>
      </c>
      <c r="F468" s="49" t="s">
        <v>566</v>
      </c>
    </row>
    <row r="469" spans="1:6" x14ac:dyDescent="0.25">
      <c r="A469">
        <v>2417</v>
      </c>
      <c r="B469" t="s">
        <v>3107</v>
      </c>
      <c r="C469" t="s">
        <v>939</v>
      </c>
      <c r="D469">
        <f t="shared" si="9"/>
        <v>2417</v>
      </c>
      <c r="E469" s="49"/>
      <c r="F469" s="49" t="s">
        <v>861</v>
      </c>
    </row>
    <row r="470" spans="1:6" x14ac:dyDescent="0.25">
      <c r="A470" s="49">
        <v>144367</v>
      </c>
      <c r="B470" s="49" t="s">
        <v>120</v>
      </c>
      <c r="C470" s="49" t="s">
        <v>62</v>
      </c>
      <c r="D470">
        <f t="shared" si="9"/>
        <v>144367</v>
      </c>
      <c r="E470" s="49" t="s">
        <v>23</v>
      </c>
      <c r="F470" s="49" t="s">
        <v>566</v>
      </c>
    </row>
    <row r="471" spans="1:6" x14ac:dyDescent="0.25">
      <c r="A471" s="49">
        <v>3999</v>
      </c>
      <c r="B471" s="49" t="s">
        <v>856</v>
      </c>
      <c r="C471" t="s">
        <v>858</v>
      </c>
      <c r="D471">
        <f t="shared" si="9"/>
        <v>3999</v>
      </c>
      <c r="F471" s="49" t="s">
        <v>861</v>
      </c>
    </row>
    <row r="472" spans="1:6" x14ac:dyDescent="0.25">
      <c r="A472">
        <v>144546</v>
      </c>
      <c r="B472" t="s">
        <v>549</v>
      </c>
      <c r="C472" s="49" t="s">
        <v>41</v>
      </c>
      <c r="D472">
        <f t="shared" si="9"/>
        <v>144546</v>
      </c>
      <c r="F472" s="49" t="s">
        <v>566</v>
      </c>
    </row>
    <row r="473" spans="1:6" x14ac:dyDescent="0.25">
      <c r="A473">
        <v>144275</v>
      </c>
      <c r="B473" s="49" t="s">
        <v>507</v>
      </c>
      <c r="C473" s="49" t="s">
        <v>22</v>
      </c>
      <c r="D473">
        <f t="shared" si="9"/>
        <v>144275</v>
      </c>
      <c r="F473" s="49" t="s">
        <v>566</v>
      </c>
    </row>
    <row r="474" spans="1:6" x14ac:dyDescent="0.25">
      <c r="A474">
        <v>4439</v>
      </c>
      <c r="B474" s="49" t="s">
        <v>2677</v>
      </c>
      <c r="C474" s="49" t="s">
        <v>149</v>
      </c>
      <c r="D474">
        <f t="shared" si="9"/>
        <v>4439</v>
      </c>
      <c r="F474" s="49" t="s">
        <v>861</v>
      </c>
    </row>
    <row r="475" spans="1:6" x14ac:dyDescent="0.25">
      <c r="A475">
        <v>1301</v>
      </c>
      <c r="B475" t="s">
        <v>579</v>
      </c>
      <c r="C475" t="s">
        <v>14</v>
      </c>
      <c r="D475">
        <f t="shared" si="9"/>
        <v>1301</v>
      </c>
      <c r="F475" s="49" t="s">
        <v>861</v>
      </c>
    </row>
    <row r="476" spans="1:6" x14ac:dyDescent="0.25">
      <c r="A476">
        <v>144304</v>
      </c>
      <c r="B476" s="49" t="s">
        <v>565</v>
      </c>
      <c r="C476" s="49" t="s">
        <v>14</v>
      </c>
      <c r="D476">
        <f t="shared" si="9"/>
        <v>144304</v>
      </c>
      <c r="F476" s="49" t="s">
        <v>566</v>
      </c>
    </row>
    <row r="477" spans="1:6" x14ac:dyDescent="0.25">
      <c r="A477">
        <v>3008</v>
      </c>
      <c r="B477" s="49" t="s">
        <v>2893</v>
      </c>
      <c r="C477" s="49" t="s">
        <v>2894</v>
      </c>
      <c r="D477">
        <f t="shared" si="9"/>
        <v>3008</v>
      </c>
      <c r="E477" s="48" t="s">
        <v>2912</v>
      </c>
      <c r="F477" s="48"/>
    </row>
    <row r="478" spans="1:6" x14ac:dyDescent="0.25">
      <c r="A478">
        <v>2923</v>
      </c>
      <c r="B478" t="s">
        <v>635</v>
      </c>
      <c r="C478" t="s">
        <v>14</v>
      </c>
      <c r="D478">
        <f t="shared" si="9"/>
        <v>2923</v>
      </c>
      <c r="E478" t="s">
        <v>23</v>
      </c>
      <c r="F478" s="49" t="s">
        <v>566</v>
      </c>
    </row>
    <row r="479" spans="1:6" x14ac:dyDescent="0.25">
      <c r="A479">
        <v>4367</v>
      </c>
      <c r="B479" t="s">
        <v>2679</v>
      </c>
      <c r="C479" s="49" t="s">
        <v>12</v>
      </c>
      <c r="D479">
        <f t="shared" si="9"/>
        <v>4367</v>
      </c>
      <c r="E479" t="s">
        <v>23</v>
      </c>
      <c r="F479" s="59" t="s">
        <v>861</v>
      </c>
    </row>
    <row r="480" spans="1:6" x14ac:dyDescent="0.25">
      <c r="A480">
        <v>2919</v>
      </c>
      <c r="B480" t="s">
        <v>631</v>
      </c>
      <c r="C480" t="s">
        <v>284</v>
      </c>
      <c r="D480">
        <f t="shared" si="9"/>
        <v>2919</v>
      </c>
      <c r="E480" t="s">
        <v>23</v>
      </c>
      <c r="F480" s="49" t="s">
        <v>566</v>
      </c>
    </row>
    <row r="481" spans="1:7" x14ac:dyDescent="0.25">
      <c r="A481" s="49">
        <v>3115</v>
      </c>
      <c r="B481" t="s">
        <v>924</v>
      </c>
      <c r="C481" t="s">
        <v>126</v>
      </c>
      <c r="D481">
        <f t="shared" si="9"/>
        <v>3115</v>
      </c>
      <c r="F481" s="49" t="s">
        <v>861</v>
      </c>
    </row>
    <row r="482" spans="1:7" x14ac:dyDescent="0.25">
      <c r="A482">
        <v>2199</v>
      </c>
      <c r="B482" s="49" t="s">
        <v>269</v>
      </c>
      <c r="C482" t="s">
        <v>270</v>
      </c>
      <c r="D482">
        <f t="shared" si="9"/>
        <v>2199</v>
      </c>
      <c r="F482" s="49" t="s">
        <v>566</v>
      </c>
    </row>
    <row r="483" spans="1:7" x14ac:dyDescent="0.25">
      <c r="A483">
        <v>2198</v>
      </c>
      <c r="B483" s="49" t="s">
        <v>271</v>
      </c>
      <c r="C483" t="s">
        <v>270</v>
      </c>
      <c r="D483">
        <f t="shared" si="9"/>
        <v>2198</v>
      </c>
      <c r="F483" s="49" t="s">
        <v>566</v>
      </c>
    </row>
    <row r="484" spans="1:7" x14ac:dyDescent="0.25">
      <c r="A484">
        <v>2226</v>
      </c>
      <c r="B484" s="49" t="s">
        <v>296</v>
      </c>
      <c r="C484" s="49" t="s">
        <v>327</v>
      </c>
      <c r="D484">
        <f t="shared" si="9"/>
        <v>2226</v>
      </c>
      <c r="E484" s="49"/>
      <c r="F484" s="49" t="s">
        <v>566</v>
      </c>
    </row>
    <row r="485" spans="1:7" x14ac:dyDescent="0.25">
      <c r="A485">
        <v>2189</v>
      </c>
      <c r="B485" s="49" t="s">
        <v>175</v>
      </c>
      <c r="C485" s="49" t="s">
        <v>284</v>
      </c>
      <c r="D485">
        <f t="shared" si="9"/>
        <v>2189</v>
      </c>
      <c r="E485" s="49"/>
      <c r="F485" s="49" t="s">
        <v>566</v>
      </c>
    </row>
    <row r="486" spans="1:7" x14ac:dyDescent="0.25">
      <c r="A486">
        <v>2304</v>
      </c>
      <c r="B486" t="s">
        <v>699</v>
      </c>
      <c r="C486" t="s">
        <v>865</v>
      </c>
      <c r="D486">
        <f t="shared" si="9"/>
        <v>2304</v>
      </c>
      <c r="F486" s="49" t="s">
        <v>566</v>
      </c>
    </row>
    <row r="487" spans="1:7" x14ac:dyDescent="0.25">
      <c r="A487">
        <v>2190</v>
      </c>
      <c r="B487" t="s">
        <v>263</v>
      </c>
      <c r="C487" t="s">
        <v>59</v>
      </c>
      <c r="D487">
        <f t="shared" si="9"/>
        <v>2190</v>
      </c>
      <c r="F487" s="49" t="s">
        <v>566</v>
      </c>
    </row>
    <row r="488" spans="1:7" x14ac:dyDescent="0.25">
      <c r="A488" t="s">
        <v>23</v>
      </c>
      <c r="B488" t="s">
        <v>3016</v>
      </c>
      <c r="C488" t="s">
        <v>140</v>
      </c>
      <c r="D488" t="s">
        <v>23</v>
      </c>
      <c r="F488" s="49" t="s">
        <v>566</v>
      </c>
      <c r="G488" s="49" t="s">
        <v>3861</v>
      </c>
    </row>
    <row r="489" spans="1:7" x14ac:dyDescent="0.25">
      <c r="A489">
        <v>2309</v>
      </c>
      <c r="B489" t="s">
        <v>3163</v>
      </c>
      <c r="C489" t="s">
        <v>140</v>
      </c>
      <c r="D489">
        <f t="shared" si="9"/>
        <v>2309</v>
      </c>
      <c r="F489" s="49" t="s">
        <v>566</v>
      </c>
    </row>
    <row r="490" spans="1:7" x14ac:dyDescent="0.25">
      <c r="A490">
        <v>4339</v>
      </c>
      <c r="B490" t="s">
        <v>1746</v>
      </c>
      <c r="C490" t="s">
        <v>62</v>
      </c>
      <c r="D490">
        <f t="shared" si="9"/>
        <v>4339</v>
      </c>
      <c r="F490" s="49" t="s">
        <v>861</v>
      </c>
    </row>
    <row r="491" spans="1:7" x14ac:dyDescent="0.25">
      <c r="A491">
        <v>144272</v>
      </c>
      <c r="B491" t="s">
        <v>728</v>
      </c>
      <c r="C491" t="s">
        <v>327</v>
      </c>
      <c r="D491">
        <f t="shared" si="9"/>
        <v>144272</v>
      </c>
      <c r="F491" s="49" t="s">
        <v>566</v>
      </c>
    </row>
    <row r="492" spans="1:7" x14ac:dyDescent="0.25">
      <c r="A492">
        <v>144537</v>
      </c>
      <c r="B492" s="49" t="s">
        <v>791</v>
      </c>
      <c r="C492" t="s">
        <v>75</v>
      </c>
      <c r="D492">
        <f t="shared" si="9"/>
        <v>144537</v>
      </c>
      <c r="F492" s="49" t="s">
        <v>566</v>
      </c>
    </row>
    <row r="493" spans="1:7" x14ac:dyDescent="0.25">
      <c r="A493" s="49">
        <v>144576</v>
      </c>
      <c r="B493" s="49" t="s">
        <v>211</v>
      </c>
      <c r="C493" s="49" t="s">
        <v>14</v>
      </c>
      <c r="D493">
        <f t="shared" si="9"/>
        <v>144576</v>
      </c>
      <c r="E493" s="49" t="s">
        <v>23</v>
      </c>
      <c r="F493" s="49" t="s">
        <v>566</v>
      </c>
    </row>
    <row r="494" spans="1:7" x14ac:dyDescent="0.25">
      <c r="A494">
        <v>2443</v>
      </c>
      <c r="B494" t="s">
        <v>2964</v>
      </c>
      <c r="C494" t="s">
        <v>140</v>
      </c>
      <c r="D494">
        <f t="shared" si="9"/>
        <v>2443</v>
      </c>
      <c r="E494" s="49"/>
      <c r="F494" s="49" t="s">
        <v>566</v>
      </c>
    </row>
    <row r="495" spans="1:7" x14ac:dyDescent="0.25">
      <c r="A495">
        <v>1283</v>
      </c>
      <c r="B495" s="49" t="s">
        <v>252</v>
      </c>
      <c r="C495" t="s">
        <v>41</v>
      </c>
      <c r="D495">
        <f t="shared" si="9"/>
        <v>1283</v>
      </c>
      <c r="F495" s="49" t="s">
        <v>566</v>
      </c>
    </row>
    <row r="496" spans="1:7" x14ac:dyDescent="0.25">
      <c r="A496">
        <v>1326</v>
      </c>
      <c r="B496" s="49" t="s">
        <v>324</v>
      </c>
      <c r="C496" t="s">
        <v>75</v>
      </c>
      <c r="D496">
        <f t="shared" si="9"/>
        <v>1326</v>
      </c>
      <c r="F496" s="49" t="s">
        <v>566</v>
      </c>
    </row>
    <row r="497" spans="1:7" x14ac:dyDescent="0.25">
      <c r="A497" s="49">
        <v>144374</v>
      </c>
      <c r="B497" s="49" t="s">
        <v>9</v>
      </c>
      <c r="C497" s="49" t="s">
        <v>22</v>
      </c>
      <c r="D497">
        <f t="shared" si="9"/>
        <v>144374</v>
      </c>
      <c r="E497" s="49"/>
      <c r="F497" s="49" t="s">
        <v>566</v>
      </c>
    </row>
    <row r="498" spans="1:7" x14ac:dyDescent="0.25">
      <c r="A498">
        <v>2268</v>
      </c>
      <c r="B498" t="s">
        <v>4229</v>
      </c>
      <c r="C498" t="s">
        <v>2455</v>
      </c>
      <c r="D498">
        <f t="shared" si="9"/>
        <v>2268</v>
      </c>
      <c r="F498" s="49" t="s">
        <v>861</v>
      </c>
      <c r="G498" s="49" t="s">
        <v>4230</v>
      </c>
    </row>
    <row r="499" spans="1:7" x14ac:dyDescent="0.25">
      <c r="A499" s="49">
        <v>144395</v>
      </c>
      <c r="B499" s="49" t="s">
        <v>129</v>
      </c>
      <c r="C499" s="49" t="s">
        <v>84</v>
      </c>
      <c r="D499">
        <f t="shared" si="9"/>
        <v>144395</v>
      </c>
      <c r="E499" s="49"/>
      <c r="F499" s="49" t="s">
        <v>566</v>
      </c>
    </row>
    <row r="500" spans="1:7" x14ac:dyDescent="0.25">
      <c r="A500">
        <v>144591</v>
      </c>
      <c r="B500" s="5" t="s">
        <v>525</v>
      </c>
      <c r="C500" t="s">
        <v>186</v>
      </c>
      <c r="D500">
        <f t="shared" si="9"/>
        <v>144591</v>
      </c>
      <c r="F500" s="49" t="s">
        <v>566</v>
      </c>
    </row>
    <row r="501" spans="1:7" x14ac:dyDescent="0.25">
      <c r="A501">
        <v>1308</v>
      </c>
      <c r="B501" s="49" t="s">
        <v>159</v>
      </c>
      <c r="C501" s="49" t="s">
        <v>140</v>
      </c>
      <c r="D501">
        <f t="shared" si="9"/>
        <v>1308</v>
      </c>
      <c r="E501" s="49"/>
      <c r="F501" s="49" t="s">
        <v>566</v>
      </c>
    </row>
    <row r="502" spans="1:7" x14ac:dyDescent="0.25">
      <c r="A502" s="49">
        <v>144278</v>
      </c>
      <c r="B502" s="49" t="s">
        <v>89</v>
      </c>
      <c r="C502" s="49" t="s">
        <v>140</v>
      </c>
      <c r="D502">
        <f t="shared" si="9"/>
        <v>144278</v>
      </c>
      <c r="E502" s="49"/>
      <c r="F502" s="49" t="s">
        <v>566</v>
      </c>
    </row>
    <row r="503" spans="1:7" x14ac:dyDescent="0.25">
      <c r="A503" t="s">
        <v>23</v>
      </c>
      <c r="B503" t="s">
        <v>2919</v>
      </c>
      <c r="C503" s="49" t="s">
        <v>36</v>
      </c>
      <c r="D503" t="str">
        <f t="shared" si="9"/>
        <v xml:space="preserve"> </v>
      </c>
      <c r="F503" s="59" t="s">
        <v>566</v>
      </c>
      <c r="G503" t="s">
        <v>3660</v>
      </c>
    </row>
    <row r="504" spans="1:7" x14ac:dyDescent="0.25">
      <c r="A504" s="49">
        <v>1254</v>
      </c>
      <c r="B504" s="49" t="s">
        <v>506</v>
      </c>
      <c r="C504" t="s">
        <v>496</v>
      </c>
      <c r="D504">
        <f t="shared" si="9"/>
        <v>1254</v>
      </c>
      <c r="F504" s="49" t="s">
        <v>566</v>
      </c>
    </row>
    <row r="505" spans="1:7" x14ac:dyDescent="0.25">
      <c r="A505">
        <v>2184</v>
      </c>
      <c r="B505" s="49" t="s">
        <v>287</v>
      </c>
      <c r="C505" t="s">
        <v>62</v>
      </c>
      <c r="D505">
        <f t="shared" si="9"/>
        <v>2184</v>
      </c>
      <c r="E505" t="s">
        <v>23</v>
      </c>
      <c r="F505" s="49" t="s">
        <v>566</v>
      </c>
    </row>
    <row r="506" spans="1:7" x14ac:dyDescent="0.25">
      <c r="A506">
        <v>2920</v>
      </c>
      <c r="B506" t="s">
        <v>632</v>
      </c>
      <c r="C506" t="s">
        <v>284</v>
      </c>
      <c r="D506">
        <f t="shared" si="9"/>
        <v>2920</v>
      </c>
      <c r="E506" t="s">
        <v>23</v>
      </c>
      <c r="F506" s="49" t="s">
        <v>566</v>
      </c>
    </row>
    <row r="507" spans="1:7" x14ac:dyDescent="0.25">
      <c r="A507" s="49">
        <v>144343</v>
      </c>
      <c r="B507" s="49" t="s">
        <v>199</v>
      </c>
      <c r="C507" s="49" t="s">
        <v>3661</v>
      </c>
      <c r="D507">
        <f t="shared" si="9"/>
        <v>144343</v>
      </c>
      <c r="E507" s="49" t="s">
        <v>23</v>
      </c>
      <c r="F507" s="49" t="s">
        <v>860</v>
      </c>
    </row>
    <row r="508" spans="1:7" x14ac:dyDescent="0.25">
      <c r="A508" s="49">
        <v>1309</v>
      </c>
      <c r="B508" s="49" t="s">
        <v>146</v>
      </c>
      <c r="C508" s="49" t="s">
        <v>342</v>
      </c>
      <c r="D508">
        <f t="shared" si="9"/>
        <v>1309</v>
      </c>
      <c r="E508" t="s">
        <v>23</v>
      </c>
      <c r="F508" s="49" t="s">
        <v>313</v>
      </c>
    </row>
    <row r="509" spans="1:7" x14ac:dyDescent="0.25">
      <c r="A509">
        <v>4398</v>
      </c>
      <c r="B509" t="s">
        <v>1778</v>
      </c>
      <c r="C509" s="49" t="s">
        <v>4</v>
      </c>
      <c r="D509">
        <f t="shared" si="9"/>
        <v>4398</v>
      </c>
      <c r="F509" s="49" t="s">
        <v>566</v>
      </c>
    </row>
    <row r="510" spans="1:7" x14ac:dyDescent="0.25">
      <c r="A510">
        <v>4389</v>
      </c>
      <c r="B510" t="s">
        <v>1780</v>
      </c>
      <c r="C510" s="49" t="s">
        <v>4</v>
      </c>
      <c r="D510">
        <f t="shared" si="9"/>
        <v>4389</v>
      </c>
      <c r="F510" s="49" t="s">
        <v>566</v>
      </c>
    </row>
    <row r="511" spans="1:7" x14ac:dyDescent="0.25">
      <c r="A511">
        <v>4395</v>
      </c>
      <c r="B511" t="s">
        <v>2906</v>
      </c>
      <c r="C511" s="49" t="s">
        <v>4</v>
      </c>
      <c r="D511">
        <f t="shared" si="9"/>
        <v>4395</v>
      </c>
      <c r="F511" s="49" t="s">
        <v>566</v>
      </c>
    </row>
    <row r="512" spans="1:7" x14ac:dyDescent="0.25">
      <c r="A512" s="49">
        <v>2330</v>
      </c>
      <c r="B512" s="49" t="s">
        <v>952</v>
      </c>
      <c r="C512" s="49" t="s">
        <v>107</v>
      </c>
      <c r="D512">
        <f t="shared" si="9"/>
        <v>2330</v>
      </c>
      <c r="F512" s="49" t="s">
        <v>566</v>
      </c>
    </row>
    <row r="513" spans="1:7" x14ac:dyDescent="0.25">
      <c r="A513" s="49">
        <v>4325</v>
      </c>
      <c r="B513" s="49" t="s">
        <v>953</v>
      </c>
      <c r="C513" s="49" t="s">
        <v>107</v>
      </c>
      <c r="D513">
        <f t="shared" ref="D513:D519" si="10">A513</f>
        <v>4325</v>
      </c>
      <c r="F513" s="49" t="s">
        <v>566</v>
      </c>
    </row>
    <row r="514" spans="1:7" x14ac:dyDescent="0.25">
      <c r="A514" s="49">
        <v>144436</v>
      </c>
      <c r="B514" s="49" t="s">
        <v>97</v>
      </c>
      <c r="C514" s="49" t="s">
        <v>22</v>
      </c>
      <c r="D514">
        <f t="shared" si="10"/>
        <v>144436</v>
      </c>
      <c r="F514" s="49" t="s">
        <v>861</v>
      </c>
    </row>
    <row r="515" spans="1:7" x14ac:dyDescent="0.25">
      <c r="A515">
        <v>144364</v>
      </c>
      <c r="B515" s="49" t="s">
        <v>792</v>
      </c>
      <c r="C515" t="s">
        <v>75</v>
      </c>
      <c r="D515">
        <f t="shared" si="10"/>
        <v>144364</v>
      </c>
      <c r="F515" s="49" t="s">
        <v>566</v>
      </c>
    </row>
    <row r="516" spans="1:7" x14ac:dyDescent="0.25">
      <c r="A516">
        <v>2397</v>
      </c>
      <c r="B516" t="s">
        <v>1791</v>
      </c>
      <c r="C516" t="s">
        <v>452</v>
      </c>
      <c r="D516">
        <f t="shared" si="10"/>
        <v>2397</v>
      </c>
      <c r="E516" s="49"/>
      <c r="F516" s="49" t="s">
        <v>861</v>
      </c>
    </row>
    <row r="517" spans="1:7" x14ac:dyDescent="0.25">
      <c r="A517">
        <v>144617</v>
      </c>
      <c r="B517" t="s">
        <v>580</v>
      </c>
      <c r="C517" t="s">
        <v>14</v>
      </c>
      <c r="D517">
        <f t="shared" si="10"/>
        <v>144617</v>
      </c>
      <c r="F517" s="49" t="s">
        <v>566</v>
      </c>
    </row>
    <row r="518" spans="1:7" x14ac:dyDescent="0.25">
      <c r="A518">
        <v>4354</v>
      </c>
      <c r="B518" t="s">
        <v>1799</v>
      </c>
      <c r="C518" s="49" t="s">
        <v>36</v>
      </c>
      <c r="D518">
        <f t="shared" si="10"/>
        <v>4354</v>
      </c>
      <c r="F518" s="59" t="s">
        <v>566</v>
      </c>
    </row>
    <row r="519" spans="1:7" x14ac:dyDescent="0.25">
      <c r="A519">
        <v>2448</v>
      </c>
      <c r="B519" t="s">
        <v>2985</v>
      </c>
      <c r="C519" t="s">
        <v>2982</v>
      </c>
      <c r="D519">
        <f t="shared" si="10"/>
        <v>2448</v>
      </c>
      <c r="E519" s="49"/>
      <c r="F519" s="49" t="s">
        <v>861</v>
      </c>
    </row>
    <row r="520" spans="1:7" x14ac:dyDescent="0.25">
      <c r="A520" t="s">
        <v>23</v>
      </c>
      <c r="B520" t="s">
        <v>581</v>
      </c>
      <c r="C520" t="s">
        <v>14</v>
      </c>
      <c r="D520" t="s">
        <v>23</v>
      </c>
      <c r="F520" s="49" t="s">
        <v>23</v>
      </c>
    </row>
    <row r="521" spans="1:7" x14ac:dyDescent="0.25">
      <c r="A521">
        <v>144599</v>
      </c>
      <c r="B521" s="49" t="s">
        <v>81</v>
      </c>
      <c r="C521" t="s">
        <v>843</v>
      </c>
      <c r="D521">
        <f t="shared" ref="D521:D583" si="11">A521</f>
        <v>144599</v>
      </c>
      <c r="F521" s="49" t="s">
        <v>566</v>
      </c>
    </row>
    <row r="522" spans="1:7" x14ac:dyDescent="0.25">
      <c r="A522">
        <v>2428</v>
      </c>
      <c r="B522" s="64" t="s">
        <v>2989</v>
      </c>
      <c r="C522" t="s">
        <v>153</v>
      </c>
      <c r="D522">
        <f t="shared" si="11"/>
        <v>2428</v>
      </c>
      <c r="E522" s="49"/>
      <c r="F522" s="49" t="s">
        <v>861</v>
      </c>
    </row>
    <row r="523" spans="1:7" x14ac:dyDescent="0.25">
      <c r="A523" s="49">
        <v>144300</v>
      </c>
      <c r="B523" s="49" t="s">
        <v>239</v>
      </c>
      <c r="C523" s="49" t="s">
        <v>143</v>
      </c>
      <c r="D523">
        <f t="shared" si="11"/>
        <v>144300</v>
      </c>
      <c r="E523" s="49" t="s">
        <v>23</v>
      </c>
      <c r="F523" s="49" t="s">
        <v>566</v>
      </c>
    </row>
    <row r="524" spans="1:7" x14ac:dyDescent="0.25">
      <c r="A524" s="49">
        <v>144259</v>
      </c>
      <c r="B524" s="49" t="s">
        <v>72</v>
      </c>
      <c r="C524" s="49" t="s">
        <v>143</v>
      </c>
      <c r="D524">
        <f t="shared" si="11"/>
        <v>144259</v>
      </c>
      <c r="E524" s="49" t="s">
        <v>23</v>
      </c>
      <c r="F524" s="49" t="s">
        <v>566</v>
      </c>
    </row>
    <row r="525" spans="1:7" x14ac:dyDescent="0.25">
      <c r="A525" t="s">
        <v>23</v>
      </c>
      <c r="B525" t="s">
        <v>550</v>
      </c>
      <c r="C525" s="49" t="s">
        <v>41</v>
      </c>
      <c r="D525" t="s">
        <v>23</v>
      </c>
      <c r="F525" s="49" t="s">
        <v>566</v>
      </c>
      <c r="G525" s="49" t="s">
        <v>4365</v>
      </c>
    </row>
    <row r="526" spans="1:7" x14ac:dyDescent="0.25">
      <c r="A526">
        <v>1257</v>
      </c>
      <c r="B526" s="5" t="s">
        <v>955</v>
      </c>
      <c r="C526" s="5" t="s">
        <v>154</v>
      </c>
      <c r="D526">
        <f t="shared" si="11"/>
        <v>1257</v>
      </c>
      <c r="F526" s="49" t="s">
        <v>861</v>
      </c>
    </row>
    <row r="527" spans="1:7" x14ac:dyDescent="0.25">
      <c r="A527">
        <v>4316</v>
      </c>
      <c r="B527" s="5" t="s">
        <v>1814</v>
      </c>
      <c r="C527" s="5" t="s">
        <v>36</v>
      </c>
      <c r="D527">
        <f t="shared" si="11"/>
        <v>4316</v>
      </c>
      <c r="F527" s="49" t="s">
        <v>861</v>
      </c>
    </row>
    <row r="528" spans="1:7" x14ac:dyDescent="0.25">
      <c r="A528">
        <v>144565</v>
      </c>
      <c r="B528" t="s">
        <v>221</v>
      </c>
      <c r="C528" s="49" t="s">
        <v>36</v>
      </c>
      <c r="D528">
        <f t="shared" si="11"/>
        <v>144565</v>
      </c>
      <c r="F528" s="59" t="s">
        <v>566</v>
      </c>
    </row>
    <row r="529" spans="1:7" x14ac:dyDescent="0.25">
      <c r="A529" s="49">
        <v>3135</v>
      </c>
      <c r="B529" s="49" t="s">
        <v>917</v>
      </c>
      <c r="C529" t="s">
        <v>154</v>
      </c>
      <c r="D529">
        <f t="shared" si="11"/>
        <v>3135</v>
      </c>
      <c r="F529" s="49" t="s">
        <v>566</v>
      </c>
    </row>
    <row r="530" spans="1:7" x14ac:dyDescent="0.25">
      <c r="A530">
        <v>2344</v>
      </c>
      <c r="B530" t="s">
        <v>2689</v>
      </c>
      <c r="C530" t="s">
        <v>3022</v>
      </c>
      <c r="D530">
        <f t="shared" si="11"/>
        <v>2344</v>
      </c>
      <c r="F530" s="49" t="s">
        <v>861</v>
      </c>
    </row>
    <row r="531" spans="1:7" x14ac:dyDescent="0.25">
      <c r="A531">
        <v>1297</v>
      </c>
      <c r="B531" t="s">
        <v>551</v>
      </c>
      <c r="C531" s="49" t="s">
        <v>41</v>
      </c>
      <c r="D531">
        <f t="shared" si="11"/>
        <v>1297</v>
      </c>
      <c r="F531" s="49" t="s">
        <v>566</v>
      </c>
    </row>
    <row r="532" spans="1:7" x14ac:dyDescent="0.25">
      <c r="A532" s="49">
        <v>144327</v>
      </c>
      <c r="B532" s="49" t="s">
        <v>844</v>
      </c>
      <c r="C532" t="s">
        <v>153</v>
      </c>
      <c r="D532">
        <f t="shared" si="11"/>
        <v>144327</v>
      </c>
      <c r="F532" s="49" t="s">
        <v>566</v>
      </c>
    </row>
    <row r="533" spans="1:7" x14ac:dyDescent="0.25">
      <c r="A533" s="49">
        <v>1325</v>
      </c>
      <c r="B533" t="s">
        <v>240</v>
      </c>
      <c r="C533" s="49" t="s">
        <v>41</v>
      </c>
      <c r="D533">
        <f t="shared" si="11"/>
        <v>1325</v>
      </c>
      <c r="F533" s="49" t="s">
        <v>566</v>
      </c>
    </row>
    <row r="534" spans="1:7" x14ac:dyDescent="0.25">
      <c r="A534">
        <v>1277</v>
      </c>
      <c r="B534" t="s">
        <v>188</v>
      </c>
      <c r="C534" s="49" t="s">
        <v>41</v>
      </c>
      <c r="D534">
        <f t="shared" si="11"/>
        <v>1277</v>
      </c>
      <c r="F534" s="49" t="s">
        <v>566</v>
      </c>
    </row>
    <row r="535" spans="1:7" x14ac:dyDescent="0.25">
      <c r="A535">
        <v>144331</v>
      </c>
      <c r="B535" t="s">
        <v>729</v>
      </c>
      <c r="C535" t="s">
        <v>327</v>
      </c>
      <c r="D535">
        <f t="shared" si="11"/>
        <v>144331</v>
      </c>
      <c r="F535" s="49" t="s">
        <v>566</v>
      </c>
    </row>
    <row r="536" spans="1:7" x14ac:dyDescent="0.25">
      <c r="A536">
        <v>144545</v>
      </c>
      <c r="B536" s="49" t="s">
        <v>821</v>
      </c>
      <c r="C536" t="s">
        <v>171</v>
      </c>
      <c r="D536">
        <f t="shared" si="11"/>
        <v>144545</v>
      </c>
      <c r="F536" s="49" t="s">
        <v>861</v>
      </c>
    </row>
    <row r="537" spans="1:7" x14ac:dyDescent="0.25">
      <c r="A537">
        <v>1267</v>
      </c>
      <c r="B537" s="49" t="s">
        <v>318</v>
      </c>
      <c r="C537" t="s">
        <v>340</v>
      </c>
      <c r="D537">
        <f t="shared" si="11"/>
        <v>1267</v>
      </c>
      <c r="E537" t="s">
        <v>23</v>
      </c>
      <c r="F537" s="49" t="s">
        <v>566</v>
      </c>
    </row>
    <row r="538" spans="1:7" x14ac:dyDescent="0.25">
      <c r="A538" s="49">
        <v>2322</v>
      </c>
      <c r="B538" s="49" t="s">
        <v>2691</v>
      </c>
      <c r="C538" s="49" t="s">
        <v>154</v>
      </c>
      <c r="D538">
        <f t="shared" si="11"/>
        <v>2322</v>
      </c>
      <c r="F538" s="49" t="s">
        <v>861</v>
      </c>
    </row>
    <row r="539" spans="1:7" x14ac:dyDescent="0.25">
      <c r="A539" s="49">
        <v>1264</v>
      </c>
      <c r="B539" s="49" t="s">
        <v>139</v>
      </c>
      <c r="C539" s="49" t="s">
        <v>41</v>
      </c>
      <c r="D539">
        <f t="shared" si="11"/>
        <v>1264</v>
      </c>
      <c r="F539" s="49" t="s">
        <v>566</v>
      </c>
    </row>
    <row r="540" spans="1:7" x14ac:dyDescent="0.25">
      <c r="A540" s="49">
        <v>4442</v>
      </c>
      <c r="B540" s="49" t="s">
        <v>1829</v>
      </c>
      <c r="C540" s="49" t="s">
        <v>3869</v>
      </c>
      <c r="D540">
        <f t="shared" si="11"/>
        <v>4442</v>
      </c>
      <c r="F540" s="49" t="s">
        <v>566</v>
      </c>
    </row>
    <row r="541" spans="1:7" x14ac:dyDescent="0.25">
      <c r="A541">
        <v>144336</v>
      </c>
      <c r="B541" s="49" t="s">
        <v>692</v>
      </c>
      <c r="C541" t="s">
        <v>62</v>
      </c>
      <c r="D541">
        <f t="shared" si="11"/>
        <v>144336</v>
      </c>
      <c r="F541" s="49" t="s">
        <v>566</v>
      </c>
    </row>
    <row r="542" spans="1:7" x14ac:dyDescent="0.25">
      <c r="A542" s="49">
        <v>144477</v>
      </c>
      <c r="B542" s="49" t="s">
        <v>132</v>
      </c>
      <c r="C542" s="49" t="s">
        <v>32</v>
      </c>
      <c r="D542">
        <f t="shared" si="11"/>
        <v>144477</v>
      </c>
      <c r="E542" s="49" t="s">
        <v>23</v>
      </c>
      <c r="F542" s="49" t="s">
        <v>566</v>
      </c>
    </row>
    <row r="543" spans="1:7" x14ac:dyDescent="0.25">
      <c r="A543" s="49">
        <v>3117</v>
      </c>
      <c r="B543" t="s">
        <v>941</v>
      </c>
      <c r="C543" s="5" t="s">
        <v>128</v>
      </c>
      <c r="D543">
        <f t="shared" si="11"/>
        <v>3117</v>
      </c>
      <c r="F543" s="49" t="s">
        <v>566</v>
      </c>
      <c r="G543" s="49" t="s">
        <v>23</v>
      </c>
    </row>
    <row r="544" spans="1:7" x14ac:dyDescent="0.25">
      <c r="A544">
        <v>2202</v>
      </c>
      <c r="B544" s="49" t="s">
        <v>274</v>
      </c>
      <c r="C544" t="s">
        <v>14</v>
      </c>
      <c r="D544">
        <f t="shared" si="11"/>
        <v>2202</v>
      </c>
      <c r="F544" s="49" t="s">
        <v>566</v>
      </c>
    </row>
    <row r="545" spans="1:8" x14ac:dyDescent="0.25">
      <c r="A545">
        <v>4309</v>
      </c>
      <c r="B545" s="49" t="s">
        <v>1834</v>
      </c>
      <c r="C545" t="s">
        <v>877</v>
      </c>
      <c r="D545">
        <f t="shared" si="11"/>
        <v>4309</v>
      </c>
      <c r="F545" s="49" t="s">
        <v>861</v>
      </c>
      <c r="G545" s="49"/>
    </row>
    <row r="546" spans="1:8" x14ac:dyDescent="0.25">
      <c r="A546">
        <v>5175</v>
      </c>
      <c r="B546" s="49" t="s">
        <v>275</v>
      </c>
      <c r="C546" t="s">
        <v>14</v>
      </c>
      <c r="D546">
        <f t="shared" si="11"/>
        <v>5175</v>
      </c>
      <c r="F546" s="49" t="s">
        <v>538</v>
      </c>
      <c r="H546" t="s">
        <v>3729</v>
      </c>
    </row>
    <row r="547" spans="1:8" x14ac:dyDescent="0.25">
      <c r="A547">
        <v>1316</v>
      </c>
      <c r="B547" s="49" t="s">
        <v>277</v>
      </c>
      <c r="C547" t="s">
        <v>3329</v>
      </c>
      <c r="D547">
        <f t="shared" si="11"/>
        <v>1316</v>
      </c>
      <c r="E547" t="s">
        <v>23</v>
      </c>
      <c r="F547" s="49" t="s">
        <v>566</v>
      </c>
    </row>
    <row r="548" spans="1:8" x14ac:dyDescent="0.25">
      <c r="A548">
        <v>4326</v>
      </c>
      <c r="B548" s="49" t="s">
        <v>2694</v>
      </c>
      <c r="C548" s="49" t="s">
        <v>2589</v>
      </c>
      <c r="D548">
        <f t="shared" si="11"/>
        <v>4326</v>
      </c>
      <c r="F548" s="49" t="s">
        <v>566</v>
      </c>
    </row>
    <row r="549" spans="1:8" x14ac:dyDescent="0.25">
      <c r="A549">
        <v>144424</v>
      </c>
      <c r="B549" s="49" t="s">
        <v>598</v>
      </c>
      <c r="C549" s="49" t="s">
        <v>504</v>
      </c>
      <c r="D549">
        <f t="shared" si="11"/>
        <v>144424</v>
      </c>
      <c r="F549" s="49" t="s">
        <v>566</v>
      </c>
    </row>
    <row r="550" spans="1:8" x14ac:dyDescent="0.25">
      <c r="A550">
        <v>2305</v>
      </c>
      <c r="B550" t="s">
        <v>3025</v>
      </c>
      <c r="C550" t="s">
        <v>3022</v>
      </c>
      <c r="D550">
        <f t="shared" si="11"/>
        <v>2305</v>
      </c>
      <c r="F550" s="49" t="s">
        <v>861</v>
      </c>
    </row>
    <row r="551" spans="1:8" x14ac:dyDescent="0.25">
      <c r="A551" s="49"/>
      <c r="B551" t="s">
        <v>911</v>
      </c>
      <c r="C551" t="s">
        <v>32</v>
      </c>
      <c r="D551">
        <f t="shared" si="11"/>
        <v>0</v>
      </c>
      <c r="F551" s="49" t="s">
        <v>566</v>
      </c>
    </row>
    <row r="552" spans="1:8" x14ac:dyDescent="0.25">
      <c r="A552">
        <v>2947</v>
      </c>
      <c r="B552" s="49" t="s">
        <v>607</v>
      </c>
      <c r="C552" t="s">
        <v>53</v>
      </c>
      <c r="D552">
        <f t="shared" si="11"/>
        <v>2947</v>
      </c>
      <c r="F552" s="49" t="s">
        <v>566</v>
      </c>
    </row>
    <row r="553" spans="1:8" x14ac:dyDescent="0.25">
      <c r="A553">
        <v>4379</v>
      </c>
      <c r="B553" t="s">
        <v>1842</v>
      </c>
      <c r="C553" s="49" t="s">
        <v>36</v>
      </c>
      <c r="D553" s="49">
        <f t="shared" si="11"/>
        <v>4379</v>
      </c>
      <c r="E553" s="49"/>
      <c r="F553" s="59" t="s">
        <v>566</v>
      </c>
    </row>
    <row r="554" spans="1:8" x14ac:dyDescent="0.25">
      <c r="A554" s="49">
        <v>1253</v>
      </c>
      <c r="B554" s="49" t="s">
        <v>255</v>
      </c>
      <c r="C554" s="49" t="s">
        <v>201</v>
      </c>
      <c r="D554" s="49">
        <f t="shared" si="11"/>
        <v>1253</v>
      </c>
      <c r="E554" s="49"/>
      <c r="F554" s="49" t="s">
        <v>566</v>
      </c>
    </row>
    <row r="555" spans="1:8" x14ac:dyDescent="0.25">
      <c r="A555" s="49">
        <v>4304</v>
      </c>
      <c r="B555" s="49" t="s">
        <v>249</v>
      </c>
      <c r="C555" s="49" t="s">
        <v>201</v>
      </c>
      <c r="D555">
        <f t="shared" si="11"/>
        <v>4304</v>
      </c>
      <c r="E555" s="49" t="s">
        <v>23</v>
      </c>
      <c r="F555" s="49" t="s">
        <v>566</v>
      </c>
    </row>
    <row r="556" spans="1:8" x14ac:dyDescent="0.25">
      <c r="A556">
        <v>144340</v>
      </c>
      <c r="B556" t="s">
        <v>744</v>
      </c>
      <c r="C556" t="s">
        <v>47</v>
      </c>
      <c r="D556">
        <f t="shared" si="11"/>
        <v>144340</v>
      </c>
      <c r="F556" s="49" t="s">
        <v>566</v>
      </c>
    </row>
    <row r="557" spans="1:8" x14ac:dyDescent="0.25">
      <c r="A557">
        <v>144629</v>
      </c>
      <c r="B557" t="s">
        <v>740</v>
      </c>
      <c r="C557" t="s">
        <v>39</v>
      </c>
      <c r="D557">
        <f t="shared" si="11"/>
        <v>144629</v>
      </c>
      <c r="F557" s="49" t="s">
        <v>861</v>
      </c>
    </row>
    <row r="558" spans="1:8" x14ac:dyDescent="0.25">
      <c r="A558">
        <v>2954</v>
      </c>
      <c r="B558" s="5" t="s">
        <v>617</v>
      </c>
      <c r="C558" t="s">
        <v>204</v>
      </c>
      <c r="D558">
        <f t="shared" si="11"/>
        <v>2954</v>
      </c>
      <c r="F558" s="49" t="s">
        <v>566</v>
      </c>
    </row>
    <row r="559" spans="1:8" x14ac:dyDescent="0.25">
      <c r="A559">
        <v>144393</v>
      </c>
      <c r="B559" s="49" t="s">
        <v>811</v>
      </c>
      <c r="C559" t="s">
        <v>32</v>
      </c>
      <c r="D559">
        <f t="shared" si="11"/>
        <v>144393</v>
      </c>
      <c r="F559" s="49" t="s">
        <v>566</v>
      </c>
    </row>
    <row r="560" spans="1:8" x14ac:dyDescent="0.25">
      <c r="A560">
        <v>2907</v>
      </c>
      <c r="B560" s="49" t="s">
        <v>669</v>
      </c>
      <c r="C560" s="49" t="s">
        <v>283</v>
      </c>
      <c r="D560">
        <f t="shared" si="11"/>
        <v>2907</v>
      </c>
      <c r="F560" s="49" t="s">
        <v>861</v>
      </c>
    </row>
    <row r="561" spans="1:7" x14ac:dyDescent="0.25">
      <c r="A561">
        <v>144257</v>
      </c>
      <c r="B561" t="s">
        <v>730</v>
      </c>
      <c r="C561" t="s">
        <v>327</v>
      </c>
      <c r="D561">
        <f t="shared" si="11"/>
        <v>144257</v>
      </c>
      <c r="F561" s="49" t="s">
        <v>566</v>
      </c>
      <c r="G561" s="49" t="s">
        <v>4245</v>
      </c>
    </row>
    <row r="562" spans="1:7" x14ac:dyDescent="0.25">
      <c r="A562">
        <v>10098</v>
      </c>
      <c r="B562" t="s">
        <v>771</v>
      </c>
      <c r="C562" t="s">
        <v>865</v>
      </c>
      <c r="D562">
        <f t="shared" si="11"/>
        <v>10098</v>
      </c>
      <c r="F562" s="49" t="s">
        <v>566</v>
      </c>
    </row>
    <row r="563" spans="1:7" x14ac:dyDescent="0.25">
      <c r="A563">
        <v>2433</v>
      </c>
      <c r="B563" t="s">
        <v>2704</v>
      </c>
      <c r="C563" s="49" t="s">
        <v>2625</v>
      </c>
      <c r="D563">
        <f t="shared" si="11"/>
        <v>2433</v>
      </c>
      <c r="F563" s="49" t="s">
        <v>860</v>
      </c>
    </row>
    <row r="564" spans="1:7" x14ac:dyDescent="0.25">
      <c r="B564" t="s">
        <v>836</v>
      </c>
      <c r="C564" t="s">
        <v>213</v>
      </c>
      <c r="D564">
        <f t="shared" si="11"/>
        <v>0</v>
      </c>
      <c r="F564" s="49" t="s">
        <v>566</v>
      </c>
    </row>
    <row r="565" spans="1:7" x14ac:dyDescent="0.25">
      <c r="A565">
        <v>1302</v>
      </c>
      <c r="B565" t="s">
        <v>40</v>
      </c>
      <c r="C565" s="49" t="s">
        <v>41</v>
      </c>
      <c r="D565">
        <f t="shared" si="11"/>
        <v>1302</v>
      </c>
      <c r="F565" s="49" t="s">
        <v>566</v>
      </c>
    </row>
    <row r="566" spans="1:7" x14ac:dyDescent="0.25">
      <c r="A566">
        <v>144437</v>
      </c>
      <c r="B566" t="s">
        <v>702</v>
      </c>
      <c r="C566" t="s">
        <v>62</v>
      </c>
      <c r="D566">
        <f t="shared" si="11"/>
        <v>144437</v>
      </c>
      <c r="F566" s="49" t="s">
        <v>861</v>
      </c>
    </row>
    <row r="567" spans="1:7" x14ac:dyDescent="0.25">
      <c r="A567">
        <v>2175</v>
      </c>
      <c r="B567" t="s">
        <v>264</v>
      </c>
      <c r="C567" t="s">
        <v>59</v>
      </c>
      <c r="D567">
        <f t="shared" si="11"/>
        <v>2175</v>
      </c>
      <c r="E567" t="s">
        <v>23</v>
      </c>
      <c r="F567" s="49" t="s">
        <v>566</v>
      </c>
    </row>
    <row r="568" spans="1:7" x14ac:dyDescent="0.25">
      <c r="A568">
        <v>2181</v>
      </c>
      <c r="B568" t="s">
        <v>265</v>
      </c>
      <c r="C568" t="s">
        <v>59</v>
      </c>
      <c r="D568">
        <f t="shared" si="11"/>
        <v>2181</v>
      </c>
      <c r="E568" t="s">
        <v>23</v>
      </c>
      <c r="F568" s="49" t="s">
        <v>566</v>
      </c>
    </row>
    <row r="569" spans="1:7" x14ac:dyDescent="0.25">
      <c r="A569">
        <v>2260</v>
      </c>
      <c r="B569" s="49" t="s">
        <v>710</v>
      </c>
      <c r="C569" t="s">
        <v>84</v>
      </c>
      <c r="D569">
        <f t="shared" si="11"/>
        <v>2260</v>
      </c>
      <c r="F569" s="49" t="s">
        <v>861</v>
      </c>
    </row>
    <row r="570" spans="1:7" x14ac:dyDescent="0.25">
      <c r="A570" s="49">
        <v>3119</v>
      </c>
      <c r="B570" s="49" t="s">
        <v>905</v>
      </c>
      <c r="C570" t="s">
        <v>84</v>
      </c>
      <c r="D570">
        <f t="shared" si="11"/>
        <v>3119</v>
      </c>
      <c r="F570" s="49" t="s">
        <v>861</v>
      </c>
    </row>
    <row r="571" spans="1:7" x14ac:dyDescent="0.25">
      <c r="A571" s="49">
        <v>1305</v>
      </c>
      <c r="B571" s="49" t="s">
        <v>258</v>
      </c>
      <c r="C571" t="s">
        <v>154</v>
      </c>
      <c r="D571">
        <f t="shared" si="11"/>
        <v>1305</v>
      </c>
      <c r="F571" s="49" t="s">
        <v>861</v>
      </c>
    </row>
    <row r="572" spans="1:7" x14ac:dyDescent="0.25">
      <c r="A572" s="49">
        <v>4317</v>
      </c>
      <c r="B572" s="49" t="s">
        <v>2713</v>
      </c>
      <c r="C572" t="s">
        <v>154</v>
      </c>
      <c r="D572">
        <f t="shared" si="11"/>
        <v>4317</v>
      </c>
      <c r="F572" s="49" t="s">
        <v>861</v>
      </c>
    </row>
    <row r="573" spans="1:7" x14ac:dyDescent="0.25">
      <c r="A573">
        <v>5149</v>
      </c>
      <c r="B573" t="s">
        <v>1871</v>
      </c>
      <c r="C573" t="s">
        <v>140</v>
      </c>
      <c r="D573">
        <f t="shared" si="11"/>
        <v>5149</v>
      </c>
      <c r="F573" s="49" t="s">
        <v>861</v>
      </c>
    </row>
    <row r="574" spans="1:7" x14ac:dyDescent="0.25">
      <c r="A574" s="49">
        <v>4322</v>
      </c>
      <c r="B574" s="49" t="s">
        <v>2997</v>
      </c>
      <c r="C574" t="s">
        <v>877</v>
      </c>
      <c r="D574">
        <f t="shared" si="11"/>
        <v>4322</v>
      </c>
      <c r="F574" s="49" t="s">
        <v>861</v>
      </c>
    </row>
    <row r="575" spans="1:7" x14ac:dyDescent="0.25">
      <c r="A575">
        <v>1292</v>
      </c>
      <c r="B575" s="49" t="s">
        <v>212</v>
      </c>
      <c r="C575" s="49" t="s">
        <v>213</v>
      </c>
      <c r="D575">
        <f t="shared" si="11"/>
        <v>1292</v>
      </c>
      <c r="E575" s="49" t="s">
        <v>23</v>
      </c>
      <c r="F575" s="49" t="s">
        <v>566</v>
      </c>
    </row>
    <row r="576" spans="1:7" x14ac:dyDescent="0.25">
      <c r="A576">
        <v>144549</v>
      </c>
      <c r="B576" t="s">
        <v>830</v>
      </c>
      <c r="C576" t="s">
        <v>140</v>
      </c>
      <c r="D576">
        <f t="shared" si="11"/>
        <v>144549</v>
      </c>
      <c r="F576" s="49" t="s">
        <v>861</v>
      </c>
    </row>
    <row r="577" spans="1:6" x14ac:dyDescent="0.25">
      <c r="A577">
        <v>144529</v>
      </c>
      <c r="B577" s="49" t="s">
        <v>846</v>
      </c>
      <c r="C577" t="s">
        <v>153</v>
      </c>
      <c r="D577">
        <f t="shared" si="11"/>
        <v>144529</v>
      </c>
      <c r="F577" s="49" t="s">
        <v>566</v>
      </c>
    </row>
    <row r="578" spans="1:6" x14ac:dyDescent="0.25">
      <c r="A578">
        <v>144286</v>
      </c>
      <c r="B578" t="s">
        <v>809</v>
      </c>
      <c r="C578" t="s">
        <v>183</v>
      </c>
      <c r="D578">
        <f t="shared" si="11"/>
        <v>144286</v>
      </c>
      <c r="F578" s="49" t="s">
        <v>861</v>
      </c>
    </row>
    <row r="579" spans="1:6" x14ac:dyDescent="0.25">
      <c r="A579" s="49" t="s">
        <v>23</v>
      </c>
      <c r="B579" s="5" t="s">
        <v>3693</v>
      </c>
      <c r="C579" s="49" t="s">
        <v>32</v>
      </c>
      <c r="D579" t="s">
        <v>23</v>
      </c>
      <c r="E579" s="49" t="s">
        <v>23</v>
      </c>
      <c r="F579" s="49" t="s">
        <v>861</v>
      </c>
    </row>
    <row r="580" spans="1:6" x14ac:dyDescent="0.25">
      <c r="A580">
        <v>4394</v>
      </c>
      <c r="B580" t="s">
        <v>3120</v>
      </c>
      <c r="C580" s="49" t="s">
        <v>112</v>
      </c>
      <c r="D580">
        <f t="shared" si="11"/>
        <v>4394</v>
      </c>
      <c r="F580" s="49" t="s">
        <v>861</v>
      </c>
    </row>
    <row r="581" spans="1:6" x14ac:dyDescent="0.25">
      <c r="A581">
        <v>2196</v>
      </c>
      <c r="B581" s="49" t="s">
        <v>280</v>
      </c>
      <c r="C581" t="s">
        <v>202</v>
      </c>
      <c r="D581">
        <f t="shared" si="11"/>
        <v>2196</v>
      </c>
      <c r="E581" t="s">
        <v>23</v>
      </c>
      <c r="F581" s="49" t="s">
        <v>566</v>
      </c>
    </row>
    <row r="582" spans="1:6" x14ac:dyDescent="0.25">
      <c r="A582">
        <v>144611</v>
      </c>
      <c r="B582" t="s">
        <v>552</v>
      </c>
      <c r="C582" s="49" t="s">
        <v>41</v>
      </c>
      <c r="D582">
        <f t="shared" si="11"/>
        <v>144611</v>
      </c>
      <c r="F582" s="49" t="s">
        <v>566</v>
      </c>
    </row>
    <row r="583" spans="1:6" x14ac:dyDescent="0.25">
      <c r="B583" t="s">
        <v>871</v>
      </c>
      <c r="C583" t="s">
        <v>32</v>
      </c>
      <c r="D583">
        <f t="shared" si="11"/>
        <v>0</v>
      </c>
      <c r="F583" s="49" t="s">
        <v>566</v>
      </c>
    </row>
    <row r="584" spans="1:6" x14ac:dyDescent="0.25">
      <c r="A584">
        <v>2911</v>
      </c>
      <c r="B584" t="s">
        <v>677</v>
      </c>
      <c r="C584" t="s">
        <v>2565</v>
      </c>
      <c r="D584">
        <f t="shared" ref="D584:D647" si="12">A584</f>
        <v>2911</v>
      </c>
      <c r="F584" s="49" t="s">
        <v>861</v>
      </c>
    </row>
    <row r="585" spans="1:6" x14ac:dyDescent="0.25">
      <c r="A585">
        <v>2162</v>
      </c>
      <c r="B585" s="49" t="s">
        <v>290</v>
      </c>
      <c r="C585" t="s">
        <v>283</v>
      </c>
      <c r="D585">
        <f t="shared" si="12"/>
        <v>2162</v>
      </c>
      <c r="F585" s="49" t="s">
        <v>860</v>
      </c>
    </row>
    <row r="586" spans="1:6" x14ac:dyDescent="0.25">
      <c r="A586">
        <v>2209</v>
      </c>
      <c r="B586" s="49" t="s">
        <v>582</v>
      </c>
      <c r="C586" t="s">
        <v>14</v>
      </c>
      <c r="D586">
        <f t="shared" si="12"/>
        <v>2209</v>
      </c>
      <c r="F586" s="49" t="s">
        <v>861</v>
      </c>
    </row>
    <row r="587" spans="1:6" x14ac:dyDescent="0.25">
      <c r="A587">
        <v>2217</v>
      </c>
      <c r="B587" s="49" t="s">
        <v>583</v>
      </c>
      <c r="C587" t="s">
        <v>14</v>
      </c>
      <c r="D587">
        <f t="shared" si="12"/>
        <v>2217</v>
      </c>
      <c r="F587" s="49" t="s">
        <v>861</v>
      </c>
    </row>
    <row r="588" spans="1:6" x14ac:dyDescent="0.25">
      <c r="A588" s="49">
        <v>144333</v>
      </c>
      <c r="B588" s="49" t="s">
        <v>237</v>
      </c>
      <c r="C588" s="49" t="s">
        <v>504</v>
      </c>
      <c r="D588">
        <f t="shared" si="12"/>
        <v>144333</v>
      </c>
      <c r="E588" s="49" t="s">
        <v>23</v>
      </c>
      <c r="F588" s="49" t="s">
        <v>566</v>
      </c>
    </row>
    <row r="589" spans="1:6" x14ac:dyDescent="0.25">
      <c r="A589">
        <v>144534</v>
      </c>
      <c r="B589" s="49" t="s">
        <v>562</v>
      </c>
      <c r="C589" s="49" t="s">
        <v>283</v>
      </c>
      <c r="D589">
        <f t="shared" si="12"/>
        <v>144534</v>
      </c>
      <c r="F589" s="49" t="s">
        <v>566</v>
      </c>
    </row>
    <row r="590" spans="1:6" x14ac:dyDescent="0.25">
      <c r="A590" s="49">
        <v>3048</v>
      </c>
      <c r="B590" t="s">
        <v>925</v>
      </c>
      <c r="C590" t="s">
        <v>3694</v>
      </c>
      <c r="D590">
        <f t="shared" si="12"/>
        <v>3048</v>
      </c>
      <c r="F590" s="49" t="s">
        <v>566</v>
      </c>
    </row>
    <row r="591" spans="1:6" x14ac:dyDescent="0.25">
      <c r="A591">
        <v>2167</v>
      </c>
      <c r="B591" s="49" t="s">
        <v>316</v>
      </c>
      <c r="C591" t="s">
        <v>342</v>
      </c>
      <c r="D591">
        <f t="shared" si="12"/>
        <v>2167</v>
      </c>
      <c r="E591" t="s">
        <v>23</v>
      </c>
      <c r="F591" s="49" t="s">
        <v>566</v>
      </c>
    </row>
    <row r="592" spans="1:6" x14ac:dyDescent="0.25">
      <c r="A592">
        <v>2351</v>
      </c>
      <c r="B592" t="s">
        <v>1908</v>
      </c>
      <c r="C592" t="s">
        <v>140</v>
      </c>
      <c r="D592">
        <f t="shared" si="12"/>
        <v>2351</v>
      </c>
      <c r="F592" s="49" t="s">
        <v>566</v>
      </c>
    </row>
    <row r="593" spans="1:8" x14ac:dyDescent="0.25">
      <c r="A593">
        <v>144420</v>
      </c>
      <c r="B593" t="s">
        <v>823</v>
      </c>
      <c r="C593" t="s">
        <v>109</v>
      </c>
      <c r="D593">
        <f t="shared" si="12"/>
        <v>144420</v>
      </c>
      <c r="F593" s="49" t="s">
        <v>566</v>
      </c>
    </row>
    <row r="594" spans="1:8" x14ac:dyDescent="0.25">
      <c r="A594">
        <v>144404</v>
      </c>
      <c r="B594" t="s">
        <v>824</v>
      </c>
      <c r="C594" t="s">
        <v>109</v>
      </c>
      <c r="D594">
        <f t="shared" si="12"/>
        <v>144404</v>
      </c>
      <c r="F594" s="49" t="s">
        <v>566</v>
      </c>
    </row>
    <row r="595" spans="1:8" x14ac:dyDescent="0.25">
      <c r="A595" t="s">
        <v>23</v>
      </c>
      <c r="B595" s="5" t="s">
        <v>618</v>
      </c>
      <c r="C595" t="s">
        <v>204</v>
      </c>
      <c r="D595" t="s">
        <v>23</v>
      </c>
      <c r="F595" s="49" t="s">
        <v>566</v>
      </c>
      <c r="G595" s="49" t="s">
        <v>4350</v>
      </c>
    </row>
    <row r="596" spans="1:8" x14ac:dyDescent="0.25">
      <c r="A596">
        <v>4445</v>
      </c>
      <c r="B596" t="s">
        <v>1914</v>
      </c>
      <c r="C596" s="49" t="s">
        <v>20</v>
      </c>
      <c r="D596">
        <f t="shared" si="12"/>
        <v>4445</v>
      </c>
      <c r="E596" t="s">
        <v>23</v>
      </c>
      <c r="F596" s="49" t="s">
        <v>860</v>
      </c>
    </row>
    <row r="597" spans="1:8" x14ac:dyDescent="0.25">
      <c r="A597">
        <v>2425</v>
      </c>
      <c r="B597" s="64" t="s">
        <v>2988</v>
      </c>
      <c r="C597" t="s">
        <v>153</v>
      </c>
      <c r="D597">
        <f t="shared" si="12"/>
        <v>2425</v>
      </c>
      <c r="E597" s="49"/>
      <c r="F597" s="49" t="s">
        <v>861</v>
      </c>
    </row>
    <row r="598" spans="1:8" ht="15.75" x14ac:dyDescent="0.25">
      <c r="A598">
        <v>4351</v>
      </c>
      <c r="B598" t="s">
        <v>2927</v>
      </c>
      <c r="C598" t="s">
        <v>62</v>
      </c>
      <c r="D598">
        <f t="shared" si="12"/>
        <v>4351</v>
      </c>
      <c r="F598" s="66" t="s">
        <v>861</v>
      </c>
    </row>
    <row r="599" spans="1:8" x14ac:dyDescent="0.25">
      <c r="A599">
        <v>2333</v>
      </c>
      <c r="B599" s="65" t="s">
        <v>3813</v>
      </c>
      <c r="C599" t="s">
        <v>126</v>
      </c>
      <c r="D599">
        <f t="shared" si="12"/>
        <v>2333</v>
      </c>
      <c r="E599" s="49" t="s">
        <v>23</v>
      </c>
      <c r="F599" s="49" t="s">
        <v>860</v>
      </c>
    </row>
    <row r="600" spans="1:8" x14ac:dyDescent="0.25">
      <c r="A600">
        <v>2410</v>
      </c>
      <c r="B600" t="s">
        <v>1922</v>
      </c>
      <c r="C600" t="s">
        <v>109</v>
      </c>
      <c r="D600">
        <f t="shared" si="12"/>
        <v>2410</v>
      </c>
      <c r="E600" s="49"/>
      <c r="F600" s="49" t="s">
        <v>861</v>
      </c>
    </row>
    <row r="601" spans="1:8" x14ac:dyDescent="0.25">
      <c r="A601">
        <v>2348</v>
      </c>
      <c r="B601" t="s">
        <v>3783</v>
      </c>
      <c r="C601" t="s">
        <v>2625</v>
      </c>
      <c r="D601">
        <f t="shared" si="12"/>
        <v>2348</v>
      </c>
      <c r="F601" s="49" t="s">
        <v>861</v>
      </c>
    </row>
    <row r="602" spans="1:8" ht="15.6" customHeight="1" x14ac:dyDescent="0.25">
      <c r="A602" s="49" t="s">
        <v>23</v>
      </c>
      <c r="B602" s="49" t="s">
        <v>903</v>
      </c>
      <c r="C602" t="s">
        <v>14</v>
      </c>
      <c r="D602" t="s">
        <v>23</v>
      </c>
      <c r="F602" s="49" t="s">
        <v>861</v>
      </c>
      <c r="G602" s="49" t="s">
        <v>3346</v>
      </c>
      <c r="H602">
        <v>3046</v>
      </c>
    </row>
    <row r="603" spans="1:8" x14ac:dyDescent="0.25">
      <c r="A603">
        <v>2454</v>
      </c>
      <c r="B603" t="s">
        <v>2981</v>
      </c>
      <c r="C603" t="s">
        <v>2982</v>
      </c>
      <c r="D603">
        <f t="shared" si="12"/>
        <v>2454</v>
      </c>
      <c r="E603" s="49"/>
      <c r="F603" s="49" t="s">
        <v>861</v>
      </c>
    </row>
    <row r="604" spans="1:8" x14ac:dyDescent="0.25">
      <c r="A604">
        <v>4403</v>
      </c>
      <c r="B604" t="s">
        <v>1927</v>
      </c>
      <c r="C604" t="s">
        <v>358</v>
      </c>
      <c r="D604">
        <f t="shared" si="12"/>
        <v>4403</v>
      </c>
      <c r="E604" s="49"/>
      <c r="F604" s="49" t="s">
        <v>861</v>
      </c>
      <c r="G604" t="s">
        <v>23</v>
      </c>
    </row>
    <row r="605" spans="1:8" x14ac:dyDescent="0.25">
      <c r="A605">
        <v>4303</v>
      </c>
      <c r="B605" t="s">
        <v>2720</v>
      </c>
      <c r="C605" t="s">
        <v>149</v>
      </c>
      <c r="D605">
        <f t="shared" si="12"/>
        <v>4303</v>
      </c>
      <c r="E605" s="49"/>
      <c r="F605" s="49" t="s">
        <v>861</v>
      </c>
    </row>
    <row r="606" spans="1:8" x14ac:dyDescent="0.25">
      <c r="A606">
        <v>144341</v>
      </c>
      <c r="B606" t="s">
        <v>808</v>
      </c>
      <c r="C606" t="s">
        <v>183</v>
      </c>
      <c r="D606">
        <f t="shared" si="12"/>
        <v>144341</v>
      </c>
      <c r="F606" s="49" t="s">
        <v>861</v>
      </c>
    </row>
    <row r="607" spans="1:8" x14ac:dyDescent="0.25">
      <c r="A607">
        <v>3122</v>
      </c>
      <c r="B607" s="5" t="s">
        <v>898</v>
      </c>
      <c r="C607" s="5" t="s">
        <v>36</v>
      </c>
      <c r="D607">
        <f t="shared" si="12"/>
        <v>3122</v>
      </c>
      <c r="F607" s="49" t="s">
        <v>566</v>
      </c>
    </row>
    <row r="608" spans="1:8" x14ac:dyDescent="0.25">
      <c r="A608">
        <v>3126</v>
      </c>
      <c r="B608" s="5" t="s">
        <v>899</v>
      </c>
      <c r="C608" s="5" t="s">
        <v>174</v>
      </c>
      <c r="D608">
        <f t="shared" si="12"/>
        <v>3126</v>
      </c>
      <c r="F608" s="49" t="s">
        <v>566</v>
      </c>
    </row>
    <row r="609" spans="1:6" x14ac:dyDescent="0.25">
      <c r="A609">
        <v>144429</v>
      </c>
      <c r="B609" t="s">
        <v>840</v>
      </c>
      <c r="C609" t="s">
        <v>213</v>
      </c>
      <c r="D609">
        <f t="shared" si="12"/>
        <v>144429</v>
      </c>
      <c r="F609" s="49" t="s">
        <v>566</v>
      </c>
    </row>
    <row r="610" spans="1:6" x14ac:dyDescent="0.25">
      <c r="A610">
        <v>144621</v>
      </c>
      <c r="B610" s="49" t="s">
        <v>501</v>
      </c>
      <c r="C610" s="49" t="s">
        <v>74</v>
      </c>
      <c r="D610">
        <f t="shared" si="12"/>
        <v>144621</v>
      </c>
      <c r="F610" s="49" t="s">
        <v>566</v>
      </c>
    </row>
    <row r="611" spans="1:6" x14ac:dyDescent="0.25">
      <c r="A611">
        <v>144445</v>
      </c>
      <c r="B611" s="49" t="s">
        <v>657</v>
      </c>
      <c r="C611" t="s">
        <v>32</v>
      </c>
      <c r="D611">
        <f t="shared" si="12"/>
        <v>144445</v>
      </c>
      <c r="F611" s="49" t="s">
        <v>566</v>
      </c>
    </row>
    <row r="612" spans="1:6" x14ac:dyDescent="0.25">
      <c r="A612" s="49">
        <v>144626</v>
      </c>
      <c r="B612" s="49" t="s">
        <v>90</v>
      </c>
      <c r="C612" s="49" t="s">
        <v>41</v>
      </c>
      <c r="D612">
        <f t="shared" si="12"/>
        <v>144626</v>
      </c>
      <c r="E612" s="49" t="s">
        <v>23</v>
      </c>
      <c r="F612" s="49" t="s">
        <v>566</v>
      </c>
    </row>
    <row r="613" spans="1:6" x14ac:dyDescent="0.25">
      <c r="A613" s="49">
        <v>3149</v>
      </c>
      <c r="B613" s="49" t="s">
        <v>921</v>
      </c>
      <c r="C613" t="s">
        <v>907</v>
      </c>
      <c r="D613">
        <f t="shared" si="12"/>
        <v>3149</v>
      </c>
      <c r="F613" s="49" t="s">
        <v>566</v>
      </c>
    </row>
    <row r="614" spans="1:6" x14ac:dyDescent="0.25">
      <c r="A614" s="49">
        <v>144400</v>
      </c>
      <c r="B614" s="49" t="s">
        <v>125</v>
      </c>
      <c r="C614" s="49" t="s">
        <v>115</v>
      </c>
      <c r="D614">
        <f t="shared" si="12"/>
        <v>144400</v>
      </c>
      <c r="E614" s="49" t="s">
        <v>23</v>
      </c>
      <c r="F614" s="49" t="s">
        <v>566</v>
      </c>
    </row>
    <row r="615" spans="1:6" x14ac:dyDescent="0.25">
      <c r="A615" t="s">
        <v>23</v>
      </c>
      <c r="B615" s="5" t="s">
        <v>526</v>
      </c>
      <c r="C615" t="s">
        <v>186</v>
      </c>
      <c r="D615" t="str">
        <f t="shared" si="12"/>
        <v xml:space="preserve"> </v>
      </c>
      <c r="F615" s="49" t="s">
        <v>3441</v>
      </c>
    </row>
    <row r="616" spans="1:6" x14ac:dyDescent="0.25">
      <c r="A616">
        <v>4405</v>
      </c>
      <c r="B616" t="s">
        <v>3114</v>
      </c>
      <c r="C616" t="s">
        <v>135</v>
      </c>
      <c r="D616">
        <f t="shared" si="12"/>
        <v>4405</v>
      </c>
      <c r="E616" s="49" t="s">
        <v>23</v>
      </c>
      <c r="F616" s="49" t="s">
        <v>860</v>
      </c>
    </row>
    <row r="617" spans="1:6" x14ac:dyDescent="0.25">
      <c r="A617" s="49">
        <v>144434</v>
      </c>
      <c r="B617" s="49" t="s">
        <v>351</v>
      </c>
      <c r="C617" s="49" t="s">
        <v>183</v>
      </c>
      <c r="D617">
        <f t="shared" si="12"/>
        <v>144434</v>
      </c>
      <c r="E617" s="49" t="s">
        <v>23</v>
      </c>
      <c r="F617" s="49" t="s">
        <v>566</v>
      </c>
    </row>
    <row r="618" spans="1:6" x14ac:dyDescent="0.25">
      <c r="A618">
        <v>144349</v>
      </c>
      <c r="B618" s="49" t="s">
        <v>1958</v>
      </c>
      <c r="C618" t="s">
        <v>32</v>
      </c>
      <c r="D618">
        <f t="shared" si="12"/>
        <v>144349</v>
      </c>
      <c r="F618" s="49" t="s">
        <v>566</v>
      </c>
    </row>
    <row r="619" spans="1:6" x14ac:dyDescent="0.25">
      <c r="A619">
        <v>144458</v>
      </c>
      <c r="B619" s="49" t="s">
        <v>1960</v>
      </c>
      <c r="C619" t="s">
        <v>32</v>
      </c>
      <c r="D619">
        <f t="shared" si="12"/>
        <v>144458</v>
      </c>
      <c r="F619" s="49" t="s">
        <v>566</v>
      </c>
    </row>
    <row r="620" spans="1:6" x14ac:dyDescent="0.25">
      <c r="A620" t="s">
        <v>23</v>
      </c>
      <c r="B620" s="49" t="s">
        <v>1962</v>
      </c>
      <c r="C620" t="s">
        <v>53</v>
      </c>
      <c r="D620" t="str">
        <f t="shared" si="12"/>
        <v xml:space="preserve"> </v>
      </c>
      <c r="F620" s="49" t="s">
        <v>3544</v>
      </c>
    </row>
    <row r="621" spans="1:6" x14ac:dyDescent="0.25">
      <c r="A621">
        <v>144508</v>
      </c>
      <c r="B621" s="49" t="s">
        <v>793</v>
      </c>
      <c r="C621" t="s">
        <v>75</v>
      </c>
      <c r="D621">
        <f t="shared" si="12"/>
        <v>144508</v>
      </c>
      <c r="F621" s="49" t="s">
        <v>566</v>
      </c>
    </row>
    <row r="622" spans="1:6" x14ac:dyDescent="0.25">
      <c r="A622">
        <v>2297</v>
      </c>
      <c r="B622" t="s">
        <v>835</v>
      </c>
      <c r="C622" t="s">
        <v>213</v>
      </c>
      <c r="D622">
        <f t="shared" si="12"/>
        <v>2297</v>
      </c>
      <c r="F622" s="49" t="s">
        <v>566</v>
      </c>
    </row>
    <row r="623" spans="1:6" x14ac:dyDescent="0.25">
      <c r="A623">
        <v>4306</v>
      </c>
      <c r="B623" t="s">
        <v>1973</v>
      </c>
      <c r="C623" t="s">
        <v>489</v>
      </c>
      <c r="D623">
        <f t="shared" si="12"/>
        <v>4306</v>
      </c>
      <c r="F623" s="49" t="s">
        <v>861</v>
      </c>
    </row>
    <row r="624" spans="1:6" x14ac:dyDescent="0.25">
      <c r="A624">
        <v>4349</v>
      </c>
      <c r="B624" t="s">
        <v>1975</v>
      </c>
      <c r="C624" s="49" t="s">
        <v>342</v>
      </c>
      <c r="D624">
        <f t="shared" si="12"/>
        <v>4349</v>
      </c>
      <c r="F624" s="59" t="s">
        <v>861</v>
      </c>
    </row>
    <row r="625" spans="1:9" x14ac:dyDescent="0.25">
      <c r="A625">
        <v>144319</v>
      </c>
      <c r="B625" t="s">
        <v>718</v>
      </c>
      <c r="C625" t="s">
        <v>153</v>
      </c>
      <c r="D625">
        <f t="shared" si="12"/>
        <v>144319</v>
      </c>
      <c r="F625" s="49" t="s">
        <v>566</v>
      </c>
    </row>
    <row r="626" spans="1:9" x14ac:dyDescent="0.25">
      <c r="A626">
        <v>4408</v>
      </c>
      <c r="B626" t="s">
        <v>1978</v>
      </c>
      <c r="C626" s="49" t="s">
        <v>36</v>
      </c>
      <c r="D626">
        <f t="shared" si="12"/>
        <v>4408</v>
      </c>
      <c r="F626" s="59" t="s">
        <v>566</v>
      </c>
    </row>
    <row r="627" spans="1:9" x14ac:dyDescent="0.25">
      <c r="A627">
        <v>2419</v>
      </c>
      <c r="B627" t="s">
        <v>3019</v>
      </c>
      <c r="C627" t="s">
        <v>140</v>
      </c>
      <c r="D627">
        <f t="shared" si="12"/>
        <v>2419</v>
      </c>
      <c r="F627" s="49" t="s">
        <v>566</v>
      </c>
    </row>
    <row r="628" spans="1:9" x14ac:dyDescent="0.25">
      <c r="A628" s="49">
        <v>144503</v>
      </c>
      <c r="B628" s="49" t="s">
        <v>49</v>
      </c>
      <c r="C628" s="49" t="s">
        <v>53</v>
      </c>
      <c r="D628">
        <f t="shared" si="12"/>
        <v>144503</v>
      </c>
      <c r="E628" s="49" t="s">
        <v>23</v>
      </c>
      <c r="F628" s="49" t="s">
        <v>566</v>
      </c>
    </row>
    <row r="629" spans="1:9" x14ac:dyDescent="0.25">
      <c r="A629" s="49">
        <v>144314</v>
      </c>
      <c r="B629" s="49" t="s">
        <v>58</v>
      </c>
      <c r="C629" s="49" t="s">
        <v>59</v>
      </c>
      <c r="D629">
        <f t="shared" si="12"/>
        <v>144314</v>
      </c>
      <c r="E629" s="49" t="s">
        <v>23</v>
      </c>
      <c r="F629" s="49" t="s">
        <v>861</v>
      </c>
    </row>
    <row r="630" spans="1:9" x14ac:dyDescent="0.25">
      <c r="A630" s="49">
        <v>7020</v>
      </c>
      <c r="B630" s="49" t="s">
        <v>909</v>
      </c>
      <c r="C630" s="49" t="s">
        <v>3103</v>
      </c>
      <c r="D630" s="49">
        <v>7020</v>
      </c>
      <c r="E630" s="49"/>
      <c r="F630" s="49" t="s">
        <v>860</v>
      </c>
      <c r="G630" s="49">
        <v>2</v>
      </c>
      <c r="H630" s="49"/>
      <c r="I630" s="49"/>
    </row>
    <row r="631" spans="1:9" x14ac:dyDescent="0.25">
      <c r="A631">
        <v>4363</v>
      </c>
      <c r="B631" t="s">
        <v>1985</v>
      </c>
      <c r="C631" s="49" t="s">
        <v>358</v>
      </c>
      <c r="D631">
        <f t="shared" si="12"/>
        <v>4363</v>
      </c>
      <c r="F631" s="49" t="s">
        <v>861</v>
      </c>
    </row>
    <row r="632" spans="1:9" x14ac:dyDescent="0.25">
      <c r="A632">
        <v>3109</v>
      </c>
      <c r="B632" t="s">
        <v>938</v>
      </c>
      <c r="C632" t="s">
        <v>939</v>
      </c>
      <c r="D632">
        <f t="shared" si="12"/>
        <v>3109</v>
      </c>
      <c r="F632" s="49" t="s">
        <v>566</v>
      </c>
    </row>
    <row r="633" spans="1:9" x14ac:dyDescent="0.25">
      <c r="A633">
        <v>144564</v>
      </c>
      <c r="B633" s="5" t="s">
        <v>527</v>
      </c>
      <c r="C633" t="s">
        <v>186</v>
      </c>
      <c r="D633">
        <f t="shared" si="12"/>
        <v>144564</v>
      </c>
      <c r="F633" s="49" t="s">
        <v>566</v>
      </c>
    </row>
    <row r="634" spans="1:9" x14ac:dyDescent="0.25">
      <c r="A634">
        <v>2932</v>
      </c>
      <c r="B634" s="49" t="s">
        <v>800</v>
      </c>
      <c r="C634" t="s">
        <v>14</v>
      </c>
      <c r="D634">
        <f t="shared" si="12"/>
        <v>2932</v>
      </c>
      <c r="F634" s="49" t="s">
        <v>861</v>
      </c>
    </row>
    <row r="635" spans="1:9" x14ac:dyDescent="0.25">
      <c r="A635">
        <v>2282</v>
      </c>
      <c r="B635" t="s">
        <v>700</v>
      </c>
      <c r="C635" t="s">
        <v>865</v>
      </c>
      <c r="D635">
        <f t="shared" si="12"/>
        <v>2282</v>
      </c>
      <c r="F635" s="49" t="s">
        <v>566</v>
      </c>
    </row>
    <row r="636" spans="1:9" x14ac:dyDescent="0.25">
      <c r="A636">
        <v>144274</v>
      </c>
      <c r="B636" s="49" t="s">
        <v>642</v>
      </c>
      <c r="C636" t="s">
        <v>643</v>
      </c>
      <c r="D636">
        <f t="shared" si="12"/>
        <v>144274</v>
      </c>
      <c r="F636" s="49" t="s">
        <v>566</v>
      </c>
    </row>
    <row r="637" spans="1:9" x14ac:dyDescent="0.25">
      <c r="A637">
        <v>4450</v>
      </c>
      <c r="B637" t="s">
        <v>2920</v>
      </c>
      <c r="C637" s="49" t="s">
        <v>36</v>
      </c>
      <c r="D637">
        <f t="shared" si="12"/>
        <v>4450</v>
      </c>
      <c r="F637" s="59" t="s">
        <v>566</v>
      </c>
    </row>
    <row r="638" spans="1:9" ht="15.75" x14ac:dyDescent="0.25">
      <c r="A638">
        <v>4427</v>
      </c>
      <c r="B638" t="s">
        <v>2999</v>
      </c>
      <c r="C638" t="s">
        <v>895</v>
      </c>
      <c r="D638">
        <f t="shared" si="12"/>
        <v>4427</v>
      </c>
      <c r="E638" s="49"/>
      <c r="F638" s="49" t="s">
        <v>566</v>
      </c>
      <c r="G638" s="62"/>
    </row>
    <row r="639" spans="1:9" x14ac:dyDescent="0.25">
      <c r="A639" t="s">
        <v>23</v>
      </c>
      <c r="B639" t="s">
        <v>834</v>
      </c>
      <c r="C639" t="s">
        <v>140</v>
      </c>
      <c r="D639" t="str">
        <f t="shared" si="12"/>
        <v xml:space="preserve"> </v>
      </c>
      <c r="F639" s="49" t="s">
        <v>2322</v>
      </c>
    </row>
    <row r="640" spans="1:9" x14ac:dyDescent="0.25">
      <c r="A640">
        <v>2271</v>
      </c>
      <c r="B640" t="s">
        <v>839</v>
      </c>
      <c r="C640" t="s">
        <v>213</v>
      </c>
      <c r="D640">
        <f t="shared" si="12"/>
        <v>2271</v>
      </c>
      <c r="F640" s="49" t="s">
        <v>566</v>
      </c>
    </row>
    <row r="641" spans="1:7" x14ac:dyDescent="0.25">
      <c r="A641" s="49">
        <v>144376</v>
      </c>
      <c r="B641" s="49" t="s">
        <v>847</v>
      </c>
      <c r="C641" t="s">
        <v>153</v>
      </c>
      <c r="D641">
        <f t="shared" si="12"/>
        <v>144376</v>
      </c>
      <c r="F641" s="49" t="s">
        <v>566</v>
      </c>
    </row>
    <row r="642" spans="1:7" x14ac:dyDescent="0.25">
      <c r="A642" s="49">
        <v>144469</v>
      </c>
      <c r="B642" s="49" t="s">
        <v>42</v>
      </c>
      <c r="C642" s="49" t="s">
        <v>62</v>
      </c>
      <c r="D642">
        <f t="shared" si="12"/>
        <v>144469</v>
      </c>
      <c r="E642" s="49" t="s">
        <v>23</v>
      </c>
      <c r="F642" s="49" t="s">
        <v>566</v>
      </c>
    </row>
    <row r="643" spans="1:7" x14ac:dyDescent="0.25">
      <c r="A643">
        <v>4132</v>
      </c>
      <c r="B643" t="s">
        <v>3100</v>
      </c>
      <c r="C643" s="49" t="s">
        <v>2976</v>
      </c>
      <c r="D643">
        <f t="shared" si="12"/>
        <v>4132</v>
      </c>
      <c r="E643" s="48" t="s">
        <v>2912</v>
      </c>
      <c r="F643" s="48"/>
    </row>
    <row r="644" spans="1:7" x14ac:dyDescent="0.25">
      <c r="A644" s="49">
        <v>144317</v>
      </c>
      <c r="B644" s="49" t="s">
        <v>56</v>
      </c>
      <c r="C644" s="49" t="s">
        <v>57</v>
      </c>
      <c r="D644">
        <f t="shared" si="12"/>
        <v>144317</v>
      </c>
      <c r="E644" s="49" t="s">
        <v>23</v>
      </c>
      <c r="F644" s="49" t="s">
        <v>566</v>
      </c>
    </row>
    <row r="645" spans="1:7" x14ac:dyDescent="0.25">
      <c r="A645" s="49">
        <v>144351</v>
      </c>
      <c r="B645" s="49" t="s">
        <v>798</v>
      </c>
      <c r="C645" s="49" t="s">
        <v>86</v>
      </c>
      <c r="D645">
        <f t="shared" si="12"/>
        <v>144351</v>
      </c>
      <c r="F645" s="49" t="s">
        <v>566</v>
      </c>
      <c r="G645" s="49" t="s">
        <v>23</v>
      </c>
    </row>
    <row r="646" spans="1:7" x14ac:dyDescent="0.25">
      <c r="A646">
        <v>144593</v>
      </c>
      <c r="B646" t="s">
        <v>731</v>
      </c>
      <c r="C646" t="s">
        <v>327</v>
      </c>
      <c r="D646">
        <f t="shared" si="12"/>
        <v>144593</v>
      </c>
      <c r="F646" s="49" t="s">
        <v>566</v>
      </c>
    </row>
    <row r="647" spans="1:7" x14ac:dyDescent="0.25">
      <c r="A647">
        <v>2938</v>
      </c>
      <c r="B647" s="5" t="s">
        <v>619</v>
      </c>
      <c r="C647" t="s">
        <v>204</v>
      </c>
      <c r="D647">
        <f t="shared" si="12"/>
        <v>2938</v>
      </c>
      <c r="F647" s="49" t="s">
        <v>566</v>
      </c>
    </row>
    <row r="648" spans="1:7" x14ac:dyDescent="0.25">
      <c r="A648">
        <v>3139</v>
      </c>
      <c r="B648" s="5" t="s">
        <v>886</v>
      </c>
      <c r="C648" s="5" t="s">
        <v>17</v>
      </c>
      <c r="D648">
        <f t="shared" ref="D648:D711" si="13">A648</f>
        <v>3139</v>
      </c>
      <c r="F648" s="49" t="s">
        <v>566</v>
      </c>
    </row>
    <row r="649" spans="1:7" x14ac:dyDescent="0.25">
      <c r="A649">
        <v>3144</v>
      </c>
      <c r="B649" s="5" t="s">
        <v>887</v>
      </c>
      <c r="C649" s="5" t="s">
        <v>17</v>
      </c>
      <c r="D649">
        <f t="shared" si="13"/>
        <v>3144</v>
      </c>
      <c r="F649" s="49" t="s">
        <v>566</v>
      </c>
    </row>
    <row r="650" spans="1:7" x14ac:dyDescent="0.25">
      <c r="A650">
        <v>4369</v>
      </c>
      <c r="B650" t="s">
        <v>2949</v>
      </c>
      <c r="C650" t="s">
        <v>2786</v>
      </c>
      <c r="D650">
        <f t="shared" si="13"/>
        <v>4369</v>
      </c>
      <c r="E650" s="49"/>
      <c r="F650" s="49" t="s">
        <v>861</v>
      </c>
    </row>
    <row r="651" spans="1:7" x14ac:dyDescent="0.25">
      <c r="A651">
        <v>1271</v>
      </c>
      <c r="B651" s="49" t="s">
        <v>87</v>
      </c>
      <c r="C651" s="49" t="s">
        <v>174</v>
      </c>
      <c r="D651">
        <f t="shared" si="13"/>
        <v>1271</v>
      </c>
      <c r="E651" s="49" t="s">
        <v>23</v>
      </c>
      <c r="F651" s="49" t="s">
        <v>566</v>
      </c>
    </row>
    <row r="652" spans="1:7" x14ac:dyDescent="0.25">
      <c r="A652">
        <v>2290</v>
      </c>
      <c r="B652" t="s">
        <v>820</v>
      </c>
      <c r="C652" t="s">
        <v>745</v>
      </c>
      <c r="D652">
        <f t="shared" si="13"/>
        <v>2290</v>
      </c>
      <c r="F652" s="49" t="s">
        <v>566</v>
      </c>
    </row>
    <row r="653" spans="1:7" ht="15.75" x14ac:dyDescent="0.25">
      <c r="A653">
        <v>4352</v>
      </c>
      <c r="B653" t="s">
        <v>2013</v>
      </c>
      <c r="C653" t="s">
        <v>140</v>
      </c>
      <c r="D653">
        <f t="shared" si="13"/>
        <v>4352</v>
      </c>
      <c r="E653" s="49" t="s">
        <v>23</v>
      </c>
      <c r="F653" s="49" t="s">
        <v>860</v>
      </c>
      <c r="G653" s="63" t="s">
        <v>23</v>
      </c>
    </row>
    <row r="654" spans="1:7" x14ac:dyDescent="0.25">
      <c r="A654">
        <v>144561</v>
      </c>
      <c r="B654" s="49" t="s">
        <v>2015</v>
      </c>
      <c r="C654" t="s">
        <v>32</v>
      </c>
      <c r="D654">
        <f t="shared" si="13"/>
        <v>144561</v>
      </c>
      <c r="F654" s="49" t="s">
        <v>566</v>
      </c>
    </row>
    <row r="655" spans="1:7" x14ac:dyDescent="0.25">
      <c r="A655">
        <v>1317</v>
      </c>
      <c r="B655" t="s">
        <v>553</v>
      </c>
      <c r="C655" s="49" t="s">
        <v>41</v>
      </c>
      <c r="D655">
        <f t="shared" si="13"/>
        <v>1317</v>
      </c>
      <c r="F655" s="49" t="s">
        <v>566</v>
      </c>
    </row>
    <row r="656" spans="1:7" x14ac:dyDescent="0.25">
      <c r="A656" s="49">
        <v>2530</v>
      </c>
      <c r="B656" s="49" t="s">
        <v>3223</v>
      </c>
      <c r="C656" s="49" t="s">
        <v>3512</v>
      </c>
      <c r="D656" s="49">
        <f t="shared" si="13"/>
        <v>2530</v>
      </c>
      <c r="E656" s="49"/>
      <c r="F656" s="49" t="s">
        <v>566</v>
      </c>
      <c r="G656" s="49"/>
    </row>
    <row r="657" spans="1:7" x14ac:dyDescent="0.25">
      <c r="A657" s="49">
        <v>4335</v>
      </c>
      <c r="B657" t="s">
        <v>845</v>
      </c>
      <c r="C657" t="s">
        <v>153</v>
      </c>
      <c r="D657">
        <f t="shared" si="13"/>
        <v>4335</v>
      </c>
      <c r="F657" s="49" t="s">
        <v>566</v>
      </c>
    </row>
    <row r="658" spans="1:7" x14ac:dyDescent="0.25">
      <c r="A658">
        <v>2324</v>
      </c>
      <c r="B658" s="65" t="s">
        <v>2753</v>
      </c>
      <c r="C658" t="s">
        <v>126</v>
      </c>
      <c r="D658">
        <f t="shared" si="13"/>
        <v>2324</v>
      </c>
      <c r="E658" s="49" t="s">
        <v>23</v>
      </c>
      <c r="F658" s="49" t="s">
        <v>566</v>
      </c>
    </row>
    <row r="659" spans="1:7" x14ac:dyDescent="0.25">
      <c r="A659">
        <v>4311</v>
      </c>
      <c r="B659" s="65" t="s">
        <v>2024</v>
      </c>
      <c r="C659" t="s">
        <v>174</v>
      </c>
      <c r="D659">
        <f t="shared" si="13"/>
        <v>4311</v>
      </c>
      <c r="E659" s="49"/>
      <c r="F659" s="49" t="s">
        <v>861</v>
      </c>
    </row>
    <row r="660" spans="1:7" x14ac:dyDescent="0.25">
      <c r="A660">
        <v>2327</v>
      </c>
      <c r="B660" s="65" t="s">
        <v>2755</v>
      </c>
      <c r="C660" t="s">
        <v>126</v>
      </c>
      <c r="D660">
        <f t="shared" si="13"/>
        <v>2327</v>
      </c>
      <c r="E660" s="49" t="s">
        <v>23</v>
      </c>
      <c r="F660" s="49" t="s">
        <v>860</v>
      </c>
    </row>
    <row r="661" spans="1:7" x14ac:dyDescent="0.25">
      <c r="A661">
        <v>2429</v>
      </c>
      <c r="B661" t="s">
        <v>3716</v>
      </c>
      <c r="C661" t="s">
        <v>877</v>
      </c>
      <c r="D661">
        <f t="shared" si="13"/>
        <v>2429</v>
      </c>
      <c r="E661" s="49"/>
      <c r="F661" s="49" t="s">
        <v>566</v>
      </c>
    </row>
    <row r="662" spans="1:7" x14ac:dyDescent="0.25">
      <c r="A662">
        <v>2323</v>
      </c>
      <c r="B662" s="65" t="s">
        <v>2757</v>
      </c>
      <c r="C662" t="s">
        <v>126</v>
      </c>
      <c r="D662">
        <f t="shared" si="13"/>
        <v>2323</v>
      </c>
      <c r="E662" s="49" t="s">
        <v>23</v>
      </c>
      <c r="F662" s="49" t="s">
        <v>566</v>
      </c>
    </row>
    <row r="663" spans="1:7" x14ac:dyDescent="0.25">
      <c r="A663" s="49">
        <v>1255</v>
      </c>
      <c r="B663" s="49" t="s">
        <v>147</v>
      </c>
      <c r="C663" s="49" t="s">
        <v>96</v>
      </c>
      <c r="D663" s="49">
        <f t="shared" si="13"/>
        <v>1255</v>
      </c>
      <c r="E663" s="49" t="s">
        <v>23</v>
      </c>
      <c r="F663" s="49" t="s">
        <v>861</v>
      </c>
    </row>
    <row r="664" spans="1:7" ht="15.75" x14ac:dyDescent="0.25">
      <c r="A664" s="49">
        <v>4376</v>
      </c>
      <c r="B664" s="49" t="s">
        <v>2928</v>
      </c>
      <c r="C664" s="49" t="s">
        <v>62</v>
      </c>
      <c r="D664" s="49">
        <f t="shared" si="13"/>
        <v>4376</v>
      </c>
      <c r="E664" s="49"/>
      <c r="F664" s="66" t="s">
        <v>861</v>
      </c>
    </row>
    <row r="665" spans="1:7" ht="15.75" x14ac:dyDescent="0.25">
      <c r="A665" s="49">
        <v>4365</v>
      </c>
      <c r="B665" s="49" t="s">
        <v>2029</v>
      </c>
      <c r="C665" s="49" t="s">
        <v>62</v>
      </c>
      <c r="D665" s="49">
        <f t="shared" si="13"/>
        <v>4365</v>
      </c>
      <c r="E665" s="49"/>
      <c r="F665" s="66" t="s">
        <v>861</v>
      </c>
    </row>
    <row r="666" spans="1:7" x14ac:dyDescent="0.25">
      <c r="A666" s="49">
        <v>144360</v>
      </c>
      <c r="B666" s="49" t="s">
        <v>226</v>
      </c>
      <c r="C666" s="49" t="s">
        <v>105</v>
      </c>
      <c r="D666">
        <f t="shared" si="13"/>
        <v>144360</v>
      </c>
      <c r="E666" s="49" t="s">
        <v>23</v>
      </c>
      <c r="F666" s="49" t="s">
        <v>566</v>
      </c>
    </row>
    <row r="667" spans="1:7" x14ac:dyDescent="0.25">
      <c r="A667" t="s">
        <v>23</v>
      </c>
      <c r="B667" s="49" t="s">
        <v>794</v>
      </c>
      <c r="C667" t="s">
        <v>75</v>
      </c>
      <c r="D667" t="str">
        <f t="shared" si="13"/>
        <v xml:space="preserve"> </v>
      </c>
      <c r="F667" s="49" t="s">
        <v>566</v>
      </c>
    </row>
    <row r="668" spans="1:7" x14ac:dyDescent="0.25">
      <c r="A668">
        <v>144450</v>
      </c>
      <c r="B668" s="49" t="s">
        <v>795</v>
      </c>
      <c r="C668" t="s">
        <v>75</v>
      </c>
      <c r="D668">
        <f t="shared" si="13"/>
        <v>144450</v>
      </c>
      <c r="F668" s="49" t="s">
        <v>566</v>
      </c>
    </row>
    <row r="669" spans="1:7" x14ac:dyDescent="0.25">
      <c r="A669">
        <v>144547</v>
      </c>
      <c r="B669" s="49" t="s">
        <v>2034</v>
      </c>
      <c r="C669" t="s">
        <v>32</v>
      </c>
      <c r="D669">
        <f t="shared" si="13"/>
        <v>144547</v>
      </c>
      <c r="F669" s="49" t="s">
        <v>566</v>
      </c>
    </row>
    <row r="670" spans="1:7" x14ac:dyDescent="0.25">
      <c r="A670">
        <v>2520</v>
      </c>
      <c r="B670" s="49" t="s">
        <v>2038</v>
      </c>
      <c r="C670" s="49" t="s">
        <v>273</v>
      </c>
      <c r="D670">
        <f t="shared" si="13"/>
        <v>2520</v>
      </c>
      <c r="F670" s="49" t="s">
        <v>861</v>
      </c>
      <c r="G670" s="49" t="s">
        <v>23</v>
      </c>
    </row>
    <row r="671" spans="1:7" x14ac:dyDescent="0.25">
      <c r="A671" t="s">
        <v>23</v>
      </c>
      <c r="B671" t="s">
        <v>780</v>
      </c>
      <c r="C671" s="49" t="s">
        <v>115</v>
      </c>
      <c r="D671" t="str">
        <f t="shared" si="13"/>
        <v xml:space="preserve"> </v>
      </c>
      <c r="F671" s="49" t="s">
        <v>566</v>
      </c>
      <c r="G671" s="49" t="s">
        <v>4119</v>
      </c>
    </row>
    <row r="672" spans="1:7" x14ac:dyDescent="0.25">
      <c r="A672" t="s">
        <v>23</v>
      </c>
      <c r="B672" t="s">
        <v>781</v>
      </c>
      <c r="C672" s="49" t="s">
        <v>115</v>
      </c>
      <c r="D672" t="str">
        <f t="shared" si="13"/>
        <v xml:space="preserve"> </v>
      </c>
      <c r="F672" s="49" t="s">
        <v>566</v>
      </c>
      <c r="G672" s="49" t="s">
        <v>4119</v>
      </c>
    </row>
    <row r="673" spans="1:7" x14ac:dyDescent="0.25">
      <c r="A673">
        <v>2432</v>
      </c>
      <c r="B673" t="s">
        <v>2936</v>
      </c>
      <c r="C673" s="49" t="s">
        <v>2625</v>
      </c>
      <c r="D673">
        <f t="shared" si="13"/>
        <v>2432</v>
      </c>
      <c r="E673" s="49"/>
      <c r="F673" s="49" t="s">
        <v>861</v>
      </c>
    </row>
    <row r="674" spans="1:7" x14ac:dyDescent="0.25">
      <c r="A674">
        <v>4131</v>
      </c>
      <c r="B674" t="s">
        <v>3099</v>
      </c>
      <c r="C674" s="49" t="s">
        <v>2976</v>
      </c>
      <c r="D674">
        <f t="shared" si="13"/>
        <v>4131</v>
      </c>
      <c r="E674" s="48" t="s">
        <v>2912</v>
      </c>
      <c r="F674" s="48"/>
    </row>
    <row r="675" spans="1:7" x14ac:dyDescent="0.25">
      <c r="A675">
        <v>4435</v>
      </c>
      <c r="B675" t="s">
        <v>2950</v>
      </c>
      <c r="C675" s="49" t="s">
        <v>2786</v>
      </c>
      <c r="D675">
        <f t="shared" si="13"/>
        <v>4435</v>
      </c>
      <c r="E675" s="49"/>
      <c r="F675" s="49" t="s">
        <v>861</v>
      </c>
    </row>
    <row r="676" spans="1:7" x14ac:dyDescent="0.25">
      <c r="A676">
        <v>144307</v>
      </c>
      <c r="B676" t="s">
        <v>688</v>
      </c>
      <c r="C676" s="49" t="s">
        <v>141</v>
      </c>
      <c r="D676">
        <f t="shared" si="13"/>
        <v>144307</v>
      </c>
      <c r="F676" s="49" t="s">
        <v>861</v>
      </c>
    </row>
    <row r="677" spans="1:7" x14ac:dyDescent="0.25">
      <c r="A677">
        <v>3141</v>
      </c>
      <c r="B677" s="5" t="s">
        <v>888</v>
      </c>
      <c r="C677" s="5" t="s">
        <v>17</v>
      </c>
      <c r="D677">
        <f t="shared" si="13"/>
        <v>3141</v>
      </c>
      <c r="F677" s="49" t="s">
        <v>566</v>
      </c>
    </row>
    <row r="678" spans="1:7" x14ac:dyDescent="0.25">
      <c r="A678" s="49">
        <v>144294</v>
      </c>
      <c r="B678" s="49" t="s">
        <v>241</v>
      </c>
      <c r="C678" s="49" t="s">
        <v>135</v>
      </c>
      <c r="D678">
        <f t="shared" si="13"/>
        <v>144294</v>
      </c>
      <c r="E678" s="49" t="s">
        <v>23</v>
      </c>
      <c r="F678" s="49" t="s">
        <v>861</v>
      </c>
    </row>
    <row r="679" spans="1:7" x14ac:dyDescent="0.25">
      <c r="A679">
        <v>2411</v>
      </c>
      <c r="B679" s="64" t="s">
        <v>2963</v>
      </c>
      <c r="C679" s="49" t="s">
        <v>36</v>
      </c>
      <c r="D679">
        <f t="shared" si="13"/>
        <v>2411</v>
      </c>
      <c r="E679" s="49"/>
      <c r="F679" s="49" t="s">
        <v>566</v>
      </c>
    </row>
    <row r="680" spans="1:7" x14ac:dyDescent="0.25">
      <c r="A680" s="49">
        <v>3111</v>
      </c>
      <c r="B680" s="49" t="s">
        <v>920</v>
      </c>
      <c r="C680" s="49" t="s">
        <v>171</v>
      </c>
      <c r="D680">
        <f t="shared" si="13"/>
        <v>3111</v>
      </c>
      <c r="F680" s="49" t="s">
        <v>566</v>
      </c>
    </row>
    <row r="681" spans="1:7" x14ac:dyDescent="0.25">
      <c r="A681">
        <v>144324</v>
      </c>
      <c r="B681" t="s">
        <v>815</v>
      </c>
      <c r="C681" s="49" t="s">
        <v>358</v>
      </c>
      <c r="D681">
        <f t="shared" si="13"/>
        <v>144324</v>
      </c>
      <c r="F681" s="49" t="s">
        <v>566</v>
      </c>
    </row>
    <row r="682" spans="1:7" x14ac:dyDescent="0.25">
      <c r="A682">
        <v>144373</v>
      </c>
      <c r="B682" t="s">
        <v>691</v>
      </c>
      <c r="C682" s="49" t="s">
        <v>358</v>
      </c>
      <c r="D682">
        <f t="shared" si="13"/>
        <v>144373</v>
      </c>
      <c r="F682" s="49" t="s">
        <v>566</v>
      </c>
    </row>
    <row r="683" spans="1:7" x14ac:dyDescent="0.25">
      <c r="A683">
        <v>1269</v>
      </c>
      <c r="B683" s="49" t="s">
        <v>325</v>
      </c>
      <c r="C683" s="49" t="s">
        <v>154</v>
      </c>
      <c r="D683">
        <f t="shared" si="13"/>
        <v>1269</v>
      </c>
      <c r="E683" t="s">
        <v>23</v>
      </c>
      <c r="F683" s="49" t="s">
        <v>566</v>
      </c>
    </row>
    <row r="684" spans="1:7" x14ac:dyDescent="0.25">
      <c r="A684" s="49">
        <v>3131</v>
      </c>
      <c r="B684" s="49" t="s">
        <v>906</v>
      </c>
      <c r="C684" s="49" t="s">
        <v>4</v>
      </c>
      <c r="D684">
        <f t="shared" si="13"/>
        <v>3131</v>
      </c>
      <c r="F684" s="49" t="s">
        <v>566</v>
      </c>
    </row>
    <row r="685" spans="1:7" x14ac:dyDescent="0.25">
      <c r="A685">
        <v>1295</v>
      </c>
      <c r="B685" s="49" t="s">
        <v>50</v>
      </c>
      <c r="C685" s="49" t="s">
        <v>153</v>
      </c>
      <c r="D685">
        <f t="shared" si="13"/>
        <v>1295</v>
      </c>
      <c r="E685" s="49" t="s">
        <v>23</v>
      </c>
      <c r="F685" s="49" t="s">
        <v>861</v>
      </c>
    </row>
    <row r="686" spans="1:7" x14ac:dyDescent="0.25">
      <c r="A686">
        <v>144586</v>
      </c>
      <c r="B686" t="s">
        <v>3668</v>
      </c>
      <c r="C686" s="49" t="s">
        <v>3702</v>
      </c>
      <c r="D686">
        <f t="shared" si="13"/>
        <v>144586</v>
      </c>
      <c r="F686" s="49" t="s">
        <v>861</v>
      </c>
    </row>
    <row r="687" spans="1:7" x14ac:dyDescent="0.25">
      <c r="A687">
        <v>144433</v>
      </c>
      <c r="B687" s="49" t="s">
        <v>769</v>
      </c>
      <c r="C687" s="49" t="s">
        <v>36</v>
      </c>
      <c r="D687">
        <f t="shared" si="13"/>
        <v>144433</v>
      </c>
      <c r="F687" s="49" t="s">
        <v>566</v>
      </c>
      <c r="G687" s="49"/>
    </row>
    <row r="688" spans="1:7" x14ac:dyDescent="0.25">
      <c r="B688" s="49" t="s">
        <v>2880</v>
      </c>
      <c r="C688" s="49" t="s">
        <v>2881</v>
      </c>
      <c r="D688">
        <f t="shared" si="13"/>
        <v>0</v>
      </c>
      <c r="E688" s="48" t="s">
        <v>2912</v>
      </c>
      <c r="F688" s="48" t="s">
        <v>2994</v>
      </c>
      <c r="G688" s="49"/>
    </row>
    <row r="689" spans="1:8" x14ac:dyDescent="0.25">
      <c r="A689">
        <v>3007</v>
      </c>
      <c r="B689" s="49" t="s">
        <v>3599</v>
      </c>
      <c r="C689" s="49" t="s">
        <v>3600</v>
      </c>
      <c r="D689">
        <f>A689</f>
        <v>3007</v>
      </c>
      <c r="E689" s="48" t="s">
        <v>2912</v>
      </c>
      <c r="F689" s="48" t="s">
        <v>2994</v>
      </c>
      <c r="G689" s="49"/>
    </row>
    <row r="690" spans="1:8" x14ac:dyDescent="0.25">
      <c r="A690">
        <v>4385</v>
      </c>
      <c r="B690" t="s">
        <v>2077</v>
      </c>
      <c r="C690" s="49" t="s">
        <v>358</v>
      </c>
      <c r="D690">
        <f t="shared" si="13"/>
        <v>4385</v>
      </c>
      <c r="F690" s="49" t="s">
        <v>861</v>
      </c>
    </row>
    <row r="691" spans="1:8" x14ac:dyDescent="0.25">
      <c r="A691">
        <v>2940</v>
      </c>
      <c r="B691" t="s">
        <v>633</v>
      </c>
      <c r="C691" t="s">
        <v>284</v>
      </c>
      <c r="D691">
        <f t="shared" si="13"/>
        <v>2940</v>
      </c>
      <c r="E691" t="s">
        <v>23</v>
      </c>
      <c r="F691" s="49" t="s">
        <v>566</v>
      </c>
    </row>
    <row r="692" spans="1:8" x14ac:dyDescent="0.25">
      <c r="A692" s="49">
        <v>144372</v>
      </c>
      <c r="B692" s="49" t="s">
        <v>142</v>
      </c>
      <c r="C692" s="49" t="s">
        <v>22</v>
      </c>
      <c r="D692">
        <f t="shared" si="13"/>
        <v>144372</v>
      </c>
      <c r="E692" s="49" t="s">
        <v>23</v>
      </c>
      <c r="F692" s="49" t="s">
        <v>566</v>
      </c>
    </row>
    <row r="693" spans="1:8" x14ac:dyDescent="0.25">
      <c r="A693">
        <v>2910</v>
      </c>
      <c r="B693" s="49" t="s">
        <v>675</v>
      </c>
      <c r="C693" t="s">
        <v>283</v>
      </c>
      <c r="D693">
        <f t="shared" si="13"/>
        <v>2910</v>
      </c>
      <c r="F693" s="49" t="s">
        <v>861</v>
      </c>
    </row>
    <row r="694" spans="1:8" x14ac:dyDescent="0.25">
      <c r="A694">
        <v>3106</v>
      </c>
      <c r="B694" s="49" t="s">
        <v>672</v>
      </c>
      <c r="C694" s="49" t="s">
        <v>3001</v>
      </c>
      <c r="D694">
        <v>3106</v>
      </c>
      <c r="F694" s="49" t="s">
        <v>861</v>
      </c>
      <c r="G694" s="15" t="s">
        <v>3628</v>
      </c>
      <c r="H694" s="15">
        <v>3</v>
      </c>
    </row>
    <row r="695" spans="1:8" x14ac:dyDescent="0.25">
      <c r="A695" s="49">
        <v>3992</v>
      </c>
      <c r="B695" t="s">
        <v>954</v>
      </c>
      <c r="C695" s="49" t="s">
        <v>22</v>
      </c>
      <c r="D695">
        <f t="shared" si="13"/>
        <v>3992</v>
      </c>
      <c r="F695" s="49" t="s">
        <v>566</v>
      </c>
    </row>
    <row r="696" spans="1:8" x14ac:dyDescent="0.25">
      <c r="A696" s="49">
        <v>144315</v>
      </c>
      <c r="B696" s="49" t="s">
        <v>63</v>
      </c>
      <c r="C696" s="49" t="s">
        <v>14</v>
      </c>
      <c r="D696">
        <f t="shared" si="13"/>
        <v>144315</v>
      </c>
      <c r="E696" s="49" t="s">
        <v>23</v>
      </c>
      <c r="F696" s="49" t="s">
        <v>566</v>
      </c>
    </row>
    <row r="697" spans="1:8" x14ac:dyDescent="0.25">
      <c r="A697">
        <v>144562</v>
      </c>
      <c r="B697" t="s">
        <v>4072</v>
      </c>
      <c r="C697" t="s">
        <v>22</v>
      </c>
      <c r="D697">
        <f t="shared" si="13"/>
        <v>144562</v>
      </c>
      <c r="F697" s="49" t="s">
        <v>566</v>
      </c>
    </row>
    <row r="698" spans="1:8" x14ac:dyDescent="0.25">
      <c r="A698">
        <v>4434</v>
      </c>
      <c r="B698" s="49" t="s">
        <v>2900</v>
      </c>
      <c r="C698" s="49" t="s">
        <v>115</v>
      </c>
      <c r="D698">
        <f t="shared" si="13"/>
        <v>4434</v>
      </c>
      <c r="F698" s="49" t="s">
        <v>566</v>
      </c>
    </row>
    <row r="699" spans="1:8" x14ac:dyDescent="0.25">
      <c r="A699">
        <v>2176</v>
      </c>
      <c r="B699" s="49" t="s">
        <v>320</v>
      </c>
      <c r="C699" t="s">
        <v>596</v>
      </c>
      <c r="D699">
        <f t="shared" si="13"/>
        <v>2176</v>
      </c>
      <c r="E699" t="s">
        <v>23</v>
      </c>
      <c r="F699" s="49" t="s">
        <v>566</v>
      </c>
    </row>
    <row r="700" spans="1:8" x14ac:dyDescent="0.25">
      <c r="A700" s="49">
        <v>3049</v>
      </c>
      <c r="B700" t="s">
        <v>927</v>
      </c>
      <c r="C700" t="s">
        <v>14</v>
      </c>
      <c r="D700">
        <f t="shared" si="13"/>
        <v>3049</v>
      </c>
      <c r="F700" s="49" t="s">
        <v>861</v>
      </c>
    </row>
    <row r="701" spans="1:8" x14ac:dyDescent="0.25">
      <c r="A701" s="49">
        <v>144384</v>
      </c>
      <c r="B701" s="49" t="s">
        <v>111</v>
      </c>
      <c r="C701" s="49" t="s">
        <v>112</v>
      </c>
      <c r="D701">
        <f t="shared" si="13"/>
        <v>144384</v>
      </c>
      <c r="E701" s="49" t="s">
        <v>23</v>
      </c>
      <c r="F701" s="49" t="s">
        <v>566</v>
      </c>
    </row>
    <row r="702" spans="1:8" x14ac:dyDescent="0.25">
      <c r="A702" s="49">
        <v>2311</v>
      </c>
      <c r="B702" s="49" t="s">
        <v>2094</v>
      </c>
      <c r="C702" s="49" t="s">
        <v>452</v>
      </c>
      <c r="D702">
        <f t="shared" si="13"/>
        <v>2311</v>
      </c>
      <c r="F702" s="49" t="s">
        <v>861</v>
      </c>
    </row>
    <row r="703" spans="1:8" x14ac:dyDescent="0.25">
      <c r="A703">
        <v>3124</v>
      </c>
      <c r="B703" t="s">
        <v>897</v>
      </c>
      <c r="C703" s="5" t="s">
        <v>452</v>
      </c>
      <c r="D703">
        <f t="shared" si="13"/>
        <v>3124</v>
      </c>
      <c r="F703" s="49" t="s">
        <v>861</v>
      </c>
    </row>
    <row r="704" spans="1:8" x14ac:dyDescent="0.25">
      <c r="A704">
        <v>1258</v>
      </c>
      <c r="B704" t="s">
        <v>148</v>
      </c>
      <c r="C704" s="49" t="s">
        <v>41</v>
      </c>
      <c r="D704">
        <f t="shared" si="13"/>
        <v>1258</v>
      </c>
      <c r="F704" s="49" t="s">
        <v>566</v>
      </c>
    </row>
    <row r="705" spans="1:9" x14ac:dyDescent="0.25">
      <c r="A705" s="49">
        <v>144461</v>
      </c>
      <c r="B705" s="5" t="s">
        <v>943</v>
      </c>
      <c r="C705" s="49" t="s">
        <v>201</v>
      </c>
      <c r="D705">
        <f t="shared" si="13"/>
        <v>144461</v>
      </c>
      <c r="F705" s="49" t="s">
        <v>944</v>
      </c>
    </row>
    <row r="706" spans="1:9" x14ac:dyDescent="0.25">
      <c r="A706">
        <v>144279</v>
      </c>
      <c r="B706" t="s">
        <v>585</v>
      </c>
      <c r="C706" t="s">
        <v>14</v>
      </c>
      <c r="D706">
        <f t="shared" si="13"/>
        <v>144279</v>
      </c>
      <c r="F706" s="49" t="s">
        <v>861</v>
      </c>
    </row>
    <row r="707" spans="1:9" x14ac:dyDescent="0.25">
      <c r="A707">
        <v>144601</v>
      </c>
      <c r="B707" t="s">
        <v>586</v>
      </c>
      <c r="C707" t="s">
        <v>14</v>
      </c>
      <c r="D707">
        <f t="shared" si="13"/>
        <v>144601</v>
      </c>
      <c r="F707" s="49" t="s">
        <v>566</v>
      </c>
    </row>
    <row r="708" spans="1:9" x14ac:dyDescent="0.25">
      <c r="A708">
        <v>144490</v>
      </c>
      <c r="B708" s="49" t="s">
        <v>696</v>
      </c>
      <c r="C708" t="s">
        <v>17</v>
      </c>
      <c r="D708">
        <f t="shared" si="13"/>
        <v>144490</v>
      </c>
      <c r="F708" s="49" t="s">
        <v>566</v>
      </c>
    </row>
    <row r="709" spans="1:9" x14ac:dyDescent="0.25">
      <c r="A709" s="49">
        <v>144276</v>
      </c>
      <c r="B709" s="49" t="s">
        <v>640</v>
      </c>
      <c r="C709" t="s">
        <v>643</v>
      </c>
      <c r="D709">
        <f t="shared" si="13"/>
        <v>144276</v>
      </c>
      <c r="F709" s="49" t="s">
        <v>566</v>
      </c>
    </row>
    <row r="710" spans="1:9" x14ac:dyDescent="0.25">
      <c r="A710">
        <v>2159</v>
      </c>
      <c r="B710" t="s">
        <v>266</v>
      </c>
      <c r="C710" t="s">
        <v>59</v>
      </c>
      <c r="D710">
        <f t="shared" si="13"/>
        <v>2159</v>
      </c>
      <c r="E710" t="s">
        <v>23</v>
      </c>
      <c r="F710" s="49" t="s">
        <v>566</v>
      </c>
    </row>
    <row r="711" spans="1:9" x14ac:dyDescent="0.25">
      <c r="A711" s="49">
        <v>2394</v>
      </c>
      <c r="B711" s="49" t="s">
        <v>227</v>
      </c>
      <c r="C711" s="49" t="s">
        <v>105</v>
      </c>
      <c r="D711">
        <f t="shared" si="13"/>
        <v>2394</v>
      </c>
      <c r="E711" s="49" t="s">
        <v>23</v>
      </c>
      <c r="F711" s="49" t="s">
        <v>566</v>
      </c>
      <c r="G711" s="49" t="s">
        <v>4121</v>
      </c>
      <c r="I711" t="s">
        <v>4122</v>
      </c>
    </row>
    <row r="712" spans="1:9" x14ac:dyDescent="0.25">
      <c r="A712" s="49">
        <v>4318</v>
      </c>
      <c r="B712" s="49" t="s">
        <v>2766</v>
      </c>
      <c r="C712" s="49" t="s">
        <v>154</v>
      </c>
      <c r="D712">
        <f t="shared" ref="D712:D774" si="14">A712</f>
        <v>4318</v>
      </c>
      <c r="E712" s="49"/>
      <c r="F712" s="49" t="s">
        <v>861</v>
      </c>
    </row>
    <row r="713" spans="1:9" x14ac:dyDescent="0.25">
      <c r="A713" s="49">
        <v>4313</v>
      </c>
      <c r="B713" s="49" t="s">
        <v>2768</v>
      </c>
      <c r="C713" s="49" t="s">
        <v>154</v>
      </c>
      <c r="D713">
        <f t="shared" si="14"/>
        <v>4313</v>
      </c>
      <c r="E713" s="49"/>
      <c r="F713" s="49" t="s">
        <v>861</v>
      </c>
    </row>
    <row r="714" spans="1:9" x14ac:dyDescent="0.25">
      <c r="A714">
        <v>2453</v>
      </c>
      <c r="B714" t="s">
        <v>2770</v>
      </c>
      <c r="C714" t="s">
        <v>3130</v>
      </c>
      <c r="D714">
        <f t="shared" si="14"/>
        <v>2453</v>
      </c>
      <c r="E714" t="s">
        <v>23</v>
      </c>
      <c r="F714" s="49" t="s">
        <v>566</v>
      </c>
    </row>
    <row r="715" spans="1:9" x14ac:dyDescent="0.25">
      <c r="A715">
        <v>2345</v>
      </c>
      <c r="B715" t="s">
        <v>2137</v>
      </c>
      <c r="C715" t="s">
        <v>251</v>
      </c>
      <c r="D715">
        <f t="shared" si="14"/>
        <v>2345</v>
      </c>
      <c r="E715" s="49" t="s">
        <v>23</v>
      </c>
      <c r="F715" s="49" t="s">
        <v>566</v>
      </c>
    </row>
    <row r="716" spans="1:9" x14ac:dyDescent="0.25">
      <c r="A716">
        <v>4377</v>
      </c>
      <c r="B716" t="s">
        <v>2772</v>
      </c>
      <c r="C716" t="s">
        <v>2544</v>
      </c>
      <c r="D716">
        <f t="shared" si="14"/>
        <v>4377</v>
      </c>
      <c r="F716" s="49" t="s">
        <v>860</v>
      </c>
      <c r="G716" t="s">
        <v>23</v>
      </c>
    </row>
    <row r="717" spans="1:9" x14ac:dyDescent="0.25">
      <c r="A717" s="49">
        <v>3108</v>
      </c>
      <c r="B717" s="49" t="s">
        <v>922</v>
      </c>
      <c r="C717" t="s">
        <v>107</v>
      </c>
      <c r="D717">
        <f t="shared" si="14"/>
        <v>3108</v>
      </c>
      <c r="F717" s="49" t="s">
        <v>860</v>
      </c>
    </row>
    <row r="718" spans="1:9" x14ac:dyDescent="0.25">
      <c r="A718">
        <v>2931</v>
      </c>
      <c r="B718" t="s">
        <v>667</v>
      </c>
      <c r="C718" t="s">
        <v>14</v>
      </c>
      <c r="D718">
        <f t="shared" si="14"/>
        <v>2931</v>
      </c>
      <c r="F718" s="49" t="s">
        <v>861</v>
      </c>
    </row>
    <row r="719" spans="1:9" x14ac:dyDescent="0.25">
      <c r="A719">
        <v>144539</v>
      </c>
      <c r="B719" t="s">
        <v>805</v>
      </c>
      <c r="C719" t="s">
        <v>183</v>
      </c>
      <c r="D719">
        <f t="shared" si="14"/>
        <v>144539</v>
      </c>
      <c r="F719" s="49" t="s">
        <v>861</v>
      </c>
    </row>
    <row r="720" spans="1:9" x14ac:dyDescent="0.25">
      <c r="A720" s="49">
        <v>144337</v>
      </c>
      <c r="B720" s="49" t="s">
        <v>28</v>
      </c>
      <c r="C720" s="49" t="s">
        <v>109</v>
      </c>
      <c r="D720">
        <f t="shared" si="14"/>
        <v>144337</v>
      </c>
      <c r="E720" s="49" t="s">
        <v>23</v>
      </c>
      <c r="F720" s="49" t="s">
        <v>566</v>
      </c>
    </row>
    <row r="721" spans="1:9" x14ac:dyDescent="0.25">
      <c r="A721" t="s">
        <v>23</v>
      </c>
      <c r="B721" s="5" t="s">
        <v>528</v>
      </c>
      <c r="C721" t="s">
        <v>186</v>
      </c>
      <c r="D721" t="str">
        <f t="shared" si="14"/>
        <v xml:space="preserve"> </v>
      </c>
      <c r="F721" s="49" t="s">
        <v>3442</v>
      </c>
    </row>
    <row r="722" spans="1:9" x14ac:dyDescent="0.25">
      <c r="A722" s="49">
        <v>3103</v>
      </c>
      <c r="B722" t="s">
        <v>914</v>
      </c>
      <c r="C722" t="s">
        <v>3255</v>
      </c>
      <c r="D722">
        <f t="shared" si="14"/>
        <v>3103</v>
      </c>
      <c r="F722" s="49" t="s">
        <v>861</v>
      </c>
    </row>
    <row r="723" spans="1:9" x14ac:dyDescent="0.25">
      <c r="A723">
        <v>2408</v>
      </c>
      <c r="B723" t="s">
        <v>2776</v>
      </c>
      <c r="C723" t="s">
        <v>3022</v>
      </c>
      <c r="D723">
        <f t="shared" si="14"/>
        <v>2408</v>
      </c>
      <c r="F723" s="49" t="s">
        <v>861</v>
      </c>
    </row>
    <row r="724" spans="1:9" ht="15.75" x14ac:dyDescent="0.25">
      <c r="A724">
        <v>4355</v>
      </c>
      <c r="B724" t="s">
        <v>2926</v>
      </c>
      <c r="C724" s="49" t="s">
        <v>3620</v>
      </c>
      <c r="D724">
        <f t="shared" si="14"/>
        <v>4355</v>
      </c>
      <c r="F724" s="66" t="s">
        <v>861</v>
      </c>
    </row>
    <row r="725" spans="1:9" x14ac:dyDescent="0.25">
      <c r="A725" s="49">
        <v>144263</v>
      </c>
      <c r="B725" t="s">
        <v>923</v>
      </c>
      <c r="C725" s="49" t="s">
        <v>895</v>
      </c>
      <c r="D725">
        <f t="shared" si="14"/>
        <v>144263</v>
      </c>
      <c r="F725" s="49" t="s">
        <v>861</v>
      </c>
    </row>
    <row r="726" spans="1:9" x14ac:dyDescent="0.25">
      <c r="A726">
        <v>2430</v>
      </c>
      <c r="B726" t="s">
        <v>2933</v>
      </c>
      <c r="C726" s="49" t="s">
        <v>2625</v>
      </c>
      <c r="D726">
        <f t="shared" si="14"/>
        <v>2430</v>
      </c>
      <c r="E726" s="49"/>
      <c r="F726" s="49" t="s">
        <v>861</v>
      </c>
    </row>
    <row r="727" spans="1:9" x14ac:dyDescent="0.25">
      <c r="A727">
        <v>144500</v>
      </c>
      <c r="B727" t="s">
        <v>716</v>
      </c>
      <c r="C727" s="49" t="s">
        <v>109</v>
      </c>
      <c r="D727">
        <f t="shared" si="14"/>
        <v>144500</v>
      </c>
      <c r="F727" s="49" t="s">
        <v>861</v>
      </c>
    </row>
    <row r="728" spans="1:9" x14ac:dyDescent="0.25">
      <c r="A728">
        <v>3138</v>
      </c>
      <c r="B728" s="5" t="s">
        <v>889</v>
      </c>
      <c r="C728" s="5" t="s">
        <v>17</v>
      </c>
      <c r="D728">
        <f t="shared" si="14"/>
        <v>3138</v>
      </c>
      <c r="F728" s="49" t="s">
        <v>566</v>
      </c>
    </row>
    <row r="729" spans="1:9" x14ac:dyDescent="0.25">
      <c r="A729">
        <v>3118</v>
      </c>
      <c r="B729" s="5" t="s">
        <v>901</v>
      </c>
      <c r="C729" s="5" t="s">
        <v>174</v>
      </c>
      <c r="D729">
        <f t="shared" si="14"/>
        <v>3118</v>
      </c>
      <c r="F729" s="49" t="s">
        <v>566</v>
      </c>
    </row>
    <row r="730" spans="1:9" x14ac:dyDescent="0.25">
      <c r="A730">
        <v>2302</v>
      </c>
      <c r="B730" t="s">
        <v>715</v>
      </c>
      <c r="C730" t="s">
        <v>183</v>
      </c>
      <c r="D730">
        <f t="shared" si="14"/>
        <v>2302</v>
      </c>
      <c r="F730" s="49" t="s">
        <v>861</v>
      </c>
    </row>
    <row r="731" spans="1:9" x14ac:dyDescent="0.25">
      <c r="A731" t="s">
        <v>23</v>
      </c>
      <c r="B731" s="49" t="s">
        <v>323</v>
      </c>
      <c r="C731" t="s">
        <v>201</v>
      </c>
      <c r="D731" t="str">
        <f t="shared" si="14"/>
        <v xml:space="preserve"> </v>
      </c>
      <c r="E731" t="s">
        <v>23</v>
      </c>
      <c r="F731" s="49" t="s">
        <v>3093</v>
      </c>
    </row>
    <row r="732" spans="1:9" x14ac:dyDescent="0.25">
      <c r="A732">
        <v>144514</v>
      </c>
      <c r="B732" s="49" t="s">
        <v>587</v>
      </c>
      <c r="C732" t="s">
        <v>3009</v>
      </c>
      <c r="D732">
        <f t="shared" si="14"/>
        <v>144514</v>
      </c>
      <c r="F732" s="49" t="s">
        <v>3141</v>
      </c>
    </row>
    <row r="733" spans="1:9" x14ac:dyDescent="0.25">
      <c r="A733" s="49">
        <v>144339</v>
      </c>
      <c r="B733" s="49" t="s">
        <v>65</v>
      </c>
      <c r="C733" s="49" t="s">
        <v>53</v>
      </c>
      <c r="D733">
        <f t="shared" si="14"/>
        <v>144339</v>
      </c>
      <c r="E733" s="49" t="s">
        <v>23</v>
      </c>
      <c r="F733" s="49" t="s">
        <v>566</v>
      </c>
      <c r="I733" t="s">
        <v>23</v>
      </c>
    </row>
    <row r="734" spans="1:9" x14ac:dyDescent="0.25">
      <c r="A734">
        <v>2905</v>
      </c>
      <c r="B734" s="49" t="s">
        <v>671</v>
      </c>
      <c r="C734" t="s">
        <v>283</v>
      </c>
      <c r="D734">
        <f t="shared" si="14"/>
        <v>2905</v>
      </c>
      <c r="F734" s="49" t="s">
        <v>861</v>
      </c>
    </row>
    <row r="735" spans="1:9" x14ac:dyDescent="0.25">
      <c r="B735" s="49" t="s">
        <v>2783</v>
      </c>
      <c r="C735" t="s">
        <v>154</v>
      </c>
      <c r="D735">
        <f t="shared" si="14"/>
        <v>0</v>
      </c>
      <c r="F735" s="49" t="s">
        <v>861</v>
      </c>
    </row>
    <row r="736" spans="1:9" x14ac:dyDescent="0.25">
      <c r="A736">
        <v>2924</v>
      </c>
      <c r="B736" t="s">
        <v>636</v>
      </c>
      <c r="C736" t="s">
        <v>14</v>
      </c>
      <c r="D736">
        <f t="shared" si="14"/>
        <v>2924</v>
      </c>
      <c r="F736" s="49" t="s">
        <v>566</v>
      </c>
    </row>
    <row r="737" spans="1:7" x14ac:dyDescent="0.25">
      <c r="A737">
        <v>2272</v>
      </c>
      <c r="B737" t="s">
        <v>750</v>
      </c>
      <c r="C737" t="s">
        <v>107</v>
      </c>
      <c r="D737">
        <f t="shared" si="14"/>
        <v>2272</v>
      </c>
      <c r="F737" s="49" t="s">
        <v>566</v>
      </c>
    </row>
    <row r="738" spans="1:7" x14ac:dyDescent="0.25">
      <c r="A738">
        <v>4368</v>
      </c>
      <c r="B738" t="s">
        <v>2948</v>
      </c>
      <c r="C738" t="s">
        <v>2786</v>
      </c>
      <c r="D738">
        <f t="shared" si="14"/>
        <v>4368</v>
      </c>
      <c r="E738" s="49"/>
      <c r="F738" s="49" t="s">
        <v>861</v>
      </c>
    </row>
    <row r="739" spans="1:7" x14ac:dyDescent="0.25">
      <c r="A739">
        <v>5126</v>
      </c>
      <c r="B739" t="s">
        <v>841</v>
      </c>
      <c r="C739" t="s">
        <v>537</v>
      </c>
      <c r="D739">
        <f t="shared" si="14"/>
        <v>5126</v>
      </c>
      <c r="F739" s="49" t="s">
        <v>566</v>
      </c>
      <c r="G739">
        <v>144290</v>
      </c>
    </row>
    <row r="740" spans="1:7" x14ac:dyDescent="0.25">
      <c r="A740" s="49">
        <v>144421</v>
      </c>
      <c r="B740" s="49" t="s">
        <v>216</v>
      </c>
      <c r="C740" s="49" t="s">
        <v>195</v>
      </c>
      <c r="D740">
        <f t="shared" si="14"/>
        <v>144421</v>
      </c>
      <c r="E740" s="49" t="s">
        <v>23</v>
      </c>
      <c r="F740" s="49" t="s">
        <v>566</v>
      </c>
    </row>
    <row r="741" spans="1:7" x14ac:dyDescent="0.25">
      <c r="A741">
        <v>144342</v>
      </c>
      <c r="B741" t="s">
        <v>760</v>
      </c>
      <c r="C741" t="s">
        <v>537</v>
      </c>
      <c r="D741">
        <f t="shared" si="14"/>
        <v>144342</v>
      </c>
      <c r="F741" s="49" t="s">
        <v>566</v>
      </c>
    </row>
    <row r="742" spans="1:7" x14ac:dyDescent="0.25">
      <c r="A742" s="49" t="s">
        <v>23</v>
      </c>
      <c r="B742" t="s">
        <v>926</v>
      </c>
      <c r="C742" t="s">
        <v>32</v>
      </c>
      <c r="D742" t="s">
        <v>23</v>
      </c>
      <c r="F742" s="49" t="s">
        <v>566</v>
      </c>
      <c r="G742" s="49" t="s">
        <v>3629</v>
      </c>
    </row>
    <row r="743" spans="1:7" x14ac:dyDescent="0.25">
      <c r="A743" s="49">
        <v>144551</v>
      </c>
      <c r="B743" s="49" t="s">
        <v>192</v>
      </c>
      <c r="C743" s="49" t="s">
        <v>153</v>
      </c>
      <c r="D743">
        <f t="shared" si="14"/>
        <v>144551</v>
      </c>
      <c r="E743" s="49" t="s">
        <v>23</v>
      </c>
      <c r="F743" s="49" t="s">
        <v>566</v>
      </c>
    </row>
    <row r="744" spans="1:7" x14ac:dyDescent="0.25">
      <c r="A744">
        <v>144496</v>
      </c>
      <c r="B744" s="49" t="s">
        <v>189</v>
      </c>
      <c r="C744" s="49" t="s">
        <v>23</v>
      </c>
      <c r="D744">
        <f t="shared" si="14"/>
        <v>144496</v>
      </c>
      <c r="F744" s="49" t="s">
        <v>566</v>
      </c>
    </row>
    <row r="745" spans="1:7" x14ac:dyDescent="0.25">
      <c r="A745">
        <v>4409</v>
      </c>
      <c r="B745" s="49" t="s">
        <v>2196</v>
      </c>
      <c r="C745" s="49" t="s">
        <v>115</v>
      </c>
      <c r="D745">
        <f t="shared" si="14"/>
        <v>4409</v>
      </c>
      <c r="F745" s="49" t="s">
        <v>566</v>
      </c>
    </row>
    <row r="746" spans="1:7" x14ac:dyDescent="0.25">
      <c r="A746" s="49">
        <v>144520</v>
      </c>
      <c r="B746" s="49" t="s">
        <v>70</v>
      </c>
      <c r="C746" s="49" t="s">
        <v>2786</v>
      </c>
      <c r="D746">
        <f t="shared" si="14"/>
        <v>144520</v>
      </c>
      <c r="E746" s="49" t="s">
        <v>23</v>
      </c>
      <c r="F746" s="49" t="s">
        <v>566</v>
      </c>
    </row>
    <row r="747" spans="1:7" x14ac:dyDescent="0.25">
      <c r="A747">
        <v>2168</v>
      </c>
      <c r="B747" s="49" t="s">
        <v>206</v>
      </c>
      <c r="C747" t="s">
        <v>86</v>
      </c>
      <c r="D747">
        <f t="shared" si="14"/>
        <v>2168</v>
      </c>
      <c r="E747" t="s">
        <v>23</v>
      </c>
      <c r="F747" s="49" t="s">
        <v>860</v>
      </c>
    </row>
    <row r="748" spans="1:7" x14ac:dyDescent="0.25">
      <c r="A748" s="49">
        <v>144584</v>
      </c>
      <c r="B748" s="49" t="s">
        <v>247</v>
      </c>
      <c r="C748" s="49" t="s">
        <v>128</v>
      </c>
      <c r="D748">
        <f t="shared" si="14"/>
        <v>144584</v>
      </c>
      <c r="E748" s="49" t="s">
        <v>23</v>
      </c>
      <c r="F748" s="49" t="s">
        <v>566</v>
      </c>
    </row>
    <row r="749" spans="1:7" ht="15.75" x14ac:dyDescent="0.25">
      <c r="A749" t="s">
        <v>23</v>
      </c>
      <c r="B749" t="s">
        <v>2202</v>
      </c>
      <c r="C749" s="49" t="s">
        <v>62</v>
      </c>
      <c r="D749" t="s">
        <v>23</v>
      </c>
      <c r="F749" s="66" t="s">
        <v>861</v>
      </c>
      <c r="G749" t="s">
        <v>3636</v>
      </c>
    </row>
    <row r="750" spans="1:7" ht="15.75" x14ac:dyDescent="0.25">
      <c r="A750" t="s">
        <v>23</v>
      </c>
      <c r="B750" t="s">
        <v>2204</v>
      </c>
      <c r="C750" s="49" t="s">
        <v>283</v>
      </c>
      <c r="D750" t="str">
        <f t="shared" si="14"/>
        <v xml:space="preserve"> </v>
      </c>
      <c r="E750" t="s">
        <v>23</v>
      </c>
      <c r="F750" s="66"/>
      <c r="G750" s="48"/>
    </row>
    <row r="751" spans="1:7" x14ac:dyDescent="0.25">
      <c r="A751">
        <v>2427</v>
      </c>
      <c r="B751" t="s">
        <v>3091</v>
      </c>
      <c r="C751" t="s">
        <v>3092</v>
      </c>
      <c r="D751">
        <f t="shared" si="14"/>
        <v>2427</v>
      </c>
      <c r="E751" s="49"/>
      <c r="F751" s="49" t="s">
        <v>861</v>
      </c>
    </row>
    <row r="752" spans="1:7" ht="15.75" x14ac:dyDescent="0.25">
      <c r="A752">
        <v>2536</v>
      </c>
      <c r="B752" t="s">
        <v>2206</v>
      </c>
      <c r="C752" s="49" t="s">
        <v>273</v>
      </c>
      <c r="D752">
        <f t="shared" si="14"/>
        <v>2536</v>
      </c>
      <c r="E752" t="s">
        <v>23</v>
      </c>
      <c r="F752" s="66" t="s">
        <v>566</v>
      </c>
      <c r="G752" s="48" t="s">
        <v>3221</v>
      </c>
    </row>
    <row r="753" spans="1:7" x14ac:dyDescent="0.25">
      <c r="A753">
        <v>144623</v>
      </c>
      <c r="B753" s="5" t="s">
        <v>131</v>
      </c>
      <c r="C753" t="s">
        <v>186</v>
      </c>
      <c r="D753">
        <f t="shared" si="14"/>
        <v>144623</v>
      </c>
      <c r="F753" s="49" t="s">
        <v>566</v>
      </c>
    </row>
    <row r="754" spans="1:7" x14ac:dyDescent="0.25">
      <c r="A754">
        <v>2319</v>
      </c>
      <c r="B754" t="s">
        <v>3021</v>
      </c>
      <c r="C754" t="s">
        <v>3022</v>
      </c>
      <c r="D754">
        <f t="shared" si="14"/>
        <v>2319</v>
      </c>
      <c r="F754" s="49" t="s">
        <v>861</v>
      </c>
    </row>
    <row r="755" spans="1:7" x14ac:dyDescent="0.25">
      <c r="A755">
        <v>2360</v>
      </c>
      <c r="B755" s="5" t="s">
        <v>529</v>
      </c>
      <c r="C755" t="s">
        <v>75</v>
      </c>
      <c r="D755">
        <f t="shared" si="14"/>
        <v>2360</v>
      </c>
      <c r="F755" s="49" t="s">
        <v>3439</v>
      </c>
    </row>
    <row r="756" spans="1:7" x14ac:dyDescent="0.25">
      <c r="A756" t="s">
        <v>23</v>
      </c>
      <c r="B756" s="5" t="s">
        <v>530</v>
      </c>
      <c r="C756" t="s">
        <v>186</v>
      </c>
      <c r="D756" t="str">
        <f t="shared" si="14"/>
        <v xml:space="preserve"> </v>
      </c>
      <c r="F756" s="49" t="s">
        <v>3443</v>
      </c>
    </row>
    <row r="757" spans="1:7" x14ac:dyDescent="0.25">
      <c r="A757">
        <v>2294</v>
      </c>
      <c r="B757" t="s">
        <v>751</v>
      </c>
      <c r="C757" t="s">
        <v>107</v>
      </c>
      <c r="D757">
        <f t="shared" si="14"/>
        <v>2294</v>
      </c>
      <c r="F757" s="49" t="s">
        <v>566</v>
      </c>
    </row>
    <row r="758" spans="1:7" x14ac:dyDescent="0.25">
      <c r="A758">
        <v>144352</v>
      </c>
      <c r="B758" s="49" t="s">
        <v>600</v>
      </c>
      <c r="C758" s="49" t="s">
        <v>504</v>
      </c>
      <c r="D758">
        <f t="shared" si="14"/>
        <v>144352</v>
      </c>
      <c r="F758" s="49" t="s">
        <v>566</v>
      </c>
    </row>
    <row r="759" spans="1:7" x14ac:dyDescent="0.25">
      <c r="A759">
        <v>1304</v>
      </c>
      <c r="B759" s="49" t="s">
        <v>599</v>
      </c>
      <c r="C759" s="49" t="s">
        <v>504</v>
      </c>
      <c r="D759">
        <f t="shared" si="14"/>
        <v>1304</v>
      </c>
      <c r="F759" s="49" t="s">
        <v>566</v>
      </c>
      <c r="G759" s="49" t="s">
        <v>23</v>
      </c>
    </row>
    <row r="760" spans="1:7" x14ac:dyDescent="0.25">
      <c r="A760">
        <v>2172</v>
      </c>
      <c r="B760" s="49" t="s">
        <v>311</v>
      </c>
      <c r="C760" t="s">
        <v>183</v>
      </c>
      <c r="D760">
        <f t="shared" si="14"/>
        <v>2172</v>
      </c>
      <c r="F760" s="49" t="s">
        <v>566</v>
      </c>
    </row>
    <row r="761" spans="1:7" x14ac:dyDescent="0.25">
      <c r="A761">
        <v>2452</v>
      </c>
      <c r="B761" t="s">
        <v>852</v>
      </c>
      <c r="C761" t="s">
        <v>153</v>
      </c>
      <c r="D761">
        <f t="shared" si="14"/>
        <v>2452</v>
      </c>
      <c r="E761" s="49"/>
      <c r="F761" s="49" t="s">
        <v>566</v>
      </c>
    </row>
    <row r="762" spans="1:7" x14ac:dyDescent="0.25">
      <c r="A762">
        <v>1306</v>
      </c>
      <c r="B762" t="s">
        <v>540</v>
      </c>
      <c r="C762" t="s">
        <v>251</v>
      </c>
      <c r="D762">
        <f t="shared" si="14"/>
        <v>1306</v>
      </c>
      <c r="F762" s="49" t="s">
        <v>566</v>
      </c>
    </row>
    <row r="763" spans="1:7" x14ac:dyDescent="0.25">
      <c r="A763" s="49">
        <v>144475</v>
      </c>
      <c r="B763" s="49" t="s">
        <v>60</v>
      </c>
      <c r="C763" s="49" t="s">
        <v>109</v>
      </c>
      <c r="D763">
        <f t="shared" si="14"/>
        <v>144475</v>
      </c>
      <c r="E763" s="49"/>
      <c r="F763" s="49" t="s">
        <v>566</v>
      </c>
    </row>
    <row r="764" spans="1:7" x14ac:dyDescent="0.25">
      <c r="A764" s="49">
        <v>144517</v>
      </c>
      <c r="B764" s="49" t="s">
        <v>134</v>
      </c>
      <c r="C764" s="49" t="s">
        <v>74</v>
      </c>
      <c r="D764">
        <f t="shared" si="14"/>
        <v>144517</v>
      </c>
      <c r="E764" s="49"/>
      <c r="F764" s="49" t="s">
        <v>566</v>
      </c>
    </row>
    <row r="765" spans="1:7" x14ac:dyDescent="0.25">
      <c r="A765" s="49">
        <v>144310</v>
      </c>
      <c r="B765" s="49" t="s">
        <v>193</v>
      </c>
      <c r="C765" s="49" t="s">
        <v>101</v>
      </c>
      <c r="D765">
        <f t="shared" si="14"/>
        <v>144310</v>
      </c>
      <c r="E765" s="49"/>
      <c r="F765" s="49" t="s">
        <v>566</v>
      </c>
    </row>
    <row r="766" spans="1:7" x14ac:dyDescent="0.25">
      <c r="A766" s="49">
        <v>3128</v>
      </c>
      <c r="B766" s="49" t="s">
        <v>2230</v>
      </c>
      <c r="C766" s="49" t="s">
        <v>32</v>
      </c>
      <c r="D766">
        <f t="shared" si="14"/>
        <v>3128</v>
      </c>
      <c r="E766" s="49"/>
      <c r="F766" s="49" t="s">
        <v>861</v>
      </c>
    </row>
    <row r="767" spans="1:7" x14ac:dyDescent="0.25">
      <c r="A767">
        <v>2301</v>
      </c>
      <c r="B767" t="s">
        <v>752</v>
      </c>
      <c r="C767" t="s">
        <v>107</v>
      </c>
      <c r="D767">
        <f t="shared" si="14"/>
        <v>2301</v>
      </c>
      <c r="F767" s="49" t="s">
        <v>566</v>
      </c>
    </row>
    <row r="768" spans="1:7" x14ac:dyDescent="0.25">
      <c r="A768">
        <v>144502</v>
      </c>
      <c r="B768" s="5" t="s">
        <v>185</v>
      </c>
      <c r="C768" t="s">
        <v>186</v>
      </c>
      <c r="D768">
        <f t="shared" si="14"/>
        <v>144502</v>
      </c>
      <c r="F768" s="49" t="s">
        <v>566</v>
      </c>
    </row>
    <row r="769" spans="1:11" x14ac:dyDescent="0.25">
      <c r="A769">
        <v>1319</v>
      </c>
      <c r="B769" t="s">
        <v>169</v>
      </c>
      <c r="C769" s="49" t="s">
        <v>41</v>
      </c>
      <c r="D769">
        <f t="shared" si="14"/>
        <v>1319</v>
      </c>
      <c r="F769" s="49" t="s">
        <v>566</v>
      </c>
    </row>
    <row r="770" spans="1:11" x14ac:dyDescent="0.25">
      <c r="A770">
        <v>4375</v>
      </c>
      <c r="B770" t="s">
        <v>2241</v>
      </c>
      <c r="C770" s="49" t="s">
        <v>4</v>
      </c>
      <c r="D770">
        <f t="shared" si="14"/>
        <v>4375</v>
      </c>
      <c r="F770" s="49" t="s">
        <v>566</v>
      </c>
    </row>
    <row r="771" spans="1:11" x14ac:dyDescent="0.25">
      <c r="A771">
        <v>4378</v>
      </c>
      <c r="B771" t="s">
        <v>2921</v>
      </c>
      <c r="C771" s="49" t="s">
        <v>36</v>
      </c>
      <c r="D771">
        <f t="shared" si="14"/>
        <v>4378</v>
      </c>
      <c r="F771" s="49" t="s">
        <v>566</v>
      </c>
    </row>
    <row r="772" spans="1:11" x14ac:dyDescent="0.25">
      <c r="A772">
        <v>4374</v>
      </c>
      <c r="B772" t="s">
        <v>2952</v>
      </c>
      <c r="C772" s="49" t="s">
        <v>107</v>
      </c>
      <c r="D772">
        <f t="shared" si="14"/>
        <v>4374</v>
      </c>
      <c r="E772" t="s">
        <v>23</v>
      </c>
      <c r="F772" s="49" t="s">
        <v>566</v>
      </c>
    </row>
    <row r="773" spans="1:11" x14ac:dyDescent="0.25">
      <c r="A773" s="49">
        <v>1273</v>
      </c>
      <c r="B773" s="49" t="s">
        <v>3152</v>
      </c>
      <c r="C773" s="49" t="s">
        <v>201</v>
      </c>
      <c r="D773">
        <f t="shared" si="14"/>
        <v>1273</v>
      </c>
      <c r="E773" t="s">
        <v>3094</v>
      </c>
      <c r="F773" s="49"/>
    </row>
    <row r="774" spans="1:11" x14ac:dyDescent="0.25">
      <c r="A774">
        <v>4330</v>
      </c>
      <c r="B774" t="s">
        <v>2885</v>
      </c>
      <c r="C774" s="49" t="s">
        <v>283</v>
      </c>
      <c r="D774">
        <f t="shared" si="14"/>
        <v>4330</v>
      </c>
      <c r="F774" s="49" t="s">
        <v>861</v>
      </c>
    </row>
    <row r="775" spans="1:11" x14ac:dyDescent="0.25">
      <c r="A775">
        <v>4483</v>
      </c>
      <c r="B775" s="49" t="s">
        <v>2794</v>
      </c>
      <c r="C775" s="49" t="s">
        <v>2589</v>
      </c>
      <c r="D775">
        <f t="shared" ref="D775:D838" si="15">A775</f>
        <v>4483</v>
      </c>
      <c r="F775" s="49" t="s">
        <v>566</v>
      </c>
    </row>
    <row r="776" spans="1:11" x14ac:dyDescent="0.25">
      <c r="A776" s="49">
        <v>144604</v>
      </c>
      <c r="B776" s="49" t="s">
        <v>82</v>
      </c>
      <c r="C776" s="49" t="s">
        <v>17</v>
      </c>
      <c r="D776">
        <f t="shared" si="15"/>
        <v>144604</v>
      </c>
      <c r="E776" s="49" t="s">
        <v>23</v>
      </c>
      <c r="F776" s="49" t="s">
        <v>566</v>
      </c>
      <c r="G776" s="4" t="s">
        <v>23</v>
      </c>
    </row>
    <row r="777" spans="1:11" x14ac:dyDescent="0.25">
      <c r="A777">
        <v>144580</v>
      </c>
      <c r="B777" s="5" t="s">
        <v>531</v>
      </c>
      <c r="C777" t="s">
        <v>186</v>
      </c>
      <c r="D777">
        <f t="shared" si="15"/>
        <v>144580</v>
      </c>
      <c r="F777" s="49" t="s">
        <v>566</v>
      </c>
    </row>
    <row r="778" spans="1:11" x14ac:dyDescent="0.25">
      <c r="A778" t="s">
        <v>23</v>
      </c>
      <c r="B778" t="s">
        <v>2965</v>
      </c>
      <c r="C778" t="s">
        <v>251</v>
      </c>
      <c r="D778" t="s">
        <v>23</v>
      </c>
      <c r="E778" s="49" t="s">
        <v>23</v>
      </c>
      <c r="F778" s="49" t="s">
        <v>566</v>
      </c>
      <c r="G778" s="49" t="s">
        <v>3487</v>
      </c>
    </row>
    <row r="779" spans="1:11" x14ac:dyDescent="0.25">
      <c r="A779">
        <v>144554</v>
      </c>
      <c r="B779" t="s">
        <v>741</v>
      </c>
      <c r="C779" t="s">
        <v>39</v>
      </c>
      <c r="D779">
        <f t="shared" si="15"/>
        <v>144554</v>
      </c>
      <c r="F779" s="49" t="s">
        <v>861</v>
      </c>
      <c r="K779" s="58"/>
    </row>
    <row r="780" spans="1:11" x14ac:dyDescent="0.25">
      <c r="A780">
        <v>4321</v>
      </c>
      <c r="B780" t="s">
        <v>2796</v>
      </c>
      <c r="C780" t="s">
        <v>74</v>
      </c>
      <c r="D780">
        <f t="shared" si="15"/>
        <v>4321</v>
      </c>
      <c r="F780" s="49" t="s">
        <v>861</v>
      </c>
      <c r="K780" s="58"/>
    </row>
    <row r="781" spans="1:11" x14ac:dyDescent="0.25">
      <c r="A781">
        <v>4320</v>
      </c>
      <c r="B781" t="s">
        <v>3669</v>
      </c>
      <c r="C781" t="s">
        <v>74</v>
      </c>
      <c r="D781">
        <f t="shared" si="15"/>
        <v>4320</v>
      </c>
      <c r="F781" s="49" t="s">
        <v>861</v>
      </c>
      <c r="K781" s="58"/>
    </row>
    <row r="782" spans="1:11" x14ac:dyDescent="0.25">
      <c r="A782">
        <v>144481</v>
      </c>
      <c r="B782" s="49" t="s">
        <v>796</v>
      </c>
      <c r="C782" t="s">
        <v>75</v>
      </c>
      <c r="D782">
        <f t="shared" si="15"/>
        <v>144481</v>
      </c>
      <c r="F782" s="49" t="s">
        <v>566</v>
      </c>
      <c r="K782" s="58"/>
    </row>
    <row r="783" spans="1:11" x14ac:dyDescent="0.25">
      <c r="A783">
        <v>3143</v>
      </c>
      <c r="B783" s="49" t="s">
        <v>2255</v>
      </c>
      <c r="C783" s="49" t="s">
        <v>17</v>
      </c>
      <c r="D783">
        <f t="shared" si="15"/>
        <v>3143</v>
      </c>
      <c r="E783" s="49"/>
      <c r="F783" s="49" t="s">
        <v>3090</v>
      </c>
      <c r="K783" s="58"/>
    </row>
    <row r="784" spans="1:11" x14ac:dyDescent="0.25">
      <c r="A784">
        <v>2441</v>
      </c>
      <c r="B784" t="s">
        <v>2258</v>
      </c>
      <c r="C784" s="49" t="s">
        <v>17</v>
      </c>
      <c r="D784">
        <f t="shared" si="15"/>
        <v>2441</v>
      </c>
      <c r="E784" s="49"/>
      <c r="F784" s="49" t="s">
        <v>861</v>
      </c>
      <c r="K784" s="58"/>
    </row>
    <row r="785" spans="1:11" x14ac:dyDescent="0.25">
      <c r="A785">
        <v>4357</v>
      </c>
      <c r="B785" s="5" t="s">
        <v>3671</v>
      </c>
      <c r="C785" s="49" t="s">
        <v>2625</v>
      </c>
      <c r="D785">
        <f t="shared" si="15"/>
        <v>4357</v>
      </c>
      <c r="E785" s="49" t="s">
        <v>23</v>
      </c>
      <c r="F785" s="49" t="s">
        <v>566</v>
      </c>
      <c r="K785" s="58"/>
    </row>
    <row r="786" spans="1:11" x14ac:dyDescent="0.25">
      <c r="A786">
        <v>2303</v>
      </c>
      <c r="B786" t="s">
        <v>819</v>
      </c>
      <c r="C786" s="49" t="s">
        <v>745</v>
      </c>
      <c r="D786">
        <f t="shared" si="15"/>
        <v>2303</v>
      </c>
      <c r="F786" s="49" t="s">
        <v>566</v>
      </c>
      <c r="K786" s="58"/>
    </row>
    <row r="787" spans="1:11" x14ac:dyDescent="0.25">
      <c r="A787">
        <v>1285</v>
      </c>
      <c r="B787" s="49" t="s">
        <v>317</v>
      </c>
      <c r="C787" s="49" t="s">
        <v>284</v>
      </c>
      <c r="D787">
        <f t="shared" si="15"/>
        <v>1285</v>
      </c>
      <c r="E787" t="s">
        <v>23</v>
      </c>
      <c r="F787" s="49" t="s">
        <v>566</v>
      </c>
      <c r="K787" s="58"/>
    </row>
    <row r="788" spans="1:11" x14ac:dyDescent="0.25">
      <c r="A788">
        <v>2927</v>
      </c>
      <c r="B788" s="49" t="s">
        <v>676</v>
      </c>
      <c r="C788" s="49" t="s">
        <v>4</v>
      </c>
      <c r="D788">
        <f t="shared" si="15"/>
        <v>2927</v>
      </c>
      <c r="F788" s="49" t="s">
        <v>566</v>
      </c>
      <c r="K788" s="58"/>
    </row>
    <row r="789" spans="1:11" x14ac:dyDescent="0.25">
      <c r="A789">
        <v>2422</v>
      </c>
      <c r="B789" s="49" t="s">
        <v>2993</v>
      </c>
      <c r="C789" s="49" t="s">
        <v>251</v>
      </c>
      <c r="D789">
        <f t="shared" si="15"/>
        <v>2422</v>
      </c>
      <c r="F789" s="49" t="s">
        <v>566</v>
      </c>
      <c r="K789" s="58"/>
    </row>
    <row r="790" spans="1:11" x14ac:dyDescent="0.25">
      <c r="A790">
        <v>2186</v>
      </c>
      <c r="B790" s="49" t="s">
        <v>11</v>
      </c>
      <c r="C790" s="49" t="s">
        <v>4</v>
      </c>
      <c r="D790">
        <f t="shared" si="15"/>
        <v>2186</v>
      </c>
      <c r="F790" s="49" t="s">
        <v>566</v>
      </c>
      <c r="K790" s="58"/>
    </row>
    <row r="791" spans="1:11" x14ac:dyDescent="0.25">
      <c r="A791">
        <v>2267</v>
      </c>
      <c r="B791" s="49" t="s">
        <v>712</v>
      </c>
      <c r="C791" s="49" t="s">
        <v>84</v>
      </c>
      <c r="D791">
        <f t="shared" si="15"/>
        <v>2267</v>
      </c>
      <c r="F791" s="49" t="s">
        <v>861</v>
      </c>
      <c r="K791" s="58"/>
    </row>
    <row r="792" spans="1:11" x14ac:dyDescent="0.25">
      <c r="A792">
        <v>2261</v>
      </c>
      <c r="B792" s="49" t="s">
        <v>709</v>
      </c>
      <c r="C792" s="49" t="s">
        <v>84</v>
      </c>
      <c r="D792">
        <f t="shared" si="15"/>
        <v>2261</v>
      </c>
      <c r="F792" s="49" t="s">
        <v>861</v>
      </c>
      <c r="K792" s="58"/>
    </row>
    <row r="793" spans="1:11" x14ac:dyDescent="0.25">
      <c r="A793">
        <v>1275</v>
      </c>
      <c r="B793" s="49" t="s">
        <v>151</v>
      </c>
      <c r="C793" s="49" t="s">
        <v>84</v>
      </c>
      <c r="D793">
        <f t="shared" si="15"/>
        <v>1275</v>
      </c>
      <c r="E793" s="49" t="s">
        <v>23</v>
      </c>
      <c r="F793" s="49" t="s">
        <v>566</v>
      </c>
      <c r="K793" s="58"/>
    </row>
    <row r="794" spans="1:11" x14ac:dyDescent="0.25">
      <c r="B794" t="s">
        <v>2937</v>
      </c>
      <c r="C794" s="49" t="s">
        <v>128</v>
      </c>
      <c r="D794">
        <f t="shared" si="15"/>
        <v>0</v>
      </c>
      <c r="E794" t="s">
        <v>566</v>
      </c>
      <c r="F794" s="49" t="s">
        <v>860</v>
      </c>
      <c r="K794" s="58"/>
    </row>
    <row r="795" spans="1:11" x14ac:dyDescent="0.25">
      <c r="A795" t="s">
        <v>23</v>
      </c>
      <c r="B795" t="s">
        <v>3095</v>
      </c>
      <c r="C795" t="s">
        <v>201</v>
      </c>
      <c r="D795" t="s">
        <v>23</v>
      </c>
      <c r="E795" s="49"/>
      <c r="F795" s="49" t="s">
        <v>23</v>
      </c>
      <c r="K795" s="58"/>
    </row>
    <row r="796" spans="1:11" x14ac:dyDescent="0.25">
      <c r="A796">
        <v>144609</v>
      </c>
      <c r="B796" s="5" t="s">
        <v>532</v>
      </c>
      <c r="C796" t="s">
        <v>186</v>
      </c>
      <c r="D796">
        <f t="shared" si="15"/>
        <v>144609</v>
      </c>
      <c r="F796" s="49" t="s">
        <v>566</v>
      </c>
      <c r="K796" s="58"/>
    </row>
    <row r="797" spans="1:11" x14ac:dyDescent="0.25">
      <c r="B797" t="s">
        <v>541</v>
      </c>
      <c r="C797" t="s">
        <v>251</v>
      </c>
      <c r="D797">
        <f t="shared" si="15"/>
        <v>0</v>
      </c>
      <c r="F797" s="49" t="s">
        <v>566</v>
      </c>
      <c r="K797" s="58"/>
    </row>
    <row r="798" spans="1:11" x14ac:dyDescent="0.25">
      <c r="A798">
        <v>144492</v>
      </c>
      <c r="B798" t="s">
        <v>848</v>
      </c>
      <c r="C798" t="s">
        <v>153</v>
      </c>
      <c r="D798">
        <f t="shared" si="15"/>
        <v>144492</v>
      </c>
      <c r="F798" s="49" t="s">
        <v>566</v>
      </c>
    </row>
    <row r="799" spans="1:11" x14ac:dyDescent="0.25">
      <c r="A799">
        <v>1286</v>
      </c>
      <c r="B799" s="49" t="s">
        <v>253</v>
      </c>
      <c r="C799" t="s">
        <v>84</v>
      </c>
      <c r="D799">
        <f t="shared" si="15"/>
        <v>1286</v>
      </c>
      <c r="E799" t="s">
        <v>2</v>
      </c>
      <c r="F799" s="49" t="s">
        <v>313</v>
      </c>
    </row>
    <row r="800" spans="1:11" x14ac:dyDescent="0.25">
      <c r="A800">
        <v>1281</v>
      </c>
      <c r="B800" s="49" t="s">
        <v>136</v>
      </c>
      <c r="C800" t="s">
        <v>22</v>
      </c>
      <c r="D800">
        <f t="shared" si="15"/>
        <v>1281</v>
      </c>
      <c r="E800" t="s">
        <v>2</v>
      </c>
      <c r="F800" s="49" t="s">
        <v>313</v>
      </c>
    </row>
    <row r="801" spans="1:7" x14ac:dyDescent="0.25">
      <c r="A801" s="49">
        <v>144566</v>
      </c>
      <c r="B801" s="49" t="s">
        <v>219</v>
      </c>
      <c r="C801" s="49" t="s">
        <v>115</v>
      </c>
      <c r="D801" s="49">
        <f t="shared" si="15"/>
        <v>144566</v>
      </c>
      <c r="E801" s="49" t="s">
        <v>347</v>
      </c>
      <c r="F801" s="49" t="s">
        <v>861</v>
      </c>
    </row>
    <row r="802" spans="1:7" x14ac:dyDescent="0.25">
      <c r="A802">
        <v>2328</v>
      </c>
      <c r="B802" s="64" t="s">
        <v>2805</v>
      </c>
      <c r="C802" t="s">
        <v>126</v>
      </c>
      <c r="D802">
        <f t="shared" si="15"/>
        <v>2328</v>
      </c>
      <c r="E802" s="49" t="s">
        <v>3142</v>
      </c>
      <c r="F802" s="49" t="s">
        <v>566</v>
      </c>
    </row>
    <row r="803" spans="1:7" x14ac:dyDescent="0.25">
      <c r="A803" s="49">
        <v>144392</v>
      </c>
      <c r="B803" s="49" t="s">
        <v>27</v>
      </c>
      <c r="C803" s="49" t="s">
        <v>22</v>
      </c>
      <c r="D803">
        <f t="shared" si="15"/>
        <v>144392</v>
      </c>
      <c r="E803" s="49" t="s">
        <v>23</v>
      </c>
      <c r="F803" s="49" t="s">
        <v>566</v>
      </c>
    </row>
    <row r="804" spans="1:7" x14ac:dyDescent="0.25">
      <c r="A804" s="49">
        <v>144452</v>
      </c>
      <c r="B804" s="49" t="s">
        <v>68</v>
      </c>
      <c r="C804" s="49" t="s">
        <v>109</v>
      </c>
      <c r="D804">
        <f t="shared" si="15"/>
        <v>144452</v>
      </c>
      <c r="E804" s="49" t="s">
        <v>23</v>
      </c>
      <c r="F804" s="49" t="s">
        <v>861</v>
      </c>
    </row>
    <row r="805" spans="1:7" x14ac:dyDescent="0.25">
      <c r="A805">
        <v>144485</v>
      </c>
      <c r="B805" s="49" t="s">
        <v>644</v>
      </c>
      <c r="C805" t="s">
        <v>452</v>
      </c>
      <c r="D805">
        <f t="shared" si="15"/>
        <v>144485</v>
      </c>
      <c r="F805" s="49" t="s">
        <v>566</v>
      </c>
    </row>
    <row r="806" spans="1:7" x14ac:dyDescent="0.25">
      <c r="A806">
        <v>144284</v>
      </c>
      <c r="B806" t="s">
        <v>690</v>
      </c>
      <c r="C806" t="s">
        <v>101</v>
      </c>
      <c r="D806">
        <f t="shared" si="15"/>
        <v>144284</v>
      </c>
      <c r="F806" s="49" t="s">
        <v>566</v>
      </c>
    </row>
    <row r="807" spans="1:7" x14ac:dyDescent="0.25">
      <c r="A807">
        <v>2228</v>
      </c>
      <c r="B807" s="49" t="s">
        <v>3396</v>
      </c>
      <c r="C807" s="49" t="s">
        <v>115</v>
      </c>
      <c r="D807">
        <f t="shared" si="15"/>
        <v>2228</v>
      </c>
      <c r="E807" s="49" t="s">
        <v>23</v>
      </c>
      <c r="F807" s="49" t="s">
        <v>566</v>
      </c>
    </row>
    <row r="808" spans="1:7" x14ac:dyDescent="0.25">
      <c r="A808">
        <v>2334</v>
      </c>
      <c r="B808" s="64" t="s">
        <v>406</v>
      </c>
      <c r="C808" t="s">
        <v>126</v>
      </c>
      <c r="D808">
        <f t="shared" si="15"/>
        <v>2334</v>
      </c>
      <c r="E808" s="49" t="s">
        <v>23</v>
      </c>
      <c r="F808" s="49" t="s">
        <v>566</v>
      </c>
    </row>
    <row r="809" spans="1:7" x14ac:dyDescent="0.25">
      <c r="A809" s="49">
        <v>144574</v>
      </c>
      <c r="B809" s="49" t="s">
        <v>242</v>
      </c>
      <c r="C809" s="49" t="s">
        <v>195</v>
      </c>
      <c r="D809">
        <f t="shared" si="15"/>
        <v>144574</v>
      </c>
      <c r="E809" s="49" t="s">
        <v>23</v>
      </c>
      <c r="F809" s="49" t="s">
        <v>566</v>
      </c>
    </row>
    <row r="810" spans="1:7" x14ac:dyDescent="0.25">
      <c r="A810">
        <v>2280</v>
      </c>
      <c r="B810" t="s">
        <v>753</v>
      </c>
      <c r="C810" t="s">
        <v>107</v>
      </c>
      <c r="D810">
        <f t="shared" si="15"/>
        <v>2280</v>
      </c>
      <c r="F810" s="49" t="s">
        <v>566</v>
      </c>
    </row>
    <row r="811" spans="1:7" x14ac:dyDescent="0.25">
      <c r="A811">
        <v>144370</v>
      </c>
      <c r="B811" s="5" t="s">
        <v>238</v>
      </c>
      <c r="C811" t="s">
        <v>186</v>
      </c>
      <c r="D811">
        <f t="shared" si="15"/>
        <v>144370</v>
      </c>
      <c r="F811" s="49" t="s">
        <v>566</v>
      </c>
    </row>
    <row r="812" spans="1:7" x14ac:dyDescent="0.25">
      <c r="A812">
        <v>3121</v>
      </c>
      <c r="B812" t="s">
        <v>2895</v>
      </c>
      <c r="C812" t="s">
        <v>32</v>
      </c>
      <c r="D812">
        <f t="shared" si="15"/>
        <v>3121</v>
      </c>
      <c r="F812" s="49" t="s">
        <v>861</v>
      </c>
    </row>
    <row r="813" spans="1:7" x14ac:dyDescent="0.25">
      <c r="A813">
        <v>2952</v>
      </c>
      <c r="B813" t="s">
        <v>634</v>
      </c>
      <c r="C813" t="s">
        <v>284</v>
      </c>
      <c r="D813">
        <f t="shared" si="15"/>
        <v>2952</v>
      </c>
      <c r="E813" t="s">
        <v>23</v>
      </c>
      <c r="F813" s="49" t="s">
        <v>566</v>
      </c>
    </row>
    <row r="814" spans="1:7" x14ac:dyDescent="0.25">
      <c r="A814" s="49">
        <v>144416</v>
      </c>
      <c r="B814" s="49" t="s">
        <v>5</v>
      </c>
      <c r="C814" s="49" t="s">
        <v>53</v>
      </c>
      <c r="D814">
        <f t="shared" si="15"/>
        <v>144416</v>
      </c>
      <c r="E814" s="49" t="s">
        <v>23</v>
      </c>
      <c r="F814" s="49" t="s">
        <v>566</v>
      </c>
      <c r="G814">
        <v>7013</v>
      </c>
    </row>
    <row r="815" spans="1:7" x14ac:dyDescent="0.25">
      <c r="A815" s="49">
        <v>4391</v>
      </c>
      <c r="B815" s="49" t="s">
        <v>55</v>
      </c>
      <c r="C815" s="49" t="s">
        <v>53</v>
      </c>
      <c r="D815">
        <f t="shared" si="15"/>
        <v>4391</v>
      </c>
      <c r="E815" s="49" t="s">
        <v>23</v>
      </c>
      <c r="F815" s="49" t="s">
        <v>566</v>
      </c>
      <c r="G815">
        <v>144522</v>
      </c>
    </row>
    <row r="816" spans="1:7" x14ac:dyDescent="0.25">
      <c r="A816" t="s">
        <v>23</v>
      </c>
      <c r="B816" t="s">
        <v>568</v>
      </c>
      <c r="C816" t="s">
        <v>14</v>
      </c>
      <c r="D816" t="s">
        <v>23</v>
      </c>
      <c r="F816" s="49" t="s">
        <v>566</v>
      </c>
    </row>
    <row r="817" spans="1:7" x14ac:dyDescent="0.25">
      <c r="A817">
        <v>2315</v>
      </c>
      <c r="B817" t="s">
        <v>3096</v>
      </c>
      <c r="C817" t="s">
        <v>3097</v>
      </c>
      <c r="D817">
        <f t="shared" si="15"/>
        <v>2315</v>
      </c>
      <c r="E817" t="s">
        <v>494</v>
      </c>
      <c r="F817" s="49"/>
    </row>
    <row r="818" spans="1:7" x14ac:dyDescent="0.25">
      <c r="A818">
        <v>2331</v>
      </c>
      <c r="B818" t="s">
        <v>3017</v>
      </c>
      <c r="C818" t="s">
        <v>140</v>
      </c>
      <c r="D818">
        <f t="shared" si="15"/>
        <v>2331</v>
      </c>
      <c r="F818" s="49" t="s">
        <v>566</v>
      </c>
    </row>
    <row r="819" spans="1:7" x14ac:dyDescent="0.25">
      <c r="A819">
        <v>2307</v>
      </c>
      <c r="B819" t="s">
        <v>2973</v>
      </c>
      <c r="C819" t="s">
        <v>140</v>
      </c>
      <c r="D819">
        <f t="shared" si="15"/>
        <v>2307</v>
      </c>
      <c r="F819" s="49" t="s">
        <v>566</v>
      </c>
    </row>
    <row r="820" spans="1:7" x14ac:dyDescent="0.25">
      <c r="A820">
        <v>4358</v>
      </c>
      <c r="B820" t="s">
        <v>2813</v>
      </c>
      <c r="C820" s="49" t="s">
        <v>2625</v>
      </c>
      <c r="D820">
        <f t="shared" si="15"/>
        <v>4358</v>
      </c>
      <c r="E820" s="49"/>
      <c r="F820" s="49" t="s">
        <v>861</v>
      </c>
    </row>
    <row r="821" spans="1:7" x14ac:dyDescent="0.25">
      <c r="A821">
        <v>4412</v>
      </c>
      <c r="B821" t="s">
        <v>2817</v>
      </c>
      <c r="C821" s="49" t="s">
        <v>128</v>
      </c>
      <c r="D821">
        <f t="shared" si="15"/>
        <v>4412</v>
      </c>
      <c r="E821" t="s">
        <v>23</v>
      </c>
      <c r="F821" s="49" t="s">
        <v>2939</v>
      </c>
    </row>
    <row r="822" spans="1:7" x14ac:dyDescent="0.25">
      <c r="A822">
        <v>144582</v>
      </c>
      <c r="B822" s="5" t="s">
        <v>533</v>
      </c>
      <c r="C822" t="s">
        <v>186</v>
      </c>
      <c r="D822">
        <f t="shared" si="15"/>
        <v>144582</v>
      </c>
      <c r="F822" s="49" t="s">
        <v>566</v>
      </c>
    </row>
    <row r="823" spans="1:7" x14ac:dyDescent="0.25">
      <c r="A823">
        <v>1266</v>
      </c>
      <c r="B823" s="49" t="s">
        <v>3192</v>
      </c>
      <c r="C823" t="s">
        <v>283</v>
      </c>
      <c r="D823">
        <f t="shared" si="15"/>
        <v>1266</v>
      </c>
      <c r="F823" s="49" t="s">
        <v>566</v>
      </c>
    </row>
    <row r="824" spans="1:7" x14ac:dyDescent="0.25">
      <c r="A824">
        <v>4401</v>
      </c>
      <c r="B824" s="49" t="s">
        <v>3475</v>
      </c>
      <c r="C824" s="49" t="s">
        <v>115</v>
      </c>
      <c r="D824">
        <f t="shared" si="15"/>
        <v>4401</v>
      </c>
      <c r="F824" s="49" t="s">
        <v>566</v>
      </c>
    </row>
    <row r="825" spans="1:7" x14ac:dyDescent="0.25">
      <c r="A825">
        <v>3129</v>
      </c>
      <c r="B825" s="5" t="s">
        <v>854</v>
      </c>
      <c r="C825" t="s">
        <v>174</v>
      </c>
      <c r="D825">
        <f t="shared" si="15"/>
        <v>3129</v>
      </c>
      <c r="F825" s="49" t="s">
        <v>566</v>
      </c>
      <c r="G825" s="49" t="s">
        <v>23</v>
      </c>
    </row>
    <row r="826" spans="1:7" x14ac:dyDescent="0.25">
      <c r="A826">
        <v>2884</v>
      </c>
      <c r="B826" s="5" t="s">
        <v>900</v>
      </c>
      <c r="C826" s="5" t="s">
        <v>174</v>
      </c>
      <c r="D826">
        <f t="shared" si="15"/>
        <v>2884</v>
      </c>
      <c r="F826" s="49" t="s">
        <v>566</v>
      </c>
    </row>
    <row r="827" spans="1:7" x14ac:dyDescent="0.25">
      <c r="A827" s="3">
        <v>144378</v>
      </c>
      <c r="B827" s="3" t="s">
        <v>207</v>
      </c>
      <c r="C827" s="3" t="s">
        <v>140</v>
      </c>
      <c r="D827">
        <f t="shared" si="15"/>
        <v>144378</v>
      </c>
      <c r="E827" s="3" t="s">
        <v>3</v>
      </c>
      <c r="F827" s="49"/>
    </row>
    <row r="828" spans="1:7" x14ac:dyDescent="0.25">
      <c r="A828">
        <v>144552</v>
      </c>
      <c r="B828" t="s">
        <v>813</v>
      </c>
      <c r="C828" t="s">
        <v>141</v>
      </c>
      <c r="D828">
        <f t="shared" si="15"/>
        <v>144552</v>
      </c>
      <c r="F828" s="49" t="s">
        <v>861</v>
      </c>
    </row>
    <row r="829" spans="1:7" x14ac:dyDescent="0.25">
      <c r="A829">
        <v>2182</v>
      </c>
      <c r="B829" t="s">
        <v>267</v>
      </c>
      <c r="C829" t="s">
        <v>59</v>
      </c>
      <c r="D829">
        <f t="shared" si="15"/>
        <v>2182</v>
      </c>
      <c r="F829" s="49" t="s">
        <v>566</v>
      </c>
    </row>
    <row r="830" spans="1:7" x14ac:dyDescent="0.25">
      <c r="A830" s="49">
        <v>144266</v>
      </c>
      <c r="B830" s="49" t="s">
        <v>244</v>
      </c>
      <c r="C830" s="49" t="s">
        <v>109</v>
      </c>
      <c r="D830">
        <f t="shared" si="15"/>
        <v>144266</v>
      </c>
      <c r="E830" s="49"/>
      <c r="F830" s="49" t="s">
        <v>566</v>
      </c>
    </row>
    <row r="831" spans="1:7" x14ac:dyDescent="0.25">
      <c r="A831">
        <v>2165</v>
      </c>
      <c r="B831" s="49" t="s">
        <v>339</v>
      </c>
      <c r="C831" t="s">
        <v>39</v>
      </c>
      <c r="D831">
        <f t="shared" si="15"/>
        <v>2165</v>
      </c>
      <c r="F831" s="49" t="s">
        <v>566</v>
      </c>
    </row>
    <row r="832" spans="1:7" x14ac:dyDescent="0.25">
      <c r="A832">
        <v>2157</v>
      </c>
      <c r="B832" s="49" t="s">
        <v>319</v>
      </c>
      <c r="C832" t="s">
        <v>338</v>
      </c>
      <c r="D832">
        <f t="shared" si="15"/>
        <v>2157</v>
      </c>
      <c r="F832" s="49" t="s">
        <v>566</v>
      </c>
    </row>
    <row r="833" spans="1:6" x14ac:dyDescent="0.25">
      <c r="A833" t="s">
        <v>23</v>
      </c>
      <c r="B833" t="s">
        <v>754</v>
      </c>
      <c r="C833" t="s">
        <v>107</v>
      </c>
      <c r="D833" t="str">
        <f t="shared" si="15"/>
        <v xml:space="preserve"> </v>
      </c>
      <c r="F833" s="49" t="s">
        <v>3905</v>
      </c>
    </row>
    <row r="834" spans="1:6" x14ac:dyDescent="0.25">
      <c r="A834">
        <v>2266</v>
      </c>
      <c r="B834" t="s">
        <v>755</v>
      </c>
      <c r="C834" t="s">
        <v>107</v>
      </c>
      <c r="D834">
        <f t="shared" si="15"/>
        <v>2266</v>
      </c>
      <c r="F834" s="49" t="s">
        <v>566</v>
      </c>
    </row>
    <row r="835" spans="1:6" x14ac:dyDescent="0.25">
      <c r="A835">
        <v>2213</v>
      </c>
      <c r="B835" s="49" t="s">
        <v>294</v>
      </c>
      <c r="C835" s="49" t="s">
        <v>109</v>
      </c>
      <c r="D835">
        <f t="shared" si="15"/>
        <v>2213</v>
      </c>
      <c r="E835" s="49" t="s">
        <v>23</v>
      </c>
      <c r="F835" s="49" t="s">
        <v>566</v>
      </c>
    </row>
    <row r="836" spans="1:6" x14ac:dyDescent="0.25">
      <c r="A836">
        <v>144280</v>
      </c>
      <c r="B836" t="s">
        <v>807</v>
      </c>
      <c r="C836" t="s">
        <v>183</v>
      </c>
      <c r="D836">
        <f t="shared" si="15"/>
        <v>144280</v>
      </c>
      <c r="F836" s="49" t="s">
        <v>861</v>
      </c>
    </row>
    <row r="837" spans="1:6" x14ac:dyDescent="0.25">
      <c r="A837">
        <v>2214</v>
      </c>
      <c r="B837" s="49" t="s">
        <v>304</v>
      </c>
      <c r="C837" s="49" t="s">
        <v>14</v>
      </c>
      <c r="D837">
        <f t="shared" si="15"/>
        <v>2214</v>
      </c>
      <c r="E837" s="49" t="s">
        <v>23</v>
      </c>
      <c r="F837" s="49" t="s">
        <v>566</v>
      </c>
    </row>
    <row r="838" spans="1:6" x14ac:dyDescent="0.25">
      <c r="A838">
        <v>1307</v>
      </c>
      <c r="B838" t="s">
        <v>554</v>
      </c>
      <c r="C838" s="49" t="s">
        <v>41</v>
      </c>
      <c r="D838">
        <f t="shared" si="15"/>
        <v>1307</v>
      </c>
      <c r="F838" s="49" t="s">
        <v>566</v>
      </c>
    </row>
    <row r="839" spans="1:6" x14ac:dyDescent="0.25">
      <c r="A839">
        <v>144414</v>
      </c>
      <c r="B839" s="49" t="s">
        <v>637</v>
      </c>
      <c r="C839" t="s">
        <v>14</v>
      </c>
      <c r="D839">
        <f t="shared" ref="D839:D902" si="16">A839</f>
        <v>144414</v>
      </c>
      <c r="F839" s="49" t="s">
        <v>566</v>
      </c>
    </row>
    <row r="840" spans="1:6" x14ac:dyDescent="0.25">
      <c r="A840">
        <v>144608</v>
      </c>
      <c r="B840" t="s">
        <v>732</v>
      </c>
      <c r="C840" t="s">
        <v>327</v>
      </c>
      <c r="D840">
        <f t="shared" si="16"/>
        <v>144608</v>
      </c>
      <c r="F840" s="49" t="s">
        <v>566</v>
      </c>
    </row>
    <row r="841" spans="1:6" x14ac:dyDescent="0.25">
      <c r="A841">
        <v>4446</v>
      </c>
      <c r="B841" t="s">
        <v>2955</v>
      </c>
      <c r="C841" t="s">
        <v>496</v>
      </c>
      <c r="D841">
        <f t="shared" si="16"/>
        <v>4446</v>
      </c>
      <c r="E841" s="49"/>
      <c r="F841" s="49" t="s">
        <v>861</v>
      </c>
    </row>
    <row r="842" spans="1:6" x14ac:dyDescent="0.25">
      <c r="A842">
        <v>2158</v>
      </c>
      <c r="B842" s="49" t="s">
        <v>315</v>
      </c>
      <c r="C842" t="s">
        <v>105</v>
      </c>
      <c r="D842">
        <f t="shared" si="16"/>
        <v>2158</v>
      </c>
      <c r="E842" t="s">
        <v>23</v>
      </c>
      <c r="F842" s="49" t="s">
        <v>566</v>
      </c>
    </row>
    <row r="843" spans="1:6" x14ac:dyDescent="0.25">
      <c r="A843">
        <v>2446</v>
      </c>
      <c r="B843" s="64" t="s">
        <v>2990</v>
      </c>
      <c r="C843" t="s">
        <v>153</v>
      </c>
      <c r="D843">
        <f t="shared" si="16"/>
        <v>2446</v>
      </c>
      <c r="E843" s="49"/>
      <c r="F843" s="49" t="s">
        <v>861</v>
      </c>
    </row>
    <row r="844" spans="1:6" x14ac:dyDescent="0.25">
      <c r="A844" s="49">
        <v>144622</v>
      </c>
      <c r="B844" s="49" t="s">
        <v>349</v>
      </c>
      <c r="C844" s="49" t="s">
        <v>32</v>
      </c>
      <c r="D844">
        <f t="shared" si="16"/>
        <v>144622</v>
      </c>
      <c r="F844" s="49" t="s">
        <v>566</v>
      </c>
    </row>
    <row r="845" spans="1:6" x14ac:dyDescent="0.25">
      <c r="A845">
        <v>2174</v>
      </c>
      <c r="B845" s="49" t="s">
        <v>346</v>
      </c>
      <c r="C845" t="s">
        <v>141</v>
      </c>
      <c r="D845">
        <f t="shared" si="16"/>
        <v>2174</v>
      </c>
      <c r="F845" s="49" t="s">
        <v>861</v>
      </c>
    </row>
    <row r="846" spans="1:6" x14ac:dyDescent="0.25">
      <c r="A846">
        <v>2295</v>
      </c>
      <c r="B846" s="49" t="s">
        <v>2819</v>
      </c>
      <c r="C846" s="49" t="s">
        <v>2515</v>
      </c>
      <c r="D846">
        <f t="shared" si="16"/>
        <v>2295</v>
      </c>
      <c r="F846" s="49" t="s">
        <v>3090</v>
      </c>
    </row>
    <row r="847" spans="1:6" x14ac:dyDescent="0.25">
      <c r="A847" s="49">
        <v>144447</v>
      </c>
      <c r="B847" s="49" t="s">
        <v>167</v>
      </c>
      <c r="C847" s="49" t="s">
        <v>140</v>
      </c>
      <c r="D847">
        <f t="shared" si="16"/>
        <v>144447</v>
      </c>
      <c r="E847" s="49" t="s">
        <v>23</v>
      </c>
      <c r="F847" s="49" t="s">
        <v>566</v>
      </c>
    </row>
    <row r="848" spans="1:6" x14ac:dyDescent="0.25">
      <c r="A848" s="49">
        <v>144597</v>
      </c>
      <c r="B848" s="49" t="s">
        <v>150</v>
      </c>
      <c r="C848" s="49" t="s">
        <v>140</v>
      </c>
      <c r="D848">
        <f t="shared" si="16"/>
        <v>144597</v>
      </c>
      <c r="E848" s="49" t="s">
        <v>23</v>
      </c>
      <c r="F848" s="49" t="s">
        <v>566</v>
      </c>
    </row>
    <row r="849" spans="1:6" x14ac:dyDescent="0.25">
      <c r="A849">
        <v>2204</v>
      </c>
      <c r="B849" s="5" t="s">
        <v>563</v>
      </c>
      <c r="C849" t="s">
        <v>537</v>
      </c>
      <c r="D849">
        <f t="shared" si="16"/>
        <v>2204</v>
      </c>
      <c r="F849" s="49" t="s">
        <v>566</v>
      </c>
    </row>
    <row r="850" spans="1:6" x14ac:dyDescent="0.25">
      <c r="A850">
        <v>144484</v>
      </c>
      <c r="B850" s="49" t="s">
        <v>117</v>
      </c>
      <c r="C850" t="s">
        <v>283</v>
      </c>
      <c r="D850">
        <f t="shared" si="16"/>
        <v>144484</v>
      </c>
      <c r="F850" s="49" t="s">
        <v>861</v>
      </c>
    </row>
    <row r="851" spans="1:6" x14ac:dyDescent="0.25">
      <c r="A851">
        <v>4331</v>
      </c>
      <c r="B851" s="49" t="s">
        <v>2340</v>
      </c>
      <c r="C851" t="s">
        <v>109</v>
      </c>
      <c r="D851">
        <f t="shared" si="16"/>
        <v>4331</v>
      </c>
      <c r="F851" s="49" t="s">
        <v>861</v>
      </c>
    </row>
    <row r="852" spans="1:6" x14ac:dyDescent="0.25">
      <c r="A852" s="49">
        <v>144365</v>
      </c>
      <c r="B852" s="49" t="s">
        <v>230</v>
      </c>
      <c r="C852" s="49" t="s">
        <v>53</v>
      </c>
      <c r="D852">
        <f t="shared" si="16"/>
        <v>144365</v>
      </c>
      <c r="E852" s="49" t="s">
        <v>23</v>
      </c>
      <c r="F852" s="49" t="s">
        <v>566</v>
      </c>
    </row>
    <row r="853" spans="1:6" x14ac:dyDescent="0.25">
      <c r="A853">
        <v>144595</v>
      </c>
      <c r="B853" s="49" t="s">
        <v>181</v>
      </c>
      <c r="C853" t="s">
        <v>53</v>
      </c>
      <c r="D853">
        <f t="shared" si="16"/>
        <v>144595</v>
      </c>
      <c r="E853" s="49" t="s">
        <v>23</v>
      </c>
      <c r="F853" s="49" t="s">
        <v>566</v>
      </c>
    </row>
    <row r="854" spans="1:6" x14ac:dyDescent="0.25">
      <c r="A854">
        <v>2169</v>
      </c>
      <c r="B854" s="49" t="s">
        <v>341</v>
      </c>
      <c r="C854" t="s">
        <v>330</v>
      </c>
      <c r="D854">
        <f t="shared" si="16"/>
        <v>2169</v>
      </c>
      <c r="F854" s="49" t="s">
        <v>566</v>
      </c>
    </row>
    <row r="855" spans="1:6" x14ac:dyDescent="0.25">
      <c r="A855">
        <v>2164</v>
      </c>
      <c r="B855" s="49" t="s">
        <v>291</v>
      </c>
      <c r="C855" t="s">
        <v>284</v>
      </c>
      <c r="D855">
        <f t="shared" si="16"/>
        <v>2164</v>
      </c>
      <c r="F855" s="49" t="s">
        <v>860</v>
      </c>
    </row>
    <row r="856" spans="1:6" x14ac:dyDescent="0.25">
      <c r="A856">
        <v>2950</v>
      </c>
      <c r="B856" s="49" t="s">
        <v>608</v>
      </c>
      <c r="C856" t="s">
        <v>53</v>
      </c>
      <c r="D856">
        <f t="shared" si="16"/>
        <v>2950</v>
      </c>
      <c r="F856" s="49" t="s">
        <v>566</v>
      </c>
    </row>
    <row r="857" spans="1:6" x14ac:dyDescent="0.25">
      <c r="A857">
        <v>144409</v>
      </c>
      <c r="B857" s="49" t="s">
        <v>214</v>
      </c>
      <c r="C857" t="s">
        <v>140</v>
      </c>
      <c r="D857">
        <f t="shared" si="16"/>
        <v>144409</v>
      </c>
      <c r="E857" s="49" t="s">
        <v>23</v>
      </c>
      <c r="F857" s="49" t="s">
        <v>566</v>
      </c>
    </row>
    <row r="858" spans="1:6" x14ac:dyDescent="0.25">
      <c r="A858">
        <v>4336</v>
      </c>
      <c r="B858" s="49" t="s">
        <v>2355</v>
      </c>
      <c r="C858" t="s">
        <v>335</v>
      </c>
      <c r="D858">
        <f t="shared" si="16"/>
        <v>4336</v>
      </c>
      <c r="E858" s="49"/>
      <c r="F858" s="49" t="s">
        <v>861</v>
      </c>
    </row>
    <row r="859" spans="1:6" x14ac:dyDescent="0.25">
      <c r="A859" s="49">
        <v>144627</v>
      </c>
      <c r="B859" s="49" t="s">
        <v>31</v>
      </c>
      <c r="C859" s="49" t="s">
        <v>32</v>
      </c>
      <c r="D859">
        <f t="shared" si="16"/>
        <v>144627</v>
      </c>
      <c r="E859" s="49" t="s">
        <v>23</v>
      </c>
      <c r="F859" s="49" t="s">
        <v>946</v>
      </c>
    </row>
    <row r="860" spans="1:6" x14ac:dyDescent="0.25">
      <c r="A860" s="49">
        <v>4438</v>
      </c>
      <c r="B860" s="49" t="s">
        <v>2828</v>
      </c>
      <c r="C860" s="49" t="s">
        <v>149</v>
      </c>
      <c r="D860">
        <f t="shared" si="16"/>
        <v>4438</v>
      </c>
      <c r="E860" s="49"/>
      <c r="F860" s="49" t="s">
        <v>861</v>
      </c>
    </row>
    <row r="861" spans="1:6" x14ac:dyDescent="0.25">
      <c r="A861" s="49">
        <v>144330</v>
      </c>
      <c r="B861" s="49" t="s">
        <v>123</v>
      </c>
      <c r="C861" s="5" t="s">
        <v>14</v>
      </c>
      <c r="D861">
        <f t="shared" si="16"/>
        <v>144330</v>
      </c>
      <c r="E861" s="49" t="s">
        <v>23</v>
      </c>
      <c r="F861" s="49" t="s">
        <v>566</v>
      </c>
    </row>
    <row r="862" spans="1:6" x14ac:dyDescent="0.25">
      <c r="A862">
        <v>2449</v>
      </c>
      <c r="B862" s="64" t="s">
        <v>2987</v>
      </c>
      <c r="C862" t="s">
        <v>153</v>
      </c>
      <c r="D862">
        <f t="shared" si="16"/>
        <v>2449</v>
      </c>
      <c r="E862" s="49"/>
      <c r="F862" s="49" t="s">
        <v>861</v>
      </c>
    </row>
    <row r="863" spans="1:6" x14ac:dyDescent="0.25">
      <c r="A863" t="s">
        <v>23</v>
      </c>
      <c r="B863" t="s">
        <v>2374</v>
      </c>
      <c r="C863" t="s">
        <v>107</v>
      </c>
      <c r="D863" t="str">
        <f t="shared" si="16"/>
        <v xml:space="preserve"> </v>
      </c>
      <c r="E863" t="s">
        <v>23</v>
      </c>
      <c r="F863" s="49" t="s">
        <v>576</v>
      </c>
    </row>
    <row r="864" spans="1:6" x14ac:dyDescent="0.25">
      <c r="A864">
        <v>144371</v>
      </c>
      <c r="B864" t="s">
        <v>733</v>
      </c>
      <c r="C864" t="s">
        <v>327</v>
      </c>
      <c r="D864">
        <f t="shared" si="16"/>
        <v>144371</v>
      </c>
      <c r="F864" s="49" t="s">
        <v>566</v>
      </c>
    </row>
    <row r="865" spans="1:7" x14ac:dyDescent="0.25">
      <c r="A865">
        <v>2942</v>
      </c>
      <c r="B865" s="49" t="s">
        <v>609</v>
      </c>
      <c r="C865" t="s">
        <v>53</v>
      </c>
      <c r="D865">
        <f t="shared" si="16"/>
        <v>2942</v>
      </c>
      <c r="F865" s="49" t="s">
        <v>566</v>
      </c>
    </row>
    <row r="866" spans="1:7" x14ac:dyDescent="0.25">
      <c r="A866">
        <v>7115</v>
      </c>
      <c r="B866" t="s">
        <v>734</v>
      </c>
      <c r="C866" t="s">
        <v>347</v>
      </c>
      <c r="D866">
        <f t="shared" si="16"/>
        <v>7115</v>
      </c>
      <c r="F866" s="49" t="s">
        <v>4172</v>
      </c>
      <c r="G866" s="49" t="s">
        <v>4173</v>
      </c>
    </row>
    <row r="867" spans="1:7" x14ac:dyDescent="0.25">
      <c r="A867">
        <v>144256</v>
      </c>
      <c r="B867" s="49" t="s">
        <v>322</v>
      </c>
      <c r="C867" t="s">
        <v>183</v>
      </c>
      <c r="D867">
        <f t="shared" si="16"/>
        <v>144256</v>
      </c>
      <c r="E867" t="s">
        <v>23</v>
      </c>
      <c r="F867" s="49" t="s">
        <v>860</v>
      </c>
    </row>
    <row r="868" spans="1:7" x14ac:dyDescent="0.25">
      <c r="A868" s="49">
        <v>3105</v>
      </c>
      <c r="B868" t="s">
        <v>937</v>
      </c>
      <c r="C868" t="s">
        <v>143</v>
      </c>
      <c r="D868">
        <f t="shared" si="16"/>
        <v>3105</v>
      </c>
      <c r="F868" s="49" t="s">
        <v>566</v>
      </c>
    </row>
    <row r="869" spans="1:7" x14ac:dyDescent="0.25">
      <c r="A869">
        <v>144459</v>
      </c>
      <c r="B869" t="s">
        <v>735</v>
      </c>
      <c r="C869" t="s">
        <v>327</v>
      </c>
      <c r="D869">
        <f t="shared" si="16"/>
        <v>144459</v>
      </c>
      <c r="F869" s="49" t="s">
        <v>566</v>
      </c>
    </row>
    <row r="870" spans="1:7" x14ac:dyDescent="0.25">
      <c r="A870">
        <v>4410</v>
      </c>
      <c r="B870" t="s">
        <v>2947</v>
      </c>
      <c r="C870" t="s">
        <v>2786</v>
      </c>
      <c r="D870">
        <f t="shared" si="16"/>
        <v>4410</v>
      </c>
      <c r="E870" s="49"/>
      <c r="F870" s="49" t="s">
        <v>861</v>
      </c>
    </row>
    <row r="871" spans="1:7" x14ac:dyDescent="0.25">
      <c r="A871" s="49">
        <v>144472</v>
      </c>
      <c r="B871" s="49" t="s">
        <v>166</v>
      </c>
      <c r="C871" s="49" t="s">
        <v>596</v>
      </c>
      <c r="D871">
        <f t="shared" si="16"/>
        <v>144472</v>
      </c>
      <c r="E871" s="49" t="s">
        <v>23</v>
      </c>
      <c r="F871" s="49" t="s">
        <v>566</v>
      </c>
    </row>
    <row r="872" spans="1:7" x14ac:dyDescent="0.25">
      <c r="A872" s="49">
        <v>144532</v>
      </c>
      <c r="B872" s="49" t="s">
        <v>0</v>
      </c>
      <c r="C872" s="49" t="s">
        <v>596</v>
      </c>
      <c r="D872">
        <f t="shared" si="16"/>
        <v>144532</v>
      </c>
      <c r="E872" s="49" t="s">
        <v>23</v>
      </c>
      <c r="F872" s="49" t="s">
        <v>566</v>
      </c>
    </row>
    <row r="873" spans="1:7" x14ac:dyDescent="0.25">
      <c r="A873" s="49">
        <v>4343</v>
      </c>
      <c r="B873" s="49" t="s">
        <v>2834</v>
      </c>
      <c r="C873" s="49" t="s">
        <v>895</v>
      </c>
      <c r="D873">
        <f t="shared" si="16"/>
        <v>4343</v>
      </c>
      <c r="F873" s="49" t="s">
        <v>861</v>
      </c>
      <c r="G873">
        <v>3</v>
      </c>
    </row>
    <row r="874" spans="1:7" x14ac:dyDescent="0.25">
      <c r="A874" s="49">
        <v>144590</v>
      </c>
      <c r="B874" s="49" t="s">
        <v>229</v>
      </c>
      <c r="C874" s="49" t="s">
        <v>101</v>
      </c>
      <c r="D874">
        <f t="shared" si="16"/>
        <v>144590</v>
      </c>
      <c r="E874" s="49" t="s">
        <v>23</v>
      </c>
      <c r="F874" s="49" t="s">
        <v>566</v>
      </c>
    </row>
    <row r="875" spans="1:7" x14ac:dyDescent="0.25">
      <c r="A875">
        <v>4364</v>
      </c>
      <c r="B875" t="s">
        <v>2922</v>
      </c>
      <c r="C875" s="49" t="s">
        <v>36</v>
      </c>
      <c r="D875">
        <f t="shared" si="16"/>
        <v>4364</v>
      </c>
      <c r="F875" s="59" t="s">
        <v>566</v>
      </c>
    </row>
    <row r="876" spans="1:7" x14ac:dyDescent="0.25">
      <c r="A876">
        <v>2435</v>
      </c>
      <c r="B876" t="s">
        <v>2934</v>
      </c>
      <c r="C876" s="49" t="s">
        <v>2625</v>
      </c>
      <c r="D876">
        <f t="shared" si="16"/>
        <v>2435</v>
      </c>
      <c r="E876" s="49"/>
      <c r="F876" s="49" t="s">
        <v>861</v>
      </c>
    </row>
    <row r="877" spans="1:7" x14ac:dyDescent="0.25">
      <c r="A877">
        <v>144383</v>
      </c>
      <c r="B877" t="s">
        <v>806</v>
      </c>
      <c r="C877" t="s">
        <v>183</v>
      </c>
      <c r="D877">
        <f t="shared" si="16"/>
        <v>144383</v>
      </c>
      <c r="F877" s="49" t="s">
        <v>861</v>
      </c>
    </row>
    <row r="878" spans="1:7" x14ac:dyDescent="0.25">
      <c r="A878">
        <v>2286</v>
      </c>
      <c r="B878" t="s">
        <v>756</v>
      </c>
      <c r="C878" t="s">
        <v>107</v>
      </c>
      <c r="D878">
        <f t="shared" si="16"/>
        <v>2286</v>
      </c>
      <c r="F878" s="49" t="s">
        <v>566</v>
      </c>
    </row>
    <row r="879" spans="1:7" x14ac:dyDescent="0.25">
      <c r="A879" s="49">
        <v>144358</v>
      </c>
      <c r="B879" s="49" t="s">
        <v>104</v>
      </c>
      <c r="C879" t="s">
        <v>496</v>
      </c>
      <c r="D879">
        <f t="shared" si="16"/>
        <v>144358</v>
      </c>
      <c r="F879" s="49" t="s">
        <v>566</v>
      </c>
    </row>
    <row r="880" spans="1:7" x14ac:dyDescent="0.25">
      <c r="A880">
        <v>144312</v>
      </c>
      <c r="B880" s="49" t="s">
        <v>503</v>
      </c>
      <c r="C880" s="49" t="s">
        <v>74</v>
      </c>
      <c r="D880">
        <f t="shared" si="16"/>
        <v>144312</v>
      </c>
      <c r="F880" s="49" t="s">
        <v>566</v>
      </c>
    </row>
    <row r="881" spans="1:7" x14ac:dyDescent="0.25">
      <c r="A881">
        <v>3133</v>
      </c>
      <c r="B881" t="s">
        <v>2876</v>
      </c>
      <c r="C881" t="s">
        <v>2875</v>
      </c>
      <c r="D881">
        <f t="shared" si="16"/>
        <v>3133</v>
      </c>
      <c r="F881" s="49" t="s">
        <v>566</v>
      </c>
      <c r="G881">
        <v>3</v>
      </c>
    </row>
    <row r="882" spans="1:7" x14ac:dyDescent="0.25">
      <c r="A882">
        <v>144494</v>
      </c>
      <c r="B882" s="49" t="s">
        <v>766</v>
      </c>
      <c r="C882" s="49" t="s">
        <v>32</v>
      </c>
      <c r="D882">
        <f t="shared" si="16"/>
        <v>144494</v>
      </c>
      <c r="F882" s="49" t="s">
        <v>566</v>
      </c>
    </row>
    <row r="883" spans="1:7" x14ac:dyDescent="0.25">
      <c r="A883" s="49">
        <v>1321</v>
      </c>
      <c r="B883" s="49" t="s">
        <v>225</v>
      </c>
      <c r="C883" s="49" t="s">
        <v>340</v>
      </c>
      <c r="D883">
        <f t="shared" si="16"/>
        <v>1321</v>
      </c>
      <c r="E883" s="49" t="s">
        <v>23</v>
      </c>
      <c r="F883" s="49" t="s">
        <v>861</v>
      </c>
    </row>
    <row r="884" spans="1:7" x14ac:dyDescent="0.25">
      <c r="A884" t="s">
        <v>23</v>
      </c>
      <c r="B884" s="5" t="s">
        <v>534</v>
      </c>
      <c r="C884" t="s">
        <v>186</v>
      </c>
      <c r="D884" t="str">
        <f t="shared" si="16"/>
        <v xml:space="preserve"> </v>
      </c>
      <c r="F884" s="49" t="s">
        <v>566</v>
      </c>
    </row>
    <row r="885" spans="1:7" x14ac:dyDescent="0.25">
      <c r="A885">
        <v>3113</v>
      </c>
      <c r="B885" s="5" t="s">
        <v>2886</v>
      </c>
      <c r="C885" t="s">
        <v>32</v>
      </c>
      <c r="D885">
        <f t="shared" si="16"/>
        <v>3113</v>
      </c>
      <c r="F885" s="49" t="s">
        <v>3090</v>
      </c>
    </row>
    <row r="886" spans="1:7" x14ac:dyDescent="0.25">
      <c r="A886">
        <v>2178</v>
      </c>
      <c r="B886" t="s">
        <v>268</v>
      </c>
      <c r="C886" s="49" t="s">
        <v>59</v>
      </c>
      <c r="D886" s="49">
        <f t="shared" si="16"/>
        <v>2178</v>
      </c>
      <c r="E886" s="49" t="s">
        <v>23</v>
      </c>
      <c r="F886" s="49" t="s">
        <v>566</v>
      </c>
    </row>
    <row r="887" spans="1:7" x14ac:dyDescent="0.25">
      <c r="A887">
        <v>4384</v>
      </c>
      <c r="B887" t="s">
        <v>2923</v>
      </c>
      <c r="C887" s="49" t="s">
        <v>36</v>
      </c>
      <c r="D887" s="49">
        <f t="shared" si="16"/>
        <v>4384</v>
      </c>
      <c r="E887" s="49"/>
      <c r="F887" s="59" t="s">
        <v>566</v>
      </c>
    </row>
    <row r="888" spans="1:7" x14ac:dyDescent="0.25">
      <c r="A888">
        <v>144359</v>
      </c>
      <c r="B888" t="s">
        <v>736</v>
      </c>
      <c r="C888" t="s">
        <v>327</v>
      </c>
      <c r="D888">
        <f t="shared" si="16"/>
        <v>144359</v>
      </c>
      <c r="F888" s="49" t="s">
        <v>566</v>
      </c>
    </row>
    <row r="889" spans="1:7" x14ac:dyDescent="0.25">
      <c r="A889">
        <v>144283</v>
      </c>
      <c r="B889" t="s">
        <v>737</v>
      </c>
      <c r="C889" t="s">
        <v>327</v>
      </c>
      <c r="D889">
        <f t="shared" si="16"/>
        <v>144283</v>
      </c>
      <c r="F889" s="49" t="s">
        <v>566</v>
      </c>
    </row>
    <row r="890" spans="1:7" x14ac:dyDescent="0.25">
      <c r="A890">
        <v>144516</v>
      </c>
      <c r="B890" t="s">
        <v>853</v>
      </c>
      <c r="C890" t="s">
        <v>174</v>
      </c>
      <c r="D890">
        <f t="shared" si="16"/>
        <v>144516</v>
      </c>
      <c r="F890" s="49" t="s">
        <v>946</v>
      </c>
    </row>
    <row r="891" spans="1:7" x14ac:dyDescent="0.25">
      <c r="A891" s="49">
        <v>144386</v>
      </c>
      <c r="B891" s="49" t="s">
        <v>3715</v>
      </c>
      <c r="C891" s="49" t="s">
        <v>140</v>
      </c>
      <c r="D891">
        <f t="shared" si="16"/>
        <v>144386</v>
      </c>
      <c r="E891" s="30"/>
      <c r="F891" s="49" t="s">
        <v>946</v>
      </c>
    </row>
    <row r="892" spans="1:7" x14ac:dyDescent="0.25">
      <c r="A892" s="49">
        <v>144316</v>
      </c>
      <c r="B892" s="49" t="s">
        <v>161</v>
      </c>
      <c r="C892" s="49" t="s">
        <v>115</v>
      </c>
      <c r="D892">
        <f t="shared" si="16"/>
        <v>144316</v>
      </c>
      <c r="E892" s="49" t="s">
        <v>23</v>
      </c>
      <c r="F892" s="49" t="s">
        <v>566</v>
      </c>
    </row>
    <row r="893" spans="1:7" x14ac:dyDescent="0.25">
      <c r="A893" s="49">
        <v>144357</v>
      </c>
      <c r="B893" s="49" t="s">
        <v>254</v>
      </c>
      <c r="C893" s="49" t="s">
        <v>115</v>
      </c>
      <c r="D893">
        <f t="shared" si="16"/>
        <v>144357</v>
      </c>
      <c r="E893" s="49" t="s">
        <v>23</v>
      </c>
      <c r="F893" s="49" t="s">
        <v>566</v>
      </c>
    </row>
    <row r="894" spans="1:7" x14ac:dyDescent="0.25">
      <c r="A894" s="49">
        <v>144285</v>
      </c>
      <c r="B894" s="49" t="s">
        <v>25</v>
      </c>
      <c r="C894" s="49" t="s">
        <v>115</v>
      </c>
      <c r="D894">
        <f t="shared" si="16"/>
        <v>144285</v>
      </c>
      <c r="E894" s="49" t="s">
        <v>23</v>
      </c>
      <c r="F894" s="49" t="s">
        <v>566</v>
      </c>
    </row>
    <row r="895" spans="1:7" x14ac:dyDescent="0.25">
      <c r="A895" s="49">
        <v>144432</v>
      </c>
      <c r="B895" s="49" t="s">
        <v>867</v>
      </c>
      <c r="C895" t="s">
        <v>107</v>
      </c>
      <c r="D895">
        <f t="shared" si="16"/>
        <v>144432</v>
      </c>
      <c r="F895" s="49" t="s">
        <v>861</v>
      </c>
    </row>
    <row r="896" spans="1:7" x14ac:dyDescent="0.25">
      <c r="A896">
        <v>1318</v>
      </c>
      <c r="B896" s="49" t="s">
        <v>106</v>
      </c>
      <c r="C896" t="s">
        <v>107</v>
      </c>
      <c r="D896">
        <f t="shared" si="16"/>
        <v>1318</v>
      </c>
      <c r="E896" t="s">
        <v>23</v>
      </c>
      <c r="F896" s="49" t="s">
        <v>860</v>
      </c>
    </row>
    <row r="897" spans="1:8" x14ac:dyDescent="0.25">
      <c r="A897">
        <v>2265</v>
      </c>
      <c r="B897" t="s">
        <v>757</v>
      </c>
      <c r="C897" t="s">
        <v>107</v>
      </c>
      <c r="D897">
        <f t="shared" si="16"/>
        <v>2265</v>
      </c>
      <c r="F897" s="49" t="s">
        <v>566</v>
      </c>
    </row>
    <row r="898" spans="1:8" x14ac:dyDescent="0.25">
      <c r="A898">
        <v>1274</v>
      </c>
      <c r="B898" t="s">
        <v>542</v>
      </c>
      <c r="C898" t="s">
        <v>251</v>
      </c>
      <c r="D898">
        <f t="shared" si="16"/>
        <v>1274</v>
      </c>
      <c r="F898" s="49" t="s">
        <v>566</v>
      </c>
    </row>
    <row r="899" spans="1:8" x14ac:dyDescent="0.25">
      <c r="A899" s="49">
        <v>3112</v>
      </c>
      <c r="B899" s="49" t="s">
        <v>935</v>
      </c>
      <c r="C899" s="5" t="s">
        <v>340</v>
      </c>
      <c r="D899">
        <f t="shared" si="16"/>
        <v>3112</v>
      </c>
      <c r="F899" s="49" t="s">
        <v>861</v>
      </c>
    </row>
    <row r="900" spans="1:8" x14ac:dyDescent="0.25">
      <c r="A900">
        <v>144382</v>
      </c>
      <c r="B900" t="s">
        <v>701</v>
      </c>
      <c r="C900" t="s">
        <v>62</v>
      </c>
      <c r="D900">
        <f t="shared" si="16"/>
        <v>144382</v>
      </c>
      <c r="F900" s="49" t="s">
        <v>861</v>
      </c>
    </row>
    <row r="901" spans="1:8" x14ac:dyDescent="0.25">
      <c r="A901">
        <v>4417</v>
      </c>
      <c r="B901" s="49" t="s">
        <v>2424</v>
      </c>
      <c r="C901" s="49" t="s">
        <v>115</v>
      </c>
      <c r="D901">
        <f t="shared" si="16"/>
        <v>4417</v>
      </c>
      <c r="F901" s="49" t="s">
        <v>566</v>
      </c>
    </row>
    <row r="902" spans="1:8" x14ac:dyDescent="0.25">
      <c r="A902">
        <v>1261</v>
      </c>
      <c r="B902" t="s">
        <v>555</v>
      </c>
      <c r="C902" s="49" t="s">
        <v>14</v>
      </c>
      <c r="D902">
        <f t="shared" si="16"/>
        <v>1261</v>
      </c>
      <c r="F902" s="49" t="s">
        <v>566</v>
      </c>
    </row>
    <row r="903" spans="1:8" x14ac:dyDescent="0.25">
      <c r="A903">
        <v>2325</v>
      </c>
      <c r="B903" s="64" t="s">
        <v>2839</v>
      </c>
      <c r="C903" t="s">
        <v>126</v>
      </c>
      <c r="D903">
        <f t="shared" ref="D903:D965" si="17">A903</f>
        <v>2325</v>
      </c>
      <c r="E903" s="49" t="s">
        <v>23</v>
      </c>
      <c r="F903" s="49" t="s">
        <v>566</v>
      </c>
    </row>
    <row r="904" spans="1:8" x14ac:dyDescent="0.25">
      <c r="A904">
        <v>144473</v>
      </c>
      <c r="B904" s="49" t="s">
        <v>797</v>
      </c>
      <c r="C904" t="s">
        <v>75</v>
      </c>
      <c r="D904">
        <f t="shared" si="17"/>
        <v>144473</v>
      </c>
      <c r="F904" s="49" t="s">
        <v>566</v>
      </c>
    </row>
    <row r="905" spans="1:8" x14ac:dyDescent="0.25">
      <c r="A905">
        <v>144455</v>
      </c>
      <c r="B905" s="49" t="s">
        <v>661</v>
      </c>
      <c r="C905" t="s">
        <v>32</v>
      </c>
      <c r="D905">
        <f t="shared" si="17"/>
        <v>144455</v>
      </c>
      <c r="F905" s="49" t="s">
        <v>566</v>
      </c>
    </row>
    <row r="906" spans="1:8" x14ac:dyDescent="0.25">
      <c r="A906">
        <v>4419</v>
      </c>
      <c r="B906" s="49" t="s">
        <v>2437</v>
      </c>
      <c r="C906" t="s">
        <v>38</v>
      </c>
      <c r="D906">
        <f t="shared" si="17"/>
        <v>4419</v>
      </c>
      <c r="F906" s="49" t="s">
        <v>566</v>
      </c>
    </row>
    <row r="907" spans="1:8" x14ac:dyDescent="0.25">
      <c r="A907">
        <v>4441</v>
      </c>
      <c r="B907" t="s">
        <v>2441</v>
      </c>
      <c r="C907" t="s">
        <v>38</v>
      </c>
      <c r="D907">
        <f t="shared" si="17"/>
        <v>4441</v>
      </c>
      <c r="F907" s="49" t="s">
        <v>566</v>
      </c>
    </row>
    <row r="908" spans="1:8" x14ac:dyDescent="0.25">
      <c r="A908">
        <v>4420</v>
      </c>
      <c r="B908" s="49" t="s">
        <v>3566</v>
      </c>
      <c r="C908" s="49" t="s">
        <v>115</v>
      </c>
      <c r="D908">
        <f t="shared" si="17"/>
        <v>4420</v>
      </c>
      <c r="F908" s="49" t="s">
        <v>566</v>
      </c>
    </row>
    <row r="909" spans="1:8" x14ac:dyDescent="0.25">
      <c r="A909" s="49">
        <v>144512</v>
      </c>
      <c r="B909" s="49" t="s">
        <v>103</v>
      </c>
      <c r="C909" s="49" t="s">
        <v>115</v>
      </c>
      <c r="D909">
        <f t="shared" si="17"/>
        <v>144512</v>
      </c>
      <c r="E909" s="49" t="s">
        <v>23</v>
      </c>
      <c r="F909" s="49" t="s">
        <v>566</v>
      </c>
    </row>
    <row r="910" spans="1:8" x14ac:dyDescent="0.25">
      <c r="A910">
        <v>2948</v>
      </c>
      <c r="B910" s="49" t="s">
        <v>610</v>
      </c>
      <c r="C910" t="s">
        <v>53</v>
      </c>
      <c r="D910">
        <f t="shared" si="17"/>
        <v>2948</v>
      </c>
      <c r="F910" s="49" t="s">
        <v>566</v>
      </c>
      <c r="G910" s="49"/>
      <c r="H910" s="49"/>
    </row>
    <row r="911" spans="1:8" x14ac:dyDescent="0.25">
      <c r="A911">
        <v>1294</v>
      </c>
      <c r="B911" s="5" t="s">
        <v>569</v>
      </c>
      <c r="C911" t="s">
        <v>537</v>
      </c>
      <c r="D911">
        <f t="shared" si="17"/>
        <v>1294</v>
      </c>
      <c r="F911" s="49" t="s">
        <v>566</v>
      </c>
    </row>
    <row r="912" spans="1:8" x14ac:dyDescent="0.25">
      <c r="A912">
        <v>2194</v>
      </c>
      <c r="B912" s="49" t="s">
        <v>272</v>
      </c>
      <c r="C912" t="s">
        <v>273</v>
      </c>
      <c r="D912">
        <f t="shared" si="17"/>
        <v>2194</v>
      </c>
      <c r="E912" t="s">
        <v>23</v>
      </c>
      <c r="F912" s="49" t="s">
        <v>566</v>
      </c>
    </row>
    <row r="913" spans="1:7" ht="15.75" x14ac:dyDescent="0.25">
      <c r="A913" t="s">
        <v>23</v>
      </c>
      <c r="B913" t="s">
        <v>2460</v>
      </c>
      <c r="C913" s="49" t="s">
        <v>62</v>
      </c>
      <c r="D913" t="s">
        <v>23</v>
      </c>
      <c r="F913" s="66" t="s">
        <v>861</v>
      </c>
      <c r="G913" t="s">
        <v>3705</v>
      </c>
    </row>
    <row r="914" spans="1:7" x14ac:dyDescent="0.25">
      <c r="A914">
        <v>144525</v>
      </c>
      <c r="B914" s="49" t="s">
        <v>588</v>
      </c>
      <c r="C914" t="s">
        <v>14</v>
      </c>
      <c r="D914">
        <f t="shared" si="17"/>
        <v>144525</v>
      </c>
      <c r="F914" s="49" t="s">
        <v>566</v>
      </c>
    </row>
    <row r="915" spans="1:7" x14ac:dyDescent="0.25">
      <c r="A915">
        <v>144588</v>
      </c>
      <c r="B915" s="49" t="s">
        <v>589</v>
      </c>
      <c r="C915" t="s">
        <v>14</v>
      </c>
      <c r="D915">
        <f t="shared" si="17"/>
        <v>144588</v>
      </c>
      <c r="F915" s="49" t="s">
        <v>566</v>
      </c>
    </row>
    <row r="916" spans="1:7" x14ac:dyDescent="0.25">
      <c r="A916">
        <v>144600</v>
      </c>
      <c r="B916" s="49" t="s">
        <v>590</v>
      </c>
      <c r="C916" t="s">
        <v>14</v>
      </c>
      <c r="D916">
        <f t="shared" si="17"/>
        <v>144600</v>
      </c>
      <c r="F916" s="49" t="s">
        <v>566</v>
      </c>
    </row>
    <row r="917" spans="1:7" x14ac:dyDescent="0.25">
      <c r="A917">
        <v>144363</v>
      </c>
      <c r="B917" s="49" t="s">
        <v>591</v>
      </c>
      <c r="C917" t="s">
        <v>14</v>
      </c>
      <c r="D917">
        <f t="shared" si="17"/>
        <v>144363</v>
      </c>
      <c r="F917" s="49" t="s">
        <v>566</v>
      </c>
    </row>
    <row r="918" spans="1:7" x14ac:dyDescent="0.25">
      <c r="A918">
        <v>144313</v>
      </c>
      <c r="B918" t="s">
        <v>2896</v>
      </c>
      <c r="C918" t="s">
        <v>327</v>
      </c>
      <c r="D918">
        <f t="shared" si="17"/>
        <v>144313</v>
      </c>
      <c r="F918" s="49" t="s">
        <v>566</v>
      </c>
    </row>
    <row r="919" spans="1:7" x14ac:dyDescent="0.25">
      <c r="A919">
        <v>144457</v>
      </c>
      <c r="B919" t="s">
        <v>738</v>
      </c>
      <c r="C919" t="s">
        <v>327</v>
      </c>
      <c r="D919">
        <f t="shared" si="17"/>
        <v>144457</v>
      </c>
      <c r="F919" s="49" t="s">
        <v>566</v>
      </c>
    </row>
    <row r="920" spans="1:7" x14ac:dyDescent="0.25">
      <c r="A920" s="49">
        <v>144560</v>
      </c>
      <c r="B920" s="49" t="s">
        <v>246</v>
      </c>
      <c r="C920" s="49" t="s">
        <v>128</v>
      </c>
      <c r="D920">
        <f t="shared" si="17"/>
        <v>144560</v>
      </c>
      <c r="E920" s="49" t="s">
        <v>23</v>
      </c>
      <c r="F920" s="49" t="s">
        <v>566</v>
      </c>
    </row>
    <row r="921" spans="1:7" x14ac:dyDescent="0.25">
      <c r="A921">
        <v>2185</v>
      </c>
      <c r="B921" s="49" t="s">
        <v>276</v>
      </c>
      <c r="C921" t="s">
        <v>14</v>
      </c>
      <c r="D921">
        <f t="shared" si="17"/>
        <v>2185</v>
      </c>
      <c r="E921" t="s">
        <v>23</v>
      </c>
      <c r="F921" s="49" t="s">
        <v>566</v>
      </c>
    </row>
    <row r="922" spans="1:7" x14ac:dyDescent="0.25">
      <c r="A922">
        <v>4393</v>
      </c>
      <c r="B922" t="s">
        <v>2924</v>
      </c>
      <c r="C922" s="49" t="s">
        <v>36</v>
      </c>
      <c r="D922">
        <f t="shared" si="17"/>
        <v>4393</v>
      </c>
      <c r="F922" s="59" t="s">
        <v>566</v>
      </c>
    </row>
    <row r="923" spans="1:7" x14ac:dyDescent="0.25">
      <c r="A923">
        <v>144618</v>
      </c>
      <c r="B923" s="5" t="s">
        <v>535</v>
      </c>
      <c r="C923" t="s">
        <v>186</v>
      </c>
      <c r="D923">
        <f t="shared" si="17"/>
        <v>144618</v>
      </c>
      <c r="F923" s="49" t="s">
        <v>566</v>
      </c>
    </row>
    <row r="924" spans="1:7" x14ac:dyDescent="0.25">
      <c r="A924" s="75" t="s">
        <v>23</v>
      </c>
      <c r="B924" s="75" t="s">
        <v>187</v>
      </c>
      <c r="C924" s="75" t="s">
        <v>101</v>
      </c>
      <c r="D924" s="75" t="str">
        <f t="shared" si="17"/>
        <v xml:space="preserve"> </v>
      </c>
      <c r="E924" s="75" t="s">
        <v>3</v>
      </c>
      <c r="F924" s="75" t="s">
        <v>23</v>
      </c>
      <c r="G924" s="75" t="s">
        <v>3138</v>
      </c>
    </row>
    <row r="925" spans="1:7" x14ac:dyDescent="0.25">
      <c r="A925">
        <v>144505</v>
      </c>
      <c r="B925" s="49" t="s">
        <v>592</v>
      </c>
      <c r="C925" t="s">
        <v>14</v>
      </c>
      <c r="D925">
        <f t="shared" si="17"/>
        <v>144505</v>
      </c>
      <c r="F925" s="49" t="s">
        <v>3141</v>
      </c>
    </row>
    <row r="926" spans="1:7" x14ac:dyDescent="0.25">
      <c r="A926">
        <v>144605</v>
      </c>
      <c r="B926" s="49" t="s">
        <v>638</v>
      </c>
      <c r="C926" t="s">
        <v>14</v>
      </c>
      <c r="D926">
        <f t="shared" si="17"/>
        <v>144605</v>
      </c>
      <c r="F926" s="49" t="s">
        <v>860</v>
      </c>
    </row>
    <row r="927" spans="1:7" x14ac:dyDescent="0.25">
      <c r="A927">
        <v>2332</v>
      </c>
      <c r="B927" t="s">
        <v>3108</v>
      </c>
      <c r="C927" t="s">
        <v>939</v>
      </c>
      <c r="D927">
        <f t="shared" si="17"/>
        <v>2332</v>
      </c>
      <c r="E927" s="49"/>
      <c r="F927" s="49" t="s">
        <v>861</v>
      </c>
    </row>
    <row r="928" spans="1:7" x14ac:dyDescent="0.25">
      <c r="A928">
        <v>4413</v>
      </c>
      <c r="B928" t="s">
        <v>2853</v>
      </c>
      <c r="C928" t="s">
        <v>135</v>
      </c>
      <c r="D928">
        <f t="shared" si="17"/>
        <v>4413</v>
      </c>
      <c r="E928" s="49" t="s">
        <v>23</v>
      </c>
      <c r="F928" s="49" t="s">
        <v>860</v>
      </c>
    </row>
    <row r="929" spans="1:8" x14ac:dyDescent="0.25">
      <c r="A929" s="49">
        <v>144417</v>
      </c>
      <c r="B929" s="49" t="s">
        <v>502</v>
      </c>
      <c r="C929" s="49" t="s">
        <v>74</v>
      </c>
      <c r="D929">
        <f t="shared" si="17"/>
        <v>144417</v>
      </c>
      <c r="F929" s="49" t="s">
        <v>3325</v>
      </c>
    </row>
    <row r="930" spans="1:8" x14ac:dyDescent="0.25">
      <c r="A930">
        <v>144489</v>
      </c>
      <c r="B930" t="s">
        <v>3670</v>
      </c>
      <c r="C930" t="s">
        <v>3702</v>
      </c>
      <c r="D930">
        <f t="shared" si="17"/>
        <v>144489</v>
      </c>
      <c r="F930" s="49" t="s">
        <v>861</v>
      </c>
    </row>
    <row r="931" spans="1:8" x14ac:dyDescent="0.25">
      <c r="A931">
        <v>2291</v>
      </c>
      <c r="B931" t="s">
        <v>705</v>
      </c>
      <c r="C931" t="s">
        <v>128</v>
      </c>
      <c r="D931">
        <f t="shared" si="17"/>
        <v>2291</v>
      </c>
      <c r="F931" s="49" t="s">
        <v>861</v>
      </c>
    </row>
    <row r="932" spans="1:8" x14ac:dyDescent="0.25">
      <c r="A932">
        <v>144592</v>
      </c>
      <c r="B932" s="5" t="s">
        <v>536</v>
      </c>
      <c r="C932" t="s">
        <v>186</v>
      </c>
      <c r="D932">
        <f t="shared" si="17"/>
        <v>144592</v>
      </c>
      <c r="F932" s="49" t="s">
        <v>566</v>
      </c>
    </row>
    <row r="933" spans="1:8" x14ac:dyDescent="0.25">
      <c r="A933">
        <v>144295</v>
      </c>
      <c r="B933" s="49" t="s">
        <v>2491</v>
      </c>
      <c r="C933" t="s">
        <v>32</v>
      </c>
      <c r="D933">
        <f t="shared" si="17"/>
        <v>144295</v>
      </c>
      <c r="F933" s="49" t="s">
        <v>566</v>
      </c>
    </row>
    <row r="934" spans="1:8" x14ac:dyDescent="0.25">
      <c r="A934">
        <v>4432</v>
      </c>
      <c r="B934" t="s">
        <v>2859</v>
      </c>
      <c r="C934" t="s">
        <v>2589</v>
      </c>
      <c r="D934">
        <f t="shared" si="17"/>
        <v>4432</v>
      </c>
      <c r="E934" s="49"/>
      <c r="F934" s="49" t="s">
        <v>566</v>
      </c>
    </row>
    <row r="935" spans="1:8" x14ac:dyDescent="0.25">
      <c r="A935" s="49">
        <v>4347</v>
      </c>
      <c r="B935" t="s">
        <v>2493</v>
      </c>
      <c r="C935" t="s">
        <v>62</v>
      </c>
      <c r="D935">
        <f t="shared" si="17"/>
        <v>4347</v>
      </c>
      <c r="F935" s="49" t="s">
        <v>861</v>
      </c>
    </row>
    <row r="936" spans="1:8" x14ac:dyDescent="0.25">
      <c r="A936">
        <v>2287</v>
      </c>
      <c r="B936" t="s">
        <v>758</v>
      </c>
      <c r="C936" t="s">
        <v>107</v>
      </c>
      <c r="D936">
        <f t="shared" si="17"/>
        <v>2287</v>
      </c>
      <c r="F936" s="49" t="s">
        <v>566</v>
      </c>
    </row>
    <row r="937" spans="1:8" ht="15.75" x14ac:dyDescent="0.25">
      <c r="A937">
        <v>4421</v>
      </c>
      <c r="B937" t="s">
        <v>2496</v>
      </c>
      <c r="C937" s="49" t="s">
        <v>38</v>
      </c>
      <c r="D937">
        <f t="shared" si="17"/>
        <v>4421</v>
      </c>
      <c r="E937" s="49" t="s">
        <v>23</v>
      </c>
      <c r="F937" s="49" t="s">
        <v>566</v>
      </c>
      <c r="G937" s="61"/>
    </row>
    <row r="938" spans="1:8" x14ac:dyDescent="0.25">
      <c r="A938">
        <v>144531</v>
      </c>
      <c r="B938" t="s">
        <v>2498</v>
      </c>
      <c r="C938" t="s">
        <v>109</v>
      </c>
      <c r="D938">
        <f t="shared" si="17"/>
        <v>144531</v>
      </c>
      <c r="E938" t="s">
        <v>23</v>
      </c>
      <c r="F938" s="49" t="s">
        <v>566</v>
      </c>
      <c r="G938" t="s">
        <v>23</v>
      </c>
    </row>
    <row r="939" spans="1:8" x14ac:dyDescent="0.25">
      <c r="A939" s="49">
        <v>2306</v>
      </c>
      <c r="B939" t="s">
        <v>913</v>
      </c>
      <c r="C939" t="s">
        <v>12</v>
      </c>
      <c r="D939">
        <f t="shared" si="17"/>
        <v>2306</v>
      </c>
      <c r="F939" s="49" t="s">
        <v>3790</v>
      </c>
      <c r="G939">
        <v>144301</v>
      </c>
    </row>
    <row r="940" spans="1:8" x14ac:dyDescent="0.25">
      <c r="A940" s="49">
        <v>144585</v>
      </c>
      <c r="B940" s="49" t="s">
        <v>3688</v>
      </c>
      <c r="C940" t="s">
        <v>22</v>
      </c>
      <c r="D940">
        <f t="shared" si="17"/>
        <v>144585</v>
      </c>
      <c r="F940" s="49" t="s">
        <v>860</v>
      </c>
    </row>
    <row r="941" spans="1:8" x14ac:dyDescent="0.25">
      <c r="A941">
        <v>4312</v>
      </c>
      <c r="B941" t="s">
        <v>2863</v>
      </c>
      <c r="C941" t="s">
        <v>154</v>
      </c>
      <c r="D941">
        <f t="shared" si="17"/>
        <v>4312</v>
      </c>
      <c r="F941" s="49" t="s">
        <v>861</v>
      </c>
    </row>
    <row r="942" spans="1:8" x14ac:dyDescent="0.25">
      <c r="A942">
        <v>2444</v>
      </c>
      <c r="B942" t="s">
        <v>3115</v>
      </c>
      <c r="C942" t="s">
        <v>154</v>
      </c>
      <c r="D942">
        <v>2444</v>
      </c>
      <c r="F942" s="49" t="s">
        <v>861</v>
      </c>
    </row>
    <row r="943" spans="1:8" x14ac:dyDescent="0.25">
      <c r="A943" t="s">
        <v>23</v>
      </c>
      <c r="B943" t="s">
        <v>194</v>
      </c>
      <c r="C943" t="s">
        <v>3029</v>
      </c>
      <c r="D943" t="s">
        <v>23</v>
      </c>
      <c r="F943" s="49" t="s">
        <v>861</v>
      </c>
      <c r="G943">
        <v>4383</v>
      </c>
      <c r="H943" t="s">
        <v>3648</v>
      </c>
    </row>
    <row r="944" spans="1:8" x14ac:dyDescent="0.25">
      <c r="A944">
        <v>2341</v>
      </c>
      <c r="B944" t="s">
        <v>1034</v>
      </c>
      <c r="C944" t="s">
        <v>88</v>
      </c>
      <c r="D944">
        <f t="shared" si="17"/>
        <v>2341</v>
      </c>
      <c r="F944" s="49" t="s">
        <v>861</v>
      </c>
    </row>
    <row r="945" spans="1:7" x14ac:dyDescent="0.25">
      <c r="A945">
        <v>2354</v>
      </c>
      <c r="B945" t="s">
        <v>1335</v>
      </c>
      <c r="C945" t="s">
        <v>88</v>
      </c>
      <c r="D945">
        <f t="shared" si="17"/>
        <v>2354</v>
      </c>
      <c r="F945" s="49" t="s">
        <v>861</v>
      </c>
    </row>
    <row r="946" spans="1:7" x14ac:dyDescent="0.25">
      <c r="A946">
        <v>2415</v>
      </c>
      <c r="B946" t="s">
        <v>1031</v>
      </c>
      <c r="C946" t="s">
        <v>88</v>
      </c>
      <c r="D946">
        <f t="shared" si="17"/>
        <v>2415</v>
      </c>
      <c r="F946" s="49" t="s">
        <v>861</v>
      </c>
    </row>
    <row r="947" spans="1:7" x14ac:dyDescent="0.25">
      <c r="A947" t="s">
        <v>23</v>
      </c>
      <c r="B947" t="s">
        <v>3123</v>
      </c>
      <c r="C947" t="s">
        <v>32</v>
      </c>
      <c r="D947" t="s">
        <v>23</v>
      </c>
      <c r="E947" s="48"/>
      <c r="F947" s="49"/>
      <c r="G947">
        <v>144543</v>
      </c>
    </row>
    <row r="948" spans="1:7" x14ac:dyDescent="0.25">
      <c r="A948" t="s">
        <v>23</v>
      </c>
      <c r="B948" t="s">
        <v>3110</v>
      </c>
      <c r="C948" t="s">
        <v>14</v>
      </c>
      <c r="D948" t="s">
        <v>23</v>
      </c>
      <c r="F948" s="49" t="s">
        <v>23</v>
      </c>
    </row>
    <row r="949" spans="1:7" x14ac:dyDescent="0.25">
      <c r="A949">
        <v>2326</v>
      </c>
      <c r="B949" t="s">
        <v>2104</v>
      </c>
      <c r="C949" t="s">
        <v>109</v>
      </c>
      <c r="D949">
        <f t="shared" si="17"/>
        <v>2326</v>
      </c>
      <c r="F949" s="49" t="s">
        <v>861</v>
      </c>
    </row>
    <row r="950" spans="1:7" x14ac:dyDescent="0.25">
      <c r="A950">
        <v>2349</v>
      </c>
      <c r="B950" t="s">
        <v>2106</v>
      </c>
      <c r="C950" t="s">
        <v>109</v>
      </c>
      <c r="D950">
        <f t="shared" si="17"/>
        <v>2349</v>
      </c>
      <c r="F950" s="49" t="s">
        <v>861</v>
      </c>
    </row>
    <row r="951" spans="1:7" x14ac:dyDescent="0.25">
      <c r="A951">
        <v>2321</v>
      </c>
      <c r="B951" t="s">
        <v>3128</v>
      </c>
      <c r="C951" t="s">
        <v>109</v>
      </c>
      <c r="D951">
        <f t="shared" si="17"/>
        <v>2321</v>
      </c>
      <c r="F951" s="49" t="s">
        <v>566</v>
      </c>
    </row>
    <row r="952" spans="1:7" x14ac:dyDescent="0.25">
      <c r="A952">
        <v>2414</v>
      </c>
      <c r="B952" t="s">
        <v>3129</v>
      </c>
      <c r="C952" t="s">
        <v>22</v>
      </c>
      <c r="D952">
        <f t="shared" si="17"/>
        <v>2414</v>
      </c>
      <c r="F952" s="49" t="s">
        <v>861</v>
      </c>
    </row>
    <row r="953" spans="1:7" x14ac:dyDescent="0.25">
      <c r="A953" t="s">
        <v>23</v>
      </c>
      <c r="B953" t="s">
        <v>388</v>
      </c>
      <c r="C953" t="s">
        <v>105</v>
      </c>
      <c r="D953" t="str">
        <f t="shared" si="17"/>
        <v xml:space="preserve"> </v>
      </c>
      <c r="F953" s="49" t="s">
        <v>566</v>
      </c>
    </row>
    <row r="954" spans="1:7" x14ac:dyDescent="0.25">
      <c r="A954">
        <v>2383</v>
      </c>
      <c r="B954" t="s">
        <v>1374</v>
      </c>
      <c r="C954" t="s">
        <v>3131</v>
      </c>
      <c r="D954">
        <f t="shared" si="17"/>
        <v>2383</v>
      </c>
      <c r="F954" s="49" t="s">
        <v>861</v>
      </c>
    </row>
    <row r="955" spans="1:7" x14ac:dyDescent="0.25">
      <c r="A955">
        <v>2376</v>
      </c>
      <c r="B955" t="s">
        <v>3132</v>
      </c>
      <c r="C955" t="s">
        <v>3131</v>
      </c>
      <c r="D955">
        <f t="shared" si="17"/>
        <v>2376</v>
      </c>
      <c r="F955" s="49" t="s">
        <v>861</v>
      </c>
    </row>
    <row r="956" spans="1:7" x14ac:dyDescent="0.25">
      <c r="A956">
        <v>2218</v>
      </c>
      <c r="B956" t="s">
        <v>3133</v>
      </c>
      <c r="C956" t="s">
        <v>3131</v>
      </c>
      <c r="D956">
        <f t="shared" si="17"/>
        <v>2218</v>
      </c>
      <c r="E956" s="48"/>
      <c r="F956" s="49" t="s">
        <v>3134</v>
      </c>
    </row>
    <row r="957" spans="1:7" x14ac:dyDescent="0.25">
      <c r="A957">
        <v>2381</v>
      </c>
      <c r="B957" t="s">
        <v>3064</v>
      </c>
      <c r="C957" t="s">
        <v>283</v>
      </c>
      <c r="D957">
        <f t="shared" si="17"/>
        <v>2381</v>
      </c>
      <c r="F957" s="49" t="s">
        <v>566</v>
      </c>
    </row>
    <row r="958" spans="1:7" x14ac:dyDescent="0.25">
      <c r="A958" s="49" t="s">
        <v>23</v>
      </c>
      <c r="B958" s="49" t="s">
        <v>372</v>
      </c>
      <c r="C958" s="49" t="s">
        <v>14</v>
      </c>
      <c r="D958" s="49" t="str">
        <f t="shared" si="17"/>
        <v xml:space="preserve"> </v>
      </c>
      <c r="E958" s="49"/>
      <c r="F958" s="49" t="s">
        <v>23</v>
      </c>
    </row>
    <row r="959" spans="1:7" x14ac:dyDescent="0.25">
      <c r="A959" t="s">
        <v>23</v>
      </c>
      <c r="B959" t="s">
        <v>3139</v>
      </c>
      <c r="C959" t="s">
        <v>3140</v>
      </c>
      <c r="D959" t="s">
        <v>23</v>
      </c>
      <c r="E959" s="48" t="s">
        <v>2912</v>
      </c>
      <c r="F959" s="48"/>
    </row>
    <row r="960" spans="1:7" x14ac:dyDescent="0.25">
      <c r="A960">
        <v>2380</v>
      </c>
      <c r="B960" t="s">
        <v>1810</v>
      </c>
      <c r="C960" t="s">
        <v>3148</v>
      </c>
      <c r="D960">
        <f t="shared" si="17"/>
        <v>2380</v>
      </c>
      <c r="F960" s="49" t="s">
        <v>861</v>
      </c>
    </row>
    <row r="961" spans="1:7" x14ac:dyDescent="0.25">
      <c r="A961">
        <v>2386</v>
      </c>
      <c r="B961" t="s">
        <v>3147</v>
      </c>
      <c r="C961" t="s">
        <v>3148</v>
      </c>
      <c r="D961">
        <f t="shared" si="17"/>
        <v>2386</v>
      </c>
      <c r="F961" s="49" t="s">
        <v>946</v>
      </c>
    </row>
    <row r="962" spans="1:7" x14ac:dyDescent="0.25">
      <c r="A962">
        <v>2553</v>
      </c>
      <c r="B962" t="s">
        <v>3149</v>
      </c>
      <c r="C962" t="s">
        <v>1225</v>
      </c>
      <c r="D962">
        <v>2553</v>
      </c>
      <c r="F962" s="49" t="s">
        <v>566</v>
      </c>
    </row>
    <row r="963" spans="1:7" x14ac:dyDescent="0.25">
      <c r="A963">
        <v>2361</v>
      </c>
      <c r="B963" t="s">
        <v>3150</v>
      </c>
      <c r="C963" t="s">
        <v>46</v>
      </c>
      <c r="D963">
        <f t="shared" si="17"/>
        <v>2361</v>
      </c>
      <c r="F963" s="49" t="s">
        <v>861</v>
      </c>
    </row>
    <row r="964" spans="1:7" x14ac:dyDescent="0.25">
      <c r="A964">
        <v>4333</v>
      </c>
      <c r="B964" t="s">
        <v>1844</v>
      </c>
      <c r="C964" t="s">
        <v>201</v>
      </c>
      <c r="D964">
        <f t="shared" si="17"/>
        <v>4333</v>
      </c>
      <c r="F964" s="49" t="s">
        <v>3155</v>
      </c>
    </row>
    <row r="965" spans="1:7" x14ac:dyDescent="0.25">
      <c r="A965">
        <v>2377</v>
      </c>
      <c r="B965" t="s">
        <v>3151</v>
      </c>
      <c r="C965" t="s">
        <v>109</v>
      </c>
      <c r="D965">
        <f t="shared" si="17"/>
        <v>2377</v>
      </c>
      <c r="F965" s="49" t="s">
        <v>566</v>
      </c>
    </row>
    <row r="966" spans="1:7" x14ac:dyDescent="0.25">
      <c r="A966">
        <v>2393</v>
      </c>
      <c r="B966" t="s">
        <v>392</v>
      </c>
      <c r="C966" t="s">
        <v>109</v>
      </c>
      <c r="D966">
        <f t="shared" ref="D966:D1020" si="18">A966</f>
        <v>2393</v>
      </c>
      <c r="F966" s="49" t="s">
        <v>566</v>
      </c>
    </row>
    <row r="967" spans="1:7" x14ac:dyDescent="0.25">
      <c r="A967" t="s">
        <v>23</v>
      </c>
      <c r="B967" t="s">
        <v>2430</v>
      </c>
      <c r="C967" t="s">
        <v>17</v>
      </c>
      <c r="D967" t="str">
        <f t="shared" si="18"/>
        <v xml:space="preserve"> </v>
      </c>
      <c r="F967" s="49" t="s">
        <v>566</v>
      </c>
      <c r="G967" s="49" t="s">
        <v>3650</v>
      </c>
    </row>
    <row r="968" spans="1:7" x14ac:dyDescent="0.25">
      <c r="A968">
        <v>2378</v>
      </c>
      <c r="B968" t="s">
        <v>663</v>
      </c>
      <c r="C968" t="s">
        <v>46</v>
      </c>
      <c r="D968">
        <f t="shared" si="18"/>
        <v>2378</v>
      </c>
      <c r="F968" s="49" t="s">
        <v>861</v>
      </c>
    </row>
    <row r="969" spans="1:7" x14ac:dyDescent="0.25">
      <c r="A969">
        <v>2387</v>
      </c>
      <c r="B969" t="s">
        <v>3157</v>
      </c>
      <c r="C969" t="s">
        <v>149</v>
      </c>
      <c r="D969">
        <f t="shared" si="18"/>
        <v>2387</v>
      </c>
      <c r="F969" s="49" t="s">
        <v>566</v>
      </c>
    </row>
    <row r="970" spans="1:7" x14ac:dyDescent="0.25">
      <c r="A970" t="s">
        <v>23</v>
      </c>
      <c r="B970" t="s">
        <v>3165</v>
      </c>
      <c r="C970" t="s">
        <v>149</v>
      </c>
      <c r="D970" t="s">
        <v>23</v>
      </c>
      <c r="F970" s="49" t="s">
        <v>23</v>
      </c>
    </row>
    <row r="971" spans="1:7" x14ac:dyDescent="0.25">
      <c r="A971">
        <v>2356</v>
      </c>
      <c r="B971" t="s">
        <v>3159</v>
      </c>
      <c r="C971" t="s">
        <v>14</v>
      </c>
      <c r="D971">
        <f t="shared" si="18"/>
        <v>2356</v>
      </c>
      <c r="F971" s="49" t="s">
        <v>861</v>
      </c>
    </row>
    <row r="972" spans="1:7" x14ac:dyDescent="0.25">
      <c r="A972">
        <v>2375</v>
      </c>
      <c r="B972" t="s">
        <v>3162</v>
      </c>
      <c r="C972" t="s">
        <v>101</v>
      </c>
      <c r="D972">
        <f t="shared" si="18"/>
        <v>2375</v>
      </c>
      <c r="F972" s="49" t="s">
        <v>566</v>
      </c>
    </row>
    <row r="973" spans="1:7" x14ac:dyDescent="0.25">
      <c r="A973">
        <v>2355</v>
      </c>
      <c r="B973" t="s">
        <v>3160</v>
      </c>
      <c r="C973" t="s">
        <v>101</v>
      </c>
      <c r="D973">
        <f t="shared" si="18"/>
        <v>2355</v>
      </c>
      <c r="F973" s="49" t="s">
        <v>566</v>
      </c>
    </row>
    <row r="974" spans="1:7" x14ac:dyDescent="0.25">
      <c r="A974">
        <v>2391</v>
      </c>
      <c r="B974" t="s">
        <v>2392</v>
      </c>
      <c r="C974" t="s">
        <v>174</v>
      </c>
      <c r="D974">
        <f t="shared" si="18"/>
        <v>2391</v>
      </c>
      <c r="F974" s="49" t="s">
        <v>566</v>
      </c>
    </row>
    <row r="975" spans="1:7" x14ac:dyDescent="0.25">
      <c r="A975">
        <v>2368</v>
      </c>
      <c r="B975" t="s">
        <v>3383</v>
      </c>
      <c r="C975" t="s">
        <v>128</v>
      </c>
      <c r="D975">
        <f t="shared" si="18"/>
        <v>2368</v>
      </c>
      <c r="F975" s="49" t="s">
        <v>566</v>
      </c>
    </row>
    <row r="976" spans="1:7" x14ac:dyDescent="0.25">
      <c r="A976">
        <v>2365</v>
      </c>
      <c r="B976" t="s">
        <v>3170</v>
      </c>
      <c r="C976" t="s">
        <v>3171</v>
      </c>
      <c r="D976">
        <f t="shared" si="18"/>
        <v>2365</v>
      </c>
      <c r="F976" s="49" t="s">
        <v>566</v>
      </c>
    </row>
    <row r="977" spans="1:6" x14ac:dyDescent="0.25">
      <c r="A977">
        <v>143707</v>
      </c>
      <c r="B977" t="s">
        <v>3172</v>
      </c>
      <c r="C977" t="s">
        <v>3174</v>
      </c>
      <c r="D977">
        <f t="shared" si="18"/>
        <v>143707</v>
      </c>
      <c r="E977" s="48" t="s">
        <v>2912</v>
      </c>
      <c r="F977" s="48"/>
    </row>
    <row r="978" spans="1:6" x14ac:dyDescent="0.25">
      <c r="A978">
        <v>2369</v>
      </c>
      <c r="B978" t="s">
        <v>3173</v>
      </c>
      <c r="C978" t="s">
        <v>333</v>
      </c>
      <c r="D978">
        <f t="shared" si="18"/>
        <v>2369</v>
      </c>
      <c r="F978" s="49" t="s">
        <v>566</v>
      </c>
    </row>
    <row r="979" spans="1:6" x14ac:dyDescent="0.25">
      <c r="A979" t="s">
        <v>23</v>
      </c>
      <c r="B979" t="s">
        <v>2736</v>
      </c>
      <c r="C979" t="s">
        <v>12</v>
      </c>
      <c r="D979" t="str">
        <f t="shared" si="18"/>
        <v xml:space="preserve"> </v>
      </c>
      <c r="F979" s="49" t="s">
        <v>23</v>
      </c>
    </row>
    <row r="980" spans="1:6" x14ac:dyDescent="0.25">
      <c r="A980">
        <v>5128</v>
      </c>
      <c r="B980" t="s">
        <v>2734</v>
      </c>
      <c r="C980" t="s">
        <v>12</v>
      </c>
      <c r="D980">
        <v>5128</v>
      </c>
      <c r="E980" t="s">
        <v>23</v>
      </c>
      <c r="F980" s="49" t="s">
        <v>3470</v>
      </c>
    </row>
    <row r="981" spans="1:6" x14ac:dyDescent="0.25">
      <c r="A981">
        <v>5162</v>
      </c>
      <c r="B981" t="s">
        <v>3055</v>
      </c>
      <c r="C981" t="s">
        <v>12</v>
      </c>
      <c r="D981">
        <f t="shared" si="18"/>
        <v>5162</v>
      </c>
      <c r="F981" s="49" t="s">
        <v>861</v>
      </c>
    </row>
    <row r="982" spans="1:6" x14ac:dyDescent="0.25">
      <c r="A982">
        <v>2373</v>
      </c>
      <c r="B982" t="s">
        <v>3685</v>
      </c>
      <c r="C982" t="s">
        <v>36</v>
      </c>
      <c r="D982">
        <f t="shared" si="18"/>
        <v>2373</v>
      </c>
      <c r="F982" s="49" t="s">
        <v>566</v>
      </c>
    </row>
    <row r="983" spans="1:6" x14ac:dyDescent="0.25">
      <c r="A983">
        <v>2367</v>
      </c>
      <c r="B983" t="s">
        <v>2632</v>
      </c>
      <c r="C983" t="s">
        <v>3178</v>
      </c>
      <c r="D983">
        <f t="shared" si="18"/>
        <v>2367</v>
      </c>
      <c r="F983" s="49" t="s">
        <v>566</v>
      </c>
    </row>
    <row r="984" spans="1:6" x14ac:dyDescent="0.25">
      <c r="A984">
        <v>2370</v>
      </c>
      <c r="B984" t="s">
        <v>2598</v>
      </c>
      <c r="C984" t="s">
        <v>3178</v>
      </c>
      <c r="D984">
        <f t="shared" si="18"/>
        <v>2370</v>
      </c>
      <c r="F984" s="49" t="s">
        <v>566</v>
      </c>
    </row>
    <row r="985" spans="1:6" x14ac:dyDescent="0.25">
      <c r="A985">
        <v>2403</v>
      </c>
      <c r="B985" t="s">
        <v>2654</v>
      </c>
      <c r="C985" t="s">
        <v>3178</v>
      </c>
      <c r="D985">
        <f t="shared" si="18"/>
        <v>2403</v>
      </c>
      <c r="F985" s="49" t="s">
        <v>566</v>
      </c>
    </row>
    <row r="986" spans="1:6" x14ac:dyDescent="0.25">
      <c r="A986">
        <v>2372</v>
      </c>
      <c r="B986" t="s">
        <v>3175</v>
      </c>
      <c r="C986" t="s">
        <v>3178</v>
      </c>
      <c r="D986">
        <f t="shared" si="18"/>
        <v>2372</v>
      </c>
      <c r="F986" s="49" t="s">
        <v>566</v>
      </c>
    </row>
    <row r="987" spans="1:6" x14ac:dyDescent="0.25">
      <c r="A987">
        <v>2402</v>
      </c>
      <c r="B987" t="s">
        <v>3176</v>
      </c>
      <c r="C987" t="s">
        <v>3178</v>
      </c>
      <c r="D987">
        <f t="shared" si="18"/>
        <v>2402</v>
      </c>
      <c r="F987" s="49" t="s">
        <v>566</v>
      </c>
    </row>
    <row r="988" spans="1:6" x14ac:dyDescent="0.25">
      <c r="A988">
        <v>2363</v>
      </c>
      <c r="B988" t="s">
        <v>3672</v>
      </c>
      <c r="C988" t="s">
        <v>126</v>
      </c>
      <c r="D988">
        <f t="shared" si="18"/>
        <v>2363</v>
      </c>
      <c r="F988" s="49" t="s">
        <v>566</v>
      </c>
    </row>
    <row r="989" spans="1:6" x14ac:dyDescent="0.25">
      <c r="A989">
        <v>4101</v>
      </c>
      <c r="B989" t="s">
        <v>3179</v>
      </c>
      <c r="C989" t="s">
        <v>3463</v>
      </c>
      <c r="D989">
        <f t="shared" si="18"/>
        <v>4101</v>
      </c>
      <c r="E989" s="48" t="s">
        <v>2912</v>
      </c>
      <c r="F989" s="48"/>
    </row>
    <row r="990" spans="1:6" x14ac:dyDescent="0.25">
      <c r="A990">
        <v>143710</v>
      </c>
      <c r="B990" t="s">
        <v>3185</v>
      </c>
      <c r="C990" t="s">
        <v>3186</v>
      </c>
      <c r="D990">
        <f t="shared" si="18"/>
        <v>143710</v>
      </c>
      <c r="E990" s="48" t="s">
        <v>2912</v>
      </c>
      <c r="F990" s="48"/>
    </row>
    <row r="991" spans="1:6" x14ac:dyDescent="0.25">
      <c r="A991">
        <v>4105</v>
      </c>
      <c r="B991" t="s">
        <v>3196</v>
      </c>
      <c r="C991" t="s">
        <v>3700</v>
      </c>
      <c r="D991">
        <v>4105</v>
      </c>
      <c r="E991" s="48" t="s">
        <v>2912</v>
      </c>
      <c r="F991" s="48"/>
    </row>
    <row r="992" spans="1:6" x14ac:dyDescent="0.25">
      <c r="A992">
        <v>2364</v>
      </c>
      <c r="B992" t="s">
        <v>3199</v>
      </c>
      <c r="C992" t="s">
        <v>3072</v>
      </c>
      <c r="D992">
        <f t="shared" si="18"/>
        <v>2364</v>
      </c>
      <c r="F992" s="49" t="s">
        <v>861</v>
      </c>
    </row>
    <row r="993" spans="1:11" x14ac:dyDescent="0.25">
      <c r="A993">
        <v>2374</v>
      </c>
      <c r="B993" t="s">
        <v>2682</v>
      </c>
      <c r="C993" t="s">
        <v>2515</v>
      </c>
      <c r="D993">
        <f t="shared" si="18"/>
        <v>2374</v>
      </c>
      <c r="F993" s="49" t="s">
        <v>566</v>
      </c>
    </row>
    <row r="994" spans="1:11" x14ac:dyDescent="0.25">
      <c r="A994">
        <v>2400</v>
      </c>
      <c r="B994" t="s">
        <v>3200</v>
      </c>
      <c r="C994" t="s">
        <v>36</v>
      </c>
      <c r="D994">
        <f t="shared" si="18"/>
        <v>2400</v>
      </c>
      <c r="F994" s="49" t="s">
        <v>566</v>
      </c>
    </row>
    <row r="995" spans="1:11" x14ac:dyDescent="0.25">
      <c r="A995">
        <v>2389</v>
      </c>
      <c r="B995" t="s">
        <v>3203</v>
      </c>
      <c r="C995" t="s">
        <v>41</v>
      </c>
      <c r="D995">
        <f t="shared" si="18"/>
        <v>2389</v>
      </c>
      <c r="F995" s="49" t="s">
        <v>861</v>
      </c>
    </row>
    <row r="996" spans="1:11" x14ac:dyDescent="0.25">
      <c r="A996" t="s">
        <v>23</v>
      </c>
      <c r="B996" t="s">
        <v>3202</v>
      </c>
      <c r="C996" t="s">
        <v>41</v>
      </c>
      <c r="D996" t="str">
        <f t="shared" si="18"/>
        <v xml:space="preserve"> </v>
      </c>
      <c r="F996" s="49" t="s">
        <v>23</v>
      </c>
    </row>
    <row r="997" spans="1:11" x14ac:dyDescent="0.25">
      <c r="A997">
        <v>2601</v>
      </c>
      <c r="B997" s="5" t="s">
        <v>3686</v>
      </c>
      <c r="C997" t="s">
        <v>41</v>
      </c>
      <c r="D997">
        <f t="shared" si="18"/>
        <v>2601</v>
      </c>
      <c r="F997" s="49" t="s">
        <v>861</v>
      </c>
    </row>
    <row r="998" spans="1:11" x14ac:dyDescent="0.25">
      <c r="A998" t="s">
        <v>23</v>
      </c>
      <c r="B998" t="s">
        <v>3063</v>
      </c>
      <c r="C998" t="s">
        <v>140</v>
      </c>
      <c r="D998" t="str">
        <f t="shared" si="18"/>
        <v xml:space="preserve"> </v>
      </c>
      <c r="F998" s="49" t="s">
        <v>23</v>
      </c>
    </row>
    <row r="999" spans="1:11" x14ac:dyDescent="0.25">
      <c r="A999" t="s">
        <v>3142</v>
      </c>
      <c r="B999" t="s">
        <v>2500</v>
      </c>
      <c r="C999" t="s">
        <v>109</v>
      </c>
      <c r="D999" t="str">
        <f t="shared" si="18"/>
        <v xml:space="preserve">  </v>
      </c>
      <c r="F999" s="49" t="s">
        <v>23</v>
      </c>
    </row>
    <row r="1000" spans="1:11" x14ac:dyDescent="0.25">
      <c r="A1000">
        <v>2602</v>
      </c>
      <c r="B1000" t="s">
        <v>3474</v>
      </c>
      <c r="C1000" t="s">
        <v>3208</v>
      </c>
      <c r="D1000">
        <f t="shared" si="18"/>
        <v>2602</v>
      </c>
      <c r="F1000" s="49" t="s">
        <v>566</v>
      </c>
    </row>
    <row r="1001" spans="1:11" x14ac:dyDescent="0.25">
      <c r="B1001" t="s">
        <v>3209</v>
      </c>
      <c r="C1001" t="s">
        <v>3208</v>
      </c>
      <c r="D1001">
        <f t="shared" si="18"/>
        <v>0</v>
      </c>
      <c r="F1001" s="49" t="s">
        <v>566</v>
      </c>
    </row>
    <row r="1002" spans="1:11" x14ac:dyDescent="0.25">
      <c r="A1002">
        <v>2604</v>
      </c>
      <c r="B1002" t="s">
        <v>3210</v>
      </c>
      <c r="C1002" t="s">
        <v>270</v>
      </c>
      <c r="D1002">
        <f t="shared" si="18"/>
        <v>2604</v>
      </c>
      <c r="F1002" s="49" t="s">
        <v>566</v>
      </c>
    </row>
    <row r="1003" spans="1:11" x14ac:dyDescent="0.25">
      <c r="A1003">
        <v>2584</v>
      </c>
      <c r="B1003" t="s">
        <v>3211</v>
      </c>
      <c r="C1003" t="s">
        <v>22</v>
      </c>
      <c r="D1003">
        <f t="shared" si="18"/>
        <v>2584</v>
      </c>
      <c r="F1003" s="49" t="s">
        <v>566</v>
      </c>
      <c r="K1003" s="49"/>
    </row>
    <row r="1004" spans="1:11" x14ac:dyDescent="0.25">
      <c r="A1004" t="s">
        <v>23</v>
      </c>
      <c r="B1004" t="s">
        <v>3212</v>
      </c>
      <c r="C1004" t="s">
        <v>22</v>
      </c>
      <c r="D1004" t="s">
        <v>23</v>
      </c>
      <c r="F1004" s="49" t="s">
        <v>23</v>
      </c>
    </row>
    <row r="1005" spans="1:11" x14ac:dyDescent="0.25">
      <c r="A1005">
        <v>2550</v>
      </c>
      <c r="B1005" t="s">
        <v>3213</v>
      </c>
      <c r="C1005" t="s">
        <v>75</v>
      </c>
      <c r="D1005">
        <f t="shared" si="18"/>
        <v>2550</v>
      </c>
      <c r="F1005" s="49" t="s">
        <v>566</v>
      </c>
    </row>
    <row r="1006" spans="1:11" x14ac:dyDescent="0.25">
      <c r="A1006">
        <v>2535</v>
      </c>
      <c r="B1006" t="s">
        <v>3214</v>
      </c>
      <c r="C1006" t="s">
        <v>75</v>
      </c>
      <c r="D1006">
        <f t="shared" si="18"/>
        <v>2535</v>
      </c>
      <c r="F1006" s="49" t="s">
        <v>566</v>
      </c>
    </row>
    <row r="1007" spans="1:11" x14ac:dyDescent="0.25">
      <c r="A1007">
        <v>144453</v>
      </c>
      <c r="B1007" t="s">
        <v>1430</v>
      </c>
      <c r="C1007" t="s">
        <v>75</v>
      </c>
      <c r="D1007">
        <f t="shared" si="18"/>
        <v>144453</v>
      </c>
      <c r="F1007" s="49" t="s">
        <v>3216</v>
      </c>
    </row>
    <row r="1008" spans="1:11" x14ac:dyDescent="0.25">
      <c r="A1008">
        <v>2545</v>
      </c>
      <c r="B1008" t="s">
        <v>3217</v>
      </c>
      <c r="C1008" t="s">
        <v>489</v>
      </c>
      <c r="D1008">
        <f t="shared" si="18"/>
        <v>2545</v>
      </c>
      <c r="F1008" s="49" t="s">
        <v>566</v>
      </c>
    </row>
    <row r="1009" spans="1:7" x14ac:dyDescent="0.25">
      <c r="A1009">
        <v>2551</v>
      </c>
      <c r="B1009" t="s">
        <v>1197</v>
      </c>
      <c r="C1009" t="s">
        <v>489</v>
      </c>
      <c r="D1009">
        <f t="shared" si="18"/>
        <v>2551</v>
      </c>
      <c r="F1009" s="49" t="s">
        <v>566</v>
      </c>
    </row>
    <row r="1010" spans="1:7" x14ac:dyDescent="0.25">
      <c r="A1010">
        <v>2546</v>
      </c>
      <c r="B1010" t="s">
        <v>1199</v>
      </c>
      <c r="C1010" t="s">
        <v>489</v>
      </c>
      <c r="D1010">
        <f t="shared" si="18"/>
        <v>2546</v>
      </c>
      <c r="F1010" s="49" t="s">
        <v>566</v>
      </c>
    </row>
    <row r="1011" spans="1:7" x14ac:dyDescent="0.25">
      <c r="A1011">
        <v>2531</v>
      </c>
      <c r="B1011" t="s">
        <v>3218</v>
      </c>
      <c r="C1011" t="s">
        <v>621</v>
      </c>
      <c r="D1011">
        <f t="shared" si="18"/>
        <v>2531</v>
      </c>
      <c r="F1011" s="49" t="s">
        <v>860</v>
      </c>
      <c r="G1011" s="49" t="s">
        <v>23</v>
      </c>
    </row>
    <row r="1012" spans="1:7" x14ac:dyDescent="0.25">
      <c r="A1012">
        <v>2530</v>
      </c>
      <c r="B1012" t="s">
        <v>3223</v>
      </c>
      <c r="C1012" t="s">
        <v>3224</v>
      </c>
      <c r="D1012">
        <f t="shared" si="18"/>
        <v>2530</v>
      </c>
      <c r="F1012" s="49" t="s">
        <v>861</v>
      </c>
    </row>
    <row r="1013" spans="1:7" x14ac:dyDescent="0.25">
      <c r="A1013">
        <v>2552</v>
      </c>
      <c r="B1013" t="s">
        <v>3225</v>
      </c>
      <c r="C1013" t="s">
        <v>1225</v>
      </c>
      <c r="D1013">
        <f t="shared" si="18"/>
        <v>2552</v>
      </c>
      <c r="F1013" s="49" t="s">
        <v>860</v>
      </c>
    </row>
    <row r="1014" spans="1:7" x14ac:dyDescent="0.25">
      <c r="A1014">
        <v>2515</v>
      </c>
      <c r="B1014" t="s">
        <v>1310</v>
      </c>
      <c r="C1014" t="s">
        <v>1225</v>
      </c>
      <c r="D1014">
        <f t="shared" si="18"/>
        <v>2515</v>
      </c>
      <c r="F1014" s="49" t="s">
        <v>860</v>
      </c>
    </row>
    <row r="1015" spans="1:7" x14ac:dyDescent="0.25">
      <c r="A1015">
        <v>2512</v>
      </c>
      <c r="B1015" t="s">
        <v>3453</v>
      </c>
      <c r="C1015" t="s">
        <v>1225</v>
      </c>
      <c r="D1015">
        <f t="shared" si="18"/>
        <v>2512</v>
      </c>
      <c r="F1015" s="49" t="s">
        <v>860</v>
      </c>
    </row>
    <row r="1016" spans="1:7" x14ac:dyDescent="0.25">
      <c r="A1016">
        <v>2548</v>
      </c>
      <c r="B1016" t="s">
        <v>558</v>
      </c>
      <c r="C1016" t="s">
        <v>1225</v>
      </c>
      <c r="D1016">
        <f t="shared" si="18"/>
        <v>2548</v>
      </c>
      <c r="F1016" s="49" t="s">
        <v>860</v>
      </c>
    </row>
    <row r="1017" spans="1:7" x14ac:dyDescent="0.25">
      <c r="A1017" t="s">
        <v>23</v>
      </c>
      <c r="B1017" t="s">
        <v>2122</v>
      </c>
      <c r="C1017" t="s">
        <v>1225</v>
      </c>
      <c r="D1017" t="str">
        <f t="shared" si="18"/>
        <v xml:space="preserve"> </v>
      </c>
      <c r="F1017" s="49" t="s">
        <v>3944</v>
      </c>
    </row>
    <row r="1018" spans="1:7" x14ac:dyDescent="0.25">
      <c r="A1018">
        <v>2540</v>
      </c>
      <c r="B1018" t="s">
        <v>2143</v>
      </c>
      <c r="C1018" t="s">
        <v>1225</v>
      </c>
      <c r="D1018">
        <f t="shared" si="18"/>
        <v>2540</v>
      </c>
      <c r="F1018" s="49" t="s">
        <v>860</v>
      </c>
    </row>
    <row r="1019" spans="1:7" x14ac:dyDescent="0.25">
      <c r="A1019">
        <v>2525</v>
      </c>
      <c r="B1019" t="s">
        <v>3227</v>
      </c>
      <c r="C1019" t="s">
        <v>1225</v>
      </c>
      <c r="D1019">
        <f t="shared" si="18"/>
        <v>2525</v>
      </c>
      <c r="F1019" s="49" t="s">
        <v>860</v>
      </c>
    </row>
    <row r="1020" spans="1:7" x14ac:dyDescent="0.25">
      <c r="A1020">
        <v>2527</v>
      </c>
      <c r="B1020" t="s">
        <v>2473</v>
      </c>
      <c r="C1020" t="s">
        <v>1225</v>
      </c>
      <c r="D1020">
        <f t="shared" si="18"/>
        <v>2527</v>
      </c>
      <c r="F1020" s="49" t="s">
        <v>860</v>
      </c>
    </row>
    <row r="1021" spans="1:7" x14ac:dyDescent="0.25">
      <c r="A1021">
        <v>2511</v>
      </c>
      <c r="B1021" t="s">
        <v>3228</v>
      </c>
      <c r="C1021" t="s">
        <v>1225</v>
      </c>
      <c r="D1021">
        <f t="shared" ref="D1021:D1084" si="19">A1021</f>
        <v>2511</v>
      </c>
      <c r="F1021" s="49" t="s">
        <v>860</v>
      </c>
    </row>
    <row r="1022" spans="1:7" x14ac:dyDescent="0.25">
      <c r="A1022">
        <v>2547</v>
      </c>
      <c r="B1022" t="s">
        <v>1918</v>
      </c>
      <c r="C1022" t="s">
        <v>1225</v>
      </c>
      <c r="D1022">
        <f t="shared" si="19"/>
        <v>2547</v>
      </c>
      <c r="F1022" s="49" t="s">
        <v>860</v>
      </c>
    </row>
    <row r="1023" spans="1:7" x14ac:dyDescent="0.25">
      <c r="A1023">
        <v>2537</v>
      </c>
      <c r="B1023" t="s">
        <v>3229</v>
      </c>
      <c r="C1023" t="s">
        <v>1225</v>
      </c>
      <c r="D1023">
        <f t="shared" si="19"/>
        <v>2537</v>
      </c>
      <c r="F1023" s="49" t="s">
        <v>860</v>
      </c>
    </row>
    <row r="1024" spans="1:7" x14ac:dyDescent="0.25">
      <c r="A1024">
        <v>2532</v>
      </c>
      <c r="B1024" t="s">
        <v>3230</v>
      </c>
      <c r="C1024" t="s">
        <v>1225</v>
      </c>
      <c r="D1024">
        <f t="shared" si="19"/>
        <v>2532</v>
      </c>
      <c r="F1024" s="49" t="s">
        <v>860</v>
      </c>
    </row>
    <row r="1025" spans="1:7" x14ac:dyDescent="0.25">
      <c r="A1025">
        <v>1315</v>
      </c>
      <c r="B1025" t="s">
        <v>3397</v>
      </c>
      <c r="C1025" t="s">
        <v>251</v>
      </c>
      <c r="D1025">
        <f t="shared" si="19"/>
        <v>1315</v>
      </c>
      <c r="F1025" s="49" t="s">
        <v>3233</v>
      </c>
    </row>
    <row r="1026" spans="1:7" x14ac:dyDescent="0.25">
      <c r="A1026">
        <v>2543</v>
      </c>
      <c r="B1026" t="s">
        <v>3234</v>
      </c>
      <c r="C1026" t="s">
        <v>251</v>
      </c>
      <c r="D1026">
        <f t="shared" si="19"/>
        <v>2543</v>
      </c>
      <c r="F1026" s="49" t="s">
        <v>860</v>
      </c>
    </row>
    <row r="1027" spans="1:7" x14ac:dyDescent="0.25">
      <c r="A1027">
        <v>2544</v>
      </c>
      <c r="B1027" t="s">
        <v>3427</v>
      </c>
      <c r="C1027" t="s">
        <v>251</v>
      </c>
      <c r="D1027">
        <f t="shared" si="19"/>
        <v>2544</v>
      </c>
      <c r="F1027" s="49" t="s">
        <v>860</v>
      </c>
    </row>
    <row r="1028" spans="1:7" x14ac:dyDescent="0.25">
      <c r="A1028">
        <v>2542</v>
      </c>
      <c r="B1028" t="s">
        <v>3236</v>
      </c>
      <c r="C1028" t="s">
        <v>32</v>
      </c>
      <c r="D1028">
        <f t="shared" si="19"/>
        <v>2542</v>
      </c>
      <c r="F1028" s="49" t="s">
        <v>860</v>
      </c>
    </row>
    <row r="1029" spans="1:7" x14ac:dyDescent="0.25">
      <c r="A1029">
        <v>2554</v>
      </c>
      <c r="B1029" t="s">
        <v>3237</v>
      </c>
      <c r="C1029" t="s">
        <v>32</v>
      </c>
      <c r="D1029">
        <f t="shared" si="19"/>
        <v>2554</v>
      </c>
      <c r="F1029" s="49" t="s">
        <v>860</v>
      </c>
    </row>
    <row r="1030" spans="1:7" x14ac:dyDescent="0.25">
      <c r="A1030" t="s">
        <v>23</v>
      </c>
      <c r="B1030" t="s">
        <v>3238</v>
      </c>
      <c r="C1030" t="s">
        <v>32</v>
      </c>
      <c r="D1030" t="str">
        <f t="shared" si="19"/>
        <v xml:space="preserve"> </v>
      </c>
      <c r="F1030" s="49" t="s">
        <v>566</v>
      </c>
      <c r="G1030" s="49" t="s">
        <v>3876</v>
      </c>
    </row>
    <row r="1031" spans="1:7" x14ac:dyDescent="0.25">
      <c r="A1031" t="s">
        <v>23</v>
      </c>
      <c r="B1031" t="s">
        <v>3239</v>
      </c>
      <c r="C1031" t="s">
        <v>32</v>
      </c>
      <c r="D1031" t="str">
        <f t="shared" si="19"/>
        <v xml:space="preserve"> </v>
      </c>
      <c r="F1031" s="49" t="s">
        <v>566</v>
      </c>
    </row>
    <row r="1032" spans="1:7" x14ac:dyDescent="0.25">
      <c r="A1032">
        <v>2519</v>
      </c>
      <c r="B1032" t="s">
        <v>3241</v>
      </c>
      <c r="C1032" t="s">
        <v>1225</v>
      </c>
      <c r="D1032">
        <f t="shared" si="19"/>
        <v>2519</v>
      </c>
      <c r="F1032" s="49" t="s">
        <v>566</v>
      </c>
    </row>
    <row r="1033" spans="1:7" x14ac:dyDescent="0.25">
      <c r="A1033">
        <v>2539</v>
      </c>
      <c r="B1033" t="s">
        <v>3242</v>
      </c>
      <c r="C1033" t="s">
        <v>1225</v>
      </c>
      <c r="D1033">
        <f t="shared" si="19"/>
        <v>2539</v>
      </c>
      <c r="F1033" s="49" t="s">
        <v>566</v>
      </c>
    </row>
    <row r="1034" spans="1:7" x14ac:dyDescent="0.25">
      <c r="A1034" t="s">
        <v>23</v>
      </c>
      <c r="B1034" t="s">
        <v>3243</v>
      </c>
      <c r="C1034" t="s">
        <v>1225</v>
      </c>
      <c r="D1034" t="str">
        <f t="shared" si="19"/>
        <v xml:space="preserve"> </v>
      </c>
      <c r="F1034" s="49" t="s">
        <v>3947</v>
      </c>
    </row>
    <row r="1035" spans="1:7" x14ac:dyDescent="0.25">
      <c r="A1035">
        <v>2517</v>
      </c>
      <c r="B1035" t="s">
        <v>1224</v>
      </c>
      <c r="C1035" t="s">
        <v>1225</v>
      </c>
      <c r="D1035">
        <f t="shared" si="19"/>
        <v>2517</v>
      </c>
      <c r="F1035" s="49" t="s">
        <v>566</v>
      </c>
    </row>
    <row r="1036" spans="1:7" x14ac:dyDescent="0.25">
      <c r="A1036">
        <v>2522</v>
      </c>
      <c r="B1036" t="s">
        <v>3244</v>
      </c>
      <c r="C1036" t="s">
        <v>1225</v>
      </c>
      <c r="D1036">
        <f t="shared" si="19"/>
        <v>2522</v>
      </c>
      <c r="F1036" s="49" t="s">
        <v>566</v>
      </c>
    </row>
    <row r="1037" spans="1:7" x14ac:dyDescent="0.25">
      <c r="A1037">
        <v>2541</v>
      </c>
      <c r="B1037" t="s">
        <v>3245</v>
      </c>
      <c r="C1037" t="s">
        <v>1225</v>
      </c>
      <c r="D1037">
        <f t="shared" si="19"/>
        <v>2541</v>
      </c>
      <c r="F1037" s="49" t="s">
        <v>566</v>
      </c>
    </row>
    <row r="1038" spans="1:7" x14ac:dyDescent="0.25">
      <c r="A1038">
        <v>2534</v>
      </c>
      <c r="B1038" t="s">
        <v>3246</v>
      </c>
      <c r="C1038" t="s">
        <v>1225</v>
      </c>
      <c r="D1038">
        <f t="shared" si="19"/>
        <v>2534</v>
      </c>
      <c r="F1038" s="49" t="s">
        <v>566</v>
      </c>
    </row>
    <row r="1039" spans="1:7" x14ac:dyDescent="0.25">
      <c r="A1039">
        <v>2521</v>
      </c>
      <c r="B1039" t="s">
        <v>3247</v>
      </c>
      <c r="C1039" t="s">
        <v>1225</v>
      </c>
      <c r="D1039">
        <f t="shared" si="19"/>
        <v>2521</v>
      </c>
      <c r="F1039" s="49" t="s">
        <v>566</v>
      </c>
    </row>
    <row r="1040" spans="1:7" x14ac:dyDescent="0.25">
      <c r="A1040">
        <v>2510</v>
      </c>
      <c r="B1040" t="s">
        <v>3248</v>
      </c>
      <c r="C1040" t="s">
        <v>1225</v>
      </c>
      <c r="D1040">
        <f t="shared" si="19"/>
        <v>2510</v>
      </c>
      <c r="F1040" s="49" t="s">
        <v>566</v>
      </c>
    </row>
    <row r="1041" spans="1:6" x14ac:dyDescent="0.25">
      <c r="A1041">
        <v>2523</v>
      </c>
      <c r="B1041" t="s">
        <v>3249</v>
      </c>
      <c r="C1041" t="s">
        <v>22</v>
      </c>
      <c r="D1041">
        <f t="shared" si="19"/>
        <v>2523</v>
      </c>
      <c r="F1041" s="49" t="s">
        <v>566</v>
      </c>
    </row>
    <row r="1042" spans="1:6" x14ac:dyDescent="0.25">
      <c r="A1042">
        <v>2506</v>
      </c>
      <c r="B1042" t="s">
        <v>3250</v>
      </c>
      <c r="C1042" t="s">
        <v>3251</v>
      </c>
      <c r="D1042">
        <f t="shared" si="19"/>
        <v>2506</v>
      </c>
      <c r="F1042" s="49" t="s">
        <v>566</v>
      </c>
    </row>
    <row r="1043" spans="1:6" x14ac:dyDescent="0.25">
      <c r="A1043">
        <v>2507</v>
      </c>
      <c r="B1043" t="s">
        <v>1151</v>
      </c>
      <c r="C1043" t="s">
        <v>38</v>
      </c>
      <c r="D1043">
        <f t="shared" si="19"/>
        <v>2507</v>
      </c>
      <c r="F1043" s="49" t="s">
        <v>566</v>
      </c>
    </row>
    <row r="1044" spans="1:6" x14ac:dyDescent="0.25">
      <c r="A1044">
        <v>2362</v>
      </c>
      <c r="B1044" t="s">
        <v>3253</v>
      </c>
      <c r="C1044" t="s">
        <v>38</v>
      </c>
      <c r="D1044">
        <f t="shared" si="19"/>
        <v>2362</v>
      </c>
      <c r="F1044" s="49" t="s">
        <v>566</v>
      </c>
    </row>
    <row r="1045" spans="1:6" x14ac:dyDescent="0.25">
      <c r="A1045">
        <v>2508</v>
      </c>
      <c r="B1045" t="s">
        <v>3256</v>
      </c>
      <c r="C1045" t="s">
        <v>38</v>
      </c>
      <c r="D1045">
        <f t="shared" si="19"/>
        <v>2508</v>
      </c>
      <c r="F1045" s="49" t="s">
        <v>566</v>
      </c>
    </row>
    <row r="1046" spans="1:6" x14ac:dyDescent="0.25">
      <c r="A1046">
        <v>2509</v>
      </c>
      <c r="B1046" t="s">
        <v>3257</v>
      </c>
      <c r="C1046" t="s">
        <v>38</v>
      </c>
      <c r="D1046">
        <f t="shared" si="19"/>
        <v>2509</v>
      </c>
      <c r="F1046" s="49" t="s">
        <v>566</v>
      </c>
    </row>
    <row r="1047" spans="1:6" x14ac:dyDescent="0.25">
      <c r="A1047">
        <v>7047</v>
      </c>
      <c r="B1047" s="3" t="s">
        <v>3258</v>
      </c>
      <c r="C1047" t="s">
        <v>22</v>
      </c>
      <c r="D1047">
        <f t="shared" si="19"/>
        <v>7047</v>
      </c>
      <c r="F1047" s="3" t="s">
        <v>538</v>
      </c>
    </row>
    <row r="1048" spans="1:6" x14ac:dyDescent="0.25">
      <c r="B1048" t="s">
        <v>3259</v>
      </c>
      <c r="C1048" t="s">
        <v>22</v>
      </c>
      <c r="D1048">
        <f t="shared" si="19"/>
        <v>0</v>
      </c>
      <c r="F1048" s="49" t="s">
        <v>860</v>
      </c>
    </row>
    <row r="1049" spans="1:6" x14ac:dyDescent="0.25">
      <c r="A1049">
        <v>2596</v>
      </c>
      <c r="B1049" t="s">
        <v>1753</v>
      </c>
      <c r="C1049" t="s">
        <v>284</v>
      </c>
      <c r="D1049">
        <f t="shared" si="19"/>
        <v>2596</v>
      </c>
      <c r="F1049" s="49" t="s">
        <v>566</v>
      </c>
    </row>
    <row r="1050" spans="1:6" x14ac:dyDescent="0.25">
      <c r="A1050">
        <v>2529</v>
      </c>
      <c r="B1050" t="s">
        <v>3260</v>
      </c>
      <c r="C1050" t="s">
        <v>284</v>
      </c>
      <c r="D1050">
        <f t="shared" si="19"/>
        <v>2529</v>
      </c>
      <c r="F1050" s="49" t="s">
        <v>566</v>
      </c>
    </row>
    <row r="1051" spans="1:6" x14ac:dyDescent="0.25">
      <c r="A1051">
        <v>2577</v>
      </c>
      <c r="B1051" t="s">
        <v>3261</v>
      </c>
      <c r="C1051" t="s">
        <v>284</v>
      </c>
      <c r="D1051">
        <f t="shared" si="19"/>
        <v>2577</v>
      </c>
      <c r="F1051" s="49" t="s">
        <v>566</v>
      </c>
    </row>
    <row r="1052" spans="1:6" x14ac:dyDescent="0.25">
      <c r="A1052">
        <v>2513</v>
      </c>
      <c r="B1052" t="s">
        <v>1242</v>
      </c>
      <c r="C1052" t="s">
        <v>284</v>
      </c>
      <c r="D1052">
        <f t="shared" si="19"/>
        <v>2513</v>
      </c>
      <c r="F1052" s="49" t="s">
        <v>566</v>
      </c>
    </row>
    <row r="1053" spans="1:6" x14ac:dyDescent="0.25">
      <c r="A1053">
        <v>2549</v>
      </c>
      <c r="B1053" t="s">
        <v>3262</v>
      </c>
      <c r="C1053" t="s">
        <v>284</v>
      </c>
      <c r="D1053">
        <f t="shared" si="19"/>
        <v>2549</v>
      </c>
      <c r="F1053" s="49" t="s">
        <v>566</v>
      </c>
    </row>
    <row r="1054" spans="1:6" x14ac:dyDescent="0.25">
      <c r="A1054">
        <v>2524</v>
      </c>
      <c r="B1054" t="s">
        <v>3436</v>
      </c>
      <c r="C1054" t="s">
        <v>284</v>
      </c>
      <c r="D1054">
        <f t="shared" si="19"/>
        <v>2524</v>
      </c>
      <c r="F1054" s="49" t="s">
        <v>566</v>
      </c>
    </row>
    <row r="1055" spans="1:6" x14ac:dyDescent="0.25">
      <c r="A1055">
        <v>2514</v>
      </c>
      <c r="B1055" t="s">
        <v>379</v>
      </c>
      <c r="C1055" t="s">
        <v>284</v>
      </c>
      <c r="D1055">
        <f t="shared" si="19"/>
        <v>2514</v>
      </c>
      <c r="F1055" s="49" t="s">
        <v>566</v>
      </c>
    </row>
    <row r="1056" spans="1:6" x14ac:dyDescent="0.25">
      <c r="A1056">
        <v>2598</v>
      </c>
      <c r="B1056" t="s">
        <v>380</v>
      </c>
      <c r="C1056" t="s">
        <v>284</v>
      </c>
      <c r="D1056">
        <f t="shared" si="19"/>
        <v>2598</v>
      </c>
      <c r="F1056" s="49" t="s">
        <v>566</v>
      </c>
    </row>
    <row r="1057" spans="1:6" x14ac:dyDescent="0.25">
      <c r="A1057">
        <v>2578</v>
      </c>
      <c r="B1057" t="s">
        <v>3264</v>
      </c>
      <c r="C1057" t="s">
        <v>284</v>
      </c>
      <c r="D1057">
        <f t="shared" si="19"/>
        <v>2578</v>
      </c>
      <c r="F1057" s="49" t="s">
        <v>566</v>
      </c>
    </row>
    <row r="1058" spans="1:6" x14ac:dyDescent="0.25">
      <c r="A1058">
        <v>2599</v>
      </c>
      <c r="B1058" t="s">
        <v>890</v>
      </c>
      <c r="C1058" t="s">
        <v>284</v>
      </c>
      <c r="D1058">
        <f t="shared" si="19"/>
        <v>2599</v>
      </c>
      <c r="F1058" s="49" t="s">
        <v>566</v>
      </c>
    </row>
    <row r="1059" spans="1:6" x14ac:dyDescent="0.25">
      <c r="A1059" t="s">
        <v>23</v>
      </c>
      <c r="B1059" t="s">
        <v>3265</v>
      </c>
      <c r="C1059" t="s">
        <v>284</v>
      </c>
      <c r="D1059" t="s">
        <v>23</v>
      </c>
      <c r="F1059" s="49" t="s">
        <v>3989</v>
      </c>
    </row>
    <row r="1060" spans="1:6" x14ac:dyDescent="0.25">
      <c r="A1060">
        <v>2588</v>
      </c>
      <c r="B1060" t="s">
        <v>3266</v>
      </c>
      <c r="C1060" t="s">
        <v>284</v>
      </c>
      <c r="D1060">
        <f t="shared" si="19"/>
        <v>2588</v>
      </c>
      <c r="F1060" s="49" t="s">
        <v>566</v>
      </c>
    </row>
    <row r="1061" spans="1:6" x14ac:dyDescent="0.25">
      <c r="A1061">
        <v>2505</v>
      </c>
      <c r="B1061" t="s">
        <v>2069</v>
      </c>
      <c r="C1061" t="s">
        <v>3268</v>
      </c>
      <c r="D1061">
        <f t="shared" si="19"/>
        <v>2505</v>
      </c>
      <c r="F1061" s="49" t="s">
        <v>860</v>
      </c>
    </row>
    <row r="1062" spans="1:6" x14ac:dyDescent="0.25">
      <c r="A1062">
        <v>2580</v>
      </c>
      <c r="B1062" t="s">
        <v>2444</v>
      </c>
      <c r="C1062" t="s">
        <v>3268</v>
      </c>
      <c r="D1062">
        <f t="shared" si="19"/>
        <v>2580</v>
      </c>
      <c r="F1062" s="49" t="s">
        <v>860</v>
      </c>
    </row>
    <row r="1063" spans="1:6" x14ac:dyDescent="0.25">
      <c r="A1063">
        <v>2592</v>
      </c>
      <c r="B1063" t="s">
        <v>936</v>
      </c>
      <c r="C1063" t="s">
        <v>340</v>
      </c>
      <c r="D1063">
        <f t="shared" si="19"/>
        <v>2592</v>
      </c>
      <c r="F1063" s="49" t="s">
        <v>566</v>
      </c>
    </row>
    <row r="1064" spans="1:6" x14ac:dyDescent="0.25">
      <c r="A1064">
        <v>2566</v>
      </c>
      <c r="B1064" t="str">
        <f>[7]A!$D51</f>
        <v>BEHAGUE FABIAN</v>
      </c>
      <c r="C1064" t="s">
        <v>340</v>
      </c>
      <c r="D1064">
        <f t="shared" si="19"/>
        <v>2566</v>
      </c>
      <c r="F1064" s="49" t="s">
        <v>566</v>
      </c>
    </row>
    <row r="1065" spans="1:6" x14ac:dyDescent="0.25">
      <c r="A1065">
        <v>2567</v>
      </c>
      <c r="B1065" t="s">
        <v>1659</v>
      </c>
      <c r="C1065" t="s">
        <v>340</v>
      </c>
      <c r="D1065">
        <f t="shared" si="19"/>
        <v>2567</v>
      </c>
      <c r="F1065" s="49" t="s">
        <v>566</v>
      </c>
    </row>
    <row r="1066" spans="1:6" x14ac:dyDescent="0.25">
      <c r="A1066">
        <v>2591</v>
      </c>
      <c r="B1066" t="s">
        <v>934</v>
      </c>
      <c r="C1066" t="s">
        <v>340</v>
      </c>
      <c r="D1066">
        <f t="shared" si="19"/>
        <v>2591</v>
      </c>
      <c r="F1066" s="49" t="s">
        <v>566</v>
      </c>
    </row>
    <row r="1067" spans="1:6" x14ac:dyDescent="0.25">
      <c r="A1067">
        <v>2570</v>
      </c>
      <c r="B1067" t="s">
        <v>933</v>
      </c>
      <c r="C1067" t="s">
        <v>340</v>
      </c>
      <c r="D1067">
        <f t="shared" si="19"/>
        <v>2570</v>
      </c>
      <c r="F1067" s="49" t="s">
        <v>566</v>
      </c>
    </row>
    <row r="1068" spans="1:6" x14ac:dyDescent="0.25">
      <c r="A1068">
        <v>2581</v>
      </c>
      <c r="B1068" t="s">
        <v>2058</v>
      </c>
      <c r="C1068" t="s">
        <v>342</v>
      </c>
      <c r="D1068">
        <f t="shared" si="19"/>
        <v>2581</v>
      </c>
      <c r="F1068" s="49" t="s">
        <v>566</v>
      </c>
    </row>
    <row r="1069" spans="1:6" x14ac:dyDescent="0.25">
      <c r="A1069">
        <v>2590</v>
      </c>
      <c r="B1069" t="s">
        <v>1818</v>
      </c>
      <c r="C1069" t="s">
        <v>342</v>
      </c>
      <c r="D1069">
        <f t="shared" si="19"/>
        <v>2590</v>
      </c>
      <c r="F1069" s="49" t="s">
        <v>860</v>
      </c>
    </row>
    <row r="1070" spans="1:6" x14ac:dyDescent="0.25">
      <c r="A1070">
        <v>2568</v>
      </c>
      <c r="B1070" t="s">
        <v>3272</v>
      </c>
      <c r="C1070" t="s">
        <v>59</v>
      </c>
      <c r="D1070">
        <f t="shared" si="19"/>
        <v>2568</v>
      </c>
      <c r="F1070" s="49" t="s">
        <v>860</v>
      </c>
    </row>
    <row r="1071" spans="1:6" x14ac:dyDescent="0.25">
      <c r="A1071">
        <v>2563</v>
      </c>
      <c r="B1071" t="s">
        <v>3273</v>
      </c>
      <c r="C1071" t="s">
        <v>59</v>
      </c>
      <c r="D1071">
        <f t="shared" si="19"/>
        <v>2563</v>
      </c>
      <c r="F1071" s="49" t="s">
        <v>3141</v>
      </c>
    </row>
    <row r="1072" spans="1:6" x14ac:dyDescent="0.25">
      <c r="A1072">
        <v>2576</v>
      </c>
      <c r="B1072" t="s">
        <v>3523</v>
      </c>
      <c r="C1072" t="s">
        <v>59</v>
      </c>
      <c r="D1072">
        <f t="shared" si="19"/>
        <v>2576</v>
      </c>
      <c r="F1072" s="49" t="s">
        <v>860</v>
      </c>
    </row>
    <row r="1073" spans="1:9" x14ac:dyDescent="0.25">
      <c r="A1073">
        <v>2562</v>
      </c>
      <c r="B1073" t="s">
        <v>3275</v>
      </c>
      <c r="C1073" t="s">
        <v>342</v>
      </c>
      <c r="D1073">
        <f t="shared" si="19"/>
        <v>2562</v>
      </c>
      <c r="F1073" s="49" t="s">
        <v>566</v>
      </c>
    </row>
    <row r="1074" spans="1:9" x14ac:dyDescent="0.25">
      <c r="A1074">
        <v>2586</v>
      </c>
      <c r="B1074" t="s">
        <v>3276</v>
      </c>
      <c r="C1074" t="s">
        <v>342</v>
      </c>
      <c r="D1074">
        <f t="shared" si="19"/>
        <v>2586</v>
      </c>
      <c r="F1074" s="49" t="s">
        <v>566</v>
      </c>
    </row>
    <row r="1075" spans="1:9" x14ac:dyDescent="0.25">
      <c r="A1075">
        <v>2565</v>
      </c>
      <c r="B1075" t="s">
        <v>3280</v>
      </c>
      <c r="C1075" t="s">
        <v>3277</v>
      </c>
      <c r="D1075">
        <f t="shared" si="19"/>
        <v>2565</v>
      </c>
      <c r="F1075" s="49" t="s">
        <v>566</v>
      </c>
    </row>
    <row r="1076" spans="1:9" x14ac:dyDescent="0.25">
      <c r="A1076">
        <v>2595</v>
      </c>
      <c r="B1076" t="s">
        <v>3282</v>
      </c>
      <c r="C1076" t="s">
        <v>3277</v>
      </c>
      <c r="D1076">
        <f t="shared" si="19"/>
        <v>2595</v>
      </c>
      <c r="F1076" s="49" t="s">
        <v>566</v>
      </c>
    </row>
    <row r="1077" spans="1:9" x14ac:dyDescent="0.25">
      <c r="A1077">
        <v>2569</v>
      </c>
      <c r="B1077" t="s">
        <v>3283</v>
      </c>
      <c r="C1077" t="s">
        <v>3277</v>
      </c>
      <c r="D1077">
        <f t="shared" si="19"/>
        <v>2569</v>
      </c>
      <c r="F1077" s="49" t="s">
        <v>566</v>
      </c>
    </row>
    <row r="1078" spans="1:9" x14ac:dyDescent="0.25">
      <c r="A1078">
        <v>2564</v>
      </c>
      <c r="B1078" t="s">
        <v>3281</v>
      </c>
      <c r="C1078" t="s">
        <v>3277</v>
      </c>
      <c r="D1078">
        <f t="shared" si="19"/>
        <v>2564</v>
      </c>
      <c r="F1078" s="49" t="s">
        <v>566</v>
      </c>
    </row>
    <row r="1079" spans="1:9" x14ac:dyDescent="0.25">
      <c r="A1079">
        <v>2575</v>
      </c>
      <c r="B1079" t="s">
        <v>3278</v>
      </c>
      <c r="C1079" t="s">
        <v>3277</v>
      </c>
      <c r="D1079">
        <f t="shared" si="19"/>
        <v>2575</v>
      </c>
      <c r="F1079" s="49" t="s">
        <v>566</v>
      </c>
      <c r="I1079" t="s">
        <v>3285</v>
      </c>
    </row>
    <row r="1080" spans="1:9" x14ac:dyDescent="0.25">
      <c r="A1080">
        <v>2593</v>
      </c>
      <c r="B1080" t="s">
        <v>3502</v>
      </c>
      <c r="C1080" t="s">
        <v>3277</v>
      </c>
      <c r="D1080">
        <f t="shared" si="19"/>
        <v>2593</v>
      </c>
      <c r="F1080" s="49" t="s">
        <v>566</v>
      </c>
    </row>
    <row r="1081" spans="1:9" x14ac:dyDescent="0.25">
      <c r="A1081">
        <v>2556</v>
      </c>
      <c r="B1081" t="s">
        <v>3279</v>
      </c>
      <c r="C1081" t="s">
        <v>3277</v>
      </c>
      <c r="D1081">
        <f t="shared" si="19"/>
        <v>2556</v>
      </c>
      <c r="F1081" s="49" t="s">
        <v>566</v>
      </c>
      <c r="I1081" t="s">
        <v>23</v>
      </c>
    </row>
    <row r="1082" spans="1:9" x14ac:dyDescent="0.25">
      <c r="A1082">
        <v>2572</v>
      </c>
      <c r="B1082" t="s">
        <v>3286</v>
      </c>
      <c r="C1082" t="s">
        <v>153</v>
      </c>
      <c r="D1082">
        <f t="shared" si="19"/>
        <v>2572</v>
      </c>
      <c r="F1082" s="49" t="s">
        <v>566</v>
      </c>
    </row>
    <row r="1083" spans="1:9" x14ac:dyDescent="0.25">
      <c r="A1083">
        <v>2573</v>
      </c>
      <c r="B1083" t="s">
        <v>3681</v>
      </c>
      <c r="C1083" t="s">
        <v>153</v>
      </c>
      <c r="D1083">
        <f t="shared" si="19"/>
        <v>2573</v>
      </c>
      <c r="F1083" s="49" t="s">
        <v>860</v>
      </c>
    </row>
    <row r="1084" spans="1:9" x14ac:dyDescent="0.25">
      <c r="A1084" t="s">
        <v>23</v>
      </c>
      <c r="B1084" t="s">
        <v>3288</v>
      </c>
      <c r="C1084" t="s">
        <v>17</v>
      </c>
      <c r="D1084" t="str">
        <f t="shared" si="19"/>
        <v xml:space="preserve"> </v>
      </c>
      <c r="F1084" s="49" t="s">
        <v>23</v>
      </c>
    </row>
    <row r="1085" spans="1:9" x14ac:dyDescent="0.25">
      <c r="A1085" t="s">
        <v>23</v>
      </c>
      <c r="B1085" t="s">
        <v>3289</v>
      </c>
      <c r="C1085" t="s">
        <v>17</v>
      </c>
      <c r="D1085" t="str">
        <f t="shared" ref="D1085:D1147" si="20">A1085</f>
        <v xml:space="preserve"> </v>
      </c>
      <c r="F1085" s="49" t="s">
        <v>3734</v>
      </c>
    </row>
    <row r="1086" spans="1:9" x14ac:dyDescent="0.25">
      <c r="A1086">
        <v>2528</v>
      </c>
      <c r="B1086" t="s">
        <v>3290</v>
      </c>
      <c r="C1086" t="s">
        <v>17</v>
      </c>
      <c r="D1086">
        <f t="shared" si="20"/>
        <v>2528</v>
      </c>
      <c r="F1086" s="49" t="s">
        <v>860</v>
      </c>
    </row>
    <row r="1087" spans="1:9" x14ac:dyDescent="0.25">
      <c r="A1087">
        <v>2557</v>
      </c>
      <c r="B1087" t="s">
        <v>3291</v>
      </c>
      <c r="C1087" t="s">
        <v>17</v>
      </c>
      <c r="D1087">
        <f t="shared" si="20"/>
        <v>2557</v>
      </c>
      <c r="F1087" s="49" t="s">
        <v>860</v>
      </c>
    </row>
    <row r="1088" spans="1:9" x14ac:dyDescent="0.25">
      <c r="A1088">
        <v>2574</v>
      </c>
      <c r="B1088" t="s">
        <v>3292</v>
      </c>
      <c r="C1088" t="s">
        <v>17</v>
      </c>
      <c r="D1088">
        <f t="shared" si="20"/>
        <v>2574</v>
      </c>
      <c r="F1088" s="49" t="s">
        <v>860</v>
      </c>
    </row>
    <row r="1089" spans="1:7" x14ac:dyDescent="0.25">
      <c r="A1089">
        <v>2594</v>
      </c>
      <c r="B1089" t="s">
        <v>4003</v>
      </c>
      <c r="C1089" t="s">
        <v>17</v>
      </c>
      <c r="D1089">
        <f t="shared" si="20"/>
        <v>2594</v>
      </c>
      <c r="F1089" s="49" t="s">
        <v>860</v>
      </c>
    </row>
    <row r="1090" spans="1:7" x14ac:dyDescent="0.25">
      <c r="A1090">
        <v>2559</v>
      </c>
      <c r="B1090" t="s">
        <v>3294</v>
      </c>
      <c r="C1090" t="s">
        <v>17</v>
      </c>
      <c r="D1090">
        <f t="shared" si="20"/>
        <v>2559</v>
      </c>
      <c r="F1090" s="49" t="s">
        <v>860</v>
      </c>
    </row>
    <row r="1091" spans="1:7" x14ac:dyDescent="0.25">
      <c r="A1091">
        <v>2558</v>
      </c>
      <c r="B1091" t="s">
        <v>3295</v>
      </c>
      <c r="C1091" t="s">
        <v>17</v>
      </c>
      <c r="D1091">
        <f t="shared" si="20"/>
        <v>2558</v>
      </c>
      <c r="F1091" s="49" t="s">
        <v>860</v>
      </c>
    </row>
    <row r="1092" spans="1:7" x14ac:dyDescent="0.25">
      <c r="A1092">
        <v>2571</v>
      </c>
      <c r="B1092" t="s">
        <v>3296</v>
      </c>
      <c r="C1092" t="s">
        <v>17</v>
      </c>
      <c r="D1092">
        <f t="shared" si="20"/>
        <v>2571</v>
      </c>
      <c r="F1092" s="49" t="s">
        <v>860</v>
      </c>
    </row>
    <row r="1093" spans="1:7" x14ac:dyDescent="0.25">
      <c r="A1093">
        <v>2560</v>
      </c>
      <c r="B1093" t="s">
        <v>3297</v>
      </c>
      <c r="C1093" t="s">
        <v>22</v>
      </c>
      <c r="D1093">
        <f t="shared" si="20"/>
        <v>2560</v>
      </c>
      <c r="F1093" s="49" t="s">
        <v>860</v>
      </c>
    </row>
    <row r="1094" spans="1:7" x14ac:dyDescent="0.25">
      <c r="A1094">
        <v>2561</v>
      </c>
      <c r="B1094" t="s">
        <v>3301</v>
      </c>
      <c r="C1094" t="s">
        <v>22</v>
      </c>
      <c r="D1094">
        <f t="shared" si="20"/>
        <v>2561</v>
      </c>
      <c r="F1094" s="49" t="s">
        <v>860</v>
      </c>
    </row>
    <row r="1095" spans="1:7" x14ac:dyDescent="0.25">
      <c r="A1095">
        <v>2442</v>
      </c>
      <c r="B1095" t="s">
        <v>3560</v>
      </c>
      <c r="C1095" t="s">
        <v>22</v>
      </c>
      <c r="D1095">
        <f t="shared" si="20"/>
        <v>2442</v>
      </c>
      <c r="F1095" s="49" t="s">
        <v>860</v>
      </c>
    </row>
    <row r="1096" spans="1:7" x14ac:dyDescent="0.25">
      <c r="A1096">
        <v>4467</v>
      </c>
      <c r="B1096" t="s">
        <v>3303</v>
      </c>
      <c r="C1096" t="s">
        <v>327</v>
      </c>
      <c r="D1096">
        <f t="shared" si="20"/>
        <v>4467</v>
      </c>
      <c r="F1096" s="49" t="s">
        <v>566</v>
      </c>
    </row>
    <row r="1097" spans="1:7" x14ac:dyDescent="0.25">
      <c r="A1097">
        <v>4466</v>
      </c>
      <c r="B1097" t="s">
        <v>3304</v>
      </c>
      <c r="C1097" t="s">
        <v>327</v>
      </c>
      <c r="D1097">
        <f t="shared" si="20"/>
        <v>4466</v>
      </c>
      <c r="F1097" s="49" t="s">
        <v>860</v>
      </c>
    </row>
    <row r="1098" spans="1:7" x14ac:dyDescent="0.25">
      <c r="A1098">
        <v>4486</v>
      </c>
      <c r="B1098" t="s">
        <v>3400</v>
      </c>
      <c r="C1098" t="s">
        <v>489</v>
      </c>
      <c r="D1098">
        <f t="shared" si="20"/>
        <v>4486</v>
      </c>
      <c r="F1098" s="49" t="s">
        <v>860</v>
      </c>
      <c r="G1098" s="49" t="s">
        <v>4153</v>
      </c>
    </row>
    <row r="1099" spans="1:7" x14ac:dyDescent="0.25">
      <c r="A1099">
        <v>4400</v>
      </c>
      <c r="B1099" t="s">
        <v>3306</v>
      </c>
      <c r="C1099" t="s">
        <v>36</v>
      </c>
      <c r="D1099">
        <f t="shared" si="20"/>
        <v>4400</v>
      </c>
      <c r="F1099" s="49" t="s">
        <v>860</v>
      </c>
    </row>
    <row r="1100" spans="1:7" x14ac:dyDescent="0.25">
      <c r="A1100">
        <v>4487</v>
      </c>
      <c r="B1100" t="s">
        <v>3307</v>
      </c>
      <c r="C1100" t="s">
        <v>153</v>
      </c>
      <c r="D1100">
        <f t="shared" si="20"/>
        <v>4487</v>
      </c>
      <c r="F1100" s="49" t="s">
        <v>861</v>
      </c>
    </row>
    <row r="1101" spans="1:7" x14ac:dyDescent="0.25">
      <c r="A1101">
        <v>4469</v>
      </c>
      <c r="B1101" t="s">
        <v>3308</v>
      </c>
      <c r="C1101" t="s">
        <v>153</v>
      </c>
      <c r="D1101">
        <f t="shared" si="20"/>
        <v>4469</v>
      </c>
      <c r="F1101" s="49" t="s">
        <v>861</v>
      </c>
    </row>
    <row r="1102" spans="1:7" x14ac:dyDescent="0.25">
      <c r="A1102">
        <v>4323</v>
      </c>
      <c r="B1102" t="s">
        <v>3309</v>
      </c>
      <c r="C1102" t="s">
        <v>283</v>
      </c>
      <c r="D1102">
        <f t="shared" si="20"/>
        <v>4323</v>
      </c>
      <c r="F1102" s="49" t="s">
        <v>860</v>
      </c>
      <c r="G1102" s="49"/>
    </row>
    <row r="1103" spans="1:7" x14ac:dyDescent="0.25">
      <c r="A1103">
        <v>4488</v>
      </c>
      <c r="B1103" t="s">
        <v>3310</v>
      </c>
      <c r="C1103" t="s">
        <v>283</v>
      </c>
      <c r="D1103">
        <f t="shared" si="20"/>
        <v>4488</v>
      </c>
      <c r="F1103" s="49" t="s">
        <v>566</v>
      </c>
    </row>
    <row r="1104" spans="1:7" x14ac:dyDescent="0.25">
      <c r="A1104">
        <v>4500</v>
      </c>
      <c r="B1104" t="s">
        <v>3311</v>
      </c>
      <c r="C1104" t="s">
        <v>109</v>
      </c>
      <c r="D1104">
        <f t="shared" si="20"/>
        <v>4500</v>
      </c>
      <c r="F1104" s="49" t="s">
        <v>946</v>
      </c>
      <c r="G1104" t="s">
        <v>3458</v>
      </c>
    </row>
    <row r="1105" spans="1:6" x14ac:dyDescent="0.25">
      <c r="A1105" t="s">
        <v>23</v>
      </c>
      <c r="B1105" t="s">
        <v>3312</v>
      </c>
      <c r="C1105" t="s">
        <v>109</v>
      </c>
      <c r="D1105" t="s">
        <v>23</v>
      </c>
      <c r="F1105" s="49" t="s">
        <v>23</v>
      </c>
    </row>
    <row r="1106" spans="1:6" x14ac:dyDescent="0.25">
      <c r="A1106" t="s">
        <v>23</v>
      </c>
      <c r="B1106" t="s">
        <v>1618</v>
      </c>
      <c r="C1106" t="s">
        <v>109</v>
      </c>
      <c r="D1106" t="s">
        <v>23</v>
      </c>
      <c r="F1106" s="49" t="s">
        <v>23</v>
      </c>
    </row>
    <row r="1107" spans="1:6" x14ac:dyDescent="0.25">
      <c r="A1107">
        <v>2555</v>
      </c>
      <c r="B1107" t="s">
        <v>391</v>
      </c>
      <c r="C1107" t="s">
        <v>17</v>
      </c>
      <c r="D1107">
        <f t="shared" si="20"/>
        <v>2555</v>
      </c>
      <c r="F1107" s="49" t="s">
        <v>566</v>
      </c>
    </row>
    <row r="1108" spans="1:6" x14ac:dyDescent="0.25">
      <c r="A1108">
        <v>4497</v>
      </c>
      <c r="B1108" t="s">
        <v>3313</v>
      </c>
      <c r="C1108" t="s">
        <v>17</v>
      </c>
      <c r="D1108">
        <f t="shared" si="20"/>
        <v>4497</v>
      </c>
      <c r="F1108" s="49" t="s">
        <v>860</v>
      </c>
    </row>
    <row r="1109" spans="1:6" x14ac:dyDescent="0.25">
      <c r="A1109">
        <v>4456</v>
      </c>
      <c r="B1109" t="s">
        <v>3322</v>
      </c>
      <c r="C1109" t="s">
        <v>333</v>
      </c>
      <c r="D1109">
        <f t="shared" si="20"/>
        <v>4456</v>
      </c>
      <c r="F1109" s="49" t="s">
        <v>861</v>
      </c>
    </row>
    <row r="1110" spans="1:6" x14ac:dyDescent="0.25">
      <c r="A1110" t="s">
        <v>23</v>
      </c>
      <c r="B1110" t="s">
        <v>3314</v>
      </c>
      <c r="C1110" t="s">
        <v>596</v>
      </c>
      <c r="D1110" t="s">
        <v>23</v>
      </c>
      <c r="F1110" s="49" t="s">
        <v>23</v>
      </c>
    </row>
    <row r="1111" spans="1:6" x14ac:dyDescent="0.25">
      <c r="A1111">
        <v>4475</v>
      </c>
      <c r="B1111" t="s">
        <v>3315</v>
      </c>
      <c r="C1111" t="s">
        <v>251</v>
      </c>
      <c r="D1111">
        <f t="shared" si="20"/>
        <v>4475</v>
      </c>
      <c r="F1111" s="49" t="s">
        <v>566</v>
      </c>
    </row>
    <row r="1112" spans="1:6" x14ac:dyDescent="0.25">
      <c r="A1112">
        <v>4495</v>
      </c>
      <c r="B1112" t="s">
        <v>3550</v>
      </c>
      <c r="C1112" t="s">
        <v>411</v>
      </c>
      <c r="D1112">
        <f t="shared" si="20"/>
        <v>4495</v>
      </c>
      <c r="F1112" s="49" t="s">
        <v>566</v>
      </c>
    </row>
    <row r="1113" spans="1:6" x14ac:dyDescent="0.25">
      <c r="A1113">
        <v>4474</v>
      </c>
      <c r="B1113" t="s">
        <v>3316</v>
      </c>
      <c r="C1113" t="s">
        <v>251</v>
      </c>
      <c r="D1113">
        <f t="shared" si="20"/>
        <v>4474</v>
      </c>
      <c r="F1113" s="49" t="s">
        <v>566</v>
      </c>
    </row>
    <row r="1114" spans="1:6" x14ac:dyDescent="0.25">
      <c r="A1114">
        <v>4493</v>
      </c>
      <c r="B1114" t="s">
        <v>3317</v>
      </c>
      <c r="C1114" t="s">
        <v>251</v>
      </c>
      <c r="D1114">
        <f t="shared" si="20"/>
        <v>4493</v>
      </c>
      <c r="F1114" s="49" t="s">
        <v>566</v>
      </c>
    </row>
    <row r="1115" spans="1:6" x14ac:dyDescent="0.25">
      <c r="A1115">
        <v>2337</v>
      </c>
      <c r="B1115" t="s">
        <v>3318</v>
      </c>
      <c r="C1115" t="s">
        <v>865</v>
      </c>
      <c r="D1115">
        <f t="shared" si="20"/>
        <v>2337</v>
      </c>
      <c r="F1115" s="49" t="s">
        <v>3327</v>
      </c>
    </row>
    <row r="1116" spans="1:6" x14ac:dyDescent="0.25">
      <c r="A1116">
        <v>4471</v>
      </c>
      <c r="B1116" t="s">
        <v>3319</v>
      </c>
      <c r="C1116" t="s">
        <v>84</v>
      </c>
      <c r="D1116">
        <f t="shared" si="20"/>
        <v>4471</v>
      </c>
      <c r="F1116" s="49" t="s">
        <v>861</v>
      </c>
    </row>
    <row r="1117" spans="1:6" x14ac:dyDescent="0.25">
      <c r="A1117">
        <v>4476</v>
      </c>
      <c r="B1117" t="s">
        <v>3320</v>
      </c>
      <c r="C1117" t="s">
        <v>84</v>
      </c>
      <c r="D1117">
        <f t="shared" si="20"/>
        <v>4476</v>
      </c>
      <c r="F1117" s="49" t="s">
        <v>861</v>
      </c>
    </row>
    <row r="1118" spans="1:6" x14ac:dyDescent="0.25">
      <c r="A1118">
        <v>4472</v>
      </c>
      <c r="B1118" t="s">
        <v>3321</v>
      </c>
      <c r="C1118" t="s">
        <v>84</v>
      </c>
      <c r="D1118">
        <f t="shared" si="20"/>
        <v>4472</v>
      </c>
      <c r="F1118" s="49" t="s">
        <v>861</v>
      </c>
    </row>
    <row r="1119" spans="1:6" x14ac:dyDescent="0.25">
      <c r="A1119">
        <v>4492</v>
      </c>
      <c r="B1119" t="s">
        <v>3323</v>
      </c>
      <c r="C1119" t="s">
        <v>74</v>
      </c>
      <c r="D1119">
        <f t="shared" si="20"/>
        <v>4492</v>
      </c>
      <c r="F1119" s="49" t="s">
        <v>861</v>
      </c>
    </row>
    <row r="1120" spans="1:6" x14ac:dyDescent="0.25">
      <c r="A1120">
        <v>4490</v>
      </c>
      <c r="B1120" t="s">
        <v>3677</v>
      </c>
      <c r="C1120" t="s">
        <v>74</v>
      </c>
      <c r="D1120">
        <f t="shared" si="20"/>
        <v>4490</v>
      </c>
      <c r="F1120" s="49" t="s">
        <v>861</v>
      </c>
    </row>
    <row r="1121" spans="1:7" x14ac:dyDescent="0.25">
      <c r="A1121">
        <v>144417</v>
      </c>
      <c r="B1121" t="s">
        <v>3324</v>
      </c>
      <c r="C1121" t="s">
        <v>74</v>
      </c>
      <c r="D1121">
        <f t="shared" si="20"/>
        <v>144417</v>
      </c>
      <c r="F1121" s="49" t="s">
        <v>3326</v>
      </c>
    </row>
    <row r="1122" spans="1:7" x14ac:dyDescent="0.25">
      <c r="A1122">
        <v>4491</v>
      </c>
      <c r="B1122" t="s">
        <v>3328</v>
      </c>
      <c r="C1122" t="s">
        <v>3251</v>
      </c>
      <c r="D1122">
        <f t="shared" si="20"/>
        <v>4491</v>
      </c>
      <c r="F1122" s="49" t="s">
        <v>566</v>
      </c>
    </row>
    <row r="1123" spans="1:7" x14ac:dyDescent="0.25">
      <c r="A1123">
        <v>4465</v>
      </c>
      <c r="B1123" t="s">
        <v>3331</v>
      </c>
      <c r="C1123" t="s">
        <v>3330</v>
      </c>
      <c r="D1123">
        <f t="shared" si="20"/>
        <v>4465</v>
      </c>
      <c r="F1123" s="49" t="s">
        <v>861</v>
      </c>
    </row>
    <row r="1124" spans="1:7" x14ac:dyDescent="0.25">
      <c r="A1124">
        <v>4484</v>
      </c>
      <c r="B1124" t="s">
        <v>3332</v>
      </c>
      <c r="C1124" t="s">
        <v>3330</v>
      </c>
      <c r="D1124">
        <f t="shared" si="20"/>
        <v>4484</v>
      </c>
      <c r="F1124" s="49" t="s">
        <v>946</v>
      </c>
      <c r="G1124" t="s">
        <v>3458</v>
      </c>
    </row>
    <row r="1125" spans="1:7" x14ac:dyDescent="0.25">
      <c r="A1125">
        <v>4468</v>
      </c>
      <c r="B1125" t="s">
        <v>2098</v>
      </c>
      <c r="C1125" t="s">
        <v>843</v>
      </c>
      <c r="D1125">
        <f t="shared" si="20"/>
        <v>4468</v>
      </c>
      <c r="F1125" s="49" t="s">
        <v>946</v>
      </c>
    </row>
    <row r="1126" spans="1:7" x14ac:dyDescent="0.25">
      <c r="A1126">
        <v>3134</v>
      </c>
      <c r="B1126" t="s">
        <v>1170</v>
      </c>
      <c r="C1126" t="s">
        <v>3447</v>
      </c>
      <c r="D1126">
        <f t="shared" si="20"/>
        <v>3134</v>
      </c>
      <c r="F1126" s="48" t="s">
        <v>3446</v>
      </c>
    </row>
    <row r="1127" spans="1:7" x14ac:dyDescent="0.25">
      <c r="A1127">
        <v>4479</v>
      </c>
      <c r="B1127" t="s">
        <v>2508</v>
      </c>
      <c r="C1127" t="s">
        <v>870</v>
      </c>
      <c r="D1127">
        <f t="shared" si="20"/>
        <v>4479</v>
      </c>
      <c r="F1127" s="49" t="s">
        <v>860</v>
      </c>
    </row>
    <row r="1128" spans="1:7" x14ac:dyDescent="0.25">
      <c r="A1128">
        <v>4496</v>
      </c>
      <c r="B1128" t="s">
        <v>1725</v>
      </c>
      <c r="C1128" t="s">
        <v>761</v>
      </c>
      <c r="D1128">
        <f t="shared" si="20"/>
        <v>4496</v>
      </c>
      <c r="F1128" s="49" t="s">
        <v>860</v>
      </c>
    </row>
    <row r="1129" spans="1:7" x14ac:dyDescent="0.25">
      <c r="A1129">
        <v>4461</v>
      </c>
      <c r="B1129" t="s">
        <v>3333</v>
      </c>
      <c r="C1129" t="s">
        <v>621</v>
      </c>
      <c r="D1129">
        <f t="shared" si="20"/>
        <v>4461</v>
      </c>
      <c r="F1129" s="49" t="s">
        <v>860</v>
      </c>
    </row>
    <row r="1130" spans="1:7" x14ac:dyDescent="0.25">
      <c r="A1130" s="49">
        <v>4473</v>
      </c>
      <c r="B1130" t="s">
        <v>3334</v>
      </c>
      <c r="C1130" t="s">
        <v>621</v>
      </c>
      <c r="D1130">
        <f t="shared" si="20"/>
        <v>4473</v>
      </c>
      <c r="F1130" t="s">
        <v>861</v>
      </c>
    </row>
    <row r="1131" spans="1:7" ht="15" customHeight="1" x14ac:dyDescent="0.25">
      <c r="A1131" s="49">
        <v>4454</v>
      </c>
      <c r="B1131" s="49" t="s">
        <v>3181</v>
      </c>
      <c r="C1131" s="49" t="s">
        <v>3337</v>
      </c>
      <c r="D1131">
        <f t="shared" si="20"/>
        <v>4454</v>
      </c>
      <c r="F1131" t="s">
        <v>566</v>
      </c>
    </row>
    <row r="1132" spans="1:7" ht="16.899999999999999" customHeight="1" x14ac:dyDescent="0.25">
      <c r="A1132" s="49">
        <v>2384</v>
      </c>
      <c r="B1132" s="84" t="s">
        <v>1427</v>
      </c>
      <c r="C1132" s="49" t="s">
        <v>3337</v>
      </c>
      <c r="D1132">
        <f t="shared" si="20"/>
        <v>2384</v>
      </c>
      <c r="F1132" t="s">
        <v>566</v>
      </c>
    </row>
    <row r="1133" spans="1:7" x14ac:dyDescent="0.25">
      <c r="A1133" s="49">
        <v>4481</v>
      </c>
      <c r="B1133" s="49" t="s">
        <v>2361</v>
      </c>
      <c r="C1133" s="49" t="s">
        <v>3337</v>
      </c>
      <c r="D1133">
        <f t="shared" si="20"/>
        <v>4481</v>
      </c>
      <c r="F1133" t="s">
        <v>566</v>
      </c>
    </row>
    <row r="1134" spans="1:7" x14ac:dyDescent="0.25">
      <c r="A1134" s="49">
        <v>4457</v>
      </c>
      <c r="B1134" s="49" t="s">
        <v>3336</v>
      </c>
      <c r="C1134" s="49" t="s">
        <v>3337</v>
      </c>
      <c r="D1134">
        <f t="shared" si="20"/>
        <v>4457</v>
      </c>
      <c r="F1134" t="s">
        <v>566</v>
      </c>
    </row>
    <row r="1135" spans="1:7" x14ac:dyDescent="0.25">
      <c r="A1135" s="49">
        <v>4455</v>
      </c>
      <c r="B1135" s="49" t="s">
        <v>1902</v>
      </c>
      <c r="C1135" s="49" t="s">
        <v>3337</v>
      </c>
      <c r="D1135">
        <f t="shared" si="20"/>
        <v>4455</v>
      </c>
      <c r="F1135" t="s">
        <v>566</v>
      </c>
    </row>
    <row r="1136" spans="1:7" x14ac:dyDescent="0.25">
      <c r="A1136" s="49">
        <v>2357</v>
      </c>
      <c r="B1136" s="49" t="s">
        <v>1861</v>
      </c>
      <c r="C1136" s="49" t="s">
        <v>3337</v>
      </c>
      <c r="D1136">
        <f t="shared" si="20"/>
        <v>2357</v>
      </c>
      <c r="F1136" t="s">
        <v>566</v>
      </c>
    </row>
    <row r="1137" spans="1:7" x14ac:dyDescent="0.25">
      <c r="A1137" s="49">
        <v>4463</v>
      </c>
      <c r="B1137" s="49" t="s">
        <v>1820</v>
      </c>
      <c r="C1137" s="49" t="s">
        <v>3337</v>
      </c>
      <c r="D1137">
        <f t="shared" si="20"/>
        <v>4463</v>
      </c>
      <c r="F1137" t="s">
        <v>566</v>
      </c>
    </row>
    <row r="1138" spans="1:7" x14ac:dyDescent="0.25">
      <c r="A1138" s="49">
        <v>4477</v>
      </c>
      <c r="B1138" s="49" t="s">
        <v>3335</v>
      </c>
      <c r="C1138" s="49" t="s">
        <v>3337</v>
      </c>
      <c r="D1138">
        <f t="shared" si="20"/>
        <v>4477</v>
      </c>
      <c r="F1138" t="s">
        <v>566</v>
      </c>
    </row>
    <row r="1139" spans="1:7" ht="15" customHeight="1" x14ac:dyDescent="0.25">
      <c r="A1139" s="49">
        <v>4480</v>
      </c>
      <c r="B1139" s="49" t="s">
        <v>3402</v>
      </c>
      <c r="C1139" s="49" t="s">
        <v>3337</v>
      </c>
      <c r="D1139">
        <f t="shared" si="20"/>
        <v>4480</v>
      </c>
      <c r="F1139" t="s">
        <v>566</v>
      </c>
    </row>
    <row r="1140" spans="1:7" x14ac:dyDescent="0.25">
      <c r="A1140" s="49">
        <v>2388</v>
      </c>
      <c r="B1140" s="49" t="s">
        <v>1344</v>
      </c>
      <c r="C1140" s="49" t="s">
        <v>3337</v>
      </c>
      <c r="D1140">
        <f t="shared" si="20"/>
        <v>2388</v>
      </c>
      <c r="F1140" t="s">
        <v>566</v>
      </c>
    </row>
    <row r="1141" spans="1:7" x14ac:dyDescent="0.25">
      <c r="A1141" s="49">
        <v>4451</v>
      </c>
      <c r="B1141" s="49" t="s">
        <v>1160</v>
      </c>
      <c r="C1141" s="49" t="s">
        <v>3337</v>
      </c>
      <c r="D1141">
        <f t="shared" si="20"/>
        <v>4451</v>
      </c>
      <c r="F1141" t="s">
        <v>566</v>
      </c>
    </row>
    <row r="1142" spans="1:7" x14ac:dyDescent="0.25">
      <c r="A1142" s="49">
        <v>2359</v>
      </c>
      <c r="B1142" s="49" t="s">
        <v>3184</v>
      </c>
      <c r="C1142" s="49" t="s">
        <v>3337</v>
      </c>
      <c r="D1142">
        <f t="shared" si="20"/>
        <v>2359</v>
      </c>
      <c r="F1142" t="s">
        <v>566</v>
      </c>
    </row>
    <row r="1143" spans="1:7" x14ac:dyDescent="0.25">
      <c r="A1143" s="49">
        <v>2225</v>
      </c>
      <c r="B1143" s="49" t="s">
        <v>3338</v>
      </c>
      <c r="C1143" s="49" t="s">
        <v>330</v>
      </c>
      <c r="D1143">
        <f t="shared" si="20"/>
        <v>2225</v>
      </c>
      <c r="F1143" s="48" t="s">
        <v>3448</v>
      </c>
      <c r="G1143">
        <v>2225</v>
      </c>
    </row>
    <row r="1144" spans="1:7" x14ac:dyDescent="0.25">
      <c r="A1144">
        <v>4458</v>
      </c>
      <c r="B1144" t="s">
        <v>2410</v>
      </c>
      <c r="C1144" s="49" t="s">
        <v>3339</v>
      </c>
      <c r="D1144">
        <f t="shared" si="20"/>
        <v>4458</v>
      </c>
      <c r="F1144" t="s">
        <v>566</v>
      </c>
    </row>
    <row r="1145" spans="1:7" x14ac:dyDescent="0.25">
      <c r="A1145">
        <v>4452</v>
      </c>
      <c r="B1145" t="s">
        <v>3340</v>
      </c>
      <c r="C1145" s="49" t="s">
        <v>3339</v>
      </c>
      <c r="D1145">
        <f t="shared" si="20"/>
        <v>4452</v>
      </c>
      <c r="F1145" t="s">
        <v>566</v>
      </c>
    </row>
    <row r="1146" spans="1:7" x14ac:dyDescent="0.25">
      <c r="A1146">
        <v>4462</v>
      </c>
      <c r="B1146" t="s">
        <v>1410</v>
      </c>
      <c r="C1146" s="49" t="s">
        <v>3620</v>
      </c>
      <c r="D1146">
        <f t="shared" si="20"/>
        <v>4462</v>
      </c>
      <c r="F1146" t="s">
        <v>566</v>
      </c>
    </row>
    <row r="1147" spans="1:7" x14ac:dyDescent="0.25">
      <c r="A1147">
        <v>4478</v>
      </c>
      <c r="B1147" t="s">
        <v>3341</v>
      </c>
      <c r="C1147" s="49" t="s">
        <v>3620</v>
      </c>
      <c r="D1147">
        <f t="shared" si="20"/>
        <v>4478</v>
      </c>
      <c r="F1147" t="s">
        <v>566</v>
      </c>
    </row>
    <row r="1148" spans="1:7" x14ac:dyDescent="0.25">
      <c r="A1148">
        <v>4459</v>
      </c>
      <c r="B1148" t="s">
        <v>3342</v>
      </c>
      <c r="C1148" s="49" t="s">
        <v>59</v>
      </c>
      <c r="D1148">
        <f t="shared" ref="D1148:D1208" si="21">A1148</f>
        <v>4459</v>
      </c>
      <c r="F1148" s="49" t="s">
        <v>861</v>
      </c>
    </row>
    <row r="1149" spans="1:7" x14ac:dyDescent="0.25">
      <c r="A1149" t="s">
        <v>23</v>
      </c>
      <c r="B1149" t="s">
        <v>3343</v>
      </c>
      <c r="C1149" s="49" t="s">
        <v>251</v>
      </c>
      <c r="D1149" t="str">
        <f t="shared" si="21"/>
        <v xml:space="preserve"> </v>
      </c>
      <c r="F1149" s="49" t="s">
        <v>946</v>
      </c>
      <c r="G1149" s="49" t="s">
        <v>4123</v>
      </c>
    </row>
    <row r="1150" spans="1:7" x14ac:dyDescent="0.25">
      <c r="A1150">
        <v>4460</v>
      </c>
      <c r="B1150" t="s">
        <v>2469</v>
      </c>
      <c r="C1150" t="s">
        <v>202</v>
      </c>
      <c r="D1150">
        <f t="shared" si="21"/>
        <v>4460</v>
      </c>
      <c r="F1150" t="s">
        <v>566</v>
      </c>
    </row>
    <row r="1151" spans="1:7" x14ac:dyDescent="0.25">
      <c r="A1151">
        <v>7130</v>
      </c>
      <c r="B1151" t="s">
        <v>1883</v>
      </c>
      <c r="C1151" t="s">
        <v>202</v>
      </c>
      <c r="D1151">
        <f t="shared" si="21"/>
        <v>7130</v>
      </c>
      <c r="F1151" t="s">
        <v>566</v>
      </c>
    </row>
    <row r="1152" spans="1:7" x14ac:dyDescent="0.25">
      <c r="A1152">
        <v>7131</v>
      </c>
      <c r="B1152" t="s">
        <v>1102</v>
      </c>
      <c r="C1152" t="s">
        <v>202</v>
      </c>
      <c r="D1152">
        <f t="shared" si="21"/>
        <v>7131</v>
      </c>
      <c r="F1152" t="s">
        <v>566</v>
      </c>
    </row>
    <row r="1153" spans="1:7" x14ac:dyDescent="0.25">
      <c r="A1153">
        <v>4422</v>
      </c>
      <c r="B1153" t="s">
        <v>3473</v>
      </c>
      <c r="C1153" t="s">
        <v>115</v>
      </c>
      <c r="D1153">
        <f t="shared" si="21"/>
        <v>4422</v>
      </c>
      <c r="F1153" s="49" t="s">
        <v>3472</v>
      </c>
    </row>
    <row r="1154" spans="1:7" x14ac:dyDescent="0.25">
      <c r="A1154">
        <v>2275</v>
      </c>
      <c r="B1154" t="s">
        <v>3344</v>
      </c>
      <c r="C1154" t="s">
        <v>115</v>
      </c>
      <c r="D1154">
        <f t="shared" si="21"/>
        <v>2275</v>
      </c>
      <c r="F1154" s="49" t="s">
        <v>3345</v>
      </c>
    </row>
    <row r="1155" spans="1:7" x14ac:dyDescent="0.25">
      <c r="A1155" t="s">
        <v>23</v>
      </c>
      <c r="B1155" t="s">
        <v>3347</v>
      </c>
      <c r="C1155" t="s">
        <v>14</v>
      </c>
      <c r="D1155" t="str">
        <f t="shared" si="21"/>
        <v xml:space="preserve"> </v>
      </c>
      <c r="F1155" s="49" t="s">
        <v>3348</v>
      </c>
    </row>
    <row r="1156" spans="1:7" x14ac:dyDescent="0.25">
      <c r="A1156">
        <v>7132</v>
      </c>
      <c r="B1156" t="s">
        <v>3349</v>
      </c>
      <c r="C1156" t="s">
        <v>333</v>
      </c>
      <c r="D1156">
        <f t="shared" si="21"/>
        <v>7132</v>
      </c>
      <c r="F1156" s="49" t="s">
        <v>861</v>
      </c>
    </row>
    <row r="1157" spans="1:7" x14ac:dyDescent="0.25">
      <c r="A1157">
        <v>7111</v>
      </c>
      <c r="B1157" t="s">
        <v>3350</v>
      </c>
      <c r="C1157">
        <v>62</v>
      </c>
      <c r="D1157">
        <f t="shared" si="21"/>
        <v>7111</v>
      </c>
      <c r="F1157" s="49" t="s">
        <v>3141</v>
      </c>
      <c r="G1157" t="s">
        <v>3370</v>
      </c>
    </row>
    <row r="1158" spans="1:7" x14ac:dyDescent="0.25">
      <c r="A1158">
        <v>7129</v>
      </c>
      <c r="B1158" t="s">
        <v>3353</v>
      </c>
      <c r="C1158" t="s">
        <v>41</v>
      </c>
      <c r="D1158">
        <f t="shared" si="21"/>
        <v>7129</v>
      </c>
      <c r="F1158" s="49" t="s">
        <v>861</v>
      </c>
    </row>
    <row r="1159" spans="1:7" x14ac:dyDescent="0.25">
      <c r="A1159">
        <v>7127</v>
      </c>
      <c r="B1159" t="s">
        <v>3354</v>
      </c>
      <c r="C1159" t="s">
        <v>41</v>
      </c>
      <c r="D1159">
        <f t="shared" si="21"/>
        <v>7127</v>
      </c>
      <c r="F1159" s="49" t="s">
        <v>861</v>
      </c>
    </row>
    <row r="1160" spans="1:7" x14ac:dyDescent="0.25">
      <c r="A1160">
        <v>7128</v>
      </c>
      <c r="B1160" t="s">
        <v>3355</v>
      </c>
      <c r="C1160" t="s">
        <v>41</v>
      </c>
      <c r="D1160">
        <f t="shared" si="21"/>
        <v>7128</v>
      </c>
      <c r="F1160" s="49" t="s">
        <v>861</v>
      </c>
    </row>
    <row r="1161" spans="1:7" x14ac:dyDescent="0.25">
      <c r="A1161">
        <v>7133</v>
      </c>
      <c r="B1161" t="s">
        <v>3356</v>
      </c>
      <c r="C1161" t="s">
        <v>41</v>
      </c>
      <c r="D1161">
        <f t="shared" si="21"/>
        <v>7133</v>
      </c>
      <c r="F1161" s="49" t="s">
        <v>861</v>
      </c>
    </row>
    <row r="1162" spans="1:7" x14ac:dyDescent="0.25">
      <c r="A1162" t="s">
        <v>23</v>
      </c>
      <c r="B1162" t="s">
        <v>3357</v>
      </c>
      <c r="C1162" t="s">
        <v>41</v>
      </c>
      <c r="D1162" t="str">
        <f t="shared" si="21"/>
        <v xml:space="preserve"> </v>
      </c>
      <c r="F1162" s="49" t="s">
        <v>861</v>
      </c>
    </row>
    <row r="1163" spans="1:7" x14ac:dyDescent="0.25">
      <c r="A1163" t="s">
        <v>23</v>
      </c>
      <c r="B1163" t="s">
        <v>3358</v>
      </c>
      <c r="C1163" t="s">
        <v>41</v>
      </c>
      <c r="D1163" t="s">
        <v>23</v>
      </c>
      <c r="F1163" s="49" t="s">
        <v>861</v>
      </c>
    </row>
    <row r="1164" spans="1:7" x14ac:dyDescent="0.25">
      <c r="A1164">
        <v>7113</v>
      </c>
      <c r="B1164" t="s">
        <v>3359</v>
      </c>
      <c r="C1164" t="s">
        <v>41</v>
      </c>
      <c r="D1164">
        <f t="shared" si="21"/>
        <v>7113</v>
      </c>
      <c r="F1164" s="49" t="s">
        <v>861</v>
      </c>
    </row>
    <row r="1165" spans="1:7" x14ac:dyDescent="0.25">
      <c r="A1165">
        <v>7126</v>
      </c>
      <c r="B1165" t="s">
        <v>3360</v>
      </c>
      <c r="C1165" t="s">
        <v>41</v>
      </c>
      <c r="D1165">
        <f t="shared" si="21"/>
        <v>7126</v>
      </c>
      <c r="F1165" s="49" t="s">
        <v>861</v>
      </c>
    </row>
    <row r="1166" spans="1:7" x14ac:dyDescent="0.25">
      <c r="A1166">
        <v>7134</v>
      </c>
      <c r="B1166" t="s">
        <v>3361</v>
      </c>
      <c r="C1166" t="s">
        <v>41</v>
      </c>
      <c r="D1166">
        <f t="shared" si="21"/>
        <v>7134</v>
      </c>
      <c r="F1166" s="49" t="s">
        <v>861</v>
      </c>
    </row>
    <row r="1167" spans="1:7" x14ac:dyDescent="0.25">
      <c r="B1167" t="s">
        <v>3522</v>
      </c>
      <c r="C1167" t="s">
        <v>2911</v>
      </c>
      <c r="D1167">
        <f t="shared" si="21"/>
        <v>0</v>
      </c>
      <c r="F1167" s="49" t="s">
        <v>861</v>
      </c>
    </row>
    <row r="1168" spans="1:7" x14ac:dyDescent="0.25">
      <c r="A1168">
        <v>7110</v>
      </c>
      <c r="B1168" t="s">
        <v>3362</v>
      </c>
      <c r="C1168" t="s">
        <v>41</v>
      </c>
      <c r="D1168">
        <f t="shared" si="21"/>
        <v>7110</v>
      </c>
      <c r="F1168" s="49" t="s">
        <v>861</v>
      </c>
    </row>
    <row r="1169" spans="1:6" x14ac:dyDescent="0.25">
      <c r="A1169">
        <v>7091</v>
      </c>
      <c r="B1169" t="s">
        <v>3363</v>
      </c>
      <c r="C1169" t="s">
        <v>41</v>
      </c>
      <c r="D1169">
        <f t="shared" si="21"/>
        <v>7091</v>
      </c>
      <c r="F1169" s="49" t="s">
        <v>861</v>
      </c>
    </row>
    <row r="1170" spans="1:6" x14ac:dyDescent="0.25">
      <c r="A1170" s="49">
        <v>7071</v>
      </c>
      <c r="B1170" s="49" t="s">
        <v>3365</v>
      </c>
      <c r="C1170" s="49" t="s">
        <v>3364</v>
      </c>
      <c r="D1170" s="49">
        <f t="shared" si="21"/>
        <v>7071</v>
      </c>
      <c r="E1170" s="49"/>
      <c r="F1170" s="49" t="s">
        <v>861</v>
      </c>
    </row>
    <row r="1171" spans="1:6" x14ac:dyDescent="0.25">
      <c r="A1171" s="49">
        <v>7090</v>
      </c>
      <c r="B1171" s="49" t="s">
        <v>3366</v>
      </c>
      <c r="C1171" s="49" t="s">
        <v>3364</v>
      </c>
      <c r="D1171" s="49">
        <f t="shared" si="21"/>
        <v>7090</v>
      </c>
      <c r="E1171" s="49"/>
      <c r="F1171" s="49" t="s">
        <v>861</v>
      </c>
    </row>
    <row r="1172" spans="1:6" x14ac:dyDescent="0.25">
      <c r="A1172" s="49">
        <v>7094</v>
      </c>
      <c r="B1172" s="49" t="s">
        <v>3367</v>
      </c>
      <c r="C1172" s="49" t="s">
        <v>3364</v>
      </c>
      <c r="D1172" s="49">
        <f t="shared" si="21"/>
        <v>7094</v>
      </c>
      <c r="E1172" s="49"/>
      <c r="F1172" s="49" t="s">
        <v>861</v>
      </c>
    </row>
    <row r="1173" spans="1:6" x14ac:dyDescent="0.25">
      <c r="A1173" s="49">
        <v>7109</v>
      </c>
      <c r="B1173" s="49" t="s">
        <v>3368</v>
      </c>
      <c r="C1173" s="49" t="s">
        <v>3364</v>
      </c>
      <c r="D1173" s="49">
        <f t="shared" si="21"/>
        <v>7109</v>
      </c>
      <c r="E1173" s="49"/>
      <c r="F1173" s="49" t="s">
        <v>861</v>
      </c>
    </row>
    <row r="1174" spans="1:6" x14ac:dyDescent="0.25">
      <c r="A1174" s="49">
        <v>7123</v>
      </c>
      <c r="B1174" s="49" t="s">
        <v>3369</v>
      </c>
      <c r="C1174" s="49" t="s">
        <v>3364</v>
      </c>
      <c r="D1174" s="49">
        <f t="shared" si="21"/>
        <v>7123</v>
      </c>
      <c r="E1174" s="49"/>
      <c r="F1174" s="49" t="s">
        <v>861</v>
      </c>
    </row>
    <row r="1175" spans="1:6" x14ac:dyDescent="0.25">
      <c r="A1175">
        <v>7093</v>
      </c>
      <c r="B1175" s="49" t="s">
        <v>3529</v>
      </c>
      <c r="C1175" t="s">
        <v>17</v>
      </c>
      <c r="D1175">
        <f t="shared" si="21"/>
        <v>7093</v>
      </c>
      <c r="F1175" s="49" t="s">
        <v>860</v>
      </c>
    </row>
    <row r="1176" spans="1:6" x14ac:dyDescent="0.25">
      <c r="A1176" s="49">
        <v>2600</v>
      </c>
      <c r="B1176" s="49" t="s">
        <v>3371</v>
      </c>
      <c r="C1176" t="s">
        <v>75</v>
      </c>
      <c r="D1176">
        <f t="shared" si="21"/>
        <v>2600</v>
      </c>
      <c r="F1176" s="49" t="s">
        <v>861</v>
      </c>
    </row>
    <row r="1177" spans="1:6" x14ac:dyDescent="0.25">
      <c r="A1177" s="49">
        <v>7101</v>
      </c>
      <c r="B1177" s="49" t="s">
        <v>2345</v>
      </c>
      <c r="C1177" s="49" t="s">
        <v>112</v>
      </c>
      <c r="D1177">
        <f t="shared" si="21"/>
        <v>7101</v>
      </c>
      <c r="F1177" s="49" t="s">
        <v>860</v>
      </c>
    </row>
    <row r="1178" spans="1:6" x14ac:dyDescent="0.25">
      <c r="A1178" s="49" t="s">
        <v>23</v>
      </c>
      <c r="B1178" s="49" t="s">
        <v>1472</v>
      </c>
      <c r="C1178" t="s">
        <v>75</v>
      </c>
      <c r="D1178" t="s">
        <v>23</v>
      </c>
      <c r="F1178" s="49" t="s">
        <v>861</v>
      </c>
    </row>
    <row r="1179" spans="1:6" x14ac:dyDescent="0.25">
      <c r="A1179" s="49">
        <v>7106</v>
      </c>
      <c r="B1179" s="49" t="s">
        <v>3372</v>
      </c>
      <c r="C1179" t="s">
        <v>75</v>
      </c>
      <c r="D1179">
        <f t="shared" si="21"/>
        <v>7106</v>
      </c>
      <c r="F1179" s="49" t="s">
        <v>861</v>
      </c>
    </row>
    <row r="1180" spans="1:6" x14ac:dyDescent="0.25">
      <c r="A1180" s="49">
        <v>7100</v>
      </c>
      <c r="B1180" s="49" t="s">
        <v>3373</v>
      </c>
      <c r="C1180" t="s">
        <v>75</v>
      </c>
      <c r="D1180">
        <f t="shared" si="21"/>
        <v>7100</v>
      </c>
      <c r="F1180" s="49" t="s">
        <v>861</v>
      </c>
    </row>
    <row r="1181" spans="1:6" x14ac:dyDescent="0.25">
      <c r="A1181" s="49">
        <v>7088</v>
      </c>
      <c r="B1181" s="49" t="s">
        <v>2212</v>
      </c>
      <c r="C1181" t="s">
        <v>357</v>
      </c>
      <c r="D1181">
        <f t="shared" si="21"/>
        <v>7088</v>
      </c>
      <c r="F1181" s="49" t="s">
        <v>861</v>
      </c>
    </row>
    <row r="1182" spans="1:6" x14ac:dyDescent="0.25">
      <c r="A1182" s="49" t="s">
        <v>23</v>
      </c>
      <c r="B1182" t="s">
        <v>3374</v>
      </c>
      <c r="C1182" t="s">
        <v>174</v>
      </c>
      <c r="D1182" t="str">
        <f t="shared" si="21"/>
        <v xml:space="preserve"> </v>
      </c>
      <c r="F1182" s="49" t="s">
        <v>23</v>
      </c>
    </row>
    <row r="1183" spans="1:6" x14ac:dyDescent="0.25">
      <c r="A1183" s="49">
        <v>7125</v>
      </c>
      <c r="B1183" t="s">
        <v>3375</v>
      </c>
      <c r="C1183" t="s">
        <v>174</v>
      </c>
      <c r="D1183">
        <f t="shared" si="21"/>
        <v>7125</v>
      </c>
      <c r="F1183" s="49" t="s">
        <v>946</v>
      </c>
    </row>
    <row r="1184" spans="1:6" x14ac:dyDescent="0.25">
      <c r="A1184" s="49" t="s">
        <v>23</v>
      </c>
      <c r="B1184" t="s">
        <v>3376</v>
      </c>
      <c r="C1184" t="s">
        <v>174</v>
      </c>
      <c r="D1184" t="str">
        <f t="shared" si="21"/>
        <v xml:space="preserve"> </v>
      </c>
      <c r="F1184" s="49" t="s">
        <v>23</v>
      </c>
    </row>
    <row r="1185" spans="1:7" x14ac:dyDescent="0.25">
      <c r="A1185" s="49" t="s">
        <v>23</v>
      </c>
      <c r="B1185" t="s">
        <v>1600</v>
      </c>
      <c r="C1185" t="s">
        <v>174</v>
      </c>
      <c r="D1185" t="str">
        <f t="shared" si="21"/>
        <v xml:space="preserve"> </v>
      </c>
      <c r="F1185" s="49" t="s">
        <v>23</v>
      </c>
    </row>
    <row r="1186" spans="1:7" x14ac:dyDescent="0.25">
      <c r="A1186" s="49">
        <v>10029</v>
      </c>
      <c r="B1186" s="49" t="s">
        <v>3379</v>
      </c>
      <c r="C1186" t="s">
        <v>174</v>
      </c>
      <c r="D1186">
        <v>10029</v>
      </c>
      <c r="F1186" s="49" t="s">
        <v>946</v>
      </c>
    </row>
    <row r="1187" spans="1:7" x14ac:dyDescent="0.25">
      <c r="A1187" s="49">
        <v>7122</v>
      </c>
      <c r="B1187" t="s">
        <v>3380</v>
      </c>
      <c r="C1187" t="s">
        <v>174</v>
      </c>
      <c r="D1187">
        <f t="shared" si="21"/>
        <v>7122</v>
      </c>
      <c r="F1187" s="49" t="s">
        <v>3862</v>
      </c>
    </row>
    <row r="1188" spans="1:7" x14ac:dyDescent="0.25">
      <c r="A1188" s="49">
        <v>7135</v>
      </c>
      <c r="B1188" t="s">
        <v>2401</v>
      </c>
      <c r="C1188" t="s">
        <v>88</v>
      </c>
      <c r="D1188">
        <f t="shared" si="21"/>
        <v>7135</v>
      </c>
      <c r="F1188" s="49" t="s">
        <v>566</v>
      </c>
    </row>
    <row r="1189" spans="1:7" x14ac:dyDescent="0.25">
      <c r="A1189" s="49">
        <v>7087</v>
      </c>
      <c r="B1189" t="s">
        <v>3507</v>
      </c>
      <c r="C1189" t="s">
        <v>3381</v>
      </c>
      <c r="D1189">
        <f t="shared" si="21"/>
        <v>7087</v>
      </c>
      <c r="F1189" t="s">
        <v>860</v>
      </c>
    </row>
    <row r="1190" spans="1:7" x14ac:dyDescent="0.25">
      <c r="A1190">
        <v>3148</v>
      </c>
      <c r="B1190" s="49" t="s">
        <v>404</v>
      </c>
      <c r="C1190" t="s">
        <v>86</v>
      </c>
      <c r="D1190">
        <f t="shared" si="21"/>
        <v>3148</v>
      </c>
      <c r="E1190" t="s">
        <v>3385</v>
      </c>
      <c r="F1190" s="49" t="s">
        <v>860</v>
      </c>
    </row>
    <row r="1191" spans="1:7" x14ac:dyDescent="0.25">
      <c r="A1191">
        <v>7086</v>
      </c>
      <c r="B1191" t="s">
        <v>403</v>
      </c>
      <c r="C1191" t="s">
        <v>86</v>
      </c>
      <c r="D1191">
        <f t="shared" si="21"/>
        <v>7086</v>
      </c>
      <c r="F1191" s="49" t="s">
        <v>860</v>
      </c>
    </row>
    <row r="1192" spans="1:7" x14ac:dyDescent="0.25">
      <c r="A1192">
        <v>5108</v>
      </c>
      <c r="B1192" s="5" t="s">
        <v>399</v>
      </c>
      <c r="C1192" t="s">
        <v>251</v>
      </c>
      <c r="D1192">
        <v>5108</v>
      </c>
      <c r="E1192" t="s">
        <v>23</v>
      </c>
      <c r="F1192" s="49" t="s">
        <v>860</v>
      </c>
      <c r="G1192">
        <v>7083</v>
      </c>
    </row>
    <row r="1193" spans="1:7" x14ac:dyDescent="0.25">
      <c r="A1193">
        <v>7107</v>
      </c>
      <c r="B1193" s="5" t="s">
        <v>3384</v>
      </c>
      <c r="C1193" t="s">
        <v>86</v>
      </c>
      <c r="D1193">
        <f t="shared" si="21"/>
        <v>7107</v>
      </c>
      <c r="F1193" s="49" t="s">
        <v>860</v>
      </c>
    </row>
    <row r="1194" spans="1:7" x14ac:dyDescent="0.25">
      <c r="A1194">
        <v>7099</v>
      </c>
      <c r="B1194" s="5" t="s">
        <v>2582</v>
      </c>
      <c r="C1194" t="s">
        <v>86</v>
      </c>
      <c r="D1194">
        <f t="shared" si="21"/>
        <v>7099</v>
      </c>
      <c r="F1194" s="49" t="s">
        <v>860</v>
      </c>
    </row>
    <row r="1195" spans="1:7" x14ac:dyDescent="0.25">
      <c r="A1195" t="s">
        <v>23</v>
      </c>
      <c r="B1195" s="5" t="s">
        <v>2596</v>
      </c>
      <c r="C1195" t="s">
        <v>86</v>
      </c>
      <c r="D1195" t="str">
        <f t="shared" si="21"/>
        <v xml:space="preserve"> </v>
      </c>
      <c r="F1195" s="49" t="s">
        <v>3803</v>
      </c>
    </row>
    <row r="1196" spans="1:7" x14ac:dyDescent="0.25">
      <c r="A1196">
        <v>144462</v>
      </c>
      <c r="B1196" t="s">
        <v>3399</v>
      </c>
      <c r="C1196" t="s">
        <v>330</v>
      </c>
      <c r="D1196">
        <f t="shared" si="21"/>
        <v>144462</v>
      </c>
      <c r="F1196" s="49" t="s">
        <v>3090</v>
      </c>
    </row>
    <row r="1197" spans="1:7" x14ac:dyDescent="0.25">
      <c r="A1197" t="s">
        <v>23</v>
      </c>
      <c r="B1197" s="5" t="s">
        <v>3405</v>
      </c>
      <c r="C1197" t="s">
        <v>41</v>
      </c>
      <c r="D1197" t="str">
        <f t="shared" si="21"/>
        <v xml:space="preserve"> </v>
      </c>
      <c r="F1197" s="49" t="s">
        <v>860</v>
      </c>
    </row>
    <row r="1198" spans="1:7" x14ac:dyDescent="0.25">
      <c r="A1198" t="s">
        <v>23</v>
      </c>
      <c r="B1198" s="5" t="s">
        <v>3406</v>
      </c>
      <c r="C1198" t="s">
        <v>41</v>
      </c>
      <c r="D1198" t="str">
        <f t="shared" si="21"/>
        <v xml:space="preserve"> </v>
      </c>
      <c r="F1198" s="49" t="s">
        <v>860</v>
      </c>
    </row>
    <row r="1199" spans="1:7" x14ac:dyDescent="0.25">
      <c r="A1199">
        <v>7120</v>
      </c>
      <c r="B1199" s="5" t="s">
        <v>3407</v>
      </c>
      <c r="C1199" t="s">
        <v>41</v>
      </c>
      <c r="D1199">
        <f t="shared" si="21"/>
        <v>7120</v>
      </c>
      <c r="F1199" s="49" t="s">
        <v>860</v>
      </c>
    </row>
    <row r="1200" spans="1:7" x14ac:dyDescent="0.25">
      <c r="A1200">
        <v>7084</v>
      </c>
      <c r="B1200" s="5" t="s">
        <v>3408</v>
      </c>
      <c r="C1200" t="s">
        <v>41</v>
      </c>
      <c r="D1200">
        <f t="shared" si="21"/>
        <v>7084</v>
      </c>
      <c r="F1200" s="49" t="s">
        <v>860</v>
      </c>
    </row>
    <row r="1201" spans="1:9" x14ac:dyDescent="0.25">
      <c r="A1201">
        <v>7070</v>
      </c>
      <c r="B1201" s="5" t="s">
        <v>3409</v>
      </c>
      <c r="C1201" t="s">
        <v>153</v>
      </c>
      <c r="D1201">
        <f t="shared" si="21"/>
        <v>7070</v>
      </c>
      <c r="F1201" s="49" t="s">
        <v>860</v>
      </c>
    </row>
    <row r="1202" spans="1:9" x14ac:dyDescent="0.25">
      <c r="A1202">
        <v>7095</v>
      </c>
      <c r="B1202" t="s">
        <v>3426</v>
      </c>
      <c r="C1202" t="s">
        <v>171</v>
      </c>
      <c r="D1202">
        <f t="shared" si="21"/>
        <v>7095</v>
      </c>
      <c r="F1202" s="49" t="s">
        <v>860</v>
      </c>
    </row>
    <row r="1203" spans="1:9" x14ac:dyDescent="0.25">
      <c r="A1203">
        <v>7072</v>
      </c>
      <c r="B1203" s="5" t="s">
        <v>1351</v>
      </c>
      <c r="C1203" t="s">
        <v>3429</v>
      </c>
      <c r="D1203">
        <f t="shared" si="21"/>
        <v>7072</v>
      </c>
      <c r="F1203" s="49" t="s">
        <v>861</v>
      </c>
    </row>
    <row r="1204" spans="1:9" x14ac:dyDescent="0.25">
      <c r="A1204">
        <v>7108</v>
      </c>
      <c r="B1204" s="5" t="s">
        <v>3430</v>
      </c>
      <c r="C1204" t="s">
        <v>3429</v>
      </c>
      <c r="D1204">
        <f t="shared" si="21"/>
        <v>7108</v>
      </c>
      <c r="F1204" s="49" t="s">
        <v>861</v>
      </c>
    </row>
    <row r="1205" spans="1:9" x14ac:dyDescent="0.25">
      <c r="A1205">
        <v>2409</v>
      </c>
      <c r="B1205" s="5" t="s">
        <v>3431</v>
      </c>
      <c r="C1205" t="s">
        <v>140</v>
      </c>
      <c r="D1205">
        <f t="shared" si="21"/>
        <v>2409</v>
      </c>
      <c r="E1205" t="s">
        <v>23</v>
      </c>
      <c r="F1205" t="s">
        <v>3432</v>
      </c>
    </row>
    <row r="1206" spans="1:9" x14ac:dyDescent="0.25">
      <c r="A1206">
        <v>2296</v>
      </c>
      <c r="B1206" s="5" t="s">
        <v>2322</v>
      </c>
      <c r="C1206" t="s">
        <v>140</v>
      </c>
      <c r="D1206">
        <f t="shared" si="21"/>
        <v>2296</v>
      </c>
      <c r="E1206" t="s">
        <v>23</v>
      </c>
      <c r="F1206" t="s">
        <v>3433</v>
      </c>
    </row>
    <row r="1207" spans="1:9" x14ac:dyDescent="0.25">
      <c r="A1207">
        <v>2312</v>
      </c>
      <c r="B1207" s="5" t="s">
        <v>2324</v>
      </c>
      <c r="C1207" t="s">
        <v>140</v>
      </c>
      <c r="D1207">
        <f t="shared" si="21"/>
        <v>2312</v>
      </c>
      <c r="E1207" t="s">
        <v>23</v>
      </c>
      <c r="F1207" t="s">
        <v>3434</v>
      </c>
    </row>
    <row r="1208" spans="1:9" x14ac:dyDescent="0.25">
      <c r="A1208">
        <v>7085</v>
      </c>
      <c r="B1208" s="5" t="s">
        <v>1006</v>
      </c>
      <c r="C1208" t="s">
        <v>3224</v>
      </c>
      <c r="D1208">
        <f t="shared" si="21"/>
        <v>7085</v>
      </c>
      <c r="F1208" t="s">
        <v>566</v>
      </c>
      <c r="G1208" t="s">
        <v>3437</v>
      </c>
    </row>
    <row r="1209" spans="1:9" x14ac:dyDescent="0.25">
      <c r="A1209" s="49" t="s">
        <v>23</v>
      </c>
      <c r="B1209" s="5" t="s">
        <v>130</v>
      </c>
      <c r="C1209" s="49" t="s">
        <v>186</v>
      </c>
      <c r="D1209" s="49" t="s">
        <v>23</v>
      </c>
      <c r="E1209" s="49"/>
      <c r="F1209" t="s">
        <v>3438</v>
      </c>
      <c r="H1209">
        <v>144606</v>
      </c>
      <c r="I1209" t="s">
        <v>3728</v>
      </c>
    </row>
    <row r="1210" spans="1:9" x14ac:dyDescent="0.25">
      <c r="A1210" t="s">
        <v>23</v>
      </c>
      <c r="B1210" s="5" t="s">
        <v>4353</v>
      </c>
      <c r="C1210" t="s">
        <v>186</v>
      </c>
      <c r="D1210" t="s">
        <v>23</v>
      </c>
      <c r="F1210" t="s">
        <v>528</v>
      </c>
      <c r="H1210" t="s">
        <v>3678</v>
      </c>
    </row>
    <row r="1211" spans="1:9" x14ac:dyDescent="0.25">
      <c r="A1211" s="49">
        <v>5174</v>
      </c>
      <c r="B1211" s="5" t="s">
        <v>3439</v>
      </c>
      <c r="C1211" s="49" t="s">
        <v>3698</v>
      </c>
      <c r="D1211" s="49">
        <f t="shared" ref="D1211:D1272" si="22">A1211</f>
        <v>5174</v>
      </c>
      <c r="E1211" s="49" t="s">
        <v>23</v>
      </c>
      <c r="F1211" s="49" t="s">
        <v>860</v>
      </c>
      <c r="H1211" t="s">
        <v>23</v>
      </c>
      <c r="I1211" t="s">
        <v>23</v>
      </c>
    </row>
    <row r="1212" spans="1:9" x14ac:dyDescent="0.25">
      <c r="A1212">
        <v>144624</v>
      </c>
      <c r="B1212" s="5" t="s">
        <v>3440</v>
      </c>
      <c r="C1212" t="s">
        <v>186</v>
      </c>
      <c r="D1212">
        <f t="shared" si="22"/>
        <v>144624</v>
      </c>
      <c r="F1212" t="s">
        <v>530</v>
      </c>
    </row>
    <row r="1213" spans="1:9" x14ac:dyDescent="0.25">
      <c r="A1213">
        <v>7050</v>
      </c>
      <c r="B1213" s="5" t="s">
        <v>1528</v>
      </c>
      <c r="C1213" t="s">
        <v>3449</v>
      </c>
      <c r="D1213">
        <f t="shared" si="22"/>
        <v>7050</v>
      </c>
      <c r="F1213" s="49" t="s">
        <v>946</v>
      </c>
    </row>
    <row r="1214" spans="1:9" x14ac:dyDescent="0.25">
      <c r="A1214">
        <v>7144</v>
      </c>
      <c r="B1214" s="5" t="s">
        <v>3450</v>
      </c>
      <c r="C1214" t="s">
        <v>270</v>
      </c>
      <c r="D1214">
        <f t="shared" si="22"/>
        <v>7144</v>
      </c>
      <c r="F1214" s="49" t="s">
        <v>861</v>
      </c>
    </row>
    <row r="1215" spans="1:9" x14ac:dyDescent="0.25">
      <c r="A1215">
        <v>2480</v>
      </c>
      <c r="B1215" s="5" t="s">
        <v>3451</v>
      </c>
      <c r="C1215" t="s">
        <v>2976</v>
      </c>
      <c r="D1215">
        <f t="shared" si="22"/>
        <v>2480</v>
      </c>
      <c r="E1215" s="48"/>
      <c r="F1215" s="48" t="s">
        <v>2912</v>
      </c>
      <c r="G1215" s="48"/>
    </row>
    <row r="1216" spans="1:9" x14ac:dyDescent="0.25">
      <c r="A1216">
        <v>7098</v>
      </c>
      <c r="B1216" s="5" t="s">
        <v>1110</v>
      </c>
      <c r="C1216" t="s">
        <v>3454</v>
      </c>
      <c r="D1216">
        <f t="shared" si="22"/>
        <v>7098</v>
      </c>
      <c r="F1216" s="49" t="s">
        <v>946</v>
      </c>
    </row>
    <row r="1217" spans="1:6" x14ac:dyDescent="0.25">
      <c r="A1217">
        <v>7064</v>
      </c>
      <c r="B1217" s="5" t="s">
        <v>3455</v>
      </c>
      <c r="C1217" t="s">
        <v>3224</v>
      </c>
      <c r="D1217">
        <f t="shared" si="22"/>
        <v>7064</v>
      </c>
      <c r="F1217" s="49" t="s">
        <v>946</v>
      </c>
    </row>
    <row r="1218" spans="1:6" x14ac:dyDescent="0.25">
      <c r="A1218">
        <v>7081</v>
      </c>
      <c r="B1218" t="s">
        <v>3456</v>
      </c>
      <c r="C1218" t="s">
        <v>3224</v>
      </c>
      <c r="D1218">
        <f t="shared" si="22"/>
        <v>7081</v>
      </c>
      <c r="F1218" s="49" t="s">
        <v>861</v>
      </c>
    </row>
    <row r="1219" spans="1:6" x14ac:dyDescent="0.25">
      <c r="A1219">
        <v>7040</v>
      </c>
      <c r="B1219" s="5" t="s">
        <v>3457</v>
      </c>
      <c r="C1219" t="s">
        <v>939</v>
      </c>
      <c r="D1219">
        <f t="shared" si="22"/>
        <v>7040</v>
      </c>
      <c r="F1219" s="49" t="s">
        <v>861</v>
      </c>
    </row>
    <row r="1220" spans="1:6" x14ac:dyDescent="0.25">
      <c r="A1220">
        <v>7065</v>
      </c>
      <c r="B1220" s="5" t="s">
        <v>1387</v>
      </c>
      <c r="C1220" t="s">
        <v>141</v>
      </c>
      <c r="D1220">
        <f t="shared" si="22"/>
        <v>7065</v>
      </c>
      <c r="F1220" s="49" t="s">
        <v>946</v>
      </c>
    </row>
    <row r="1221" spans="1:6" x14ac:dyDescent="0.25">
      <c r="A1221">
        <v>7043</v>
      </c>
      <c r="B1221" s="5" t="s">
        <v>3462</v>
      </c>
      <c r="C1221" t="s">
        <v>51</v>
      </c>
      <c r="D1221">
        <f t="shared" si="22"/>
        <v>7043</v>
      </c>
      <c r="F1221" s="49" t="s">
        <v>861</v>
      </c>
    </row>
    <row r="1222" spans="1:6" x14ac:dyDescent="0.25">
      <c r="A1222">
        <v>4429</v>
      </c>
      <c r="B1222" t="s">
        <v>3465</v>
      </c>
      <c r="C1222" t="s">
        <v>128</v>
      </c>
      <c r="D1222">
        <f t="shared" si="22"/>
        <v>4429</v>
      </c>
      <c r="F1222" s="49" t="s">
        <v>3466</v>
      </c>
    </row>
    <row r="1223" spans="1:6" x14ac:dyDescent="0.25">
      <c r="A1223">
        <v>7073</v>
      </c>
      <c r="B1223" s="5" t="s">
        <v>2304</v>
      </c>
      <c r="C1223" t="s">
        <v>202</v>
      </c>
      <c r="D1223">
        <f t="shared" si="22"/>
        <v>7073</v>
      </c>
      <c r="F1223" s="49" t="s">
        <v>861</v>
      </c>
    </row>
    <row r="1224" spans="1:6" x14ac:dyDescent="0.25">
      <c r="A1224">
        <v>7026</v>
      </c>
      <c r="B1224" s="5" t="s">
        <v>4071</v>
      </c>
      <c r="C1224" t="s">
        <v>761</v>
      </c>
      <c r="D1224">
        <f t="shared" si="22"/>
        <v>7026</v>
      </c>
      <c r="F1224" s="49" t="s">
        <v>860</v>
      </c>
    </row>
    <row r="1225" spans="1:6" x14ac:dyDescent="0.25">
      <c r="A1225">
        <v>7030</v>
      </c>
      <c r="B1225" s="5" t="s">
        <v>2381</v>
      </c>
      <c r="C1225" t="s">
        <v>761</v>
      </c>
      <c r="D1225">
        <f t="shared" si="22"/>
        <v>7030</v>
      </c>
      <c r="F1225" s="49" t="s">
        <v>566</v>
      </c>
    </row>
    <row r="1226" spans="1:6" x14ac:dyDescent="0.25">
      <c r="A1226">
        <v>7118</v>
      </c>
      <c r="B1226" s="5" t="s">
        <v>1531</v>
      </c>
      <c r="C1226" t="s">
        <v>109</v>
      </c>
      <c r="D1226">
        <f t="shared" si="22"/>
        <v>7118</v>
      </c>
      <c r="F1226" s="49" t="s">
        <v>861</v>
      </c>
    </row>
    <row r="1227" spans="1:6" x14ac:dyDescent="0.25">
      <c r="A1227">
        <v>7031</v>
      </c>
      <c r="B1227" s="5" t="s">
        <v>3476</v>
      </c>
      <c r="C1227" t="s">
        <v>357</v>
      </c>
      <c r="D1227">
        <f t="shared" si="22"/>
        <v>7031</v>
      </c>
      <c r="F1227" s="49" t="s">
        <v>861</v>
      </c>
    </row>
    <row r="1228" spans="1:6" x14ac:dyDescent="0.25">
      <c r="A1228">
        <v>7046</v>
      </c>
      <c r="B1228" s="5" t="s">
        <v>1929</v>
      </c>
      <c r="C1228" t="s">
        <v>3494</v>
      </c>
      <c r="D1228">
        <f t="shared" si="22"/>
        <v>7046</v>
      </c>
      <c r="F1228" s="49" t="s">
        <v>861</v>
      </c>
    </row>
    <row r="1229" spans="1:6" x14ac:dyDescent="0.25">
      <c r="A1229">
        <v>2487</v>
      </c>
      <c r="B1229" t="s">
        <v>3477</v>
      </c>
      <c r="C1229" t="s">
        <v>3463</v>
      </c>
      <c r="D1229">
        <f t="shared" si="22"/>
        <v>2487</v>
      </c>
      <c r="E1229" s="48" t="s">
        <v>2912</v>
      </c>
      <c r="F1229" s="48"/>
    </row>
    <row r="1230" spans="1:6" x14ac:dyDescent="0.25">
      <c r="A1230">
        <v>4102</v>
      </c>
      <c r="B1230" t="s">
        <v>3478</v>
      </c>
      <c r="C1230" t="s">
        <v>3463</v>
      </c>
      <c r="D1230">
        <f t="shared" si="22"/>
        <v>4102</v>
      </c>
      <c r="E1230" s="48" t="s">
        <v>2912</v>
      </c>
      <c r="F1230" s="48"/>
    </row>
    <row r="1231" spans="1:6" x14ac:dyDescent="0.25">
      <c r="A1231">
        <v>2486</v>
      </c>
      <c r="B1231" t="s">
        <v>3479</v>
      </c>
      <c r="C1231" t="s">
        <v>3463</v>
      </c>
      <c r="D1231">
        <f t="shared" si="22"/>
        <v>2486</v>
      </c>
      <c r="E1231" s="48" t="s">
        <v>2912</v>
      </c>
      <c r="F1231" s="48"/>
    </row>
    <row r="1232" spans="1:6" x14ac:dyDescent="0.25">
      <c r="A1232">
        <v>4423</v>
      </c>
      <c r="B1232" t="s">
        <v>1598</v>
      </c>
      <c r="C1232" t="s">
        <v>115</v>
      </c>
      <c r="D1232">
        <f t="shared" si="22"/>
        <v>4423</v>
      </c>
      <c r="F1232" t="s">
        <v>1397</v>
      </c>
    </row>
    <row r="1233" spans="1:6" x14ac:dyDescent="0.25">
      <c r="A1233">
        <v>7048</v>
      </c>
      <c r="B1233" t="s">
        <v>3501</v>
      </c>
      <c r="C1233" t="s">
        <v>3484</v>
      </c>
      <c r="D1233">
        <f t="shared" si="22"/>
        <v>7048</v>
      </c>
      <c r="F1233" s="49" t="s">
        <v>860</v>
      </c>
    </row>
    <row r="1234" spans="1:6" x14ac:dyDescent="0.25">
      <c r="A1234">
        <v>2488</v>
      </c>
      <c r="B1234" t="s">
        <v>3485</v>
      </c>
      <c r="C1234" t="s">
        <v>3492</v>
      </c>
      <c r="D1234">
        <f t="shared" si="22"/>
        <v>2488</v>
      </c>
      <c r="E1234" s="48" t="s">
        <v>2912</v>
      </c>
      <c r="F1234" s="48"/>
    </row>
    <row r="1235" spans="1:6" x14ac:dyDescent="0.25">
      <c r="A1235">
        <v>5772</v>
      </c>
      <c r="B1235" t="s">
        <v>3499</v>
      </c>
      <c r="C1235" t="s">
        <v>2894</v>
      </c>
      <c r="D1235">
        <f t="shared" si="22"/>
        <v>5772</v>
      </c>
      <c r="E1235" s="48" t="s">
        <v>3486</v>
      </c>
      <c r="F1235" s="48"/>
    </row>
    <row r="1236" spans="1:6" x14ac:dyDescent="0.25">
      <c r="A1236">
        <v>2313</v>
      </c>
      <c r="B1236" t="s">
        <v>3487</v>
      </c>
      <c r="C1236" t="s">
        <v>251</v>
      </c>
      <c r="D1236">
        <f t="shared" si="22"/>
        <v>2313</v>
      </c>
      <c r="F1236" t="s">
        <v>3490</v>
      </c>
    </row>
    <row r="1237" spans="1:6" x14ac:dyDescent="0.25">
      <c r="A1237">
        <v>6333</v>
      </c>
      <c r="B1237" t="s">
        <v>3488</v>
      </c>
      <c r="C1237" t="s">
        <v>2894</v>
      </c>
      <c r="D1237">
        <f t="shared" si="22"/>
        <v>6333</v>
      </c>
      <c r="E1237" s="48" t="s">
        <v>3486</v>
      </c>
      <c r="F1237" s="48" t="s">
        <v>3486</v>
      </c>
    </row>
    <row r="1238" spans="1:6" x14ac:dyDescent="0.25">
      <c r="A1238">
        <v>6334</v>
      </c>
      <c r="B1238" t="s">
        <v>3489</v>
      </c>
      <c r="C1238" t="s">
        <v>2894</v>
      </c>
      <c r="D1238">
        <f t="shared" si="22"/>
        <v>6334</v>
      </c>
      <c r="E1238" s="48" t="s">
        <v>3486</v>
      </c>
      <c r="F1238" s="48" t="s">
        <v>3486</v>
      </c>
    </row>
    <row r="1239" spans="1:6" x14ac:dyDescent="0.25">
      <c r="A1239">
        <v>6335</v>
      </c>
      <c r="B1239" t="s">
        <v>3583</v>
      </c>
      <c r="C1239" t="s">
        <v>2894</v>
      </c>
      <c r="D1239">
        <f t="shared" si="22"/>
        <v>6335</v>
      </c>
      <c r="E1239" s="48" t="s">
        <v>3486</v>
      </c>
      <c r="F1239" s="48" t="s">
        <v>3486</v>
      </c>
    </row>
    <row r="1240" spans="1:6" x14ac:dyDescent="0.25">
      <c r="A1240">
        <v>2482</v>
      </c>
      <c r="B1240" t="s">
        <v>3491</v>
      </c>
      <c r="C1240" t="s">
        <v>2976</v>
      </c>
      <c r="D1240">
        <f t="shared" si="22"/>
        <v>2482</v>
      </c>
      <c r="E1240" s="48" t="s">
        <v>3486</v>
      </c>
      <c r="F1240" s="48" t="s">
        <v>3486</v>
      </c>
    </row>
    <row r="1241" spans="1:6" x14ac:dyDescent="0.25">
      <c r="A1241">
        <v>7052</v>
      </c>
      <c r="B1241" t="s">
        <v>2781</v>
      </c>
      <c r="C1241" t="s">
        <v>3495</v>
      </c>
      <c r="D1241">
        <f t="shared" si="22"/>
        <v>7052</v>
      </c>
      <c r="F1241" s="49" t="s">
        <v>861</v>
      </c>
    </row>
    <row r="1242" spans="1:6" x14ac:dyDescent="0.25">
      <c r="A1242">
        <v>7028</v>
      </c>
      <c r="B1242" t="s">
        <v>3496</v>
      </c>
      <c r="C1242" t="s">
        <v>3497</v>
      </c>
      <c r="D1242">
        <f t="shared" si="22"/>
        <v>7028</v>
      </c>
      <c r="F1242" s="49" t="s">
        <v>861</v>
      </c>
    </row>
    <row r="1243" spans="1:6" x14ac:dyDescent="0.25">
      <c r="A1243">
        <v>7067</v>
      </c>
      <c r="B1243" t="s">
        <v>3503</v>
      </c>
      <c r="C1243" t="s">
        <v>3381</v>
      </c>
      <c r="D1243">
        <f t="shared" si="22"/>
        <v>7067</v>
      </c>
      <c r="E1243" s="49"/>
      <c r="F1243" s="49" t="s">
        <v>860</v>
      </c>
    </row>
    <row r="1244" spans="1:6" x14ac:dyDescent="0.25">
      <c r="A1244">
        <v>3010</v>
      </c>
      <c r="B1244" t="s">
        <v>3509</v>
      </c>
      <c r="C1244" t="s">
        <v>3510</v>
      </c>
      <c r="D1244">
        <f t="shared" si="22"/>
        <v>3010</v>
      </c>
      <c r="E1244" s="48" t="s">
        <v>2912</v>
      </c>
      <c r="F1244" s="48" t="s">
        <v>2912</v>
      </c>
    </row>
    <row r="1245" spans="1:6" x14ac:dyDescent="0.25">
      <c r="A1245">
        <v>5755</v>
      </c>
      <c r="B1245" t="s">
        <v>3504</v>
      </c>
      <c r="C1245" t="s">
        <v>3505</v>
      </c>
      <c r="D1245">
        <f t="shared" si="22"/>
        <v>5755</v>
      </c>
      <c r="E1245" s="48" t="s">
        <v>2912</v>
      </c>
      <c r="F1245" s="48" t="s">
        <v>2912</v>
      </c>
    </row>
    <row r="1246" spans="1:6" x14ac:dyDescent="0.25">
      <c r="A1246">
        <v>2484</v>
      </c>
      <c r="B1246" t="s">
        <v>3513</v>
      </c>
      <c r="C1246" t="s">
        <v>2976</v>
      </c>
      <c r="D1246">
        <f t="shared" si="22"/>
        <v>2484</v>
      </c>
      <c r="E1246" s="48" t="s">
        <v>2912</v>
      </c>
      <c r="F1246" s="48" t="s">
        <v>2912</v>
      </c>
    </row>
    <row r="1247" spans="1:6" x14ac:dyDescent="0.25">
      <c r="A1247">
        <v>7004</v>
      </c>
      <c r="B1247" t="s">
        <v>1630</v>
      </c>
      <c r="C1247" t="s">
        <v>488</v>
      </c>
      <c r="D1247">
        <f t="shared" si="22"/>
        <v>7004</v>
      </c>
      <c r="F1247" s="49" t="s">
        <v>861</v>
      </c>
    </row>
    <row r="1248" spans="1:6" x14ac:dyDescent="0.25">
      <c r="A1248">
        <v>4223</v>
      </c>
      <c r="B1248" t="s">
        <v>3515</v>
      </c>
      <c r="C1248" t="s">
        <v>3516</v>
      </c>
      <c r="D1248">
        <f t="shared" si="22"/>
        <v>4223</v>
      </c>
      <c r="E1248" s="48" t="s">
        <v>2912</v>
      </c>
      <c r="F1248" s="48" t="s">
        <v>2912</v>
      </c>
    </row>
    <row r="1249" spans="1:7" x14ac:dyDescent="0.25">
      <c r="A1249">
        <v>4221</v>
      </c>
      <c r="B1249" t="s">
        <v>3517</v>
      </c>
      <c r="C1249" t="s">
        <v>3518</v>
      </c>
      <c r="D1249">
        <f t="shared" si="22"/>
        <v>4221</v>
      </c>
      <c r="E1249" s="48" t="s">
        <v>2912</v>
      </c>
      <c r="F1249" s="48" t="s">
        <v>2912</v>
      </c>
    </row>
    <row r="1250" spans="1:7" x14ac:dyDescent="0.25">
      <c r="A1250">
        <v>7032</v>
      </c>
      <c r="B1250" t="s">
        <v>1609</v>
      </c>
      <c r="C1250" t="s">
        <v>270</v>
      </c>
      <c r="D1250">
        <f t="shared" si="22"/>
        <v>7032</v>
      </c>
      <c r="F1250" s="49" t="s">
        <v>566</v>
      </c>
    </row>
    <row r="1251" spans="1:7" x14ac:dyDescent="0.25">
      <c r="A1251">
        <v>5756</v>
      </c>
      <c r="B1251" t="s">
        <v>3525</v>
      </c>
      <c r="C1251" t="s">
        <v>2894</v>
      </c>
      <c r="D1251">
        <f t="shared" si="22"/>
        <v>5756</v>
      </c>
      <c r="E1251" s="48" t="s">
        <v>2912</v>
      </c>
      <c r="F1251" s="48" t="s">
        <v>2912</v>
      </c>
    </row>
    <row r="1252" spans="1:7" x14ac:dyDescent="0.25">
      <c r="A1252">
        <v>2504</v>
      </c>
      <c r="B1252" t="s">
        <v>3531</v>
      </c>
      <c r="C1252" t="s">
        <v>2894</v>
      </c>
      <c r="D1252">
        <f t="shared" si="22"/>
        <v>2504</v>
      </c>
      <c r="E1252" s="48" t="s">
        <v>2912</v>
      </c>
      <c r="F1252" s="48" t="s">
        <v>2912</v>
      </c>
    </row>
    <row r="1253" spans="1:7" x14ac:dyDescent="0.25">
      <c r="A1253">
        <v>5757</v>
      </c>
      <c r="B1253" t="s">
        <v>3526</v>
      </c>
      <c r="C1253" t="s">
        <v>3527</v>
      </c>
      <c r="D1253">
        <f t="shared" si="22"/>
        <v>5757</v>
      </c>
      <c r="E1253" s="48" t="s">
        <v>2912</v>
      </c>
      <c r="F1253" s="48" t="s">
        <v>2912</v>
      </c>
    </row>
    <row r="1254" spans="1:7" x14ac:dyDescent="0.25">
      <c r="A1254">
        <v>7076</v>
      </c>
      <c r="B1254" s="49" t="s">
        <v>3533</v>
      </c>
      <c r="C1254" s="49" t="s">
        <v>41</v>
      </c>
      <c r="D1254">
        <f t="shared" si="22"/>
        <v>7076</v>
      </c>
      <c r="E1254" s="49"/>
      <c r="F1254" s="49" t="s">
        <v>860</v>
      </c>
      <c r="G1254" s="92">
        <v>44379</v>
      </c>
    </row>
    <row r="1255" spans="1:7" x14ac:dyDescent="0.25">
      <c r="A1255">
        <v>4103</v>
      </c>
      <c r="B1255" s="93" t="s">
        <v>3534</v>
      </c>
      <c r="C1255" s="93" t="s">
        <v>3463</v>
      </c>
      <c r="D1255">
        <f t="shared" si="22"/>
        <v>4103</v>
      </c>
      <c r="E1255" s="48" t="s">
        <v>2912</v>
      </c>
      <c r="F1255" s="48" t="s">
        <v>2912</v>
      </c>
    </row>
    <row r="1256" spans="1:7" x14ac:dyDescent="0.25">
      <c r="A1256">
        <v>7022</v>
      </c>
      <c r="B1256" t="s">
        <v>1875</v>
      </c>
      <c r="C1256" t="s">
        <v>202</v>
      </c>
      <c r="D1256">
        <f t="shared" si="22"/>
        <v>7022</v>
      </c>
      <c r="F1256" s="49" t="s">
        <v>861</v>
      </c>
    </row>
    <row r="1257" spans="1:7" x14ac:dyDescent="0.25">
      <c r="A1257">
        <v>7077</v>
      </c>
      <c r="B1257" s="49" t="s">
        <v>1210</v>
      </c>
      <c r="C1257" s="49" t="s">
        <v>342</v>
      </c>
      <c r="D1257">
        <f t="shared" si="22"/>
        <v>7077</v>
      </c>
      <c r="F1257" s="49" t="s">
        <v>861</v>
      </c>
    </row>
    <row r="1258" spans="1:7" x14ac:dyDescent="0.25">
      <c r="A1258">
        <v>7061</v>
      </c>
      <c r="B1258" s="49" t="s">
        <v>3536</v>
      </c>
      <c r="C1258" s="49" t="s">
        <v>3224</v>
      </c>
      <c r="D1258">
        <f t="shared" si="22"/>
        <v>7061</v>
      </c>
      <c r="F1258" s="49" t="s">
        <v>861</v>
      </c>
    </row>
    <row r="1259" spans="1:7" x14ac:dyDescent="0.25">
      <c r="A1259">
        <v>7060</v>
      </c>
      <c r="B1259" s="49" t="s">
        <v>3537</v>
      </c>
      <c r="C1259" s="49" t="s">
        <v>3538</v>
      </c>
      <c r="D1259">
        <f t="shared" si="22"/>
        <v>7060</v>
      </c>
      <c r="E1259" s="49"/>
      <c r="F1259" s="49" t="s">
        <v>860</v>
      </c>
    </row>
    <row r="1260" spans="1:7" x14ac:dyDescent="0.25">
      <c r="A1260">
        <v>2485</v>
      </c>
      <c r="B1260" s="49" t="s">
        <v>3539</v>
      </c>
      <c r="C1260" s="49" t="s">
        <v>2976</v>
      </c>
      <c r="D1260">
        <f t="shared" si="22"/>
        <v>2485</v>
      </c>
      <c r="E1260" s="48" t="s">
        <v>2912</v>
      </c>
      <c r="F1260" s="48"/>
    </row>
    <row r="1261" spans="1:7" x14ac:dyDescent="0.25">
      <c r="A1261">
        <v>5758</v>
      </c>
      <c r="B1261" s="49" t="s">
        <v>3540</v>
      </c>
      <c r="C1261" s="49" t="s">
        <v>3541</v>
      </c>
      <c r="D1261">
        <f t="shared" si="22"/>
        <v>5758</v>
      </c>
      <c r="E1261" s="48" t="s">
        <v>2912</v>
      </c>
      <c r="F1261" s="48"/>
    </row>
    <row r="1262" spans="1:7" x14ac:dyDescent="0.25">
      <c r="A1262">
        <v>7000</v>
      </c>
      <c r="B1262" s="49" t="s">
        <v>1808</v>
      </c>
      <c r="C1262" s="49" t="s">
        <v>3543</v>
      </c>
      <c r="D1262">
        <f t="shared" si="22"/>
        <v>7000</v>
      </c>
      <c r="F1262" s="49" t="s">
        <v>946</v>
      </c>
    </row>
    <row r="1263" spans="1:7" x14ac:dyDescent="0.25">
      <c r="A1263">
        <v>144557</v>
      </c>
      <c r="B1263" s="49" t="s">
        <v>3546</v>
      </c>
      <c r="C1263" t="s">
        <v>2894</v>
      </c>
      <c r="D1263">
        <f t="shared" si="22"/>
        <v>144557</v>
      </c>
      <c r="E1263" s="48" t="s">
        <v>2912</v>
      </c>
      <c r="F1263" s="48" t="s">
        <v>3545</v>
      </c>
    </row>
    <row r="1264" spans="1:7" x14ac:dyDescent="0.25">
      <c r="A1264">
        <v>7003</v>
      </c>
      <c r="B1264" s="49" t="s">
        <v>3548</v>
      </c>
      <c r="C1264" t="s">
        <v>171</v>
      </c>
      <c r="D1264">
        <f t="shared" si="22"/>
        <v>7003</v>
      </c>
      <c r="F1264" s="49" t="s">
        <v>861</v>
      </c>
    </row>
    <row r="1265" spans="1:7" x14ac:dyDescent="0.25">
      <c r="A1265" t="s">
        <v>23</v>
      </c>
      <c r="B1265" s="49" t="s">
        <v>23</v>
      </c>
      <c r="C1265" t="s">
        <v>23</v>
      </c>
      <c r="D1265" t="str">
        <f t="shared" si="22"/>
        <v xml:space="preserve"> </v>
      </c>
      <c r="F1265" s="49" t="s">
        <v>23</v>
      </c>
    </row>
    <row r="1266" spans="1:7" x14ac:dyDescent="0.25">
      <c r="A1266">
        <v>2413</v>
      </c>
      <c r="B1266" s="49" t="s">
        <v>3547</v>
      </c>
      <c r="C1266" t="s">
        <v>140</v>
      </c>
      <c r="D1266">
        <f t="shared" si="22"/>
        <v>2413</v>
      </c>
      <c r="F1266" t="s">
        <v>3015</v>
      </c>
    </row>
    <row r="1267" spans="1:7" x14ac:dyDescent="0.25">
      <c r="A1267">
        <v>7103</v>
      </c>
      <c r="B1267" s="49" t="s">
        <v>2630</v>
      </c>
      <c r="C1267" t="s">
        <v>2515</v>
      </c>
      <c r="D1267">
        <f t="shared" si="22"/>
        <v>7103</v>
      </c>
      <c r="F1267" s="49" t="s">
        <v>861</v>
      </c>
    </row>
    <row r="1268" spans="1:7" x14ac:dyDescent="0.25">
      <c r="A1268">
        <v>6999</v>
      </c>
      <c r="B1268" s="49" t="s">
        <v>2628</v>
      </c>
      <c r="C1268" t="s">
        <v>2515</v>
      </c>
      <c r="D1268">
        <f t="shared" si="22"/>
        <v>6999</v>
      </c>
      <c r="F1268" s="49" t="s">
        <v>861</v>
      </c>
    </row>
    <row r="1269" spans="1:7" x14ac:dyDescent="0.25">
      <c r="A1269">
        <v>2582</v>
      </c>
      <c r="B1269" t="s">
        <v>3552</v>
      </c>
      <c r="C1269" t="s">
        <v>3553</v>
      </c>
      <c r="D1269">
        <f t="shared" si="22"/>
        <v>2582</v>
      </c>
      <c r="F1269" s="49" t="s">
        <v>3551</v>
      </c>
    </row>
    <row r="1270" spans="1:7" x14ac:dyDescent="0.25">
      <c r="A1270">
        <v>7023</v>
      </c>
      <c r="B1270" t="s">
        <v>3559</v>
      </c>
      <c r="C1270" t="s">
        <v>3484</v>
      </c>
      <c r="D1270">
        <f t="shared" si="22"/>
        <v>7023</v>
      </c>
      <c r="F1270" s="49" t="s">
        <v>861</v>
      </c>
    </row>
    <row r="1271" spans="1:7" x14ac:dyDescent="0.25">
      <c r="A1271">
        <v>7006</v>
      </c>
      <c r="B1271" t="s">
        <v>3554</v>
      </c>
      <c r="C1271" t="s">
        <v>141</v>
      </c>
      <c r="D1271">
        <f t="shared" si="22"/>
        <v>7006</v>
      </c>
      <c r="F1271" s="49" t="s">
        <v>946</v>
      </c>
    </row>
    <row r="1272" spans="1:7" x14ac:dyDescent="0.25">
      <c r="A1272">
        <v>144495</v>
      </c>
      <c r="B1272" t="s">
        <v>3555</v>
      </c>
      <c r="C1272" t="s">
        <v>213</v>
      </c>
      <c r="D1272">
        <f t="shared" si="22"/>
        <v>144495</v>
      </c>
      <c r="F1272" t="s">
        <v>3557</v>
      </c>
    </row>
    <row r="1273" spans="1:7" x14ac:dyDescent="0.25">
      <c r="A1273">
        <v>4482</v>
      </c>
      <c r="B1273" s="49" t="s">
        <v>3562</v>
      </c>
      <c r="C1273" s="49" t="s">
        <v>3182</v>
      </c>
      <c r="D1273">
        <f t="shared" ref="D1273:D1336" si="23">A1273</f>
        <v>4482</v>
      </c>
      <c r="F1273" t="s">
        <v>566</v>
      </c>
      <c r="G1273" s="49"/>
    </row>
    <row r="1274" spans="1:7" x14ac:dyDescent="0.25">
      <c r="A1274">
        <v>4498</v>
      </c>
      <c r="B1274" s="49" t="s">
        <v>374</v>
      </c>
      <c r="C1274" s="49" t="s">
        <v>3182</v>
      </c>
      <c r="D1274">
        <f t="shared" si="23"/>
        <v>4498</v>
      </c>
      <c r="F1274" t="s">
        <v>860</v>
      </c>
      <c r="G1274" s="49"/>
    </row>
    <row r="1275" spans="1:7" x14ac:dyDescent="0.25">
      <c r="A1275">
        <v>3006</v>
      </c>
      <c r="B1275" s="49" t="s">
        <v>3573</v>
      </c>
      <c r="C1275" s="49" t="s">
        <v>3563</v>
      </c>
      <c r="D1275">
        <f t="shared" si="23"/>
        <v>3006</v>
      </c>
      <c r="E1275" s="48"/>
      <c r="F1275" s="48" t="s">
        <v>2912</v>
      </c>
      <c r="G1275" s="49"/>
    </row>
    <row r="1276" spans="1:7" x14ac:dyDescent="0.25">
      <c r="A1276">
        <v>7059</v>
      </c>
      <c r="B1276" s="49" t="s">
        <v>376</v>
      </c>
      <c r="C1276" s="49" t="s">
        <v>283</v>
      </c>
      <c r="D1276">
        <f t="shared" si="23"/>
        <v>7059</v>
      </c>
      <c r="F1276" s="49" t="s">
        <v>861</v>
      </c>
      <c r="G1276" s="49"/>
    </row>
    <row r="1277" spans="1:7" x14ac:dyDescent="0.25">
      <c r="A1277">
        <v>7038</v>
      </c>
      <c r="B1277" s="49" t="s">
        <v>3564</v>
      </c>
      <c r="C1277" s="49" t="s">
        <v>283</v>
      </c>
      <c r="D1277">
        <f t="shared" si="23"/>
        <v>7038</v>
      </c>
      <c r="F1277" s="49" t="s">
        <v>861</v>
      </c>
      <c r="G1277" s="49"/>
    </row>
    <row r="1278" spans="1:7" x14ac:dyDescent="0.25">
      <c r="A1278">
        <v>7138</v>
      </c>
      <c r="B1278" s="49" t="s">
        <v>2648</v>
      </c>
      <c r="C1278" s="49" t="s">
        <v>3565</v>
      </c>
      <c r="D1278">
        <f t="shared" si="23"/>
        <v>7138</v>
      </c>
      <c r="F1278" s="49" t="s">
        <v>861</v>
      </c>
      <c r="G1278" s="49"/>
    </row>
    <row r="1279" spans="1:7" x14ac:dyDescent="0.25">
      <c r="A1279">
        <v>7017</v>
      </c>
      <c r="B1279" s="49" t="s">
        <v>2637</v>
      </c>
      <c r="C1279" s="49" t="s">
        <v>3565</v>
      </c>
      <c r="D1279">
        <f t="shared" si="23"/>
        <v>7017</v>
      </c>
      <c r="F1279" s="49" t="s">
        <v>861</v>
      </c>
    </row>
    <row r="1280" spans="1:7" x14ac:dyDescent="0.25">
      <c r="A1280">
        <v>5761</v>
      </c>
      <c r="B1280" t="s">
        <v>3567</v>
      </c>
      <c r="C1280" t="s">
        <v>2976</v>
      </c>
      <c r="D1280">
        <f t="shared" si="23"/>
        <v>5761</v>
      </c>
      <c r="E1280" s="48" t="s">
        <v>2912</v>
      </c>
    </row>
    <row r="1281" spans="1:8" x14ac:dyDescent="0.25">
      <c r="A1281">
        <v>5762</v>
      </c>
      <c r="B1281" t="s">
        <v>3568</v>
      </c>
      <c r="C1281" t="s">
        <v>2976</v>
      </c>
      <c r="D1281">
        <f t="shared" si="23"/>
        <v>5762</v>
      </c>
      <c r="E1281" s="48" t="s">
        <v>2912</v>
      </c>
    </row>
    <row r="1282" spans="1:8" x14ac:dyDescent="0.25">
      <c r="A1282">
        <v>5764</v>
      </c>
      <c r="B1282" t="s">
        <v>3570</v>
      </c>
      <c r="C1282" t="s">
        <v>2976</v>
      </c>
      <c r="D1282">
        <f t="shared" si="23"/>
        <v>5764</v>
      </c>
      <c r="E1282" s="48" t="s">
        <v>2912</v>
      </c>
    </row>
    <row r="1283" spans="1:8" x14ac:dyDescent="0.25">
      <c r="A1283">
        <v>5763</v>
      </c>
      <c r="B1283" t="s">
        <v>3569</v>
      </c>
      <c r="C1283" t="s">
        <v>2976</v>
      </c>
      <c r="D1283">
        <f t="shared" si="23"/>
        <v>5763</v>
      </c>
      <c r="E1283" s="48" t="s">
        <v>2912</v>
      </c>
    </row>
    <row r="1284" spans="1:8" x14ac:dyDescent="0.25">
      <c r="A1284">
        <v>5771</v>
      </c>
      <c r="B1284" t="s">
        <v>3575</v>
      </c>
      <c r="C1284" t="s">
        <v>2976</v>
      </c>
      <c r="D1284">
        <f t="shared" si="23"/>
        <v>5771</v>
      </c>
      <c r="E1284" s="48" t="s">
        <v>2912</v>
      </c>
    </row>
    <row r="1285" spans="1:8" x14ac:dyDescent="0.25">
      <c r="A1285">
        <v>4437</v>
      </c>
      <c r="B1285" t="s">
        <v>3590</v>
      </c>
      <c r="C1285" t="s">
        <v>3591</v>
      </c>
      <c r="D1285">
        <f t="shared" si="23"/>
        <v>4437</v>
      </c>
      <c r="E1285" s="48" t="s">
        <v>2912</v>
      </c>
    </row>
    <row r="1286" spans="1:8" x14ac:dyDescent="0.25">
      <c r="A1286">
        <v>2483</v>
      </c>
      <c r="B1286" t="s">
        <v>3593</v>
      </c>
      <c r="C1286" t="s">
        <v>2976</v>
      </c>
      <c r="D1286">
        <f t="shared" si="23"/>
        <v>2483</v>
      </c>
      <c r="E1286" s="48" t="s">
        <v>2912</v>
      </c>
    </row>
    <row r="1287" spans="1:8" x14ac:dyDescent="0.25">
      <c r="A1287">
        <v>5765</v>
      </c>
      <c r="B1287" t="s">
        <v>3596</v>
      </c>
      <c r="C1287" t="s">
        <v>3463</v>
      </c>
      <c r="D1287">
        <f t="shared" si="23"/>
        <v>5765</v>
      </c>
      <c r="E1287" s="48" t="s">
        <v>2912</v>
      </c>
    </row>
    <row r="1288" spans="1:8" x14ac:dyDescent="0.25">
      <c r="A1288">
        <v>7034</v>
      </c>
      <c r="B1288" t="s">
        <v>3601</v>
      </c>
      <c r="C1288" t="s">
        <v>2911</v>
      </c>
      <c r="D1288">
        <f t="shared" si="23"/>
        <v>7034</v>
      </c>
      <c r="F1288" t="s">
        <v>566</v>
      </c>
    </row>
    <row r="1289" spans="1:8" x14ac:dyDescent="0.25">
      <c r="A1289" s="49">
        <v>7078</v>
      </c>
      <c r="B1289" s="49" t="s">
        <v>1796</v>
      </c>
      <c r="C1289" s="49" t="s">
        <v>3602</v>
      </c>
      <c r="D1289">
        <f t="shared" si="23"/>
        <v>7078</v>
      </c>
      <c r="E1289" s="49"/>
      <c r="F1289" t="s">
        <v>566</v>
      </c>
      <c r="G1289" s="49"/>
      <c r="H1289" s="49"/>
    </row>
    <row r="1290" spans="1:8" x14ac:dyDescent="0.25">
      <c r="A1290" s="49">
        <v>7005</v>
      </c>
      <c r="B1290" s="49" t="s">
        <v>1347</v>
      </c>
      <c r="C1290" s="49" t="s">
        <v>3602</v>
      </c>
      <c r="D1290">
        <f t="shared" si="23"/>
        <v>7005</v>
      </c>
      <c r="E1290" s="49"/>
      <c r="F1290" t="s">
        <v>566</v>
      </c>
      <c r="G1290" s="49"/>
      <c r="H1290" s="49"/>
    </row>
    <row r="1291" spans="1:8" x14ac:dyDescent="0.25">
      <c r="A1291" s="49">
        <v>144435</v>
      </c>
      <c r="B1291" s="49" t="s">
        <v>3603</v>
      </c>
      <c r="C1291" s="49" t="s">
        <v>3604</v>
      </c>
      <c r="D1291">
        <f t="shared" si="23"/>
        <v>144435</v>
      </c>
      <c r="E1291" s="49" t="s">
        <v>23</v>
      </c>
      <c r="F1291" s="49" t="s">
        <v>3607</v>
      </c>
      <c r="G1291" s="49"/>
      <c r="H1291" s="49"/>
    </row>
    <row r="1292" spans="1:8" x14ac:dyDescent="0.25">
      <c r="A1292" s="49">
        <v>5099</v>
      </c>
      <c r="B1292" s="49" t="s">
        <v>4008</v>
      </c>
      <c r="C1292" s="49" t="s">
        <v>3029</v>
      </c>
      <c r="D1292">
        <f t="shared" si="23"/>
        <v>5099</v>
      </c>
      <c r="E1292" s="49"/>
      <c r="F1292" s="49" t="s">
        <v>946</v>
      </c>
      <c r="G1292" s="49"/>
      <c r="H1292" s="49"/>
    </row>
    <row r="1293" spans="1:8" x14ac:dyDescent="0.25">
      <c r="A1293">
        <v>7075</v>
      </c>
      <c r="B1293" s="49" t="s">
        <v>3605</v>
      </c>
      <c r="C1293" s="49" t="s">
        <v>3602</v>
      </c>
      <c r="D1293">
        <f t="shared" si="23"/>
        <v>7075</v>
      </c>
      <c r="F1293" t="s">
        <v>860</v>
      </c>
      <c r="G1293" s="49"/>
      <c r="H1293" s="49"/>
    </row>
    <row r="1294" spans="1:8" x14ac:dyDescent="0.25">
      <c r="A1294">
        <v>7025</v>
      </c>
      <c r="B1294" s="49" t="s">
        <v>3606</v>
      </c>
      <c r="C1294" s="49" t="s">
        <v>2625</v>
      </c>
      <c r="D1294">
        <f t="shared" si="23"/>
        <v>7025</v>
      </c>
      <c r="F1294" t="s">
        <v>860</v>
      </c>
      <c r="G1294" s="49"/>
      <c r="H1294" s="49"/>
    </row>
    <row r="1295" spans="1:8" x14ac:dyDescent="0.25">
      <c r="A1295">
        <v>7097</v>
      </c>
      <c r="B1295" s="49" t="s">
        <v>3684</v>
      </c>
      <c r="C1295" s="49" t="s">
        <v>2625</v>
      </c>
      <c r="D1295">
        <f t="shared" si="23"/>
        <v>7097</v>
      </c>
      <c r="F1295" t="s">
        <v>860</v>
      </c>
      <c r="G1295" s="49"/>
      <c r="H1295" s="49"/>
    </row>
    <row r="1296" spans="1:8" x14ac:dyDescent="0.25">
      <c r="A1296">
        <v>7051</v>
      </c>
      <c r="B1296" s="49" t="s">
        <v>3608</v>
      </c>
      <c r="C1296" s="49" t="s">
        <v>327</v>
      </c>
      <c r="D1296">
        <f t="shared" si="23"/>
        <v>7051</v>
      </c>
      <c r="F1296" s="49" t="s">
        <v>860</v>
      </c>
      <c r="G1296" s="49"/>
      <c r="H1296" s="49"/>
    </row>
    <row r="1297" spans="1:8" x14ac:dyDescent="0.25">
      <c r="A1297">
        <v>7062</v>
      </c>
      <c r="B1297" s="49" t="s">
        <v>3609</v>
      </c>
      <c r="C1297" s="49" t="s">
        <v>75</v>
      </c>
      <c r="D1297">
        <f t="shared" si="23"/>
        <v>7062</v>
      </c>
      <c r="F1297" s="49" t="s">
        <v>860</v>
      </c>
      <c r="G1297" s="49"/>
      <c r="H1297" s="49"/>
    </row>
    <row r="1298" spans="1:8" x14ac:dyDescent="0.25">
      <c r="A1298">
        <v>7016</v>
      </c>
      <c r="B1298" s="49" t="s">
        <v>3610</v>
      </c>
      <c r="C1298" s="49" t="s">
        <v>75</v>
      </c>
      <c r="D1298">
        <f t="shared" si="23"/>
        <v>7016</v>
      </c>
      <c r="F1298" s="49" t="s">
        <v>860</v>
      </c>
      <c r="G1298" s="49"/>
      <c r="H1298" s="49"/>
    </row>
    <row r="1299" spans="1:8" x14ac:dyDescent="0.25">
      <c r="A1299">
        <v>7066</v>
      </c>
      <c r="B1299" s="49" t="s">
        <v>2427</v>
      </c>
      <c r="C1299" s="49" t="s">
        <v>75</v>
      </c>
      <c r="D1299">
        <f t="shared" si="23"/>
        <v>7066</v>
      </c>
      <c r="F1299" s="49" t="s">
        <v>860</v>
      </c>
      <c r="G1299" s="49"/>
      <c r="H1299" s="49"/>
    </row>
    <row r="1300" spans="1:8" x14ac:dyDescent="0.25">
      <c r="A1300">
        <v>7063</v>
      </c>
      <c r="B1300" s="49" t="s">
        <v>3611</v>
      </c>
      <c r="C1300" s="49" t="s">
        <v>3612</v>
      </c>
      <c r="D1300">
        <f t="shared" si="23"/>
        <v>7063</v>
      </c>
      <c r="F1300" s="49" t="s">
        <v>860</v>
      </c>
      <c r="G1300" s="49"/>
      <c r="H1300" s="49"/>
    </row>
    <row r="1301" spans="1:8" x14ac:dyDescent="0.25">
      <c r="A1301">
        <v>10021</v>
      </c>
      <c r="B1301" t="s">
        <v>2004</v>
      </c>
      <c r="C1301" s="49" t="s">
        <v>3612</v>
      </c>
      <c r="D1301">
        <f t="shared" si="23"/>
        <v>10021</v>
      </c>
      <c r="F1301" s="49" t="s">
        <v>860</v>
      </c>
      <c r="G1301" s="49" t="s">
        <v>4206</v>
      </c>
      <c r="H1301" s="49"/>
    </row>
    <row r="1302" spans="1:8" x14ac:dyDescent="0.25">
      <c r="A1302">
        <v>7074</v>
      </c>
      <c r="B1302" s="49" t="s">
        <v>3613</v>
      </c>
      <c r="C1302" s="49" t="s">
        <v>3612</v>
      </c>
      <c r="D1302">
        <f t="shared" si="23"/>
        <v>7074</v>
      </c>
      <c r="F1302" s="49" t="s">
        <v>860</v>
      </c>
      <c r="G1302" s="49"/>
      <c r="H1302" s="49"/>
    </row>
    <row r="1303" spans="1:8" x14ac:dyDescent="0.25">
      <c r="A1303">
        <v>144480</v>
      </c>
      <c r="B1303" s="49" t="s">
        <v>578</v>
      </c>
      <c r="C1303" s="49" t="s">
        <v>46</v>
      </c>
      <c r="D1303">
        <f t="shared" si="23"/>
        <v>144480</v>
      </c>
      <c r="F1303" t="s">
        <v>3614</v>
      </c>
      <c r="G1303" s="49"/>
      <c r="H1303" s="49"/>
    </row>
    <row r="1304" spans="1:8" x14ac:dyDescent="0.25">
      <c r="A1304">
        <v>3046</v>
      </c>
      <c r="B1304" s="49" t="s">
        <v>1997</v>
      </c>
      <c r="C1304" s="49" t="s">
        <v>46</v>
      </c>
      <c r="D1304">
        <f t="shared" si="23"/>
        <v>3046</v>
      </c>
      <c r="F1304" t="s">
        <v>3347</v>
      </c>
      <c r="G1304" s="49"/>
      <c r="H1304" s="49"/>
    </row>
    <row r="1305" spans="1:8" x14ac:dyDescent="0.25">
      <c r="A1305">
        <v>7049</v>
      </c>
      <c r="B1305" s="49" t="s">
        <v>3615</v>
      </c>
      <c r="C1305" s="49" t="s">
        <v>59</v>
      </c>
      <c r="D1305">
        <f t="shared" si="23"/>
        <v>7049</v>
      </c>
      <c r="F1305" s="49" t="s">
        <v>860</v>
      </c>
      <c r="G1305" s="49"/>
      <c r="H1305" s="49"/>
    </row>
    <row r="1306" spans="1:8" x14ac:dyDescent="0.25">
      <c r="A1306">
        <v>7142</v>
      </c>
      <c r="B1306" s="49" t="s">
        <v>3616</v>
      </c>
      <c r="C1306" s="49" t="s">
        <v>59</v>
      </c>
      <c r="D1306">
        <f t="shared" si="23"/>
        <v>7142</v>
      </c>
      <c r="F1306" s="49" t="s">
        <v>860</v>
      </c>
      <c r="G1306" s="49"/>
      <c r="H1306" s="49"/>
    </row>
    <row r="1307" spans="1:8" x14ac:dyDescent="0.25">
      <c r="A1307">
        <v>7002</v>
      </c>
      <c r="B1307" s="49" t="s">
        <v>3619</v>
      </c>
      <c r="C1307" s="49" t="s">
        <v>3620</v>
      </c>
      <c r="D1307">
        <f t="shared" si="23"/>
        <v>7002</v>
      </c>
      <c r="F1307" s="49" t="s">
        <v>860</v>
      </c>
      <c r="G1307" s="49"/>
      <c r="H1307" s="49"/>
    </row>
    <row r="1308" spans="1:8" x14ac:dyDescent="0.25">
      <c r="A1308">
        <v>7054</v>
      </c>
      <c r="B1308" s="49" t="s">
        <v>3621</v>
      </c>
      <c r="C1308" s="49" t="s">
        <v>3620</v>
      </c>
      <c r="D1308">
        <f t="shared" si="23"/>
        <v>7054</v>
      </c>
      <c r="F1308" s="49" t="s">
        <v>860</v>
      </c>
      <c r="G1308" s="49"/>
      <c r="H1308" s="49"/>
    </row>
    <row r="1309" spans="1:8" x14ac:dyDescent="0.25">
      <c r="A1309">
        <v>7079</v>
      </c>
      <c r="B1309" s="49" t="s">
        <v>3622</v>
      </c>
      <c r="C1309" s="49" t="s">
        <v>3620</v>
      </c>
      <c r="D1309">
        <f t="shared" si="23"/>
        <v>7079</v>
      </c>
      <c r="F1309" s="49" t="s">
        <v>860</v>
      </c>
      <c r="G1309" s="49"/>
      <c r="H1309" s="49"/>
    </row>
    <row r="1310" spans="1:8" x14ac:dyDescent="0.25">
      <c r="A1310">
        <v>7029</v>
      </c>
      <c r="B1310" s="49" t="s">
        <v>4193</v>
      </c>
      <c r="C1310" s="49" t="s">
        <v>3620</v>
      </c>
      <c r="D1310">
        <f t="shared" si="23"/>
        <v>7029</v>
      </c>
      <c r="F1310" s="49" t="s">
        <v>860</v>
      </c>
      <c r="G1310" s="49"/>
      <c r="H1310" s="49"/>
    </row>
    <row r="1311" spans="1:8" x14ac:dyDescent="0.25">
      <c r="A1311">
        <v>7058</v>
      </c>
      <c r="B1311" s="49" t="s">
        <v>4192</v>
      </c>
      <c r="C1311" s="49" t="s">
        <v>3620</v>
      </c>
      <c r="D1311">
        <f t="shared" si="23"/>
        <v>7058</v>
      </c>
      <c r="F1311" s="49" t="s">
        <v>860</v>
      </c>
      <c r="G1311" s="49"/>
      <c r="H1311" s="49"/>
    </row>
    <row r="1312" spans="1:8" x14ac:dyDescent="0.25">
      <c r="A1312">
        <v>7011</v>
      </c>
      <c r="B1312" s="49" t="s">
        <v>1863</v>
      </c>
      <c r="C1312" s="49" t="s">
        <v>3620</v>
      </c>
      <c r="D1312">
        <f t="shared" si="23"/>
        <v>7011</v>
      </c>
      <c r="F1312" s="49" t="s">
        <v>860</v>
      </c>
      <c r="G1312" s="49"/>
      <c r="H1312" s="49"/>
    </row>
    <row r="1313" spans="1:9" x14ac:dyDescent="0.25">
      <c r="A1313">
        <v>7027</v>
      </c>
      <c r="B1313" s="49" t="s">
        <v>4194</v>
      </c>
      <c r="C1313" s="49" t="s">
        <v>3620</v>
      </c>
      <c r="D1313">
        <f t="shared" si="23"/>
        <v>7027</v>
      </c>
      <c r="F1313" s="49" t="s">
        <v>860</v>
      </c>
      <c r="G1313" s="49"/>
      <c r="H1313" s="49"/>
    </row>
    <row r="1314" spans="1:9" x14ac:dyDescent="0.25">
      <c r="A1314">
        <v>7139</v>
      </c>
      <c r="B1314" s="49" t="s">
        <v>3623</v>
      </c>
      <c r="C1314" s="49" t="s">
        <v>3364</v>
      </c>
      <c r="D1314">
        <f t="shared" si="23"/>
        <v>7139</v>
      </c>
      <c r="F1314" s="49" t="s">
        <v>860</v>
      </c>
      <c r="G1314" s="49"/>
      <c r="H1314" s="49"/>
    </row>
    <row r="1315" spans="1:9" x14ac:dyDescent="0.25">
      <c r="A1315">
        <v>7014</v>
      </c>
      <c r="B1315" s="49" t="s">
        <v>3624</v>
      </c>
      <c r="C1315" s="49" t="s">
        <v>3364</v>
      </c>
      <c r="D1315">
        <f t="shared" si="23"/>
        <v>7014</v>
      </c>
      <c r="F1315" s="49" t="s">
        <v>860</v>
      </c>
      <c r="G1315" s="49"/>
      <c r="H1315" s="49"/>
    </row>
    <row r="1316" spans="1:9" x14ac:dyDescent="0.25">
      <c r="A1316">
        <v>7053</v>
      </c>
      <c r="B1316" s="49" t="s">
        <v>3625</v>
      </c>
      <c r="C1316" s="49" t="s">
        <v>3364</v>
      </c>
      <c r="D1316">
        <f t="shared" si="23"/>
        <v>7053</v>
      </c>
      <c r="F1316" s="49" t="s">
        <v>860</v>
      </c>
      <c r="G1316" s="49"/>
      <c r="H1316" s="49"/>
    </row>
    <row r="1317" spans="1:9" x14ac:dyDescent="0.25">
      <c r="A1317">
        <v>7140</v>
      </c>
      <c r="B1317" s="49" t="s">
        <v>3626</v>
      </c>
      <c r="C1317" s="49" t="s">
        <v>201</v>
      </c>
      <c r="D1317">
        <f t="shared" si="23"/>
        <v>7140</v>
      </c>
      <c r="F1317" s="49" t="s">
        <v>860</v>
      </c>
      <c r="G1317" s="49"/>
      <c r="H1317" s="49"/>
    </row>
    <row r="1318" spans="1:9" x14ac:dyDescent="0.25">
      <c r="A1318">
        <v>7001</v>
      </c>
      <c r="B1318" s="49" t="s">
        <v>3627</v>
      </c>
      <c r="C1318" s="49" t="s">
        <v>201</v>
      </c>
      <c r="D1318">
        <f t="shared" si="23"/>
        <v>7001</v>
      </c>
      <c r="F1318" s="49" t="s">
        <v>860</v>
      </c>
      <c r="G1318" s="49"/>
      <c r="H1318" s="49"/>
    </row>
    <row r="1319" spans="1:9" x14ac:dyDescent="0.25">
      <c r="A1319">
        <v>2579</v>
      </c>
      <c r="B1319" s="49" t="s">
        <v>1934</v>
      </c>
      <c r="C1319" s="49" t="s">
        <v>201</v>
      </c>
      <c r="D1319">
        <f t="shared" si="23"/>
        <v>2579</v>
      </c>
      <c r="F1319" s="49" t="s">
        <v>860</v>
      </c>
      <c r="G1319" s="49"/>
      <c r="H1319" s="49"/>
      <c r="I1319" s="49"/>
    </row>
    <row r="1320" spans="1:9" x14ac:dyDescent="0.25">
      <c r="A1320">
        <v>7024</v>
      </c>
      <c r="B1320" s="49" t="s">
        <v>2390</v>
      </c>
      <c r="C1320" s="49" t="s">
        <v>3631</v>
      </c>
      <c r="D1320">
        <f t="shared" si="23"/>
        <v>7024</v>
      </c>
      <c r="F1320" s="49" t="s">
        <v>861</v>
      </c>
      <c r="G1320" s="49"/>
      <c r="H1320" s="49"/>
      <c r="I1320" s="49"/>
    </row>
    <row r="1321" spans="1:9" x14ac:dyDescent="0.25">
      <c r="B1321" s="49" t="s">
        <v>3632</v>
      </c>
      <c r="C1321" s="49" t="s">
        <v>38</v>
      </c>
      <c r="D1321">
        <f t="shared" si="23"/>
        <v>0</v>
      </c>
      <c r="F1321" s="49" t="s">
        <v>23</v>
      </c>
      <c r="G1321" s="49"/>
      <c r="H1321" s="49"/>
      <c r="I1321" s="49"/>
    </row>
    <row r="1322" spans="1:9" x14ac:dyDescent="0.25">
      <c r="A1322">
        <v>7137</v>
      </c>
      <c r="B1322" s="49" t="s">
        <v>2000</v>
      </c>
      <c r="C1322" s="49" t="s">
        <v>3631</v>
      </c>
      <c r="D1322">
        <f t="shared" si="23"/>
        <v>7137</v>
      </c>
      <c r="F1322" s="49" t="s">
        <v>861</v>
      </c>
      <c r="G1322" s="49"/>
      <c r="H1322" s="49"/>
      <c r="I1322" s="49"/>
    </row>
    <row r="1323" spans="1:9" x14ac:dyDescent="0.25">
      <c r="A1323">
        <v>7015</v>
      </c>
      <c r="B1323" s="49" t="s">
        <v>384</v>
      </c>
      <c r="C1323" s="49" t="s">
        <v>3631</v>
      </c>
      <c r="D1323">
        <f t="shared" si="23"/>
        <v>7015</v>
      </c>
      <c r="F1323" s="49" t="s">
        <v>861</v>
      </c>
      <c r="G1323" s="49"/>
      <c r="H1323" s="49"/>
      <c r="I1323" s="49"/>
    </row>
    <row r="1324" spans="1:9" x14ac:dyDescent="0.25">
      <c r="A1324">
        <v>6996</v>
      </c>
      <c r="B1324" s="49" t="s">
        <v>3633</v>
      </c>
      <c r="C1324" s="49" t="s">
        <v>46</v>
      </c>
      <c r="D1324">
        <f t="shared" si="23"/>
        <v>6996</v>
      </c>
      <c r="F1324" s="49" t="s">
        <v>860</v>
      </c>
      <c r="G1324" s="49"/>
      <c r="H1324" s="49"/>
      <c r="I1324" s="49"/>
    </row>
    <row r="1325" spans="1:9" x14ac:dyDescent="0.25">
      <c r="A1325">
        <v>7021</v>
      </c>
      <c r="B1325" s="49" t="s">
        <v>3634</v>
      </c>
      <c r="C1325" s="49" t="s">
        <v>43</v>
      </c>
      <c r="D1325">
        <f t="shared" si="23"/>
        <v>7021</v>
      </c>
      <c r="F1325" s="49" t="s">
        <v>860</v>
      </c>
      <c r="G1325" s="49"/>
      <c r="H1325" s="49"/>
      <c r="I1325" s="49"/>
    </row>
    <row r="1326" spans="1:9" x14ac:dyDescent="0.25">
      <c r="A1326">
        <v>4359</v>
      </c>
      <c r="B1326" s="49" t="s">
        <v>986</v>
      </c>
      <c r="C1326" s="49" t="s">
        <v>43</v>
      </c>
      <c r="D1326">
        <f t="shared" si="23"/>
        <v>4359</v>
      </c>
      <c r="F1326" s="49" t="s">
        <v>3635</v>
      </c>
      <c r="G1326" s="49"/>
      <c r="H1326" s="49"/>
      <c r="I1326" s="49"/>
    </row>
    <row r="1327" spans="1:9" x14ac:dyDescent="0.25">
      <c r="A1327">
        <v>144543</v>
      </c>
      <c r="B1327" s="49" t="s">
        <v>3646</v>
      </c>
      <c r="C1327" s="49" t="s">
        <v>2969</v>
      </c>
      <c r="D1327">
        <f t="shared" si="23"/>
        <v>144543</v>
      </c>
      <c r="E1327" s="49"/>
      <c r="F1327" s="49" t="s">
        <v>3640</v>
      </c>
      <c r="G1327" s="49"/>
      <c r="H1327" s="49"/>
      <c r="I1327" s="49"/>
    </row>
    <row r="1328" spans="1:9" x14ac:dyDescent="0.25">
      <c r="A1328">
        <v>7019</v>
      </c>
      <c r="B1328" s="49" t="s">
        <v>3641</v>
      </c>
      <c r="C1328" s="49" t="s">
        <v>126</v>
      </c>
      <c r="D1328">
        <f t="shared" si="23"/>
        <v>7019</v>
      </c>
      <c r="E1328" s="49"/>
      <c r="F1328" s="49" t="s">
        <v>860</v>
      </c>
      <c r="G1328" s="49"/>
      <c r="H1328" s="49"/>
      <c r="I1328" s="49"/>
    </row>
    <row r="1329" spans="1:9" x14ac:dyDescent="0.25">
      <c r="A1329">
        <v>7009</v>
      </c>
      <c r="B1329" s="49" t="s">
        <v>3642</v>
      </c>
      <c r="C1329" s="49" t="s">
        <v>126</v>
      </c>
      <c r="D1329">
        <f t="shared" si="23"/>
        <v>7009</v>
      </c>
      <c r="F1329" s="49" t="s">
        <v>860</v>
      </c>
      <c r="G1329" s="49"/>
      <c r="H1329" s="49"/>
      <c r="I1329" s="49"/>
    </row>
    <row r="1330" spans="1:9" x14ac:dyDescent="0.25">
      <c r="A1330">
        <v>2440</v>
      </c>
      <c r="B1330" s="49" t="s">
        <v>3643</v>
      </c>
      <c r="C1330" s="49" t="s">
        <v>126</v>
      </c>
      <c r="D1330">
        <f t="shared" si="23"/>
        <v>2440</v>
      </c>
      <c r="F1330" s="49" t="s">
        <v>860</v>
      </c>
      <c r="G1330" s="49"/>
      <c r="H1330" s="49"/>
      <c r="I1330" s="49"/>
    </row>
    <row r="1331" spans="1:9" x14ac:dyDescent="0.25">
      <c r="A1331">
        <v>7136</v>
      </c>
      <c r="B1331" s="49" t="s">
        <v>401</v>
      </c>
      <c r="C1331" s="49" t="s">
        <v>126</v>
      </c>
      <c r="D1331">
        <f t="shared" si="23"/>
        <v>7136</v>
      </c>
      <c r="F1331" s="49" t="s">
        <v>860</v>
      </c>
      <c r="G1331" s="49"/>
      <c r="H1331" s="49"/>
      <c r="I1331" s="49"/>
    </row>
    <row r="1332" spans="1:9" x14ac:dyDescent="0.25">
      <c r="A1332">
        <v>7045</v>
      </c>
      <c r="B1332" s="49" t="s">
        <v>3726</v>
      </c>
      <c r="C1332" s="49" t="s">
        <v>126</v>
      </c>
      <c r="D1332">
        <f t="shared" si="23"/>
        <v>7045</v>
      </c>
      <c r="F1332" s="49" t="s">
        <v>860</v>
      </c>
      <c r="G1332" s="49"/>
      <c r="H1332" s="49"/>
      <c r="I1332" s="49"/>
    </row>
    <row r="1333" spans="1:9" x14ac:dyDescent="0.25">
      <c r="A1333">
        <v>4383</v>
      </c>
      <c r="B1333" s="49" t="s">
        <v>2821</v>
      </c>
      <c r="C1333" s="49" t="s">
        <v>3029</v>
      </c>
      <c r="D1333">
        <f t="shared" si="23"/>
        <v>4383</v>
      </c>
      <c r="F1333" s="49" t="s">
        <v>3649</v>
      </c>
    </row>
    <row r="1334" spans="1:9" x14ac:dyDescent="0.25">
      <c r="A1334">
        <v>2385</v>
      </c>
      <c r="B1334" s="49" t="s">
        <v>3665</v>
      </c>
      <c r="C1334" s="49" t="s">
        <v>251</v>
      </c>
      <c r="D1334">
        <f t="shared" si="23"/>
        <v>2385</v>
      </c>
      <c r="F1334" t="s">
        <v>2430</v>
      </c>
    </row>
    <row r="1335" spans="1:9" x14ac:dyDescent="0.25">
      <c r="A1335">
        <v>2284</v>
      </c>
      <c r="B1335" s="49" t="s">
        <v>3653</v>
      </c>
      <c r="C1335" s="49" t="s">
        <v>84</v>
      </c>
      <c r="D1335">
        <f t="shared" si="23"/>
        <v>2284</v>
      </c>
      <c r="F1335" s="49" t="s">
        <v>3654</v>
      </c>
    </row>
    <row r="1336" spans="1:9" x14ac:dyDescent="0.25">
      <c r="A1336">
        <v>7143</v>
      </c>
      <c r="B1336" s="49" t="s">
        <v>3725</v>
      </c>
      <c r="C1336" s="49" t="s">
        <v>115</v>
      </c>
      <c r="D1336">
        <f t="shared" si="23"/>
        <v>7143</v>
      </c>
      <c r="F1336" s="49" t="s">
        <v>861</v>
      </c>
    </row>
    <row r="1337" spans="1:9" x14ac:dyDescent="0.25">
      <c r="A1337">
        <v>7033</v>
      </c>
      <c r="B1337" s="49" t="s">
        <v>2357</v>
      </c>
      <c r="C1337" s="49" t="s">
        <v>335</v>
      </c>
      <c r="D1337">
        <f t="shared" ref="D1337:D1400" si="24">A1337</f>
        <v>7033</v>
      </c>
      <c r="F1337" s="49" t="s">
        <v>860</v>
      </c>
    </row>
    <row r="1338" spans="1:9" x14ac:dyDescent="0.25">
      <c r="A1338">
        <v>7012</v>
      </c>
      <c r="B1338" s="49" t="s">
        <v>1201</v>
      </c>
      <c r="C1338" s="49" t="s">
        <v>3447</v>
      </c>
      <c r="D1338">
        <f t="shared" si="24"/>
        <v>7012</v>
      </c>
      <c r="F1338" s="49" t="s">
        <v>566</v>
      </c>
    </row>
    <row r="1339" spans="1:9" x14ac:dyDescent="0.25">
      <c r="A1339">
        <v>7008</v>
      </c>
      <c r="B1339" s="49" t="s">
        <v>3692</v>
      </c>
      <c r="C1339" s="49" t="s">
        <v>3449</v>
      </c>
      <c r="D1339">
        <f t="shared" si="24"/>
        <v>7008</v>
      </c>
      <c r="F1339" s="49" t="s">
        <v>566</v>
      </c>
    </row>
    <row r="1340" spans="1:9" x14ac:dyDescent="0.25">
      <c r="A1340">
        <v>7035</v>
      </c>
      <c r="B1340" s="49" t="s">
        <v>1144</v>
      </c>
      <c r="C1340" s="49" t="s">
        <v>843</v>
      </c>
      <c r="D1340">
        <f t="shared" si="24"/>
        <v>7035</v>
      </c>
      <c r="F1340" s="49" t="s">
        <v>566</v>
      </c>
    </row>
    <row r="1341" spans="1:9" x14ac:dyDescent="0.25">
      <c r="A1341">
        <v>7010</v>
      </c>
      <c r="B1341" s="49" t="s">
        <v>1700</v>
      </c>
      <c r="C1341" s="49" t="s">
        <v>3449</v>
      </c>
      <c r="D1341">
        <f t="shared" si="24"/>
        <v>7010</v>
      </c>
      <c r="F1341" s="49" t="s">
        <v>566</v>
      </c>
    </row>
    <row r="1342" spans="1:9" x14ac:dyDescent="0.25">
      <c r="A1342">
        <v>7037</v>
      </c>
      <c r="B1342" s="49" t="s">
        <v>1027</v>
      </c>
      <c r="C1342" s="49" t="s">
        <v>88</v>
      </c>
      <c r="D1342">
        <f t="shared" si="24"/>
        <v>7037</v>
      </c>
      <c r="F1342" s="49" t="s">
        <v>566</v>
      </c>
    </row>
    <row r="1343" spans="1:9" x14ac:dyDescent="0.25">
      <c r="A1343">
        <v>4371</v>
      </c>
      <c r="B1343" s="49" t="s">
        <v>3722</v>
      </c>
      <c r="C1343" s="49" t="s">
        <v>62</v>
      </c>
      <c r="D1343">
        <f t="shared" si="24"/>
        <v>4371</v>
      </c>
      <c r="F1343" s="49" t="s">
        <v>3656</v>
      </c>
    </row>
    <row r="1344" spans="1:9" x14ac:dyDescent="0.25">
      <c r="A1344">
        <v>4353</v>
      </c>
      <c r="B1344" s="49" t="s">
        <v>3657</v>
      </c>
      <c r="C1344" s="49" t="s">
        <v>43</v>
      </c>
      <c r="D1344">
        <f t="shared" si="24"/>
        <v>4353</v>
      </c>
      <c r="E1344" t="s">
        <v>23</v>
      </c>
      <c r="F1344" s="49" t="s">
        <v>3706</v>
      </c>
    </row>
    <row r="1345" spans="1:7" x14ac:dyDescent="0.25">
      <c r="A1345">
        <v>4397</v>
      </c>
      <c r="B1345" s="49" t="s">
        <v>3658</v>
      </c>
      <c r="C1345" s="49" t="s">
        <v>36</v>
      </c>
      <c r="D1345">
        <f t="shared" si="24"/>
        <v>4397</v>
      </c>
      <c r="F1345" t="s">
        <v>3659</v>
      </c>
    </row>
    <row r="1346" spans="1:7" x14ac:dyDescent="0.25">
      <c r="A1346">
        <v>6998</v>
      </c>
      <c r="B1346" s="49" t="s">
        <v>3662</v>
      </c>
      <c r="C1346" s="49" t="s">
        <v>3661</v>
      </c>
      <c r="D1346">
        <f t="shared" si="24"/>
        <v>6998</v>
      </c>
      <c r="E1346" t="s">
        <v>23</v>
      </c>
      <c r="F1346" s="49" t="s">
        <v>566</v>
      </c>
    </row>
    <row r="1347" spans="1:7" x14ac:dyDescent="0.25">
      <c r="A1347">
        <v>7036</v>
      </c>
      <c r="B1347" s="49" t="s">
        <v>3663</v>
      </c>
      <c r="C1347" s="49" t="s">
        <v>3661</v>
      </c>
      <c r="D1347">
        <f t="shared" si="24"/>
        <v>7036</v>
      </c>
      <c r="E1347" t="s">
        <v>23</v>
      </c>
      <c r="F1347" s="49" t="s">
        <v>566</v>
      </c>
    </row>
    <row r="1348" spans="1:7" x14ac:dyDescent="0.25">
      <c r="A1348">
        <v>6995</v>
      </c>
      <c r="B1348" s="49" t="s">
        <v>1447</v>
      </c>
      <c r="C1348" s="49" t="s">
        <v>61</v>
      </c>
      <c r="D1348">
        <f t="shared" si="24"/>
        <v>6995</v>
      </c>
      <c r="F1348" t="s">
        <v>566</v>
      </c>
    </row>
    <row r="1349" spans="1:7" x14ac:dyDescent="0.25">
      <c r="A1349">
        <v>7057</v>
      </c>
      <c r="B1349" s="49" t="s">
        <v>3674</v>
      </c>
      <c r="C1349" s="49" t="s">
        <v>243</v>
      </c>
      <c r="D1349">
        <f t="shared" si="24"/>
        <v>7057</v>
      </c>
      <c r="F1349" s="49" t="s">
        <v>861</v>
      </c>
    </row>
    <row r="1350" spans="1:7" x14ac:dyDescent="0.25">
      <c r="A1350">
        <v>6997</v>
      </c>
      <c r="B1350" s="49" t="s">
        <v>4004</v>
      </c>
      <c r="C1350" t="s">
        <v>4</v>
      </c>
      <c r="D1350">
        <f t="shared" si="24"/>
        <v>6997</v>
      </c>
      <c r="F1350" s="49" t="s">
        <v>566</v>
      </c>
    </row>
    <row r="1351" spans="1:7" x14ac:dyDescent="0.25">
      <c r="A1351">
        <v>7055</v>
      </c>
      <c r="B1351" s="49" t="s">
        <v>3675</v>
      </c>
      <c r="C1351" t="s">
        <v>243</v>
      </c>
      <c r="D1351">
        <f t="shared" si="24"/>
        <v>7055</v>
      </c>
      <c r="F1351" s="49" t="s">
        <v>566</v>
      </c>
    </row>
    <row r="1352" spans="1:7" x14ac:dyDescent="0.25">
      <c r="A1352">
        <v>2382</v>
      </c>
      <c r="B1352" s="3" t="s">
        <v>368</v>
      </c>
      <c r="C1352" s="117" t="s">
        <v>69</v>
      </c>
      <c r="D1352">
        <f t="shared" si="24"/>
        <v>2382</v>
      </c>
      <c r="E1352" t="s">
        <v>23</v>
      </c>
      <c r="F1352" s="3" t="s">
        <v>538</v>
      </c>
      <c r="G1352" t="s">
        <v>3799</v>
      </c>
    </row>
    <row r="1353" spans="1:7" x14ac:dyDescent="0.25">
      <c r="A1353">
        <v>7007</v>
      </c>
      <c r="B1353" s="49" t="s">
        <v>3695</v>
      </c>
      <c r="C1353" t="s">
        <v>126</v>
      </c>
      <c r="D1353">
        <f t="shared" si="24"/>
        <v>7007</v>
      </c>
      <c r="F1353" s="49" t="s">
        <v>861</v>
      </c>
    </row>
    <row r="1354" spans="1:7" x14ac:dyDescent="0.25">
      <c r="A1354">
        <v>7039</v>
      </c>
      <c r="B1354" s="49" t="s">
        <v>394</v>
      </c>
      <c r="C1354" t="s">
        <v>596</v>
      </c>
      <c r="D1354">
        <f t="shared" si="24"/>
        <v>7039</v>
      </c>
      <c r="F1354" s="49" t="s">
        <v>566</v>
      </c>
    </row>
    <row r="1355" spans="1:7" x14ac:dyDescent="0.25">
      <c r="A1355">
        <v>7141</v>
      </c>
      <c r="B1355" s="49" t="s">
        <v>3696</v>
      </c>
      <c r="C1355" t="s">
        <v>51</v>
      </c>
      <c r="D1355">
        <f t="shared" si="24"/>
        <v>7141</v>
      </c>
      <c r="F1355" s="49" t="s">
        <v>566</v>
      </c>
    </row>
    <row r="1356" spans="1:7" x14ac:dyDescent="0.25">
      <c r="A1356">
        <v>7041</v>
      </c>
      <c r="B1356" s="49" t="s">
        <v>2126</v>
      </c>
      <c r="C1356" t="s">
        <v>51</v>
      </c>
      <c r="D1356">
        <f t="shared" si="24"/>
        <v>7041</v>
      </c>
      <c r="F1356" s="49" t="s">
        <v>566</v>
      </c>
    </row>
    <row r="1357" spans="1:7" x14ac:dyDescent="0.25">
      <c r="A1357">
        <v>2416</v>
      </c>
      <c r="B1357" s="49" t="s">
        <v>3687</v>
      </c>
      <c r="C1357" t="s">
        <v>51</v>
      </c>
      <c r="D1357">
        <f t="shared" si="24"/>
        <v>2416</v>
      </c>
      <c r="F1357" s="49" t="s">
        <v>566</v>
      </c>
    </row>
    <row r="1358" spans="1:7" x14ac:dyDescent="0.25">
      <c r="A1358">
        <v>5146</v>
      </c>
      <c r="B1358" s="49" t="s">
        <v>3679</v>
      </c>
      <c r="C1358" t="s">
        <v>51</v>
      </c>
      <c r="D1358">
        <f t="shared" si="24"/>
        <v>5146</v>
      </c>
      <c r="F1358" s="49" t="s">
        <v>566</v>
      </c>
    </row>
    <row r="1359" spans="1:7" x14ac:dyDescent="0.25">
      <c r="A1359">
        <v>5170</v>
      </c>
      <c r="B1359" s="49" t="s">
        <v>1992</v>
      </c>
      <c r="C1359" t="s">
        <v>51</v>
      </c>
      <c r="D1359">
        <f t="shared" si="24"/>
        <v>5170</v>
      </c>
      <c r="F1359" s="49" t="s">
        <v>566</v>
      </c>
    </row>
    <row r="1360" spans="1:7" x14ac:dyDescent="0.25">
      <c r="A1360">
        <v>5172</v>
      </c>
      <c r="B1360" s="49" t="s">
        <v>377</v>
      </c>
      <c r="C1360" t="s">
        <v>3697</v>
      </c>
      <c r="D1360">
        <f t="shared" si="24"/>
        <v>5172</v>
      </c>
      <c r="F1360" s="49" t="s">
        <v>494</v>
      </c>
    </row>
    <row r="1361" spans="1:8" x14ac:dyDescent="0.25">
      <c r="A1361">
        <v>5173</v>
      </c>
      <c r="B1361" s="49" t="s">
        <v>3699</v>
      </c>
      <c r="C1361" t="s">
        <v>88</v>
      </c>
      <c r="D1361">
        <f t="shared" si="24"/>
        <v>5173</v>
      </c>
      <c r="F1361" s="49" t="s">
        <v>566</v>
      </c>
      <c r="G1361" t="s">
        <v>3704</v>
      </c>
    </row>
    <row r="1362" spans="1:8" x14ac:dyDescent="0.25">
      <c r="A1362">
        <v>5171</v>
      </c>
      <c r="B1362" s="49" t="s">
        <v>3683</v>
      </c>
      <c r="C1362" t="s">
        <v>3703</v>
      </c>
      <c r="D1362">
        <f t="shared" si="24"/>
        <v>5171</v>
      </c>
      <c r="F1362" s="49" t="s">
        <v>861</v>
      </c>
    </row>
    <row r="1363" spans="1:8" x14ac:dyDescent="0.25">
      <c r="A1363">
        <v>2583</v>
      </c>
      <c r="B1363" s="49" t="s">
        <v>409</v>
      </c>
      <c r="C1363" t="s">
        <v>12</v>
      </c>
      <c r="D1363">
        <f t="shared" si="24"/>
        <v>2583</v>
      </c>
      <c r="F1363" s="49" t="s">
        <v>861</v>
      </c>
    </row>
    <row r="1364" spans="1:8" x14ac:dyDescent="0.25">
      <c r="A1364">
        <v>2401</v>
      </c>
      <c r="B1364" s="49" t="s">
        <v>378</v>
      </c>
      <c r="C1364" t="s">
        <v>3707</v>
      </c>
      <c r="D1364">
        <f t="shared" si="24"/>
        <v>2401</v>
      </c>
      <c r="F1364" s="49" t="s">
        <v>861</v>
      </c>
    </row>
    <row r="1365" spans="1:8" x14ac:dyDescent="0.25">
      <c r="A1365">
        <v>2603</v>
      </c>
      <c r="B1365" s="49" t="s">
        <v>3717</v>
      </c>
      <c r="C1365" t="s">
        <v>69</v>
      </c>
      <c r="D1365">
        <f t="shared" si="24"/>
        <v>2603</v>
      </c>
      <c r="F1365" s="49" t="s">
        <v>861</v>
      </c>
    </row>
    <row r="1366" spans="1:8" x14ac:dyDescent="0.25">
      <c r="A1366">
        <v>2358</v>
      </c>
      <c r="B1366" s="49" t="s">
        <v>3709</v>
      </c>
      <c r="C1366" t="s">
        <v>36</v>
      </c>
      <c r="D1366">
        <f t="shared" si="24"/>
        <v>2358</v>
      </c>
      <c r="F1366" s="49" t="s">
        <v>861</v>
      </c>
    </row>
    <row r="1367" spans="1:8" x14ac:dyDescent="0.25">
      <c r="A1367">
        <v>4494</v>
      </c>
      <c r="B1367" s="49" t="s">
        <v>3710</v>
      </c>
      <c r="C1367" t="s">
        <v>202</v>
      </c>
      <c r="D1367">
        <f t="shared" si="24"/>
        <v>4494</v>
      </c>
      <c r="F1367" s="49" t="s">
        <v>861</v>
      </c>
    </row>
    <row r="1368" spans="1:8" x14ac:dyDescent="0.25">
      <c r="A1368">
        <v>5168</v>
      </c>
      <c r="B1368" s="49" t="s">
        <v>3713</v>
      </c>
      <c r="C1368" t="s">
        <v>3661</v>
      </c>
      <c r="D1368">
        <f t="shared" si="24"/>
        <v>5168</v>
      </c>
      <c r="F1368" s="49" t="s">
        <v>861</v>
      </c>
    </row>
    <row r="1369" spans="1:8" x14ac:dyDescent="0.25">
      <c r="A1369">
        <v>7119</v>
      </c>
      <c r="B1369" s="49" t="s">
        <v>3711</v>
      </c>
      <c r="C1369" t="s">
        <v>3712</v>
      </c>
      <c r="D1369">
        <f t="shared" si="24"/>
        <v>7119</v>
      </c>
      <c r="F1369" s="49" t="s">
        <v>861</v>
      </c>
    </row>
    <row r="1370" spans="1:8" x14ac:dyDescent="0.25">
      <c r="A1370">
        <v>5147</v>
      </c>
      <c r="B1370" s="49" t="s">
        <v>383</v>
      </c>
      <c r="C1370" t="s">
        <v>69</v>
      </c>
      <c r="D1370">
        <f t="shared" si="24"/>
        <v>5147</v>
      </c>
      <c r="F1370" s="3" t="s">
        <v>861</v>
      </c>
      <c r="G1370" s="49" t="s">
        <v>4385</v>
      </c>
      <c r="H1370" s="49" t="s">
        <v>4386</v>
      </c>
    </row>
    <row r="1371" spans="1:8" x14ac:dyDescent="0.25">
      <c r="A1371">
        <v>7116</v>
      </c>
      <c r="B1371" s="49" t="s">
        <v>3714</v>
      </c>
      <c r="C1371" t="s">
        <v>3712</v>
      </c>
      <c r="D1371">
        <f t="shared" si="24"/>
        <v>7116</v>
      </c>
      <c r="F1371" s="49" t="s">
        <v>861</v>
      </c>
    </row>
    <row r="1372" spans="1:8" x14ac:dyDescent="0.25">
      <c r="A1372">
        <v>144616</v>
      </c>
      <c r="B1372" s="49" t="s">
        <v>3678</v>
      </c>
      <c r="C1372" t="s">
        <v>186</v>
      </c>
      <c r="D1372">
        <f t="shared" si="24"/>
        <v>144616</v>
      </c>
      <c r="F1372" s="49" t="s">
        <v>3390</v>
      </c>
    </row>
    <row r="1373" spans="1:8" x14ac:dyDescent="0.25">
      <c r="A1373">
        <v>2338</v>
      </c>
      <c r="B1373" s="49" t="s">
        <v>3727</v>
      </c>
      <c r="C1373" t="s">
        <v>3029</v>
      </c>
      <c r="D1373">
        <f t="shared" si="24"/>
        <v>2338</v>
      </c>
      <c r="F1373" s="49" t="s">
        <v>861</v>
      </c>
    </row>
    <row r="1374" spans="1:8" x14ac:dyDescent="0.25">
      <c r="A1374">
        <v>7104</v>
      </c>
      <c r="B1374" s="49" t="s">
        <v>3007</v>
      </c>
      <c r="C1374" t="s">
        <v>3029</v>
      </c>
      <c r="D1374">
        <f t="shared" si="24"/>
        <v>7104</v>
      </c>
      <c r="F1374" s="49" t="s">
        <v>946</v>
      </c>
    </row>
    <row r="1375" spans="1:8" x14ac:dyDescent="0.25">
      <c r="A1375">
        <v>7117</v>
      </c>
      <c r="B1375" s="49" t="s">
        <v>3724</v>
      </c>
      <c r="C1375" t="s">
        <v>2625</v>
      </c>
      <c r="D1375">
        <f t="shared" si="24"/>
        <v>7117</v>
      </c>
      <c r="F1375" s="49" t="s">
        <v>861</v>
      </c>
    </row>
    <row r="1376" spans="1:8" x14ac:dyDescent="0.25">
      <c r="A1376">
        <v>7069</v>
      </c>
      <c r="B1376" s="49" t="s">
        <v>3721</v>
      </c>
      <c r="C1376" t="s">
        <v>761</v>
      </c>
      <c r="D1376">
        <f t="shared" si="24"/>
        <v>7069</v>
      </c>
      <c r="F1376" s="49" t="s">
        <v>566</v>
      </c>
      <c r="G1376" t="s">
        <v>23</v>
      </c>
    </row>
    <row r="1377" spans="1:7" x14ac:dyDescent="0.25">
      <c r="A1377">
        <v>2390</v>
      </c>
      <c r="B1377" s="49" t="s">
        <v>3057</v>
      </c>
      <c r="C1377" t="s">
        <v>3029</v>
      </c>
      <c r="D1377">
        <f t="shared" si="24"/>
        <v>2390</v>
      </c>
      <c r="F1377" s="49" t="s">
        <v>566</v>
      </c>
    </row>
    <row r="1378" spans="1:7" x14ac:dyDescent="0.25">
      <c r="A1378">
        <v>4344</v>
      </c>
      <c r="B1378" s="49" t="s">
        <v>3730</v>
      </c>
      <c r="C1378" t="s">
        <v>174</v>
      </c>
      <c r="D1378">
        <f t="shared" si="24"/>
        <v>4344</v>
      </c>
      <c r="F1378" s="49" t="s">
        <v>566</v>
      </c>
    </row>
    <row r="1379" spans="1:7" x14ac:dyDescent="0.25">
      <c r="A1379">
        <v>4348</v>
      </c>
      <c r="B1379" s="49" t="s">
        <v>3378</v>
      </c>
      <c r="C1379" t="s">
        <v>174</v>
      </c>
      <c r="D1379">
        <f t="shared" si="24"/>
        <v>4348</v>
      </c>
      <c r="F1379" s="49" t="s">
        <v>566</v>
      </c>
    </row>
    <row r="1380" spans="1:7" x14ac:dyDescent="0.25">
      <c r="A1380">
        <v>4315</v>
      </c>
      <c r="B1380" s="49" t="s">
        <v>369</v>
      </c>
      <c r="C1380" t="s">
        <v>174</v>
      </c>
      <c r="D1380">
        <f t="shared" si="24"/>
        <v>4315</v>
      </c>
      <c r="F1380" s="49" t="s">
        <v>566</v>
      </c>
    </row>
    <row r="1381" spans="1:7" x14ac:dyDescent="0.25">
      <c r="A1381" t="s">
        <v>23</v>
      </c>
      <c r="B1381" s="49" t="s">
        <v>3377</v>
      </c>
      <c r="C1381" t="s">
        <v>174</v>
      </c>
      <c r="D1381" t="str">
        <f t="shared" si="24"/>
        <v xml:space="preserve"> </v>
      </c>
      <c r="F1381" s="49" t="s">
        <v>566</v>
      </c>
      <c r="G1381" s="49" t="s">
        <v>3885</v>
      </c>
    </row>
    <row r="1382" spans="1:7" x14ac:dyDescent="0.25">
      <c r="A1382">
        <v>4107</v>
      </c>
      <c r="B1382" s="49" t="s">
        <v>1723</v>
      </c>
      <c r="C1382" t="s">
        <v>174</v>
      </c>
      <c r="D1382">
        <f t="shared" si="24"/>
        <v>4107</v>
      </c>
      <c r="F1382" s="49" t="s">
        <v>566</v>
      </c>
    </row>
    <row r="1383" spans="1:7" x14ac:dyDescent="0.25">
      <c r="A1383">
        <v>4305</v>
      </c>
      <c r="B1383" s="49" t="s">
        <v>1890</v>
      </c>
      <c r="C1383" t="s">
        <v>174</v>
      </c>
      <c r="D1383">
        <f t="shared" si="24"/>
        <v>4305</v>
      </c>
      <c r="F1383" s="49" t="s">
        <v>566</v>
      </c>
    </row>
    <row r="1384" spans="1:7" x14ac:dyDescent="0.25">
      <c r="A1384">
        <v>7121</v>
      </c>
      <c r="B1384" s="49" t="s">
        <v>3732</v>
      </c>
      <c r="C1384" t="s">
        <v>2982</v>
      </c>
      <c r="D1384">
        <f t="shared" si="24"/>
        <v>7121</v>
      </c>
      <c r="F1384" s="49" t="s">
        <v>566</v>
      </c>
    </row>
    <row r="1385" spans="1:7" x14ac:dyDescent="0.25">
      <c r="A1385">
        <v>10097</v>
      </c>
      <c r="B1385" s="49" t="s">
        <v>3733</v>
      </c>
      <c r="C1385" t="s">
        <v>2982</v>
      </c>
      <c r="D1385">
        <f t="shared" si="24"/>
        <v>10097</v>
      </c>
      <c r="F1385" s="49" t="s">
        <v>566</v>
      </c>
    </row>
    <row r="1386" spans="1:7" x14ac:dyDescent="0.25">
      <c r="A1386">
        <v>2597</v>
      </c>
      <c r="B1386" s="49" t="s">
        <v>3734</v>
      </c>
      <c r="C1386" t="s">
        <v>17</v>
      </c>
      <c r="D1386">
        <f t="shared" si="24"/>
        <v>2597</v>
      </c>
      <c r="F1386" s="49" t="s">
        <v>3289</v>
      </c>
    </row>
    <row r="1387" spans="1:7" x14ac:dyDescent="0.25">
      <c r="A1387">
        <v>2392</v>
      </c>
      <c r="B1387" s="49" t="s">
        <v>3743</v>
      </c>
      <c r="C1387" t="s">
        <v>183</v>
      </c>
      <c r="D1387">
        <f t="shared" si="24"/>
        <v>2392</v>
      </c>
      <c r="F1387" s="49" t="s">
        <v>566</v>
      </c>
    </row>
    <row r="1388" spans="1:7" x14ac:dyDescent="0.25">
      <c r="A1388">
        <v>2404</v>
      </c>
      <c r="B1388" s="49" t="s">
        <v>3814</v>
      </c>
      <c r="C1388" t="s">
        <v>183</v>
      </c>
      <c r="D1388">
        <f t="shared" si="24"/>
        <v>2404</v>
      </c>
      <c r="F1388" t="s">
        <v>566</v>
      </c>
    </row>
    <row r="1389" spans="1:7" x14ac:dyDescent="0.25">
      <c r="A1389">
        <v>4482</v>
      </c>
      <c r="B1389" s="49" t="s">
        <v>3562</v>
      </c>
      <c r="C1389" t="s">
        <v>183</v>
      </c>
      <c r="D1389">
        <f t="shared" si="24"/>
        <v>4482</v>
      </c>
      <c r="F1389" t="s">
        <v>566</v>
      </c>
    </row>
    <row r="1390" spans="1:7" x14ac:dyDescent="0.25">
      <c r="A1390">
        <v>4324</v>
      </c>
      <c r="B1390" s="49" t="s">
        <v>3744</v>
      </c>
      <c r="C1390" t="s">
        <v>183</v>
      </c>
      <c r="D1390">
        <f t="shared" si="24"/>
        <v>4324</v>
      </c>
      <c r="F1390" t="s">
        <v>566</v>
      </c>
    </row>
    <row r="1391" spans="1:7" x14ac:dyDescent="0.25">
      <c r="A1391">
        <v>4470</v>
      </c>
      <c r="B1391" s="49" t="s">
        <v>3749</v>
      </c>
      <c r="C1391" t="s">
        <v>183</v>
      </c>
      <c r="D1391">
        <f t="shared" si="24"/>
        <v>4470</v>
      </c>
      <c r="F1391" t="s">
        <v>566</v>
      </c>
    </row>
    <row r="1392" spans="1:7" x14ac:dyDescent="0.25">
      <c r="A1392">
        <v>4498</v>
      </c>
      <c r="B1392" s="49" t="s">
        <v>374</v>
      </c>
      <c r="C1392" t="s">
        <v>183</v>
      </c>
      <c r="D1392">
        <f t="shared" si="24"/>
        <v>4498</v>
      </c>
      <c r="F1392" t="s">
        <v>566</v>
      </c>
    </row>
    <row r="1393" spans="1:7" x14ac:dyDescent="0.25">
      <c r="A1393">
        <v>4464</v>
      </c>
      <c r="B1393" s="49" t="s">
        <v>3745</v>
      </c>
      <c r="C1393" t="s">
        <v>183</v>
      </c>
      <c r="D1393">
        <f t="shared" si="24"/>
        <v>4464</v>
      </c>
      <c r="F1393" t="s">
        <v>566</v>
      </c>
    </row>
    <row r="1394" spans="1:7" x14ac:dyDescent="0.25">
      <c r="A1394">
        <v>1300</v>
      </c>
      <c r="B1394" s="49" t="s">
        <v>3746</v>
      </c>
      <c r="C1394" t="s">
        <v>183</v>
      </c>
      <c r="D1394">
        <f t="shared" si="24"/>
        <v>1300</v>
      </c>
      <c r="F1394" t="s">
        <v>566</v>
      </c>
    </row>
    <row r="1395" spans="1:7" x14ac:dyDescent="0.25">
      <c r="A1395" t="s">
        <v>23</v>
      </c>
      <c r="B1395" s="49" t="s">
        <v>3750</v>
      </c>
      <c r="C1395" t="s">
        <v>183</v>
      </c>
      <c r="D1395" t="str">
        <f t="shared" si="24"/>
        <v xml:space="preserve"> </v>
      </c>
      <c r="F1395" t="s">
        <v>3956</v>
      </c>
    </row>
    <row r="1396" spans="1:7" x14ac:dyDescent="0.25">
      <c r="A1396">
        <v>3130</v>
      </c>
      <c r="B1396" s="49" t="s">
        <v>3747</v>
      </c>
      <c r="C1396" t="s">
        <v>183</v>
      </c>
      <c r="D1396">
        <f t="shared" si="24"/>
        <v>3130</v>
      </c>
      <c r="F1396" t="s">
        <v>566</v>
      </c>
    </row>
    <row r="1397" spans="1:7" x14ac:dyDescent="0.25">
      <c r="A1397">
        <v>2379</v>
      </c>
      <c r="B1397" s="49" t="s">
        <v>3748</v>
      </c>
      <c r="C1397" t="s">
        <v>183</v>
      </c>
      <c r="D1397">
        <f t="shared" si="24"/>
        <v>2379</v>
      </c>
      <c r="F1397" t="s">
        <v>566</v>
      </c>
    </row>
    <row r="1398" spans="1:7" x14ac:dyDescent="0.25">
      <c r="A1398" t="s">
        <v>23</v>
      </c>
      <c r="B1398" s="49" t="s">
        <v>3751</v>
      </c>
      <c r="C1398" t="s">
        <v>183</v>
      </c>
      <c r="D1398" t="str">
        <f t="shared" si="24"/>
        <v xml:space="preserve"> </v>
      </c>
      <c r="F1398" t="s">
        <v>3956</v>
      </c>
    </row>
    <row r="1399" spans="1:7" x14ac:dyDescent="0.25">
      <c r="A1399">
        <v>4485</v>
      </c>
      <c r="B1399" s="49" t="s">
        <v>3773</v>
      </c>
      <c r="C1399" t="s">
        <v>183</v>
      </c>
      <c r="D1399">
        <f t="shared" si="24"/>
        <v>4485</v>
      </c>
      <c r="F1399" t="s">
        <v>566</v>
      </c>
    </row>
    <row r="1400" spans="1:7" x14ac:dyDescent="0.25">
      <c r="A1400">
        <v>7102</v>
      </c>
      <c r="B1400" s="49" t="s">
        <v>2133</v>
      </c>
      <c r="C1400" t="s">
        <v>183</v>
      </c>
      <c r="D1400">
        <f t="shared" si="24"/>
        <v>7102</v>
      </c>
      <c r="F1400" t="s">
        <v>566</v>
      </c>
    </row>
    <row r="1401" spans="1:7" x14ac:dyDescent="0.25">
      <c r="A1401">
        <v>2205</v>
      </c>
      <c r="B1401" s="49" t="s">
        <v>3752</v>
      </c>
      <c r="C1401" t="s">
        <v>183</v>
      </c>
      <c r="D1401">
        <f t="shared" ref="D1401:D1464" si="25">A1401</f>
        <v>2205</v>
      </c>
      <c r="F1401" t="s">
        <v>566</v>
      </c>
    </row>
    <row r="1402" spans="1:7" x14ac:dyDescent="0.25">
      <c r="A1402">
        <v>4301</v>
      </c>
      <c r="B1402" s="49" t="s">
        <v>3753</v>
      </c>
      <c r="C1402" t="s">
        <v>183</v>
      </c>
      <c r="D1402">
        <f t="shared" si="25"/>
        <v>4301</v>
      </c>
      <c r="F1402" t="s">
        <v>566</v>
      </c>
    </row>
    <row r="1403" spans="1:7" x14ac:dyDescent="0.25">
      <c r="A1403">
        <v>4327</v>
      </c>
      <c r="B1403" s="49" t="s">
        <v>3754</v>
      </c>
      <c r="C1403" t="s">
        <v>183</v>
      </c>
      <c r="D1403">
        <f t="shared" si="25"/>
        <v>4327</v>
      </c>
      <c r="F1403" t="s">
        <v>566</v>
      </c>
    </row>
    <row r="1404" spans="1:7" x14ac:dyDescent="0.25">
      <c r="A1404">
        <v>5148</v>
      </c>
      <c r="B1404" s="49" t="s">
        <v>382</v>
      </c>
      <c r="C1404" t="s">
        <v>3731</v>
      </c>
      <c r="D1404">
        <f t="shared" si="25"/>
        <v>5148</v>
      </c>
      <c r="F1404" s="49" t="s">
        <v>861</v>
      </c>
    </row>
    <row r="1405" spans="1:7" x14ac:dyDescent="0.25">
      <c r="A1405">
        <v>5133</v>
      </c>
      <c r="B1405" s="49" t="s">
        <v>3758</v>
      </c>
      <c r="C1405" t="s">
        <v>3731</v>
      </c>
      <c r="D1405">
        <f t="shared" si="25"/>
        <v>5133</v>
      </c>
      <c r="F1405" s="49" t="s">
        <v>861</v>
      </c>
    </row>
    <row r="1406" spans="1:7" x14ac:dyDescent="0.25">
      <c r="A1406">
        <v>5135</v>
      </c>
      <c r="B1406" s="49" t="s">
        <v>3691</v>
      </c>
      <c r="C1406" t="s">
        <v>91</v>
      </c>
      <c r="D1406">
        <f t="shared" si="25"/>
        <v>5135</v>
      </c>
      <c r="F1406" s="49" t="s">
        <v>861</v>
      </c>
      <c r="G1406" t="s">
        <v>23</v>
      </c>
    </row>
    <row r="1407" spans="1:7" x14ac:dyDescent="0.25">
      <c r="A1407">
        <v>5152</v>
      </c>
      <c r="B1407" t="s">
        <v>3760</v>
      </c>
      <c r="C1407" t="s">
        <v>2982</v>
      </c>
      <c r="D1407">
        <f t="shared" si="25"/>
        <v>5152</v>
      </c>
      <c r="F1407" s="49" t="s">
        <v>566</v>
      </c>
    </row>
    <row r="1408" spans="1:7" x14ac:dyDescent="0.25">
      <c r="A1408">
        <v>5153</v>
      </c>
      <c r="B1408" t="s">
        <v>3808</v>
      </c>
      <c r="C1408" t="s">
        <v>2982</v>
      </c>
      <c r="D1408">
        <f t="shared" si="25"/>
        <v>5153</v>
      </c>
      <c r="F1408" s="49" t="s">
        <v>566</v>
      </c>
    </row>
    <row r="1409" spans="1:7" x14ac:dyDescent="0.25">
      <c r="A1409">
        <v>5155</v>
      </c>
      <c r="B1409" t="s">
        <v>3775</v>
      </c>
      <c r="C1409" t="s">
        <v>3553</v>
      </c>
      <c r="D1409">
        <f t="shared" si="25"/>
        <v>5155</v>
      </c>
      <c r="F1409" s="49" t="s">
        <v>3141</v>
      </c>
    </row>
    <row r="1410" spans="1:7" x14ac:dyDescent="0.25">
      <c r="A1410">
        <v>5127</v>
      </c>
      <c r="B1410" t="s">
        <v>3776</v>
      </c>
      <c r="C1410" t="s">
        <v>3553</v>
      </c>
      <c r="D1410">
        <f t="shared" si="25"/>
        <v>5127</v>
      </c>
      <c r="F1410" s="49" t="s">
        <v>3141</v>
      </c>
    </row>
    <row r="1411" spans="1:7" x14ac:dyDescent="0.25">
      <c r="A1411">
        <v>7105</v>
      </c>
      <c r="B1411" t="s">
        <v>3777</v>
      </c>
      <c r="C1411" t="s">
        <v>53</v>
      </c>
      <c r="D1411">
        <f t="shared" si="25"/>
        <v>7105</v>
      </c>
      <c r="F1411" s="49" t="s">
        <v>861</v>
      </c>
      <c r="G1411" t="s">
        <v>23</v>
      </c>
    </row>
    <row r="1412" spans="1:7" x14ac:dyDescent="0.25">
      <c r="A1412">
        <v>3145</v>
      </c>
      <c r="B1412" t="s">
        <v>396</v>
      </c>
      <c r="C1412" t="s">
        <v>17</v>
      </c>
      <c r="D1412">
        <f t="shared" si="25"/>
        <v>3145</v>
      </c>
      <c r="F1412" s="49" t="s">
        <v>3778</v>
      </c>
    </row>
    <row r="1413" spans="1:7" x14ac:dyDescent="0.25">
      <c r="A1413">
        <v>5132</v>
      </c>
      <c r="B1413" t="s">
        <v>3762</v>
      </c>
      <c r="C1413" t="s">
        <v>3731</v>
      </c>
      <c r="D1413">
        <f t="shared" si="25"/>
        <v>5132</v>
      </c>
      <c r="F1413" s="49" t="s">
        <v>3141</v>
      </c>
    </row>
    <row r="1414" spans="1:7" x14ac:dyDescent="0.25">
      <c r="A1414" t="s">
        <v>23</v>
      </c>
      <c r="B1414" t="s">
        <v>3761</v>
      </c>
      <c r="C1414" t="s">
        <v>3731</v>
      </c>
      <c r="D1414" t="s">
        <v>23</v>
      </c>
      <c r="F1414" s="49" t="s">
        <v>3141</v>
      </c>
    </row>
    <row r="1415" spans="1:7" x14ac:dyDescent="0.25">
      <c r="A1415">
        <v>5134</v>
      </c>
      <c r="B1415" t="s">
        <v>398</v>
      </c>
      <c r="C1415" t="s">
        <v>47</v>
      </c>
      <c r="D1415">
        <f t="shared" si="25"/>
        <v>5134</v>
      </c>
      <c r="F1415" s="49" t="s">
        <v>3141</v>
      </c>
    </row>
    <row r="1416" spans="1:7" x14ac:dyDescent="0.25">
      <c r="A1416">
        <v>5157</v>
      </c>
      <c r="B1416" t="s">
        <v>3680</v>
      </c>
      <c r="C1416" t="s">
        <v>3029</v>
      </c>
      <c r="D1416">
        <f t="shared" si="25"/>
        <v>5157</v>
      </c>
      <c r="F1416" s="49" t="s">
        <v>861</v>
      </c>
    </row>
    <row r="1417" spans="1:7" x14ac:dyDescent="0.25">
      <c r="A1417">
        <v>5137</v>
      </c>
      <c r="B1417" t="s">
        <v>3682</v>
      </c>
      <c r="C1417" t="s">
        <v>3029</v>
      </c>
      <c r="D1417">
        <f t="shared" si="25"/>
        <v>5137</v>
      </c>
      <c r="F1417" s="49" t="s">
        <v>946</v>
      </c>
    </row>
    <row r="1418" spans="1:7" x14ac:dyDescent="0.25">
      <c r="A1418">
        <v>5139</v>
      </c>
      <c r="B1418" s="49" t="s">
        <v>3785</v>
      </c>
      <c r="C1418" t="s">
        <v>3039</v>
      </c>
      <c r="D1418">
        <f t="shared" si="25"/>
        <v>5139</v>
      </c>
      <c r="F1418" s="49" t="s">
        <v>861</v>
      </c>
    </row>
    <row r="1419" spans="1:7" x14ac:dyDescent="0.25">
      <c r="A1419">
        <v>5138</v>
      </c>
      <c r="B1419" s="49" t="s">
        <v>3786</v>
      </c>
      <c r="C1419" t="s">
        <v>3039</v>
      </c>
      <c r="D1419">
        <f t="shared" si="25"/>
        <v>5138</v>
      </c>
      <c r="F1419" s="49" t="s">
        <v>946</v>
      </c>
    </row>
    <row r="1420" spans="1:7" x14ac:dyDescent="0.25">
      <c r="A1420">
        <v>5159</v>
      </c>
      <c r="B1420" t="s">
        <v>3788</v>
      </c>
      <c r="C1420" t="s">
        <v>3731</v>
      </c>
      <c r="D1420">
        <f t="shared" si="25"/>
        <v>5159</v>
      </c>
      <c r="F1420" s="49" t="s">
        <v>3141</v>
      </c>
    </row>
    <row r="1421" spans="1:7" x14ac:dyDescent="0.25">
      <c r="A1421">
        <v>5156</v>
      </c>
      <c r="B1421" s="49" t="s">
        <v>1906</v>
      </c>
      <c r="C1421" t="s">
        <v>3003</v>
      </c>
      <c r="D1421">
        <f t="shared" si="25"/>
        <v>5156</v>
      </c>
      <c r="F1421" s="49" t="s">
        <v>946</v>
      </c>
      <c r="G1421" t="s">
        <v>3799</v>
      </c>
    </row>
    <row r="1422" spans="1:7" x14ac:dyDescent="0.25">
      <c r="A1422">
        <v>5160</v>
      </c>
      <c r="B1422" t="s">
        <v>3797</v>
      </c>
      <c r="C1422" t="s">
        <v>2625</v>
      </c>
      <c r="D1422">
        <f t="shared" si="25"/>
        <v>5160</v>
      </c>
      <c r="F1422" s="49" t="s">
        <v>566</v>
      </c>
    </row>
    <row r="1423" spans="1:7" x14ac:dyDescent="0.25">
      <c r="A1423">
        <v>5158</v>
      </c>
      <c r="B1423" t="s">
        <v>3798</v>
      </c>
      <c r="C1423" t="s">
        <v>2625</v>
      </c>
      <c r="D1423">
        <f t="shared" si="25"/>
        <v>5158</v>
      </c>
      <c r="F1423" s="49" t="s">
        <v>566</v>
      </c>
    </row>
    <row r="1424" spans="1:7" x14ac:dyDescent="0.25">
      <c r="A1424">
        <v>4829</v>
      </c>
      <c r="B1424" s="49" t="s">
        <v>3913</v>
      </c>
      <c r="C1424" t="s">
        <v>2625</v>
      </c>
      <c r="D1424">
        <f t="shared" si="25"/>
        <v>4829</v>
      </c>
      <c r="F1424" s="49" t="s">
        <v>566</v>
      </c>
    </row>
    <row r="1425" spans="1:7" x14ac:dyDescent="0.25">
      <c r="A1425">
        <v>5163</v>
      </c>
      <c r="B1425" t="s">
        <v>3800</v>
      </c>
      <c r="C1425" t="s">
        <v>3802</v>
      </c>
      <c r="D1425">
        <f t="shared" si="25"/>
        <v>5163</v>
      </c>
      <c r="F1425" s="49" t="s">
        <v>946</v>
      </c>
    </row>
    <row r="1426" spans="1:7" x14ac:dyDescent="0.25">
      <c r="A1426">
        <v>5164</v>
      </c>
      <c r="B1426" t="s">
        <v>3801</v>
      </c>
      <c r="C1426" t="s">
        <v>3802</v>
      </c>
      <c r="D1426">
        <f t="shared" si="25"/>
        <v>5164</v>
      </c>
      <c r="F1426" s="49" t="s">
        <v>946</v>
      </c>
    </row>
    <row r="1427" spans="1:7" x14ac:dyDescent="0.25">
      <c r="A1427">
        <v>7082</v>
      </c>
      <c r="B1427" t="s">
        <v>400</v>
      </c>
      <c r="C1427" t="s">
        <v>86</v>
      </c>
      <c r="D1427">
        <f t="shared" si="25"/>
        <v>7082</v>
      </c>
      <c r="F1427" s="49" t="s">
        <v>3805</v>
      </c>
    </row>
    <row r="1428" spans="1:7" x14ac:dyDescent="0.25">
      <c r="A1428">
        <v>5169</v>
      </c>
      <c r="B1428" s="49" t="s">
        <v>3804</v>
      </c>
      <c r="C1428" t="s">
        <v>51</v>
      </c>
      <c r="D1428">
        <f t="shared" si="25"/>
        <v>5169</v>
      </c>
      <c r="F1428" s="49" t="s">
        <v>946</v>
      </c>
      <c r="G1428" t="s">
        <v>23</v>
      </c>
    </row>
    <row r="1429" spans="1:7" x14ac:dyDescent="0.25">
      <c r="A1429">
        <v>5165</v>
      </c>
      <c r="B1429" t="s">
        <v>3806</v>
      </c>
      <c r="C1429" t="s">
        <v>202</v>
      </c>
      <c r="D1429">
        <f t="shared" si="25"/>
        <v>5165</v>
      </c>
      <c r="F1429" s="49" t="s">
        <v>861</v>
      </c>
    </row>
    <row r="1430" spans="1:7" x14ac:dyDescent="0.25">
      <c r="A1430">
        <v>5145</v>
      </c>
      <c r="B1430" s="3" t="s">
        <v>3048</v>
      </c>
      <c r="C1430" t="s">
        <v>3811</v>
      </c>
      <c r="D1430">
        <f t="shared" si="25"/>
        <v>5145</v>
      </c>
      <c r="F1430" s="3" t="s">
        <v>3298</v>
      </c>
    </row>
    <row r="1431" spans="1:7" x14ac:dyDescent="0.25">
      <c r="A1431">
        <v>5129</v>
      </c>
      <c r="B1431" s="3" t="s">
        <v>3810</v>
      </c>
      <c r="C1431" t="s">
        <v>3811</v>
      </c>
      <c r="D1431">
        <f t="shared" si="25"/>
        <v>5129</v>
      </c>
      <c r="F1431" s="3" t="s">
        <v>3298</v>
      </c>
    </row>
    <row r="1432" spans="1:7" x14ac:dyDescent="0.25">
      <c r="A1432">
        <v>5161</v>
      </c>
      <c r="B1432" t="s">
        <v>3812</v>
      </c>
      <c r="C1432" t="s">
        <v>140</v>
      </c>
      <c r="D1432">
        <f t="shared" si="25"/>
        <v>5161</v>
      </c>
      <c r="F1432" s="49" t="s">
        <v>860</v>
      </c>
    </row>
    <row r="1433" spans="1:7" x14ac:dyDescent="0.25">
      <c r="A1433">
        <v>5142</v>
      </c>
      <c r="B1433" t="s">
        <v>3817</v>
      </c>
      <c r="C1433" t="s">
        <v>69</v>
      </c>
      <c r="D1433">
        <f t="shared" si="25"/>
        <v>5142</v>
      </c>
      <c r="F1433" s="49" t="s">
        <v>861</v>
      </c>
    </row>
    <row r="1434" spans="1:7" x14ac:dyDescent="0.25">
      <c r="A1434">
        <v>5131</v>
      </c>
      <c r="B1434" t="s">
        <v>3818</v>
      </c>
      <c r="C1434" t="s">
        <v>3819</v>
      </c>
      <c r="D1434">
        <f t="shared" si="25"/>
        <v>5131</v>
      </c>
      <c r="F1434" s="49" t="s">
        <v>946</v>
      </c>
    </row>
    <row r="1435" spans="1:7" x14ac:dyDescent="0.25">
      <c r="A1435">
        <v>5130</v>
      </c>
      <c r="B1435" s="49" t="s">
        <v>4196</v>
      </c>
      <c r="C1435" t="s">
        <v>69</v>
      </c>
      <c r="D1435">
        <f t="shared" si="25"/>
        <v>5130</v>
      </c>
      <c r="F1435" s="49" t="s">
        <v>3141</v>
      </c>
    </row>
    <row r="1436" spans="1:7" x14ac:dyDescent="0.25">
      <c r="A1436">
        <v>5141</v>
      </c>
      <c r="B1436" t="s">
        <v>3820</v>
      </c>
      <c r="C1436" t="s">
        <v>43</v>
      </c>
      <c r="D1436">
        <f t="shared" si="25"/>
        <v>5141</v>
      </c>
      <c r="F1436" s="49" t="s">
        <v>946</v>
      </c>
    </row>
    <row r="1437" spans="1:7" ht="10.9" customHeight="1" x14ac:dyDescent="0.25">
      <c r="A1437">
        <v>5167</v>
      </c>
      <c r="B1437" t="s">
        <v>3823</v>
      </c>
      <c r="C1437" t="s">
        <v>36</v>
      </c>
      <c r="D1437">
        <f t="shared" si="25"/>
        <v>5167</v>
      </c>
      <c r="F1437" s="49" t="s">
        <v>861</v>
      </c>
    </row>
    <row r="1438" spans="1:7" x14ac:dyDescent="0.25">
      <c r="A1438">
        <v>5136</v>
      </c>
      <c r="B1438" t="s">
        <v>3892</v>
      </c>
      <c r="C1438" t="s">
        <v>36</v>
      </c>
      <c r="D1438">
        <f t="shared" si="25"/>
        <v>5136</v>
      </c>
      <c r="F1438" s="49" t="s">
        <v>861</v>
      </c>
    </row>
    <row r="1439" spans="1:7" x14ac:dyDescent="0.25">
      <c r="A1439">
        <v>5140</v>
      </c>
      <c r="B1439" t="s">
        <v>3821</v>
      </c>
      <c r="C1439" t="s">
        <v>36</v>
      </c>
      <c r="D1439">
        <f t="shared" si="25"/>
        <v>5140</v>
      </c>
      <c r="F1439" s="49" t="s">
        <v>861</v>
      </c>
    </row>
    <row r="1440" spans="1:7" x14ac:dyDescent="0.25">
      <c r="A1440">
        <v>5166</v>
      </c>
      <c r="B1440" t="s">
        <v>3822</v>
      </c>
      <c r="C1440" t="s">
        <v>36</v>
      </c>
      <c r="D1440">
        <f t="shared" si="25"/>
        <v>5166</v>
      </c>
      <c r="F1440" s="49" t="s">
        <v>861</v>
      </c>
    </row>
    <row r="1441" spans="1:6" x14ac:dyDescent="0.25">
      <c r="A1441">
        <v>5143</v>
      </c>
      <c r="B1441" t="s">
        <v>3824</v>
      </c>
      <c r="C1441" t="s">
        <v>3122</v>
      </c>
      <c r="D1441">
        <f t="shared" si="25"/>
        <v>5143</v>
      </c>
      <c r="F1441" s="49" t="s">
        <v>861</v>
      </c>
    </row>
    <row r="1442" spans="1:6" x14ac:dyDescent="0.25">
      <c r="A1442">
        <v>4871</v>
      </c>
      <c r="B1442" t="s">
        <v>3825</v>
      </c>
      <c r="C1442" t="s">
        <v>3122</v>
      </c>
      <c r="D1442">
        <f t="shared" si="25"/>
        <v>4871</v>
      </c>
      <c r="F1442" s="49" t="s">
        <v>861</v>
      </c>
    </row>
    <row r="1443" spans="1:6" x14ac:dyDescent="0.25">
      <c r="A1443">
        <v>4874</v>
      </c>
      <c r="B1443" t="s">
        <v>3826</v>
      </c>
      <c r="C1443" t="s">
        <v>3122</v>
      </c>
      <c r="D1443">
        <f t="shared" si="25"/>
        <v>4874</v>
      </c>
      <c r="F1443" s="49" t="s">
        <v>861</v>
      </c>
    </row>
    <row r="1444" spans="1:6" x14ac:dyDescent="0.25">
      <c r="A1444">
        <v>4872</v>
      </c>
      <c r="B1444" t="s">
        <v>3827</v>
      </c>
      <c r="C1444" t="s">
        <v>3122</v>
      </c>
      <c r="D1444">
        <f t="shared" si="25"/>
        <v>4872</v>
      </c>
      <c r="F1444" s="49" t="s">
        <v>861</v>
      </c>
    </row>
    <row r="1445" spans="1:6" x14ac:dyDescent="0.25">
      <c r="A1445">
        <v>4867</v>
      </c>
      <c r="B1445" t="s">
        <v>3828</v>
      </c>
      <c r="C1445" t="s">
        <v>3122</v>
      </c>
      <c r="D1445">
        <f t="shared" si="25"/>
        <v>4867</v>
      </c>
      <c r="F1445" s="49" t="s">
        <v>861</v>
      </c>
    </row>
    <row r="1446" spans="1:6" x14ac:dyDescent="0.25">
      <c r="A1446">
        <v>4862</v>
      </c>
      <c r="B1446" t="s">
        <v>3829</v>
      </c>
      <c r="C1446" t="s">
        <v>3836</v>
      </c>
      <c r="D1446">
        <f t="shared" si="25"/>
        <v>4862</v>
      </c>
      <c r="F1446" s="49" t="s">
        <v>861</v>
      </c>
    </row>
    <row r="1447" spans="1:6" x14ac:dyDescent="0.25">
      <c r="A1447">
        <v>4864</v>
      </c>
      <c r="B1447" t="s">
        <v>2915</v>
      </c>
      <c r="C1447" t="s">
        <v>3836</v>
      </c>
      <c r="D1447">
        <f t="shared" si="25"/>
        <v>4864</v>
      </c>
      <c r="F1447" s="49" t="s">
        <v>861</v>
      </c>
    </row>
    <row r="1448" spans="1:6" x14ac:dyDescent="0.25">
      <c r="A1448">
        <v>4866</v>
      </c>
      <c r="B1448" t="s">
        <v>3830</v>
      </c>
      <c r="C1448" t="s">
        <v>3836</v>
      </c>
      <c r="D1448">
        <f t="shared" si="25"/>
        <v>4866</v>
      </c>
      <c r="F1448" s="49" t="s">
        <v>861</v>
      </c>
    </row>
    <row r="1449" spans="1:6" x14ac:dyDescent="0.25">
      <c r="A1449">
        <v>4875</v>
      </c>
      <c r="B1449" t="s">
        <v>3831</v>
      </c>
      <c r="C1449" t="s">
        <v>3127</v>
      </c>
      <c r="D1449">
        <f t="shared" si="25"/>
        <v>4875</v>
      </c>
      <c r="F1449" s="49" t="s">
        <v>861</v>
      </c>
    </row>
    <row r="1450" spans="1:6" x14ac:dyDescent="0.25">
      <c r="A1450">
        <v>4873</v>
      </c>
      <c r="B1450" t="s">
        <v>3843</v>
      </c>
      <c r="C1450" t="s">
        <v>3127</v>
      </c>
      <c r="D1450">
        <f t="shared" si="25"/>
        <v>4873</v>
      </c>
      <c r="F1450" s="49" t="s">
        <v>861</v>
      </c>
    </row>
    <row r="1451" spans="1:6" x14ac:dyDescent="0.25">
      <c r="A1451">
        <v>4868</v>
      </c>
      <c r="B1451" t="s">
        <v>3832</v>
      </c>
      <c r="C1451" t="s">
        <v>3836</v>
      </c>
      <c r="D1451">
        <f t="shared" si="25"/>
        <v>4868</v>
      </c>
      <c r="F1451" s="49" t="s">
        <v>861</v>
      </c>
    </row>
    <row r="1452" spans="1:6" x14ac:dyDescent="0.25">
      <c r="A1452">
        <v>4870</v>
      </c>
      <c r="B1452" t="s">
        <v>3833</v>
      </c>
      <c r="C1452" t="s">
        <v>3836</v>
      </c>
      <c r="D1452">
        <f t="shared" si="25"/>
        <v>4870</v>
      </c>
      <c r="F1452" s="49" t="s">
        <v>861</v>
      </c>
    </row>
    <row r="1453" spans="1:6" x14ac:dyDescent="0.25">
      <c r="A1453">
        <v>4865</v>
      </c>
      <c r="B1453" t="s">
        <v>3834</v>
      </c>
      <c r="C1453" t="s">
        <v>3836</v>
      </c>
      <c r="D1453">
        <f t="shared" si="25"/>
        <v>4865</v>
      </c>
      <c r="F1453" s="49" t="s">
        <v>861</v>
      </c>
    </row>
    <row r="1454" spans="1:6" x14ac:dyDescent="0.25">
      <c r="A1454">
        <v>4858</v>
      </c>
      <c r="B1454" t="s">
        <v>3835</v>
      </c>
      <c r="C1454" t="s">
        <v>3836</v>
      </c>
      <c r="D1454">
        <f t="shared" si="25"/>
        <v>4858</v>
      </c>
      <c r="F1454" s="49" t="s">
        <v>861</v>
      </c>
    </row>
    <row r="1455" spans="1:6" x14ac:dyDescent="0.25">
      <c r="A1455">
        <v>5150</v>
      </c>
      <c r="B1455" t="s">
        <v>3902</v>
      </c>
      <c r="C1455" t="s">
        <v>2941</v>
      </c>
      <c r="D1455">
        <f t="shared" si="25"/>
        <v>5150</v>
      </c>
      <c r="F1455" s="49" t="s">
        <v>861</v>
      </c>
    </row>
    <row r="1456" spans="1:6" x14ac:dyDescent="0.25">
      <c r="A1456">
        <v>4860</v>
      </c>
      <c r="B1456" t="s">
        <v>3837</v>
      </c>
      <c r="C1456" t="s">
        <v>3838</v>
      </c>
      <c r="D1456">
        <f t="shared" si="25"/>
        <v>4860</v>
      </c>
      <c r="F1456" s="49" t="s">
        <v>861</v>
      </c>
    </row>
    <row r="1457" spans="1:7" x14ac:dyDescent="0.25">
      <c r="A1457">
        <v>4859</v>
      </c>
      <c r="B1457" t="s">
        <v>3879</v>
      </c>
      <c r="C1457" t="s">
        <v>3838</v>
      </c>
      <c r="D1457">
        <f t="shared" si="25"/>
        <v>4859</v>
      </c>
      <c r="F1457" s="49" t="s">
        <v>861</v>
      </c>
    </row>
    <row r="1458" spans="1:7" x14ac:dyDescent="0.25">
      <c r="A1458">
        <v>4842</v>
      </c>
      <c r="B1458" t="s">
        <v>3840</v>
      </c>
      <c r="C1458" t="s">
        <v>3182</v>
      </c>
      <c r="D1458">
        <f t="shared" si="25"/>
        <v>4842</v>
      </c>
      <c r="F1458" s="49" t="s">
        <v>861</v>
      </c>
    </row>
    <row r="1459" spans="1:7" x14ac:dyDescent="0.25">
      <c r="A1459">
        <v>2412</v>
      </c>
      <c r="B1459" t="s">
        <v>3844</v>
      </c>
      <c r="C1459" t="s">
        <v>140</v>
      </c>
      <c r="D1459">
        <f t="shared" si="25"/>
        <v>2412</v>
      </c>
      <c r="F1459" s="49" t="s">
        <v>3860</v>
      </c>
    </row>
    <row r="1460" spans="1:7" x14ac:dyDescent="0.25">
      <c r="A1460">
        <v>4851</v>
      </c>
      <c r="B1460" t="s">
        <v>3863</v>
      </c>
      <c r="C1460" t="s">
        <v>12</v>
      </c>
      <c r="D1460">
        <f t="shared" si="25"/>
        <v>4851</v>
      </c>
      <c r="F1460" s="49" t="s">
        <v>861</v>
      </c>
    </row>
    <row r="1461" spans="1:7" x14ac:dyDescent="0.25">
      <c r="A1461">
        <v>1164</v>
      </c>
      <c r="B1461" t="s">
        <v>3868</v>
      </c>
      <c r="C1461" s="49" t="s">
        <v>2976</v>
      </c>
      <c r="D1461">
        <f t="shared" si="25"/>
        <v>1164</v>
      </c>
      <c r="E1461" s="49" t="s">
        <v>23</v>
      </c>
      <c r="F1461" s="48" t="s">
        <v>2912</v>
      </c>
    </row>
    <row r="1462" spans="1:7" x14ac:dyDescent="0.25">
      <c r="A1462">
        <v>4827</v>
      </c>
      <c r="B1462" t="s">
        <v>3870</v>
      </c>
      <c r="C1462" s="49" t="s">
        <v>243</v>
      </c>
      <c r="D1462">
        <f t="shared" si="25"/>
        <v>4827</v>
      </c>
      <c r="E1462" s="49"/>
      <c r="F1462" s="49" t="s">
        <v>861</v>
      </c>
    </row>
    <row r="1463" spans="1:7" x14ac:dyDescent="0.25">
      <c r="A1463">
        <v>4849</v>
      </c>
      <c r="B1463" s="5" t="s">
        <v>3873</v>
      </c>
      <c r="C1463" t="s">
        <v>3127</v>
      </c>
      <c r="D1463">
        <f t="shared" si="25"/>
        <v>4849</v>
      </c>
      <c r="E1463" s="49"/>
      <c r="F1463" s="49" t="s">
        <v>861</v>
      </c>
    </row>
    <row r="1464" spans="1:7" x14ac:dyDescent="0.25">
      <c r="A1464">
        <v>5766</v>
      </c>
      <c r="B1464" t="s">
        <v>3874</v>
      </c>
      <c r="C1464" t="s">
        <v>3875</v>
      </c>
      <c r="D1464">
        <f t="shared" si="25"/>
        <v>5766</v>
      </c>
      <c r="E1464" s="49" t="s">
        <v>23</v>
      </c>
      <c r="F1464" s="48" t="s">
        <v>2912</v>
      </c>
    </row>
    <row r="1465" spans="1:7" x14ac:dyDescent="0.25">
      <c r="A1465">
        <v>2538</v>
      </c>
      <c r="B1465" t="s">
        <v>3877</v>
      </c>
      <c r="C1465" t="s">
        <v>2969</v>
      </c>
      <c r="D1465">
        <f t="shared" ref="D1465:D1539" si="26">A1465</f>
        <v>2538</v>
      </c>
      <c r="E1465" s="49"/>
      <c r="F1465" t="s">
        <v>3878</v>
      </c>
    </row>
    <row r="1466" spans="1:7" x14ac:dyDescent="0.25">
      <c r="A1466">
        <v>4856</v>
      </c>
      <c r="B1466" t="s">
        <v>4067</v>
      </c>
      <c r="C1466" t="s">
        <v>3880</v>
      </c>
      <c r="D1466">
        <f t="shared" si="26"/>
        <v>4856</v>
      </c>
      <c r="F1466" s="49" t="s">
        <v>566</v>
      </c>
      <c r="G1466" t="s">
        <v>23</v>
      </c>
    </row>
    <row r="1467" spans="1:7" x14ac:dyDescent="0.25">
      <c r="A1467">
        <v>4869</v>
      </c>
      <c r="B1467" t="s">
        <v>3881</v>
      </c>
      <c r="C1467" t="s">
        <v>3712</v>
      </c>
      <c r="D1467">
        <f t="shared" si="26"/>
        <v>4869</v>
      </c>
      <c r="F1467" s="49" t="s">
        <v>861</v>
      </c>
    </row>
    <row r="1468" spans="1:7" x14ac:dyDescent="0.25">
      <c r="A1468">
        <v>4855</v>
      </c>
      <c r="B1468" s="49" t="s">
        <v>3882</v>
      </c>
      <c r="C1468" t="s">
        <v>3712</v>
      </c>
      <c r="D1468">
        <f t="shared" si="26"/>
        <v>4855</v>
      </c>
      <c r="F1468" s="49" t="s">
        <v>566</v>
      </c>
    </row>
    <row r="1469" spans="1:7" x14ac:dyDescent="0.25">
      <c r="A1469" t="s">
        <v>23</v>
      </c>
      <c r="B1469" t="s">
        <v>3883</v>
      </c>
      <c r="C1469" t="s">
        <v>3731</v>
      </c>
      <c r="D1469" t="str">
        <f t="shared" si="26"/>
        <v xml:space="preserve"> </v>
      </c>
      <c r="F1469" s="49" t="s">
        <v>3884</v>
      </c>
    </row>
    <row r="1470" spans="1:7" x14ac:dyDescent="0.25">
      <c r="A1470">
        <v>2339</v>
      </c>
      <c r="B1470" s="49" t="s">
        <v>3890</v>
      </c>
      <c r="C1470" t="s">
        <v>3003</v>
      </c>
      <c r="D1470">
        <f t="shared" si="26"/>
        <v>2339</v>
      </c>
      <c r="F1470" s="49" t="s">
        <v>2954</v>
      </c>
    </row>
    <row r="1471" spans="1:7" x14ac:dyDescent="0.25">
      <c r="A1471">
        <v>4846</v>
      </c>
      <c r="B1471" s="49" t="s">
        <v>3891</v>
      </c>
      <c r="C1471" t="s">
        <v>3029</v>
      </c>
      <c r="D1471">
        <f t="shared" si="26"/>
        <v>4846</v>
      </c>
      <c r="F1471" s="49" t="s">
        <v>861</v>
      </c>
    </row>
    <row r="1472" spans="1:7" x14ac:dyDescent="0.25">
      <c r="A1472">
        <v>4836</v>
      </c>
      <c r="B1472" s="49" t="s">
        <v>3894</v>
      </c>
      <c r="C1472" t="s">
        <v>3661</v>
      </c>
      <c r="D1472">
        <f t="shared" si="26"/>
        <v>4836</v>
      </c>
      <c r="F1472" s="49" t="s">
        <v>861</v>
      </c>
    </row>
    <row r="1473" spans="1:9" x14ac:dyDescent="0.25">
      <c r="A1473">
        <v>4837</v>
      </c>
      <c r="B1473" s="3" t="s">
        <v>3895</v>
      </c>
      <c r="C1473" t="s">
        <v>3661</v>
      </c>
      <c r="D1473">
        <f t="shared" si="26"/>
        <v>4837</v>
      </c>
      <c r="F1473" s="3" t="s">
        <v>538</v>
      </c>
    </row>
    <row r="1474" spans="1:9" x14ac:dyDescent="0.25">
      <c r="A1474">
        <v>4861</v>
      </c>
      <c r="B1474" s="49" t="s">
        <v>3899</v>
      </c>
      <c r="C1474" t="s">
        <v>91</v>
      </c>
      <c r="D1474">
        <f t="shared" si="26"/>
        <v>4861</v>
      </c>
      <c r="F1474" s="49" t="s">
        <v>946</v>
      </c>
    </row>
    <row r="1475" spans="1:9" x14ac:dyDescent="0.25">
      <c r="A1475">
        <v>4841</v>
      </c>
      <c r="B1475" s="49" t="s">
        <v>3901</v>
      </c>
      <c r="C1475" t="s">
        <v>333</v>
      </c>
      <c r="D1475">
        <f t="shared" si="26"/>
        <v>4841</v>
      </c>
      <c r="F1475" s="49" t="s">
        <v>860</v>
      </c>
    </row>
    <row r="1476" spans="1:9" x14ac:dyDescent="0.25">
      <c r="A1476">
        <v>2439</v>
      </c>
      <c r="B1476" t="s">
        <v>3903</v>
      </c>
      <c r="C1476" t="s">
        <v>61</v>
      </c>
      <c r="D1476">
        <f t="shared" si="26"/>
        <v>2439</v>
      </c>
      <c r="F1476" s="49" t="s">
        <v>3878</v>
      </c>
      <c r="G1476" s="49" t="s">
        <v>3929</v>
      </c>
    </row>
    <row r="1477" spans="1:9" x14ac:dyDescent="0.25">
      <c r="A1477">
        <v>2273</v>
      </c>
      <c r="B1477" t="s">
        <v>3906</v>
      </c>
      <c r="C1477" t="s">
        <v>759</v>
      </c>
      <c r="D1477">
        <f t="shared" si="26"/>
        <v>2273</v>
      </c>
      <c r="F1477" s="49" t="s">
        <v>3907</v>
      </c>
    </row>
    <row r="1478" spans="1:9" x14ac:dyDescent="0.25">
      <c r="A1478">
        <v>144422</v>
      </c>
      <c r="B1478" t="s">
        <v>3908</v>
      </c>
      <c r="C1478" t="s">
        <v>759</v>
      </c>
      <c r="D1478">
        <f t="shared" si="26"/>
        <v>144422</v>
      </c>
      <c r="F1478" s="49" t="s">
        <v>3911</v>
      </c>
    </row>
    <row r="1479" spans="1:9" x14ac:dyDescent="0.25">
      <c r="A1479">
        <v>4386</v>
      </c>
      <c r="B1479" t="s">
        <v>576</v>
      </c>
      <c r="C1479" t="s">
        <v>759</v>
      </c>
      <c r="D1479">
        <f t="shared" si="26"/>
        <v>4386</v>
      </c>
      <c r="F1479" s="49" t="s">
        <v>3909</v>
      </c>
    </row>
    <row r="1480" spans="1:9" x14ac:dyDescent="0.25">
      <c r="A1480">
        <v>4848</v>
      </c>
      <c r="B1480" t="s">
        <v>4135</v>
      </c>
      <c r="C1480" t="s">
        <v>759</v>
      </c>
      <c r="D1480">
        <f t="shared" si="26"/>
        <v>4848</v>
      </c>
      <c r="F1480" s="49" t="s">
        <v>566</v>
      </c>
    </row>
    <row r="1481" spans="1:9" x14ac:dyDescent="0.25">
      <c r="A1481">
        <v>4843</v>
      </c>
      <c r="B1481" t="s">
        <v>1965</v>
      </c>
      <c r="C1481" t="s">
        <v>759</v>
      </c>
      <c r="D1481">
        <f t="shared" si="26"/>
        <v>4843</v>
      </c>
      <c r="F1481" s="49" t="s">
        <v>566</v>
      </c>
    </row>
    <row r="1482" spans="1:9" x14ac:dyDescent="0.25">
      <c r="A1482">
        <v>4847</v>
      </c>
      <c r="B1482" t="s">
        <v>3912</v>
      </c>
      <c r="C1482" t="s">
        <v>759</v>
      </c>
      <c r="D1482">
        <f t="shared" si="26"/>
        <v>4847</v>
      </c>
      <c r="F1482" s="49" t="s">
        <v>566</v>
      </c>
    </row>
    <row r="1483" spans="1:9" x14ac:dyDescent="0.25">
      <c r="A1483">
        <v>144425</v>
      </c>
      <c r="B1483" t="s">
        <v>3914</v>
      </c>
      <c r="C1483" t="s">
        <v>3538</v>
      </c>
      <c r="D1483">
        <f t="shared" si="26"/>
        <v>144425</v>
      </c>
      <c r="F1483" s="49" t="s">
        <v>3915</v>
      </c>
    </row>
    <row r="1484" spans="1:9" x14ac:dyDescent="0.25">
      <c r="A1484">
        <v>4832</v>
      </c>
      <c r="B1484" s="3" t="s">
        <v>3917</v>
      </c>
      <c r="C1484" t="s">
        <v>3661</v>
      </c>
      <c r="D1484">
        <f t="shared" si="26"/>
        <v>4832</v>
      </c>
      <c r="F1484" s="3" t="s">
        <v>3298</v>
      </c>
    </row>
    <row r="1485" spans="1:9" x14ac:dyDescent="0.25">
      <c r="A1485">
        <v>4838</v>
      </c>
      <c r="B1485" s="3" t="s">
        <v>3918</v>
      </c>
      <c r="C1485" t="s">
        <v>3661</v>
      </c>
      <c r="D1485">
        <f t="shared" si="26"/>
        <v>4838</v>
      </c>
      <c r="F1485" s="3" t="s">
        <v>538</v>
      </c>
    </row>
    <row r="1486" spans="1:9" x14ac:dyDescent="0.25">
      <c r="A1486">
        <v>4830</v>
      </c>
      <c r="B1486" s="49" t="s">
        <v>3919</v>
      </c>
      <c r="C1486" t="s">
        <v>36</v>
      </c>
      <c r="D1486">
        <f t="shared" si="26"/>
        <v>4830</v>
      </c>
      <c r="F1486" s="49" t="s">
        <v>566</v>
      </c>
    </row>
    <row r="1487" spans="1:9" x14ac:dyDescent="0.25">
      <c r="A1487">
        <v>4831</v>
      </c>
      <c r="B1487" s="49" t="s">
        <v>3925</v>
      </c>
      <c r="C1487" t="s">
        <v>3811</v>
      </c>
      <c r="D1487">
        <f t="shared" si="26"/>
        <v>4831</v>
      </c>
      <c r="F1487" s="49" t="s">
        <v>566</v>
      </c>
      <c r="I1487" s="49"/>
    </row>
    <row r="1488" spans="1:9" x14ac:dyDescent="0.25">
      <c r="A1488">
        <v>4852</v>
      </c>
      <c r="B1488" s="49" t="s">
        <v>3926</v>
      </c>
      <c r="C1488" t="s">
        <v>3811</v>
      </c>
      <c r="D1488">
        <f t="shared" si="26"/>
        <v>4852</v>
      </c>
      <c r="F1488" s="49" t="s">
        <v>566</v>
      </c>
    </row>
    <row r="1489" spans="1:7" x14ac:dyDescent="0.25">
      <c r="A1489">
        <v>4857</v>
      </c>
      <c r="B1489" s="49" t="s">
        <v>3927</v>
      </c>
      <c r="C1489" t="s">
        <v>3811</v>
      </c>
      <c r="D1489">
        <f t="shared" si="26"/>
        <v>4857</v>
      </c>
      <c r="F1489" s="49" t="s">
        <v>566</v>
      </c>
    </row>
    <row r="1490" spans="1:7" x14ac:dyDescent="0.25">
      <c r="A1490">
        <v>4844</v>
      </c>
      <c r="B1490" s="49" t="s">
        <v>3928</v>
      </c>
      <c r="C1490" t="s">
        <v>3811</v>
      </c>
      <c r="D1490">
        <f t="shared" si="26"/>
        <v>4844</v>
      </c>
      <c r="F1490" s="49" t="s">
        <v>566</v>
      </c>
    </row>
    <row r="1491" spans="1:7" x14ac:dyDescent="0.25">
      <c r="A1491">
        <v>4833</v>
      </c>
      <c r="B1491" t="s">
        <v>3930</v>
      </c>
      <c r="C1491" t="s">
        <v>61</v>
      </c>
      <c r="D1491">
        <f t="shared" si="26"/>
        <v>4833</v>
      </c>
      <c r="F1491" s="49" t="s">
        <v>566</v>
      </c>
    </row>
    <row r="1492" spans="1:7" x14ac:dyDescent="0.25">
      <c r="A1492">
        <v>4850</v>
      </c>
      <c r="B1492" t="s">
        <v>3931</v>
      </c>
      <c r="C1492" t="s">
        <v>61</v>
      </c>
      <c r="D1492">
        <f t="shared" si="26"/>
        <v>4850</v>
      </c>
      <c r="F1492" t="s">
        <v>566</v>
      </c>
    </row>
    <row r="1493" spans="1:7" x14ac:dyDescent="0.25">
      <c r="A1493">
        <v>4835</v>
      </c>
      <c r="B1493" t="s">
        <v>3932</v>
      </c>
      <c r="C1493" t="s">
        <v>61</v>
      </c>
      <c r="D1493">
        <f t="shared" si="26"/>
        <v>4835</v>
      </c>
      <c r="F1493" t="s">
        <v>566</v>
      </c>
    </row>
    <row r="1494" spans="1:7" x14ac:dyDescent="0.25">
      <c r="A1494">
        <v>4854</v>
      </c>
      <c r="B1494" t="s">
        <v>3933</v>
      </c>
      <c r="C1494" t="s">
        <v>61</v>
      </c>
      <c r="D1494">
        <f t="shared" si="26"/>
        <v>4854</v>
      </c>
      <c r="F1494" t="s">
        <v>566</v>
      </c>
    </row>
    <row r="1495" spans="1:7" x14ac:dyDescent="0.25">
      <c r="A1495">
        <v>4834</v>
      </c>
      <c r="B1495" t="s">
        <v>4191</v>
      </c>
      <c r="C1495" t="s">
        <v>61</v>
      </c>
      <c r="D1495">
        <f t="shared" si="26"/>
        <v>4834</v>
      </c>
      <c r="F1495" t="s">
        <v>566</v>
      </c>
    </row>
    <row r="1496" spans="1:7" x14ac:dyDescent="0.25">
      <c r="A1496">
        <v>4839</v>
      </c>
      <c r="B1496" t="s">
        <v>3934</v>
      </c>
      <c r="C1496" t="s">
        <v>61</v>
      </c>
      <c r="D1496">
        <f t="shared" si="26"/>
        <v>4839</v>
      </c>
      <c r="F1496" t="s">
        <v>566</v>
      </c>
    </row>
    <row r="1497" spans="1:7" x14ac:dyDescent="0.25">
      <c r="A1497">
        <v>4845</v>
      </c>
      <c r="B1497" t="s">
        <v>3935</v>
      </c>
      <c r="C1497" t="s">
        <v>3731</v>
      </c>
      <c r="D1497">
        <f t="shared" si="26"/>
        <v>4845</v>
      </c>
      <c r="F1497" s="49" t="s">
        <v>860</v>
      </c>
    </row>
    <row r="1498" spans="1:7" x14ac:dyDescent="0.25">
      <c r="A1498">
        <v>4828</v>
      </c>
      <c r="B1498" t="s">
        <v>3936</v>
      </c>
      <c r="C1498" t="s">
        <v>86</v>
      </c>
      <c r="D1498">
        <f t="shared" si="26"/>
        <v>4828</v>
      </c>
      <c r="F1498" s="49" t="s">
        <v>946</v>
      </c>
    </row>
    <row r="1499" spans="1:7" x14ac:dyDescent="0.25">
      <c r="A1499" s="3">
        <v>10099</v>
      </c>
      <c r="B1499" s="49" t="s">
        <v>3939</v>
      </c>
      <c r="C1499" t="s">
        <v>3938</v>
      </c>
      <c r="D1499">
        <f t="shared" si="26"/>
        <v>10099</v>
      </c>
      <c r="F1499" s="3" t="s">
        <v>538</v>
      </c>
    </row>
    <row r="1500" spans="1:7" x14ac:dyDescent="0.25">
      <c r="A1500">
        <v>4853</v>
      </c>
      <c r="B1500" s="49" t="s">
        <v>1606</v>
      </c>
      <c r="C1500" t="s">
        <v>36</v>
      </c>
      <c r="D1500">
        <f t="shared" si="26"/>
        <v>4853</v>
      </c>
      <c r="F1500" s="49" t="s">
        <v>860</v>
      </c>
    </row>
    <row r="1501" spans="1:7" x14ac:dyDescent="0.25">
      <c r="A1501">
        <v>4863</v>
      </c>
      <c r="B1501" s="49" t="s">
        <v>3942</v>
      </c>
      <c r="C1501" t="s">
        <v>36</v>
      </c>
      <c r="D1501">
        <f t="shared" si="26"/>
        <v>4863</v>
      </c>
      <c r="F1501" s="49" t="s">
        <v>860</v>
      </c>
    </row>
    <row r="1502" spans="1:7" x14ac:dyDescent="0.25">
      <c r="A1502">
        <v>2526</v>
      </c>
      <c r="B1502" t="s">
        <v>4138</v>
      </c>
      <c r="C1502" t="s">
        <v>1225</v>
      </c>
      <c r="D1502">
        <f t="shared" si="26"/>
        <v>2526</v>
      </c>
      <c r="F1502" s="49" t="s">
        <v>3943</v>
      </c>
      <c r="G1502" s="49"/>
    </row>
    <row r="1503" spans="1:7" x14ac:dyDescent="0.25">
      <c r="A1503">
        <v>2518</v>
      </c>
      <c r="B1503" t="s">
        <v>3945</v>
      </c>
      <c r="C1503" t="s">
        <v>1225</v>
      </c>
      <c r="D1503">
        <f t="shared" si="26"/>
        <v>2518</v>
      </c>
      <c r="F1503" s="49" t="s">
        <v>3946</v>
      </c>
      <c r="G1503" s="49"/>
    </row>
    <row r="1504" spans="1:7" x14ac:dyDescent="0.25">
      <c r="A1504">
        <v>10143</v>
      </c>
      <c r="B1504" s="49" t="s">
        <v>3948</v>
      </c>
      <c r="C1504" t="s">
        <v>2969</v>
      </c>
      <c r="D1504">
        <f t="shared" si="26"/>
        <v>10143</v>
      </c>
      <c r="F1504" s="49" t="s">
        <v>946</v>
      </c>
    </row>
    <row r="1505" spans="1:7" x14ac:dyDescent="0.25">
      <c r="A1505">
        <v>10123</v>
      </c>
      <c r="B1505" s="49" t="s">
        <v>1134</v>
      </c>
      <c r="C1505" t="s">
        <v>3880</v>
      </c>
      <c r="D1505">
        <f t="shared" si="26"/>
        <v>10123</v>
      </c>
      <c r="F1505" s="49" t="s">
        <v>566</v>
      </c>
    </row>
    <row r="1506" spans="1:7" x14ac:dyDescent="0.25">
      <c r="A1506">
        <v>10142</v>
      </c>
      <c r="B1506" s="49" t="s">
        <v>367</v>
      </c>
      <c r="C1506" t="s">
        <v>3880</v>
      </c>
      <c r="D1506">
        <f t="shared" si="26"/>
        <v>10142</v>
      </c>
      <c r="F1506" s="49" t="s">
        <v>860</v>
      </c>
    </row>
    <row r="1507" spans="1:7" x14ac:dyDescent="0.25">
      <c r="A1507">
        <v>10122</v>
      </c>
      <c r="B1507" s="49" t="s">
        <v>3950</v>
      </c>
      <c r="C1507" t="s">
        <v>149</v>
      </c>
      <c r="D1507">
        <f t="shared" si="26"/>
        <v>10122</v>
      </c>
      <c r="F1507" s="49" t="s">
        <v>860</v>
      </c>
    </row>
    <row r="1508" spans="1:7" x14ac:dyDescent="0.25">
      <c r="A1508">
        <v>10144</v>
      </c>
      <c r="B1508" s="49" t="s">
        <v>4060</v>
      </c>
      <c r="C1508" t="s">
        <v>149</v>
      </c>
      <c r="D1508">
        <f t="shared" si="26"/>
        <v>10144</v>
      </c>
      <c r="F1508" s="49" t="s">
        <v>860</v>
      </c>
    </row>
    <row r="1509" spans="1:7" x14ac:dyDescent="0.25">
      <c r="A1509">
        <v>10145</v>
      </c>
      <c r="B1509" s="49" t="s">
        <v>3951</v>
      </c>
      <c r="C1509" t="s">
        <v>3952</v>
      </c>
      <c r="D1509">
        <f t="shared" si="26"/>
        <v>10145</v>
      </c>
      <c r="F1509" s="49" t="s">
        <v>566</v>
      </c>
    </row>
    <row r="1510" spans="1:7" x14ac:dyDescent="0.25">
      <c r="A1510">
        <v>10141</v>
      </c>
      <c r="B1510" s="49" t="s">
        <v>3953</v>
      </c>
      <c r="C1510" t="s">
        <v>3952</v>
      </c>
      <c r="D1510">
        <f t="shared" si="26"/>
        <v>10141</v>
      </c>
      <c r="F1510" s="49" t="s">
        <v>566</v>
      </c>
    </row>
    <row r="1511" spans="1:7" x14ac:dyDescent="0.25">
      <c r="A1511">
        <v>10121</v>
      </c>
      <c r="B1511" s="49" t="s">
        <v>2234</v>
      </c>
      <c r="C1511" t="s">
        <v>340</v>
      </c>
      <c r="D1511">
        <f t="shared" si="26"/>
        <v>10121</v>
      </c>
      <c r="F1511" s="49" t="s">
        <v>566</v>
      </c>
    </row>
    <row r="1512" spans="1:7" x14ac:dyDescent="0.25">
      <c r="A1512">
        <v>4308</v>
      </c>
      <c r="B1512" t="s">
        <v>3968</v>
      </c>
      <c r="C1512" t="s">
        <v>183</v>
      </c>
      <c r="D1512">
        <f t="shared" si="26"/>
        <v>4308</v>
      </c>
      <c r="F1512" s="49" t="s">
        <v>3954</v>
      </c>
    </row>
    <row r="1513" spans="1:7" x14ac:dyDescent="0.25">
      <c r="A1513">
        <v>4499</v>
      </c>
      <c r="B1513" t="s">
        <v>3969</v>
      </c>
      <c r="C1513" t="s">
        <v>183</v>
      </c>
      <c r="D1513">
        <f t="shared" si="26"/>
        <v>4499</v>
      </c>
      <c r="F1513" s="49" t="s">
        <v>3955</v>
      </c>
    </row>
    <row r="1514" spans="1:7" x14ac:dyDescent="0.25">
      <c r="A1514">
        <v>10128</v>
      </c>
      <c r="B1514" s="49" t="s">
        <v>3972</v>
      </c>
      <c r="C1514" t="s">
        <v>183</v>
      </c>
      <c r="D1514">
        <f t="shared" si="26"/>
        <v>10128</v>
      </c>
      <c r="F1514" s="49" t="s">
        <v>566</v>
      </c>
      <c r="G1514" s="49" t="s">
        <v>23</v>
      </c>
    </row>
    <row r="1515" spans="1:7" x14ac:dyDescent="0.25">
      <c r="A1515">
        <v>10149</v>
      </c>
      <c r="B1515" s="49" t="s">
        <v>3957</v>
      </c>
      <c r="C1515" t="s">
        <v>183</v>
      </c>
      <c r="D1515">
        <f t="shared" si="26"/>
        <v>10149</v>
      </c>
      <c r="F1515" s="49" t="s">
        <v>566</v>
      </c>
    </row>
    <row r="1516" spans="1:7" x14ac:dyDescent="0.25">
      <c r="A1516">
        <v>10127</v>
      </c>
      <c r="B1516" s="49" t="s">
        <v>3958</v>
      </c>
      <c r="C1516" t="s">
        <v>183</v>
      </c>
      <c r="D1516">
        <f t="shared" si="26"/>
        <v>10127</v>
      </c>
      <c r="F1516" s="49" t="s">
        <v>566</v>
      </c>
    </row>
    <row r="1517" spans="1:7" x14ac:dyDescent="0.25">
      <c r="A1517">
        <v>10124</v>
      </c>
      <c r="B1517" s="49" t="s">
        <v>4128</v>
      </c>
      <c r="C1517" t="s">
        <v>183</v>
      </c>
      <c r="D1517">
        <f t="shared" si="26"/>
        <v>10124</v>
      </c>
      <c r="F1517" s="49" t="s">
        <v>566</v>
      </c>
    </row>
    <row r="1518" spans="1:7" x14ac:dyDescent="0.25">
      <c r="A1518">
        <v>10129</v>
      </c>
      <c r="B1518" s="49" t="s">
        <v>3959</v>
      </c>
      <c r="C1518" t="s">
        <v>183</v>
      </c>
      <c r="D1518">
        <f t="shared" si="26"/>
        <v>10129</v>
      </c>
      <c r="F1518" s="49" t="s">
        <v>566</v>
      </c>
    </row>
    <row r="1519" spans="1:7" x14ac:dyDescent="0.25">
      <c r="A1519">
        <v>10130</v>
      </c>
      <c r="B1519" t="s">
        <v>4228</v>
      </c>
      <c r="C1519" t="s">
        <v>32</v>
      </c>
      <c r="D1519">
        <f t="shared" si="26"/>
        <v>10130</v>
      </c>
      <c r="F1519" s="49" t="s">
        <v>566</v>
      </c>
    </row>
    <row r="1520" spans="1:7" x14ac:dyDescent="0.25">
      <c r="A1520">
        <v>10150</v>
      </c>
      <c r="B1520" t="s">
        <v>1265</v>
      </c>
      <c r="C1520" t="s">
        <v>3001</v>
      </c>
      <c r="D1520">
        <f t="shared" si="26"/>
        <v>10150</v>
      </c>
      <c r="F1520" s="49" t="s">
        <v>566</v>
      </c>
    </row>
    <row r="1521" spans="1:13" x14ac:dyDescent="0.25">
      <c r="A1521">
        <v>10134</v>
      </c>
      <c r="B1521" t="s">
        <v>3123</v>
      </c>
      <c r="C1521" t="s">
        <v>32</v>
      </c>
      <c r="D1521">
        <f t="shared" si="26"/>
        <v>10134</v>
      </c>
      <c r="F1521" s="49" t="s">
        <v>566</v>
      </c>
    </row>
    <row r="1522" spans="1:13" x14ac:dyDescent="0.25">
      <c r="A1522">
        <v>10125</v>
      </c>
      <c r="B1522" t="s">
        <v>4065</v>
      </c>
      <c r="C1522" t="s">
        <v>3001</v>
      </c>
      <c r="D1522">
        <f t="shared" si="26"/>
        <v>10125</v>
      </c>
      <c r="F1522" s="49" t="s">
        <v>566</v>
      </c>
    </row>
    <row r="1523" spans="1:13" x14ac:dyDescent="0.25">
      <c r="A1523">
        <v>10131</v>
      </c>
      <c r="B1523" s="49" t="s">
        <v>2698</v>
      </c>
      <c r="C1523" t="s">
        <v>86</v>
      </c>
      <c r="D1523">
        <f t="shared" si="26"/>
        <v>10131</v>
      </c>
      <c r="F1523" s="49" t="s">
        <v>566</v>
      </c>
    </row>
    <row r="1524" spans="1:13" x14ac:dyDescent="0.25">
      <c r="A1524">
        <v>10148</v>
      </c>
      <c r="B1524" s="49" t="s">
        <v>3970</v>
      </c>
      <c r="C1524" t="s">
        <v>86</v>
      </c>
      <c r="D1524">
        <f t="shared" si="26"/>
        <v>10148</v>
      </c>
      <c r="F1524" s="49" t="s">
        <v>566</v>
      </c>
    </row>
    <row r="1525" spans="1:13" x14ac:dyDescent="0.25">
      <c r="A1525">
        <v>10135</v>
      </c>
      <c r="B1525" s="49" t="s">
        <v>3971</v>
      </c>
      <c r="C1525" t="s">
        <v>86</v>
      </c>
      <c r="D1525">
        <f t="shared" si="26"/>
        <v>10135</v>
      </c>
      <c r="F1525" s="49" t="s">
        <v>566</v>
      </c>
    </row>
    <row r="1526" spans="1:13" x14ac:dyDescent="0.25">
      <c r="A1526">
        <v>10132</v>
      </c>
      <c r="B1526" s="49" t="s">
        <v>2200</v>
      </c>
      <c r="C1526" t="s">
        <v>86</v>
      </c>
      <c r="D1526">
        <f t="shared" si="26"/>
        <v>10132</v>
      </c>
      <c r="F1526" s="49" t="s">
        <v>566</v>
      </c>
    </row>
    <row r="1527" spans="1:13" x14ac:dyDescent="0.25">
      <c r="A1527">
        <v>2503</v>
      </c>
      <c r="B1527" s="49" t="s">
        <v>3973</v>
      </c>
      <c r="C1527" t="s">
        <v>3193</v>
      </c>
      <c r="D1527">
        <f t="shared" si="26"/>
        <v>2503</v>
      </c>
      <c r="F1527" s="48" t="s">
        <v>2912</v>
      </c>
    </row>
    <row r="1528" spans="1:13" x14ac:dyDescent="0.25">
      <c r="A1528">
        <v>2589</v>
      </c>
      <c r="B1528" s="49" t="s">
        <v>4129</v>
      </c>
      <c r="C1528" t="s">
        <v>284</v>
      </c>
      <c r="D1528">
        <f t="shared" si="26"/>
        <v>2589</v>
      </c>
      <c r="F1528" s="49" t="s">
        <v>3265</v>
      </c>
      <c r="H1528" t="s">
        <v>23</v>
      </c>
      <c r="I1528" t="s">
        <v>23</v>
      </c>
      <c r="J1528" t="s">
        <v>23</v>
      </c>
      <c r="K1528" t="s">
        <v>23</v>
      </c>
      <c r="M1528" t="s">
        <v>23</v>
      </c>
    </row>
    <row r="1529" spans="1:13" x14ac:dyDescent="0.25">
      <c r="A1529">
        <v>10147</v>
      </c>
      <c r="B1529" s="49" t="s">
        <v>4126</v>
      </c>
      <c r="C1529" t="s">
        <v>61</v>
      </c>
      <c r="D1529">
        <f t="shared" si="26"/>
        <v>10147</v>
      </c>
      <c r="F1529" s="49" t="s">
        <v>861</v>
      </c>
    </row>
    <row r="1530" spans="1:13" x14ac:dyDescent="0.25">
      <c r="A1530">
        <v>10138</v>
      </c>
      <c r="B1530" s="49" t="s">
        <v>3974</v>
      </c>
      <c r="C1530" t="s">
        <v>3612</v>
      </c>
      <c r="D1530">
        <f t="shared" si="26"/>
        <v>10138</v>
      </c>
      <c r="F1530" s="49" t="s">
        <v>946</v>
      </c>
    </row>
    <row r="1531" spans="1:13" x14ac:dyDescent="0.25">
      <c r="A1531">
        <v>10126</v>
      </c>
      <c r="B1531" s="3" t="s">
        <v>3976</v>
      </c>
      <c r="C1531" t="s">
        <v>3429</v>
      </c>
      <c r="D1531">
        <f t="shared" si="26"/>
        <v>10126</v>
      </c>
      <c r="F1531" s="3" t="s">
        <v>538</v>
      </c>
      <c r="H1531" t="s">
        <v>23</v>
      </c>
    </row>
    <row r="1532" spans="1:13" x14ac:dyDescent="0.25">
      <c r="A1532">
        <v>10133</v>
      </c>
      <c r="B1532" s="49" t="s">
        <v>3978</v>
      </c>
      <c r="C1532" t="s">
        <v>153</v>
      </c>
      <c r="D1532">
        <f t="shared" si="26"/>
        <v>10133</v>
      </c>
      <c r="F1532" s="49" t="s">
        <v>860</v>
      </c>
    </row>
    <row r="1533" spans="1:13" x14ac:dyDescent="0.25">
      <c r="A1533">
        <v>10140</v>
      </c>
      <c r="B1533" s="49" t="s">
        <v>3979</v>
      </c>
      <c r="C1533" t="s">
        <v>3449</v>
      </c>
      <c r="D1533">
        <f t="shared" si="26"/>
        <v>10140</v>
      </c>
      <c r="F1533" s="49" t="s">
        <v>861</v>
      </c>
    </row>
    <row r="1534" spans="1:13" x14ac:dyDescent="0.25">
      <c r="A1534">
        <v>10139</v>
      </c>
      <c r="B1534" s="49" t="s">
        <v>4201</v>
      </c>
      <c r="C1534" t="s">
        <v>3449</v>
      </c>
      <c r="D1534">
        <f t="shared" si="26"/>
        <v>10139</v>
      </c>
      <c r="F1534" s="49" t="s">
        <v>861</v>
      </c>
    </row>
    <row r="1535" spans="1:13" x14ac:dyDescent="0.25">
      <c r="A1535">
        <v>10136</v>
      </c>
      <c r="B1535" s="49" t="s">
        <v>3980</v>
      </c>
      <c r="C1535" t="s">
        <v>3981</v>
      </c>
      <c r="D1535">
        <f t="shared" si="26"/>
        <v>10136</v>
      </c>
      <c r="E1535" s="48" t="s">
        <v>23</v>
      </c>
      <c r="F1535" s="48" t="s">
        <v>2912</v>
      </c>
    </row>
    <row r="1536" spans="1:13" x14ac:dyDescent="0.25">
      <c r="A1536">
        <v>5124</v>
      </c>
      <c r="B1536" s="49" t="s">
        <v>4066</v>
      </c>
      <c r="C1536" t="s">
        <v>51</v>
      </c>
      <c r="D1536">
        <f t="shared" si="26"/>
        <v>5124</v>
      </c>
      <c r="F1536" s="49" t="s">
        <v>860</v>
      </c>
    </row>
    <row r="1537" spans="1:6" x14ac:dyDescent="0.25">
      <c r="A1537">
        <v>5122</v>
      </c>
      <c r="B1537" s="49" t="s">
        <v>3982</v>
      </c>
      <c r="C1537" t="s">
        <v>51</v>
      </c>
      <c r="D1537">
        <f t="shared" si="26"/>
        <v>5122</v>
      </c>
      <c r="F1537" s="49" t="s">
        <v>860</v>
      </c>
    </row>
    <row r="1538" spans="1:6" x14ac:dyDescent="0.25">
      <c r="A1538">
        <v>5123</v>
      </c>
      <c r="B1538" s="49" t="s">
        <v>3983</v>
      </c>
      <c r="C1538" t="s">
        <v>51</v>
      </c>
      <c r="D1538">
        <f t="shared" si="26"/>
        <v>5123</v>
      </c>
      <c r="F1538" s="49" t="s">
        <v>860</v>
      </c>
    </row>
    <row r="1539" spans="1:6" x14ac:dyDescent="0.25">
      <c r="A1539">
        <v>5121</v>
      </c>
      <c r="B1539" s="49" t="s">
        <v>4127</v>
      </c>
      <c r="C1539" t="s">
        <v>51</v>
      </c>
      <c r="D1539">
        <f t="shared" si="26"/>
        <v>5121</v>
      </c>
      <c r="F1539" s="49" t="s">
        <v>860</v>
      </c>
    </row>
    <row r="1540" spans="1:6" x14ac:dyDescent="0.25">
      <c r="A1540">
        <v>144464</v>
      </c>
      <c r="C1540" t="s">
        <v>3639</v>
      </c>
      <c r="D1540">
        <f t="shared" ref="D1540:D1597" si="27">A1540</f>
        <v>144464</v>
      </c>
      <c r="F1540" s="49" t="s">
        <v>860</v>
      </c>
    </row>
    <row r="1541" spans="1:6" x14ac:dyDescent="0.25">
      <c r="A1541">
        <v>5107</v>
      </c>
      <c r="B1541" s="49" t="s">
        <v>4007</v>
      </c>
      <c r="C1541" t="s">
        <v>112</v>
      </c>
      <c r="D1541">
        <v>5107</v>
      </c>
      <c r="F1541" s="49" t="s">
        <v>860</v>
      </c>
    </row>
    <row r="1542" spans="1:6" x14ac:dyDescent="0.25">
      <c r="A1542">
        <v>5112</v>
      </c>
      <c r="B1542" s="49" t="s">
        <v>1324</v>
      </c>
      <c r="C1542" t="s">
        <v>3985</v>
      </c>
      <c r="D1542">
        <f t="shared" si="27"/>
        <v>5112</v>
      </c>
      <c r="F1542" s="49" t="s">
        <v>946</v>
      </c>
    </row>
    <row r="1543" spans="1:6" x14ac:dyDescent="0.25">
      <c r="A1543">
        <v>5093</v>
      </c>
      <c r="B1543" s="49" t="s">
        <v>3986</v>
      </c>
      <c r="C1543" t="s">
        <v>3985</v>
      </c>
      <c r="D1543">
        <f t="shared" si="27"/>
        <v>5093</v>
      </c>
      <c r="F1543" s="49" t="s">
        <v>861</v>
      </c>
    </row>
    <row r="1544" spans="1:6" x14ac:dyDescent="0.25">
      <c r="A1544">
        <v>5088</v>
      </c>
      <c r="B1544" s="49" t="s">
        <v>1349</v>
      </c>
      <c r="C1544" t="s">
        <v>3985</v>
      </c>
      <c r="D1544">
        <f t="shared" si="27"/>
        <v>5088</v>
      </c>
      <c r="F1544" s="49" t="s">
        <v>860</v>
      </c>
    </row>
    <row r="1545" spans="1:6" x14ac:dyDescent="0.25">
      <c r="A1545">
        <v>5109</v>
      </c>
      <c r="B1545" s="49" t="s">
        <v>1751</v>
      </c>
      <c r="C1545" t="s">
        <v>3985</v>
      </c>
      <c r="D1545">
        <f t="shared" si="27"/>
        <v>5109</v>
      </c>
      <c r="F1545" s="49" t="s">
        <v>946</v>
      </c>
    </row>
    <row r="1546" spans="1:6" x14ac:dyDescent="0.25">
      <c r="A1546">
        <v>5111</v>
      </c>
      <c r="B1546" s="49" t="s">
        <v>1104</v>
      </c>
      <c r="C1546" t="s">
        <v>3985</v>
      </c>
      <c r="D1546">
        <f t="shared" si="27"/>
        <v>5111</v>
      </c>
      <c r="F1546" s="49" t="s">
        <v>946</v>
      </c>
    </row>
    <row r="1547" spans="1:6" x14ac:dyDescent="0.25">
      <c r="A1547">
        <v>5094</v>
      </c>
      <c r="B1547" s="3" t="s">
        <v>3987</v>
      </c>
      <c r="C1547" t="s">
        <v>621</v>
      </c>
      <c r="D1547">
        <f t="shared" si="27"/>
        <v>5094</v>
      </c>
      <c r="F1547" s="3" t="s">
        <v>3298</v>
      </c>
    </row>
    <row r="1548" spans="1:6" x14ac:dyDescent="0.25">
      <c r="A1548">
        <v>5101</v>
      </c>
      <c r="B1548" s="3" t="s">
        <v>4202</v>
      </c>
      <c r="C1548" t="s">
        <v>621</v>
      </c>
      <c r="D1548">
        <f t="shared" si="27"/>
        <v>5101</v>
      </c>
      <c r="F1548" s="3" t="s">
        <v>3298</v>
      </c>
    </row>
    <row r="1549" spans="1:6" x14ac:dyDescent="0.25">
      <c r="A1549">
        <v>5151</v>
      </c>
      <c r="B1549" s="49" t="s">
        <v>3988</v>
      </c>
      <c r="C1549" t="s">
        <v>621</v>
      </c>
      <c r="D1549">
        <f t="shared" si="27"/>
        <v>5151</v>
      </c>
      <c r="F1549" s="49" t="s">
        <v>946</v>
      </c>
    </row>
    <row r="1550" spans="1:6" x14ac:dyDescent="0.25">
      <c r="A1550">
        <v>10137</v>
      </c>
      <c r="B1550" s="3" t="s">
        <v>4197</v>
      </c>
      <c r="C1550" t="s">
        <v>621</v>
      </c>
      <c r="D1550">
        <f t="shared" si="27"/>
        <v>10137</v>
      </c>
      <c r="F1550" s="3" t="s">
        <v>538</v>
      </c>
    </row>
    <row r="1551" spans="1:6" x14ac:dyDescent="0.25">
      <c r="A1551">
        <v>5083</v>
      </c>
      <c r="B1551" s="49" t="s">
        <v>3990</v>
      </c>
      <c r="C1551" t="s">
        <v>112</v>
      </c>
      <c r="D1551">
        <f t="shared" si="27"/>
        <v>5083</v>
      </c>
      <c r="F1551" s="49" t="s">
        <v>860</v>
      </c>
    </row>
    <row r="1552" spans="1:6" x14ac:dyDescent="0.25">
      <c r="A1552">
        <v>5115</v>
      </c>
      <c r="B1552" s="49" t="s">
        <v>3984</v>
      </c>
      <c r="C1552" t="s">
        <v>3992</v>
      </c>
      <c r="D1552">
        <f t="shared" si="27"/>
        <v>5115</v>
      </c>
      <c r="F1552" s="49" t="s">
        <v>946</v>
      </c>
    </row>
    <row r="1553" spans="1:6" x14ac:dyDescent="0.25">
      <c r="A1553">
        <v>5086</v>
      </c>
      <c r="B1553" s="49" t="s">
        <v>2060</v>
      </c>
      <c r="C1553" t="s">
        <v>3056</v>
      </c>
      <c r="D1553">
        <f t="shared" si="27"/>
        <v>5086</v>
      </c>
      <c r="F1553" s="49" t="s">
        <v>860</v>
      </c>
    </row>
    <row r="1554" spans="1:6" x14ac:dyDescent="0.25">
      <c r="A1554">
        <v>5096</v>
      </c>
      <c r="B1554" s="49" t="s">
        <v>4059</v>
      </c>
      <c r="C1554" t="s">
        <v>3056</v>
      </c>
      <c r="D1554">
        <f t="shared" si="27"/>
        <v>5096</v>
      </c>
      <c r="F1554" s="49" t="s">
        <v>860</v>
      </c>
    </row>
    <row r="1555" spans="1:6" x14ac:dyDescent="0.25">
      <c r="A1555">
        <v>5082</v>
      </c>
      <c r="B1555" s="49" t="s">
        <v>2040</v>
      </c>
      <c r="C1555" t="s">
        <v>761</v>
      </c>
      <c r="D1555">
        <f t="shared" si="27"/>
        <v>5082</v>
      </c>
      <c r="F1555" s="49" t="s">
        <v>861</v>
      </c>
    </row>
    <row r="1556" spans="1:6" x14ac:dyDescent="0.25">
      <c r="A1556">
        <v>5092</v>
      </c>
      <c r="B1556" s="49" t="s">
        <v>385</v>
      </c>
      <c r="C1556" t="s">
        <v>251</v>
      </c>
      <c r="D1556">
        <f t="shared" si="27"/>
        <v>5092</v>
      </c>
      <c r="F1556" t="s">
        <v>860</v>
      </c>
    </row>
    <row r="1557" spans="1:6" x14ac:dyDescent="0.25">
      <c r="A1557">
        <v>5089</v>
      </c>
      <c r="B1557" s="49" t="s">
        <v>3994</v>
      </c>
      <c r="C1557" t="s">
        <v>251</v>
      </c>
      <c r="D1557">
        <f t="shared" si="27"/>
        <v>5089</v>
      </c>
      <c r="F1557" t="s">
        <v>860</v>
      </c>
    </row>
    <row r="1558" spans="1:6" x14ac:dyDescent="0.25">
      <c r="A1558">
        <v>5118</v>
      </c>
      <c r="B1558" s="49" t="s">
        <v>3995</v>
      </c>
      <c r="C1558" t="s">
        <v>251</v>
      </c>
      <c r="D1558">
        <f t="shared" si="27"/>
        <v>5118</v>
      </c>
      <c r="F1558" t="s">
        <v>860</v>
      </c>
    </row>
    <row r="1559" spans="1:6" x14ac:dyDescent="0.25">
      <c r="A1559">
        <v>5081</v>
      </c>
      <c r="B1559" s="49" t="s">
        <v>3996</v>
      </c>
      <c r="C1559" t="s">
        <v>251</v>
      </c>
      <c r="D1559">
        <f t="shared" si="27"/>
        <v>5081</v>
      </c>
      <c r="F1559" t="s">
        <v>860</v>
      </c>
    </row>
    <row r="1560" spans="1:6" x14ac:dyDescent="0.25">
      <c r="A1560">
        <v>5087</v>
      </c>
      <c r="B1560" s="49" t="s">
        <v>3997</v>
      </c>
      <c r="C1560" t="s">
        <v>251</v>
      </c>
      <c r="D1560">
        <f t="shared" si="27"/>
        <v>5087</v>
      </c>
      <c r="F1560" t="s">
        <v>860</v>
      </c>
    </row>
    <row r="1561" spans="1:6" x14ac:dyDescent="0.25">
      <c r="A1561">
        <v>5104</v>
      </c>
      <c r="B1561" s="49" t="s">
        <v>3999</v>
      </c>
      <c r="C1561" t="s">
        <v>4001</v>
      </c>
      <c r="D1561">
        <f t="shared" si="27"/>
        <v>5104</v>
      </c>
      <c r="F1561" s="49" t="s">
        <v>860</v>
      </c>
    </row>
    <row r="1562" spans="1:6" x14ac:dyDescent="0.25">
      <c r="A1562">
        <v>5103</v>
      </c>
      <c r="B1562" s="49" t="s">
        <v>4000</v>
      </c>
      <c r="C1562" t="s">
        <v>4001</v>
      </c>
      <c r="D1562">
        <f t="shared" si="27"/>
        <v>5103</v>
      </c>
      <c r="F1562" s="49" t="s">
        <v>860</v>
      </c>
    </row>
    <row r="1563" spans="1:6" x14ac:dyDescent="0.25">
      <c r="A1563">
        <v>2906</v>
      </c>
      <c r="B1563" s="49" t="s">
        <v>4190</v>
      </c>
      <c r="C1563" t="s">
        <v>283</v>
      </c>
      <c r="D1563">
        <f t="shared" si="27"/>
        <v>2906</v>
      </c>
      <c r="F1563" t="s">
        <v>4002</v>
      </c>
    </row>
    <row r="1564" spans="1:6" x14ac:dyDescent="0.25">
      <c r="A1564">
        <v>4453</v>
      </c>
      <c r="B1564" s="49" t="s">
        <v>3998</v>
      </c>
      <c r="C1564" t="s">
        <v>3182</v>
      </c>
      <c r="D1564">
        <f t="shared" si="27"/>
        <v>4453</v>
      </c>
      <c r="F1564" t="s">
        <v>860</v>
      </c>
    </row>
    <row r="1565" spans="1:6" x14ac:dyDescent="0.25">
      <c r="A1565">
        <v>2585</v>
      </c>
      <c r="B1565" s="49" t="s">
        <v>3924</v>
      </c>
      <c r="C1565" t="s">
        <v>86</v>
      </c>
      <c r="D1565">
        <f t="shared" si="27"/>
        <v>2585</v>
      </c>
      <c r="F1565" s="49" t="s">
        <v>861</v>
      </c>
    </row>
    <row r="1566" spans="1:6" x14ac:dyDescent="0.25">
      <c r="A1566">
        <v>5084</v>
      </c>
      <c r="B1566" s="49" t="s">
        <v>4199</v>
      </c>
      <c r="C1566" t="s">
        <v>865</v>
      </c>
      <c r="D1566">
        <f t="shared" si="27"/>
        <v>5084</v>
      </c>
      <c r="F1566" s="49" t="s">
        <v>860</v>
      </c>
    </row>
    <row r="1567" spans="1:6" x14ac:dyDescent="0.25">
      <c r="A1567">
        <v>5078</v>
      </c>
      <c r="B1567" s="49" t="s">
        <v>2246</v>
      </c>
      <c r="C1567" t="s">
        <v>3148</v>
      </c>
      <c r="D1567">
        <f t="shared" si="27"/>
        <v>5078</v>
      </c>
      <c r="F1567" s="49" t="s">
        <v>860</v>
      </c>
    </row>
    <row r="1568" spans="1:6" x14ac:dyDescent="0.25">
      <c r="A1568">
        <v>5102</v>
      </c>
      <c r="B1568" s="49" t="s">
        <v>4062</v>
      </c>
      <c r="C1568" t="s">
        <v>843</v>
      </c>
      <c r="D1568">
        <f t="shared" si="27"/>
        <v>5102</v>
      </c>
      <c r="F1568" s="49" t="s">
        <v>860</v>
      </c>
    </row>
    <row r="1569" spans="1:7" x14ac:dyDescent="0.25">
      <c r="A1569">
        <v>5120</v>
      </c>
      <c r="B1569" s="49" t="s">
        <v>4009</v>
      </c>
      <c r="C1569" t="s">
        <v>489</v>
      </c>
      <c r="D1569">
        <f t="shared" si="27"/>
        <v>5120</v>
      </c>
      <c r="F1569" s="49" t="s">
        <v>860</v>
      </c>
    </row>
    <row r="1570" spans="1:7" x14ac:dyDescent="0.25">
      <c r="A1570">
        <v>5097</v>
      </c>
      <c r="B1570" s="49" t="s">
        <v>1852</v>
      </c>
      <c r="C1570" t="s">
        <v>4010</v>
      </c>
      <c r="D1570">
        <f t="shared" si="27"/>
        <v>5097</v>
      </c>
      <c r="F1570" s="49" t="s">
        <v>860</v>
      </c>
    </row>
    <row r="1571" spans="1:7" x14ac:dyDescent="0.25">
      <c r="A1571">
        <v>5090</v>
      </c>
      <c r="B1571" s="49" t="s">
        <v>4011</v>
      </c>
      <c r="C1571" t="s">
        <v>201</v>
      </c>
      <c r="D1571">
        <f t="shared" si="27"/>
        <v>5090</v>
      </c>
      <c r="F1571" s="49" t="s">
        <v>861</v>
      </c>
    </row>
    <row r="1572" spans="1:7" x14ac:dyDescent="0.25">
      <c r="A1572">
        <v>5113</v>
      </c>
      <c r="B1572" s="49" t="s">
        <v>4012</v>
      </c>
      <c r="C1572" t="s">
        <v>251</v>
      </c>
      <c r="D1572">
        <f t="shared" si="27"/>
        <v>5113</v>
      </c>
      <c r="F1572" s="49" t="s">
        <v>566</v>
      </c>
    </row>
    <row r="1573" spans="1:7" x14ac:dyDescent="0.25">
      <c r="A1573">
        <v>5077</v>
      </c>
      <c r="B1573" s="49" t="s">
        <v>4013</v>
      </c>
      <c r="C1573" t="s">
        <v>4014</v>
      </c>
      <c r="D1573">
        <f t="shared" si="27"/>
        <v>5077</v>
      </c>
      <c r="F1573" s="49" t="s">
        <v>566</v>
      </c>
    </row>
    <row r="1574" spans="1:7" x14ac:dyDescent="0.25">
      <c r="A1574">
        <v>5105</v>
      </c>
      <c r="B1574" s="49" t="s">
        <v>4015</v>
      </c>
      <c r="C1574" t="s">
        <v>4016</v>
      </c>
      <c r="D1574">
        <f t="shared" si="27"/>
        <v>5105</v>
      </c>
      <c r="F1574" s="49" t="s">
        <v>566</v>
      </c>
    </row>
    <row r="1575" spans="1:7" x14ac:dyDescent="0.25">
      <c r="A1575">
        <v>5114</v>
      </c>
      <c r="B1575" s="49" t="s">
        <v>4017</v>
      </c>
      <c r="C1575" t="s">
        <v>4016</v>
      </c>
      <c r="D1575">
        <f t="shared" si="27"/>
        <v>5114</v>
      </c>
      <c r="F1575" s="49" t="s">
        <v>566</v>
      </c>
    </row>
    <row r="1576" spans="1:7" x14ac:dyDescent="0.25">
      <c r="A1576">
        <v>5106</v>
      </c>
      <c r="B1576" s="49" t="s">
        <v>4018</v>
      </c>
      <c r="C1576" t="s">
        <v>4016</v>
      </c>
      <c r="D1576">
        <f t="shared" si="27"/>
        <v>5106</v>
      </c>
      <c r="F1576" s="49" t="s">
        <v>566</v>
      </c>
    </row>
    <row r="1577" spans="1:7" x14ac:dyDescent="0.25">
      <c r="A1577">
        <v>5080</v>
      </c>
      <c r="B1577" s="49" t="s">
        <v>4019</v>
      </c>
      <c r="C1577" t="s">
        <v>4016</v>
      </c>
      <c r="D1577">
        <f t="shared" si="27"/>
        <v>5080</v>
      </c>
      <c r="F1577" s="49" t="s">
        <v>566</v>
      </c>
    </row>
    <row r="1578" spans="1:7" x14ac:dyDescent="0.25">
      <c r="A1578">
        <v>5085</v>
      </c>
      <c r="B1578" s="49" t="s">
        <v>4198</v>
      </c>
      <c r="C1578" t="s">
        <v>4016</v>
      </c>
      <c r="D1578">
        <f t="shared" si="27"/>
        <v>5085</v>
      </c>
      <c r="F1578" s="49" t="s">
        <v>566</v>
      </c>
    </row>
    <row r="1579" spans="1:7" x14ac:dyDescent="0.25">
      <c r="A1579">
        <v>5098</v>
      </c>
      <c r="B1579" s="49" t="s">
        <v>4139</v>
      </c>
      <c r="C1579" t="s">
        <v>3811</v>
      </c>
      <c r="D1579">
        <f t="shared" si="27"/>
        <v>5098</v>
      </c>
      <c r="F1579" s="49" t="s">
        <v>566</v>
      </c>
    </row>
    <row r="1580" spans="1:7" x14ac:dyDescent="0.25">
      <c r="A1580">
        <v>5117</v>
      </c>
      <c r="B1580" s="3" t="s">
        <v>4061</v>
      </c>
      <c r="C1580" t="s">
        <v>6</v>
      </c>
      <c r="D1580">
        <f t="shared" si="27"/>
        <v>5117</v>
      </c>
      <c r="F1580" s="3" t="s">
        <v>538</v>
      </c>
      <c r="G1580" t="s">
        <v>3799</v>
      </c>
    </row>
    <row r="1581" spans="1:7" x14ac:dyDescent="0.25">
      <c r="A1581">
        <v>5125</v>
      </c>
      <c r="B1581" s="3" t="s">
        <v>4020</v>
      </c>
      <c r="C1581" t="s">
        <v>6</v>
      </c>
      <c r="D1581">
        <f t="shared" si="27"/>
        <v>5125</v>
      </c>
      <c r="F1581" s="3" t="s">
        <v>538</v>
      </c>
      <c r="G1581" t="s">
        <v>3799</v>
      </c>
    </row>
    <row r="1582" spans="1:7" x14ac:dyDescent="0.25">
      <c r="A1582">
        <v>5091</v>
      </c>
      <c r="B1582" s="49" t="s">
        <v>4132</v>
      </c>
      <c r="C1582" t="s">
        <v>4010</v>
      </c>
      <c r="D1582">
        <f t="shared" si="27"/>
        <v>5091</v>
      </c>
      <c r="F1582" s="49" t="s">
        <v>860</v>
      </c>
    </row>
    <row r="1583" spans="1:7" x14ac:dyDescent="0.25">
      <c r="A1583">
        <v>5116</v>
      </c>
      <c r="B1583" s="49" t="s">
        <v>4137</v>
      </c>
      <c r="C1583" t="s">
        <v>74</v>
      </c>
      <c r="D1583">
        <f t="shared" si="27"/>
        <v>5116</v>
      </c>
      <c r="F1583" s="49" t="s">
        <v>946</v>
      </c>
    </row>
    <row r="1584" spans="1:7" x14ac:dyDescent="0.25">
      <c r="A1584">
        <v>5110</v>
      </c>
      <c r="B1584" s="49" t="s">
        <v>4046</v>
      </c>
      <c r="C1584" t="s">
        <v>3449</v>
      </c>
      <c r="D1584">
        <f t="shared" si="27"/>
        <v>5110</v>
      </c>
      <c r="F1584" s="49" t="s">
        <v>566</v>
      </c>
    </row>
    <row r="1585" spans="1:7" x14ac:dyDescent="0.25">
      <c r="A1585">
        <v>5079</v>
      </c>
      <c r="B1585" s="49" t="s">
        <v>2764</v>
      </c>
      <c r="C1585" t="s">
        <v>4058</v>
      </c>
      <c r="D1585">
        <f t="shared" si="27"/>
        <v>5079</v>
      </c>
      <c r="F1585" s="49" t="s">
        <v>860</v>
      </c>
    </row>
    <row r="1586" spans="1:7" x14ac:dyDescent="0.25">
      <c r="A1586">
        <v>10016</v>
      </c>
      <c r="B1586" s="49" t="s">
        <v>4181</v>
      </c>
      <c r="C1586" t="s">
        <v>3339</v>
      </c>
      <c r="D1586">
        <f t="shared" si="27"/>
        <v>10016</v>
      </c>
      <c r="F1586" t="s">
        <v>860</v>
      </c>
    </row>
    <row r="1587" spans="1:7" x14ac:dyDescent="0.25">
      <c r="A1587">
        <v>10020</v>
      </c>
      <c r="B1587" s="49" t="s">
        <v>4063</v>
      </c>
      <c r="C1587" t="s">
        <v>3008</v>
      </c>
      <c r="D1587">
        <f t="shared" si="27"/>
        <v>10020</v>
      </c>
      <c r="F1587" s="49" t="s">
        <v>861</v>
      </c>
      <c r="G1587" s="49"/>
    </row>
    <row r="1588" spans="1:7" x14ac:dyDescent="0.25">
      <c r="A1588">
        <v>143709</v>
      </c>
      <c r="B1588" s="49" t="s">
        <v>4073</v>
      </c>
      <c r="C1588" t="s">
        <v>4064</v>
      </c>
      <c r="D1588">
        <f t="shared" si="27"/>
        <v>143709</v>
      </c>
      <c r="F1588" s="48" t="s">
        <v>2912</v>
      </c>
      <c r="G1588" s="49"/>
    </row>
    <row r="1589" spans="1:7" x14ac:dyDescent="0.25">
      <c r="A1589">
        <v>2227</v>
      </c>
      <c r="B1589" t="s">
        <v>4076</v>
      </c>
      <c r="C1589" t="s">
        <v>2894</v>
      </c>
      <c r="D1589">
        <f t="shared" si="27"/>
        <v>2227</v>
      </c>
      <c r="F1589" s="48" t="s">
        <v>2912</v>
      </c>
      <c r="G1589" s="49" t="s">
        <v>4077</v>
      </c>
    </row>
    <row r="1590" spans="1:7" x14ac:dyDescent="0.25">
      <c r="A1590">
        <v>3120</v>
      </c>
      <c r="B1590" t="s">
        <v>4111</v>
      </c>
      <c r="C1590" t="s">
        <v>32</v>
      </c>
      <c r="D1590">
        <f t="shared" si="27"/>
        <v>3120</v>
      </c>
      <c r="F1590" s="49" t="s">
        <v>4051</v>
      </c>
      <c r="G1590" s="49" t="s">
        <v>4112</v>
      </c>
    </row>
    <row r="1591" spans="1:7" x14ac:dyDescent="0.25">
      <c r="A1591">
        <v>2533</v>
      </c>
      <c r="B1591" t="s">
        <v>4195</v>
      </c>
      <c r="C1591" t="s">
        <v>32</v>
      </c>
      <c r="D1591">
        <f t="shared" si="27"/>
        <v>2533</v>
      </c>
      <c r="F1591" s="49" t="s">
        <v>4051</v>
      </c>
      <c r="G1591" s="49" t="s">
        <v>4113</v>
      </c>
    </row>
    <row r="1592" spans="1:7" x14ac:dyDescent="0.25">
      <c r="A1592">
        <v>10300</v>
      </c>
      <c r="B1592" t="s">
        <v>4069</v>
      </c>
      <c r="C1592" t="s">
        <v>4042</v>
      </c>
      <c r="D1592">
        <f t="shared" si="27"/>
        <v>10300</v>
      </c>
      <c r="F1592" s="48" t="s">
        <v>2912</v>
      </c>
      <c r="G1592" s="49"/>
    </row>
    <row r="1593" spans="1:7" x14ac:dyDescent="0.25">
      <c r="A1593">
        <v>10410</v>
      </c>
      <c r="B1593" t="s">
        <v>4068</v>
      </c>
      <c r="C1593" t="s">
        <v>4042</v>
      </c>
      <c r="D1593">
        <f t="shared" si="27"/>
        <v>10410</v>
      </c>
      <c r="F1593" s="48" t="s">
        <v>2912</v>
      </c>
      <c r="G1593" s="49"/>
    </row>
    <row r="1594" spans="1:7" x14ac:dyDescent="0.25">
      <c r="A1594">
        <v>10406</v>
      </c>
      <c r="B1594" t="s">
        <v>4070</v>
      </c>
      <c r="C1594" t="s">
        <v>4042</v>
      </c>
      <c r="D1594">
        <f t="shared" si="27"/>
        <v>10406</v>
      </c>
      <c r="F1594" s="48" t="s">
        <v>2912</v>
      </c>
      <c r="G1594" s="49"/>
    </row>
    <row r="1595" spans="1:7" x14ac:dyDescent="0.25">
      <c r="A1595">
        <v>10407</v>
      </c>
      <c r="B1595" t="s">
        <v>4079</v>
      </c>
      <c r="C1595" t="s">
        <v>4042</v>
      </c>
      <c r="D1595">
        <f t="shared" si="27"/>
        <v>10407</v>
      </c>
      <c r="F1595" s="48" t="s">
        <v>2912</v>
      </c>
      <c r="G1595" s="49"/>
    </row>
    <row r="1596" spans="1:7" x14ac:dyDescent="0.25">
      <c r="A1596">
        <v>10001</v>
      </c>
      <c r="B1596" s="49" t="s">
        <v>4115</v>
      </c>
      <c r="C1596" t="s">
        <v>12</v>
      </c>
      <c r="D1596">
        <f t="shared" si="27"/>
        <v>10001</v>
      </c>
      <c r="F1596" s="49" t="s">
        <v>946</v>
      </c>
      <c r="G1596" s="49"/>
    </row>
    <row r="1597" spans="1:7" x14ac:dyDescent="0.25">
      <c r="A1597">
        <v>10017</v>
      </c>
      <c r="B1597" s="49" t="s">
        <v>4117</v>
      </c>
      <c r="C1597" s="49" t="s">
        <v>4118</v>
      </c>
      <c r="D1597">
        <f t="shared" si="27"/>
        <v>10017</v>
      </c>
      <c r="F1597" s="49" t="s">
        <v>861</v>
      </c>
      <c r="G1597" s="49"/>
    </row>
    <row r="1598" spans="1:7" x14ac:dyDescent="0.25">
      <c r="A1598">
        <v>10018</v>
      </c>
      <c r="B1598" s="49" t="s">
        <v>4224</v>
      </c>
      <c r="C1598" s="49" t="s">
        <v>4118</v>
      </c>
      <c r="D1598">
        <v>10018</v>
      </c>
      <c r="F1598" s="49" t="s">
        <v>946</v>
      </c>
      <c r="G1598" s="49"/>
    </row>
    <row r="1599" spans="1:7" x14ac:dyDescent="0.25">
      <c r="A1599">
        <v>2277</v>
      </c>
      <c r="B1599" s="49" t="s">
        <v>375</v>
      </c>
      <c r="C1599" t="s">
        <v>3075</v>
      </c>
      <c r="D1599">
        <v>2277</v>
      </c>
      <c r="F1599" s="49" t="s">
        <v>4051</v>
      </c>
      <c r="G1599" s="49"/>
    </row>
    <row r="1600" spans="1:7" x14ac:dyDescent="0.25">
      <c r="A1600">
        <v>2274</v>
      </c>
      <c r="B1600" s="22"/>
      <c r="C1600" t="s">
        <v>3075</v>
      </c>
      <c r="D1600">
        <v>2274</v>
      </c>
      <c r="F1600" s="49" t="s">
        <v>4051</v>
      </c>
      <c r="G1600" s="49"/>
    </row>
    <row r="1601" spans="1:10" x14ac:dyDescent="0.25">
      <c r="A1601">
        <v>10019</v>
      </c>
      <c r="B1601" s="49" t="s">
        <v>4284</v>
      </c>
      <c r="C1601" t="s">
        <v>57</v>
      </c>
      <c r="D1601">
        <v>10019</v>
      </c>
      <c r="F1601" s="49" t="s">
        <v>946</v>
      </c>
      <c r="G1601" s="49"/>
    </row>
    <row r="1602" spans="1:10" x14ac:dyDescent="0.25">
      <c r="A1602">
        <v>10002</v>
      </c>
      <c r="B1602" s="49" t="s">
        <v>4120</v>
      </c>
      <c r="C1602" t="s">
        <v>3631</v>
      </c>
      <c r="D1602">
        <v>1002</v>
      </c>
      <c r="F1602" s="49" t="s">
        <v>861</v>
      </c>
      <c r="G1602" s="49"/>
    </row>
    <row r="1603" spans="1:10" x14ac:dyDescent="0.25">
      <c r="A1603">
        <v>10024</v>
      </c>
      <c r="B1603" s="49" t="s">
        <v>2228</v>
      </c>
      <c r="C1603" t="s">
        <v>3454</v>
      </c>
      <c r="D1603">
        <v>10024</v>
      </c>
      <c r="F1603" s="49" t="s">
        <v>946</v>
      </c>
      <c r="G1603" s="49"/>
      <c r="J1603" t="s">
        <v>23</v>
      </c>
    </row>
    <row r="1604" spans="1:10" x14ac:dyDescent="0.25">
      <c r="A1604">
        <v>4489</v>
      </c>
      <c r="B1604" s="49" t="s">
        <v>4282</v>
      </c>
      <c r="C1604" t="s">
        <v>251</v>
      </c>
      <c r="D1604">
        <v>4489</v>
      </c>
      <c r="F1604" s="49" t="s">
        <v>4124</v>
      </c>
      <c r="G1604" s="49"/>
    </row>
    <row r="1605" spans="1:10" x14ac:dyDescent="0.25">
      <c r="A1605">
        <v>10005</v>
      </c>
      <c r="B1605" s="49" t="s">
        <v>4125</v>
      </c>
      <c r="C1605" t="s">
        <v>251</v>
      </c>
      <c r="D1605">
        <v>10005</v>
      </c>
      <c r="F1605" s="49" t="s">
        <v>946</v>
      </c>
      <c r="G1605" s="49"/>
    </row>
    <row r="1606" spans="1:10" x14ac:dyDescent="0.25">
      <c r="A1606">
        <v>10022</v>
      </c>
      <c r="B1606" s="49" t="s">
        <v>4047</v>
      </c>
      <c r="C1606" t="s">
        <v>3003</v>
      </c>
      <c r="D1606">
        <f t="shared" ref="D1606:D1676" si="28">A1606</f>
        <v>10022</v>
      </c>
      <c r="F1606" s="49" t="s">
        <v>946</v>
      </c>
    </row>
    <row r="1607" spans="1:10" x14ac:dyDescent="0.25">
      <c r="A1607">
        <v>144399</v>
      </c>
      <c r="B1607" t="s">
        <v>4048</v>
      </c>
      <c r="C1607" t="s">
        <v>3639</v>
      </c>
      <c r="D1607">
        <f t="shared" si="28"/>
        <v>144399</v>
      </c>
      <c r="F1607" s="49" t="s">
        <v>4051</v>
      </c>
      <c r="G1607" s="49" t="s">
        <v>4052</v>
      </c>
    </row>
    <row r="1608" spans="1:10" x14ac:dyDescent="0.25">
      <c r="A1608">
        <v>144606</v>
      </c>
      <c r="B1608" t="s">
        <v>3390</v>
      </c>
      <c r="C1608" t="s">
        <v>186</v>
      </c>
      <c r="D1608">
        <f t="shared" si="28"/>
        <v>144606</v>
      </c>
      <c r="F1608" t="s">
        <v>4051</v>
      </c>
      <c r="G1608" t="s">
        <v>23</v>
      </c>
    </row>
    <row r="1609" spans="1:10" x14ac:dyDescent="0.25">
      <c r="A1609">
        <v>144536</v>
      </c>
      <c r="B1609" t="s">
        <v>4049</v>
      </c>
      <c r="C1609" t="s">
        <v>3639</v>
      </c>
      <c r="D1609">
        <f t="shared" si="28"/>
        <v>144536</v>
      </c>
      <c r="F1609" t="s">
        <v>4051</v>
      </c>
      <c r="G1609" t="s">
        <v>4053</v>
      </c>
    </row>
    <row r="1610" spans="1:10" x14ac:dyDescent="0.25">
      <c r="A1610">
        <v>144603</v>
      </c>
      <c r="B1610" t="s">
        <v>4050</v>
      </c>
      <c r="C1610" t="s">
        <v>3639</v>
      </c>
      <c r="D1610">
        <f t="shared" si="28"/>
        <v>144603</v>
      </c>
      <c r="F1610" t="s">
        <v>4051</v>
      </c>
    </row>
    <row r="1611" spans="1:10" x14ac:dyDescent="0.25">
      <c r="A1611">
        <v>144583</v>
      </c>
      <c r="B1611" t="s">
        <v>1021</v>
      </c>
      <c r="C1611" t="s">
        <v>4054</v>
      </c>
      <c r="D1611">
        <f t="shared" si="28"/>
        <v>144583</v>
      </c>
      <c r="F1611" t="s">
        <v>4051</v>
      </c>
      <c r="G1611" t="s">
        <v>4055</v>
      </c>
    </row>
    <row r="1612" spans="1:10" x14ac:dyDescent="0.25">
      <c r="A1612">
        <v>4340</v>
      </c>
      <c r="B1612" t="s">
        <v>1275</v>
      </c>
      <c r="C1612" t="s">
        <v>4056</v>
      </c>
      <c r="D1612">
        <f t="shared" si="28"/>
        <v>4340</v>
      </c>
      <c r="F1612" t="s">
        <v>4051</v>
      </c>
    </row>
    <row r="1613" spans="1:10" x14ac:dyDescent="0.25">
      <c r="A1613">
        <v>5154</v>
      </c>
      <c r="B1613" t="s">
        <v>4114</v>
      </c>
      <c r="C1613" t="s">
        <v>3731</v>
      </c>
      <c r="D1613">
        <f t="shared" si="28"/>
        <v>5154</v>
      </c>
      <c r="F1613" t="s">
        <v>4051</v>
      </c>
      <c r="G1613" t="s">
        <v>4057</v>
      </c>
    </row>
    <row r="1614" spans="1:10" x14ac:dyDescent="0.25">
      <c r="A1614">
        <v>7013</v>
      </c>
      <c r="B1614" t="s">
        <v>3651</v>
      </c>
      <c r="C1614" t="s">
        <v>53</v>
      </c>
      <c r="D1614">
        <f t="shared" si="28"/>
        <v>7013</v>
      </c>
      <c r="F1614" t="s">
        <v>4051</v>
      </c>
    </row>
    <row r="1615" spans="1:10" x14ac:dyDescent="0.25">
      <c r="A1615">
        <v>10009</v>
      </c>
      <c r="B1615" s="49" t="s">
        <v>1477</v>
      </c>
      <c r="C1615" t="s">
        <v>4134</v>
      </c>
      <c r="D1615">
        <f t="shared" si="28"/>
        <v>10009</v>
      </c>
      <c r="F1615" s="49" t="s">
        <v>946</v>
      </c>
    </row>
    <row r="1616" spans="1:10" x14ac:dyDescent="0.25">
      <c r="A1616">
        <v>10004</v>
      </c>
      <c r="B1616" s="49" t="s">
        <v>4133</v>
      </c>
      <c r="C1616" t="s">
        <v>4134</v>
      </c>
      <c r="D1616">
        <f t="shared" si="28"/>
        <v>10004</v>
      </c>
      <c r="F1616" s="49" t="s">
        <v>861</v>
      </c>
      <c r="G1616" t="s">
        <v>23</v>
      </c>
    </row>
    <row r="1617" spans="1:7" x14ac:dyDescent="0.25">
      <c r="A1617">
        <v>10420</v>
      </c>
      <c r="B1617" t="s">
        <v>4140</v>
      </c>
      <c r="C1617" t="s">
        <v>4141</v>
      </c>
      <c r="D1617">
        <f t="shared" si="28"/>
        <v>10420</v>
      </c>
      <c r="F1617" s="48" t="s">
        <v>2912</v>
      </c>
    </row>
    <row r="1618" spans="1:7" x14ac:dyDescent="0.25">
      <c r="A1618">
        <v>8314</v>
      </c>
      <c r="B1618" t="s">
        <v>4143</v>
      </c>
      <c r="C1618" t="s">
        <v>4144</v>
      </c>
      <c r="D1618">
        <f t="shared" si="28"/>
        <v>8314</v>
      </c>
      <c r="F1618" s="48" t="s">
        <v>2912</v>
      </c>
    </row>
    <row r="1619" spans="1:7" x14ac:dyDescent="0.25">
      <c r="A1619">
        <v>10015</v>
      </c>
      <c r="B1619" s="49" t="s">
        <v>4146</v>
      </c>
      <c r="C1619" t="s">
        <v>69</v>
      </c>
      <c r="D1619">
        <f t="shared" si="28"/>
        <v>10015</v>
      </c>
      <c r="F1619" s="49" t="s">
        <v>861</v>
      </c>
    </row>
    <row r="1620" spans="1:7" x14ac:dyDescent="0.25">
      <c r="A1620">
        <v>10010</v>
      </c>
      <c r="B1620" s="49" t="s">
        <v>4147</v>
      </c>
      <c r="C1620" t="s">
        <v>69</v>
      </c>
      <c r="D1620">
        <f t="shared" si="28"/>
        <v>10010</v>
      </c>
      <c r="F1620" s="49" t="s">
        <v>861</v>
      </c>
    </row>
    <row r="1621" spans="1:7" x14ac:dyDescent="0.25">
      <c r="A1621">
        <v>10014</v>
      </c>
      <c r="B1621" s="49" t="s">
        <v>4148</v>
      </c>
      <c r="C1621" t="s">
        <v>69</v>
      </c>
      <c r="D1621">
        <f t="shared" si="28"/>
        <v>10014</v>
      </c>
      <c r="F1621" s="49" t="s">
        <v>861</v>
      </c>
    </row>
    <row r="1622" spans="1:7" x14ac:dyDescent="0.25">
      <c r="A1622">
        <v>10006</v>
      </c>
      <c r="B1622" s="49" t="s">
        <v>2748</v>
      </c>
      <c r="C1622" t="s">
        <v>4149</v>
      </c>
      <c r="D1622">
        <f t="shared" si="28"/>
        <v>10006</v>
      </c>
      <c r="F1622" s="49" t="s">
        <v>861</v>
      </c>
    </row>
    <row r="1623" spans="1:7" x14ac:dyDescent="0.25">
      <c r="A1623">
        <v>10013</v>
      </c>
      <c r="B1623" s="49" t="s">
        <v>4150</v>
      </c>
      <c r="C1623" t="s">
        <v>3148</v>
      </c>
      <c r="D1623">
        <f t="shared" si="28"/>
        <v>10013</v>
      </c>
      <c r="F1623" t="s">
        <v>946</v>
      </c>
    </row>
    <row r="1624" spans="1:7" x14ac:dyDescent="0.25">
      <c r="A1624">
        <v>10011</v>
      </c>
      <c r="B1624" s="49" t="s">
        <v>4151</v>
      </c>
      <c r="C1624" t="s">
        <v>3148</v>
      </c>
      <c r="D1624">
        <f t="shared" si="28"/>
        <v>10011</v>
      </c>
      <c r="F1624" t="s">
        <v>861</v>
      </c>
    </row>
    <row r="1625" spans="1:7" x14ac:dyDescent="0.25">
      <c r="B1625" s="49" t="s">
        <v>4154</v>
      </c>
      <c r="C1625" t="s">
        <v>2930</v>
      </c>
      <c r="D1625">
        <f t="shared" si="28"/>
        <v>0</v>
      </c>
      <c r="F1625" s="48" t="s">
        <v>2912</v>
      </c>
      <c r="G1625" t="s">
        <v>4155</v>
      </c>
    </row>
    <row r="1626" spans="1:7" x14ac:dyDescent="0.25">
      <c r="A1626">
        <v>10402</v>
      </c>
      <c r="B1626" t="s">
        <v>4156</v>
      </c>
      <c r="C1626" t="s">
        <v>4157</v>
      </c>
      <c r="D1626">
        <f t="shared" si="28"/>
        <v>10402</v>
      </c>
      <c r="F1626" s="48" t="s">
        <v>2912</v>
      </c>
    </row>
    <row r="1627" spans="1:7" x14ac:dyDescent="0.25">
      <c r="A1627">
        <v>10419</v>
      </c>
      <c r="B1627" t="s">
        <v>4159</v>
      </c>
      <c r="C1627" t="s">
        <v>4157</v>
      </c>
      <c r="D1627">
        <f t="shared" si="28"/>
        <v>10419</v>
      </c>
      <c r="F1627" s="48" t="s">
        <v>2912</v>
      </c>
    </row>
    <row r="1628" spans="1:7" x14ac:dyDescent="0.25">
      <c r="A1628">
        <v>10398</v>
      </c>
      <c r="B1628" t="s">
        <v>4161</v>
      </c>
      <c r="C1628" t="s">
        <v>4157</v>
      </c>
      <c r="D1628">
        <f t="shared" si="28"/>
        <v>10398</v>
      </c>
      <c r="F1628" s="48" t="s">
        <v>2912</v>
      </c>
    </row>
    <row r="1629" spans="1:7" x14ac:dyDescent="0.25">
      <c r="A1629">
        <v>10417</v>
      </c>
      <c r="B1629" t="s">
        <v>4163</v>
      </c>
      <c r="C1629" t="s">
        <v>4157</v>
      </c>
      <c r="D1629">
        <f t="shared" si="28"/>
        <v>10417</v>
      </c>
      <c r="F1629" s="48" t="s">
        <v>2912</v>
      </c>
    </row>
    <row r="1630" spans="1:7" x14ac:dyDescent="0.25">
      <c r="A1630">
        <v>10012</v>
      </c>
      <c r="B1630" s="49" t="s">
        <v>4200</v>
      </c>
      <c r="C1630" t="s">
        <v>761</v>
      </c>
      <c r="D1630">
        <f t="shared" si="28"/>
        <v>10012</v>
      </c>
      <c r="F1630" s="49" t="s">
        <v>946</v>
      </c>
    </row>
    <row r="1631" spans="1:7" x14ac:dyDescent="0.25">
      <c r="A1631">
        <v>10040</v>
      </c>
      <c r="B1631" s="49" t="s">
        <v>4165</v>
      </c>
      <c r="C1631" s="49" t="s">
        <v>4149</v>
      </c>
      <c r="D1631">
        <f t="shared" si="28"/>
        <v>10040</v>
      </c>
      <c r="F1631" s="49" t="s">
        <v>566</v>
      </c>
    </row>
    <row r="1632" spans="1:7" x14ac:dyDescent="0.25">
      <c r="A1632">
        <v>10038</v>
      </c>
      <c r="B1632" s="49" t="s">
        <v>4040</v>
      </c>
      <c r="C1632" s="49" t="s">
        <v>4149</v>
      </c>
      <c r="D1632">
        <f t="shared" si="28"/>
        <v>10038</v>
      </c>
      <c r="F1632" s="49" t="s">
        <v>860</v>
      </c>
    </row>
    <row r="1633" spans="1:7" x14ac:dyDescent="0.25">
      <c r="A1633">
        <v>10039</v>
      </c>
      <c r="B1633" s="3" t="s">
        <v>2685</v>
      </c>
      <c r="C1633" t="s">
        <v>4166</v>
      </c>
      <c r="D1633">
        <f t="shared" si="28"/>
        <v>10039</v>
      </c>
      <c r="F1633" s="3" t="s">
        <v>538</v>
      </c>
    </row>
    <row r="1634" spans="1:7" x14ac:dyDescent="0.25">
      <c r="A1634">
        <v>10003</v>
      </c>
      <c r="B1634" s="3" t="s">
        <v>4167</v>
      </c>
      <c r="C1634" t="s">
        <v>4166</v>
      </c>
      <c r="D1634">
        <f t="shared" si="28"/>
        <v>10003</v>
      </c>
      <c r="F1634" s="3" t="s">
        <v>538</v>
      </c>
    </row>
    <row r="1635" spans="1:7" x14ac:dyDescent="0.25">
      <c r="A1635">
        <v>10007</v>
      </c>
      <c r="B1635" s="3" t="s">
        <v>4168</v>
      </c>
      <c r="C1635" t="s">
        <v>4166</v>
      </c>
      <c r="D1635">
        <f t="shared" si="28"/>
        <v>10007</v>
      </c>
      <c r="F1635" s="3" t="s">
        <v>538</v>
      </c>
    </row>
    <row r="1636" spans="1:7" x14ac:dyDescent="0.25">
      <c r="A1636">
        <v>7112</v>
      </c>
      <c r="B1636" s="49" t="s">
        <v>4231</v>
      </c>
      <c r="C1636" t="s">
        <v>3008</v>
      </c>
      <c r="D1636">
        <f t="shared" si="28"/>
        <v>7112</v>
      </c>
      <c r="F1636" s="49" t="s">
        <v>4051</v>
      </c>
      <c r="G1636" t="s">
        <v>4169</v>
      </c>
    </row>
    <row r="1637" spans="1:7" x14ac:dyDescent="0.25">
      <c r="A1637">
        <v>144309</v>
      </c>
      <c r="B1637" s="49" t="s">
        <v>2153</v>
      </c>
      <c r="C1637" t="s">
        <v>4170</v>
      </c>
      <c r="D1637">
        <f t="shared" si="28"/>
        <v>144309</v>
      </c>
      <c r="F1637" t="s">
        <v>4051</v>
      </c>
      <c r="G1637" t="s">
        <v>4171</v>
      </c>
    </row>
    <row r="1638" spans="1:7" x14ac:dyDescent="0.25">
      <c r="A1638">
        <v>10008</v>
      </c>
      <c r="B1638" s="49" t="s">
        <v>4203</v>
      </c>
      <c r="C1638" t="s">
        <v>3039</v>
      </c>
      <c r="D1638">
        <f t="shared" si="28"/>
        <v>10008</v>
      </c>
      <c r="F1638" s="49" t="s">
        <v>946</v>
      </c>
    </row>
    <row r="1639" spans="1:7" x14ac:dyDescent="0.25">
      <c r="A1639">
        <v>144261</v>
      </c>
      <c r="B1639" s="49" t="s">
        <v>2857</v>
      </c>
      <c r="C1639" t="s">
        <v>4174</v>
      </c>
      <c r="D1639">
        <f t="shared" si="28"/>
        <v>144261</v>
      </c>
      <c r="F1639" s="49" t="s">
        <v>3090</v>
      </c>
      <c r="G1639" t="s">
        <v>4175</v>
      </c>
    </row>
    <row r="1640" spans="1:7" x14ac:dyDescent="0.25">
      <c r="A1640">
        <v>10037</v>
      </c>
      <c r="B1640" s="49" t="s">
        <v>4176</v>
      </c>
      <c r="C1640" t="s">
        <v>46</v>
      </c>
      <c r="D1640">
        <f t="shared" si="28"/>
        <v>10037</v>
      </c>
      <c r="F1640" s="49" t="s">
        <v>946</v>
      </c>
    </row>
    <row r="1641" spans="1:7" x14ac:dyDescent="0.25">
      <c r="A1641">
        <v>4150</v>
      </c>
      <c r="B1641" s="49" t="s">
        <v>4177</v>
      </c>
      <c r="C1641" t="s">
        <v>2894</v>
      </c>
      <c r="D1641">
        <f t="shared" si="28"/>
        <v>4150</v>
      </c>
      <c r="F1641" s="48" t="s">
        <v>4179</v>
      </c>
      <c r="G1641" t="s">
        <v>4178</v>
      </c>
    </row>
    <row r="1642" spans="1:7" x14ac:dyDescent="0.25">
      <c r="A1642">
        <v>3132</v>
      </c>
      <c r="B1642" s="49" t="s">
        <v>4188</v>
      </c>
      <c r="C1642" t="s">
        <v>38</v>
      </c>
      <c r="D1642">
        <f t="shared" si="28"/>
        <v>3132</v>
      </c>
      <c r="F1642" s="49" t="s">
        <v>4214</v>
      </c>
    </row>
    <row r="1643" spans="1:7" x14ac:dyDescent="0.25">
      <c r="A1643">
        <v>10409</v>
      </c>
      <c r="B1643" t="s">
        <v>4182</v>
      </c>
      <c r="C1643" t="s">
        <v>2976</v>
      </c>
      <c r="D1643">
        <f t="shared" si="28"/>
        <v>10409</v>
      </c>
      <c r="F1643" s="48" t="s">
        <v>3486</v>
      </c>
    </row>
    <row r="1644" spans="1:7" x14ac:dyDescent="0.25">
      <c r="A1644">
        <v>10031</v>
      </c>
      <c r="B1644" s="3" t="s">
        <v>4204</v>
      </c>
      <c r="C1644" t="s">
        <v>4205</v>
      </c>
      <c r="D1644">
        <f t="shared" si="28"/>
        <v>10031</v>
      </c>
      <c r="F1644" s="3" t="s">
        <v>538</v>
      </c>
      <c r="G1644" t="s">
        <v>4216</v>
      </c>
    </row>
    <row r="1645" spans="1:7" x14ac:dyDescent="0.25">
      <c r="A1645">
        <v>10025</v>
      </c>
      <c r="B1645" s="49" t="s">
        <v>4209</v>
      </c>
      <c r="C1645" t="s">
        <v>4210</v>
      </c>
      <c r="D1645">
        <f t="shared" si="28"/>
        <v>10025</v>
      </c>
      <c r="F1645" s="49" t="s">
        <v>860</v>
      </c>
    </row>
    <row r="1646" spans="1:7" x14ac:dyDescent="0.25">
      <c r="A1646">
        <v>10418</v>
      </c>
      <c r="B1646" s="49" t="s">
        <v>4211</v>
      </c>
      <c r="C1646" t="s">
        <v>2976</v>
      </c>
      <c r="D1646">
        <f t="shared" si="28"/>
        <v>10418</v>
      </c>
      <c r="F1646" s="48" t="s">
        <v>2912</v>
      </c>
    </row>
    <row r="1647" spans="1:7" x14ac:dyDescent="0.25">
      <c r="A1647">
        <v>10408</v>
      </c>
      <c r="B1647" s="49" t="s">
        <v>4212</v>
      </c>
      <c r="C1647" t="s">
        <v>2976</v>
      </c>
      <c r="D1647">
        <f t="shared" si="28"/>
        <v>10408</v>
      </c>
      <c r="F1647" s="48" t="s">
        <v>3486</v>
      </c>
    </row>
    <row r="1648" spans="1:7" x14ac:dyDescent="0.25">
      <c r="A1648">
        <v>10026</v>
      </c>
      <c r="B1648" s="49" t="s">
        <v>4213</v>
      </c>
      <c r="C1648" t="s">
        <v>3612</v>
      </c>
      <c r="D1648">
        <f t="shared" si="28"/>
        <v>10026</v>
      </c>
      <c r="F1648" s="49" t="s">
        <v>946</v>
      </c>
      <c r="G1648" t="s">
        <v>23</v>
      </c>
    </row>
    <row r="1649" spans="1:7" x14ac:dyDescent="0.25">
      <c r="A1649">
        <v>10036</v>
      </c>
      <c r="B1649" s="3" t="s">
        <v>1129</v>
      </c>
      <c r="C1649" t="s">
        <v>4215</v>
      </c>
      <c r="D1649">
        <f t="shared" si="28"/>
        <v>10036</v>
      </c>
      <c r="F1649" s="3" t="s">
        <v>538</v>
      </c>
    </row>
    <row r="1650" spans="1:7" x14ac:dyDescent="0.25">
      <c r="A1650">
        <v>4840</v>
      </c>
      <c r="B1650" s="49" t="s">
        <v>4281</v>
      </c>
      <c r="C1650" t="s">
        <v>43</v>
      </c>
      <c r="D1650">
        <f t="shared" si="28"/>
        <v>4840</v>
      </c>
      <c r="F1650" s="49" t="s">
        <v>860</v>
      </c>
    </row>
    <row r="1651" spans="1:7" x14ac:dyDescent="0.25">
      <c r="A1651">
        <v>7092</v>
      </c>
      <c r="B1651" s="49" t="s">
        <v>4217</v>
      </c>
      <c r="C1651" t="s">
        <v>3008</v>
      </c>
      <c r="D1651">
        <f t="shared" si="28"/>
        <v>7092</v>
      </c>
      <c r="F1651" t="s">
        <v>4051</v>
      </c>
      <c r="G1651" t="s">
        <v>3358</v>
      </c>
    </row>
    <row r="1652" spans="1:7" x14ac:dyDescent="0.25">
      <c r="A1652">
        <v>144570</v>
      </c>
      <c r="B1652" s="49" t="s">
        <v>4218</v>
      </c>
      <c r="C1652" t="s">
        <v>3008</v>
      </c>
      <c r="D1652">
        <f t="shared" si="28"/>
        <v>144570</v>
      </c>
      <c r="F1652" t="s">
        <v>4051</v>
      </c>
      <c r="G1652" t="s">
        <v>4219</v>
      </c>
    </row>
    <row r="1653" spans="1:7" x14ac:dyDescent="0.25">
      <c r="A1653">
        <v>10027</v>
      </c>
      <c r="B1653" s="49" t="s">
        <v>4220</v>
      </c>
      <c r="C1653" t="s">
        <v>4221</v>
      </c>
      <c r="D1653">
        <f t="shared" si="28"/>
        <v>10027</v>
      </c>
      <c r="F1653" s="49" t="s">
        <v>946</v>
      </c>
      <c r="G1653" s="49" t="s">
        <v>4283</v>
      </c>
    </row>
    <row r="1654" spans="1:7" x14ac:dyDescent="0.25">
      <c r="A1654">
        <v>5095</v>
      </c>
      <c r="B1654" s="49" t="s">
        <v>4222</v>
      </c>
      <c r="C1654" t="s">
        <v>4223</v>
      </c>
      <c r="D1654">
        <f t="shared" si="28"/>
        <v>5095</v>
      </c>
      <c r="F1654" s="49" t="s">
        <v>861</v>
      </c>
    </row>
    <row r="1655" spans="1:7" x14ac:dyDescent="0.25">
      <c r="A1655">
        <v>10023</v>
      </c>
      <c r="B1655" s="49" t="s">
        <v>2036</v>
      </c>
      <c r="C1655" t="s">
        <v>51</v>
      </c>
      <c r="D1655">
        <f t="shared" si="28"/>
        <v>10023</v>
      </c>
      <c r="F1655" s="49" t="s">
        <v>566</v>
      </c>
    </row>
    <row r="1656" spans="1:7" x14ac:dyDescent="0.25">
      <c r="A1656">
        <v>144511</v>
      </c>
      <c r="B1656" t="s">
        <v>4225</v>
      </c>
      <c r="C1656" t="s">
        <v>112</v>
      </c>
      <c r="D1656">
        <f t="shared" si="28"/>
        <v>144511</v>
      </c>
      <c r="F1656" t="s">
        <v>4051</v>
      </c>
      <c r="G1656" t="s">
        <v>4226</v>
      </c>
    </row>
    <row r="1657" spans="1:7" x14ac:dyDescent="0.25">
      <c r="A1657">
        <v>5076</v>
      </c>
      <c r="B1657" s="49" t="s">
        <v>4227</v>
      </c>
      <c r="C1657" t="s">
        <v>47</v>
      </c>
      <c r="D1657">
        <f t="shared" si="28"/>
        <v>5076</v>
      </c>
      <c r="F1657" s="49" t="s">
        <v>946</v>
      </c>
    </row>
    <row r="1658" spans="1:7" x14ac:dyDescent="0.25">
      <c r="A1658">
        <v>10028</v>
      </c>
      <c r="B1658" s="49" t="s">
        <v>4337</v>
      </c>
      <c r="C1658" t="s">
        <v>47</v>
      </c>
      <c r="D1658">
        <f t="shared" si="28"/>
        <v>10028</v>
      </c>
      <c r="F1658" s="49" t="s">
        <v>946</v>
      </c>
    </row>
    <row r="1659" spans="1:7" x14ac:dyDescent="0.25">
      <c r="A1659">
        <v>5100</v>
      </c>
      <c r="B1659" s="132" t="s">
        <v>4232</v>
      </c>
      <c r="C1659" s="129" t="s">
        <v>39</v>
      </c>
      <c r="D1659">
        <f t="shared" si="28"/>
        <v>5100</v>
      </c>
      <c r="F1659" s="49" t="s">
        <v>946</v>
      </c>
    </row>
    <row r="1660" spans="1:7" x14ac:dyDescent="0.25">
      <c r="A1660">
        <v>10096</v>
      </c>
      <c r="B1660" t="s">
        <v>4237</v>
      </c>
      <c r="C1660" t="s">
        <v>36</v>
      </c>
      <c r="D1660" s="130">
        <f t="shared" si="28"/>
        <v>10096</v>
      </c>
      <c r="F1660" s="49" t="s">
        <v>860</v>
      </c>
    </row>
    <row r="1661" spans="1:7" x14ac:dyDescent="0.25">
      <c r="A1661">
        <v>10103</v>
      </c>
      <c r="B1661" s="49" t="s">
        <v>4328</v>
      </c>
      <c r="C1661" t="s">
        <v>3056</v>
      </c>
      <c r="D1661" s="130">
        <f t="shared" si="28"/>
        <v>10103</v>
      </c>
      <c r="F1661" s="49" t="s">
        <v>946</v>
      </c>
    </row>
    <row r="1662" spans="1:7" x14ac:dyDescent="0.25">
      <c r="A1662">
        <v>10104</v>
      </c>
      <c r="B1662" s="130" t="s">
        <v>4234</v>
      </c>
      <c r="D1662" s="130">
        <f t="shared" si="28"/>
        <v>10104</v>
      </c>
      <c r="F1662" s="49" t="s">
        <v>946</v>
      </c>
    </row>
    <row r="1663" spans="1:7" x14ac:dyDescent="0.25">
      <c r="A1663">
        <v>138091</v>
      </c>
      <c r="B1663" s="130" t="s">
        <v>4238</v>
      </c>
      <c r="C1663" t="s">
        <v>4239</v>
      </c>
      <c r="D1663" s="130">
        <f t="shared" si="28"/>
        <v>138091</v>
      </c>
      <c r="F1663" s="48" t="s">
        <v>2912</v>
      </c>
    </row>
    <row r="1664" spans="1:7" x14ac:dyDescent="0.25">
      <c r="A1664">
        <v>10102</v>
      </c>
      <c r="B1664" s="129" t="s">
        <v>4243</v>
      </c>
      <c r="C1664" s="129" t="s">
        <v>3277</v>
      </c>
      <c r="D1664" s="130">
        <f t="shared" si="28"/>
        <v>10102</v>
      </c>
      <c r="F1664" s="49" t="s">
        <v>946</v>
      </c>
    </row>
    <row r="1665" spans="1:7" x14ac:dyDescent="0.25">
      <c r="A1665">
        <v>10100</v>
      </c>
      <c r="B1665" s="131" t="s">
        <v>2528</v>
      </c>
      <c r="C1665" t="s">
        <v>3449</v>
      </c>
      <c r="D1665" s="130">
        <f t="shared" si="28"/>
        <v>10100</v>
      </c>
      <c r="F1665" s="3" t="s">
        <v>538</v>
      </c>
    </row>
    <row r="1666" spans="1:7" x14ac:dyDescent="0.25">
      <c r="A1666">
        <v>1299</v>
      </c>
      <c r="B1666" s="130" t="s">
        <v>4249</v>
      </c>
      <c r="C1666" s="49" t="s">
        <v>2969</v>
      </c>
      <c r="D1666" s="130">
        <f t="shared" si="28"/>
        <v>1299</v>
      </c>
      <c r="E1666" s="49"/>
      <c r="F1666" s="49" t="s">
        <v>4250</v>
      </c>
      <c r="G1666" t="s">
        <v>4251</v>
      </c>
    </row>
    <row r="1667" spans="1:7" x14ac:dyDescent="0.25">
      <c r="A1667">
        <v>10110</v>
      </c>
      <c r="B1667" s="130" t="s">
        <v>4240</v>
      </c>
      <c r="C1667" t="s">
        <v>2969</v>
      </c>
      <c r="D1667" s="130">
        <f t="shared" si="28"/>
        <v>10110</v>
      </c>
      <c r="F1667" s="49" t="s">
        <v>861</v>
      </c>
      <c r="G1667" s="58">
        <v>44655</v>
      </c>
    </row>
    <row r="1668" spans="1:7" x14ac:dyDescent="0.25">
      <c r="A1668">
        <v>10101</v>
      </c>
      <c r="B1668" s="130" t="s">
        <v>4241</v>
      </c>
      <c r="C1668" t="s">
        <v>3497</v>
      </c>
      <c r="D1668" s="130">
        <f t="shared" si="28"/>
        <v>10101</v>
      </c>
      <c r="F1668" s="49" t="s">
        <v>946</v>
      </c>
    </row>
    <row r="1669" spans="1:7" x14ac:dyDescent="0.25">
      <c r="A1669">
        <v>7096</v>
      </c>
      <c r="B1669" s="130" t="s">
        <v>4327</v>
      </c>
      <c r="C1669" t="s">
        <v>3008</v>
      </c>
      <c r="D1669" s="130">
        <f t="shared" si="28"/>
        <v>7096</v>
      </c>
      <c r="F1669" s="49" t="s">
        <v>4051</v>
      </c>
      <c r="G1669" t="s">
        <v>4242</v>
      </c>
    </row>
    <row r="1670" spans="1:7" x14ac:dyDescent="0.25">
      <c r="A1670">
        <v>10105</v>
      </c>
      <c r="B1670" t="s">
        <v>4244</v>
      </c>
      <c r="C1670" t="s">
        <v>105</v>
      </c>
      <c r="D1670" s="130">
        <f t="shared" si="28"/>
        <v>10105</v>
      </c>
      <c r="F1670" s="49" t="s">
        <v>946</v>
      </c>
    </row>
    <row r="1671" spans="1:7" x14ac:dyDescent="0.25">
      <c r="A1671">
        <v>2587</v>
      </c>
      <c r="B1671" t="s">
        <v>4246</v>
      </c>
      <c r="C1671" t="s">
        <v>2455</v>
      </c>
      <c r="D1671" s="130">
        <f t="shared" si="28"/>
        <v>2587</v>
      </c>
      <c r="F1671" s="49" t="s">
        <v>4247</v>
      </c>
    </row>
    <row r="1672" spans="1:7" x14ac:dyDescent="0.25">
      <c r="A1672">
        <v>10035</v>
      </c>
      <c r="B1672" t="s">
        <v>4252</v>
      </c>
      <c r="C1672" t="s">
        <v>2969</v>
      </c>
      <c r="D1672" s="130">
        <f t="shared" si="28"/>
        <v>10035</v>
      </c>
      <c r="F1672" s="49" t="s">
        <v>860</v>
      </c>
      <c r="G1672" s="58">
        <v>44655</v>
      </c>
    </row>
    <row r="1673" spans="1:7" x14ac:dyDescent="0.25">
      <c r="A1673">
        <v>10033</v>
      </c>
      <c r="B1673" s="49" t="s">
        <v>4253</v>
      </c>
      <c r="C1673" t="s">
        <v>3712</v>
      </c>
      <c r="D1673" s="130">
        <f t="shared" si="28"/>
        <v>10033</v>
      </c>
      <c r="F1673" s="49" t="s">
        <v>946</v>
      </c>
    </row>
    <row r="1674" spans="1:7" x14ac:dyDescent="0.25">
      <c r="A1674">
        <v>10032</v>
      </c>
      <c r="B1674" s="49" t="s">
        <v>4254</v>
      </c>
      <c r="C1674" t="s">
        <v>284</v>
      </c>
      <c r="D1674" s="130">
        <f t="shared" si="28"/>
        <v>10032</v>
      </c>
      <c r="F1674" s="49" t="s">
        <v>946</v>
      </c>
    </row>
    <row r="1675" spans="1:7" x14ac:dyDescent="0.25">
      <c r="A1675">
        <v>10030</v>
      </c>
      <c r="B1675" s="3" t="s">
        <v>4255</v>
      </c>
      <c r="C1675" t="s">
        <v>3075</v>
      </c>
      <c r="D1675" s="130">
        <f t="shared" si="28"/>
        <v>10030</v>
      </c>
      <c r="F1675" s="3" t="s">
        <v>538</v>
      </c>
    </row>
    <row r="1676" spans="1:7" x14ac:dyDescent="0.25">
      <c r="A1676">
        <v>10034</v>
      </c>
      <c r="B1676" s="49" t="s">
        <v>4339</v>
      </c>
      <c r="C1676" t="s">
        <v>62</v>
      </c>
      <c r="D1676" s="130">
        <f t="shared" si="28"/>
        <v>10034</v>
      </c>
      <c r="F1676" s="49" t="s">
        <v>860</v>
      </c>
    </row>
    <row r="1677" spans="1:7" x14ac:dyDescent="0.25">
      <c r="A1677">
        <v>7089</v>
      </c>
      <c r="B1677" t="s">
        <v>4257</v>
      </c>
      <c r="C1677" t="s">
        <v>75</v>
      </c>
      <c r="D1677" s="130">
        <f t="shared" ref="D1677:D1728" si="29">A1677</f>
        <v>7089</v>
      </c>
      <c r="F1677" s="49" t="s">
        <v>4258</v>
      </c>
      <c r="G1677" t="s">
        <v>4259</v>
      </c>
    </row>
    <row r="1678" spans="1:7" x14ac:dyDescent="0.25">
      <c r="A1678">
        <v>10094</v>
      </c>
      <c r="B1678" s="49" t="s">
        <v>4260</v>
      </c>
      <c r="C1678" t="s">
        <v>75</v>
      </c>
      <c r="D1678" s="130">
        <f t="shared" si="29"/>
        <v>10094</v>
      </c>
      <c r="F1678" s="49" t="s">
        <v>861</v>
      </c>
      <c r="G1678" t="s">
        <v>23</v>
      </c>
    </row>
    <row r="1679" spans="1:7" x14ac:dyDescent="0.25">
      <c r="A1679">
        <v>10090</v>
      </c>
      <c r="B1679" s="49" t="s">
        <v>4274</v>
      </c>
      <c r="C1679" t="s">
        <v>1225</v>
      </c>
      <c r="D1679" s="130">
        <f t="shared" si="29"/>
        <v>10090</v>
      </c>
      <c r="F1679" s="49" t="s">
        <v>861</v>
      </c>
    </row>
    <row r="1680" spans="1:7" x14ac:dyDescent="0.25">
      <c r="A1680">
        <v>10089</v>
      </c>
      <c r="B1680" s="49" t="s">
        <v>4275</v>
      </c>
      <c r="C1680" t="s">
        <v>1225</v>
      </c>
      <c r="D1680" s="130">
        <f t="shared" si="29"/>
        <v>10089</v>
      </c>
      <c r="F1680" s="49" t="s">
        <v>861</v>
      </c>
    </row>
    <row r="1681" spans="1:6" x14ac:dyDescent="0.25">
      <c r="A1681">
        <v>10092</v>
      </c>
      <c r="B1681" s="49" t="s">
        <v>4276</v>
      </c>
      <c r="C1681" t="s">
        <v>1225</v>
      </c>
      <c r="D1681" s="130">
        <f t="shared" si="29"/>
        <v>10092</v>
      </c>
      <c r="F1681" s="49" t="s">
        <v>861</v>
      </c>
    </row>
    <row r="1682" spans="1:6" x14ac:dyDescent="0.25">
      <c r="A1682">
        <v>10114</v>
      </c>
      <c r="B1682" s="49" t="s">
        <v>4308</v>
      </c>
      <c r="C1682" t="s">
        <v>47</v>
      </c>
      <c r="D1682" s="130">
        <f t="shared" si="29"/>
        <v>10114</v>
      </c>
      <c r="F1682" s="49" t="s">
        <v>946</v>
      </c>
    </row>
    <row r="1683" spans="1:6" x14ac:dyDescent="0.25">
      <c r="A1683">
        <v>10091</v>
      </c>
      <c r="B1683" t="s">
        <v>4286</v>
      </c>
      <c r="C1683" t="s">
        <v>84</v>
      </c>
      <c r="D1683" s="130">
        <f t="shared" si="29"/>
        <v>10091</v>
      </c>
      <c r="F1683" s="49" t="s">
        <v>946</v>
      </c>
    </row>
    <row r="1684" spans="1:6" x14ac:dyDescent="0.25">
      <c r="A1684">
        <v>10106</v>
      </c>
      <c r="B1684" s="3" t="s">
        <v>1193</v>
      </c>
      <c r="C1684" t="s">
        <v>115</v>
      </c>
      <c r="D1684" s="130">
        <f t="shared" si="29"/>
        <v>10106</v>
      </c>
      <c r="F1684" s="3" t="s">
        <v>538</v>
      </c>
    </row>
    <row r="1685" spans="1:6" x14ac:dyDescent="0.25">
      <c r="A1685">
        <v>10087</v>
      </c>
      <c r="B1685" s="49" t="s">
        <v>4326</v>
      </c>
      <c r="C1685" t="s">
        <v>3008</v>
      </c>
      <c r="D1685" s="130">
        <f t="shared" si="29"/>
        <v>10087</v>
      </c>
      <c r="F1685" s="49" t="s">
        <v>861</v>
      </c>
    </row>
    <row r="1686" spans="1:6" x14ac:dyDescent="0.25">
      <c r="A1686">
        <v>10086</v>
      </c>
      <c r="B1686" s="49" t="s">
        <v>4309</v>
      </c>
      <c r="C1686" t="s">
        <v>3008</v>
      </c>
      <c r="D1686" s="130">
        <f t="shared" si="29"/>
        <v>10086</v>
      </c>
      <c r="F1686" s="49" t="s">
        <v>861</v>
      </c>
    </row>
    <row r="1687" spans="1:6" x14ac:dyDescent="0.25">
      <c r="A1687">
        <v>10052</v>
      </c>
      <c r="B1687" t="s">
        <v>4310</v>
      </c>
      <c r="C1687" t="s">
        <v>84</v>
      </c>
      <c r="D1687" s="130">
        <f t="shared" si="29"/>
        <v>10052</v>
      </c>
      <c r="F1687" t="s">
        <v>860</v>
      </c>
    </row>
    <row r="1688" spans="1:6" x14ac:dyDescent="0.25">
      <c r="A1688">
        <v>10088</v>
      </c>
      <c r="B1688" t="s">
        <v>4311</v>
      </c>
      <c r="C1688" t="s">
        <v>4312</v>
      </c>
      <c r="D1688" s="130">
        <f t="shared" si="29"/>
        <v>10088</v>
      </c>
      <c r="F1688" s="49" t="s">
        <v>860</v>
      </c>
    </row>
    <row r="1689" spans="1:6" x14ac:dyDescent="0.25">
      <c r="A1689">
        <v>10060</v>
      </c>
      <c r="B1689" t="s">
        <v>4313</v>
      </c>
      <c r="C1689" t="s">
        <v>4312</v>
      </c>
      <c r="D1689" s="130">
        <f t="shared" si="29"/>
        <v>10060</v>
      </c>
      <c r="F1689" s="49" t="s">
        <v>860</v>
      </c>
    </row>
    <row r="1690" spans="1:6" x14ac:dyDescent="0.25">
      <c r="A1690">
        <v>10119</v>
      </c>
      <c r="B1690" s="49" t="s">
        <v>4314</v>
      </c>
      <c r="C1690" t="s">
        <v>75</v>
      </c>
      <c r="D1690" s="130">
        <f t="shared" si="29"/>
        <v>10119</v>
      </c>
      <c r="F1690" s="49" t="s">
        <v>861</v>
      </c>
    </row>
    <row r="1691" spans="1:6" x14ac:dyDescent="0.25">
      <c r="A1691">
        <v>10115</v>
      </c>
      <c r="B1691" t="s">
        <v>4315</v>
      </c>
      <c r="C1691" t="s">
        <v>4312</v>
      </c>
      <c r="D1691" s="130">
        <f t="shared" si="29"/>
        <v>10115</v>
      </c>
      <c r="F1691" s="49" t="s">
        <v>860</v>
      </c>
    </row>
    <row r="1692" spans="1:6" x14ac:dyDescent="0.25">
      <c r="A1692">
        <v>10044</v>
      </c>
      <c r="B1692" s="49" t="s">
        <v>4316</v>
      </c>
      <c r="C1692" t="s">
        <v>3811</v>
      </c>
      <c r="D1692" s="130">
        <f t="shared" si="29"/>
        <v>10044</v>
      </c>
      <c r="F1692" s="49" t="s">
        <v>946</v>
      </c>
    </row>
    <row r="1693" spans="1:6" x14ac:dyDescent="0.25">
      <c r="A1693">
        <v>10108</v>
      </c>
      <c r="B1693" s="3" t="s">
        <v>2145</v>
      </c>
      <c r="C1693" t="s">
        <v>3811</v>
      </c>
      <c r="D1693" s="130">
        <f t="shared" si="29"/>
        <v>10108</v>
      </c>
      <c r="F1693" s="3" t="s">
        <v>538</v>
      </c>
    </row>
    <row r="1694" spans="1:6" x14ac:dyDescent="0.25">
      <c r="A1694">
        <v>10107</v>
      </c>
      <c r="B1694" s="49" t="s">
        <v>4322</v>
      </c>
      <c r="C1694" t="s">
        <v>2969</v>
      </c>
      <c r="D1694" s="130">
        <f t="shared" si="29"/>
        <v>10107</v>
      </c>
      <c r="F1694" s="49" t="s">
        <v>946</v>
      </c>
    </row>
    <row r="1695" spans="1:6" x14ac:dyDescent="0.25">
      <c r="A1695">
        <v>10113</v>
      </c>
      <c r="B1695" s="49" t="s">
        <v>4318</v>
      </c>
      <c r="C1695" t="s">
        <v>3008</v>
      </c>
      <c r="D1695" s="130">
        <f t="shared" si="29"/>
        <v>10113</v>
      </c>
      <c r="F1695" s="49" t="s">
        <v>861</v>
      </c>
    </row>
    <row r="1696" spans="1:6" x14ac:dyDescent="0.25">
      <c r="A1696">
        <v>10116</v>
      </c>
      <c r="B1696" s="49" t="s">
        <v>4323</v>
      </c>
      <c r="C1696" t="s">
        <v>3702</v>
      </c>
      <c r="D1696" s="130">
        <f t="shared" si="29"/>
        <v>10116</v>
      </c>
      <c r="F1696" s="49" t="s">
        <v>860</v>
      </c>
    </row>
    <row r="1697" spans="1:7" x14ac:dyDescent="0.25">
      <c r="A1697">
        <v>10120</v>
      </c>
      <c r="B1697" s="49" t="s">
        <v>1381</v>
      </c>
      <c r="C1697" t="s">
        <v>143</v>
      </c>
      <c r="D1697" s="130">
        <f t="shared" si="29"/>
        <v>10120</v>
      </c>
      <c r="F1697" s="49" t="s">
        <v>860</v>
      </c>
    </row>
    <row r="1698" spans="1:7" x14ac:dyDescent="0.25">
      <c r="A1698">
        <v>10109</v>
      </c>
      <c r="B1698" s="49" t="s">
        <v>4319</v>
      </c>
      <c r="C1698" t="s">
        <v>149</v>
      </c>
      <c r="D1698" s="130">
        <f t="shared" si="29"/>
        <v>10109</v>
      </c>
      <c r="F1698" s="49" t="s">
        <v>946</v>
      </c>
    </row>
    <row r="1699" spans="1:7" x14ac:dyDescent="0.25">
      <c r="A1699">
        <v>10118</v>
      </c>
      <c r="B1699" s="49" t="s">
        <v>4320</v>
      </c>
      <c r="C1699" t="s">
        <v>61</v>
      </c>
      <c r="D1699" s="130">
        <f t="shared" si="29"/>
        <v>10118</v>
      </c>
      <c r="F1699" s="49" t="s">
        <v>566</v>
      </c>
    </row>
    <row r="1700" spans="1:7" x14ac:dyDescent="0.25">
      <c r="A1700">
        <v>10112</v>
      </c>
      <c r="B1700" s="49" t="s">
        <v>4321</v>
      </c>
      <c r="C1700" t="s">
        <v>61</v>
      </c>
      <c r="D1700" s="130">
        <f t="shared" si="29"/>
        <v>10112</v>
      </c>
      <c r="F1700" s="49" t="s">
        <v>566</v>
      </c>
    </row>
    <row r="1701" spans="1:7" x14ac:dyDescent="0.25">
      <c r="A1701">
        <v>1166</v>
      </c>
      <c r="B1701" s="49" t="s">
        <v>4333</v>
      </c>
      <c r="C1701" t="s">
        <v>2976</v>
      </c>
      <c r="D1701" s="130">
        <f t="shared" si="29"/>
        <v>1166</v>
      </c>
      <c r="F1701" s="48" t="s">
        <v>2912</v>
      </c>
    </row>
    <row r="1702" spans="1:7" x14ac:dyDescent="0.25">
      <c r="A1702">
        <v>10070</v>
      </c>
      <c r="B1702" s="49" t="s">
        <v>4335</v>
      </c>
      <c r="C1702" t="s">
        <v>43</v>
      </c>
      <c r="D1702" s="130">
        <f t="shared" si="29"/>
        <v>10070</v>
      </c>
      <c r="F1702" s="49" t="s">
        <v>566</v>
      </c>
    </row>
    <row r="1703" spans="1:7" x14ac:dyDescent="0.25">
      <c r="A1703">
        <v>2916</v>
      </c>
      <c r="B1703" s="49" t="s">
        <v>4336</v>
      </c>
      <c r="C1703" t="s">
        <v>251</v>
      </c>
      <c r="D1703" s="130">
        <f t="shared" si="29"/>
        <v>2916</v>
      </c>
      <c r="F1703" s="49" t="s">
        <v>4349</v>
      </c>
    </row>
    <row r="1704" spans="1:7" x14ac:dyDescent="0.25">
      <c r="A1704">
        <v>10095</v>
      </c>
      <c r="B1704" s="3" t="s">
        <v>4344</v>
      </c>
      <c r="C1704" t="s">
        <v>47</v>
      </c>
      <c r="D1704" s="130">
        <f t="shared" si="29"/>
        <v>10095</v>
      </c>
      <c r="F1704" s="3" t="s">
        <v>538</v>
      </c>
    </row>
    <row r="1705" spans="1:7" x14ac:dyDescent="0.25">
      <c r="A1705">
        <v>10074</v>
      </c>
      <c r="B1705" s="49" t="s">
        <v>4345</v>
      </c>
      <c r="C1705" t="s">
        <v>1149</v>
      </c>
      <c r="D1705" s="130">
        <f t="shared" si="29"/>
        <v>10074</v>
      </c>
      <c r="F1705" s="49" t="s">
        <v>860</v>
      </c>
    </row>
    <row r="1706" spans="1:7" x14ac:dyDescent="0.25">
      <c r="A1706">
        <v>10063</v>
      </c>
      <c r="B1706" s="3" t="s">
        <v>4338</v>
      </c>
      <c r="C1706" t="s">
        <v>3985</v>
      </c>
      <c r="D1706" s="130">
        <f t="shared" si="29"/>
        <v>10063</v>
      </c>
      <c r="F1706" s="3" t="s">
        <v>538</v>
      </c>
    </row>
    <row r="1707" spans="1:7" x14ac:dyDescent="0.25">
      <c r="A1707">
        <v>144468</v>
      </c>
      <c r="B1707" s="49" t="s">
        <v>4340</v>
      </c>
      <c r="C1707" t="s">
        <v>4342</v>
      </c>
      <c r="D1707" s="130">
        <f t="shared" si="29"/>
        <v>144468</v>
      </c>
      <c r="F1707" s="48" t="s">
        <v>2912</v>
      </c>
      <c r="G1707" t="s">
        <v>863</v>
      </c>
    </row>
    <row r="1708" spans="1:7" x14ac:dyDescent="0.25">
      <c r="A1708">
        <v>7083</v>
      </c>
      <c r="B1708" s="49" t="s">
        <v>4343</v>
      </c>
      <c r="C1708" t="s">
        <v>86</v>
      </c>
      <c r="D1708" s="130">
        <f t="shared" si="29"/>
        <v>7083</v>
      </c>
      <c r="F1708" s="49" t="s">
        <v>4172</v>
      </c>
    </row>
    <row r="1709" spans="1:7" x14ac:dyDescent="0.25">
      <c r="A1709">
        <v>10061</v>
      </c>
      <c r="B1709" s="49" t="s">
        <v>4354</v>
      </c>
      <c r="C1709" t="s">
        <v>75</v>
      </c>
      <c r="D1709" s="130">
        <f t="shared" si="29"/>
        <v>10061</v>
      </c>
      <c r="F1709" s="49" t="s">
        <v>861</v>
      </c>
    </row>
    <row r="1710" spans="1:7" x14ac:dyDescent="0.25">
      <c r="A1710">
        <v>10064</v>
      </c>
      <c r="B1710" s="49" t="s">
        <v>4346</v>
      </c>
      <c r="C1710" t="s">
        <v>761</v>
      </c>
      <c r="D1710" s="130">
        <f t="shared" si="29"/>
        <v>10064</v>
      </c>
      <c r="F1710" s="49" t="s">
        <v>860</v>
      </c>
    </row>
    <row r="1711" spans="1:7" x14ac:dyDescent="0.25">
      <c r="A1711">
        <v>10069</v>
      </c>
      <c r="B1711" s="49" t="s">
        <v>4367</v>
      </c>
      <c r="C1711" t="s">
        <v>251</v>
      </c>
      <c r="D1711" s="130">
        <f t="shared" si="29"/>
        <v>10069</v>
      </c>
      <c r="F1711" s="49" t="s">
        <v>566</v>
      </c>
    </row>
    <row r="1712" spans="1:7" x14ac:dyDescent="0.25">
      <c r="A1712">
        <v>10078</v>
      </c>
      <c r="B1712" s="3" t="s">
        <v>4351</v>
      </c>
      <c r="C1712" t="s">
        <v>149</v>
      </c>
      <c r="D1712" s="130">
        <f t="shared" si="29"/>
        <v>10078</v>
      </c>
      <c r="F1712" s="3" t="s">
        <v>538</v>
      </c>
    </row>
    <row r="1713" spans="1:7" x14ac:dyDescent="0.25">
      <c r="A1713">
        <v>10414</v>
      </c>
      <c r="B1713" s="49" t="s">
        <v>4356</v>
      </c>
      <c r="C1713" t="s">
        <v>4357</v>
      </c>
      <c r="D1713" s="130">
        <f t="shared" si="29"/>
        <v>10414</v>
      </c>
      <c r="F1713" s="48" t="s">
        <v>2912</v>
      </c>
    </row>
    <row r="1714" spans="1:7" x14ac:dyDescent="0.25">
      <c r="A1714">
        <v>144542</v>
      </c>
      <c r="B1714" s="49" t="s">
        <v>1487</v>
      </c>
      <c r="C1714" t="s">
        <v>6</v>
      </c>
      <c r="D1714" s="130">
        <f t="shared" si="29"/>
        <v>144542</v>
      </c>
      <c r="F1714" s="49" t="s">
        <v>2954</v>
      </c>
      <c r="G1714" t="s">
        <v>4358</v>
      </c>
    </row>
    <row r="1715" spans="1:7" x14ac:dyDescent="0.25">
      <c r="A1715">
        <v>10081</v>
      </c>
      <c r="B1715" s="3" t="s">
        <v>4359</v>
      </c>
      <c r="C1715" t="s">
        <v>4360</v>
      </c>
      <c r="D1715" s="130">
        <f t="shared" si="29"/>
        <v>10081</v>
      </c>
      <c r="F1715" s="49" t="s">
        <v>566</v>
      </c>
      <c r="G1715" t="s">
        <v>4361</v>
      </c>
    </row>
    <row r="1716" spans="1:7" x14ac:dyDescent="0.25">
      <c r="A1716">
        <v>10062</v>
      </c>
      <c r="B1716" s="49" t="s">
        <v>4366</v>
      </c>
      <c r="C1716" s="49" t="s">
        <v>126</v>
      </c>
      <c r="D1716" s="130">
        <f t="shared" si="29"/>
        <v>10062</v>
      </c>
      <c r="F1716" s="49" t="s">
        <v>946</v>
      </c>
    </row>
    <row r="1717" spans="1:7" x14ac:dyDescent="0.25">
      <c r="A1717">
        <v>10085</v>
      </c>
      <c r="B1717" s="49" t="s">
        <v>4362</v>
      </c>
      <c r="C1717" t="s">
        <v>2911</v>
      </c>
      <c r="D1717" s="130">
        <f t="shared" si="29"/>
        <v>10085</v>
      </c>
      <c r="F1717" s="49" t="s">
        <v>946</v>
      </c>
    </row>
    <row r="1718" spans="1:7" x14ac:dyDescent="0.25">
      <c r="A1718">
        <v>2161</v>
      </c>
      <c r="B1718" s="49" t="s">
        <v>4364</v>
      </c>
      <c r="C1718" t="s">
        <v>2911</v>
      </c>
      <c r="D1718" s="130">
        <f t="shared" si="29"/>
        <v>2161</v>
      </c>
      <c r="F1718" s="49" t="s">
        <v>4363</v>
      </c>
    </row>
    <row r="1719" spans="1:7" x14ac:dyDescent="0.25">
      <c r="A1719">
        <v>10066</v>
      </c>
      <c r="B1719" s="49" t="s">
        <v>4391</v>
      </c>
      <c r="C1719" t="s">
        <v>46</v>
      </c>
      <c r="D1719" s="130">
        <f t="shared" si="29"/>
        <v>10066</v>
      </c>
      <c r="F1719" s="49" t="s">
        <v>860</v>
      </c>
    </row>
    <row r="1720" spans="1:7" x14ac:dyDescent="0.25">
      <c r="A1720">
        <v>10077</v>
      </c>
      <c r="B1720" s="49" t="s">
        <v>4378</v>
      </c>
      <c r="C1720" t="s">
        <v>46</v>
      </c>
      <c r="D1720" s="130">
        <v>10077</v>
      </c>
      <c r="F1720" s="49" t="s">
        <v>860</v>
      </c>
    </row>
    <row r="1721" spans="1:7" x14ac:dyDescent="0.25">
      <c r="A1721" s="75">
        <v>10073</v>
      </c>
      <c r="B1721" s="75" t="s">
        <v>4389</v>
      </c>
      <c r="C1721" s="75" t="s">
        <v>51</v>
      </c>
      <c r="D1721" s="140">
        <f t="shared" si="29"/>
        <v>10073</v>
      </c>
      <c r="E1721" s="75"/>
      <c r="F1721" s="75" t="s">
        <v>860</v>
      </c>
      <c r="G1721" s="75" t="s">
        <v>4390</v>
      </c>
    </row>
    <row r="1722" spans="1:7" x14ac:dyDescent="0.25">
      <c r="A1722">
        <v>7114</v>
      </c>
      <c r="B1722" s="49" t="s">
        <v>4379</v>
      </c>
      <c r="C1722" t="s">
        <v>2911</v>
      </c>
      <c r="D1722" s="130">
        <f t="shared" si="29"/>
        <v>7114</v>
      </c>
      <c r="F1722" s="49" t="s">
        <v>860</v>
      </c>
      <c r="G1722" t="s">
        <v>3522</v>
      </c>
    </row>
    <row r="1723" spans="1:7" x14ac:dyDescent="0.25">
      <c r="A1723">
        <v>10068</v>
      </c>
      <c r="B1723" t="s">
        <v>4380</v>
      </c>
      <c r="C1723" t="s">
        <v>3386</v>
      </c>
      <c r="D1723" s="130">
        <f t="shared" si="29"/>
        <v>10068</v>
      </c>
      <c r="F1723" s="49" t="s">
        <v>861</v>
      </c>
    </row>
    <row r="1724" spans="1:7" x14ac:dyDescent="0.25">
      <c r="A1724">
        <v>10404</v>
      </c>
      <c r="B1724" t="s">
        <v>4381</v>
      </c>
      <c r="C1724" t="s">
        <v>4382</v>
      </c>
      <c r="D1724" s="130">
        <f t="shared" si="29"/>
        <v>10404</v>
      </c>
      <c r="F1724" s="48" t="s">
        <v>2912</v>
      </c>
    </row>
    <row r="1725" spans="1:7" x14ac:dyDescent="0.25">
      <c r="A1725">
        <v>10401</v>
      </c>
      <c r="B1725" t="s">
        <v>4387</v>
      </c>
      <c r="C1725" t="s">
        <v>2930</v>
      </c>
      <c r="D1725" s="130">
        <f t="shared" si="29"/>
        <v>10401</v>
      </c>
      <c r="F1725" s="48" t="s">
        <v>2912</v>
      </c>
    </row>
    <row r="1726" spans="1:7" x14ac:dyDescent="0.25">
      <c r="A1726">
        <v>10072</v>
      </c>
      <c r="B1726" t="s">
        <v>2119</v>
      </c>
      <c r="C1726" t="s">
        <v>335</v>
      </c>
      <c r="D1726" s="130">
        <f t="shared" si="29"/>
        <v>10072</v>
      </c>
      <c r="F1726" s="49" t="s">
        <v>860</v>
      </c>
    </row>
    <row r="1727" spans="1:7" x14ac:dyDescent="0.25">
      <c r="A1727" s="3">
        <v>10093</v>
      </c>
      <c r="B1727" t="s">
        <v>2232</v>
      </c>
      <c r="C1727" t="s">
        <v>865</v>
      </c>
      <c r="D1727" s="130">
        <f t="shared" si="29"/>
        <v>10093</v>
      </c>
      <c r="F1727" s="3" t="s">
        <v>3298</v>
      </c>
    </row>
    <row r="1728" spans="1:7" x14ac:dyDescent="0.25">
      <c r="A1728">
        <v>10400</v>
      </c>
      <c r="B1728" t="s">
        <v>4392</v>
      </c>
      <c r="C1728" t="s">
        <v>4393</v>
      </c>
      <c r="D1728" s="130">
        <f t="shared" si="29"/>
        <v>10400</v>
      </c>
      <c r="F1728" t="s">
        <v>2912</v>
      </c>
    </row>
  </sheetData>
  <autoFilter ref="A1:F1497" xr:uid="{00000000-0009-0000-0000-000008000000}"/>
  <sortState xmlns:xlrd2="http://schemas.microsoft.com/office/spreadsheetml/2017/richdata2" ref="B1587:C1605">
    <sortCondition ref="B1587:B1605"/>
  </sortState>
  <pageMargins left="0.7" right="0.7" top="0.75" bottom="0.75" header="0.3" footer="0.3"/>
  <pageSetup paperSize="9"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212"/>
  <sheetViews>
    <sheetView topLeftCell="A972" workbookViewId="0">
      <selection activeCell="A1001" sqref="A1001"/>
    </sheetView>
  </sheetViews>
  <sheetFormatPr baseColWidth="10" defaultRowHeight="15" x14ac:dyDescent="0.25"/>
  <cols>
    <col min="1" max="1" width="7.5703125" bestFit="1" customWidth="1"/>
    <col min="2" max="2" width="14.28515625" bestFit="1" customWidth="1"/>
    <col min="3" max="3" width="26.5703125" bestFit="1" customWidth="1"/>
    <col min="4" max="4" width="49.7109375" bestFit="1" customWidth="1"/>
    <col min="7" max="7" width="25.5703125" bestFit="1" customWidth="1"/>
    <col min="8" max="9" width="2.28515625" customWidth="1"/>
    <col min="10" max="10" width="2.28515625" style="67" customWidth="1"/>
    <col min="11" max="13" width="2.28515625" customWidth="1"/>
    <col min="14" max="15" width="11.5703125" style="14"/>
    <col min="16" max="16" width="11.5703125" style="50"/>
    <col min="17" max="17" width="11.5703125" style="14"/>
    <col min="18" max="18" width="18.5703125" customWidth="1"/>
  </cols>
  <sheetData>
    <row r="1" spans="1:18" s="49" customFormat="1" x14ac:dyDescent="0.25">
      <c r="A1" s="49" t="s">
        <v>355</v>
      </c>
      <c r="B1" s="49" t="s">
        <v>176</v>
      </c>
      <c r="C1" s="49" t="s">
        <v>177</v>
      </c>
      <c r="D1" s="51" t="s">
        <v>178</v>
      </c>
      <c r="E1" s="49" t="s">
        <v>356</v>
      </c>
      <c r="F1" s="50" t="s">
        <v>354</v>
      </c>
      <c r="G1" s="50"/>
      <c r="H1" s="50"/>
      <c r="I1" s="50"/>
      <c r="J1" s="105" t="s">
        <v>3558</v>
      </c>
      <c r="K1" s="50"/>
      <c r="L1" s="50"/>
      <c r="M1" s="50"/>
      <c r="N1" s="50" t="s">
        <v>353</v>
      </c>
      <c r="O1" s="50" t="s">
        <v>355</v>
      </c>
      <c r="P1" s="50" t="s">
        <v>3382</v>
      </c>
      <c r="Q1" s="50" t="s">
        <v>354</v>
      </c>
      <c r="R1" s="50" t="s">
        <v>3352</v>
      </c>
    </row>
    <row r="2" spans="1:18" x14ac:dyDescent="0.25">
      <c r="A2">
        <v>2</v>
      </c>
      <c r="B2">
        <v>144401</v>
      </c>
      <c r="C2" t="str">
        <f>[7]A!$D72</f>
        <v>BLONDEAU BENOIT</v>
      </c>
      <c r="D2" t="str">
        <f>[7]A!$F72</f>
        <v>T.C.S.P. 59 - FERRIERE LA GRANDE</v>
      </c>
      <c r="E2" t="str">
        <f>[7]A!$J72</f>
        <v>05999064357</v>
      </c>
      <c r="F2">
        <v>1</v>
      </c>
      <c r="G2" t="str">
        <f>VLOOKUP(C2,[7]A!$D$2:$H$1235,5,FALSE)</f>
        <v>Adulte Masculin 40/49 ans</v>
      </c>
      <c r="J2" s="67">
        <v>1</v>
      </c>
      <c r="N2" s="14">
        <f>VLOOKUP(C2,Bilan!$B$4:$D$1469,3,FALSE)</f>
        <v>144401</v>
      </c>
      <c r="O2" s="14">
        <f>A2</f>
        <v>2</v>
      </c>
      <c r="P2" s="50">
        <f>VLOOKUP(C2,Adultes!$C$2:$O$806,13,FALSE)</f>
        <v>2</v>
      </c>
      <c r="Q2" s="14">
        <f>F2</f>
        <v>1</v>
      </c>
      <c r="R2" t="str">
        <f>VLOOKUP(C2,Adultes!$C$2:$P$806,14,FALSE)</f>
        <v>1</v>
      </c>
    </row>
    <row r="3" spans="1:18" x14ac:dyDescent="0.25">
      <c r="A3">
        <v>3</v>
      </c>
      <c r="B3">
        <v>144297</v>
      </c>
      <c r="C3" t="str">
        <f>[7]A!$D125</f>
        <v>BUGNICOURT CYRIL</v>
      </c>
      <c r="D3" t="str">
        <f>[7]A!$F125</f>
        <v>UNION VELOCIPEDIQUE FOURMISIENNE</v>
      </c>
      <c r="E3" t="str">
        <f>[7]A!$J125</f>
        <v>05996216283</v>
      </c>
      <c r="F3">
        <v>1</v>
      </c>
      <c r="G3" t="str">
        <f>VLOOKUP(C3,[7]A!$D$2:$H$1235,5,FALSE)</f>
        <v>Adulte Masculin 40/49 ans</v>
      </c>
      <c r="N3" s="14">
        <f>VLOOKUP(C3,Bilan!$B$4:$D$1469,3,FALSE)</f>
        <v>144297</v>
      </c>
      <c r="O3" s="14">
        <f t="shared" ref="O3:O69" si="0">A3</f>
        <v>3</v>
      </c>
      <c r="P3" s="50">
        <f>VLOOKUP(C3,Adultes!$C$2:$O$806,13,FALSE)</f>
        <v>3</v>
      </c>
      <c r="Q3" s="14">
        <f t="shared" ref="Q3:Q66" si="1">F3</f>
        <v>1</v>
      </c>
      <c r="R3" t="str">
        <f>VLOOKUP(C3,Adultes!$C$2:$P$806,14,FALSE)</f>
        <v>1</v>
      </c>
    </row>
    <row r="4" spans="1:18" x14ac:dyDescent="0.25">
      <c r="A4">
        <v>4</v>
      </c>
      <c r="B4">
        <v>144476</v>
      </c>
      <c r="C4" t="str">
        <f>[7]A!$D213</f>
        <v>CORNU CHARLES</v>
      </c>
      <c r="D4" t="str">
        <f>[7]A!$F213</f>
        <v>CLUB CYCLISTE LOUVROIL (C.C.L.)</v>
      </c>
      <c r="E4" t="str">
        <f>[7]A!$J213</f>
        <v>05999029141</v>
      </c>
      <c r="F4">
        <v>1</v>
      </c>
      <c r="G4" t="str">
        <f>VLOOKUP(C4,[7]A!$D$2:$H$1235,5,FALSE)</f>
        <v>Adulte Masculin 30/39 ans</v>
      </c>
      <c r="N4" s="14">
        <f>VLOOKUP(C4,Bilan!$B$4:$D$1469,3,FALSE)</f>
        <v>144476</v>
      </c>
      <c r="O4" s="14">
        <f t="shared" si="0"/>
        <v>4</v>
      </c>
      <c r="P4" s="50">
        <f>VLOOKUP(C4,Adultes!$C$2:$O$806,13,FALSE)</f>
        <v>4</v>
      </c>
      <c r="Q4" s="14">
        <f t="shared" si="1"/>
        <v>1</v>
      </c>
      <c r="R4" t="str">
        <f>VLOOKUP(C4,Adultes!$C$2:$P$806,14,FALSE)</f>
        <v>1</v>
      </c>
    </row>
    <row r="5" spans="1:18" x14ac:dyDescent="0.25">
      <c r="A5">
        <v>5</v>
      </c>
      <c r="B5">
        <v>1313</v>
      </c>
      <c r="C5" t="str">
        <f>[7]A!$D337</f>
        <v>DEWAILLY VINCENT</v>
      </c>
      <c r="D5" t="str">
        <f>[7]A!$F337</f>
        <v>UNION SPORTIVE SAINT ANDRE</v>
      </c>
      <c r="E5" t="str">
        <f>[7]A!$J337</f>
        <v>05999023578</v>
      </c>
      <c r="F5">
        <v>1</v>
      </c>
      <c r="G5" t="str">
        <f>VLOOKUP(C5,[7]A!$D$2:$H$1235,5,FALSE)</f>
        <v>Adulte Masculin 30/39 ans</v>
      </c>
      <c r="J5" s="67">
        <v>1</v>
      </c>
      <c r="N5" s="14">
        <f>VLOOKUP(C5,Bilan!$B$4:$D$1469,3,FALSE)</f>
        <v>1313</v>
      </c>
      <c r="O5" s="14">
        <f t="shared" si="0"/>
        <v>5</v>
      </c>
      <c r="P5" s="50">
        <f>VLOOKUP(C5,Adultes!$C$2:$O$806,13,FALSE)</f>
        <v>5</v>
      </c>
      <c r="Q5" s="14">
        <f t="shared" si="1"/>
        <v>1</v>
      </c>
      <c r="R5" t="str">
        <f>VLOOKUP(C5,Adultes!$C$2:$P$806,14,FALSE)</f>
        <v>1</v>
      </c>
    </row>
    <row r="6" spans="1:18" x14ac:dyDescent="0.25">
      <c r="A6">
        <v>6</v>
      </c>
      <c r="B6">
        <v>144320</v>
      </c>
      <c r="C6" t="str">
        <f>[7]A!$D480</f>
        <v>GOUTEAU FREDERIC</v>
      </c>
      <c r="D6" t="str">
        <f>[7]A!$F480</f>
        <v>U.C. CAPELLOISE FOURMIES</v>
      </c>
      <c r="E6" t="str">
        <f>[7]A!$J480</f>
        <v>05999062801</v>
      </c>
      <c r="F6">
        <v>1</v>
      </c>
      <c r="G6" t="str">
        <f>VLOOKUP(C6,[7]A!$D$2:$H$1235,5,FALSE)</f>
        <v>Adulte Masculin 50/59 ans</v>
      </c>
      <c r="J6" s="67">
        <v>1</v>
      </c>
      <c r="N6" s="14">
        <f>VLOOKUP(C6,Bilan!$B$4:$D$1469,3,FALSE)</f>
        <v>144320</v>
      </c>
      <c r="O6" s="14">
        <f t="shared" si="0"/>
        <v>6</v>
      </c>
      <c r="P6" s="50">
        <f>VLOOKUP(C6,Adultes!$C$2:$O$806,13,FALSE)</f>
        <v>6</v>
      </c>
      <c r="Q6" s="14">
        <f t="shared" si="1"/>
        <v>1</v>
      </c>
      <c r="R6" t="str">
        <f>VLOOKUP(C6,Adultes!$C$2:$P$806,14,FALSE)</f>
        <v>1</v>
      </c>
    </row>
    <row r="7" spans="1:18" x14ac:dyDescent="0.25">
      <c r="A7">
        <v>8</v>
      </c>
      <c r="B7">
        <v>144434</v>
      </c>
      <c r="C7" t="str">
        <f>[7]A!$D658</f>
        <v>LETUFFE SAMUEL</v>
      </c>
      <c r="D7" t="str">
        <f>[7]A!$F658</f>
        <v>CYCLO CLUB WAVRIN</v>
      </c>
      <c r="E7" t="str">
        <f>[7]A!$J658</f>
        <v>05994062447</v>
      </c>
      <c r="F7">
        <v>1</v>
      </c>
      <c r="G7" t="str">
        <f>VLOOKUP(C7,[7]A!$D$2:$H$1235,5,FALSE)</f>
        <v>Adulte Masculin 40/49 ans</v>
      </c>
      <c r="N7" s="14">
        <f>VLOOKUP(C7,Bilan!$B$4:$D$1469,3,FALSE)</f>
        <v>144434</v>
      </c>
      <c r="O7" s="14">
        <f t="shared" si="0"/>
        <v>8</v>
      </c>
      <c r="P7" s="50">
        <f>VLOOKUP(C7,Adultes!$C$2:$O$806,13,FALSE)</f>
        <v>8</v>
      </c>
      <c r="Q7" s="14">
        <f t="shared" si="1"/>
        <v>1</v>
      </c>
      <c r="R7" t="str">
        <f>VLOOKUP(C7,Adultes!$C$2:$P$806,14,FALSE)</f>
        <v>1</v>
      </c>
    </row>
    <row r="8" spans="1:18" x14ac:dyDescent="0.25">
      <c r="A8">
        <v>9</v>
      </c>
      <c r="B8">
        <v>144337</v>
      </c>
      <c r="C8" t="str">
        <f>[7]A!$D778</f>
        <v>PAUCHET KEVIN</v>
      </c>
      <c r="D8" t="str">
        <f>[7]A!$F778</f>
        <v>UNION VELOCIPEDIQUE FOURMISIENNE</v>
      </c>
      <c r="E8" t="str">
        <f>[7]A!$J778</f>
        <v>05999085272</v>
      </c>
      <c r="F8">
        <v>1</v>
      </c>
      <c r="G8" t="str">
        <f>VLOOKUP(C8,[7]A!$D$2:$H$1235,5,FALSE)</f>
        <v>Adulte Masculin 20/29 ans</v>
      </c>
      <c r="N8" s="14">
        <f>VLOOKUP(C8,Bilan!$B$4:$D$1469,3,FALSE)</f>
        <v>144337</v>
      </c>
      <c r="O8" s="14">
        <f t="shared" si="0"/>
        <v>9</v>
      </c>
      <c r="P8" s="50">
        <f>VLOOKUP(C8,Adultes!$C$2:$O$806,13,FALSE)</f>
        <v>9</v>
      </c>
      <c r="Q8" s="14">
        <f t="shared" si="1"/>
        <v>1</v>
      </c>
      <c r="R8" t="str">
        <f>VLOOKUP(C8,Adultes!$C$2:$P$806,14,FALSE)</f>
        <v>1</v>
      </c>
    </row>
    <row r="9" spans="1:18" x14ac:dyDescent="0.25">
      <c r="A9">
        <v>10</v>
      </c>
      <c r="B9">
        <v>144339</v>
      </c>
      <c r="C9" t="str">
        <f>[7]A!$D791</f>
        <v>PIAT JEREMY</v>
      </c>
      <c r="D9" t="str">
        <f>[7]A!$F791</f>
        <v>ETOILE CYCLISTE LIEU ST AMAND</v>
      </c>
      <c r="E9" t="str">
        <f>[7]A!$J791</f>
        <v>05999056748</v>
      </c>
      <c r="F9">
        <v>1</v>
      </c>
      <c r="G9" t="str">
        <f>VLOOKUP(C9,[7]A!$D$2:$H$1235,5,FALSE)</f>
        <v>Adulte Masculin 40/49 ans</v>
      </c>
      <c r="J9" s="67">
        <v>1</v>
      </c>
      <c r="N9" s="14">
        <f>VLOOKUP(C9,Bilan!$B$4:$D$1469,3,FALSE)</f>
        <v>144339</v>
      </c>
      <c r="O9" s="14">
        <f t="shared" si="0"/>
        <v>10</v>
      </c>
      <c r="P9" s="50">
        <f>VLOOKUP(C9,Adultes!$C$2:$O$806,13,FALSE)</f>
        <v>10</v>
      </c>
      <c r="Q9" s="14">
        <f t="shared" si="1"/>
        <v>1</v>
      </c>
      <c r="R9" t="str">
        <f>VLOOKUP(C9,Adultes!$C$2:$P$806,14,FALSE)</f>
        <v>1</v>
      </c>
    </row>
    <row r="10" spans="1:18" x14ac:dyDescent="0.25">
      <c r="A10">
        <v>14</v>
      </c>
      <c r="B10">
        <v>144532</v>
      </c>
      <c r="C10" t="str">
        <f>[7]A!$D925</f>
        <v>TOURNEUX MICKAEL</v>
      </c>
      <c r="D10" t="str">
        <f>[7]A!$F925</f>
        <v>ENTENTE CYCLISTE DE FONTAINE AU BOIS</v>
      </c>
      <c r="E10" t="str">
        <f>[7]A!$J925</f>
        <v>05999024147</v>
      </c>
      <c r="F10">
        <v>1</v>
      </c>
      <c r="G10" t="str">
        <f>VLOOKUP(C10,[7]A!$D$2:$H$1235,5,FALSE)</f>
        <v>Adulte Masculin 30/39 ans</v>
      </c>
      <c r="J10" s="67">
        <v>1</v>
      </c>
      <c r="N10" s="14">
        <f>VLOOKUP(C10,Bilan!$B$4:$D$1469,3,FALSE)</f>
        <v>144532</v>
      </c>
      <c r="O10" s="14">
        <f t="shared" si="0"/>
        <v>14</v>
      </c>
      <c r="P10" s="50">
        <f>VLOOKUP(C10,Adultes!$C$2:$O$806,13,FALSE)</f>
        <v>14</v>
      </c>
      <c r="Q10" s="14">
        <f t="shared" si="1"/>
        <v>1</v>
      </c>
      <c r="R10" t="str">
        <f>VLOOKUP(C10,Adultes!$C$2:$P$806,14,FALSE)</f>
        <v>1</v>
      </c>
    </row>
    <row r="11" spans="1:18" x14ac:dyDescent="0.25">
      <c r="A11">
        <v>15</v>
      </c>
      <c r="B11">
        <v>2190</v>
      </c>
      <c r="C11" t="str">
        <f>[7]A!$D518</f>
        <v>HELLOT FRANCOIS</v>
      </c>
      <c r="D11" t="str">
        <f>[7]A!$F518</f>
        <v>HAVELUY CYCLO CLUB</v>
      </c>
      <c r="E11" t="str">
        <f>[7]A!$J518</f>
        <v>05999016643</v>
      </c>
      <c r="F11">
        <v>1</v>
      </c>
      <c r="G11" t="str">
        <f>VLOOKUP(C11,[7]A!$D$2:$H$1235,5,FALSE)</f>
        <v>Adulte Masculin 30/39 ans</v>
      </c>
      <c r="N11" s="14">
        <f>VLOOKUP(C11,Bilan!$B$4:$D$1469,3,FALSE)</f>
        <v>2190</v>
      </c>
      <c r="O11" s="14">
        <f t="shared" si="0"/>
        <v>15</v>
      </c>
      <c r="P11" s="50">
        <f>VLOOKUP(C11,Adultes!$C$2:$O$806,13,FALSE)</f>
        <v>15</v>
      </c>
      <c r="Q11" s="14">
        <f t="shared" si="1"/>
        <v>1</v>
      </c>
      <c r="R11" t="str">
        <f>VLOOKUP(C11,Adultes!$C$2:$P$806,14,FALSE)</f>
        <v>1</v>
      </c>
    </row>
    <row r="12" spans="1:18" x14ac:dyDescent="0.25">
      <c r="A12">
        <v>16</v>
      </c>
      <c r="B12">
        <v>2202</v>
      </c>
      <c r="C12" t="str">
        <f>[7]A!$D578</f>
        <v>LALEU DAVID</v>
      </c>
      <c r="D12" t="str">
        <f>[7]A!$F578</f>
        <v>UNION SPORTIVE SAINT ANDRE</v>
      </c>
      <c r="E12" t="str">
        <f>[7]A!$J578</f>
        <v>05999012920</v>
      </c>
      <c r="F12">
        <v>1</v>
      </c>
      <c r="G12" t="str">
        <f>VLOOKUP(C12,[7]A!$D$2:$H$1235,5,FALSE)</f>
        <v>Adulte Masculin 40/49 ans</v>
      </c>
      <c r="J12" s="67">
        <v>1</v>
      </c>
      <c r="N12" s="14">
        <f>VLOOKUP(C12,Bilan!$B$4:$D$1469,3,FALSE)</f>
        <v>2202</v>
      </c>
      <c r="O12" s="14">
        <f t="shared" si="0"/>
        <v>16</v>
      </c>
      <c r="P12" s="50">
        <f>VLOOKUP(C12,Adultes!$C$2:$O$806,13,FALSE)</f>
        <v>16</v>
      </c>
      <c r="Q12" s="14">
        <f t="shared" si="1"/>
        <v>1</v>
      </c>
      <c r="R12" t="str">
        <f>VLOOKUP(C12,Adultes!$C$2:$P$806,14,FALSE)</f>
        <v>1</v>
      </c>
    </row>
    <row r="13" spans="1:18" x14ac:dyDescent="0.25">
      <c r="A13">
        <v>17</v>
      </c>
      <c r="B13">
        <v>2200</v>
      </c>
      <c r="C13" t="str">
        <f>[7]A!$D579</f>
        <v>LALEU TIMOTHEE</v>
      </c>
      <c r="D13" t="str">
        <f>[7]A!$F579</f>
        <v>UNION SPORTIVE SAINT ANDRE</v>
      </c>
      <c r="E13" t="str">
        <f>[7]A!$J579</f>
        <v>05999012921</v>
      </c>
      <c r="F13">
        <v>1</v>
      </c>
      <c r="G13" t="str">
        <f>VLOOKUP(C13,[7]A!$D$2:$H$1235,5,FALSE)</f>
        <v>Adulte Masculin 20/29 ans</v>
      </c>
      <c r="N13" s="14">
        <f>VLOOKUP(C13,Bilan!$B$4:$D$1469,3,FALSE)</f>
        <v>5175</v>
      </c>
      <c r="O13" s="14">
        <f t="shared" si="0"/>
        <v>17</v>
      </c>
      <c r="P13" s="50">
        <f>VLOOKUP(C13,Adultes!$C$2:$O$806,13,FALSE)</f>
        <v>17</v>
      </c>
      <c r="Q13" s="14">
        <f t="shared" si="1"/>
        <v>1</v>
      </c>
      <c r="R13" t="str">
        <f>VLOOKUP(C13,Adultes!$C$2:$P$806,14,FALSE)</f>
        <v>1</v>
      </c>
    </row>
    <row r="14" spans="1:18" x14ac:dyDescent="0.25">
      <c r="A14">
        <v>18</v>
      </c>
      <c r="B14">
        <v>2197</v>
      </c>
      <c r="C14" t="str">
        <f>[7]A!$D380</f>
        <v>DUFOUR JULIEN</v>
      </c>
      <c r="D14" t="str">
        <f>[7]A!$F380</f>
        <v>TEAM SPECIALIZED LILLE</v>
      </c>
      <c r="E14" t="str">
        <f>[7]A!$J380</f>
        <v>05999025680</v>
      </c>
      <c r="F14">
        <v>1</v>
      </c>
      <c r="G14" t="str">
        <f>VLOOKUP(C14,[7]A!$D$2:$H$1235,5,FALSE)</f>
        <v>Adulte Masculin 30/39 ans</v>
      </c>
      <c r="N14" s="14">
        <f>VLOOKUP(C14,Bilan!$B$4:$D$1469,3,FALSE)</f>
        <v>2197</v>
      </c>
      <c r="O14" s="14">
        <f t="shared" si="0"/>
        <v>18</v>
      </c>
      <c r="P14" s="50">
        <f>VLOOKUP(C14,Adultes!$C$2:$O$806,13,FALSE)</f>
        <v>18</v>
      </c>
      <c r="Q14" s="14">
        <f t="shared" si="1"/>
        <v>1</v>
      </c>
      <c r="R14" t="str">
        <f>VLOOKUP(C14,Adultes!$C$2:$P$806,14,FALSE)</f>
        <v>1</v>
      </c>
    </row>
    <row r="15" spans="1:18" x14ac:dyDescent="0.25">
      <c r="A15">
        <v>19</v>
      </c>
      <c r="B15">
        <v>2196</v>
      </c>
      <c r="C15" t="str">
        <f>[7]A!$D613</f>
        <v>LECOLIER STEPHANE</v>
      </c>
      <c r="D15" t="str">
        <f>[7]A!$F613</f>
        <v>TEAM SPECIALIZED LILLE</v>
      </c>
      <c r="E15" t="str">
        <f>[7]A!$J613</f>
        <v>05999080934</v>
      </c>
      <c r="F15">
        <v>1</v>
      </c>
      <c r="G15" t="str">
        <f>VLOOKUP(C15,[7]A!$D$2:$H$1235,5,FALSE)</f>
        <v>Adulte Masculin 40/49 ans</v>
      </c>
      <c r="N15" s="14">
        <f>VLOOKUP(C15,Bilan!$B$4:$D$1469,3,FALSE)</f>
        <v>2196</v>
      </c>
      <c r="O15" s="14">
        <f t="shared" si="0"/>
        <v>19</v>
      </c>
      <c r="P15" s="50">
        <f>VLOOKUP(C15,Adultes!$C$2:$O$806,13,FALSE)</f>
        <v>19</v>
      </c>
      <c r="Q15" s="14">
        <f t="shared" si="1"/>
        <v>1</v>
      </c>
      <c r="R15" t="str">
        <f>VLOOKUP(C15,Adultes!$C$2:$P$806,14,FALSE)</f>
        <v>1</v>
      </c>
    </row>
    <row r="16" spans="1:18" x14ac:dyDescent="0.25">
      <c r="A16">
        <v>22</v>
      </c>
      <c r="B16">
        <v>2154</v>
      </c>
      <c r="C16" t="str">
        <f>[7]A!$D141</f>
        <v>CANONNE STEVEN</v>
      </c>
      <c r="D16" t="str">
        <f>[7]A!$F141</f>
        <v>VELO SPRINT DE L'OSTREVENT - AUBERCHICOURT</v>
      </c>
      <c r="E16" t="str">
        <f>[7]A!$J141</f>
        <v>05999097829</v>
      </c>
      <c r="F16">
        <v>1</v>
      </c>
      <c r="G16" t="str">
        <f>VLOOKUP(C16,[7]A!$D$2:$H$1235,5,FALSE)</f>
        <v>Adulte Masculin 20/29 ans</v>
      </c>
      <c r="J16" s="67">
        <v>1</v>
      </c>
      <c r="N16" s="14">
        <f>VLOOKUP(C16,Bilan!$B$4:$D$1469,3,FALSE)</f>
        <v>2154</v>
      </c>
      <c r="O16" s="14">
        <f t="shared" si="0"/>
        <v>22</v>
      </c>
      <c r="P16" s="50">
        <f>VLOOKUP(C16,Adultes!$C$2:$O$806,13,FALSE)</f>
        <v>22</v>
      </c>
      <c r="Q16" s="14">
        <f t="shared" si="1"/>
        <v>1</v>
      </c>
      <c r="R16" t="str">
        <f>VLOOKUP(C16,Adultes!$C$2:$P$806,14,FALSE)</f>
        <v>1</v>
      </c>
    </row>
    <row r="17" spans="1:18" x14ac:dyDescent="0.25">
      <c r="A17">
        <v>23</v>
      </c>
      <c r="B17">
        <v>2224</v>
      </c>
      <c r="C17" t="str">
        <f>[7]A!$D294</f>
        <v>DELSAUX DAMIEN</v>
      </c>
      <c r="D17" t="str">
        <f>[7]A!$F294</f>
        <v>ENTENTE CYCLISTE DE FONTAINE AU BOIS</v>
      </c>
      <c r="E17" t="str">
        <f>[7]A!$J294</f>
        <v>05999111985</v>
      </c>
      <c r="F17">
        <v>1</v>
      </c>
      <c r="G17" t="str">
        <f>VLOOKUP(C17,[7]A!$D$2:$H$1235,5,FALSE)</f>
        <v>Adulte Masculin 20/29 ans</v>
      </c>
      <c r="N17" s="14">
        <f>VLOOKUP(C17,Bilan!$B$4:$D$1469,3,FALSE)</f>
        <v>2224</v>
      </c>
      <c r="O17" s="14">
        <f t="shared" si="0"/>
        <v>23</v>
      </c>
      <c r="P17" s="50">
        <f>VLOOKUP(C17,Adultes!$C$2:$O$806,13,FALSE)</f>
        <v>23</v>
      </c>
      <c r="Q17" s="14">
        <f t="shared" si="1"/>
        <v>1</v>
      </c>
      <c r="R17" t="str">
        <f>VLOOKUP(C17,Adultes!$C$2:$P$806,14,FALSE)</f>
        <v>1</v>
      </c>
    </row>
    <row r="18" spans="1:18" x14ac:dyDescent="0.25">
      <c r="A18">
        <v>24</v>
      </c>
      <c r="B18">
        <v>2222</v>
      </c>
      <c r="C18" t="str">
        <f>[7]A!$D76</f>
        <v>BLONDIAUX JULIEN</v>
      </c>
      <c r="D18" t="str">
        <f>[7]A!$F76</f>
        <v>CYCLING THUN L'EVEQUE</v>
      </c>
      <c r="E18" t="str">
        <f>[7]A!$J76</f>
        <v>05999064433</v>
      </c>
      <c r="F18">
        <v>1</v>
      </c>
      <c r="G18" t="str">
        <f>VLOOKUP(C18,[7]A!$D$2:$H$1235,5,FALSE)</f>
        <v>Adulte Masculin 30/39 ans</v>
      </c>
      <c r="N18" s="14">
        <f>VLOOKUP(C18,Bilan!$B$4:$D$1469,3,FALSE)</f>
        <v>2222</v>
      </c>
      <c r="O18" s="14">
        <f t="shared" si="0"/>
        <v>24</v>
      </c>
      <c r="P18" s="50">
        <f>VLOOKUP(C18,Adultes!$C$2:$O$806,13,FALSE)</f>
        <v>24</v>
      </c>
      <c r="Q18" s="14">
        <f t="shared" si="1"/>
        <v>1</v>
      </c>
      <c r="R18" t="str">
        <f>VLOOKUP(C18,Adultes!$C$2:$P$806,14,FALSE)</f>
        <v>1</v>
      </c>
    </row>
    <row r="19" spans="1:18" x14ac:dyDescent="0.25">
      <c r="A19">
        <v>25</v>
      </c>
      <c r="B19">
        <v>2212</v>
      </c>
      <c r="C19" t="str">
        <f>[7]A!$D323</f>
        <v>DESAILLY GEOFFREY</v>
      </c>
      <c r="D19" t="str">
        <f>[7]A!$F323</f>
        <v>CYCLO CLUB WAVRIN</v>
      </c>
      <c r="E19" t="str">
        <f>[7]A!$J323</f>
        <v>05996219752</v>
      </c>
      <c r="F19">
        <v>1</v>
      </c>
      <c r="G19" t="str">
        <f>VLOOKUP(C19,[7]A!$D$2:$H$1235,5,FALSE)</f>
        <v>Adulte Masculin 20/29 ans</v>
      </c>
      <c r="N19" s="14">
        <f>VLOOKUP(C19,Bilan!$B$4:$D$1469,3,FALSE)</f>
        <v>2212</v>
      </c>
      <c r="O19" s="14">
        <f t="shared" si="0"/>
        <v>25</v>
      </c>
      <c r="P19" s="50">
        <f>VLOOKUP(C19,Adultes!$C$2:$O$806,13,FALSE)</f>
        <v>25</v>
      </c>
      <c r="Q19" s="14">
        <f t="shared" si="1"/>
        <v>1</v>
      </c>
      <c r="R19" t="str">
        <f>VLOOKUP(C19,Adultes!$C$2:$P$806,14,FALSE)</f>
        <v>1</v>
      </c>
    </row>
    <row r="20" spans="1:18" x14ac:dyDescent="0.25">
      <c r="A20">
        <v>26</v>
      </c>
      <c r="B20">
        <v>2207</v>
      </c>
      <c r="C20" t="str">
        <f>[7]A!$D161</f>
        <v>CATILLON CYRIL</v>
      </c>
      <c r="D20" t="str">
        <f>[7]A!$F161</f>
        <v>ENTENTE CYCLISTE DE FONTAINE AU BOIS</v>
      </c>
      <c r="E20" t="str">
        <f>[7]A!$J161</f>
        <v>05994058192</v>
      </c>
      <c r="F20">
        <v>1</v>
      </c>
      <c r="G20" t="str">
        <f>VLOOKUP(C20,[7]A!$D$2:$H$1235,5,FALSE)</f>
        <v>Adulte Masculin 30/39 ans</v>
      </c>
      <c r="N20" s="14">
        <f>VLOOKUP(C20,Bilan!$B$4:$D$1469,3,FALSE)</f>
        <v>2207</v>
      </c>
      <c r="O20" s="14">
        <f t="shared" si="0"/>
        <v>26</v>
      </c>
      <c r="P20" s="50">
        <f>VLOOKUP(C20,Adultes!$C$2:$O$806,13,FALSE)</f>
        <v>26</v>
      </c>
      <c r="Q20" s="14">
        <f t="shared" si="1"/>
        <v>1</v>
      </c>
      <c r="R20" t="str">
        <f>VLOOKUP(C20,Adultes!$C$2:$P$806,14,FALSE)</f>
        <v>1</v>
      </c>
    </row>
    <row r="21" spans="1:18" x14ac:dyDescent="0.25">
      <c r="A21">
        <v>27</v>
      </c>
      <c r="B21">
        <v>2219</v>
      </c>
      <c r="C21" t="str">
        <f>[7]A!$D211</f>
        <v>CORNETTE STEPHANE</v>
      </c>
      <c r="D21" t="str">
        <f>[7]A!$F211</f>
        <v>TEAM BIKE PRESEAU</v>
      </c>
      <c r="E21" t="str">
        <f>[7]A!$J211</f>
        <v>05999028487</v>
      </c>
      <c r="F21">
        <v>1</v>
      </c>
      <c r="G21" t="str">
        <f>VLOOKUP(C21,[7]A!$D$2:$H$1235,5,FALSE)</f>
        <v>Adulte Masculin 30/39 ans</v>
      </c>
      <c r="J21" s="67">
        <v>1</v>
      </c>
      <c r="N21" s="14">
        <f>VLOOKUP(C21,Bilan!$B$4:$D$1469,3,FALSE)</f>
        <v>2219</v>
      </c>
      <c r="O21" s="14">
        <f t="shared" si="0"/>
        <v>27</v>
      </c>
      <c r="P21" s="50">
        <f>VLOOKUP(C21,Adultes!$C$2:$O$806,13,FALSE)</f>
        <v>27</v>
      </c>
      <c r="Q21" s="14">
        <f t="shared" si="1"/>
        <v>1</v>
      </c>
      <c r="R21" t="str">
        <f>VLOOKUP(C21,Adultes!$C$2:$P$806,14,FALSE)</f>
        <v>1</v>
      </c>
    </row>
    <row r="22" spans="1:18" x14ac:dyDescent="0.25">
      <c r="A22">
        <v>28</v>
      </c>
      <c r="B22">
        <v>1303</v>
      </c>
      <c r="C22" t="str">
        <f>[7]A!$D2</f>
        <v>AINI ISSAM</v>
      </c>
      <c r="D22" t="str">
        <f>[7]A!$F2</f>
        <v>ENTENTE CYCLISTE DE FONTAINE AU BOIS</v>
      </c>
      <c r="E22" t="str">
        <f>[7]A!$J2</f>
        <v>05994063020</v>
      </c>
      <c r="F22">
        <v>1</v>
      </c>
      <c r="G22" t="str">
        <f>VLOOKUP(C22,[7]A!$D$2:$H$1235,5,FALSE)</f>
        <v>Adulte Masculin 20/29 ans</v>
      </c>
      <c r="J22" s="67">
        <v>1</v>
      </c>
      <c r="N22" s="14">
        <f>VLOOKUP(C22,Bilan!$B$4:$D$1469,3,FALSE)</f>
        <v>1303</v>
      </c>
      <c r="O22" s="14">
        <f t="shared" si="0"/>
        <v>28</v>
      </c>
      <c r="P22" s="50">
        <f>VLOOKUP(C22,Adultes!$C$2:$O$806,13,FALSE)</f>
        <v>28</v>
      </c>
      <c r="Q22" s="14">
        <f t="shared" si="1"/>
        <v>1</v>
      </c>
      <c r="R22" t="str">
        <f>VLOOKUP(C22,Adultes!$C$2:$P$806,14,FALSE)</f>
        <v>1</v>
      </c>
    </row>
    <row r="23" spans="1:18" x14ac:dyDescent="0.25">
      <c r="A23">
        <v>29</v>
      </c>
      <c r="B23">
        <v>2176</v>
      </c>
      <c r="C23" t="str">
        <f>[7]A!$D743</f>
        <v>MORELLE YOHANN</v>
      </c>
      <c r="D23" t="str">
        <f>[7]A!$F743</f>
        <v>ENTENTE CYCLISTE DE FONTAINE AU BOIS</v>
      </c>
      <c r="E23" t="str">
        <f>[7]A!$J743</f>
        <v>05999024929</v>
      </c>
      <c r="F23">
        <v>1</v>
      </c>
      <c r="G23" t="str">
        <f>VLOOKUP(C23,[7]A!$D$2:$H$1235,5,FALSE)</f>
        <v>Adulte Masculin 30/39 ans</v>
      </c>
      <c r="N23" s="14">
        <f>VLOOKUP(C23,Bilan!$B$4:$D$1469,3,FALSE)</f>
        <v>2176</v>
      </c>
      <c r="O23" s="14">
        <f t="shared" si="0"/>
        <v>29</v>
      </c>
      <c r="P23" s="50">
        <f>VLOOKUP(C23,Adultes!$C$2:$O$806,13,FALSE)</f>
        <v>29</v>
      </c>
      <c r="Q23" s="14">
        <f t="shared" si="1"/>
        <v>1</v>
      </c>
      <c r="R23" t="str">
        <f>VLOOKUP(C23,Adultes!$C$2:$P$806,14,FALSE)</f>
        <v>1</v>
      </c>
    </row>
    <row r="24" spans="1:18" x14ac:dyDescent="0.25">
      <c r="A24">
        <v>31</v>
      </c>
      <c r="B24">
        <v>1271</v>
      </c>
      <c r="C24" t="str">
        <f>[7]A!$D690</f>
        <v>MARIN NICOLAS</v>
      </c>
      <c r="D24" t="str">
        <f>[7]A!$F690</f>
        <v>VELO CLUB DE L'ESCAUT ANZIN</v>
      </c>
      <c r="E24" t="str">
        <f>[7]A!$J690</f>
        <v>05999025738</v>
      </c>
      <c r="F24">
        <v>1</v>
      </c>
      <c r="G24" t="str">
        <f>VLOOKUP(C24,[7]A!$D$2:$H$1235,5,FALSE)</f>
        <v>Adulte Masculin 30/39 ans</v>
      </c>
      <c r="N24" s="14">
        <f>VLOOKUP(C24,Bilan!$B$4:$D$1469,3,FALSE)</f>
        <v>1271</v>
      </c>
      <c r="O24" s="14">
        <f t="shared" si="0"/>
        <v>31</v>
      </c>
      <c r="P24" s="50">
        <f>VLOOKUP(C24,Adultes!$C$2:$O$806,13,FALSE)</f>
        <v>31</v>
      </c>
      <c r="Q24" s="14">
        <f t="shared" si="1"/>
        <v>1</v>
      </c>
      <c r="R24" t="str">
        <f>VLOOKUP(C24,Adultes!$C$2:$P$806,14,FALSE)</f>
        <v>1</v>
      </c>
    </row>
    <row r="25" spans="1:18" x14ac:dyDescent="0.25">
      <c r="A25">
        <v>32</v>
      </c>
      <c r="B25">
        <v>144498</v>
      </c>
      <c r="C25" t="str">
        <f>[7]A!$D1017</f>
        <v>BERLAN REMY</v>
      </c>
      <c r="D25" t="str">
        <f>[7]A!$F1017</f>
        <v>MANQUEVILLE LILLERS CLUB CYCLISTE</v>
      </c>
      <c r="E25" t="str">
        <f>[7]A!$J1017</f>
        <v>06297087022</v>
      </c>
      <c r="F25">
        <v>1</v>
      </c>
      <c r="G25" t="str">
        <f>VLOOKUP(C25,[7]A!$D$2:$H$1235,5,FALSE)</f>
        <v>Adulte Masculin 17/19 ans</v>
      </c>
      <c r="N25" s="14">
        <f>VLOOKUP(C25,Bilan!$B$4:$D$1469,3,FALSE)</f>
        <v>144498</v>
      </c>
      <c r="O25" s="14">
        <f t="shared" si="0"/>
        <v>32</v>
      </c>
      <c r="P25" s="50">
        <f>VLOOKUP(C25,Adultes!$C$2:$O$806,13,FALSE)</f>
        <v>32</v>
      </c>
      <c r="Q25" s="14">
        <f t="shared" si="1"/>
        <v>1</v>
      </c>
      <c r="R25" t="str">
        <f>VLOOKUP(C25,Adultes!$C$2:$P$806,14,FALSE)</f>
        <v>1</v>
      </c>
    </row>
    <row r="26" spans="1:18" x14ac:dyDescent="0.25">
      <c r="A26">
        <v>33</v>
      </c>
      <c r="B26">
        <v>144310</v>
      </c>
      <c r="C26" t="str">
        <f>[7]A!$D1122</f>
        <v>PRUVOST CLEMENT</v>
      </c>
      <c r="D26" t="str">
        <f>[7]A!$F1122</f>
        <v>AGNY AMICALE LAIQUE</v>
      </c>
      <c r="E26" t="str">
        <f>[7]A!$J1122</f>
        <v>06204730362</v>
      </c>
      <c r="F26">
        <v>1</v>
      </c>
      <c r="G26" t="str">
        <f>VLOOKUP(C26,[7]A!$D$2:$H$1235,5,FALSE)</f>
        <v>Adulte Masculin 20/29 ans</v>
      </c>
      <c r="N26" s="14">
        <f>VLOOKUP(C26,Bilan!$B$4:$D$1469,3,FALSE)</f>
        <v>144310</v>
      </c>
      <c r="O26" s="14">
        <f t="shared" si="0"/>
        <v>33</v>
      </c>
      <c r="P26" s="50">
        <f>VLOOKUP(C26,Adultes!$C$2:$O$806,13,FALSE)</f>
        <v>33</v>
      </c>
      <c r="Q26" s="14">
        <f t="shared" si="1"/>
        <v>1</v>
      </c>
      <c r="R26" t="str">
        <f>VLOOKUP(C26,Adultes!$C$2:$P$806,14,FALSE)</f>
        <v>1</v>
      </c>
    </row>
    <row r="27" spans="1:18" x14ac:dyDescent="0.25">
      <c r="A27">
        <v>34</v>
      </c>
      <c r="B27">
        <v>2223</v>
      </c>
      <c r="C27" t="str">
        <f>[7]A!$D1037</f>
        <v>CHALAS JEAN PIERRE</v>
      </c>
      <c r="D27" t="str">
        <f>[7]A!$F1037</f>
        <v>ANNEQUIN CYCLING TEAM</v>
      </c>
      <c r="E27" t="str">
        <f>[7]A!$J1037</f>
        <v>06297098606</v>
      </c>
      <c r="F27">
        <v>1</v>
      </c>
      <c r="G27" t="str">
        <f>VLOOKUP(C27,[7]A!$D$2:$H$1235,5,FALSE)</f>
        <v>Adulte Masculin 50/59 ans</v>
      </c>
      <c r="N27" s="14">
        <f>VLOOKUP(C27,Bilan!$B$4:$D$1469,3,FALSE)</f>
        <v>2223</v>
      </c>
      <c r="O27" s="14">
        <f t="shared" si="0"/>
        <v>34</v>
      </c>
      <c r="P27" s="50">
        <f>VLOOKUP(C27,Adultes!$C$2:$O$806,13,FALSE)</f>
        <v>34</v>
      </c>
      <c r="Q27" s="14">
        <f t="shared" si="1"/>
        <v>1</v>
      </c>
      <c r="R27" t="str">
        <f>VLOOKUP(C27,Adultes!$C$2:$P$806,14,FALSE)</f>
        <v>1</v>
      </c>
    </row>
    <row r="28" spans="1:18" x14ac:dyDescent="0.25">
      <c r="A28" s="12">
        <v>35</v>
      </c>
      <c r="B28">
        <v>2216</v>
      </c>
      <c r="C28" t="str">
        <f>[7]A!$D1206</f>
        <v>GOBERT JEAN FRANCOIS</v>
      </c>
      <c r="D28" t="str">
        <f>[7]A!$F1206</f>
        <v>BIACHE ST VAAST VELO CLUB</v>
      </c>
      <c r="E28" t="str">
        <f>[7]A!$J1206</f>
        <v>06260031180</v>
      </c>
      <c r="F28">
        <v>1</v>
      </c>
      <c r="G28" t="str">
        <f>VLOOKUP(C28,[7]A!$D$2:$H$1235,5,FALSE)</f>
        <v>Adulte Masculin 40/49 ans</v>
      </c>
      <c r="N28" s="14">
        <f>VLOOKUP(C28,Bilan!$B$4:$D$1469,3,FALSE)</f>
        <v>2216</v>
      </c>
      <c r="O28" s="14">
        <f>A28</f>
        <v>35</v>
      </c>
      <c r="P28" s="50">
        <f>VLOOKUP(C28,Adultes!$C$2:$O$806,13,FALSE)</f>
        <v>35</v>
      </c>
      <c r="Q28" s="14">
        <f t="shared" si="1"/>
        <v>1</v>
      </c>
      <c r="R28" t="str">
        <f>VLOOKUP(C28,Adultes!$C$2:$P$806,14,FALSE)</f>
        <v>1</v>
      </c>
    </row>
    <row r="29" spans="1:18" x14ac:dyDescent="0.25">
      <c r="A29">
        <v>36</v>
      </c>
      <c r="B29">
        <v>1288</v>
      </c>
      <c r="C29" t="str">
        <f>[7]A!$D1063</f>
        <v>DUHAMEL ARNAUD</v>
      </c>
      <c r="D29" t="str">
        <f>[7]A!$F1063</f>
        <v>MERICOURT TEAM 2</v>
      </c>
      <c r="E29" t="str">
        <f>[7]A!$J1063</f>
        <v>06265605486</v>
      </c>
      <c r="F29">
        <v>1</v>
      </c>
      <c r="G29" t="str">
        <f>VLOOKUP(C29,[7]A!$D$2:$H$1235,5,FALSE)</f>
        <v>Adulte Masculin 40/49 ans</v>
      </c>
      <c r="J29" s="67">
        <v>1</v>
      </c>
      <c r="N29" s="14">
        <f>VLOOKUP(C29,Bilan!$B$4:$D$1469,3,FALSE)</f>
        <v>1288</v>
      </c>
      <c r="O29" s="14">
        <f t="shared" si="0"/>
        <v>36</v>
      </c>
      <c r="P29" s="50">
        <f>VLOOKUP(C29,Adultes!$C$2:$O$806,13,FALSE)</f>
        <v>36</v>
      </c>
      <c r="Q29" s="14">
        <f t="shared" si="1"/>
        <v>1</v>
      </c>
      <c r="R29" t="str">
        <f>VLOOKUP(C29,Adultes!$C$2:$P$806,14,FALSE)</f>
        <v>1</v>
      </c>
    </row>
    <row r="30" spans="1:18" x14ac:dyDescent="0.25">
      <c r="A30">
        <v>37</v>
      </c>
      <c r="B30">
        <v>1252</v>
      </c>
      <c r="C30" t="str">
        <f>[7]A!$D346</f>
        <v>DI STAZIO GIUSEPPE PINO</v>
      </c>
      <c r="D30" t="str">
        <f>[7]A!$F346</f>
        <v>NEW TEAM MAULDE</v>
      </c>
      <c r="E30" t="str">
        <f>[7]A!$J346</f>
        <v>05999059180</v>
      </c>
      <c r="F30">
        <v>1</v>
      </c>
      <c r="G30" t="str">
        <f>VLOOKUP(C30,[7]A!$D$2:$H$1235,5,FALSE)</f>
        <v>Adulte Masculin 30/39 ans</v>
      </c>
      <c r="N30" s="14">
        <f>VLOOKUP(C30,Bilan!$B$4:$D$1469,3,FALSE)</f>
        <v>1252</v>
      </c>
      <c r="O30" s="14">
        <f t="shared" si="0"/>
        <v>37</v>
      </c>
      <c r="P30" s="50">
        <f>VLOOKUP(C30,Adultes!$C$2:$O$806,13,FALSE)</f>
        <v>37</v>
      </c>
      <c r="Q30" s="14">
        <f t="shared" si="1"/>
        <v>1</v>
      </c>
      <c r="R30" t="str">
        <f>VLOOKUP(C30,Adultes!$C$2:$P$806,14,FALSE)</f>
        <v>1</v>
      </c>
    </row>
    <row r="31" spans="1:18" x14ac:dyDescent="0.25">
      <c r="A31">
        <v>38</v>
      </c>
      <c r="B31">
        <v>144356</v>
      </c>
      <c r="C31" t="str">
        <f>[7]A!$D17</f>
        <v>ANTON LUDOVIC</v>
      </c>
      <c r="D31" t="str">
        <f>[7]A!$F17</f>
        <v>NEW TEAM MAULDE</v>
      </c>
      <c r="E31" t="str">
        <f>[7]A!$J17</f>
        <v>05999023281</v>
      </c>
      <c r="F31">
        <v>1</v>
      </c>
      <c r="G31" t="str">
        <f>VLOOKUP(C31,[7]A!$D$2:$H$1235,5,FALSE)</f>
        <v>Adulte Masculin 30/39 ans</v>
      </c>
      <c r="J31" s="67">
        <v>1</v>
      </c>
      <c r="N31" s="14">
        <f>VLOOKUP(C31,Bilan!$B$4:$D$1469,3,FALSE)</f>
        <v>144356</v>
      </c>
      <c r="O31" s="14">
        <f t="shared" si="0"/>
        <v>38</v>
      </c>
      <c r="P31" s="50">
        <f>VLOOKUP(C31,Adultes!$C$2:$O$806,13,FALSE)</f>
        <v>38</v>
      </c>
      <c r="Q31" s="14">
        <f t="shared" si="1"/>
        <v>1</v>
      </c>
      <c r="R31" t="str">
        <f>VLOOKUP(C31,Adultes!$C$2:$P$806,14,FALSE)</f>
        <v>1</v>
      </c>
    </row>
    <row r="32" spans="1:18" x14ac:dyDescent="0.25">
      <c r="A32">
        <v>39</v>
      </c>
      <c r="B32">
        <v>144397</v>
      </c>
      <c r="C32" t="str">
        <f>[7]A!$D334</f>
        <v>DEVILLE ANDY</v>
      </c>
      <c r="D32" t="str">
        <f>[7]A!$F334</f>
        <v>T.C.S.P. 59 - FERRIERE LA GRANDE</v>
      </c>
      <c r="E32" t="str">
        <f>[7]A!$J334</f>
        <v>05999029318</v>
      </c>
      <c r="F32">
        <v>1</v>
      </c>
      <c r="G32" t="str">
        <f>VLOOKUP(C32,[7]A!$D$2:$H$1235,5,FALSE)</f>
        <v>Adulte Masculin 30/39 ans</v>
      </c>
      <c r="J32" s="67">
        <v>1</v>
      </c>
      <c r="N32" s="14">
        <f>VLOOKUP(C32,Bilan!$B$4:$D$1469,3,FALSE)</f>
        <v>144397</v>
      </c>
      <c r="O32" s="14">
        <f t="shared" si="0"/>
        <v>39</v>
      </c>
      <c r="P32" s="50">
        <f>VLOOKUP(C32,Adultes!$C$2:$O$806,13,FALSE)</f>
        <v>39</v>
      </c>
      <c r="Q32" s="14">
        <f t="shared" si="1"/>
        <v>1</v>
      </c>
      <c r="R32" t="str">
        <f>VLOOKUP(C32,Adultes!$C$2:$P$806,14,FALSE)</f>
        <v>1</v>
      </c>
    </row>
    <row r="33" spans="1:18" x14ac:dyDescent="0.25">
      <c r="A33">
        <v>40</v>
      </c>
      <c r="B33">
        <v>1322</v>
      </c>
      <c r="C33" t="str">
        <f>[7]A!$D42</f>
        <v>BAZIN DONATIEN</v>
      </c>
      <c r="D33" t="str">
        <f>[7]A!$F42</f>
        <v>ETOILE CYCLISTE FEIGNIES</v>
      </c>
      <c r="E33" t="str">
        <f>[7]A!$J42</f>
        <v>05996219554</v>
      </c>
      <c r="F33">
        <v>1</v>
      </c>
      <c r="G33" t="str">
        <f>VLOOKUP(C33,[7]A!$D$2:$H$1235,5,FALSE)</f>
        <v>Adulte Masculin 20/29 ans</v>
      </c>
      <c r="J33" s="67">
        <v>1</v>
      </c>
      <c r="N33" s="14">
        <f>VLOOKUP(C33,Bilan!$B$4:$D$1469,3,FALSE)</f>
        <v>1322</v>
      </c>
      <c r="O33" s="14">
        <f t="shared" si="0"/>
        <v>40</v>
      </c>
      <c r="P33" s="50">
        <f>VLOOKUP(C33,Adultes!$C$2:$O$806,13,FALSE)</f>
        <v>40</v>
      </c>
      <c r="Q33" s="14">
        <f t="shared" si="1"/>
        <v>1</v>
      </c>
      <c r="R33" t="str">
        <f>VLOOKUP(C33,Adultes!$C$2:$P$806,14,FALSE)</f>
        <v>1</v>
      </c>
    </row>
    <row r="34" spans="1:18" x14ac:dyDescent="0.25">
      <c r="A34">
        <v>41</v>
      </c>
      <c r="B34">
        <v>144412</v>
      </c>
      <c r="C34" t="str">
        <f>[7]A!$D291</f>
        <v>DELROT GREGORY</v>
      </c>
      <c r="D34" t="str">
        <f>[7]A!$F291</f>
        <v>ETOILE CYCLISTE FEIGNIES</v>
      </c>
      <c r="E34" t="str">
        <f>[7]A!$J291</f>
        <v>05999062632</v>
      </c>
      <c r="F34">
        <v>1</v>
      </c>
      <c r="G34" t="str">
        <f>VLOOKUP(C34,[7]A!$D$2:$H$1235,5,FALSE)</f>
        <v>Adulte Masculin 50/59 ans</v>
      </c>
      <c r="N34" s="14">
        <f>VLOOKUP(C34,Bilan!$B$4:$D$1469,3,FALSE)</f>
        <v>144412</v>
      </c>
      <c r="O34" s="14">
        <f t="shared" si="0"/>
        <v>41</v>
      </c>
      <c r="P34" s="50">
        <f>VLOOKUP(C34,Adultes!$C$2:$O$806,13,FALSE)</f>
        <v>41</v>
      </c>
      <c r="Q34" s="14">
        <f t="shared" si="1"/>
        <v>1</v>
      </c>
      <c r="R34" t="str">
        <f>VLOOKUP(C34,Adultes!$C$2:$P$806,14,FALSE)</f>
        <v>1</v>
      </c>
    </row>
    <row r="35" spans="1:18" x14ac:dyDescent="0.25">
      <c r="A35">
        <v>42</v>
      </c>
      <c r="B35">
        <v>144438</v>
      </c>
      <c r="C35" t="str">
        <f>[7]A!$D432</f>
        <v>FONTAINE THOMAS</v>
      </c>
      <c r="D35" t="str">
        <f>[7]A!$F432</f>
        <v>ETOILE CYCLISTE FEIGNIES</v>
      </c>
      <c r="E35" t="str">
        <f>[7]A!$J432</f>
        <v>05999024844</v>
      </c>
      <c r="F35">
        <v>1</v>
      </c>
      <c r="G35" t="str">
        <f>VLOOKUP(C35,[7]A!$D$2:$H$1235,5,FALSE)</f>
        <v>Adulte Masculin 40/49 ans</v>
      </c>
      <c r="J35" s="67">
        <v>1</v>
      </c>
      <c r="N35" s="14">
        <f>VLOOKUP(C35,Bilan!$B$4:$D$1469,3,FALSE)</f>
        <v>144438</v>
      </c>
      <c r="O35" s="14">
        <f t="shared" si="0"/>
        <v>42</v>
      </c>
      <c r="P35" s="50">
        <f>VLOOKUP(C35,Adultes!$C$2:$O$806,13,FALSE)</f>
        <v>42</v>
      </c>
      <c r="Q35" s="14">
        <f t="shared" si="1"/>
        <v>1</v>
      </c>
      <c r="R35" t="str">
        <f>VLOOKUP(C35,Adultes!$C$2:$P$806,14,FALSE)</f>
        <v>1</v>
      </c>
    </row>
    <row r="36" spans="1:18" x14ac:dyDescent="0.25">
      <c r="A36">
        <v>44</v>
      </c>
      <c r="B36">
        <v>144591</v>
      </c>
      <c r="C36" t="str">
        <f>[7]A!$D531</f>
        <v>HORCHOLLE RÉMI</v>
      </c>
      <c r="D36" t="str">
        <f>[7]A!$F531</f>
        <v>ETOILE CYCLISTE FEIGNIES</v>
      </c>
      <c r="E36" t="str">
        <f>[7]A!$J531</f>
        <v>05994058221</v>
      </c>
      <c r="F36">
        <v>1</v>
      </c>
      <c r="G36" t="str">
        <f>VLOOKUP(C36,[7]A!$D$2:$H$1235,5,FALSE)</f>
        <v>Adulte Masculin 30/39 ans</v>
      </c>
      <c r="N36" s="14">
        <f>VLOOKUP(C36,Bilan!$B$4:$D$1469,3,FALSE)</f>
        <v>144591</v>
      </c>
      <c r="O36" s="14">
        <f t="shared" si="0"/>
        <v>44</v>
      </c>
      <c r="P36" s="50">
        <f>VLOOKUP(C36,Adultes!$C$2:$O$806,13,FALSE)</f>
        <v>44</v>
      </c>
      <c r="Q36" s="14">
        <f t="shared" si="1"/>
        <v>1</v>
      </c>
      <c r="R36" t="str">
        <f>VLOOKUP(C36,Adultes!$C$2:$P$806,14,FALSE)</f>
        <v>1</v>
      </c>
    </row>
    <row r="37" spans="1:18" x14ac:dyDescent="0.25">
      <c r="A37">
        <v>47</v>
      </c>
      <c r="B37">
        <v>144544</v>
      </c>
      <c r="C37" t="str">
        <f>[7]A!$D18</f>
        <v>ARDHUIN JEROME</v>
      </c>
      <c r="D37" t="str">
        <f>[7]A!$F18</f>
        <v>ENTENTE CYCLISTE DE FONTAINE AU BOIS</v>
      </c>
      <c r="E37" t="str">
        <f>[7]A!$J18</f>
        <v>05999068493</v>
      </c>
      <c r="F37">
        <v>1</v>
      </c>
      <c r="G37" t="str">
        <f>VLOOKUP(C37,[7]A!$D$2:$H$1235,5,FALSE)</f>
        <v>Adulte Masculin 40/49 ans</v>
      </c>
      <c r="N37" s="14">
        <f>VLOOKUP(C37,Bilan!$B$4:$D$1469,3,FALSE)</f>
        <v>144544</v>
      </c>
      <c r="O37" s="14">
        <f t="shared" si="0"/>
        <v>47</v>
      </c>
      <c r="P37" s="50">
        <f>VLOOKUP(C37,Adultes!$C$2:$O$806,13,FALSE)</f>
        <v>47</v>
      </c>
      <c r="Q37" s="14">
        <f t="shared" si="1"/>
        <v>1</v>
      </c>
      <c r="R37" t="str">
        <f>VLOOKUP(C37,Adultes!$C$2:$P$806,14,FALSE)</f>
        <v>1</v>
      </c>
    </row>
    <row r="38" spans="1:18" x14ac:dyDescent="0.25">
      <c r="A38">
        <v>48</v>
      </c>
      <c r="B38">
        <v>144299</v>
      </c>
      <c r="C38" t="str">
        <f>[7]A!$D1020</f>
        <v>BLANPAIN KEVIN</v>
      </c>
      <c r="D38" t="str">
        <f>[7]A!$F1020</f>
        <v>MANQUEVILLE LILLERS CLUB CYCLISTE</v>
      </c>
      <c r="E38" t="str">
        <f>[7]A!$J1020</f>
        <v>06297096176</v>
      </c>
      <c r="F38">
        <v>1</v>
      </c>
      <c r="G38" t="str">
        <f>VLOOKUP(C38,[7]A!$D$2:$H$1235,5,FALSE)</f>
        <v>Adulte Masculin 30/39 ans</v>
      </c>
      <c r="N38" s="14">
        <f>VLOOKUP(C38,Bilan!$B$4:$D$1469,3,FALSE)</f>
        <v>144299</v>
      </c>
      <c r="O38" s="14">
        <f t="shared" si="0"/>
        <v>48</v>
      </c>
      <c r="P38" s="50">
        <f>VLOOKUP(C38,Adultes!$C$2:$O$806,13,FALSE)</f>
        <v>48</v>
      </c>
      <c r="Q38" s="14">
        <f t="shared" si="1"/>
        <v>1</v>
      </c>
      <c r="R38" t="str">
        <f>VLOOKUP(C38,Adultes!$C$2:$P$806,14,FALSE)</f>
        <v>1</v>
      </c>
    </row>
    <row r="39" spans="1:18" x14ac:dyDescent="0.25">
      <c r="A39">
        <v>49</v>
      </c>
      <c r="B39">
        <v>2945</v>
      </c>
      <c r="C39" t="str">
        <f>[7]A!$D61</f>
        <v>BERTHIER ANTOINE</v>
      </c>
      <c r="D39" t="str">
        <f>[7]A!$F61</f>
        <v>ETOILE CYCLISTE LIEU ST AMAND</v>
      </c>
      <c r="E39" t="str">
        <f>[7]A!$J61</f>
        <v>05999093901</v>
      </c>
      <c r="F39">
        <v>1</v>
      </c>
      <c r="G39" t="str">
        <f>VLOOKUP(C39,[7]A!$D$2:$H$1235,5,FALSE)</f>
        <v>Adulte Masculin 20/29 ans</v>
      </c>
      <c r="N39" s="14">
        <f>VLOOKUP(C39,Bilan!$B$4:$D$1469,3,FALSE)</f>
        <v>2945</v>
      </c>
      <c r="O39" s="14">
        <f t="shared" si="0"/>
        <v>49</v>
      </c>
      <c r="P39" s="50">
        <f>VLOOKUP(C39,Adultes!$C$2:$O$806,13,FALSE)</f>
        <v>49</v>
      </c>
      <c r="Q39" s="14">
        <f t="shared" si="1"/>
        <v>1</v>
      </c>
      <c r="R39" t="str">
        <f>VLOOKUP(C39,Adultes!$C$2:$P$806,14,FALSE)</f>
        <v>1</v>
      </c>
    </row>
    <row r="40" spans="1:18" x14ac:dyDescent="0.25">
      <c r="A40">
        <v>50</v>
      </c>
      <c r="B40">
        <v>2943</v>
      </c>
      <c r="C40" t="str">
        <f>[7]A!$D62</f>
        <v>BERTHIER THIBAUT</v>
      </c>
      <c r="D40" t="str">
        <f>[7]A!$F62</f>
        <v>ETOILE CYCLISTE LIEU ST AMAND</v>
      </c>
      <c r="E40" t="str">
        <f>[7]A!$J62</f>
        <v>05996215523</v>
      </c>
      <c r="F40">
        <v>1</v>
      </c>
      <c r="G40" t="str">
        <f>VLOOKUP(C40,[7]A!$D$2:$H$1235,5,FALSE)</f>
        <v>Adulte Masculin 20/29 ans</v>
      </c>
      <c r="J40" s="67">
        <v>1</v>
      </c>
      <c r="N40" s="14">
        <f>VLOOKUP(C40,Bilan!$B$4:$D$1469,3,FALSE)</f>
        <v>2943</v>
      </c>
      <c r="O40" s="14">
        <f t="shared" si="0"/>
        <v>50</v>
      </c>
      <c r="P40" s="50">
        <f>VLOOKUP(C40,Adultes!$C$2:$O$806,13,FALSE)</f>
        <v>50</v>
      </c>
      <c r="Q40" s="14">
        <f t="shared" si="1"/>
        <v>1</v>
      </c>
      <c r="R40" t="str">
        <f>VLOOKUP(C40,Adultes!$C$2:$P$806,14,FALSE)</f>
        <v>1</v>
      </c>
    </row>
    <row r="41" spans="1:18" x14ac:dyDescent="0.25">
      <c r="A41">
        <v>51</v>
      </c>
      <c r="B41">
        <v>2946</v>
      </c>
      <c r="C41" t="str">
        <f>[7]A!$D99</f>
        <v>BOURGEOIS SYLVAIN</v>
      </c>
      <c r="D41" t="str">
        <f>[7]A!$F99</f>
        <v>ETOILE CYCLISTE LIEU ST AMAND</v>
      </c>
      <c r="E41" t="str">
        <f>[7]A!$J99</f>
        <v>05999018955</v>
      </c>
      <c r="F41">
        <v>1</v>
      </c>
      <c r="G41" t="str">
        <f>VLOOKUP(C41,[7]A!$D$2:$H$1235,5,FALSE)</f>
        <v>Adulte Masculin 50/59 ans</v>
      </c>
      <c r="J41" s="67">
        <v>1</v>
      </c>
      <c r="N41" s="14">
        <f>VLOOKUP(C41,Bilan!$B$4:$D$1469,3,FALSE)</f>
        <v>2946</v>
      </c>
      <c r="O41" s="14">
        <f t="shared" si="0"/>
        <v>51</v>
      </c>
      <c r="P41" s="50">
        <f>VLOOKUP(C41,Adultes!$C$2:$O$806,13,FALSE)</f>
        <v>51</v>
      </c>
      <c r="Q41" s="14">
        <f t="shared" si="1"/>
        <v>1</v>
      </c>
      <c r="R41" t="str">
        <f>VLOOKUP(C41,Adultes!$C$2:$P$806,14,FALSE)</f>
        <v>1</v>
      </c>
    </row>
    <row r="42" spans="1:18" x14ac:dyDescent="0.25">
      <c r="A42">
        <v>52</v>
      </c>
      <c r="B42">
        <v>2947</v>
      </c>
      <c r="C42" t="str">
        <f>[7]A!$D585</f>
        <v>LAMERAND MICHAEL</v>
      </c>
      <c r="D42" t="str">
        <f>[7]A!$F585</f>
        <v>ETOILE CYCLISTE LIEU ST AMAND</v>
      </c>
      <c r="E42" t="str">
        <f>[7]A!$J585</f>
        <v>05999016681</v>
      </c>
      <c r="F42">
        <v>1</v>
      </c>
      <c r="G42" t="str">
        <f>VLOOKUP(C42,[7]A!$D$2:$H$1235,5,FALSE)</f>
        <v>Adulte Masculin 30/39 ans</v>
      </c>
      <c r="N42" s="14">
        <f>VLOOKUP(C42,Bilan!$B$4:$D$1469,3,FALSE)</f>
        <v>2947</v>
      </c>
      <c r="O42" s="14">
        <f t="shared" si="0"/>
        <v>52</v>
      </c>
      <c r="P42" s="50">
        <f>VLOOKUP(C42,Adultes!$C$2:$O$806,13,FALSE)</f>
        <v>52</v>
      </c>
      <c r="Q42" s="14">
        <f t="shared" si="1"/>
        <v>1</v>
      </c>
      <c r="R42" t="str">
        <f>VLOOKUP(C42,Adultes!$C$2:$P$806,14,FALSE)</f>
        <v>1</v>
      </c>
    </row>
    <row r="43" spans="1:18" x14ac:dyDescent="0.25">
      <c r="A43">
        <v>53</v>
      </c>
      <c r="B43">
        <v>2948</v>
      </c>
      <c r="C43" t="str">
        <f>[7]A!$D979</f>
        <v>VEAUX CORENTIN</v>
      </c>
      <c r="D43" t="str">
        <f>[7]A!$F979</f>
        <v>ETOILE CYCLISTE LIEU ST AMAND</v>
      </c>
      <c r="E43" t="str">
        <f>[7]A!$J979</f>
        <v>05999069150</v>
      </c>
      <c r="F43">
        <v>1</v>
      </c>
      <c r="G43" t="str">
        <f>VLOOKUP(C43,[7]A!$D$2:$H$1235,5,FALSE)</f>
        <v>Adulte Masculin 20/29 ans</v>
      </c>
      <c r="N43" s="14">
        <f>VLOOKUP(C43,Bilan!$B$4:$D$1469,3,FALSE)</f>
        <v>2948</v>
      </c>
      <c r="O43" s="14">
        <f t="shared" si="0"/>
        <v>53</v>
      </c>
      <c r="P43" s="50">
        <f>VLOOKUP(C43,Adultes!$C$2:$O$806,13,FALSE)</f>
        <v>53</v>
      </c>
      <c r="Q43" s="14">
        <f t="shared" si="1"/>
        <v>1</v>
      </c>
      <c r="R43" t="str">
        <f>VLOOKUP(C43,Adultes!$C$2:$P$806,14,FALSE)</f>
        <v>1</v>
      </c>
    </row>
    <row r="44" spans="1:18" x14ac:dyDescent="0.25">
      <c r="A44">
        <v>54</v>
      </c>
      <c r="B44">
        <v>3140</v>
      </c>
      <c r="C44" t="str">
        <f>[7]A!$D422</f>
        <v>FLAHAUT DENIS</v>
      </c>
      <c r="D44" t="str">
        <f>[7]A!$F422</f>
        <v>ETOILE CYCLISTE LIEU ST AMAND</v>
      </c>
      <c r="E44" t="str">
        <f>[7]A!$J422</f>
        <v>05999120514</v>
      </c>
      <c r="F44">
        <v>1</v>
      </c>
      <c r="G44" t="str">
        <f>VLOOKUP(C44,[7]A!$D$2:$H$1235,5,FALSE)</f>
        <v>Adulte Masculin 40/49 ans</v>
      </c>
      <c r="N44" s="14">
        <f>VLOOKUP(C44,Bilan!$B$4:$D$1469,3,FALSE)</f>
        <v>3140</v>
      </c>
      <c r="O44" s="14">
        <f t="shared" si="0"/>
        <v>54</v>
      </c>
      <c r="P44" s="50">
        <f>VLOOKUP(C44,Adultes!$C$2:$O$806,13,FALSE)</f>
        <v>54</v>
      </c>
      <c r="Q44" s="14">
        <f t="shared" si="1"/>
        <v>1</v>
      </c>
      <c r="R44" t="str">
        <f>VLOOKUP(C44,Adultes!$C$2:$P$806,14,FALSE)</f>
        <v>1</v>
      </c>
    </row>
    <row r="45" spans="1:18" x14ac:dyDescent="0.25">
      <c r="A45">
        <v>55</v>
      </c>
      <c r="B45">
        <v>144503</v>
      </c>
      <c r="C45" t="str">
        <f>[7]A!$D666</f>
        <v>LINDAUER FLORIAN</v>
      </c>
      <c r="D45" t="str">
        <f>[7]A!$F666</f>
        <v>ETOILE CYCLISTE LIEU ST AMAND</v>
      </c>
      <c r="E45" t="str">
        <f>[7]A!$J666</f>
        <v>05999108843</v>
      </c>
      <c r="F45">
        <v>1</v>
      </c>
      <c r="G45" t="str">
        <f>VLOOKUP(C45,[7]A!$D$2:$H$1235,5,FALSE)</f>
        <v>Adulte Masculin 20/29 ans</v>
      </c>
      <c r="N45" s="14">
        <f>VLOOKUP(C45,Bilan!$B$4:$D$1469,3,FALSE)</f>
        <v>144503</v>
      </c>
      <c r="O45" s="14">
        <f t="shared" si="0"/>
        <v>55</v>
      </c>
      <c r="P45" s="50">
        <f>VLOOKUP(C45,Adultes!$C$2:$O$806,13,FALSE)</f>
        <v>55</v>
      </c>
      <c r="Q45" s="14">
        <f t="shared" si="1"/>
        <v>1</v>
      </c>
      <c r="R45" t="str">
        <f>VLOOKUP(C45,Adultes!$C$2:$P$806,14,FALSE)</f>
        <v>1</v>
      </c>
    </row>
    <row r="46" spans="1:18" x14ac:dyDescent="0.25">
      <c r="A46">
        <v>56</v>
      </c>
      <c r="B46">
        <v>144424</v>
      </c>
      <c r="C46" t="str">
        <f>[7]A!$D581</f>
        <v>LAMARCHE FRANCK</v>
      </c>
      <c r="D46" t="str">
        <f>[7]A!$F581</f>
        <v>TEAM DECOPUB PROVILLE</v>
      </c>
      <c r="E46" t="str">
        <f>[7]A!$J581</f>
        <v>05999025273</v>
      </c>
      <c r="F46">
        <v>1</v>
      </c>
      <c r="G46" t="str">
        <f>VLOOKUP(C46,[7]A!$D$2:$H$1235,5,FALSE)</f>
        <v>Adulte Masculin 50/59 ans</v>
      </c>
      <c r="J46" s="67">
        <v>1</v>
      </c>
      <c r="N46" s="14">
        <f>VLOOKUP(C46,Bilan!$B$4:$D$1469,3,FALSE)</f>
        <v>144424</v>
      </c>
      <c r="O46" s="14">
        <f t="shared" si="0"/>
        <v>56</v>
      </c>
      <c r="P46" s="50">
        <f>VLOOKUP(C46,Adultes!$C$2:$O$806,13,FALSE)</f>
        <v>56</v>
      </c>
      <c r="Q46" s="14">
        <f t="shared" si="1"/>
        <v>1</v>
      </c>
      <c r="R46" t="str">
        <f>VLOOKUP(C46,Adultes!$C$2:$P$806,14,FALSE)</f>
        <v>1</v>
      </c>
    </row>
    <row r="47" spans="1:18" x14ac:dyDescent="0.25">
      <c r="A47">
        <v>57</v>
      </c>
      <c r="B47">
        <v>144258</v>
      </c>
      <c r="C47" t="str">
        <f>[7]A!$D284</f>
        <v>DELOBELLE OLIVIER</v>
      </c>
      <c r="D47" t="str">
        <f>[7]A!$F284</f>
        <v>UNION SPORTIVE SAINT ANDRE</v>
      </c>
      <c r="E47" t="str">
        <f>[7]A!$J284</f>
        <v>05999025259</v>
      </c>
      <c r="F47">
        <v>1</v>
      </c>
      <c r="G47" t="str">
        <f>VLOOKUP(C47,[7]A!$D$2:$H$1235,5,FALSE)</f>
        <v>Adulte Masculin 30/39 ans</v>
      </c>
      <c r="J47" s="67">
        <v>1</v>
      </c>
      <c r="N47" s="14">
        <f>VLOOKUP(C47,Bilan!$B$4:$D$1469,3,FALSE)</f>
        <v>144258</v>
      </c>
      <c r="O47" s="14">
        <f t="shared" si="0"/>
        <v>57</v>
      </c>
      <c r="P47" s="50">
        <f>VLOOKUP(C47,Adultes!$C$2:$O$806,13,FALSE)</f>
        <v>57</v>
      </c>
      <c r="Q47" s="14">
        <f t="shared" si="1"/>
        <v>1</v>
      </c>
      <c r="R47" t="str">
        <f>VLOOKUP(C47,Adultes!$C$2:$P$806,14,FALSE)</f>
        <v>1</v>
      </c>
    </row>
    <row r="48" spans="1:18" x14ac:dyDescent="0.25">
      <c r="A48">
        <v>58</v>
      </c>
      <c r="B48">
        <v>144279</v>
      </c>
      <c r="C48" t="str">
        <f>[7]A!$D756</f>
        <v>MURRUZZU AURELIEN</v>
      </c>
      <c r="D48" t="str">
        <f>[7]A!$F756</f>
        <v>UNION SPORTIVE SAINT ANDRE</v>
      </c>
      <c r="E48" t="str">
        <f>[7]A!$J756</f>
        <v>05999021232</v>
      </c>
      <c r="F48">
        <v>1</v>
      </c>
      <c r="G48" t="str">
        <f>VLOOKUP(C48,[7]A!$D$2:$H$1235,5,FALSE)</f>
        <v>Adulte Masculin 40/49 ans</v>
      </c>
      <c r="N48" s="14">
        <f>VLOOKUP(C48,Bilan!$B$4:$D$1469,3,FALSE)</f>
        <v>144279</v>
      </c>
      <c r="O48" s="14">
        <f t="shared" si="0"/>
        <v>58</v>
      </c>
      <c r="P48" s="50">
        <f>VLOOKUP(C48,Adultes!$C$2:$O$806,13,FALSE)</f>
        <v>58</v>
      </c>
      <c r="Q48" s="14">
        <f t="shared" si="1"/>
        <v>1</v>
      </c>
      <c r="R48" t="str">
        <f>VLOOKUP(C48,Adultes!$C$2:$P$806,14,FALSE)</f>
        <v>1</v>
      </c>
    </row>
    <row r="49" spans="1:18" x14ac:dyDescent="0.25">
      <c r="A49">
        <v>59</v>
      </c>
      <c r="B49">
        <v>2939</v>
      </c>
      <c r="C49" t="str">
        <f>[7]A!$D255</f>
        <v>DECROIX JORDAN</v>
      </c>
      <c r="D49" t="str">
        <f>[7]A!$F255</f>
        <v>ENTENTE CYCLISTE DE FONTAINE AU BOIS</v>
      </c>
      <c r="E49" t="str">
        <f>[7]A!$J255</f>
        <v>05999109587</v>
      </c>
      <c r="F49">
        <v>1</v>
      </c>
      <c r="G49" t="str">
        <f>VLOOKUP(C49,[7]A!$D$2:$H$1235,5,FALSE)</f>
        <v>Adulte Masculin 20/29 ans</v>
      </c>
      <c r="N49" s="14">
        <f>VLOOKUP(C49,Bilan!$B$4:$D$1469,3,FALSE)</f>
        <v>2939</v>
      </c>
      <c r="O49" s="14">
        <f t="shared" si="0"/>
        <v>59</v>
      </c>
      <c r="P49" s="50">
        <f>VLOOKUP(C49,Adultes!$C$2:$O$806,13,FALSE)</f>
        <v>59</v>
      </c>
      <c r="Q49" s="14">
        <f t="shared" si="1"/>
        <v>1</v>
      </c>
      <c r="R49" t="str">
        <f>VLOOKUP(C49,Adultes!$C$2:$P$806,14,FALSE)</f>
        <v>1</v>
      </c>
    </row>
    <row r="50" spans="1:18" x14ac:dyDescent="0.25">
      <c r="A50">
        <v>60</v>
      </c>
      <c r="B50">
        <v>2919</v>
      </c>
      <c r="C50" t="str">
        <f>[7]A!$D510</f>
        <v>HAVET SEBASTIEN</v>
      </c>
      <c r="D50" t="str">
        <f>[7]A!$F510</f>
        <v>GAZ ELEC CLUB DE DOUAI</v>
      </c>
      <c r="E50" t="str">
        <f>[7]A!$J510</f>
        <v>05999066415</v>
      </c>
      <c r="F50">
        <v>1</v>
      </c>
      <c r="G50" t="str">
        <f>VLOOKUP(C50,[7]A!$D$2:$H$1235,5,FALSE)</f>
        <v>Adulte Masculin 30/39 ans</v>
      </c>
      <c r="J50" s="67">
        <v>1</v>
      </c>
      <c r="N50" s="14">
        <f>VLOOKUP(C50,Bilan!$B$4:$D$1469,3,FALSE)</f>
        <v>2919</v>
      </c>
      <c r="O50" s="14">
        <f t="shared" si="0"/>
        <v>60</v>
      </c>
      <c r="P50" s="50">
        <f>VLOOKUP(C50,Adultes!$C$2:$O$806,13,FALSE)</f>
        <v>60</v>
      </c>
      <c r="Q50" s="14">
        <f t="shared" si="1"/>
        <v>1</v>
      </c>
      <c r="R50" t="str">
        <f>VLOOKUP(C50,Adultes!$C$2:$P$806,14,FALSE)</f>
        <v>1</v>
      </c>
    </row>
    <row r="51" spans="1:18" x14ac:dyDescent="0.25">
      <c r="A51">
        <v>62</v>
      </c>
      <c r="B51">
        <v>144381</v>
      </c>
      <c r="C51" t="str">
        <f>[7]A!$D219</f>
        <v>COURNILLOUX PAUL</v>
      </c>
      <c r="D51" t="str">
        <f>[7]A!$F219</f>
        <v>VTT SAINT AMAND LES EAUX</v>
      </c>
      <c r="E51" t="str">
        <f>[7]A!$J219</f>
        <v>05999086373</v>
      </c>
      <c r="F51">
        <v>1</v>
      </c>
      <c r="G51" t="str">
        <f>VLOOKUP(C51,[7]A!$D$2:$H$1235,5,FALSE)</f>
        <v>Adulte Masculin 20/29 ans</v>
      </c>
      <c r="N51" s="14">
        <f>VLOOKUP(C51,Bilan!$B$4:$D$1469,3,FALSE)</f>
        <v>144381</v>
      </c>
      <c r="O51" s="14">
        <f t="shared" si="0"/>
        <v>62</v>
      </c>
      <c r="P51" s="50">
        <f>VLOOKUP(C51,Adultes!$C$2:$O$806,13,FALSE)</f>
        <v>62</v>
      </c>
      <c r="Q51" s="14">
        <f t="shared" si="1"/>
        <v>1</v>
      </c>
      <c r="R51" t="str">
        <f>VLOOKUP(C51,Adultes!$C$2:$P$806,14,FALSE)</f>
        <v>1</v>
      </c>
    </row>
    <row r="52" spans="1:18" x14ac:dyDescent="0.25">
      <c r="A52">
        <v>63</v>
      </c>
      <c r="B52">
        <v>144403</v>
      </c>
      <c r="C52" t="str">
        <f>[7]A!$D128</f>
        <v>BULKA MACIEJ</v>
      </c>
      <c r="D52" t="str">
        <f>[7]A!$F128</f>
        <v>UNION SPORTIVE VALENCIENNES MARLY</v>
      </c>
      <c r="E52" t="str">
        <f>[7]A!$J128</f>
        <v>05994036102</v>
      </c>
      <c r="F52">
        <v>1</v>
      </c>
      <c r="G52" t="str">
        <f>VLOOKUP(C52,[7]A!$D$2:$H$1235,5,FALSE)</f>
        <v>Adulte Masculin 40/49 ans</v>
      </c>
      <c r="N52" s="14">
        <f>VLOOKUP(C52,Bilan!$B$4:$D$1469,3,FALSE)</f>
        <v>144403</v>
      </c>
      <c r="O52" s="14">
        <f t="shared" si="0"/>
        <v>63</v>
      </c>
      <c r="P52" s="50">
        <f>VLOOKUP(C52,Adultes!$C$2:$O$806,13,FALSE)</f>
        <v>63</v>
      </c>
      <c r="Q52" s="14">
        <f t="shared" si="1"/>
        <v>1</v>
      </c>
      <c r="R52" t="str">
        <f>VLOOKUP(C52,Adultes!$C$2:$P$806,14,FALSE)</f>
        <v>1</v>
      </c>
    </row>
    <row r="53" spans="1:18" x14ac:dyDescent="0.25">
      <c r="A53">
        <v>64</v>
      </c>
      <c r="B53">
        <v>2931</v>
      </c>
      <c r="C53" t="str">
        <f>[7]A!$D776</f>
        <v>PATCHING SEBASTIEN</v>
      </c>
      <c r="D53" t="str">
        <f>[7]A!$F776</f>
        <v>UNION SPORTIVE SAINT ANDRE</v>
      </c>
      <c r="E53" t="str">
        <f>[7]A!$J776</f>
        <v>05999016423</v>
      </c>
      <c r="F53">
        <v>1</v>
      </c>
      <c r="G53" t="str">
        <f>VLOOKUP(C53,[7]A!$D$2:$H$1235,5,FALSE)</f>
        <v>Adulte Masculin 40/49 ans</v>
      </c>
      <c r="N53" s="14">
        <f>VLOOKUP(C53,Bilan!$B$4:$D$1469,3,FALSE)</f>
        <v>2931</v>
      </c>
      <c r="O53" s="14">
        <f t="shared" si="0"/>
        <v>64</v>
      </c>
      <c r="P53" s="50">
        <f>VLOOKUP(C53,Adultes!$C$2:$O$806,13,FALSE)</f>
        <v>64</v>
      </c>
      <c r="Q53" s="14">
        <f t="shared" si="1"/>
        <v>1</v>
      </c>
      <c r="R53" t="str">
        <f>VLOOKUP(C53,Adultes!$C$2:$P$806,14,FALSE)</f>
        <v>1</v>
      </c>
    </row>
    <row r="54" spans="1:18" x14ac:dyDescent="0.25">
      <c r="A54">
        <v>65</v>
      </c>
      <c r="B54">
        <v>144306</v>
      </c>
      <c r="C54" t="str">
        <f>[7]A!$D271</f>
        <v>DELANGUE THOMAS</v>
      </c>
      <c r="D54" t="str">
        <f>[7]A!$F271</f>
        <v>TEAM TOMASINA WAMBRECHIES</v>
      </c>
      <c r="E54" t="str">
        <f>[7]A!$J271</f>
        <v>05999105851</v>
      </c>
      <c r="F54">
        <v>1</v>
      </c>
      <c r="G54" t="str">
        <f>VLOOKUP(C54,[7]A!$D$2:$H$1235,5,FALSE)</f>
        <v>Adulte Masculin 20/29 ans</v>
      </c>
      <c r="J54" s="67">
        <v>1</v>
      </c>
      <c r="N54" s="14">
        <f>VLOOKUP(C54,Bilan!$B$4:$D$1469,3,FALSE)</f>
        <v>144306</v>
      </c>
      <c r="O54" s="14">
        <f t="shared" si="0"/>
        <v>65</v>
      </c>
      <c r="P54" s="50">
        <f>VLOOKUP(C54,Adultes!$C$2:$O$806,13,FALSE)</f>
        <v>65</v>
      </c>
      <c r="Q54" s="14">
        <f t="shared" si="1"/>
        <v>1</v>
      </c>
      <c r="R54" t="str">
        <f>VLOOKUP(C54,Adultes!$C$2:$P$806,14,FALSE)</f>
        <v>1</v>
      </c>
    </row>
    <row r="55" spans="1:18" x14ac:dyDescent="0.25">
      <c r="A55">
        <v>66</v>
      </c>
      <c r="B55">
        <v>144490</v>
      </c>
      <c r="C55" t="str">
        <f>[7]A!$D758</f>
        <v>NAMANE STEVE</v>
      </c>
      <c r="D55" t="str">
        <f>[7]A!$F758</f>
        <v>VELO CLUB UNION HALLUIN</v>
      </c>
      <c r="E55" t="str">
        <f>[7]A!$J758</f>
        <v>05996224505</v>
      </c>
      <c r="F55">
        <v>1</v>
      </c>
      <c r="G55" t="str">
        <f>VLOOKUP(C55,[7]A!$D$2:$H$1235,5,FALSE)</f>
        <v>Adulte Masculin 40/49 ans</v>
      </c>
      <c r="N55" s="14">
        <f>VLOOKUP(C55,Bilan!$B$4:$D$1469,3,FALSE)</f>
        <v>144490</v>
      </c>
      <c r="O55" s="14">
        <f t="shared" si="0"/>
        <v>66</v>
      </c>
      <c r="P55" s="50">
        <f>VLOOKUP(C55,Adultes!$C$2:$O$806,13,FALSE)</f>
        <v>66</v>
      </c>
      <c r="Q55" s="14">
        <f t="shared" si="1"/>
        <v>1</v>
      </c>
      <c r="R55" t="str">
        <f>VLOOKUP(C55,Adultes!$C$2:$P$806,14,FALSE)</f>
        <v>1</v>
      </c>
    </row>
    <row r="56" spans="1:18" x14ac:dyDescent="0.25">
      <c r="A56">
        <v>68</v>
      </c>
      <c r="B56">
        <v>2288</v>
      </c>
      <c r="C56" t="str">
        <f>[7]A!$D595</f>
        <v>LE MOUEL DIMITRI</v>
      </c>
      <c r="D56" t="str">
        <f>[7]A!$F595</f>
        <v>VELO SPRINT BOUCHAIN</v>
      </c>
      <c r="E56" t="str">
        <f>[7]A!$J595</f>
        <v>05999068035</v>
      </c>
      <c r="F56">
        <v>1</v>
      </c>
      <c r="G56" t="str">
        <f>VLOOKUP(C56,[7]A!$D$2:$H$1235,5,FALSE)</f>
        <v>Adulte Masculin 30/39 ans</v>
      </c>
      <c r="N56" s="14">
        <f>VLOOKUP(C56,Bilan!$B$4:$D$1469,3,FALSE)</f>
        <v>10098</v>
      </c>
      <c r="O56" s="14">
        <f t="shared" si="0"/>
        <v>68</v>
      </c>
      <c r="P56" s="50">
        <f>VLOOKUP(C56,Adultes!$C$2:$O$806,13,FALSE)</f>
        <v>68</v>
      </c>
      <c r="Q56" s="14">
        <f t="shared" si="1"/>
        <v>1</v>
      </c>
      <c r="R56" t="str">
        <f>VLOOKUP(C56,Adultes!$C$2:$P$806,14,FALSE)</f>
        <v>1</v>
      </c>
    </row>
    <row r="57" spans="1:18" x14ac:dyDescent="0.25">
      <c r="A57">
        <v>69</v>
      </c>
      <c r="B57">
        <v>144420</v>
      </c>
      <c r="C57" t="str">
        <f>[7]A!$D632</f>
        <v>LEFEVRE EDDY</v>
      </c>
      <c r="D57" t="str">
        <f>[7]A!$F632</f>
        <v>UNION VELOCIPEDIQUE FOURMISIENNE</v>
      </c>
      <c r="E57" t="str">
        <f>[7]A!$J632</f>
        <v>05999082328</v>
      </c>
      <c r="F57">
        <v>1</v>
      </c>
      <c r="G57" t="str">
        <f>VLOOKUP(C57,[7]A!$D$2:$H$1235,5,FALSE)</f>
        <v>Adulte Masculin 30/39 ans</v>
      </c>
      <c r="J57" s="67">
        <v>1</v>
      </c>
      <c r="N57" s="14">
        <f>VLOOKUP(C57,Bilan!$B$4:$D$1469,3,FALSE)</f>
        <v>144420</v>
      </c>
      <c r="O57" s="14">
        <f t="shared" si="0"/>
        <v>69</v>
      </c>
      <c r="P57" s="50">
        <f>VLOOKUP(C57,Adultes!$C$2:$O$806,13,FALSE)</f>
        <v>69</v>
      </c>
      <c r="Q57" s="14">
        <f t="shared" si="1"/>
        <v>1</v>
      </c>
      <c r="R57" t="str">
        <f>VLOOKUP(C57,Adultes!$C$2:$P$806,14,FALSE)</f>
        <v>1</v>
      </c>
    </row>
    <row r="58" spans="1:18" x14ac:dyDescent="0.25">
      <c r="A58">
        <v>70</v>
      </c>
      <c r="B58">
        <v>144404</v>
      </c>
      <c r="C58" t="str">
        <f>[7]A!$D634</f>
        <v>LEFEVRE SEBASTIEN</v>
      </c>
      <c r="D58" t="str">
        <f>[7]A!$F634</f>
        <v>UNION VELOCIPEDIQUE FOURMISIENNE</v>
      </c>
      <c r="E58" t="str">
        <f>[7]A!$J634</f>
        <v>05999111113</v>
      </c>
      <c r="F58">
        <v>1</v>
      </c>
      <c r="G58" t="str">
        <f>VLOOKUP(C58,[7]A!$D$2:$H$1235,5,FALSE)</f>
        <v>Adulte Masculin 30/39 ans</v>
      </c>
      <c r="N58" s="14">
        <f>VLOOKUP(C58,Bilan!$B$4:$D$1469,3,FALSE)</f>
        <v>144404</v>
      </c>
      <c r="O58" s="14">
        <f t="shared" si="0"/>
        <v>70</v>
      </c>
      <c r="P58" s="50">
        <f>VLOOKUP(C58,Adultes!$C$2:$O$806,13,FALSE)</f>
        <v>70</v>
      </c>
      <c r="Q58" s="14">
        <f t="shared" si="1"/>
        <v>1</v>
      </c>
      <c r="R58" t="str">
        <f>VLOOKUP(C58,Adultes!$C$2:$P$806,14,FALSE)</f>
        <v>1</v>
      </c>
    </row>
    <row r="59" spans="1:18" x14ac:dyDescent="0.25">
      <c r="A59">
        <v>74</v>
      </c>
      <c r="B59">
        <v>144596</v>
      </c>
      <c r="C59" t="str">
        <f>[7]A!$D53</f>
        <v>BENOIT KEVIN</v>
      </c>
      <c r="D59" t="str">
        <f>[7]A!$F53</f>
        <v>CYCLO CLUB BERGUES</v>
      </c>
      <c r="E59" t="str">
        <f>[7]A!$J53</f>
        <v>05999057240</v>
      </c>
      <c r="F59">
        <v>1</v>
      </c>
      <c r="G59" t="str">
        <f>VLOOKUP(C59,[7]A!$D$2:$H$1235,5,FALSE)</f>
        <v>Adulte Masculin 20/29 ans</v>
      </c>
      <c r="N59" s="14">
        <f>VLOOKUP(C59,Bilan!$B$4:$D$1469,3,FALSE)</f>
        <v>144596</v>
      </c>
      <c r="O59" s="14">
        <f t="shared" si="0"/>
        <v>74</v>
      </c>
      <c r="P59" s="50">
        <f>VLOOKUP(C59,Adultes!$C$2:$O$806,13,FALSE)</f>
        <v>74</v>
      </c>
      <c r="Q59" s="14">
        <f t="shared" si="1"/>
        <v>1</v>
      </c>
      <c r="R59" t="str">
        <f>VLOOKUP(C59,Adultes!$C$2:$P$806,14,FALSE)</f>
        <v>1</v>
      </c>
    </row>
    <row r="60" spans="1:18" x14ac:dyDescent="0.25">
      <c r="A60">
        <v>76</v>
      </c>
      <c r="B60">
        <v>144293</v>
      </c>
      <c r="C60" t="str">
        <f>[7]A!$D132</f>
        <v>BURY RANDY</v>
      </c>
      <c r="D60" t="str">
        <f>[7]A!$F132</f>
        <v>UNION VELOCIPEDIQUE FOURMISIENNE</v>
      </c>
      <c r="E60" t="str">
        <f>[7]A!$J132</f>
        <v>05996216279</v>
      </c>
      <c r="F60">
        <v>1</v>
      </c>
      <c r="G60" t="str">
        <f>VLOOKUP(C60,[7]A!$D$2:$H$1235,5,FALSE)</f>
        <v>Adulte Masculin 20/29 ans</v>
      </c>
      <c r="N60" s="14">
        <f>VLOOKUP(C60,Bilan!$B$4:$D$1469,3,FALSE)</f>
        <v>144293</v>
      </c>
      <c r="O60" s="14">
        <f t="shared" si="0"/>
        <v>76</v>
      </c>
      <c r="P60" s="50">
        <f>VLOOKUP(C60,Adultes!$C$2:$O$806,13,FALSE)</f>
        <v>76</v>
      </c>
      <c r="Q60" s="14">
        <f t="shared" si="1"/>
        <v>1</v>
      </c>
      <c r="R60" t="str">
        <f>VLOOKUP(C60,Adultes!$C$2:$P$806,14,FALSE)</f>
        <v>1</v>
      </c>
    </row>
    <row r="61" spans="1:18" x14ac:dyDescent="0.25">
      <c r="A61">
        <v>78</v>
      </c>
      <c r="B61">
        <v>2285</v>
      </c>
      <c r="C61" t="str">
        <f>[7]A!$D250</f>
        <v>DEBUISSON JULIAN</v>
      </c>
      <c r="D61" t="str">
        <f>[7]A!$F250</f>
        <v>UNION SPORTIVE SAINT ANDRE</v>
      </c>
      <c r="E61" t="str">
        <f>[7]A!$J250</f>
        <v>05999127606</v>
      </c>
      <c r="F61">
        <v>1</v>
      </c>
      <c r="G61" t="str">
        <f>VLOOKUP(C61,[7]A!$D$2:$H$1235,5,FALSE)</f>
        <v>Adulte Masculin 30/39 ans</v>
      </c>
      <c r="N61" s="14">
        <f>VLOOKUP(C61,Bilan!$B$4:$D$1469,3,FALSE)</f>
        <v>2285</v>
      </c>
      <c r="O61" s="14">
        <f t="shared" si="0"/>
        <v>78</v>
      </c>
      <c r="P61" s="50">
        <f>VLOOKUP(C61,Adultes!$C$2:$O$806,13,FALSE)</f>
        <v>78</v>
      </c>
      <c r="Q61" s="14">
        <f t="shared" si="1"/>
        <v>1</v>
      </c>
      <c r="R61" t="str">
        <f>VLOOKUP(C61,Adultes!$C$2:$P$806,14,FALSE)</f>
        <v>1</v>
      </c>
    </row>
    <row r="62" spans="1:18" x14ac:dyDescent="0.25">
      <c r="A62">
        <v>80</v>
      </c>
      <c r="B62">
        <v>2279</v>
      </c>
      <c r="C62" t="str">
        <f>[7]A!$D114</f>
        <v>BRASSART THEOPHILE</v>
      </c>
      <c r="D62" t="str">
        <f>[7]A!$F114</f>
        <v>TEAM B.B.L. HERGNIES</v>
      </c>
      <c r="E62" t="str">
        <f>[7]A!$J114</f>
        <v>05994043368</v>
      </c>
      <c r="F62">
        <v>1</v>
      </c>
      <c r="G62" t="str">
        <f>VLOOKUP(C62,[7]A!$D$2:$H$1235,5,FALSE)</f>
        <v>Adulte Masculin 20/29 ans</v>
      </c>
      <c r="N62" s="14">
        <f>VLOOKUP(C62,Bilan!$B$4:$D$1469,3,FALSE)</f>
        <v>2279</v>
      </c>
      <c r="O62" s="14">
        <f t="shared" si="0"/>
        <v>80</v>
      </c>
      <c r="P62" s="50">
        <f>VLOOKUP(C62,Adultes!$C$2:$O$806,13,FALSE)</f>
        <v>80</v>
      </c>
      <c r="Q62" s="14">
        <f t="shared" si="1"/>
        <v>1</v>
      </c>
      <c r="R62" t="str">
        <f>VLOOKUP(C62,Adultes!$C$2:$P$806,14,FALSE)</f>
        <v>1</v>
      </c>
    </row>
    <row r="63" spans="1:18" x14ac:dyDescent="0.25">
      <c r="A63">
        <v>81</v>
      </c>
      <c r="B63">
        <v>2266</v>
      </c>
      <c r="C63" t="str">
        <f>[7]A!$D878</f>
        <v>SEMOULIN JOAKIM</v>
      </c>
      <c r="D63" t="str">
        <f>[7]A!$F878</f>
        <v>TEAM B.B.L. HERGNIES</v>
      </c>
      <c r="E63" t="str">
        <f>[7]A!$J878</f>
        <v>05999099576</v>
      </c>
      <c r="F63">
        <v>1</v>
      </c>
      <c r="G63" t="str">
        <f>VLOOKUP(C63,[7]A!$D$2:$H$1235,5,FALSE)</f>
        <v>Adulte Masculin 30/39 ans</v>
      </c>
      <c r="J63" s="67">
        <v>1</v>
      </c>
      <c r="N63" s="14">
        <f>VLOOKUP(C63,Bilan!$B$4:$D$1469,3,FALSE)</f>
        <v>2266</v>
      </c>
      <c r="O63" s="14">
        <f t="shared" si="0"/>
        <v>81</v>
      </c>
      <c r="P63" s="50">
        <f>VLOOKUP(C63,Adultes!$C$2:$O$806,13,FALSE)</f>
        <v>81</v>
      </c>
      <c r="Q63" s="14">
        <f t="shared" si="1"/>
        <v>1</v>
      </c>
      <c r="R63" t="str">
        <f>VLOOKUP(C63,Adultes!$C$2:$P$806,14,FALSE)</f>
        <v>1</v>
      </c>
    </row>
    <row r="64" spans="1:18" x14ac:dyDescent="0.25">
      <c r="A64">
        <v>82</v>
      </c>
      <c r="B64">
        <v>144473</v>
      </c>
      <c r="C64" t="str">
        <f>[7]A!$D960</f>
        <v>VANDERHAEGEN REGIS</v>
      </c>
      <c r="D64" t="str">
        <f>[7]A!$F960</f>
        <v>ASSOCIATION CYCLISTE D'ETROEUNGT</v>
      </c>
      <c r="E64" t="str">
        <f>[7]A!$J960</f>
        <v>05999097894</v>
      </c>
      <c r="F64">
        <v>1</v>
      </c>
      <c r="G64" t="str">
        <f>VLOOKUP(C64,[7]A!$D$2:$H$1235,5,FALSE)</f>
        <v>Adulte Masculin 40/49 ans</v>
      </c>
      <c r="J64" s="67">
        <v>1</v>
      </c>
      <c r="N64" s="14">
        <f>VLOOKUP(C64,Bilan!$B$4:$D$1469,3,FALSE)</f>
        <v>144473</v>
      </c>
      <c r="O64" s="14">
        <f t="shared" si="0"/>
        <v>82</v>
      </c>
      <c r="P64" s="50">
        <f>VLOOKUP(C64,Adultes!$C$2:$O$806,13,FALSE)</f>
        <v>82</v>
      </c>
      <c r="Q64" s="14">
        <f t="shared" si="1"/>
        <v>1</v>
      </c>
      <c r="R64" t="str">
        <f>VLOOKUP(C64,Adultes!$C$2:$P$806,14,FALSE)</f>
        <v>1</v>
      </c>
    </row>
    <row r="65" spans="1:18" x14ac:dyDescent="0.25">
      <c r="A65">
        <v>83</v>
      </c>
      <c r="B65">
        <v>2937</v>
      </c>
      <c r="C65" t="str">
        <f>[7]A!$D281</f>
        <v>DELHAYE FLORENT</v>
      </c>
      <c r="D65" t="str">
        <f>[7]A!$F281</f>
        <v>CLUB CYCLISTE THUN ST MARTIN</v>
      </c>
      <c r="E65" t="str">
        <f>[7]A!$J281</f>
        <v>05999085188</v>
      </c>
      <c r="F65">
        <v>1</v>
      </c>
      <c r="G65" t="str">
        <f>VLOOKUP(C65,[7]A!$D$2:$H$1235,5,FALSE)</f>
        <v>Adulte Masculin 30/39 ans</v>
      </c>
      <c r="J65" s="67">
        <v>1</v>
      </c>
      <c r="N65" s="14">
        <f>VLOOKUP(C65,Bilan!$B$4:$D$1469,3,FALSE)</f>
        <v>2937</v>
      </c>
      <c r="O65" s="14">
        <f t="shared" si="0"/>
        <v>83</v>
      </c>
      <c r="P65" s="50">
        <f>VLOOKUP(C65,Adultes!$C$2:$O$806,13,FALSE)</f>
        <v>83</v>
      </c>
      <c r="Q65" s="14">
        <f t="shared" si="1"/>
        <v>1</v>
      </c>
      <c r="R65" t="str">
        <f>VLOOKUP(C65,Adultes!$C$2:$P$806,14,FALSE)</f>
        <v>1</v>
      </c>
    </row>
    <row r="66" spans="1:18" x14ac:dyDescent="0.25">
      <c r="A66">
        <v>85</v>
      </c>
      <c r="B66">
        <v>1292</v>
      </c>
      <c r="C66" t="str">
        <f>[7]A!$D1184</f>
        <v>LECLERCQ JULIEN</v>
      </c>
      <c r="D66" t="str">
        <f>[7]A!$F1184</f>
        <v>MERICOURT TEAM 2</v>
      </c>
      <c r="E66" t="str">
        <f>[7]A!$J1184</f>
        <v>06204947569</v>
      </c>
      <c r="F66">
        <v>1</v>
      </c>
      <c r="G66" t="str">
        <f>VLOOKUP(C66,[7]A!$D$2:$H$1235,5,FALSE)</f>
        <v>Adulte Masculin 30/39 ans</v>
      </c>
      <c r="N66" s="14">
        <f>VLOOKUP(C66,Bilan!$B$4:$D$1469,3,FALSE)</f>
        <v>1292</v>
      </c>
      <c r="O66" s="14">
        <f>A66</f>
        <v>85</v>
      </c>
      <c r="P66" s="50">
        <f>VLOOKUP(C66,Adultes!$C$2:$O$806,13,FALSE)</f>
        <v>85</v>
      </c>
      <c r="Q66" s="14">
        <f t="shared" si="1"/>
        <v>1</v>
      </c>
      <c r="R66" t="str">
        <f>VLOOKUP(C66,Adultes!$C$2:$P$806,14,FALSE)</f>
        <v>1</v>
      </c>
    </row>
    <row r="67" spans="1:18" x14ac:dyDescent="0.25">
      <c r="A67">
        <v>86</v>
      </c>
      <c r="B67">
        <v>2213</v>
      </c>
      <c r="C67" t="str">
        <f>[7]A!$D879</f>
        <v>SENECAIL FIRMIN</v>
      </c>
      <c r="D67" t="str">
        <f>[7]A!$F879</f>
        <v>UNION VELOCIPEDIQUE FOURMISIENNE</v>
      </c>
      <c r="E67" t="str">
        <f>[7]A!$J879</f>
        <v>05999025668</v>
      </c>
      <c r="F67">
        <v>1</v>
      </c>
      <c r="G67" t="str">
        <f>VLOOKUP(C67,[7]A!$D$2:$H$1235,5,FALSE)</f>
        <v>Adulte Masculin 17/19 ans</v>
      </c>
      <c r="N67" s="14">
        <f>VLOOKUP(C67,Bilan!$B$4:$D$1469,3,FALSE)</f>
        <v>2213</v>
      </c>
      <c r="O67" s="14">
        <f t="shared" si="0"/>
        <v>86</v>
      </c>
      <c r="P67" s="50">
        <f>VLOOKUP(C67,Adultes!$C$2:$O$806,13,FALSE)</f>
        <v>86</v>
      </c>
      <c r="Q67" s="14">
        <f t="shared" ref="Q67:Q130" si="2">F67</f>
        <v>1</v>
      </c>
      <c r="R67">
        <f>VLOOKUP(C67,Adultes!$C$2:$P$806,14,FALSE)</f>
        <v>1</v>
      </c>
    </row>
    <row r="68" spans="1:18" x14ac:dyDescent="0.25">
      <c r="A68">
        <v>88</v>
      </c>
      <c r="B68">
        <v>3111</v>
      </c>
      <c r="C68" t="str">
        <f>[7]A!$D1191</f>
        <v>MEYS DAVID</v>
      </c>
      <c r="D68" t="str">
        <f>[7]A!$F1191</f>
        <v>VELO CLUB ROUBAIX</v>
      </c>
      <c r="E68" t="str">
        <f>[7]A!$J1191</f>
        <v>05999093657</v>
      </c>
      <c r="F68">
        <v>1</v>
      </c>
      <c r="G68" t="str">
        <f>VLOOKUP(C68,[7]A!$D$2:$H$1235,5,FALSE)</f>
        <v>Adulte Masculin 30/39 ans</v>
      </c>
      <c r="J68" s="67">
        <v>1</v>
      </c>
      <c r="N68" s="14">
        <f>VLOOKUP(C68,Bilan!$B$4:$D$1469,3,FALSE)</f>
        <v>3111</v>
      </c>
      <c r="O68" s="14">
        <f>A68</f>
        <v>88</v>
      </c>
      <c r="P68" s="50">
        <f>VLOOKUP(C68,Adultes!$C$2:$O$806,13,FALSE)</f>
        <v>88</v>
      </c>
      <c r="Q68" s="14">
        <f t="shared" si="2"/>
        <v>1</v>
      </c>
      <c r="R68" t="str">
        <f>VLOOKUP(C68,Adultes!$C$2:$P$806,14,FALSE)</f>
        <v>1</v>
      </c>
    </row>
    <row r="69" spans="1:18" x14ac:dyDescent="0.25">
      <c r="A69">
        <v>89</v>
      </c>
      <c r="B69">
        <v>2566</v>
      </c>
      <c r="C69" t="s">
        <v>932</v>
      </c>
      <c r="D69" t="str">
        <f>[7]A!$F51</f>
        <v>UNION CYCLISTE WATTIGNIES</v>
      </c>
      <c r="E69" t="str">
        <f>[7]A!$J51</f>
        <v>05999121029</v>
      </c>
      <c r="F69">
        <v>1</v>
      </c>
      <c r="G69" t="str">
        <f>VLOOKUP(Bilan!B1064,[7]A!$D$2:$H$1235,5,FALSE)</f>
        <v>Adulte Masculin 30/39 ans</v>
      </c>
      <c r="N69" s="14">
        <f>VLOOKUP(Bilan!B1064,Bilan!$B$4:$D$1469,3,FALSE)</f>
        <v>2566</v>
      </c>
      <c r="O69" s="14">
        <f t="shared" si="0"/>
        <v>89</v>
      </c>
      <c r="P69" s="50">
        <f>VLOOKUP(Bilan!B1064,Adultes!$C$2:$O$806,13,FALSE)</f>
        <v>89</v>
      </c>
      <c r="Q69" s="14">
        <f t="shared" si="2"/>
        <v>1</v>
      </c>
      <c r="R69" t="str">
        <f>VLOOKUP(Bilan!B1064,Adultes!$C$2:$P$806,14,FALSE)</f>
        <v>1</v>
      </c>
    </row>
    <row r="70" spans="1:18" x14ac:dyDescent="0.25">
      <c r="A70">
        <v>90</v>
      </c>
      <c r="B70">
        <v>2592</v>
      </c>
      <c r="C70" t="str">
        <f>[7]A!$D977</f>
        <v>VASSEUR HUGO</v>
      </c>
      <c r="D70" t="str">
        <f>[7]A!$F977</f>
        <v>UNION CYCLISTE WATTIGNIES</v>
      </c>
      <c r="E70" t="str">
        <f>[7]A!$J977</f>
        <v>05999092148</v>
      </c>
      <c r="F70">
        <v>1</v>
      </c>
      <c r="G70" t="str">
        <f>VLOOKUP(C70,[7]A!$D$2:$H$1235,5,FALSE)</f>
        <v>Adulte Masculin 30/39 ans</v>
      </c>
      <c r="N70" s="14">
        <f>VLOOKUP(C70,Bilan!$B$4:$D$1469,3,FALSE)</f>
        <v>2592</v>
      </c>
      <c r="O70" s="14">
        <f t="shared" ref="O70:O81" si="3">A70</f>
        <v>90</v>
      </c>
      <c r="P70" s="50">
        <f>VLOOKUP(C70,Adultes!$C$2:$O$806,13,FALSE)</f>
        <v>90</v>
      </c>
      <c r="Q70" s="14">
        <f t="shared" si="2"/>
        <v>1</v>
      </c>
      <c r="R70" t="str">
        <f>VLOOKUP(C70,Adultes!$C$2:$P$806,14,FALSE)</f>
        <v>1</v>
      </c>
    </row>
    <row r="71" spans="1:18" x14ac:dyDescent="0.25">
      <c r="A71">
        <v>91</v>
      </c>
      <c r="B71">
        <v>7073</v>
      </c>
      <c r="C71" t="str">
        <f>[7]A!$D873</f>
        <v>SCHERNU CHRISTOPHE</v>
      </c>
      <c r="D71" t="str">
        <f>[7]A!$F873</f>
        <v>TEAM SPECIALIZED LILLE</v>
      </c>
      <c r="E71" t="str">
        <f>[7]A!$J873</f>
        <v>05994063027</v>
      </c>
      <c r="F71">
        <v>1</v>
      </c>
      <c r="G71" t="str">
        <f>VLOOKUP(C71,[7]A!$D$2:$H$1235,5,FALSE)</f>
        <v>Adulte Masculin 40/49 ans</v>
      </c>
      <c r="N71" s="14">
        <f>VLOOKUP(C71,Bilan!$B$4:$D$1469,3,FALSE)</f>
        <v>7073</v>
      </c>
      <c r="O71" s="14">
        <f t="shared" si="3"/>
        <v>91</v>
      </c>
      <c r="P71" s="50" t="e">
        <f>VLOOKUP(C71,Adultes!$C$2:$O$806,13,FALSE)</f>
        <v>#N/A</v>
      </c>
      <c r="Q71" s="14">
        <f t="shared" si="2"/>
        <v>1</v>
      </c>
      <c r="R71" t="e">
        <f>VLOOKUP(C71,Adultes!$C$2:$P$806,14,FALSE)</f>
        <v>#N/A</v>
      </c>
    </row>
    <row r="72" spans="1:18" x14ac:dyDescent="0.25">
      <c r="A72">
        <v>92</v>
      </c>
      <c r="B72">
        <v>144599</v>
      </c>
      <c r="C72" t="str">
        <f>[7]A!$D556</f>
        <v>KIEFFER PIERRE</v>
      </c>
      <c r="D72" t="str">
        <f>[7]A!$F556</f>
        <v>ASSOCIATION CYCLISTE DE CUINCY</v>
      </c>
      <c r="E72" t="str">
        <f>[7]A!$J556</f>
        <v>05999111355</v>
      </c>
      <c r="F72">
        <v>1</v>
      </c>
      <c r="G72" t="str">
        <f>VLOOKUP(C72,[7]A!$D$2:$H$1235,5,FALSE)</f>
        <v>Adulte Masculin 30/39 ans</v>
      </c>
      <c r="J72" s="67">
        <v>1</v>
      </c>
      <c r="N72" s="14">
        <f>VLOOKUP(C72,Bilan!$B$4:$D$1469,3,FALSE)</f>
        <v>144599</v>
      </c>
      <c r="O72" s="14">
        <f t="shared" si="3"/>
        <v>92</v>
      </c>
      <c r="P72" s="50">
        <f>VLOOKUP(C72,Adultes!$C$2:$O$806,13,FALSE)</f>
        <v>92</v>
      </c>
      <c r="Q72" s="14">
        <f t="shared" si="2"/>
        <v>1</v>
      </c>
      <c r="R72" t="str">
        <f>VLOOKUP(C72,Adultes!$C$2:$P$806,14,FALSE)</f>
        <v>2</v>
      </c>
    </row>
    <row r="73" spans="1:18" x14ac:dyDescent="0.25">
      <c r="A73">
        <v>95</v>
      </c>
      <c r="B73">
        <v>4310</v>
      </c>
      <c r="C73" t="str">
        <f>[7]A!$D1075</f>
        <v>GAMAND QUENTIN</v>
      </c>
      <c r="D73" t="str">
        <f>[7]A!$F1075</f>
        <v>BAPAUME CLUB CYCLISTE</v>
      </c>
      <c r="E73" t="str">
        <f>[7]A!$J1075</f>
        <v>06204951673</v>
      </c>
      <c r="F73">
        <v>1</v>
      </c>
      <c r="G73" t="str">
        <f>VLOOKUP(C73,[7]A!$D$2:$H$1235,5,FALSE)</f>
        <v>Adulte Masculin 20/29 ans</v>
      </c>
      <c r="N73" s="14">
        <f>VLOOKUP(C73,Bilan!$B$4:$D$1469,3,FALSE)</f>
        <v>4310</v>
      </c>
      <c r="O73" s="14">
        <f t="shared" si="3"/>
        <v>95</v>
      </c>
      <c r="P73" s="50">
        <f>VLOOKUP(C73,Adultes!$C$2:$O$806,13,FALSE)</f>
        <v>95</v>
      </c>
      <c r="Q73" s="14">
        <f t="shared" si="2"/>
        <v>1</v>
      </c>
      <c r="R73" t="str">
        <f>VLOOKUP(C73,Adultes!$C$2:$P$806,14,FALSE)</f>
        <v>1</v>
      </c>
    </row>
    <row r="74" spans="1:18" x14ac:dyDescent="0.25">
      <c r="A74">
        <v>117</v>
      </c>
      <c r="B74">
        <v>2161</v>
      </c>
      <c r="C74" t="str">
        <f>[7]A!$D561</f>
        <v>KNOL KEVIN</v>
      </c>
      <c r="D74" t="str">
        <f>[7]A!$F561</f>
        <v>ESPOIR CYCLISTE WAMBRECHIES MARQUETTE</v>
      </c>
      <c r="E74" t="str">
        <f>[7]A!$J561</f>
        <v>05999098980</v>
      </c>
      <c r="F74">
        <v>1</v>
      </c>
      <c r="G74" t="str">
        <f>VLOOKUP(C74,[7]A!$D$2:$H$1235,5,FALSE)</f>
        <v>Adulte Masculin 30/39 ans</v>
      </c>
      <c r="J74" s="67">
        <v>1</v>
      </c>
      <c r="N74" s="14" t="str">
        <f>VLOOKUP(C74,Bilan!$B$4:$D$1469,3,FALSE)</f>
        <v xml:space="preserve"> </v>
      </c>
      <c r="O74" s="14">
        <f t="shared" si="3"/>
        <v>117</v>
      </c>
      <c r="P74" s="50">
        <f>VLOOKUP(C74,Adultes!$C$2:$O$806,13,FALSE)</f>
        <v>97</v>
      </c>
      <c r="Q74" s="14">
        <f t="shared" si="2"/>
        <v>1</v>
      </c>
      <c r="R74" t="str">
        <f>VLOOKUP(C74,Adultes!$C$2:$P$806,14,FALSE)</f>
        <v>2</v>
      </c>
    </row>
    <row r="75" spans="1:18" x14ac:dyDescent="0.25">
      <c r="A75">
        <v>98</v>
      </c>
      <c r="B75">
        <v>144547</v>
      </c>
      <c r="C75" t="str">
        <f>[7]A!$D707</f>
        <v>MASCRET FREDERIC</v>
      </c>
      <c r="D75" t="str">
        <f>[7]A!$F707</f>
        <v>UNION SPORTIVE VALENCIENNES MARLY</v>
      </c>
      <c r="E75" t="str">
        <f>[7]A!$J707</f>
        <v>05999018276</v>
      </c>
      <c r="F75">
        <v>1</v>
      </c>
      <c r="G75" t="str">
        <f>VLOOKUP(C75,[7]A!$D$2:$H$1235,5,FALSE)</f>
        <v>Adulte Masculin 50/59 ans</v>
      </c>
      <c r="N75" s="14">
        <f>VLOOKUP(C75,Bilan!$B$4:$D$1469,3,FALSE)</f>
        <v>144547</v>
      </c>
      <c r="O75" s="14">
        <f t="shared" si="3"/>
        <v>98</v>
      </c>
      <c r="P75" s="50">
        <f>VLOOKUP(C75,Adultes!$C$2:$O$806,13,FALSE)</f>
        <v>98</v>
      </c>
      <c r="Q75" s="14">
        <f t="shared" si="2"/>
        <v>1</v>
      </c>
      <c r="R75">
        <f>VLOOKUP(C75,Adultes!$C$2:$P$806,14,FALSE)</f>
        <v>0</v>
      </c>
    </row>
    <row r="76" spans="1:18" x14ac:dyDescent="0.25">
      <c r="A76">
        <v>100</v>
      </c>
      <c r="B76">
        <v>2193</v>
      </c>
      <c r="C76" t="str">
        <f>[7]A!$D260</f>
        <v>DEFOSSE HERVE</v>
      </c>
      <c r="D76" t="str">
        <f>[7]A!$F260</f>
        <v>TEAM SPECIALIZED LILLE</v>
      </c>
      <c r="E76" t="str">
        <f>[7]A!$J260</f>
        <v>05999075216</v>
      </c>
      <c r="F76">
        <v>1</v>
      </c>
      <c r="G76" t="str">
        <f>VLOOKUP(C76,[7]A!$D$2:$H$1235,5,FALSE)</f>
        <v>Adulte Masculin 50/59 ans</v>
      </c>
      <c r="N76" s="14">
        <f>VLOOKUP(C76,Bilan!$B$4:$D$1469,3,FALSE)</f>
        <v>2193</v>
      </c>
      <c r="O76" s="79">
        <f t="shared" si="3"/>
        <v>100</v>
      </c>
      <c r="P76" s="50">
        <f>VLOOKUP(C76,Adultes!$C$2:$O$806,13,FALSE)</f>
        <v>100</v>
      </c>
      <c r="Q76" s="14">
        <f t="shared" si="2"/>
        <v>1</v>
      </c>
      <c r="R76" t="str">
        <f>VLOOKUP(C76,Adultes!$C$2:$P$806,14,FALSE)</f>
        <v>1</v>
      </c>
    </row>
    <row r="77" spans="1:18" x14ac:dyDescent="0.25">
      <c r="A77">
        <v>101</v>
      </c>
      <c r="B77">
        <v>3123</v>
      </c>
      <c r="C77" t="str">
        <f>[7]A!$D338</f>
        <v>DEWALLENS STEPHANE</v>
      </c>
      <c r="D77" t="str">
        <f>[7]A!$F338</f>
        <v>UNION CYCLISTE SOLRE LE CHATEAU</v>
      </c>
      <c r="E77" t="str">
        <f>[7]A!$J338</f>
        <v>05999073455</v>
      </c>
      <c r="F77">
        <v>1</v>
      </c>
      <c r="G77" t="str">
        <f>VLOOKUP(C77,[7]A!$D$2:$H$1235,5,FALSE)</f>
        <v>Adulte Masculin 40/49 ans</v>
      </c>
      <c r="N77" s="14">
        <f>VLOOKUP(C77,Bilan!$B$4:$D$1469,3,FALSE)</f>
        <v>3123</v>
      </c>
      <c r="O77" s="79">
        <f t="shared" si="3"/>
        <v>101</v>
      </c>
      <c r="P77" s="50">
        <v>101</v>
      </c>
      <c r="Q77" s="14">
        <f t="shared" si="2"/>
        <v>1</v>
      </c>
      <c r="R77" t="str">
        <f>VLOOKUP(C77,Adultes!$C$2:$P$806,14,FALSE)</f>
        <v>1</v>
      </c>
    </row>
    <row r="78" spans="1:18" x14ac:dyDescent="0.25">
      <c r="A78">
        <v>102</v>
      </c>
      <c r="B78">
        <v>144595</v>
      </c>
      <c r="C78" t="str">
        <f>[7]A!$D898</f>
        <v>STIEVENART MAXIM</v>
      </c>
      <c r="D78" t="str">
        <f>[7]A!$F898</f>
        <v>ETOILE CYCLISTE LIEU ST AMAND</v>
      </c>
      <c r="E78" t="str">
        <f>[7]A!$J898</f>
        <v>05999097896</v>
      </c>
      <c r="F78">
        <v>1</v>
      </c>
      <c r="G78" t="str">
        <f>VLOOKUP(C78,[7]A!$D$2:$H$1235,5,FALSE)</f>
        <v>Adulte Masculin 17/19 ans</v>
      </c>
      <c r="N78" s="14">
        <f>VLOOKUP(C78,Bilan!$B$4:$D$1469,3,FALSE)</f>
        <v>144595</v>
      </c>
      <c r="O78" s="79">
        <f t="shared" si="3"/>
        <v>102</v>
      </c>
      <c r="P78" s="50">
        <f>VLOOKUP(C78,Adultes!$C$2:$O$806,13,FALSE)</f>
        <v>102</v>
      </c>
      <c r="Q78" s="14">
        <f t="shared" si="2"/>
        <v>1</v>
      </c>
      <c r="R78" t="str">
        <f>VLOOKUP(C78,Adultes!$C$2:$P$806,14,FALSE)</f>
        <v>2</v>
      </c>
    </row>
    <row r="79" spans="1:18" x14ac:dyDescent="0.25">
      <c r="A79">
        <v>103</v>
      </c>
      <c r="B79">
        <v>2944</v>
      </c>
      <c r="C79" t="str">
        <f>[7]A!$D178</f>
        <v>CHOTEAU PASCAL</v>
      </c>
      <c r="D79" t="str">
        <f>[7]A!$F178</f>
        <v>NEW TEAM MAULDE</v>
      </c>
      <c r="E79" t="str">
        <f>[7]A!$J178</f>
        <v>05999039247</v>
      </c>
      <c r="F79">
        <v>1</v>
      </c>
      <c r="G79" t="str">
        <f>VLOOKUP(C79,[7]A!$D$2:$H$1235,5,FALSE)</f>
        <v>Adulte Masculin 50/59 ans</v>
      </c>
      <c r="N79" s="14">
        <f>VLOOKUP(C79,Bilan!$B$4:$D$1469,3,FALSE)</f>
        <v>2944</v>
      </c>
      <c r="O79" s="79">
        <f t="shared" si="3"/>
        <v>103</v>
      </c>
      <c r="P79" s="50">
        <f>VLOOKUP(C79,Adultes!$C$2:$O$806,13,FALSE)</f>
        <v>103</v>
      </c>
      <c r="Q79" s="14">
        <f t="shared" si="2"/>
        <v>1</v>
      </c>
      <c r="R79" t="str">
        <f>VLOOKUP(C79,Adultes!$C$2:$P$806,14,FALSE)</f>
        <v>2</v>
      </c>
    </row>
    <row r="80" spans="1:18" x14ac:dyDescent="0.25">
      <c r="A80">
        <v>104</v>
      </c>
      <c r="B80">
        <v>144333</v>
      </c>
      <c r="C80" t="str">
        <f>[7]A!$D623</f>
        <v>LEFEBVRE ALAIN</v>
      </c>
      <c r="D80" t="str">
        <f>[7]A!$F623</f>
        <v>TEAM DECOPUB PROVILLE</v>
      </c>
      <c r="E80" t="str">
        <f>[7]A!$J623</f>
        <v>05965594028</v>
      </c>
      <c r="F80">
        <v>1</v>
      </c>
      <c r="G80" t="str">
        <f>VLOOKUP(C80,[7]A!$D$2:$H$1235,5,FALSE)</f>
        <v>Adulte Masculin 50/59 ans</v>
      </c>
      <c r="J80" s="67">
        <v>1</v>
      </c>
      <c r="N80" s="14">
        <f>VLOOKUP(C80,Bilan!$B$4:$D$1469,3,FALSE)</f>
        <v>144333</v>
      </c>
      <c r="O80" s="79">
        <f t="shared" si="3"/>
        <v>104</v>
      </c>
      <c r="P80" s="50">
        <f>VLOOKUP(C80,Adultes!$C$2:$O$806,13,FALSE)</f>
        <v>104</v>
      </c>
      <c r="Q80" s="14">
        <f t="shared" si="2"/>
        <v>1</v>
      </c>
      <c r="R80" t="str">
        <f>VLOOKUP(C80,Adultes!$C$2:$P$806,14,FALSE)</f>
        <v>2</v>
      </c>
    </row>
    <row r="81" spans="1:18" x14ac:dyDescent="0.25">
      <c r="A81">
        <v>105</v>
      </c>
      <c r="B81">
        <v>2303</v>
      </c>
      <c r="C81" t="str">
        <f>[7]A!$D839</f>
        <v>RIGAUX JEAN JACQUES</v>
      </c>
      <c r="D81" t="str">
        <f>[7]A!$F839</f>
        <v>CYCLING THUN L'EVEQUE</v>
      </c>
      <c r="E81" t="str">
        <f>[7]A!$J839</f>
        <v>05999029312</v>
      </c>
      <c r="F81">
        <v>1</v>
      </c>
      <c r="G81" t="str">
        <f>VLOOKUP(C81,[7]A!$D$2:$H$1235,5,FALSE)</f>
        <v>Adulte Masculin 50/59 ans</v>
      </c>
      <c r="N81" s="14">
        <f>VLOOKUP(C81,Bilan!$B$4:$D$1469,3,FALSE)</f>
        <v>2303</v>
      </c>
      <c r="O81" s="79">
        <f t="shared" si="3"/>
        <v>105</v>
      </c>
      <c r="P81" s="50">
        <f>VLOOKUP(C81,Adultes!$C$2:$O$806,13,FALSE)</f>
        <v>105</v>
      </c>
      <c r="Q81" s="14">
        <f t="shared" si="2"/>
        <v>1</v>
      </c>
      <c r="R81" t="str">
        <f>VLOOKUP(C81,Adultes!$C$2:$P$806,14,FALSE)</f>
        <v>2</v>
      </c>
    </row>
    <row r="82" spans="1:18" x14ac:dyDescent="0.25">
      <c r="A82">
        <v>106</v>
      </c>
      <c r="B82">
        <v>2531</v>
      </c>
      <c r="C82" t="str">
        <f>[7]A!$D1088</f>
        <v>JAULNEAU YVAN</v>
      </c>
      <c r="D82" t="str">
        <f>[7]A!$F1088</f>
        <v>BARLIN CERCLE LAIQUE</v>
      </c>
      <c r="E82" t="str">
        <f>[7]A!$J1088</f>
        <v>06240369529</v>
      </c>
      <c r="F82">
        <v>1</v>
      </c>
      <c r="G82" t="str">
        <f>VLOOKUP(C82,[7]A!$D$2:$H$1235,5,FALSE)</f>
        <v>Adulte Masculin 17/19 ans</v>
      </c>
      <c r="N82" s="14">
        <f>VLOOKUP(C82,Bilan!$B$4:$D$1469,3,FALSE)</f>
        <v>2531</v>
      </c>
      <c r="O82" s="79">
        <f t="shared" ref="O82:O92" si="4">A82</f>
        <v>106</v>
      </c>
      <c r="P82" s="50" t="e">
        <f>VLOOKUP(C82,Adultes!$C$2:$O$806,13,FALSE)</f>
        <v>#N/A</v>
      </c>
      <c r="Q82" s="14">
        <f t="shared" si="2"/>
        <v>1</v>
      </c>
      <c r="R82" t="e">
        <f>VLOOKUP(C82,Adultes!$C$2:$P$806,14,FALSE)</f>
        <v>#N/A</v>
      </c>
    </row>
    <row r="83" spans="1:18" x14ac:dyDescent="0.25">
      <c r="A83">
        <v>107</v>
      </c>
      <c r="B83">
        <v>2565</v>
      </c>
      <c r="C83" t="str">
        <f>[7]A!$D718</f>
        <v>MICHEL KEVIN</v>
      </c>
      <c r="D83" t="str">
        <f>[7]A!$F718</f>
        <v>ASSOCIATION CYCLISTE BELLAINGEOISE</v>
      </c>
      <c r="E83" t="str">
        <f>[7]A!$J718</f>
        <v>05999069472</v>
      </c>
      <c r="F83">
        <v>1</v>
      </c>
      <c r="G83" t="str">
        <f>VLOOKUP(C83,[7]A!$D$2:$H$1235,5,FALSE)</f>
        <v>Adulte Masculin 20/29 ans</v>
      </c>
      <c r="N83" s="14">
        <f>VLOOKUP(C83,Bilan!$B$4:$D$1469,3,FALSE)</f>
        <v>2565</v>
      </c>
      <c r="O83" s="14">
        <f t="shared" si="4"/>
        <v>107</v>
      </c>
      <c r="P83" s="50" t="e">
        <f>VLOOKUP(C83,Adultes!$C$2:$O$806,13,FALSE)</f>
        <v>#N/A</v>
      </c>
      <c r="Q83" s="14">
        <f t="shared" si="2"/>
        <v>1</v>
      </c>
      <c r="R83" t="e">
        <f>VLOOKUP(C83,Adultes!$C$2:$P$806,14,FALSE)</f>
        <v>#N/A</v>
      </c>
    </row>
    <row r="84" spans="1:18" x14ac:dyDescent="0.25">
      <c r="A84">
        <v>108</v>
      </c>
      <c r="B84">
        <v>2423</v>
      </c>
      <c r="C84" t="str">
        <f>[7]A!$D1035</f>
        <v>CAZE ALBAN</v>
      </c>
      <c r="D84" t="str">
        <f>[7]A!$F1035</f>
        <v>ANNEQUIN CYCLING TEAM</v>
      </c>
      <c r="E84" t="str">
        <f>[7]A!$J1035</f>
        <v>06297066751</v>
      </c>
      <c r="F84">
        <v>1</v>
      </c>
      <c r="G84" t="str">
        <f>VLOOKUP(C84,[7]A!$D$2:$H$1235,5,FALSE)</f>
        <v>Adulte Masculin 30/39 ans</v>
      </c>
      <c r="J84" s="67">
        <v>1</v>
      </c>
      <c r="N84" s="14">
        <f>VLOOKUP(C84,Bilan!$B$4:$D$1469,3,FALSE)</f>
        <v>2423</v>
      </c>
      <c r="O84" s="14">
        <f t="shared" si="4"/>
        <v>108</v>
      </c>
      <c r="P84" s="50" t="e">
        <f>VLOOKUP(C84,Adultes!$C$2:$O$806,13,FALSE)</f>
        <v>#N/A</v>
      </c>
      <c r="Q84" s="14">
        <f t="shared" si="2"/>
        <v>1</v>
      </c>
      <c r="R84" t="e">
        <f>VLOOKUP(C84,Adultes!$C$2:$P$806,14,FALSE)</f>
        <v>#N/A</v>
      </c>
    </row>
    <row r="85" spans="1:18" x14ac:dyDescent="0.25">
      <c r="A85">
        <v>109</v>
      </c>
      <c r="B85">
        <v>2163</v>
      </c>
      <c r="C85" t="str">
        <f>[7]A!$D344</f>
        <v>DI CARLO GIUSEPPE</v>
      </c>
      <c r="D85" t="str">
        <f>[7]A!$F344</f>
        <v>TEAM TOMASINA WAMBRECHIES</v>
      </c>
      <c r="E85" t="str">
        <f>[7]A!$J344</f>
        <v>05999105853</v>
      </c>
      <c r="F85">
        <v>1</v>
      </c>
      <c r="G85" t="str">
        <f>VLOOKUP(C85,[7]A!$D$2:$H$1235,5,FALSE)</f>
        <v>Adulte Masculin 20/29 ans</v>
      </c>
      <c r="N85" s="14">
        <f>VLOOKUP(C85,Bilan!$B$4:$D$1469,3,FALSE)</f>
        <v>2163</v>
      </c>
      <c r="O85" s="14">
        <f t="shared" si="4"/>
        <v>109</v>
      </c>
      <c r="P85" s="50">
        <f>VLOOKUP(C85,Adultes!$C$2:$O$806,13,FALSE)</f>
        <v>244</v>
      </c>
      <c r="Q85" s="14">
        <f t="shared" si="2"/>
        <v>1</v>
      </c>
      <c r="R85" t="str">
        <f>VLOOKUP(C85,Adultes!$C$2:$P$806,14,FALSE)</f>
        <v>2</v>
      </c>
    </row>
    <row r="86" spans="1:18" x14ac:dyDescent="0.25">
      <c r="A86">
        <v>110</v>
      </c>
      <c r="B86">
        <v>2347</v>
      </c>
      <c r="C86" t="str">
        <f>[7]A!$D460</f>
        <v>GENIESSE REMI</v>
      </c>
      <c r="D86" t="str">
        <f>[7]A!$F460</f>
        <v>ENTENTE SPORTIVE ENFANTS DE GAYANT (ESEG) DOUAI</v>
      </c>
      <c r="E86" t="str">
        <f>[7]A!$J460</f>
        <v>05999058867</v>
      </c>
      <c r="F86">
        <v>1</v>
      </c>
      <c r="G86" t="str">
        <f>VLOOKUP(C86,[7]A!$D$2:$H$1235,5,FALSE)</f>
        <v>Adulte Masculin 20/29 ans</v>
      </c>
      <c r="N86" s="14">
        <f>VLOOKUP(C86,Bilan!$B$4:$D$1469,3,FALSE)</f>
        <v>2347</v>
      </c>
      <c r="O86" s="14">
        <f t="shared" si="4"/>
        <v>110</v>
      </c>
      <c r="P86" s="50" t="e">
        <f>VLOOKUP(C86,Adultes!$C$2:$O$806,13,FALSE)</f>
        <v>#N/A</v>
      </c>
      <c r="Q86" s="14">
        <f t="shared" si="2"/>
        <v>1</v>
      </c>
      <c r="R86" t="e">
        <f>VLOOKUP(C86,Adultes!$C$2:$P$806,14,FALSE)</f>
        <v>#N/A</v>
      </c>
    </row>
    <row r="87" spans="1:18" x14ac:dyDescent="0.25">
      <c r="A87">
        <v>111</v>
      </c>
      <c r="B87">
        <v>2556</v>
      </c>
      <c r="C87" t="str">
        <f>[7]A!$D655</f>
        <v>LESAGE ANTHONY</v>
      </c>
      <c r="D87" t="str">
        <f>[7]A!$F655</f>
        <v>ASSOCIATION CYCLISTE BELLAINGEOISE</v>
      </c>
      <c r="E87" t="str">
        <f>[7]A!$J655</f>
        <v>05994059303</v>
      </c>
      <c r="F87">
        <v>1</v>
      </c>
      <c r="G87" t="str">
        <f>VLOOKUP(C87,[7]A!$D$2:$H$1235,5,FALSE)</f>
        <v>Adulte Masculin 20/29 ans</v>
      </c>
      <c r="N87" s="14">
        <f>VLOOKUP(C87,Bilan!$B$4:$D$1469,3,FALSE)</f>
        <v>2556</v>
      </c>
      <c r="O87" s="14">
        <f t="shared" si="4"/>
        <v>111</v>
      </c>
      <c r="P87" s="50" t="e">
        <f>VLOOKUP(C87,Adultes!$C$2:$O$806,13,FALSE)</f>
        <v>#N/A</v>
      </c>
      <c r="Q87" s="14">
        <f t="shared" si="2"/>
        <v>1</v>
      </c>
      <c r="R87" t="e">
        <f>VLOOKUP(C87,Adultes!$C$2:$P$806,14,FALSE)</f>
        <v>#N/A</v>
      </c>
    </row>
    <row r="88" spans="1:18" x14ac:dyDescent="0.25">
      <c r="A88">
        <v>112</v>
      </c>
      <c r="B88">
        <v>144417</v>
      </c>
      <c r="C88" t="str">
        <f>[7]A!$D688</f>
        <v>MARECHAL GUILLAUME</v>
      </c>
      <c r="D88" t="str">
        <f>[7]A!$F688</f>
        <v>T.C.S.P. 59 - FERRIERE LA GRANDE</v>
      </c>
      <c r="E88" t="str">
        <f>[7]A!$J688</f>
        <v>05999057091</v>
      </c>
      <c r="F88">
        <v>1</v>
      </c>
      <c r="G88" t="str">
        <f>VLOOKUP(C88,[7]A!$D$2:$H$1235,5,FALSE)</f>
        <v>Adulte Masculin 30/39 ans</v>
      </c>
      <c r="J88" s="67">
        <v>1</v>
      </c>
      <c r="N88" s="14">
        <f>VLOOKUP(C88,Bilan!$B$4:$D$1469,3,FALSE)</f>
        <v>144417</v>
      </c>
      <c r="O88" s="14">
        <f t="shared" si="4"/>
        <v>112</v>
      </c>
      <c r="P88" s="50" t="e">
        <f>VLOOKUP(C88,Adultes!$C$2:$O$806,13,FALSE)</f>
        <v>#N/A</v>
      </c>
      <c r="Q88" s="14">
        <f t="shared" si="2"/>
        <v>1</v>
      </c>
      <c r="R88" t="e">
        <f>VLOOKUP(C88,Adultes!$C$2:$P$806,14,FALSE)</f>
        <v>#N/A</v>
      </c>
    </row>
    <row r="89" spans="1:18" x14ac:dyDescent="0.25">
      <c r="A89">
        <v>113</v>
      </c>
      <c r="B89">
        <v>2587</v>
      </c>
      <c r="C89" t="str">
        <f>[7]A!$D735</f>
        <v>MONNIER THEO</v>
      </c>
      <c r="D89" t="str">
        <f>[7]A!$F735</f>
        <v>TEAM BOUSIES</v>
      </c>
      <c r="E89" t="str">
        <f>[7]A!$J735</f>
        <v>05999073884</v>
      </c>
      <c r="F89">
        <v>1</v>
      </c>
      <c r="G89" t="str">
        <f>VLOOKUP(C89,[7]A!$D$2:$H$1235,5,FALSE)</f>
        <v>Adulte Masculin 17/19 ans</v>
      </c>
      <c r="N89" s="14">
        <f>VLOOKUP(C89,Bilan!$B$4:$D$1469,3,FALSE)</f>
        <v>0</v>
      </c>
      <c r="O89" s="14">
        <f t="shared" si="4"/>
        <v>113</v>
      </c>
      <c r="P89" s="50" t="e">
        <f>VLOOKUP(C89,Adultes!$C$2:$O$806,13,FALSE)</f>
        <v>#N/A</v>
      </c>
      <c r="Q89" s="14">
        <f t="shared" si="2"/>
        <v>1</v>
      </c>
      <c r="R89" t="e">
        <f>VLOOKUP(C89,Adultes!$C$2:$P$806,14,FALSE)</f>
        <v>#N/A</v>
      </c>
    </row>
    <row r="90" spans="1:18" x14ac:dyDescent="0.25">
      <c r="A90">
        <v>114</v>
      </c>
      <c r="B90">
        <v>2927</v>
      </c>
      <c r="C90" t="str">
        <f>[7]A!$D841</f>
        <v>RIVART ADRIEN</v>
      </c>
      <c r="D90" t="str">
        <f>[7]A!$F841</f>
        <v>ASSOCIATION CYCLISTE BELLAINGEOISE</v>
      </c>
      <c r="E90" t="str">
        <f>[7]A!$J841</f>
        <v>05996216387</v>
      </c>
      <c r="F90">
        <v>1</v>
      </c>
      <c r="G90" t="str">
        <f>VLOOKUP(C90,[7]A!$D$2:$H$1235,5,FALSE)</f>
        <v>Adulte Masculin 20/29 ans</v>
      </c>
      <c r="N90" s="14">
        <f>VLOOKUP(C90,Bilan!$B$4:$D$1469,3,FALSE)</f>
        <v>2927</v>
      </c>
      <c r="O90" s="14">
        <f t="shared" si="4"/>
        <v>114</v>
      </c>
      <c r="P90" s="50">
        <f>VLOOKUP(C90,Adultes!$C$2:$O$806,13,FALSE)</f>
        <v>275</v>
      </c>
      <c r="Q90" s="14">
        <f t="shared" si="2"/>
        <v>1</v>
      </c>
      <c r="R90" t="str">
        <f>VLOOKUP(C90,Adultes!$C$2:$P$806,14,FALSE)</f>
        <v>2</v>
      </c>
    </row>
    <row r="91" spans="1:18" x14ac:dyDescent="0.25">
      <c r="A91">
        <v>115</v>
      </c>
      <c r="B91">
        <v>2286</v>
      </c>
      <c r="C91" t="str">
        <f>[7]A!$D930</f>
        <v>URBIN NICOLAS</v>
      </c>
      <c r="D91" t="str">
        <f>[7]A!$F930</f>
        <v>TEAM B.B.L. HERGNIES</v>
      </c>
      <c r="E91" t="str">
        <f>[7]A!$J930</f>
        <v>05999111440</v>
      </c>
      <c r="F91">
        <v>1</v>
      </c>
      <c r="G91" t="str">
        <f>VLOOKUP(C91,[7]A!$D$2:$H$1235,5,FALSE)</f>
        <v>Adulte Masculin 20/29 ans</v>
      </c>
      <c r="N91" s="14">
        <f>VLOOKUP(C91,Bilan!$B$4:$D$1469,3,FALSE)</f>
        <v>2286</v>
      </c>
      <c r="O91" s="14">
        <f t="shared" si="4"/>
        <v>115</v>
      </c>
      <c r="P91" s="50">
        <f>VLOOKUP(C91,Adultes!$C$2:$O$806,13,FALSE)</f>
        <v>305</v>
      </c>
      <c r="Q91" s="14">
        <f t="shared" si="2"/>
        <v>1</v>
      </c>
      <c r="R91" t="str">
        <f>VLOOKUP(C91,Adultes!$C$2:$P$806,14,FALSE)</f>
        <v>2</v>
      </c>
    </row>
    <row r="92" spans="1:18" x14ac:dyDescent="0.25">
      <c r="A92">
        <v>116</v>
      </c>
      <c r="B92">
        <v>144386</v>
      </c>
      <c r="C92" t="str">
        <f>[7]A!$D945</f>
        <v>VAN WISSEN ANAICK</v>
      </c>
      <c r="D92" t="str">
        <f>[7]A!$F945</f>
        <v>CAMPHIN EN CAREMBAULT CYCLING TEAM</v>
      </c>
      <c r="E92" t="str">
        <f>[7]A!$J945</f>
        <v>05999091117</v>
      </c>
      <c r="F92">
        <v>1</v>
      </c>
      <c r="G92" t="str">
        <f>VLOOKUP(C92,[7]A!$D$2:$H$1235,5,FALSE)</f>
        <v>Adulte Masculin 17/19 ans</v>
      </c>
      <c r="N92" s="14" t="e">
        <f>VLOOKUP(C92,Bilan!$B$4:$D$1469,3,FALSE)</f>
        <v>#N/A</v>
      </c>
      <c r="O92" s="14">
        <f t="shared" si="4"/>
        <v>116</v>
      </c>
      <c r="P92" s="50">
        <f>VLOOKUP(C92,Adultes!$C$2:$O$806,13,FALSE)</f>
        <v>332</v>
      </c>
      <c r="Q92" s="14">
        <f t="shared" si="2"/>
        <v>1</v>
      </c>
      <c r="R92" t="str">
        <f>VLOOKUP(C92,Adultes!$C$2:$P$806,14,FALSE)</f>
        <v>2</v>
      </c>
    </row>
    <row r="93" spans="1:18" x14ac:dyDescent="0.25">
      <c r="A93">
        <v>118</v>
      </c>
      <c r="B93">
        <v>2273</v>
      </c>
      <c r="C93" t="str">
        <f>[7]A!$D877</f>
        <v>SEMOULIN JACQUES</v>
      </c>
      <c r="D93" t="str">
        <f>[7]A!$F877</f>
        <v>TEAM B.B.L. HERGNIES</v>
      </c>
      <c r="E93" t="str">
        <f>[7]A!$J877</f>
        <v>05999099577</v>
      </c>
      <c r="F93">
        <v>1</v>
      </c>
      <c r="G93" t="str">
        <f>VLOOKUP(C93,[7]A!$D$2:$H$1235,5,FALSE)</f>
        <v>Adulte Masculin 60 ans et plus</v>
      </c>
      <c r="N93" s="14" t="str">
        <f>VLOOKUP(C93,Bilan!$B$4:$D$1469,3,FALSE)</f>
        <v xml:space="preserve"> </v>
      </c>
      <c r="O93" s="14">
        <f t="shared" ref="O93:O98" si="5">A93</f>
        <v>118</v>
      </c>
      <c r="P93" s="50">
        <f>VLOOKUP(C93,Adultes!$C$2:$O$806,13,FALSE)</f>
        <v>304</v>
      </c>
      <c r="Q93" s="14">
        <f t="shared" si="2"/>
        <v>1</v>
      </c>
      <c r="R93" t="str">
        <f>VLOOKUP(C93,Adultes!$C$2:$P$806,14,FALSE)</f>
        <v>2</v>
      </c>
    </row>
    <row r="94" spans="1:18" x14ac:dyDescent="0.25">
      <c r="A94">
        <v>119</v>
      </c>
      <c r="B94">
        <v>4469</v>
      </c>
      <c r="C94" t="str">
        <f>[7]A!$D490</f>
        <v>GREVIN JEROME</v>
      </c>
      <c r="D94" t="str">
        <f>[7]A!$F490</f>
        <v>VELO CLUB SOLESMES</v>
      </c>
      <c r="E94" t="str">
        <f>[7]A!$J490</f>
        <v>05999127553</v>
      </c>
      <c r="F94">
        <v>1</v>
      </c>
      <c r="G94" t="str">
        <f>VLOOKUP(C94,[7]A!$D$2:$H$1235,5,FALSE)</f>
        <v>Adulte Masculin 40/49 ans</v>
      </c>
      <c r="N94" s="14">
        <f>VLOOKUP(C94,Bilan!$B$4:$D$1469,3,FALSE)</f>
        <v>4469</v>
      </c>
      <c r="O94" s="14">
        <f t="shared" si="5"/>
        <v>119</v>
      </c>
      <c r="P94" s="50" t="e">
        <f>VLOOKUP(C94,Adultes!$C$2:$O$806,13,FALSE)</f>
        <v>#N/A</v>
      </c>
      <c r="Q94" s="14">
        <f t="shared" si="2"/>
        <v>1</v>
      </c>
      <c r="R94" t="e">
        <f>VLOOKUP(C94,Adultes!$C$2:$P$806,14,FALSE)</f>
        <v>#N/A</v>
      </c>
    </row>
    <row r="95" spans="1:18" x14ac:dyDescent="0.25">
      <c r="A95">
        <v>120</v>
      </c>
      <c r="B95">
        <v>2312</v>
      </c>
      <c r="C95" t="str">
        <f>[7]A!$D885</f>
        <v>SIX NICOLAS</v>
      </c>
      <c r="D95" t="str">
        <f>[7]A!$F885</f>
        <v>CAMPHIN EN CAREMBAULT CYCLING TEAM</v>
      </c>
      <c r="E95" t="str">
        <f>[7]A!$J885</f>
        <v>05999023291</v>
      </c>
      <c r="F95">
        <v>1</v>
      </c>
      <c r="G95" t="str">
        <f>VLOOKUP(C95,[7]A!$D$2:$H$1235,5,FALSE)</f>
        <v>Adulte Masculin 30/39 ans</v>
      </c>
      <c r="N95" s="14">
        <f>VLOOKUP(C95,Bilan!$B$4:$D$1469,3,FALSE)</f>
        <v>2312</v>
      </c>
      <c r="O95" s="14">
        <f t="shared" si="5"/>
        <v>120</v>
      </c>
      <c r="P95" s="50" t="e">
        <f>VLOOKUP(C95,Adultes!$C$2:$O$806,13,FALSE)</f>
        <v>#N/A</v>
      </c>
      <c r="Q95" s="14">
        <f t="shared" si="2"/>
        <v>1</v>
      </c>
      <c r="R95" t="e">
        <f>VLOOKUP(C95,Adultes!$C$2:$P$806,14,FALSE)</f>
        <v>#N/A</v>
      </c>
    </row>
    <row r="96" spans="1:18" x14ac:dyDescent="0.25">
      <c r="A96">
        <v>121</v>
      </c>
      <c r="B96">
        <v>2409</v>
      </c>
      <c r="C96" t="str">
        <f>[7]A!$D886</f>
        <v>SIX QUENTIN</v>
      </c>
      <c r="D96" t="str">
        <f>[7]A!$F886</f>
        <v>CAMPHIN EN CAREMBAULT CYCLING TEAM</v>
      </c>
      <c r="E96" t="str">
        <f>[7]A!$J886</f>
        <v>05999023289</v>
      </c>
      <c r="F96">
        <v>1</v>
      </c>
      <c r="G96" t="str">
        <f>VLOOKUP(C96,[7]A!$D$2:$H$1235,5,FALSE)</f>
        <v>Adulte Masculin 17/19 ans</v>
      </c>
      <c r="N96" s="14">
        <f>VLOOKUP(C96,Bilan!$B$4:$D$1469,3,FALSE)</f>
        <v>2409</v>
      </c>
      <c r="O96" s="14">
        <f t="shared" si="5"/>
        <v>121</v>
      </c>
      <c r="P96" s="50" t="e">
        <f>VLOOKUP(C96,Adultes!$C$2:$O$806,13,FALSE)</f>
        <v>#N/A</v>
      </c>
      <c r="Q96" s="14">
        <f t="shared" si="2"/>
        <v>1</v>
      </c>
      <c r="R96" t="e">
        <f>VLOOKUP(C96,Adultes!$C$2:$P$806,14,FALSE)</f>
        <v>#N/A</v>
      </c>
    </row>
    <row r="97" spans="1:18" x14ac:dyDescent="0.25">
      <c r="A97">
        <v>122</v>
      </c>
      <c r="B97">
        <v>2364</v>
      </c>
      <c r="C97" t="str">
        <f>[7]A!$D1002</f>
        <v>WINS STEPHANE</v>
      </c>
      <c r="D97" t="str">
        <f>[7]A!$F1002</f>
        <v>ETOILE CYCLISTE LIEU ST AMAND</v>
      </c>
      <c r="E97" t="str">
        <f>[7]A!$J1002</f>
        <v>05999111420</v>
      </c>
      <c r="F97">
        <v>1</v>
      </c>
      <c r="G97" t="str">
        <f>VLOOKUP(C97,[7]A!$D$2:$H$1235,5,FALSE)</f>
        <v>Adulte Masculin 40/49 ans</v>
      </c>
      <c r="N97" s="14">
        <f>VLOOKUP(C97,Bilan!$B$4:$D$1469,3,FALSE)</f>
        <v>2364</v>
      </c>
      <c r="O97" s="14">
        <f t="shared" si="5"/>
        <v>122</v>
      </c>
      <c r="P97" s="50" t="e">
        <f>VLOOKUP(C97,Adultes!$C$2:$O$806,13,FALSE)</f>
        <v>#N/A</v>
      </c>
      <c r="Q97" s="14">
        <f t="shared" si="2"/>
        <v>1</v>
      </c>
      <c r="R97" t="e">
        <f>VLOOKUP(C97,Adultes!$C$2:$P$806,14,FALSE)</f>
        <v>#N/A</v>
      </c>
    </row>
    <row r="98" spans="1:18" x14ac:dyDescent="0.25">
      <c r="A98">
        <v>123</v>
      </c>
      <c r="B98">
        <v>2509</v>
      </c>
      <c r="C98" t="str">
        <f>[7]A!$D928</f>
        <v>TRUWANT TIMOTHY</v>
      </c>
      <c r="D98" t="str">
        <f>[7]A!$F928</f>
        <v>LA PEDALE MADELEINOISE</v>
      </c>
      <c r="E98" t="str">
        <f>[7]A!$J928</f>
        <v>05999092708</v>
      </c>
      <c r="F98">
        <v>1</v>
      </c>
      <c r="G98" t="str">
        <f>VLOOKUP(C98,[7]A!$D$2:$H$1235,5,FALSE)</f>
        <v>Adulte Masculin 20/29 ans</v>
      </c>
      <c r="J98" s="67">
        <v>1</v>
      </c>
      <c r="N98" s="14">
        <f>VLOOKUP(C98,Bilan!$B$4:$D$1469,3,FALSE)</f>
        <v>2509</v>
      </c>
      <c r="O98" s="14">
        <f t="shared" si="5"/>
        <v>123</v>
      </c>
      <c r="P98" s="50" t="e">
        <f>VLOOKUP(C98,Adultes!$C$2:$O$806,13,FALSE)</f>
        <v>#N/A</v>
      </c>
      <c r="Q98" s="14">
        <f t="shared" si="2"/>
        <v>1</v>
      </c>
      <c r="R98" t="e">
        <f>VLOOKUP(C98,Adultes!$C$2:$P$806,14,FALSE)</f>
        <v>#N/A</v>
      </c>
    </row>
    <row r="99" spans="1:18" x14ac:dyDescent="0.25">
      <c r="A99">
        <v>124</v>
      </c>
      <c r="B99">
        <v>7065</v>
      </c>
      <c r="C99" t="str">
        <f>[7]A!$D270</f>
        <v>DELANGUE THEO</v>
      </c>
      <c r="D99" t="str">
        <f>[7]A!$F270</f>
        <v>TEAM TOMASINA WAMBRECHIES</v>
      </c>
      <c r="E99" t="str">
        <f>[7]A!$J270</f>
        <v>05999094111</v>
      </c>
      <c r="F99">
        <v>1</v>
      </c>
      <c r="G99" t="str">
        <f>VLOOKUP(C99,[7]A!$D$2:$H$1235,5,FALSE)</f>
        <v>Adulte Masculin 20/29 ans</v>
      </c>
      <c r="N99" s="14">
        <f>VLOOKUP(C99,Bilan!$B$4:$D$1469,3,FALSE)</f>
        <v>7065</v>
      </c>
      <c r="O99" s="14">
        <f t="shared" ref="O99:O107" si="6">A99</f>
        <v>124</v>
      </c>
      <c r="P99" s="50" t="e">
        <f>VLOOKUP(C99,Adultes!$C$2:$O$806,13,FALSE)</f>
        <v>#N/A</v>
      </c>
      <c r="Q99" s="14">
        <f t="shared" si="2"/>
        <v>1</v>
      </c>
      <c r="R99" t="e">
        <f>VLOOKUP(C99,Adultes!$C$2:$P$806,14,FALSE)</f>
        <v>#N/A</v>
      </c>
    </row>
    <row r="100" spans="1:18" x14ac:dyDescent="0.25">
      <c r="A100">
        <v>125</v>
      </c>
      <c r="B100">
        <v>2596</v>
      </c>
      <c r="C100" t="str">
        <f>[7]A!$D528</f>
        <v>HEUNET OLIVIER</v>
      </c>
      <c r="D100" t="str">
        <f>[7]A!$F528</f>
        <v>GAZ ELEC CLUB DE DOUAI</v>
      </c>
      <c r="E100" t="str">
        <f>[7]A!$J528</f>
        <v>05999093839</v>
      </c>
      <c r="F100">
        <v>1</v>
      </c>
      <c r="G100" t="str">
        <f>VLOOKUP(C100,[7]A!$D$2:$H$1235,5,FALSE)</f>
        <v>Adulte Masculin 50/59 ans</v>
      </c>
      <c r="N100" s="14">
        <f>VLOOKUP(C100,Bilan!$B$4:$D$1469,3,FALSE)</f>
        <v>2596</v>
      </c>
      <c r="O100" s="14">
        <f t="shared" si="6"/>
        <v>125</v>
      </c>
      <c r="P100" s="50" t="e">
        <f>VLOOKUP(C100,Adultes!$C$2:$O$806,13,FALSE)</f>
        <v>#N/A</v>
      </c>
      <c r="Q100" s="14">
        <f t="shared" si="2"/>
        <v>1</v>
      </c>
      <c r="R100" t="e">
        <f>VLOOKUP(C100,Adultes!$C$2:$P$806,14,FALSE)</f>
        <v>#N/A</v>
      </c>
    </row>
    <row r="101" spans="1:18" x14ac:dyDescent="0.25">
      <c r="A101">
        <v>126</v>
      </c>
      <c r="B101">
        <v>4352</v>
      </c>
      <c r="C101" t="str">
        <f>[7]A!$D693</f>
        <v>MARQUANT LÉO</v>
      </c>
      <c r="D101" t="str">
        <f>[7]A!$F693</f>
        <v>CAMPHIN EN CAREMBAULT CYCLING TEAM</v>
      </c>
      <c r="E101" t="str">
        <f>[7]A!$J693</f>
        <v>05996221895</v>
      </c>
      <c r="F101">
        <v>1</v>
      </c>
      <c r="G101" t="str">
        <f>VLOOKUP(C101,[7]A!$D$2:$H$1235,5,FALSE)</f>
        <v>Adulte Masculin 17/19 ans</v>
      </c>
      <c r="N101" s="14">
        <f>VLOOKUP(C101,Bilan!$B$4:$D$1469,3,FALSE)</f>
        <v>4352</v>
      </c>
      <c r="O101" s="14">
        <f t="shared" si="6"/>
        <v>126</v>
      </c>
      <c r="P101" s="50">
        <f>VLOOKUP(C101,Adultes!$C$2:$O$806,13,FALSE)</f>
        <v>360</v>
      </c>
      <c r="Q101" s="14">
        <f t="shared" si="2"/>
        <v>1</v>
      </c>
      <c r="R101">
        <f>VLOOKUP(C101,Adultes!$C$2:$P$806,14,FALSE)</f>
        <v>2</v>
      </c>
    </row>
    <row r="102" spans="1:18" x14ac:dyDescent="0.25">
      <c r="A102">
        <v>127</v>
      </c>
      <c r="B102">
        <v>1317</v>
      </c>
      <c r="C102" t="str">
        <f>[7]A!$D696</f>
        <v>MARQUET VICTOR</v>
      </c>
      <c r="D102" t="str">
        <f>[7]A!$F696</f>
        <v>ESPOIR CYCLISTE WAMBRECHIES MARQUETTE</v>
      </c>
      <c r="E102" t="str">
        <f>[7]A!$J696</f>
        <v>05999111916</v>
      </c>
      <c r="F102">
        <v>1</v>
      </c>
      <c r="G102" t="str">
        <f>VLOOKUP(C102,[7]A!$D$2:$H$1235,5,FALSE)</f>
        <v>Adulte Masculin 17/19 ans</v>
      </c>
      <c r="N102" s="14">
        <f>VLOOKUP(C102,Bilan!$B$4:$D$1469,3,FALSE)</f>
        <v>1317</v>
      </c>
      <c r="O102" s="14">
        <f t="shared" si="6"/>
        <v>127</v>
      </c>
      <c r="P102" s="50">
        <f>VLOOKUP(C102,Adultes!$C$2:$O$806,13,FALSE)</f>
        <v>581</v>
      </c>
      <c r="Q102" s="14">
        <f t="shared" si="2"/>
        <v>1</v>
      </c>
      <c r="R102" t="str">
        <f>VLOOKUP(C102,Adultes!$C$2:$P$806,14,FALSE)</f>
        <v>3</v>
      </c>
    </row>
    <row r="103" spans="1:18" x14ac:dyDescent="0.25">
      <c r="A103">
        <v>128</v>
      </c>
      <c r="B103">
        <v>144292</v>
      </c>
      <c r="C103" t="str">
        <f>[7]A!$D267</f>
        <v>DELADERIERE ROMAIN</v>
      </c>
      <c r="D103" t="str">
        <f>[7]A!$F267</f>
        <v>CAMPHIN EN CAREMBAULT CYCLING TEAM</v>
      </c>
      <c r="E103" t="str">
        <f>[7]A!$J267</f>
        <v>05999087678</v>
      </c>
      <c r="F103">
        <v>1</v>
      </c>
      <c r="G103" t="str">
        <f>VLOOKUP(C103,[7]A!$D$2:$H$1235,5,FALSE)</f>
        <v>Adulte Masculin 20/29 ans</v>
      </c>
      <c r="N103" s="14">
        <f>VLOOKUP(C103,Bilan!$B$4:$D$1469,3,FALSE)</f>
        <v>144292</v>
      </c>
      <c r="O103" s="14">
        <f t="shared" si="6"/>
        <v>128</v>
      </c>
      <c r="P103" s="50">
        <f>VLOOKUP(C103,Adultes!$C$2:$O$806,13,FALSE)</f>
        <v>658</v>
      </c>
      <c r="Q103" s="14">
        <f t="shared" si="2"/>
        <v>1</v>
      </c>
      <c r="R103" t="str">
        <f>VLOOKUP(C103,Adultes!$C$2:$P$806,14,FALSE)</f>
        <v>3</v>
      </c>
    </row>
    <row r="104" spans="1:18" x14ac:dyDescent="0.25">
      <c r="A104">
        <v>129</v>
      </c>
      <c r="B104">
        <v>2206</v>
      </c>
      <c r="C104" t="str">
        <f>[7]A!$D485</f>
        <v>GRAVE SAMY</v>
      </c>
      <c r="D104" t="str">
        <f>[7]A!$F485</f>
        <v>ESPOIR CYCLISTE WAMBRECHIES MARQUETTE</v>
      </c>
      <c r="E104" t="str">
        <f>[7]A!$J485</f>
        <v>05999057244</v>
      </c>
      <c r="F104">
        <v>1</v>
      </c>
      <c r="G104" t="str">
        <f>VLOOKUP(C104,[7]A!$D$2:$H$1235,5,FALSE)</f>
        <v>Adulte Masculin 20/29 ans</v>
      </c>
      <c r="N104" s="14">
        <f>VLOOKUP(C104,Bilan!$B$4:$D$1469,3,FALSE)</f>
        <v>2206</v>
      </c>
      <c r="O104" s="14">
        <f t="shared" si="6"/>
        <v>129</v>
      </c>
      <c r="P104" s="50">
        <f>VLOOKUP(C104,Adultes!$C$2:$O$806,13,FALSE)</f>
        <v>251</v>
      </c>
      <c r="Q104" s="14">
        <f t="shared" si="2"/>
        <v>1</v>
      </c>
      <c r="R104" t="str">
        <f>VLOOKUP(C104,Adultes!$C$2:$P$806,14,FALSE)</f>
        <v>2</v>
      </c>
    </row>
    <row r="105" spans="1:18" x14ac:dyDescent="0.25">
      <c r="A105">
        <v>130</v>
      </c>
      <c r="B105">
        <v>2487</v>
      </c>
      <c r="C105" t="s">
        <v>3477</v>
      </c>
      <c r="D105" t="s">
        <v>3463</v>
      </c>
      <c r="E105" t="s">
        <v>3482</v>
      </c>
      <c r="F105">
        <v>1</v>
      </c>
      <c r="G105" t="s">
        <v>965</v>
      </c>
      <c r="N105" s="14">
        <f>VLOOKUP(C105,Bilan!$B$4:$D$1469,3,FALSE)</f>
        <v>2487</v>
      </c>
      <c r="O105" s="14">
        <f t="shared" si="6"/>
        <v>130</v>
      </c>
      <c r="P105" s="50" t="e">
        <f>VLOOKUP(C105,Adultes!$C$2:$O$806,13,FALSE)</f>
        <v>#N/A</v>
      </c>
      <c r="Q105" s="14">
        <f t="shared" si="2"/>
        <v>1</v>
      </c>
      <c r="R105" t="e">
        <f>VLOOKUP(C105,Adultes!$C$2:$P$806,14,FALSE)</f>
        <v>#N/A</v>
      </c>
    </row>
    <row r="106" spans="1:18" x14ac:dyDescent="0.25">
      <c r="A106">
        <v>131</v>
      </c>
      <c r="B106">
        <v>4102</v>
      </c>
      <c r="C106" t="s">
        <v>3478</v>
      </c>
      <c r="D106" t="s">
        <v>3463</v>
      </c>
      <c r="E106" t="s">
        <v>3481</v>
      </c>
      <c r="F106">
        <v>1</v>
      </c>
      <c r="G106" t="s">
        <v>978</v>
      </c>
      <c r="N106" s="14">
        <f>VLOOKUP(C106,Bilan!$B$4:$D$1469,3,FALSE)</f>
        <v>4102</v>
      </c>
      <c r="O106" s="14">
        <f t="shared" si="6"/>
        <v>131</v>
      </c>
      <c r="P106" s="50" t="e">
        <f>VLOOKUP(C106,Adultes!$C$2:$O$806,13,FALSE)</f>
        <v>#N/A</v>
      </c>
      <c r="Q106" s="14">
        <f t="shared" si="2"/>
        <v>1</v>
      </c>
      <c r="R106" t="e">
        <f>VLOOKUP(C106,Adultes!$C$2:$P$806,14,FALSE)</f>
        <v>#N/A</v>
      </c>
    </row>
    <row r="107" spans="1:18" x14ac:dyDescent="0.25">
      <c r="A107">
        <v>132</v>
      </c>
      <c r="B107">
        <v>2486</v>
      </c>
      <c r="C107" t="s">
        <v>3479</v>
      </c>
      <c r="D107" t="s">
        <v>3463</v>
      </c>
      <c r="E107" t="s">
        <v>3480</v>
      </c>
      <c r="F107">
        <v>1</v>
      </c>
      <c r="G107" t="s">
        <v>978</v>
      </c>
      <c r="J107" s="67">
        <v>1</v>
      </c>
      <c r="N107" s="14">
        <f>VLOOKUP(C107,Bilan!$B$4:$D$1469,3,FALSE)</f>
        <v>2486</v>
      </c>
      <c r="O107" s="14">
        <f t="shared" si="6"/>
        <v>132</v>
      </c>
      <c r="P107" s="50" t="e">
        <f>VLOOKUP(C107,Adultes!$C$2:$O$806,13,FALSE)</f>
        <v>#N/A</v>
      </c>
      <c r="Q107" s="14">
        <f t="shared" si="2"/>
        <v>1</v>
      </c>
      <c r="R107" t="e">
        <f>VLOOKUP(C107,Adultes!$C$2:$P$806,14,FALSE)</f>
        <v>#N/A</v>
      </c>
    </row>
    <row r="108" spans="1:18" x14ac:dyDescent="0.25">
      <c r="A108">
        <v>133</v>
      </c>
      <c r="B108">
        <v>2329</v>
      </c>
      <c r="C108" t="str">
        <f>[7]A!$D190</f>
        <v>COASNE CLEMENT</v>
      </c>
      <c r="D108" t="str">
        <f>[7]A!$F190</f>
        <v>ENTENTE SPORTIVE ENFANTS DE GAYANT (ESEG) DOUAI</v>
      </c>
      <c r="E108" t="str">
        <f>[7]A!$J190</f>
        <v>05999085266</v>
      </c>
      <c r="F108">
        <v>1</v>
      </c>
      <c r="G108" t="str">
        <f>VLOOKUP(C108,[7]A!$D$2:$H$1235,5,FALSE)</f>
        <v>Adulte Masculin 20/29 ans</v>
      </c>
      <c r="J108" s="67">
        <v>1</v>
      </c>
      <c r="N108" s="14">
        <f>VLOOKUP(C108,Bilan!$B$4:$D$1469,3,FALSE)</f>
        <v>2329</v>
      </c>
      <c r="O108" s="14">
        <f t="shared" ref="O108:O113" si="7">A108</f>
        <v>133</v>
      </c>
      <c r="P108" s="50" t="e">
        <f>VLOOKUP(C108,Adultes!$C$2:$O$806,13,FALSE)</f>
        <v>#N/A</v>
      </c>
      <c r="Q108" s="14">
        <f t="shared" si="2"/>
        <v>1</v>
      </c>
      <c r="R108" t="e">
        <f>VLOOKUP(C108,Adultes!$C$2:$P$806,14,FALSE)</f>
        <v>#N/A</v>
      </c>
    </row>
    <row r="109" spans="1:18" x14ac:dyDescent="0.25">
      <c r="A109" s="99">
        <v>134</v>
      </c>
      <c r="B109">
        <v>144556</v>
      </c>
      <c r="C109" t="str">
        <f>[7]A!$D1164</f>
        <v>BENOIT JEREMY</v>
      </c>
      <c r="D109" t="str">
        <f>[7]A!$F1164</f>
        <v>CERCLE OLYMPIQUE MARCOING</v>
      </c>
      <c r="E109" t="str">
        <f>[7]A!$J1164</f>
        <v>05999064434</v>
      </c>
      <c r="F109">
        <v>1</v>
      </c>
      <c r="G109" t="str">
        <f>VLOOKUP(C109,[7]A!$D$2:$H$1235,5,FALSE)</f>
        <v>Adulte Masculin 30/39 ans</v>
      </c>
      <c r="N109" s="14">
        <f>VLOOKUP(C109,Bilan!$B$4:$D$1469,3,FALSE)</f>
        <v>144556</v>
      </c>
      <c r="O109" s="14">
        <f t="shared" si="7"/>
        <v>134</v>
      </c>
      <c r="P109" s="50">
        <f>VLOOKUP(C109,Adultes!$C$2:$O$806,13,FALSE)</f>
        <v>71</v>
      </c>
      <c r="Q109" s="14">
        <f t="shared" si="2"/>
        <v>1</v>
      </c>
      <c r="R109" t="str">
        <f>VLOOKUP(C109,Adultes!$C$2:$P$806,14,FALSE)</f>
        <v>1</v>
      </c>
    </row>
    <row r="110" spans="1:18" x14ac:dyDescent="0.25">
      <c r="A110" s="99">
        <v>135</v>
      </c>
      <c r="B110">
        <v>2297</v>
      </c>
      <c r="C110" t="str">
        <f>[7]A!$D1170</f>
        <v>LEVOURC'H DAMIEN</v>
      </c>
      <c r="D110" t="str">
        <f>[7]A!$F1170</f>
        <v>MERICOURT TEAM 2</v>
      </c>
      <c r="E110" t="str">
        <f>[7]A!$J1170</f>
        <v>06297042262</v>
      </c>
      <c r="F110">
        <v>1</v>
      </c>
      <c r="G110" t="str">
        <f>VLOOKUP(C110,[7]A!$D$2:$H$1235,5,FALSE)</f>
        <v>Adulte Masculin 30/39 ans</v>
      </c>
      <c r="N110" s="14">
        <f>VLOOKUP(C110,Bilan!$B$4:$D$1469,3,FALSE)</f>
        <v>2297</v>
      </c>
      <c r="O110" s="14">
        <f t="shared" si="7"/>
        <v>135</v>
      </c>
      <c r="P110" s="50">
        <f>VLOOKUP(C110,Adultes!$C$2:$O$806,13,FALSE)</f>
        <v>77</v>
      </c>
      <c r="Q110" s="14">
        <f t="shared" si="2"/>
        <v>1</v>
      </c>
      <c r="R110" t="str">
        <f>VLOOKUP(C110,Adultes!$C$2:$P$806,14,FALSE)</f>
        <v>1</v>
      </c>
    </row>
    <row r="111" spans="1:18" x14ac:dyDescent="0.25">
      <c r="A111" s="99">
        <v>136</v>
      </c>
      <c r="B111">
        <v>7047</v>
      </c>
      <c r="C111" t="str">
        <f>[7]A!$D729</f>
        <v>MONNIER ALEXIS</v>
      </c>
      <c r="D111" t="str">
        <f>[7]A!$F729</f>
        <v>TEAM BOUSIES</v>
      </c>
      <c r="E111" t="str">
        <f>[7]A!$J729</f>
        <v>05996220189</v>
      </c>
      <c r="F111">
        <v>1</v>
      </c>
      <c r="G111" t="str">
        <f>VLOOKUP(C111,[7]A!$D$2:$H$1235,5,FALSE)</f>
        <v>Adulte Masculin 17/19 ans</v>
      </c>
      <c r="N111" s="14">
        <f>VLOOKUP(C111,Bilan!$B$4:$D$1469,3,FALSE)</f>
        <v>7047</v>
      </c>
      <c r="O111" s="14">
        <f t="shared" si="7"/>
        <v>136</v>
      </c>
      <c r="P111" s="50" t="e">
        <f>VLOOKUP(C111,Adultes!$C$2:$O$806,13,FALSE)</f>
        <v>#N/A</v>
      </c>
      <c r="Q111" s="14">
        <f t="shared" si="2"/>
        <v>1</v>
      </c>
      <c r="R111" t="e">
        <f>VLOOKUP(C111,Adultes!$C$2:$P$806,14,FALSE)</f>
        <v>#N/A</v>
      </c>
    </row>
    <row r="112" spans="1:18" x14ac:dyDescent="0.25">
      <c r="A112" s="99">
        <v>137</v>
      </c>
      <c r="B112">
        <v>5757</v>
      </c>
      <c r="C112" t="s">
        <v>3526</v>
      </c>
      <c r="D112" t="s">
        <v>3527</v>
      </c>
      <c r="E112" t="s">
        <v>3528</v>
      </c>
      <c r="F112">
        <v>1</v>
      </c>
      <c r="G112" t="s">
        <v>971</v>
      </c>
      <c r="N112" s="14">
        <f>VLOOKUP(C112,Bilan!$B$4:$D$1469,3,FALSE)</f>
        <v>5757</v>
      </c>
      <c r="O112" s="14">
        <f t="shared" si="7"/>
        <v>137</v>
      </c>
      <c r="P112" s="50" t="e">
        <f>VLOOKUP(C112,Adultes!$C$2:$O$806,13,FALSE)</f>
        <v>#N/A</v>
      </c>
      <c r="Q112" s="14">
        <f t="shared" si="2"/>
        <v>1</v>
      </c>
    </row>
    <row r="113" spans="1:18" x14ac:dyDescent="0.25">
      <c r="A113" s="99">
        <v>138</v>
      </c>
      <c r="B113">
        <v>4103</v>
      </c>
      <c r="C113" t="s">
        <v>3534</v>
      </c>
      <c r="D113" t="s">
        <v>3463</v>
      </c>
      <c r="E113" t="s">
        <v>3535</v>
      </c>
      <c r="F113">
        <v>1</v>
      </c>
      <c r="G113" t="s">
        <v>978</v>
      </c>
      <c r="N113" s="14">
        <f>VLOOKUP(C113,Bilan!$B$4:$D$1469,3,FALSE)</f>
        <v>4103</v>
      </c>
      <c r="O113" s="14">
        <f t="shared" si="7"/>
        <v>138</v>
      </c>
      <c r="P113" s="50" t="e">
        <f>VLOOKUP(C113,Adultes!$C$2:$O$806,13,FALSE)</f>
        <v>#N/A</v>
      </c>
      <c r="Q113" s="14">
        <f t="shared" si="2"/>
        <v>1</v>
      </c>
    </row>
    <row r="114" spans="1:18" x14ac:dyDescent="0.25">
      <c r="A114" s="99">
        <v>139</v>
      </c>
      <c r="B114">
        <v>4390</v>
      </c>
      <c r="C114" t="str">
        <f>[7]A!$D1045</f>
        <v>DASSONVILLE SEBASTIEN</v>
      </c>
      <c r="D114" t="str">
        <f>[7]A!$F1045</f>
        <v>NOEUX VELO CLUB NOEUXOIS</v>
      </c>
      <c r="E114" t="str">
        <f>[7]A!$J1045</f>
        <v>06297059854</v>
      </c>
      <c r="F114">
        <v>1</v>
      </c>
      <c r="G114" t="str">
        <f>VLOOKUP(C114,[7]A!$D$2:$H$1235,5,FALSE)</f>
        <v>Adulte Masculin 30/39 ans</v>
      </c>
      <c r="N114" s="14">
        <f>VLOOKUP(C114,Bilan!$B$4:$D$1469,3,FALSE)</f>
        <v>4390</v>
      </c>
      <c r="O114" s="14">
        <f t="shared" ref="O114:O119" si="8">A114</f>
        <v>139</v>
      </c>
      <c r="P114" s="50" t="e">
        <f>VLOOKUP(C114,Adultes!$C$2:$O$806,13,FALSE)</f>
        <v>#N/A</v>
      </c>
      <c r="Q114" s="14">
        <f t="shared" si="2"/>
        <v>1</v>
      </c>
      <c r="R114" t="e">
        <f>VLOOKUP(C114,Adultes!$C$2:$P$806,14,FALSE)</f>
        <v>#N/A</v>
      </c>
    </row>
    <row r="115" spans="1:18" x14ac:dyDescent="0.25">
      <c r="A115" s="100">
        <v>140</v>
      </c>
      <c r="B115">
        <v>7043</v>
      </c>
      <c r="C115" t="str">
        <f>[7]A!$D1173</f>
        <v>GABEZ BAPTISTE</v>
      </c>
      <c r="D115" t="str">
        <f>[7]A!$F1173</f>
        <v>CYCLO CLUB CAMBRESIEN</v>
      </c>
      <c r="E115" t="str">
        <f>[7]A!$J1173</f>
        <v>05999127692</v>
      </c>
      <c r="F115">
        <v>1</v>
      </c>
      <c r="G115" t="str">
        <f>VLOOKUP(C115,[7]A!$D$2:$H$1235,5,FALSE)</f>
        <v>Adulte Masculin 17/19 ans</v>
      </c>
      <c r="N115" s="14">
        <f>VLOOKUP(C115,Bilan!$B$4:$D$1469,3,FALSE)</f>
        <v>7043</v>
      </c>
      <c r="O115" s="14">
        <f t="shared" si="8"/>
        <v>140</v>
      </c>
      <c r="P115" s="50" t="e">
        <f>VLOOKUP(C115,Adultes!$C$2:$O$806,13,FALSE)</f>
        <v>#N/A</v>
      </c>
      <c r="Q115" s="14">
        <f t="shared" si="2"/>
        <v>1</v>
      </c>
      <c r="R115" t="e">
        <f>VLOOKUP(C115,Adultes!$C$2:$P$806,14,FALSE)</f>
        <v>#N/A</v>
      </c>
    </row>
    <row r="116" spans="1:18" x14ac:dyDescent="0.25">
      <c r="A116" s="49">
        <v>141</v>
      </c>
      <c r="B116">
        <v>144524</v>
      </c>
      <c r="C116" t="str">
        <f>[7]A!$D322</f>
        <v>DERUEL ANTOINE</v>
      </c>
      <c r="D116" t="str">
        <f>[7]A!$F322</f>
        <v>ETOILE CYCLISTE FEIGNIES</v>
      </c>
      <c r="E116" t="str">
        <f>[7]A!$J322</f>
        <v>05999080938</v>
      </c>
      <c r="F116">
        <v>1</v>
      </c>
      <c r="G116" t="str">
        <f>VLOOKUP(C116,[7]A!$D$2:$H$1235,5,FALSE)</f>
        <v>Adulte Masculin 20/29 ans</v>
      </c>
      <c r="J116" s="67">
        <v>1</v>
      </c>
      <c r="N116" s="14">
        <f>VLOOKUP(C116,Bilan!$B$4:$D$1469,3,FALSE)</f>
        <v>144524</v>
      </c>
      <c r="O116" s="14">
        <f t="shared" si="8"/>
        <v>141</v>
      </c>
      <c r="P116" s="50">
        <f>VLOOKUP(C116,Adultes!$C$2:$O$806,13,FALSE)</f>
        <v>205</v>
      </c>
      <c r="Q116" s="14">
        <f t="shared" si="2"/>
        <v>1</v>
      </c>
      <c r="R116" t="str">
        <f>VLOOKUP(C116,Adultes!$C$2:$P$806,14,FALSE)</f>
        <v>2</v>
      </c>
    </row>
    <row r="117" spans="1:18" x14ac:dyDescent="0.25">
      <c r="A117" s="49">
        <v>142</v>
      </c>
      <c r="B117">
        <v>4500</v>
      </c>
      <c r="C117" t="str">
        <f>[7]A!$D136</f>
        <v>CAILLEAU ANTHONY</v>
      </c>
      <c r="D117" t="str">
        <f>[7]A!$F136</f>
        <v>UNION VELOCIPEDIQUE FOURMISIENNE</v>
      </c>
      <c r="E117" t="str">
        <f>[7]A!$J136</f>
        <v>05999125032</v>
      </c>
      <c r="F117">
        <v>1</v>
      </c>
      <c r="G117" t="str">
        <f>VLOOKUP(C117,[7]A!$D$2:$H$1235,5,FALSE)</f>
        <v>Adulte Masculin 30/39 ans</v>
      </c>
      <c r="J117" s="67">
        <v>1</v>
      </c>
      <c r="N117" s="14">
        <f>VLOOKUP(C117,Bilan!$B$4:$D$1469,3,FALSE)</f>
        <v>4500</v>
      </c>
      <c r="O117" s="79">
        <f t="shared" si="8"/>
        <v>142</v>
      </c>
      <c r="P117" s="50" t="e">
        <f>VLOOKUP(C117,Adultes!$C$2:$O$806,13,FALSE)</f>
        <v>#N/A</v>
      </c>
      <c r="Q117" s="14">
        <f t="shared" si="2"/>
        <v>1</v>
      </c>
      <c r="R117" t="e">
        <f>VLOOKUP(C117,Adultes!$C$2:$P$806,14,FALSE)</f>
        <v>#N/A</v>
      </c>
    </row>
    <row r="118" spans="1:18" x14ac:dyDescent="0.25">
      <c r="A118" s="104">
        <v>143</v>
      </c>
      <c r="B118">
        <v>3992</v>
      </c>
      <c r="C118" t="str">
        <f>[7]A!$D737</f>
        <v>MONVOISIN FLAVIEN</v>
      </c>
      <c r="D118" t="str">
        <f>[7]A!$F737</f>
        <v>TEAM BOUSIES</v>
      </c>
      <c r="E118" t="str">
        <f>[7]A!$J737</f>
        <v>05999123961</v>
      </c>
      <c r="F118">
        <v>1</v>
      </c>
      <c r="G118" t="str">
        <f>VLOOKUP(C118,[7]A!$D$2:$H$1235,5,FALSE)</f>
        <v>Adulte Masculin 30/39 ans</v>
      </c>
      <c r="J118" s="67">
        <v>1</v>
      </c>
      <c r="N118" s="14">
        <f>VLOOKUP(C118,Bilan!$B$4:$D$1469,3,FALSE)</f>
        <v>3992</v>
      </c>
      <c r="O118" s="14">
        <f t="shared" si="8"/>
        <v>143</v>
      </c>
      <c r="P118" s="50">
        <f>VLOOKUP(C118,Adultes!$C$2:$O$806,13,FALSE)</f>
        <v>91</v>
      </c>
      <c r="Q118" s="14">
        <f t="shared" si="2"/>
        <v>1</v>
      </c>
      <c r="R118" t="str">
        <f>VLOOKUP(C118,Adultes!$C$2:$P$806,14,FALSE)</f>
        <v>1</v>
      </c>
    </row>
    <row r="119" spans="1:18" x14ac:dyDescent="0.25">
      <c r="A119" s="99">
        <v>144</v>
      </c>
      <c r="B119">
        <v>7022</v>
      </c>
      <c r="C119" t="str">
        <f>[7]A!$D605</f>
        <v>LECLERCQ FRANCK</v>
      </c>
      <c r="D119" t="str">
        <f>[7]A!$F605</f>
        <v>TEAM SPECIALIZED LILLE</v>
      </c>
      <c r="E119" t="str">
        <f>[7]A!$J605</f>
        <v>05966528801</v>
      </c>
      <c r="F119">
        <v>1</v>
      </c>
      <c r="G119" t="str">
        <f>VLOOKUP(C119,[7]A!$D$2:$H$1235,5,FALSE)</f>
        <v>Adulte Masculin 40/49 ans</v>
      </c>
      <c r="N119" s="14">
        <f>VLOOKUP(C119,Bilan!$B$4:$D$1469,3,FALSE)</f>
        <v>7022</v>
      </c>
      <c r="O119" s="14">
        <f t="shared" si="8"/>
        <v>144</v>
      </c>
      <c r="P119" s="50" t="e">
        <f>VLOOKUP(C119,Adultes!$C$2:$O$806,13,FALSE)</f>
        <v>#N/A</v>
      </c>
      <c r="Q119" s="14">
        <f t="shared" si="2"/>
        <v>1</v>
      </c>
      <c r="R119" t="e">
        <f>VLOOKUP(C119,Adultes!$C$2:$P$806,14,FALSE)</f>
        <v>#N/A</v>
      </c>
    </row>
    <row r="120" spans="1:18" x14ac:dyDescent="0.25">
      <c r="A120" s="100">
        <v>145</v>
      </c>
      <c r="B120">
        <v>1282</v>
      </c>
      <c r="C120" t="str">
        <f>[7]A!$D496</f>
        <v>GROSSI REMY</v>
      </c>
      <c r="D120" t="str">
        <f>[7]A!$F496</f>
        <v>CYCLO CLUB WAVRIN</v>
      </c>
      <c r="E120" t="str">
        <f>[7]A!$J496</f>
        <v>05999105856</v>
      </c>
      <c r="F120">
        <v>1</v>
      </c>
      <c r="G120" t="str">
        <f>VLOOKUP(C120,[7]A!$D$2:$H$1235,5,FALSE)</f>
        <v>Adulte Masculin 20/29 ans</v>
      </c>
      <c r="N120" s="14">
        <f>VLOOKUP(C120,Bilan!$B$4:$D$1469,3,FALSE)</f>
        <v>1282</v>
      </c>
      <c r="O120" s="14">
        <f t="shared" ref="O120:O125" si="9">A120</f>
        <v>145</v>
      </c>
      <c r="P120" s="50">
        <f>VLOOKUP(C120,Adultes!$C$2:$O$806,13,FALSE)</f>
        <v>240</v>
      </c>
      <c r="Q120" s="14">
        <f t="shared" si="2"/>
        <v>1</v>
      </c>
      <c r="R120" t="str">
        <f>VLOOKUP(C120,Adultes!$C$2:$P$806,14,FALSE)</f>
        <v>2</v>
      </c>
    </row>
    <row r="121" spans="1:18" x14ac:dyDescent="0.25">
      <c r="A121" s="100">
        <v>146</v>
      </c>
      <c r="B121">
        <v>7081</v>
      </c>
      <c r="C121" t="str">
        <f>[7]A!$D279</f>
        <v>DELEPLACE HADRIEN</v>
      </c>
      <c r="D121" t="str">
        <f>[7]A!$F279</f>
        <v>CYCLO CLUB CAMBRESIEN</v>
      </c>
      <c r="E121" t="str">
        <f>[7]A!$J279</f>
        <v>05999125903</v>
      </c>
      <c r="F121">
        <v>1</v>
      </c>
      <c r="G121" t="str">
        <f>VLOOKUP(C121,[7]A!$D$2:$H$1235,5,FALSE)</f>
        <v>Adulte Masculin 17/19 ans</v>
      </c>
      <c r="J121" s="67">
        <v>1</v>
      </c>
      <c r="N121" s="14">
        <f>VLOOKUP(C121,Bilan!$B$4:$D$1469,3,FALSE)</f>
        <v>7081</v>
      </c>
      <c r="O121" s="14">
        <f t="shared" si="9"/>
        <v>146</v>
      </c>
      <c r="P121" s="50" t="e">
        <f>VLOOKUP(C121,Adultes!$C$2:$O$806,13,FALSE)</f>
        <v>#N/A</v>
      </c>
      <c r="Q121" s="14">
        <f t="shared" si="2"/>
        <v>1</v>
      </c>
      <c r="R121" t="e">
        <f>VLOOKUP(C121,Adultes!$C$2:$P$806,14,FALSE)</f>
        <v>#N/A</v>
      </c>
    </row>
    <row r="122" spans="1:18" x14ac:dyDescent="0.25">
      <c r="A122" s="100">
        <v>147</v>
      </c>
      <c r="B122">
        <v>2345</v>
      </c>
      <c r="C122" t="str">
        <f>[7]A!$D767</f>
        <v>OLIVIER ALEXANDRE</v>
      </c>
      <c r="D122" t="str">
        <f>[7]A!$F767</f>
        <v>ENTENTE SPORTIVE ENFANTS DE GAYANT (ESEG) DOUAI</v>
      </c>
      <c r="E122" t="str">
        <f>[7]A!$J767</f>
        <v>05996227089</v>
      </c>
      <c r="F122">
        <v>1</v>
      </c>
      <c r="G122" t="str">
        <f>VLOOKUP(C122,[7]A!$D$2:$H$1235,5,FALSE)</f>
        <v>Adulte Masculin 20/29 ans</v>
      </c>
      <c r="J122" s="67">
        <v>1</v>
      </c>
      <c r="N122" s="14">
        <f>VLOOKUP(C122,Bilan!$B$4:$D$1469,3,FALSE)</f>
        <v>2345</v>
      </c>
      <c r="O122" s="14">
        <f t="shared" si="9"/>
        <v>147</v>
      </c>
      <c r="P122" s="50" t="e">
        <f>VLOOKUP(C122,Adultes!$C$2:$O$806,13,FALSE)</f>
        <v>#N/A</v>
      </c>
      <c r="Q122" s="14">
        <f t="shared" si="2"/>
        <v>1</v>
      </c>
      <c r="R122" t="e">
        <f>VLOOKUP(C122,Adultes!$C$2:$P$806,14,FALSE)</f>
        <v>#N/A</v>
      </c>
    </row>
    <row r="123" spans="1:18" x14ac:dyDescent="0.25">
      <c r="A123" s="100">
        <v>148</v>
      </c>
      <c r="B123">
        <v>144466</v>
      </c>
      <c r="C123" t="s">
        <v>680</v>
      </c>
      <c r="D123" t="s">
        <v>141</v>
      </c>
      <c r="E123" t="s">
        <v>1332</v>
      </c>
      <c r="F123">
        <v>1</v>
      </c>
      <c r="G123" t="s">
        <v>965</v>
      </c>
      <c r="J123" s="67">
        <v>1</v>
      </c>
      <c r="O123" s="14">
        <f t="shared" si="9"/>
        <v>148</v>
      </c>
      <c r="Q123" s="14">
        <f t="shared" si="2"/>
        <v>1</v>
      </c>
    </row>
    <row r="124" spans="1:18" x14ac:dyDescent="0.25">
      <c r="A124" s="100">
        <v>149</v>
      </c>
      <c r="B124">
        <v>2316</v>
      </c>
      <c r="C124" t="str">
        <f>[7]A!$D236</f>
        <v>DARTUS MIKAEL</v>
      </c>
      <c r="D124" t="str">
        <f>[7]A!$F236</f>
        <v>VELO CLUB SOLESMES</v>
      </c>
      <c r="E124" t="str">
        <f>[7]A!$J236</f>
        <v>05999068496</v>
      </c>
      <c r="F124">
        <v>1</v>
      </c>
      <c r="G124" t="str">
        <f>VLOOKUP(C124,[7]A!$D$2:$H$1235,5,FALSE)</f>
        <v>Adulte Masculin 40/49 ans</v>
      </c>
      <c r="J124" s="67">
        <v>1</v>
      </c>
      <c r="N124" s="14">
        <f>VLOOKUP(C124,Bilan!$B$4:$D$1469,3,FALSE)</f>
        <v>2316</v>
      </c>
      <c r="O124" s="14">
        <f t="shared" si="9"/>
        <v>149</v>
      </c>
      <c r="P124" s="50" t="e">
        <f>VLOOKUP(C124,Adultes!$C$2:$O$806,13,FALSE)</f>
        <v>#N/A</v>
      </c>
      <c r="Q124" s="14">
        <f t="shared" si="2"/>
        <v>1</v>
      </c>
      <c r="R124" t="e">
        <f>VLOOKUP(C124,Adultes!$C$2:$P$806,14,FALSE)</f>
        <v>#N/A</v>
      </c>
    </row>
    <row r="125" spans="1:18" x14ac:dyDescent="0.25">
      <c r="A125" s="49">
        <v>169</v>
      </c>
      <c r="B125">
        <v>144437</v>
      </c>
      <c r="C125" t="s">
        <v>702</v>
      </c>
      <c r="D125" t="s">
        <v>62</v>
      </c>
      <c r="E125" t="s">
        <v>1866</v>
      </c>
      <c r="F125">
        <v>1</v>
      </c>
      <c r="G125" t="s">
        <v>998</v>
      </c>
      <c r="N125" s="14">
        <f>VLOOKUP(C125,Bilan!$B$4:$D$1469,3,FALSE)</f>
        <v>144437</v>
      </c>
      <c r="O125" s="50">
        <f t="shared" si="9"/>
        <v>169</v>
      </c>
      <c r="P125" s="50">
        <f>VLOOKUP(C125,Adultes!$C$2:$O$806,13,FALSE)</f>
        <v>1430</v>
      </c>
      <c r="Q125" s="14">
        <f t="shared" si="2"/>
        <v>1</v>
      </c>
      <c r="R125" t="str">
        <f>VLOOKUP(C125,Adultes!$C$2:$P$806,14,FALSE)</f>
        <v>JE</v>
      </c>
    </row>
    <row r="126" spans="1:18" x14ac:dyDescent="0.25">
      <c r="A126" s="104">
        <v>150</v>
      </c>
      <c r="B126">
        <v>5771</v>
      </c>
      <c r="C126" s="93" t="s">
        <v>3575</v>
      </c>
      <c r="D126" s="93" t="s">
        <v>2976</v>
      </c>
      <c r="E126" s="93" t="s">
        <v>3578</v>
      </c>
      <c r="F126">
        <v>1</v>
      </c>
      <c r="G126" s="93" t="s">
        <v>971</v>
      </c>
      <c r="H126" s="107"/>
      <c r="N126" s="14">
        <f>VLOOKUP(C126,Bilan!$B$4:$D$1469,3,FALSE)</f>
        <v>5771</v>
      </c>
      <c r="O126" s="14">
        <f t="shared" ref="O126:O132" si="10">A126</f>
        <v>150</v>
      </c>
      <c r="Q126" s="14">
        <f t="shared" si="2"/>
        <v>1</v>
      </c>
    </row>
    <row r="127" spans="1:18" x14ac:dyDescent="0.25">
      <c r="A127" s="104">
        <v>151</v>
      </c>
      <c r="B127">
        <v>4132</v>
      </c>
      <c r="C127" s="93" t="s">
        <v>3100</v>
      </c>
      <c r="D127" s="93" t="s">
        <v>2976</v>
      </c>
      <c r="E127" s="93" t="s">
        <v>3579</v>
      </c>
      <c r="F127">
        <v>1</v>
      </c>
      <c r="G127" s="93" t="s">
        <v>978</v>
      </c>
      <c r="H127" s="107"/>
      <c r="N127" s="14">
        <f>VLOOKUP(C127,Bilan!$B$4:$D$1469,3,FALSE)</f>
        <v>4132</v>
      </c>
      <c r="O127" s="14">
        <f t="shared" si="10"/>
        <v>151</v>
      </c>
      <c r="Q127" s="14">
        <f t="shared" si="2"/>
        <v>1</v>
      </c>
    </row>
    <row r="128" spans="1:18" x14ac:dyDescent="0.25">
      <c r="A128" s="49">
        <v>152</v>
      </c>
      <c r="B128">
        <v>2909</v>
      </c>
      <c r="C128" t="str">
        <f>[7]A!$D5</f>
        <v>ALDEBERT MATTHIAS</v>
      </c>
      <c r="D128" t="str">
        <f>[7]A!$F5</f>
        <v>GAZ ELEC CLUB DE DOUAI</v>
      </c>
      <c r="E128" t="str">
        <f>[7]A!$J5</f>
        <v>05999040596</v>
      </c>
      <c r="F128">
        <v>1</v>
      </c>
      <c r="G128" t="str">
        <f>VLOOKUP(C128,[7]A!$D$2:$H$1235,5,FALSE)</f>
        <v>Adulte Masculin 17/19 ans</v>
      </c>
      <c r="J128" s="67">
        <v>1</v>
      </c>
      <c r="N128" s="14">
        <f>VLOOKUP(C128,Bilan!$B$4:$D$1469,3,FALSE)</f>
        <v>2909</v>
      </c>
      <c r="O128" s="79">
        <f>A128</f>
        <v>152</v>
      </c>
      <c r="P128" s="50">
        <f>VLOOKUP(C128,Adultes!$C$2:$O$806,13,FALSE)</f>
        <v>0</v>
      </c>
      <c r="Q128" s="14">
        <f t="shared" si="2"/>
        <v>1</v>
      </c>
      <c r="R128" t="str">
        <f>VLOOKUP(C128,Adultes!$C$2:$P$806,14,FALSE)</f>
        <v>JE</v>
      </c>
    </row>
    <row r="129" spans="1:18" x14ac:dyDescent="0.25">
      <c r="A129" s="104">
        <v>153</v>
      </c>
      <c r="B129">
        <v>144603</v>
      </c>
      <c r="C129" t="str">
        <f>[7]A!$D976</f>
        <v>VASSEUR CLEMENT</v>
      </c>
      <c r="D129" t="str">
        <f>[7]A!$F976</f>
        <v>ETOILE CYCLISTE FEIGNIES</v>
      </c>
      <c r="E129" t="str">
        <f>[7]A!$J976</f>
        <v>05999126432</v>
      </c>
      <c r="F129">
        <v>1</v>
      </c>
      <c r="G129" t="str">
        <f>VLOOKUP(C129,[7]A!$D$2:$H$1235,5,FALSE)</f>
        <v>Adulte Masculin 20/29 ans</v>
      </c>
      <c r="J129" s="67">
        <v>1</v>
      </c>
      <c r="N129" s="14">
        <f>VLOOKUP(C129,Bilan!$B$4:$D$1469,3,FALSE)</f>
        <v>5174</v>
      </c>
      <c r="O129" s="14">
        <f t="shared" si="10"/>
        <v>153</v>
      </c>
      <c r="P129" s="50" t="e">
        <f>VLOOKUP(C129,Adultes!$C$2:$O$806,13,FALSE)</f>
        <v>#N/A</v>
      </c>
      <c r="Q129" s="14">
        <f t="shared" si="2"/>
        <v>1</v>
      </c>
      <c r="R129" t="e">
        <f>VLOOKUP(C129,Adultes!$C$2:$P$806,14,FALSE)</f>
        <v>#N/A</v>
      </c>
    </row>
    <row r="130" spans="1:18" x14ac:dyDescent="0.25">
      <c r="A130" s="49">
        <v>154</v>
      </c>
      <c r="B130">
        <v>144545</v>
      </c>
      <c r="C130" t="str">
        <f>[7]A!$D571</f>
        <v>LACROIX FRÉDÉRIC</v>
      </c>
      <c r="D130" t="str">
        <f>[7]A!$F571</f>
        <v>VELO CLUB ROUBAIX</v>
      </c>
      <c r="E130" t="str">
        <f>[7]A!$J571</f>
        <v>05999119864</v>
      </c>
      <c r="F130">
        <v>1</v>
      </c>
      <c r="G130" t="str">
        <f>VLOOKUP(C130,[7]A!$D$2:$H$1235,5,FALSE)</f>
        <v>Adulte Masculin 50/59 ans</v>
      </c>
      <c r="J130" s="67">
        <v>1</v>
      </c>
      <c r="N130" s="14">
        <f>VLOOKUP(C130,Bilan!$B$4:$D$1469,3,FALSE)</f>
        <v>144545</v>
      </c>
      <c r="O130" s="79">
        <f>A130</f>
        <v>154</v>
      </c>
      <c r="P130" s="50">
        <f>VLOOKUP(C130,Adultes!$C$2:$O$806,13,FALSE)</f>
        <v>356</v>
      </c>
      <c r="Q130" s="14">
        <f t="shared" si="2"/>
        <v>1</v>
      </c>
      <c r="R130">
        <f>VLOOKUP(C130,Adultes!$C$2:$P$806,14,FALSE)</f>
        <v>2</v>
      </c>
    </row>
    <row r="131" spans="1:18" x14ac:dyDescent="0.25">
      <c r="A131" s="31">
        <v>155</v>
      </c>
      <c r="B131">
        <v>4396</v>
      </c>
      <c r="C131" t="str">
        <f>[7]A!$D1067</f>
        <v>FARDOUX DANY</v>
      </c>
      <c r="D131" t="str">
        <f>[7]A!$F1067</f>
        <v>FLEURBAIX TEAM SHARK VTT</v>
      </c>
      <c r="E131" t="str">
        <f>[7]A!$J1067</f>
        <v>06297037378</v>
      </c>
      <c r="F131">
        <v>1</v>
      </c>
      <c r="G131" t="str">
        <f>VLOOKUP(C131,[7]A!$D$2:$H$1235,5,FALSE)</f>
        <v>Adulte Masculin 40/49 ans</v>
      </c>
      <c r="N131" s="14">
        <f>VLOOKUP(C131,Bilan!$B$4:$D$1469,3,FALSE)</f>
        <v>4396</v>
      </c>
      <c r="O131" s="14">
        <f>A131</f>
        <v>155</v>
      </c>
      <c r="P131" s="50" t="e">
        <f>VLOOKUP(C131,Adultes!$C$2:$O$806,13,FALSE)</f>
        <v>#N/A</v>
      </c>
      <c r="Q131" s="14">
        <f t="shared" ref="Q131:Q194" si="11">F131</f>
        <v>1</v>
      </c>
      <c r="R131" t="e">
        <f>VLOOKUP(C131,Adultes!$C$2:$P$806,14,FALSE)</f>
        <v>#N/A</v>
      </c>
    </row>
    <row r="132" spans="1:18" x14ac:dyDescent="0.25">
      <c r="A132" s="104">
        <v>165</v>
      </c>
      <c r="B132">
        <v>7034</v>
      </c>
      <c r="C132" t="str">
        <f>[7]A!$D686</f>
        <v>MARCHAND PIERRE</v>
      </c>
      <c r="D132" t="str">
        <f>[7]A!$F686</f>
        <v>ESPOIR CYCLISTE WAMBRECHIES MARQUETTE</v>
      </c>
      <c r="E132" t="str">
        <f>[7]A!$J686</f>
        <v>05999126987</v>
      </c>
      <c r="F132">
        <v>1</v>
      </c>
      <c r="G132" t="str">
        <f>VLOOKUP(C132,[7]A!$D$2:$H$1235,5,FALSE)</f>
        <v>Adulte Masculin 30/39 ans</v>
      </c>
      <c r="N132" s="14">
        <f>VLOOKUP(C132,Bilan!$B$4:$D$1469,3,FALSE)</f>
        <v>7034</v>
      </c>
      <c r="O132" s="14">
        <f t="shared" si="10"/>
        <v>165</v>
      </c>
      <c r="P132" s="50" t="e">
        <f>VLOOKUP(C132,Adultes!$C$2:$O$806,13,FALSE)</f>
        <v>#N/A</v>
      </c>
      <c r="Q132" s="14">
        <f t="shared" si="11"/>
        <v>1</v>
      </c>
      <c r="R132" t="e">
        <f>VLOOKUP(C132,Adultes!$C$2:$P$806,14,FALSE)</f>
        <v>#N/A</v>
      </c>
    </row>
    <row r="133" spans="1:18" x14ac:dyDescent="0.25">
      <c r="A133" s="31">
        <v>156</v>
      </c>
      <c r="B133">
        <v>3046</v>
      </c>
      <c r="C133" t="s">
        <v>1997</v>
      </c>
      <c r="D133" t="s">
        <v>14</v>
      </c>
      <c r="E133">
        <v>5994058674</v>
      </c>
      <c r="F133">
        <v>1</v>
      </c>
      <c r="G133" t="s">
        <v>978</v>
      </c>
      <c r="N133" s="14">
        <f>VLOOKUP(C133,Bilan!$B$4:$D$1469,3,FALSE)</f>
        <v>3046</v>
      </c>
      <c r="O133" s="14">
        <f t="shared" ref="O133:O155" si="12">A133</f>
        <v>156</v>
      </c>
      <c r="P133" s="50" t="e">
        <f>VLOOKUP(C133,Adultes!$C$2:$O$806,13,FALSE)</f>
        <v>#N/A</v>
      </c>
      <c r="Q133" s="14">
        <f t="shared" si="11"/>
        <v>1</v>
      </c>
    </row>
    <row r="134" spans="1:18" x14ac:dyDescent="0.25">
      <c r="A134" s="31">
        <v>157</v>
      </c>
      <c r="B134">
        <v>2488</v>
      </c>
      <c r="C134" t="s">
        <v>3485</v>
      </c>
      <c r="D134" t="s">
        <v>3492</v>
      </c>
      <c r="E134" t="s">
        <v>3498</v>
      </c>
      <c r="F134">
        <v>1</v>
      </c>
      <c r="G134" t="s">
        <v>987</v>
      </c>
      <c r="N134" s="14">
        <f>VLOOKUP(C134,Bilan!$B$4:$D$1469,3,FALSE)</f>
        <v>2488</v>
      </c>
      <c r="O134" s="14">
        <f t="shared" si="12"/>
        <v>157</v>
      </c>
      <c r="P134" s="50" t="e">
        <f>VLOOKUP(C134,Adultes!$C$2:$O$806,13,FALSE)</f>
        <v>#N/A</v>
      </c>
      <c r="Q134" s="14">
        <f t="shared" si="11"/>
        <v>1</v>
      </c>
    </row>
    <row r="135" spans="1:18" x14ac:dyDescent="0.25">
      <c r="A135" s="31">
        <v>87</v>
      </c>
      <c r="B135">
        <v>7053</v>
      </c>
      <c r="C135" t="s">
        <v>3625</v>
      </c>
      <c r="D135" t="s">
        <v>3386</v>
      </c>
      <c r="F135">
        <v>1</v>
      </c>
      <c r="N135" s="14">
        <f>VLOOKUP(C135,Bilan!$B$4:$D$1469,3,FALSE)</f>
        <v>7053</v>
      </c>
      <c r="O135" s="14">
        <f t="shared" si="12"/>
        <v>87</v>
      </c>
      <c r="P135" s="50" t="e">
        <f>VLOOKUP(C135,Adultes!$C$2:$O$806,13,FALSE)</f>
        <v>#N/A</v>
      </c>
      <c r="Q135" s="14">
        <f t="shared" si="11"/>
        <v>1</v>
      </c>
    </row>
    <row r="136" spans="1:18" x14ac:dyDescent="0.25">
      <c r="A136" s="31">
        <v>158</v>
      </c>
      <c r="B136">
        <v>144365</v>
      </c>
      <c r="C136" t="str">
        <f>[7]A!$D897</f>
        <v>STIEVENART FRÉDÉRIC</v>
      </c>
      <c r="D136" t="str">
        <f>[7]A!$F897</f>
        <v>ETOILE CYCLISTE LIEU ST AMAND</v>
      </c>
      <c r="E136" t="str">
        <f>[7]A!$J897</f>
        <v>05996225761</v>
      </c>
      <c r="F136">
        <v>1</v>
      </c>
      <c r="G136" t="str">
        <f>VLOOKUP(C136,[7]A!$D$2:$H$1235,5,FALSE)</f>
        <v>Adulte Masculin 40/49 ans</v>
      </c>
      <c r="J136" s="67">
        <v>1</v>
      </c>
      <c r="N136" s="14">
        <f>VLOOKUP(C136,Bilan!$B$4:$D$1469,3,FALSE)</f>
        <v>144365</v>
      </c>
      <c r="O136" s="14">
        <f t="shared" si="12"/>
        <v>158</v>
      </c>
      <c r="P136" s="50">
        <f>VLOOKUP(C136,Adultes!$C$2:$O$806,13,FALSE)</f>
        <v>218</v>
      </c>
      <c r="Q136" s="14">
        <f t="shared" si="11"/>
        <v>1</v>
      </c>
      <c r="R136" t="str">
        <f>VLOOKUP(C136,Adultes!$C$2:$P$806,14,FALSE)</f>
        <v>2</v>
      </c>
    </row>
    <row r="137" spans="1:18" x14ac:dyDescent="0.25">
      <c r="A137" s="12"/>
      <c r="B137">
        <v>144411</v>
      </c>
      <c r="C137" t="str">
        <f>[7]A!$D204</f>
        <v>CORMAN SEBASTIEN</v>
      </c>
      <c r="D137" t="str">
        <f>[7]A!$F204</f>
        <v>CAMPHIN EN CAREMBAULT CYCLING TEAM</v>
      </c>
      <c r="E137" t="str">
        <f>[7]A!$J204</f>
        <v>05999025679</v>
      </c>
      <c r="F137">
        <v>1</v>
      </c>
      <c r="G137" t="str">
        <f>VLOOKUP(C137,[7]A!$D$2:$H$1235,5,FALSE)</f>
        <v>Adulte Masculin 30/39 ans</v>
      </c>
      <c r="N137" s="14">
        <f>VLOOKUP(C137,Bilan!$B$4:$D$1469,3,FALSE)</f>
        <v>144411</v>
      </c>
      <c r="O137" s="14">
        <f t="shared" si="12"/>
        <v>0</v>
      </c>
      <c r="P137" s="50">
        <f>VLOOKUP(C137,Adultes!$C$2:$O$806,13,FALSE)</f>
        <v>504</v>
      </c>
      <c r="Q137" s="14">
        <f t="shared" si="11"/>
        <v>1</v>
      </c>
      <c r="R137" t="str">
        <f>VLOOKUP(C137,Adultes!$C$2:$P$806,14,FALSE)</f>
        <v>3</v>
      </c>
    </row>
    <row r="138" spans="1:18" x14ac:dyDescent="0.25">
      <c r="B138">
        <v>4494</v>
      </c>
      <c r="C138" t="str">
        <f>[7]A!$D19</f>
        <v>ARDHUIN MATHIS</v>
      </c>
      <c r="D138" t="str">
        <f>[7]A!$F19</f>
        <v>ENTENTE CYCLISTE DE FONTAINE AU BOIS</v>
      </c>
      <c r="E138" t="str">
        <f>[7]A!$J19</f>
        <v>05999068494</v>
      </c>
      <c r="F138">
        <v>1</v>
      </c>
      <c r="G138" t="str">
        <f>VLOOKUP(C138,[7]A!$D$2:$H$1235,5,FALSE)</f>
        <v>Adulte Masculin 17/19 ans</v>
      </c>
      <c r="N138" s="14" t="str">
        <f>VLOOKUP(C138,Bilan!$B$4:$D$1469,3,FALSE)</f>
        <v xml:space="preserve"> </v>
      </c>
      <c r="O138" s="14">
        <f t="shared" si="12"/>
        <v>0</v>
      </c>
      <c r="P138" s="50" t="e">
        <f>VLOOKUP(C138,Adultes!$C$2:$O$806,13,FALSE)</f>
        <v>#N/A</v>
      </c>
      <c r="Q138" s="14">
        <f t="shared" si="11"/>
        <v>1</v>
      </c>
      <c r="R138" t="e">
        <f>VLOOKUP(C138,Adultes!$C$2:$P$806,14,FALSE)</f>
        <v>#N/A</v>
      </c>
    </row>
    <row r="139" spans="1:18" x14ac:dyDescent="0.25">
      <c r="B139">
        <v>144624</v>
      </c>
      <c r="C139" t="str">
        <f>[7]A!$D36</f>
        <v>BARTHELEMY MARC</v>
      </c>
      <c r="D139" t="str">
        <f>[7]A!$F36</f>
        <v>ETOILE CYCLISTE FEIGNIES</v>
      </c>
      <c r="E139" t="str">
        <f>[7]A!$J36</f>
        <v>05999083113</v>
      </c>
      <c r="F139">
        <v>1</v>
      </c>
      <c r="G139" t="str">
        <f>VLOOKUP(C139,[7]A!$D$2:$H$1235,5,FALSE)</f>
        <v>Adulte Masculin 30/39 ans</v>
      </c>
      <c r="N139" s="14">
        <f>VLOOKUP(C139,Bilan!$B$4:$D$1469,3,FALSE)</f>
        <v>144624</v>
      </c>
      <c r="O139" s="14">
        <f t="shared" si="12"/>
        <v>0</v>
      </c>
      <c r="P139" s="50" t="e">
        <f>VLOOKUP(C139,Adultes!$C$2:$O$806,13,FALSE)</f>
        <v>#N/A</v>
      </c>
      <c r="Q139" s="14">
        <f t="shared" si="11"/>
        <v>1</v>
      </c>
      <c r="R139" t="e">
        <f>VLOOKUP(C139,Adultes!$C$2:$P$806,14,FALSE)</f>
        <v>#N/A</v>
      </c>
    </row>
    <row r="140" spans="1:18" x14ac:dyDescent="0.25">
      <c r="B140">
        <v>2310</v>
      </c>
      <c r="C140" t="str">
        <f>[7]A!$D37</f>
        <v>BARTIER SERGE</v>
      </c>
      <c r="D140" t="str">
        <f>[7]A!$F37</f>
        <v>CAMPHIN EN CAREMBAULT CYCLING TEAM</v>
      </c>
      <c r="E140" t="str">
        <f>[7]A!$J37</f>
        <v>05999025677</v>
      </c>
      <c r="F140">
        <v>1</v>
      </c>
      <c r="G140" t="str">
        <f>VLOOKUP(C140,[7]A!$D$2:$H$1235,5,FALSE)</f>
        <v>Adulte Masculin 50/59 ans</v>
      </c>
      <c r="N140" s="14">
        <f>VLOOKUP(C140,Bilan!$B$4:$D$1469,3,FALSE)</f>
        <v>2310</v>
      </c>
      <c r="O140" s="14">
        <f t="shared" si="12"/>
        <v>0</v>
      </c>
      <c r="P140" s="50" t="e">
        <f>VLOOKUP(C140,Adultes!$C$2:$O$806,13,FALSE)</f>
        <v>#N/A</v>
      </c>
      <c r="Q140" s="14">
        <f t="shared" si="11"/>
        <v>1</v>
      </c>
      <c r="R140" t="e">
        <f>VLOOKUP(C140,Adultes!$C$2:$P$806,14,FALSE)</f>
        <v>#N/A</v>
      </c>
    </row>
    <row r="141" spans="1:18" x14ac:dyDescent="0.25">
      <c r="B141">
        <v>2569</v>
      </c>
      <c r="C141" t="str">
        <f>[7]A!$D38</f>
        <v>BASSO FRANCK</v>
      </c>
      <c r="D141" t="str">
        <f>[7]A!$F38</f>
        <v>ASSOCIATION CYCLISTE BELLAINGEOISE</v>
      </c>
      <c r="E141" t="str">
        <f>[7]A!$J38</f>
        <v>05999126862</v>
      </c>
      <c r="F141">
        <v>1</v>
      </c>
      <c r="G141" t="str">
        <f>VLOOKUP(C141,[7]A!$D$2:$H$1235,5,FALSE)</f>
        <v>Adulte Masculin 40/49 ans</v>
      </c>
      <c r="N141" s="14">
        <f>VLOOKUP(C141,Bilan!$B$4:$D$1469,3,FALSE)</f>
        <v>2569</v>
      </c>
      <c r="O141" s="14">
        <f t="shared" si="12"/>
        <v>0</v>
      </c>
      <c r="P141" s="50" t="e">
        <f>VLOOKUP(C141,Adultes!$C$2:$O$806,13,FALSE)</f>
        <v>#N/A</v>
      </c>
      <c r="Q141" s="14">
        <f t="shared" si="11"/>
        <v>1</v>
      </c>
      <c r="R141" t="e">
        <f>VLOOKUP(C141,Adultes!$C$2:$P$806,14,FALSE)</f>
        <v>#N/A</v>
      </c>
    </row>
    <row r="142" spans="1:18" x14ac:dyDescent="0.25">
      <c r="B142">
        <v>2424</v>
      </c>
      <c r="C142" t="str">
        <f>[7]A!$D59</f>
        <v>BERRIER LUDOVIC</v>
      </c>
      <c r="D142" t="str">
        <f>[7]A!$F59</f>
        <v>UNION VELOCIPEDIQUE FOURMISIENNE</v>
      </c>
      <c r="E142" t="str">
        <f>[7]A!$J59</f>
        <v>05999019952</v>
      </c>
      <c r="F142">
        <v>1</v>
      </c>
      <c r="G142" t="str">
        <f>VLOOKUP(C142,[7]A!$D$2:$H$1235,5,FALSE)</f>
        <v>Adulte Masculin 50/59 ans</v>
      </c>
      <c r="N142" s="14">
        <f>VLOOKUP(C142,Bilan!$B$4:$D$1469,3,FALSE)</f>
        <v>2424</v>
      </c>
      <c r="O142" s="14">
        <f t="shared" si="12"/>
        <v>0</v>
      </c>
      <c r="P142" s="50" t="e">
        <f>VLOOKUP(C142,Adultes!$C$2:$O$806,13,FALSE)</f>
        <v>#N/A</v>
      </c>
      <c r="Q142" s="14">
        <f t="shared" si="11"/>
        <v>1</v>
      </c>
      <c r="R142" t="e">
        <f>VLOOKUP(C142,Adultes!$C$2:$P$806,14,FALSE)</f>
        <v>#N/A</v>
      </c>
    </row>
    <row r="143" spans="1:18" x14ac:dyDescent="0.25">
      <c r="B143" t="e">
        <v>#N/A</v>
      </c>
      <c r="C143" t="str">
        <f>[7]A!$D234</f>
        <v>DARQUE JEAN FRANCOIS</v>
      </c>
      <c r="D143" t="str">
        <f>[7]A!$F234</f>
        <v>TEAM SPECIALIZED LILLE</v>
      </c>
      <c r="E143" t="str">
        <f>[7]A!$J234</f>
        <v>05999097665</v>
      </c>
      <c r="F143">
        <v>1</v>
      </c>
      <c r="G143" t="str">
        <f>VLOOKUP(C143,[7]A!$D$2:$H$1235,5,FALSE)</f>
        <v>Adulte Masculin 40/49 ans</v>
      </c>
      <c r="N143" s="14" t="e">
        <f>VLOOKUP(C143,Bilan!$B$4:$D$1469,3,FALSE)</f>
        <v>#N/A</v>
      </c>
      <c r="O143" s="14">
        <f t="shared" si="12"/>
        <v>0</v>
      </c>
      <c r="P143" s="50" t="e">
        <f>VLOOKUP(C143,Adultes!$C$2:$O$806,13,FALSE)</f>
        <v>#N/A</v>
      </c>
      <c r="Q143" s="14">
        <f t="shared" si="11"/>
        <v>1</v>
      </c>
      <c r="R143" t="e">
        <f>VLOOKUP(C143,Adultes!$C$2:$P$806,14,FALSE)</f>
        <v>#N/A</v>
      </c>
    </row>
    <row r="144" spans="1:18" x14ac:dyDescent="0.25">
      <c r="B144" t="e">
        <v>#N/A</v>
      </c>
      <c r="C144" t="str">
        <f>[7]A!$D265</f>
        <v>DELABAUT SYLVAIN</v>
      </c>
      <c r="D144" t="str">
        <f>[7]A!$F265</f>
        <v>CLUB CYCLISTE VERLINGHEM</v>
      </c>
      <c r="E144" t="str">
        <f>[7]A!$J265</f>
        <v>05999085112</v>
      </c>
      <c r="F144">
        <v>1</v>
      </c>
      <c r="G144" t="str">
        <f>VLOOKUP(C144,[7]A!$D$2:$H$1235,5,FALSE)</f>
        <v>Adulte Masculin 40/49 ans</v>
      </c>
      <c r="N144" s="14" t="e">
        <f>VLOOKUP(C144,Bilan!$B$4:$D$1469,3,FALSE)</f>
        <v>#N/A</v>
      </c>
      <c r="O144" s="14">
        <f t="shared" si="12"/>
        <v>0</v>
      </c>
      <c r="P144" s="50" t="e">
        <f>VLOOKUP(C144,Adultes!$C$2:$O$806,13,FALSE)</f>
        <v>#N/A</v>
      </c>
      <c r="Q144" s="14">
        <f t="shared" si="11"/>
        <v>1</v>
      </c>
      <c r="R144" t="e">
        <f>VLOOKUP(C144,Adultes!$C$2:$P$806,14,FALSE)</f>
        <v>#N/A</v>
      </c>
    </row>
    <row r="145" spans="1:18" x14ac:dyDescent="0.25">
      <c r="B145">
        <v>2346</v>
      </c>
      <c r="C145" t="str">
        <f>[7]A!$D268</f>
        <v>DELANGRE TOM</v>
      </c>
      <c r="D145" t="str">
        <f>[7]A!$F268</f>
        <v>UNION SPORTIVE SAINT ANDRE</v>
      </c>
      <c r="E145" t="str">
        <f>[7]A!$J268</f>
        <v>05999124186</v>
      </c>
      <c r="F145">
        <v>1</v>
      </c>
      <c r="G145" t="str">
        <f>VLOOKUP(C145,[7]A!$D$2:$H$1235,5,FALSE)</f>
        <v>Adulte Masculin 17/19 ans</v>
      </c>
      <c r="N145" s="14" t="str">
        <f>VLOOKUP(C145,Bilan!$B$4:$D$1469,3,FALSE)</f>
        <v xml:space="preserve"> </v>
      </c>
      <c r="O145" s="14">
        <f t="shared" si="12"/>
        <v>0</v>
      </c>
      <c r="P145" s="50" t="e">
        <f>VLOOKUP(C145,Adultes!$C$2:$O$806,13,FALSE)</f>
        <v>#N/A</v>
      </c>
      <c r="Q145" s="14">
        <f t="shared" si="11"/>
        <v>1</v>
      </c>
      <c r="R145" t="e">
        <f>VLOOKUP(C145,Adultes!$C$2:$P$806,14,FALSE)</f>
        <v>#N/A</v>
      </c>
    </row>
    <row r="146" spans="1:18" x14ac:dyDescent="0.25">
      <c r="B146" t="e">
        <v>#N/A</v>
      </c>
      <c r="C146" t="str">
        <f>[7]A!$D308</f>
        <v>DENDIEVEL CYRIL</v>
      </c>
      <c r="D146" t="str">
        <f>[7]A!$F308</f>
        <v>TEAM TOMASINA WAMBRECHIES</v>
      </c>
      <c r="E146" t="str">
        <f>[7]A!$J308</f>
        <v>05999119877</v>
      </c>
      <c r="F146">
        <v>1</v>
      </c>
      <c r="G146" t="str">
        <f>VLOOKUP(C146,[7]A!$D$2:$H$1235,5,FALSE)</f>
        <v>Adulte Masculin 20/29 ans</v>
      </c>
      <c r="N146" s="14" t="e">
        <f>VLOOKUP(C146,Bilan!$B$4:$D$1469,3,FALSE)</f>
        <v>#N/A</v>
      </c>
      <c r="O146" s="14">
        <f t="shared" si="12"/>
        <v>0</v>
      </c>
      <c r="P146" s="50" t="e">
        <f>VLOOKUP(C146,Adultes!$C$2:$O$806,13,FALSE)</f>
        <v>#N/A</v>
      </c>
      <c r="Q146" s="14">
        <f t="shared" si="11"/>
        <v>1</v>
      </c>
      <c r="R146" t="e">
        <f>VLOOKUP(C146,Adultes!$C$2:$P$806,14,FALSE)</f>
        <v>#N/A</v>
      </c>
    </row>
    <row r="147" spans="1:18" x14ac:dyDescent="0.25">
      <c r="B147">
        <v>2309</v>
      </c>
      <c r="C147" t="str">
        <f>[7]A!$D519</f>
        <v>HENNEQUART MARTIN</v>
      </c>
      <c r="D147" t="str">
        <f>[7]A!$F519</f>
        <v>CAMPHIN EN CAREMBAULT CYCLING TEAM</v>
      </c>
      <c r="E147" t="str">
        <f>[7]A!$J519</f>
        <v>05999025682</v>
      </c>
      <c r="F147">
        <v>1</v>
      </c>
      <c r="G147" t="str">
        <f>VLOOKUP(C147,[7]A!$D$2:$H$1235,5,FALSE)</f>
        <v>Adulte Masculin 20/29 ans</v>
      </c>
      <c r="N147" s="14">
        <f>VLOOKUP(C147,Bilan!$B$4:$D$1469,3,FALSE)</f>
        <v>2309</v>
      </c>
      <c r="O147" s="14">
        <f t="shared" si="12"/>
        <v>0</v>
      </c>
      <c r="P147" s="50" t="e">
        <f>VLOOKUP(C147,Adultes!$C$2:$O$806,13,FALSE)</f>
        <v>#N/A</v>
      </c>
      <c r="Q147" s="14">
        <f t="shared" si="11"/>
        <v>1</v>
      </c>
      <c r="R147" t="e">
        <f>VLOOKUP(C147,Adultes!$C$2:$P$806,14,FALSE)</f>
        <v>#N/A</v>
      </c>
    </row>
    <row r="148" spans="1:18" x14ac:dyDescent="0.25">
      <c r="B148" t="e">
        <v>#N/A</v>
      </c>
      <c r="C148" t="str">
        <f>[7]A!$D611</f>
        <v>LECOLIER BENOIT</v>
      </c>
      <c r="D148" t="str">
        <f>[7]A!$F611</f>
        <v>TEAM SPECIALIZED LILLE</v>
      </c>
      <c r="E148" t="str">
        <f>[7]A!$J611</f>
        <v>05999075213</v>
      </c>
      <c r="F148">
        <v>1</v>
      </c>
      <c r="G148" t="str">
        <f>VLOOKUP(C148,[7]A!$D$2:$H$1235,5,FALSE)</f>
        <v>Adulte Masculin 40/49 ans</v>
      </c>
      <c r="N148" s="14" t="e">
        <f>VLOOKUP(C148,Bilan!$B$4:$D$1469,3,FALSE)</f>
        <v>#N/A</v>
      </c>
      <c r="O148" s="14">
        <f t="shared" si="12"/>
        <v>0</v>
      </c>
      <c r="P148" s="50" t="e">
        <f>VLOOKUP(C148,Adultes!$C$2:$O$806,13,FALSE)</f>
        <v>#N/A</v>
      </c>
      <c r="Q148" s="14">
        <f t="shared" si="11"/>
        <v>1</v>
      </c>
      <c r="R148" t="e">
        <f>VLOOKUP(C148,Adultes!$C$2:$P$806,14,FALSE)</f>
        <v>#N/A</v>
      </c>
    </row>
    <row r="149" spans="1:18" x14ac:dyDescent="0.25">
      <c r="B149" t="e">
        <v>#N/A</v>
      </c>
      <c r="C149" t="str">
        <f>[7]A!$D630</f>
        <v>LEFEBVRE TIMOTHE</v>
      </c>
      <c r="D149" t="str">
        <f>[7]A!$F630</f>
        <v>TEAM DECOPUB PROVILLE</v>
      </c>
      <c r="E149" t="str">
        <f>[7]A!$J630</f>
        <v>05999019490</v>
      </c>
      <c r="F149">
        <v>1</v>
      </c>
      <c r="G149" t="str">
        <f>VLOOKUP(C149,[7]A!$D$2:$H$1235,5,FALSE)</f>
        <v>Adulte Masculin 20/29 ans</v>
      </c>
      <c r="N149" s="14">
        <f>VLOOKUP(C149,Bilan!$B$4:$D$1469,3,FALSE)</f>
        <v>5156</v>
      </c>
      <c r="O149" s="14">
        <f t="shared" si="12"/>
        <v>0</v>
      </c>
      <c r="P149" s="50" t="e">
        <f>VLOOKUP(C149,Adultes!$C$2:$O$806,13,FALSE)</f>
        <v>#N/A</v>
      </c>
      <c r="Q149" s="14">
        <f t="shared" si="11"/>
        <v>1</v>
      </c>
      <c r="R149" t="e">
        <f>VLOOKUP(C149,Adultes!$C$2:$P$806,14,FALSE)</f>
        <v>#N/A</v>
      </c>
    </row>
    <row r="150" spans="1:18" x14ac:dyDescent="0.25">
      <c r="B150">
        <v>2410</v>
      </c>
      <c r="C150" t="str">
        <f>[7]A!$D639</f>
        <v>LEGUEUX LAURENT</v>
      </c>
      <c r="D150" t="str">
        <f>[7]A!$F639</f>
        <v>UNION VELOCIPEDIQUE FOURMISIENNE</v>
      </c>
      <c r="E150" t="str">
        <f>[7]A!$J639</f>
        <v>05994030255</v>
      </c>
      <c r="F150">
        <v>1</v>
      </c>
      <c r="G150" t="str">
        <f>VLOOKUP(C150,[7]A!$D$2:$H$1235,5,FALSE)</f>
        <v>Adulte Masculin 40/49 ans</v>
      </c>
      <c r="N150" s="14">
        <f>VLOOKUP(C150,Bilan!$B$4:$D$1469,3,FALSE)</f>
        <v>2410</v>
      </c>
      <c r="O150" s="14">
        <f t="shared" si="12"/>
        <v>0</v>
      </c>
      <c r="P150" s="50" t="e">
        <f>VLOOKUP(C150,Adultes!$C$2:$O$806,13,FALSE)</f>
        <v>#N/A</v>
      </c>
      <c r="Q150" s="14">
        <f t="shared" si="11"/>
        <v>1</v>
      </c>
      <c r="R150" t="e">
        <f>VLOOKUP(C150,Adultes!$C$2:$P$806,14,FALSE)</f>
        <v>#N/A</v>
      </c>
    </row>
    <row r="151" spans="1:18" x14ac:dyDescent="0.25">
      <c r="B151">
        <v>4487</v>
      </c>
      <c r="C151" t="str">
        <f>[7]A!$D766</f>
        <v>NUYTTENS SEBASTIEN</v>
      </c>
      <c r="D151" t="str">
        <f>[7]A!$F766</f>
        <v>VELO CLUB SOLESMES</v>
      </c>
      <c r="E151" t="str">
        <f>[7]A!$J766</f>
        <v>05999127610</v>
      </c>
      <c r="F151">
        <v>1</v>
      </c>
      <c r="G151" t="str">
        <f>VLOOKUP(C151,[7]A!$D$2:$H$1235,5,FALSE)</f>
        <v>Adulte Masculin 50/59 ans</v>
      </c>
      <c r="N151" s="14">
        <f>VLOOKUP(C151,Bilan!$B$4:$D$1469,3,FALSE)</f>
        <v>4487</v>
      </c>
      <c r="O151" s="14">
        <f t="shared" si="12"/>
        <v>0</v>
      </c>
      <c r="P151" s="50" t="e">
        <f>VLOOKUP(C151,Adultes!$C$2:$O$806,13,FALSE)</f>
        <v>#N/A</v>
      </c>
      <c r="Q151" s="14">
        <f t="shared" si="11"/>
        <v>1</v>
      </c>
      <c r="R151" t="e">
        <f>VLOOKUP(C151,Adultes!$C$2:$P$806,14,FALSE)</f>
        <v>#N/A</v>
      </c>
    </row>
    <row r="152" spans="1:18" ht="15.6" customHeight="1" x14ac:dyDescent="0.25">
      <c r="B152" t="s">
        <v>23</v>
      </c>
      <c r="C152" t="str">
        <f>[7]A!$D917</f>
        <v>TOMASINA JIMMY</v>
      </c>
      <c r="D152" t="str">
        <f>[7]A!$F917</f>
        <v>ESPOIR CYCLISTE WAMBRECHIES MARQUETTE</v>
      </c>
      <c r="E152" t="str">
        <f>[7]A!$J917</f>
        <v>05999092706</v>
      </c>
      <c r="F152">
        <v>1</v>
      </c>
      <c r="G152" t="str">
        <f>VLOOKUP(C152,[7]A!$D$2:$H$1235,5,FALSE)</f>
        <v>Adulte Masculin 30/39 ans</v>
      </c>
      <c r="N152" s="14" t="str">
        <f>VLOOKUP(C152,Bilan!$B$4:$D$1469,3,FALSE)</f>
        <v xml:space="preserve"> </v>
      </c>
      <c r="O152" s="14">
        <f t="shared" si="12"/>
        <v>0</v>
      </c>
      <c r="P152" s="50" t="e">
        <f>VLOOKUP(C152,Adultes!$C$2:$O$806,13,FALSE)</f>
        <v>#N/A</v>
      </c>
      <c r="Q152" s="14">
        <f t="shared" si="11"/>
        <v>1</v>
      </c>
      <c r="R152" t="e">
        <f>VLOOKUP(C152,Adultes!$C$2:$P$806,14,FALSE)</f>
        <v>#N/A</v>
      </c>
    </row>
    <row r="153" spans="1:18" x14ac:dyDescent="0.25">
      <c r="B153">
        <v>4421</v>
      </c>
      <c r="C153" t="str">
        <f>[7]A!$D1005</f>
        <v>WYPELIER ALEXANDRE</v>
      </c>
      <c r="D153" t="str">
        <f>[7]A!$F1005</f>
        <v>LA PEDALE MADELEINOISE</v>
      </c>
      <c r="E153" t="str">
        <f>[7]A!$J1005</f>
        <v>05999104701</v>
      </c>
      <c r="F153">
        <v>1</v>
      </c>
      <c r="G153" t="str">
        <f>VLOOKUP(C153,[7]A!$D$2:$H$1235,5,FALSE)</f>
        <v>Adulte Masculin 30/39 ans</v>
      </c>
      <c r="N153" s="14">
        <f>VLOOKUP(C153,Bilan!$B$4:$D$1469,3,FALSE)</f>
        <v>4421</v>
      </c>
      <c r="O153" s="14">
        <f t="shared" si="12"/>
        <v>0</v>
      </c>
      <c r="P153" s="50" t="e">
        <f>VLOOKUP(C153,Adultes!$C$2:$O$806,13,FALSE)</f>
        <v>#N/A</v>
      </c>
      <c r="Q153" s="14">
        <f t="shared" si="11"/>
        <v>1</v>
      </c>
      <c r="R153" t="e">
        <f>VLOOKUP(C153,Adultes!$C$2:$P$806,14,FALSE)</f>
        <v>#N/A</v>
      </c>
    </row>
    <row r="154" spans="1:18" x14ac:dyDescent="0.25">
      <c r="B154">
        <v>2437</v>
      </c>
      <c r="C154" t="str">
        <f>[7]A!$D1011</f>
        <v>ALLART ERIC</v>
      </c>
      <c r="D154" t="str">
        <f>[7]A!$F1011</f>
        <v>THELUS TEAM UNIS-VERT VTT</v>
      </c>
      <c r="E154" t="str">
        <f>[7]A!$J1011</f>
        <v>06240370028</v>
      </c>
      <c r="F154">
        <v>1</v>
      </c>
      <c r="G154" t="str">
        <f>VLOOKUP(C154,[7]A!$D$2:$H$1235,5,FALSE)</f>
        <v>Adulte Masculin 40/49 ans</v>
      </c>
      <c r="N154" s="14">
        <f>VLOOKUP(C154,Bilan!$B$4:$D$1469,3,FALSE)</f>
        <v>2437</v>
      </c>
      <c r="O154" s="14">
        <f t="shared" si="12"/>
        <v>0</v>
      </c>
      <c r="P154" s="50" t="e">
        <f>VLOOKUP(C154,Adultes!$C$2:$O$806,13,FALSE)</f>
        <v>#N/A</v>
      </c>
      <c r="Q154" s="14">
        <f t="shared" si="11"/>
        <v>1</v>
      </c>
      <c r="R154" t="e">
        <f>VLOOKUP(C154,Adultes!$C$2:$P$806,14,FALSE)</f>
        <v>#N/A</v>
      </c>
    </row>
    <row r="155" spans="1:18" x14ac:dyDescent="0.25">
      <c r="B155">
        <v>2373</v>
      </c>
      <c r="C155" t="str">
        <f>[7]A!$D1012</f>
        <v>ASPEELE CEDRIC</v>
      </c>
      <c r="D155" t="str">
        <f>[7]A!$F1012</f>
        <v>ST POL SUR TERNOISE VELO CLUB ST POLOIS</v>
      </c>
      <c r="E155" t="str">
        <f>[7]A!$J1012</f>
        <v>06297014295</v>
      </c>
      <c r="F155">
        <v>1</v>
      </c>
      <c r="G155" t="str">
        <f>VLOOKUP(C155,[7]A!$D$2:$H$1235,5,FALSE)</f>
        <v>Adulte Masculin 30/39 ans</v>
      </c>
      <c r="N155" s="14" t="e">
        <f>VLOOKUP(C155,Bilan!$B$4:$D$1469,3,FALSE)</f>
        <v>#N/A</v>
      </c>
      <c r="O155" s="14">
        <f t="shared" si="12"/>
        <v>0</v>
      </c>
      <c r="P155" s="50" t="e">
        <f>VLOOKUP(C155,Adultes!$C$2:$O$806,13,FALSE)</f>
        <v>#N/A</v>
      </c>
      <c r="Q155" s="14">
        <f t="shared" si="11"/>
        <v>1</v>
      </c>
      <c r="R155" t="e">
        <f>VLOOKUP(C155,Adultes!$C$2:$P$806,14,FALSE)</f>
        <v>#N/A</v>
      </c>
    </row>
    <row r="156" spans="1:18" x14ac:dyDescent="0.25">
      <c r="A156" s="72">
        <v>201</v>
      </c>
      <c r="B156">
        <v>144594</v>
      </c>
      <c r="C156" t="str">
        <f>[7]A!$D120</f>
        <v>BROQUIN XAVIER</v>
      </c>
      <c r="D156" t="str">
        <f>[7]A!$F120</f>
        <v>CYCLO CLUB BERGUES</v>
      </c>
      <c r="E156" t="str">
        <f>[7]A!$J120</f>
        <v>05999098981</v>
      </c>
      <c r="F156">
        <v>2</v>
      </c>
      <c r="G156" t="str">
        <f>VLOOKUP(C156,[7]A!$D$2:$H$1235,5,FALSE)</f>
        <v>Adulte Masculin 40/49 ans</v>
      </c>
      <c r="N156" s="14">
        <f>VLOOKUP(C156,Bilan!$B$4:$D$1469,3,FALSE)</f>
        <v>144594</v>
      </c>
      <c r="O156" s="14">
        <f t="shared" ref="O156:O216" si="13">A156</f>
        <v>201</v>
      </c>
      <c r="P156" s="50">
        <f>VLOOKUP(C156,Adultes!$C$2:$O$806,13,FALSE)</f>
        <v>201</v>
      </c>
      <c r="Q156" s="14">
        <f t="shared" si="11"/>
        <v>2</v>
      </c>
      <c r="R156" t="str">
        <f>VLOOKUP(C156,Adultes!$C$2:$P$806,14,FALSE)</f>
        <v>2</v>
      </c>
    </row>
    <row r="157" spans="1:18" x14ac:dyDescent="0.25">
      <c r="A157" s="72">
        <v>202</v>
      </c>
      <c r="B157">
        <v>144390</v>
      </c>
      <c r="C157" t="str">
        <f>[7]A!$D146</f>
        <v>CAPELLE FRANCKY</v>
      </c>
      <c r="D157" t="str">
        <f>[7]A!$F146</f>
        <v>ETOILE CYCLISTE TOURCOING</v>
      </c>
      <c r="E157" t="str">
        <f>[7]A!$J146</f>
        <v>05994039435</v>
      </c>
      <c r="F157">
        <v>2</v>
      </c>
      <c r="G157" t="str">
        <f>VLOOKUP(C157,[7]A!$D$2:$H$1235,5,FALSE)</f>
        <v>Adulte Masculin 40/49 ans</v>
      </c>
      <c r="N157" s="14">
        <f>VLOOKUP(C157,Bilan!$B$4:$D$1469,3,FALSE)</f>
        <v>144390</v>
      </c>
      <c r="O157" s="14">
        <f t="shared" si="13"/>
        <v>202</v>
      </c>
      <c r="P157" s="50">
        <f>VLOOKUP(C157,Adultes!$C$2:$O$806,13,FALSE)</f>
        <v>202</v>
      </c>
      <c r="Q157" s="14">
        <f t="shared" si="11"/>
        <v>2</v>
      </c>
      <c r="R157" t="str">
        <f>VLOOKUP(C157,Adultes!$C$2:$P$806,14,FALSE)</f>
        <v>2</v>
      </c>
    </row>
    <row r="158" spans="1:18" x14ac:dyDescent="0.25">
      <c r="A158" s="72">
        <v>204</v>
      </c>
      <c r="B158">
        <v>2173</v>
      </c>
      <c r="C158" t="str">
        <f>[7]A!$D222</f>
        <v>CREPEL FLORIAN</v>
      </c>
      <c r="D158" t="str">
        <f>[7]A!$F222</f>
        <v>UNION SPORTIVE VALENCIENNES MARLY</v>
      </c>
      <c r="E158" t="str">
        <f>[7]A!$J222</f>
        <v>05994059598</v>
      </c>
      <c r="F158">
        <v>2</v>
      </c>
      <c r="G158" t="str">
        <f>VLOOKUP(C158,[7]A!$D$2:$H$1235,5,FALSE)</f>
        <v>Adulte Masculin 20/29 ans</v>
      </c>
      <c r="J158" s="67">
        <v>1</v>
      </c>
      <c r="N158" s="14">
        <f>VLOOKUP(C158,Bilan!$B$4:$D$1469,3,FALSE)</f>
        <v>2173</v>
      </c>
      <c r="O158" s="14">
        <f t="shared" si="13"/>
        <v>204</v>
      </c>
      <c r="P158" s="50">
        <f>VLOOKUP(C158,Adultes!$C$2:$O$806,13,FALSE)</f>
        <v>204</v>
      </c>
      <c r="Q158" s="14">
        <f t="shared" si="11"/>
        <v>2</v>
      </c>
      <c r="R158" t="str">
        <f>VLOOKUP(C158,Adultes!$C$2:$P$806,14,FALSE)</f>
        <v>2</v>
      </c>
    </row>
    <row r="159" spans="1:18" x14ac:dyDescent="0.25">
      <c r="A159" s="72">
        <v>206</v>
      </c>
      <c r="B159">
        <v>144355</v>
      </c>
      <c r="C159" t="str">
        <f>[7]A!$D347</f>
        <v>DIAS MARTIN BAPTISTE</v>
      </c>
      <c r="D159" t="str">
        <f>[7]A!$F347</f>
        <v>CAMPHIN EN CAREMBAULT CYCLING TEAM</v>
      </c>
      <c r="E159" t="str">
        <f>[7]A!$J347</f>
        <v>05999019587</v>
      </c>
      <c r="F159">
        <v>2</v>
      </c>
      <c r="G159" t="str">
        <f>VLOOKUP(C159,[7]A!$D$2:$H$1235,5,FALSE)</f>
        <v>Adulte Masculin 20/29 ans</v>
      </c>
      <c r="N159" s="14">
        <f>VLOOKUP(C159,Bilan!$B$4:$D$1469,3,FALSE)</f>
        <v>144355</v>
      </c>
      <c r="O159" s="14">
        <f t="shared" si="13"/>
        <v>206</v>
      </c>
      <c r="P159" s="50">
        <f>VLOOKUP(C159,Adultes!$C$2:$O$806,13,FALSE)</f>
        <v>206</v>
      </c>
      <c r="Q159" s="14">
        <f t="shared" si="11"/>
        <v>2</v>
      </c>
      <c r="R159" t="str">
        <f>VLOOKUP(C159,Adultes!$C$2:$P$806,14,FALSE)</f>
        <v>2</v>
      </c>
    </row>
    <row r="160" spans="1:18" x14ac:dyDescent="0.25">
      <c r="A160" s="72">
        <v>208</v>
      </c>
      <c r="B160">
        <v>144448</v>
      </c>
      <c r="C160" t="str">
        <f>[7]A!$D363</f>
        <v>DRUART CORENTIN</v>
      </c>
      <c r="D160" t="str">
        <f>[7]A!$F363</f>
        <v>NEW TEAM MAULDE</v>
      </c>
      <c r="E160" t="str">
        <f>[7]A!$J363</f>
        <v>05994059689</v>
      </c>
      <c r="F160">
        <v>2</v>
      </c>
      <c r="G160" t="str">
        <f>VLOOKUP(C160,[7]A!$D$2:$H$1235,5,FALSE)</f>
        <v>Adulte Masculin 20/29 ans</v>
      </c>
      <c r="N160" s="14">
        <f>VLOOKUP(C160,Bilan!$B$4:$D$1469,3,FALSE)</f>
        <v>144448</v>
      </c>
      <c r="O160" s="14">
        <f t="shared" si="13"/>
        <v>208</v>
      </c>
      <c r="P160" s="50">
        <f>VLOOKUP(C160,Adultes!$C$2:$O$806,13,FALSE)</f>
        <v>208</v>
      </c>
      <c r="Q160" s="14">
        <f t="shared" si="11"/>
        <v>2</v>
      </c>
      <c r="R160" t="str">
        <f>VLOOKUP(C160,Adultes!$C$2:$P$806,14,FALSE)</f>
        <v>2</v>
      </c>
    </row>
    <row r="161" spans="1:18" x14ac:dyDescent="0.25">
      <c r="A161" s="72">
        <v>210</v>
      </c>
      <c r="B161">
        <v>144576</v>
      </c>
      <c r="C161" t="str">
        <f>[7]A!$D524</f>
        <v>HERFEUIL ANTHONY</v>
      </c>
      <c r="D161" t="str">
        <f>[7]A!$F524</f>
        <v>UNION SPORTIVE SAINT ANDRE</v>
      </c>
      <c r="E161" t="str">
        <f>[7]A!$J524</f>
        <v>05994043415</v>
      </c>
      <c r="F161">
        <v>2</v>
      </c>
      <c r="G161" t="str">
        <f>VLOOKUP(C161,[7]A!$D$2:$H$1235,5,FALSE)</f>
        <v>Adulte Masculin 30/39 ans</v>
      </c>
      <c r="J161" s="67">
        <v>1</v>
      </c>
      <c r="N161" s="14">
        <f>VLOOKUP(C161,Bilan!$B$4:$D$1469,3,FALSE)</f>
        <v>144576</v>
      </c>
      <c r="O161" s="14">
        <f t="shared" si="13"/>
        <v>210</v>
      </c>
      <c r="P161" s="50">
        <f>VLOOKUP(C161,Adultes!$C$2:$O$806,13,FALSE)</f>
        <v>210</v>
      </c>
      <c r="Q161" s="14">
        <f t="shared" si="11"/>
        <v>2</v>
      </c>
      <c r="R161" t="str">
        <f>VLOOKUP(C161,Adultes!$C$2:$P$806,14,FALSE)</f>
        <v>2</v>
      </c>
    </row>
    <row r="162" spans="1:18" x14ac:dyDescent="0.25">
      <c r="A162" s="72">
        <v>211</v>
      </c>
      <c r="B162">
        <v>144259</v>
      </c>
      <c r="C162" t="str">
        <f>[7]A!$D560</f>
        <v>KNOCKAERT ROMAIN</v>
      </c>
      <c r="D162" t="str">
        <f>[7]A!$F560</f>
        <v>CLUB CYCLISTE VERLINGHEM</v>
      </c>
      <c r="E162" t="str">
        <f>[7]A!$J560</f>
        <v>05996216708</v>
      </c>
      <c r="F162">
        <v>2</v>
      </c>
      <c r="G162" t="str">
        <f>VLOOKUP(C162,[7]A!$D$2:$H$1235,5,FALSE)</f>
        <v>Adulte Masculin 20/29 ans</v>
      </c>
      <c r="J162" s="67">
        <v>1</v>
      </c>
      <c r="N162" s="14">
        <f>VLOOKUP(C162,Bilan!$B$4:$D$1469,3,FALSE)</f>
        <v>144259</v>
      </c>
      <c r="O162" s="14">
        <f t="shared" si="13"/>
        <v>211</v>
      </c>
      <c r="P162" s="50">
        <f>VLOOKUP(C162,Adultes!$C$2:$O$806,13,FALSE)</f>
        <v>211</v>
      </c>
      <c r="Q162" s="14">
        <f t="shared" si="11"/>
        <v>2</v>
      </c>
      <c r="R162" t="str">
        <f>VLOOKUP(C162,Adultes!$C$2:$P$806,14,FALSE)</f>
        <v>2</v>
      </c>
    </row>
    <row r="163" spans="1:18" x14ac:dyDescent="0.25">
      <c r="A163" s="72">
        <v>213</v>
      </c>
      <c r="B163">
        <v>144469</v>
      </c>
      <c r="C163" t="str">
        <f>[7]A!$D681</f>
        <v>MAGNIES CLÉMENT</v>
      </c>
      <c r="D163" t="str">
        <f>[7]A!$F681</f>
        <v>CYCLO CLUB ORCHIES</v>
      </c>
      <c r="E163" t="str">
        <f>[7]A!$J681</f>
        <v>05999080507</v>
      </c>
      <c r="F163">
        <v>2</v>
      </c>
      <c r="G163" t="str">
        <f>VLOOKUP(C163,[7]A!$D$2:$H$1235,5,FALSE)</f>
        <v>Adulte Masculin 20/29 ans</v>
      </c>
      <c r="N163" s="14">
        <f>VLOOKUP(C163,Bilan!$B$4:$D$1469,3,FALSE)</f>
        <v>144469</v>
      </c>
      <c r="O163" s="14">
        <f t="shared" si="13"/>
        <v>213</v>
      </c>
      <c r="P163" s="50">
        <f>VLOOKUP(C163,Adultes!$C$2:$O$806,13,FALSE)</f>
        <v>213</v>
      </c>
      <c r="Q163" s="14">
        <f t="shared" si="11"/>
        <v>2</v>
      </c>
      <c r="R163" t="str">
        <f>VLOOKUP(C163,Adultes!$C$2:$P$806,14,FALSE)</f>
        <v>2</v>
      </c>
    </row>
    <row r="164" spans="1:18" x14ac:dyDescent="0.25">
      <c r="A164" s="72">
        <v>214</v>
      </c>
      <c r="B164">
        <v>144360</v>
      </c>
      <c r="C164" t="str">
        <f>[7]A!$D703</f>
        <v>MARTINEZ JÉRÔME</v>
      </c>
      <c r="D164" t="str">
        <f>[7]A!$F703</f>
        <v>NEW TEAM MAULDE</v>
      </c>
      <c r="E164" t="str">
        <f>[7]A!$J703</f>
        <v>05996219215</v>
      </c>
      <c r="F164">
        <v>2</v>
      </c>
      <c r="G164" t="str">
        <f>VLOOKUP(C164,[7]A!$D$2:$H$1235,5,FALSE)</f>
        <v>Adulte Masculin 40/49 ans</v>
      </c>
      <c r="N164" s="14">
        <f>VLOOKUP(C164,Bilan!$B$4:$D$1469,3,FALSE)</f>
        <v>144360</v>
      </c>
      <c r="O164" s="14">
        <f t="shared" si="13"/>
        <v>214</v>
      </c>
      <c r="P164" s="50">
        <f>VLOOKUP(C164,Adultes!$C$2:$O$806,13,FALSE)</f>
        <v>214</v>
      </c>
      <c r="Q164" s="14">
        <f t="shared" si="11"/>
        <v>2</v>
      </c>
      <c r="R164" t="str">
        <f>VLOOKUP(C164,Adultes!$C$2:$P$806,14,FALSE)</f>
        <v>2</v>
      </c>
    </row>
    <row r="165" spans="1:18" x14ac:dyDescent="0.25">
      <c r="A165" s="72">
        <v>215</v>
      </c>
      <c r="B165">
        <v>144315</v>
      </c>
      <c r="C165" t="str">
        <f>[7]A!$D739</f>
        <v>MOREIRA ANTOINE</v>
      </c>
      <c r="D165" t="str">
        <f>[7]A!$F739</f>
        <v>UNION SPORTIVE SAINT ANDRE</v>
      </c>
      <c r="E165" t="str">
        <f>[7]A!$J739</f>
        <v>05996223554</v>
      </c>
      <c r="F165">
        <v>2</v>
      </c>
      <c r="G165" t="str">
        <f>VLOOKUP(C165,[7]A!$D$2:$H$1235,5,FALSE)</f>
        <v>Adulte Masculin 17/19 ans</v>
      </c>
      <c r="N165" s="14">
        <f>VLOOKUP(C165,Bilan!$B$4:$D$1469,3,FALSE)</f>
        <v>144315</v>
      </c>
      <c r="O165" s="14">
        <f t="shared" si="13"/>
        <v>215</v>
      </c>
      <c r="P165" s="50">
        <f>VLOOKUP(C165,Adultes!$C$2:$O$806,13,FALSE)</f>
        <v>215</v>
      </c>
      <c r="Q165" s="14">
        <f t="shared" si="11"/>
        <v>2</v>
      </c>
      <c r="R165" t="str">
        <f>VLOOKUP(C165,Adultes!$C$2:$P$806,14,FALSE)</f>
        <v>2</v>
      </c>
    </row>
    <row r="166" spans="1:18" x14ac:dyDescent="0.25">
      <c r="A166" s="72">
        <v>216</v>
      </c>
      <c r="B166">
        <v>144303</v>
      </c>
      <c r="C166" t="str">
        <f>[7]A!$D765</f>
        <v>NIEDZWIECKI VINCENT</v>
      </c>
      <c r="D166" t="str">
        <f>[7]A!$F765</f>
        <v>NEW TEAM MAULDE</v>
      </c>
      <c r="E166" t="str">
        <f>[7]A!$J765</f>
        <v>05996219654</v>
      </c>
      <c r="F166">
        <v>2</v>
      </c>
      <c r="G166" t="str">
        <f>VLOOKUP(C166,[7]A!$D$2:$H$1235,5,FALSE)</f>
        <v>Adulte Masculin 40/49 ans</v>
      </c>
      <c r="N166" s="14">
        <f>VLOOKUP(C166,Bilan!$B$4:$D$1469,3,FALSE)</f>
        <v>2394</v>
      </c>
      <c r="O166" s="14">
        <f t="shared" si="13"/>
        <v>216</v>
      </c>
      <c r="P166" s="50">
        <f>VLOOKUP(C166,Adultes!$C$2:$O$806,13,FALSE)</f>
        <v>216</v>
      </c>
      <c r="Q166" s="14">
        <f t="shared" si="11"/>
        <v>2</v>
      </c>
      <c r="R166" t="str">
        <f>VLOOKUP(C166,Adultes!$C$2:$P$806,14,FALSE)</f>
        <v>2</v>
      </c>
    </row>
    <row r="167" spans="1:18" x14ac:dyDescent="0.25">
      <c r="A167" s="72">
        <v>217</v>
      </c>
      <c r="B167">
        <v>4391</v>
      </c>
      <c r="C167" t="str">
        <f>[7]A!$D865</f>
        <v>SAINTRAIN GERARD</v>
      </c>
      <c r="D167" t="str">
        <f>[7]A!$F865</f>
        <v>ETOILE CYCLISTE LIEU ST AMAND</v>
      </c>
      <c r="E167" t="str">
        <f>[7]A!$J865</f>
        <v>05994054577</v>
      </c>
      <c r="F167">
        <v>2</v>
      </c>
      <c r="G167" t="str">
        <f>VLOOKUP(C167,[7]A!$D$2:$H$1235,5,FALSE)</f>
        <v>Adulte Masculin 40/49 ans</v>
      </c>
      <c r="J167" s="67">
        <v>1</v>
      </c>
      <c r="N167" s="14">
        <f>VLOOKUP(C167,Bilan!$B$4:$D$1469,3,FALSE)</f>
        <v>4391</v>
      </c>
      <c r="O167" s="14">
        <f t="shared" si="13"/>
        <v>217</v>
      </c>
      <c r="P167" s="50">
        <f>VLOOKUP(C167,Adultes!$C$2:$O$806,13,FALSE)</f>
        <v>217</v>
      </c>
      <c r="Q167" s="14">
        <f t="shared" si="11"/>
        <v>2</v>
      </c>
      <c r="R167" t="str">
        <f>VLOOKUP(C167,Adultes!$C$2:$P$806,14,FALSE)</f>
        <v>2</v>
      </c>
    </row>
    <row r="168" spans="1:18" x14ac:dyDescent="0.25">
      <c r="A168" s="72">
        <v>218</v>
      </c>
      <c r="O168" s="14">
        <f t="shared" si="13"/>
        <v>218</v>
      </c>
      <c r="Q168" s="14">
        <f t="shared" si="11"/>
        <v>0</v>
      </c>
    </row>
    <row r="169" spans="1:18" x14ac:dyDescent="0.25">
      <c r="A169" s="72">
        <v>220</v>
      </c>
      <c r="B169">
        <v>144285</v>
      </c>
      <c r="C169" t="str">
        <f>[7]A!$D949</f>
        <v>VANACKER THEO</v>
      </c>
      <c r="D169" t="str">
        <f>[7]A!$F949</f>
        <v>ETOILE CYCLISTE TOURCOING</v>
      </c>
      <c r="E169" t="str">
        <f>[7]A!$J949</f>
        <v>05999066600</v>
      </c>
      <c r="F169">
        <v>2</v>
      </c>
      <c r="G169" t="str">
        <f>VLOOKUP(C169,[7]A!$D$2:$H$1235,5,FALSE)</f>
        <v>Adulte Masculin 17/19 ans</v>
      </c>
      <c r="J169" s="67">
        <v>1</v>
      </c>
      <c r="N169" s="14">
        <f>VLOOKUP(C169,Bilan!$B$4:$D$1469,3,FALSE)</f>
        <v>144285</v>
      </c>
      <c r="O169" s="14">
        <f t="shared" si="13"/>
        <v>220</v>
      </c>
      <c r="P169" s="50">
        <f>VLOOKUP(C169,Adultes!$C$2:$O$806,13,FALSE)</f>
        <v>220</v>
      </c>
      <c r="Q169" s="14">
        <f t="shared" si="11"/>
        <v>2</v>
      </c>
      <c r="R169" t="str">
        <f>VLOOKUP(C169,Adultes!$C$2:$P$806,14,FALSE)</f>
        <v>2</v>
      </c>
    </row>
    <row r="170" spans="1:18" x14ac:dyDescent="0.25">
      <c r="A170" s="72">
        <v>221</v>
      </c>
      <c r="B170">
        <v>2179</v>
      </c>
      <c r="C170" t="str">
        <f>[7]A!$D69</f>
        <v>BLARY GILLES</v>
      </c>
      <c r="D170" t="str">
        <f>[7]A!$F69</f>
        <v>HAVELUY CYCLO CLUB</v>
      </c>
      <c r="E170" t="str">
        <f>[7]A!$J69</f>
        <v>05999023559</v>
      </c>
      <c r="F170">
        <v>2</v>
      </c>
      <c r="G170" t="str">
        <f>VLOOKUP(C170,[7]A!$D$2:$H$1235,5,FALSE)</f>
        <v>Adulte Masculin 30/39 ans</v>
      </c>
      <c r="N170" s="14">
        <f>VLOOKUP(C170,Bilan!$B$4:$D$1469,3,FALSE)</f>
        <v>2179</v>
      </c>
      <c r="O170" s="14">
        <f t="shared" si="13"/>
        <v>221</v>
      </c>
      <c r="P170" s="50">
        <f>VLOOKUP(C170,Adultes!$C$2:$O$806,13,FALSE)</f>
        <v>221</v>
      </c>
      <c r="Q170" s="14">
        <f t="shared" si="11"/>
        <v>2</v>
      </c>
      <c r="R170" t="str">
        <f>VLOOKUP(C170,Adultes!$C$2:$P$806,14,FALSE)</f>
        <v>2</v>
      </c>
    </row>
    <row r="171" spans="1:18" x14ac:dyDescent="0.25">
      <c r="A171" s="72">
        <v>223</v>
      </c>
      <c r="B171">
        <v>2181</v>
      </c>
      <c r="C171" t="str">
        <f>[7]A!$D600</f>
        <v>LECCI PIERRE</v>
      </c>
      <c r="D171" t="str">
        <f>[7]A!$F600</f>
        <v>HAVELUY CYCLO CLUB</v>
      </c>
      <c r="E171" t="str">
        <f>[7]A!$J600</f>
        <v>05996227408</v>
      </c>
      <c r="F171">
        <v>2</v>
      </c>
      <c r="G171" t="str">
        <f>VLOOKUP(C171,[7]A!$D$2:$H$1235,5,FALSE)</f>
        <v>Adulte Masculin 30/39 ans</v>
      </c>
      <c r="N171" s="14">
        <f>VLOOKUP(C171,Bilan!$B$4:$D$1469,3,FALSE)</f>
        <v>2181</v>
      </c>
      <c r="O171" s="14">
        <f t="shared" si="13"/>
        <v>223</v>
      </c>
      <c r="P171" s="50">
        <f>VLOOKUP(C171,Adultes!$C$2:$O$806,13,FALSE)</f>
        <v>223</v>
      </c>
      <c r="Q171" s="14">
        <f t="shared" si="11"/>
        <v>2</v>
      </c>
      <c r="R171" t="str">
        <f>VLOOKUP(C171,Adultes!$C$2:$P$806,14,FALSE)</f>
        <v>2</v>
      </c>
    </row>
    <row r="172" spans="1:18" x14ac:dyDescent="0.25">
      <c r="A172" s="72">
        <v>224</v>
      </c>
      <c r="B172">
        <v>144416</v>
      </c>
      <c r="C172" t="s">
        <v>5</v>
      </c>
      <c r="D172" t="s">
        <v>53</v>
      </c>
      <c r="E172" t="s">
        <v>2288</v>
      </c>
      <c r="F172">
        <v>2</v>
      </c>
      <c r="G172" t="e">
        <f>VLOOKUP(C172,[7]A!$D$2:$H$1235,5,FALSE)</f>
        <v>#N/A</v>
      </c>
      <c r="J172" s="67">
        <v>1</v>
      </c>
      <c r="N172" s="14">
        <f>VLOOKUP(C172,Bilan!$B$4:$D$1469,3,FALSE)</f>
        <v>144416</v>
      </c>
      <c r="O172" s="79">
        <f>A172</f>
        <v>224</v>
      </c>
      <c r="P172" s="50">
        <f>VLOOKUP(C172,Adultes!$C$2:$O$806,13,FALSE)</f>
        <v>12</v>
      </c>
      <c r="Q172" s="14">
        <f t="shared" si="11"/>
        <v>2</v>
      </c>
      <c r="R172" t="str">
        <f>VLOOKUP(C172,Adultes!$C$2:$P$806,14,FALSE)</f>
        <v>1</v>
      </c>
    </row>
    <row r="173" spans="1:18" x14ac:dyDescent="0.25">
      <c r="A173" s="72">
        <v>226</v>
      </c>
      <c r="B173">
        <v>144626</v>
      </c>
      <c r="C173" t="str">
        <f>[7]A!$D651</f>
        <v>LEROUX DAVID</v>
      </c>
      <c r="D173" t="str">
        <f>[7]A!$F651</f>
        <v>ESPOIR CYCLISTE WAMBRECHIES MARQUETTE</v>
      </c>
      <c r="E173" t="str">
        <f>[7]A!$J651</f>
        <v>05999109592</v>
      </c>
      <c r="F173">
        <v>2</v>
      </c>
      <c r="G173" t="str">
        <f>VLOOKUP(C173,[7]A!$D$2:$H$1235,5,FALSE)</f>
        <v>Adulte Masculin 40/49 ans</v>
      </c>
      <c r="N173" s="14">
        <f>VLOOKUP(C173,Bilan!$B$4:$D$1469,3,FALSE)</f>
        <v>144626</v>
      </c>
      <c r="O173" s="14">
        <f t="shared" si="13"/>
        <v>226</v>
      </c>
      <c r="P173" s="50">
        <f>VLOOKUP(C173,Adultes!$C$2:$O$806,13,FALSE)</f>
        <v>226</v>
      </c>
      <c r="Q173" s="14">
        <f t="shared" si="11"/>
        <v>2</v>
      </c>
      <c r="R173" t="str">
        <f>VLOOKUP(C173,Adultes!$C$2:$P$806,14,FALSE)</f>
        <v>2</v>
      </c>
    </row>
    <row r="174" spans="1:18" x14ac:dyDescent="0.25">
      <c r="A174" s="72">
        <v>228</v>
      </c>
      <c r="B174">
        <v>144581</v>
      </c>
      <c r="C174" t="str">
        <f>[7]A!$D60</f>
        <v>BERTHE THOMAS</v>
      </c>
      <c r="D174" t="str">
        <f>[7]A!$F60</f>
        <v>UNION SPORTIVE VALENCIENNES MARLY</v>
      </c>
      <c r="E174" t="str">
        <f>[7]A!$J60</f>
        <v>05999018274</v>
      </c>
      <c r="F174">
        <v>2</v>
      </c>
      <c r="G174" t="str">
        <f>VLOOKUP(C174,[7]A!$D$2:$H$1235,5,FALSE)</f>
        <v>Adulte Masculin 30/39 ans</v>
      </c>
      <c r="N174" s="14">
        <f>VLOOKUP(C174,Bilan!$B$4:$D$1469,3,FALSE)</f>
        <v>144581</v>
      </c>
      <c r="O174" s="14">
        <f t="shared" si="13"/>
        <v>228</v>
      </c>
      <c r="P174" s="50">
        <f>VLOOKUP(C174,Adultes!$C$2:$O$806,13,FALSE)</f>
        <v>228</v>
      </c>
      <c r="Q174" s="14">
        <f t="shared" si="11"/>
        <v>2</v>
      </c>
      <c r="R174" t="str">
        <f>VLOOKUP(C174,Adultes!$C$2:$P$806,14,FALSE)</f>
        <v>2</v>
      </c>
    </row>
    <row r="175" spans="1:18" x14ac:dyDescent="0.25">
      <c r="A175" s="72">
        <v>229</v>
      </c>
      <c r="B175">
        <v>144289</v>
      </c>
      <c r="C175" t="str">
        <f>[7]A!$D83</f>
        <v>BONNAY JEROME</v>
      </c>
      <c r="D175" t="str">
        <f>[7]A!$F83</f>
        <v>ETOILE CYCLISTE TOURCOING</v>
      </c>
      <c r="E175" t="str">
        <f>[7]A!$J83</f>
        <v>05999027661</v>
      </c>
      <c r="F175">
        <v>2</v>
      </c>
      <c r="G175" t="str">
        <f>VLOOKUP(C175,[7]A!$D$2:$H$1235,5,FALSE)</f>
        <v>Adulte Masculin 50/59 ans</v>
      </c>
      <c r="N175" s="14">
        <f>VLOOKUP(C175,Bilan!$B$4:$D$1469,3,FALSE)</f>
        <v>144289</v>
      </c>
      <c r="O175" s="14">
        <f t="shared" si="13"/>
        <v>229</v>
      </c>
      <c r="P175" s="50">
        <f>VLOOKUP(C175,Adultes!$C$2:$O$806,13,FALSE)</f>
        <v>229</v>
      </c>
      <c r="Q175" s="14">
        <f t="shared" si="11"/>
        <v>2</v>
      </c>
      <c r="R175" t="str">
        <f>VLOOKUP(C175,Adultes!$C$2:$P$806,14,FALSE)</f>
        <v>2</v>
      </c>
    </row>
    <row r="176" spans="1:18" x14ac:dyDescent="0.25">
      <c r="A176" s="72">
        <v>230</v>
      </c>
      <c r="B176">
        <v>1272</v>
      </c>
      <c r="C176" t="str">
        <f>[7]A!$D3</f>
        <v>ALBERTINI LUDOVIC</v>
      </c>
      <c r="D176" t="str">
        <f>[7]A!$F3</f>
        <v>VELO CLUB UNION HALLUIN</v>
      </c>
      <c r="E176" t="str">
        <f>[7]A!$J3</f>
        <v>05994046793</v>
      </c>
      <c r="F176">
        <v>2</v>
      </c>
      <c r="G176" t="str">
        <f>VLOOKUP(C176,[7]A!$D$2:$H$1235,5,FALSE)</f>
        <v>Adulte Masculin 40/49 ans</v>
      </c>
      <c r="N176" s="14">
        <f>VLOOKUP(C176,Bilan!$B$4:$D$1469,3,FALSE)</f>
        <v>1272</v>
      </c>
      <c r="O176" s="14">
        <f t="shared" si="13"/>
        <v>230</v>
      </c>
      <c r="P176" s="50">
        <f>VLOOKUP(C176,Adultes!$C$2:$O$806,13,FALSE)</f>
        <v>230</v>
      </c>
      <c r="Q176" s="14">
        <f t="shared" si="11"/>
        <v>2</v>
      </c>
      <c r="R176" t="str">
        <f>VLOOKUP(C176,Adultes!$C$2:$P$806,14,FALSE)</f>
        <v>2</v>
      </c>
    </row>
    <row r="177" spans="1:18" x14ac:dyDescent="0.25">
      <c r="A177" s="72">
        <v>231</v>
      </c>
      <c r="B177">
        <v>2184</v>
      </c>
      <c r="C177" t="str">
        <f>[7]A!$D535</f>
        <v>HUART GUILLAUME</v>
      </c>
      <c r="D177" t="str">
        <f>[7]A!$F535</f>
        <v>CYCLO CLUB ORCHIES</v>
      </c>
      <c r="E177" t="str">
        <f>[7]A!$J535</f>
        <v>05996218463</v>
      </c>
      <c r="F177">
        <v>2</v>
      </c>
      <c r="G177" t="str">
        <f>VLOOKUP(C177,[7]A!$D$2:$H$1235,5,FALSE)</f>
        <v>Adulte Masculin 40/49 ans</v>
      </c>
      <c r="N177" s="14">
        <f>VLOOKUP(C177,Bilan!$B$4:$D$1469,3,FALSE)</f>
        <v>2184</v>
      </c>
      <c r="O177" s="14">
        <f t="shared" si="13"/>
        <v>231</v>
      </c>
      <c r="P177" s="50">
        <f>VLOOKUP(C177,Adultes!$C$2:$O$806,13,FALSE)</f>
        <v>231</v>
      </c>
      <c r="Q177" s="14">
        <f t="shared" si="11"/>
        <v>2</v>
      </c>
      <c r="R177" t="str">
        <f>VLOOKUP(C177,Adultes!$C$2:$P$806,14,FALSE)</f>
        <v>2</v>
      </c>
    </row>
    <row r="178" spans="1:18" x14ac:dyDescent="0.25">
      <c r="A178" s="72">
        <v>232</v>
      </c>
      <c r="B178">
        <v>1290</v>
      </c>
      <c r="C178" t="str">
        <f>[7]A!$D184</f>
        <v>CINQUINA GUISEPPE</v>
      </c>
      <c r="D178" t="str">
        <f>[7]A!$F184</f>
        <v>ETOILE CYCLISTE LIEU ST AMAND</v>
      </c>
      <c r="E178" t="str">
        <f>[7]A!$J184</f>
        <v>05999016680</v>
      </c>
      <c r="F178">
        <v>2</v>
      </c>
      <c r="G178" t="str">
        <f>VLOOKUP(C178,[7]A!$D$2:$H$1235,5,FALSE)</f>
        <v>Adulte Masculin 40/49 ans</v>
      </c>
      <c r="J178" s="67">
        <v>1</v>
      </c>
      <c r="N178" s="14">
        <f>VLOOKUP(C178,Bilan!$B$4:$D$1469,3,FALSE)</f>
        <v>1290</v>
      </c>
      <c r="O178" s="14">
        <f t="shared" si="13"/>
        <v>232</v>
      </c>
      <c r="P178" s="50">
        <f>VLOOKUP(C178,Adultes!$C$2:$O$806,13,FALSE)</f>
        <v>232</v>
      </c>
      <c r="Q178" s="14">
        <f t="shared" si="11"/>
        <v>2</v>
      </c>
      <c r="R178" t="str">
        <f>VLOOKUP(C178,Adultes!$C$2:$P$806,14,FALSE)</f>
        <v>2</v>
      </c>
    </row>
    <row r="179" spans="1:18" x14ac:dyDescent="0.25">
      <c r="A179" s="72">
        <v>233</v>
      </c>
      <c r="B179">
        <v>2164</v>
      </c>
      <c r="C179" t="str">
        <f>[7]A!$D902</f>
        <v>TAISNE CHRISTOPHE</v>
      </c>
      <c r="D179" t="str">
        <f>[7]A!$F902</f>
        <v>GAZ ELEC CLUB DE DOUAI</v>
      </c>
      <c r="E179" t="str">
        <f>[7]A!$J902</f>
        <v>05999029185</v>
      </c>
      <c r="F179">
        <v>2</v>
      </c>
      <c r="G179" t="str">
        <f>VLOOKUP(C179,[7]A!$D$2:$H$1235,5,FALSE)</f>
        <v>Adulte Masculin 40/49 ans</v>
      </c>
      <c r="J179" s="67">
        <v>1</v>
      </c>
      <c r="N179" s="14">
        <f>VLOOKUP(C179,Bilan!$B$4:$D$1469,3,FALSE)</f>
        <v>2164</v>
      </c>
      <c r="O179" s="14">
        <f t="shared" si="13"/>
        <v>233</v>
      </c>
      <c r="P179" s="50">
        <f>VLOOKUP(C179,Adultes!$C$2:$O$806,13,FALSE)</f>
        <v>233</v>
      </c>
      <c r="Q179" s="14">
        <f t="shared" si="11"/>
        <v>2</v>
      </c>
      <c r="R179" t="str">
        <f>VLOOKUP(C179,Adultes!$C$2:$P$806,14,FALSE)</f>
        <v>2</v>
      </c>
    </row>
    <row r="180" spans="1:18" x14ac:dyDescent="0.25">
      <c r="A180" s="72">
        <v>234</v>
      </c>
      <c r="B180">
        <v>3129</v>
      </c>
      <c r="C180" t="str">
        <f>[7]A!$D871</f>
        <v>SAUVAGE ARNAUD</v>
      </c>
      <c r="D180" t="str">
        <f>[7]A!$F871</f>
        <v>VELO CLUB DE L'ESCAUT ANZIN</v>
      </c>
      <c r="E180" t="str">
        <f>[7]A!$J871</f>
        <v>05999024086</v>
      </c>
      <c r="F180">
        <v>2</v>
      </c>
      <c r="G180" t="str">
        <f>VLOOKUP(C180,[7]A!$D$2:$H$1235,5,FALSE)</f>
        <v>Adulte Masculin 40/49 ans</v>
      </c>
      <c r="N180" s="14">
        <f>VLOOKUP(C180,Bilan!$B$4:$D$1469,3,FALSE)</f>
        <v>3129</v>
      </c>
      <c r="O180" s="14">
        <f t="shared" si="13"/>
        <v>234</v>
      </c>
      <c r="P180" s="50">
        <f>VLOOKUP(C180,Adultes!$C$2:$O$806,13,FALSE)</f>
        <v>234</v>
      </c>
      <c r="Q180" s="14">
        <f t="shared" si="11"/>
        <v>2</v>
      </c>
      <c r="R180" t="str">
        <f>VLOOKUP(C180,Adultes!$C$2:$P$806,14,FALSE)</f>
        <v>2</v>
      </c>
    </row>
    <row r="181" spans="1:18" x14ac:dyDescent="0.25">
      <c r="A181" s="72">
        <v>235</v>
      </c>
      <c r="B181">
        <v>2211</v>
      </c>
      <c r="C181" t="str">
        <f>[7]A!$D313</f>
        <v>DEPARIS TRISTAN</v>
      </c>
      <c r="D181" t="str">
        <f>[7]A!$F313</f>
        <v>LINSELLES CYCLISME</v>
      </c>
      <c r="E181" t="str">
        <f>[7]A!$J313</f>
        <v>05999029989</v>
      </c>
      <c r="F181">
        <v>2</v>
      </c>
      <c r="G181" t="str">
        <f>VLOOKUP(C181,[7]A!$D$2:$H$1235,5,FALSE)</f>
        <v>Adulte Masculin 40/49 ans</v>
      </c>
      <c r="J181" s="67">
        <v>1</v>
      </c>
      <c r="N181" s="14">
        <f>VLOOKUP(C181,Bilan!$B$4:$D$1469,3,FALSE)</f>
        <v>2211</v>
      </c>
      <c r="O181" s="14">
        <f t="shared" si="13"/>
        <v>235</v>
      </c>
      <c r="P181" s="50">
        <f>VLOOKUP(C181,Adultes!$C$2:$O$806,13,FALSE)</f>
        <v>235</v>
      </c>
      <c r="Q181" s="14">
        <f t="shared" si="11"/>
        <v>2</v>
      </c>
      <c r="R181" t="str">
        <f>VLOOKUP(C181,Adultes!$C$2:$P$806,14,FALSE)</f>
        <v>2</v>
      </c>
    </row>
    <row r="182" spans="1:18" x14ac:dyDescent="0.25">
      <c r="A182" s="72">
        <v>236</v>
      </c>
      <c r="B182">
        <v>2226</v>
      </c>
      <c r="C182" t="str">
        <f>[7]A!$D514</f>
        <v>HEBERT PIERRICK</v>
      </c>
      <c r="D182" t="str">
        <f>[7]A!$F514</f>
        <v>TEAM TOMASINA WAMBRECHIES</v>
      </c>
      <c r="E182" t="str">
        <f>[7]A!$J514</f>
        <v>05999023575</v>
      </c>
      <c r="F182">
        <v>2</v>
      </c>
      <c r="G182" t="str">
        <f>VLOOKUP(C182,[7]A!$D$2:$H$1235,5,FALSE)</f>
        <v>Adulte Masculin 30/39 ans</v>
      </c>
      <c r="J182" s="67">
        <v>1</v>
      </c>
      <c r="N182" s="14">
        <f>VLOOKUP(C182,Bilan!$B$4:$D$1469,3,FALSE)</f>
        <v>2226</v>
      </c>
      <c r="O182" s="14">
        <f t="shared" si="13"/>
        <v>236</v>
      </c>
      <c r="P182" s="50">
        <f>VLOOKUP(C182,Adultes!$C$2:$O$806,13,FALSE)</f>
        <v>236</v>
      </c>
      <c r="Q182" s="14">
        <f t="shared" si="11"/>
        <v>2</v>
      </c>
      <c r="R182" t="str">
        <f>VLOOKUP(C182,Adultes!$C$2:$P$806,14,FALSE)</f>
        <v>2</v>
      </c>
    </row>
    <row r="183" spans="1:18" x14ac:dyDescent="0.25">
      <c r="A183" s="72">
        <v>237</v>
      </c>
      <c r="B183">
        <v>2210</v>
      </c>
      <c r="C183" t="str">
        <f>[7]A!$D272</f>
        <v>DELANNOY THIBAUT</v>
      </c>
      <c r="D183" t="str">
        <f>[7]A!$F272</f>
        <v>CYCLO CLUB ORCHIES</v>
      </c>
      <c r="E183" t="str">
        <f>[7]A!$J272</f>
        <v>05999018537</v>
      </c>
      <c r="F183">
        <v>2</v>
      </c>
      <c r="G183" t="str">
        <f>VLOOKUP(C183,[7]A!$D$2:$H$1235,5,FALSE)</f>
        <v>Adulte Masculin 20/29 ans</v>
      </c>
      <c r="N183" s="14">
        <f>VLOOKUP(C183,Bilan!$B$4:$D$1469,3,FALSE)</f>
        <v>2210</v>
      </c>
      <c r="O183" s="14">
        <f t="shared" si="13"/>
        <v>237</v>
      </c>
      <c r="P183" s="50">
        <f>VLOOKUP(C183,Adultes!$C$2:$O$806,13,FALSE)</f>
        <v>237</v>
      </c>
      <c r="Q183" s="14">
        <f t="shared" si="11"/>
        <v>2</v>
      </c>
      <c r="R183" t="str">
        <f>VLOOKUP(C183,Adultes!$C$2:$P$806,14,FALSE)</f>
        <v>2</v>
      </c>
    </row>
    <row r="184" spans="1:18" x14ac:dyDescent="0.25">
      <c r="A184" s="72">
        <v>238</v>
      </c>
      <c r="B184">
        <v>2228</v>
      </c>
      <c r="C184" t="str">
        <f>[7]A!$D858</f>
        <v>ROUZE ERIK</v>
      </c>
      <c r="D184" t="str">
        <f>[7]A!$F858</f>
        <v>ETOILE CYCLISTE TOURCOING</v>
      </c>
      <c r="E184" t="str">
        <f>[7]A!$J858</f>
        <v>05999124119</v>
      </c>
      <c r="F184">
        <v>2</v>
      </c>
      <c r="G184" t="str">
        <f>VLOOKUP(C184,[7]A!$D$2:$H$1235,5,FALSE)</f>
        <v>Adulte Masculin 50/59 ans</v>
      </c>
      <c r="N184" s="14">
        <f>VLOOKUP(C184,Bilan!$B$4:$D$1469,3,FALSE)</f>
        <v>2228</v>
      </c>
      <c r="O184" s="14">
        <f>A184</f>
        <v>238</v>
      </c>
      <c r="P184" s="50" t="e">
        <f>VLOOKUP(C184,Adultes!$C$2:$O$806,13,FALSE)</f>
        <v>#N/A</v>
      </c>
      <c r="Q184" s="14">
        <f t="shared" si="11"/>
        <v>2</v>
      </c>
      <c r="R184" t="e">
        <f>VLOOKUP(C184,Adultes!$C$2:$P$806,14,FALSE)</f>
        <v>#N/A</v>
      </c>
    </row>
    <row r="185" spans="1:18" x14ac:dyDescent="0.25">
      <c r="A185" s="72">
        <v>239</v>
      </c>
      <c r="B185">
        <v>2158</v>
      </c>
      <c r="C185" t="str">
        <f>[7]A!$D889</f>
        <v>SIZAIRE VINCENT</v>
      </c>
      <c r="D185" t="str">
        <f>[7]A!$F889</f>
        <v>NEW TEAM MAULDE</v>
      </c>
      <c r="E185" t="str">
        <f>[7]A!$J889</f>
        <v>05999024895</v>
      </c>
      <c r="F185">
        <v>2</v>
      </c>
      <c r="G185" t="str">
        <f>VLOOKUP(C185,[7]A!$D$2:$H$1235,5,FALSE)</f>
        <v>Adulte Masculin 30/39 ans</v>
      </c>
      <c r="N185" s="14">
        <f>VLOOKUP(C185,Bilan!$B$4:$D$1469,3,FALSE)</f>
        <v>2158</v>
      </c>
      <c r="O185" s="14">
        <f t="shared" si="13"/>
        <v>239</v>
      </c>
      <c r="P185" s="50">
        <f>VLOOKUP(C185,Adultes!$C$2:$O$806,13,FALSE)</f>
        <v>239</v>
      </c>
      <c r="Q185" s="14">
        <f t="shared" si="11"/>
        <v>2</v>
      </c>
      <c r="R185" t="str">
        <f>VLOOKUP(C185,Adultes!$C$2:$P$806,14,FALSE)</f>
        <v>2</v>
      </c>
    </row>
    <row r="186" spans="1:18" x14ac:dyDescent="0.25">
      <c r="A186" s="72">
        <v>241</v>
      </c>
      <c r="B186">
        <v>1318</v>
      </c>
      <c r="C186" t="str">
        <f>[7]A!$D951</f>
        <v>VANAUBERG GAETAN</v>
      </c>
      <c r="D186" t="str">
        <f>[7]A!$F951</f>
        <v>TEAM B.B.L. HERGNIES</v>
      </c>
      <c r="E186" t="str">
        <f>[7]A!$J951</f>
        <v>05999066563</v>
      </c>
      <c r="F186">
        <v>2</v>
      </c>
      <c r="G186" t="str">
        <f>VLOOKUP(C186,[7]A!$D$2:$H$1235,5,FALSE)</f>
        <v>Adulte Masculin 40/49 ans</v>
      </c>
      <c r="J186" s="67">
        <v>1</v>
      </c>
      <c r="N186" s="14">
        <f>VLOOKUP(C186,Bilan!$B$4:$D$1469,3,FALSE)</f>
        <v>1318</v>
      </c>
      <c r="O186" s="14">
        <f t="shared" si="13"/>
        <v>241</v>
      </c>
      <c r="P186" s="50">
        <f>VLOOKUP(C186,Adultes!$C$2:$O$806,13,FALSE)</f>
        <v>241</v>
      </c>
      <c r="Q186" s="14">
        <f t="shared" si="11"/>
        <v>2</v>
      </c>
      <c r="R186" t="str">
        <f>VLOOKUP(C186,Adultes!$C$2:$P$806,14,FALSE)</f>
        <v>2</v>
      </c>
    </row>
    <row r="187" spans="1:18" x14ac:dyDescent="0.25">
      <c r="A187" s="72">
        <v>245</v>
      </c>
      <c r="B187">
        <v>144553</v>
      </c>
      <c r="C187" t="str">
        <f>[7]A!$D317</f>
        <v>DERODE BAPTISTE</v>
      </c>
      <c r="D187" t="str">
        <f>[7]A!$F317</f>
        <v>HAVELUY CYCLO CLUB</v>
      </c>
      <c r="E187" t="str">
        <f>[7]A!$J317</f>
        <v>05999029008</v>
      </c>
      <c r="F187">
        <v>2</v>
      </c>
      <c r="G187" t="str">
        <f>VLOOKUP(C187,[7]A!$D$2:$H$1235,5,FALSE)</f>
        <v>Adulte Masculin 40/49 ans</v>
      </c>
      <c r="J187" s="67">
        <v>1</v>
      </c>
      <c r="N187" s="14">
        <f>VLOOKUP(C187,Bilan!$B$4:$D$1469,3,FALSE)</f>
        <v>144553</v>
      </c>
      <c r="O187" s="14">
        <f t="shared" si="13"/>
        <v>245</v>
      </c>
      <c r="P187" s="50">
        <f>VLOOKUP(C187,Adultes!$C$2:$O$806,13,FALSE)</f>
        <v>245</v>
      </c>
      <c r="Q187" s="14">
        <f t="shared" si="11"/>
        <v>2</v>
      </c>
      <c r="R187" t="str">
        <f>VLOOKUP(C187,Adultes!$C$2:$P$806,14,FALSE)</f>
        <v>2</v>
      </c>
    </row>
    <row r="188" spans="1:18" x14ac:dyDescent="0.25">
      <c r="A188" s="72">
        <v>246</v>
      </c>
      <c r="B188">
        <v>2168</v>
      </c>
      <c r="C188" t="str">
        <f>[7]A!$D1120</f>
        <v>POIRE JEREMY</v>
      </c>
      <c r="D188" t="str">
        <f>[7]A!$F1120</f>
        <v>HENIN ETOILE CYCLISTE HENINOISE</v>
      </c>
      <c r="E188" t="str">
        <f>[7]A!$J1120</f>
        <v>06297019653</v>
      </c>
      <c r="F188">
        <v>2</v>
      </c>
      <c r="G188" t="str">
        <f>VLOOKUP(C188,[7]A!$D$2:$H$1235,5,FALSE)</f>
        <v>Adulte Masculin 20/29 ans</v>
      </c>
      <c r="N188" s="14">
        <f>VLOOKUP(C188,Bilan!$B$4:$D$1469,3,FALSE)</f>
        <v>2168</v>
      </c>
      <c r="O188" s="14">
        <f t="shared" si="13"/>
        <v>246</v>
      </c>
      <c r="P188" s="50">
        <f>VLOOKUP(C188,Adultes!$C$2:$O$806,13,FALSE)</f>
        <v>246</v>
      </c>
      <c r="Q188" s="14">
        <f t="shared" si="11"/>
        <v>2</v>
      </c>
      <c r="R188" t="str">
        <f>VLOOKUP(C188,Adultes!$C$2:$P$806,14,FALSE)</f>
        <v>2</v>
      </c>
    </row>
    <row r="189" spans="1:18" x14ac:dyDescent="0.25">
      <c r="A189" s="72">
        <v>250</v>
      </c>
      <c r="B189">
        <v>2186</v>
      </c>
      <c r="C189" t="str">
        <f>[7]A!$D844</f>
        <v>RIVART THIERRY</v>
      </c>
      <c r="D189" t="str">
        <f>[7]A!$F844</f>
        <v>VTT  CLUB PONT SUR SAMBRE</v>
      </c>
      <c r="E189" t="str">
        <f>[7]A!$J844</f>
        <v>05994063026</v>
      </c>
      <c r="F189">
        <v>2</v>
      </c>
      <c r="G189" t="str">
        <f>VLOOKUP(C189,[7]A!$D$2:$H$1235,5,FALSE)</f>
        <v>Adulte Masculin 30/39 ans</v>
      </c>
      <c r="N189" s="14">
        <f>VLOOKUP(C189,Bilan!$B$4:$D$1469,3,FALSE)</f>
        <v>2186</v>
      </c>
      <c r="O189" s="14">
        <f t="shared" si="13"/>
        <v>250</v>
      </c>
      <c r="P189" s="50">
        <f>VLOOKUP(C189,Adultes!$C$2:$O$806,13,FALSE)</f>
        <v>250</v>
      </c>
      <c r="Q189" s="14">
        <f t="shared" si="11"/>
        <v>2</v>
      </c>
      <c r="R189" t="str">
        <f>VLOOKUP(C189,Adultes!$C$2:$P$806,14,FALSE)</f>
        <v>2</v>
      </c>
    </row>
    <row r="190" spans="1:18" x14ac:dyDescent="0.25">
      <c r="A190" s="72">
        <v>252</v>
      </c>
      <c r="B190">
        <v>1302</v>
      </c>
      <c r="C190" t="str">
        <f>[7]A!$D597</f>
        <v>LEBON CYRIL</v>
      </c>
      <c r="D190" t="str">
        <f>[7]A!$F597</f>
        <v>ESPOIR CYCLISTE WAMBRECHIES MARQUETTE</v>
      </c>
      <c r="E190" t="str">
        <f>[7]A!$J597</f>
        <v>05999094112</v>
      </c>
      <c r="F190">
        <v>2</v>
      </c>
      <c r="G190" t="str">
        <f>VLOOKUP(C190,[7]A!$D$2:$H$1235,5,FALSE)</f>
        <v>Adulte Masculin 30/39 ans</v>
      </c>
      <c r="N190" s="14">
        <f>VLOOKUP(C190,Bilan!$B$4:$D$1469,3,FALSE)</f>
        <v>1302</v>
      </c>
      <c r="O190" s="14">
        <f t="shared" si="13"/>
        <v>252</v>
      </c>
      <c r="P190" s="50">
        <f>VLOOKUP(C190,Adultes!$C$2:$O$806,13,FALSE)</f>
        <v>252</v>
      </c>
      <c r="Q190" s="14">
        <f t="shared" si="11"/>
        <v>2</v>
      </c>
      <c r="R190" t="str">
        <f>VLOOKUP(C190,Adultes!$C$2:$P$806,14,FALSE)</f>
        <v>2</v>
      </c>
    </row>
    <row r="191" spans="1:18" x14ac:dyDescent="0.25">
      <c r="A191" s="72">
        <v>253</v>
      </c>
      <c r="B191">
        <v>1258</v>
      </c>
      <c r="C191" t="str">
        <f>[7]A!$D753</f>
        <v>MUI PHILIPPE HOO TONG</v>
      </c>
      <c r="D191" t="str">
        <f>[7]A!$F753</f>
        <v>ESPOIR CYCLISTE WAMBRECHIES MARQUETTE</v>
      </c>
      <c r="E191" t="str">
        <f>[7]A!$J753</f>
        <v>05999109593</v>
      </c>
      <c r="F191">
        <v>2</v>
      </c>
      <c r="G191" t="str">
        <f>VLOOKUP(C191,[7]A!$D$2:$H$1235,5,FALSE)</f>
        <v>Adulte Masculin 30/39 ans</v>
      </c>
      <c r="J191" s="67">
        <v>1</v>
      </c>
      <c r="N191" s="14">
        <f>VLOOKUP(C191,Bilan!$B$4:$D$1469,3,FALSE)</f>
        <v>1258</v>
      </c>
      <c r="O191" s="14">
        <f t="shared" si="13"/>
        <v>253</v>
      </c>
      <c r="P191" s="50">
        <f>VLOOKUP(C191,Adultes!$C$2:$O$806,13,FALSE)</f>
        <v>253</v>
      </c>
      <c r="Q191" s="14">
        <f t="shared" si="11"/>
        <v>2</v>
      </c>
      <c r="R191" t="str">
        <f>VLOOKUP(C191,Adultes!$C$2:$P$806,14,FALSE)</f>
        <v>2</v>
      </c>
    </row>
    <row r="192" spans="1:18" x14ac:dyDescent="0.25">
      <c r="A192" s="72">
        <v>254</v>
      </c>
      <c r="B192">
        <v>144408</v>
      </c>
      <c r="C192" t="str">
        <f>[7]A!$D197</f>
        <v>COLMANT VINCENT</v>
      </c>
      <c r="D192" t="str">
        <f>[7]A!$F197</f>
        <v>ETOILE CYCLISTE FEIGNIES</v>
      </c>
      <c r="E192" t="str">
        <f>[7]A!$J197</f>
        <v>05996217370</v>
      </c>
      <c r="F192">
        <v>2</v>
      </c>
      <c r="G192" t="str">
        <f>VLOOKUP(C192,[7]A!$D$2:$H$1235,5,FALSE)</f>
        <v>Adulte Masculin 30/39 ans</v>
      </c>
      <c r="N192" s="14">
        <f>VLOOKUP(C192,Bilan!$B$4:$D$1469,3,FALSE)</f>
        <v>144408</v>
      </c>
      <c r="O192" s="14">
        <f t="shared" si="13"/>
        <v>254</v>
      </c>
      <c r="P192" s="50">
        <f>VLOOKUP(C192,Adultes!$C$2:$O$806,13,FALSE)</f>
        <v>254</v>
      </c>
      <c r="Q192" s="14">
        <f t="shared" si="11"/>
        <v>2</v>
      </c>
      <c r="R192" t="str">
        <f>VLOOKUP(C192,Adultes!$C$2:$P$806,14,FALSE)</f>
        <v>2</v>
      </c>
    </row>
    <row r="193" spans="1:18" x14ac:dyDescent="0.25">
      <c r="A193" s="72">
        <v>255</v>
      </c>
      <c r="B193">
        <v>144464</v>
      </c>
      <c r="C193" t="str">
        <f>[7]A!$D360</f>
        <v>DREMEAUX JOHAN</v>
      </c>
      <c r="D193" t="str">
        <f>[7]A!$F360</f>
        <v>ETOILE CYCLISTE FEIGNIES</v>
      </c>
      <c r="E193" t="str">
        <f>[7]A!$J360</f>
        <v>05999106136</v>
      </c>
      <c r="F193">
        <v>2</v>
      </c>
      <c r="G193" t="str">
        <f>VLOOKUP(C193,[7]A!$D$2:$H$1235,5,FALSE)</f>
        <v>Adulte Masculin 20/29 ans</v>
      </c>
      <c r="N193" s="14">
        <f>VLOOKUP(C193,Bilan!$B$4:$D$1469,3,FALSE)</f>
        <v>5119</v>
      </c>
      <c r="O193" s="14">
        <f t="shared" si="13"/>
        <v>255</v>
      </c>
      <c r="P193" s="50">
        <f>VLOOKUP(C193,Adultes!$C$2:$O$806,13,FALSE)</f>
        <v>255</v>
      </c>
      <c r="Q193" s="14">
        <f t="shared" si="11"/>
        <v>2</v>
      </c>
      <c r="R193" t="str">
        <f>VLOOKUP(C193,Adultes!$C$2:$P$806,14,FALSE)</f>
        <v>2</v>
      </c>
    </row>
    <row r="194" spans="1:18" x14ac:dyDescent="0.25">
      <c r="A194" s="72">
        <v>256</v>
      </c>
      <c r="B194">
        <v>2360</v>
      </c>
      <c r="C194" t="str">
        <f>[7]A!$D812</f>
        <v>POUCET LAURENT</v>
      </c>
      <c r="D194" t="str">
        <f>[7]A!$F812</f>
        <v>ASSOCIATION CYCLISTE D'ETROEUNGT</v>
      </c>
      <c r="E194" t="str">
        <f>[7]A!$J812</f>
        <v>05999020502</v>
      </c>
      <c r="F194">
        <v>2</v>
      </c>
      <c r="G194" t="str">
        <f>VLOOKUP(C194,[7]A!$D$2:$H$1235,5,FALSE)</f>
        <v>Adulte Masculin 50/59 ans</v>
      </c>
      <c r="J194" s="67">
        <v>1</v>
      </c>
      <c r="N194" s="14">
        <f>VLOOKUP(C194,Bilan!$B$4:$D$1469,3,FALSE)</f>
        <v>2360</v>
      </c>
      <c r="O194" s="14">
        <f t="shared" si="13"/>
        <v>256</v>
      </c>
      <c r="P194" s="50">
        <f>VLOOKUP(C194,Adultes!$C$2:$O$806,13,FALSE)</f>
        <v>256</v>
      </c>
      <c r="Q194" s="14">
        <f t="shared" si="11"/>
        <v>2</v>
      </c>
      <c r="R194" t="str">
        <f>VLOOKUP(C194,Adultes!$C$2:$P$806,14,FALSE)</f>
        <v>2</v>
      </c>
    </row>
    <row r="195" spans="1:18" x14ac:dyDescent="0.25">
      <c r="A195" s="72">
        <v>257</v>
      </c>
      <c r="B195">
        <v>144580</v>
      </c>
      <c r="C195" t="str">
        <f>[7]A!$D833</f>
        <v>RIBEAUCOURT YANNICK</v>
      </c>
      <c r="D195" t="str">
        <f>[7]A!$F833</f>
        <v>ETOILE CYCLISTE FEIGNIES</v>
      </c>
      <c r="E195" t="str">
        <f>[7]A!$J833</f>
        <v>05996217372</v>
      </c>
      <c r="F195">
        <v>2</v>
      </c>
      <c r="G195" t="str">
        <f>VLOOKUP(C195,[7]A!$D$2:$H$1235,5,FALSE)</f>
        <v>Adulte Masculin 50/59 ans</v>
      </c>
      <c r="J195" s="67">
        <v>1</v>
      </c>
      <c r="N195" s="14">
        <f>VLOOKUP(C195,Bilan!$B$4:$D$1469,3,FALSE)</f>
        <v>144580</v>
      </c>
      <c r="O195" s="14">
        <f t="shared" si="13"/>
        <v>257</v>
      </c>
      <c r="P195" s="50">
        <f>VLOOKUP(C195,Adultes!$C$2:$O$806,13,FALSE)</f>
        <v>257</v>
      </c>
      <c r="Q195" s="14">
        <f t="shared" ref="Q195:Q258" si="14">F195</f>
        <v>2</v>
      </c>
      <c r="R195" t="str">
        <f>VLOOKUP(C195,Adultes!$C$2:$P$806,14,FALSE)</f>
        <v>2</v>
      </c>
    </row>
    <row r="196" spans="1:18" x14ac:dyDescent="0.25">
      <c r="A196" s="72">
        <v>258</v>
      </c>
      <c r="B196">
        <v>144618</v>
      </c>
      <c r="C196" t="str">
        <f>[7]A!$D995</f>
        <v>VINCENT ETIENNE</v>
      </c>
      <c r="D196" t="str">
        <f>[7]A!$F995</f>
        <v>ETOILE CYCLISTE FEIGNIES</v>
      </c>
      <c r="E196" t="str">
        <f>[7]A!$J995</f>
        <v>05999074037</v>
      </c>
      <c r="F196">
        <v>2</v>
      </c>
      <c r="G196" t="str">
        <f>VLOOKUP(C196,[7]A!$D$2:$H$1235,5,FALSE)</f>
        <v>Adulte Masculin 50/59 ans</v>
      </c>
      <c r="N196" s="14">
        <f>VLOOKUP(C196,Bilan!$B$4:$D$1469,3,FALSE)</f>
        <v>144618</v>
      </c>
      <c r="O196" s="14">
        <f t="shared" si="13"/>
        <v>258</v>
      </c>
      <c r="P196" s="50">
        <f>VLOOKUP(C196,Adultes!$C$2:$O$806,13,FALSE)</f>
        <v>258</v>
      </c>
      <c r="Q196" s="14">
        <f t="shared" si="14"/>
        <v>2</v>
      </c>
      <c r="R196" t="str">
        <f>VLOOKUP(C196,Adultes!$C$2:$P$806,14,FALSE)</f>
        <v>2</v>
      </c>
    </row>
    <row r="197" spans="1:18" x14ac:dyDescent="0.25">
      <c r="A197" s="72">
        <v>259</v>
      </c>
      <c r="B197">
        <v>144426</v>
      </c>
      <c r="C197" t="str">
        <f>[7]A!$D93</f>
        <v>BOULANGER TONY</v>
      </c>
      <c r="D197" t="str">
        <f>[7]A!$F93</f>
        <v>TEAM BOUSIES</v>
      </c>
      <c r="E197" t="str">
        <f>[7]A!$J93</f>
        <v>05999012903</v>
      </c>
      <c r="F197">
        <v>2</v>
      </c>
      <c r="G197" t="str">
        <f>VLOOKUP(C197,[7]A!$D$2:$H$1235,5,FALSE)</f>
        <v>Adulte Masculin 40/49 ans</v>
      </c>
      <c r="N197" s="14">
        <f>VLOOKUP(C197,Bilan!$B$4:$D$1469,3,FALSE)</f>
        <v>144426</v>
      </c>
      <c r="O197" s="14">
        <f t="shared" si="13"/>
        <v>259</v>
      </c>
      <c r="P197" s="50">
        <f>VLOOKUP(C197,Adultes!$C$2:$O$806,13,FALSE)</f>
        <v>259</v>
      </c>
      <c r="Q197" s="14">
        <f t="shared" si="14"/>
        <v>2</v>
      </c>
      <c r="R197" t="str">
        <f>VLOOKUP(C197,Adultes!$C$2:$P$806,14,FALSE)</f>
        <v>2</v>
      </c>
    </row>
    <row r="198" spans="1:18" x14ac:dyDescent="0.25">
      <c r="A198" s="72">
        <v>260</v>
      </c>
      <c r="B198">
        <v>144482</v>
      </c>
      <c r="C198" t="str">
        <f>[7]A!$D91</f>
        <v>BOULANGER DANIEL</v>
      </c>
      <c r="D198" t="str">
        <f>[7]A!$F91</f>
        <v>ENTENTE CYCLISTE DE FONTAINE AU BOIS</v>
      </c>
      <c r="E198" t="str">
        <f>[7]A!$J91</f>
        <v>05996216308</v>
      </c>
      <c r="F198">
        <v>2</v>
      </c>
      <c r="G198" t="str">
        <f>VLOOKUP(C198,[7]A!$D$2:$H$1235,5,FALSE)</f>
        <v>Adulte Masculin 50/59 ans</v>
      </c>
      <c r="N198" s="14">
        <f>VLOOKUP(C198,Bilan!$B$4:$D$1469,3,FALSE)</f>
        <v>144482</v>
      </c>
      <c r="O198" s="14">
        <f t="shared" si="13"/>
        <v>260</v>
      </c>
      <c r="P198" s="50">
        <f>VLOOKUP(C198,Adultes!$C$2:$O$806,13,FALSE)</f>
        <v>260</v>
      </c>
      <c r="Q198" s="14">
        <f t="shared" si="14"/>
        <v>2</v>
      </c>
      <c r="R198" t="str">
        <f>VLOOKUP(C198,Adultes!$C$2:$P$806,14,FALSE)</f>
        <v>2</v>
      </c>
    </row>
    <row r="199" spans="1:18" x14ac:dyDescent="0.25">
      <c r="A199" s="72">
        <v>261</v>
      </c>
      <c r="B199">
        <v>144380</v>
      </c>
      <c r="C199" t="str">
        <f>[7]A!$D365</f>
        <v>DRUART PASCAL</v>
      </c>
      <c r="D199" t="str">
        <f>[7]A!$F365</f>
        <v>NEW TEAM MAULDE</v>
      </c>
      <c r="E199" t="str">
        <f>[7]A!$J365</f>
        <v>05994058241</v>
      </c>
      <c r="F199">
        <v>2</v>
      </c>
      <c r="G199" t="str">
        <f>VLOOKUP(C199,[7]A!$D$2:$H$1235,5,FALSE)</f>
        <v>Adulte Masculin 50/59 ans</v>
      </c>
      <c r="N199" s="14">
        <f>VLOOKUP(C199,Bilan!$B$4:$D$1469,3,FALSE)</f>
        <v>144380</v>
      </c>
      <c r="O199" s="14">
        <f t="shared" si="13"/>
        <v>261</v>
      </c>
      <c r="P199" s="50">
        <f>VLOOKUP(C199,Adultes!$C$2:$O$806,13,FALSE)</f>
        <v>261</v>
      </c>
      <c r="Q199" s="14">
        <f t="shared" si="14"/>
        <v>2</v>
      </c>
      <c r="R199" t="str">
        <f>VLOOKUP(C199,Adultes!$C$2:$P$806,14,FALSE)</f>
        <v>2</v>
      </c>
    </row>
    <row r="200" spans="1:18" x14ac:dyDescent="0.25">
      <c r="A200" s="72">
        <v>263</v>
      </c>
      <c r="B200">
        <v>2941</v>
      </c>
      <c r="C200" t="str">
        <f>[7]A!$D469</f>
        <v>GLINEUR MICKAEL</v>
      </c>
      <c r="D200" t="str">
        <f>[7]A!$F469</f>
        <v>ETOILE CYCLISTE LIEU ST AMAND</v>
      </c>
      <c r="E200" t="str">
        <f>[7]A!$J469</f>
        <v>05999069710</v>
      </c>
      <c r="F200">
        <v>2</v>
      </c>
      <c r="G200" t="str">
        <f>VLOOKUP(C200,[7]A!$D$2:$H$1235,5,FALSE)</f>
        <v>Adulte Masculin 40/49 ans</v>
      </c>
      <c r="J200" s="67">
        <v>1</v>
      </c>
      <c r="N200" s="14">
        <f>VLOOKUP(C200,Bilan!$B$4:$D$1469,3,FALSE)</f>
        <v>2941</v>
      </c>
      <c r="O200" s="14">
        <f t="shared" si="13"/>
        <v>263</v>
      </c>
      <c r="P200" s="50">
        <f>VLOOKUP(C200,Adultes!$C$2:$O$806,13,FALSE)</f>
        <v>263</v>
      </c>
      <c r="Q200" s="14">
        <f t="shared" si="14"/>
        <v>2</v>
      </c>
      <c r="R200" t="str">
        <f>VLOOKUP(C200,Adultes!$C$2:$P$806,14,FALSE)</f>
        <v>2</v>
      </c>
    </row>
    <row r="201" spans="1:18" x14ac:dyDescent="0.25">
      <c r="A201" s="72">
        <v>387</v>
      </c>
      <c r="B201">
        <v>2950</v>
      </c>
      <c r="C201" t="str">
        <f>[7]A!$D903</f>
        <v>TAISNE FABRICE</v>
      </c>
      <c r="D201" t="str">
        <f>[7]A!$F903</f>
        <v>ETOILE CYCLISTE LIEU ST AMAND</v>
      </c>
      <c r="E201" t="str">
        <f>[7]A!$J903</f>
        <v>05999111171</v>
      </c>
      <c r="F201">
        <v>2</v>
      </c>
      <c r="G201" t="str">
        <f>VLOOKUP(C201,[7]A!$D$2:$H$1235,5,FALSE)</f>
        <v>Adulte Masculin 40/49 ans</v>
      </c>
      <c r="J201" s="67">
        <v>1</v>
      </c>
      <c r="N201" s="14">
        <f>VLOOKUP(C201,Bilan!$B$4:$D$1469,3,FALSE)</f>
        <v>2950</v>
      </c>
      <c r="O201" s="14">
        <f t="shared" si="13"/>
        <v>387</v>
      </c>
      <c r="P201" s="50">
        <f>VLOOKUP(C201,Adultes!$C$2:$O$806,13,FALSE)</f>
        <v>264</v>
      </c>
      <c r="Q201" s="14">
        <f t="shared" si="14"/>
        <v>2</v>
      </c>
      <c r="R201" t="str">
        <f>VLOOKUP(C201,Adultes!$C$2:$P$806,14,FALSE)</f>
        <v>2</v>
      </c>
    </row>
    <row r="202" spans="1:18" x14ac:dyDescent="0.25">
      <c r="A202" s="72">
        <v>265</v>
      </c>
      <c r="B202">
        <v>2942</v>
      </c>
      <c r="C202" t="str">
        <f>[7]A!$D916</f>
        <v>TISON CEDRIC</v>
      </c>
      <c r="D202" t="str">
        <f>[7]A!$F916</f>
        <v>ETOILE CYCLISTE LIEU ST AMAND</v>
      </c>
      <c r="E202" t="str">
        <f>[7]A!$J916</f>
        <v>05999069709</v>
      </c>
      <c r="F202">
        <v>2</v>
      </c>
      <c r="G202" t="str">
        <f>VLOOKUP(C202,[7]A!$D$2:$H$1235,5,FALSE)</f>
        <v>Adulte Masculin 30/39 ans</v>
      </c>
      <c r="N202" s="14">
        <f>VLOOKUP(C202,Bilan!$B$4:$D$1469,3,FALSE)</f>
        <v>2942</v>
      </c>
      <c r="O202" s="14">
        <f t="shared" si="13"/>
        <v>265</v>
      </c>
      <c r="P202" s="50">
        <f>VLOOKUP(C202,Adultes!$C$2:$O$806,13,FALSE)</f>
        <v>265</v>
      </c>
      <c r="Q202" s="14">
        <f t="shared" si="14"/>
        <v>2</v>
      </c>
      <c r="R202" t="str">
        <f>VLOOKUP(C202,Adultes!$C$2:$P$806,14,FALSE)</f>
        <v>2</v>
      </c>
    </row>
    <row r="203" spans="1:18" x14ac:dyDescent="0.25">
      <c r="A203" s="101">
        <v>267</v>
      </c>
      <c r="B203">
        <v>4404</v>
      </c>
      <c r="C203" t="str">
        <f>[7]A!$D1211</f>
        <v>CRUPPE KYLIAN</v>
      </c>
      <c r="D203" t="str">
        <f>[7]A!$F1211</f>
        <v>BEUVRY CLUB LEO LAGRANGE</v>
      </c>
      <c r="E203" t="str">
        <f>[7]A!$J1211</f>
        <v>06297031663</v>
      </c>
      <c r="F203">
        <v>2</v>
      </c>
      <c r="G203" t="str">
        <f>VLOOKUP(C203,[7]A!$D$2:$H$1235,5,FALSE)</f>
        <v>Adulte Masculin 17/19 ans</v>
      </c>
      <c r="N203" s="14">
        <f>VLOOKUP(C203,Bilan!$B$4:$D$1469,3,FALSE)</f>
        <v>4404</v>
      </c>
      <c r="O203" s="14">
        <f>A203</f>
        <v>267</v>
      </c>
      <c r="P203" s="50" t="e">
        <f>VLOOKUP(C203,Adultes!$C$2:$O$806,13,FALSE)</f>
        <v>#N/A</v>
      </c>
      <c r="Q203" s="14">
        <f t="shared" si="14"/>
        <v>2</v>
      </c>
      <c r="R203" t="e">
        <f>VLOOKUP(C203,Adultes!$C$2:$P$806,14,FALSE)</f>
        <v>#N/A</v>
      </c>
    </row>
    <row r="204" spans="1:18" x14ac:dyDescent="0.25">
      <c r="A204" s="72">
        <v>268</v>
      </c>
      <c r="B204">
        <v>2209</v>
      </c>
      <c r="C204" t="str">
        <f>[7]A!$D620</f>
        <v>LEDOUX LAURENT</v>
      </c>
      <c r="D204" t="str">
        <f>[7]A!$F620</f>
        <v>UNION SPORTIVE SAINT ANDRE</v>
      </c>
      <c r="E204" t="str">
        <f>[7]A!$J620</f>
        <v>05955186189</v>
      </c>
      <c r="F204">
        <v>2</v>
      </c>
      <c r="G204" t="str">
        <f>VLOOKUP(C204,[7]A!$D$2:$H$1235,5,FALSE)</f>
        <v>Adulte Masculin 40/49 ans</v>
      </c>
      <c r="N204" s="14">
        <f>VLOOKUP(C204,Bilan!$B$4:$D$1469,3,FALSE)</f>
        <v>2209</v>
      </c>
      <c r="O204" s="14">
        <f t="shared" si="13"/>
        <v>268</v>
      </c>
      <c r="P204" s="50">
        <f>VLOOKUP(C204,Adultes!$C$2:$O$806,13,FALSE)</f>
        <v>268</v>
      </c>
      <c r="Q204" s="14">
        <f t="shared" si="14"/>
        <v>2</v>
      </c>
      <c r="R204" t="str">
        <f>VLOOKUP(C204,Adultes!$C$2:$P$806,14,FALSE)</f>
        <v>2</v>
      </c>
    </row>
    <row r="205" spans="1:18" x14ac:dyDescent="0.25">
      <c r="A205" s="72">
        <v>269</v>
      </c>
      <c r="B205">
        <v>144598</v>
      </c>
      <c r="C205" t="str">
        <f>[7]A!$D173</f>
        <v>CHOQUET DAVID</v>
      </c>
      <c r="D205" t="str">
        <f>[7]A!$F173</f>
        <v>UNION SPORTIVE SAINT ANDRE</v>
      </c>
      <c r="E205" t="str">
        <f>[7]A!$J173</f>
        <v>05996219546</v>
      </c>
      <c r="F205">
        <v>2</v>
      </c>
      <c r="G205" t="str">
        <f>VLOOKUP(C205,[7]A!$D$2:$H$1235,5,FALSE)</f>
        <v>Adulte Masculin 50/59 ans</v>
      </c>
      <c r="J205" s="67">
        <v>1</v>
      </c>
      <c r="N205" s="14">
        <f>VLOOKUP(C205,Bilan!$B$4:$D$1469,3,FALSE)</f>
        <v>144598</v>
      </c>
      <c r="O205" s="14">
        <f t="shared" si="13"/>
        <v>269</v>
      </c>
      <c r="P205" s="50">
        <f>VLOOKUP(C205,Adultes!$C$2:$O$806,13,FALSE)</f>
        <v>269</v>
      </c>
      <c r="Q205" s="14">
        <f t="shared" si="14"/>
        <v>2</v>
      </c>
      <c r="R205" t="str">
        <f>VLOOKUP(C205,Adultes!$C$2:$P$806,14,FALSE)</f>
        <v>2</v>
      </c>
    </row>
    <row r="206" spans="1:18" x14ac:dyDescent="0.25">
      <c r="A206" s="72">
        <v>270</v>
      </c>
      <c r="B206">
        <v>2935</v>
      </c>
      <c r="C206" t="str">
        <f>[7]A!$D1016</f>
        <v>BEAUCART JEAN PHILIPPE</v>
      </c>
      <c r="D206" t="str">
        <f>[7]A!$F1016</f>
        <v>BARLIN CERCLE LAIQUE</v>
      </c>
      <c r="E206" t="str">
        <f>[7]A!$J1016</f>
        <v>06297092290</v>
      </c>
      <c r="F206">
        <v>2</v>
      </c>
      <c r="G206" t="str">
        <f>VLOOKUP(C206,[7]A!$D$2:$H$1235,5,FALSE)</f>
        <v>Adulte Masculin 17/19 ans</v>
      </c>
      <c r="N206" s="14">
        <f>VLOOKUP(C206,Bilan!$B$4:$D$1469,3,FALSE)</f>
        <v>2935</v>
      </c>
      <c r="O206" s="14">
        <f t="shared" si="13"/>
        <v>270</v>
      </c>
      <c r="P206" s="50">
        <f>VLOOKUP(C206,Adultes!$C$2:$O$806,13,FALSE)</f>
        <v>270</v>
      </c>
      <c r="Q206" s="14">
        <f t="shared" si="14"/>
        <v>2</v>
      </c>
      <c r="R206" t="str">
        <f>VLOOKUP(C206,Adultes!$C$2:$P$806,14,FALSE)</f>
        <v>2</v>
      </c>
    </row>
    <row r="207" spans="1:18" x14ac:dyDescent="0.25">
      <c r="A207" s="72">
        <v>272</v>
      </c>
      <c r="B207">
        <v>144485</v>
      </c>
      <c r="C207" t="str">
        <f>[7]A!$D857</f>
        <v>ROUSSEAU DIDIER</v>
      </c>
      <c r="D207" t="str">
        <f>[7]A!$F857</f>
        <v>CLUB DES SUPPORTERS CYCLISTES FERRIEROIS</v>
      </c>
      <c r="E207" t="str">
        <f>[7]A!$J857</f>
        <v>05999081968</v>
      </c>
      <c r="F207">
        <v>2</v>
      </c>
      <c r="G207" t="str">
        <f>VLOOKUP(C207,[7]A!$D$2:$H$1235,5,FALSE)</f>
        <v>Adulte Masculin 50/59 ans</v>
      </c>
      <c r="J207" s="67">
        <v>1</v>
      </c>
      <c r="N207" s="14">
        <f>VLOOKUP(C207,Bilan!$B$4:$D$1469,3,FALSE)</f>
        <v>144485</v>
      </c>
      <c r="O207" s="14">
        <f t="shared" si="13"/>
        <v>272</v>
      </c>
      <c r="P207" s="50">
        <f>VLOOKUP(C207,Adultes!$C$2:$O$806,13,FALSE)</f>
        <v>272</v>
      </c>
      <c r="Q207" s="14">
        <f t="shared" si="14"/>
        <v>2</v>
      </c>
      <c r="R207" t="str">
        <f>VLOOKUP(C207,Adultes!$C$2:$P$806,14,FALSE)</f>
        <v>2</v>
      </c>
    </row>
    <row r="208" spans="1:18" x14ac:dyDescent="0.25">
      <c r="A208" s="72">
        <v>274</v>
      </c>
      <c r="B208">
        <v>144349</v>
      </c>
      <c r="C208" t="str">
        <f>[7]A!$D659</f>
        <v>LEVAS LAURENT</v>
      </c>
      <c r="D208" t="str">
        <f>[7]A!$F659</f>
        <v>UNION SPORTIVE VALENCIENNES MARLY</v>
      </c>
      <c r="E208" t="str">
        <f>[7]A!$J659</f>
        <v>05999097890</v>
      </c>
      <c r="F208">
        <v>2</v>
      </c>
      <c r="G208" t="str">
        <f>VLOOKUP(C208,[7]A!$D$2:$H$1235,5,FALSE)</f>
        <v>Adulte Masculin 50/59 ans</v>
      </c>
      <c r="J208" s="67">
        <v>1</v>
      </c>
      <c r="N208" s="14">
        <f>VLOOKUP(C208,Bilan!$B$4:$D$1469,3,FALSE)</f>
        <v>144349</v>
      </c>
      <c r="O208" s="14">
        <f t="shared" si="13"/>
        <v>274</v>
      </c>
      <c r="P208" s="50">
        <f>VLOOKUP(C208,Adultes!$C$2:$O$806,13,FALSE)</f>
        <v>274</v>
      </c>
      <c r="Q208" s="14">
        <f t="shared" si="14"/>
        <v>2</v>
      </c>
      <c r="R208" t="str">
        <f>VLOOKUP(C208,Adultes!$C$2:$P$806,14,FALSE)</f>
        <v>2</v>
      </c>
    </row>
    <row r="209" spans="1:18" x14ac:dyDescent="0.25">
      <c r="A209" s="72">
        <v>276</v>
      </c>
      <c r="B209">
        <v>144354</v>
      </c>
      <c r="C209" t="str">
        <f>[7]A!$D52</f>
        <v>BELKHEIR SLIMAN</v>
      </c>
      <c r="D209" t="str">
        <f>[7]A!$F52</f>
        <v>TEAM TOMASINA WAMBRECHIES</v>
      </c>
      <c r="E209" t="str">
        <f>[7]A!$J52</f>
        <v>05999092707</v>
      </c>
      <c r="F209">
        <v>2</v>
      </c>
      <c r="G209" t="str">
        <f>VLOOKUP(C209,[7]A!$D$2:$H$1235,5,FALSE)</f>
        <v>Adulte Masculin 50/59 ans</v>
      </c>
      <c r="J209" s="67">
        <v>1</v>
      </c>
      <c r="N209" s="14" t="e">
        <f>VLOOKUP(C209,Bilan!$B$4:$D$1469,3,FALSE)</f>
        <v>#N/A</v>
      </c>
      <c r="O209" s="14">
        <f t="shared" si="13"/>
        <v>276</v>
      </c>
      <c r="P209" s="50">
        <f>VLOOKUP(C209,Adultes!$C$2:$O$806,13,FALSE)</f>
        <v>276</v>
      </c>
      <c r="Q209" s="14">
        <f t="shared" si="14"/>
        <v>2</v>
      </c>
      <c r="R209" t="str">
        <f>VLOOKUP(C209,Adultes!$C$2:$P$806,14,FALSE)</f>
        <v>2</v>
      </c>
    </row>
    <row r="210" spans="1:18" x14ac:dyDescent="0.25">
      <c r="A210" s="72">
        <v>277</v>
      </c>
      <c r="B210">
        <v>144579</v>
      </c>
      <c r="C210" t="str">
        <f>[7]A!$D342</f>
        <v>DI CARLO DAVID</v>
      </c>
      <c r="D210" t="str">
        <f>[7]A!$F342</f>
        <v>TEAM TOMASINA WAMBRECHIES</v>
      </c>
      <c r="E210" t="str">
        <f>[7]A!$J342</f>
        <v>05999082335</v>
      </c>
      <c r="F210">
        <v>2</v>
      </c>
      <c r="G210" t="str">
        <f>VLOOKUP(C210,[7]A!$D$2:$H$1235,5,FALSE)</f>
        <v>Adulte Masculin 40/49 ans</v>
      </c>
      <c r="N210" s="14">
        <f>VLOOKUP(C210,Bilan!$B$4:$D$1469,3,FALSE)</f>
        <v>144579</v>
      </c>
      <c r="O210" s="14">
        <f t="shared" si="13"/>
        <v>277</v>
      </c>
      <c r="P210" s="50">
        <f>VLOOKUP(C210,Adultes!$C$2:$O$806,13,FALSE)</f>
        <v>277</v>
      </c>
      <c r="Q210" s="14">
        <f t="shared" si="14"/>
        <v>2</v>
      </c>
      <c r="R210" t="str">
        <f>VLOOKUP(C210,Adultes!$C$2:$P$806,14,FALSE)</f>
        <v>2</v>
      </c>
    </row>
    <row r="211" spans="1:18" x14ac:dyDescent="0.25">
      <c r="A211" s="72">
        <v>278</v>
      </c>
      <c r="B211">
        <v>144405</v>
      </c>
      <c r="C211" t="str">
        <f>[7]A!$D343</f>
        <v>DI CARLO DONATO</v>
      </c>
      <c r="D211" t="str">
        <f>[7]A!$F343</f>
        <v>TEAM TOMASINA WAMBRECHIES</v>
      </c>
      <c r="E211" t="str">
        <f>[7]A!$J343</f>
        <v>05999082333</v>
      </c>
      <c r="F211">
        <v>2</v>
      </c>
      <c r="G211" t="str">
        <f>VLOOKUP(C211,[7]A!$D$2:$H$1235,5,FALSE)</f>
        <v>Adulte Masculin 50/59 ans</v>
      </c>
      <c r="J211" s="67">
        <v>1</v>
      </c>
      <c r="N211" s="14">
        <f>VLOOKUP(C211,Bilan!$B$4:$D$1469,3,FALSE)</f>
        <v>144405</v>
      </c>
      <c r="O211" s="14">
        <f t="shared" si="13"/>
        <v>278</v>
      </c>
      <c r="P211" s="50">
        <f>VLOOKUP(C211,Adultes!$C$2:$O$806,13,FALSE)</f>
        <v>278</v>
      </c>
      <c r="Q211" s="14">
        <f t="shared" si="14"/>
        <v>2</v>
      </c>
      <c r="R211" t="str">
        <f>VLOOKUP(C211,Adultes!$C$2:$P$806,14,FALSE)</f>
        <v>2</v>
      </c>
    </row>
    <row r="212" spans="1:18" x14ac:dyDescent="0.25">
      <c r="A212" s="72">
        <v>279</v>
      </c>
      <c r="B212">
        <v>144486</v>
      </c>
      <c r="C212" t="str">
        <f>[7]A!$D354</f>
        <v>DOOM HERVE</v>
      </c>
      <c r="D212" t="str">
        <f>[7]A!$F354</f>
        <v>TEAM TOMASINA WAMBRECHIES</v>
      </c>
      <c r="E212" t="str">
        <f>[7]A!$J354</f>
        <v>05999013637</v>
      </c>
      <c r="F212">
        <v>2</v>
      </c>
      <c r="G212" t="str">
        <f>VLOOKUP(C212,[7]A!$D$2:$H$1235,5,FALSE)</f>
        <v>Adulte Masculin 30/39 ans</v>
      </c>
      <c r="J212" s="67">
        <v>1</v>
      </c>
      <c r="N212" s="14">
        <f>VLOOKUP(C212,Bilan!$B$4:$D$1469,3,FALSE)</f>
        <v>144486</v>
      </c>
      <c r="O212" s="14">
        <f t="shared" si="13"/>
        <v>279</v>
      </c>
      <c r="P212" s="50">
        <f>VLOOKUP(C212,Adultes!$C$2:$O$806,13,FALSE)</f>
        <v>279</v>
      </c>
      <c r="Q212" s="14">
        <f t="shared" si="14"/>
        <v>2</v>
      </c>
      <c r="R212" t="str">
        <f>VLOOKUP(C212,Adultes!$C$2:$P$806,14,FALSE)</f>
        <v>2</v>
      </c>
    </row>
    <row r="213" spans="1:18" x14ac:dyDescent="0.25">
      <c r="A213" s="72">
        <v>280</v>
      </c>
      <c r="B213">
        <v>144497</v>
      </c>
      <c r="C213" t="str">
        <f>[7]A!$D355</f>
        <v>DOOM PATRICE</v>
      </c>
      <c r="D213" t="str">
        <f>[7]A!$F355</f>
        <v>TEAM TOMASINA WAMBRECHIES</v>
      </c>
      <c r="E213" t="str">
        <f>[7]A!$J355</f>
        <v>05994042334</v>
      </c>
      <c r="F213">
        <v>2</v>
      </c>
      <c r="G213" t="str">
        <f>VLOOKUP(C213,[7]A!$D$2:$H$1235,5,FALSE)</f>
        <v>Adulte Masculin 50/59 ans</v>
      </c>
      <c r="N213" s="14">
        <f>VLOOKUP(C213,Bilan!$B$4:$D$1469,3,FALSE)</f>
        <v>144497</v>
      </c>
      <c r="O213" s="14">
        <f t="shared" si="13"/>
        <v>280</v>
      </c>
      <c r="P213" s="50">
        <f>VLOOKUP(C213,Adultes!$C$2:$O$806,13,FALSE)</f>
        <v>280</v>
      </c>
      <c r="Q213" s="14">
        <f t="shared" si="14"/>
        <v>2</v>
      </c>
      <c r="R213" t="str">
        <f>VLOOKUP(C213,Adultes!$C$2:$P$806,14,FALSE)</f>
        <v>2</v>
      </c>
    </row>
    <row r="214" spans="1:18" x14ac:dyDescent="0.25">
      <c r="A214" s="72">
        <v>281</v>
      </c>
      <c r="B214">
        <v>144307</v>
      </c>
      <c r="C214" t="str">
        <f>[7]A!$D712</f>
        <v>MESANS DIDIER</v>
      </c>
      <c r="D214" t="str">
        <f>[7]A!$F712</f>
        <v>TEAM TOMASINA WAMBRECHIES</v>
      </c>
      <c r="E214" t="str">
        <f>[7]A!$J712</f>
        <v>05999082334</v>
      </c>
      <c r="F214">
        <v>2</v>
      </c>
      <c r="G214" t="str">
        <f>VLOOKUP(C214,[7]A!$D$2:$H$1235,5,FALSE)</f>
        <v>Adulte Masculin 50/59 ans</v>
      </c>
      <c r="N214" s="14">
        <f>VLOOKUP(C214,Bilan!$B$4:$D$1469,3,FALSE)</f>
        <v>144307</v>
      </c>
      <c r="O214" s="14">
        <f t="shared" si="13"/>
        <v>281</v>
      </c>
      <c r="P214" s="50">
        <f>VLOOKUP(C214,Adultes!$C$2:$O$806,13,FALSE)</f>
        <v>281</v>
      </c>
      <c r="Q214" s="14">
        <f t="shared" si="14"/>
        <v>2</v>
      </c>
      <c r="R214" t="str">
        <f>VLOOKUP(C214,Adultes!$C$2:$P$806,14,FALSE)</f>
        <v>2</v>
      </c>
    </row>
    <row r="215" spans="1:18" x14ac:dyDescent="0.25">
      <c r="A215" s="72">
        <v>282</v>
      </c>
      <c r="B215">
        <v>144586</v>
      </c>
      <c r="C215" t="str">
        <f>[7]A!$D721</f>
        <v>MINGOIA LUCIANO</v>
      </c>
      <c r="D215" t="str">
        <f>[7]A!$F721</f>
        <v>TEAM TOMASINA WAMBRECHIES</v>
      </c>
      <c r="E215" t="str">
        <f>[7]A!$J721</f>
        <v>05999105852</v>
      </c>
      <c r="F215">
        <v>2</v>
      </c>
      <c r="G215" t="str">
        <f>VLOOKUP(C215,[7]A!$D$2:$H$1235,5,FALSE)</f>
        <v>Adulte Masculin 40/49 ans</v>
      </c>
      <c r="J215" s="67">
        <v>1</v>
      </c>
      <c r="N215" s="14" t="e">
        <f>VLOOKUP(C215,Bilan!$B$4:$D$1469,3,FALSE)</f>
        <v>#N/A</v>
      </c>
      <c r="O215" s="14">
        <f t="shared" si="13"/>
        <v>282</v>
      </c>
      <c r="P215" s="50">
        <f>VLOOKUP(C215,Adultes!$C$2:$O$806,13,FALSE)</f>
        <v>282</v>
      </c>
      <c r="Q215" s="14">
        <f t="shared" si="14"/>
        <v>2</v>
      </c>
      <c r="R215" t="str">
        <f>VLOOKUP(C215,Adultes!$C$2:$P$806,14,FALSE)</f>
        <v>2</v>
      </c>
    </row>
    <row r="216" spans="1:18" x14ac:dyDescent="0.25">
      <c r="A216" s="72">
        <v>283</v>
      </c>
      <c r="B216">
        <v>2289</v>
      </c>
      <c r="C216" t="str">
        <f>[7]A!$D134</f>
        <v>CAILLARD ANTHONY</v>
      </c>
      <c r="D216" t="str">
        <f>[7]A!$F134</f>
        <v>CYCLING THUN L'EVEQUE</v>
      </c>
      <c r="E216" t="str">
        <f>[7]A!$J134</f>
        <v>05999062323</v>
      </c>
      <c r="F216">
        <v>2</v>
      </c>
      <c r="G216" t="str">
        <f>VLOOKUP(C216,[7]A!$D$2:$H$1235,5,FALSE)</f>
        <v>Adulte Masculin 30/39 ans</v>
      </c>
      <c r="J216" s="67">
        <v>1</v>
      </c>
      <c r="N216" s="14">
        <f>VLOOKUP(C216,Bilan!$B$4:$D$1469,3,FALSE)</f>
        <v>2289</v>
      </c>
      <c r="O216" s="14">
        <f t="shared" si="13"/>
        <v>283</v>
      </c>
      <c r="P216" s="50">
        <f>VLOOKUP(C216,Adultes!$C$2:$O$806,13,FALSE)</f>
        <v>283</v>
      </c>
      <c r="Q216" s="14">
        <f t="shared" si="14"/>
        <v>2</v>
      </c>
      <c r="R216" t="str">
        <f>VLOOKUP(C216,Adultes!$C$2:$P$806,14,FALSE)</f>
        <v>2</v>
      </c>
    </row>
    <row r="217" spans="1:18" x14ac:dyDescent="0.25">
      <c r="A217" s="72">
        <v>284</v>
      </c>
      <c r="B217">
        <v>2876</v>
      </c>
      <c r="C217" t="str">
        <f>[7]A!$D413</f>
        <v>FARTEK DAVID</v>
      </c>
      <c r="D217" t="str">
        <f>[7]A!$F413</f>
        <v>CYCLING THUN L'EVEQUE</v>
      </c>
      <c r="E217" t="str">
        <f>[7]A!$J413</f>
        <v>05999021141</v>
      </c>
      <c r="F217">
        <v>2</v>
      </c>
      <c r="G217" t="str">
        <f>VLOOKUP(C217,[7]A!$D$2:$H$1235,5,FALSE)</f>
        <v>Adulte Masculin 40/49 ans</v>
      </c>
      <c r="N217" s="14">
        <f>VLOOKUP(C217,Bilan!$B$4:$D$1469,3,FALSE)</f>
        <v>2876</v>
      </c>
      <c r="O217" s="14">
        <f t="shared" ref="O217:O253" si="15">A217</f>
        <v>284</v>
      </c>
      <c r="P217" s="50">
        <f>VLOOKUP(C217,Adultes!$C$2:$O$806,13,FALSE)</f>
        <v>284</v>
      </c>
      <c r="Q217" s="14">
        <f t="shared" si="14"/>
        <v>2</v>
      </c>
      <c r="R217" t="str">
        <f>VLOOKUP(C217,Adultes!$C$2:$P$806,14,FALSE)</f>
        <v>2</v>
      </c>
    </row>
    <row r="218" spans="1:18" x14ac:dyDescent="0.25">
      <c r="A218" s="72">
        <v>285</v>
      </c>
      <c r="B218">
        <v>144336</v>
      </c>
      <c r="C218" t="str">
        <f>[7]A!$D576</f>
        <v>LAHONTA EMMANUEL</v>
      </c>
      <c r="D218" t="str">
        <f>[7]A!$F576</f>
        <v>NEW TEAM MAULDE</v>
      </c>
      <c r="E218" t="str">
        <f>[7]A!$J576</f>
        <v>05999057206</v>
      </c>
      <c r="F218">
        <v>2</v>
      </c>
      <c r="G218" t="str">
        <f>VLOOKUP(C218,[7]A!$D$2:$H$1235,5,FALSE)</f>
        <v>Adulte Masculin 40/49 ans</v>
      </c>
      <c r="N218" s="14">
        <f>VLOOKUP(C218,Bilan!$B$4:$D$1469,3,FALSE)</f>
        <v>144336</v>
      </c>
      <c r="O218" s="14">
        <f t="shared" si="15"/>
        <v>285</v>
      </c>
      <c r="P218" s="50">
        <f>VLOOKUP(C218,Adultes!$C$2:$O$806,13,FALSE)</f>
        <v>285</v>
      </c>
      <c r="Q218" s="14">
        <f t="shared" si="14"/>
        <v>2</v>
      </c>
      <c r="R218" t="str">
        <f>VLOOKUP(C218,Adultes!$C$2:$P$806,14,FALSE)</f>
        <v>2</v>
      </c>
    </row>
    <row r="219" spans="1:18" x14ac:dyDescent="0.25">
      <c r="A219" s="72">
        <v>286</v>
      </c>
      <c r="B219">
        <v>144483</v>
      </c>
      <c r="C219" t="str">
        <f>[7]A!$D391</f>
        <v>DUPONT DAMIEN</v>
      </c>
      <c r="D219" t="str">
        <f>[7]A!$F391</f>
        <v>CYCLO CLUB ORCHIES</v>
      </c>
      <c r="E219" t="str">
        <f>[7]A!$J391</f>
        <v>05965164040</v>
      </c>
      <c r="F219">
        <v>2</v>
      </c>
      <c r="G219" t="str">
        <f>VLOOKUP(C219,[7]A!$D$2:$H$1235,5,FALSE)</f>
        <v>Adulte Masculin 50/59 ans</v>
      </c>
      <c r="N219" s="14">
        <f>VLOOKUP(C219,Bilan!$B$4:$D$1469,3,FALSE)</f>
        <v>144483</v>
      </c>
      <c r="O219" s="14">
        <f t="shared" si="15"/>
        <v>286</v>
      </c>
      <c r="P219" s="50">
        <f>VLOOKUP(C219,Adultes!$C$2:$O$806,13,FALSE)</f>
        <v>286</v>
      </c>
      <c r="Q219" s="14">
        <f t="shared" si="14"/>
        <v>2</v>
      </c>
      <c r="R219" t="str">
        <f>VLOOKUP(C219,Adultes!$C$2:$P$806,14,FALSE)</f>
        <v>2</v>
      </c>
    </row>
    <row r="220" spans="1:18" x14ac:dyDescent="0.25">
      <c r="A220" s="72">
        <v>288</v>
      </c>
      <c r="B220">
        <v>2917</v>
      </c>
      <c r="C220" t="str">
        <f>[7]A!$D206</f>
        <v>CORNELIE YANN</v>
      </c>
      <c r="D220" t="str">
        <f>[7]A!$F206</f>
        <v>UNION SPORTIVE SAINT ANDRE</v>
      </c>
      <c r="E220" t="str">
        <f>[7]A!$J206</f>
        <v>05999018288</v>
      </c>
      <c r="F220">
        <v>2</v>
      </c>
      <c r="G220" t="str">
        <f>VLOOKUP(C220,[7]A!$D$2:$H$1235,5,FALSE)</f>
        <v>Adulte Masculin 40/49 ans</v>
      </c>
      <c r="N220" s="14">
        <f>VLOOKUP(C220,Bilan!$B$4:$D$1469,3,FALSE)</f>
        <v>2917</v>
      </c>
      <c r="O220" s="14">
        <f t="shared" si="15"/>
        <v>288</v>
      </c>
      <c r="P220" s="50">
        <f>VLOOKUP(C220,Adultes!$C$2:$O$806,13,FALSE)</f>
        <v>288</v>
      </c>
      <c r="Q220" s="14">
        <f t="shared" si="14"/>
        <v>2</v>
      </c>
      <c r="R220" t="str">
        <f>VLOOKUP(C220,Adultes!$C$2:$P$806,14,FALSE)</f>
        <v>2</v>
      </c>
    </row>
    <row r="221" spans="1:18" x14ac:dyDescent="0.25">
      <c r="A221" s="72">
        <v>289</v>
      </c>
      <c r="B221">
        <v>144489</v>
      </c>
      <c r="C221" t="str">
        <f>[7]A!$D974</f>
        <v>VANWYNBERGHE SAMUEL</v>
      </c>
      <c r="D221" t="str">
        <f>[7]A!$F974</f>
        <v>TEAM TOMASINA WAMBRECHIES</v>
      </c>
      <c r="E221" t="str">
        <f>[7]A!$J974</f>
        <v>05999084973</v>
      </c>
      <c r="F221">
        <v>2</v>
      </c>
      <c r="G221" t="str">
        <f>VLOOKUP(C221,[7]A!$D$2:$H$1235,5,FALSE)</f>
        <v>Adulte Masculin 40/49 ans</v>
      </c>
      <c r="J221" s="67">
        <v>1</v>
      </c>
      <c r="N221" s="14" t="e">
        <f>VLOOKUP(C221,Bilan!$B$4:$D$1469,3,FALSE)</f>
        <v>#N/A</v>
      </c>
      <c r="O221" s="14">
        <f t="shared" si="15"/>
        <v>289</v>
      </c>
      <c r="P221" s="50">
        <f>VLOOKUP(C221,Adultes!$C$2:$O$806,13,FALSE)</f>
        <v>289</v>
      </c>
      <c r="Q221" s="14">
        <f t="shared" si="14"/>
        <v>2</v>
      </c>
      <c r="R221" t="str">
        <f>VLOOKUP(C221,Adultes!$C$2:$P$806,14,FALSE)</f>
        <v>2</v>
      </c>
    </row>
    <row r="222" spans="1:18" x14ac:dyDescent="0.25">
      <c r="A222" s="72">
        <v>290</v>
      </c>
      <c r="B222">
        <v>144324</v>
      </c>
      <c r="C222" t="str">
        <f>[7]A!$D715</f>
        <v>MICHEL ANTHONY</v>
      </c>
      <c r="D222" t="str">
        <f>[7]A!$F715</f>
        <v>CLUB CYCLISTE LOUVROIL (C.C.L.)</v>
      </c>
      <c r="E222" t="str">
        <f>[7]A!$J715</f>
        <v>05999090519</v>
      </c>
      <c r="F222">
        <v>2</v>
      </c>
      <c r="G222" t="str">
        <f>VLOOKUP(C222,[7]A!$D$2:$H$1235,5,FALSE)</f>
        <v>Adulte Masculin 20/29 ans</v>
      </c>
      <c r="N222" s="14">
        <f>VLOOKUP(C222,Bilan!$B$4:$D$1469,3,FALSE)</f>
        <v>144324</v>
      </c>
      <c r="O222" s="14">
        <f t="shared" si="15"/>
        <v>290</v>
      </c>
      <c r="P222" s="50">
        <f>VLOOKUP(C222,Adultes!$C$2:$O$806,13,FALSE)</f>
        <v>290</v>
      </c>
      <c r="Q222" s="14">
        <f t="shared" si="14"/>
        <v>2</v>
      </c>
      <c r="R222" t="str">
        <f>VLOOKUP(C222,Adultes!$C$2:$P$806,14,FALSE)</f>
        <v>2</v>
      </c>
    </row>
    <row r="223" spans="1:18" x14ac:dyDescent="0.25">
      <c r="A223" s="72">
        <v>292</v>
      </c>
      <c r="B223">
        <v>2290</v>
      </c>
      <c r="C223" t="str">
        <f>[7]A!$D692</f>
        <v>MARMUSE FRANCOIS</v>
      </c>
      <c r="D223" t="str">
        <f>[7]A!$F692</f>
        <v>CYCLING THUN L'EVEQUE</v>
      </c>
      <c r="E223" t="str">
        <f>[7]A!$J692</f>
        <v>05999029643</v>
      </c>
      <c r="F223">
        <v>2</v>
      </c>
      <c r="G223" t="str">
        <f>VLOOKUP(C223,[7]A!$D$2:$H$1235,5,FALSE)</f>
        <v>Adulte Masculin 40/49 ans</v>
      </c>
      <c r="N223" s="14">
        <f>VLOOKUP(C223,Bilan!$B$4:$D$1469,3,FALSE)</f>
        <v>2290</v>
      </c>
      <c r="O223" s="14">
        <f t="shared" si="15"/>
        <v>292</v>
      </c>
      <c r="P223" s="50">
        <f>VLOOKUP(C223,Adultes!$C$2:$O$806,13,FALSE)</f>
        <v>292</v>
      </c>
      <c r="Q223" s="14">
        <f t="shared" si="14"/>
        <v>2</v>
      </c>
      <c r="R223" t="str">
        <f>VLOOKUP(C223,Adultes!$C$2:$P$806,14,FALSE)</f>
        <v>2</v>
      </c>
    </row>
    <row r="224" spans="1:18" x14ac:dyDescent="0.25">
      <c r="A224" s="72">
        <v>293</v>
      </c>
      <c r="B224">
        <v>144382</v>
      </c>
      <c r="C224" t="str">
        <f>[7]A!$D957</f>
        <v>VANDENBROUCKE FREDDY</v>
      </c>
      <c r="D224" t="str">
        <f>[7]A!$F957</f>
        <v>CYCLO CLUB ORCHIES</v>
      </c>
      <c r="E224" t="str">
        <f>[7]A!$J957</f>
        <v>05999028716</v>
      </c>
      <c r="F224">
        <v>2</v>
      </c>
      <c r="G224" t="str">
        <f>VLOOKUP(C224,[7]A!$D$2:$H$1235,5,FALSE)</f>
        <v>Adulte Masculin 40/49 ans</v>
      </c>
      <c r="N224" s="14">
        <f>VLOOKUP(C224,Bilan!$B$4:$D$1469,3,FALSE)</f>
        <v>144382</v>
      </c>
      <c r="O224" s="14">
        <f t="shared" si="15"/>
        <v>293</v>
      </c>
      <c r="P224" s="50">
        <f>VLOOKUP(C224,Adultes!$C$2:$O$806,13,FALSE)</f>
        <v>293</v>
      </c>
      <c r="Q224" s="14">
        <f t="shared" si="14"/>
        <v>2</v>
      </c>
      <c r="R224" t="str">
        <f>VLOOKUP(C224,Adultes!$C$2:$P$806,14,FALSE)</f>
        <v>2</v>
      </c>
    </row>
    <row r="225" spans="1:18" x14ac:dyDescent="0.25">
      <c r="A225" s="72">
        <v>295</v>
      </c>
      <c r="B225">
        <v>144500</v>
      </c>
      <c r="C225" t="str">
        <f>[7]A!$D781</f>
        <v>PELLETIER SULLIVAN</v>
      </c>
      <c r="D225" t="str">
        <f>[7]A!$F781</f>
        <v>UNION VELOCIPEDIQUE FOURMISIENNE</v>
      </c>
      <c r="E225" t="str">
        <f>[7]A!$J781</f>
        <v>05996215348</v>
      </c>
      <c r="F225">
        <v>2</v>
      </c>
      <c r="G225" t="str">
        <f>VLOOKUP(C225,[7]A!$D$2:$H$1235,5,FALSE)</f>
        <v>Adulte Masculin 30/39 ans</v>
      </c>
      <c r="N225" s="14">
        <f>VLOOKUP(C225,Bilan!$B$4:$D$1469,3,FALSE)</f>
        <v>144500</v>
      </c>
      <c r="O225" s="14">
        <f t="shared" si="15"/>
        <v>295</v>
      </c>
      <c r="P225" s="50">
        <f>VLOOKUP(C225,Adultes!$C$2:$O$806,13,FALSE)</f>
        <v>295</v>
      </c>
      <c r="Q225" s="14">
        <f t="shared" si="14"/>
        <v>2</v>
      </c>
      <c r="R225" t="str">
        <f>VLOOKUP(C225,Adultes!$C$2:$P$806,14,FALSE)</f>
        <v>2</v>
      </c>
    </row>
    <row r="226" spans="1:18" x14ac:dyDescent="0.25">
      <c r="A226" s="72">
        <v>296</v>
      </c>
      <c r="B226">
        <v>2299</v>
      </c>
      <c r="C226" t="str">
        <f>[7]A!$D321</f>
        <v>DERREVEAUX CHRISTOPHE</v>
      </c>
      <c r="D226" t="str">
        <f>[7]A!$F321</f>
        <v>ETOILE CYCLISTE TOURCOING</v>
      </c>
      <c r="E226" t="str">
        <f>[7]A!$J321</f>
        <v>05960091549</v>
      </c>
      <c r="F226">
        <v>2</v>
      </c>
      <c r="G226" t="str">
        <f>VLOOKUP(C226,[7]A!$D$2:$H$1235,5,FALSE)</f>
        <v>Adulte Masculin 40/49 ans</v>
      </c>
      <c r="N226" s="14">
        <f>VLOOKUP(C226,Bilan!$B$4:$D$1469,3,FALSE)</f>
        <v>2299</v>
      </c>
      <c r="O226" s="14">
        <f t="shared" si="15"/>
        <v>296</v>
      </c>
      <c r="P226" s="50">
        <f>VLOOKUP(C226,Adultes!$C$2:$O$806,13,FALSE)</f>
        <v>296</v>
      </c>
      <c r="Q226" s="14">
        <f t="shared" si="14"/>
        <v>2</v>
      </c>
      <c r="R226" t="str">
        <f>VLOOKUP(C226,Adultes!$C$2:$P$806,14,FALSE)</f>
        <v>2</v>
      </c>
    </row>
    <row r="227" spans="1:18" x14ac:dyDescent="0.25">
      <c r="A227" s="72">
        <v>297</v>
      </c>
      <c r="B227">
        <v>144407</v>
      </c>
      <c r="C227" t="str">
        <f>[7]A!$D292</f>
        <v>DELRUE GREGORY</v>
      </c>
      <c r="D227" t="str">
        <f>[7]A!$F292</f>
        <v>LINSELLES CYCLISME</v>
      </c>
      <c r="E227" t="str">
        <f>[7]A!$J292</f>
        <v>05999029985</v>
      </c>
      <c r="F227">
        <v>2</v>
      </c>
      <c r="G227" t="str">
        <f>VLOOKUP(C227,[7]A!$D$2:$H$1235,5,FALSE)</f>
        <v>Adulte Masculin 40/49 ans</v>
      </c>
      <c r="N227" s="14">
        <f>VLOOKUP(C227,Bilan!$B$4:$D$1469,3,FALSE)</f>
        <v>144407</v>
      </c>
      <c r="O227" s="14">
        <f t="shared" si="15"/>
        <v>297</v>
      </c>
      <c r="P227" s="50">
        <f>VLOOKUP(C227,Adultes!$C$2:$O$806,13,FALSE)</f>
        <v>297</v>
      </c>
      <c r="Q227" s="14">
        <f t="shared" si="14"/>
        <v>2</v>
      </c>
      <c r="R227" t="str">
        <f>VLOOKUP(C227,Adultes!$C$2:$P$806,14,FALSE)</f>
        <v>2</v>
      </c>
    </row>
    <row r="228" spans="1:18" x14ac:dyDescent="0.25">
      <c r="A228" s="72">
        <v>298</v>
      </c>
      <c r="B228">
        <v>144335</v>
      </c>
      <c r="C228" t="str">
        <f>[7]A!$D325</f>
        <v>DESCHAMPS CEDRIC</v>
      </c>
      <c r="D228" t="str">
        <f>[7]A!$F325</f>
        <v>LINSELLES CYCLISME</v>
      </c>
      <c r="E228" t="str">
        <f>[7]A!$J325</f>
        <v>05999029988</v>
      </c>
      <c r="F228">
        <v>2</v>
      </c>
      <c r="G228" t="str">
        <f>VLOOKUP(C228,[7]A!$D$2:$H$1235,5,FALSE)</f>
        <v>Adulte Masculin 40/49 ans</v>
      </c>
      <c r="N228" s="14">
        <f>VLOOKUP(C228,Bilan!$B$4:$D$1469,3,FALSE)</f>
        <v>144335</v>
      </c>
      <c r="O228" s="14">
        <f t="shared" si="15"/>
        <v>298</v>
      </c>
      <c r="P228" s="50">
        <f>VLOOKUP(C228,Adultes!$C$2:$O$806,13,FALSE)</f>
        <v>298</v>
      </c>
      <c r="Q228" s="14">
        <f t="shared" si="14"/>
        <v>2</v>
      </c>
      <c r="R228" t="str">
        <f>VLOOKUP(C228,Adultes!$C$2:$P$806,14,FALSE)</f>
        <v>2</v>
      </c>
    </row>
    <row r="229" spans="1:18" x14ac:dyDescent="0.25">
      <c r="A229" s="72">
        <v>299</v>
      </c>
      <c r="B229">
        <v>144563</v>
      </c>
      <c r="C229" t="str">
        <f>[7]A!$D492</f>
        <v>GRIMONPREZ LAURENT</v>
      </c>
      <c r="D229" t="str">
        <f>[7]A!$F492</f>
        <v>LINSELLES CYCLISME</v>
      </c>
      <c r="E229" t="str">
        <f>[7]A!$J492</f>
        <v>05999029990</v>
      </c>
      <c r="F229">
        <v>2</v>
      </c>
      <c r="G229" t="str">
        <f>VLOOKUP(C229,[7]A!$D$2:$H$1235,5,FALSE)</f>
        <v>Adulte Masculin 50/59 ans</v>
      </c>
      <c r="N229" s="14">
        <f>VLOOKUP(C229,Bilan!$B$4:$D$1469,3,FALSE)</f>
        <v>144563</v>
      </c>
      <c r="O229" s="14">
        <f t="shared" si="15"/>
        <v>299</v>
      </c>
      <c r="P229" s="50">
        <f>VLOOKUP(C229,Adultes!$C$2:$O$806,13,FALSE)</f>
        <v>299</v>
      </c>
      <c r="Q229" s="14">
        <f t="shared" si="14"/>
        <v>2</v>
      </c>
      <c r="R229" t="str">
        <f>VLOOKUP(C229,Adultes!$C$2:$P$806,14,FALSE)</f>
        <v>2</v>
      </c>
    </row>
    <row r="230" spans="1:18" x14ac:dyDescent="0.25">
      <c r="A230" s="72">
        <v>300</v>
      </c>
      <c r="B230">
        <v>144272</v>
      </c>
      <c r="C230" t="str">
        <f>[7]A!$D522</f>
        <v>HERBERT ALEXANDRE</v>
      </c>
      <c r="D230" t="str">
        <f>[7]A!$F522</f>
        <v>LINSELLES CYCLISME</v>
      </c>
      <c r="E230" t="str">
        <f>[7]A!$J522</f>
        <v>05996225894</v>
      </c>
      <c r="F230">
        <v>2</v>
      </c>
      <c r="G230" t="str">
        <f>VLOOKUP(C230,[7]A!$D$2:$H$1235,5,FALSE)</f>
        <v>Adulte Masculin 20/29 ans</v>
      </c>
      <c r="N230" s="14">
        <f>VLOOKUP(C230,Bilan!$B$4:$D$1469,3,FALSE)</f>
        <v>144272</v>
      </c>
      <c r="O230" s="14">
        <f t="shared" si="15"/>
        <v>300</v>
      </c>
      <c r="P230" s="50">
        <f>VLOOKUP(C230,Adultes!$C$2:$O$806,13,FALSE)</f>
        <v>300</v>
      </c>
      <c r="Q230" s="14">
        <f t="shared" si="14"/>
        <v>2</v>
      </c>
      <c r="R230" t="str">
        <f>VLOOKUP(C230,Adultes!$C$2:$P$806,14,FALSE)</f>
        <v>2</v>
      </c>
    </row>
    <row r="231" spans="1:18" x14ac:dyDescent="0.25">
      <c r="A231" s="72">
        <v>301</v>
      </c>
      <c r="B231">
        <v>144457</v>
      </c>
      <c r="C231" t="str">
        <f>[7]A!$D988</f>
        <v>VERHAEGHE MICHEL</v>
      </c>
      <c r="D231" t="str">
        <f>[7]A!$F988</f>
        <v>LINSELLES CYCLISME</v>
      </c>
      <c r="E231" t="str">
        <f>[7]A!$J988</f>
        <v>05999111194</v>
      </c>
      <c r="F231">
        <v>2</v>
      </c>
      <c r="G231" t="str">
        <f>VLOOKUP(C231,[7]A!$D$2:$H$1235,5,FALSE)</f>
        <v>Adulte Masculin 40/49 ans</v>
      </c>
      <c r="J231" s="67">
        <v>1</v>
      </c>
      <c r="N231" s="14">
        <f>VLOOKUP(C231,Bilan!$B$4:$D$1469,3,FALSE)</f>
        <v>144457</v>
      </c>
      <c r="O231" s="14">
        <f t="shared" si="15"/>
        <v>301</v>
      </c>
      <c r="P231" s="50">
        <f>VLOOKUP(C231,Adultes!$C$2:$O$806,13,FALSE)</f>
        <v>301</v>
      </c>
      <c r="Q231" s="14">
        <f t="shared" si="14"/>
        <v>2</v>
      </c>
      <c r="R231" t="str">
        <f>VLOOKUP(C231,Adultes!$C$2:$P$806,14,FALSE)</f>
        <v>2</v>
      </c>
    </row>
    <row r="232" spans="1:18" x14ac:dyDescent="0.25">
      <c r="A232" s="72">
        <v>302</v>
      </c>
      <c r="B232">
        <v>144429</v>
      </c>
      <c r="C232" t="str">
        <f>[7]A!$D1106</f>
        <v>LEPLAN BENJAMIN</v>
      </c>
      <c r="D232" t="str">
        <f>[7]A!$F1106</f>
        <v>MERICOURT TEAM 2</v>
      </c>
      <c r="E232" t="str">
        <f>[7]A!$J1106</f>
        <v>06297037065</v>
      </c>
      <c r="F232">
        <v>2</v>
      </c>
      <c r="G232" t="str">
        <f>VLOOKUP(C232,[7]A!$D$2:$H$1235,5,FALSE)</f>
        <v>Adulte Masculin 30/39 ans</v>
      </c>
      <c r="N232" s="14">
        <f>VLOOKUP(C232,Bilan!$B$4:$D$1469,3,FALSE)</f>
        <v>144429</v>
      </c>
      <c r="O232" s="14">
        <f t="shared" si="15"/>
        <v>302</v>
      </c>
      <c r="P232" s="50">
        <f>VLOOKUP(C232,Adultes!$C$2:$O$806,13,FALSE)</f>
        <v>302</v>
      </c>
      <c r="Q232" s="14">
        <f t="shared" si="14"/>
        <v>2</v>
      </c>
      <c r="R232" t="str">
        <f>VLOOKUP(C232,Adultes!$C$2:$P$806,14,FALSE)</f>
        <v>2</v>
      </c>
    </row>
    <row r="233" spans="1:18" x14ac:dyDescent="0.25">
      <c r="A233" s="72">
        <v>303</v>
      </c>
      <c r="B233">
        <v>2272</v>
      </c>
      <c r="C233" t="str">
        <f>[7]A!$D793</f>
        <v>PIQUEUR ERWAN</v>
      </c>
      <c r="D233" t="str">
        <f>[7]A!$F793</f>
        <v>TEAM B.B.L. HERGNIES</v>
      </c>
      <c r="E233" t="str">
        <f>[7]A!$J793</f>
        <v>05999085850</v>
      </c>
      <c r="F233">
        <v>2</v>
      </c>
      <c r="G233" t="str">
        <f>VLOOKUP(C233,[7]A!$D$2:$H$1235,5,FALSE)</f>
        <v>Adulte Masculin 20/29 ans</v>
      </c>
      <c r="N233" s="14">
        <f>VLOOKUP(C233,Bilan!$B$4:$D$1469,3,FALSE)</f>
        <v>2272</v>
      </c>
      <c r="O233" s="14">
        <f t="shared" si="15"/>
        <v>303</v>
      </c>
      <c r="P233" s="50">
        <f>VLOOKUP(C233,Adultes!$C$2:$O$806,13,FALSE)</f>
        <v>303</v>
      </c>
      <c r="Q233" s="14">
        <f t="shared" si="14"/>
        <v>2</v>
      </c>
      <c r="R233" t="str">
        <f>VLOOKUP(C233,Adultes!$C$2:$P$806,14,FALSE)</f>
        <v>2</v>
      </c>
    </row>
    <row r="234" spans="1:18" x14ac:dyDescent="0.25">
      <c r="A234" s="72">
        <v>306</v>
      </c>
      <c r="B234">
        <v>2264</v>
      </c>
      <c r="C234" t="str">
        <f>[7]A!$D180</f>
        <v>CHOUANE YOURI</v>
      </c>
      <c r="D234" t="str">
        <f>[7]A!$F180</f>
        <v>TEAM B.B.L. HERGNIES</v>
      </c>
      <c r="E234" t="str">
        <f>[7]A!$J180</f>
        <v>05999016510</v>
      </c>
      <c r="F234">
        <v>2</v>
      </c>
      <c r="G234" t="str">
        <f>VLOOKUP(C234,[7]A!$D$2:$H$1235,5,FALSE)</f>
        <v>Adulte Masculin 20/29 ans</v>
      </c>
      <c r="N234" s="14">
        <f>VLOOKUP(C234,Bilan!$B$4:$D$1469,3,FALSE)</f>
        <v>2264</v>
      </c>
      <c r="O234" s="14">
        <f t="shared" si="15"/>
        <v>306</v>
      </c>
      <c r="P234" s="50">
        <f>VLOOKUP(C234,Adultes!$C$2:$O$806,13,FALSE)</f>
        <v>306</v>
      </c>
      <c r="Q234" s="14">
        <f t="shared" si="14"/>
        <v>2</v>
      </c>
      <c r="R234" t="str">
        <f>VLOOKUP(C234,Adultes!$C$2:$P$806,14,FALSE)</f>
        <v>2</v>
      </c>
    </row>
    <row r="235" spans="1:18" x14ac:dyDescent="0.25">
      <c r="A235" s="72">
        <v>424</v>
      </c>
      <c r="B235">
        <v>144628</v>
      </c>
      <c r="C235" t="str">
        <f>[7]A!$D166</f>
        <v>CAULIER NICOLAS</v>
      </c>
      <c r="D235" t="str">
        <f>[7]A!$F166</f>
        <v>CYCLO CLUB BERGUES</v>
      </c>
      <c r="E235" t="str">
        <f>[7]A!$J166</f>
        <v>05994029057</v>
      </c>
      <c r="F235">
        <v>2</v>
      </c>
      <c r="G235" t="str">
        <f>VLOOKUP(C235,[7]A!$D$2:$H$1235,5,FALSE)</f>
        <v>Adulte Masculin 40/49 ans</v>
      </c>
      <c r="J235" s="67">
        <v>1</v>
      </c>
      <c r="N235" s="14">
        <f>VLOOKUP(C235,Bilan!$B$4:$D$1469,3,FALSE)</f>
        <v>144628</v>
      </c>
      <c r="O235" s="14">
        <f t="shared" si="15"/>
        <v>424</v>
      </c>
      <c r="P235" s="50">
        <f>VLOOKUP(C235,Adultes!$C$2:$O$806,13,FALSE)</f>
        <v>307</v>
      </c>
      <c r="Q235" s="14">
        <f t="shared" si="14"/>
        <v>2</v>
      </c>
      <c r="R235" t="str">
        <f>VLOOKUP(C235,Adultes!$C$2:$P$806,14,FALSE)</f>
        <v>2</v>
      </c>
    </row>
    <row r="236" spans="1:18" x14ac:dyDescent="0.25">
      <c r="A236" s="101">
        <v>304</v>
      </c>
      <c r="B236">
        <v>1262</v>
      </c>
      <c r="C236" t="str">
        <f>[7]A!$D73</f>
        <v>BLONDEL FREDERIC</v>
      </c>
      <c r="D236" t="str">
        <f>[7]A!$F73</f>
        <v>ENTENTE SPORTIVE ENFANTS DE GAYANT (ESEG) DOUAI</v>
      </c>
      <c r="E236" t="str">
        <f>[7]A!$J73</f>
        <v>05999124253</v>
      </c>
      <c r="F236">
        <v>2</v>
      </c>
      <c r="G236" t="str">
        <f>VLOOKUP(C236,[7]A!$D$2:$H$1235,5,FALSE)</f>
        <v>Adulte Masculin 40/49 ans</v>
      </c>
      <c r="J236" s="67">
        <v>1</v>
      </c>
      <c r="N236" s="14">
        <f>VLOOKUP(C236,Bilan!$B$4:$D$1469,3,FALSE)</f>
        <v>1262</v>
      </c>
      <c r="O236" s="14">
        <f>A236</f>
        <v>304</v>
      </c>
      <c r="P236" s="50">
        <f>VLOOKUP(C236,Adultes!$C$2:$O$806,13,FALSE)</f>
        <v>568</v>
      </c>
      <c r="Q236" s="14">
        <f t="shared" si="14"/>
        <v>2</v>
      </c>
      <c r="R236" t="e">
        <f>VLOOKUP(C236,Adultes!$C$2:$P$806,14,FALSE)</f>
        <v>#N/A</v>
      </c>
    </row>
    <row r="237" spans="1:18" x14ac:dyDescent="0.25">
      <c r="A237" s="72">
        <v>309</v>
      </c>
      <c r="B237">
        <v>144609</v>
      </c>
      <c r="C237" t="str">
        <f>[7]A!$D849</f>
        <v>ROBINAND WILFRIED</v>
      </c>
      <c r="D237" t="str">
        <f>[7]A!$F849</f>
        <v>ETOILE CYCLISTE FEIGNIES</v>
      </c>
      <c r="E237" t="str">
        <f>[7]A!$J849</f>
        <v>05996226944</v>
      </c>
      <c r="F237">
        <v>2</v>
      </c>
      <c r="G237" t="str">
        <f>VLOOKUP(C237,[7]A!$D$2:$H$1235,5,FALSE)</f>
        <v>Adulte Masculin 40/49 ans</v>
      </c>
      <c r="N237" s="14">
        <f>VLOOKUP(C237,Bilan!$B$4:$D$1469,3,FALSE)</f>
        <v>144609</v>
      </c>
      <c r="O237" s="14">
        <f t="shared" si="15"/>
        <v>309</v>
      </c>
      <c r="P237" s="50">
        <f>VLOOKUP(C237,Adultes!$C$2:$O$806,13,FALSE)</f>
        <v>309</v>
      </c>
      <c r="Q237" s="14">
        <f t="shared" si="14"/>
        <v>2</v>
      </c>
      <c r="R237">
        <f>VLOOKUP(C237,Adultes!$C$2:$P$806,14,FALSE)</f>
        <v>2</v>
      </c>
    </row>
    <row r="238" spans="1:18" x14ac:dyDescent="0.25">
      <c r="A238" s="72">
        <v>310</v>
      </c>
      <c r="B238">
        <v>144353</v>
      </c>
      <c r="C238" t="str">
        <f>[7]A!$D345</f>
        <v>DI GIOVANNI FREDERIC</v>
      </c>
      <c r="D238" t="str">
        <f>[7]A!$F345</f>
        <v>UNION SPORTIVE VALENCIENNES MARLY</v>
      </c>
      <c r="E238" t="str">
        <f>[7]A!$J345</f>
        <v>05999097889</v>
      </c>
      <c r="F238">
        <v>2</v>
      </c>
      <c r="G238" t="str">
        <f>VLOOKUP(C238,[7]A!$D$2:$H$1235,5,FALSE)</f>
        <v>Adulte Masculin 40/49 ans</v>
      </c>
      <c r="J238" s="67">
        <v>1</v>
      </c>
      <c r="N238" s="14">
        <f>VLOOKUP(C238,Bilan!$B$4:$D$1469,3,FALSE)</f>
        <v>144353</v>
      </c>
      <c r="O238" s="14">
        <f t="shared" si="15"/>
        <v>310</v>
      </c>
      <c r="P238" s="50">
        <f>VLOOKUP(C238,Adultes!$C$2:$O$806,13,FALSE)</f>
        <v>310</v>
      </c>
      <c r="Q238" s="14">
        <f t="shared" si="14"/>
        <v>2</v>
      </c>
      <c r="R238" t="str">
        <f>VLOOKUP(C238,Adultes!$C$2:$P$806,14,FALSE)</f>
        <v>2</v>
      </c>
    </row>
    <row r="239" spans="1:18" x14ac:dyDescent="0.25">
      <c r="A239" s="72">
        <v>311</v>
      </c>
      <c r="B239">
        <v>144393</v>
      </c>
      <c r="C239" t="str">
        <f>[7]A!$D590</f>
        <v>LAPOTRE FRANCOIS</v>
      </c>
      <c r="D239" t="str">
        <f>[7]A!$F590</f>
        <v>UNION SPORTIVE VALENCIENNES MARLY</v>
      </c>
      <c r="E239" t="str">
        <f>[7]A!$J590</f>
        <v>05999075704</v>
      </c>
      <c r="F239">
        <v>2</v>
      </c>
      <c r="G239" t="str">
        <f>VLOOKUP(C239,[7]A!$D$2:$H$1235,5,FALSE)</f>
        <v>Adulte Masculin 40/49 ans</v>
      </c>
      <c r="J239" s="67">
        <v>1</v>
      </c>
      <c r="N239" s="14">
        <f>VLOOKUP(C239,Bilan!$B$4:$D$1469,3,FALSE)</f>
        <v>144393</v>
      </c>
      <c r="O239" s="14">
        <f t="shared" si="15"/>
        <v>311</v>
      </c>
      <c r="P239" s="50">
        <f>VLOOKUP(C239,Adultes!$C$2:$O$806,13,FALSE)</f>
        <v>311</v>
      </c>
      <c r="Q239" s="14">
        <f t="shared" si="14"/>
        <v>2</v>
      </c>
      <c r="R239" t="str">
        <f>VLOOKUP(C239,Adultes!$C$2:$P$806,14,FALSE)</f>
        <v>2</v>
      </c>
    </row>
    <row r="240" spans="1:18" x14ac:dyDescent="0.25">
      <c r="A240" s="72">
        <v>312</v>
      </c>
      <c r="B240">
        <v>144376</v>
      </c>
      <c r="C240" t="str">
        <f>[7]A!$D678</f>
        <v>MACHEPY SAMUEL</v>
      </c>
      <c r="D240" t="str">
        <f>[7]A!$F678</f>
        <v>VELO CLUB SOLESMES</v>
      </c>
      <c r="E240" t="str">
        <f>[7]A!$J678</f>
        <v>05999017141</v>
      </c>
      <c r="F240">
        <v>2</v>
      </c>
      <c r="G240" t="str">
        <f>VLOOKUP(C240,[7]A!$D$2:$H$1235,5,FALSE)</f>
        <v>Adulte Masculin 40/49 ans</v>
      </c>
      <c r="J240" s="67">
        <v>1</v>
      </c>
      <c r="N240" s="14">
        <f>VLOOKUP(C240,Bilan!$B$4:$D$1469,3,FALSE)</f>
        <v>144376</v>
      </c>
      <c r="O240" s="14">
        <f t="shared" si="15"/>
        <v>312</v>
      </c>
      <c r="P240" s="50">
        <f>VLOOKUP(C240,Adultes!$C$2:$O$806,13,FALSE)</f>
        <v>312</v>
      </c>
      <c r="Q240" s="14">
        <f t="shared" si="14"/>
        <v>2</v>
      </c>
      <c r="R240" t="str">
        <f>VLOOKUP(C240,Adultes!$C$2:$P$806,14,FALSE)</f>
        <v>2</v>
      </c>
    </row>
    <row r="241" spans="1:18" x14ac:dyDescent="0.25">
      <c r="A241" s="72">
        <v>313</v>
      </c>
      <c r="B241">
        <v>144506</v>
      </c>
      <c r="C241" t="str">
        <f>[7]A!$D454</f>
        <v>GARD ALEXI</v>
      </c>
      <c r="D241" t="str">
        <f>[7]A!$F454</f>
        <v>VELO CLUB SOLESMES</v>
      </c>
      <c r="E241" t="str">
        <f>[7]A!$J454</f>
        <v>05999105635</v>
      </c>
      <c r="F241">
        <v>2</v>
      </c>
      <c r="G241" t="str">
        <f>VLOOKUP(C241,[7]A!$D$2:$H$1235,5,FALSE)</f>
        <v>Adulte Masculin 17/19 ans</v>
      </c>
      <c r="N241" s="14">
        <f>VLOOKUP(C241,Bilan!$B$4:$D$1469,3,FALSE)</f>
        <v>144506</v>
      </c>
      <c r="O241" s="14">
        <f t="shared" si="15"/>
        <v>313</v>
      </c>
      <c r="P241" s="50">
        <f>VLOOKUP(C241,Adultes!$C$2:$O$806,13,FALSE)</f>
        <v>313</v>
      </c>
      <c r="Q241" s="14">
        <f t="shared" si="14"/>
        <v>2</v>
      </c>
      <c r="R241" t="str">
        <f>VLOOKUP(C241,Adultes!$C$2:$P$806,14,FALSE)</f>
        <v>2</v>
      </c>
    </row>
    <row r="242" spans="1:18" x14ac:dyDescent="0.25">
      <c r="A242" s="72">
        <v>314</v>
      </c>
      <c r="B242">
        <v>2954</v>
      </c>
      <c r="C242" t="str">
        <f>[7]A!$D589</f>
        <v>LANSIAUX ANTHONY</v>
      </c>
      <c r="D242" t="str">
        <f>[7]A!$F589</f>
        <v>CLUB CYCLISTE THUN ST MARTIN</v>
      </c>
      <c r="E242" t="str">
        <f>[7]A!$J589</f>
        <v>05999028465</v>
      </c>
      <c r="F242">
        <v>2</v>
      </c>
      <c r="G242" t="str">
        <f>VLOOKUP(C242,[7]A!$D$2:$H$1235,5,FALSE)</f>
        <v>Adulte Masculin 40/49 ans</v>
      </c>
      <c r="J242" s="67">
        <v>1</v>
      </c>
      <c r="N242" s="14">
        <f>VLOOKUP(C242,Bilan!$B$4:$D$1469,3,FALSE)</f>
        <v>2954</v>
      </c>
      <c r="O242" s="14">
        <f t="shared" si="15"/>
        <v>314</v>
      </c>
      <c r="P242" s="50">
        <f>VLOOKUP(C242,Adultes!$C$2:$O$806,13,FALSE)</f>
        <v>314</v>
      </c>
      <c r="Q242" s="14">
        <f t="shared" si="14"/>
        <v>2</v>
      </c>
      <c r="R242" t="str">
        <f>VLOOKUP(C242,Adultes!$C$2:$P$806,14,FALSE)</f>
        <v>2</v>
      </c>
    </row>
    <row r="243" spans="1:18" x14ac:dyDescent="0.25">
      <c r="A243" s="72">
        <v>315</v>
      </c>
      <c r="B243">
        <v>144432</v>
      </c>
      <c r="C243" t="str">
        <f>[7]A!$D950</f>
        <v>VANAUBERG EDDY</v>
      </c>
      <c r="D243" t="str">
        <f>[7]A!$F950</f>
        <v>TEAM B.B.L. HERGNIES</v>
      </c>
      <c r="E243" t="str">
        <f>[7]A!$J950</f>
        <v>05996215975</v>
      </c>
      <c r="F243">
        <v>2</v>
      </c>
      <c r="G243" t="str">
        <f>VLOOKUP(C243,[7]A!$D$2:$H$1235,5,FALSE)</f>
        <v>Adulte Masculin 40/49 ans</v>
      </c>
      <c r="N243" s="14">
        <f>VLOOKUP(C243,Bilan!$B$4:$D$1469,3,FALSE)</f>
        <v>144432</v>
      </c>
      <c r="O243" s="14">
        <f t="shared" si="15"/>
        <v>315</v>
      </c>
      <c r="P243" s="50">
        <f>VLOOKUP(C243,Adultes!$C$2:$O$806,13,FALSE)</f>
        <v>315</v>
      </c>
      <c r="Q243" s="14">
        <f t="shared" si="14"/>
        <v>2</v>
      </c>
      <c r="R243" t="str">
        <f>VLOOKUP(C243,Adultes!$C$2:$P$806,14,FALSE)</f>
        <v>2</v>
      </c>
    </row>
    <row r="244" spans="1:18" x14ac:dyDescent="0.25">
      <c r="A244" s="72">
        <v>316</v>
      </c>
      <c r="B244">
        <v>3125</v>
      </c>
      <c r="C244" t="str">
        <f>[7]A!$D418</f>
        <v>FERRO ORAZIO</v>
      </c>
      <c r="D244" t="str">
        <f>[7]A!$F418</f>
        <v>TEAM B.B.L. HERGNIES</v>
      </c>
      <c r="E244" t="str">
        <f>[7]A!$J418</f>
        <v>05999023389</v>
      </c>
      <c r="F244">
        <v>2</v>
      </c>
      <c r="G244" t="str">
        <f>VLOOKUP(C244,[7]A!$D$2:$H$1235,5,FALSE)</f>
        <v>Adulte Masculin 20/29 ans</v>
      </c>
      <c r="N244" s="14">
        <f>VLOOKUP(C244,Bilan!$B$4:$D$1469,3,FALSE)</f>
        <v>3125</v>
      </c>
      <c r="O244" s="14">
        <f t="shared" si="15"/>
        <v>316</v>
      </c>
      <c r="P244" s="50">
        <f>VLOOKUP(C244,Adultes!$C$2:$O$806,13,FALSE)</f>
        <v>316</v>
      </c>
      <c r="Q244" s="14">
        <f t="shared" si="14"/>
        <v>2</v>
      </c>
      <c r="R244" t="str">
        <f>VLOOKUP(C244,Adultes!$C$2:$P$806,14,FALSE)</f>
        <v>2</v>
      </c>
    </row>
    <row r="245" spans="1:18" x14ac:dyDescent="0.25">
      <c r="A245" s="72">
        <v>317</v>
      </c>
      <c r="B245">
        <v>3996</v>
      </c>
      <c r="C245" t="str">
        <f>[7]A!$D106</f>
        <v>BOUTOUT TONY</v>
      </c>
      <c r="D245" t="str">
        <f>[7]A!$F106</f>
        <v>GAZ ELEC CLUB DE DOUAI</v>
      </c>
      <c r="E245" t="str">
        <f>[7]A!$J106</f>
        <v>05999068434</v>
      </c>
      <c r="F245">
        <v>2</v>
      </c>
      <c r="G245" t="str">
        <f>VLOOKUP(C245,[7]A!$D$2:$H$1235,5,FALSE)</f>
        <v>Adulte Masculin 50/59 ans</v>
      </c>
      <c r="J245" s="67">
        <v>1</v>
      </c>
      <c r="N245" s="14">
        <f>VLOOKUP(C245,Bilan!$B$4:$D$1469,3,FALSE)</f>
        <v>3996</v>
      </c>
      <c r="O245" s="14">
        <f t="shared" si="15"/>
        <v>317</v>
      </c>
      <c r="P245" s="50">
        <f>VLOOKUP(C245,Adultes!$C$2:$O$806,13,FALSE)</f>
        <v>317</v>
      </c>
      <c r="Q245" s="14">
        <f t="shared" si="14"/>
        <v>2</v>
      </c>
      <c r="R245" t="str">
        <f>VLOOKUP(C245,Adultes!$C$2:$P$806,14,FALSE)</f>
        <v>2</v>
      </c>
    </row>
    <row r="246" spans="1:18" x14ac:dyDescent="0.25">
      <c r="A246" s="72">
        <v>318</v>
      </c>
      <c r="B246">
        <v>3141</v>
      </c>
      <c r="C246" t="str">
        <f>[7]A!$D713</f>
        <v>MEULEMANS LAURENT</v>
      </c>
      <c r="D246" t="str">
        <f>[7]A!$F713</f>
        <v>VELO CLUB UNION HALLUIN</v>
      </c>
      <c r="E246" t="str">
        <f>[7]A!$J713</f>
        <v>05999028459</v>
      </c>
      <c r="F246">
        <v>2</v>
      </c>
      <c r="G246" t="str">
        <f>VLOOKUP(C246,[7]A!$D$2:$H$1235,5,FALSE)</f>
        <v>Adulte Masculin 40/49 ans</v>
      </c>
      <c r="J246" s="67">
        <v>1</v>
      </c>
      <c r="N246" s="14">
        <f>VLOOKUP(C246,Bilan!$B$4:$D$1469,3,FALSE)</f>
        <v>3141</v>
      </c>
      <c r="O246" s="14">
        <f t="shared" si="15"/>
        <v>318</v>
      </c>
      <c r="P246" s="50">
        <f>VLOOKUP(C246,Adultes!$C$2:$O$806,13,FALSE)</f>
        <v>318</v>
      </c>
      <c r="Q246" s="14">
        <f t="shared" si="14"/>
        <v>2</v>
      </c>
      <c r="R246" t="str">
        <f>VLOOKUP(C246,Adultes!$C$2:$P$806,14,FALSE)</f>
        <v>2</v>
      </c>
    </row>
    <row r="247" spans="1:18" x14ac:dyDescent="0.25">
      <c r="A247" s="72">
        <v>319</v>
      </c>
      <c r="B247">
        <v>3138</v>
      </c>
      <c r="C247" t="str">
        <f>[7]A!$D784</f>
        <v>PENSERINI FABIEN</v>
      </c>
      <c r="D247" t="str">
        <f>[7]A!$F784</f>
        <v>VELO CLUB UNION HALLUIN</v>
      </c>
      <c r="E247" t="str">
        <f>[7]A!$J784</f>
        <v>05999025354</v>
      </c>
      <c r="F247">
        <v>2</v>
      </c>
      <c r="G247" t="str">
        <f>VLOOKUP(C247,[7]A!$D$2:$H$1235,5,FALSE)</f>
        <v>Adulte Masculin 60 ans et plus</v>
      </c>
      <c r="J247" s="67">
        <v>1</v>
      </c>
      <c r="N247" s="14">
        <f>VLOOKUP(C247,Bilan!$B$4:$D$1469,3,FALSE)</f>
        <v>3138</v>
      </c>
      <c r="O247" s="14">
        <f t="shared" si="15"/>
        <v>319</v>
      </c>
      <c r="P247" s="50">
        <f>VLOOKUP(C247,Adultes!$C$2:$O$806,13,FALSE)</f>
        <v>319</v>
      </c>
      <c r="Q247" s="14">
        <f t="shared" si="14"/>
        <v>2</v>
      </c>
      <c r="R247" t="str">
        <f>VLOOKUP(C247,Adultes!$C$2:$P$806,14,FALSE)</f>
        <v>2</v>
      </c>
    </row>
    <row r="248" spans="1:18" x14ac:dyDescent="0.25">
      <c r="A248" s="72">
        <v>320</v>
      </c>
      <c r="B248">
        <v>2884</v>
      </c>
      <c r="C248" t="str">
        <f>[7]A!$D872</f>
        <v>SAUVAGE FRANCOIS</v>
      </c>
      <c r="D248" t="str">
        <f>[7]A!$F872</f>
        <v>VELO CLUB DE L'ESCAUT ANZIN</v>
      </c>
      <c r="E248" t="str">
        <f>[7]A!$J872</f>
        <v>05999028517</v>
      </c>
      <c r="F248">
        <v>2</v>
      </c>
      <c r="G248" t="str">
        <f>VLOOKUP(C248,[7]A!$D$2:$H$1235,5,FALSE)</f>
        <v>Adulte Masculin 40/49 ans</v>
      </c>
      <c r="J248" s="67">
        <v>1</v>
      </c>
      <c r="N248" s="14">
        <f>VLOOKUP(C248,Bilan!$B$4:$D$1469,3,FALSE)</f>
        <v>2884</v>
      </c>
      <c r="O248" s="14">
        <f t="shared" si="15"/>
        <v>320</v>
      </c>
      <c r="P248" s="50">
        <f>VLOOKUP(C248,Adultes!$C$2:$O$806,13,FALSE)</f>
        <v>320</v>
      </c>
      <c r="Q248" s="14">
        <f t="shared" si="14"/>
        <v>2</v>
      </c>
      <c r="R248" t="str">
        <f>VLOOKUP(C248,Adultes!$C$2:$P$806,14,FALSE)</f>
        <v>2</v>
      </c>
    </row>
    <row r="249" spans="1:18" x14ac:dyDescent="0.25">
      <c r="A249" s="72">
        <v>321</v>
      </c>
      <c r="B249">
        <v>3126</v>
      </c>
      <c r="C249" t="str">
        <f>[7]A!$D645</f>
        <v>LEON SEBASTIEN</v>
      </c>
      <c r="D249" t="str">
        <f>[7]A!$F645</f>
        <v>VELO CLUB DE L'ESCAUT ANZIN</v>
      </c>
      <c r="E249" t="str">
        <f>[7]A!$J645</f>
        <v>05999090528</v>
      </c>
      <c r="F249">
        <v>2</v>
      </c>
      <c r="G249" t="str">
        <f>VLOOKUP(C249,[7]A!$D$2:$H$1235,5,FALSE)</f>
        <v>Adulte Masculin 40/49 ans</v>
      </c>
      <c r="N249" s="14">
        <f>VLOOKUP(C249,Bilan!$B$4:$D$1469,3,FALSE)</f>
        <v>3126</v>
      </c>
      <c r="O249" s="14">
        <f t="shared" si="15"/>
        <v>321</v>
      </c>
      <c r="P249" s="50">
        <f>VLOOKUP(C249,Adultes!$C$2:$O$806,13,FALSE)</f>
        <v>321</v>
      </c>
      <c r="Q249" s="14">
        <f t="shared" si="14"/>
        <v>2</v>
      </c>
      <c r="R249" t="str">
        <f>VLOOKUP(C249,Adultes!$C$2:$P$806,14,FALSE)</f>
        <v>2</v>
      </c>
    </row>
    <row r="250" spans="1:18" x14ac:dyDescent="0.25">
      <c r="A250" s="72">
        <v>322</v>
      </c>
      <c r="B250">
        <v>2883</v>
      </c>
      <c r="C250" t="str">
        <f>[7]A!$D389</f>
        <v>DUPIRE REMI</v>
      </c>
      <c r="D250" t="str">
        <f>[7]A!$F389</f>
        <v>TEAM TOMASINA WAMBRECHIES</v>
      </c>
      <c r="E250" t="str">
        <f>[7]A!$J389</f>
        <v>05999075214</v>
      </c>
      <c r="F250">
        <v>2</v>
      </c>
      <c r="G250" t="str">
        <f>VLOOKUP(C250,[7]A!$D$2:$H$1235,5,FALSE)</f>
        <v>Adulte Masculin 20/29 ans</v>
      </c>
      <c r="J250" s="67">
        <v>1</v>
      </c>
      <c r="N250" s="14">
        <f>VLOOKUP(C250,Bilan!$B$4:$D$1469,3,FALSE)</f>
        <v>2883</v>
      </c>
      <c r="O250" s="14">
        <f t="shared" si="15"/>
        <v>322</v>
      </c>
      <c r="P250" s="50">
        <f>VLOOKUP(C250,Adultes!$C$2:$O$806,13,FALSE)</f>
        <v>322</v>
      </c>
      <c r="Q250" s="14">
        <f t="shared" si="14"/>
        <v>2</v>
      </c>
      <c r="R250" t="str">
        <f>VLOOKUP(C250,Adultes!$C$2:$P$806,14,FALSE)</f>
        <v>2</v>
      </c>
    </row>
    <row r="251" spans="1:18" x14ac:dyDescent="0.25">
      <c r="A251" s="72">
        <v>323</v>
      </c>
      <c r="B251">
        <v>3110</v>
      </c>
      <c r="C251" t="str">
        <f>[7]A!$D82</f>
        <v>BONNAIRE OLIVIER</v>
      </c>
      <c r="D251" t="str">
        <f>[7]A!$F82</f>
        <v>UNION VELOCIPEDIQUE FOURMISIENNE</v>
      </c>
      <c r="E251" t="str">
        <f>[7]A!$J82</f>
        <v>05999017963</v>
      </c>
      <c r="F251">
        <v>2</v>
      </c>
      <c r="G251" t="str">
        <f>VLOOKUP(C251,[7]A!$D$2:$H$1235,5,FALSE)</f>
        <v>Adulte Masculin 40/49 ans</v>
      </c>
      <c r="N251" s="14">
        <f>VLOOKUP(C251,Bilan!$B$4:$D$1469,3,FALSE)</f>
        <v>3110</v>
      </c>
      <c r="O251" s="14">
        <f t="shared" si="15"/>
        <v>323</v>
      </c>
      <c r="P251" s="50">
        <f>VLOOKUP(C251,Adultes!$C$2:$O$806,13,FALSE)</f>
        <v>323</v>
      </c>
      <c r="Q251" s="14">
        <f t="shared" si="14"/>
        <v>2</v>
      </c>
      <c r="R251" t="str">
        <f>VLOOKUP(C251,Adultes!$C$2:$P$806,14,FALSE)</f>
        <v>2</v>
      </c>
    </row>
    <row r="252" spans="1:18" x14ac:dyDescent="0.25">
      <c r="A252" s="72">
        <v>325</v>
      </c>
      <c r="B252">
        <v>3131</v>
      </c>
      <c r="C252" t="str">
        <f>[7]A!$D720</f>
        <v>MILLET FABRICE</v>
      </c>
      <c r="D252" t="str">
        <f>[7]A!$F720</f>
        <v>VTT  CLUB PONT SUR SAMBRE</v>
      </c>
      <c r="E252" t="str">
        <f>[7]A!$J720</f>
        <v>05994059597</v>
      </c>
      <c r="F252">
        <v>2</v>
      </c>
      <c r="G252" t="str">
        <f>VLOOKUP(C252,[7]A!$D$2:$H$1235,5,FALSE)</f>
        <v>Adulte Masculin 50/59 ans</v>
      </c>
      <c r="N252" s="14">
        <f>VLOOKUP(C252,Bilan!$B$4:$D$1469,3,FALSE)</f>
        <v>3131</v>
      </c>
      <c r="O252" s="14">
        <f t="shared" si="15"/>
        <v>325</v>
      </c>
      <c r="P252" s="50">
        <f>VLOOKUP(C252,Adultes!$C$2:$O$806,13,FALSE)</f>
        <v>325</v>
      </c>
      <c r="Q252" s="14">
        <f t="shared" si="14"/>
        <v>2</v>
      </c>
      <c r="R252" t="str">
        <f>VLOOKUP(C252,Adultes!$C$2:$P$806,14,FALSE)</f>
        <v>2</v>
      </c>
    </row>
    <row r="253" spans="1:18" x14ac:dyDescent="0.25">
      <c r="A253" s="72">
        <v>326</v>
      </c>
      <c r="B253">
        <v>3108</v>
      </c>
      <c r="C253" t="str">
        <f>[7]A!$D769</f>
        <v>PALAC SIMON</v>
      </c>
      <c r="D253" t="str">
        <f>[7]A!$F769</f>
        <v>TEAM B.B.L. HERGNIES</v>
      </c>
      <c r="E253" t="str">
        <f>[7]A!$J769</f>
        <v>05955195517</v>
      </c>
      <c r="F253">
        <v>2</v>
      </c>
      <c r="G253" t="str">
        <f>VLOOKUP(C253,[7]A!$D$2:$H$1235,5,FALSE)</f>
        <v>Adulte Masculin 40/49 ans</v>
      </c>
      <c r="J253" s="67">
        <v>1</v>
      </c>
      <c r="N253" s="14">
        <f>VLOOKUP(C253,Bilan!$B$4:$D$1469,3,FALSE)</f>
        <v>3108</v>
      </c>
      <c r="O253" s="14">
        <f t="shared" si="15"/>
        <v>326</v>
      </c>
      <c r="P253" s="50">
        <f>VLOOKUP(C253,Adultes!$C$2:$O$806,13,FALSE)</f>
        <v>326</v>
      </c>
      <c r="Q253" s="14">
        <f t="shared" si="14"/>
        <v>2</v>
      </c>
      <c r="R253" t="str">
        <f>VLOOKUP(C253,Adultes!$C$2:$P$806,14,FALSE)</f>
        <v>2</v>
      </c>
    </row>
    <row r="254" spans="1:18" x14ac:dyDescent="0.25">
      <c r="A254">
        <v>327</v>
      </c>
      <c r="B254">
        <v>7020</v>
      </c>
      <c r="C254" t="s">
        <v>909</v>
      </c>
      <c r="D254" t="s">
        <v>59</v>
      </c>
      <c r="E254" t="s">
        <v>1984</v>
      </c>
      <c r="F254">
        <v>2</v>
      </c>
      <c r="G254" t="s">
        <v>965</v>
      </c>
      <c r="M254" t="s">
        <v>23</v>
      </c>
      <c r="N254" s="14">
        <f>VLOOKUP(C254,Bilan!$B$4:$D$1469,3,FALSE)</f>
        <v>7020</v>
      </c>
      <c r="O254" s="14">
        <v>327</v>
      </c>
      <c r="P254" s="50" t="s">
        <v>361</v>
      </c>
      <c r="Q254" s="14">
        <f t="shared" si="14"/>
        <v>2</v>
      </c>
    </row>
    <row r="255" spans="1:18" x14ac:dyDescent="0.25">
      <c r="A255" s="72">
        <v>329</v>
      </c>
      <c r="B255">
        <v>144627</v>
      </c>
      <c r="C255" t="str">
        <f>[7]A!$D909</f>
        <v>THIBAUT LOUIS</v>
      </c>
      <c r="D255" t="str">
        <f>[7]A!$F909</f>
        <v>UNION SPORTIVE VALENCIENNES MARLY</v>
      </c>
      <c r="E255" t="str">
        <f>[7]A!$J909</f>
        <v>05996227229</v>
      </c>
      <c r="F255">
        <v>2</v>
      </c>
      <c r="G255" t="str">
        <f>VLOOKUP(C255,[7]A!$D$2:$H$1235,5,FALSE)</f>
        <v>Adulte Masculin 40/49 ans</v>
      </c>
      <c r="N255" s="14">
        <f>VLOOKUP(C255,Bilan!$B$4:$D$1469,3,FALSE)</f>
        <v>144627</v>
      </c>
      <c r="O255" s="14">
        <f t="shared" ref="O255:O275" si="16">A255</f>
        <v>329</v>
      </c>
      <c r="P255" s="50">
        <f>VLOOKUP(C255,Adultes!$C$2:$O$806,13,FALSE)</f>
        <v>329</v>
      </c>
      <c r="Q255" s="14">
        <f t="shared" si="14"/>
        <v>2</v>
      </c>
      <c r="R255" t="str">
        <f>VLOOKUP(C255,Adultes!$C$2:$P$806,14,FALSE)</f>
        <v>2</v>
      </c>
    </row>
    <row r="256" spans="1:18" x14ac:dyDescent="0.25">
      <c r="A256" s="72">
        <v>330</v>
      </c>
      <c r="B256">
        <v>3114</v>
      </c>
      <c r="C256" t="str">
        <f>[7]A!$D278</f>
        <v>DELEPLACE DIDIER</v>
      </c>
      <c r="D256" t="str">
        <f>[7]A!$F278</f>
        <v>CYCLO CLUB CAMBRESIEN</v>
      </c>
      <c r="E256" t="str">
        <f>[7]A!$J278</f>
        <v>05999097700</v>
      </c>
      <c r="F256">
        <v>2</v>
      </c>
      <c r="G256" t="str">
        <f>VLOOKUP(C256,[7]A!$D$2:$H$1235,5,FALSE)</f>
        <v>Adulte Masculin 50/59 ans</v>
      </c>
      <c r="J256" s="67">
        <v>1</v>
      </c>
      <c r="N256" s="14">
        <f>VLOOKUP(C256,Bilan!$B$4:$D$1469,3,FALSE)</f>
        <v>3114</v>
      </c>
      <c r="O256" s="14">
        <f t="shared" si="16"/>
        <v>330</v>
      </c>
      <c r="P256" s="50">
        <f>VLOOKUP(C256,Adultes!$C$2:$O$806,13,FALSE)</f>
        <v>330</v>
      </c>
      <c r="Q256" s="14">
        <f t="shared" si="14"/>
        <v>2</v>
      </c>
      <c r="R256" t="str">
        <f>VLOOKUP(C256,Adultes!$C$2:$P$806,14,FALSE)</f>
        <v>2</v>
      </c>
    </row>
    <row r="257" spans="1:18" x14ac:dyDescent="0.25">
      <c r="A257" s="72">
        <v>331</v>
      </c>
      <c r="B257">
        <v>3105</v>
      </c>
      <c r="C257" t="str">
        <f>[7]A!$D920</f>
        <v>TONDELIER LUDOVIC</v>
      </c>
      <c r="D257" t="str">
        <f>[7]A!$F920</f>
        <v>CLUB CYCLISTE VERLINGHEM</v>
      </c>
      <c r="E257" t="str">
        <f>[7]A!$J920</f>
        <v>05999012173</v>
      </c>
      <c r="F257">
        <v>2</v>
      </c>
      <c r="G257" t="str">
        <f>VLOOKUP(C257,[7]A!$D$2:$H$1235,5,FALSE)</f>
        <v>Adulte Masculin 40/49 ans</v>
      </c>
      <c r="J257" s="67">
        <v>1</v>
      </c>
      <c r="N257" s="14">
        <f>VLOOKUP(C257,Bilan!$B$4:$D$1469,3,FALSE)</f>
        <v>3105</v>
      </c>
      <c r="O257" s="14">
        <f t="shared" si="16"/>
        <v>331</v>
      </c>
      <c r="P257" s="50">
        <f>VLOOKUP(C257,Adultes!$C$2:$O$806,13,FALSE)</f>
        <v>331</v>
      </c>
      <c r="Q257" s="14">
        <f t="shared" si="14"/>
        <v>2</v>
      </c>
      <c r="R257" t="str">
        <f>VLOOKUP(C257,Adultes!$C$2:$P$806,14,FALSE)</f>
        <v>2</v>
      </c>
    </row>
    <row r="258" spans="1:18" x14ac:dyDescent="0.25">
      <c r="A258" s="72">
        <v>333</v>
      </c>
      <c r="B258">
        <v>144461</v>
      </c>
      <c r="C258" t="str">
        <f>[7]A!$D754</f>
        <v>MULAS YANN</v>
      </c>
      <c r="D258" t="str">
        <f>[7]A!$F754</f>
        <v>VELO SPRINT DE L'OSTREVENT - AUBERCHICOURT</v>
      </c>
      <c r="E258" t="str">
        <f>[7]A!$J754</f>
        <v>05999109290</v>
      </c>
      <c r="F258">
        <v>2</v>
      </c>
      <c r="G258" t="str">
        <f>VLOOKUP(C258,[7]A!$D$2:$H$1235,5,FALSE)</f>
        <v>Adulte Masculin 30/39 ans</v>
      </c>
      <c r="N258" s="14">
        <f>VLOOKUP(C258,Bilan!$B$4:$D$1469,3,FALSE)</f>
        <v>144461</v>
      </c>
      <c r="O258" s="14">
        <f t="shared" si="16"/>
        <v>333</v>
      </c>
      <c r="P258" s="50">
        <f>VLOOKUP(C258,Adultes!$C$2:$O$806,13,FALSE)</f>
        <v>333</v>
      </c>
      <c r="Q258" s="14">
        <f t="shared" si="14"/>
        <v>2</v>
      </c>
      <c r="R258" t="str">
        <f>VLOOKUP(C258,Adultes!$C$2:$P$806,14,FALSE)</f>
        <v>2</v>
      </c>
    </row>
    <row r="259" spans="1:18" x14ac:dyDescent="0.25">
      <c r="A259" s="72">
        <v>334</v>
      </c>
      <c r="B259">
        <v>4325</v>
      </c>
      <c r="C259" t="str">
        <f>[7]A!$D547</f>
        <v>JABLONSKI SEBASTIEN</v>
      </c>
      <c r="D259" t="str">
        <f>[7]A!$F547</f>
        <v>TEAM B.B.L. HERGNIES</v>
      </c>
      <c r="E259" t="str">
        <f>[7]A!$J547</f>
        <v>05999099574</v>
      </c>
      <c r="F259">
        <v>2</v>
      </c>
      <c r="G259" t="str">
        <f>VLOOKUP(C259,[7]A!$D$2:$H$1235,5,FALSE)</f>
        <v>Adulte Masculin 40/49 ans</v>
      </c>
      <c r="J259" s="67">
        <v>1</v>
      </c>
      <c r="N259" s="14">
        <f>VLOOKUP(C259,Bilan!$B$4:$D$1469,3,FALSE)</f>
        <v>4325</v>
      </c>
      <c r="O259" s="14">
        <f t="shared" si="16"/>
        <v>334</v>
      </c>
      <c r="P259" s="50">
        <f>VLOOKUP(C259,Adultes!$C$2:$O$806,13,FALSE)</f>
        <v>334</v>
      </c>
      <c r="Q259" s="14">
        <f t="shared" ref="Q259:Q322" si="17">F259</f>
        <v>2</v>
      </c>
      <c r="R259" t="str">
        <f>VLOOKUP(C259,Adultes!$C$2:$P$806,14,FALSE)</f>
        <v>2</v>
      </c>
    </row>
    <row r="260" spans="1:18" x14ac:dyDescent="0.25">
      <c r="A260" s="72">
        <v>337</v>
      </c>
      <c r="B260">
        <v>4334</v>
      </c>
      <c r="C260" t="str">
        <f>[7]A!$D259</f>
        <v>DEFONTAINE GILLES</v>
      </c>
      <c r="D260" t="str">
        <f>[7]A!$F259</f>
        <v>SAULZOIR MONTRECOURT CYCLING CLUB</v>
      </c>
      <c r="E260" t="str">
        <f>[7]A!$J259</f>
        <v>05999080083</v>
      </c>
      <c r="F260">
        <v>2</v>
      </c>
      <c r="G260" t="str">
        <f>VLOOKUP(C260,[7]A!$D$2:$H$1235,5,FALSE)</f>
        <v>Adulte Masculin 60 ans et plus</v>
      </c>
      <c r="N260" s="14">
        <f>VLOOKUP(C260,Bilan!$B$4:$D$1469,3,FALSE)</f>
        <v>4334</v>
      </c>
      <c r="O260" s="14">
        <f t="shared" si="16"/>
        <v>337</v>
      </c>
      <c r="P260" s="50">
        <f>VLOOKUP(C260,Adultes!$C$2:$O$806,13,FALSE)</f>
        <v>337</v>
      </c>
      <c r="Q260" s="14">
        <f t="shared" si="17"/>
        <v>2</v>
      </c>
      <c r="R260" t="str">
        <f>VLOOKUP(C260,Adultes!$C$2:$P$806,14,FALSE)</f>
        <v>2</v>
      </c>
    </row>
    <row r="261" spans="1:18" x14ac:dyDescent="0.25">
      <c r="A261" s="72">
        <v>338</v>
      </c>
      <c r="B261">
        <v>4419</v>
      </c>
      <c r="C261" t="str">
        <f>[7]A!$D965</f>
        <v>VANDESOMPEL PASCAL</v>
      </c>
      <c r="D261" t="str">
        <f>[7]A!$F965</f>
        <v>LA PEDALE MADELEINOISE</v>
      </c>
      <c r="E261" t="str">
        <f>[7]A!$J965</f>
        <v>05994047487</v>
      </c>
      <c r="F261">
        <v>2</v>
      </c>
      <c r="G261" t="str">
        <f>VLOOKUP(C261,[7]A!$D$2:$H$1235,5,FALSE)</f>
        <v>Adulte Masculin 40/49 ans</v>
      </c>
      <c r="N261" s="14">
        <f>VLOOKUP(C261,Bilan!$B$4:$D$1469,3,FALSE)</f>
        <v>4419</v>
      </c>
      <c r="O261" s="14">
        <f t="shared" si="16"/>
        <v>338</v>
      </c>
      <c r="P261" s="50">
        <f>VLOOKUP(C261,Adultes!$C$2:$O$806,13,FALSE)</f>
        <v>338</v>
      </c>
      <c r="Q261" s="14">
        <f t="shared" si="17"/>
        <v>2</v>
      </c>
      <c r="R261" t="str">
        <f>VLOOKUP(C261,Adultes!$C$2:$P$806,14,FALSE)</f>
        <v>2</v>
      </c>
    </row>
    <row r="262" spans="1:18" x14ac:dyDescent="0.25">
      <c r="A262" s="72">
        <v>339</v>
      </c>
      <c r="B262">
        <v>144347</v>
      </c>
      <c r="C262" t="str">
        <f>[7]A!$D4</f>
        <v>ALDEBERT ARNAUD</v>
      </c>
      <c r="D262" t="str">
        <f>[7]A!$F4</f>
        <v>GAZ ELEC CLUB DE DOUAI</v>
      </c>
      <c r="E262" t="str">
        <f>[7]A!$J4</f>
        <v>05999087674</v>
      </c>
      <c r="F262">
        <v>2</v>
      </c>
      <c r="G262" t="str">
        <f>VLOOKUP(C262,[7]A!$D$2:$H$1235,5,FALSE)</f>
        <v>Adulte Masculin 40/49 ans</v>
      </c>
      <c r="J262" s="67">
        <v>1</v>
      </c>
      <c r="N262" s="14">
        <f>VLOOKUP(C262,Bilan!$B$4:$D$1469,3,FALSE)</f>
        <v>144347</v>
      </c>
      <c r="O262" s="14">
        <f t="shared" si="16"/>
        <v>339</v>
      </c>
      <c r="P262" s="50">
        <f>VLOOKUP(C262,Adultes!$C$2:$O$806,13,FALSE)</f>
        <v>620</v>
      </c>
      <c r="Q262" s="14">
        <f t="shared" si="17"/>
        <v>2</v>
      </c>
      <c r="R262" t="str">
        <f>VLOOKUP(C262,Adultes!$C$2:$P$806,14,FALSE)</f>
        <v>3</v>
      </c>
    </row>
    <row r="263" spans="1:18" x14ac:dyDescent="0.25">
      <c r="A263" s="72">
        <v>342</v>
      </c>
      <c r="B263">
        <v>144278</v>
      </c>
      <c r="C263" t="str">
        <f>[7]A!$D533</f>
        <v>HOUDART PHILIPPE</v>
      </c>
      <c r="D263" t="str">
        <f>[7]A!$F533</f>
        <v>CAMPHIN EN CAREMBAULT CYCLING TEAM</v>
      </c>
      <c r="E263" t="str">
        <f>[7]A!$J533</f>
        <v>05999016340</v>
      </c>
      <c r="F263">
        <v>2</v>
      </c>
      <c r="G263" t="str">
        <f>VLOOKUP(C263,[7]A!$D$2:$H$1235,5,FALSE)</f>
        <v>Adulte Masculin 40/49 ans</v>
      </c>
      <c r="J263" s="67">
        <v>1</v>
      </c>
      <c r="N263" s="14">
        <f>VLOOKUP(C263,Bilan!$B$4:$D$1469,3,FALSE)</f>
        <v>144278</v>
      </c>
      <c r="O263" s="79">
        <f t="shared" si="16"/>
        <v>342</v>
      </c>
      <c r="P263" s="50">
        <f>VLOOKUP(C263,Adultes!$C$2:$O$806,13,FALSE)</f>
        <v>7</v>
      </c>
      <c r="Q263" s="14">
        <f t="shared" si="17"/>
        <v>2</v>
      </c>
      <c r="R263" t="str">
        <f>VLOOKUP(C263,Adultes!$C$2:$P$806,14,FALSE)</f>
        <v>1</v>
      </c>
    </row>
    <row r="264" spans="1:18" x14ac:dyDescent="0.25">
      <c r="A264" s="72">
        <v>343</v>
      </c>
      <c r="B264">
        <v>4339</v>
      </c>
      <c r="C264" t="str">
        <f>[7]A!$D520</f>
        <v>HENNO FABRICE</v>
      </c>
      <c r="D264" t="str">
        <f>[7]A!$F520</f>
        <v>CYCLO CLUB ORCHIES</v>
      </c>
      <c r="E264" t="str">
        <f>[7]A!$J520</f>
        <v>05963119617</v>
      </c>
      <c r="F264">
        <v>2</v>
      </c>
      <c r="G264" t="str">
        <f>VLOOKUP(C264,[7]A!$D$2:$H$1235,5,FALSE)</f>
        <v>Adulte Masculin 40/49 ans</v>
      </c>
      <c r="N264" s="14">
        <f>VLOOKUP(C264,Bilan!$B$4:$D$1469,3,FALSE)</f>
        <v>4339</v>
      </c>
      <c r="O264" s="14">
        <f t="shared" si="16"/>
        <v>343</v>
      </c>
      <c r="P264" s="50">
        <f>VLOOKUP(C264,Adultes!$C$2:$O$806,13,FALSE)</f>
        <v>343</v>
      </c>
      <c r="Q264" s="14">
        <f t="shared" si="17"/>
        <v>2</v>
      </c>
      <c r="R264" t="str">
        <f>VLOOKUP(C264,Adultes!$C$2:$P$806,14,FALSE)</f>
        <v>2</v>
      </c>
    </row>
    <row r="265" spans="1:18" x14ac:dyDescent="0.25">
      <c r="A265" s="72">
        <v>344</v>
      </c>
      <c r="B265">
        <v>4333</v>
      </c>
      <c r="C265" t="str">
        <f>[7]A!$D586</f>
        <v>LANDAS JEROME</v>
      </c>
      <c r="D265" t="str">
        <f>[7]A!$F586</f>
        <v>VELO SPRINT DE L'OSTREVENT - AUBERCHICOURT</v>
      </c>
      <c r="E265" t="str">
        <f>[7]A!$J586</f>
        <v>05999084869</v>
      </c>
      <c r="F265">
        <v>2</v>
      </c>
      <c r="G265" t="str">
        <f>VLOOKUP(C265,[7]A!$D$2:$H$1235,5,FALSE)</f>
        <v>Adulte Masculin 40/49 ans</v>
      </c>
      <c r="N265" s="14">
        <f>VLOOKUP(C265,Bilan!$B$4:$D$1469,3,FALSE)</f>
        <v>4333</v>
      </c>
      <c r="O265" s="14">
        <f t="shared" si="16"/>
        <v>344</v>
      </c>
      <c r="P265" s="50">
        <f>VLOOKUP(C265,Adultes!$C$2:$O$806,13,FALSE)</f>
        <v>344</v>
      </c>
      <c r="Q265" s="14">
        <f t="shared" si="17"/>
        <v>2</v>
      </c>
      <c r="R265" t="str">
        <f>VLOOKUP(C265,Adultes!$C$2:$P$806,14,FALSE)</f>
        <v>2</v>
      </c>
    </row>
    <row r="266" spans="1:18" x14ac:dyDescent="0.25">
      <c r="A266" s="72">
        <v>350</v>
      </c>
      <c r="B266">
        <v>144282</v>
      </c>
      <c r="C266" t="str">
        <f>[7]A!$D8</f>
        <v>ALEXANDRE GREGORY</v>
      </c>
      <c r="D266" t="str">
        <f>[7]A!$F8</f>
        <v>VELO CLUB SOLESMES</v>
      </c>
      <c r="E266" t="str">
        <f>[7]A!$J8</f>
        <v>05999081763</v>
      </c>
      <c r="F266">
        <v>2</v>
      </c>
      <c r="G266" t="str">
        <f>VLOOKUP(C266,[7]A!$D$2:$H$1235,5,FALSE)</f>
        <v>Adulte Masculin 40/49 ans</v>
      </c>
      <c r="J266" s="67">
        <v>1</v>
      </c>
      <c r="N266" s="14">
        <f>VLOOKUP(C266,Bilan!$B$4:$D$1469,3,FALSE)</f>
        <v>144282</v>
      </c>
      <c r="O266" s="14">
        <f t="shared" si="16"/>
        <v>350</v>
      </c>
      <c r="P266" s="50">
        <f>VLOOKUP(C266,Adultes!$C$2:$O$806,13,FALSE)</f>
        <v>350</v>
      </c>
      <c r="Q266" s="14">
        <f t="shared" si="17"/>
        <v>2</v>
      </c>
      <c r="R266" t="str">
        <f>VLOOKUP(C266,Adultes!$C$2:$P$806,14,FALSE)</f>
        <v>2</v>
      </c>
    </row>
    <row r="267" spans="1:18" x14ac:dyDescent="0.25">
      <c r="A267" s="72">
        <v>351</v>
      </c>
      <c r="B267">
        <v>144557</v>
      </c>
      <c r="C267" t="str">
        <f>[7]A!$D661</f>
        <v>LEVEQUE LUCAS</v>
      </c>
      <c r="D267" t="str">
        <f>[7]A!$F661</f>
        <v>ETOILE CYCLISTE LIEU ST AMAND</v>
      </c>
      <c r="E267" t="str">
        <f>[7]A!$J661</f>
        <v>05999022071</v>
      </c>
      <c r="F267">
        <v>2</v>
      </c>
      <c r="G267" t="str">
        <f>VLOOKUP(C267,[7]A!$D$2:$H$1235,5,FALSE)</f>
        <v>Adulte Masculin 17/19 ans</v>
      </c>
      <c r="N267" s="14" t="str">
        <f>VLOOKUP(C267,Bilan!$B$4:$D$1469,3,FALSE)</f>
        <v xml:space="preserve"> </v>
      </c>
      <c r="O267" s="14">
        <f t="shared" si="16"/>
        <v>351</v>
      </c>
      <c r="P267" s="50">
        <f>VLOOKUP(C267,Adultes!$C$2:$O$806,13,FALSE)</f>
        <v>351</v>
      </c>
      <c r="Q267" s="14">
        <f t="shared" si="17"/>
        <v>2</v>
      </c>
      <c r="R267" t="str">
        <f>VLOOKUP(C267,Adultes!$C$2:$P$806,14,FALSE)</f>
        <v>2</v>
      </c>
    </row>
    <row r="268" spans="1:18" x14ac:dyDescent="0.25">
      <c r="A268" s="72">
        <v>352</v>
      </c>
      <c r="B268">
        <v>144611</v>
      </c>
      <c r="C268" t="str">
        <f>[7]A!$D614</f>
        <v>LECONTE TRISTAN</v>
      </c>
      <c r="D268" t="str">
        <f>[7]A!$F614</f>
        <v>ESPOIR CYCLISTE WAMBRECHIES MARQUETTE</v>
      </c>
      <c r="E268" t="str">
        <f>[7]A!$J614</f>
        <v>05999112666</v>
      </c>
      <c r="F268">
        <v>2</v>
      </c>
      <c r="G268" t="str">
        <f>VLOOKUP(C268,[7]A!$D$2:$H$1235,5,FALSE)</f>
        <v>Adulte Masculin 20/29 ans</v>
      </c>
      <c r="N268" s="14">
        <f>VLOOKUP(C268,Bilan!$B$4:$D$1469,3,FALSE)</f>
        <v>144611</v>
      </c>
      <c r="O268" s="14">
        <f t="shared" si="16"/>
        <v>352</v>
      </c>
      <c r="P268" s="50">
        <f>VLOOKUP(C268,Adultes!$C$2:$O$806,13,FALSE)</f>
        <v>352</v>
      </c>
      <c r="Q268" s="14">
        <f t="shared" si="17"/>
        <v>2</v>
      </c>
      <c r="R268">
        <f>VLOOKUP(C268,Adultes!$C$2:$P$806,14,FALSE)</f>
        <v>2</v>
      </c>
    </row>
    <row r="269" spans="1:18" x14ac:dyDescent="0.25">
      <c r="A269" s="72">
        <v>354</v>
      </c>
      <c r="B269">
        <v>144531</v>
      </c>
      <c r="C269" t="str">
        <f>[7]A!$D406</f>
        <v>DUTOMBOIS MATHEO</v>
      </c>
      <c r="D269" t="str">
        <f>[7]A!$F406</f>
        <v>CYCLO CLUB ORCHIES</v>
      </c>
      <c r="E269" t="str">
        <f>[7]A!$J406</f>
        <v>05999097710</v>
      </c>
      <c r="F269">
        <v>1</v>
      </c>
      <c r="G269" t="str">
        <f>VLOOKUP(C269,[7]A!$D$2:$H$1235,5,FALSE)</f>
        <v>Adulte Masculin 17/19 ans</v>
      </c>
      <c r="N269" s="14">
        <f>VLOOKUP(C269,Bilan!$B$4:$D$1469,3,FALSE)</f>
        <v>0</v>
      </c>
      <c r="O269" s="14">
        <f t="shared" si="16"/>
        <v>354</v>
      </c>
      <c r="P269" s="50">
        <f>VLOOKUP(C269,Adultes!$C$2:$O$806,13,FALSE)</f>
        <v>354</v>
      </c>
      <c r="Q269" s="14">
        <f t="shared" si="17"/>
        <v>1</v>
      </c>
      <c r="R269">
        <f>VLOOKUP(C269,Adultes!$C$2:$P$806,14,FALSE)</f>
        <v>2</v>
      </c>
    </row>
    <row r="270" spans="1:18" x14ac:dyDescent="0.25">
      <c r="A270" s="72">
        <v>355</v>
      </c>
      <c r="B270">
        <v>144416</v>
      </c>
      <c r="C270" t="str">
        <f>[7]A!$D475</f>
        <v>GODEFROID FABIAN</v>
      </c>
      <c r="D270" t="str">
        <f>[7]A!$F475</f>
        <v>ETOILE CYCLISTE LIEU ST AMAND</v>
      </c>
      <c r="E270" t="str">
        <f>[7]A!$J475</f>
        <v>05999057248</v>
      </c>
      <c r="F270">
        <v>2</v>
      </c>
      <c r="G270" t="str">
        <f>VLOOKUP(C270,[7]A!$D$2:$H$1235,5,FALSE)</f>
        <v>Adulte Masculin 40/49 ans</v>
      </c>
      <c r="N270" s="14">
        <f>VLOOKUP(C270,Bilan!$B$4:$D$1469,3,FALSE)</f>
        <v>144416</v>
      </c>
      <c r="O270" s="14">
        <f t="shared" si="16"/>
        <v>355</v>
      </c>
      <c r="P270" s="50">
        <f>VLOOKUP(C270,Adultes!$C$2:$O$806,13,FALSE)</f>
        <v>355</v>
      </c>
      <c r="Q270" s="14">
        <f t="shared" si="17"/>
        <v>2</v>
      </c>
      <c r="R270">
        <f>VLOOKUP(C270,Adultes!$C$2:$P$806,14,FALSE)</f>
        <v>2</v>
      </c>
    </row>
    <row r="271" spans="1:18" x14ac:dyDescent="0.25">
      <c r="A271" s="72">
        <v>356</v>
      </c>
      <c r="F271">
        <v>2</v>
      </c>
      <c r="O271" s="14">
        <f t="shared" si="16"/>
        <v>356</v>
      </c>
      <c r="Q271" s="14">
        <f t="shared" si="17"/>
        <v>2</v>
      </c>
    </row>
    <row r="272" spans="1:18" x14ac:dyDescent="0.25">
      <c r="A272" s="72">
        <v>357</v>
      </c>
      <c r="B272">
        <v>1307</v>
      </c>
      <c r="C272" t="str">
        <f>[7]A!$D882</f>
        <v>SIJNESAEL RÉMI</v>
      </c>
      <c r="D272" t="str">
        <f>[7]A!$F882</f>
        <v>ESPOIR CYCLISTE WAMBRECHIES MARQUETTE</v>
      </c>
      <c r="E272" t="str">
        <f>[7]A!$J882</f>
        <v>05996220382</v>
      </c>
      <c r="F272">
        <v>2</v>
      </c>
      <c r="G272" t="str">
        <f>VLOOKUP(C272,[7]A!$D$2:$H$1235,5,FALSE)</f>
        <v>Adulte Masculin 30/39 ans</v>
      </c>
      <c r="N272" s="14">
        <f>VLOOKUP(C272,Bilan!$B$4:$D$1469,3,FALSE)</f>
        <v>1307</v>
      </c>
      <c r="O272" s="14">
        <f t="shared" si="16"/>
        <v>357</v>
      </c>
      <c r="P272" s="50">
        <f>VLOOKUP(C272,Adultes!$C$2:$O$806,13,FALSE)</f>
        <v>357</v>
      </c>
      <c r="Q272" s="14">
        <f t="shared" si="17"/>
        <v>2</v>
      </c>
      <c r="R272">
        <f>VLOOKUP(C272,Adultes!$C$2:$P$806,14,FALSE)</f>
        <v>2</v>
      </c>
    </row>
    <row r="273" spans="1:18" x14ac:dyDescent="0.25">
      <c r="A273" s="72">
        <v>358</v>
      </c>
      <c r="B273">
        <v>144537</v>
      </c>
      <c r="C273" t="str">
        <f>[7]A!$D523</f>
        <v>HERBLOT JEREMIE</v>
      </c>
      <c r="D273" t="str">
        <f>[7]A!$F523</f>
        <v>ASSOCIATION CYCLISTE D'ETROEUNGT</v>
      </c>
      <c r="E273" t="str">
        <f>[7]A!$J523</f>
        <v>05999119872</v>
      </c>
      <c r="F273">
        <v>2</v>
      </c>
      <c r="G273" t="str">
        <f>VLOOKUP(C273,[7]A!$D$2:$H$1235,5,FALSE)</f>
        <v>Adulte Masculin 30/39 ans</v>
      </c>
      <c r="N273" s="14">
        <f>VLOOKUP(C273,Bilan!$B$4:$D$1469,3,FALSE)</f>
        <v>144537</v>
      </c>
      <c r="O273" s="14">
        <f t="shared" si="16"/>
        <v>358</v>
      </c>
      <c r="P273" s="50">
        <f>VLOOKUP(C273,Adultes!$C$2:$O$806,13,FALSE)</f>
        <v>358</v>
      </c>
      <c r="Q273" s="14">
        <f t="shared" si="17"/>
        <v>2</v>
      </c>
      <c r="R273">
        <f>VLOOKUP(C273,Adultes!$C$2:$P$806,14,FALSE)</f>
        <v>2</v>
      </c>
    </row>
    <row r="274" spans="1:18" x14ac:dyDescent="0.25">
      <c r="A274" s="72">
        <v>359</v>
      </c>
      <c r="B274">
        <v>1326</v>
      </c>
      <c r="C274" t="str">
        <f>[7]A!$D530</f>
        <v>HIERNAUX TANGUY</v>
      </c>
      <c r="D274" t="str">
        <f>[7]A!$F530</f>
        <v>ASSOCIATION CYCLISTE D'ETROEUNGT</v>
      </c>
      <c r="E274" t="str">
        <f>[7]A!$J530</f>
        <v>05999110308</v>
      </c>
      <c r="F274">
        <v>2</v>
      </c>
      <c r="G274" t="str">
        <f>VLOOKUP(C274,[7]A!$D$2:$H$1235,5,FALSE)</f>
        <v>Adulte Masculin 40/49 ans</v>
      </c>
      <c r="J274" s="67">
        <v>1</v>
      </c>
      <c r="N274" s="14">
        <f>VLOOKUP(C274,Bilan!$B$4:$D$1469,3,FALSE)</f>
        <v>1326</v>
      </c>
      <c r="O274" s="14">
        <f t="shared" si="16"/>
        <v>359</v>
      </c>
      <c r="P274" s="50">
        <f>VLOOKUP(C274,Adultes!$C$2:$O$806,13,FALSE)</f>
        <v>359</v>
      </c>
      <c r="Q274" s="14">
        <f t="shared" si="17"/>
        <v>2</v>
      </c>
      <c r="R274">
        <f>VLOOKUP(C274,Adultes!$C$2:$P$806,14,FALSE)</f>
        <v>2</v>
      </c>
    </row>
    <row r="275" spans="1:18" x14ac:dyDescent="0.25">
      <c r="A275" s="72">
        <v>361</v>
      </c>
      <c r="B275">
        <v>4307</v>
      </c>
      <c r="C275" t="str">
        <f>[7]A!$D326</f>
        <v>DESMAREZ CHRISTOPHE</v>
      </c>
      <c r="D275" t="str">
        <f>[7]A!$F326</f>
        <v>ASSOCIATION SPORTIVE VELOCIPEDIQUE LA LONGUEVILLE</v>
      </c>
      <c r="E275" t="str">
        <f>[7]A!$J326</f>
        <v>05999112536</v>
      </c>
      <c r="F275">
        <v>2</v>
      </c>
      <c r="G275" t="str">
        <f>VLOOKUP(C275,[7]A!$D$2:$H$1235,5,FALSE)</f>
        <v>Adulte Masculin 50/59 ans</v>
      </c>
      <c r="N275" s="14">
        <f>VLOOKUP(C275,Bilan!$B$4:$D$1469,3,FALSE)</f>
        <v>4307</v>
      </c>
      <c r="O275" s="14">
        <f t="shared" si="16"/>
        <v>361</v>
      </c>
      <c r="P275" s="50">
        <f>VLOOKUP(C275,Adultes!$C$2:$O$806,13,FALSE)</f>
        <v>361</v>
      </c>
      <c r="Q275" s="14">
        <f t="shared" si="17"/>
        <v>2</v>
      </c>
      <c r="R275">
        <f>VLOOKUP(C275,Adultes!$C$2:$P$806,14,FALSE)</f>
        <v>2</v>
      </c>
    </row>
    <row r="276" spans="1:18" x14ac:dyDescent="0.25">
      <c r="A276" s="72">
        <v>364</v>
      </c>
      <c r="B276">
        <v>144415</v>
      </c>
      <c r="C276" t="str">
        <f>[7]A!$D94</f>
        <v>BOULET ARTHUR</v>
      </c>
      <c r="D276" t="str">
        <f>[7]A!$F94</f>
        <v>CYCLO CLUB WAVRIN</v>
      </c>
      <c r="E276" t="str">
        <f>[7]A!$J94</f>
        <v>05999084981</v>
      </c>
      <c r="F276">
        <v>2</v>
      </c>
      <c r="G276" t="str">
        <f>VLOOKUP(C276,[7]A!$D$2:$H$1235,5,FALSE)</f>
        <v>Adulte Masculin 17/19 ans</v>
      </c>
      <c r="J276" s="67">
        <v>1</v>
      </c>
      <c r="N276" s="14">
        <f>VLOOKUP(C276,Bilan!$B$4:$D$1469,3,FALSE)</f>
        <v>144415</v>
      </c>
      <c r="O276" s="79">
        <f t="shared" ref="O276:O295" si="18">A276</f>
        <v>364</v>
      </c>
      <c r="P276" s="50">
        <f>VLOOKUP(C276,Adultes!$C$2:$O$806,13,FALSE)</f>
        <v>648</v>
      </c>
      <c r="Q276" s="14">
        <f t="shared" si="17"/>
        <v>2</v>
      </c>
      <c r="R276" t="str">
        <f>VLOOKUP(C276,Adultes!$C$2:$P$806,14,FALSE)</f>
        <v>3</v>
      </c>
    </row>
    <row r="277" spans="1:18" x14ac:dyDescent="0.25">
      <c r="A277" s="72">
        <v>365</v>
      </c>
      <c r="F277">
        <v>2</v>
      </c>
      <c r="O277" s="79">
        <f t="shared" si="18"/>
        <v>365</v>
      </c>
      <c r="Q277" s="14">
        <f t="shared" si="17"/>
        <v>2</v>
      </c>
    </row>
    <row r="278" spans="1:18" x14ac:dyDescent="0.25">
      <c r="A278" s="72">
        <v>366</v>
      </c>
      <c r="B278">
        <v>2508</v>
      </c>
      <c r="C278" t="str">
        <f>[7]A!$D31</f>
        <v>BARATIER JULIEN</v>
      </c>
      <c r="D278" t="str">
        <f>[7]A!$F31</f>
        <v>LA PEDALE MADELEINOISE</v>
      </c>
      <c r="E278" t="str">
        <f>[7]A!$J31</f>
        <v>05996226721</v>
      </c>
      <c r="F278">
        <v>2</v>
      </c>
      <c r="G278" t="str">
        <f>VLOOKUP(C278,[7]A!$D$2:$H$1235,5,FALSE)</f>
        <v>Adulte Masculin 40/49 ans</v>
      </c>
      <c r="N278" s="14">
        <f>VLOOKUP(C278,Bilan!$B$4:$D$1469,3,FALSE)</f>
        <v>2508</v>
      </c>
      <c r="O278" s="14">
        <f t="shared" si="18"/>
        <v>366</v>
      </c>
      <c r="P278" s="50" t="e">
        <f>VLOOKUP(C278,Adultes!$C$2:$O$806,13,FALSE)</f>
        <v>#N/A</v>
      </c>
      <c r="Q278" s="14">
        <f t="shared" si="17"/>
        <v>2</v>
      </c>
      <c r="R278" t="e">
        <f>VLOOKUP(C278,Adultes!$C$2:$P$806,14,FALSE)</f>
        <v>#N/A</v>
      </c>
    </row>
    <row r="279" spans="1:18" x14ac:dyDescent="0.25">
      <c r="A279" s="72">
        <v>367</v>
      </c>
      <c r="B279">
        <v>2558</v>
      </c>
      <c r="C279" t="str">
        <f>[7]A!$D954</f>
        <v>VANDEMEULEBROUCKE KEVIN</v>
      </c>
      <c r="D279" t="str">
        <f>[7]A!$F954</f>
        <v>VELO CLUB UNION HALLUIN</v>
      </c>
      <c r="E279" t="str">
        <f>[7]A!$J954</f>
        <v>05999126314</v>
      </c>
      <c r="F279">
        <v>2</v>
      </c>
      <c r="G279" t="str">
        <f>VLOOKUP(C279,[7]A!$D$2:$H$1235,5,FALSE)</f>
        <v>Adulte Masculin 20/29 ans</v>
      </c>
      <c r="N279" s="14">
        <f>VLOOKUP(C279,Bilan!$B$4:$D$1469,3,FALSE)</f>
        <v>2558</v>
      </c>
      <c r="O279" s="79">
        <f t="shared" si="18"/>
        <v>367</v>
      </c>
      <c r="P279" s="50" t="e">
        <f>VLOOKUP(C279,Adultes!$C$2:$O$806,13,FALSE)</f>
        <v>#N/A</v>
      </c>
      <c r="Q279" s="14">
        <f t="shared" si="17"/>
        <v>2</v>
      </c>
      <c r="R279" t="e">
        <f>VLOOKUP(C279,Adultes!$C$2:$P$806,14,FALSE)</f>
        <v>#N/A</v>
      </c>
    </row>
    <row r="280" spans="1:18" x14ac:dyDescent="0.25">
      <c r="A280" s="72">
        <v>368</v>
      </c>
      <c r="B280">
        <v>144265</v>
      </c>
      <c r="C280" t="str">
        <f>[7]A!$D43</f>
        <v>BEAUCAMP MATHIEU</v>
      </c>
      <c r="D280" t="str">
        <f>[7]A!$F43</f>
        <v>ASSOCIATION CYCLISTE DE CUINCY</v>
      </c>
      <c r="E280" t="str">
        <f>[7]A!$J43</f>
        <v>05999111357</v>
      </c>
      <c r="F280">
        <v>2</v>
      </c>
      <c r="G280" t="str">
        <f>VLOOKUP(C280,[7]A!$D$2:$H$1235,5,FALSE)</f>
        <v>Adulte Masculin 30/39 ans</v>
      </c>
      <c r="J280" s="67">
        <v>1</v>
      </c>
      <c r="N280" s="14">
        <f>VLOOKUP(C280,Bilan!$B$4:$D$1469,3,FALSE)</f>
        <v>144265</v>
      </c>
      <c r="O280" s="14">
        <f t="shared" si="18"/>
        <v>368</v>
      </c>
      <c r="P280" s="50">
        <f>VLOOKUP(C280,Adultes!$C$2:$O$806,13,FALSE)</f>
        <v>617</v>
      </c>
      <c r="Q280" s="14">
        <f t="shared" si="17"/>
        <v>2</v>
      </c>
      <c r="R280" t="str">
        <f>VLOOKUP(C280,Adultes!$C$2:$P$806,14,FALSE)</f>
        <v>3</v>
      </c>
    </row>
    <row r="281" spans="1:18" x14ac:dyDescent="0.25">
      <c r="A281" s="72">
        <v>369</v>
      </c>
      <c r="B281">
        <v>2529</v>
      </c>
      <c r="C281" t="str">
        <f>[7]A!$D49</f>
        <v>BEGLIOMINI LAURENT</v>
      </c>
      <c r="D281" t="str">
        <f>[7]A!$F49</f>
        <v>GAZ ELEC CLUB DE DOUAI</v>
      </c>
      <c r="E281" t="str">
        <f>[7]A!$J49</f>
        <v>05999018310</v>
      </c>
      <c r="F281">
        <v>2</v>
      </c>
      <c r="G281" t="str">
        <f>VLOOKUP(C281,[7]A!$D$2:$H$1235,5,FALSE)</f>
        <v>Adulte Masculin 40/49 ans</v>
      </c>
      <c r="J281" s="67">
        <v>1</v>
      </c>
      <c r="N281" s="14">
        <f>VLOOKUP(C281,Bilan!$B$4:$D$1469,3,FALSE)</f>
        <v>2529</v>
      </c>
      <c r="O281" s="14">
        <f t="shared" si="18"/>
        <v>369</v>
      </c>
      <c r="P281" s="50" t="e">
        <f>VLOOKUP(C281,Adultes!$C$2:$O$806,13,FALSE)</f>
        <v>#N/A</v>
      </c>
      <c r="Q281" s="14">
        <f t="shared" si="17"/>
        <v>2</v>
      </c>
      <c r="R281" t="e">
        <f>VLOOKUP(C281,Adultes!$C$2:$P$806,14,FALSE)</f>
        <v>#N/A</v>
      </c>
    </row>
    <row r="282" spans="1:18" x14ac:dyDescent="0.25">
      <c r="A282" s="72">
        <v>370</v>
      </c>
      <c r="B282">
        <v>2575</v>
      </c>
      <c r="C282" t="str">
        <f>[7]A!$D86</f>
        <v>BOS FABRICE</v>
      </c>
      <c r="D282" t="str">
        <f>[7]A!$F86</f>
        <v>ASSOCIATION CYCLISTE BELLAINGEOISE</v>
      </c>
      <c r="E282" t="str">
        <f>[7]A!$J86</f>
        <v>05994039931</v>
      </c>
      <c r="F282">
        <v>2</v>
      </c>
      <c r="G282" t="str">
        <f>VLOOKUP(C282,[7]A!$D$2:$H$1235,5,FALSE)</f>
        <v>Adulte Masculin 50/59 ans</v>
      </c>
      <c r="N282" s="14">
        <f>VLOOKUP(C282,Bilan!$B$4:$D$1469,3,FALSE)</f>
        <v>2575</v>
      </c>
      <c r="O282" s="14">
        <f t="shared" si="18"/>
        <v>370</v>
      </c>
      <c r="P282" s="50" t="e">
        <f>VLOOKUP(C282,Adultes!$C$2:$O$806,13,FALSE)</f>
        <v>#N/A</v>
      </c>
      <c r="Q282" s="14">
        <f t="shared" si="17"/>
        <v>2</v>
      </c>
      <c r="R282" t="e">
        <f>VLOOKUP(C282,Adultes!$C$2:$P$806,14,FALSE)</f>
        <v>#N/A</v>
      </c>
    </row>
    <row r="283" spans="1:18" x14ac:dyDescent="0.25">
      <c r="A283" s="72">
        <v>371</v>
      </c>
      <c r="B283">
        <v>2366</v>
      </c>
      <c r="C283" t="str">
        <f>[7]A!$D121</f>
        <v>BROUTIN ANTOINE</v>
      </c>
      <c r="D283" t="str">
        <f>[7]A!$F121</f>
        <v>CYCLO CLUB WAVRIN</v>
      </c>
      <c r="E283" t="str">
        <f>[7]A!$J121</f>
        <v>05999112476</v>
      </c>
      <c r="F283">
        <v>2</v>
      </c>
      <c r="G283" t="str">
        <f>VLOOKUP(C283,[7]A!$D$2:$H$1235,5,FALSE)</f>
        <v>Adulte Masculin 20/29 ans</v>
      </c>
      <c r="N283" s="14">
        <f>VLOOKUP(C283,Bilan!$B$4:$D$1469,3,FALSE)</f>
        <v>7035</v>
      </c>
      <c r="O283" s="14">
        <f t="shared" si="18"/>
        <v>371</v>
      </c>
      <c r="P283" s="50" t="e">
        <f>VLOOKUP(C283,Adultes!$C$2:$O$806,13,FALSE)</f>
        <v>#N/A</v>
      </c>
      <c r="Q283" s="14">
        <f t="shared" si="17"/>
        <v>2</v>
      </c>
      <c r="R283" t="e">
        <f>VLOOKUP(C283,Adultes!$C$2:$P$806,14,FALSE)</f>
        <v>#N/A</v>
      </c>
    </row>
    <row r="284" spans="1:18" x14ac:dyDescent="0.25">
      <c r="A284" s="72">
        <v>372</v>
      </c>
      <c r="B284">
        <v>144453</v>
      </c>
      <c r="C284" t="str">
        <f>[7]A!$D299</f>
        <v>DELY JULIEN</v>
      </c>
      <c r="D284" t="str">
        <f>[7]A!$F299</f>
        <v>ASSOCIATION CYCLISTE D'ETROEUNGT</v>
      </c>
      <c r="E284" t="str">
        <f>[7]A!$J299</f>
        <v>05999062110</v>
      </c>
      <c r="F284">
        <v>2</v>
      </c>
      <c r="G284" t="str">
        <f>VLOOKUP(C284,[7]A!$D$2:$H$1235,5,FALSE)</f>
        <v>Adulte Masculin 30/39 ans</v>
      </c>
      <c r="N284" s="14">
        <f>VLOOKUP(C284,Bilan!$B$4:$D$1469,3,FALSE)</f>
        <v>144453</v>
      </c>
      <c r="O284" s="14">
        <f t="shared" si="18"/>
        <v>372</v>
      </c>
      <c r="P284" s="50" t="e">
        <f>VLOOKUP(C284,Adultes!$C$2:$O$806,13,FALSE)</f>
        <v>#N/A</v>
      </c>
      <c r="Q284" s="14">
        <f t="shared" si="17"/>
        <v>2</v>
      </c>
      <c r="R284" t="e">
        <f>VLOOKUP(C284,Adultes!$C$2:$P$806,14,FALSE)</f>
        <v>#N/A</v>
      </c>
    </row>
    <row r="285" spans="1:18" x14ac:dyDescent="0.25">
      <c r="A285" s="72">
        <v>373</v>
      </c>
      <c r="B285">
        <v>144270</v>
      </c>
      <c r="C285" t="str">
        <f>[7]A!$D435</f>
        <v>FOURNIER AXEL</v>
      </c>
      <c r="D285" t="str">
        <f>[7]A!$F435</f>
        <v>ETOILE CYCLISTE FEIGNIES</v>
      </c>
      <c r="E285" t="str">
        <f>[7]A!$J435</f>
        <v>05999122578</v>
      </c>
      <c r="F285">
        <v>2</v>
      </c>
      <c r="G285" t="str">
        <f>VLOOKUP(C285,[7]A!$D$2:$H$1235,5,FALSE)</f>
        <v>Adulte Masculin 30/39 ans</v>
      </c>
      <c r="N285" s="14">
        <f>VLOOKUP(C285,Bilan!$B$4:$D$1469,3,FALSE)</f>
        <v>144270</v>
      </c>
      <c r="O285" s="14">
        <f t="shared" si="18"/>
        <v>373</v>
      </c>
      <c r="P285" s="50">
        <f>VLOOKUP(C285,Adultes!$C$2:$O$806,13,FALSE)</f>
        <v>587</v>
      </c>
      <c r="Q285" s="14">
        <f t="shared" si="17"/>
        <v>2</v>
      </c>
      <c r="R285" t="str">
        <f>VLOOKUP(C285,Adultes!$C$2:$P$806,14,FALSE)</f>
        <v>3</v>
      </c>
    </row>
    <row r="286" spans="1:18" x14ac:dyDescent="0.25">
      <c r="A286" s="72">
        <v>374</v>
      </c>
      <c r="B286">
        <v>7095</v>
      </c>
      <c r="C286" t="str">
        <f>[7]A!$D691</f>
        <v>MARIONNET SIMON</v>
      </c>
      <c r="D286" t="str">
        <f>[7]A!$F691</f>
        <v>VELO CLUB ROUBAIX</v>
      </c>
      <c r="E286" t="str">
        <f>[7]A!$J691</f>
        <v>05999127596</v>
      </c>
      <c r="F286">
        <v>2</v>
      </c>
      <c r="G286" t="str">
        <f>VLOOKUP(C286,[7]A!$D$2:$H$1235,5,FALSE)</f>
        <v>Adulte Masculin 20/29 ans</v>
      </c>
      <c r="N286" s="14">
        <f>VLOOKUP(C286,Bilan!$B$4:$D$1469,3,FALSE)</f>
        <v>7095</v>
      </c>
      <c r="O286" s="14">
        <f t="shared" si="18"/>
        <v>374</v>
      </c>
      <c r="P286" s="50" t="e">
        <f>VLOOKUP(C286,Adultes!$C$2:$O$806,13,FALSE)</f>
        <v>#N/A</v>
      </c>
      <c r="Q286" s="14">
        <f t="shared" si="17"/>
        <v>2</v>
      </c>
      <c r="R286" t="e">
        <f>VLOOKUP(C286,Adultes!$C$2:$P$806,14,FALSE)</f>
        <v>#N/A</v>
      </c>
    </row>
    <row r="287" spans="1:18" x14ac:dyDescent="0.25">
      <c r="A287" s="72">
        <v>375</v>
      </c>
      <c r="B287">
        <v>2505</v>
      </c>
      <c r="C287" t="str">
        <f>[7]A!$D724</f>
        <v>MOITY CEDRIC</v>
      </c>
      <c r="D287" t="str">
        <f>[7]A!$F724</f>
        <v>EQUIPE CYCLISTE HUMMING RACING VILLERS POL</v>
      </c>
      <c r="E287" t="str">
        <f>[7]A!$J724</f>
        <v>05999025054</v>
      </c>
      <c r="F287">
        <v>2</v>
      </c>
      <c r="G287" t="str">
        <f>VLOOKUP(C287,[7]A!$D$2:$H$1235,5,FALSE)</f>
        <v>Adulte Masculin 40/49 ans</v>
      </c>
      <c r="N287" s="14">
        <f>VLOOKUP(C287,Bilan!$B$4:$D$1469,3,FALSE)</f>
        <v>2505</v>
      </c>
      <c r="O287" s="14">
        <f t="shared" si="18"/>
        <v>375</v>
      </c>
      <c r="P287" s="50" t="e">
        <f>VLOOKUP(C287,Adultes!$C$2:$O$806,13,FALSE)</f>
        <v>#N/A</v>
      </c>
      <c r="Q287" s="14">
        <f t="shared" si="17"/>
        <v>2</v>
      </c>
      <c r="R287" t="e">
        <f>VLOOKUP(C287,Adultes!$C$2:$P$806,14,FALSE)</f>
        <v>#N/A</v>
      </c>
    </row>
    <row r="288" spans="1:18" x14ac:dyDescent="0.25">
      <c r="A288" s="72">
        <v>376</v>
      </c>
      <c r="B288">
        <v>7064</v>
      </c>
      <c r="C288" t="str">
        <f>[7]A!$D907</f>
        <v>TE MORSCHE GUIDO</v>
      </c>
      <c r="D288" t="str">
        <f>[7]A!$F907</f>
        <v>CYCLO CLUB CAMBRESIEN</v>
      </c>
      <c r="E288" t="str">
        <f>[7]A!$J907</f>
        <v>05999127229</v>
      </c>
      <c r="F288">
        <v>2</v>
      </c>
      <c r="G288" t="str">
        <f>VLOOKUP(C288,[7]A!$D$2:$H$1235,5,FALSE)</f>
        <v>Adulte Masculin 20/29 ans</v>
      </c>
      <c r="N288" s="14">
        <f>VLOOKUP(C288,Bilan!$B$4:$D$1469,3,FALSE)</f>
        <v>7064</v>
      </c>
      <c r="O288" s="14">
        <f t="shared" si="18"/>
        <v>376</v>
      </c>
      <c r="P288" s="50" t="e">
        <f>VLOOKUP(C288,Adultes!$C$2:$O$806,13,FALSE)</f>
        <v>#N/A</v>
      </c>
      <c r="Q288" s="14">
        <f t="shared" si="17"/>
        <v>2</v>
      </c>
      <c r="R288" t="e">
        <f>VLOOKUP(C288,Adultes!$C$2:$P$806,14,FALSE)</f>
        <v>#N/A</v>
      </c>
    </row>
    <row r="289" spans="1:18" x14ac:dyDescent="0.25">
      <c r="A289" s="72">
        <v>377</v>
      </c>
      <c r="B289">
        <v>144539</v>
      </c>
      <c r="C289" t="str">
        <f>[7]A!$D777</f>
        <v>PAUCHET AURORE</v>
      </c>
      <c r="D289" t="str">
        <f>[7]A!$F777</f>
        <v>CYCLO CLUB WAVRIN</v>
      </c>
      <c r="E289" t="str">
        <f>[7]A!$J777</f>
        <v>05999097767</v>
      </c>
      <c r="F289">
        <v>2</v>
      </c>
      <c r="G289" t="str">
        <f>VLOOKUP(C289,[7]A!$D$2:$H$1235,5,FALSE)</f>
        <v>Adulte Féminin 17/29 ans</v>
      </c>
      <c r="N289" s="14">
        <f>VLOOKUP(C289,Bilan!$B$4:$D$1469,3,FALSE)</f>
        <v>144539</v>
      </c>
      <c r="O289" s="14">
        <f t="shared" si="18"/>
        <v>377</v>
      </c>
      <c r="P289" s="50">
        <f>VLOOKUP(C289,Adultes!$C$2:$O$806,13,FALSE)</f>
        <v>649</v>
      </c>
      <c r="Q289" s="14">
        <f t="shared" si="17"/>
        <v>2</v>
      </c>
      <c r="R289" t="str">
        <f>VLOOKUP(C289,Adultes!$C$2:$P$806,14,FALSE)</f>
        <v>3</v>
      </c>
    </row>
    <row r="290" spans="1:18" x14ac:dyDescent="0.25">
      <c r="A290" s="72">
        <v>378</v>
      </c>
      <c r="B290">
        <v>2580</v>
      </c>
      <c r="C290" t="str">
        <f>[7]A!$D975</f>
        <v>VANWYNENDAELE REMY</v>
      </c>
      <c r="D290" t="str">
        <f>[7]A!$F975</f>
        <v>EQUIPE CYCLISTE HUMMING RACING VILLERS POL</v>
      </c>
      <c r="E290" t="str">
        <f>[7]A!$J975</f>
        <v>05999025056</v>
      </c>
      <c r="F290">
        <v>2</v>
      </c>
      <c r="G290" t="str">
        <f>VLOOKUP(C290,[7]A!$D$2:$H$1235,5,FALSE)</f>
        <v>Adulte Masculin 30/39 ans</v>
      </c>
      <c r="J290" s="67">
        <v>1</v>
      </c>
      <c r="N290" s="14">
        <f>VLOOKUP(C290,Bilan!$B$4:$D$1469,3,FALSE)</f>
        <v>2580</v>
      </c>
      <c r="O290" s="14">
        <f t="shared" si="18"/>
        <v>378</v>
      </c>
      <c r="P290" s="50" t="e">
        <f>VLOOKUP(C290,Adultes!$C$2:$O$806,13,FALSE)</f>
        <v>#N/A</v>
      </c>
      <c r="Q290" s="14">
        <f t="shared" si="17"/>
        <v>2</v>
      </c>
      <c r="R290" t="e">
        <f>VLOOKUP(C290,Adultes!$C$2:$P$806,14,FALSE)</f>
        <v>#N/A</v>
      </c>
    </row>
    <row r="291" spans="1:18" x14ac:dyDescent="0.25">
      <c r="A291" s="72">
        <v>379</v>
      </c>
      <c r="F291">
        <v>2</v>
      </c>
      <c r="O291" s="14">
        <f t="shared" si="18"/>
        <v>379</v>
      </c>
      <c r="Q291" s="14">
        <f t="shared" si="17"/>
        <v>2</v>
      </c>
    </row>
    <row r="292" spans="1:18" x14ac:dyDescent="0.25">
      <c r="A292" s="72">
        <v>380</v>
      </c>
      <c r="B292">
        <v>7072</v>
      </c>
      <c r="C292" t="str">
        <f>[7]A!$D251</f>
        <v>DECASTIAUX GUILLAUME</v>
      </c>
      <c r="D292" t="str">
        <f>[7]A!$F251</f>
        <v>AS HELLEMMES CYCLISME</v>
      </c>
      <c r="E292" t="str">
        <f>[7]A!$J251</f>
        <v>05996219092</v>
      </c>
      <c r="F292">
        <v>2</v>
      </c>
      <c r="G292" t="str">
        <f>VLOOKUP(C292,[7]A!$D$2:$H$1235,5,FALSE)</f>
        <v>Adulte Masculin 20/29 ans</v>
      </c>
      <c r="N292" s="14">
        <f>VLOOKUP(C292,Bilan!$B$4:$D$1469,3,FALSE)</f>
        <v>7072</v>
      </c>
      <c r="O292" s="14">
        <f>A292</f>
        <v>380</v>
      </c>
      <c r="P292" s="50" t="e">
        <f>VLOOKUP(C292,Adultes!$C$2:$O$806,13,FALSE)</f>
        <v>#N/A</v>
      </c>
      <c r="Q292" s="14">
        <f t="shared" si="17"/>
        <v>2</v>
      </c>
      <c r="R292" t="e">
        <f>VLOOKUP(C292,Adultes!$C$2:$P$806,14,FALSE)</f>
        <v>#N/A</v>
      </c>
    </row>
    <row r="293" spans="1:18" x14ac:dyDescent="0.25">
      <c r="A293" s="72">
        <v>381</v>
      </c>
      <c r="B293">
        <v>2311</v>
      </c>
      <c r="C293" t="str">
        <f>[7]A!$D746</f>
        <v>MOUCHART AXEL</v>
      </c>
      <c r="D293" t="str">
        <f>[7]A!$F746</f>
        <v>CLUB DES SUPPORTERS CYCLISTES FERRIEROIS</v>
      </c>
      <c r="E293" t="str">
        <f>[7]A!$J746</f>
        <v>05999062329</v>
      </c>
      <c r="F293">
        <v>2</v>
      </c>
      <c r="G293" t="str">
        <f>VLOOKUP(C293,[7]A!$D$2:$H$1235,5,FALSE)</f>
        <v>Adulte Masculin 20/29 ans</v>
      </c>
      <c r="N293" s="14">
        <f>VLOOKUP(C293,Bilan!$B$4:$D$1469,3,FALSE)</f>
        <v>2311</v>
      </c>
      <c r="O293" s="14">
        <f>A293</f>
        <v>381</v>
      </c>
      <c r="P293" s="50" t="e">
        <f>VLOOKUP(C293,Adultes!$C$2:$O$806,13,FALSE)</f>
        <v>#N/A</v>
      </c>
      <c r="Q293" s="14">
        <f t="shared" si="17"/>
        <v>2</v>
      </c>
      <c r="R293" t="e">
        <f>VLOOKUP(C293,Adultes!$C$2:$P$806,14,FALSE)</f>
        <v>#N/A</v>
      </c>
    </row>
    <row r="294" spans="1:18" x14ac:dyDescent="0.25">
      <c r="A294" s="72">
        <v>382</v>
      </c>
      <c r="B294">
        <v>1308</v>
      </c>
      <c r="C294" t="str">
        <f>[7]A!$D532</f>
        <v>HOUDART FLORENT</v>
      </c>
      <c r="D294" t="str">
        <f>[7]A!$F532</f>
        <v>CAMPHIN EN CAREMBAULT CYCLING TEAM</v>
      </c>
      <c r="E294" t="str">
        <f>[7]A!$J532</f>
        <v>05999016341</v>
      </c>
      <c r="F294">
        <v>2</v>
      </c>
      <c r="G294" t="str">
        <f>VLOOKUP(C294,[7]A!$D$2:$H$1235,5,FALSE)</f>
        <v>Adulte Masculin 17/19 ans</v>
      </c>
      <c r="J294" s="67">
        <v>1</v>
      </c>
      <c r="N294" s="14">
        <f>VLOOKUP(C294,Bilan!$B$4:$D$1469,3,FALSE)</f>
        <v>1308</v>
      </c>
      <c r="O294" s="14">
        <f>A294</f>
        <v>382</v>
      </c>
      <c r="P294" s="50">
        <f>VLOOKUP(C294,Adultes!$C$2:$O$806,13,FALSE)</f>
        <v>1404</v>
      </c>
      <c r="Q294" s="14">
        <f t="shared" si="17"/>
        <v>2</v>
      </c>
      <c r="R294" t="str">
        <f>VLOOKUP(C294,Adultes!$C$2:$P$806,14,FALSE)</f>
        <v>JE</v>
      </c>
    </row>
    <row r="295" spans="1:18" x14ac:dyDescent="0.25">
      <c r="A295" s="72">
        <v>383</v>
      </c>
      <c r="B295">
        <v>2301</v>
      </c>
      <c r="C295" t="str">
        <f>[7]A!$D822</f>
        <v>QUESTE DAVID</v>
      </c>
      <c r="D295" t="str">
        <f>[7]A!$F822</f>
        <v>TEAM B.B.L. HERGNIES</v>
      </c>
      <c r="E295" t="str">
        <f>[7]A!$J822</f>
        <v>05999069793</v>
      </c>
      <c r="F295">
        <v>2</v>
      </c>
      <c r="G295" t="str">
        <f>VLOOKUP(C295,[7]A!$D$2:$H$1235,5,FALSE)</f>
        <v>Adulte Masculin 30/39 ans</v>
      </c>
      <c r="J295" s="67">
        <v>1</v>
      </c>
      <c r="N295" s="14">
        <f>VLOOKUP(C295,Bilan!$B$4:$D$1469,3,FALSE)</f>
        <v>2301</v>
      </c>
      <c r="O295" s="14">
        <f t="shared" si="18"/>
        <v>383</v>
      </c>
      <c r="P295" s="50">
        <f>VLOOKUP(C295,Adultes!$C$2:$O$806,13,FALSE)</f>
        <v>683</v>
      </c>
      <c r="Q295" s="14">
        <f t="shared" si="17"/>
        <v>2</v>
      </c>
      <c r="R295" t="str">
        <f>VLOOKUP(C295,Adultes!$C$2:$P$806,14,FALSE)</f>
        <v>3</v>
      </c>
    </row>
    <row r="296" spans="1:18" x14ac:dyDescent="0.25">
      <c r="A296" s="72">
        <v>384</v>
      </c>
      <c r="B296">
        <v>2296</v>
      </c>
      <c r="C296" t="str">
        <f>[7]A!$D884</f>
        <v>SIX CORENTIN</v>
      </c>
      <c r="D296" t="str">
        <f>[7]A!$F884</f>
        <v>CAMPHIN EN CAREMBAULT CYCLING TEAM</v>
      </c>
      <c r="E296" t="str">
        <f>[7]A!$J884</f>
        <v>05999023288</v>
      </c>
      <c r="F296">
        <v>2</v>
      </c>
      <c r="G296" t="str">
        <f>VLOOKUP(C296,[7]A!$D$2:$H$1235,5,FALSE)</f>
        <v>Adulte Masculin 17/19 ans</v>
      </c>
      <c r="J296" s="67">
        <v>1</v>
      </c>
      <c r="N296" s="14">
        <f>VLOOKUP(C296,Bilan!$B$4:$D$1469,3,FALSE)</f>
        <v>2296</v>
      </c>
      <c r="O296" s="14">
        <f t="shared" ref="O296:O304" si="19">A296</f>
        <v>384</v>
      </c>
      <c r="P296" s="50" t="e">
        <f>VLOOKUP(C296,Adultes!$C$2:$O$806,13,FALSE)</f>
        <v>#N/A</v>
      </c>
      <c r="Q296" s="14">
        <f t="shared" si="17"/>
        <v>2</v>
      </c>
      <c r="R296" t="e">
        <f>VLOOKUP(C296,Adultes!$C$2:$P$806,14,FALSE)</f>
        <v>#N/A</v>
      </c>
    </row>
    <row r="297" spans="1:18" x14ac:dyDescent="0.25">
      <c r="A297" s="72">
        <v>385</v>
      </c>
      <c r="B297">
        <v>144516</v>
      </c>
      <c r="C297" t="str">
        <f>[7]A!$D944</f>
        <v>VAN MUYLEN MAXIME</v>
      </c>
      <c r="D297" t="str">
        <f>[7]A!$F944</f>
        <v>VELO CLUB DE L'ESCAUT ANZIN</v>
      </c>
      <c r="E297" t="str">
        <f>[7]A!$J944</f>
        <v>05999052627</v>
      </c>
      <c r="F297">
        <v>2</v>
      </c>
      <c r="G297" t="str">
        <f>VLOOKUP(C297,[7]A!$D$2:$H$1235,5,FALSE)</f>
        <v>Adulte Masculin 17/19 ans</v>
      </c>
      <c r="J297" s="67">
        <v>1</v>
      </c>
      <c r="N297" s="14">
        <f>VLOOKUP(C297,Bilan!$B$4:$D$1469,3,FALSE)</f>
        <v>144516</v>
      </c>
      <c r="O297" s="14">
        <f t="shared" si="19"/>
        <v>385</v>
      </c>
      <c r="P297" s="50">
        <f>VLOOKUP(C297,Adultes!$C$2:$O$806,13,FALSE)</f>
        <v>703</v>
      </c>
      <c r="Q297" s="14">
        <f t="shared" si="17"/>
        <v>2</v>
      </c>
      <c r="R297" t="str">
        <f>VLOOKUP(C297,Adultes!$C$2:$P$806,14,FALSE)</f>
        <v>3</v>
      </c>
    </row>
    <row r="298" spans="1:18" x14ac:dyDescent="0.25">
      <c r="A298" s="72">
        <v>386</v>
      </c>
      <c r="B298">
        <v>7125</v>
      </c>
      <c r="C298" t="str">
        <f>[7]A!$D1152</f>
        <v>DUFOUR KEVIN</v>
      </c>
      <c r="D298" t="str">
        <f>[7]A!$F1152</f>
        <v>VELO CLUB DE L'ESCAUT ANZIN</v>
      </c>
      <c r="E298" t="str">
        <f>[7]A!$J1152</f>
        <v>05999127622</v>
      </c>
      <c r="F298">
        <v>2</v>
      </c>
      <c r="G298" t="str">
        <f>VLOOKUP(C298,[7]A!$D$2:$H$1235,5,FALSE)</f>
        <v>Adulte Masculin 30/39 ans</v>
      </c>
      <c r="N298" s="14">
        <f>VLOOKUP(C298,Bilan!$B$4:$D$1469,3,FALSE)</f>
        <v>7125</v>
      </c>
      <c r="O298" s="14">
        <f t="shared" si="19"/>
        <v>386</v>
      </c>
      <c r="P298" s="50" t="e">
        <f>VLOOKUP(C298,Adultes!$C$2:$O$806,13,FALSE)</f>
        <v>#N/A</v>
      </c>
      <c r="Q298" s="14">
        <f t="shared" si="17"/>
        <v>2</v>
      </c>
      <c r="R298" t="e">
        <f>VLOOKUP(C298,Adultes!$C$2:$P$806,14,FALSE)</f>
        <v>#N/A</v>
      </c>
    </row>
    <row r="299" spans="1:18" x14ac:dyDescent="0.25">
      <c r="A299" s="72">
        <v>388</v>
      </c>
      <c r="B299">
        <v>144287</v>
      </c>
      <c r="C299" t="str">
        <f>[7]A!$D1165</f>
        <v>BASTIN JEREMY</v>
      </c>
      <c r="D299" t="str">
        <f>[7]A!$F1165</f>
        <v>CERCLE OLYMPIQUE MARCOING</v>
      </c>
      <c r="E299" t="str">
        <f>[7]A!$J1165</f>
        <v>05999023983</v>
      </c>
      <c r="F299">
        <v>2</v>
      </c>
      <c r="G299" t="str">
        <f>VLOOKUP(C299,[7]A!$D$2:$H$1235,5,FALSE)</f>
        <v>Adulte Masculin 30/39 ans</v>
      </c>
      <c r="N299" s="14">
        <f>VLOOKUP(C299,Bilan!$B$4:$D$1469,3,FALSE)</f>
        <v>144287</v>
      </c>
      <c r="O299" s="14">
        <f t="shared" si="19"/>
        <v>388</v>
      </c>
      <c r="P299" s="50">
        <f>VLOOKUP(C299,Adultes!$C$2:$O$806,13,FALSE)</f>
        <v>266</v>
      </c>
      <c r="Q299" s="14">
        <f t="shared" si="17"/>
        <v>2</v>
      </c>
      <c r="R299" t="str">
        <f>VLOOKUP(C299,Adultes!$C$2:$P$806,14,FALSE)</f>
        <v>2</v>
      </c>
    </row>
    <row r="300" spans="1:18" x14ac:dyDescent="0.25">
      <c r="A300" s="72">
        <v>389</v>
      </c>
      <c r="B300">
        <v>3150</v>
      </c>
      <c r="C300" t="str">
        <f>[7]A!$D135</f>
        <v>CAILLEAU ADRIEN</v>
      </c>
      <c r="D300" t="str">
        <f>[7]A!$F135</f>
        <v>UNION VELOCIPEDIQUE FOURMISIENNE</v>
      </c>
      <c r="E300" t="str">
        <f>[7]A!$J135</f>
        <v>05999123947</v>
      </c>
      <c r="F300">
        <v>2</v>
      </c>
      <c r="G300" t="str">
        <f>VLOOKUP(C300,[7]A!$D$2:$H$1235,5,FALSE)</f>
        <v>Adulte Masculin 17/19 ans</v>
      </c>
      <c r="N300" s="14">
        <f>VLOOKUP(C300,Bilan!$B$4:$D$1469,3,FALSE)</f>
        <v>3150</v>
      </c>
      <c r="O300" s="14">
        <f t="shared" si="19"/>
        <v>389</v>
      </c>
      <c r="P300" s="50">
        <f>VLOOKUP(C300,Adultes!$C$2:$O$806,13,FALSE)</f>
        <v>725</v>
      </c>
      <c r="Q300" s="14">
        <f t="shared" si="17"/>
        <v>2</v>
      </c>
      <c r="R300" t="str">
        <f>VLOOKUP(C300,Adultes!$C$2:$P$806,14,FALSE)</f>
        <v>JE</v>
      </c>
    </row>
    <row r="301" spans="1:18" x14ac:dyDescent="0.25">
      <c r="A301" s="72">
        <v>390</v>
      </c>
      <c r="B301">
        <v>4497</v>
      </c>
      <c r="C301" t="str">
        <f>[7]A!$D573</f>
        <v>LAEBENS FRANCOIS</v>
      </c>
      <c r="D301" t="str">
        <f>[7]A!$F573</f>
        <v>VELO CLUB UNION HALLUIN</v>
      </c>
      <c r="E301" t="str">
        <f>[7]A!$J573</f>
        <v>05999127648</v>
      </c>
      <c r="F301">
        <v>2</v>
      </c>
      <c r="G301" t="str">
        <f>VLOOKUP(C301,[7]A!$D$2:$H$1235,5,FALSE)</f>
        <v>Adulte Masculin 30/39 ans</v>
      </c>
      <c r="N301" s="14">
        <f>VLOOKUP(C301,Bilan!$B$4:$D$1469,3,FALSE)</f>
        <v>4497</v>
      </c>
      <c r="O301" s="14">
        <f t="shared" si="19"/>
        <v>390</v>
      </c>
      <c r="P301" s="50" t="e">
        <f>VLOOKUP(C301,Adultes!$C$2:$O$806,13,FALSE)</f>
        <v>#N/A</v>
      </c>
      <c r="Q301" s="14">
        <f t="shared" si="17"/>
        <v>2</v>
      </c>
      <c r="R301" t="e">
        <f>VLOOKUP(C301,Adultes!$C$2:$P$806,14,FALSE)</f>
        <v>#N/A</v>
      </c>
    </row>
    <row r="302" spans="1:18" x14ac:dyDescent="0.25">
      <c r="A302" s="72">
        <v>391</v>
      </c>
      <c r="B302">
        <v>4101</v>
      </c>
      <c r="C302" t="s">
        <v>3179</v>
      </c>
      <c r="D302" t="s">
        <v>3463</v>
      </c>
      <c r="E302" t="s">
        <v>3464</v>
      </c>
      <c r="F302">
        <v>2</v>
      </c>
      <c r="G302" t="s">
        <v>978</v>
      </c>
      <c r="J302" s="67">
        <v>1</v>
      </c>
      <c r="N302" s="14">
        <f>VLOOKUP(C302,Bilan!$B$4:$D$1469,3,FALSE)</f>
        <v>4101</v>
      </c>
      <c r="O302" s="14">
        <f t="shared" si="19"/>
        <v>391</v>
      </c>
      <c r="P302" s="50" t="e">
        <f>VLOOKUP(C302,Adultes!$C$2:$O$806,13,FALSE)</f>
        <v>#N/A</v>
      </c>
      <c r="Q302" s="14">
        <f t="shared" si="17"/>
        <v>2</v>
      </c>
    </row>
    <row r="303" spans="1:18" x14ac:dyDescent="0.25">
      <c r="A303" s="72">
        <v>392</v>
      </c>
      <c r="B303">
        <v>4422</v>
      </c>
      <c r="C303" t="str">
        <f>[7]A!$D809</f>
        <v>POTIER FREDERIC</v>
      </c>
      <c r="D303" t="str">
        <f>[7]A!$F809</f>
        <v>ETOILE CYCLISTE TOURCOING</v>
      </c>
      <c r="E303" t="str">
        <f>[7]A!$J809</f>
        <v>05999067448</v>
      </c>
      <c r="F303">
        <v>2</v>
      </c>
      <c r="G303" t="str">
        <f>VLOOKUP(C303,[7]A!$D$2:$H$1235,5,FALSE)</f>
        <v>Adulte Masculin 50/59 ans</v>
      </c>
      <c r="N303" s="14">
        <f>VLOOKUP(C303,Bilan!$B$4:$D$1469,3,FALSE)</f>
        <v>4422</v>
      </c>
      <c r="O303" s="14">
        <f t="shared" si="19"/>
        <v>392</v>
      </c>
      <c r="P303" s="50" t="e">
        <f>VLOOKUP(C303,Adultes!$C$2:$O$806,13,FALSE)</f>
        <v>#N/A</v>
      </c>
      <c r="Q303" s="14">
        <f t="shared" si="17"/>
        <v>2</v>
      </c>
      <c r="R303" t="e">
        <f>VLOOKUP(C303,Adultes!$C$2:$P$806,14,FALSE)</f>
        <v>#N/A</v>
      </c>
    </row>
    <row r="304" spans="1:18" x14ac:dyDescent="0.25">
      <c r="A304" s="72">
        <v>393</v>
      </c>
      <c r="B304">
        <v>4483</v>
      </c>
      <c r="C304" t="str">
        <f>[7]A!$D1123</f>
        <v>RENNUIT BENOIT</v>
      </c>
      <c r="D304" t="str">
        <f>[7]A!$F1123</f>
        <v>NOEUX VELO CLUB NOEUXOIS</v>
      </c>
      <c r="E304" t="str">
        <f>[7]A!$J1123</f>
        <v>06297092249</v>
      </c>
      <c r="F304">
        <v>2</v>
      </c>
      <c r="G304" t="str">
        <f>VLOOKUP(C304,[7]A!$D$2:$H$1235,5,FALSE)</f>
        <v>Adulte Masculin 40/49 ans</v>
      </c>
      <c r="N304" s="14">
        <f>VLOOKUP(C304,Bilan!$B$4:$D$1469,3,FALSE)</f>
        <v>4483</v>
      </c>
      <c r="O304" s="14">
        <f t="shared" si="19"/>
        <v>393</v>
      </c>
      <c r="P304" s="50" t="e">
        <f>VLOOKUP(C304,Adultes!$C$2:$O$806,13,FALSE)</f>
        <v>#N/A</v>
      </c>
      <c r="Q304" s="14">
        <f t="shared" si="17"/>
        <v>2</v>
      </c>
      <c r="R304" t="e">
        <f>VLOOKUP(C304,Adultes!$C$2:$P$806,14,FALSE)</f>
        <v>#N/A</v>
      </c>
    </row>
    <row r="305" spans="1:18" x14ac:dyDescent="0.25">
      <c r="A305" s="72">
        <v>394</v>
      </c>
      <c r="B305">
        <v>4442</v>
      </c>
      <c r="C305" t="str">
        <f>[7]A!$D575</f>
        <v>LAGNEAU PASCAL</v>
      </c>
      <c r="D305" t="str">
        <f>[7]A!$F575</f>
        <v>VTT  CLUB PONT SUR SAMBRE</v>
      </c>
      <c r="E305" t="str">
        <f>[7]A!$J575</f>
        <v>05999017088</v>
      </c>
      <c r="F305">
        <v>2</v>
      </c>
      <c r="G305" t="str">
        <f>VLOOKUP(C305,[7]A!$D$2:$H$1235,5,FALSE)</f>
        <v>Adulte Masculin 60 ans et plus</v>
      </c>
      <c r="N305" s="14">
        <f>VLOOKUP(C305,Bilan!$B$4:$D$1469,3,FALSE)</f>
        <v>4442</v>
      </c>
      <c r="O305" s="14">
        <f t="shared" ref="O305:O311" si="20">A305</f>
        <v>394</v>
      </c>
      <c r="P305" s="50" t="e">
        <f>VLOOKUP(C305,Adultes!$C$2:$O$806,13,FALSE)</f>
        <v>#N/A</v>
      </c>
      <c r="Q305" s="14">
        <f t="shared" si="17"/>
        <v>2</v>
      </c>
      <c r="R305" t="e">
        <f>VLOOKUP(C305,Adultes!$C$2:$P$806,14,FALSE)</f>
        <v>#N/A</v>
      </c>
    </row>
    <row r="306" spans="1:18" x14ac:dyDescent="0.25">
      <c r="A306" s="72">
        <v>395</v>
      </c>
      <c r="F306">
        <v>2</v>
      </c>
      <c r="O306" s="14">
        <f t="shared" si="20"/>
        <v>395</v>
      </c>
      <c r="Q306" s="14">
        <f t="shared" si="17"/>
        <v>2</v>
      </c>
    </row>
    <row r="307" spans="1:18" x14ac:dyDescent="0.25">
      <c r="A307" s="72">
        <v>396</v>
      </c>
      <c r="B307">
        <v>4380</v>
      </c>
      <c r="C307" t="str">
        <f>[7]A!$D273</f>
        <v>DELATTRE PATRICE</v>
      </c>
      <c r="D307" t="str">
        <f>[7]A!$F273</f>
        <v>VELO CLUB DE L'ESCAUT ANZIN</v>
      </c>
      <c r="E307" t="str">
        <f>[7]A!$J273</f>
        <v>05999112478</v>
      </c>
      <c r="F307">
        <v>2</v>
      </c>
      <c r="G307" t="str">
        <f>VLOOKUP(C307,[7]A!$D$2:$H$1235,5,FALSE)</f>
        <v>Adulte Masculin 50/59 ans</v>
      </c>
      <c r="N307" s="14">
        <f>VLOOKUP(C307,Bilan!$B$4:$D$1469,3,FALSE)</f>
        <v>4380</v>
      </c>
      <c r="O307" s="14">
        <f t="shared" si="20"/>
        <v>396</v>
      </c>
      <c r="P307" s="50" t="e">
        <f>VLOOKUP(C307,Adultes!$C$2:$O$806,13,FALSE)</f>
        <v>#N/A</v>
      </c>
      <c r="Q307" s="14">
        <f t="shared" si="17"/>
        <v>2</v>
      </c>
      <c r="R307" t="e">
        <f>VLOOKUP(C307,Adultes!$C$2:$P$806,14,FALSE)</f>
        <v>#N/A</v>
      </c>
    </row>
    <row r="308" spans="1:18" x14ac:dyDescent="0.25">
      <c r="A308" s="72">
        <v>397</v>
      </c>
      <c r="B308">
        <v>2215</v>
      </c>
      <c r="C308" t="str">
        <f>[7]A!$D1163</f>
        <v>DEURBROECK KRIS</v>
      </c>
      <c r="D308" t="str">
        <f>[7]A!$F1163</f>
        <v>UNION SPORTIVE SAINT ANDRE</v>
      </c>
      <c r="E308" t="str">
        <f>[7]A!$J1163</f>
        <v>05999067467</v>
      </c>
      <c r="F308">
        <v>2</v>
      </c>
      <c r="G308" t="str">
        <f>VLOOKUP(C308,[7]A!$D$2:$H$1235,5,FALSE)</f>
        <v>Adulte Masculin 50/59 ans</v>
      </c>
      <c r="J308" s="67">
        <v>1</v>
      </c>
      <c r="N308" s="14">
        <f>VLOOKUP(C308,Bilan!$B$4:$D$1469,3,FALSE)</f>
        <v>2215</v>
      </c>
      <c r="O308" s="14">
        <f t="shared" si="20"/>
        <v>397</v>
      </c>
      <c r="P308" s="50">
        <f>VLOOKUP(C308,Adultes!$C$2:$O$806,13,FALSE)</f>
        <v>267</v>
      </c>
      <c r="Q308" s="14">
        <f t="shared" si="17"/>
        <v>2</v>
      </c>
      <c r="R308" t="str">
        <f>VLOOKUP(C308,Adultes!$C$2:$P$806,14,FALSE)</f>
        <v>2</v>
      </c>
    </row>
    <row r="309" spans="1:18" x14ac:dyDescent="0.25">
      <c r="A309" s="72">
        <v>398</v>
      </c>
      <c r="B309">
        <v>7046</v>
      </c>
      <c r="C309" t="str">
        <f>[7]A!$D642</f>
        <v>LELUBRE THIBAULT</v>
      </c>
      <c r="D309" t="str">
        <f>[7]A!$F642</f>
        <v>UNION CYCLISTE SOLRE LE CHATEAU</v>
      </c>
      <c r="E309" t="str">
        <f>[7]A!$J642</f>
        <v>05999109064</v>
      </c>
      <c r="F309">
        <v>2</v>
      </c>
      <c r="G309" t="str">
        <f>VLOOKUP(C309,[7]A!$D$2:$H$1235,5,FALSE)</f>
        <v>Adulte Masculin 17/19 ans</v>
      </c>
      <c r="J309" s="67">
        <v>1</v>
      </c>
      <c r="N309" s="14">
        <f>VLOOKUP(C309,Bilan!$B$4:$D$1469,3,FALSE)</f>
        <v>7046</v>
      </c>
      <c r="O309" s="14">
        <f t="shared" si="20"/>
        <v>398</v>
      </c>
      <c r="P309" s="50" t="e">
        <f>VLOOKUP(C309,Adultes!$C$2:$O$806,13,FALSE)</f>
        <v>#N/A</v>
      </c>
      <c r="Q309" s="14">
        <f t="shared" si="17"/>
        <v>2</v>
      </c>
      <c r="R309" t="e">
        <f>VLOOKUP(C309,Adultes!$C$2:$P$806,14,FALSE)</f>
        <v>#N/A</v>
      </c>
    </row>
    <row r="310" spans="1:18" x14ac:dyDescent="0.25">
      <c r="A310" s="72">
        <v>399</v>
      </c>
      <c r="B310">
        <v>7108</v>
      </c>
      <c r="C310" t="str">
        <f>[7]A!$D772</f>
        <v>PARENT TOM</v>
      </c>
      <c r="D310" t="str">
        <f>[7]A!$F772</f>
        <v>AS HELLEMMES CYCLISME</v>
      </c>
      <c r="E310" t="str">
        <f>[7]A!$J772</f>
        <v>05999012875</v>
      </c>
      <c r="F310">
        <v>2</v>
      </c>
      <c r="G310" t="str">
        <f>VLOOKUP(C310,[7]A!$D$2:$H$1235,5,FALSE)</f>
        <v>Adulte Masculin 20/29 ans</v>
      </c>
      <c r="J310" s="67">
        <v>1</v>
      </c>
      <c r="N310" s="14">
        <f>VLOOKUP(C310,Bilan!$B$4:$D$1469,3,FALSE)</f>
        <v>7108</v>
      </c>
      <c r="O310" s="14">
        <f t="shared" si="20"/>
        <v>399</v>
      </c>
      <c r="P310" s="50" t="e">
        <f>VLOOKUP(C310,Adultes!$C$2:$O$806,13,FALSE)</f>
        <v>#N/A</v>
      </c>
      <c r="Q310" s="14">
        <f t="shared" si="17"/>
        <v>2</v>
      </c>
      <c r="R310" t="e">
        <f>VLOOKUP(C310,Adultes!$C$2:$P$806,14,FALSE)</f>
        <v>#N/A</v>
      </c>
    </row>
    <row r="311" spans="1:18" x14ac:dyDescent="0.25">
      <c r="A311" s="72">
        <v>400</v>
      </c>
      <c r="B311">
        <v>144392</v>
      </c>
      <c r="C311" t="str">
        <f>[7]A!$D854</f>
        <v>ROULY ALEXIS</v>
      </c>
      <c r="D311" t="str">
        <f>[7]A!$F854</f>
        <v>TEAM BOUSIES</v>
      </c>
      <c r="E311" t="str">
        <f>[7]A!$J854</f>
        <v>05999124737</v>
      </c>
      <c r="F311">
        <v>2</v>
      </c>
      <c r="G311" t="str">
        <f>VLOOKUP(C311,[7]A!$D$2:$H$1235,5,FALSE)</f>
        <v>Adulte Masculin 20/29 ans</v>
      </c>
      <c r="J311" s="67">
        <v>1</v>
      </c>
      <c r="N311" s="14">
        <f>VLOOKUP(C311,Bilan!$B$4:$D$1469,3,FALSE)</f>
        <v>144392</v>
      </c>
      <c r="O311" s="14">
        <f t="shared" si="20"/>
        <v>400</v>
      </c>
      <c r="P311" s="50">
        <f>VLOOKUP(C311,Adultes!$C$2:$O$806,13,FALSE)</f>
        <v>11</v>
      </c>
      <c r="Q311" s="14">
        <f t="shared" si="17"/>
        <v>2</v>
      </c>
      <c r="R311" t="str">
        <f>VLOOKUP(C311,Adultes!$C$2:$P$806,14,FALSE)</f>
        <v>1</v>
      </c>
    </row>
    <row r="312" spans="1:18" x14ac:dyDescent="0.25">
      <c r="A312" s="101">
        <v>401</v>
      </c>
      <c r="B312">
        <v>2543</v>
      </c>
      <c r="C312" t="str">
        <f>[7]A!$D248</f>
        <v>DEBONNET JULIEN</v>
      </c>
      <c r="D312" t="str">
        <f>[7]A!$F248</f>
        <v>ENTENTE SPORTIVE ENFANTS DE GAYANT (ESEG) DOUAI</v>
      </c>
      <c r="E312" t="str">
        <f>[7]A!$J248</f>
        <v>05999126371</v>
      </c>
      <c r="F312">
        <v>2</v>
      </c>
      <c r="G312" t="str">
        <f>VLOOKUP(C312,[7]A!$D$2:$H$1235,5,FALSE)</f>
        <v>Adulte Masculin 17/19 ans</v>
      </c>
      <c r="N312" s="14">
        <f>VLOOKUP(C312,Bilan!$B$4:$D$1469,3,FALSE)</f>
        <v>2543</v>
      </c>
      <c r="O312" s="14">
        <f>A312</f>
        <v>401</v>
      </c>
      <c r="P312" s="50" t="e">
        <f>VLOOKUP(C312,Adultes!$C$2:$O$806,13,FALSE)</f>
        <v>#N/A</v>
      </c>
      <c r="Q312" s="14">
        <f t="shared" si="17"/>
        <v>2</v>
      </c>
      <c r="R312" t="e">
        <f>VLOOKUP(C312,Adultes!$C$2:$P$806,14,FALSE)</f>
        <v>#N/A</v>
      </c>
    </row>
    <row r="313" spans="1:18" x14ac:dyDescent="0.25">
      <c r="A313" s="101">
        <v>402</v>
      </c>
      <c r="B313">
        <v>7111</v>
      </c>
      <c r="C313" t="str">
        <f>[7]A!$D1015</f>
        <v>BASTIN CYRIL</v>
      </c>
      <c r="D313" t="str">
        <f>[7]A!$F1015</f>
        <v>THELUS TEAM UNIS-VERT VTT</v>
      </c>
      <c r="E313" t="str">
        <f>[7]A!$J1015</f>
        <v>06260032876</v>
      </c>
      <c r="F313">
        <v>2</v>
      </c>
      <c r="G313" t="str">
        <f>VLOOKUP(C313,[7]A!$D$2:$H$1235,5,FALSE)</f>
        <v>Adulte Masculin 30/39 ans</v>
      </c>
      <c r="N313" s="14">
        <f>VLOOKUP(C313,Bilan!$B$4:$D$1469,3,FALSE)</f>
        <v>7111</v>
      </c>
      <c r="O313" s="14">
        <f t="shared" ref="O313:O318" si="21">A313</f>
        <v>402</v>
      </c>
      <c r="P313" s="50" t="e">
        <f>VLOOKUP(C313,Adultes!$C$2:$O$806,13,FALSE)</f>
        <v>#N/A</v>
      </c>
      <c r="Q313" s="14">
        <f t="shared" si="17"/>
        <v>2</v>
      </c>
      <c r="R313" t="e">
        <f>VLOOKUP(C313,Adultes!$C$2:$P$806,14,FALSE)</f>
        <v>#N/A</v>
      </c>
    </row>
    <row r="314" spans="1:18" x14ac:dyDescent="0.25">
      <c r="A314" s="101">
        <v>403</v>
      </c>
      <c r="B314">
        <v>2586</v>
      </c>
      <c r="C314" t="str">
        <f>[7]A!$D64</f>
        <v>BIANCUCCI GIOVANNI</v>
      </c>
      <c r="D314" t="str">
        <f>[7]A!$F64</f>
        <v>ASSOCIATION SPORTIVE VELOCIPEDIQUE LA LONGUEVILLE</v>
      </c>
      <c r="E314" t="str">
        <f>[7]A!$J64</f>
        <v>05999126960</v>
      </c>
      <c r="F314">
        <v>2</v>
      </c>
      <c r="G314" t="str">
        <f>VLOOKUP(C314,[7]A!$D$2:$H$1235,5,FALSE)</f>
        <v>Adulte Masculin 50/59 ans</v>
      </c>
      <c r="N314" s="14">
        <f>VLOOKUP(C314,Bilan!$B$4:$D$1469,3,FALSE)</f>
        <v>2586</v>
      </c>
      <c r="O314" s="14">
        <f t="shared" si="21"/>
        <v>403</v>
      </c>
      <c r="P314" s="50" t="e">
        <f>VLOOKUP(C314,Adultes!$C$2:$O$806,13,FALSE)</f>
        <v>#N/A</v>
      </c>
      <c r="Q314" s="14">
        <f t="shared" si="17"/>
        <v>2</v>
      </c>
      <c r="R314" t="e">
        <f>VLOOKUP(C314,Adultes!$C$2:$P$806,14,FALSE)</f>
        <v>#N/A</v>
      </c>
    </row>
    <row r="315" spans="1:18" x14ac:dyDescent="0.25">
      <c r="A315" s="101">
        <v>404</v>
      </c>
      <c r="B315">
        <v>7088</v>
      </c>
      <c r="C315" t="str">
        <f>[7]A!$D811</f>
        <v>POUBLANG CYRILLE</v>
      </c>
      <c r="D315" t="str">
        <f>[7]A!$F811</f>
        <v>CYCLO CLUB BERGUES</v>
      </c>
      <c r="E315" t="str">
        <f>[7]A!$J811</f>
        <v>05999062292</v>
      </c>
      <c r="F315">
        <v>2</v>
      </c>
      <c r="G315" t="str">
        <f>VLOOKUP(C315,[7]A!$D$2:$H$1235,5,FALSE)</f>
        <v>Adulte Masculin 30/39 ans</v>
      </c>
      <c r="N315" s="14">
        <f>VLOOKUP(C315,Bilan!$B$4:$D$1469,3,FALSE)</f>
        <v>7088</v>
      </c>
      <c r="O315" s="14">
        <f t="shared" si="21"/>
        <v>404</v>
      </c>
      <c r="P315" s="50" t="e">
        <f>VLOOKUP(C315,Adultes!$C$2:$O$806,13,FALSE)</f>
        <v>#N/A</v>
      </c>
      <c r="Q315" s="14">
        <f t="shared" si="17"/>
        <v>2</v>
      </c>
      <c r="R315" t="e">
        <f>VLOOKUP(C315,Adultes!$C$2:$P$806,14,FALSE)</f>
        <v>#N/A</v>
      </c>
    </row>
    <row r="316" spans="1:18" x14ac:dyDescent="0.25">
      <c r="A316" s="101">
        <v>405</v>
      </c>
      <c r="B316">
        <v>2313</v>
      </c>
      <c r="C316" t="str">
        <f>[7]A!$D1197</f>
        <v>DUBRULE LAURENT</v>
      </c>
      <c r="D316" t="str">
        <f>[7]A!$F1197</f>
        <v>ENTENTE SPORTIVE ENFANTS DE GAYANT (ESEG) DOUAI</v>
      </c>
      <c r="E316">
        <f>[7]A!$J1224</f>
        <v>0</v>
      </c>
      <c r="F316">
        <v>2</v>
      </c>
      <c r="G316" t="str">
        <f>VLOOKUP(C316,[7]A!$D$2:$H$1235,5,FALSE)</f>
        <v>Adulte Masculin 40/49 ans</v>
      </c>
      <c r="J316" s="67">
        <v>1</v>
      </c>
      <c r="N316" s="14">
        <f>VLOOKUP(C316,Bilan!$B$4:$D$1469,3,FALSE)</f>
        <v>2313</v>
      </c>
      <c r="O316" s="14">
        <f t="shared" si="21"/>
        <v>405</v>
      </c>
      <c r="P316" s="50" t="e">
        <f>VLOOKUP(C316,Adultes!$C$2:$O$806,13,FALSE)</f>
        <v>#N/A</v>
      </c>
      <c r="Q316" s="14">
        <f t="shared" si="17"/>
        <v>2</v>
      </c>
      <c r="R316" t="e">
        <f>VLOOKUP(C316,Adultes!$C$2:$P$806,14,FALSE)</f>
        <v>#N/A</v>
      </c>
    </row>
    <row r="317" spans="1:18" x14ac:dyDescent="0.25">
      <c r="A317" s="101">
        <v>406</v>
      </c>
      <c r="B317">
        <v>7093</v>
      </c>
      <c r="C317" t="str">
        <f>[7]A!$D140</f>
        <v>CANAA VALENTIN</v>
      </c>
      <c r="D317" t="str">
        <f>[7]A!$F140</f>
        <v>VELO CLUB UNION HALLUIN</v>
      </c>
      <c r="E317" t="str">
        <f>[7]A!$J140</f>
        <v>05999127649</v>
      </c>
      <c r="F317">
        <v>2</v>
      </c>
      <c r="G317" t="str">
        <f>VLOOKUP(C317,[7]A!$D$2:$H$1235,5,FALSE)</f>
        <v>Adulte Masculin 17/19 ans</v>
      </c>
      <c r="N317" s="14">
        <f>VLOOKUP(C317,Bilan!$B$4:$D$1469,3,FALSE)</f>
        <v>7093</v>
      </c>
      <c r="O317" s="14">
        <f t="shared" si="21"/>
        <v>406</v>
      </c>
      <c r="P317" s="50" t="e">
        <f>VLOOKUP(C317,Adultes!$C$2:$O$806,13,FALSE)</f>
        <v>#N/A</v>
      </c>
      <c r="Q317" s="14">
        <f t="shared" si="17"/>
        <v>2</v>
      </c>
      <c r="R317" t="e">
        <f>VLOOKUP(C317,Adultes!$C$2:$P$806,14,FALSE)</f>
        <v>#N/A</v>
      </c>
    </row>
    <row r="318" spans="1:18" x14ac:dyDescent="0.25">
      <c r="A318" s="101">
        <v>407</v>
      </c>
      <c r="B318">
        <v>4441</v>
      </c>
      <c r="C318" t="str">
        <f>[7]A!$D972</f>
        <v>VANONE FRANCK</v>
      </c>
      <c r="D318" t="str">
        <f>[7]A!$F972</f>
        <v>LA PEDALE MADELEINOISE</v>
      </c>
      <c r="E318" t="str">
        <f>[7]A!$J972</f>
        <v>05996223430</v>
      </c>
      <c r="F318">
        <v>2</v>
      </c>
      <c r="G318" t="str">
        <f>VLOOKUP(C318,[7]A!$D$2:$H$1235,5,FALSE)</f>
        <v>Adulte Masculin 30/39 ans</v>
      </c>
      <c r="N318" s="14">
        <f>VLOOKUP(C318,Bilan!$B$4:$D$1469,3,FALSE)</f>
        <v>4441</v>
      </c>
      <c r="O318" s="14">
        <f t="shared" si="21"/>
        <v>407</v>
      </c>
      <c r="P318" s="50" t="e">
        <f>VLOOKUP(C318,Adultes!$C$2:$O$806,13,FALSE)</f>
        <v>#N/A</v>
      </c>
      <c r="Q318" s="14">
        <f t="shared" si="17"/>
        <v>2</v>
      </c>
      <c r="R318" t="e">
        <f>VLOOKUP(C318,Adultes!$C$2:$P$806,14,FALSE)</f>
        <v>#N/A</v>
      </c>
    </row>
    <row r="319" spans="1:18" x14ac:dyDescent="0.25">
      <c r="A319" s="101">
        <v>409</v>
      </c>
      <c r="B319">
        <v>7003</v>
      </c>
      <c r="C319" t="str">
        <f>[7]A!$D1190</f>
        <v>HUMSKI RÉMI</v>
      </c>
      <c r="D319" t="str">
        <f>[7]A!$F1190</f>
        <v>VELO CLUB ROUBAIX</v>
      </c>
      <c r="E319" t="s">
        <v>3549</v>
      </c>
      <c r="F319">
        <v>2</v>
      </c>
      <c r="G319" t="s">
        <v>971</v>
      </c>
      <c r="N319" s="14">
        <f>VLOOKUP(C319,Bilan!$B$4:$D$1469,3,FALSE)</f>
        <v>7003</v>
      </c>
      <c r="O319" s="14">
        <f t="shared" ref="O319:O329" si="22">A319</f>
        <v>409</v>
      </c>
      <c r="P319" s="50" t="e">
        <f>VLOOKUP(C319,Adultes!$C$2:$O$806,13,FALSE)</f>
        <v>#N/A</v>
      </c>
      <c r="Q319" s="14">
        <f t="shared" si="17"/>
        <v>2</v>
      </c>
      <c r="R319" t="e">
        <f>VLOOKUP(C319,Adultes!$C$2:$P$806,14,FALSE)</f>
        <v>#N/A</v>
      </c>
    </row>
    <row r="320" spans="1:18" x14ac:dyDescent="0.25">
      <c r="A320" s="101">
        <v>410</v>
      </c>
      <c r="B320">
        <v>4355</v>
      </c>
      <c r="C320" t="str">
        <f>[7]A!$D780</f>
        <v>PECQUEUR JEAN-MICHEL</v>
      </c>
      <c r="D320" t="str">
        <f>[7]A!$F780</f>
        <v>CYCLO CLUB ORCHIES</v>
      </c>
      <c r="E320" t="str">
        <f>[7]A!$J780</f>
        <v>05996224453</v>
      </c>
      <c r="F320">
        <v>2</v>
      </c>
      <c r="G320" t="str">
        <f>VLOOKUP(C320,[7]A!$D$2:$H$1235,5,FALSE)</f>
        <v>Adulte Masculin 50/59 ans</v>
      </c>
      <c r="N320" s="14" t="e">
        <f>VLOOKUP(C320,Bilan!$B$4:$D$1469,3,FALSE)</f>
        <v>#N/A</v>
      </c>
      <c r="O320" s="14">
        <f t="shared" si="22"/>
        <v>410</v>
      </c>
      <c r="P320" s="50" t="e">
        <f>VLOOKUP(C320,Adultes!$C$2:$O$806,13,FALSE)</f>
        <v>#N/A</v>
      </c>
      <c r="Q320" s="14">
        <f t="shared" si="17"/>
        <v>2</v>
      </c>
      <c r="R320" t="e">
        <f>VLOOKUP(C320,Adultes!$C$2:$P$806,14,FALSE)</f>
        <v>#N/A</v>
      </c>
    </row>
    <row r="321" spans="1:18" x14ac:dyDescent="0.25">
      <c r="A321" s="101">
        <v>411</v>
      </c>
      <c r="B321">
        <v>7113</v>
      </c>
      <c r="C321" t="str">
        <f>[7]A!$D788</f>
        <v>PETIT OLIVIER</v>
      </c>
      <c r="D321" t="str">
        <f>[7]A!$F788</f>
        <v>ESPOIR CYCLISTE WAMBRECHIES MARQUETTE</v>
      </c>
      <c r="E321" t="str">
        <f>[7]A!$J788</f>
        <v>05996223313</v>
      </c>
      <c r="F321">
        <v>2</v>
      </c>
      <c r="G321" t="str">
        <f>VLOOKUP(C321,[7]A!$D$2:$H$1235,5,FALSE)</f>
        <v>Adulte Masculin 40/49 ans</v>
      </c>
      <c r="N321" s="14">
        <f>VLOOKUP(C321,Bilan!$B$4:$D$1469,3,FALSE)</f>
        <v>7113</v>
      </c>
      <c r="O321" s="14">
        <f t="shared" si="22"/>
        <v>411</v>
      </c>
      <c r="P321" s="50" t="e">
        <f>VLOOKUP(C321,Adultes!$C$2:$O$806,13,FALSE)</f>
        <v>#N/A</v>
      </c>
      <c r="Q321" s="14">
        <f t="shared" si="17"/>
        <v>2</v>
      </c>
      <c r="R321" t="e">
        <f>VLOOKUP(C321,Adultes!$C$2:$P$806,14,FALSE)</f>
        <v>#N/A</v>
      </c>
    </row>
    <row r="322" spans="1:18" x14ac:dyDescent="0.25">
      <c r="A322" s="101">
        <v>412</v>
      </c>
      <c r="B322">
        <v>2567</v>
      </c>
      <c r="C322" t="str">
        <f>[7]A!$D465</f>
        <v>GILLOEN STEPHANE</v>
      </c>
      <c r="D322" t="str">
        <f>[7]A!$F465</f>
        <v>UNION CYCLISTE WATTIGNIES</v>
      </c>
      <c r="E322" t="str">
        <f>[7]A!$J465</f>
        <v>05999065112</v>
      </c>
      <c r="F322">
        <v>2</v>
      </c>
      <c r="G322" t="str">
        <f>VLOOKUP(C322,[7]A!$D$2:$H$1235,5,FALSE)</f>
        <v>Adulte Masculin 50/59 ans</v>
      </c>
      <c r="N322" s="14">
        <f>VLOOKUP(C322,Bilan!$B$4:$D$1469,3,FALSE)</f>
        <v>2567</v>
      </c>
      <c r="O322" s="14">
        <f>A322</f>
        <v>412</v>
      </c>
      <c r="P322" s="50" t="e">
        <f>VLOOKUP(C322,Adultes!$C$2:$O$806,13,FALSE)</f>
        <v>#N/A</v>
      </c>
      <c r="Q322" s="14">
        <f t="shared" si="17"/>
        <v>2</v>
      </c>
      <c r="R322" t="e">
        <f>VLOOKUP(C322,Adultes!$C$2:$P$806,14,FALSE)</f>
        <v>#N/A</v>
      </c>
    </row>
    <row r="323" spans="1:18" x14ac:dyDescent="0.25">
      <c r="A323" s="101">
        <v>413</v>
      </c>
      <c r="B323">
        <v>2374</v>
      </c>
      <c r="C323" t="str">
        <f>[7]A!$D1087</f>
        <v>HELLEBOIS ALAIN</v>
      </c>
      <c r="D323" t="str">
        <f>[7]A!$F1087</f>
        <v>CLUB CYCLISTE D'ISBERGUES MOLINGHEM</v>
      </c>
      <c r="E323" t="str">
        <f>[7]A!$J1087</f>
        <v>06240143251</v>
      </c>
      <c r="F323">
        <v>2</v>
      </c>
      <c r="G323" t="str">
        <f>VLOOKUP(C323,[7]A!$D$2:$H$1235,5,FALSE)</f>
        <v>Adulte Masculin 50/59 ans</v>
      </c>
      <c r="N323" s="14">
        <f>VLOOKUP(C323,Bilan!$B$4:$D$1469,3,FALSE)</f>
        <v>2374</v>
      </c>
      <c r="O323" s="14">
        <f>A323</f>
        <v>413</v>
      </c>
      <c r="P323" s="50" t="e">
        <f>VLOOKUP(C323,Adultes!$C$2:$O$806,13,FALSE)</f>
        <v>#N/A</v>
      </c>
      <c r="Q323" s="14">
        <f t="shared" ref="Q323:Q386" si="23">F323</f>
        <v>2</v>
      </c>
      <c r="R323" t="e">
        <f>VLOOKUP(C323,Adultes!$C$2:$P$806,14,FALSE)</f>
        <v>#N/A</v>
      </c>
    </row>
    <row r="324" spans="1:18" x14ac:dyDescent="0.25">
      <c r="A324" s="101">
        <v>414</v>
      </c>
      <c r="B324">
        <v>4466</v>
      </c>
      <c r="C324" t="str">
        <f>[7]A!$D553</f>
        <v>JOUY QUENTIN</v>
      </c>
      <c r="D324" t="str">
        <f>[7]A!$F553</f>
        <v>LINSELLES CYCLISME</v>
      </c>
      <c r="E324" t="str">
        <f>[7]A!$J553</f>
        <v>05999127024</v>
      </c>
      <c r="F324">
        <v>2</v>
      </c>
      <c r="G324" t="str">
        <f>VLOOKUP(C324,[7]A!$D$2:$H$1235,5,FALSE)</f>
        <v>Adulte Masculin 20/29 ans</v>
      </c>
      <c r="J324" s="67">
        <v>1</v>
      </c>
      <c r="N324" s="14">
        <f>VLOOKUP(C324,Bilan!$B$4:$D$1469,3,FALSE)</f>
        <v>4466</v>
      </c>
      <c r="O324" s="14">
        <f>A324</f>
        <v>414</v>
      </c>
      <c r="P324" s="50" t="e">
        <f>VLOOKUP(C324,Adultes!$C$2:$O$806,13,FALSE)</f>
        <v>#N/A</v>
      </c>
      <c r="Q324" s="14">
        <f t="shared" si="23"/>
        <v>2</v>
      </c>
      <c r="R324" t="e">
        <f>VLOOKUP(C324,Adultes!$C$2:$P$806,14,FALSE)</f>
        <v>#N/A</v>
      </c>
    </row>
    <row r="325" spans="1:18" x14ac:dyDescent="0.25">
      <c r="A325" s="101">
        <v>415</v>
      </c>
      <c r="B325">
        <v>2443</v>
      </c>
      <c r="C325" t="str">
        <f>[7]A!$D1180</f>
        <v>HEULERS FLORIAN</v>
      </c>
      <c r="D325" t="str">
        <f>[7]A!$F1180</f>
        <v>CAMPHIN EN CAREMBAULT CYCLING TEAM</v>
      </c>
      <c r="E325" t="str">
        <f>[7]A!$J1180</f>
        <v>05999124703</v>
      </c>
      <c r="F325">
        <v>2</v>
      </c>
      <c r="G325" t="str">
        <f>VLOOKUP(C325,[7]A!$D$2:$H$1235,5,FALSE)</f>
        <v>Adulte Masculin 20/29 ans</v>
      </c>
      <c r="J325" s="67">
        <v>1</v>
      </c>
      <c r="N325" s="14">
        <f>VLOOKUP(C325,Bilan!$B$4:$D$1469,3,FALSE)</f>
        <v>2443</v>
      </c>
      <c r="O325" s="14">
        <f>A325</f>
        <v>415</v>
      </c>
      <c r="P325" s="50" t="e">
        <f>VLOOKUP(C325,Adultes!$C$2:$O$806,13,FALSE)</f>
        <v>#N/A</v>
      </c>
      <c r="Q325" s="14">
        <f t="shared" si="23"/>
        <v>2</v>
      </c>
      <c r="R325" t="e">
        <f>VLOOKUP(C325,Adultes!$C$2:$P$806,14,FALSE)</f>
        <v>#N/A</v>
      </c>
    </row>
    <row r="326" spans="1:18" x14ac:dyDescent="0.25">
      <c r="A326" s="101">
        <v>416</v>
      </c>
      <c r="B326">
        <v>7077</v>
      </c>
      <c r="C326" t="str">
        <f>[7]A!$D160</f>
        <v>CATELLA CLAUDIO</v>
      </c>
      <c r="D326" t="str">
        <f>[7]A!$F160</f>
        <v>ASSOCIATION SPORTIVE VELOCIPEDIQUE LA LONGUEVILLE</v>
      </c>
      <c r="E326" t="str">
        <f>[7]A!$J160</f>
        <v>05999121005</v>
      </c>
      <c r="F326">
        <v>2</v>
      </c>
      <c r="G326" t="str">
        <f>VLOOKUP(C326,[7]A!$D$2:$H$1235,5,FALSE)</f>
        <v>Adulte Masculin 40/49 ans</v>
      </c>
      <c r="N326" s="14">
        <f>VLOOKUP(C326,Bilan!$B$4:$D$1469,3,FALSE)</f>
        <v>7077</v>
      </c>
      <c r="O326" s="14">
        <f t="shared" si="22"/>
        <v>416</v>
      </c>
      <c r="P326" s="50" t="e">
        <f>VLOOKUP(C326,Adultes!$C$2:$O$806,13,FALSE)</f>
        <v>#N/A</v>
      </c>
      <c r="Q326" s="14">
        <f t="shared" si="23"/>
        <v>2</v>
      </c>
      <c r="R326" t="e">
        <f>VLOOKUP(C326,Adultes!$C$2:$P$806,14,FALSE)</f>
        <v>#N/A</v>
      </c>
    </row>
    <row r="327" spans="1:18" x14ac:dyDescent="0.25">
      <c r="A327" s="101">
        <v>417</v>
      </c>
      <c r="B327">
        <v>2418</v>
      </c>
      <c r="C327" t="str">
        <f>[7]A!$D264</f>
        <v>DEJARDIN CORENTIN</v>
      </c>
      <c r="D327" t="str">
        <f>[7]A!$F264</f>
        <v>CAMPHIN EN CAREMBAULT CYCLING TEAM</v>
      </c>
      <c r="E327" t="str">
        <f>[7]A!$J264</f>
        <v>05999124702</v>
      </c>
      <c r="F327">
        <v>2</v>
      </c>
      <c r="G327" t="str">
        <f>VLOOKUP(C327,[7]A!$D$2:$H$1235,5,FALSE)</f>
        <v>Adulte Masculin 17/19 ans</v>
      </c>
      <c r="N327" s="14">
        <f>VLOOKUP(C327,Bilan!$B$4:$D$1469,3,FALSE)</f>
        <v>2418</v>
      </c>
      <c r="O327" s="14">
        <f t="shared" si="22"/>
        <v>417</v>
      </c>
      <c r="P327" s="50" t="e">
        <f>VLOOKUP(C327,Adultes!$C$2:$O$806,13,FALSE)</f>
        <v>#N/A</v>
      </c>
      <c r="Q327" s="14">
        <f t="shared" si="23"/>
        <v>2</v>
      </c>
      <c r="R327" t="e">
        <f>VLOOKUP(C327,Adultes!$C$2:$P$806,14,FALSE)</f>
        <v>#N/A</v>
      </c>
    </row>
    <row r="328" spans="1:18" x14ac:dyDescent="0.25">
      <c r="A328" s="101">
        <v>418</v>
      </c>
      <c r="B328">
        <v>7061</v>
      </c>
      <c r="C328" t="str">
        <f>[7]A!$D239</f>
        <v>DAUMONT ANTOINE</v>
      </c>
      <c r="D328" t="str">
        <f>[7]A!$F239</f>
        <v>CYCLO CLUB CAMBRESIEN</v>
      </c>
      <c r="E328" t="str">
        <f>[7]A!$J239</f>
        <v>05999047604</v>
      </c>
      <c r="F328">
        <v>2</v>
      </c>
      <c r="G328" t="str">
        <f>VLOOKUP(C328,[7]A!$D$2:$H$1235,5,FALSE)</f>
        <v>Adulte Masculin 17/19 ans</v>
      </c>
      <c r="N328" s="14">
        <f>VLOOKUP(C328,Bilan!$B$4:$D$1469,3,FALSE)</f>
        <v>7061</v>
      </c>
      <c r="O328" s="14">
        <f t="shared" si="22"/>
        <v>418</v>
      </c>
      <c r="P328" s="50" t="e">
        <f>VLOOKUP(C328,Adultes!$C$2:$O$806,13,FALSE)</f>
        <v>#N/A</v>
      </c>
      <c r="Q328" s="14">
        <f t="shared" si="23"/>
        <v>2</v>
      </c>
      <c r="R328" t="e">
        <f>VLOOKUP(C328,Adultes!$C$2:$P$806,14,FALSE)</f>
        <v>#N/A</v>
      </c>
    </row>
    <row r="329" spans="1:18" x14ac:dyDescent="0.25">
      <c r="A329" s="101">
        <v>419</v>
      </c>
      <c r="B329">
        <v>144522</v>
      </c>
      <c r="C329" t="s">
        <v>1575</v>
      </c>
      <c r="D329" t="s">
        <v>53</v>
      </c>
      <c r="E329" t="s">
        <v>1576</v>
      </c>
      <c r="F329">
        <v>2</v>
      </c>
      <c r="G329" t="s">
        <v>998</v>
      </c>
      <c r="N329" s="14">
        <v>144522</v>
      </c>
      <c r="O329" s="14">
        <f t="shared" si="22"/>
        <v>419</v>
      </c>
      <c r="Q329" s="14">
        <f t="shared" si="23"/>
        <v>2</v>
      </c>
      <c r="R329" t="str">
        <f>VLOOKUP(C329,Adultes!$C$2:$P$806,14,FALSE)</f>
        <v>3</v>
      </c>
    </row>
    <row r="330" spans="1:18" x14ac:dyDescent="0.25">
      <c r="A330" s="101">
        <v>420</v>
      </c>
      <c r="B330">
        <v>1256</v>
      </c>
      <c r="C330" t="s">
        <v>321</v>
      </c>
      <c r="D330" t="s">
        <v>14</v>
      </c>
      <c r="E330" t="s">
        <v>1025</v>
      </c>
      <c r="F330">
        <v>2</v>
      </c>
      <c r="G330" t="s">
        <v>1016</v>
      </c>
      <c r="N330" s="14">
        <v>1256</v>
      </c>
      <c r="O330" s="14">
        <v>765</v>
      </c>
      <c r="P330" s="50">
        <v>242</v>
      </c>
      <c r="Q330" s="14">
        <f t="shared" si="23"/>
        <v>2</v>
      </c>
      <c r="R330" t="str">
        <f>VLOOKUP(C330,Adultes!$C$2:$P$806,14,FALSE)</f>
        <v>2</v>
      </c>
    </row>
    <row r="331" spans="1:18" x14ac:dyDescent="0.25">
      <c r="A331" s="101">
        <v>421</v>
      </c>
      <c r="B331">
        <v>2380</v>
      </c>
      <c r="C331" t="str">
        <f>[7]A!$D559</f>
        <v>KNOCKAERT JULIEN</v>
      </c>
      <c r="D331" t="str">
        <f>[7]A!$F559</f>
        <v>CLUB CYCLISTE VERLINGHEM</v>
      </c>
      <c r="E331" t="str">
        <f>[7]A!$J559</f>
        <v>05963119612</v>
      </c>
      <c r="F331">
        <v>2</v>
      </c>
      <c r="G331" t="str">
        <f>VLOOKUP(C331,[7]A!$D$2:$H$1235,5,FALSE)</f>
        <v>Adulte Masculin 30/39 ans</v>
      </c>
      <c r="J331" s="67">
        <v>1</v>
      </c>
      <c r="N331" s="14">
        <f>VLOOKUP(C331,Bilan!$B$4:$D$1469,3,FALSE)</f>
        <v>2380</v>
      </c>
      <c r="O331" s="14">
        <f t="shared" ref="O331:O338" si="24">A331</f>
        <v>421</v>
      </c>
      <c r="P331" s="50" t="e">
        <f>VLOOKUP(C331,Adultes!$C$2:$O$806,13,FALSE)</f>
        <v>#N/A</v>
      </c>
      <c r="Q331" s="14">
        <f t="shared" si="23"/>
        <v>2</v>
      </c>
      <c r="R331" t="e">
        <f>VLOOKUP(C331,Adultes!$C$2:$P$806,14,FALSE)</f>
        <v>#N/A</v>
      </c>
    </row>
    <row r="332" spans="1:18" x14ac:dyDescent="0.25">
      <c r="A332" s="101">
        <v>422</v>
      </c>
      <c r="B332">
        <v>2920</v>
      </c>
      <c r="C332" t="str">
        <f>[7]A!$D536</f>
        <v>HUBERT MATHIS</v>
      </c>
      <c r="D332" t="str">
        <f>[7]A!$F536</f>
        <v>GAZ ELEC CLUB DE DOUAI</v>
      </c>
      <c r="E332" t="str">
        <f>[7]A!$J536</f>
        <v>05999087668</v>
      </c>
      <c r="F332">
        <v>2</v>
      </c>
      <c r="G332" t="str">
        <f>VLOOKUP(C332,[7]A!$D$2:$H$1235,5,FALSE)</f>
        <v>Adulte Masculin 17/19 ans</v>
      </c>
      <c r="N332" s="14">
        <f>VLOOKUP(C332,Bilan!$B$4:$D$1469,3,FALSE)</f>
        <v>2920</v>
      </c>
      <c r="O332" s="14">
        <f t="shared" si="24"/>
        <v>422</v>
      </c>
      <c r="P332" s="50">
        <f>VLOOKUP(C332,Adultes!$C$2:$O$806,13,FALSE)</f>
        <v>1427</v>
      </c>
      <c r="Q332" s="14">
        <f t="shared" si="23"/>
        <v>2</v>
      </c>
      <c r="R332" t="str">
        <f>VLOOKUP(C332,Adultes!$C$2:$P$806,14,FALSE)</f>
        <v>JE</v>
      </c>
    </row>
    <row r="333" spans="1:18" x14ac:dyDescent="0.25">
      <c r="A333" s="101">
        <v>423</v>
      </c>
      <c r="B333">
        <v>2326</v>
      </c>
      <c r="C333" t="str">
        <f>[7]A!$D751</f>
        <v>MOURAIN CEDRIC</v>
      </c>
      <c r="D333" t="str">
        <f>[7]A!$F751</f>
        <v>UNION VELOCIPEDIQUE FOURMISIENNE</v>
      </c>
      <c r="E333" t="str">
        <f>[7]A!$J751</f>
        <v>05999015543</v>
      </c>
      <c r="F333">
        <v>2</v>
      </c>
      <c r="G333" t="str">
        <f>VLOOKUP(C333,[7]A!$D$2:$H$1235,5,FALSE)</f>
        <v>Adulte Masculin 40/49 ans</v>
      </c>
      <c r="J333" s="67">
        <v>1</v>
      </c>
      <c r="N333" s="14">
        <f>VLOOKUP(C333,Bilan!$B$4:$D$1469,3,FALSE)</f>
        <v>2326</v>
      </c>
      <c r="O333" s="14">
        <f t="shared" si="24"/>
        <v>423</v>
      </c>
      <c r="P333" s="50" t="e">
        <f>VLOOKUP(C333,Adultes!$C$2:$O$806,13,FALSE)</f>
        <v>#N/A</v>
      </c>
      <c r="Q333" s="14">
        <f t="shared" si="23"/>
        <v>2</v>
      </c>
      <c r="R333" t="e">
        <f>VLOOKUP(C333,Adultes!$C$2:$P$806,14,FALSE)</f>
        <v>#N/A</v>
      </c>
    </row>
    <row r="334" spans="1:18" x14ac:dyDescent="0.25">
      <c r="A334" s="101">
        <v>432</v>
      </c>
      <c r="B334">
        <v>2600</v>
      </c>
      <c r="C334" t="str">
        <f>[7]A!$D544</f>
        <v>HYSBERGUE EVAN</v>
      </c>
      <c r="D334" t="str">
        <f>[7]A!$F544</f>
        <v>ASSOCIATION CYCLISTE D'ETROEUNGT</v>
      </c>
      <c r="E334" t="str">
        <f>[7]A!$J544</f>
        <v>05999125245</v>
      </c>
      <c r="F334">
        <v>2</v>
      </c>
      <c r="G334" t="str">
        <f>VLOOKUP(C334,[7]A!$D$2:$H$1235,5,FALSE)</f>
        <v>Adulte Masculin 20/29 ans</v>
      </c>
      <c r="J334" s="67">
        <v>1</v>
      </c>
      <c r="N334" s="14">
        <f>VLOOKUP(C334,Bilan!$B$4:$D$1469,3,FALSE)</f>
        <v>2600</v>
      </c>
      <c r="O334" s="14">
        <f t="shared" si="24"/>
        <v>432</v>
      </c>
      <c r="P334" s="50" t="e">
        <f>VLOOKUP(C334,Adultes!$C$2:$O$806,13,FALSE)</f>
        <v>#N/A</v>
      </c>
      <c r="Q334" s="14">
        <f t="shared" si="23"/>
        <v>2</v>
      </c>
      <c r="R334" t="e">
        <f>VLOOKUP(C334,Adultes!$C$2:$P$806,14,FALSE)</f>
        <v>#N/A</v>
      </c>
    </row>
    <row r="335" spans="1:18" x14ac:dyDescent="0.25">
      <c r="A335" s="103">
        <v>426</v>
      </c>
      <c r="B335">
        <v>4420</v>
      </c>
      <c r="C335" t="str">
        <f>[7]A!$D973</f>
        <v>VANTIEGHEM MAXENCE</v>
      </c>
      <c r="D335" t="str">
        <f>[7]A!$F973</f>
        <v>ETOILE CYCLISTE TOURCOING</v>
      </c>
      <c r="E335" t="str">
        <f>[7]A!$J973</f>
        <v>05999124394</v>
      </c>
      <c r="F335">
        <v>2</v>
      </c>
      <c r="G335" t="str">
        <f>VLOOKUP(C335,[7]A!$D$2:$H$1235,5,FALSE)</f>
        <v>Adulte Masculin 17/19 ans</v>
      </c>
      <c r="N335" s="14">
        <f>VLOOKUP(C335,Bilan!$B$4:$D$1469,3,FALSE)</f>
        <v>4420</v>
      </c>
      <c r="O335" s="14">
        <f t="shared" si="24"/>
        <v>426</v>
      </c>
      <c r="P335" s="50" t="e">
        <f>VLOOKUP(C335,Adultes!$C$2:$O$806,13,FALSE)</f>
        <v>#N/A</v>
      </c>
      <c r="Q335" s="14">
        <f t="shared" si="23"/>
        <v>2</v>
      </c>
      <c r="R335" t="e">
        <f>VLOOKUP(C335,Adultes!$C$2:$P$806,14,FALSE)</f>
        <v>#N/A</v>
      </c>
    </row>
    <row r="336" spans="1:18" x14ac:dyDescent="0.25">
      <c r="A336" s="103">
        <v>427</v>
      </c>
      <c r="B336">
        <v>2934</v>
      </c>
      <c r="C336" t="str">
        <f>[7]A!$D405</f>
        <v>DUTERTE CORENTIN</v>
      </c>
      <c r="D336" t="str">
        <f>[7]A!$F405</f>
        <v>GAZ ELEC CLUB DE DOUAI</v>
      </c>
      <c r="E336" t="str">
        <f>[7]A!$J405</f>
        <v>05999120692</v>
      </c>
      <c r="F336">
        <v>2</v>
      </c>
      <c r="G336" t="str">
        <f>VLOOKUP(C336,[7]A!$D$2:$H$1235,5,FALSE)</f>
        <v>Adulte Masculin 17/19 ans</v>
      </c>
      <c r="N336" s="14">
        <f>VLOOKUP(C336,Bilan!$B$4:$D$1469,3,FALSE)</f>
        <v>2934</v>
      </c>
      <c r="O336" s="14">
        <f t="shared" si="24"/>
        <v>427</v>
      </c>
      <c r="P336" s="50">
        <f>VLOOKUP(C336,Adultes!$C$2:$O$806,13,FALSE)</f>
        <v>1426</v>
      </c>
      <c r="Q336" s="14">
        <f t="shared" si="23"/>
        <v>2</v>
      </c>
      <c r="R336" t="str">
        <f>VLOOKUP(C336,Adultes!$C$2:$P$806,14,FALSE)</f>
        <v>JE</v>
      </c>
    </row>
    <row r="337" spans="1:18" x14ac:dyDescent="0.25">
      <c r="A337" s="103">
        <v>428</v>
      </c>
      <c r="B337">
        <v>2952</v>
      </c>
      <c r="C337" t="str">
        <f>[7]A!$D864</f>
        <v>SAINT-QUENTIN HUGO</v>
      </c>
      <c r="D337" t="str">
        <f>[7]A!$F864</f>
        <v>GAZ ELEC CLUB DE DOUAI</v>
      </c>
      <c r="E337" t="str">
        <f>[7]A!$J864</f>
        <v>05999084868</v>
      </c>
      <c r="F337">
        <v>2</v>
      </c>
      <c r="G337" t="str">
        <f>VLOOKUP(C337,[7]A!$D$2:$H$1235,5,FALSE)</f>
        <v>Adulte Masculin 17/19 ans</v>
      </c>
      <c r="N337" s="14">
        <f>VLOOKUP(C337,Bilan!$B$4:$D$1469,3,FALSE)</f>
        <v>2952</v>
      </c>
      <c r="O337" s="14">
        <f t="shared" si="24"/>
        <v>428</v>
      </c>
      <c r="P337" s="50">
        <f>VLOOKUP(C337,Adultes!$C$2:$O$806,13,FALSE)</f>
        <v>1428</v>
      </c>
      <c r="Q337" s="14">
        <f t="shared" si="23"/>
        <v>2</v>
      </c>
      <c r="R337" t="str">
        <f>VLOOKUP(C337,Adultes!$C$2:$P$806,14,FALSE)</f>
        <v>JE</v>
      </c>
    </row>
    <row r="338" spans="1:18" x14ac:dyDescent="0.25">
      <c r="A338" s="103">
        <v>429</v>
      </c>
      <c r="B338">
        <v>144550</v>
      </c>
      <c r="C338" t="str">
        <f>[7]A!$D306</f>
        <v>DEMORY ERIC</v>
      </c>
      <c r="D338" t="str">
        <f>[7]A!$F306</f>
        <v>UNION SPORTIVE VALENCIENNES MARLY</v>
      </c>
      <c r="E338" t="str">
        <f>[7]A!$J306</f>
        <v>05999118501</v>
      </c>
      <c r="F338">
        <v>2</v>
      </c>
      <c r="G338" t="str">
        <f>VLOOKUP(C338,[7]A!$D$2:$H$1235,5,FALSE)</f>
        <v>Adulte Masculin 50/59 ans</v>
      </c>
      <c r="J338" s="67">
        <v>1</v>
      </c>
      <c r="N338" s="14">
        <f>VLOOKUP(C338,Bilan!$B$4:$D$1469,3,FALSE)</f>
        <v>144550</v>
      </c>
      <c r="O338" s="14">
        <f t="shared" si="24"/>
        <v>429</v>
      </c>
      <c r="P338" s="50">
        <f>VLOOKUP(C338,Adultes!$C$2:$O$806,13,FALSE)</f>
        <v>101</v>
      </c>
      <c r="Q338" s="14">
        <f t="shared" si="23"/>
        <v>2</v>
      </c>
      <c r="R338" t="str">
        <f>VLOOKUP(C338,Adultes!$C$2:$P$806,14,FALSE)</f>
        <v>3</v>
      </c>
    </row>
    <row r="339" spans="1:18" x14ac:dyDescent="0.25">
      <c r="A339" s="103">
        <v>430</v>
      </c>
      <c r="B339">
        <v>5761</v>
      </c>
      <c r="C339" s="93" t="s">
        <v>3567</v>
      </c>
      <c r="D339" s="93" t="s">
        <v>2976</v>
      </c>
      <c r="E339" s="93" t="s">
        <v>3571</v>
      </c>
      <c r="F339">
        <v>2</v>
      </c>
      <c r="G339" s="93" t="s">
        <v>971</v>
      </c>
      <c r="H339" s="107"/>
      <c r="J339" s="67">
        <v>1</v>
      </c>
      <c r="N339" s="14">
        <f>VLOOKUP(C339,Bilan!$B$4:$D$1469,3,FALSE)</f>
        <v>5761</v>
      </c>
      <c r="O339" s="14">
        <f>A339</f>
        <v>430</v>
      </c>
      <c r="P339" s="50" t="e">
        <f>VLOOKUP(C339,Adultes!$C$2:$O$806,13,FALSE)</f>
        <v>#N/A</v>
      </c>
      <c r="Q339" s="14">
        <f t="shared" si="23"/>
        <v>2</v>
      </c>
    </row>
    <row r="340" spans="1:18" x14ac:dyDescent="0.25">
      <c r="A340" s="103">
        <v>431</v>
      </c>
      <c r="B340">
        <v>4135</v>
      </c>
      <c r="C340" s="93" t="s">
        <v>2975</v>
      </c>
      <c r="D340" s="93" t="s">
        <v>2976</v>
      </c>
      <c r="E340" s="93" t="s">
        <v>3572</v>
      </c>
      <c r="F340">
        <v>2</v>
      </c>
      <c r="G340" s="93" t="s">
        <v>998</v>
      </c>
      <c r="H340" s="107"/>
      <c r="N340" s="14">
        <f>VLOOKUP(C340,Bilan!$B$4:$D$1469,3,FALSE)</f>
        <v>4135</v>
      </c>
      <c r="O340" s="14">
        <f>A340</f>
        <v>431</v>
      </c>
      <c r="Q340" s="14">
        <f t="shared" si="23"/>
        <v>2</v>
      </c>
    </row>
    <row r="341" spans="1:18" x14ac:dyDescent="0.25">
      <c r="A341" s="103">
        <v>433</v>
      </c>
      <c r="B341">
        <v>144470</v>
      </c>
      <c r="C341" t="str">
        <f>[7]A!$D1062</f>
        <v>DUFFROY ANTOINE</v>
      </c>
      <c r="D341" t="str">
        <f>[7]A!$F1062</f>
        <v>FLEURBAIX TEAM SHARK VTT</v>
      </c>
      <c r="E341" t="str">
        <f>[7]A!$J1062</f>
        <v>06297015338</v>
      </c>
      <c r="F341">
        <v>2</v>
      </c>
      <c r="G341" t="str">
        <f>VLOOKUP(C341,[7]A!$D$2:$H$1235,5,FALSE)</f>
        <v>Adulte Masculin 20/29 ans</v>
      </c>
      <c r="J341" s="67">
        <v>1</v>
      </c>
      <c r="N341" s="14">
        <f>VLOOKUP(C341,Bilan!$B$4:$D$1469,3,FALSE)</f>
        <v>144470</v>
      </c>
      <c r="O341" s="14">
        <f t="shared" ref="O341:O350" si="25">A341</f>
        <v>433</v>
      </c>
      <c r="P341" s="50" t="e">
        <f>VLOOKUP(C341,Adultes!$C$2:$O$806,13,FALSE)</f>
        <v>#N/A</v>
      </c>
      <c r="Q341" s="14">
        <f t="shared" si="23"/>
        <v>2</v>
      </c>
      <c r="R341" t="e">
        <f>VLOOKUP(C341,Adultes!$C$2:$P$806,14,FALSE)</f>
        <v>#N/A</v>
      </c>
    </row>
    <row r="342" spans="1:18" x14ac:dyDescent="0.25">
      <c r="A342" s="101">
        <v>434</v>
      </c>
      <c r="B342">
        <v>3047</v>
      </c>
      <c r="C342" t="s">
        <v>919</v>
      </c>
      <c r="D342" t="s">
        <v>38</v>
      </c>
      <c r="E342">
        <v>5999017369</v>
      </c>
      <c r="F342">
        <v>2</v>
      </c>
      <c r="G342" t="s">
        <v>971</v>
      </c>
      <c r="N342" s="14">
        <f>VLOOKUP(C342,Bilan!$B$4:$D$1469,3,FALSE)</f>
        <v>3047</v>
      </c>
      <c r="O342" s="14">
        <f>A342</f>
        <v>434</v>
      </c>
      <c r="P342" s="50">
        <f>VLOOKUP(C342,Adultes!$C$2:$O$806,13,FALSE)</f>
        <v>87</v>
      </c>
      <c r="Q342" s="14">
        <f t="shared" si="23"/>
        <v>2</v>
      </c>
    </row>
    <row r="343" spans="1:18" x14ac:dyDescent="0.25">
      <c r="A343" s="103"/>
      <c r="B343">
        <v>2391</v>
      </c>
      <c r="C343" t="str">
        <f>[7]A!$D927</f>
        <v>TRIOLO FLORENT</v>
      </c>
      <c r="D343" t="str">
        <f>[7]A!$F927</f>
        <v>VELO CLUB DE L'ESCAUT ANZIN</v>
      </c>
      <c r="E343" t="str">
        <f>[7]A!$J927</f>
        <v>05999112479</v>
      </c>
      <c r="F343">
        <v>2</v>
      </c>
      <c r="G343" t="str">
        <f>VLOOKUP(C343,[7]A!$D$2:$H$1235,5,FALSE)</f>
        <v>Adulte Masculin 40/49 ans</v>
      </c>
      <c r="N343" s="14">
        <f>VLOOKUP(C343,Bilan!$B$4:$D$1469,3,FALSE)</f>
        <v>2391</v>
      </c>
      <c r="O343" s="14">
        <f t="shared" si="25"/>
        <v>0</v>
      </c>
      <c r="P343" s="50" t="e">
        <f>VLOOKUP(C343,Adultes!$C$2:$O$806,13,FALSE)</f>
        <v>#N/A</v>
      </c>
      <c r="Q343" s="14">
        <f t="shared" si="23"/>
        <v>2</v>
      </c>
      <c r="R343" t="e">
        <f>VLOOKUP(C343,Adultes!$C$2:$P$806,14,FALSE)</f>
        <v>#N/A</v>
      </c>
    </row>
    <row r="344" spans="1:18" x14ac:dyDescent="0.25">
      <c r="A344" s="103"/>
      <c r="B344">
        <v>5764</v>
      </c>
      <c r="C344" t="s">
        <v>3570</v>
      </c>
      <c r="D344" t="s">
        <v>2976</v>
      </c>
      <c r="E344" t="s">
        <v>3580</v>
      </c>
      <c r="F344">
        <v>2</v>
      </c>
      <c r="G344" t="s">
        <v>965</v>
      </c>
      <c r="N344" s="14">
        <f>VLOOKUP(C344,Bilan!$B$4:$D$1469,3,FALSE)</f>
        <v>5764</v>
      </c>
      <c r="O344" s="14">
        <f t="shared" si="25"/>
        <v>0</v>
      </c>
      <c r="Q344" s="14">
        <f t="shared" si="23"/>
        <v>2</v>
      </c>
    </row>
    <row r="345" spans="1:18" x14ac:dyDescent="0.25">
      <c r="A345" s="101">
        <v>435</v>
      </c>
      <c r="B345">
        <v>2593</v>
      </c>
      <c r="C345" t="str">
        <f>[7]A!$D198</f>
        <v>COMBLIN JEROME</v>
      </c>
      <c r="D345" t="str">
        <f>[7]A!$F198</f>
        <v>ASSOCIATION CYCLISTE BELLAINGEOISE</v>
      </c>
      <c r="E345" t="str">
        <f>[7]A!$J198</f>
        <v>05999056747</v>
      </c>
      <c r="F345">
        <v>2</v>
      </c>
      <c r="G345" t="str">
        <f>VLOOKUP(C345,[7]A!$D$2:$H$1235,5,FALSE)</f>
        <v>Adulte Masculin 40/49 ans</v>
      </c>
      <c r="J345" s="67">
        <v>1</v>
      </c>
      <c r="N345" s="14">
        <f>VLOOKUP(C345,Bilan!$B$4:$D$1469,3,FALSE)</f>
        <v>2593</v>
      </c>
      <c r="O345" s="14">
        <f>A345</f>
        <v>435</v>
      </c>
      <c r="P345" s="50" t="e">
        <f>VLOOKUP(C345,Adultes!$C$2:$O$806,13,FALSE)</f>
        <v>#N/A</v>
      </c>
      <c r="Q345" s="14">
        <f t="shared" si="23"/>
        <v>2</v>
      </c>
      <c r="R345" t="e">
        <f>VLOOKUP(C345,Adultes!$C$2:$P$806,14,FALSE)</f>
        <v>#N/A</v>
      </c>
    </row>
    <row r="346" spans="1:18" x14ac:dyDescent="0.25">
      <c r="A346" s="101">
        <v>436</v>
      </c>
      <c r="B346">
        <v>7067</v>
      </c>
      <c r="C346" t="str">
        <f>[7]A!$D467</f>
        <v>GILLOT NICOLAS</v>
      </c>
      <c r="D346" t="str">
        <f>[7]A!$F467</f>
        <v>GILLOT CYCLING CLUB FEIGNIES</v>
      </c>
      <c r="E346" t="str">
        <f>[7]A!$J467</f>
        <v>05996222810</v>
      </c>
      <c r="F346">
        <v>2</v>
      </c>
      <c r="G346" t="str">
        <f>VLOOKUP(C346,[7]A!$D$2:$H$1235,5,FALSE)</f>
        <v>Adulte Masculin 30/39 ans</v>
      </c>
      <c r="J346" s="67">
        <v>1</v>
      </c>
      <c r="N346" s="14">
        <f>VLOOKUP(C346,Bilan!$B$4:$D$1469,3,FALSE)</f>
        <v>7067</v>
      </c>
      <c r="O346" s="14">
        <f>A346</f>
        <v>436</v>
      </c>
      <c r="P346" s="50" t="e">
        <f>VLOOKUP(C346,Adultes!$C$2:$O$806,13,FALSE)</f>
        <v>#N/A</v>
      </c>
      <c r="Q346" s="14">
        <f t="shared" si="23"/>
        <v>2</v>
      </c>
      <c r="R346" t="e">
        <f>VLOOKUP(C346,Adultes!$C$2:$P$806,14,FALSE)</f>
        <v>#N/A</v>
      </c>
    </row>
    <row r="347" spans="1:18" x14ac:dyDescent="0.25">
      <c r="A347" s="103"/>
      <c r="B347">
        <v>5762</v>
      </c>
      <c r="C347" t="s">
        <v>3568</v>
      </c>
      <c r="D347" t="s">
        <v>2976</v>
      </c>
      <c r="E347" t="s">
        <v>3581</v>
      </c>
      <c r="F347">
        <v>2</v>
      </c>
      <c r="G347" t="s">
        <v>998</v>
      </c>
      <c r="N347" s="14">
        <f>VLOOKUP(C347,Bilan!$B$4:$D$1469,3,FALSE)</f>
        <v>5762</v>
      </c>
      <c r="O347" s="14">
        <f t="shared" si="25"/>
        <v>0</v>
      </c>
      <c r="Q347" s="14">
        <f t="shared" si="23"/>
        <v>2</v>
      </c>
    </row>
    <row r="348" spans="1:18" x14ac:dyDescent="0.25">
      <c r="A348" s="103">
        <v>437</v>
      </c>
      <c r="B348">
        <v>144557</v>
      </c>
      <c r="C348" t="s">
        <v>3546</v>
      </c>
      <c r="D348" t="s">
        <v>2894</v>
      </c>
      <c r="E348" t="s">
        <v>3585</v>
      </c>
      <c r="F348">
        <v>2</v>
      </c>
      <c r="G348" t="s">
        <v>971</v>
      </c>
      <c r="J348" s="67">
        <v>1</v>
      </c>
      <c r="N348" s="14">
        <f>VLOOKUP(C348,Bilan!$B$4:$D$1469,3,FALSE)</f>
        <v>144557</v>
      </c>
      <c r="O348" s="14">
        <f t="shared" si="25"/>
        <v>437</v>
      </c>
      <c r="Q348" s="14">
        <f t="shared" si="23"/>
        <v>2</v>
      </c>
    </row>
    <row r="349" spans="1:18" x14ac:dyDescent="0.25">
      <c r="A349" s="101">
        <v>438</v>
      </c>
      <c r="B349">
        <v>7028</v>
      </c>
      <c r="C349" t="str">
        <f>[7]A!$D1192</f>
        <v>HURIAU BENOIT</v>
      </c>
      <c r="D349" t="str">
        <f>[7]A!$F1192</f>
        <v>ASSOCIATION CYCLISTE BELLAINGEOISE</v>
      </c>
      <c r="E349" t="str">
        <f>[7]A!$J1192</f>
        <v>05999127699</v>
      </c>
      <c r="F349">
        <v>2</v>
      </c>
      <c r="G349" t="str">
        <f>VLOOKUP(C349,[7]A!$D$2:$H$1235,5,FALSE)</f>
        <v>Adulte Masculin 30/39 ans</v>
      </c>
      <c r="J349" s="67">
        <v>1</v>
      </c>
      <c r="N349" s="14">
        <f>VLOOKUP(C349,Bilan!$B$4:$D$1469,3,FALSE)</f>
        <v>7028</v>
      </c>
      <c r="O349" s="14">
        <f>A349</f>
        <v>438</v>
      </c>
      <c r="P349" s="50" t="e">
        <f>VLOOKUP(C349,Adultes!$C$2:$O$806,13,FALSE)</f>
        <v>#N/A</v>
      </c>
      <c r="Q349" s="14">
        <f t="shared" si="23"/>
        <v>2</v>
      </c>
      <c r="R349" t="e">
        <f>VLOOKUP(C349,Adultes!$C$2:$P$806,14,FALSE)</f>
        <v>#N/A</v>
      </c>
    </row>
    <row r="350" spans="1:18" x14ac:dyDescent="0.25">
      <c r="A350" s="103"/>
      <c r="C350" t="s">
        <v>3586</v>
      </c>
      <c r="D350" t="s">
        <v>3587</v>
      </c>
      <c r="E350" t="s">
        <v>3588</v>
      </c>
      <c r="F350">
        <v>2</v>
      </c>
      <c r="G350" t="s">
        <v>971</v>
      </c>
      <c r="N350" s="14" t="e">
        <f>VLOOKUP(C350,Bilan!$B$4:$D$1469,3,FALSE)</f>
        <v>#N/A</v>
      </c>
      <c r="O350" s="14">
        <f t="shared" si="25"/>
        <v>0</v>
      </c>
      <c r="Q350" s="14">
        <f t="shared" si="23"/>
        <v>2</v>
      </c>
    </row>
    <row r="351" spans="1:18" x14ac:dyDescent="0.25">
      <c r="A351" s="103">
        <v>439</v>
      </c>
      <c r="B351">
        <v>4423</v>
      </c>
      <c r="C351" t="str">
        <f>[7]A!$D426</f>
        <v>FLOUR FLORIAN</v>
      </c>
      <c r="D351" t="str">
        <f>[7]A!$F426</f>
        <v>ETOILE CYCLISTE TOURCOING</v>
      </c>
      <c r="E351" t="str">
        <f>[7]A!$J426</f>
        <v>05999084985</v>
      </c>
      <c r="F351">
        <v>2</v>
      </c>
      <c r="G351" t="str">
        <f>VLOOKUP(C351,[7]A!$D$2:$H$1235,5,FALSE)</f>
        <v>Adulte Masculin 17/19 ans</v>
      </c>
      <c r="N351" s="14">
        <f>VLOOKUP(C351,Bilan!$B$4:$D$1469,3,FALSE)</f>
        <v>4423</v>
      </c>
      <c r="O351" s="14">
        <f>A351</f>
        <v>439</v>
      </c>
      <c r="P351" s="50" t="e">
        <f>VLOOKUP(C351,Adultes!$C$2:$O$806,13,FALSE)</f>
        <v>#N/A</v>
      </c>
      <c r="Q351" s="14">
        <f t="shared" si="23"/>
        <v>2</v>
      </c>
      <c r="R351" t="e">
        <f>VLOOKUP(C351,Adultes!$C$2:$P$806,14,FALSE)</f>
        <v>#N/A</v>
      </c>
    </row>
    <row r="352" spans="1:18" x14ac:dyDescent="0.25">
      <c r="A352" s="101">
        <v>440</v>
      </c>
      <c r="B352">
        <v>144264</v>
      </c>
      <c r="C352" t="str">
        <f>[7]A!$D123</f>
        <v>BRUNEBARBE SÉBASTIEN</v>
      </c>
      <c r="D352" t="str">
        <f>[7]A!$F123</f>
        <v>UNION SPORTIVE VALENCIENNES MARLY</v>
      </c>
      <c r="E352" t="str">
        <f>[7]A!$J123</f>
        <v>05999118500</v>
      </c>
      <c r="F352">
        <v>2</v>
      </c>
      <c r="G352" t="str">
        <f>VLOOKUP(C352,[7]A!$D$2:$H$1235,5,FALSE)</f>
        <v>Adulte Masculin 50/59 ans</v>
      </c>
      <c r="J352" s="67">
        <v>1</v>
      </c>
      <c r="N352" s="14">
        <f>VLOOKUP(C352,Bilan!$B$4:$D$1469,3,FALSE)</f>
        <v>144264</v>
      </c>
      <c r="O352" s="14">
        <f>A352</f>
        <v>440</v>
      </c>
      <c r="P352" s="50">
        <f>VLOOKUP(C352,Adultes!$C$2:$O$806,13,FALSE)</f>
        <v>621</v>
      </c>
      <c r="Q352" s="14">
        <f t="shared" si="23"/>
        <v>2</v>
      </c>
      <c r="R352" t="str">
        <f>VLOOKUP(C352,Adultes!$C$2:$P$806,14,FALSE)</f>
        <v>3</v>
      </c>
    </row>
    <row r="353" spans="1:18" x14ac:dyDescent="0.25">
      <c r="A353" s="101">
        <v>441</v>
      </c>
      <c r="B353">
        <v>4477</v>
      </c>
      <c r="C353" t="str">
        <f>[7]A!$D429</f>
        <v>FOLLET LOIC</v>
      </c>
      <c r="D353" t="str">
        <f>[7]A!$F1188</f>
        <v>MERICOURT TEAM 2</v>
      </c>
      <c r="E353" t="str">
        <f>[7]A!$J429</f>
        <v>05999125138</v>
      </c>
      <c r="F353">
        <v>2</v>
      </c>
      <c r="G353" t="str">
        <f>VLOOKUP(C353,[7]A!$D$2:$H$1235,5,FALSE)</f>
        <v>Adulte Masculin 20/29 ans</v>
      </c>
      <c r="N353" s="14">
        <f>VLOOKUP(C353,Bilan!$B$4:$D$1469,3,FALSE)</f>
        <v>4477</v>
      </c>
      <c r="O353" s="14">
        <f>A353</f>
        <v>441</v>
      </c>
      <c r="P353" s="50" t="e">
        <f>VLOOKUP(C353,Adultes!$C$2:$O$806,13,FALSE)</f>
        <v>#N/A</v>
      </c>
      <c r="Q353" s="14">
        <f t="shared" si="23"/>
        <v>2</v>
      </c>
      <c r="R353" t="e">
        <f>VLOOKUP(C353,Adultes!$C$2:$P$806,14,FALSE)</f>
        <v>#N/A</v>
      </c>
    </row>
    <row r="354" spans="1:18" x14ac:dyDescent="0.25">
      <c r="A354" s="101">
        <v>442</v>
      </c>
      <c r="B354">
        <v>2579</v>
      </c>
      <c r="C354" t="str">
        <f>[7]A!$D1188</f>
        <v>VISSIO MATTHIEU</v>
      </c>
      <c r="D354" t="str">
        <f>[7]A!$F866</f>
        <v>UNION SPORTIVE SAINT ANDRE</v>
      </c>
      <c r="E354" t="str">
        <f>[7]A!$J1188</f>
        <v>06297107051</v>
      </c>
      <c r="F354">
        <v>2</v>
      </c>
      <c r="G354" t="str">
        <f>VLOOKUP(C354,[7]A!$D$2:$H$1235,5,FALSE)</f>
        <v>Adulte Masculin 20/29 ans</v>
      </c>
      <c r="N354" s="14">
        <f>VLOOKUP(C354,Bilan!$B$4:$D$1469,3,FALSE)</f>
        <v>144495</v>
      </c>
      <c r="O354" s="14">
        <f>A354</f>
        <v>442</v>
      </c>
      <c r="P354" s="50" t="e">
        <f>VLOOKUP(C354,Adultes!$C$2:$O$806,13,FALSE)</f>
        <v>#N/A</v>
      </c>
      <c r="Q354" s="14">
        <f t="shared" si="23"/>
        <v>2</v>
      </c>
      <c r="R354" t="e">
        <f>VLOOKUP(C354,Adultes!$C$2:$P$806,14,FALSE)</f>
        <v>#N/A</v>
      </c>
    </row>
    <row r="355" spans="1:18" x14ac:dyDescent="0.25">
      <c r="A355" s="101">
        <v>443</v>
      </c>
      <c r="B355">
        <v>144388</v>
      </c>
      <c r="C355" t="str">
        <f>[7]A!$D201</f>
        <v>CONTESSE THIBAUD</v>
      </c>
      <c r="D355" t="str">
        <f>[7]A!$F201</f>
        <v>UNION SPORTIVE VALENCIENNES MARLY</v>
      </c>
      <c r="E355" t="str">
        <f>[7]A!$J201</f>
        <v>05999111760</v>
      </c>
      <c r="F355">
        <v>2</v>
      </c>
      <c r="G355" t="str">
        <f>VLOOKUP(C355,[7]A!$D$2:$H$1235,5,FALSE)</f>
        <v>Adulte Masculin 20/29 ans</v>
      </c>
      <c r="J355" s="67">
        <v>1</v>
      </c>
      <c r="N355" s="14">
        <f>VLOOKUP(C355,Bilan!$B$4:$D$1469,3,FALSE)</f>
        <v>144388</v>
      </c>
      <c r="O355" s="14">
        <f t="shared" ref="O355:O360" si="26">A355</f>
        <v>443</v>
      </c>
      <c r="P355" s="50">
        <f>VLOOKUP(C355,Adultes!$C$2:$O$806,13,FALSE)</f>
        <v>622</v>
      </c>
      <c r="Q355" s="14">
        <f t="shared" si="23"/>
        <v>2</v>
      </c>
      <c r="R355" t="str">
        <f>VLOOKUP(C355,Adultes!$C$2:$P$806,14,FALSE)</f>
        <v>3</v>
      </c>
    </row>
    <row r="356" spans="1:18" x14ac:dyDescent="0.25">
      <c r="A356" s="101">
        <v>444</v>
      </c>
      <c r="B356">
        <v>2579</v>
      </c>
      <c r="C356" t="s">
        <v>1934</v>
      </c>
      <c r="D356" t="s">
        <v>201</v>
      </c>
      <c r="F356">
        <v>2</v>
      </c>
      <c r="N356" s="14">
        <f>VLOOKUP(C356,Bilan!$B$4:$D$1469,3,FALSE)</f>
        <v>2579</v>
      </c>
      <c r="O356" s="14">
        <f t="shared" si="26"/>
        <v>444</v>
      </c>
      <c r="P356" s="50" t="e">
        <f>VLOOKUP(C356,Adultes!$C$2:$O$806,13,FALSE)</f>
        <v>#N/A</v>
      </c>
      <c r="Q356" s="14">
        <f t="shared" si="23"/>
        <v>2</v>
      </c>
    </row>
    <row r="357" spans="1:18" x14ac:dyDescent="0.25">
      <c r="A357" s="103">
        <v>445</v>
      </c>
      <c r="B357">
        <v>144573</v>
      </c>
      <c r="C357" t="str">
        <f>[7]A!$D466</f>
        <v>GILLOT JULIEN</v>
      </c>
      <c r="D357" t="str">
        <f>[7]A!$F466</f>
        <v>GILLOT CYCLING CLUB FEIGNIES</v>
      </c>
      <c r="E357" t="str">
        <f>[7]A!$J466</f>
        <v>05996222811</v>
      </c>
      <c r="F357">
        <v>2</v>
      </c>
      <c r="G357" t="str">
        <f>VLOOKUP(C357,[7]A!$D$2:$H$1235,5,FALSE)</f>
        <v>Adulte Masculin 30/39 ans</v>
      </c>
      <c r="J357" s="67">
        <v>1</v>
      </c>
      <c r="N357" s="14">
        <f>VLOOKUP(C357,Bilan!$B$4:$D$1469,3,FALSE)</f>
        <v>144573</v>
      </c>
      <c r="O357" s="14">
        <f t="shared" si="26"/>
        <v>445</v>
      </c>
      <c r="P357" s="50">
        <f>VLOOKUP(C357,Adultes!$C$2:$O$806,13,FALSE)</f>
        <v>647</v>
      </c>
      <c r="Q357" s="14">
        <f t="shared" si="23"/>
        <v>2</v>
      </c>
      <c r="R357" t="str">
        <f>VLOOKUP(C357,Adultes!$C$2:$P$806,14,FALSE)</f>
        <v>3</v>
      </c>
    </row>
    <row r="358" spans="1:18" x14ac:dyDescent="0.25">
      <c r="A358" s="103">
        <v>446</v>
      </c>
      <c r="B358">
        <v>2357</v>
      </c>
      <c r="C358" t="str">
        <f>[7]A!$D596</f>
        <v>LEBLON ROBIN</v>
      </c>
      <c r="D358" t="str">
        <f>[7]A!$F596</f>
        <v>CYCLO CLUB WAVRIN</v>
      </c>
      <c r="E358" t="str">
        <f>[7]A!$J596</f>
        <v>05999097766</v>
      </c>
      <c r="F358">
        <v>2</v>
      </c>
      <c r="G358" t="str">
        <f>VLOOKUP(C358,[7]A!$D$2:$H$1235,5,FALSE)</f>
        <v>Adulte Masculin 20/29 ans</v>
      </c>
      <c r="J358" s="67">
        <v>1</v>
      </c>
      <c r="N358" s="14">
        <f>VLOOKUP(C358,Bilan!$B$4:$D$1469,3,FALSE)</f>
        <v>2357</v>
      </c>
      <c r="O358" s="14">
        <f t="shared" si="26"/>
        <v>446</v>
      </c>
      <c r="P358" s="50" t="e">
        <f>VLOOKUP(C358,Adultes!$C$2:$O$806,13,FALSE)</f>
        <v>#N/A</v>
      </c>
      <c r="Q358" s="14">
        <f t="shared" si="23"/>
        <v>2</v>
      </c>
      <c r="R358" t="e">
        <f>VLOOKUP(C358,Adultes!$C$2:$P$806,14,FALSE)</f>
        <v>#N/A</v>
      </c>
    </row>
    <row r="359" spans="1:18" x14ac:dyDescent="0.25">
      <c r="A359" s="101">
        <v>447</v>
      </c>
      <c r="B359">
        <v>2562</v>
      </c>
      <c r="C359" t="str">
        <f>[7]A!$D526</f>
        <v>HERMANS LAURENT</v>
      </c>
      <c r="D359" t="str">
        <f>[7]A!$F526</f>
        <v>ASSOCIATION SPORTIVE VELOCIPEDIQUE LA LONGUEVILLE</v>
      </c>
      <c r="E359" t="str">
        <f>[7]A!$J526</f>
        <v>05999097786</v>
      </c>
      <c r="F359">
        <v>2</v>
      </c>
      <c r="G359" t="str">
        <f>VLOOKUP(C359,[7]A!$D$2:$H$1235,5,FALSE)</f>
        <v>Adulte Masculin 50/59 ans</v>
      </c>
      <c r="N359" s="14">
        <f>VLOOKUP(C359,Bilan!$B$4:$D$1469,3,FALSE)</f>
        <v>2562</v>
      </c>
      <c r="O359" s="14">
        <f t="shared" si="26"/>
        <v>447</v>
      </c>
      <c r="P359" s="50" t="e">
        <f>VLOOKUP(C359,Adultes!$C$2:$O$806,13,FALSE)</f>
        <v>#N/A</v>
      </c>
      <c r="Q359" s="14">
        <f t="shared" si="23"/>
        <v>2</v>
      </c>
      <c r="R359" t="e">
        <f>VLOOKUP(C359,Adultes!$C$2:$P$806,14,FALSE)</f>
        <v>#N/A</v>
      </c>
    </row>
    <row r="360" spans="1:18" x14ac:dyDescent="0.25">
      <c r="A360" s="101">
        <v>448</v>
      </c>
      <c r="B360">
        <v>7013</v>
      </c>
      <c r="C360" t="s">
        <v>3651</v>
      </c>
      <c r="D360" t="s">
        <v>53</v>
      </c>
      <c r="F360">
        <v>2</v>
      </c>
      <c r="N360" s="14" t="e">
        <f>VLOOKUP(C360,Bilan!$B$4:$D$1469,3,FALSE)</f>
        <v>#N/A</v>
      </c>
      <c r="O360" s="14">
        <f t="shared" si="26"/>
        <v>448</v>
      </c>
      <c r="P360" s="50" t="e">
        <f>VLOOKUP(C360,Adultes!$C$2:$O$806,13,FALSE)</f>
        <v>#N/A</v>
      </c>
      <c r="Q360" s="14">
        <f t="shared" si="23"/>
        <v>2</v>
      </c>
    </row>
    <row r="361" spans="1:18" x14ac:dyDescent="0.25">
      <c r="B361">
        <v>144276</v>
      </c>
      <c r="C361" t="str">
        <f>[7]A!$D759</f>
        <v>NESTOR CLEMENT</v>
      </c>
      <c r="D361" t="str">
        <f>[7]A!$F759</f>
        <v>TEAM BIKE PRESEAU</v>
      </c>
      <c r="E361" t="str">
        <f>[7]A!$J759</f>
        <v>05999084951</v>
      </c>
      <c r="F361">
        <v>2</v>
      </c>
      <c r="G361" t="str">
        <f>VLOOKUP(C361,[7]A!$D$2:$H$1235,5,FALSE)</f>
        <v>Adulte Masculin 20/29 ans</v>
      </c>
      <c r="N361" s="14">
        <f>VLOOKUP(C361,Bilan!$B$4:$D$1469,3,FALSE)</f>
        <v>144276</v>
      </c>
      <c r="O361" s="14">
        <f>A361</f>
        <v>0</v>
      </c>
      <c r="P361" s="50">
        <f>VLOOKUP(C361,Adultes!$C$2:$O$806,13,FALSE)</f>
        <v>611</v>
      </c>
      <c r="Q361" s="14">
        <f t="shared" si="23"/>
        <v>2</v>
      </c>
      <c r="R361" t="str">
        <f>VLOOKUP(C361,Adultes!$C$2:$P$806,14,FALSE)</f>
        <v>3</v>
      </c>
    </row>
    <row r="362" spans="1:18" x14ac:dyDescent="0.25">
      <c r="B362">
        <v>3149</v>
      </c>
      <c r="C362" t="str">
        <f>[7]A!$D652</f>
        <v>LEROY CLEMENT</v>
      </c>
      <c r="D362" t="str">
        <f>[7]A!$F652</f>
        <v>UNION CYCLISTE SOLRE LE CHATEAU</v>
      </c>
      <c r="E362" t="str">
        <f>[7]A!$J652</f>
        <v>05999073450</v>
      </c>
      <c r="F362">
        <v>2</v>
      </c>
      <c r="G362" t="str">
        <f>VLOOKUP(C362,[7]A!$D$2:$H$1235,5,FALSE)</f>
        <v>Adulte Masculin 17/19 ans</v>
      </c>
      <c r="N362" s="14">
        <f>VLOOKUP(C362,Bilan!$B$4:$D$1469,3,FALSE)</f>
        <v>3149</v>
      </c>
      <c r="O362" s="14">
        <f t="shared" ref="O362:O387" si="27">A362</f>
        <v>0</v>
      </c>
      <c r="P362" s="50">
        <f>VLOOKUP(C362,Adultes!$C$2:$O$806,13,FALSE)</f>
        <v>1444</v>
      </c>
      <c r="Q362" s="14">
        <f t="shared" si="23"/>
        <v>2</v>
      </c>
      <c r="R362" t="str">
        <f>VLOOKUP(C362,Adultes!$C$2:$P$806,14,FALSE)</f>
        <v>JE</v>
      </c>
    </row>
    <row r="363" spans="1:18" x14ac:dyDescent="0.25">
      <c r="B363">
        <v>4319</v>
      </c>
      <c r="C363" t="str">
        <f>[7]A!$D481</f>
        <v>GRARD HUGO</v>
      </c>
      <c r="D363" t="str">
        <f>[7]A!$F481</f>
        <v>CYCLO CLUB ORCHIES</v>
      </c>
      <c r="E363" t="str">
        <f>[7]A!$J481</f>
        <v>05999012887</v>
      </c>
      <c r="F363">
        <v>2</v>
      </c>
      <c r="G363" t="str">
        <f>VLOOKUP(C363,[7]A!$D$2:$H$1235,5,FALSE)</f>
        <v>Adulte Masculin 17/19 ans</v>
      </c>
      <c r="N363" s="14">
        <f>VLOOKUP(C363,Bilan!$B$4:$D$1469,3,FALSE)</f>
        <v>4319</v>
      </c>
      <c r="O363" s="14">
        <f t="shared" si="27"/>
        <v>0</v>
      </c>
      <c r="P363" s="50">
        <f>VLOOKUP(C363,Adultes!$C$2:$O$806,13,FALSE)</f>
        <v>1452</v>
      </c>
      <c r="Q363" s="14">
        <f t="shared" si="23"/>
        <v>2</v>
      </c>
      <c r="R363" t="str">
        <f>VLOOKUP(C363,Adultes!$C$2:$P$806,14,FALSE)</f>
        <v>JE</v>
      </c>
    </row>
    <row r="364" spans="1:18" x14ac:dyDescent="0.25">
      <c r="B364">
        <v>144305</v>
      </c>
      <c r="C364" t="str">
        <f>[7]A!$D71</f>
        <v>BLOIS ANTOINE</v>
      </c>
      <c r="D364" t="str">
        <f>[7]A!$F71</f>
        <v>FREE BIKING FAMILY ST AMAND LES EAUX</v>
      </c>
      <c r="E364" t="str">
        <f>[7]A!$J71</f>
        <v>05999016347</v>
      </c>
      <c r="F364">
        <v>2</v>
      </c>
      <c r="G364" t="str">
        <f>VLOOKUP(C364,[7]A!$D$2:$H$1235,5,FALSE)</f>
        <v>Adulte Masculin 20/29 ans</v>
      </c>
      <c r="N364" s="14">
        <f>VLOOKUP(C364,Bilan!$B$4:$D$1469,3,FALSE)</f>
        <v>144305</v>
      </c>
      <c r="O364" s="14">
        <f t="shared" si="27"/>
        <v>0</v>
      </c>
      <c r="P364" s="50" t="e">
        <f>VLOOKUP(C364,Adultes!$C$2:$O$806,13,FALSE)</f>
        <v>#N/A</v>
      </c>
      <c r="Q364" s="14">
        <f t="shared" si="23"/>
        <v>2</v>
      </c>
      <c r="R364" t="e">
        <f>VLOOKUP(C364,Adultes!$C$2:$P$806,14,FALSE)</f>
        <v>#N/A</v>
      </c>
    </row>
    <row r="365" spans="1:18" x14ac:dyDescent="0.25">
      <c r="B365">
        <v>2398</v>
      </c>
      <c r="C365" t="str">
        <f>[7]A!$D80</f>
        <v>BONACCI ALDO</v>
      </c>
      <c r="D365" t="str">
        <f>[7]A!$F80</f>
        <v>CLUB DES SUPPORTERS CYCLISTES FERRIEROIS</v>
      </c>
      <c r="E365" t="str">
        <f>[7]A!$J80</f>
        <v>05999062326</v>
      </c>
      <c r="F365">
        <v>2</v>
      </c>
      <c r="G365" t="str">
        <f>VLOOKUP(C365,[7]A!$D$2:$H$1235,5,FALSE)</f>
        <v>Adulte Masculin 30/39 ans</v>
      </c>
      <c r="N365" s="14">
        <f>VLOOKUP(C365,Bilan!$B$4:$D$1469,3,FALSE)</f>
        <v>2398</v>
      </c>
      <c r="O365" s="14">
        <f t="shared" si="27"/>
        <v>0</v>
      </c>
      <c r="P365" s="50" t="e">
        <f>VLOOKUP(C365,Adultes!$C$2:$O$806,13,FALSE)</f>
        <v>#N/A</v>
      </c>
      <c r="Q365" s="14">
        <f t="shared" si="23"/>
        <v>2</v>
      </c>
      <c r="R365" t="e">
        <f>VLOOKUP(C365,Adultes!$C$2:$P$806,14,FALSE)</f>
        <v>#N/A</v>
      </c>
    </row>
    <row r="366" spans="1:18" x14ac:dyDescent="0.25">
      <c r="B366" t="e">
        <v>#N/A</v>
      </c>
      <c r="C366" t="str">
        <f>[7]A!$D81</f>
        <v>BONAMY FRANCOIS</v>
      </c>
      <c r="D366" t="str">
        <f>[7]A!$F81</f>
        <v>UNION CYCLISTE SOLRE LE CHATEAU</v>
      </c>
      <c r="E366" t="str">
        <f>[7]A!$J81</f>
        <v>05999062957</v>
      </c>
      <c r="F366">
        <v>2</v>
      </c>
      <c r="G366" t="str">
        <f>VLOOKUP(C366,[7]A!$D$2:$H$1235,5,FALSE)</f>
        <v>Adulte Masculin 30/39 ans</v>
      </c>
      <c r="N366" s="14" t="e">
        <f>VLOOKUP(C366,Bilan!$B$4:$D$1469,3,FALSE)</f>
        <v>#N/A</v>
      </c>
      <c r="O366" s="14">
        <f t="shared" si="27"/>
        <v>0</v>
      </c>
      <c r="P366" s="50" t="e">
        <f>VLOOKUP(C366,Adultes!$C$2:$O$806,13,FALSE)</f>
        <v>#N/A</v>
      </c>
      <c r="Q366" s="14">
        <f t="shared" si="23"/>
        <v>2</v>
      </c>
      <c r="R366" t="e">
        <f>VLOOKUP(C366,Adultes!$C$2:$P$806,14,FALSE)</f>
        <v>#N/A</v>
      </c>
    </row>
    <row r="367" spans="1:18" x14ac:dyDescent="0.25">
      <c r="B367">
        <v>4451</v>
      </c>
      <c r="C367" t="str">
        <f>[7]A!$D129</f>
        <v>BURETTE EMMANUEL</v>
      </c>
      <c r="D367" t="str">
        <f>[7]A!$F129</f>
        <v>CYCLO CLUB WAVRIN</v>
      </c>
      <c r="E367" t="str">
        <f>[7]A!$J129</f>
        <v>05999030492</v>
      </c>
      <c r="F367">
        <v>2</v>
      </c>
      <c r="G367" t="str">
        <f>VLOOKUP(C367,[7]A!$D$2:$H$1235,5,FALSE)</f>
        <v>Adulte Masculin 40/49 ans</v>
      </c>
      <c r="N367" s="14">
        <f>VLOOKUP(C367,Bilan!$B$4:$D$1469,3,FALSE)</f>
        <v>4451</v>
      </c>
      <c r="O367" s="14">
        <f t="shared" si="27"/>
        <v>0</v>
      </c>
      <c r="P367" s="50" t="e">
        <f>VLOOKUP(C367,Adultes!$C$2:$O$806,13,FALSE)</f>
        <v>#N/A</v>
      </c>
      <c r="Q367" s="14">
        <f t="shared" si="23"/>
        <v>2</v>
      </c>
      <c r="R367" t="e">
        <f>VLOOKUP(C367,Adultes!$C$2:$P$806,14,FALSE)</f>
        <v>#N/A</v>
      </c>
    </row>
    <row r="368" spans="1:18" x14ac:dyDescent="0.25">
      <c r="B368" t="s">
        <v>23</v>
      </c>
      <c r="C368" t="str">
        <f>[7]A!$D147</f>
        <v>CAPELLE OLIVIER</v>
      </c>
      <c r="D368" t="str">
        <f>[7]A!$F147</f>
        <v>CAMPHIN EN CAREMBAULT CYCLING TEAM</v>
      </c>
      <c r="E368" t="str">
        <f>[7]A!$J147</f>
        <v>05996214950</v>
      </c>
      <c r="F368">
        <v>2</v>
      </c>
      <c r="G368" t="str">
        <f>VLOOKUP(C368,[7]A!$D$2:$H$1235,5,FALSE)</f>
        <v>Adulte Masculin 40/49 ans</v>
      </c>
      <c r="N368" s="14" t="str">
        <f>VLOOKUP(C368,Bilan!$B$4:$D$1469,3,FALSE)</f>
        <v xml:space="preserve"> </v>
      </c>
      <c r="O368" s="14">
        <f t="shared" si="27"/>
        <v>0</v>
      </c>
      <c r="P368" s="50" t="e">
        <f>VLOOKUP(C368,Adultes!$C$2:$O$806,13,FALSE)</f>
        <v>#N/A</v>
      </c>
      <c r="Q368" s="14">
        <f t="shared" si="23"/>
        <v>2</v>
      </c>
      <c r="R368" t="e">
        <f>VLOOKUP(C368,Adultes!$C$2:$P$806,14,FALSE)</f>
        <v>#N/A</v>
      </c>
    </row>
    <row r="369" spans="2:18" x14ac:dyDescent="0.25">
      <c r="B369" t="e">
        <v>#N/A</v>
      </c>
      <c r="C369" t="str">
        <f>[7]A!$D205</f>
        <v>CORMONT HUGO</v>
      </c>
      <c r="D369" t="str">
        <f>[7]A!$F205</f>
        <v>GAZ ELEC CLUB DE DOUAI</v>
      </c>
      <c r="E369" t="str">
        <f>[7]A!$J205</f>
        <v>05999126970</v>
      </c>
      <c r="F369">
        <v>2</v>
      </c>
      <c r="G369" t="str">
        <f>VLOOKUP(C369,[7]A!$D$2:$H$1235,5,FALSE)</f>
        <v>Adulte Masculin 17/19 ans</v>
      </c>
      <c r="N369" s="14" t="e">
        <f>VLOOKUP(C369,Bilan!$B$4:$D$1469,3,FALSE)</f>
        <v>#N/A</v>
      </c>
      <c r="O369" s="14">
        <f t="shared" si="27"/>
        <v>0</v>
      </c>
      <c r="P369" s="50" t="e">
        <f>VLOOKUP(C369,Adultes!$C$2:$O$806,13,FALSE)</f>
        <v>#N/A</v>
      </c>
      <c r="Q369" s="14">
        <f t="shared" si="23"/>
        <v>2</v>
      </c>
      <c r="R369" t="e">
        <f>VLOOKUP(C369,Adultes!$C$2:$P$806,14,FALSE)</f>
        <v>#N/A</v>
      </c>
    </row>
    <row r="370" spans="2:18" x14ac:dyDescent="0.25">
      <c r="B370">
        <v>0</v>
      </c>
      <c r="C370" t="str">
        <f>[7]A!$D247</f>
        <v>DEBONNAIRE XAVIER</v>
      </c>
      <c r="D370" t="str">
        <f>[7]A!$F247</f>
        <v>CYCLO CLUB WAVRIN</v>
      </c>
      <c r="E370" t="str">
        <f>[7]A!$J247</f>
        <v>05996222980</v>
      </c>
      <c r="F370">
        <v>2</v>
      </c>
      <c r="G370" t="str">
        <f>VLOOKUP(C370,[7]A!$D$2:$H$1235,5,FALSE)</f>
        <v>Adulte Masculin 50/59 ans</v>
      </c>
      <c r="N370" s="14">
        <f>VLOOKUP(C370,Bilan!$B$4:$D$1469,3,FALSE)</f>
        <v>2388</v>
      </c>
      <c r="O370" s="14">
        <f t="shared" si="27"/>
        <v>0</v>
      </c>
      <c r="P370" s="50" t="e">
        <f>VLOOKUP(C370,Adultes!$C$2:$O$806,13,FALSE)</f>
        <v>#N/A</v>
      </c>
      <c r="Q370" s="14">
        <f t="shared" si="23"/>
        <v>2</v>
      </c>
      <c r="R370" t="e">
        <f>VLOOKUP(C370,Adultes!$C$2:$P$806,14,FALSE)</f>
        <v>#N/A</v>
      </c>
    </row>
    <row r="371" spans="2:18" x14ac:dyDescent="0.25">
      <c r="B371">
        <v>4462</v>
      </c>
      <c r="C371" t="str">
        <f>[7]A!$D283</f>
        <v>DELMOTTE VINCENT</v>
      </c>
      <c r="D371" t="str">
        <f>[7]A!$F283</f>
        <v>TEAM CYCLISTE BERMERAIN</v>
      </c>
      <c r="E371" t="str">
        <f>[7]A!$J283</f>
        <v>05999068709</v>
      </c>
      <c r="F371">
        <v>2</v>
      </c>
      <c r="G371" t="str">
        <f>VLOOKUP(C371,[7]A!$D$2:$H$1235,5,FALSE)</f>
        <v>Adulte Masculin 50/59 ans</v>
      </c>
      <c r="N371" s="14">
        <f>VLOOKUP(C371,Bilan!$B$4:$D$1469,3,FALSE)</f>
        <v>4462</v>
      </c>
      <c r="O371" s="14">
        <f t="shared" si="27"/>
        <v>0</v>
      </c>
      <c r="P371" s="50" t="e">
        <f>VLOOKUP(C371,Adultes!$C$2:$O$806,13,FALSE)</f>
        <v>#N/A</v>
      </c>
      <c r="Q371" s="14">
        <f t="shared" si="23"/>
        <v>2</v>
      </c>
      <c r="R371" t="e">
        <f>VLOOKUP(C371,Adultes!$C$2:$P$806,14,FALSE)</f>
        <v>#N/A</v>
      </c>
    </row>
    <row r="372" spans="2:18" x14ac:dyDescent="0.25">
      <c r="B372">
        <v>4402</v>
      </c>
      <c r="C372" t="str">
        <f>[7]A!$D309</f>
        <v>DENDIEVEL JULIEN</v>
      </c>
      <c r="D372" t="str">
        <f>[7]A!$F309</f>
        <v>ETOILE CYCLISTE TOURCOING</v>
      </c>
      <c r="E372" t="str">
        <f>[7]A!$J309</f>
        <v>05996222717</v>
      </c>
      <c r="F372">
        <v>2</v>
      </c>
      <c r="G372" t="str">
        <f>VLOOKUP(C372,[7]A!$D$2:$H$1235,5,FALSE)</f>
        <v>Adulte Masculin 30/39 ans</v>
      </c>
      <c r="N372" s="14">
        <f>VLOOKUP(C372,Bilan!$B$4:$D$1469,3,FALSE)</f>
        <v>4402</v>
      </c>
      <c r="O372" s="14">
        <f t="shared" si="27"/>
        <v>0</v>
      </c>
      <c r="P372" s="50" t="e">
        <f>VLOOKUP(C372,Adultes!$C$2:$O$806,13,FALSE)</f>
        <v>#N/A</v>
      </c>
      <c r="Q372" s="14">
        <f t="shared" si="23"/>
        <v>2</v>
      </c>
      <c r="R372" t="e">
        <f>VLOOKUP(C372,Adultes!$C$2:$P$806,14,FALSE)</f>
        <v>#N/A</v>
      </c>
    </row>
    <row r="373" spans="2:18" x14ac:dyDescent="0.25">
      <c r="B373">
        <v>2552</v>
      </c>
      <c r="C373" t="str">
        <f>[7]A!$D419</f>
        <v>FIEVET VALENTIN</v>
      </c>
      <c r="D373" t="str">
        <f>[7]A!$F419</f>
        <v>RESILIENCE CLUB</v>
      </c>
      <c r="E373" t="str">
        <f>[7]A!$J419</f>
        <v>05999123944</v>
      </c>
      <c r="F373">
        <v>2</v>
      </c>
      <c r="G373" t="str">
        <f>VLOOKUP(C373,[7]A!$D$2:$H$1235,5,FALSE)</f>
        <v>Adulte Masculin 30/39 ans</v>
      </c>
      <c r="N373" s="14">
        <f>VLOOKUP(C373,Bilan!$B$4:$D$1469,3,FALSE)</f>
        <v>2552</v>
      </c>
      <c r="O373" s="14">
        <f t="shared" si="27"/>
        <v>0</v>
      </c>
      <c r="P373" s="50" t="e">
        <f>VLOOKUP(C373,Adultes!$C$2:$O$806,13,FALSE)</f>
        <v>#N/A</v>
      </c>
      <c r="Q373" s="14">
        <f t="shared" si="23"/>
        <v>2</v>
      </c>
      <c r="R373" t="e">
        <f>VLOOKUP(C373,Adultes!$C$2:$P$806,14,FALSE)</f>
        <v>#N/A</v>
      </c>
    </row>
    <row r="374" spans="2:18" x14ac:dyDescent="0.25">
      <c r="B374">
        <v>2421</v>
      </c>
      <c r="C374" t="str">
        <f>[7]A!$D438</f>
        <v>FRANCOIS AYMERIC</v>
      </c>
      <c r="D374" t="str">
        <f>[7]A!$F438</f>
        <v>CAMPHIN EN CAREMBAULT CYCLING TEAM</v>
      </c>
      <c r="E374" t="str">
        <f>[7]A!$J438</f>
        <v>05904842870</v>
      </c>
      <c r="F374">
        <v>2</v>
      </c>
      <c r="G374" t="str">
        <f>VLOOKUP(C374,[7]A!$D$2:$H$1235,5,FALSE)</f>
        <v>Adulte Masculin 17/19 ans</v>
      </c>
      <c r="N374" s="14">
        <f>VLOOKUP(C374,Bilan!$B$4:$D$1469,3,FALSE)</f>
        <v>2421</v>
      </c>
      <c r="O374" s="14">
        <f t="shared" si="27"/>
        <v>0</v>
      </c>
      <c r="P374" s="50" t="e">
        <f>VLOOKUP(C374,Adultes!$C$2:$O$806,13,FALSE)</f>
        <v>#N/A</v>
      </c>
      <c r="Q374" s="14">
        <f t="shared" si="23"/>
        <v>2</v>
      </c>
      <c r="R374" t="e">
        <f>VLOOKUP(C374,Adultes!$C$2:$P$806,14,FALSE)</f>
        <v>#N/A</v>
      </c>
    </row>
    <row r="375" spans="2:18" x14ac:dyDescent="0.25">
      <c r="B375" t="s">
        <v>23</v>
      </c>
      <c r="C375" t="str">
        <f>[7]A!$D604</f>
        <v>LECLERCQ ALEXIS</v>
      </c>
      <c r="D375" t="str">
        <f>[7]A!$F604</f>
        <v>CAMPHIN EN CAREMBAULT CYCLING TEAM</v>
      </c>
      <c r="E375" t="str">
        <f>[7]A!$J604</f>
        <v>05996214949</v>
      </c>
      <c r="F375">
        <v>2</v>
      </c>
      <c r="G375" t="str">
        <f>VLOOKUP(C375,[7]A!$D$2:$H$1235,5,FALSE)</f>
        <v>Adulte Masculin 40/49 ans</v>
      </c>
      <c r="N375" s="14">
        <f>VLOOKUP(C375,Bilan!$B$4:$D$1469,3,FALSE)</f>
        <v>5149</v>
      </c>
      <c r="O375" s="14">
        <f t="shared" si="27"/>
        <v>0</v>
      </c>
      <c r="P375" s="50" t="e">
        <f>VLOOKUP(C375,Adultes!$C$2:$O$806,13,FALSE)</f>
        <v>#N/A</v>
      </c>
      <c r="Q375" s="14">
        <f t="shared" si="23"/>
        <v>2</v>
      </c>
      <c r="R375" t="e">
        <f>VLOOKUP(C375,Adultes!$C$2:$P$806,14,FALSE)</f>
        <v>#N/A</v>
      </c>
    </row>
    <row r="376" spans="2:18" x14ac:dyDescent="0.25">
      <c r="B376">
        <v>4455</v>
      </c>
      <c r="C376" t="str">
        <f>[7]A!$D625</f>
        <v>LEFEBVRE JULIEN</v>
      </c>
      <c r="D376" t="str">
        <f>[7]A!$F625</f>
        <v>CYCLO CLUB WAVRIN</v>
      </c>
      <c r="E376" t="str">
        <f>[7]A!$J625</f>
        <v>05999112477</v>
      </c>
      <c r="F376">
        <v>2</v>
      </c>
      <c r="G376" t="str">
        <f>VLOOKUP(C376,[7]A!$D$2:$H$1235,5,FALSE)</f>
        <v>Adulte Masculin 30/39 ans</v>
      </c>
      <c r="N376" s="14">
        <f>VLOOKUP(C376,Bilan!$B$4:$D$1469,3,FALSE)</f>
        <v>4455</v>
      </c>
      <c r="O376" s="14">
        <f t="shared" si="27"/>
        <v>0</v>
      </c>
      <c r="P376" s="50" t="e">
        <f>VLOOKUP(C376,Adultes!$C$2:$O$806,13,FALSE)</f>
        <v>#N/A</v>
      </c>
      <c r="Q376" s="14">
        <f t="shared" si="23"/>
        <v>2</v>
      </c>
      <c r="R376" t="e">
        <f>VLOOKUP(C376,Adultes!$C$2:$P$806,14,FALSE)</f>
        <v>#N/A</v>
      </c>
    </row>
    <row r="377" spans="2:18" x14ac:dyDescent="0.25">
      <c r="B377">
        <v>2351</v>
      </c>
      <c r="C377" t="str">
        <f>[7]A!$D631</f>
        <v>LEFERME DAVID</v>
      </c>
      <c r="D377" t="str">
        <f>[7]A!$F631</f>
        <v>CAMPHIN EN CAREMBAULT CYCLING TEAM</v>
      </c>
      <c r="E377" t="str">
        <f>[7]A!$J631</f>
        <v>05999015645</v>
      </c>
      <c r="F377">
        <v>2</v>
      </c>
      <c r="G377" t="str">
        <f>VLOOKUP(C377,[7]A!$D$2:$H$1235,5,FALSE)</f>
        <v>Adulte Masculin 50/59 ans</v>
      </c>
      <c r="N377" s="14">
        <f>VLOOKUP(C377,Bilan!$B$4:$D$1469,3,FALSE)</f>
        <v>2351</v>
      </c>
      <c r="O377" s="14">
        <f t="shared" si="27"/>
        <v>0</v>
      </c>
      <c r="P377" s="50" t="e">
        <f>VLOOKUP(C377,Adultes!$C$2:$O$806,13,FALSE)</f>
        <v>#N/A</v>
      </c>
      <c r="Q377" s="14">
        <f t="shared" si="23"/>
        <v>2</v>
      </c>
      <c r="R377" t="e">
        <f>VLOOKUP(C377,Adultes!$C$2:$P$806,14,FALSE)</f>
        <v>#N/A</v>
      </c>
    </row>
    <row r="378" spans="2:18" x14ac:dyDescent="0.25">
      <c r="B378">
        <v>4445</v>
      </c>
      <c r="C378" t="str">
        <f>[7]A!$D636</f>
        <v>LEFRANCQ LUDOVIC</v>
      </c>
      <c r="D378" t="str">
        <f>[7]A!$F636</f>
        <v>CYCLOS RANDONNEURS LA BASSEE</v>
      </c>
      <c r="E378" t="str">
        <f>[7]A!$J636</f>
        <v>05999030503</v>
      </c>
      <c r="F378">
        <v>2</v>
      </c>
      <c r="G378" t="str">
        <f>VLOOKUP(C378,[7]A!$D$2:$H$1235,5,FALSE)</f>
        <v>Adulte Masculin 40/49 ans</v>
      </c>
      <c r="N378" s="14">
        <f>VLOOKUP(C378,Bilan!$B$4:$D$1469,3,FALSE)</f>
        <v>4445</v>
      </c>
      <c r="O378" s="14">
        <f t="shared" si="27"/>
        <v>0</v>
      </c>
      <c r="P378" s="50" t="e">
        <f>VLOOKUP(C378,Adultes!$C$2:$O$806,13,FALSE)</f>
        <v>#N/A</v>
      </c>
      <c r="Q378" s="14">
        <f t="shared" si="23"/>
        <v>2</v>
      </c>
      <c r="R378" t="e">
        <f>VLOOKUP(C378,Adultes!$C$2:$P$806,14,FALSE)</f>
        <v>#N/A</v>
      </c>
    </row>
    <row r="379" spans="2:18" x14ac:dyDescent="0.25">
      <c r="B379">
        <v>4363</v>
      </c>
      <c r="C379" t="str">
        <f>[7]A!$D668</f>
        <v>LIONNE LIONEL</v>
      </c>
      <c r="D379" t="str">
        <f>[7]A!$F668</f>
        <v>CLUB CYCLISTE LOUVROIL (C.C.L.)</v>
      </c>
      <c r="E379" t="str">
        <f>[7]A!$J668</f>
        <v>05999024239</v>
      </c>
      <c r="F379">
        <v>2</v>
      </c>
      <c r="G379" t="str">
        <f>VLOOKUP(C379,[7]A!$D$2:$H$1235,5,FALSE)</f>
        <v>Adulte Masculin 40/49 ans</v>
      </c>
      <c r="N379" s="14">
        <f>VLOOKUP(C379,Bilan!$B$4:$D$1469,3,FALSE)</f>
        <v>4363</v>
      </c>
      <c r="O379" s="14">
        <f t="shared" si="27"/>
        <v>0</v>
      </c>
      <c r="P379" s="50" t="e">
        <f>VLOOKUP(C379,Adultes!$C$2:$O$806,13,FALSE)</f>
        <v>#N/A</v>
      </c>
      <c r="Q379" s="14">
        <f t="shared" si="23"/>
        <v>2</v>
      </c>
      <c r="R379" t="e">
        <f>VLOOKUP(C379,Adultes!$C$2:$P$806,14,FALSE)</f>
        <v>#N/A</v>
      </c>
    </row>
    <row r="380" spans="2:18" x14ac:dyDescent="0.25">
      <c r="B380">
        <v>4385</v>
      </c>
      <c r="C380" t="str">
        <f>[7]A!$D727</f>
        <v>MONIER FABRICE</v>
      </c>
      <c r="D380" t="str">
        <f>[7]A!$F727</f>
        <v>CLUB CYCLISTE LOUVROIL (C.C.L.)</v>
      </c>
      <c r="E380" t="str">
        <f>[7]A!$J727</f>
        <v>05994064253</v>
      </c>
      <c r="F380">
        <v>2</v>
      </c>
      <c r="G380" t="str">
        <f>VLOOKUP(C380,[7]A!$D$2:$H$1235,5,FALSE)</f>
        <v>Adulte Masculin 40/49 ans</v>
      </c>
      <c r="N380" s="14">
        <f>VLOOKUP(C380,Bilan!$B$4:$D$1469,3,FALSE)</f>
        <v>4385</v>
      </c>
      <c r="O380" s="14">
        <f t="shared" si="27"/>
        <v>0</v>
      </c>
      <c r="P380" s="50" t="e">
        <f>VLOOKUP(C380,Adultes!$C$2:$O$806,13,FALSE)</f>
        <v>#N/A</v>
      </c>
      <c r="Q380" s="14">
        <f t="shared" si="23"/>
        <v>2</v>
      </c>
      <c r="R380" t="e">
        <f>VLOOKUP(C380,Adultes!$C$2:$P$806,14,FALSE)</f>
        <v>#N/A</v>
      </c>
    </row>
    <row r="381" spans="2:18" x14ac:dyDescent="0.25">
      <c r="B381">
        <v>4375</v>
      </c>
      <c r="C381" t="str">
        <f>[7]A!$D826</f>
        <v>RANSQUIN KEVIN</v>
      </c>
      <c r="D381" t="str">
        <f>[7]A!$F826</f>
        <v>VTT  CLUB PONT SUR SAMBRE</v>
      </c>
      <c r="E381" t="str">
        <f>[7]A!$J826</f>
        <v>05999057227</v>
      </c>
      <c r="F381">
        <v>2</v>
      </c>
      <c r="G381" t="str">
        <f>VLOOKUP(C381,[7]A!$D$2:$H$1235,5,FALSE)</f>
        <v>Adulte Masculin 30/39 ans</v>
      </c>
      <c r="N381" s="14">
        <f>VLOOKUP(C381,Bilan!$B$4:$D$1469,3,FALSE)</f>
        <v>4375</v>
      </c>
      <c r="O381" s="14">
        <f t="shared" si="27"/>
        <v>0</v>
      </c>
      <c r="P381" s="50" t="e">
        <f>VLOOKUP(C381,Adultes!$C$2:$O$806,13,FALSE)</f>
        <v>#N/A</v>
      </c>
      <c r="Q381" s="14">
        <f t="shared" si="23"/>
        <v>2</v>
      </c>
      <c r="R381" t="e">
        <f>VLOOKUP(C381,Adultes!$C$2:$P$806,14,FALSE)</f>
        <v>#N/A</v>
      </c>
    </row>
    <row r="382" spans="2:18" x14ac:dyDescent="0.25">
      <c r="B382" t="e">
        <v>#N/A</v>
      </c>
      <c r="C382" t="str">
        <f>[7]A!$D831</f>
        <v>RIBAUCOUR MARC</v>
      </c>
      <c r="D382" t="str">
        <f>[7]A!$F831</f>
        <v>CLUB CYCLISTE VERLINGHEM</v>
      </c>
      <c r="E382" t="str">
        <f>[7]A!$J831</f>
        <v>05905210090</v>
      </c>
      <c r="F382">
        <v>2</v>
      </c>
      <c r="G382" t="str">
        <f>VLOOKUP(C382,[7]A!$D$2:$H$1235,5,FALSE)</f>
        <v>Adulte Masculin 50/59 ans</v>
      </c>
      <c r="N382" s="14" t="e">
        <f>VLOOKUP(C382,Bilan!$B$4:$D$1469,3,FALSE)</f>
        <v>#N/A</v>
      </c>
      <c r="O382" s="14">
        <f t="shared" si="27"/>
        <v>0</v>
      </c>
      <c r="P382" s="50" t="e">
        <f>VLOOKUP(C382,Adultes!$C$2:$O$806,13,FALSE)</f>
        <v>#N/A</v>
      </c>
      <c r="Q382" s="14">
        <f t="shared" si="23"/>
        <v>2</v>
      </c>
      <c r="R382" t="e">
        <f>VLOOKUP(C382,Adultes!$C$2:$P$806,14,FALSE)</f>
        <v>#N/A</v>
      </c>
    </row>
    <row r="383" spans="2:18" x14ac:dyDescent="0.25">
      <c r="B383" t="e">
        <v>#N/A</v>
      </c>
      <c r="C383" t="str">
        <f>[7]A!$D835</f>
        <v>RICHLINSKI STEPHENS</v>
      </c>
      <c r="D383" t="str">
        <f>[7]A!$F835</f>
        <v>TEAM CYCLISTE BERMERAIN</v>
      </c>
      <c r="E383" t="str">
        <f>[7]A!$J835</f>
        <v>05999025681</v>
      </c>
      <c r="F383">
        <v>2</v>
      </c>
      <c r="G383" t="str">
        <f>VLOOKUP(C383,[7]A!$D$2:$H$1235,5,FALSE)</f>
        <v>Adulte Masculin 40/49 ans</v>
      </c>
      <c r="N383" s="14" t="e">
        <f>VLOOKUP(C383,Bilan!$B$4:$D$1469,3,FALSE)</f>
        <v>#N/A</v>
      </c>
      <c r="O383" s="14">
        <f t="shared" si="27"/>
        <v>0</v>
      </c>
      <c r="P383" s="50" t="e">
        <f>VLOOKUP(C383,Adultes!$C$2:$O$806,13,FALSE)</f>
        <v>#N/A</v>
      </c>
      <c r="Q383" s="14">
        <f t="shared" si="23"/>
        <v>2</v>
      </c>
      <c r="R383" t="e">
        <f>VLOOKUP(C383,Adultes!$C$2:$P$806,14,FALSE)</f>
        <v>#N/A</v>
      </c>
    </row>
    <row r="384" spans="2:18" x14ac:dyDescent="0.25">
      <c r="B384" t="e">
        <v>#N/A</v>
      </c>
      <c r="C384" t="str">
        <f>[7]A!$D900</f>
        <v>SYLLEBRANQUE HERVÉ</v>
      </c>
      <c r="D384" t="str">
        <f>[7]A!$F900</f>
        <v>TEAM BOUSIES</v>
      </c>
      <c r="E384" t="str">
        <f>[7]A!$J900</f>
        <v>05999126484</v>
      </c>
      <c r="F384">
        <v>2</v>
      </c>
      <c r="G384" t="str">
        <f>VLOOKUP(C384,[7]A!$D$2:$H$1235,5,FALSE)</f>
        <v>Adulte Masculin 50/59 ans</v>
      </c>
      <c r="N384" s="14" t="e">
        <f>VLOOKUP(C384,Bilan!$B$4:$D$1469,3,FALSE)</f>
        <v>#N/A</v>
      </c>
      <c r="O384" s="14">
        <f t="shared" si="27"/>
        <v>0</v>
      </c>
      <c r="P384" s="50" t="e">
        <f>VLOOKUP(C384,Adultes!$C$2:$O$806,13,FALSE)</f>
        <v>#N/A</v>
      </c>
      <c r="Q384" s="14">
        <f t="shared" si="23"/>
        <v>2</v>
      </c>
      <c r="R384" t="e">
        <f>VLOOKUP(C384,Adultes!$C$2:$P$806,14,FALSE)</f>
        <v>#N/A</v>
      </c>
    </row>
    <row r="385" spans="1:18" x14ac:dyDescent="0.25">
      <c r="B385">
        <v>1321</v>
      </c>
      <c r="C385" t="str">
        <f>[7]A!$D934</f>
        <v>VAILLIERE SÉBASTIEN</v>
      </c>
      <c r="D385" t="str">
        <f>[7]A!$F934</f>
        <v>UNION CYCLISTE WATTIGNIES</v>
      </c>
      <c r="E385" t="str">
        <f>[7]A!$J934</f>
        <v>05996214968</v>
      </c>
      <c r="F385">
        <v>2</v>
      </c>
      <c r="G385" t="str">
        <f>VLOOKUP(C385,[7]A!$D$2:$H$1235,5,FALSE)</f>
        <v>Adulte Masculin 40/49 ans</v>
      </c>
      <c r="N385" s="14">
        <f>VLOOKUP(C385,Bilan!$B$4:$D$1469,3,FALSE)</f>
        <v>1321</v>
      </c>
      <c r="O385" s="14">
        <f t="shared" si="27"/>
        <v>0</v>
      </c>
      <c r="P385" s="50" t="e">
        <f>VLOOKUP(C385,Adultes!$C$2:$O$806,13,FALSE)</f>
        <v>#N/A</v>
      </c>
      <c r="Q385" s="14">
        <f t="shared" si="23"/>
        <v>2</v>
      </c>
      <c r="R385" t="e">
        <f>VLOOKUP(C385,Adultes!$C$2:$P$806,14,FALSE)</f>
        <v>#N/A</v>
      </c>
    </row>
    <row r="386" spans="1:18" x14ac:dyDescent="0.25">
      <c r="B386">
        <v>4458</v>
      </c>
      <c r="C386" t="str">
        <f>[7]A!$D946</f>
        <v>VANACKER GEOFFREY</v>
      </c>
      <c r="D386" t="str">
        <f>[7]A!$F946</f>
        <v>TEAM CYCLISTE BERMERAIN</v>
      </c>
      <c r="E386" t="str">
        <f>[7]A!$J946</f>
        <v>05999016211</v>
      </c>
      <c r="F386">
        <v>2</v>
      </c>
      <c r="G386" t="str">
        <f>VLOOKUP(C386,[7]A!$D$2:$H$1235,5,FALSE)</f>
        <v>Adulte Masculin 40/49 ans</v>
      </c>
      <c r="N386" s="14">
        <f>VLOOKUP(C386,Bilan!$B$4:$D$1469,3,FALSE)</f>
        <v>4458</v>
      </c>
      <c r="O386" s="14">
        <f t="shared" si="27"/>
        <v>0</v>
      </c>
      <c r="P386" s="50" t="e">
        <f>VLOOKUP(C386,Adultes!$C$2:$O$806,13,FALSE)</f>
        <v>#N/A</v>
      </c>
      <c r="Q386" s="14">
        <f t="shared" si="23"/>
        <v>2</v>
      </c>
      <c r="R386" t="e">
        <f>VLOOKUP(C386,Adultes!$C$2:$P$806,14,FALSE)</f>
        <v>#N/A</v>
      </c>
    </row>
    <row r="387" spans="1:18" x14ac:dyDescent="0.25">
      <c r="B387">
        <v>4417</v>
      </c>
      <c r="C387" t="str">
        <f>[7]A!$D958</f>
        <v>VANDENBUSSCHE MAXIME</v>
      </c>
      <c r="D387" t="str">
        <f>[7]A!$F958</f>
        <v>ETOILE CYCLISTE TOURCOING</v>
      </c>
      <c r="E387" t="str">
        <f>[7]A!$J958</f>
        <v>05999073880</v>
      </c>
      <c r="F387">
        <v>2</v>
      </c>
      <c r="G387" t="str">
        <f>VLOOKUP(C387,[7]A!$D$2:$H$1235,5,FALSE)</f>
        <v>Adulte Masculin 30/39 ans</v>
      </c>
      <c r="N387" s="14">
        <f>VLOOKUP(C387,Bilan!$B$4:$D$1469,3,FALSE)</f>
        <v>4417</v>
      </c>
      <c r="O387" s="14">
        <f t="shared" si="27"/>
        <v>0</v>
      </c>
      <c r="P387" s="50" t="e">
        <f>VLOOKUP(C387,Adultes!$C$2:$O$806,13,FALSE)</f>
        <v>#N/A</v>
      </c>
      <c r="Q387" s="14">
        <f t="shared" ref="Q387:Q450" si="28">F387</f>
        <v>2</v>
      </c>
      <c r="R387" t="e">
        <f>VLOOKUP(C387,Adultes!$C$2:$P$806,14,FALSE)</f>
        <v>#N/A</v>
      </c>
    </row>
    <row r="388" spans="1:18" x14ac:dyDescent="0.25">
      <c r="B388">
        <v>2385</v>
      </c>
      <c r="C388" t="str">
        <f>[7]A!$D961</f>
        <v>VANDERMEERCH GREGORY</v>
      </c>
      <c r="D388" t="str">
        <f>[7]A!$F961</f>
        <v>VELO CLUB UNION HALLUIN</v>
      </c>
      <c r="E388" t="str">
        <f>[7]A!$J961</f>
        <v>05999114021</v>
      </c>
      <c r="F388">
        <v>2</v>
      </c>
      <c r="G388" t="str">
        <f>VLOOKUP(C388,[7]A!$D$2:$H$1235,5,FALSE)</f>
        <v>Adulte Masculin 40/49 ans</v>
      </c>
      <c r="N388" s="14" t="str">
        <f>VLOOKUP(C388,Bilan!$B$4:$D$1469,3,FALSE)</f>
        <v xml:space="preserve"> </v>
      </c>
      <c r="O388" s="14">
        <f t="shared" ref="O388:O439" si="29">A388</f>
        <v>0</v>
      </c>
      <c r="P388" s="50" t="e">
        <f>VLOOKUP(C388,Adultes!$C$2:$O$806,13,FALSE)</f>
        <v>#N/A</v>
      </c>
      <c r="Q388" s="14">
        <f t="shared" si="28"/>
        <v>2</v>
      </c>
      <c r="R388" t="e">
        <f>VLOOKUP(C388,Adultes!$C$2:$P$806,14,FALSE)</f>
        <v>#N/A</v>
      </c>
    </row>
    <row r="389" spans="1:18" x14ac:dyDescent="0.25">
      <c r="B389">
        <v>4478</v>
      </c>
      <c r="C389" t="str">
        <f>[7]A!$D994</f>
        <v>VILLIELM PATRICE</v>
      </c>
      <c r="D389" t="str">
        <f>[7]A!$F994</f>
        <v>TEAM CYCLISTE BERMERAIN</v>
      </c>
      <c r="E389" t="str">
        <f>[7]A!$J994</f>
        <v>05999127017</v>
      </c>
      <c r="F389">
        <v>2</v>
      </c>
      <c r="G389" t="str">
        <f>VLOOKUP(C389,[7]A!$D$2:$H$1235,5,FALSE)</f>
        <v>Adulte Masculin 30/39 ans</v>
      </c>
      <c r="N389" s="14">
        <f>VLOOKUP(C389,Bilan!$B$4:$D$1469,3,FALSE)</f>
        <v>4478</v>
      </c>
      <c r="O389" s="14">
        <f t="shared" si="29"/>
        <v>0</v>
      </c>
      <c r="P389" s="50" t="e">
        <f>VLOOKUP(C389,Adultes!$C$2:$O$806,13,FALSE)</f>
        <v>#N/A</v>
      </c>
      <c r="Q389" s="14">
        <f t="shared" si="28"/>
        <v>2</v>
      </c>
      <c r="R389" t="e">
        <f>VLOOKUP(C389,Adultes!$C$2:$P$806,14,FALSE)</f>
        <v>#N/A</v>
      </c>
    </row>
    <row r="390" spans="1:18" x14ac:dyDescent="0.25">
      <c r="B390" t="e">
        <v>#N/A</v>
      </c>
      <c r="C390" t="str">
        <f>[7]A!$D1008</f>
        <v>ZUCCHERO AURÉLIEN</v>
      </c>
      <c r="D390" t="str">
        <f>[7]A!$F1008</f>
        <v>VELO CLUB DE L'ESCAUT ANZIN</v>
      </c>
      <c r="E390" t="str">
        <f>[7]A!$J1008</f>
        <v>05992305027</v>
      </c>
      <c r="F390">
        <v>2</v>
      </c>
      <c r="G390" t="str">
        <f>VLOOKUP(C390,[7]A!$D$2:$H$1235,5,FALSE)</f>
        <v>Adulte Masculin 40/49 ans</v>
      </c>
      <c r="N390" s="14" t="e">
        <f>VLOOKUP(C390,Bilan!$B$4:$D$1469,3,FALSE)</f>
        <v>#N/A</v>
      </c>
      <c r="O390" s="14">
        <f t="shared" si="29"/>
        <v>0</v>
      </c>
      <c r="P390" s="50" t="e">
        <f>VLOOKUP(C390,Adultes!$C$2:$O$806,13,FALSE)</f>
        <v>#N/A</v>
      </c>
      <c r="Q390" s="14">
        <f t="shared" si="28"/>
        <v>2</v>
      </c>
      <c r="R390" t="e">
        <f>VLOOKUP(C390,Adultes!$C$2:$P$806,14,FALSE)</f>
        <v>#N/A</v>
      </c>
    </row>
    <row r="391" spans="1:18" x14ac:dyDescent="0.25">
      <c r="B391">
        <v>7082</v>
      </c>
      <c r="C391" t="str">
        <f>[7]A!$D1047</f>
        <v>DE MUYNCK STEPHANE</v>
      </c>
      <c r="D391" t="str">
        <f>[7]A!$F1047</f>
        <v>HENIN ETOILE CYCLISTE HENINOISE</v>
      </c>
      <c r="E391" t="str">
        <f>[7]A!$J1047</f>
        <v>06297084545</v>
      </c>
      <c r="F391">
        <v>2</v>
      </c>
      <c r="G391" t="str">
        <f>VLOOKUP(C391,[7]A!$D$2:$H$1235,5,FALSE)</f>
        <v>Adulte Masculin 50/59 ans</v>
      </c>
      <c r="N391" s="14" t="str">
        <f>VLOOKUP(C391,Bilan!$B$4:$D$1469,3,FALSE)</f>
        <v xml:space="preserve"> </v>
      </c>
      <c r="O391" s="14">
        <f t="shared" si="29"/>
        <v>0</v>
      </c>
      <c r="P391" s="50" t="e">
        <f>VLOOKUP(C391,Adultes!$C$2:$O$806,13,FALSE)</f>
        <v>#N/A</v>
      </c>
      <c r="Q391" s="14">
        <f t="shared" si="28"/>
        <v>2</v>
      </c>
      <c r="R391" t="e">
        <f>VLOOKUP(C391,Adultes!$C$2:$P$806,14,FALSE)</f>
        <v>#N/A</v>
      </c>
    </row>
    <row r="392" spans="1:18" x14ac:dyDescent="0.25">
      <c r="B392">
        <v>2451</v>
      </c>
      <c r="C392" t="str">
        <f>[7]A!$D1059</f>
        <v>DMYTROW NICOLAS</v>
      </c>
      <c r="D392" t="str">
        <f>[7]A!$F1059</f>
        <v>THELUS TEAM UNIS-VERT VTT</v>
      </c>
      <c r="E392" t="str">
        <f>[7]A!$J1059</f>
        <v>06240368462</v>
      </c>
      <c r="F392">
        <v>2</v>
      </c>
      <c r="G392" t="str">
        <f>VLOOKUP(C392,[7]A!$D$2:$H$1235,5,FALSE)</f>
        <v>Adulte Masculin 40/49 ans</v>
      </c>
      <c r="N392" s="14">
        <f>VLOOKUP(C392,Bilan!$B$4:$D$1469,3,FALSE)</f>
        <v>2451</v>
      </c>
      <c r="O392" s="14">
        <f t="shared" si="29"/>
        <v>0</v>
      </c>
      <c r="P392" s="50" t="e">
        <f>VLOOKUP(C392,Adultes!$C$2:$O$806,13,FALSE)</f>
        <v>#N/A</v>
      </c>
      <c r="Q392" s="14">
        <f t="shared" si="28"/>
        <v>2</v>
      </c>
      <c r="R392" t="e">
        <f>VLOOKUP(C392,Adultes!$C$2:$P$806,14,FALSE)</f>
        <v>#N/A</v>
      </c>
    </row>
    <row r="393" spans="1:18" x14ac:dyDescent="0.25">
      <c r="B393">
        <v>7026</v>
      </c>
      <c r="C393" t="str">
        <f>[7]A!$D175</f>
        <v>CHOQUET JULIEN</v>
      </c>
      <c r="D393" t="str">
        <f>[7]A!$F175</f>
        <v>VELO CLUB HORNAING</v>
      </c>
      <c r="E393" t="str">
        <f>[7]A!$J175</f>
        <v>05999025903</v>
      </c>
      <c r="F393">
        <v>3</v>
      </c>
      <c r="G393" t="str">
        <f>VLOOKUP(C393,[7]A!$D$2:$H$1235,5,FALSE)</f>
        <v>Adulte Masculin 30/39 ans</v>
      </c>
      <c r="N393" s="14">
        <f>VLOOKUP(C393,Bilan!$B$4:$D$1469,3,FALSE)</f>
        <v>2378</v>
      </c>
      <c r="O393" s="14">
        <f t="shared" si="29"/>
        <v>0</v>
      </c>
      <c r="P393" s="50">
        <f>VLOOKUP(C393,Adultes!$C$2:$O$806,13,FALSE)</f>
        <v>0</v>
      </c>
      <c r="Q393" s="14">
        <f t="shared" si="28"/>
        <v>3</v>
      </c>
      <c r="R393" t="str">
        <f>VLOOKUP(C393,Adultes!$C$2:$P$806,14,FALSE)</f>
        <v>3</v>
      </c>
    </row>
    <row r="394" spans="1:18" x14ac:dyDescent="0.25">
      <c r="B394">
        <v>144491</v>
      </c>
      <c r="C394" t="str">
        <f>[7]A!$D228</f>
        <v>D HEILLY DAMIEN</v>
      </c>
      <c r="D394" t="str">
        <f>[7]A!$F228</f>
        <v>UNION SPORTIVE SAINT ANDRE</v>
      </c>
      <c r="E394" t="str">
        <f>[7]A!$J228</f>
        <v>05999025992</v>
      </c>
      <c r="F394">
        <v>3</v>
      </c>
      <c r="G394" t="str">
        <f>VLOOKUP(C394,[7]A!$D$2:$H$1235,5,FALSE)</f>
        <v>Adulte Masculin 40/49 ans</v>
      </c>
      <c r="N394" s="14">
        <f>VLOOKUP(C394,Bilan!$B$4:$D$1469,3,FALSE)</f>
        <v>144491</v>
      </c>
      <c r="O394" s="14">
        <f t="shared" si="29"/>
        <v>0</v>
      </c>
      <c r="P394" s="50">
        <f>VLOOKUP(C394,Adultes!$C$2:$O$806,13,FALSE)</f>
        <v>0</v>
      </c>
      <c r="Q394" s="14">
        <f t="shared" si="28"/>
        <v>3</v>
      </c>
      <c r="R394" t="str">
        <f>VLOOKUP(C394,Adultes!$C$2:$P$806,14,FALSE)</f>
        <v>3</v>
      </c>
    </row>
    <row r="395" spans="1:18" x14ac:dyDescent="0.25">
      <c r="B395">
        <v>144406</v>
      </c>
      <c r="C395" t="str">
        <f>[7]A!$D252</f>
        <v>DECOCK NICOLAS</v>
      </c>
      <c r="D395" t="str">
        <f>[7]A!$F252</f>
        <v>UNION SPORTIVE SAINT ANDRE</v>
      </c>
      <c r="E395" t="str">
        <f>[7]A!$J252</f>
        <v>05996221702</v>
      </c>
      <c r="F395">
        <v>3</v>
      </c>
      <c r="G395" t="str">
        <f>VLOOKUP(C395,[7]A!$D$2:$H$1235,5,FALSE)</f>
        <v>Adulte Masculin 40/49 ans</v>
      </c>
      <c r="N395" s="14">
        <f>VLOOKUP(C395,Bilan!$B$4:$D$1469,3,FALSE)</f>
        <v>144406</v>
      </c>
      <c r="O395" s="14">
        <f t="shared" si="29"/>
        <v>0</v>
      </c>
      <c r="P395" s="50">
        <f>VLOOKUP(C395,Adultes!$C$2:$O$806,13,FALSE)</f>
        <v>0</v>
      </c>
      <c r="Q395" s="14">
        <f t="shared" si="28"/>
        <v>3</v>
      </c>
      <c r="R395" t="str">
        <f>VLOOKUP(C395,Adultes!$C$2:$P$806,14,FALSE)</f>
        <v>3</v>
      </c>
    </row>
    <row r="396" spans="1:18" x14ac:dyDescent="0.25">
      <c r="A396" s="7">
        <v>501</v>
      </c>
      <c r="B396">
        <v>144273</v>
      </c>
      <c r="C396" t="str">
        <f>[7]A!$D102</f>
        <v>BOUTONNE FRÉDÉRIC</v>
      </c>
      <c r="D396" t="str">
        <f>[7]A!$F102</f>
        <v>UNION SPORTIVE SAINT ANDRE</v>
      </c>
      <c r="E396" t="str">
        <f>[7]A!$J102</f>
        <v>05999021237</v>
      </c>
      <c r="F396">
        <v>3</v>
      </c>
      <c r="G396" t="str">
        <f>VLOOKUP(C396,[7]A!$D$2:$H$1235,5,FALSE)</f>
        <v>Adulte Masculin 50/59 ans</v>
      </c>
      <c r="J396" s="67">
        <v>1</v>
      </c>
      <c r="N396" s="14">
        <f>VLOOKUP(C396,Bilan!$B$4:$D$1469,3,FALSE)</f>
        <v>144273</v>
      </c>
      <c r="O396" s="14">
        <f t="shared" si="29"/>
        <v>501</v>
      </c>
      <c r="P396" s="50">
        <f>VLOOKUP(C396,Adultes!$C$2:$O$806,13,FALSE)</f>
        <v>501</v>
      </c>
      <c r="Q396" s="14">
        <f t="shared" si="28"/>
        <v>3</v>
      </c>
      <c r="R396" t="str">
        <f>VLOOKUP(C396,Adultes!$C$2:$P$806,14,FALSE)</f>
        <v>3</v>
      </c>
    </row>
    <row r="397" spans="1:18" x14ac:dyDescent="0.25">
      <c r="A397" s="7">
        <v>502</v>
      </c>
      <c r="B397">
        <v>7042</v>
      </c>
      <c r="C397" t="str">
        <f>[7]A!$D150</f>
        <v>CARDON . DAVID</v>
      </c>
      <c r="D397" t="str">
        <f>[7]A!$F150</f>
        <v>CYCLO CLUB ORCHIES</v>
      </c>
      <c r="E397" t="str">
        <f>[7]A!$J150</f>
        <v>05957195697</v>
      </c>
      <c r="F397">
        <v>3</v>
      </c>
      <c r="G397" t="str">
        <f>VLOOKUP(C397,[7]A!$D$2:$H$1235,5,FALSE)</f>
        <v>Adulte Masculin 40/49 ans</v>
      </c>
      <c r="J397" s="67">
        <v>1</v>
      </c>
      <c r="N397" s="14">
        <f>VLOOKUP(C397,Bilan!$B$4:$D$1469,3,FALSE)</f>
        <v>4826</v>
      </c>
      <c r="O397" s="14">
        <f t="shared" si="29"/>
        <v>502</v>
      </c>
      <c r="P397" s="50">
        <f>VLOOKUP(C397,Adultes!$C$2:$O$806,13,FALSE)</f>
        <v>502</v>
      </c>
      <c r="Q397" s="14">
        <f t="shared" si="28"/>
        <v>3</v>
      </c>
      <c r="R397" t="str">
        <f>VLOOKUP(C397,Adultes!$C$2:$P$806,14,FALSE)</f>
        <v>3</v>
      </c>
    </row>
    <row r="398" spans="1:18" x14ac:dyDescent="0.25">
      <c r="A398" s="7">
        <v>503</v>
      </c>
      <c r="B398">
        <v>2192</v>
      </c>
      <c r="C398" t="str">
        <f>[7]A!$D200</f>
        <v>CONTESSE STEPHANE</v>
      </c>
      <c r="D398" t="str">
        <f>[7]A!$F200</f>
        <v>U.C. CAPELLOISE FOURMIES</v>
      </c>
      <c r="E398" t="str">
        <f>[7]A!$J200</f>
        <v>05999076034</v>
      </c>
      <c r="F398">
        <v>3</v>
      </c>
      <c r="G398" t="str">
        <f>VLOOKUP(C398,[7]A!$D$2:$H$1235,5,FALSE)</f>
        <v>Adulte Masculin 40/49 ans</v>
      </c>
      <c r="J398" s="67">
        <v>1</v>
      </c>
      <c r="N398" s="14">
        <f>VLOOKUP(C398,Bilan!$B$4:$D$1469,3,FALSE)</f>
        <v>2192</v>
      </c>
      <c r="O398" s="14">
        <f t="shared" si="29"/>
        <v>503</v>
      </c>
      <c r="P398" s="50">
        <f>VLOOKUP(C398,Adultes!$C$2:$O$806,13,FALSE)</f>
        <v>503</v>
      </c>
      <c r="Q398" s="14">
        <f t="shared" si="28"/>
        <v>3</v>
      </c>
      <c r="R398" t="str">
        <f>VLOOKUP(C398,Adultes!$C$2:$P$806,14,FALSE)</f>
        <v>3</v>
      </c>
    </row>
    <row r="399" spans="1:18" x14ac:dyDescent="0.25">
      <c r="A399" s="7">
        <v>505</v>
      </c>
      <c r="B399">
        <v>144519</v>
      </c>
      <c r="C399" t="str">
        <f>[7]A!$D451</f>
        <v>GAMACHE CHRISTOPHE</v>
      </c>
      <c r="D399" t="str">
        <f>[7]A!$F451</f>
        <v>CYCLOS RANDONNEURS LA BASSEE</v>
      </c>
      <c r="E399" t="str">
        <f>[7]A!$J451</f>
        <v>05999069712</v>
      </c>
      <c r="F399">
        <v>3</v>
      </c>
      <c r="G399" t="str">
        <f>VLOOKUP(C399,[7]A!$D$2:$H$1235,5,FALSE)</f>
        <v>Adulte Masculin 40/49 ans</v>
      </c>
      <c r="N399" s="14">
        <f>VLOOKUP(C399,Bilan!$B$4:$D$1469,3,FALSE)</f>
        <v>144519</v>
      </c>
      <c r="O399" s="14">
        <f>A399</f>
        <v>505</v>
      </c>
      <c r="P399" s="50" t="e">
        <f>VLOOKUP(C399,Adultes!$C$2:$O$806,13,FALSE)</f>
        <v>#N/A</v>
      </c>
      <c r="Q399" s="14">
        <f t="shared" si="28"/>
        <v>3</v>
      </c>
      <c r="R399" t="e">
        <f>VLOOKUP(C399,Adultes!$C$2:$P$806,14,FALSE)</f>
        <v>#N/A</v>
      </c>
    </row>
    <row r="400" spans="1:18" x14ac:dyDescent="0.25">
      <c r="A400" s="7">
        <v>506</v>
      </c>
      <c r="B400">
        <v>144377</v>
      </c>
      <c r="C400" t="str">
        <f>[7]A!$D215</f>
        <v>COUILLEZ JEAN FRANCOIS</v>
      </c>
      <c r="D400" t="str">
        <f>[7]A!$F215</f>
        <v>UNION SPORTIVE SAINT ANDRE</v>
      </c>
      <c r="E400" t="str">
        <f>[7]A!$J215</f>
        <v>05999124131</v>
      </c>
      <c r="F400">
        <v>3</v>
      </c>
      <c r="G400" t="str">
        <f>VLOOKUP(C400,[7]A!$D$2:$H$1235,5,FALSE)</f>
        <v>Adulte Masculin 40/49 ans</v>
      </c>
      <c r="N400" s="14">
        <f>VLOOKUP(C400,Bilan!$B$4:$D$1469,3,FALSE)</f>
        <v>144377</v>
      </c>
      <c r="O400" s="14">
        <f t="shared" si="29"/>
        <v>506</v>
      </c>
      <c r="P400" s="50">
        <f>VLOOKUP(C400,Adultes!$C$2:$O$806,13,FALSE)</f>
        <v>506</v>
      </c>
      <c r="Q400" s="14">
        <f t="shared" si="28"/>
        <v>3</v>
      </c>
      <c r="R400" t="e">
        <f>VLOOKUP(C400,Adultes!$C$2:$P$806,14,FALSE)</f>
        <v>#N/A</v>
      </c>
    </row>
    <row r="401" spans="1:18" x14ac:dyDescent="0.25">
      <c r="A401" s="7">
        <v>507</v>
      </c>
      <c r="B401">
        <v>144253</v>
      </c>
      <c r="C401" t="str">
        <f>[7]A!$D261</f>
        <v>DEGUEILLE ANTHONY</v>
      </c>
      <c r="D401" t="str">
        <f>[7]A!$F261</f>
        <v>ASSOCIATION CYCLISTE D'ETROEUNGT</v>
      </c>
      <c r="E401" t="str">
        <f>[7]A!$J261</f>
        <v>05999057087</v>
      </c>
      <c r="F401">
        <v>3</v>
      </c>
      <c r="G401" t="str">
        <f>VLOOKUP(C401,[7]A!$D$2:$H$1235,5,FALSE)</f>
        <v>Adulte Masculin 20/29 ans</v>
      </c>
      <c r="N401" s="14">
        <f>VLOOKUP(C401,Bilan!$B$4:$D$1469,3,FALSE)</f>
        <v>144253</v>
      </c>
      <c r="O401" s="14">
        <f t="shared" si="29"/>
        <v>507</v>
      </c>
      <c r="P401" s="50">
        <f>VLOOKUP(C401,Adultes!$C$2:$O$806,13,FALSE)</f>
        <v>507</v>
      </c>
      <c r="Q401" s="14">
        <f t="shared" si="28"/>
        <v>3</v>
      </c>
      <c r="R401" t="str">
        <f>VLOOKUP(C401,Adultes!$C$2:$P$806,14,FALSE)</f>
        <v>3</v>
      </c>
    </row>
    <row r="402" spans="1:18" x14ac:dyDescent="0.25">
      <c r="A402" s="7">
        <v>508</v>
      </c>
      <c r="B402">
        <v>144269</v>
      </c>
      <c r="C402" t="str">
        <f>[7]A!$D329</f>
        <v>DESSAINT CYRIL</v>
      </c>
      <c r="D402" t="str">
        <f>[7]A!$F329</f>
        <v>TEAM BOUSIES</v>
      </c>
      <c r="E402" t="str">
        <f>[7]A!$J329</f>
        <v>05999111225</v>
      </c>
      <c r="F402">
        <v>3</v>
      </c>
      <c r="G402" t="str">
        <f>VLOOKUP(C402,[7]A!$D$2:$H$1235,5,FALSE)</f>
        <v>Adulte Masculin 17/19 ans</v>
      </c>
      <c r="J402" s="67">
        <v>1</v>
      </c>
      <c r="N402" s="14">
        <f>VLOOKUP(C402,Bilan!$B$4:$D$1469,3,FALSE)</f>
        <v>144269</v>
      </c>
      <c r="O402" s="14">
        <f t="shared" si="29"/>
        <v>508</v>
      </c>
      <c r="P402" s="50">
        <f>VLOOKUP(C402,Adultes!$C$2:$O$806,13,FALSE)</f>
        <v>508</v>
      </c>
      <c r="Q402" s="14">
        <f t="shared" si="28"/>
        <v>3</v>
      </c>
      <c r="R402" t="str">
        <f>VLOOKUP(C402,Adultes!$C$2:$P$806,14,FALSE)</f>
        <v>3</v>
      </c>
    </row>
    <row r="403" spans="1:18" x14ac:dyDescent="0.25">
      <c r="A403" s="7">
        <v>509</v>
      </c>
      <c r="B403">
        <v>1312</v>
      </c>
      <c r="C403" t="str">
        <f>[7]A!$D333</f>
        <v>DEVIENNE DAVID</v>
      </c>
      <c r="D403" t="str">
        <f>[7]A!$F333</f>
        <v>TEAM LABIERE BAILLEUL</v>
      </c>
      <c r="E403" t="str">
        <f>[7]A!$J333</f>
        <v>05999119068</v>
      </c>
      <c r="F403">
        <v>3</v>
      </c>
      <c r="G403" t="str">
        <f>VLOOKUP(C403,[7]A!$D$2:$H$1235,5,FALSE)</f>
        <v>Adulte Masculin 30/39 ans</v>
      </c>
      <c r="N403" s="14">
        <f>VLOOKUP(C403,Bilan!$B$4:$D$1469,3,FALSE)</f>
        <v>1312</v>
      </c>
      <c r="O403" s="14">
        <f t="shared" si="29"/>
        <v>509</v>
      </c>
      <c r="P403" s="50">
        <f>VLOOKUP(C403,Adultes!$C$2:$O$806,13,FALSE)</f>
        <v>509</v>
      </c>
      <c r="Q403" s="14">
        <f t="shared" si="28"/>
        <v>3</v>
      </c>
      <c r="R403" t="str">
        <f>VLOOKUP(C403,Adultes!$C$2:$P$806,14,FALSE)</f>
        <v>3</v>
      </c>
    </row>
    <row r="404" spans="1:18" x14ac:dyDescent="0.25">
      <c r="A404" s="7">
        <v>510</v>
      </c>
      <c r="B404">
        <v>144291</v>
      </c>
      <c r="C404" t="str">
        <f>[7]A!$D341</f>
        <v>DHOTE PHILIPPE</v>
      </c>
      <c r="D404" t="str">
        <f>[7]A!$F341</f>
        <v>FREE BIKING FAMILY ST AMAND LES EAUX</v>
      </c>
      <c r="E404" t="str">
        <f>[7]A!$J341</f>
        <v>05996218968</v>
      </c>
      <c r="F404">
        <v>3</v>
      </c>
      <c r="G404" t="str">
        <f>VLOOKUP(C404,[7]A!$D$2:$H$1235,5,FALSE)</f>
        <v>Adulte Masculin 30/39 ans</v>
      </c>
      <c r="N404" s="14">
        <f>VLOOKUP(C404,Bilan!$B$4:$D$1469,3,FALSE)</f>
        <v>144291</v>
      </c>
      <c r="O404" s="14">
        <f t="shared" si="29"/>
        <v>510</v>
      </c>
      <c r="P404" s="50">
        <f>VLOOKUP(C404,Adultes!$C$2:$O$806,13,FALSE)</f>
        <v>510</v>
      </c>
      <c r="Q404" s="14">
        <f t="shared" si="28"/>
        <v>3</v>
      </c>
      <c r="R404" t="str">
        <f>VLOOKUP(C404,Adultes!$C$2:$P$806,14,FALSE)</f>
        <v>3</v>
      </c>
    </row>
    <row r="405" spans="1:18" x14ac:dyDescent="0.25">
      <c r="A405" s="7">
        <v>511</v>
      </c>
      <c r="B405">
        <v>144454</v>
      </c>
      <c r="C405" t="str">
        <f>[7]A!$D350</f>
        <v>DOCHNIAK DAVID</v>
      </c>
      <c r="D405" t="str">
        <f>[7]A!$F350</f>
        <v>HAVELUY CYCLO CLUB</v>
      </c>
      <c r="E405" t="str">
        <f>[7]A!$J350</f>
        <v>05996222312</v>
      </c>
      <c r="F405">
        <v>3</v>
      </c>
      <c r="G405" t="str">
        <f>VLOOKUP(C405,[7]A!$D$2:$H$1235,5,FALSE)</f>
        <v>Adulte Masculin 40/49 ans</v>
      </c>
      <c r="N405" s="14">
        <f>VLOOKUP(C405,Bilan!$B$4:$D$1469,3,FALSE)</f>
        <v>144454</v>
      </c>
      <c r="O405" s="14">
        <f t="shared" si="29"/>
        <v>511</v>
      </c>
      <c r="P405" s="50">
        <f>VLOOKUP(C405,Adultes!$C$2:$O$806,13,FALSE)</f>
        <v>511</v>
      </c>
      <c r="Q405" s="14">
        <f t="shared" si="28"/>
        <v>3</v>
      </c>
      <c r="R405" t="str">
        <f>VLOOKUP(C405,Adultes!$C$2:$P$806,14,FALSE)</f>
        <v>3</v>
      </c>
    </row>
    <row r="406" spans="1:18" x14ac:dyDescent="0.25">
      <c r="A406" s="7">
        <v>513</v>
      </c>
      <c r="B406">
        <v>144321</v>
      </c>
      <c r="C406" t="str">
        <f>[7]A!$D369</f>
        <v>DUBAR EDOUARD NICOLAS</v>
      </c>
      <c r="D406" t="str">
        <f>[7]A!$F369</f>
        <v>VELO CLUB UNION HALLUIN</v>
      </c>
      <c r="E406" t="str">
        <f>[7]A!$J369</f>
        <v>05999100591</v>
      </c>
      <c r="F406">
        <v>3</v>
      </c>
      <c r="G406" t="str">
        <f>VLOOKUP(C406,[7]A!$D$2:$H$1235,5,FALSE)</f>
        <v>Adulte Masculin 60 ans et plus</v>
      </c>
      <c r="N406" s="14">
        <f>VLOOKUP(C406,Bilan!$B$4:$D$1469,3,FALSE)</f>
        <v>144321</v>
      </c>
      <c r="O406" s="14">
        <f t="shared" si="29"/>
        <v>513</v>
      </c>
      <c r="P406" s="50">
        <f>VLOOKUP(C406,Adultes!$C$2:$O$806,13,FALSE)</f>
        <v>513</v>
      </c>
      <c r="Q406" s="14">
        <f t="shared" si="28"/>
        <v>3</v>
      </c>
      <c r="R406" t="str">
        <f>VLOOKUP(C406,Adultes!$C$2:$P$806,14,FALSE)</f>
        <v>3</v>
      </c>
    </row>
    <row r="407" spans="1:18" x14ac:dyDescent="0.25">
      <c r="A407" s="7">
        <v>514</v>
      </c>
      <c r="B407">
        <v>144387</v>
      </c>
      <c r="C407" t="str">
        <f>[7]A!$D373</f>
        <v>DUCHENNE CORENTIN</v>
      </c>
      <c r="D407" t="str">
        <f>[7]A!$F373</f>
        <v>U.C. CAPELLOISE FOURMIES</v>
      </c>
      <c r="E407" t="str">
        <f>[7]A!$J373</f>
        <v>05999069650</v>
      </c>
      <c r="F407">
        <v>3</v>
      </c>
      <c r="G407" t="str">
        <f>VLOOKUP(C407,[7]A!$D$2:$H$1235,5,FALSE)</f>
        <v>Adulte Masculin 20/29 ans</v>
      </c>
      <c r="J407" s="67">
        <v>1</v>
      </c>
      <c r="N407" s="14">
        <f>VLOOKUP(C407,Bilan!$B$4:$D$1469,3,FALSE)</f>
        <v>144387</v>
      </c>
      <c r="O407" s="14">
        <f t="shared" si="29"/>
        <v>514</v>
      </c>
      <c r="P407" s="50">
        <f>VLOOKUP(C407,Adultes!$C$2:$O$806,13,FALSE)</f>
        <v>514</v>
      </c>
      <c r="Q407" s="14">
        <f t="shared" si="28"/>
        <v>3</v>
      </c>
      <c r="R407" t="str">
        <f>VLOOKUP(C407,Adultes!$C$2:$P$806,14,FALSE)</f>
        <v>3</v>
      </c>
    </row>
    <row r="408" spans="1:18" x14ac:dyDescent="0.25">
      <c r="A408" s="7">
        <v>515</v>
      </c>
      <c r="B408">
        <v>144535</v>
      </c>
      <c r="C408" t="str">
        <f>[7]A!$D377</f>
        <v>DUEZ GUILLAUME</v>
      </c>
      <c r="D408" t="str">
        <f>[7]A!$F377</f>
        <v>UNION SPORTIVE SAINT ANDRE</v>
      </c>
      <c r="E408" t="str">
        <f>[7]A!$J377</f>
        <v>05999086064</v>
      </c>
      <c r="F408">
        <v>3</v>
      </c>
      <c r="G408" t="str">
        <f>VLOOKUP(C408,[7]A!$D$2:$H$1235,5,FALSE)</f>
        <v>Adulte Masculin 40/49 ans</v>
      </c>
      <c r="N408" s="14">
        <f>VLOOKUP(C408,Bilan!$B$4:$D$1469,3,FALSE)</f>
        <v>144535</v>
      </c>
      <c r="O408" s="14">
        <f t="shared" si="29"/>
        <v>515</v>
      </c>
      <c r="P408" s="50">
        <f>VLOOKUP(C408,Adultes!$C$2:$O$806,13,FALSE)</f>
        <v>515</v>
      </c>
      <c r="Q408" s="14">
        <f t="shared" si="28"/>
        <v>3</v>
      </c>
      <c r="R408" t="str">
        <f>VLOOKUP(C408,Adultes!$C$2:$P$806,14,FALSE)</f>
        <v>3</v>
      </c>
    </row>
    <row r="409" spans="1:18" x14ac:dyDescent="0.25">
      <c r="A409" s="7">
        <v>516</v>
      </c>
      <c r="B409">
        <v>1293</v>
      </c>
      <c r="C409" t="str">
        <f>[7]A!$D445</f>
        <v>FREROT FRANCK</v>
      </c>
      <c r="D409" t="str">
        <f>[7]A!$F445</f>
        <v>U.C. CAPELLOISE FOURMIES</v>
      </c>
      <c r="E409" t="str">
        <f>[7]A!$J445</f>
        <v>05999069653</v>
      </c>
      <c r="F409">
        <v>3</v>
      </c>
      <c r="G409" t="str">
        <f>VLOOKUP(C409,[7]A!$D$2:$H$1235,5,FALSE)</f>
        <v>Adulte Masculin 50/59 ans</v>
      </c>
      <c r="J409" s="67">
        <v>1</v>
      </c>
      <c r="N409" s="14">
        <f>VLOOKUP(C409,Bilan!$B$4:$D$1469,3,FALSE)</f>
        <v>1293</v>
      </c>
      <c r="O409" s="14">
        <f t="shared" si="29"/>
        <v>516</v>
      </c>
      <c r="P409" s="50">
        <f>VLOOKUP(C409,Adultes!$C$2:$O$806,13,FALSE)</f>
        <v>516</v>
      </c>
      <c r="Q409" s="14">
        <f t="shared" si="28"/>
        <v>3</v>
      </c>
      <c r="R409" t="str">
        <f>VLOOKUP(C409,Adultes!$C$2:$P$806,14,FALSE)</f>
        <v>3</v>
      </c>
    </row>
    <row r="410" spans="1:18" x14ac:dyDescent="0.25">
      <c r="A410" s="7">
        <v>518</v>
      </c>
      <c r="B410">
        <v>144300</v>
      </c>
      <c r="C410" t="str">
        <f>[7]A!$D557</f>
        <v>KNOCKAERT BRUNO</v>
      </c>
      <c r="D410" t="str">
        <f>[7]A!$F557</f>
        <v>CLUB CYCLISTE VERLINGHEM</v>
      </c>
      <c r="E410" t="str">
        <f>[7]A!$J557</f>
        <v>05963119611</v>
      </c>
      <c r="F410">
        <v>3</v>
      </c>
      <c r="G410" t="str">
        <f>VLOOKUP(C410,[7]A!$D$2:$H$1235,5,FALSE)</f>
        <v>Adulte Masculin 60 ans et plus</v>
      </c>
      <c r="N410" s="14">
        <f>VLOOKUP(C410,Bilan!$B$4:$D$1469,3,FALSE)</f>
        <v>144300</v>
      </c>
      <c r="O410" s="14">
        <f t="shared" si="29"/>
        <v>518</v>
      </c>
      <c r="P410" s="50">
        <f>VLOOKUP(C410,Adultes!$C$2:$O$806,13,FALSE)</f>
        <v>518</v>
      </c>
      <c r="Q410" s="14">
        <f t="shared" si="28"/>
        <v>3</v>
      </c>
      <c r="R410" t="str">
        <f>VLOOKUP(C410,Adultes!$C$2:$P$806,14,FALSE)</f>
        <v>3</v>
      </c>
    </row>
    <row r="411" spans="1:18" x14ac:dyDescent="0.25">
      <c r="A411" s="7">
        <v>519</v>
      </c>
      <c r="B411">
        <v>144400</v>
      </c>
      <c r="C411" t="str">
        <f>[7]A!$D654</f>
        <v>LEROY LUDOVIC</v>
      </c>
      <c r="D411" t="str">
        <f>[7]A!$F654</f>
        <v>ETOILE CYCLISTE TOURCOING</v>
      </c>
      <c r="E411" t="str">
        <f>[7]A!$J654</f>
        <v>05999079017</v>
      </c>
      <c r="F411">
        <v>3</v>
      </c>
      <c r="G411" t="str">
        <f>VLOOKUP(C411,[7]A!$D$2:$H$1235,5,FALSE)</f>
        <v>Adulte Masculin 40/49 ans</v>
      </c>
      <c r="N411" s="14">
        <f>VLOOKUP(C411,Bilan!$B$4:$D$1469,3,FALSE)</f>
        <v>144400</v>
      </c>
      <c r="O411" s="14">
        <f t="shared" si="29"/>
        <v>519</v>
      </c>
      <c r="P411" s="50">
        <f>VLOOKUP(C411,Adultes!$C$2:$O$806,13,FALSE)</f>
        <v>519</v>
      </c>
      <c r="Q411" s="14">
        <f t="shared" si="28"/>
        <v>3</v>
      </c>
      <c r="R411" t="str">
        <f>VLOOKUP(C411,Adultes!$C$2:$P$806,14,FALSE)</f>
        <v>3</v>
      </c>
    </row>
    <row r="412" spans="1:18" x14ac:dyDescent="0.25">
      <c r="A412" s="7">
        <v>520</v>
      </c>
      <c r="B412">
        <v>144314</v>
      </c>
      <c r="C412" t="str">
        <f>[7]A!$D667</f>
        <v>LIONNE BERNARD</v>
      </c>
      <c r="D412" t="str">
        <f>[7]A!$F667</f>
        <v>HAVELUY CYCLO CLUB</v>
      </c>
      <c r="E412" t="str">
        <f>[7]A!$J667</f>
        <v>05999061117</v>
      </c>
      <c r="F412">
        <v>3</v>
      </c>
      <c r="G412" t="str">
        <f>VLOOKUP(C412,[7]A!$D$2:$H$1235,5,FALSE)</f>
        <v>Adulte Masculin 50/59 ans</v>
      </c>
      <c r="N412" s="14">
        <f>VLOOKUP(C412,Bilan!$B$4:$D$1469,3,FALSE)</f>
        <v>144314</v>
      </c>
      <c r="O412" s="14">
        <f t="shared" si="29"/>
        <v>520</v>
      </c>
      <c r="P412" s="50">
        <f>VLOOKUP(C412,Adultes!$C$2:$O$806,13,FALSE)</f>
        <v>520</v>
      </c>
      <c r="Q412" s="14">
        <f t="shared" si="28"/>
        <v>3</v>
      </c>
      <c r="R412" t="str">
        <f>VLOOKUP(C412,Adultes!$C$2:$P$806,14,FALSE)</f>
        <v>3</v>
      </c>
    </row>
    <row r="413" spans="1:18" x14ac:dyDescent="0.25">
      <c r="A413" s="7">
        <v>521</v>
      </c>
      <c r="B413">
        <v>144317</v>
      </c>
      <c r="C413" t="str">
        <f>[7]A!$D683</f>
        <v>MAJEROWICZ JEAN-LUC</v>
      </c>
      <c r="D413" t="str">
        <f>[7]A!$F683</f>
        <v>VELO CLUB DE LEWARDE (VCL)</v>
      </c>
      <c r="E413" t="str">
        <f>[7]A!$J683</f>
        <v>05996224459</v>
      </c>
      <c r="F413">
        <v>3</v>
      </c>
      <c r="G413" t="str">
        <f>VLOOKUP(C413,[7]A!$D$2:$H$1235,5,FALSE)</f>
        <v>Adulte Masculin 50/59 ans</v>
      </c>
      <c r="N413" s="14">
        <f>VLOOKUP(C413,Bilan!$B$4:$D$1469,3,FALSE)</f>
        <v>144317</v>
      </c>
      <c r="O413" s="79">
        <f t="shared" si="29"/>
        <v>521</v>
      </c>
      <c r="P413" s="50">
        <f>VLOOKUP(C413,Adultes!$C$2:$O$806,13,FALSE)</f>
        <v>521</v>
      </c>
      <c r="Q413" s="14">
        <f t="shared" si="28"/>
        <v>3</v>
      </c>
      <c r="R413" t="str">
        <f>VLOOKUP(C413,Adultes!$C$2:$P$806,14,FALSE)</f>
        <v>3</v>
      </c>
    </row>
    <row r="414" spans="1:18" x14ac:dyDescent="0.25">
      <c r="A414" s="7">
        <v>522</v>
      </c>
      <c r="B414">
        <v>144372</v>
      </c>
      <c r="C414" t="str">
        <f>[7]A!$D734</f>
        <v>MONNIER SEBASTIEN</v>
      </c>
      <c r="D414" t="str">
        <f>[7]A!$F734</f>
        <v>TEAM BOUSIES</v>
      </c>
      <c r="E414" t="str">
        <f>[7]A!$J734</f>
        <v>05999063249</v>
      </c>
      <c r="F414">
        <v>3</v>
      </c>
      <c r="G414" t="str">
        <f>VLOOKUP(C414,[7]A!$D$2:$H$1235,5,FALSE)</f>
        <v>Adulte Masculin 40/49 ans</v>
      </c>
      <c r="J414" s="67">
        <v>1</v>
      </c>
      <c r="N414" s="14">
        <f>VLOOKUP(C414,Bilan!$B$4:$D$1469,3,FALSE)</f>
        <v>144372</v>
      </c>
      <c r="O414" s="14">
        <f t="shared" si="29"/>
        <v>522</v>
      </c>
      <c r="P414" s="50">
        <f>VLOOKUP(C414,Adultes!$C$2:$O$806,13,FALSE)</f>
        <v>522</v>
      </c>
      <c r="Q414" s="14">
        <f t="shared" si="28"/>
        <v>3</v>
      </c>
      <c r="R414" t="str">
        <f>VLOOKUP(C414,Adultes!$C$2:$P$806,14,FALSE)</f>
        <v>3</v>
      </c>
    </row>
    <row r="415" spans="1:18" x14ac:dyDescent="0.25">
      <c r="A415" s="7">
        <v>523</v>
      </c>
      <c r="B415">
        <v>144551</v>
      </c>
      <c r="C415" t="str">
        <f>[7]A!$D798</f>
        <v>PLOUCHART ANTOINE</v>
      </c>
      <c r="D415" t="str">
        <f>[7]A!$F798</f>
        <v>VELO CLUB SOLESMES</v>
      </c>
      <c r="E415" t="str">
        <f>[7]A!$J798</f>
        <v>05999019951</v>
      </c>
      <c r="F415">
        <v>3</v>
      </c>
      <c r="G415" t="str">
        <f>VLOOKUP(C415,[7]A!$D$2:$H$1235,5,FALSE)</f>
        <v>Adulte Masculin 20/29 ans</v>
      </c>
      <c r="N415" s="14">
        <f>VLOOKUP(C415,Bilan!$B$4:$D$1469,3,FALSE)</f>
        <v>144551</v>
      </c>
      <c r="O415" s="14">
        <f t="shared" si="29"/>
        <v>523</v>
      </c>
      <c r="P415" s="50">
        <f>VLOOKUP(C415,Adultes!$C$2:$O$806,13,FALSE)</f>
        <v>523</v>
      </c>
      <c r="Q415" s="14">
        <f t="shared" si="28"/>
        <v>3</v>
      </c>
      <c r="R415" t="str">
        <f>VLOOKUP(C415,Adultes!$C$2:$P$806,14,FALSE)</f>
        <v>3</v>
      </c>
    </row>
    <row r="416" spans="1:18" x14ac:dyDescent="0.25">
      <c r="A416" s="97">
        <v>524</v>
      </c>
      <c r="B416">
        <v>144346</v>
      </c>
      <c r="C416" t="str">
        <f>[7]A!$D186</f>
        <v>CLAISSE PHILIPPE</v>
      </c>
      <c r="D416" t="str">
        <f>[7]A!$F186</f>
        <v>UNION SPORTIVE VALENCIENNES MARLY</v>
      </c>
      <c r="E416" t="str">
        <f>[7]A!$J186</f>
        <v>05999111773</v>
      </c>
      <c r="F416">
        <v>3</v>
      </c>
      <c r="G416" t="str">
        <f>VLOOKUP(C416,[7]A!$D$2:$H$1235,5,FALSE)</f>
        <v>Adulte Masculin 50/59 ans</v>
      </c>
      <c r="N416" s="14">
        <f>VLOOKUP(C416,Bilan!$B$4:$D$1469,3,FALSE)</f>
        <v>144346</v>
      </c>
      <c r="O416" s="14">
        <f>A416</f>
        <v>524</v>
      </c>
      <c r="P416" s="50">
        <f>VLOOKUP(C416,Adultes!$C$2:$O$806,13,FALSE)</f>
        <v>243</v>
      </c>
      <c r="Q416" s="14">
        <f t="shared" si="28"/>
        <v>3</v>
      </c>
      <c r="R416" t="str">
        <f>VLOOKUP(C416,Adultes!$C$2:$P$806,14,FALSE)</f>
        <v>2</v>
      </c>
    </row>
    <row r="417" spans="1:18" x14ac:dyDescent="0.25">
      <c r="A417" s="7">
        <v>526</v>
      </c>
      <c r="B417">
        <v>144475</v>
      </c>
      <c r="C417" t="str">
        <f>[7]A!$D818</f>
        <v>PRISSETTE JEAN-MICHEL</v>
      </c>
      <c r="D417" t="str">
        <f>[7]A!$F818</f>
        <v>UNION VELOCIPEDIQUE FOURMISIENNE</v>
      </c>
      <c r="E417" t="str">
        <f>[7]A!$J818</f>
        <v>05965613068</v>
      </c>
      <c r="F417">
        <v>3</v>
      </c>
      <c r="G417" t="str">
        <f>VLOOKUP(C417,[7]A!$D$2:$H$1235,5,FALSE)</f>
        <v>Adulte Masculin 50/59 ans</v>
      </c>
      <c r="N417" s="14">
        <f>VLOOKUP(C417,Bilan!$B$4:$D$1469,3,FALSE)</f>
        <v>144475</v>
      </c>
      <c r="O417" s="14">
        <f t="shared" si="29"/>
        <v>526</v>
      </c>
      <c r="P417" s="50">
        <f>VLOOKUP(C417,Adultes!$C$2:$O$806,13,FALSE)</f>
        <v>526</v>
      </c>
      <c r="Q417" s="14">
        <f t="shared" si="28"/>
        <v>3</v>
      </c>
      <c r="R417" t="str">
        <f>VLOOKUP(C417,Adultes!$C$2:$P$806,14,FALSE)</f>
        <v>3</v>
      </c>
    </row>
    <row r="418" spans="1:18" x14ac:dyDescent="0.25">
      <c r="A418" s="7">
        <v>527</v>
      </c>
      <c r="B418">
        <v>2171</v>
      </c>
      <c r="C418" t="str">
        <f>[7]A!$D14</f>
        <v>AMIOT YOANN</v>
      </c>
      <c r="D418" t="str">
        <f>[7]A!$F14</f>
        <v>SAULZOIR MONTRECOURT CYCLING CLUB</v>
      </c>
      <c r="E418" t="str">
        <f>[7]A!$J14</f>
        <v>05999065715</v>
      </c>
      <c r="F418">
        <v>3</v>
      </c>
      <c r="G418" t="str">
        <f>VLOOKUP(C418,[7]A!$D$2:$H$1235,5,FALSE)</f>
        <v>Adulte Masculin 20/29 ans</v>
      </c>
      <c r="J418" s="67">
        <v>1</v>
      </c>
      <c r="N418" s="14">
        <f>VLOOKUP(C418,Bilan!$B$4:$D$1469,3,FALSE)</f>
        <v>2171</v>
      </c>
      <c r="O418" s="14">
        <f t="shared" si="29"/>
        <v>527</v>
      </c>
      <c r="P418" s="50">
        <f>VLOOKUP(C418,Adultes!$C$2:$O$806,13,FALSE)</f>
        <v>527</v>
      </c>
      <c r="Q418" s="14">
        <f t="shared" si="28"/>
        <v>3</v>
      </c>
      <c r="R418" t="str">
        <f>VLOOKUP(C418,Adultes!$C$2:$P$806,14,FALSE)</f>
        <v>3</v>
      </c>
    </row>
    <row r="419" spans="1:18" x14ac:dyDescent="0.25">
      <c r="A419" s="7">
        <v>528</v>
      </c>
      <c r="B419">
        <v>2183</v>
      </c>
      <c r="C419" t="str">
        <f>[7]A!$D402</f>
        <v>DURIEZ LAURENT</v>
      </c>
      <c r="D419" t="str">
        <f>[7]A!$F402</f>
        <v>CYCLO CLUB WAVRIN</v>
      </c>
      <c r="E419" t="str">
        <f>[7]A!$J402</f>
        <v>05905210227</v>
      </c>
      <c r="F419">
        <v>3</v>
      </c>
      <c r="G419" t="str">
        <f>VLOOKUP(C419,[7]A!$D$2:$H$1235,5,FALSE)</f>
        <v>Adulte Masculin 50/59 ans</v>
      </c>
      <c r="N419" s="14">
        <f>VLOOKUP(C419,Bilan!$B$4:$D$1469,3,FALSE)</f>
        <v>2183</v>
      </c>
      <c r="O419" s="14">
        <f t="shared" si="29"/>
        <v>528</v>
      </c>
      <c r="P419" s="50">
        <f>VLOOKUP(C419,Adultes!$C$2:$O$806,13,FALSE)</f>
        <v>528</v>
      </c>
      <c r="Q419" s="14">
        <f t="shared" si="28"/>
        <v>3</v>
      </c>
      <c r="R419" t="str">
        <f>VLOOKUP(C419,Adultes!$C$2:$P$806,14,FALSE)</f>
        <v>3</v>
      </c>
    </row>
    <row r="420" spans="1:18" x14ac:dyDescent="0.25">
      <c r="A420" s="7">
        <v>529</v>
      </c>
      <c r="B420">
        <v>2162</v>
      </c>
      <c r="C420" t="str">
        <f>[7]A!$D615</f>
        <v>LECU PASCAL</v>
      </c>
      <c r="D420" t="str">
        <f>[7]A!$F615</f>
        <v>SAULZOIR MONTRECOURT CYCLING CLUB</v>
      </c>
      <c r="E420" t="str">
        <f>[7]A!$J615</f>
        <v>05999015642</v>
      </c>
      <c r="F420">
        <v>3</v>
      </c>
      <c r="G420" t="str">
        <f>VLOOKUP(C420,[7]A!$D$2:$H$1235,5,FALSE)</f>
        <v>Adulte Masculin 50/59 ans</v>
      </c>
      <c r="N420" s="14">
        <f>VLOOKUP(C420,Bilan!$B$4:$D$1469,3,FALSE)</f>
        <v>2162</v>
      </c>
      <c r="O420" s="14">
        <f t="shared" si="29"/>
        <v>529</v>
      </c>
      <c r="P420" s="50">
        <f>VLOOKUP(C420,Adultes!$C$2:$O$806,13,FALSE)</f>
        <v>529</v>
      </c>
      <c r="Q420" s="14">
        <f t="shared" si="28"/>
        <v>3</v>
      </c>
      <c r="R420" t="str">
        <f>VLOOKUP(C420,Adultes!$C$2:$P$806,14,FALSE)</f>
        <v>3</v>
      </c>
    </row>
    <row r="421" spans="1:18" x14ac:dyDescent="0.25">
      <c r="A421" s="7">
        <v>530</v>
      </c>
      <c r="B421">
        <v>2208</v>
      </c>
      <c r="C421" t="str">
        <f>[7]A!$D171</f>
        <v>CHEVAL EDDY</v>
      </c>
      <c r="D421" t="str">
        <f>[7]A!$F171</f>
        <v>SAULZOIR MONTRECOURT CYCLING CLUB</v>
      </c>
      <c r="E421" t="str">
        <f>[7]A!$J171</f>
        <v>05957195747</v>
      </c>
      <c r="F421">
        <v>3</v>
      </c>
      <c r="G421" t="str">
        <f>VLOOKUP(C421,[7]A!$D$2:$H$1235,5,FALSE)</f>
        <v>Adulte Masculin 50/59 ans</v>
      </c>
      <c r="J421" s="67">
        <v>1</v>
      </c>
      <c r="N421" s="14">
        <f>VLOOKUP(C421,Bilan!$B$4:$D$1469,3,FALSE)</f>
        <v>2208</v>
      </c>
      <c r="O421" s="14">
        <f t="shared" si="29"/>
        <v>530</v>
      </c>
      <c r="P421" s="50">
        <f>VLOOKUP(C421,Adultes!$C$2:$O$806,13,FALSE)</f>
        <v>530</v>
      </c>
      <c r="Q421" s="14">
        <f t="shared" si="28"/>
        <v>3</v>
      </c>
      <c r="R421" t="str">
        <f>VLOOKUP(C421,Adultes!$C$2:$P$806,14,FALSE)</f>
        <v>3</v>
      </c>
    </row>
    <row r="422" spans="1:18" x14ac:dyDescent="0.25">
      <c r="A422" s="7">
        <v>531</v>
      </c>
      <c r="B422">
        <v>0</v>
      </c>
      <c r="C422" t="str">
        <f>[7]A!$D233</f>
        <v>DAMIEN MATHIAS</v>
      </c>
      <c r="D422" t="str">
        <f>[7]A!$F233</f>
        <v>TEAM BIKE PRESEAU</v>
      </c>
      <c r="E422" t="str">
        <f>[7]A!$J233</f>
        <v>05996218831</v>
      </c>
      <c r="F422">
        <v>3</v>
      </c>
      <c r="G422" t="str">
        <f>VLOOKUP(C422,[7]A!$D$2:$H$1235,5,FALSE)</f>
        <v>Adulte Masculin 17/19 ans</v>
      </c>
      <c r="N422" s="14">
        <f>VLOOKUP(C422,Bilan!$B$4:$D$1469,3,FALSE)</f>
        <v>0</v>
      </c>
      <c r="O422" s="14">
        <f t="shared" si="29"/>
        <v>531</v>
      </c>
      <c r="P422" s="50">
        <f>VLOOKUP(C422,Adultes!$C$2:$O$806,13,FALSE)</f>
        <v>531</v>
      </c>
      <c r="Q422" s="14">
        <f t="shared" si="28"/>
        <v>3</v>
      </c>
      <c r="R422" t="str">
        <f>VLOOKUP(C422,Adultes!$C$2:$P$806,14,FALSE)</f>
        <v>3</v>
      </c>
    </row>
    <row r="423" spans="1:18" x14ac:dyDescent="0.25">
      <c r="A423" s="7">
        <v>532</v>
      </c>
      <c r="B423">
        <v>2177</v>
      </c>
      <c r="C423" t="str">
        <f>[7]A!$D46</f>
        <v>BEGHIN MARTIAL</v>
      </c>
      <c r="D423" t="str">
        <f>[7]A!$F46</f>
        <v>LA PEDALE MADELEINOISE</v>
      </c>
      <c r="E423" t="str">
        <f>[7]A!$J46</f>
        <v>05999121445</v>
      </c>
      <c r="F423">
        <v>3</v>
      </c>
      <c r="G423" t="str">
        <f>VLOOKUP(C423,[7]A!$D$2:$H$1235,5,FALSE)</f>
        <v>Adulte Masculin 60 ans et plus</v>
      </c>
      <c r="N423" s="14">
        <f>VLOOKUP(C423,Bilan!$B$4:$D$1469,3,FALSE)</f>
        <v>2177</v>
      </c>
      <c r="O423" s="14">
        <f>A423</f>
        <v>532</v>
      </c>
      <c r="P423" s="50">
        <f>VLOOKUP(C423,Adultes!$C$2:$O$806,13,FALSE)</f>
        <v>532</v>
      </c>
      <c r="Q423" s="14">
        <f t="shared" si="28"/>
        <v>3</v>
      </c>
      <c r="R423" t="str">
        <f>VLOOKUP(C423,Adultes!$C$2:$P$806,14,FALSE)</f>
        <v>3</v>
      </c>
    </row>
    <row r="424" spans="1:18" x14ac:dyDescent="0.25">
      <c r="A424" s="7">
        <v>534</v>
      </c>
      <c r="B424">
        <v>2172</v>
      </c>
      <c r="C424" t="str">
        <f>[7]A!$D816</f>
        <v>POULLIER VINCENT</v>
      </c>
      <c r="D424" t="str">
        <f>[7]A!$F816</f>
        <v>CYCLO CLUB WAVRIN</v>
      </c>
      <c r="E424" t="str">
        <f>[7]A!$J816</f>
        <v>05994044639</v>
      </c>
      <c r="F424">
        <v>3</v>
      </c>
      <c r="G424" t="str">
        <f>VLOOKUP(C424,[7]A!$D$2:$H$1235,5,FALSE)</f>
        <v>Adulte Masculin 40/49 ans</v>
      </c>
      <c r="N424" s="14">
        <f>VLOOKUP(C424,Bilan!$B$4:$D$1469,3,FALSE)</f>
        <v>2172</v>
      </c>
      <c r="O424" s="14">
        <f t="shared" si="29"/>
        <v>534</v>
      </c>
      <c r="P424" s="50">
        <f>VLOOKUP(C424,Adultes!$C$2:$O$806,13,FALSE)</f>
        <v>534</v>
      </c>
      <c r="Q424" s="14">
        <f t="shared" si="28"/>
        <v>3</v>
      </c>
      <c r="R424" t="str">
        <f>VLOOKUP(C424,Adultes!$C$2:$P$806,14,FALSE)</f>
        <v>3</v>
      </c>
    </row>
    <row r="425" spans="1:18" x14ac:dyDescent="0.25">
      <c r="A425" s="7">
        <v>535</v>
      </c>
      <c r="B425">
        <v>1265</v>
      </c>
      <c r="C425" t="str">
        <f>[7]A!$D336</f>
        <v>DEVYNCK MATTHIEU</v>
      </c>
      <c r="D425" t="str">
        <f>[7]A!$F336</f>
        <v>ESPOIR CYCLISTE WAMBRECHIES MARQUETTE</v>
      </c>
      <c r="E425" t="str">
        <f>[7]A!$J336</f>
        <v>05999097765</v>
      </c>
      <c r="F425">
        <v>3</v>
      </c>
      <c r="G425" t="str">
        <f>VLOOKUP(C425,[7]A!$D$2:$H$1235,5,FALSE)</f>
        <v>Adulte Masculin 40/49 ans</v>
      </c>
      <c r="J425" s="67">
        <v>1</v>
      </c>
      <c r="N425" s="14">
        <f>VLOOKUP(C425,Bilan!$B$4:$D$1469,3,FALSE)</f>
        <v>1265</v>
      </c>
      <c r="O425" s="14">
        <f t="shared" si="29"/>
        <v>535</v>
      </c>
      <c r="P425" s="50">
        <f>VLOOKUP(C425,Adultes!$C$2:$O$806,13,FALSE)</f>
        <v>535</v>
      </c>
      <c r="Q425" s="14">
        <f t="shared" si="28"/>
        <v>3</v>
      </c>
      <c r="R425" t="str">
        <f>VLOOKUP(C425,Adultes!$C$2:$P$806,14,FALSE)</f>
        <v>3</v>
      </c>
    </row>
    <row r="426" spans="1:18" x14ac:dyDescent="0.25">
      <c r="A426" s="7">
        <v>537</v>
      </c>
      <c r="B426">
        <v>1309</v>
      </c>
      <c r="C426" t="str">
        <f>[7]A!$D540</f>
        <v>HUNNINCK PAUL</v>
      </c>
      <c r="D426" t="str">
        <f>[7]A!$F540</f>
        <v>ASSOCIATION SPORTIVE VELOCIPEDIQUE LA LONGUEVILLE</v>
      </c>
      <c r="E426" t="str">
        <f>[7]A!$J540</f>
        <v>05999107180</v>
      </c>
      <c r="F426">
        <v>3</v>
      </c>
      <c r="G426" t="str">
        <f>VLOOKUP(C426,[7]A!$D$2:$H$1235,5,FALSE)</f>
        <v>Adulte Masculin 60 ans et plus</v>
      </c>
      <c r="N426" s="14">
        <f>VLOOKUP(C426,Bilan!$B$4:$D$1469,3,FALSE)</f>
        <v>1309</v>
      </c>
      <c r="O426" s="14">
        <f t="shared" si="29"/>
        <v>537</v>
      </c>
      <c r="P426" s="50">
        <f>VLOOKUP(C426,Adultes!$C$2:$O$806,13,FALSE)</f>
        <v>537</v>
      </c>
      <c r="Q426" s="14">
        <f t="shared" si="28"/>
        <v>3</v>
      </c>
      <c r="R426" t="str">
        <f>VLOOKUP(C426,Adultes!$C$2:$P$806,14,FALSE)</f>
        <v>3</v>
      </c>
    </row>
    <row r="427" spans="1:18" x14ac:dyDescent="0.25">
      <c r="A427" s="7">
        <v>538</v>
      </c>
      <c r="B427">
        <v>1270</v>
      </c>
      <c r="C427" t="str">
        <f>[7]A!$D21</f>
        <v>AUSSEMS JEAN-YVES</v>
      </c>
      <c r="D427" t="str">
        <f>[7]A!$F21</f>
        <v>UNION SPORTIVE SAINT ANDRE</v>
      </c>
      <c r="E427" t="str">
        <f>[7]A!$J21</f>
        <v>05999124130</v>
      </c>
      <c r="F427">
        <v>3</v>
      </c>
      <c r="G427" t="str">
        <f>VLOOKUP(C427,[7]A!$D$2:$H$1235,5,FALSE)</f>
        <v>Adulte Masculin 40/49 ans</v>
      </c>
      <c r="N427" s="14">
        <f>VLOOKUP(C427,Bilan!$B$4:$D$1469,3,FALSE)</f>
        <v>1270</v>
      </c>
      <c r="O427" s="14">
        <f>A427</f>
        <v>538</v>
      </c>
      <c r="P427" s="50" t="e">
        <f>VLOOKUP(C427,Adultes!$C$2:$O$806,13,FALSE)</f>
        <v>#N/A</v>
      </c>
      <c r="Q427" s="14">
        <f t="shared" si="28"/>
        <v>3</v>
      </c>
      <c r="R427" t="e">
        <f>VLOOKUP(C427,Adultes!$C$2:$P$806,14,FALSE)</f>
        <v>#N/A</v>
      </c>
    </row>
    <row r="428" spans="1:18" x14ac:dyDescent="0.25">
      <c r="A428" s="7">
        <v>539</v>
      </c>
      <c r="B428">
        <v>2167</v>
      </c>
      <c r="C428" t="str">
        <f>[7]A!$D629</f>
        <v>LEFEBVRE OLIVIER</v>
      </c>
      <c r="D428" t="str">
        <f>[7]A!$F629</f>
        <v>ASSOCIATION SPORTIVE VELOCIPEDIQUE LA LONGUEVILLE</v>
      </c>
      <c r="E428" t="str">
        <f>[7]A!$J629</f>
        <v>05999119954</v>
      </c>
      <c r="F428">
        <v>3</v>
      </c>
      <c r="G428" t="str">
        <f>VLOOKUP(C428,[7]A!$D$2:$H$1235,5,FALSE)</f>
        <v>Adulte Masculin 50/59 ans</v>
      </c>
      <c r="N428" s="14">
        <f>VLOOKUP(C428,Bilan!$B$4:$D$1469,3,FALSE)</f>
        <v>2167</v>
      </c>
      <c r="O428" s="14">
        <f t="shared" si="29"/>
        <v>539</v>
      </c>
      <c r="P428" s="50">
        <f>VLOOKUP(C428,Adultes!$C$2:$O$806,13,FALSE)</f>
        <v>539</v>
      </c>
      <c r="Q428" s="14">
        <f t="shared" si="28"/>
        <v>3</v>
      </c>
      <c r="R428" t="str">
        <f>VLOOKUP(C428,Adultes!$C$2:$P$806,14,FALSE)</f>
        <v>3</v>
      </c>
    </row>
    <row r="429" spans="1:18" x14ac:dyDescent="0.25">
      <c r="A429" s="7">
        <v>540</v>
      </c>
      <c r="B429">
        <v>1285</v>
      </c>
      <c r="C429" t="str">
        <f>[7]A!$D840</f>
        <v>RITEL JEAN PHILIPPE</v>
      </c>
      <c r="D429" t="str">
        <f>[7]A!$F840</f>
        <v>GAZ ELEC CLUB DE DOUAI</v>
      </c>
      <c r="E429" t="str">
        <f>[7]A!$J840</f>
        <v>05999120693</v>
      </c>
      <c r="F429">
        <v>3</v>
      </c>
      <c r="G429" t="str">
        <f>VLOOKUP(C429,[7]A!$D$2:$H$1235,5,FALSE)</f>
        <v>Adulte Masculin 50/59 ans</v>
      </c>
      <c r="N429" s="14">
        <f>VLOOKUP(C429,Bilan!$B$4:$D$1469,3,FALSE)</f>
        <v>1285</v>
      </c>
      <c r="O429" s="14">
        <f t="shared" si="29"/>
        <v>540</v>
      </c>
      <c r="P429" s="50">
        <f>VLOOKUP(C429,Adultes!$C$2:$O$806,13,FALSE)</f>
        <v>540</v>
      </c>
      <c r="Q429" s="14">
        <f t="shared" si="28"/>
        <v>3</v>
      </c>
      <c r="R429" t="str">
        <f>VLOOKUP(C429,Adultes!$C$2:$P$806,14,FALSE)</f>
        <v>3</v>
      </c>
    </row>
    <row r="430" spans="1:18" x14ac:dyDescent="0.25">
      <c r="A430" s="7">
        <v>541</v>
      </c>
      <c r="B430">
        <v>1263</v>
      </c>
      <c r="C430" t="str">
        <f>[7]A!$D288</f>
        <v>DELOT GRÉGORY</v>
      </c>
      <c r="D430" t="str">
        <f>[7]A!$F288</f>
        <v>TEAM BIKE PRESEAU</v>
      </c>
      <c r="E430" t="str">
        <f>[7]A!$J288</f>
        <v>05996218228</v>
      </c>
      <c r="F430">
        <v>3</v>
      </c>
      <c r="G430" t="str">
        <f>VLOOKUP(C430,[7]A!$D$2:$H$1235,5,FALSE)</f>
        <v>Adulte Masculin 30/39 ans</v>
      </c>
      <c r="N430" s="14">
        <f>VLOOKUP(C430,Bilan!$B$4:$D$1469,3,FALSE)</f>
        <v>1263</v>
      </c>
      <c r="O430" s="14">
        <f t="shared" si="29"/>
        <v>541</v>
      </c>
      <c r="P430" s="50">
        <f>VLOOKUP(C430,Adultes!$C$2:$O$806,13,FALSE)</f>
        <v>541</v>
      </c>
      <c r="Q430" s="14">
        <f t="shared" si="28"/>
        <v>3</v>
      </c>
      <c r="R430" t="str">
        <f>VLOOKUP(C430,Adultes!$C$2:$P$806,14,FALSE)</f>
        <v>3</v>
      </c>
    </row>
    <row r="431" spans="1:18" x14ac:dyDescent="0.25">
      <c r="A431" s="7">
        <v>543</v>
      </c>
      <c r="B431">
        <v>2169</v>
      </c>
      <c r="C431" t="str">
        <f>[7]A!$D899</f>
        <v>STREMEZ THOMAS</v>
      </c>
      <c r="D431" t="str">
        <f>[7]A!$F899</f>
        <v>TEAM BIKE PRESEAU</v>
      </c>
      <c r="E431" t="str">
        <f>[7]A!$J899</f>
        <v>05999028522</v>
      </c>
      <c r="F431">
        <v>3</v>
      </c>
      <c r="G431" t="str">
        <f>VLOOKUP(C431,[7]A!$D$2:$H$1235,5,FALSE)</f>
        <v>Adulte Masculin 20/29 ans</v>
      </c>
      <c r="N431" s="14">
        <f>VLOOKUP(C431,Bilan!$B$4:$D$1469,3,FALSE)</f>
        <v>2169</v>
      </c>
      <c r="O431" s="14">
        <f t="shared" si="29"/>
        <v>543</v>
      </c>
      <c r="P431" s="50">
        <f>VLOOKUP(C431,Adultes!$C$2:$O$806,13,FALSE)</f>
        <v>543</v>
      </c>
      <c r="Q431" s="14">
        <f t="shared" si="28"/>
        <v>3</v>
      </c>
      <c r="R431" t="str">
        <f>VLOOKUP(C431,Adultes!$C$2:$P$806,14,FALSE)</f>
        <v>3</v>
      </c>
    </row>
    <row r="432" spans="1:18" x14ac:dyDescent="0.25">
      <c r="A432" s="7">
        <v>544</v>
      </c>
      <c r="B432">
        <v>144296</v>
      </c>
      <c r="C432" t="str">
        <f>[7]A!$D25</f>
        <v>BAFCOP ERIC</v>
      </c>
      <c r="D432" t="str">
        <f>[7]A!$F25</f>
        <v>AS HELLEMMES CYCLISME</v>
      </c>
      <c r="E432" t="str">
        <f>[7]A!$J25</f>
        <v>05963119626</v>
      </c>
      <c r="F432">
        <v>3</v>
      </c>
      <c r="G432" t="str">
        <f>VLOOKUP(C432,[7]A!$D$2:$H$1235,5,FALSE)</f>
        <v>Adulte Masculin 50/59 ans</v>
      </c>
      <c r="N432" s="14">
        <f>VLOOKUP(C432,Bilan!$B$4:$D$1469,3,FALSE)</f>
        <v>144296</v>
      </c>
      <c r="O432" s="14">
        <f t="shared" si="29"/>
        <v>544</v>
      </c>
      <c r="P432" s="50">
        <f>VLOOKUP(C432,Adultes!$C$2:$O$806,13,FALSE)</f>
        <v>544</v>
      </c>
      <c r="Q432" s="14">
        <f t="shared" si="28"/>
        <v>3</v>
      </c>
      <c r="R432" t="str">
        <f>VLOOKUP(C432,Adultes!$C$2:$P$806,14,FALSE)</f>
        <v>3</v>
      </c>
    </row>
    <row r="433" spans="1:18" x14ac:dyDescent="0.25">
      <c r="A433" s="7">
        <v>545</v>
      </c>
      <c r="B433">
        <v>144597</v>
      </c>
      <c r="C433" t="str">
        <f>[7]A!$D893</f>
        <v>SORET PASCAL</v>
      </c>
      <c r="D433" t="str">
        <f>[7]A!$F893</f>
        <v>CAMPHIN EN CAREMBAULT CYCLING TEAM</v>
      </c>
      <c r="E433" t="str">
        <f>[7]A!$J893</f>
        <v>05999027272</v>
      </c>
      <c r="F433">
        <v>3</v>
      </c>
      <c r="G433" t="str">
        <f>VLOOKUP(C433,[7]A!$D$2:$H$1235,5,FALSE)</f>
        <v>Adulte Masculin 40/49 ans</v>
      </c>
      <c r="N433" s="14">
        <f>VLOOKUP(C433,Bilan!$B$4:$D$1469,3,FALSE)</f>
        <v>144597</v>
      </c>
      <c r="O433" s="14">
        <f t="shared" si="29"/>
        <v>545</v>
      </c>
      <c r="P433" s="50">
        <f>VLOOKUP(C433,Adultes!$C$2:$O$806,13,FALSE)</f>
        <v>545</v>
      </c>
      <c r="Q433" s="14">
        <f t="shared" si="28"/>
        <v>3</v>
      </c>
      <c r="R433" t="str">
        <f>VLOOKUP(C433,Adultes!$C$2:$P$806,14,FALSE)</f>
        <v>3</v>
      </c>
    </row>
    <row r="434" spans="1:18" x14ac:dyDescent="0.25">
      <c r="A434" s="7">
        <v>546</v>
      </c>
      <c r="B434">
        <v>2174</v>
      </c>
      <c r="C434" t="str">
        <f>[7]A!$D891</f>
        <v>SOILE THIERRY</v>
      </c>
      <c r="D434" t="str">
        <f>[7]A!$F891</f>
        <v>TEAM TOMASINA WAMBRECHIES</v>
      </c>
      <c r="E434" t="str">
        <f>[7]A!$J891</f>
        <v>05999028533</v>
      </c>
      <c r="F434">
        <v>3</v>
      </c>
      <c r="G434" t="str">
        <f>VLOOKUP(C434,[7]A!$D$2:$H$1235,5,FALSE)</f>
        <v>Adulte Masculin 50/59 ans</v>
      </c>
      <c r="J434" s="67">
        <v>1</v>
      </c>
      <c r="N434" s="14">
        <f>VLOOKUP(C434,Bilan!$B$4:$D$1469,3,FALSE)</f>
        <v>2174</v>
      </c>
      <c r="O434" s="14">
        <f t="shared" si="29"/>
        <v>546</v>
      </c>
      <c r="P434" s="50">
        <f>VLOOKUP(C434,Adultes!$C$2:$O$806,13,FALSE)</f>
        <v>546</v>
      </c>
      <c r="Q434" s="14">
        <f t="shared" si="28"/>
        <v>3</v>
      </c>
      <c r="R434" t="str">
        <f>VLOOKUP(C434,Adultes!$C$2:$P$806,14,FALSE)</f>
        <v>3</v>
      </c>
    </row>
    <row r="435" spans="1:18" x14ac:dyDescent="0.25">
      <c r="A435" s="7">
        <v>550</v>
      </c>
      <c r="B435">
        <v>144496</v>
      </c>
      <c r="C435" t="str">
        <f>[7]A!$D799</f>
        <v>PLUCHARD MATHIS</v>
      </c>
      <c r="D435" t="str">
        <f>[7]A!$F799</f>
        <v>TEAM BOUSIES</v>
      </c>
      <c r="E435" t="str">
        <f>[7]A!$J799</f>
        <v>05999117338</v>
      </c>
      <c r="F435">
        <v>3</v>
      </c>
      <c r="G435" t="str">
        <f>VLOOKUP(C435,[7]A!$D$2:$H$1235,5,FALSE)</f>
        <v>Adulte Masculin 17/19 ans</v>
      </c>
      <c r="J435" s="67">
        <v>1</v>
      </c>
      <c r="N435" s="14">
        <f>VLOOKUP(C435,Bilan!$B$4:$D$1469,3,FALSE)</f>
        <v>144496</v>
      </c>
      <c r="O435" s="14">
        <f t="shared" si="29"/>
        <v>550</v>
      </c>
      <c r="P435" s="50">
        <f>VLOOKUP(C435,Adultes!$C$2:$O$806,13,FALSE)</f>
        <v>550</v>
      </c>
      <c r="Q435" s="14">
        <f t="shared" si="28"/>
        <v>3</v>
      </c>
      <c r="R435" t="str">
        <f>VLOOKUP(C435,Adultes!$C$2:$P$806,14,FALSE)</f>
        <v>3</v>
      </c>
    </row>
    <row r="436" spans="1:18" x14ac:dyDescent="0.25">
      <c r="A436" s="7">
        <v>551</v>
      </c>
      <c r="B436">
        <v>144275</v>
      </c>
      <c r="C436" t="str">
        <f>[7]A!$D500</f>
        <v>GUYOT CHRISTOPHE</v>
      </c>
      <c r="D436" t="str">
        <f>[7]A!$F500</f>
        <v>TEAM BOUSIES</v>
      </c>
      <c r="E436" t="str">
        <f>[7]A!$J500</f>
        <v>05999117337</v>
      </c>
      <c r="F436">
        <v>3</v>
      </c>
      <c r="G436" t="str">
        <f>VLOOKUP(C436,[7]A!$D$2:$H$1235,5,FALSE)</f>
        <v>Adulte Masculin 40/49 ans</v>
      </c>
      <c r="J436" s="67">
        <v>1</v>
      </c>
      <c r="N436" s="14">
        <f>VLOOKUP(C436,Bilan!$B$4:$D$1469,3,FALSE)</f>
        <v>144275</v>
      </c>
      <c r="O436" s="14">
        <f t="shared" si="29"/>
        <v>551</v>
      </c>
      <c r="P436" s="50">
        <f>VLOOKUP(C436,Adultes!$C$2:$O$806,13,FALSE)</f>
        <v>551</v>
      </c>
      <c r="Q436" s="14">
        <f t="shared" si="28"/>
        <v>3</v>
      </c>
      <c r="R436" t="str">
        <f>VLOOKUP(C436,Adultes!$C$2:$P$806,14,FALSE)</f>
        <v>3</v>
      </c>
    </row>
    <row r="437" spans="1:18" x14ac:dyDescent="0.25">
      <c r="A437" s="7">
        <v>552</v>
      </c>
      <c r="B437">
        <v>1291</v>
      </c>
      <c r="C437" t="str">
        <f>[7]A!$D22</f>
        <v>AUVRAY LOIC</v>
      </c>
      <c r="D437" t="str">
        <f>[7]A!$F22</f>
        <v>T.C.S.P. 59 - FERRIERE LA GRANDE</v>
      </c>
      <c r="E437" t="str">
        <f>[7]A!$J22</f>
        <v>05999068425</v>
      </c>
      <c r="F437">
        <v>3</v>
      </c>
      <c r="G437" t="str">
        <f>VLOOKUP(C437,[7]A!$D$2:$H$1235,5,FALSE)</f>
        <v>Adulte Masculin 40/49 ans</v>
      </c>
      <c r="N437" s="14">
        <f>VLOOKUP(C437,Bilan!$B$4:$D$1469,3,FALSE)</f>
        <v>1291</v>
      </c>
      <c r="O437" s="14">
        <f t="shared" si="29"/>
        <v>552</v>
      </c>
      <c r="P437" s="50">
        <f>VLOOKUP(C437,Adultes!$C$2:$O$806,13,FALSE)</f>
        <v>552</v>
      </c>
      <c r="Q437" s="14">
        <f t="shared" si="28"/>
        <v>3</v>
      </c>
      <c r="R437" t="str">
        <f>VLOOKUP(C437,Adultes!$C$2:$P$806,14,FALSE)</f>
        <v>3</v>
      </c>
    </row>
    <row r="438" spans="1:18" x14ac:dyDescent="0.25">
      <c r="A438" s="7">
        <v>554</v>
      </c>
      <c r="B438">
        <v>144621</v>
      </c>
      <c r="C438" t="str">
        <f>[7]A!$D648</f>
        <v>LEPORCQ LUDOVIC</v>
      </c>
      <c r="D438" t="str">
        <f>[7]A!$F648</f>
        <v>T.C.S.P. 59 - FERRIERE LA GRANDE</v>
      </c>
      <c r="E438" t="str">
        <f>[7]A!$J648</f>
        <v>05999117361</v>
      </c>
      <c r="F438">
        <v>3</v>
      </c>
      <c r="G438" t="str">
        <f>VLOOKUP(C438,[7]A!$D$2:$H$1235,5,FALSE)</f>
        <v>Adulte Masculin 30/39 ans</v>
      </c>
      <c r="J438" s="67">
        <v>1</v>
      </c>
      <c r="N438" s="14">
        <f>VLOOKUP(C438,Bilan!$B$4:$D$1469,3,FALSE)</f>
        <v>144621</v>
      </c>
      <c r="O438" s="14">
        <f t="shared" si="29"/>
        <v>554</v>
      </c>
      <c r="P438" s="50">
        <f>VLOOKUP(C438,Adultes!$C$2:$O$806,13,FALSE)</f>
        <v>554</v>
      </c>
      <c r="Q438" s="14">
        <f t="shared" si="28"/>
        <v>3</v>
      </c>
      <c r="R438" t="str">
        <f>VLOOKUP(C438,Adultes!$C$2:$P$806,14,FALSE)</f>
        <v>3</v>
      </c>
    </row>
    <row r="439" spans="1:18" x14ac:dyDescent="0.25">
      <c r="A439" s="7">
        <v>556</v>
      </c>
      <c r="B439">
        <v>1320</v>
      </c>
      <c r="C439" t="str">
        <f>[7]A!$D63</f>
        <v>BERTIN PASCAL</v>
      </c>
      <c r="D439" t="str">
        <f>[7]A!$F63</f>
        <v>TEAM DECOPUB PROVILLE</v>
      </c>
      <c r="E439" t="str">
        <f>[7]A!$J63</f>
        <v>05999017336</v>
      </c>
      <c r="F439">
        <v>3</v>
      </c>
      <c r="G439" t="str">
        <f>VLOOKUP(C439,[7]A!$D$2:$H$1235,5,FALSE)</f>
        <v>Adulte Masculin 60 ans et plus</v>
      </c>
      <c r="J439" s="67">
        <v>1</v>
      </c>
      <c r="N439" s="14">
        <f>VLOOKUP(C439,Bilan!$B$4:$D$1469,3,FALSE)</f>
        <v>1320</v>
      </c>
      <c r="O439" s="14">
        <f t="shared" si="29"/>
        <v>556</v>
      </c>
      <c r="P439" s="50">
        <f>VLOOKUP(C439,Adultes!$C$2:$O$806,13,FALSE)</f>
        <v>556</v>
      </c>
      <c r="Q439" s="14">
        <f t="shared" si="28"/>
        <v>3</v>
      </c>
      <c r="R439" t="str">
        <f>VLOOKUP(C439,Adultes!$C$2:$P$806,14,FALSE)</f>
        <v>3</v>
      </c>
    </row>
    <row r="440" spans="1:18" x14ac:dyDescent="0.25">
      <c r="A440" s="7">
        <v>557</v>
      </c>
      <c r="B440">
        <v>144334</v>
      </c>
      <c r="C440" t="str">
        <f>[7]A!$D1070</f>
        <v>FONTAINE BENJAMIN</v>
      </c>
      <c r="D440" t="str">
        <f>[7]A!$F1070</f>
        <v>AGNY AMICALE LAIQUE</v>
      </c>
      <c r="E440" t="str">
        <f>[7]A!$J1070</f>
        <v>06260084562</v>
      </c>
      <c r="F440">
        <v>3</v>
      </c>
      <c r="G440" t="str">
        <f>VLOOKUP(C440,[7]A!$D$2:$H$1235,5,FALSE)</f>
        <v>Adulte Masculin 20/29 ans</v>
      </c>
      <c r="N440" s="14" t="str">
        <f>VLOOKUP(C440,Bilan!$B$4:$D$1469,3,FALSE)</f>
        <v xml:space="preserve"> </v>
      </c>
      <c r="O440" s="14">
        <f t="shared" ref="O440:O509" si="30">A440</f>
        <v>557</v>
      </c>
      <c r="P440" s="50">
        <f>VLOOKUP(C440,Adultes!$C$2:$O$806,13,FALSE)</f>
        <v>557</v>
      </c>
      <c r="Q440" s="14">
        <f t="shared" si="28"/>
        <v>3</v>
      </c>
      <c r="R440" t="str">
        <f>VLOOKUP(C440,Adultes!$C$2:$P$806,14,FALSE)</f>
        <v>3</v>
      </c>
    </row>
    <row r="441" spans="1:18" x14ac:dyDescent="0.25">
      <c r="A441" s="7">
        <v>558</v>
      </c>
      <c r="B441">
        <v>144326</v>
      </c>
      <c r="C441" t="str">
        <f>[7]A!$D1021</f>
        <v>BOCQUILLON JEROME</v>
      </c>
      <c r="D441" t="str">
        <f>[7]A!$F1021</f>
        <v>AGNY AMICALE LAIQUE</v>
      </c>
      <c r="E441" t="str">
        <f>[7]A!$J1021</f>
        <v>06297052385</v>
      </c>
      <c r="F441">
        <v>3</v>
      </c>
      <c r="G441" t="str">
        <f>VLOOKUP(C441,[7]A!$D$2:$H$1235,5,FALSE)</f>
        <v>Adulte Masculin 40/49 ans</v>
      </c>
      <c r="N441" s="14">
        <f>VLOOKUP(C441,Bilan!$B$4:$D$1469,3,FALSE)</f>
        <v>144326</v>
      </c>
      <c r="O441" s="14">
        <f t="shared" si="30"/>
        <v>558</v>
      </c>
      <c r="P441" s="50">
        <f>VLOOKUP(C441,Adultes!$C$2:$O$806,13,FALSE)</f>
        <v>558</v>
      </c>
      <c r="Q441" s="14">
        <f t="shared" si="28"/>
        <v>3</v>
      </c>
      <c r="R441" t="str">
        <f>VLOOKUP(C441,Adultes!$C$2:$P$806,14,FALSE)</f>
        <v>3</v>
      </c>
    </row>
    <row r="442" spans="1:18" x14ac:dyDescent="0.25">
      <c r="A442" s="7">
        <v>559</v>
      </c>
      <c r="B442">
        <v>144559</v>
      </c>
      <c r="C442" t="str">
        <f>[7]A!$D1052</f>
        <v>DEKOSTER MICKAEL</v>
      </c>
      <c r="D442" t="str">
        <f>[7]A!$F1052</f>
        <v>AGNY AMICALE LAIQUE</v>
      </c>
      <c r="E442" t="str">
        <f>[7]A!$J1052</f>
        <v>06297069832</v>
      </c>
      <c r="F442">
        <v>3</v>
      </c>
      <c r="G442" t="str">
        <f>VLOOKUP(C442,[7]A!$D$2:$H$1235,5,FALSE)</f>
        <v>Adulte Masculin 40/49 ans</v>
      </c>
      <c r="J442" s="67">
        <v>1</v>
      </c>
      <c r="N442" s="14">
        <f>VLOOKUP(C442,Bilan!$B$4:$D$1469,3,FALSE)</f>
        <v>144559</v>
      </c>
      <c r="O442" s="14">
        <f t="shared" si="30"/>
        <v>559</v>
      </c>
      <c r="P442" s="50">
        <f>VLOOKUP(C442,Adultes!$C$2:$O$806,13,FALSE)</f>
        <v>559</v>
      </c>
      <c r="Q442" s="14">
        <f t="shared" si="28"/>
        <v>3</v>
      </c>
      <c r="R442" t="str">
        <f>VLOOKUP(C442,Adultes!$C$2:$P$806,14,FALSE)</f>
        <v>3</v>
      </c>
    </row>
    <row r="443" spans="1:18" x14ac:dyDescent="0.25">
      <c r="A443" s="7">
        <v>560</v>
      </c>
      <c r="C443" t="str">
        <f>[7]A!$D1140</f>
        <v>TREHOUST FRANCOIS</v>
      </c>
      <c r="D443" t="str">
        <f>[7]A!$F1140</f>
        <v>AGNY AMICALE LAIQUE</v>
      </c>
      <c r="E443" t="str">
        <f>[7]A!$J1140</f>
        <v>06240368696</v>
      </c>
      <c r="F443">
        <v>3</v>
      </c>
      <c r="G443" t="str">
        <f>VLOOKUP(C443,[7]A!$D$2:$H$1235,5,FALSE)</f>
        <v>Adulte Masculin 40/49 ans</v>
      </c>
      <c r="J443" s="67">
        <v>1</v>
      </c>
      <c r="O443" s="14">
        <f t="shared" si="30"/>
        <v>560</v>
      </c>
      <c r="P443" s="50">
        <f>VLOOKUP(C443,Adultes!$C$2:$O$806,13,FALSE)</f>
        <v>560</v>
      </c>
      <c r="Q443" s="14">
        <f t="shared" si="28"/>
        <v>3</v>
      </c>
      <c r="R443" t="str">
        <f>VLOOKUP(C443,Adultes!$C$2:$P$806,14,FALSE)</f>
        <v>3</v>
      </c>
    </row>
    <row r="444" spans="1:18" x14ac:dyDescent="0.25">
      <c r="A444" s="7">
        <v>561</v>
      </c>
      <c r="B444">
        <v>144396</v>
      </c>
      <c r="C444" t="str">
        <f>[7]A!$D1058</f>
        <v>DHAUSSY MELVIN</v>
      </c>
      <c r="D444" t="str">
        <f>[7]A!$F1058</f>
        <v>AGNY AMICALE LAIQUE</v>
      </c>
      <c r="E444" t="str">
        <f>[7]A!$J1058</f>
        <v>06210648851</v>
      </c>
      <c r="F444">
        <v>3</v>
      </c>
      <c r="G444" t="str">
        <f>VLOOKUP(C444,[7]A!$D$2:$H$1235,5,FALSE)</f>
        <v>Adulte Masculin 20/29 ans</v>
      </c>
      <c r="N444" s="14">
        <f>VLOOKUP(C444,Bilan!$B$4:$D$1469,3,FALSE)</f>
        <v>144396</v>
      </c>
      <c r="O444" s="14">
        <f t="shared" si="30"/>
        <v>561</v>
      </c>
      <c r="P444" s="50">
        <f>VLOOKUP(C444,Adultes!$C$2:$O$806,13,FALSE)</f>
        <v>561</v>
      </c>
      <c r="Q444" s="14">
        <f t="shared" si="28"/>
        <v>3</v>
      </c>
      <c r="R444" t="str">
        <f>VLOOKUP(C444,Adultes!$C$2:$P$806,14,FALSE)</f>
        <v>3</v>
      </c>
    </row>
    <row r="445" spans="1:18" x14ac:dyDescent="0.25">
      <c r="A445" s="7">
        <v>562</v>
      </c>
      <c r="B445">
        <v>144521</v>
      </c>
      <c r="C445" t="str">
        <f>[7]A!$D1071</f>
        <v>FOULON RANDY</v>
      </c>
      <c r="D445" t="str">
        <f>[7]A!$F1071</f>
        <v>AGNY AMICALE LAIQUE</v>
      </c>
      <c r="E445" t="str">
        <f>[7]A!$J1071</f>
        <v>06297042391</v>
      </c>
      <c r="F445">
        <v>3</v>
      </c>
      <c r="G445" t="str">
        <f>VLOOKUP(C445,[7]A!$D$2:$H$1235,5,FALSE)</f>
        <v>Adulte Masculin 17/19 ans</v>
      </c>
      <c r="N445" s="14">
        <f>VLOOKUP(C445,Bilan!$B$4:$D$1469,3,FALSE)</f>
        <v>144521</v>
      </c>
      <c r="O445" s="14">
        <f t="shared" si="30"/>
        <v>562</v>
      </c>
      <c r="P445" s="50">
        <f>VLOOKUP(C445,Adultes!$C$2:$O$806,13,FALSE)</f>
        <v>562</v>
      </c>
      <c r="Q445" s="14">
        <f t="shared" si="28"/>
        <v>3</v>
      </c>
      <c r="R445" t="str">
        <f>VLOOKUP(C445,Adultes!$C$2:$P$806,14,FALSE)</f>
        <v>3</v>
      </c>
    </row>
    <row r="446" spans="1:18" x14ac:dyDescent="0.25">
      <c r="A446" s="7">
        <v>564</v>
      </c>
      <c r="B446">
        <v>144418</v>
      </c>
      <c r="C446" t="str">
        <f>[7]A!$D1014</f>
        <v>BARTKOWIAK JULIEN</v>
      </c>
      <c r="D446" t="str">
        <f>[7]A!$F1014</f>
        <v>MANQUEVILLE LILLERS CLUB CYCLISTE</v>
      </c>
      <c r="E446" t="str">
        <f>[7]A!$J1014</f>
        <v>06297094391</v>
      </c>
      <c r="F446">
        <v>3</v>
      </c>
      <c r="G446" t="str">
        <f>VLOOKUP(C446,[7]A!$D$2:$H$1235,5,FALSE)</f>
        <v>Adulte Masculin 40/49 ans</v>
      </c>
      <c r="N446" s="14">
        <f>VLOOKUP(C446,Bilan!$B$4:$D$1469,3,FALSE)</f>
        <v>144418</v>
      </c>
      <c r="O446" s="14">
        <f t="shared" si="30"/>
        <v>564</v>
      </c>
      <c r="P446" s="50">
        <f>VLOOKUP(C446,Adultes!$C$2:$O$806,13,FALSE)</f>
        <v>564</v>
      </c>
      <c r="Q446" s="14">
        <f t="shared" si="28"/>
        <v>3</v>
      </c>
      <c r="R446" t="str">
        <f>VLOOKUP(C446,Adultes!$C$2:$P$806,14,FALSE)</f>
        <v>3</v>
      </c>
    </row>
    <row r="447" spans="1:18" x14ac:dyDescent="0.25">
      <c r="A447" s="7">
        <v>567</v>
      </c>
      <c r="B447">
        <v>1306</v>
      </c>
      <c r="C447" t="str">
        <f>[7]A!$D817</f>
        <v>PRIAT AURELIEN</v>
      </c>
      <c r="D447" t="str">
        <f>[7]A!$F817</f>
        <v>ENTENTE SPORTIVE ENFANTS DE GAYANT (ESEG) DOUAI</v>
      </c>
      <c r="E447" t="str">
        <f>[7]A!$J817</f>
        <v>05999105008</v>
      </c>
      <c r="F447">
        <v>3</v>
      </c>
      <c r="G447" t="str">
        <f>VLOOKUP(C447,[7]A!$D$2:$H$1235,5,FALSE)</f>
        <v>Adulte Masculin 30/39 ans</v>
      </c>
      <c r="N447" s="14">
        <f>VLOOKUP(C447,Bilan!$B$4:$D$1469,3,FALSE)</f>
        <v>1306</v>
      </c>
      <c r="O447" s="14">
        <f t="shared" si="30"/>
        <v>567</v>
      </c>
      <c r="P447" s="50">
        <f>VLOOKUP(C447,Adultes!$C$2:$O$806,13,FALSE)</f>
        <v>567</v>
      </c>
      <c r="Q447" s="14">
        <f t="shared" si="28"/>
        <v>3</v>
      </c>
      <c r="R447" t="str">
        <f>VLOOKUP(C447,Adultes!$C$2:$P$806,14,FALSE)</f>
        <v>3</v>
      </c>
    </row>
    <row r="448" spans="1:18" x14ac:dyDescent="0.25">
      <c r="A448" s="7">
        <v>568</v>
      </c>
      <c r="O448" s="14">
        <f t="shared" si="30"/>
        <v>568</v>
      </c>
      <c r="Q448" s="14">
        <f t="shared" si="28"/>
        <v>0</v>
      </c>
    </row>
    <row r="449" spans="1:18" x14ac:dyDescent="0.25">
      <c r="A449" s="7">
        <v>569</v>
      </c>
      <c r="B449">
        <v>1274</v>
      </c>
      <c r="C449" t="str">
        <f>[7]A!$D953</f>
        <v>VANBESIEN MARTIN</v>
      </c>
      <c r="D449" t="str">
        <f>[7]A!$F953</f>
        <v>ENTENTE SPORTIVE ENFANTS DE GAYANT (ESEG) DOUAI</v>
      </c>
      <c r="E449" t="str">
        <f>[7]A!$J953</f>
        <v>05999111643</v>
      </c>
      <c r="F449">
        <v>3</v>
      </c>
      <c r="G449" t="str">
        <f>VLOOKUP(C449,[7]A!$D$2:$H$1235,5,FALSE)</f>
        <v>Adulte Masculin 20/29 ans</v>
      </c>
      <c r="J449" s="67">
        <v>1</v>
      </c>
      <c r="N449" s="14">
        <f>VLOOKUP(C449,Bilan!$B$4:$D$1469,3,FALSE)</f>
        <v>1274</v>
      </c>
      <c r="O449" s="14">
        <f t="shared" si="30"/>
        <v>569</v>
      </c>
      <c r="P449" s="50">
        <f>VLOOKUP(C449,Adultes!$C$2:$O$806,13,FALSE)</f>
        <v>569</v>
      </c>
      <c r="Q449" s="14">
        <f t="shared" si="28"/>
        <v>3</v>
      </c>
      <c r="R449" t="str">
        <f>VLOOKUP(C449,Adultes!$C$2:$P$806,14,FALSE)</f>
        <v>3</v>
      </c>
    </row>
    <row r="450" spans="1:18" x14ac:dyDescent="0.25">
      <c r="A450" s="7">
        <v>570</v>
      </c>
      <c r="B450">
        <v>144570</v>
      </c>
      <c r="C450" t="str">
        <f>[7]A!$D117</f>
        <v>BRICOUT STEPHANE</v>
      </c>
      <c r="D450" t="str">
        <f>[7]A!$F117</f>
        <v>ESPOIR CYCLISTE WAMBRECHIES MARQUETTE</v>
      </c>
      <c r="E450" t="str">
        <f>[7]A!$J117</f>
        <v>05999107225</v>
      </c>
      <c r="F450">
        <v>3</v>
      </c>
      <c r="G450" t="str">
        <f>VLOOKUP(C450,[7]A!$D$2:$H$1235,5,FALSE)</f>
        <v>Adulte Masculin 40/49 ans</v>
      </c>
      <c r="N450" s="14" t="str">
        <f>VLOOKUP(C450,Bilan!$B$4:$D$1469,3,FALSE)</f>
        <v xml:space="preserve"> </v>
      </c>
      <c r="O450" s="14">
        <f t="shared" si="30"/>
        <v>570</v>
      </c>
      <c r="P450" s="50">
        <f>VLOOKUP(C450,Adultes!$C$2:$O$806,13,FALSE)</f>
        <v>570</v>
      </c>
      <c r="Q450" s="14">
        <f t="shared" si="28"/>
        <v>3</v>
      </c>
      <c r="R450" t="str">
        <f>VLOOKUP(C450,Adultes!$C$2:$P$806,14,FALSE)</f>
        <v>3</v>
      </c>
    </row>
    <row r="451" spans="1:18" x14ac:dyDescent="0.25">
      <c r="A451" s="7">
        <v>571</v>
      </c>
      <c r="B451">
        <v>1279</v>
      </c>
      <c r="C451" t="str">
        <f>[7]A!$D191</f>
        <v>CODDEVILLE KENNY</v>
      </c>
      <c r="D451" t="str">
        <f>[7]A!$F191</f>
        <v>ESPOIR CYCLISTE WAMBRECHIES MARQUETTE</v>
      </c>
      <c r="E451" t="str">
        <f>[7]A!$J191</f>
        <v>05999111188</v>
      </c>
      <c r="F451">
        <v>3</v>
      </c>
      <c r="G451" t="str">
        <f>VLOOKUP(C451,[7]A!$D$2:$H$1235,5,FALSE)</f>
        <v>Adulte Masculin 30/39 ans</v>
      </c>
      <c r="J451" s="67">
        <v>1</v>
      </c>
      <c r="N451" s="14">
        <f>VLOOKUP(C451,Bilan!$B$4:$D$1469,3,FALSE)</f>
        <v>1279</v>
      </c>
      <c r="O451" s="14">
        <f t="shared" si="30"/>
        <v>571</v>
      </c>
      <c r="P451" s="50">
        <f>VLOOKUP(C451,Adultes!$C$2:$O$806,13,FALSE)</f>
        <v>571</v>
      </c>
      <c r="Q451" s="14">
        <f t="shared" ref="Q451:Q514" si="31">F451</f>
        <v>3</v>
      </c>
      <c r="R451" t="str">
        <f>VLOOKUP(C451,Adultes!$C$2:$P$806,14,FALSE)</f>
        <v>3</v>
      </c>
    </row>
    <row r="452" spans="1:18" x14ac:dyDescent="0.25">
      <c r="A452" s="7">
        <v>572</v>
      </c>
      <c r="B452">
        <v>1280</v>
      </c>
      <c r="C452" t="str">
        <f>[7]A!$D192</f>
        <v>CODDEVILLE RUDY</v>
      </c>
      <c r="D452" t="str">
        <f>[7]A!$F192</f>
        <v>ESPOIR CYCLISTE WAMBRECHIES MARQUETTE</v>
      </c>
      <c r="E452" t="str">
        <f>[7]A!$J192</f>
        <v>05999111189</v>
      </c>
      <c r="F452">
        <v>3</v>
      </c>
      <c r="G452" t="str">
        <f>VLOOKUP(C452,[7]A!$D$2:$H$1235,5,FALSE)</f>
        <v>Adulte Masculin 30/39 ans</v>
      </c>
      <c r="N452" s="14">
        <f>VLOOKUP(C452,Bilan!$B$4:$D$1469,3,FALSE)</f>
        <v>1280</v>
      </c>
      <c r="O452" s="14">
        <f t="shared" si="30"/>
        <v>572</v>
      </c>
      <c r="P452" s="50">
        <f>VLOOKUP(C452,Adultes!$C$2:$O$806,13,FALSE)</f>
        <v>572</v>
      </c>
      <c r="Q452" s="14">
        <f t="shared" si="31"/>
        <v>3</v>
      </c>
      <c r="R452" t="str">
        <f>VLOOKUP(C452,Adultes!$C$2:$P$806,14,FALSE)</f>
        <v>3</v>
      </c>
    </row>
    <row r="453" spans="1:18" x14ac:dyDescent="0.25">
      <c r="A453" s="7">
        <v>574</v>
      </c>
      <c r="B453">
        <v>1268</v>
      </c>
      <c r="C453" t="str">
        <f>[7]A!$D493</f>
        <v>GRISEZ ROMAIN</v>
      </c>
      <c r="D453" t="str">
        <f>[7]A!$F493</f>
        <v>ESPOIR CYCLISTE WAMBRECHIES MARQUETTE</v>
      </c>
      <c r="E453" t="str">
        <f>[7]A!$J493</f>
        <v>05999112667</v>
      </c>
      <c r="F453">
        <v>3</v>
      </c>
      <c r="G453" t="str">
        <f>VLOOKUP(C453,[7]A!$D$2:$H$1235,5,FALSE)</f>
        <v>Adulte Masculin 17/19 ans</v>
      </c>
      <c r="N453" s="14">
        <f>VLOOKUP(C453,Bilan!$B$4:$D$1469,3,FALSE)</f>
        <v>1268</v>
      </c>
      <c r="O453" s="14">
        <f t="shared" si="30"/>
        <v>574</v>
      </c>
      <c r="P453" s="50">
        <f>VLOOKUP(C453,Adultes!$C$2:$O$806,13,FALSE)</f>
        <v>574</v>
      </c>
      <c r="Q453" s="14">
        <f t="shared" si="31"/>
        <v>3</v>
      </c>
      <c r="R453" t="str">
        <f>VLOOKUP(C453,Adultes!$C$2:$P$806,14,FALSE)</f>
        <v>3</v>
      </c>
    </row>
    <row r="454" spans="1:18" x14ac:dyDescent="0.25">
      <c r="A454" s="7">
        <v>575</v>
      </c>
      <c r="B454">
        <v>144546</v>
      </c>
      <c r="C454" t="str">
        <f>[7]A!$D499</f>
        <v>GUSTAVE DIMITRI</v>
      </c>
      <c r="D454" t="str">
        <f>[7]A!$F499</f>
        <v>ESPOIR CYCLISTE WAMBRECHIES MARQUETTE</v>
      </c>
      <c r="E454" t="str">
        <f>[7]A!$J499</f>
        <v>05999122173</v>
      </c>
      <c r="F454">
        <v>3</v>
      </c>
      <c r="G454" t="str">
        <f>VLOOKUP(C454,[7]A!$D$2:$H$1235,5,FALSE)</f>
        <v>Adulte Masculin 30/39 ans</v>
      </c>
      <c r="N454" s="14">
        <f>VLOOKUP(C454,Bilan!$B$4:$D$1469,3,FALSE)</f>
        <v>144546</v>
      </c>
      <c r="O454" s="14">
        <f t="shared" si="30"/>
        <v>575</v>
      </c>
      <c r="P454" s="50">
        <f>VLOOKUP(C454,Adultes!$C$2:$O$806,13,FALSE)</f>
        <v>575</v>
      </c>
      <c r="Q454" s="14">
        <f t="shared" si="31"/>
        <v>3</v>
      </c>
      <c r="R454" t="str">
        <f>VLOOKUP(C454,Adultes!$C$2:$P$806,14,FALSE)</f>
        <v>3</v>
      </c>
    </row>
    <row r="455" spans="1:18" x14ac:dyDescent="0.25">
      <c r="A455" s="7">
        <v>577</v>
      </c>
      <c r="B455">
        <v>1297</v>
      </c>
      <c r="C455" t="str">
        <f>[7]A!$D564</f>
        <v>KROON SAM</v>
      </c>
      <c r="D455" t="str">
        <f>[7]A!$F564</f>
        <v>ESPOIR CYCLISTE WAMBRECHIES MARQUETTE</v>
      </c>
      <c r="E455" t="str">
        <f>[7]A!$J564</f>
        <v>05999122174</v>
      </c>
      <c r="F455">
        <v>3</v>
      </c>
      <c r="G455" t="str">
        <f>VLOOKUP(C455,[7]A!$D$2:$H$1235,5,FALSE)</f>
        <v>Adulte Masculin 50/59 ans</v>
      </c>
      <c r="J455" s="67">
        <v>1</v>
      </c>
      <c r="N455" s="14">
        <f>VLOOKUP(C455,Bilan!$B$4:$D$1469,3,FALSE)</f>
        <v>1297</v>
      </c>
      <c r="O455" s="14">
        <f t="shared" si="30"/>
        <v>577</v>
      </c>
      <c r="P455" s="50">
        <f>VLOOKUP(C455,Adultes!$C$2:$O$806,13,FALSE)</f>
        <v>577</v>
      </c>
      <c r="Q455" s="14">
        <f t="shared" si="31"/>
        <v>3</v>
      </c>
      <c r="R455" t="str">
        <f>VLOOKUP(C455,Adultes!$C$2:$P$806,14,FALSE)</f>
        <v>3</v>
      </c>
    </row>
    <row r="456" spans="1:18" x14ac:dyDescent="0.25">
      <c r="A456" s="7">
        <v>578</v>
      </c>
      <c r="B456">
        <v>1277</v>
      </c>
      <c r="C456" t="str">
        <f>[7]A!$D569</f>
        <v>LABRE MAXIME</v>
      </c>
      <c r="D456" t="str">
        <f>[7]A!$F569</f>
        <v>ESPOIR CYCLISTE WAMBRECHIES MARQUETTE</v>
      </c>
      <c r="E456" t="str">
        <f>[7]A!$J569</f>
        <v>05999096072</v>
      </c>
      <c r="F456">
        <v>3</v>
      </c>
      <c r="G456" t="str">
        <f>VLOOKUP(C456,[7]A!$D$2:$H$1235,5,FALSE)</f>
        <v>Adulte Masculin 17/19 ans</v>
      </c>
      <c r="J456" s="67">
        <v>1</v>
      </c>
      <c r="N456" s="14">
        <f>VLOOKUP(C456,Bilan!$B$4:$D$1469,3,FALSE)</f>
        <v>1277</v>
      </c>
      <c r="O456" s="14">
        <f t="shared" si="30"/>
        <v>578</v>
      </c>
      <c r="P456" s="50">
        <f>VLOOKUP(C456,Adultes!$C$2:$O$806,13,FALSE)</f>
        <v>578</v>
      </c>
      <c r="Q456" s="14">
        <f t="shared" si="31"/>
        <v>3</v>
      </c>
      <c r="R456" t="str">
        <f>VLOOKUP(C456,Adultes!$C$2:$P$806,14,FALSE)</f>
        <v>3</v>
      </c>
    </row>
    <row r="457" spans="1:18" x14ac:dyDescent="0.25">
      <c r="A457" s="7">
        <v>579</v>
      </c>
      <c r="B457">
        <v>1264</v>
      </c>
      <c r="C457" t="str">
        <f>[7]A!$D574</f>
        <v>LAFONT LOUIS</v>
      </c>
      <c r="D457" t="str">
        <f>[7]A!$F574</f>
        <v>ESPOIR CYCLISTE WAMBRECHIES MARQUETTE</v>
      </c>
      <c r="E457" t="str">
        <f>[7]A!$J574</f>
        <v>05999107227</v>
      </c>
      <c r="F457">
        <v>3</v>
      </c>
      <c r="G457" t="str">
        <f>VLOOKUP(C457,[7]A!$D$2:$H$1235,5,FALSE)</f>
        <v>Adulte Masculin 20/29 ans</v>
      </c>
      <c r="N457" s="14">
        <f>VLOOKUP(C457,Bilan!$B$4:$D$1469,3,FALSE)</f>
        <v>1264</v>
      </c>
      <c r="O457" s="14">
        <f t="shared" si="30"/>
        <v>579</v>
      </c>
      <c r="P457" s="50">
        <f>VLOOKUP(C457,Adultes!$C$2:$O$806,13,FALSE)</f>
        <v>579</v>
      </c>
      <c r="Q457" s="14">
        <f t="shared" si="31"/>
        <v>3</v>
      </c>
      <c r="R457" t="str">
        <f>VLOOKUP(C457,Adultes!$C$2:$P$806,14,FALSE)</f>
        <v>3</v>
      </c>
    </row>
    <row r="458" spans="1:18" x14ac:dyDescent="0.25">
      <c r="A458" s="7">
        <v>583</v>
      </c>
      <c r="B458">
        <v>144345</v>
      </c>
      <c r="C458" t="str">
        <f>[7]A!$D44</f>
        <v>BECK BRANDON</v>
      </c>
      <c r="D458" t="str">
        <f>[7]A!$F44</f>
        <v>ETOILE CYCLISTE FEIGNIES</v>
      </c>
      <c r="E458" t="str">
        <f>[7]A!$J44</f>
        <v>05999122577</v>
      </c>
      <c r="F458">
        <v>3</v>
      </c>
      <c r="G458" t="str">
        <f>VLOOKUP(C458,[7]A!$D$2:$H$1235,5,FALSE)</f>
        <v>Adulte Masculin 20/29 ans</v>
      </c>
      <c r="N458" s="14">
        <f>VLOOKUP(C458,Bilan!$B$4:$D$1469,3,FALSE)</f>
        <v>144345</v>
      </c>
      <c r="O458" s="14">
        <f t="shared" si="30"/>
        <v>583</v>
      </c>
      <c r="P458" s="50">
        <f>VLOOKUP(C458,Adultes!$C$2:$O$806,13,FALSE)</f>
        <v>583</v>
      </c>
      <c r="Q458" s="14">
        <f t="shared" si="31"/>
        <v>3</v>
      </c>
      <c r="R458" t="str">
        <f>VLOOKUP(C458,Adultes!$C$2:$P$806,14,FALSE)</f>
        <v>3</v>
      </c>
    </row>
    <row r="459" spans="1:18" x14ac:dyDescent="0.25">
      <c r="A459" s="97">
        <v>584</v>
      </c>
      <c r="B459">
        <v>2304</v>
      </c>
      <c r="C459" t="str">
        <f>[7]A!$D517</f>
        <v>HELLE FABRICE</v>
      </c>
      <c r="D459" t="str">
        <f>[7]A!$F517</f>
        <v>VELO SPRINT BOUCHAIN</v>
      </c>
      <c r="E459" t="str">
        <f>[7]A!$J517</f>
        <v>05996222832</v>
      </c>
      <c r="F459">
        <v>3</v>
      </c>
      <c r="G459" t="str">
        <f>VLOOKUP(C459,[7]A!$D$2:$H$1235,5,FALSE)</f>
        <v>Adulte Masculin 50/59 ans</v>
      </c>
      <c r="N459" s="14">
        <f>VLOOKUP(C459,Bilan!$B$4:$D$1469,3,FALSE)</f>
        <v>2304</v>
      </c>
      <c r="O459" s="14">
        <f>A459</f>
        <v>584</v>
      </c>
      <c r="P459" s="50">
        <f>VLOOKUP(C459,Adultes!$C$2:$O$806,13,FALSE)</f>
        <v>287</v>
      </c>
      <c r="Q459" s="14">
        <f t="shared" si="31"/>
        <v>3</v>
      </c>
      <c r="R459" t="str">
        <f>VLOOKUP(C459,Adultes!$C$2:$P$806,14,FALSE)</f>
        <v>2</v>
      </c>
    </row>
    <row r="460" spans="1:18" x14ac:dyDescent="0.25">
      <c r="A460" s="7">
        <v>585</v>
      </c>
      <c r="B460">
        <v>144375</v>
      </c>
      <c r="C460" t="str">
        <f>[7]A!$D242</f>
        <v>DAYE OLIVIER</v>
      </c>
      <c r="D460" t="str">
        <f>[7]A!$F242</f>
        <v>ETOILE CYCLISTE FEIGNIES</v>
      </c>
      <c r="E460" t="str">
        <f>[7]A!$J242</f>
        <v>05996224458</v>
      </c>
      <c r="F460">
        <v>3</v>
      </c>
      <c r="G460" t="str">
        <f>VLOOKUP(C460,[7]A!$D$2:$H$1235,5,FALSE)</f>
        <v>Adulte Masculin 50/59 ans</v>
      </c>
      <c r="N460" s="14">
        <f>VLOOKUP(C460,Bilan!$B$4:$D$1469,3,FALSE)</f>
        <v>144375</v>
      </c>
      <c r="O460" s="14">
        <f t="shared" si="30"/>
        <v>585</v>
      </c>
      <c r="P460" s="50">
        <f>VLOOKUP(C460,Adultes!$C$2:$O$806,13,FALSE)</f>
        <v>585</v>
      </c>
      <c r="Q460" s="14">
        <f t="shared" si="31"/>
        <v>3</v>
      </c>
      <c r="R460" t="str">
        <f>VLOOKUP(C460,Adultes!$C$2:$P$806,14,FALSE)</f>
        <v>3</v>
      </c>
    </row>
    <row r="461" spans="1:18" x14ac:dyDescent="0.25">
      <c r="A461" s="7">
        <v>586</v>
      </c>
      <c r="B461">
        <v>144255</v>
      </c>
      <c r="C461" t="str">
        <f>[7]A!$D431</f>
        <v>FONTAINE STEPHANE</v>
      </c>
      <c r="D461" t="str">
        <f>[7]A!$F431</f>
        <v>ETOILE CYCLISTE FEIGNIES</v>
      </c>
      <c r="E461" t="str">
        <f>[7]A!$J431</f>
        <v>05999024845</v>
      </c>
      <c r="F461">
        <v>3</v>
      </c>
      <c r="G461" t="str">
        <f>VLOOKUP(C461,[7]A!$D$2:$H$1235,5,FALSE)</f>
        <v>Adulte Masculin 40/49 ans</v>
      </c>
      <c r="N461" s="14">
        <f>VLOOKUP(C461,Bilan!$B$4:$D$1469,3,FALSE)</f>
        <v>144255</v>
      </c>
      <c r="O461" s="14">
        <f t="shared" si="30"/>
        <v>586</v>
      </c>
      <c r="P461" s="50">
        <f>VLOOKUP(C461,Adultes!$C$2:$O$806,13,FALSE)</f>
        <v>586</v>
      </c>
      <c r="Q461" s="14">
        <f t="shared" si="31"/>
        <v>3</v>
      </c>
      <c r="R461" t="str">
        <f>VLOOKUP(C461,Adultes!$C$2:$P$806,14,FALSE)</f>
        <v>3</v>
      </c>
    </row>
    <row r="462" spans="1:18" x14ac:dyDescent="0.25">
      <c r="A462" s="7">
        <v>588</v>
      </c>
      <c r="B462">
        <v>144399</v>
      </c>
      <c r="C462" t="str">
        <f>[7]A!$D436</f>
        <v>FOURNIER DAVID</v>
      </c>
      <c r="D462" t="str">
        <f>[7]A!$F436</f>
        <v>ETOILE CYCLISTE FEIGNIES</v>
      </c>
      <c r="E462" t="str">
        <f>[7]A!$J436</f>
        <v>05999119882</v>
      </c>
      <c r="F462">
        <v>3</v>
      </c>
      <c r="G462" t="str">
        <f>VLOOKUP(C462,[7]A!$D$2:$H$1235,5,FALSE)</f>
        <v>Adulte Masculin 30/39 ans</v>
      </c>
      <c r="N462" s="14" t="str">
        <f>VLOOKUP(C462,Bilan!$B$4:$D$1469,3,FALSE)</f>
        <v xml:space="preserve"> </v>
      </c>
      <c r="O462" s="14">
        <f t="shared" si="30"/>
        <v>588</v>
      </c>
      <c r="P462" s="50">
        <f>VLOOKUP(C462,Adultes!$C$2:$O$806,13,FALSE)</f>
        <v>588</v>
      </c>
      <c r="Q462" s="14">
        <f t="shared" si="31"/>
        <v>3</v>
      </c>
      <c r="R462" t="str">
        <f>VLOOKUP(C462,Adultes!$C$2:$P$806,14,FALSE)</f>
        <v>3</v>
      </c>
    </row>
    <row r="463" spans="1:18" x14ac:dyDescent="0.25">
      <c r="A463" s="97">
        <v>589</v>
      </c>
      <c r="B463">
        <v>2547</v>
      </c>
      <c r="C463" t="str">
        <f>[7]A!$D637</f>
        <v>LEGRAND MICHAEL</v>
      </c>
      <c r="D463" t="str">
        <f>[7]A!$F637</f>
        <v>RESILIENCE CLUB</v>
      </c>
      <c r="E463" t="str">
        <f>[7]A!$J637</f>
        <v>05999112236</v>
      </c>
      <c r="F463">
        <v>3</v>
      </c>
      <c r="G463" t="str">
        <f>VLOOKUP(C463,[7]A!$D$2:$H$1235,5,FALSE)</f>
        <v>Adulte Masculin 40/49 ans</v>
      </c>
      <c r="N463" s="14">
        <f>VLOOKUP(C463,Bilan!$B$4:$D$1469,3,FALSE)</f>
        <v>2547</v>
      </c>
      <c r="O463" s="14">
        <f>A463</f>
        <v>589</v>
      </c>
      <c r="P463" s="50" t="e">
        <f>VLOOKUP(C463,Adultes!$C$2:$O$806,13,FALSE)</f>
        <v>#N/A</v>
      </c>
      <c r="Q463" s="14">
        <f t="shared" si="31"/>
        <v>3</v>
      </c>
      <c r="R463" t="e">
        <f>VLOOKUP(C463,Adultes!$C$2:$P$806,14,FALSE)</f>
        <v>#N/A</v>
      </c>
    </row>
    <row r="464" spans="1:18" x14ac:dyDescent="0.25">
      <c r="A464" s="7">
        <v>589</v>
      </c>
      <c r="B464">
        <v>144569</v>
      </c>
      <c r="C464" t="str">
        <f>[7]A!$D447</f>
        <v>FROMENT NICOLAS</v>
      </c>
      <c r="D464" t="str">
        <f>[7]A!$F447</f>
        <v>ETOILE CYCLISTE FEIGNIES</v>
      </c>
      <c r="E464" t="str">
        <f>[7]A!$J447</f>
        <v>05999012519</v>
      </c>
      <c r="F464">
        <v>3</v>
      </c>
      <c r="G464" t="str">
        <f>VLOOKUP(C464,[7]A!$D$2:$H$1235,5,FALSE)</f>
        <v>Adulte Masculin 30/39 ans</v>
      </c>
      <c r="N464" s="14">
        <f>VLOOKUP(C464,Bilan!$B$4:$D$1469,3,FALSE)</f>
        <v>144569</v>
      </c>
      <c r="O464" s="14">
        <f t="shared" si="30"/>
        <v>589</v>
      </c>
      <c r="P464" s="50">
        <f>VLOOKUP(C464,Adultes!$C$2:$O$806,13,FALSE)</f>
        <v>589</v>
      </c>
      <c r="Q464" s="14">
        <f t="shared" si="31"/>
        <v>3</v>
      </c>
      <c r="R464" t="str">
        <f>VLOOKUP(C464,Adultes!$C$2:$P$806,14,FALSE)</f>
        <v>3</v>
      </c>
    </row>
    <row r="465" spans="1:18" x14ac:dyDescent="0.25">
      <c r="A465" s="7">
        <v>590</v>
      </c>
      <c r="B465">
        <v>144630</v>
      </c>
      <c r="C465" t="str">
        <f>[7]A!$D495</f>
        <v>GROSSEMY MICKAËL</v>
      </c>
      <c r="D465" t="str">
        <f>[7]A!$F495</f>
        <v>ETOILE CYCLISTE FEIGNIES</v>
      </c>
      <c r="E465" t="str">
        <f>[7]A!$J495</f>
        <v>05999023523</v>
      </c>
      <c r="F465">
        <v>3</v>
      </c>
      <c r="G465" t="str">
        <f>VLOOKUP(C465,[7]A!$D$2:$H$1235,5,FALSE)</f>
        <v>Adulte Masculin 40/49 ans</v>
      </c>
      <c r="N465" s="14">
        <f>VLOOKUP(C465,Bilan!$B$4:$D$1469,3,FALSE)</f>
        <v>144630</v>
      </c>
      <c r="O465" s="14">
        <f t="shared" si="30"/>
        <v>590</v>
      </c>
      <c r="P465" s="50">
        <f>VLOOKUP(C465,Adultes!$C$2:$O$806,13,FALSE)</f>
        <v>590</v>
      </c>
      <c r="Q465" s="14">
        <f t="shared" si="31"/>
        <v>3</v>
      </c>
      <c r="R465" t="str">
        <f>VLOOKUP(C465,Adultes!$C$2:$P$806,14,FALSE)</f>
        <v>3</v>
      </c>
    </row>
    <row r="466" spans="1:18" x14ac:dyDescent="0.25">
      <c r="A466" s="7">
        <v>591</v>
      </c>
      <c r="B466">
        <v>144564</v>
      </c>
      <c r="C466" t="str">
        <f>[7]A!$D672</f>
        <v>LOISEL MATHIEU</v>
      </c>
      <c r="D466" t="str">
        <f>[7]A!$F672</f>
        <v>ETOILE CYCLISTE FEIGNIES</v>
      </c>
      <c r="E466" t="str">
        <f>[7]A!$J672</f>
        <v>05999109572</v>
      </c>
      <c r="F466">
        <v>3</v>
      </c>
      <c r="G466" t="str">
        <f>VLOOKUP(C466,[7]A!$D$2:$H$1235,5,FALSE)</f>
        <v>Adulte Masculin 30/39 ans</v>
      </c>
      <c r="J466" s="67">
        <v>1</v>
      </c>
      <c r="N466" s="14">
        <f>VLOOKUP(C466,Bilan!$B$4:$D$1469,3,FALSE)</f>
        <v>144564</v>
      </c>
      <c r="O466" s="14">
        <f t="shared" si="30"/>
        <v>591</v>
      </c>
      <c r="P466" s="50">
        <f>VLOOKUP(C466,Adultes!$C$2:$O$806,13,FALSE)</f>
        <v>591</v>
      </c>
      <c r="Q466" s="14">
        <f t="shared" si="31"/>
        <v>3</v>
      </c>
      <c r="R466" t="str">
        <f>VLOOKUP(C466,Adultes!$C$2:$P$806,14,FALSE)</f>
        <v>3</v>
      </c>
    </row>
    <row r="467" spans="1:18" x14ac:dyDescent="0.25">
      <c r="A467" s="7">
        <v>592</v>
      </c>
      <c r="B467">
        <v>144623</v>
      </c>
      <c r="C467" t="str">
        <f>[7]A!$D805</f>
        <v>POT FREDERIC</v>
      </c>
      <c r="D467" t="str">
        <f>[7]A!$F805</f>
        <v>ETOILE CYCLISTE FEIGNIES</v>
      </c>
      <c r="E467" t="str">
        <f>[7]A!$J805</f>
        <v>05999057090</v>
      </c>
      <c r="F467">
        <v>3</v>
      </c>
      <c r="G467" t="str">
        <f>VLOOKUP(C467,[7]A!$D$2:$H$1235,5,FALSE)</f>
        <v>Adulte Masculin 40/49 ans</v>
      </c>
      <c r="J467" s="67">
        <v>1</v>
      </c>
      <c r="N467" s="14">
        <f>VLOOKUP(C467,Bilan!$B$4:$D$1469,3,FALSE)</f>
        <v>144623</v>
      </c>
      <c r="O467" s="14">
        <f t="shared" si="30"/>
        <v>592</v>
      </c>
      <c r="P467" s="50">
        <f>VLOOKUP(C467,Adultes!$C$2:$O$806,13,FALSE)</f>
        <v>592</v>
      </c>
      <c r="Q467" s="14">
        <f t="shared" si="31"/>
        <v>3</v>
      </c>
      <c r="R467" t="str">
        <f>VLOOKUP(C467,Adultes!$C$2:$P$806,14,FALSE)</f>
        <v>3</v>
      </c>
    </row>
    <row r="468" spans="1:18" x14ac:dyDescent="0.25">
      <c r="A468" s="7">
        <v>593</v>
      </c>
      <c r="B468">
        <v>144502</v>
      </c>
      <c r="C468" t="str">
        <f>[7]A!$D823</f>
        <v>QUINZIN KILLIAN</v>
      </c>
      <c r="D468" t="str">
        <f>[7]A!$F823</f>
        <v>ETOILE CYCLISTE FEIGNIES</v>
      </c>
      <c r="E468" t="str">
        <f>[7]A!$J823</f>
        <v>05999079019</v>
      </c>
      <c r="F468">
        <v>3</v>
      </c>
      <c r="G468" t="str">
        <f>VLOOKUP(C468,[7]A!$D$2:$H$1235,5,FALSE)</f>
        <v>Adulte Masculin 17/19 ans</v>
      </c>
      <c r="N468" s="14">
        <f>VLOOKUP(C468,Bilan!$B$4:$D$1469,3,FALSE)</f>
        <v>144502</v>
      </c>
      <c r="O468" s="14">
        <f t="shared" si="30"/>
        <v>593</v>
      </c>
      <c r="P468" s="50">
        <f>VLOOKUP(C468,Adultes!$C$2:$O$806,13,FALSE)</f>
        <v>593</v>
      </c>
      <c r="Q468" s="14">
        <f t="shared" si="31"/>
        <v>3</v>
      </c>
      <c r="R468" t="str">
        <f>VLOOKUP(C468,Adultes!$C$2:$P$806,14,FALSE)</f>
        <v>3</v>
      </c>
    </row>
    <row r="469" spans="1:18" x14ac:dyDescent="0.25">
      <c r="A469" s="7">
        <v>595</v>
      </c>
      <c r="B469">
        <v>144582</v>
      </c>
      <c r="C469" t="str">
        <f>[7]A!$D868</f>
        <v>SART SEBASTIEN</v>
      </c>
      <c r="D469" t="str">
        <f>[7]A!$F868</f>
        <v>ETOILE CYCLISTE FEIGNIES</v>
      </c>
      <c r="E469" t="str">
        <f>[7]A!$J868</f>
        <v>05999119885</v>
      </c>
      <c r="F469">
        <v>3</v>
      </c>
      <c r="G469" t="str">
        <f>VLOOKUP(C469,[7]A!$D$2:$H$1235,5,FALSE)</f>
        <v>Adulte Masculin 20/29 ans</v>
      </c>
      <c r="J469" s="67">
        <v>1</v>
      </c>
      <c r="N469" s="14">
        <f>VLOOKUP(C469,Bilan!$B$4:$D$1469,3,FALSE)</f>
        <v>144582</v>
      </c>
      <c r="O469" s="14">
        <f t="shared" si="30"/>
        <v>595</v>
      </c>
      <c r="P469" s="50">
        <f>VLOOKUP(C469,Adultes!$C$2:$O$806,13,FALSE)</f>
        <v>595</v>
      </c>
      <c r="Q469" s="14">
        <f t="shared" si="31"/>
        <v>3</v>
      </c>
      <c r="R469" t="str">
        <f>VLOOKUP(C469,Adultes!$C$2:$P$806,14,FALSE)</f>
        <v>3</v>
      </c>
    </row>
    <row r="470" spans="1:18" x14ac:dyDescent="0.25">
      <c r="A470" s="7">
        <v>596</v>
      </c>
      <c r="B470">
        <v>144526</v>
      </c>
      <c r="C470" t="str">
        <f>[7]A!$D40</f>
        <v>BASTIEN ROBERT</v>
      </c>
      <c r="D470" t="str">
        <f>[7]A!$F40</f>
        <v>CLUB DES SUPPORTERS CYCLISTES FERRIEROIS</v>
      </c>
      <c r="E470" t="str">
        <f>[7]A!$J40</f>
        <v>05999107458</v>
      </c>
      <c r="F470">
        <v>3</v>
      </c>
      <c r="G470" t="str">
        <f>VLOOKUP(C470,[7]A!$D$2:$H$1235,5,FALSE)</f>
        <v>Adulte Masculin 40/49 ans</v>
      </c>
      <c r="N470" s="14">
        <f>VLOOKUP(C470,Bilan!$B$4:$D$1469,3,FALSE)</f>
        <v>144526</v>
      </c>
      <c r="O470" s="14">
        <f t="shared" si="30"/>
        <v>596</v>
      </c>
      <c r="P470" s="50">
        <f>VLOOKUP(C470,Adultes!$C$2:$O$806,13,FALSE)</f>
        <v>596</v>
      </c>
      <c r="Q470" s="14">
        <f t="shared" si="31"/>
        <v>3</v>
      </c>
      <c r="R470" t="str">
        <f>VLOOKUP(C470,Adultes!$C$2:$P$806,14,FALSE)</f>
        <v>3</v>
      </c>
    </row>
    <row r="471" spans="1:18" x14ac:dyDescent="0.25">
      <c r="A471" s="7">
        <v>818</v>
      </c>
      <c r="B471">
        <v>2548</v>
      </c>
      <c r="C471" t="str">
        <f>[7]A!$D697</f>
        <v>MARTEL THOMAS</v>
      </c>
      <c r="D471" t="str">
        <f>[7]A!$F697</f>
        <v>RESILIENCE CLUB</v>
      </c>
      <c r="E471" t="str">
        <f>[7]A!$J697</f>
        <v>05999109026</v>
      </c>
      <c r="F471">
        <v>3</v>
      </c>
      <c r="G471" t="str">
        <f>VLOOKUP(C471,[7]A!$D$2:$H$1235,5,FALSE)</f>
        <v>Adulte Masculin 20/29 ans</v>
      </c>
      <c r="N471" s="14">
        <f>VLOOKUP(C471,Bilan!$B$4:$D$1469,3,FALSE)</f>
        <v>2548</v>
      </c>
      <c r="O471" s="14">
        <f t="shared" si="30"/>
        <v>818</v>
      </c>
      <c r="P471" s="50">
        <f>VLOOKUP(C471,Adultes!$C$2:$O$806,13,FALSE)</f>
        <v>597</v>
      </c>
      <c r="Q471" s="14">
        <f t="shared" si="31"/>
        <v>3</v>
      </c>
      <c r="R471" t="str">
        <f>VLOOKUP(C471,Adultes!$C$2:$P$806,14,FALSE)</f>
        <v>3</v>
      </c>
    </row>
    <row r="472" spans="1:18" x14ac:dyDescent="0.25">
      <c r="A472" s="7">
        <v>598</v>
      </c>
      <c r="B472">
        <v>144352</v>
      </c>
      <c r="C472" t="str">
        <f>[7]A!$D814</f>
        <v>POULAIN CHRISTOPHE</v>
      </c>
      <c r="D472" t="str">
        <f>[7]A!$F814</f>
        <v>TEAM DECOPUB PROVILLE</v>
      </c>
      <c r="E472" t="str">
        <f>[7]A!$J814</f>
        <v>05957074565</v>
      </c>
      <c r="F472">
        <v>3</v>
      </c>
      <c r="G472" t="str">
        <f>VLOOKUP(C472,[7]A!$D$2:$H$1235,5,FALSE)</f>
        <v>Adulte Masculin 40/49 ans</v>
      </c>
      <c r="J472" s="67">
        <v>1</v>
      </c>
      <c r="N472" s="14">
        <f>VLOOKUP(C472,Bilan!$B$4:$D$1469,3,FALSE)</f>
        <v>144352</v>
      </c>
      <c r="O472" s="14">
        <f t="shared" si="30"/>
        <v>598</v>
      </c>
      <c r="P472" s="50">
        <f>VLOOKUP(C472,Adultes!$C$2:$O$806,13,FALSE)</f>
        <v>598</v>
      </c>
      <c r="Q472" s="14">
        <f t="shared" si="31"/>
        <v>3</v>
      </c>
      <c r="R472" t="str">
        <f>VLOOKUP(C472,Adultes!$C$2:$P$806,14,FALSE)</f>
        <v>3</v>
      </c>
    </row>
    <row r="473" spans="1:18" x14ac:dyDescent="0.25">
      <c r="A473" s="7">
        <v>599</v>
      </c>
      <c r="B473">
        <v>144304</v>
      </c>
      <c r="C473" t="str">
        <f>[7]A!$D505</f>
        <v>HANQUET SANDRO</v>
      </c>
      <c r="D473" t="str">
        <f>[7]A!$F505</f>
        <v>UNION SPORTIVE SAINT ANDRE</v>
      </c>
      <c r="E473" t="str">
        <f>[7]A!$J505</f>
        <v>05966529642</v>
      </c>
      <c r="F473">
        <v>3</v>
      </c>
      <c r="G473" t="str">
        <f>VLOOKUP(C473,[7]A!$D$2:$H$1235,5,FALSE)</f>
        <v>Adulte Masculin 50/59 ans</v>
      </c>
      <c r="N473" s="14">
        <f>VLOOKUP(C473,Bilan!$B$4:$D$1469,3,FALSE)</f>
        <v>144304</v>
      </c>
      <c r="O473" s="14">
        <f t="shared" si="30"/>
        <v>599</v>
      </c>
      <c r="P473" s="50">
        <f>VLOOKUP(C473,Adultes!$C$2:$O$806,13,FALSE)</f>
        <v>599</v>
      </c>
      <c r="Q473" s="14">
        <f t="shared" si="31"/>
        <v>3</v>
      </c>
      <c r="R473" t="str">
        <f>VLOOKUP(C473,Adultes!$C$2:$P$806,14,FALSE)</f>
        <v>3</v>
      </c>
    </row>
    <row r="474" spans="1:18" x14ac:dyDescent="0.25">
      <c r="A474" s="7">
        <v>600</v>
      </c>
      <c r="B474">
        <v>2229</v>
      </c>
      <c r="C474" t="str">
        <f>[7]A!$D203</f>
        <v>CORETTE DOMINIQUE</v>
      </c>
      <c r="D474" t="str">
        <f>[7]A!$F203</f>
        <v>UNION SPORTIVE SAINT ANDRE</v>
      </c>
      <c r="E474" t="str">
        <f>[7]A!$J203</f>
        <v>05999069521</v>
      </c>
      <c r="F474">
        <v>3</v>
      </c>
      <c r="G474" t="str">
        <f>VLOOKUP(C474,[7]A!$D$2:$H$1235,5,FALSE)</f>
        <v>Adulte Masculin 50/59 ans</v>
      </c>
      <c r="J474" s="67">
        <v>1</v>
      </c>
      <c r="N474" s="14">
        <f>VLOOKUP(C474,Bilan!$B$4:$D$1469,3,FALSE)</f>
        <v>2229</v>
      </c>
      <c r="O474" s="14">
        <f t="shared" si="30"/>
        <v>600</v>
      </c>
      <c r="P474" s="50">
        <f>VLOOKUP(C474,Adultes!$C$2:$O$806,13,FALSE)</f>
        <v>600</v>
      </c>
      <c r="Q474" s="14">
        <f t="shared" si="31"/>
        <v>3</v>
      </c>
      <c r="R474" t="str">
        <f>VLOOKUP(C474,Adultes!$C$2:$P$806,14,FALSE)</f>
        <v>3</v>
      </c>
    </row>
    <row r="475" spans="1:18" x14ac:dyDescent="0.25">
      <c r="A475" s="7">
        <v>601</v>
      </c>
      <c r="B475">
        <v>3133</v>
      </c>
      <c r="C475" t="str">
        <f>[7]A!$D932</f>
        <v>VAILLANT FABIEN</v>
      </c>
      <c r="D475" t="str">
        <f>[7]A!$F932</f>
        <v>UNION SPORTIVE SAINT ANDRE</v>
      </c>
      <c r="E475" t="str">
        <f>[7]A!$J932</f>
        <v>05946146072</v>
      </c>
      <c r="F475">
        <v>3</v>
      </c>
      <c r="G475" t="str">
        <f>VLOOKUP(C475,[7]A!$D$2:$H$1235,5,FALSE)</f>
        <v>Adulte Masculin 30/39 ans</v>
      </c>
      <c r="J475" s="67">
        <v>1</v>
      </c>
      <c r="N475" s="14">
        <f>VLOOKUP(C475,Bilan!$B$4:$D$1469,3,FALSE)</f>
        <v>3133</v>
      </c>
      <c r="O475" s="14">
        <f t="shared" si="30"/>
        <v>601</v>
      </c>
      <c r="P475" s="50">
        <f>VLOOKUP(C475,Adultes!$C$2:$O$806,13,FALSE)</f>
        <v>601</v>
      </c>
      <c r="Q475" s="14">
        <f t="shared" si="31"/>
        <v>3</v>
      </c>
      <c r="R475" t="e">
        <f>VLOOKUP(C475,Adultes!$C$2:$P$806,14,FALSE)</f>
        <v>#N/A</v>
      </c>
    </row>
    <row r="476" spans="1:18" x14ac:dyDescent="0.25">
      <c r="A476" s="7">
        <v>602</v>
      </c>
      <c r="B476">
        <v>144588</v>
      </c>
      <c r="C476" t="str">
        <f>[7]A!$D984</f>
        <v>VERDIN FLAVIEN</v>
      </c>
      <c r="D476" t="str">
        <f>[7]A!$F984</f>
        <v>UNION SPORTIVE SAINT ANDRE</v>
      </c>
      <c r="E476" t="str">
        <f>[7]A!$J984</f>
        <v>05996219563</v>
      </c>
      <c r="F476">
        <v>3</v>
      </c>
      <c r="G476" t="str">
        <f>VLOOKUP(C476,[7]A!$D$2:$H$1235,5,FALSE)</f>
        <v>Adulte Masculin 17/19 ans</v>
      </c>
      <c r="J476" s="67">
        <v>1</v>
      </c>
      <c r="N476" s="14">
        <f>VLOOKUP(C476,Bilan!$B$4:$D$1469,3,FALSE)</f>
        <v>144588</v>
      </c>
      <c r="O476" s="14">
        <f t="shared" si="30"/>
        <v>602</v>
      </c>
      <c r="P476" s="50">
        <f>VLOOKUP(C476,Adultes!$C$2:$O$806,13,FALSE)</f>
        <v>602</v>
      </c>
      <c r="Q476" s="14">
        <f t="shared" si="31"/>
        <v>3</v>
      </c>
      <c r="R476" t="str">
        <f>VLOOKUP(C476,Adultes!$C$2:$P$806,14,FALSE)</f>
        <v>3</v>
      </c>
    </row>
    <row r="477" spans="1:18" x14ac:dyDescent="0.25">
      <c r="A477" s="7">
        <v>603</v>
      </c>
      <c r="B477">
        <v>144600</v>
      </c>
      <c r="C477" t="str">
        <f>[7]A!$D985</f>
        <v>VERDIN GRÉGORY</v>
      </c>
      <c r="D477" t="str">
        <f>[7]A!$F985</f>
        <v>UNION SPORTIVE SAINT ANDRE</v>
      </c>
      <c r="E477" t="str">
        <f>[7]A!$J985</f>
        <v>05996215369</v>
      </c>
      <c r="F477">
        <v>3</v>
      </c>
      <c r="G477" t="str">
        <f>VLOOKUP(C477,[7]A!$D$2:$H$1235,5,FALSE)</f>
        <v>Adulte Masculin 40/49 ans</v>
      </c>
      <c r="J477" s="67">
        <v>1</v>
      </c>
      <c r="N477" s="14">
        <f>VLOOKUP(C477,Bilan!$B$4:$D$1469,3,FALSE)</f>
        <v>144600</v>
      </c>
      <c r="O477" s="14">
        <f t="shared" si="30"/>
        <v>603</v>
      </c>
      <c r="P477" s="50">
        <f>VLOOKUP(C477,Adultes!$C$2:$O$806,13,FALSE)</f>
        <v>603</v>
      </c>
      <c r="Q477" s="14">
        <f t="shared" si="31"/>
        <v>3</v>
      </c>
      <c r="R477" t="str">
        <f>VLOOKUP(C477,Adultes!$C$2:$P$806,14,FALSE)</f>
        <v>3</v>
      </c>
    </row>
    <row r="478" spans="1:18" x14ac:dyDescent="0.25">
      <c r="A478" s="7">
        <v>604</v>
      </c>
      <c r="B478">
        <v>144617</v>
      </c>
      <c r="C478" t="str">
        <f>[7]A!$D554</f>
        <v>JUNG PHILIPPE</v>
      </c>
      <c r="D478" t="str">
        <f>[7]A!$F554</f>
        <v>UNION SPORTIVE SAINT ANDRE</v>
      </c>
      <c r="E478" t="str">
        <f>[7]A!$J554</f>
        <v>05992014293</v>
      </c>
      <c r="F478">
        <v>3</v>
      </c>
      <c r="G478" t="str">
        <f>VLOOKUP(C478,[7]A!$D$2:$H$1235,5,FALSE)</f>
        <v>Adulte Masculin 50/59 ans</v>
      </c>
      <c r="J478" s="67">
        <v>1</v>
      </c>
      <c r="N478" s="14">
        <f>VLOOKUP(C478,Bilan!$B$4:$D$1469,3,FALSE)</f>
        <v>144617</v>
      </c>
      <c r="O478" s="14">
        <f t="shared" si="30"/>
        <v>604</v>
      </c>
      <c r="P478" s="50">
        <f>VLOOKUP(C478,Adultes!$C$2:$O$806,13,FALSE)</f>
        <v>604</v>
      </c>
      <c r="Q478" s="14">
        <f t="shared" si="31"/>
        <v>3</v>
      </c>
      <c r="R478" t="str">
        <f>VLOOKUP(C478,Adultes!$C$2:$P$806,14,FALSE)</f>
        <v>3</v>
      </c>
    </row>
    <row r="479" spans="1:18" x14ac:dyDescent="0.25">
      <c r="A479" s="7">
        <v>605</v>
      </c>
      <c r="B479">
        <v>144312</v>
      </c>
      <c r="C479" t="str">
        <f>[7]A!$D931</f>
        <v>VAILLANT ERIC</v>
      </c>
      <c r="D479" t="str">
        <f>[7]A!$F931</f>
        <v>T.C.S.P. 59 - FERRIERE LA GRANDE</v>
      </c>
      <c r="E479" t="str">
        <f>[7]A!$J931</f>
        <v>05996223019</v>
      </c>
      <c r="F479">
        <v>3</v>
      </c>
      <c r="G479" t="str">
        <f>VLOOKUP(C479,[7]A!$D$2:$H$1235,5,FALSE)</f>
        <v>Adulte Masculin 40/49 ans</v>
      </c>
      <c r="N479" s="14">
        <f>VLOOKUP(C479,Bilan!$B$4:$D$1469,3,FALSE)</f>
        <v>144312</v>
      </c>
      <c r="O479" s="14">
        <f t="shared" si="30"/>
        <v>605</v>
      </c>
      <c r="P479" s="50">
        <f>VLOOKUP(C479,Adultes!$C$2:$O$806,13,FALSE)</f>
        <v>605</v>
      </c>
      <c r="Q479" s="14">
        <f t="shared" si="31"/>
        <v>3</v>
      </c>
      <c r="R479" t="str">
        <f>VLOOKUP(C479,Adultes!$C$2:$P$806,14,FALSE)</f>
        <v>3</v>
      </c>
    </row>
    <row r="480" spans="1:18" x14ac:dyDescent="0.25">
      <c r="A480" s="7">
        <v>606</v>
      </c>
      <c r="B480">
        <v>2923</v>
      </c>
      <c r="C480" t="str">
        <f>[7]A!$D509</f>
        <v>HAUTEM GERY</v>
      </c>
      <c r="D480" t="str">
        <f>[7]A!$F509</f>
        <v>UNION SPORTIVE SAINT ANDRE</v>
      </c>
      <c r="E480" t="str">
        <f>[7]A!$J509</f>
        <v>05999070856</v>
      </c>
      <c r="F480">
        <v>3</v>
      </c>
      <c r="G480" t="str">
        <f>VLOOKUP(C480,[7]A!$D$2:$H$1235,5,FALSE)</f>
        <v>Adulte Masculin 60 ans et plus</v>
      </c>
      <c r="N480" s="14">
        <f>VLOOKUP(C480,Bilan!$B$4:$D$1469,3,FALSE)</f>
        <v>2923</v>
      </c>
      <c r="O480" s="14">
        <f t="shared" si="30"/>
        <v>606</v>
      </c>
      <c r="P480" s="50">
        <f>VLOOKUP(C480,Adultes!$C$2:$O$806,13,FALSE)</f>
        <v>606</v>
      </c>
      <c r="Q480" s="14">
        <f t="shared" si="31"/>
        <v>3</v>
      </c>
      <c r="R480" t="str">
        <f>VLOOKUP(C480,Adultes!$C$2:$P$806,14,FALSE)</f>
        <v>3</v>
      </c>
    </row>
    <row r="481" spans="1:18" x14ac:dyDescent="0.25">
      <c r="A481" s="7">
        <v>607</v>
      </c>
      <c r="B481">
        <v>2924</v>
      </c>
      <c r="C481" t="str">
        <f>[7]A!$D792</f>
        <v>PILLYSER PAUL</v>
      </c>
      <c r="D481" t="str">
        <f>[7]A!$F792</f>
        <v>UNION SPORTIVE SAINT ANDRE</v>
      </c>
      <c r="E481" t="str">
        <f>[7]A!$J792</f>
        <v>05999023857</v>
      </c>
      <c r="F481">
        <v>3</v>
      </c>
      <c r="G481" t="str">
        <f>VLOOKUP(C481,[7]A!$D$2:$H$1235,5,FALSE)</f>
        <v>Adulte Masculin 30/39 ans</v>
      </c>
      <c r="J481" s="67">
        <v>1</v>
      </c>
      <c r="N481" s="14">
        <f>VLOOKUP(C481,Bilan!$B$4:$D$1469,3,FALSE)</f>
        <v>2924</v>
      </c>
      <c r="O481" s="14">
        <f t="shared" si="30"/>
        <v>607</v>
      </c>
      <c r="P481" s="50">
        <f>VLOOKUP(C481,Adultes!$C$2:$O$806,13,FALSE)</f>
        <v>607</v>
      </c>
      <c r="Q481" s="14">
        <f t="shared" si="31"/>
        <v>3</v>
      </c>
      <c r="R481" t="str">
        <f>VLOOKUP(C481,Adultes!$C$2:$P$806,14,FALSE)</f>
        <v>3</v>
      </c>
    </row>
    <row r="482" spans="1:18" x14ac:dyDescent="0.25">
      <c r="A482" s="7">
        <v>608</v>
      </c>
      <c r="B482">
        <v>144330</v>
      </c>
      <c r="C482" t="str">
        <f>[7]A!$D910</f>
        <v>THIERCELIN CYRIL</v>
      </c>
      <c r="D482" t="str">
        <f>[7]A!$F910</f>
        <v>UNION SPORTIVE SAINT ANDRE</v>
      </c>
      <c r="E482" t="str">
        <f>[7]A!$J910</f>
        <v>05999013630</v>
      </c>
      <c r="F482">
        <v>3</v>
      </c>
      <c r="G482" t="str">
        <f>VLOOKUP(C482,[7]A!$D$2:$H$1235,5,FALSE)</f>
        <v>Adulte Masculin 20/29 ans</v>
      </c>
      <c r="N482" s="14">
        <f>VLOOKUP(C482,Bilan!$B$4:$D$1469,3,FALSE)</f>
        <v>144330</v>
      </c>
      <c r="O482" s="14">
        <f t="shared" si="30"/>
        <v>608</v>
      </c>
      <c r="P482" s="50">
        <f>VLOOKUP(C482,Adultes!$C$2:$O$806,13,FALSE)</f>
        <v>608</v>
      </c>
      <c r="Q482" s="14">
        <f t="shared" si="31"/>
        <v>3</v>
      </c>
      <c r="R482" t="str">
        <f>VLOOKUP(C482,Adultes!$C$2:$P$806,14,FALSE)</f>
        <v>3</v>
      </c>
    </row>
    <row r="483" spans="1:18" x14ac:dyDescent="0.25">
      <c r="A483" s="7">
        <v>609</v>
      </c>
      <c r="B483">
        <v>2913</v>
      </c>
      <c r="C483" t="str">
        <f>[7]A!$D359</f>
        <v>DOZIERE MICHAEL</v>
      </c>
      <c r="D483" t="str">
        <f>[7]A!$F359</f>
        <v>GAZ ELEC CLUB DE DOUAI</v>
      </c>
      <c r="E483" t="str">
        <f>[7]A!$J359</f>
        <v>05999067478</v>
      </c>
      <c r="F483">
        <v>3</v>
      </c>
      <c r="G483" t="str">
        <f>VLOOKUP(C483,[7]A!$D$2:$H$1235,5,FALSE)</f>
        <v>Adulte Masculin 50/59 ans</v>
      </c>
      <c r="J483" s="67">
        <v>1</v>
      </c>
      <c r="N483" s="14">
        <f>VLOOKUP(C483,Bilan!$B$4:$D$1469,3,FALSE)</f>
        <v>2913</v>
      </c>
      <c r="O483" s="14">
        <f t="shared" si="30"/>
        <v>609</v>
      </c>
      <c r="P483" s="50">
        <f>VLOOKUP(C483,Adultes!$C$2:$O$806,13,FALSE)</f>
        <v>609</v>
      </c>
      <c r="Q483" s="14">
        <f t="shared" si="31"/>
        <v>3</v>
      </c>
      <c r="R483" t="str">
        <f>VLOOKUP(C483,Adultes!$C$2:$P$806,14,FALSE)</f>
        <v>3</v>
      </c>
    </row>
    <row r="484" spans="1:18" x14ac:dyDescent="0.25">
      <c r="A484" s="7">
        <v>610</v>
      </c>
      <c r="B484">
        <v>144572</v>
      </c>
      <c r="C484" t="str">
        <f>[7]A!$D361</f>
        <v>DROLET PHILIPPE</v>
      </c>
      <c r="D484" t="str">
        <f>[7]A!$F361</f>
        <v>UNION SPORTIVE SAINT ANDRE</v>
      </c>
      <c r="E484" t="str">
        <f>[7]A!$J361</f>
        <v>05963119607</v>
      </c>
      <c r="F484">
        <v>3</v>
      </c>
      <c r="G484" t="str">
        <f>VLOOKUP(C484,[7]A!$D$2:$H$1235,5,FALSE)</f>
        <v>Adulte Masculin 60 ans et plus</v>
      </c>
      <c r="J484" s="67">
        <v>1</v>
      </c>
      <c r="N484" s="14">
        <f>VLOOKUP(C484,Bilan!$B$4:$D$1469,3,FALSE)</f>
        <v>144572</v>
      </c>
      <c r="O484" s="79">
        <f>A484</f>
        <v>610</v>
      </c>
      <c r="P484" s="50">
        <f>VLOOKUP(C484,Adultes!$C$2:$O$806,13,FALSE)</f>
        <v>207</v>
      </c>
      <c r="Q484" s="14">
        <f t="shared" si="31"/>
        <v>3</v>
      </c>
      <c r="R484" t="str">
        <f>VLOOKUP(C484,Adultes!$C$2:$P$806,14,FALSE)</f>
        <v>2</v>
      </c>
    </row>
    <row r="485" spans="1:18" x14ac:dyDescent="0.25">
      <c r="A485" s="7">
        <v>612</v>
      </c>
      <c r="B485">
        <v>144309</v>
      </c>
      <c r="C485" t="str">
        <f>[7]A!$D676</f>
        <v>LOMBARD SULLIVAN</v>
      </c>
      <c r="D485" t="str">
        <f>[7]A!$F676</f>
        <v>TEAM BIKE PRESEAU</v>
      </c>
      <c r="E485" t="str">
        <f>[7]A!$J676</f>
        <v>05996221879</v>
      </c>
      <c r="F485">
        <v>3</v>
      </c>
      <c r="G485" t="str">
        <f>VLOOKUP(C485,[7]A!$D$2:$H$1235,5,FALSE)</f>
        <v>Adulte Masculin 40/49 ans</v>
      </c>
      <c r="J485" s="67">
        <v>1</v>
      </c>
      <c r="N485" s="14">
        <f>VLOOKUP(C485,Bilan!$B$4:$D$1469,3,FALSE)</f>
        <v>144274</v>
      </c>
      <c r="O485" s="14">
        <f t="shared" si="30"/>
        <v>612</v>
      </c>
      <c r="P485" s="50">
        <f>VLOOKUP(C485,Adultes!$C$2:$O$806,13,FALSE)</f>
        <v>612</v>
      </c>
      <c r="Q485" s="14">
        <f t="shared" si="31"/>
        <v>3</v>
      </c>
      <c r="R485" t="str">
        <f>VLOOKUP(C485,Adultes!$C$2:$P$806,14,FALSE)</f>
        <v>3</v>
      </c>
    </row>
    <row r="486" spans="1:18" x14ac:dyDescent="0.25">
      <c r="A486" s="7">
        <v>613</v>
      </c>
      <c r="B486">
        <v>144587</v>
      </c>
      <c r="C486" t="str">
        <f>[7]A!$D305</f>
        <v>DEMILLIERS SIMON</v>
      </c>
      <c r="D486" t="str">
        <f>[7]A!$F305</f>
        <v>TEAM BIKE PRESEAU</v>
      </c>
      <c r="E486" t="str">
        <f>[7]A!$J305</f>
        <v>05999111164</v>
      </c>
      <c r="F486">
        <v>3</v>
      </c>
      <c r="G486" t="str">
        <f>VLOOKUP(C486,[7]A!$D$2:$H$1235,5,FALSE)</f>
        <v>Adulte Masculin 17/19 ans</v>
      </c>
      <c r="J486" s="67">
        <v>1</v>
      </c>
      <c r="N486" s="14">
        <f>VLOOKUP(C486,Bilan!$B$4:$D$1469,3,FALSE)</f>
        <v>144587</v>
      </c>
      <c r="O486" s="14">
        <f t="shared" si="30"/>
        <v>613</v>
      </c>
      <c r="P486" s="50">
        <f>VLOOKUP(C486,Adultes!$C$2:$O$806,13,FALSE)</f>
        <v>613</v>
      </c>
      <c r="Q486" s="14">
        <f t="shared" si="31"/>
        <v>3</v>
      </c>
      <c r="R486" t="str">
        <f>VLOOKUP(C486,Adultes!$C$2:$P$806,14,FALSE)</f>
        <v>3</v>
      </c>
    </row>
    <row r="487" spans="1:18" x14ac:dyDescent="0.25">
      <c r="A487" s="7">
        <v>614</v>
      </c>
      <c r="B487">
        <v>144274</v>
      </c>
      <c r="C487" t="str">
        <f>[7]A!$D400</f>
        <v>DUQUESNOY MATHIS</v>
      </c>
      <c r="D487" t="str">
        <f>[7]A!$F400</f>
        <v>TEAM BIKE PRESEAU</v>
      </c>
      <c r="E487" t="str">
        <f>[7]A!$J400</f>
        <v>05999111165</v>
      </c>
      <c r="F487">
        <v>3</v>
      </c>
      <c r="G487" t="str">
        <f>VLOOKUP(C487,[7]A!$D$2:$H$1235,5,FALSE)</f>
        <v>Adulte Masculin 20/29 ans</v>
      </c>
      <c r="N487" s="14" t="str">
        <f>VLOOKUP(C487,Bilan!$B$4:$D$1469,3,FALSE)</f>
        <v xml:space="preserve"> </v>
      </c>
      <c r="O487" s="14">
        <f t="shared" si="30"/>
        <v>614</v>
      </c>
      <c r="P487" s="50">
        <f>VLOOKUP(C487,Adultes!$C$2:$O$806,13,FALSE)</f>
        <v>614</v>
      </c>
      <c r="Q487" s="14">
        <f t="shared" si="31"/>
        <v>3</v>
      </c>
      <c r="R487" t="str">
        <f>VLOOKUP(C487,Adultes!$C$2:$P$806,14,FALSE)</f>
        <v>3</v>
      </c>
    </row>
    <row r="488" spans="1:18" x14ac:dyDescent="0.25">
      <c r="A488" s="7">
        <v>615</v>
      </c>
      <c r="B488">
        <v>144488</v>
      </c>
      <c r="C488" t="str">
        <f>[7]A!$D152</f>
        <v>CARLIER HUGO</v>
      </c>
      <c r="D488" t="str">
        <f>[7]A!$F152</f>
        <v>TEAM BIKE PRESEAU</v>
      </c>
      <c r="E488" t="str">
        <f>[7]A!$J152</f>
        <v>05999057252</v>
      </c>
      <c r="F488">
        <v>3</v>
      </c>
      <c r="G488" t="str">
        <f>VLOOKUP(C488,[7]A!$D$2:$H$1235,5,FALSE)</f>
        <v>Adulte Masculin 20/29 ans</v>
      </c>
      <c r="N488" s="14">
        <f>VLOOKUP(C488,Bilan!$B$4:$D$1469,3,FALSE)</f>
        <v>144488</v>
      </c>
      <c r="O488" s="14">
        <f t="shared" si="30"/>
        <v>615</v>
      </c>
      <c r="P488" s="50">
        <f>VLOOKUP(C488,Adultes!$C$2:$O$806,13,FALSE)</f>
        <v>615</v>
      </c>
      <c r="Q488" s="14">
        <f t="shared" si="31"/>
        <v>3</v>
      </c>
      <c r="R488" t="str">
        <f>VLOOKUP(C488,Adultes!$C$2:$P$806,14,FALSE)</f>
        <v>3</v>
      </c>
    </row>
    <row r="489" spans="1:18" x14ac:dyDescent="0.25">
      <c r="A489" s="7">
        <v>616</v>
      </c>
      <c r="B489">
        <v>144402</v>
      </c>
      <c r="C489" t="str">
        <f>[7]A!$D370</f>
        <v>DUBRON GUILLAUME</v>
      </c>
      <c r="D489" t="str">
        <f>[7]A!$F370</f>
        <v>ASSOCIATION CYCLISTE DE CUINCY</v>
      </c>
      <c r="E489" t="str">
        <f>[7]A!$J370</f>
        <v>05999112315</v>
      </c>
      <c r="F489">
        <v>3</v>
      </c>
      <c r="G489" t="str">
        <f>VLOOKUP(C489,[7]A!$D$2:$H$1235,5,FALSE)</f>
        <v>Adulte Masculin 40/49 ans</v>
      </c>
      <c r="N489" s="14">
        <f>VLOOKUP(C489,Bilan!$B$4:$D$1469,3,FALSE)</f>
        <v>144402</v>
      </c>
      <c r="O489" s="14">
        <f t="shared" si="30"/>
        <v>616</v>
      </c>
      <c r="P489" s="50">
        <f>VLOOKUP(C489,Adultes!$C$2:$O$806,13,FALSE)</f>
        <v>616</v>
      </c>
      <c r="Q489" s="14">
        <f t="shared" si="31"/>
        <v>3</v>
      </c>
      <c r="R489" t="str">
        <f>VLOOKUP(C489,Adultes!$C$2:$P$806,14,FALSE)</f>
        <v>3</v>
      </c>
    </row>
    <row r="490" spans="1:18" x14ac:dyDescent="0.25">
      <c r="A490" s="7">
        <v>617</v>
      </c>
      <c r="B490">
        <v>6996</v>
      </c>
      <c r="C490" t="s">
        <v>3633</v>
      </c>
      <c r="D490" t="s">
        <v>14</v>
      </c>
      <c r="F490">
        <v>3</v>
      </c>
      <c r="N490" s="14">
        <f>VLOOKUP(C490,Bilan!$B$4:$D$1469,3,FALSE)</f>
        <v>6996</v>
      </c>
      <c r="O490" s="14">
        <f>A490</f>
        <v>617</v>
      </c>
      <c r="P490" s="50" t="e">
        <f>VLOOKUP(C490,Adultes!$C$2:$O$806,13,FALSE)</f>
        <v>#N/A</v>
      </c>
      <c r="Q490" s="14">
        <f t="shared" si="31"/>
        <v>3</v>
      </c>
    </row>
    <row r="491" spans="1:18" x14ac:dyDescent="0.25">
      <c r="A491" s="7">
        <v>619</v>
      </c>
      <c r="B491">
        <v>144433</v>
      </c>
      <c r="C491" t="str">
        <f>[7]A!$D723</f>
        <v>MIOT JEROME</v>
      </c>
      <c r="D491" t="str">
        <f>[7]A!$F723</f>
        <v>VTT SAINT AMAND LES EAUX</v>
      </c>
      <c r="E491" t="str">
        <f>[7]A!$J723</f>
        <v>05999099812</v>
      </c>
      <c r="F491">
        <v>3</v>
      </c>
      <c r="G491" t="str">
        <f>VLOOKUP(C491,[7]A!$D$2:$H$1235,5,FALSE)</f>
        <v>Adulte Masculin 40/49 ans</v>
      </c>
      <c r="J491" s="67">
        <v>1</v>
      </c>
      <c r="N491" s="14">
        <f>VLOOKUP(C491,Bilan!$B$4:$D$1469,3,FALSE)</f>
        <v>144433</v>
      </c>
      <c r="O491" s="14">
        <f t="shared" si="30"/>
        <v>619</v>
      </c>
      <c r="P491" s="50">
        <f>VLOOKUP(C491,Adultes!$C$2:$O$806,13,FALSE)</f>
        <v>619</v>
      </c>
      <c r="Q491" s="14">
        <f t="shared" si="31"/>
        <v>3</v>
      </c>
      <c r="R491" t="str">
        <f>VLOOKUP(C491,Adultes!$C$2:$P$806,14,FALSE)</f>
        <v>3</v>
      </c>
    </row>
    <row r="492" spans="1:18" x14ac:dyDescent="0.25">
      <c r="A492" s="7">
        <v>620</v>
      </c>
      <c r="O492" s="14">
        <f t="shared" si="30"/>
        <v>620</v>
      </c>
      <c r="Q492" s="14">
        <f t="shared" si="31"/>
        <v>0</v>
      </c>
    </row>
    <row r="493" spans="1:18" x14ac:dyDescent="0.25">
      <c r="A493" s="7">
        <v>621</v>
      </c>
      <c r="O493" s="14">
        <f t="shared" si="30"/>
        <v>621</v>
      </c>
      <c r="Q493" s="14">
        <f t="shared" si="31"/>
        <v>0</v>
      </c>
    </row>
    <row r="494" spans="1:18" x14ac:dyDescent="0.25">
      <c r="A494" s="7">
        <v>622</v>
      </c>
      <c r="O494" s="14">
        <f t="shared" si="30"/>
        <v>622</v>
      </c>
      <c r="Q494" s="14">
        <f t="shared" si="31"/>
        <v>0</v>
      </c>
    </row>
    <row r="495" spans="1:18" x14ac:dyDescent="0.25">
      <c r="A495" s="7">
        <v>623</v>
      </c>
      <c r="B495">
        <v>144271</v>
      </c>
      <c r="C495" t="str">
        <f>[7]A!$D245</f>
        <v>DEBELS MICHEL</v>
      </c>
      <c r="D495" t="str">
        <f>[7]A!$F245</f>
        <v>UNION SPORTIVE VALENCIENNES MARLY</v>
      </c>
      <c r="E495" t="str">
        <f>[7]A!$J245</f>
        <v>05999111362</v>
      </c>
      <c r="F495">
        <v>3</v>
      </c>
      <c r="G495" t="str">
        <f>VLOOKUP(C495,[7]A!$D$2:$H$1235,5,FALSE)</f>
        <v>Adulte Masculin 60 ans et plus</v>
      </c>
      <c r="N495" s="14">
        <f>VLOOKUP(C495,Bilan!$B$4:$D$1469,3,FALSE)</f>
        <v>144271</v>
      </c>
      <c r="O495" s="14">
        <f t="shared" si="30"/>
        <v>623</v>
      </c>
      <c r="P495" s="50">
        <f>VLOOKUP(C495,Adultes!$C$2:$O$806,13,FALSE)</f>
        <v>623</v>
      </c>
      <c r="Q495" s="14">
        <f t="shared" si="31"/>
        <v>3</v>
      </c>
      <c r="R495" t="str">
        <f>VLOOKUP(C495,Adultes!$C$2:$P$806,14,FALSE)</f>
        <v>3</v>
      </c>
    </row>
    <row r="496" spans="1:18" x14ac:dyDescent="0.25">
      <c r="A496" s="7">
        <v>624</v>
      </c>
      <c r="B496">
        <v>144538</v>
      </c>
      <c r="C496" t="str">
        <f>[7]A!$D269</f>
        <v>DELANGUE LUDOVIC</v>
      </c>
      <c r="D496" t="str">
        <f>[7]A!$F269</f>
        <v>UNION SPORTIVE VALENCIENNES MARLY</v>
      </c>
      <c r="E496" t="str">
        <f>[7]A!$J269</f>
        <v>05999113203</v>
      </c>
      <c r="F496">
        <v>3</v>
      </c>
      <c r="G496" t="str">
        <f>VLOOKUP(C496,[7]A!$D$2:$H$1235,5,FALSE)</f>
        <v>Adulte Masculin 40/49 ans</v>
      </c>
      <c r="N496" s="14">
        <f>VLOOKUP(C496,Bilan!$B$4:$D$1469,3,FALSE)</f>
        <v>144538</v>
      </c>
      <c r="O496" s="14">
        <f t="shared" si="30"/>
        <v>624</v>
      </c>
      <c r="P496" s="50">
        <f>VLOOKUP(C496,Adultes!$C$2:$O$806,13,FALSE)</f>
        <v>624</v>
      </c>
      <c r="Q496" s="14">
        <f t="shared" si="31"/>
        <v>3</v>
      </c>
      <c r="R496" t="str">
        <f>VLOOKUP(C496,Adultes!$C$2:$P$806,14,FALSE)</f>
        <v>3</v>
      </c>
    </row>
    <row r="497" spans="1:18" x14ac:dyDescent="0.25">
      <c r="A497" s="7">
        <v>626</v>
      </c>
      <c r="B497">
        <v>144589</v>
      </c>
      <c r="C497" t="str">
        <f>[7]A!$D394</f>
        <v>DUPONT RONALD</v>
      </c>
      <c r="D497" t="str">
        <f>[7]A!$F394</f>
        <v>UNION SPORTIVE VALENCIENNES MARLY</v>
      </c>
      <c r="E497" t="str">
        <f>[7]A!$J394</f>
        <v>05996216342</v>
      </c>
      <c r="F497">
        <v>3</v>
      </c>
      <c r="G497" t="str">
        <f>VLOOKUP(C497,[7]A!$D$2:$H$1235,5,FALSE)</f>
        <v>Adulte Masculin 50/59 ans</v>
      </c>
      <c r="J497" s="67">
        <v>1</v>
      </c>
      <c r="N497" s="14">
        <f>VLOOKUP(C497,Bilan!$B$4:$D$1469,3,FALSE)</f>
        <v>144589</v>
      </c>
      <c r="O497" s="14">
        <f t="shared" si="30"/>
        <v>626</v>
      </c>
      <c r="P497" s="50">
        <f>VLOOKUP(C497,Adultes!$C$2:$O$806,13,FALSE)</f>
        <v>626</v>
      </c>
      <c r="Q497" s="14">
        <f t="shared" si="31"/>
        <v>3</v>
      </c>
      <c r="R497" t="str">
        <f>VLOOKUP(C497,Adultes!$C$2:$P$806,14,FALSE)</f>
        <v>3</v>
      </c>
    </row>
    <row r="498" spans="1:18" x14ac:dyDescent="0.25">
      <c r="A498" s="7">
        <v>627</v>
      </c>
      <c r="B498">
        <v>144444</v>
      </c>
      <c r="C498" t="str">
        <f>[7]A!$D476</f>
        <v>GOLINVAL LUCAS</v>
      </c>
      <c r="D498" t="str">
        <f>[7]A!$F476</f>
        <v>UNION SPORTIVE VALENCIENNES MARLY</v>
      </c>
      <c r="E498" t="str">
        <f>[7]A!$J476</f>
        <v>05999111761</v>
      </c>
      <c r="F498">
        <v>3</v>
      </c>
      <c r="G498" t="str">
        <f>VLOOKUP(C498,[7]A!$D$2:$H$1235,5,FALSE)</f>
        <v>Adulte Masculin 20/29 ans</v>
      </c>
      <c r="N498" s="14">
        <f>VLOOKUP(C498,Bilan!$B$4:$D$1469,3,FALSE)</f>
        <v>144444</v>
      </c>
      <c r="O498" s="14">
        <f t="shared" si="30"/>
        <v>627</v>
      </c>
      <c r="P498" s="50">
        <f>VLOOKUP(C498,Adultes!$C$2:$O$806,13,FALSE)</f>
        <v>627</v>
      </c>
      <c r="Q498" s="14">
        <f t="shared" si="31"/>
        <v>3</v>
      </c>
      <c r="R498" t="str">
        <f>VLOOKUP(C498,Adultes!$C$2:$P$806,14,FALSE)</f>
        <v>3</v>
      </c>
    </row>
    <row r="499" spans="1:18" x14ac:dyDescent="0.25">
      <c r="A499" s="7">
        <v>628</v>
      </c>
      <c r="B499">
        <v>144561</v>
      </c>
      <c r="C499" t="str">
        <f>[7]A!$D694</f>
        <v>MARQUEGNIES ARNAUD</v>
      </c>
      <c r="D499" t="str">
        <f>[7]A!$F694</f>
        <v>UNION SPORTIVE VALENCIENNES MARLY</v>
      </c>
      <c r="E499" t="str">
        <f>[7]A!$J694</f>
        <v>05999111657</v>
      </c>
      <c r="F499">
        <v>3</v>
      </c>
      <c r="G499" t="str">
        <f>VLOOKUP(C499,[7]A!$D$2:$H$1235,5,FALSE)</f>
        <v>Adulte Masculin 40/49 ans</v>
      </c>
      <c r="N499" s="14">
        <f>VLOOKUP(C499,Bilan!$B$4:$D$1469,3,FALSE)</f>
        <v>144561</v>
      </c>
      <c r="O499" s="14">
        <f t="shared" si="30"/>
        <v>628</v>
      </c>
      <c r="P499" s="50">
        <f>VLOOKUP(C499,Adultes!$C$2:$O$806,13,FALSE)</f>
        <v>628</v>
      </c>
      <c r="Q499" s="14">
        <f t="shared" si="31"/>
        <v>3</v>
      </c>
      <c r="R499" t="str">
        <f>VLOOKUP(C499,Adultes!$C$2:$P$806,14,FALSE)</f>
        <v>3</v>
      </c>
    </row>
    <row r="500" spans="1:18" x14ac:dyDescent="0.25">
      <c r="A500" s="7">
        <v>629</v>
      </c>
      <c r="B500">
        <v>144295</v>
      </c>
      <c r="C500" t="str">
        <f>[7]A!$D1001</f>
        <v>WIBAUT NATHANAEL</v>
      </c>
      <c r="D500" t="str">
        <f>[7]A!$F1001</f>
        <v>UNION SPORTIVE VALENCIENNES MARLY</v>
      </c>
      <c r="E500" t="str">
        <f>[7]A!$J1001</f>
        <v>05999012929</v>
      </c>
      <c r="F500">
        <v>3</v>
      </c>
      <c r="G500" t="str">
        <f>VLOOKUP(C500,[7]A!$D$2:$H$1235,5,FALSE)</f>
        <v>Adulte Masculin 30/39 ans</v>
      </c>
      <c r="J500" s="67">
        <v>1</v>
      </c>
      <c r="N500" s="14">
        <f>VLOOKUP(C500,Bilan!$B$4:$D$1469,3,FALSE)</f>
        <v>144295</v>
      </c>
      <c r="O500" s="14">
        <f t="shared" si="30"/>
        <v>629</v>
      </c>
      <c r="P500" s="50">
        <f>VLOOKUP(C500,Adultes!$C$2:$O$806,13,FALSE)</f>
        <v>629</v>
      </c>
      <c r="Q500" s="14">
        <f t="shared" si="31"/>
        <v>3</v>
      </c>
      <c r="R500" t="str">
        <f>VLOOKUP(C500,Adultes!$C$2:$P$806,14,FALSE)</f>
        <v>3</v>
      </c>
    </row>
    <row r="501" spans="1:18" x14ac:dyDescent="0.25">
      <c r="A501" s="7">
        <v>630</v>
      </c>
      <c r="B501">
        <v>2932</v>
      </c>
      <c r="C501" t="str">
        <f>[7]A!$D673</f>
        <v>LOISELEUX JACKY</v>
      </c>
      <c r="D501" t="str">
        <f>[7]A!$F673</f>
        <v>UNION SPORTIVE SAINT ANDRE</v>
      </c>
      <c r="E501" t="str">
        <f>[7]A!$J673</f>
        <v>05999057638</v>
      </c>
      <c r="F501">
        <v>3</v>
      </c>
      <c r="G501" t="str">
        <f>VLOOKUP(C501,[7]A!$D$2:$H$1235,5,FALSE)</f>
        <v>Adulte Masculin 40/49 ans</v>
      </c>
      <c r="J501" s="67">
        <v>1</v>
      </c>
      <c r="N501" s="14">
        <f>VLOOKUP(C501,Bilan!$B$4:$D$1469,3,FALSE)</f>
        <v>2932</v>
      </c>
      <c r="O501" s="14">
        <f t="shared" si="30"/>
        <v>630</v>
      </c>
      <c r="P501" s="50">
        <f>VLOOKUP(C501,Adultes!$C$2:$O$806,13,FALSE)</f>
        <v>630</v>
      </c>
      <c r="Q501" s="14">
        <f t="shared" si="31"/>
        <v>3</v>
      </c>
      <c r="R501" t="str">
        <f>VLOOKUP(C501,Adultes!$C$2:$P$806,14,FALSE)</f>
        <v>3</v>
      </c>
    </row>
    <row r="502" spans="1:18" x14ac:dyDescent="0.25">
      <c r="A502" s="7">
        <v>634</v>
      </c>
      <c r="B502">
        <v>3106</v>
      </c>
      <c r="C502" t="s">
        <v>672</v>
      </c>
      <c r="D502" t="s">
        <v>32</v>
      </c>
      <c r="E502" t="s">
        <v>2082</v>
      </c>
      <c r="F502">
        <v>3</v>
      </c>
      <c r="G502" t="s">
        <v>987</v>
      </c>
      <c r="N502" s="14">
        <f>VLOOKUP(C502,Bilan!$B$4:$D$1469,3,FALSE)</f>
        <v>3106</v>
      </c>
      <c r="O502" s="14">
        <f>A502</f>
        <v>634</v>
      </c>
      <c r="P502" s="50">
        <f>VLOOKUP(C502,Adultes!$C$2:$O$806,13,FALSE)</f>
        <v>634</v>
      </c>
      <c r="Q502" s="14">
        <f t="shared" si="31"/>
        <v>3</v>
      </c>
      <c r="R502" t="str">
        <f>VLOOKUP(C502,Adultes!$C$2:$P$806,14,FALSE)</f>
        <v>3</v>
      </c>
    </row>
    <row r="503" spans="1:18" x14ac:dyDescent="0.25">
      <c r="A503" s="7">
        <v>647</v>
      </c>
      <c r="O503" s="14">
        <f t="shared" si="30"/>
        <v>647</v>
      </c>
      <c r="Q503" s="14">
        <f t="shared" si="31"/>
        <v>0</v>
      </c>
    </row>
    <row r="504" spans="1:18" x14ac:dyDescent="0.25">
      <c r="A504" s="7">
        <v>811</v>
      </c>
      <c r="B504">
        <v>2918</v>
      </c>
      <c r="C504" t="str">
        <f>[7]A!$D399</f>
        <v>DUQUENNOY TOMMY</v>
      </c>
      <c r="D504" t="str">
        <f>[7]A!$F399</f>
        <v>UNION SPORTIVE SAINT ANDRE</v>
      </c>
      <c r="E504" t="str">
        <f>[7]A!$J399</f>
        <v>05999097974</v>
      </c>
      <c r="F504">
        <v>3</v>
      </c>
      <c r="G504" t="str">
        <f>VLOOKUP(C504,[7]A!$D$2:$H$1235,5,FALSE)</f>
        <v>Adulte Masculin 20/29 ans</v>
      </c>
      <c r="N504" s="14">
        <f>VLOOKUP(C504,Bilan!$B$4:$D$1469,3,FALSE)</f>
        <v>2918</v>
      </c>
      <c r="O504" s="14">
        <f t="shared" si="30"/>
        <v>811</v>
      </c>
      <c r="P504" s="50">
        <f>VLOOKUP(C504,Adultes!$C$2:$O$806,13,FALSE)</f>
        <v>631</v>
      </c>
      <c r="Q504" s="14">
        <f t="shared" si="31"/>
        <v>3</v>
      </c>
      <c r="R504" t="str">
        <f>VLOOKUP(C504,Adultes!$C$2:$P$806,14,FALSE)</f>
        <v>3</v>
      </c>
    </row>
    <row r="505" spans="1:18" x14ac:dyDescent="0.25">
      <c r="A505" s="7">
        <v>632</v>
      </c>
      <c r="B505">
        <v>144613</v>
      </c>
      <c r="C505" t="str">
        <f>[7]A!$D434</f>
        <v>FOURMANOIR JEAN MARIE</v>
      </c>
      <c r="D505" t="str">
        <f>[7]A!$F434</f>
        <v>CLUB DES SUPPORTERS CYCLISTES FERRIEROIS</v>
      </c>
      <c r="E505" t="str">
        <f>[7]A!$J434</f>
        <v>05999090516</v>
      </c>
      <c r="F505">
        <v>3</v>
      </c>
      <c r="G505" t="str">
        <f>VLOOKUP(C505,[7]A!$D$2:$H$1235,5,FALSE)</f>
        <v>Adulte Masculin 60 ans et plus</v>
      </c>
      <c r="N505" s="14">
        <f>VLOOKUP(C505,Bilan!$B$4:$D$1469,3,FALSE)</f>
        <v>144613</v>
      </c>
      <c r="O505" s="14">
        <f t="shared" si="30"/>
        <v>632</v>
      </c>
      <c r="P505" s="50">
        <f>VLOOKUP(C505,Adultes!$C$2:$O$806,13,FALSE)</f>
        <v>632</v>
      </c>
      <c r="Q505" s="14">
        <f t="shared" si="31"/>
        <v>3</v>
      </c>
      <c r="R505" t="str">
        <f>VLOOKUP(C505,Adultes!$C$2:$P$806,14,FALSE)</f>
        <v>3</v>
      </c>
    </row>
    <row r="506" spans="1:18" x14ac:dyDescent="0.25">
      <c r="A506" s="7">
        <v>633</v>
      </c>
      <c r="B506">
        <v>2906</v>
      </c>
      <c r="C506" t="str">
        <f>[7]A!$D378</f>
        <v>DUEZ SEBASTIEN</v>
      </c>
      <c r="D506" t="str">
        <f>[7]A!$F378</f>
        <v>SAULZOIR MONTRECOURT CYCLING CLUB</v>
      </c>
      <c r="E506" t="str">
        <f>[7]A!$J378</f>
        <v>05999111366</v>
      </c>
      <c r="F506">
        <v>3</v>
      </c>
      <c r="G506" t="str">
        <f>VLOOKUP(C506,[7]A!$D$2:$H$1235,5,FALSE)</f>
        <v>Adulte Masculin 40/49 ans</v>
      </c>
      <c r="N506" s="14" t="str">
        <f>VLOOKUP(C506,Bilan!$B$4:$D$1469,3,FALSE)</f>
        <v xml:space="preserve"> </v>
      </c>
      <c r="O506" s="14">
        <f t="shared" si="30"/>
        <v>633</v>
      </c>
      <c r="P506" s="50">
        <f>VLOOKUP(C506,Adultes!$C$2:$O$806,13,FALSE)</f>
        <v>633</v>
      </c>
      <c r="Q506" s="14">
        <f t="shared" si="31"/>
        <v>3</v>
      </c>
      <c r="R506" t="str">
        <f>VLOOKUP(C506,Adultes!$C$2:$P$806,14,FALSE)</f>
        <v>3</v>
      </c>
    </row>
    <row r="507" spans="1:18" x14ac:dyDescent="0.25">
      <c r="A507" s="7">
        <v>635</v>
      </c>
      <c r="B507">
        <v>2910</v>
      </c>
      <c r="C507" t="str">
        <f>[7]A!$D736</f>
        <v>MONSERGENT ALAN</v>
      </c>
      <c r="D507" t="str">
        <f>[7]A!$F736</f>
        <v>SAULZOIR MONTRECOURT CYCLING CLUB</v>
      </c>
      <c r="E507" t="str">
        <f>[7]A!$J736</f>
        <v>05999111365</v>
      </c>
      <c r="F507">
        <v>3</v>
      </c>
      <c r="G507" t="str">
        <f>VLOOKUP(C507,[7]A!$D$2:$H$1235,5,FALSE)</f>
        <v>Adulte Masculin 17/19 ans</v>
      </c>
      <c r="N507" s="14">
        <f>VLOOKUP(C507,Bilan!$B$4:$D$1469,3,FALSE)</f>
        <v>2910</v>
      </c>
      <c r="O507" s="14">
        <f t="shared" si="30"/>
        <v>635</v>
      </c>
      <c r="P507" s="50">
        <f>VLOOKUP(C507,Adultes!$C$2:$O$806,13,FALSE)</f>
        <v>635</v>
      </c>
      <c r="Q507" s="14">
        <f t="shared" si="31"/>
        <v>3</v>
      </c>
      <c r="R507" t="str">
        <f>VLOOKUP(C507,Adultes!$C$2:$P$806,14,FALSE)</f>
        <v>3</v>
      </c>
    </row>
    <row r="508" spans="1:18" x14ac:dyDescent="0.25">
      <c r="A508" s="7">
        <v>637</v>
      </c>
      <c r="B508">
        <v>144268</v>
      </c>
      <c r="C508" t="str">
        <f>[7]A!$D353</f>
        <v>DONDAINE PASCAL</v>
      </c>
      <c r="D508" t="str">
        <f>[7]A!$F353</f>
        <v>TEAM TOMASINA WAMBRECHIES</v>
      </c>
      <c r="E508" t="str">
        <f>[7]A!$J353</f>
        <v>05953097727</v>
      </c>
      <c r="F508">
        <v>3</v>
      </c>
      <c r="G508" t="str">
        <f>VLOOKUP(C508,[7]A!$D$2:$H$1235,5,FALSE)</f>
        <v>Adulte Masculin 40/49 ans</v>
      </c>
      <c r="N508" s="14">
        <f>VLOOKUP(C508,Bilan!$B$4:$D$1469,3,FALSE)</f>
        <v>144268</v>
      </c>
      <c r="O508" s="14">
        <f t="shared" si="30"/>
        <v>637</v>
      </c>
      <c r="P508" s="50">
        <f>VLOOKUP(C508,Adultes!$C$2:$O$806,13,FALSE)</f>
        <v>637</v>
      </c>
      <c r="Q508" s="14">
        <f t="shared" si="31"/>
        <v>3</v>
      </c>
      <c r="R508" t="str">
        <f>VLOOKUP(C508,Adultes!$C$2:$P$806,14,FALSE)</f>
        <v>3</v>
      </c>
    </row>
    <row r="509" spans="1:18" x14ac:dyDescent="0.25">
      <c r="A509" s="7">
        <v>638</v>
      </c>
      <c r="B509">
        <v>144284</v>
      </c>
      <c r="C509" t="str">
        <f>[7]A!$D1131</f>
        <v>ROUTIER ALEXIS</v>
      </c>
      <c r="D509" t="str">
        <f>[7]A!$F1131</f>
        <v>AGNY AMICALE LAIQUE</v>
      </c>
      <c r="E509" t="str">
        <f>[7]A!$J1131</f>
        <v>06297070134</v>
      </c>
      <c r="F509">
        <v>3</v>
      </c>
      <c r="G509" t="str">
        <f>VLOOKUP(C509,[7]A!$D$2:$H$1235,5,FALSE)</f>
        <v>Adulte Masculin 17/19 ans</v>
      </c>
      <c r="N509" s="14">
        <f>VLOOKUP(C509,Bilan!$B$4:$D$1469,3,FALSE)</f>
        <v>144284</v>
      </c>
      <c r="O509" s="14">
        <f t="shared" si="30"/>
        <v>638</v>
      </c>
      <c r="P509" s="50">
        <f>VLOOKUP(C509,Adultes!$C$2:$O$806,13,FALSE)</f>
        <v>638</v>
      </c>
      <c r="Q509" s="14">
        <f t="shared" si="31"/>
        <v>3</v>
      </c>
      <c r="R509" t="str">
        <f>VLOOKUP(C509,Adultes!$C$2:$P$806,14,FALSE)</f>
        <v>3</v>
      </c>
    </row>
    <row r="510" spans="1:18" x14ac:dyDescent="0.25">
      <c r="A510" s="7">
        <v>639</v>
      </c>
      <c r="B510">
        <v>144373</v>
      </c>
      <c r="C510" t="str">
        <f>[7]A!$D719</f>
        <v>MICHEL STEPHANE</v>
      </c>
      <c r="D510" t="str">
        <f>[7]A!$F719</f>
        <v>CLUB CYCLISTE LOUVROIL (C.C.L.)</v>
      </c>
      <c r="E510" t="str">
        <f>[7]A!$J719</f>
        <v>05999067328</v>
      </c>
      <c r="F510">
        <v>3</v>
      </c>
      <c r="G510" t="str">
        <f>VLOOKUP(C510,[7]A!$D$2:$H$1235,5,FALSE)</f>
        <v>Adulte Masculin 40/49 ans</v>
      </c>
      <c r="N510" s="14">
        <f>VLOOKUP(C510,Bilan!$B$4:$D$1469,3,FALSE)</f>
        <v>144373</v>
      </c>
      <c r="O510" s="14">
        <f t="shared" ref="O510:O578" si="32">A510</f>
        <v>639</v>
      </c>
      <c r="P510" s="50">
        <f>VLOOKUP(C510,Adultes!$C$2:$O$806,13,FALSE)</f>
        <v>639</v>
      </c>
      <c r="Q510" s="14">
        <f t="shared" si="31"/>
        <v>3</v>
      </c>
      <c r="R510" t="str">
        <f>VLOOKUP(C510,Adultes!$C$2:$P$806,14,FALSE)</f>
        <v>3</v>
      </c>
    </row>
    <row r="511" spans="1:18" x14ac:dyDescent="0.25">
      <c r="A511" s="7">
        <v>640</v>
      </c>
      <c r="B511">
        <v>144422</v>
      </c>
      <c r="C511" t="str">
        <f>[7]A!$D407</f>
        <v>DUTOMBOIS SAMUEL</v>
      </c>
      <c r="D511" t="str">
        <f>[7]A!$F407</f>
        <v>CYCLO CLUB ORCHIES</v>
      </c>
      <c r="E511" t="str">
        <f>[7]A!$J407</f>
        <v>05994054446</v>
      </c>
      <c r="F511">
        <v>3</v>
      </c>
      <c r="G511" t="str">
        <f>VLOOKUP(C511,[7]A!$D$2:$H$1235,5,FALSE)</f>
        <v>Adulte Masculin 40/49 ans</v>
      </c>
      <c r="N511" s="14" t="str">
        <f>VLOOKUP(C511,Bilan!$B$4:$D$1469,3,FALSE)</f>
        <v xml:space="preserve"> </v>
      </c>
      <c r="O511" s="14">
        <f t="shared" si="32"/>
        <v>640</v>
      </c>
      <c r="P511" s="50">
        <f>VLOOKUP(C511,Adultes!$C$2:$O$806,13,FALSE)</f>
        <v>640</v>
      </c>
      <c r="Q511" s="14">
        <f t="shared" si="31"/>
        <v>3</v>
      </c>
      <c r="R511" t="str">
        <f>VLOOKUP(C511,Adultes!$C$2:$P$806,14,FALSE)</f>
        <v>3</v>
      </c>
    </row>
    <row r="512" spans="1:18" x14ac:dyDescent="0.25">
      <c r="A512" s="7">
        <v>642</v>
      </c>
      <c r="B512">
        <v>144332</v>
      </c>
      <c r="C512" t="str">
        <f>[7]A!$D47</f>
        <v>BEGLIOMINI DAMIENS</v>
      </c>
      <c r="D512" t="str">
        <f>[7]A!$F47</f>
        <v>GAZ ELEC CLUB DE DOUAI</v>
      </c>
      <c r="E512" t="str">
        <f>[7]A!$J47</f>
        <v>05999064904</v>
      </c>
      <c r="F512">
        <v>3</v>
      </c>
      <c r="G512" t="str">
        <f>VLOOKUP(C512,[7]A!$D$2:$H$1235,5,FALSE)</f>
        <v>Adulte Masculin 40/49 ans</v>
      </c>
      <c r="N512" s="14">
        <f>VLOOKUP(C512,Bilan!$B$4:$D$1469,3,FALSE)</f>
        <v>144332</v>
      </c>
      <c r="O512" s="14">
        <f t="shared" si="32"/>
        <v>642</v>
      </c>
      <c r="P512" s="50">
        <f>VLOOKUP(C512,Adultes!$C$2:$O$806,13,FALSE)</f>
        <v>642</v>
      </c>
      <c r="Q512" s="14">
        <f t="shared" si="31"/>
        <v>3</v>
      </c>
      <c r="R512" t="str">
        <f>VLOOKUP(C512,Adultes!$C$2:$P$806,14,FALSE)</f>
        <v>3</v>
      </c>
    </row>
    <row r="513" spans="1:18" x14ac:dyDescent="0.25">
      <c r="A513" s="7">
        <v>643</v>
      </c>
      <c r="B513">
        <v>144552</v>
      </c>
      <c r="C513" t="str">
        <f>[7]A!$D874</f>
        <v>SCHIAVONE VIRGILIO</v>
      </c>
      <c r="D513" t="str">
        <f>[7]A!$F874</f>
        <v>TEAM TOMASINA WAMBRECHIES</v>
      </c>
      <c r="E513" t="str">
        <f>[7]A!$J874</f>
        <v>05999013636</v>
      </c>
      <c r="F513">
        <v>3</v>
      </c>
      <c r="G513" t="str">
        <f>VLOOKUP(C513,[7]A!$D$2:$H$1235,5,FALSE)</f>
        <v>Adulte Masculin 40/49 ans</v>
      </c>
      <c r="N513" s="14">
        <f>VLOOKUP(C513,Bilan!$B$4:$D$1469,3,FALSE)</f>
        <v>144552</v>
      </c>
      <c r="O513" s="14">
        <f t="shared" si="32"/>
        <v>643</v>
      </c>
      <c r="P513" s="50">
        <f>VLOOKUP(C513,Adultes!$C$2:$O$806,13,FALSE)</f>
        <v>643</v>
      </c>
      <c r="Q513" s="14">
        <f t="shared" si="31"/>
        <v>3</v>
      </c>
      <c r="R513" t="str">
        <f>VLOOKUP(C513,Adultes!$C$2:$P$806,14,FALSE)</f>
        <v>3</v>
      </c>
    </row>
    <row r="514" spans="1:18" x14ac:dyDescent="0.25">
      <c r="A514" s="7">
        <v>650</v>
      </c>
      <c r="B514">
        <v>144280</v>
      </c>
      <c r="C514" t="str">
        <f>[7]A!$D881</f>
        <v>SERE MARC</v>
      </c>
      <c r="D514" t="str">
        <f>[7]A!$F881</f>
        <v>CYCLO CLUB WAVRIN</v>
      </c>
      <c r="E514" t="str">
        <f>[7]A!$J881</f>
        <v>05999092855</v>
      </c>
      <c r="F514">
        <v>3</v>
      </c>
      <c r="G514" t="str">
        <f>VLOOKUP(C514,[7]A!$D$2:$H$1235,5,FALSE)</f>
        <v>Adulte Masculin 50/59 ans</v>
      </c>
      <c r="N514" s="14">
        <f>VLOOKUP(C514,Bilan!$B$4:$D$1469,3,FALSE)</f>
        <v>144280</v>
      </c>
      <c r="O514" s="14">
        <f t="shared" si="32"/>
        <v>650</v>
      </c>
      <c r="P514" s="50">
        <f>VLOOKUP(C514,Adultes!$C$2:$O$806,13,FALSE)</f>
        <v>650</v>
      </c>
      <c r="Q514" s="14">
        <f t="shared" si="31"/>
        <v>3</v>
      </c>
      <c r="R514" t="str">
        <f>VLOOKUP(C514,Adultes!$C$2:$P$806,14,FALSE)</f>
        <v>3</v>
      </c>
    </row>
    <row r="515" spans="1:18" x14ac:dyDescent="0.25">
      <c r="A515" s="7">
        <v>651</v>
      </c>
      <c r="B515">
        <v>144341</v>
      </c>
      <c r="C515" t="str">
        <f>[7]A!$D644</f>
        <v>LEMIEUGRE MAXIMILIEN</v>
      </c>
      <c r="D515" t="str">
        <f>[7]A!$F644</f>
        <v>CYCLO CLUB WAVRIN</v>
      </c>
      <c r="E515" t="str">
        <f>[7]A!$J644</f>
        <v>05999111724</v>
      </c>
      <c r="F515">
        <v>3</v>
      </c>
      <c r="G515" t="str">
        <f>VLOOKUP(C515,[7]A!$D$2:$H$1235,5,FALSE)</f>
        <v>Adulte Masculin 30/39 ans</v>
      </c>
      <c r="J515" s="67">
        <v>1</v>
      </c>
      <c r="N515" s="14">
        <f>VLOOKUP(C515,Bilan!$B$4:$D$1469,3,FALSE)</f>
        <v>144341</v>
      </c>
      <c r="O515" s="14">
        <f t="shared" si="32"/>
        <v>651</v>
      </c>
      <c r="P515" s="50">
        <f>VLOOKUP(C515,Adultes!$C$2:$O$806,13,FALSE)</f>
        <v>651</v>
      </c>
      <c r="Q515" s="14">
        <f t="shared" ref="Q515:Q578" si="33">F515</f>
        <v>3</v>
      </c>
      <c r="R515" t="str">
        <f>VLOOKUP(C515,Adultes!$C$2:$P$806,14,FALSE)</f>
        <v>3</v>
      </c>
    </row>
    <row r="516" spans="1:18" x14ac:dyDescent="0.25">
      <c r="A516" s="7">
        <v>652</v>
      </c>
      <c r="B516">
        <v>144533</v>
      </c>
      <c r="C516" t="str">
        <f>[7]A!$D339</f>
        <v>DEWEZ CLOTAIRE</v>
      </c>
      <c r="D516" t="str">
        <f>[7]A!$F339</f>
        <v>CYCLO CLUB ORCHIES</v>
      </c>
      <c r="E516" t="str">
        <f>[7]A!$J339</f>
        <v>05996216578</v>
      </c>
      <c r="F516">
        <v>3</v>
      </c>
      <c r="G516" t="str">
        <f>VLOOKUP(C516,[7]A!$D$2:$H$1235,5,FALSE)</f>
        <v>Adulte Masculin 20/29 ans</v>
      </c>
      <c r="N516" s="14">
        <f>VLOOKUP(C516,Bilan!$B$4:$D$1469,3,FALSE)</f>
        <v>144533</v>
      </c>
      <c r="O516" s="14">
        <f t="shared" si="32"/>
        <v>652</v>
      </c>
      <c r="P516" s="50">
        <f>VLOOKUP(C516,Adultes!$C$2:$O$806,13,FALSE)</f>
        <v>652</v>
      </c>
      <c r="Q516" s="14">
        <f t="shared" si="33"/>
        <v>3</v>
      </c>
      <c r="R516" t="str">
        <f>VLOOKUP(C516,Adultes!$C$2:$P$806,14,FALSE)</f>
        <v>3</v>
      </c>
    </row>
    <row r="517" spans="1:18" x14ac:dyDescent="0.25">
      <c r="A517" s="7">
        <v>654</v>
      </c>
      <c r="B517">
        <v>2267</v>
      </c>
      <c r="C517" t="str">
        <f>[7]A!$D846</f>
        <v>ROBERT BENJAMIN</v>
      </c>
      <c r="D517" t="str">
        <f>[7]A!$F846</f>
        <v>U.C. CAPELLOISE FOURMIES</v>
      </c>
      <c r="E517" t="str">
        <f>[7]A!$J846</f>
        <v>05999089255</v>
      </c>
      <c r="F517">
        <v>3</v>
      </c>
      <c r="G517" t="str">
        <f>VLOOKUP(C517,[7]A!$D$2:$H$1235,5,FALSE)</f>
        <v>Adulte Masculin 20/29 ans</v>
      </c>
      <c r="J517" s="67">
        <v>1</v>
      </c>
      <c r="N517" s="14">
        <f>VLOOKUP(C517,Bilan!$B$4:$D$1469,3,FALSE)</f>
        <v>2267</v>
      </c>
      <c r="O517" s="14">
        <f t="shared" si="32"/>
        <v>654</v>
      </c>
      <c r="P517" s="50">
        <f>VLOOKUP(C517,Adultes!$C$2:$O$806,13,FALSE)</f>
        <v>654</v>
      </c>
      <c r="Q517" s="14">
        <f t="shared" si="33"/>
        <v>3</v>
      </c>
      <c r="R517" t="str">
        <f>VLOOKUP(C517,Adultes!$C$2:$P$806,14,FALSE)</f>
        <v>3</v>
      </c>
    </row>
    <row r="518" spans="1:18" x14ac:dyDescent="0.25">
      <c r="A518" s="7">
        <v>659</v>
      </c>
      <c r="B518">
        <v>144499</v>
      </c>
      <c r="C518" t="str">
        <f>[7]A!$D483</f>
        <v>GRAUX ERIC</v>
      </c>
      <c r="D518" t="str">
        <f>[7]A!$F483</f>
        <v>CAMPHIN EN CAREMBAULT CYCLING TEAM</v>
      </c>
      <c r="E518" t="str">
        <f>[7]A!$J483</f>
        <v>05999098170</v>
      </c>
      <c r="F518">
        <v>3</v>
      </c>
      <c r="G518" t="str">
        <f>VLOOKUP(C518,[7]A!$D$2:$H$1235,5,FALSE)</f>
        <v>Adulte Masculin 40/49 ans</v>
      </c>
      <c r="N518" s="14">
        <f>VLOOKUP(C518,Bilan!$B$4:$D$1469,3,FALSE)</f>
        <v>144499</v>
      </c>
      <c r="O518" s="14">
        <f t="shared" si="32"/>
        <v>659</v>
      </c>
      <c r="P518" s="50">
        <f>VLOOKUP(C518,Adultes!$C$2:$O$806,13,FALSE)</f>
        <v>659</v>
      </c>
      <c r="Q518" s="14">
        <f t="shared" si="33"/>
        <v>3</v>
      </c>
      <c r="R518" t="str">
        <f>VLOOKUP(C518,Adultes!$C$2:$P$806,14,FALSE)</f>
        <v>3</v>
      </c>
    </row>
    <row r="519" spans="1:18" x14ac:dyDescent="0.25">
      <c r="A519" s="97">
        <v>660</v>
      </c>
      <c r="B519">
        <v>144319</v>
      </c>
      <c r="C519" t="str">
        <f>[7]A!$D1202</f>
        <v>LIEVIN BRUNO</v>
      </c>
      <c r="D519" t="str">
        <f>[7]A!$F1202</f>
        <v>VELO CLUB SOLESMES</v>
      </c>
      <c r="E519">
        <f>[7]A!$J1229</f>
        <v>0</v>
      </c>
      <c r="F519">
        <v>3</v>
      </c>
      <c r="G519" t="str">
        <f>VLOOKUP(C519,[7]A!$D$2:$H$1235,5,FALSE)</f>
        <v>Adulte Masculin 40/49 ans</v>
      </c>
      <c r="J519" s="67">
        <v>1</v>
      </c>
      <c r="N519" s="14">
        <f>VLOOKUP(C519,Bilan!$B$4:$D$1469,3,FALSE)</f>
        <v>144319</v>
      </c>
      <c r="O519" s="14">
        <f>A519</f>
        <v>660</v>
      </c>
      <c r="P519" s="50">
        <f>VLOOKUP(C519,Adultes!$C$2:$O$806,13,FALSE)</f>
        <v>660</v>
      </c>
      <c r="Q519" s="14">
        <f t="shared" si="33"/>
        <v>3</v>
      </c>
      <c r="R519" t="str">
        <f>VLOOKUP(C519,Adultes!$C$2:$P$806,14,FALSE)</f>
        <v>3</v>
      </c>
    </row>
    <row r="520" spans="1:18" x14ac:dyDescent="0.25">
      <c r="A520" s="7">
        <v>661</v>
      </c>
      <c r="B520">
        <v>2878</v>
      </c>
      <c r="C520" t="str">
        <f>[7]A!$D28</f>
        <v>BAILLEUL GREGORY</v>
      </c>
      <c r="D520" t="str">
        <f>[7]A!$F28</f>
        <v>ETOILE CYCLISTE TOURCOING</v>
      </c>
      <c r="E520" t="str">
        <f>[7]A!$J28</f>
        <v>05994046792</v>
      </c>
      <c r="F520">
        <v>3</v>
      </c>
      <c r="G520" t="str">
        <f>VLOOKUP(C520,[7]A!$D$2:$H$1235,5,FALSE)</f>
        <v>Adulte Masculin 40/49 ans</v>
      </c>
      <c r="J520" s="67">
        <v>1</v>
      </c>
      <c r="N520" s="14">
        <f>VLOOKUP(C520,Bilan!$B$4:$D$1469,3,FALSE)</f>
        <v>2878</v>
      </c>
      <c r="O520" s="14">
        <f t="shared" si="32"/>
        <v>661</v>
      </c>
      <c r="P520" s="50">
        <f>VLOOKUP(C520,Adultes!$C$2:$O$806,13,FALSE)</f>
        <v>661</v>
      </c>
      <c r="Q520" s="14">
        <f t="shared" si="33"/>
        <v>3</v>
      </c>
      <c r="R520" t="str">
        <f>VLOOKUP(C520,Adultes!$C$2:$P$806,14,FALSE)</f>
        <v>3</v>
      </c>
    </row>
    <row r="521" spans="1:18" x14ac:dyDescent="0.25">
      <c r="A521" s="7">
        <v>663</v>
      </c>
      <c r="B521">
        <v>2276</v>
      </c>
      <c r="C521" t="str">
        <f>[7]A!$D439</f>
        <v>FRANCOIS MICHAEL</v>
      </c>
      <c r="D521" t="str">
        <f>[7]A!$F439</f>
        <v>ETOILE CYCLISTE TOURCOING</v>
      </c>
      <c r="E521" t="str">
        <f>[7]A!$J439</f>
        <v>05999021760</v>
      </c>
      <c r="F521">
        <v>3</v>
      </c>
      <c r="G521" t="str">
        <f>VLOOKUP(C521,[7]A!$D$2:$H$1235,5,FALSE)</f>
        <v>Adulte Masculin 50/59 ans</v>
      </c>
      <c r="N521" s="14">
        <f>VLOOKUP(C521,Bilan!$B$4:$D$1469,3,FALSE)</f>
        <v>2276</v>
      </c>
      <c r="O521" s="14">
        <f t="shared" si="32"/>
        <v>663</v>
      </c>
      <c r="P521" s="50">
        <f>VLOOKUP(C521,Adultes!$C$2:$O$806,13,FALSE)</f>
        <v>663</v>
      </c>
      <c r="Q521" s="14">
        <f t="shared" si="33"/>
        <v>3</v>
      </c>
      <c r="R521" t="str">
        <f>VLOOKUP(C521,Adultes!$C$2:$P$806,14,FALSE)</f>
        <v>3</v>
      </c>
    </row>
    <row r="522" spans="1:18" x14ac:dyDescent="0.25">
      <c r="A522" s="7">
        <v>666</v>
      </c>
      <c r="B522">
        <v>2300</v>
      </c>
      <c r="C522" t="str">
        <f>[7]A!$D33</f>
        <v>BARENNE LAURENT</v>
      </c>
      <c r="D522" t="str">
        <f>[7]A!$F33</f>
        <v>ETOILE CYCLISTE TOURCOING</v>
      </c>
      <c r="E522" t="str">
        <f>[7]A!$J33</f>
        <v>05999029478</v>
      </c>
      <c r="F522">
        <v>3</v>
      </c>
      <c r="G522" t="str">
        <f>VLOOKUP(C522,[7]A!$D$2:$H$1235,5,FALSE)</f>
        <v>Adulte Masculin 50/59 ans</v>
      </c>
      <c r="J522" s="67">
        <v>1</v>
      </c>
      <c r="N522" s="14">
        <f>VLOOKUP(C522,Bilan!$B$4:$D$1469,3,FALSE)</f>
        <v>2300</v>
      </c>
      <c r="O522" s="14">
        <f t="shared" si="32"/>
        <v>666</v>
      </c>
      <c r="P522" s="50">
        <f>VLOOKUP(C522,Adultes!$C$2:$O$806,13,FALSE)</f>
        <v>666</v>
      </c>
      <c r="Q522" s="14">
        <f t="shared" si="33"/>
        <v>3</v>
      </c>
      <c r="R522" t="str">
        <f>VLOOKUP(C522,Adultes!$C$2:$P$806,14,FALSE)</f>
        <v>3</v>
      </c>
    </row>
    <row r="523" spans="1:18" x14ac:dyDescent="0.25">
      <c r="A523" s="7">
        <v>668</v>
      </c>
      <c r="B523">
        <v>144479</v>
      </c>
      <c r="C523" t="str">
        <f>[7]A!$D90</f>
        <v>BOUDRIAUX EMMANUEL</v>
      </c>
      <c r="D523" t="str">
        <f>[7]A!$F90</f>
        <v>LINSELLES CYCLISME</v>
      </c>
      <c r="E523" t="str">
        <f>[7]A!$J90</f>
        <v>05994063071</v>
      </c>
      <c r="F523">
        <v>3</v>
      </c>
      <c r="G523" t="str">
        <f>VLOOKUP(C523,[7]A!$D$2:$H$1235,5,FALSE)</f>
        <v>Adulte Masculin 50/59 ans</v>
      </c>
      <c r="J523" s="67">
        <v>1</v>
      </c>
      <c r="N523" s="14">
        <f>VLOOKUP(C523,Bilan!$B$4:$D$1469,3,FALSE)</f>
        <v>144479</v>
      </c>
      <c r="O523" s="14">
        <f t="shared" si="32"/>
        <v>668</v>
      </c>
      <c r="P523" s="50">
        <f>VLOOKUP(C523,Adultes!$C$2:$O$806,13,FALSE)</f>
        <v>668</v>
      </c>
      <c r="Q523" s="14">
        <f t="shared" si="33"/>
        <v>3</v>
      </c>
      <c r="R523" t="str">
        <f>VLOOKUP(C523,Adultes!$C$2:$P$806,14,FALSE)</f>
        <v>3</v>
      </c>
    </row>
    <row r="524" spans="1:18" x14ac:dyDescent="0.25">
      <c r="A524" s="7">
        <v>669</v>
      </c>
      <c r="B524">
        <v>144277</v>
      </c>
      <c r="C524" t="str">
        <f>[7]A!$D96</f>
        <v>BOULOGNE JEROME</v>
      </c>
      <c r="D524" t="str">
        <f>[7]A!$F96</f>
        <v>LINSELLES CYCLISME</v>
      </c>
      <c r="E524" t="str">
        <f>[7]A!$J96</f>
        <v>05999112676</v>
      </c>
      <c r="F524">
        <v>3</v>
      </c>
      <c r="G524" t="str">
        <f>VLOOKUP(C524,[7]A!$D$2:$H$1235,5,FALSE)</f>
        <v>Adulte Masculin 40/49 ans</v>
      </c>
      <c r="J524" s="67">
        <v>1</v>
      </c>
      <c r="N524" s="14">
        <f>VLOOKUP(C524,Bilan!$B$4:$D$1469,3,FALSE)</f>
        <v>144277</v>
      </c>
      <c r="O524" s="14">
        <f t="shared" si="32"/>
        <v>669</v>
      </c>
      <c r="P524" s="50">
        <f>VLOOKUP(C524,Adultes!$C$2:$O$806,13,FALSE)</f>
        <v>669</v>
      </c>
      <c r="Q524" s="14">
        <f t="shared" si="33"/>
        <v>3</v>
      </c>
      <c r="R524" t="str">
        <f>VLOOKUP(C524,Adultes!$C$2:$P$806,14,FALSE)</f>
        <v>3</v>
      </c>
    </row>
    <row r="525" spans="1:18" x14ac:dyDescent="0.25">
      <c r="A525" s="7">
        <v>670</v>
      </c>
      <c r="B525">
        <v>144323</v>
      </c>
      <c r="C525" t="str">
        <f>[7]A!$D335</f>
        <v>DEVOS CYRIL</v>
      </c>
      <c r="D525" t="str">
        <f>[7]A!$F335</f>
        <v>LINSELLES CYCLISME</v>
      </c>
      <c r="E525" t="str">
        <f>[7]A!$J335</f>
        <v>05999111151</v>
      </c>
      <c r="F525">
        <v>3</v>
      </c>
      <c r="G525" t="str">
        <f>VLOOKUP(C525,[7]A!$D$2:$H$1235,5,FALSE)</f>
        <v>Adulte Masculin 30/39 ans</v>
      </c>
      <c r="J525" s="67">
        <v>1</v>
      </c>
      <c r="N525" s="14">
        <f>VLOOKUP(C525,Bilan!$B$4:$D$1469,3,FALSE)</f>
        <v>144323</v>
      </c>
      <c r="O525" s="14">
        <f t="shared" si="32"/>
        <v>670</v>
      </c>
      <c r="P525" s="50">
        <f>VLOOKUP(C525,Adultes!$C$2:$O$806,13,FALSE)</f>
        <v>670</v>
      </c>
      <c r="Q525" s="14">
        <f t="shared" si="33"/>
        <v>3</v>
      </c>
      <c r="R525" t="str">
        <f>VLOOKUP(C525,Adultes!$C$2:$P$806,14,FALSE)</f>
        <v>3</v>
      </c>
    </row>
    <row r="526" spans="1:18" x14ac:dyDescent="0.25">
      <c r="A526" s="7">
        <v>671</v>
      </c>
      <c r="B526">
        <v>144541</v>
      </c>
      <c r="C526" t="str">
        <f>[7]A!$D395</f>
        <v>DUPONT XAVIER</v>
      </c>
      <c r="D526" t="str">
        <f>[7]A!$F395</f>
        <v>LINSELLES CYCLISME</v>
      </c>
      <c r="E526" t="str">
        <f>[7]A!$J395</f>
        <v>05999112677</v>
      </c>
      <c r="F526">
        <v>3</v>
      </c>
      <c r="G526" t="str">
        <f>VLOOKUP(C526,[7]A!$D$2:$H$1235,5,FALSE)</f>
        <v>Adulte Masculin 30/39 ans</v>
      </c>
      <c r="N526" s="14">
        <f>VLOOKUP(C526,Bilan!$B$4:$D$1469,3,FALSE)</f>
        <v>144541</v>
      </c>
      <c r="O526" s="14">
        <f t="shared" si="32"/>
        <v>671</v>
      </c>
      <c r="P526" s="50">
        <f>VLOOKUP(C526,Adultes!$C$2:$O$806,13,FALSE)</f>
        <v>671</v>
      </c>
      <c r="Q526" s="14">
        <f t="shared" si="33"/>
        <v>3</v>
      </c>
      <c r="R526" t="str">
        <f>VLOOKUP(C526,Adultes!$C$2:$P$806,14,FALSE)</f>
        <v>3</v>
      </c>
    </row>
    <row r="527" spans="1:18" x14ac:dyDescent="0.25">
      <c r="A527" s="7">
        <v>672</v>
      </c>
      <c r="B527">
        <v>144331</v>
      </c>
      <c r="C527" t="str">
        <f>[7]A!$D570</f>
        <v>LACROIX DAVID</v>
      </c>
      <c r="D527" t="str">
        <f>[7]A!$F570</f>
        <v>LINSELLES CYCLISME</v>
      </c>
      <c r="E527" t="str">
        <f>[7]A!$J570</f>
        <v>05999094115</v>
      </c>
      <c r="F527">
        <v>3</v>
      </c>
      <c r="G527" t="str">
        <f>VLOOKUP(C527,[7]A!$D$2:$H$1235,5,FALSE)</f>
        <v>Adulte Masculin 50/59 ans</v>
      </c>
      <c r="N527" s="14">
        <f>VLOOKUP(C527,Bilan!$B$4:$D$1469,3,FALSE)</f>
        <v>144331</v>
      </c>
      <c r="O527" s="14">
        <f t="shared" si="32"/>
        <v>672</v>
      </c>
      <c r="P527" s="50">
        <f>VLOOKUP(C527,Adultes!$C$2:$O$806,13,FALSE)</f>
        <v>672</v>
      </c>
      <c r="Q527" s="14">
        <f t="shared" si="33"/>
        <v>3</v>
      </c>
      <c r="R527" t="str">
        <f>VLOOKUP(C527,Adultes!$C$2:$P$806,14,FALSE)</f>
        <v>3</v>
      </c>
    </row>
    <row r="528" spans="1:18" x14ac:dyDescent="0.25">
      <c r="A528" s="7">
        <v>673</v>
      </c>
      <c r="B528">
        <v>144257</v>
      </c>
      <c r="C528" t="str">
        <f>[7]A!$D592</f>
        <v>LAZARO BARTOLOME</v>
      </c>
      <c r="D528" t="str">
        <f>[7]A!$F592</f>
        <v>LINSELLES CYCLISME</v>
      </c>
      <c r="E528" t="str">
        <f>[7]A!$J592</f>
        <v>05999119871</v>
      </c>
      <c r="F528">
        <v>3</v>
      </c>
      <c r="G528" t="str">
        <f>VLOOKUP(C528,[7]A!$D$2:$H$1235,5,FALSE)</f>
        <v>Adulte Masculin 50/59 ans</v>
      </c>
      <c r="N528" s="14">
        <f>VLOOKUP(C528,Bilan!$B$4:$D$1469,3,FALSE)</f>
        <v>144257</v>
      </c>
      <c r="O528" s="14">
        <f t="shared" si="32"/>
        <v>673</v>
      </c>
      <c r="P528" s="50">
        <f>VLOOKUP(C528,Adultes!$C$2:$O$806,13,FALSE)</f>
        <v>673</v>
      </c>
      <c r="Q528" s="14">
        <f t="shared" si="33"/>
        <v>3</v>
      </c>
      <c r="R528" t="str">
        <f>VLOOKUP(C528,Adultes!$C$2:$P$806,14,FALSE)</f>
        <v>3</v>
      </c>
    </row>
    <row r="529" spans="1:18" x14ac:dyDescent="0.25">
      <c r="A529" s="7">
        <v>674</v>
      </c>
      <c r="B529">
        <v>144593</v>
      </c>
      <c r="C529" t="str">
        <f>[7]A!$D685</f>
        <v>MANTEAU SAMUEL</v>
      </c>
      <c r="D529" t="str">
        <f>[7]A!$F685</f>
        <v>LINSELLES CYCLISME</v>
      </c>
      <c r="E529" t="str">
        <f>[7]A!$J685</f>
        <v>05999117341</v>
      </c>
      <c r="F529">
        <v>3</v>
      </c>
      <c r="G529" t="str">
        <f>VLOOKUP(C529,[7]A!$D$2:$H$1235,5,FALSE)</f>
        <v>Adulte Masculin 40/49 ans</v>
      </c>
      <c r="N529" s="14">
        <f>VLOOKUP(C529,Bilan!$B$4:$D$1469,3,FALSE)</f>
        <v>144593</v>
      </c>
      <c r="O529" s="14">
        <f t="shared" si="32"/>
        <v>674</v>
      </c>
      <c r="P529" s="50">
        <f>VLOOKUP(C529,Adultes!$C$2:$O$806,13,FALSE)</f>
        <v>674</v>
      </c>
      <c r="Q529" s="14">
        <f t="shared" si="33"/>
        <v>3</v>
      </c>
      <c r="R529" t="str">
        <f>VLOOKUP(C529,Adultes!$C$2:$P$806,14,FALSE)</f>
        <v>3</v>
      </c>
    </row>
    <row r="530" spans="1:18" x14ac:dyDescent="0.25">
      <c r="A530" s="7">
        <v>675</v>
      </c>
      <c r="B530">
        <v>144608</v>
      </c>
      <c r="C530" t="str">
        <f>[7]A!$D887</f>
        <v>SIX SEBASTIEN</v>
      </c>
      <c r="D530" t="str">
        <f>[7]A!$F887</f>
        <v>LINSELLES CYCLISME</v>
      </c>
      <c r="E530" t="str">
        <f>[7]A!$J887</f>
        <v>05999092704</v>
      </c>
      <c r="F530">
        <v>3</v>
      </c>
      <c r="G530" t="str">
        <f>VLOOKUP(C530,[7]A!$D$2:$H$1235,5,FALSE)</f>
        <v>Adulte Masculin 40/49 ans</v>
      </c>
      <c r="J530" s="67">
        <v>1</v>
      </c>
      <c r="N530" s="14">
        <f>VLOOKUP(C530,Bilan!$B$4:$D$1469,3,FALSE)</f>
        <v>144608</v>
      </c>
      <c r="O530" s="14">
        <f t="shared" si="32"/>
        <v>675</v>
      </c>
      <c r="P530" s="50">
        <f>VLOOKUP(C530,Adultes!$C$2:$O$806,13,FALSE)</f>
        <v>675</v>
      </c>
      <c r="Q530" s="14">
        <f t="shared" si="33"/>
        <v>3</v>
      </c>
      <c r="R530" t="str">
        <f>VLOOKUP(C530,Adultes!$C$2:$P$806,14,FALSE)</f>
        <v>3</v>
      </c>
    </row>
    <row r="531" spans="1:18" x14ac:dyDescent="0.25">
      <c r="A531" s="7">
        <v>676</v>
      </c>
      <c r="B531">
        <v>144371</v>
      </c>
      <c r="C531" t="str">
        <f>[7]A!$D914</f>
        <v>TIAGO SEBASTIAN</v>
      </c>
      <c r="D531" t="str">
        <f>[7]A!$F914</f>
        <v>LINSELLES CYCLISME</v>
      </c>
      <c r="E531" t="str">
        <f>[7]A!$J914</f>
        <v>05999111192</v>
      </c>
      <c r="F531">
        <v>3</v>
      </c>
      <c r="G531" t="str">
        <f>VLOOKUP(C531,[7]A!$D$2:$H$1235,5,FALSE)</f>
        <v>Adulte Masculin 30/39 ans</v>
      </c>
      <c r="N531" s="14">
        <f>VLOOKUP(C531,Bilan!$B$4:$D$1469,3,FALSE)</f>
        <v>144371</v>
      </c>
      <c r="O531" s="14">
        <f t="shared" si="32"/>
        <v>676</v>
      </c>
      <c r="P531" s="50">
        <f>VLOOKUP(C531,Adultes!$C$2:$O$806,13,FALSE)</f>
        <v>676</v>
      </c>
      <c r="Q531" s="14">
        <f t="shared" si="33"/>
        <v>3</v>
      </c>
      <c r="R531" t="str">
        <f>VLOOKUP(C531,Adultes!$C$2:$P$806,14,FALSE)</f>
        <v>3</v>
      </c>
    </row>
    <row r="532" spans="1:18" x14ac:dyDescent="0.25">
      <c r="A532" s="7">
        <v>677</v>
      </c>
      <c r="B532">
        <v>144459</v>
      </c>
      <c r="C532" t="str">
        <f>[7]A!$D921</f>
        <v>TORNU JÉRÔME</v>
      </c>
      <c r="D532" t="str">
        <f>[7]A!$F921</f>
        <v>LINSELLES CYCLISME</v>
      </c>
      <c r="E532" t="str">
        <f>[7]A!$J921</f>
        <v>05994047353</v>
      </c>
      <c r="F532">
        <v>3</v>
      </c>
      <c r="G532" t="str">
        <f>VLOOKUP(C532,[7]A!$D$2:$H$1235,5,FALSE)</f>
        <v>Adulte Masculin 50/59 ans</v>
      </c>
      <c r="N532" s="14">
        <f>VLOOKUP(C532,Bilan!$B$4:$D$1469,3,FALSE)</f>
        <v>144459</v>
      </c>
      <c r="O532" s="14">
        <f t="shared" si="32"/>
        <v>677</v>
      </c>
      <c r="P532" s="50">
        <f>VLOOKUP(C532,Adultes!$C$2:$O$806,13,FALSE)</f>
        <v>677</v>
      </c>
      <c r="Q532" s="14">
        <f t="shared" si="33"/>
        <v>3</v>
      </c>
      <c r="R532" t="str">
        <f>VLOOKUP(C532,Adultes!$C$2:$P$806,14,FALSE)</f>
        <v>3</v>
      </c>
    </row>
    <row r="533" spans="1:18" x14ac:dyDescent="0.25">
      <c r="A533" s="7">
        <v>678</v>
      </c>
      <c r="B533">
        <v>144359</v>
      </c>
      <c r="C533" t="str">
        <f>[7]A!$D941</f>
        <v>VAN GEENBERGHE THIERRY</v>
      </c>
      <c r="D533" t="str">
        <f>[7]A!$F941</f>
        <v>LINSELLES CYCLISME</v>
      </c>
      <c r="E533" t="str">
        <f>[7]A!$J941</f>
        <v>05999112675</v>
      </c>
      <c r="F533">
        <v>3</v>
      </c>
      <c r="G533" t="str">
        <f>VLOOKUP(C533,[7]A!$D$2:$H$1235,5,FALSE)</f>
        <v>Adulte Masculin 40/49 ans</v>
      </c>
      <c r="N533" s="14">
        <f>VLOOKUP(C533,Bilan!$B$4:$D$1469,3,FALSE)</f>
        <v>144359</v>
      </c>
      <c r="O533" s="14">
        <f t="shared" si="32"/>
        <v>678</v>
      </c>
      <c r="P533" s="50">
        <f>VLOOKUP(C533,Adultes!$C$2:$O$806,13,FALSE)</f>
        <v>678</v>
      </c>
      <c r="Q533" s="14">
        <f t="shared" si="33"/>
        <v>3</v>
      </c>
      <c r="R533" t="str">
        <f>VLOOKUP(C533,Adultes!$C$2:$P$806,14,FALSE)</f>
        <v>3</v>
      </c>
    </row>
    <row r="534" spans="1:18" x14ac:dyDescent="0.25">
      <c r="A534" s="7">
        <v>679</v>
      </c>
      <c r="B534">
        <v>144283</v>
      </c>
      <c r="C534" t="str">
        <f>[7]A!$D943</f>
        <v>VAN GORP JULIEN</v>
      </c>
      <c r="D534" t="str">
        <f>[7]A!$F943</f>
        <v>LINSELLES CYCLISME</v>
      </c>
      <c r="E534" t="str">
        <f>[7]A!$J943</f>
        <v>05999111193</v>
      </c>
      <c r="F534">
        <v>3</v>
      </c>
      <c r="G534" t="str">
        <f>VLOOKUP(C534,[7]A!$D$2:$H$1235,5,FALSE)</f>
        <v>Adulte Masculin 30/39 ans</v>
      </c>
      <c r="J534" s="67">
        <v>1</v>
      </c>
      <c r="N534" s="14">
        <f>VLOOKUP(C534,Bilan!$B$4:$D$1469,3,FALSE)</f>
        <v>144283</v>
      </c>
      <c r="O534" s="14">
        <f t="shared" si="32"/>
        <v>679</v>
      </c>
      <c r="P534" s="50">
        <f>VLOOKUP(C534,Adultes!$C$2:$O$806,13,FALSE)</f>
        <v>679</v>
      </c>
      <c r="Q534" s="14">
        <f t="shared" si="33"/>
        <v>3</v>
      </c>
      <c r="R534" t="str">
        <f>VLOOKUP(C534,Adultes!$C$2:$P$806,14,FALSE)</f>
        <v>3</v>
      </c>
    </row>
    <row r="535" spans="1:18" x14ac:dyDescent="0.25">
      <c r="A535" s="7">
        <v>681</v>
      </c>
      <c r="B535">
        <v>144391</v>
      </c>
      <c r="C535" t="str">
        <f>[7]A!$D298</f>
        <v>DELY ANTHONY</v>
      </c>
      <c r="D535" t="str">
        <f>[7]A!$F298</f>
        <v>TEAM B.B.L. HERGNIES</v>
      </c>
      <c r="E535" t="str">
        <f>[7]A!$J298</f>
        <v>05996219241</v>
      </c>
      <c r="F535">
        <v>3</v>
      </c>
      <c r="G535" t="str">
        <f>VLOOKUP(C535,[7]A!$D$2:$H$1235,5,FALSE)</f>
        <v>Adulte Masculin 30/39 ans</v>
      </c>
      <c r="N535" s="14">
        <f>VLOOKUP(C535,Bilan!$B$4:$D$1469,3,FALSE)</f>
        <v>144391</v>
      </c>
      <c r="O535" s="14">
        <f t="shared" si="32"/>
        <v>681</v>
      </c>
      <c r="P535" s="50">
        <f>VLOOKUP(C535,Adultes!$C$2:$O$806,13,FALSE)</f>
        <v>681</v>
      </c>
      <c r="Q535" s="14">
        <f t="shared" si="33"/>
        <v>3</v>
      </c>
      <c r="R535" t="str">
        <f>VLOOKUP(C535,Adultes!$C$2:$P$806,14,FALSE)</f>
        <v>3</v>
      </c>
    </row>
    <row r="536" spans="1:18" x14ac:dyDescent="0.25">
      <c r="A536" s="7">
        <v>682</v>
      </c>
      <c r="B536">
        <v>2294</v>
      </c>
      <c r="C536" t="str">
        <f>[7]A!$D813</f>
        <v>POUILLY DAVID</v>
      </c>
      <c r="D536" t="str">
        <f>[7]A!$F813</f>
        <v>TEAM B.B.L. HERGNIES</v>
      </c>
      <c r="E536" t="str">
        <f>[7]A!$J813</f>
        <v>05999122326</v>
      </c>
      <c r="F536">
        <v>3</v>
      </c>
      <c r="G536" t="str">
        <f>VLOOKUP(C536,[7]A!$D$2:$H$1235,5,FALSE)</f>
        <v>Adulte Masculin 50/59 ans</v>
      </c>
      <c r="N536" s="14">
        <f>VLOOKUP(C536,Bilan!$B$4:$D$1469,3,FALSE)</f>
        <v>2294</v>
      </c>
      <c r="O536" s="14">
        <f t="shared" si="32"/>
        <v>682</v>
      </c>
      <c r="P536" s="50">
        <f>VLOOKUP(C536,Adultes!$C$2:$O$806,13,FALSE)</f>
        <v>682</v>
      </c>
      <c r="Q536" s="14">
        <f t="shared" si="33"/>
        <v>3</v>
      </c>
      <c r="R536" t="str">
        <f>VLOOKUP(C536,Adultes!$C$2:$P$806,14,FALSE)</f>
        <v>3</v>
      </c>
    </row>
    <row r="537" spans="1:18" x14ac:dyDescent="0.25">
      <c r="A537" s="7">
        <v>684</v>
      </c>
      <c r="B537">
        <v>2280</v>
      </c>
      <c r="C537" t="str">
        <f>[7]A!$D861</f>
        <v>RYCKEBUSCH CHRISTOPHE</v>
      </c>
      <c r="D537" t="str">
        <f>[7]A!$F861</f>
        <v>TEAM B.B.L. HERGNIES</v>
      </c>
      <c r="E537" t="str">
        <f>[7]A!$J861</f>
        <v>05999099575</v>
      </c>
      <c r="F537">
        <v>3</v>
      </c>
      <c r="G537" t="str">
        <f>VLOOKUP(C537,[7]A!$D$2:$H$1235,5,FALSE)</f>
        <v>Adulte Masculin 30/39 ans</v>
      </c>
      <c r="N537" s="14">
        <f>VLOOKUP(C537,Bilan!$B$4:$D$1469,3,FALSE)</f>
        <v>2280</v>
      </c>
      <c r="O537" s="14">
        <f t="shared" si="32"/>
        <v>684</v>
      </c>
      <c r="P537" s="50">
        <f>VLOOKUP(C537,Adultes!$C$2:$O$806,13,FALSE)</f>
        <v>684</v>
      </c>
      <c r="Q537" s="14">
        <f t="shared" si="33"/>
        <v>3</v>
      </c>
      <c r="R537" t="str">
        <f>VLOOKUP(C537,Adultes!$C$2:$P$806,14,FALSE)</f>
        <v>3</v>
      </c>
    </row>
    <row r="538" spans="1:18" x14ac:dyDescent="0.25">
      <c r="A538" s="7">
        <v>687</v>
      </c>
      <c r="B538">
        <v>144421</v>
      </c>
      <c r="C538" t="str">
        <f>[7]A!$D794</f>
        <v>PLANQUE LOÏC</v>
      </c>
      <c r="D538" t="str">
        <f>[7]A!$F794</f>
        <v>VELO CLUB ARMENTIERES</v>
      </c>
      <c r="E538" t="str">
        <f>[7]A!$J794</f>
        <v>05966155811</v>
      </c>
      <c r="F538">
        <v>3</v>
      </c>
      <c r="G538" t="str">
        <f>VLOOKUP(C538,[7]A!$D$2:$H$1235,5,FALSE)</f>
        <v>Adulte Masculin 30/39 ans</v>
      </c>
      <c r="N538" s="14">
        <f>VLOOKUP(C538,Bilan!$B$4:$D$1469,3,FALSE)</f>
        <v>144421</v>
      </c>
      <c r="O538" s="14">
        <f t="shared" si="32"/>
        <v>687</v>
      </c>
      <c r="P538" s="50">
        <f>VLOOKUP(C538,Adultes!$C$2:$O$806,13,FALSE)</f>
        <v>687</v>
      </c>
      <c r="Q538" s="14">
        <f t="shared" si="33"/>
        <v>3</v>
      </c>
      <c r="R538" t="str">
        <f>VLOOKUP(C538,Adultes!$C$2:$P$806,14,FALSE)</f>
        <v>3</v>
      </c>
    </row>
    <row r="539" spans="1:18" x14ac:dyDescent="0.25">
      <c r="A539" s="7">
        <v>688</v>
      </c>
      <c r="B539">
        <v>1310</v>
      </c>
      <c r="C539" t="str">
        <f>[7]A!$D312</f>
        <v>DENYS SEBASTIEN</v>
      </c>
      <c r="D539" t="str">
        <f>[7]A!$F312</f>
        <v>VELO CLUB ARMENTIERES</v>
      </c>
      <c r="E539" t="str">
        <f>[7]A!$J312</f>
        <v>05999057243</v>
      </c>
      <c r="F539">
        <v>3</v>
      </c>
      <c r="G539" t="str">
        <f>VLOOKUP(C539,[7]A!$D$2:$H$1235,5,FALSE)</f>
        <v>Adulte Masculin 40/49 ans</v>
      </c>
      <c r="N539" s="14">
        <f>VLOOKUP(C539,Bilan!$B$4:$D$1469,3,FALSE)</f>
        <v>1310</v>
      </c>
      <c r="O539" s="14">
        <f t="shared" si="32"/>
        <v>688</v>
      </c>
      <c r="P539" s="50">
        <f>VLOOKUP(C539,Adultes!$C$2:$O$806,13,FALSE)</f>
        <v>688</v>
      </c>
      <c r="Q539" s="14">
        <f t="shared" si="33"/>
        <v>3</v>
      </c>
      <c r="R539" t="str">
        <f>VLOOKUP(C539,Adultes!$C$2:$P$806,14,FALSE)</f>
        <v>3</v>
      </c>
    </row>
    <row r="540" spans="1:18" x14ac:dyDescent="0.25">
      <c r="A540" s="7">
        <v>690</v>
      </c>
      <c r="B540">
        <v>144322</v>
      </c>
      <c r="C540" t="str">
        <f>[7]A!$D78</f>
        <v>BOITEL SYLVAIN</v>
      </c>
      <c r="D540" t="str">
        <f>[7]A!$F78</f>
        <v>ASSOCIATION CYCLISTE D'ETROEUNGT</v>
      </c>
      <c r="E540" t="str">
        <f>[7]A!$J78</f>
        <v>05999012447</v>
      </c>
      <c r="F540">
        <v>3</v>
      </c>
      <c r="G540" t="str">
        <f>VLOOKUP(C540,[7]A!$D$2:$H$1235,5,FALSE)</f>
        <v>Adulte Masculin 20/29 ans</v>
      </c>
      <c r="J540" s="67">
        <v>1</v>
      </c>
      <c r="N540" s="14">
        <f>VLOOKUP(C540,Bilan!$B$4:$D$1469,3,FALSE)</f>
        <v>144322</v>
      </c>
      <c r="O540" s="14">
        <f t="shared" si="32"/>
        <v>690</v>
      </c>
      <c r="P540" s="50">
        <f>VLOOKUP(C540,Adultes!$C$2:$O$806,13,FALSE)</f>
        <v>690</v>
      </c>
      <c r="Q540" s="14">
        <f t="shared" si="33"/>
        <v>3</v>
      </c>
      <c r="R540" t="str">
        <f>VLOOKUP(C540,Adultes!$C$2:$P$806,14,FALSE)</f>
        <v>3</v>
      </c>
    </row>
    <row r="541" spans="1:18" x14ac:dyDescent="0.25">
      <c r="A541" s="7">
        <v>691</v>
      </c>
      <c r="B541">
        <v>144442</v>
      </c>
      <c r="C541" t="str">
        <f>[7]A!$D110</f>
        <v>BOUZERE FLORIAN</v>
      </c>
      <c r="D541" t="str">
        <f>[7]A!$F110</f>
        <v>ASSOCIATION CYCLISTE D'ETROEUNGT</v>
      </c>
      <c r="E541" t="str">
        <f>[7]A!$J110</f>
        <v>05999119328</v>
      </c>
      <c r="F541">
        <v>3</v>
      </c>
      <c r="G541" t="str">
        <f>VLOOKUP(C541,[7]A!$D$2:$H$1235,5,FALSE)</f>
        <v>Adulte Masculin 20/29 ans</v>
      </c>
      <c r="N541" s="14">
        <f>VLOOKUP(C541,Bilan!$B$4:$D$1469,3,FALSE)</f>
        <v>144442</v>
      </c>
      <c r="O541" s="14">
        <f t="shared" si="32"/>
        <v>691</v>
      </c>
      <c r="P541" s="50">
        <f>VLOOKUP(C541,Adultes!$C$2:$O$806,13,FALSE)</f>
        <v>691</v>
      </c>
      <c r="Q541" s="14">
        <f t="shared" si="33"/>
        <v>3</v>
      </c>
      <c r="R541" t="str">
        <f>VLOOKUP(C541,Adultes!$C$2:$P$806,14,FALSE)</f>
        <v>3</v>
      </c>
    </row>
    <row r="542" spans="1:18" x14ac:dyDescent="0.25">
      <c r="A542" s="7">
        <v>692</v>
      </c>
      <c r="B542">
        <v>144298</v>
      </c>
      <c r="C542" t="str">
        <f>[7]A!$D168</f>
        <v>CAZE LOIC</v>
      </c>
      <c r="D542" t="str">
        <f>[7]A!$F168</f>
        <v>ASSOCIATION CYCLISTE D'ETROEUNGT</v>
      </c>
      <c r="E542" t="str">
        <f>[7]A!$J168</f>
        <v>05999093833</v>
      </c>
      <c r="F542">
        <v>3</v>
      </c>
      <c r="G542" t="str">
        <f>VLOOKUP(C542,[7]A!$D$2:$H$1235,5,FALSE)</f>
        <v>Adulte Masculin 20/29 ans</v>
      </c>
      <c r="J542" s="67">
        <v>1</v>
      </c>
      <c r="N542" s="14">
        <f>VLOOKUP(C542,Bilan!$B$4:$D$1469,3,FALSE)</f>
        <v>144298</v>
      </c>
      <c r="O542" s="14">
        <f t="shared" si="32"/>
        <v>692</v>
      </c>
      <c r="P542" s="50">
        <f>VLOOKUP(C542,Adultes!$C$2:$O$806,13,FALSE)</f>
        <v>692</v>
      </c>
      <c r="Q542" s="14">
        <f t="shared" si="33"/>
        <v>3</v>
      </c>
      <c r="R542" t="str">
        <f>VLOOKUP(C542,Adultes!$C$2:$P$806,14,FALSE)</f>
        <v>3</v>
      </c>
    </row>
    <row r="543" spans="1:18" x14ac:dyDescent="0.25">
      <c r="A543" s="7">
        <v>693</v>
      </c>
      <c r="B543">
        <v>144430</v>
      </c>
      <c r="C543" t="str">
        <f>[7]A!$D332</f>
        <v>DEVAUX MICHAEL</v>
      </c>
      <c r="D543" t="str">
        <f>[7]A!$F332</f>
        <v>ASSOCIATION CYCLISTE D'ETROEUNGT</v>
      </c>
      <c r="E543" t="str">
        <f>[7]A!$J332</f>
        <v>05999119327</v>
      </c>
      <c r="F543">
        <v>3</v>
      </c>
      <c r="G543" t="str">
        <f>VLOOKUP(C543,[7]A!$D$2:$H$1235,5,FALSE)</f>
        <v>Adulte Masculin 40/49 ans</v>
      </c>
      <c r="J543" s="67">
        <v>1</v>
      </c>
      <c r="N543" s="14">
        <f>VLOOKUP(C543,Bilan!$B$4:$D$1469,3,FALSE)</f>
        <v>144430</v>
      </c>
      <c r="O543" s="14">
        <f t="shared" si="32"/>
        <v>693</v>
      </c>
      <c r="P543" s="50">
        <f>VLOOKUP(C543,Adultes!$C$2:$O$806,13,FALSE)</f>
        <v>693</v>
      </c>
      <c r="Q543" s="14">
        <f t="shared" si="33"/>
        <v>3</v>
      </c>
      <c r="R543" t="str">
        <f>VLOOKUP(C543,Adultes!$C$2:$P$806,14,FALSE)</f>
        <v>3</v>
      </c>
    </row>
    <row r="544" spans="1:18" x14ac:dyDescent="0.25">
      <c r="A544" s="7">
        <v>695</v>
      </c>
      <c r="B544">
        <v>144508</v>
      </c>
      <c r="C544" t="str">
        <f>[7]A!$D662</f>
        <v>LEVERS MAXIME</v>
      </c>
      <c r="D544" t="str">
        <f>[7]A!$F662</f>
        <v>ASSOCIATION CYCLISTE D'ETROEUNGT</v>
      </c>
      <c r="E544" t="str">
        <f>[7]A!$J662</f>
        <v>05999017487</v>
      </c>
      <c r="F544">
        <v>3</v>
      </c>
      <c r="G544" t="str">
        <f>VLOOKUP(C544,[7]A!$D$2:$H$1235,5,FALSE)</f>
        <v>Adulte Masculin 20/29 ans</v>
      </c>
      <c r="N544" s="14">
        <f>VLOOKUP(C544,Bilan!$B$4:$D$1469,3,FALSE)</f>
        <v>144508</v>
      </c>
      <c r="O544" s="14">
        <f t="shared" si="32"/>
        <v>695</v>
      </c>
      <c r="P544" s="50">
        <f>VLOOKUP(C544,Adultes!$C$2:$O$806,13,FALSE)</f>
        <v>695</v>
      </c>
      <c r="Q544" s="14">
        <f t="shared" si="33"/>
        <v>3</v>
      </c>
      <c r="R544" t="str">
        <f>VLOOKUP(C544,Adultes!$C$2:$P$806,14,FALSE)</f>
        <v>3</v>
      </c>
    </row>
    <row r="545" spans="1:18" x14ac:dyDescent="0.25">
      <c r="A545" s="7">
        <v>696</v>
      </c>
      <c r="B545">
        <v>144583</v>
      </c>
      <c r="C545" t="str">
        <f>[7]A!$D704</f>
        <v>MASCLET JACKY</v>
      </c>
      <c r="D545" t="str">
        <f>[7]A!$F704</f>
        <v>ASSOCIATION CYCLISTE D'ETROEUNGT</v>
      </c>
      <c r="E545" t="str">
        <f>[7]A!$J704</f>
        <v>05999097967</v>
      </c>
      <c r="F545">
        <v>3</v>
      </c>
      <c r="G545" t="str">
        <f>VLOOKUP(C545,[7]A!$D$2:$H$1235,5,FALSE)</f>
        <v>Adulte Masculin 40/49 ans</v>
      </c>
      <c r="N545" s="14" t="str">
        <f>VLOOKUP(C545,Bilan!$B$4:$D$1469,3,FALSE)</f>
        <v xml:space="preserve"> </v>
      </c>
      <c r="O545" s="14">
        <f t="shared" si="32"/>
        <v>696</v>
      </c>
      <c r="P545" s="50">
        <f>VLOOKUP(C545,Adultes!$C$2:$O$806,13,FALSE)</f>
        <v>696</v>
      </c>
      <c r="Q545" s="14">
        <f t="shared" si="33"/>
        <v>3</v>
      </c>
      <c r="R545" t="str">
        <f>VLOOKUP(C545,Adultes!$C$2:$P$806,14,FALSE)</f>
        <v>3</v>
      </c>
    </row>
    <row r="546" spans="1:18" x14ac:dyDescent="0.25">
      <c r="A546" s="7">
        <v>698</v>
      </c>
      <c r="B546">
        <v>2907</v>
      </c>
      <c r="C546" t="str">
        <f>[7]A!$D591</f>
        <v>LARGEAU FREDERIC</v>
      </c>
      <c r="D546" t="str">
        <f>[7]A!$F591</f>
        <v>SAULZOIR MONTRECOURT CYCLING CLUB</v>
      </c>
      <c r="E546" t="str">
        <f>[7]A!$J591</f>
        <v>05999059500</v>
      </c>
      <c r="F546">
        <v>3</v>
      </c>
      <c r="G546" t="str">
        <f>VLOOKUP(C546,[7]A!$D$2:$H$1235,5,FALSE)</f>
        <v>Adulte Masculin 50/59 ans</v>
      </c>
      <c r="J546" s="67">
        <v>1</v>
      </c>
      <c r="N546" s="14">
        <f>VLOOKUP(C546,Bilan!$B$4:$D$1469,3,FALSE)</f>
        <v>2907</v>
      </c>
      <c r="O546" s="14">
        <f t="shared" si="32"/>
        <v>698</v>
      </c>
      <c r="P546" s="50">
        <f>VLOOKUP(C546,Adultes!$C$2:$O$806,13,FALSE)</f>
        <v>698</v>
      </c>
      <c r="Q546" s="14">
        <f t="shared" si="33"/>
        <v>3</v>
      </c>
      <c r="R546" t="str">
        <f>VLOOKUP(C546,Adultes!$C$2:$P$806,14,FALSE)</f>
        <v>3</v>
      </c>
    </row>
    <row r="547" spans="1:18" x14ac:dyDescent="0.25">
      <c r="A547" s="7">
        <v>700</v>
      </c>
      <c r="B547">
        <v>144327</v>
      </c>
      <c r="C547" t="str">
        <f>[7]A!$D567</f>
        <v>LABORIE CHARLIE</v>
      </c>
      <c r="D547" t="str">
        <f>[7]A!$F567</f>
        <v>VELO CLUB SOLESMES</v>
      </c>
      <c r="E547" t="str">
        <f>[7]A!$J567</f>
        <v>05999119957</v>
      </c>
      <c r="F547">
        <v>3</v>
      </c>
      <c r="G547" t="str">
        <f>VLOOKUP(C547,[7]A!$D$2:$H$1235,5,FALSE)</f>
        <v>Adulte Masculin 40/49 ans</v>
      </c>
      <c r="J547" s="67">
        <v>1</v>
      </c>
      <c r="N547" s="14">
        <f>VLOOKUP(C547,Bilan!$B$4:$D$1469,3,FALSE)</f>
        <v>144327</v>
      </c>
      <c r="O547" s="14">
        <f t="shared" si="32"/>
        <v>700</v>
      </c>
      <c r="P547" s="50">
        <f>VLOOKUP(C547,Adultes!$C$2:$O$806,13,FALSE)</f>
        <v>700</v>
      </c>
      <c r="Q547" s="14">
        <f t="shared" si="33"/>
        <v>3</v>
      </c>
      <c r="R547" t="str">
        <f>VLOOKUP(C547,Adultes!$C$2:$P$806,14,FALSE)</f>
        <v>3</v>
      </c>
    </row>
    <row r="548" spans="1:18" x14ac:dyDescent="0.25">
      <c r="A548" s="7">
        <v>701</v>
      </c>
      <c r="B548">
        <v>144492</v>
      </c>
      <c r="C548" t="str">
        <f>[7]A!$D851</f>
        <v>ROLAND ROMUALD</v>
      </c>
      <c r="D548" t="str">
        <f>[7]A!$F851</f>
        <v>VELO CLUB SOLESMES</v>
      </c>
      <c r="E548" t="str">
        <f>[7]A!$J851</f>
        <v>05996217363</v>
      </c>
      <c r="F548">
        <v>3</v>
      </c>
      <c r="G548" t="str">
        <f>VLOOKUP(C548,[7]A!$D$2:$H$1235,5,FALSE)</f>
        <v>Adulte Masculin 30/39 ans</v>
      </c>
      <c r="N548" s="14">
        <f>VLOOKUP(C548,Bilan!$B$4:$D$1469,3,FALSE)</f>
        <v>144492</v>
      </c>
      <c r="O548" s="14">
        <f t="shared" si="32"/>
        <v>701</v>
      </c>
      <c r="P548" s="50">
        <f>VLOOKUP(C548,Adultes!$C$2:$O$806,13,FALSE)</f>
        <v>701</v>
      </c>
      <c r="Q548" s="14">
        <f t="shared" si="33"/>
        <v>3</v>
      </c>
      <c r="R548" t="str">
        <f>VLOOKUP(C548,Adultes!$C$2:$P$806,14,FALSE)</f>
        <v>3</v>
      </c>
    </row>
    <row r="549" spans="1:18" x14ac:dyDescent="0.25">
      <c r="A549" s="7">
        <v>702</v>
      </c>
      <c r="B549">
        <v>144440</v>
      </c>
      <c r="C549" t="str">
        <f>[7]A!$D455</f>
        <v>GARD DENIS</v>
      </c>
      <c r="D549" t="str">
        <f>[7]A!$F455</f>
        <v>VELO CLUB SOLESMES</v>
      </c>
      <c r="E549" t="str">
        <f>[7]A!$J455</f>
        <v>05999119956</v>
      </c>
      <c r="F549">
        <v>3</v>
      </c>
      <c r="G549" t="str">
        <f>VLOOKUP(C549,[7]A!$D$2:$H$1235,5,FALSE)</f>
        <v>Adulte Masculin 50/59 ans</v>
      </c>
      <c r="J549" s="67">
        <v>1</v>
      </c>
      <c r="N549" s="14">
        <f>VLOOKUP(C549,Bilan!$B$4:$D$1469,3,FALSE)</f>
        <v>144440</v>
      </c>
      <c r="O549" s="14">
        <f t="shared" si="32"/>
        <v>702</v>
      </c>
      <c r="P549" s="50">
        <f>VLOOKUP(C549,Adultes!$C$2:$O$806,13,FALSE)</f>
        <v>702</v>
      </c>
      <c r="Q549" s="14">
        <f t="shared" si="33"/>
        <v>3</v>
      </c>
      <c r="R549" t="str">
        <f>VLOOKUP(C549,Adultes!$C$2:$P$806,14,FALSE)</f>
        <v>3</v>
      </c>
    </row>
    <row r="550" spans="1:18" x14ac:dyDescent="0.25">
      <c r="A550" s="7">
        <v>705</v>
      </c>
      <c r="B550">
        <v>144423</v>
      </c>
      <c r="C550" t="str">
        <f>[7]A!$D67</f>
        <v>BISIAUX YOHANN</v>
      </c>
      <c r="D550" t="str">
        <f>[7]A!$F67</f>
        <v>ETOILE CYCLISTE LIEU ST AMAND</v>
      </c>
      <c r="E550" t="str">
        <f>[7]A!$J67</f>
        <v>05999111388</v>
      </c>
      <c r="F550">
        <v>3</v>
      </c>
      <c r="G550" t="str">
        <f>VLOOKUP(C550,[7]A!$D$2:$H$1235,5,FALSE)</f>
        <v>Adulte Masculin 40/49 ans</v>
      </c>
      <c r="N550" s="14">
        <f>VLOOKUP(C550,Bilan!$B$4:$D$1469,3,FALSE)</f>
        <v>144423</v>
      </c>
      <c r="O550" s="14">
        <f t="shared" si="32"/>
        <v>705</v>
      </c>
      <c r="P550" s="50">
        <f>VLOOKUP(C550,Adultes!$C$2:$O$806,13,FALSE)</f>
        <v>705</v>
      </c>
      <c r="Q550" s="14">
        <f t="shared" si="33"/>
        <v>3</v>
      </c>
      <c r="R550" t="str">
        <f>VLOOKUP(C550,Adultes!$C$2:$P$806,14,FALSE)</f>
        <v>3</v>
      </c>
    </row>
    <row r="551" spans="1:18" x14ac:dyDescent="0.25">
      <c r="A551" s="7">
        <v>706</v>
      </c>
      <c r="B551">
        <v>7021</v>
      </c>
      <c r="C551" t="s">
        <v>3634</v>
      </c>
      <c r="D551" t="s">
        <v>62</v>
      </c>
      <c r="E551">
        <v>5999128011</v>
      </c>
      <c r="F551">
        <v>3</v>
      </c>
      <c r="N551" s="14">
        <f>VLOOKUP(C551,Bilan!$B$4:$D$1469,3,FALSE)</f>
        <v>7021</v>
      </c>
      <c r="O551" s="14">
        <f>A551</f>
        <v>706</v>
      </c>
      <c r="P551" s="50" t="e">
        <f>VLOOKUP(C551,Adultes!$C$2:$O$806,13,FALSE)</f>
        <v>#N/A</v>
      </c>
      <c r="Q551" s="14">
        <f t="shared" si="33"/>
        <v>3</v>
      </c>
    </row>
    <row r="552" spans="1:18" x14ac:dyDescent="0.25">
      <c r="A552" s="7">
        <v>707</v>
      </c>
      <c r="B552">
        <v>144463</v>
      </c>
      <c r="C552" t="str">
        <f>[7]A!$D199</f>
        <v>CONTESSE FREDERIC</v>
      </c>
      <c r="D552" t="str">
        <f>[7]A!$F199</f>
        <v>UNION VELOCIPEDIQUE FOURMISIENNE</v>
      </c>
      <c r="E552" t="str">
        <f>[7]A!$J199</f>
        <v>05999068416</v>
      </c>
      <c r="F552">
        <v>3</v>
      </c>
      <c r="G552" t="str">
        <f>VLOOKUP(C552,[7]A!$D$2:$H$1235,5,FALSE)</f>
        <v>Adulte Masculin 50/59 ans</v>
      </c>
      <c r="J552" s="67">
        <v>1</v>
      </c>
      <c r="N552" s="14">
        <f>VLOOKUP(C552,Bilan!$B$4:$D$1469,3,FALSE)</f>
        <v>144463</v>
      </c>
      <c r="O552" s="14">
        <f t="shared" si="32"/>
        <v>707</v>
      </c>
      <c r="P552" s="50">
        <f>VLOOKUP(C552,Adultes!$C$2:$O$806,13,FALSE)</f>
        <v>707</v>
      </c>
      <c r="Q552" s="14">
        <f t="shared" si="33"/>
        <v>3</v>
      </c>
      <c r="R552" t="str">
        <f>VLOOKUP(C552,Adultes!$C$2:$P$806,14,FALSE)</f>
        <v>3</v>
      </c>
    </row>
    <row r="553" spans="1:18" x14ac:dyDescent="0.25">
      <c r="A553" s="7">
        <v>708</v>
      </c>
      <c r="B553">
        <v>3995</v>
      </c>
      <c r="C553" t="str">
        <f>[7]A!$D383</f>
        <v>DUFOUR SYLVAIN</v>
      </c>
      <c r="D553" t="str">
        <f>[7]A!$F383</f>
        <v>VELO CLUB UNION HALLUIN</v>
      </c>
      <c r="E553" t="str">
        <f>[7]A!$J383</f>
        <v>05999025196</v>
      </c>
      <c r="F553">
        <v>3</v>
      </c>
      <c r="G553" t="str">
        <f>VLOOKUP(C553,[7]A!$D$2:$H$1235,5,FALSE)</f>
        <v>Adulte Masculin 40/49 ans</v>
      </c>
      <c r="N553" s="14">
        <f>VLOOKUP(C553,Bilan!$B$4:$D$1469,3,FALSE)</f>
        <v>3995</v>
      </c>
      <c r="O553" s="14">
        <f t="shared" si="32"/>
        <v>708</v>
      </c>
      <c r="P553" s="50">
        <f>VLOOKUP(C553,Adultes!$C$2:$O$806,13,FALSE)</f>
        <v>708</v>
      </c>
      <c r="Q553" s="14">
        <f t="shared" si="33"/>
        <v>3</v>
      </c>
      <c r="R553" t="str">
        <f>VLOOKUP(C553,Adultes!$C$2:$P$806,14,FALSE)</f>
        <v>3</v>
      </c>
    </row>
    <row r="554" spans="1:18" x14ac:dyDescent="0.25">
      <c r="A554" s="7">
        <v>709</v>
      </c>
      <c r="B554">
        <v>3136</v>
      </c>
      <c r="C554" t="str">
        <f>[7]A!$D386</f>
        <v>DUJARDIN LAURENT</v>
      </c>
      <c r="D554" t="str">
        <f>[7]A!$F386</f>
        <v>VELO CLUB UNION HALLUIN</v>
      </c>
      <c r="E554" t="str">
        <f>[7]A!$J386</f>
        <v>05994064243</v>
      </c>
      <c r="F554">
        <v>3</v>
      </c>
      <c r="G554" t="str">
        <f>VLOOKUP(C554,[7]A!$D$2:$H$1235,5,FALSE)</f>
        <v>Adulte Masculin 50/59 ans</v>
      </c>
      <c r="J554" s="67">
        <v>1</v>
      </c>
      <c r="N554" s="14">
        <f>VLOOKUP(C554,Bilan!$B$4:$D$1469,3,FALSE)</f>
        <v>3136</v>
      </c>
      <c r="O554" s="14">
        <f t="shared" si="32"/>
        <v>709</v>
      </c>
      <c r="P554" s="50">
        <f>VLOOKUP(C554,Adultes!$C$2:$O$806,13,FALSE)</f>
        <v>709</v>
      </c>
      <c r="Q554" s="14">
        <f t="shared" si="33"/>
        <v>3</v>
      </c>
      <c r="R554" t="str">
        <f>VLOOKUP(C554,Adultes!$C$2:$P$806,14,FALSE)</f>
        <v>3</v>
      </c>
    </row>
    <row r="555" spans="1:18" x14ac:dyDescent="0.25">
      <c r="A555" s="7">
        <v>710</v>
      </c>
      <c r="B555">
        <v>3144</v>
      </c>
      <c r="C555" t="str">
        <f>[7]A!$D687</f>
        <v>MARCHANDISE PATRICE</v>
      </c>
      <c r="D555" t="str">
        <f>[7]A!$F687</f>
        <v>VELO CLUB UNION HALLUIN</v>
      </c>
      <c r="E555" t="str">
        <f>[7]A!$J687</f>
        <v>05999111919</v>
      </c>
      <c r="F555">
        <v>3</v>
      </c>
      <c r="G555" t="str">
        <f>VLOOKUP(C555,[7]A!$D$2:$H$1235,5,FALSE)</f>
        <v>Adulte Masculin 50/59 ans</v>
      </c>
      <c r="J555" s="67">
        <v>1</v>
      </c>
      <c r="N555" s="14">
        <f>VLOOKUP(C555,Bilan!$B$4:$D$1469,3,FALSE)</f>
        <v>3144</v>
      </c>
      <c r="O555" s="14">
        <f t="shared" si="32"/>
        <v>710</v>
      </c>
      <c r="P555" s="50">
        <f>VLOOKUP(C555,Adultes!$C$2:$O$806,13,FALSE)</f>
        <v>710</v>
      </c>
      <c r="Q555" s="14">
        <f t="shared" si="33"/>
        <v>3</v>
      </c>
      <c r="R555" t="str">
        <f>VLOOKUP(C555,Adultes!$C$2:$P$806,14,FALSE)</f>
        <v>3</v>
      </c>
    </row>
    <row r="556" spans="1:18" x14ac:dyDescent="0.25">
      <c r="A556" s="7">
        <v>711</v>
      </c>
      <c r="B556">
        <v>144554</v>
      </c>
      <c r="C556" t="s">
        <v>741</v>
      </c>
      <c r="D556" t="s">
        <v>39</v>
      </c>
      <c r="F556">
        <v>3</v>
      </c>
      <c r="N556" s="14">
        <f>VLOOKUP(C556,Bilan!$B$4:$D$1469,3,FALSE)</f>
        <v>144554</v>
      </c>
      <c r="O556" s="14">
        <f>A556</f>
        <v>711</v>
      </c>
      <c r="P556" s="50">
        <f>VLOOKUP(C556,Adultes!$C$2:$O$806,13,FALSE)</f>
        <v>646</v>
      </c>
      <c r="Q556" s="14">
        <f t="shared" si="33"/>
        <v>3</v>
      </c>
    </row>
    <row r="557" spans="1:18" x14ac:dyDescent="0.25">
      <c r="A557" s="97">
        <v>712</v>
      </c>
      <c r="B557">
        <v>4359</v>
      </c>
      <c r="C557" t="s">
        <v>986</v>
      </c>
      <c r="D557" t="s">
        <v>62</v>
      </c>
      <c r="F557">
        <v>3</v>
      </c>
      <c r="N557" s="14">
        <f>VLOOKUP(C557,Bilan!$B$4:$D$1469,3,FALSE)</f>
        <v>4359</v>
      </c>
      <c r="O557" s="14">
        <f>A557</f>
        <v>712</v>
      </c>
      <c r="P557" s="50" t="e">
        <f>VLOOKUP(C557,Adultes!$C$2:$O$806,13,FALSE)</f>
        <v>#N/A</v>
      </c>
      <c r="Q557" s="14">
        <f t="shared" si="33"/>
        <v>3</v>
      </c>
    </row>
    <row r="558" spans="1:18" x14ac:dyDescent="0.25">
      <c r="A558" s="7">
        <v>716</v>
      </c>
      <c r="B558">
        <v>3049</v>
      </c>
      <c r="C558" t="str">
        <f>[7]A!$D744</f>
        <v>MORENVAL BERTRAND</v>
      </c>
      <c r="D558" t="str">
        <f>[7]A!$F744</f>
        <v>UNION SPORTIVE SAINT ANDRE</v>
      </c>
      <c r="E558" t="str">
        <f>[7]A!$J744</f>
        <v>05999086375</v>
      </c>
      <c r="F558">
        <v>3</v>
      </c>
      <c r="G558" t="str">
        <f>VLOOKUP(C558,[7]A!$D$2:$H$1235,5,FALSE)</f>
        <v>Adulte Masculin 50/59 ans</v>
      </c>
      <c r="N558" s="14">
        <f>VLOOKUP(C558,Bilan!$B$4:$D$1469,3,FALSE)</f>
        <v>3049</v>
      </c>
      <c r="O558" s="14">
        <f t="shared" si="32"/>
        <v>716</v>
      </c>
      <c r="P558" s="50">
        <f>VLOOKUP(C558,Adultes!$C$2:$O$806,13,FALSE)</f>
        <v>716</v>
      </c>
      <c r="Q558" s="14">
        <f t="shared" si="33"/>
        <v>3</v>
      </c>
      <c r="R558" t="str">
        <f>VLOOKUP(C558,Adultes!$C$2:$P$806,14,FALSE)</f>
        <v>3</v>
      </c>
    </row>
    <row r="559" spans="1:18" x14ac:dyDescent="0.25">
      <c r="A559" s="7">
        <v>717</v>
      </c>
      <c r="B559">
        <v>2882</v>
      </c>
      <c r="C559" t="str">
        <f>[7]A!$D68</f>
        <v>BLAMPAIN VICTORIEN</v>
      </c>
      <c r="D559" t="str">
        <f>[7]A!$F68</f>
        <v>U.C. CAPELLOISE FOURMIES</v>
      </c>
      <c r="E559" t="str">
        <f>[7]A!$J68</f>
        <v>05996224018</v>
      </c>
      <c r="F559">
        <v>3</v>
      </c>
      <c r="G559" t="str">
        <f>VLOOKUP(C559,[7]A!$D$2:$H$1235,5,FALSE)</f>
        <v>Adulte Masculin 20/29 ans</v>
      </c>
      <c r="N559" s="14">
        <f>VLOOKUP(C559,Bilan!$B$4:$D$1469,3,FALSE)</f>
        <v>2882</v>
      </c>
      <c r="O559" s="14">
        <f t="shared" si="32"/>
        <v>717</v>
      </c>
      <c r="P559" s="50">
        <f>VLOOKUP(C559,Adultes!$C$2:$O$806,13,FALSE)</f>
        <v>717</v>
      </c>
      <c r="Q559" s="14">
        <f t="shared" si="33"/>
        <v>3</v>
      </c>
      <c r="R559" t="str">
        <f>VLOOKUP(C559,Adultes!$C$2:$P$806,14,FALSE)</f>
        <v>3</v>
      </c>
    </row>
    <row r="560" spans="1:18" x14ac:dyDescent="0.25">
      <c r="A560" s="7">
        <v>718</v>
      </c>
      <c r="B560">
        <v>3119</v>
      </c>
      <c r="C560" t="str">
        <f>[7]A!$D603</f>
        <v>LECERF OLIVIER</v>
      </c>
      <c r="D560" t="str">
        <f>[7]A!$F603</f>
        <v>U.C. CAPELLOISE FOURMIES</v>
      </c>
      <c r="E560" t="str">
        <f>[7]A!$J603</f>
        <v>05996226623</v>
      </c>
      <c r="F560">
        <v>3</v>
      </c>
      <c r="G560" t="str">
        <f>VLOOKUP(C560,[7]A!$D$2:$H$1235,5,FALSE)</f>
        <v>Adulte Masculin 50/59 ans</v>
      </c>
      <c r="N560" s="14">
        <f>VLOOKUP(C560,Bilan!$B$4:$D$1469,3,FALSE)</f>
        <v>3119</v>
      </c>
      <c r="O560" s="14">
        <f t="shared" si="32"/>
        <v>718</v>
      </c>
      <c r="P560" s="50">
        <f>VLOOKUP(C560,Adultes!$C$2:$O$806,13,FALSE)</f>
        <v>718</v>
      </c>
      <c r="Q560" s="14">
        <f t="shared" si="33"/>
        <v>3</v>
      </c>
      <c r="R560" t="str">
        <f>VLOOKUP(C560,Adultes!$C$2:$P$806,14,FALSE)</f>
        <v>3</v>
      </c>
    </row>
    <row r="561" spans="1:18" x14ac:dyDescent="0.25">
      <c r="A561" s="7">
        <v>719</v>
      </c>
      <c r="B561">
        <v>3121</v>
      </c>
      <c r="C561" t="str">
        <f>[7]A!$D863</f>
        <v>SAGUEZ NICOLA</v>
      </c>
      <c r="D561" t="str">
        <f>[7]A!$F863</f>
        <v>UNION SPORTIVE VALENCIENNES MARLY</v>
      </c>
      <c r="E561" t="str">
        <f>[7]A!$J863</f>
        <v>05999124151</v>
      </c>
      <c r="F561">
        <v>3</v>
      </c>
      <c r="G561" t="str">
        <f>VLOOKUP(C561,[7]A!$D$2:$H$1235,5,FALSE)</f>
        <v>Adulte Masculin 17/19 ans</v>
      </c>
      <c r="N561" s="14">
        <f>VLOOKUP(C561,Bilan!$B$4:$D$1469,3,FALSE)</f>
        <v>3121</v>
      </c>
      <c r="O561" s="14">
        <f t="shared" si="32"/>
        <v>719</v>
      </c>
      <c r="P561" s="50">
        <f>VLOOKUP(C561,Adultes!$C$2:$O$806,13,FALSE)</f>
        <v>719</v>
      </c>
      <c r="Q561" s="14">
        <f t="shared" si="33"/>
        <v>3</v>
      </c>
      <c r="R561" t="e">
        <f>VLOOKUP(C561,Adultes!$C$2:$P$806,14,FALSE)</f>
        <v>#N/A</v>
      </c>
    </row>
    <row r="562" spans="1:18" x14ac:dyDescent="0.25">
      <c r="A562" s="7">
        <v>721</v>
      </c>
      <c r="B562">
        <v>144385</v>
      </c>
      <c r="C562" t="str">
        <f>[7]A!$D111</f>
        <v>BOUZIN BENJAMIN</v>
      </c>
      <c r="D562" t="str">
        <f>[7]A!$F111</f>
        <v>ASSOCIATION CYCLISTE D'ETROEUNGT</v>
      </c>
      <c r="E562" t="str">
        <f>[7]A!$J111</f>
        <v>05999085562</v>
      </c>
      <c r="F562">
        <v>3</v>
      </c>
      <c r="G562" t="str">
        <f>VLOOKUP(C562,[7]A!$D$2:$H$1235,5,FALSE)</f>
        <v>Adulte Masculin 17/19 ans</v>
      </c>
      <c r="J562" s="67">
        <v>1</v>
      </c>
      <c r="N562" s="14">
        <f>VLOOKUP(C562,Bilan!$B$4:$D$1469,3,FALSE)</f>
        <v>144385</v>
      </c>
      <c r="O562" s="14">
        <f t="shared" si="32"/>
        <v>721</v>
      </c>
      <c r="P562" s="50">
        <f>VLOOKUP(C562,Adultes!$C$2:$O$806,13,FALSE)</f>
        <v>721</v>
      </c>
      <c r="Q562" s="14">
        <f t="shared" si="33"/>
        <v>3</v>
      </c>
      <c r="R562" t="str">
        <f>VLOOKUP(C562,Adultes!$C$2:$P$806,14,FALSE)</f>
        <v>3</v>
      </c>
    </row>
    <row r="563" spans="1:18" x14ac:dyDescent="0.25">
      <c r="A563" s="7">
        <v>722</v>
      </c>
      <c r="B563">
        <v>2591</v>
      </c>
      <c r="C563" t="str">
        <f>[7]A!$D594</f>
        <v>LE GAL SAMUEL</v>
      </c>
      <c r="D563" t="str">
        <f>[7]A!$F594</f>
        <v>UNION CYCLISTE WATTIGNIES</v>
      </c>
      <c r="E563" t="str">
        <f>[7]A!$J594</f>
        <v>05999118961</v>
      </c>
      <c r="F563">
        <v>3</v>
      </c>
      <c r="G563" t="str">
        <f>VLOOKUP(C563,[7]A!$D$2:$H$1235,5,FALSE)</f>
        <v>Adulte Masculin 30/39 ans</v>
      </c>
      <c r="N563" s="14">
        <f>VLOOKUP(C563,Bilan!$B$4:$D$1469,3,FALSE)</f>
        <v>2591</v>
      </c>
      <c r="O563" s="79">
        <f t="shared" si="32"/>
        <v>722</v>
      </c>
      <c r="P563" s="50">
        <f>VLOOKUP(C563,Adultes!$C$2:$O$806,13,FALSE)</f>
        <v>722</v>
      </c>
      <c r="Q563" s="14">
        <f t="shared" si="33"/>
        <v>3</v>
      </c>
      <c r="R563" t="str">
        <f>VLOOKUP(C563,Adultes!$C$2:$P$806,14,FALSE)</f>
        <v>3</v>
      </c>
    </row>
    <row r="564" spans="1:18" x14ac:dyDescent="0.25">
      <c r="A564" s="7">
        <v>723</v>
      </c>
      <c r="B564">
        <v>3116</v>
      </c>
      <c r="C564" t="str">
        <f>[7]A!$D412</f>
        <v>EVRARD JEREMY</v>
      </c>
      <c r="D564" t="str">
        <f>[7]A!$F412</f>
        <v>TEAM PEVELE CAREMBAULT CYCLISME</v>
      </c>
      <c r="E564" t="str">
        <f>[7]A!$J412</f>
        <v>05999113181</v>
      </c>
      <c r="F564">
        <v>3</v>
      </c>
      <c r="G564" t="str">
        <f>VLOOKUP(C564,[7]A!$D$2:$H$1235,5,FALSE)</f>
        <v>Adulte Masculin 30/39 ans</v>
      </c>
      <c r="J564" s="67">
        <v>1</v>
      </c>
      <c r="N564" s="14">
        <f>VLOOKUP(C564,Bilan!$B$4:$D$1469,3,FALSE)</f>
        <v>3116</v>
      </c>
      <c r="O564" s="14">
        <f t="shared" si="32"/>
        <v>723</v>
      </c>
      <c r="P564" s="50">
        <f>VLOOKUP(C564,Adultes!$C$2:$O$806,13,FALSE)</f>
        <v>723</v>
      </c>
      <c r="Q564" s="14">
        <f t="shared" si="33"/>
        <v>3</v>
      </c>
      <c r="R564" t="str">
        <f>VLOOKUP(C564,Adultes!$C$2:$P$806,14,FALSE)</f>
        <v>3</v>
      </c>
    </row>
    <row r="565" spans="1:18" x14ac:dyDescent="0.25">
      <c r="A565" s="7">
        <v>724</v>
      </c>
      <c r="B565">
        <v>3109</v>
      </c>
      <c r="C565" t="str">
        <f>[7]A!$D671</f>
        <v>LOGEZ GUILLAUME</v>
      </c>
      <c r="D565" t="str">
        <f>[7]A!$F671</f>
        <v>TEAM PEVELE CAREMBAULT CYCLISME</v>
      </c>
      <c r="E565" t="str">
        <f>[7]A!$J671</f>
        <v>05999113182</v>
      </c>
      <c r="F565">
        <v>3</v>
      </c>
      <c r="G565" t="str">
        <f>VLOOKUP(C565,[7]A!$D$2:$H$1235,5,FALSE)</f>
        <v>Adulte Masculin 30/39 ans</v>
      </c>
      <c r="J565" s="67">
        <v>1</v>
      </c>
      <c r="N565" s="14">
        <f>VLOOKUP(C565,Bilan!$B$4:$D$1469,3,FALSE)</f>
        <v>3109</v>
      </c>
      <c r="O565" s="14">
        <f t="shared" si="32"/>
        <v>724</v>
      </c>
      <c r="P565" s="50">
        <f>VLOOKUP(C565,Adultes!$C$2:$O$806,13,FALSE)</f>
        <v>724</v>
      </c>
      <c r="Q565" s="14">
        <f t="shared" si="33"/>
        <v>3</v>
      </c>
      <c r="R565" t="str">
        <f>VLOOKUP(C565,Adultes!$C$2:$P$806,14,FALSE)</f>
        <v>3</v>
      </c>
    </row>
    <row r="566" spans="1:18" x14ac:dyDescent="0.25">
      <c r="A566" s="7">
        <v>727</v>
      </c>
      <c r="B566">
        <v>4349</v>
      </c>
      <c r="C566" t="str">
        <f>[7]A!$D664</f>
        <v>LIENAUX YVES</v>
      </c>
      <c r="D566" t="str">
        <f>[7]A!$F664</f>
        <v>ASSOCIATION SPORTIVE VELOCIPEDIQUE LA LONGUEVILLE</v>
      </c>
      <c r="E566" t="str">
        <f>[7]A!$J664</f>
        <v>05999107337</v>
      </c>
      <c r="F566">
        <v>3</v>
      </c>
      <c r="G566" t="str">
        <f>VLOOKUP(C566,[7]A!$D$2:$H$1235,5,FALSE)</f>
        <v>Adulte Masculin 50/59 ans</v>
      </c>
      <c r="J566" s="67">
        <v>1</v>
      </c>
      <c r="N566" s="14">
        <f>VLOOKUP(C566,Bilan!$B$4:$D$1469,3,FALSE)</f>
        <v>4349</v>
      </c>
      <c r="O566" s="14">
        <f t="shared" si="32"/>
        <v>727</v>
      </c>
      <c r="P566" s="50">
        <f>VLOOKUP(C566,Adultes!$C$2:$O$806,13,FALSE)</f>
        <v>727</v>
      </c>
      <c r="Q566" s="14">
        <f t="shared" si="33"/>
        <v>3</v>
      </c>
      <c r="R566" t="str">
        <f>VLOOKUP(C566,Adultes!$C$2:$P$806,14,FALSE)</f>
        <v>3</v>
      </c>
    </row>
    <row r="567" spans="1:18" x14ac:dyDescent="0.25">
      <c r="A567" s="7">
        <v>728</v>
      </c>
      <c r="B567">
        <v>4350</v>
      </c>
      <c r="C567" t="str">
        <f>[7]A!$D258</f>
        <v>DECRUCQ ROMUALD</v>
      </c>
      <c r="D567" t="str">
        <f>[7]A!$F258</f>
        <v>UNION VELOCIPEDIQUE FOURMISIENNE</v>
      </c>
      <c r="E567" t="str">
        <f>[7]A!$J258</f>
        <v>05999064206</v>
      </c>
      <c r="F567">
        <v>3</v>
      </c>
      <c r="G567" t="str">
        <f>VLOOKUP(C567,[7]A!$D$2:$H$1235,5,FALSE)</f>
        <v>Adulte Masculin 40/49 ans</v>
      </c>
      <c r="J567" s="67">
        <v>1</v>
      </c>
      <c r="N567" s="14">
        <f>VLOOKUP(C567,Bilan!$B$4:$D$1469,3,FALSE)</f>
        <v>4350</v>
      </c>
      <c r="O567" s="14">
        <f t="shared" si="32"/>
        <v>728</v>
      </c>
      <c r="P567" s="50">
        <f>VLOOKUP(C567,Adultes!$C$2:$O$806,13,FALSE)</f>
        <v>728</v>
      </c>
      <c r="Q567" s="14">
        <f t="shared" si="33"/>
        <v>3</v>
      </c>
      <c r="R567" t="str">
        <f>VLOOKUP(C567,Adultes!$C$2:$P$806,14,FALSE)</f>
        <v>3</v>
      </c>
    </row>
    <row r="568" spans="1:18" x14ac:dyDescent="0.25">
      <c r="A568" s="7">
        <v>729</v>
      </c>
      <c r="B568">
        <v>4303</v>
      </c>
      <c r="C568" t="str">
        <f>[7]A!$D1103</f>
        <v>LEMAIRE ANTHONY</v>
      </c>
      <c r="D568" t="str">
        <f>[7]A!$F1103</f>
        <v>BAPAUME CLUB CYCLISTE</v>
      </c>
      <c r="E568" t="str">
        <f>[7]A!$J1103</f>
        <v>06297037068</v>
      </c>
      <c r="F568">
        <v>3</v>
      </c>
      <c r="G568" t="str">
        <f>VLOOKUP(C568,[7]A!$D$2:$H$1235,5,FALSE)</f>
        <v>Adulte Masculin 30/39 ans</v>
      </c>
      <c r="N568" s="14">
        <f>VLOOKUP(C568,Bilan!$B$4:$D$1469,3,FALSE)</f>
        <v>4303</v>
      </c>
      <c r="O568" s="14">
        <f t="shared" si="32"/>
        <v>729</v>
      </c>
      <c r="P568" s="50">
        <f>VLOOKUP(C568,Adultes!$C$2:$O$806,13,FALSE)</f>
        <v>729</v>
      </c>
      <c r="Q568" s="14">
        <f t="shared" si="33"/>
        <v>3</v>
      </c>
      <c r="R568" t="str">
        <f>VLOOKUP(C568,Adultes!$C$2:$P$806,14,FALSE)</f>
        <v>3</v>
      </c>
    </row>
    <row r="569" spans="1:18" x14ac:dyDescent="0.25">
      <c r="A569" s="7">
        <v>730</v>
      </c>
      <c r="B569">
        <v>4341</v>
      </c>
      <c r="C569" t="str">
        <f>[7]A!$D226</f>
        <v>CUVELIER PHILIPPE</v>
      </c>
      <c r="D569" t="str">
        <f>[7]A!$F226</f>
        <v>SAULZOIR MONTRECOURT CYCLING CLUB</v>
      </c>
      <c r="E569" t="str">
        <f>[7]A!$J226</f>
        <v>05994047224</v>
      </c>
      <c r="F569">
        <v>3</v>
      </c>
      <c r="G569" t="str">
        <f>VLOOKUP(C569,[7]A!$D$2:$H$1235,5,FALSE)</f>
        <v>Adulte Masculin 50/59 ans</v>
      </c>
      <c r="N569" s="14">
        <f>VLOOKUP(C569,Bilan!$B$4:$D$1469,3,FALSE)</f>
        <v>4341</v>
      </c>
      <c r="O569" s="14">
        <f t="shared" si="32"/>
        <v>730</v>
      </c>
      <c r="P569" s="50">
        <f>VLOOKUP(C569,Adultes!$C$2:$O$806,13,FALSE)</f>
        <v>730</v>
      </c>
      <c r="Q569" s="14">
        <f t="shared" si="33"/>
        <v>3</v>
      </c>
      <c r="R569" t="str">
        <f>VLOOKUP(C569,Adultes!$C$2:$P$806,14,FALSE)</f>
        <v>3</v>
      </c>
    </row>
    <row r="570" spans="1:18" x14ac:dyDescent="0.25">
      <c r="A570" s="7">
        <v>731</v>
      </c>
      <c r="B570">
        <v>4302</v>
      </c>
      <c r="C570" t="str">
        <f>[7]A!$D207</f>
        <v>CORNELIS DAVE</v>
      </c>
      <c r="D570" t="str">
        <f>[7]A!$F207</f>
        <v>UNION VELOCIPEDIQUE FOURMISIENNE</v>
      </c>
      <c r="E570" t="str">
        <f>[7]A!$J207</f>
        <v>05999098040</v>
      </c>
      <c r="F570">
        <v>3</v>
      </c>
      <c r="G570" t="str">
        <f>VLOOKUP(C570,[7]A!$D$2:$H$1235,5,FALSE)</f>
        <v>Adulte Masculin 40/49 ans</v>
      </c>
      <c r="J570" s="67">
        <v>1</v>
      </c>
      <c r="N570" s="14">
        <f>VLOOKUP(C570,Bilan!$B$4:$D$1469,3,FALSE)</f>
        <v>4302</v>
      </c>
      <c r="O570" s="14">
        <f t="shared" si="32"/>
        <v>731</v>
      </c>
      <c r="P570" s="50">
        <f>VLOOKUP(C570,Adultes!$C$2:$O$806,13,FALSE)</f>
        <v>731</v>
      </c>
      <c r="Q570" s="14">
        <f t="shared" si="33"/>
        <v>3</v>
      </c>
      <c r="R570" t="str">
        <f>VLOOKUP(C570,Adultes!$C$2:$P$806,14,FALSE)</f>
        <v>3</v>
      </c>
    </row>
    <row r="571" spans="1:18" x14ac:dyDescent="0.25">
      <c r="A571" s="7">
        <v>733</v>
      </c>
      <c r="B571">
        <v>7124</v>
      </c>
      <c r="C571" t="str">
        <f>[7]A!$D364</f>
        <v>DRUART JEROME</v>
      </c>
      <c r="D571" t="str">
        <f>[7]A!$F364</f>
        <v>VELO CLUB BAVAISIEN</v>
      </c>
      <c r="E571" t="str">
        <f>[7]A!$J364</f>
        <v>05999076457</v>
      </c>
      <c r="F571">
        <v>3</v>
      </c>
      <c r="G571" t="str">
        <f>VLOOKUP(C571,[7]A!$D$2:$H$1235,5,FALSE)</f>
        <v>Adulte Masculin 40/49 ans</v>
      </c>
      <c r="J571" s="67">
        <v>1</v>
      </c>
      <c r="N571" s="14">
        <f>VLOOKUP(C571,Bilan!$B$4:$D$1469,3,FALSE)</f>
        <v>7124</v>
      </c>
      <c r="O571" s="14">
        <f t="shared" si="32"/>
        <v>733</v>
      </c>
      <c r="P571" s="50">
        <f>VLOOKUP(C571,Adultes!$C$2:$O$806,13,FALSE)</f>
        <v>733</v>
      </c>
      <c r="Q571" s="14">
        <f t="shared" si="33"/>
        <v>3</v>
      </c>
      <c r="R571" t="str">
        <f>VLOOKUP(C571,Adultes!$C$2:$P$806,14,FALSE)</f>
        <v>3</v>
      </c>
    </row>
    <row r="572" spans="1:18" x14ac:dyDescent="0.25">
      <c r="A572" s="7">
        <v>734</v>
      </c>
      <c r="B572">
        <v>1798</v>
      </c>
      <c r="C572" t="s">
        <v>2865</v>
      </c>
      <c r="D572" t="s">
        <v>2866</v>
      </c>
      <c r="E572" t="s">
        <v>3519</v>
      </c>
      <c r="F572">
        <v>3</v>
      </c>
      <c r="G572" t="s">
        <v>971</v>
      </c>
      <c r="J572" s="67">
        <v>1</v>
      </c>
      <c r="N572" s="14">
        <f>VLOOKUP(C572,Bilan!$B$4:$D$1469,3,FALSE)</f>
        <v>1798</v>
      </c>
      <c r="O572" s="14">
        <f>A572</f>
        <v>734</v>
      </c>
      <c r="P572" s="50">
        <f>VLOOKUP(C572,Adultes!$C$2:$O$806,13,FALSE)</f>
        <v>734</v>
      </c>
      <c r="Q572" s="14">
        <f t="shared" si="33"/>
        <v>3</v>
      </c>
    </row>
    <row r="573" spans="1:18" x14ac:dyDescent="0.25">
      <c r="A573" s="7">
        <v>738</v>
      </c>
      <c r="B573">
        <v>4336</v>
      </c>
      <c r="C573" t="str">
        <f>[7]A!$D905</f>
        <v>TAQUET ADRIEN</v>
      </c>
      <c r="D573" t="str">
        <f>[7]A!$F905</f>
        <v>FREE BIKING FAMILY ST AMAND LES EAUX</v>
      </c>
      <c r="E573" t="str">
        <f>[7]A!$J905</f>
        <v>05999024894</v>
      </c>
      <c r="F573">
        <v>3</v>
      </c>
      <c r="G573" t="str">
        <f>VLOOKUP(C573,[7]A!$D$2:$H$1235,5,FALSE)</f>
        <v>Adulte Masculin 30/39 ans</v>
      </c>
      <c r="N573" s="14">
        <f>VLOOKUP(C573,Bilan!$B$4:$D$1469,3,FALSE)</f>
        <v>4336</v>
      </c>
      <c r="O573" s="14">
        <f t="shared" si="32"/>
        <v>738</v>
      </c>
      <c r="P573" s="50">
        <f>VLOOKUP(C573,Adultes!$C$2:$O$806,13,FALSE)</f>
        <v>738</v>
      </c>
      <c r="Q573" s="14">
        <f t="shared" si="33"/>
        <v>3</v>
      </c>
      <c r="R573" t="str">
        <f>VLOOKUP(C573,Adultes!$C$2:$P$806,14,FALSE)</f>
        <v>3</v>
      </c>
    </row>
    <row r="574" spans="1:18" x14ac:dyDescent="0.25">
      <c r="A574" s="7">
        <v>739</v>
      </c>
      <c r="B574">
        <v>4321</v>
      </c>
      <c r="C574" t="str">
        <f>[7]A!$D1124</f>
        <v>RICHARD NICOLAS</v>
      </c>
      <c r="D574" t="str">
        <f>[7]A!$F1124</f>
        <v>LEFOREST CYCLO CLUB</v>
      </c>
      <c r="E574" t="str">
        <f>[7]A!$J1124</f>
        <v>06297095154</v>
      </c>
      <c r="F574">
        <v>3</v>
      </c>
      <c r="G574" t="str">
        <f>VLOOKUP(C574,[7]A!$D$2:$H$1235,5,FALSE)</f>
        <v>Adulte Masculin 30/39 ans</v>
      </c>
      <c r="J574" s="67">
        <v>1</v>
      </c>
      <c r="N574" s="14">
        <f>VLOOKUP(C574,Bilan!$B$4:$D$1469,3,FALSE)</f>
        <v>4321</v>
      </c>
      <c r="O574" s="14">
        <f t="shared" si="32"/>
        <v>739</v>
      </c>
      <c r="P574" s="50">
        <f>VLOOKUP(C574,Adultes!$C$2:$O$806,13,FALSE)</f>
        <v>739</v>
      </c>
      <c r="Q574" s="14">
        <f t="shared" si="33"/>
        <v>3</v>
      </c>
      <c r="R574" t="str">
        <f>VLOOKUP(C574,Adultes!$C$2:$P$806,14,FALSE)</f>
        <v>3</v>
      </c>
    </row>
    <row r="575" spans="1:18" x14ac:dyDescent="0.25">
      <c r="A575" s="7">
        <v>741</v>
      </c>
      <c r="B575">
        <v>4322</v>
      </c>
      <c r="C575" t="str">
        <f>[7]A!$D606</f>
        <v>LECLERCQ JEAN LOUIS</v>
      </c>
      <c r="D575" t="str">
        <f>[7]A!$F606</f>
        <v>CYCLO CLUB CAMBRESIEN</v>
      </c>
      <c r="E575" t="str">
        <f>[7]A!$J606</f>
        <v>05999125060</v>
      </c>
      <c r="F575">
        <v>3</v>
      </c>
      <c r="G575" t="str">
        <f>VLOOKUP(C575,[7]A!$D$2:$H$1235,5,FALSE)</f>
        <v>Adulte Masculin 40/49 ans</v>
      </c>
      <c r="J575" s="67">
        <v>1</v>
      </c>
      <c r="N575" s="14">
        <f>VLOOKUP(C575,Bilan!$B$4:$D$1469,3,FALSE)</f>
        <v>4322</v>
      </c>
      <c r="O575" s="14">
        <f>A575</f>
        <v>741</v>
      </c>
      <c r="P575" s="50" t="e">
        <f>VLOOKUP(C575,Adultes!$C$2:$O$806,13,FALSE)</f>
        <v>#N/A</v>
      </c>
      <c r="Q575" s="14">
        <f t="shared" si="33"/>
        <v>3</v>
      </c>
      <c r="R575" t="e">
        <f>VLOOKUP(C575,Adultes!$C$2:$P$806,14,FALSE)</f>
        <v>#N/A</v>
      </c>
    </row>
    <row r="576" spans="1:18" x14ac:dyDescent="0.25">
      <c r="A576" s="7">
        <v>742</v>
      </c>
      <c r="B576">
        <v>2284</v>
      </c>
      <c r="C576" t="s">
        <v>3653</v>
      </c>
      <c r="D576" t="s">
        <v>84</v>
      </c>
      <c r="E576">
        <v>5999128028</v>
      </c>
      <c r="F576">
        <v>3</v>
      </c>
      <c r="N576" s="14">
        <f>VLOOKUP(C576,Bilan!$B$4:$D$1469,3,FALSE)</f>
        <v>2284</v>
      </c>
      <c r="O576" s="14">
        <f>A576</f>
        <v>742</v>
      </c>
      <c r="P576" s="50" t="e">
        <f>VLOOKUP(C576,Adultes!$C$2:$O$806,13,FALSE)</f>
        <v>#N/A</v>
      </c>
      <c r="Q576" s="14">
        <f t="shared" si="33"/>
        <v>3</v>
      </c>
    </row>
    <row r="577" spans="1:18" x14ac:dyDescent="0.25">
      <c r="A577" s="7">
        <v>743</v>
      </c>
      <c r="B577">
        <v>4316</v>
      </c>
      <c r="C577" t="str">
        <f>[7]A!$D563</f>
        <v>KOSMALA MAXIME</v>
      </c>
      <c r="D577" t="str">
        <f>[7]A!$F563</f>
        <v>VTT SAINT AMAND LES EAUX</v>
      </c>
      <c r="E577" t="str">
        <f>[7]A!$J563</f>
        <v>05999109298</v>
      </c>
      <c r="F577">
        <v>3</v>
      </c>
      <c r="G577" t="str">
        <f>VLOOKUP(C577,[7]A!$D$2:$H$1235,5,FALSE)</f>
        <v>Adulte Masculin 30/39 ans</v>
      </c>
      <c r="N577" s="14">
        <f>VLOOKUP(C577,Bilan!$B$4:$D$1469,3,FALSE)</f>
        <v>4316</v>
      </c>
      <c r="O577" s="14">
        <f t="shared" si="32"/>
        <v>743</v>
      </c>
      <c r="P577" s="50">
        <f>VLOOKUP(C577,Adultes!$C$2:$O$806,13,FALSE)</f>
        <v>743</v>
      </c>
      <c r="Q577" s="14">
        <f t="shared" si="33"/>
        <v>3</v>
      </c>
      <c r="R577" t="str">
        <f>VLOOKUP(C577,Adultes!$C$2:$P$806,14,FALSE)</f>
        <v>3</v>
      </c>
    </row>
    <row r="578" spans="1:18" x14ac:dyDescent="0.25">
      <c r="A578" s="7">
        <v>745</v>
      </c>
      <c r="B578">
        <v>4338</v>
      </c>
      <c r="C578" t="str">
        <f>[7]A!$D109</f>
        <v>BOUZERE ADRIEN</v>
      </c>
      <c r="D578" t="str">
        <f>[7]A!$F109</f>
        <v>ASSOCIATION CYCLISTE D'ETROEUNGT</v>
      </c>
      <c r="E578" t="str">
        <f>[7]A!$J109</f>
        <v>05999123949</v>
      </c>
      <c r="F578">
        <v>3</v>
      </c>
      <c r="G578" t="str">
        <f>VLOOKUP(C578,[7]A!$D$2:$H$1235,5,FALSE)</f>
        <v>Adulte Masculin 17/19 ans</v>
      </c>
      <c r="N578" s="14">
        <f>VLOOKUP(C578,Bilan!$B$4:$D$1469,3,FALSE)</f>
        <v>4338</v>
      </c>
      <c r="O578" s="14">
        <f t="shared" si="32"/>
        <v>745</v>
      </c>
      <c r="P578" s="50">
        <f>VLOOKUP(C578,Adultes!$C$2:$O$806,13,FALSE)</f>
        <v>745</v>
      </c>
      <c r="Q578" s="14">
        <f t="shared" si="33"/>
        <v>3</v>
      </c>
      <c r="R578" t="e">
        <f>VLOOKUP(C578,Adultes!$C$2:$P$806,14,FALSE)</f>
        <v>#N/A</v>
      </c>
    </row>
    <row r="579" spans="1:18" x14ac:dyDescent="0.25">
      <c r="A579" s="7">
        <v>746</v>
      </c>
      <c r="B579">
        <v>7044</v>
      </c>
      <c r="C579" t="s">
        <v>1377</v>
      </c>
      <c r="D579" t="s">
        <v>1019</v>
      </c>
      <c r="E579" t="s">
        <v>1378</v>
      </c>
      <c r="F579">
        <v>3</v>
      </c>
      <c r="G579" t="e">
        <f>VLOOKUP(C579,[7]A!$D$2:$H$1235,5,FALSE)</f>
        <v>#N/A</v>
      </c>
      <c r="N579" s="14">
        <f>VLOOKUP(C579,Bilan!$B$4:$D$1469,3,FALSE)</f>
        <v>7018</v>
      </c>
      <c r="O579" s="14">
        <f>A579</f>
        <v>746</v>
      </c>
      <c r="P579" s="50">
        <f>VLOOKUP(C579,Adultes!$C$2:$O$806,13,FALSE)</f>
        <v>746</v>
      </c>
      <c r="Q579" s="14">
        <f t="shared" ref="Q579:Q642" si="34">F579</f>
        <v>3</v>
      </c>
      <c r="R579" t="str">
        <f>VLOOKUP(C579,Adultes!$C$2:$P$806,14,FALSE)</f>
        <v>3</v>
      </c>
    </row>
    <row r="580" spans="1:18" x14ac:dyDescent="0.25">
      <c r="A580" s="97">
        <v>747</v>
      </c>
      <c r="B580">
        <v>4314</v>
      </c>
      <c r="C580" t="str">
        <f>[7]A!$D381</f>
        <v>DUFOUR MICHEL</v>
      </c>
      <c r="D580" t="str">
        <f>[7]A!$F381</f>
        <v>SAULZOIR MONTRECOURT CYCLING CLUB</v>
      </c>
      <c r="E580" t="str">
        <f>[7]A!$J381</f>
        <v>05999029177</v>
      </c>
      <c r="F580">
        <v>3</v>
      </c>
      <c r="G580" t="str">
        <f>VLOOKUP(C580,[7]A!$D$2:$H$1235,5,FALSE)</f>
        <v>Adulte Masculin 50/59 ans</v>
      </c>
      <c r="J580" s="67">
        <v>1</v>
      </c>
      <c r="N580" s="14">
        <f>VLOOKUP(C580,Bilan!$B$4:$D$1469,3,FALSE)</f>
        <v>4314</v>
      </c>
      <c r="O580" s="14">
        <f>A580</f>
        <v>747</v>
      </c>
      <c r="P580" s="50">
        <f>VLOOKUP(C580,Adultes!$C$2:$O$806,13,FALSE)</f>
        <v>747</v>
      </c>
      <c r="Q580" s="14">
        <f t="shared" si="34"/>
        <v>3</v>
      </c>
      <c r="R580" t="e">
        <f>VLOOKUP(C580,Adultes!$C$2:$P$806,14,FALSE)</f>
        <v>#N/A</v>
      </c>
    </row>
    <row r="581" spans="1:18" x14ac:dyDescent="0.25">
      <c r="A581" s="7">
        <v>748</v>
      </c>
      <c r="B581">
        <v>4330</v>
      </c>
      <c r="C581" t="str">
        <f>[7]A!$D829</f>
        <v>RENAUT VINCENT</v>
      </c>
      <c r="D581" t="str">
        <f>[7]A!$F829</f>
        <v>SAULZOIR MONTRECOURT CYCLING CLUB</v>
      </c>
      <c r="E581" t="str">
        <f>[7]A!$J829</f>
        <v>05999123972</v>
      </c>
      <c r="F581">
        <v>3</v>
      </c>
      <c r="G581" t="str">
        <f>VLOOKUP(C581,[7]A!$D$2:$H$1235,5,FALSE)</f>
        <v>Adulte Masculin 40/49 ans</v>
      </c>
      <c r="N581" s="14">
        <f>VLOOKUP(C581,Bilan!$B$4:$D$1469,3,FALSE)</f>
        <v>4330</v>
      </c>
      <c r="O581" s="14">
        <f t="shared" ref="O581:O591" si="35">A581</f>
        <v>748</v>
      </c>
      <c r="P581" s="50">
        <f>VLOOKUP(C581,Adultes!$C$2:$O$806,13,FALSE)</f>
        <v>748</v>
      </c>
      <c r="Q581" s="14">
        <f t="shared" si="34"/>
        <v>3</v>
      </c>
      <c r="R581" t="e">
        <f>VLOOKUP(C581,Adultes!$C$2:$P$806,14,FALSE)</f>
        <v>#N/A</v>
      </c>
    </row>
    <row r="582" spans="1:18" x14ac:dyDescent="0.25">
      <c r="A582" s="7">
        <v>750</v>
      </c>
      <c r="B582">
        <v>2220</v>
      </c>
      <c r="C582" t="str">
        <f>[7]A!$D396</f>
        <v>DUPUIS VALENTIN</v>
      </c>
      <c r="D582" t="str">
        <f>[7]A!$F396</f>
        <v>NEW TEAM MAULDE</v>
      </c>
      <c r="E582" t="str">
        <f>[7]A!$J396</f>
        <v>05999124133</v>
      </c>
      <c r="F582">
        <v>3</v>
      </c>
      <c r="G582" t="str">
        <f>VLOOKUP(C582,[7]A!$D$2:$H$1235,5,FALSE)</f>
        <v>Adulte Masculin 20/29 ans</v>
      </c>
      <c r="N582" s="14">
        <f>VLOOKUP(C582,Bilan!$B$4:$D$1469,3,FALSE)</f>
        <v>2220</v>
      </c>
      <c r="O582" s="14">
        <f t="shared" si="35"/>
        <v>750</v>
      </c>
      <c r="P582" s="50">
        <f>VLOOKUP(C582,Adultes!$C$2:$O$806,13,FALSE)</f>
        <v>750</v>
      </c>
      <c r="Q582" s="14">
        <f t="shared" si="34"/>
        <v>3</v>
      </c>
      <c r="R582" t="e">
        <f>VLOOKUP(C582,Adultes!$C$2:$P$806,14,FALSE)</f>
        <v>#N/A</v>
      </c>
    </row>
    <row r="583" spans="1:18" x14ac:dyDescent="0.25">
      <c r="A583" s="7">
        <v>751</v>
      </c>
      <c r="G583" t="e">
        <f>VLOOKUP(C583,[7]A!$D$2:$H$1235,5,FALSE)</f>
        <v>#N/A</v>
      </c>
      <c r="N583" s="14" t="e">
        <f>VLOOKUP(C583,Bilan!$B$4:$D$1469,3,FALSE)</f>
        <v>#N/A</v>
      </c>
      <c r="O583" s="14">
        <f t="shared" si="35"/>
        <v>751</v>
      </c>
      <c r="P583" s="50" t="e">
        <f>VLOOKUP(C583,Adultes!$C$2:$O$806,13,FALSE)</f>
        <v>#N/A</v>
      </c>
      <c r="Q583" s="14">
        <f t="shared" si="34"/>
        <v>0</v>
      </c>
      <c r="R583" t="e">
        <f>VLOOKUP(C583,Adultes!$C$2:$P$806,14,FALSE)</f>
        <v>#N/A</v>
      </c>
    </row>
    <row r="584" spans="1:18" x14ac:dyDescent="0.25">
      <c r="A584" s="7">
        <v>752</v>
      </c>
      <c r="B584">
        <v>4343</v>
      </c>
      <c r="C584" t="str">
        <f>[7]A!$D1139</f>
        <v>TRAUET GUILLAUME</v>
      </c>
      <c r="D584" t="str">
        <f>[7]A!$F1139</f>
        <v>BIACHE ST VAAST VELO CLUB</v>
      </c>
      <c r="E584" t="str">
        <f>[7]A!$J1139</f>
        <v>06297053805</v>
      </c>
      <c r="F584">
        <v>3</v>
      </c>
      <c r="G584" t="str">
        <f>VLOOKUP(C584,[7]A!$D$2:$H$1235,5,FALSE)</f>
        <v>Adulte Masculin 40/49 ans</v>
      </c>
      <c r="J584" s="67">
        <v>1</v>
      </c>
      <c r="N584" s="14">
        <f>VLOOKUP(C584,Bilan!$B$4:$D$1469,3,FALSE)</f>
        <v>4343</v>
      </c>
      <c r="O584" s="14">
        <f t="shared" si="35"/>
        <v>752</v>
      </c>
      <c r="P584" s="50">
        <f>VLOOKUP(C584,Adultes!$C$2:$O$806,13,FALSE)</f>
        <v>752</v>
      </c>
      <c r="Q584" s="14">
        <f t="shared" si="34"/>
        <v>3</v>
      </c>
      <c r="R584">
        <f>VLOOKUP(C584,Adultes!$C$2:$P$806,14,FALSE)</f>
        <v>3</v>
      </c>
    </row>
    <row r="585" spans="1:18" x14ac:dyDescent="0.25">
      <c r="A585" s="7">
        <v>753</v>
      </c>
      <c r="B585">
        <v>144313</v>
      </c>
      <c r="C585" t="str">
        <f>[7]A!$D987</f>
        <v>VERHAEGHE ALEXANDRE</v>
      </c>
      <c r="D585" t="str">
        <f>[7]A!$F987</f>
        <v>LINSELLES CYCLISME</v>
      </c>
      <c r="E585" t="str">
        <f>[7]A!$J987</f>
        <v>05994038555</v>
      </c>
      <c r="F585">
        <v>3</v>
      </c>
      <c r="G585" t="str">
        <f>VLOOKUP(C585,[7]A!$D$2:$H$1235,5,FALSE)</f>
        <v>Adulte Masculin 40/49 ans</v>
      </c>
      <c r="J585" s="67">
        <v>1</v>
      </c>
      <c r="N585" s="14">
        <f>VLOOKUP(C585,Bilan!$B$4:$D$1469,3,FALSE)</f>
        <v>144313</v>
      </c>
      <c r="O585" s="14">
        <f t="shared" si="35"/>
        <v>753</v>
      </c>
      <c r="P585" s="50">
        <f>VLOOKUP(C585,Adultes!$C$2:$O$806,13,FALSE)</f>
        <v>753</v>
      </c>
      <c r="Q585" s="14">
        <f t="shared" si="34"/>
        <v>3</v>
      </c>
      <c r="R585" t="e">
        <f>VLOOKUP(C585,Adultes!$C$2:$P$806,14,FALSE)</f>
        <v>#N/A</v>
      </c>
    </row>
    <row r="586" spans="1:18" x14ac:dyDescent="0.25">
      <c r="A586" s="7">
        <v>754</v>
      </c>
      <c r="B586">
        <v>144518</v>
      </c>
      <c r="C586" t="str">
        <f>[7]A!$D368</f>
        <v>DRUESNE DAMIEN</v>
      </c>
      <c r="D586" t="str">
        <f>[7]A!$F368</f>
        <v>UNION SPORTIVE SAINT ANDRE</v>
      </c>
      <c r="E586" t="str">
        <f>[7]A!$J368</f>
        <v>05996214970</v>
      </c>
      <c r="F586">
        <v>3</v>
      </c>
      <c r="G586" t="str">
        <f>VLOOKUP(C586,[7]A!$D$2:$H$1235,5,FALSE)</f>
        <v>Adulte Masculin 30/39 ans</v>
      </c>
      <c r="N586" s="14">
        <f>VLOOKUP(C586,Bilan!$B$4:$D$1469,3,FALSE)</f>
        <v>144518</v>
      </c>
      <c r="O586" s="14">
        <f t="shared" si="35"/>
        <v>754</v>
      </c>
      <c r="P586" s="50">
        <f>VLOOKUP(C586,Adultes!$C$2:$O$806,13,FALSE)</f>
        <v>754</v>
      </c>
      <c r="Q586" s="14">
        <f t="shared" si="34"/>
        <v>3</v>
      </c>
      <c r="R586" t="e">
        <f>VLOOKUP(C586,Adultes!$C$2:$P$806,14,FALSE)</f>
        <v>#N/A</v>
      </c>
    </row>
    <row r="587" spans="1:18" x14ac:dyDescent="0.25">
      <c r="A587" s="7">
        <v>755</v>
      </c>
      <c r="B587">
        <v>1284</v>
      </c>
      <c r="C587" t="str">
        <f>[7]A!$D107</f>
        <v>BOUVET GRICOURT HUGO</v>
      </c>
      <c r="D587" t="str">
        <f>[7]A!$F107</f>
        <v>ESPOIR CYCLISTE WAMBRECHIES MARQUETTE</v>
      </c>
      <c r="E587" t="str">
        <f>[7]A!$J107</f>
        <v>05999124234</v>
      </c>
      <c r="F587">
        <v>3</v>
      </c>
      <c r="G587" t="str">
        <f>VLOOKUP(C587,[7]A!$D$2:$H$1235,5,FALSE)</f>
        <v>Adulte Masculin 20/29 ans</v>
      </c>
      <c r="J587" s="67">
        <v>1</v>
      </c>
      <c r="N587" s="14">
        <f>VLOOKUP(C587,Bilan!$B$4:$D$1469,3,FALSE)</f>
        <v>1284</v>
      </c>
      <c r="O587" s="79">
        <f t="shared" si="35"/>
        <v>755</v>
      </c>
      <c r="P587" s="50">
        <f>VLOOKUP(C587,Adultes!$C$2:$O$806,13,FALSE)</f>
        <v>755</v>
      </c>
      <c r="Q587" s="14">
        <f t="shared" si="34"/>
        <v>3</v>
      </c>
      <c r="R587" t="e">
        <f>VLOOKUP(C587,Adultes!$C$2:$P$806,14,FALSE)</f>
        <v>#N/A</v>
      </c>
    </row>
    <row r="588" spans="1:18" x14ac:dyDescent="0.25">
      <c r="A588" s="7">
        <v>756</v>
      </c>
      <c r="B588">
        <v>2195</v>
      </c>
      <c r="C588" t="str">
        <f>[7]A!$D352</f>
        <v>DOCHNIAK LÉO</v>
      </c>
      <c r="D588" t="str">
        <f>[7]A!$F352</f>
        <v>HAVELUY CYCLO CLUB</v>
      </c>
      <c r="E588" t="str">
        <f>[7]A!$J352</f>
        <v>05996227090</v>
      </c>
      <c r="F588">
        <v>3</v>
      </c>
      <c r="G588" t="str">
        <f>VLOOKUP(C588,[7]A!$D$2:$H$1235,5,FALSE)</f>
        <v>Adulte Masculin 17/19 ans</v>
      </c>
      <c r="N588" s="14">
        <f>VLOOKUP(C588,Bilan!$B$4:$D$1469,3,FALSE)</f>
        <v>2195</v>
      </c>
      <c r="O588" s="79">
        <f t="shared" si="35"/>
        <v>756</v>
      </c>
      <c r="P588" s="50" t="e">
        <f>VLOOKUP(C588,Adultes!$C$2:$O$806,13,FALSE)</f>
        <v>#N/A</v>
      </c>
      <c r="Q588" s="14">
        <f t="shared" si="34"/>
        <v>3</v>
      </c>
      <c r="R588" t="e">
        <f>VLOOKUP(C588,Adultes!$C$2:$P$806,14,FALSE)</f>
        <v>#N/A</v>
      </c>
    </row>
    <row r="589" spans="1:18" x14ac:dyDescent="0.25">
      <c r="A589" s="7">
        <v>757</v>
      </c>
      <c r="B589" s="49">
        <v>3008</v>
      </c>
      <c r="C589" s="49" t="s">
        <v>2893</v>
      </c>
      <c r="D589" s="5" t="s">
        <v>2894</v>
      </c>
      <c r="F589">
        <v>3</v>
      </c>
      <c r="G589" t="e">
        <f>VLOOKUP(C589,[7]A!$D$2:$H$1235,5,FALSE)</f>
        <v>#N/A</v>
      </c>
      <c r="J589" s="67">
        <v>1</v>
      </c>
      <c r="N589" s="14">
        <f>VLOOKUP(C589,Bilan!$B$4:$D$1469,3,FALSE)</f>
        <v>3008</v>
      </c>
      <c r="O589" s="50">
        <f t="shared" si="35"/>
        <v>757</v>
      </c>
      <c r="P589" s="50">
        <f>VLOOKUP(C589,Adultes!$C$2:$O$806,13,FALSE)</f>
        <v>757</v>
      </c>
      <c r="Q589" s="14">
        <f t="shared" si="34"/>
        <v>3</v>
      </c>
      <c r="R589" t="e">
        <f>VLOOKUP(C589,Adultes!$C$2:$P$806,14,FALSE)</f>
        <v>#N/A</v>
      </c>
    </row>
    <row r="590" spans="1:18" x14ac:dyDescent="0.25">
      <c r="A590" s="7">
        <v>759</v>
      </c>
      <c r="B590">
        <v>4440</v>
      </c>
      <c r="C590" t="str">
        <f>[7]A!$D34</f>
        <v>BAREZ SERGE</v>
      </c>
      <c r="D590" t="str">
        <f>[7]A!$F34</f>
        <v>CYCLO CLUB BERGUES</v>
      </c>
      <c r="E590" t="str">
        <f>[7]A!$J34</f>
        <v>05966529614</v>
      </c>
      <c r="F590">
        <v>3</v>
      </c>
      <c r="G590" t="str">
        <f>VLOOKUP(C590,[7]A!$D$2:$H$1235,5,FALSE)</f>
        <v>Adulte Masculin 60 ans et plus</v>
      </c>
      <c r="N590" s="14">
        <f>VLOOKUP(C590,Bilan!$B$4:$D$1469,3,FALSE)</f>
        <v>4440</v>
      </c>
      <c r="O590" s="14">
        <f t="shared" si="35"/>
        <v>759</v>
      </c>
      <c r="P590" s="50">
        <f>VLOOKUP(C590,Adultes!$C$2:$O$806,13,FALSE)</f>
        <v>759</v>
      </c>
      <c r="Q590" s="14">
        <f t="shared" si="34"/>
        <v>3</v>
      </c>
      <c r="R590" t="str">
        <f>VLOOKUP(C590,Adultes!$C$2:$P$806,14,FALSE)</f>
        <v>3</v>
      </c>
    </row>
    <row r="591" spans="1:18" x14ac:dyDescent="0.25">
      <c r="A591" s="7">
        <v>760</v>
      </c>
      <c r="B591">
        <v>2429</v>
      </c>
      <c r="C591" t="str">
        <f>[7]A!$D699</f>
        <v>MARTIN GREGORY</v>
      </c>
      <c r="D591" t="str">
        <f>[7]A!$F699</f>
        <v>CYCLO CLUB CAMBRESIEN</v>
      </c>
      <c r="E591" t="str">
        <f>[7]A!$J699</f>
        <v>05999111650</v>
      </c>
      <c r="F591">
        <v>3</v>
      </c>
      <c r="G591" t="str">
        <f>VLOOKUP(C591,[7]A!$D$2:$H$1235,5,FALSE)</f>
        <v>Adulte Masculin 50/59 ans</v>
      </c>
      <c r="N591" s="14" t="e">
        <f>VLOOKUP(C591,Bilan!$B$4:$D$1469,3,FALSE)</f>
        <v>#N/A</v>
      </c>
      <c r="O591" s="14">
        <f t="shared" si="35"/>
        <v>760</v>
      </c>
      <c r="P591" s="50">
        <f>VLOOKUP(C591,Adultes!$C$2:$O$806,13,FALSE)</f>
        <v>760</v>
      </c>
      <c r="Q591" s="14">
        <f t="shared" si="34"/>
        <v>3</v>
      </c>
      <c r="R591" t="str">
        <f>VLOOKUP(C591,Adultes!$C$2:$P$806,14,FALSE)</f>
        <v>3</v>
      </c>
    </row>
    <row r="592" spans="1:18" x14ac:dyDescent="0.25">
      <c r="A592" s="7">
        <v>761</v>
      </c>
      <c r="B592">
        <v>1316</v>
      </c>
      <c r="C592" t="str">
        <f>[7]A!$D580</f>
        <v>LALOUETTE PHILIPPE</v>
      </c>
      <c r="D592" t="str">
        <f>[7]A!$F580</f>
        <v>ASSOCIATION CYCLISTE PREUX AU BOIS</v>
      </c>
      <c r="E592" t="str">
        <f>[7]A!$J580</f>
        <v>05999124941</v>
      </c>
      <c r="F592">
        <v>3</v>
      </c>
      <c r="G592" t="str">
        <f>VLOOKUP(C592,[7]A!$D$2:$H$1235,5,FALSE)</f>
        <v>Adulte Masculin 50/59 ans</v>
      </c>
      <c r="J592" s="67">
        <v>1</v>
      </c>
      <c r="N592" s="14">
        <f>VLOOKUP(C592,Bilan!$B$4:$D$1469,3,FALSE)</f>
        <v>1316</v>
      </c>
      <c r="O592" s="79">
        <f t="shared" ref="O592:O603" si="36">A592</f>
        <v>761</v>
      </c>
      <c r="P592" s="50">
        <f>VLOOKUP(C592,Adultes!$C$2:$O$806,13,FALSE)</f>
        <v>224</v>
      </c>
      <c r="Q592" s="14">
        <f t="shared" si="34"/>
        <v>3</v>
      </c>
      <c r="R592">
        <f>VLOOKUP(C592,Adultes!$C$2:$P$806,14,FALSE)</f>
        <v>2</v>
      </c>
    </row>
    <row r="593" spans="1:18" x14ac:dyDescent="0.25">
      <c r="A593" s="7">
        <v>762</v>
      </c>
      <c r="B593">
        <v>7001</v>
      </c>
      <c r="C593" t="s">
        <v>3627</v>
      </c>
      <c r="D593" t="s">
        <v>201</v>
      </c>
      <c r="F593">
        <v>3</v>
      </c>
      <c r="J593" s="67">
        <v>1</v>
      </c>
      <c r="N593" s="14">
        <f>VLOOKUP(C593,Bilan!$B$4:$D$1469,3,FALSE)</f>
        <v>7001</v>
      </c>
      <c r="O593" s="79">
        <f t="shared" si="36"/>
        <v>762</v>
      </c>
      <c r="P593" s="50" t="e">
        <f>VLOOKUP(C593,Adultes!$C$2:$O$806,13,FALSE)</f>
        <v>#N/A</v>
      </c>
      <c r="Q593" s="14">
        <f t="shared" si="34"/>
        <v>3</v>
      </c>
      <c r="R593" t="e">
        <f>VLOOKUP(C593,Adultes!$C$2:$P$806,14,FALSE)</f>
        <v>#N/A</v>
      </c>
    </row>
    <row r="594" spans="1:18" x14ac:dyDescent="0.25">
      <c r="A594" s="7">
        <v>763</v>
      </c>
      <c r="B594">
        <v>7132</v>
      </c>
      <c r="C594" t="str">
        <f>[7]A!$D35</f>
        <v>BARROIS HUGO</v>
      </c>
      <c r="D594" t="str">
        <f>[7]A!$F35</f>
        <v>TEAM DECOPUB PROVILLE</v>
      </c>
      <c r="E594" t="str">
        <f>[7]A!$J35</f>
        <v>05999124260</v>
      </c>
      <c r="F594">
        <v>3</v>
      </c>
      <c r="G594" t="str">
        <f>VLOOKUP(C594,[7]A!$D$2:$H$1235,5,FALSE)</f>
        <v>Adulte Masculin 20/29 ans</v>
      </c>
      <c r="J594" s="67">
        <v>1</v>
      </c>
      <c r="N594" s="14">
        <f>VLOOKUP(C594,Bilan!$B$4:$D$1469,3,FALSE)</f>
        <v>7132</v>
      </c>
      <c r="O594" s="79">
        <f t="shared" si="36"/>
        <v>763</v>
      </c>
      <c r="P594" s="50" t="e">
        <f>VLOOKUP(C594,Adultes!$C$2:$O$806,13,FALSE)</f>
        <v>#N/A</v>
      </c>
      <c r="Q594" s="14">
        <f t="shared" si="34"/>
        <v>3</v>
      </c>
      <c r="R594" t="e">
        <f>VLOOKUP(C594,Adultes!$C$2:$P$806,14,FALSE)</f>
        <v>#N/A</v>
      </c>
    </row>
    <row r="595" spans="1:18" x14ac:dyDescent="0.25">
      <c r="A595" s="7">
        <v>764</v>
      </c>
      <c r="B595">
        <v>4456</v>
      </c>
      <c r="C595" t="str">
        <f>[7]A!$D12</f>
        <v>ALLART OCEANE</v>
      </c>
      <c r="D595" t="str">
        <f>[7]A!$F12</f>
        <v>TEAM DECOPUB PROVILLE</v>
      </c>
      <c r="E595" t="str">
        <f>[7]A!$J12</f>
        <v>05999062447</v>
      </c>
      <c r="F595">
        <v>3</v>
      </c>
      <c r="G595" t="str">
        <f>VLOOKUP(C595,[7]A!$D$2:$H$1235,5,FALSE)</f>
        <v>Adulte Féminin 17/29 ans</v>
      </c>
      <c r="N595" s="14">
        <f>VLOOKUP(C595,Bilan!$B$4:$D$1469,3,FALSE)</f>
        <v>4456</v>
      </c>
      <c r="O595" s="79">
        <f t="shared" si="36"/>
        <v>764</v>
      </c>
      <c r="P595" s="50" t="e">
        <f>VLOOKUP(C595,Adultes!$C$2:$O$806,13,FALSE)</f>
        <v>#N/A</v>
      </c>
      <c r="Q595" s="14">
        <f t="shared" si="34"/>
        <v>3</v>
      </c>
      <c r="R595" t="e">
        <f>VLOOKUP(C595,Adultes!$C$2:$P$806,14,FALSE)</f>
        <v>#N/A</v>
      </c>
    </row>
    <row r="596" spans="1:18" x14ac:dyDescent="0.25">
      <c r="A596" s="7">
        <v>765</v>
      </c>
      <c r="G596" t="e">
        <f>VLOOKUP(C596,[7]A!$D$2:$H$1235,5,FALSE)</f>
        <v>#N/A</v>
      </c>
      <c r="N596" s="14" t="e">
        <f>VLOOKUP(C596,Bilan!$B$4:$D$1469,3,FALSE)</f>
        <v>#N/A</v>
      </c>
      <c r="O596" s="79">
        <f t="shared" si="36"/>
        <v>765</v>
      </c>
      <c r="P596" s="50" t="e">
        <f>VLOOKUP(C596,Adultes!$C$2:$O$806,13,FALSE)</f>
        <v>#N/A</v>
      </c>
      <c r="Q596" s="14">
        <f t="shared" si="34"/>
        <v>0</v>
      </c>
      <c r="R596" t="e">
        <f>VLOOKUP(C596,Adultes!$C$2:$P$806,14,FALSE)</f>
        <v>#N/A</v>
      </c>
    </row>
    <row r="597" spans="1:18" x14ac:dyDescent="0.25">
      <c r="A597" s="7">
        <v>766</v>
      </c>
      <c r="B597">
        <v>1315</v>
      </c>
      <c r="C597" t="str">
        <f>[7]A!$D74</f>
        <v>BLONDEL NATHAN</v>
      </c>
      <c r="D597" t="str">
        <f>[7]A!$F74</f>
        <v>ENTENTE SPORTIVE ENFANTS DE GAYANT (ESEG) DOUAI</v>
      </c>
      <c r="E597" t="str">
        <f>[7]A!$J74</f>
        <v>05999126369</v>
      </c>
      <c r="F597">
        <v>3</v>
      </c>
      <c r="G597" t="str">
        <f>VLOOKUP(C597,[7]A!$D$2:$H$1235,5,FALSE)</f>
        <v>Adulte Masculin 17/19 ans</v>
      </c>
      <c r="J597" s="67">
        <v>1</v>
      </c>
      <c r="N597" s="14">
        <f>VLOOKUP(C597,Bilan!$B$4:$D$1469,3,FALSE)</f>
        <v>1315</v>
      </c>
      <c r="O597" s="79">
        <f t="shared" si="36"/>
        <v>766</v>
      </c>
      <c r="P597" s="50" t="e">
        <f>VLOOKUP(C597,Adultes!$C$2:$O$806,13,FALSE)</f>
        <v>#N/A</v>
      </c>
      <c r="Q597" s="14">
        <f t="shared" si="34"/>
        <v>3</v>
      </c>
      <c r="R597" t="e">
        <f>VLOOKUP(C597,Adultes!$C$2:$P$806,14,FALSE)</f>
        <v>#N/A</v>
      </c>
    </row>
    <row r="598" spans="1:18" x14ac:dyDescent="0.25">
      <c r="A598" s="7">
        <v>767</v>
      </c>
      <c r="B598">
        <v>2377</v>
      </c>
      <c r="C598" t="str">
        <f>[7]A!$D137</f>
        <v>CAILLEAU LAURENT</v>
      </c>
      <c r="D598" t="str">
        <f>[7]A!$F137</f>
        <v>UNION VELOCIPEDIQUE FOURMISIENNE</v>
      </c>
      <c r="E598" t="str">
        <f>[7]A!$J137</f>
        <v>05999124507</v>
      </c>
      <c r="F598">
        <v>3</v>
      </c>
      <c r="G598" t="str">
        <f>VLOOKUP(C598,[7]A!$D$2:$H$1235,5,FALSE)</f>
        <v>Adulte Masculin 50/59 ans</v>
      </c>
      <c r="N598" s="14">
        <f>VLOOKUP(C598,Bilan!$B$4:$D$1469,3,FALSE)</f>
        <v>2377</v>
      </c>
      <c r="O598" s="79">
        <f t="shared" si="36"/>
        <v>767</v>
      </c>
      <c r="P598" s="50" t="e">
        <f>VLOOKUP(C598,Adultes!$C$2:$O$806,13,FALSE)</f>
        <v>#N/A</v>
      </c>
      <c r="Q598" s="14">
        <f t="shared" si="34"/>
        <v>3</v>
      </c>
      <c r="R598" t="e">
        <f>VLOOKUP(C598,Adultes!$C$2:$P$806,14,FALSE)</f>
        <v>#N/A</v>
      </c>
    </row>
    <row r="599" spans="1:18" x14ac:dyDescent="0.25">
      <c r="A599" s="7">
        <v>768</v>
      </c>
      <c r="B599">
        <v>2342</v>
      </c>
      <c r="C599" t="str">
        <f>[7]A!$D196</f>
        <v>COLLET LEO</v>
      </c>
      <c r="D599" t="str">
        <f>[7]A!$F196</f>
        <v>ENTENTE SPORTIVE ENFANTS DE GAYANT (ESEG) DOUAI</v>
      </c>
      <c r="E599" t="str">
        <f>[7]A!$J196</f>
        <v>05999069525</v>
      </c>
      <c r="F599">
        <v>3</v>
      </c>
      <c r="G599" t="str">
        <f>VLOOKUP(C599,[7]A!$D$2:$H$1235,5,FALSE)</f>
        <v>Adulte Masculin 20/29 ans</v>
      </c>
      <c r="J599" s="67">
        <v>1</v>
      </c>
      <c r="N599" s="14">
        <f>VLOOKUP(C599,Bilan!$B$4:$D$1469,3,FALSE)</f>
        <v>2342</v>
      </c>
      <c r="O599" s="79">
        <f t="shared" si="36"/>
        <v>768</v>
      </c>
      <c r="P599" s="50" t="e">
        <f>VLOOKUP(C599,Adultes!$C$2:$O$806,13,FALSE)</f>
        <v>#N/A</v>
      </c>
      <c r="Q599" s="14">
        <f t="shared" si="34"/>
        <v>3</v>
      </c>
      <c r="R599" t="e">
        <f>VLOOKUP(C599,Adultes!$C$2:$P$806,14,FALSE)</f>
        <v>#N/A</v>
      </c>
    </row>
    <row r="600" spans="1:18" x14ac:dyDescent="0.25">
      <c r="A600" s="7">
        <v>769</v>
      </c>
      <c r="B600">
        <v>4465</v>
      </c>
      <c r="C600" t="str">
        <f>[7]A!$D220</f>
        <v>COVIN JULIEN</v>
      </c>
      <c r="D600" t="str">
        <f>[7]A!$F220</f>
        <v>ASSOCIATION CYCLISTE PREUX AU BOIS</v>
      </c>
      <c r="E600" t="str">
        <f>[7]A!$J220</f>
        <v>05999124940</v>
      </c>
      <c r="F600">
        <v>3</v>
      </c>
      <c r="G600" t="str">
        <f>VLOOKUP(C600,[7]A!$D$2:$H$1235,5,FALSE)</f>
        <v>Adulte Masculin 30/39 ans</v>
      </c>
      <c r="J600" s="67">
        <v>1</v>
      </c>
      <c r="N600" s="14">
        <f>VLOOKUP(C600,Bilan!$B$4:$D$1469,3,FALSE)</f>
        <v>4465</v>
      </c>
      <c r="O600" s="79">
        <f t="shared" si="36"/>
        <v>769</v>
      </c>
      <c r="P600" s="50" t="e">
        <f>VLOOKUP(C600,Adultes!$C$2:$O$806,13,FALSE)</f>
        <v>#N/A</v>
      </c>
      <c r="Q600" s="14">
        <f t="shared" si="34"/>
        <v>3</v>
      </c>
      <c r="R600" t="e">
        <f>VLOOKUP(C600,Adultes!$C$2:$P$806,14,FALSE)</f>
        <v>#N/A</v>
      </c>
    </row>
    <row r="601" spans="1:18" x14ac:dyDescent="0.25">
      <c r="A601" s="7">
        <v>770</v>
      </c>
      <c r="B601">
        <v>2343</v>
      </c>
      <c r="C601" t="str">
        <f>[7]A!$D290</f>
        <v>DELPLANQUE DYLAN</v>
      </c>
      <c r="D601" t="str">
        <f>[7]A!$F290</f>
        <v>VELO SPRINT BOUCHAIN</v>
      </c>
      <c r="E601" t="str">
        <f>[7]A!$J290</f>
        <v>05999123969</v>
      </c>
      <c r="F601">
        <v>3</v>
      </c>
      <c r="G601" t="str">
        <f>VLOOKUP(C601,[7]A!$D$2:$H$1235,5,FALSE)</f>
        <v>Adulte Masculin 20/29 ans</v>
      </c>
      <c r="N601" s="14">
        <f>VLOOKUP(C601,Bilan!$B$4:$D$1469,3,FALSE)</f>
        <v>2343</v>
      </c>
      <c r="O601" s="79">
        <f t="shared" si="36"/>
        <v>770</v>
      </c>
      <c r="P601" s="50" t="e">
        <f>VLOOKUP(C601,Adultes!$C$2:$O$806,13,FALSE)</f>
        <v>#N/A</v>
      </c>
      <c r="Q601" s="14">
        <f t="shared" si="34"/>
        <v>3</v>
      </c>
      <c r="R601" t="e">
        <f>VLOOKUP(C601,Adultes!$C$2:$P$806,14,FALSE)</f>
        <v>#N/A</v>
      </c>
    </row>
    <row r="602" spans="1:18" x14ac:dyDescent="0.25">
      <c r="A602" s="7">
        <v>771</v>
      </c>
      <c r="B602">
        <v>2361</v>
      </c>
      <c r="C602" t="str">
        <f>[7]A!$D684</f>
        <v>MALLET DAVID</v>
      </c>
      <c r="D602" t="str">
        <f>[7]A!$F684</f>
        <v>UNION SPORTIVE SAINT ANDRE</v>
      </c>
      <c r="E602" t="str">
        <f>[7]A!$J684</f>
        <v>05999124805</v>
      </c>
      <c r="F602">
        <v>3</v>
      </c>
      <c r="G602" t="str">
        <f>VLOOKUP(C602,[7]A!$D$2:$H$1235,5,FALSE)</f>
        <v>Adulte Masculin 50/59 ans</v>
      </c>
      <c r="J602" s="67">
        <v>1</v>
      </c>
      <c r="N602" s="14">
        <f>VLOOKUP(C602,Bilan!$B$4:$D$1469,3,FALSE)</f>
        <v>2361</v>
      </c>
      <c r="O602" s="79">
        <f t="shared" si="36"/>
        <v>771</v>
      </c>
      <c r="P602" s="50" t="e">
        <f>VLOOKUP(C602,Adultes!$C$2:$O$806,13,FALSE)</f>
        <v>#N/A</v>
      </c>
      <c r="Q602" s="14">
        <f t="shared" si="34"/>
        <v>3</v>
      </c>
      <c r="R602" t="e">
        <f>VLOOKUP(C602,Adultes!$C$2:$P$806,14,FALSE)</f>
        <v>#N/A</v>
      </c>
    </row>
    <row r="603" spans="1:18" x14ac:dyDescent="0.25">
      <c r="A603" s="7">
        <v>772</v>
      </c>
      <c r="B603">
        <v>2585</v>
      </c>
      <c r="C603" t="str">
        <f>[7]A!$D732</f>
        <v>MONNIER GILLES</v>
      </c>
      <c r="D603" t="str">
        <f>[7]A!$F732</f>
        <v>TEAM BOUSIES</v>
      </c>
      <c r="E603" t="str">
        <f>[7]A!$J732</f>
        <v>05996222529</v>
      </c>
      <c r="F603">
        <v>3</v>
      </c>
      <c r="G603" t="str">
        <f>VLOOKUP(C603,[7]A!$D$2:$H$1235,5,FALSE)</f>
        <v>Adulte Masculin 40/49 ans</v>
      </c>
      <c r="N603" s="14" t="str">
        <f>VLOOKUP(C603,Bilan!$B$4:$D$1469,3,FALSE)</f>
        <v xml:space="preserve"> </v>
      </c>
      <c r="O603" s="79">
        <f t="shared" si="36"/>
        <v>772</v>
      </c>
      <c r="P603" s="50" t="e">
        <f>VLOOKUP(C603,Adultes!$C$2:$O$806,13,FALSE)</f>
        <v>#N/A</v>
      </c>
      <c r="Q603" s="14">
        <f t="shared" si="34"/>
        <v>3</v>
      </c>
      <c r="R603" t="e">
        <f>VLOOKUP(C603,Adultes!$C$2:$P$806,14,FALSE)</f>
        <v>#N/A</v>
      </c>
    </row>
    <row r="604" spans="1:18" x14ac:dyDescent="0.25">
      <c r="A604" s="7">
        <v>773</v>
      </c>
      <c r="B604">
        <v>4473</v>
      </c>
      <c r="C604" t="str">
        <f>[7]A!$D1053</f>
        <v>DELESCLUSE NICOLAS</v>
      </c>
      <c r="D604" t="str">
        <f>[7]A!$F1053</f>
        <v>BARLIN CERCLE LAIQUE</v>
      </c>
      <c r="E604" t="str">
        <f>[7]A!$J1053</f>
        <v>06297103438</v>
      </c>
      <c r="F604">
        <v>3</v>
      </c>
      <c r="G604" t="str">
        <f>VLOOKUP(C604,[7]A!$D$2:$H$1235,5,FALSE)</f>
        <v>Adulte Masculin 30/39 ans</v>
      </c>
      <c r="N604" s="14">
        <f>VLOOKUP(C604,Bilan!$B$4:$D$1469,3,FALSE)</f>
        <v>4473</v>
      </c>
      <c r="O604" s="79">
        <f t="shared" ref="O604:O634" si="37">A604</f>
        <v>773</v>
      </c>
      <c r="P604" s="50" t="e">
        <f>VLOOKUP(C604,Adultes!$C$2:$O$806,13,FALSE)</f>
        <v>#N/A</v>
      </c>
      <c r="Q604" s="14">
        <f t="shared" si="34"/>
        <v>3</v>
      </c>
      <c r="R604" t="e">
        <f>VLOOKUP(C604,Adultes!$C$2:$P$806,14,FALSE)</f>
        <v>#N/A</v>
      </c>
    </row>
    <row r="605" spans="1:18" x14ac:dyDescent="0.25">
      <c r="A605" s="7">
        <v>774</v>
      </c>
      <c r="B605">
        <v>7070</v>
      </c>
      <c r="C605" t="str">
        <f>[7]A!$D7</f>
        <v>ALEXANDRE GEORGES</v>
      </c>
      <c r="D605" t="str">
        <f>[7]A!$F7</f>
        <v>VELO CLUB SOLESMES</v>
      </c>
      <c r="E605" t="str">
        <f>[7]A!$J7</f>
        <v>05999089327</v>
      </c>
      <c r="F605">
        <v>3</v>
      </c>
      <c r="G605" t="str">
        <f>VLOOKUP(C605,[7]A!$D$2:$H$1235,5,FALSE)</f>
        <v>Adulte Masculin 30/39 ans</v>
      </c>
      <c r="J605" s="67">
        <v>1</v>
      </c>
      <c r="N605" s="14">
        <f>VLOOKUP(C605,Bilan!$B$4:$D$1469,3,FALSE)</f>
        <v>7070</v>
      </c>
      <c r="O605" s="14">
        <f t="shared" si="37"/>
        <v>774</v>
      </c>
      <c r="P605" s="50" t="e">
        <f>VLOOKUP(C605,Adultes!$C$2:$O$806,13,FALSE)</f>
        <v>#N/A</v>
      </c>
      <c r="Q605" s="14">
        <f t="shared" si="34"/>
        <v>3</v>
      </c>
      <c r="R605" t="e">
        <f>VLOOKUP(C605,Adultes!$C$2:$P$806,14,FALSE)</f>
        <v>#N/A</v>
      </c>
    </row>
    <row r="606" spans="1:18" x14ac:dyDescent="0.25">
      <c r="A606" s="7">
        <v>775</v>
      </c>
      <c r="B606">
        <v>4131</v>
      </c>
      <c r="C606" t="s">
        <v>3099</v>
      </c>
      <c r="D606" t="s">
        <v>2976</v>
      </c>
      <c r="E606" t="s">
        <v>3398</v>
      </c>
      <c r="F606">
        <v>3</v>
      </c>
      <c r="G606" t="s">
        <v>971</v>
      </c>
      <c r="N606" s="14">
        <f>VLOOKUP(C606,Bilan!$B$4:$D$1469,3,FALSE)</f>
        <v>4131</v>
      </c>
      <c r="O606" s="79">
        <f t="shared" si="37"/>
        <v>775</v>
      </c>
      <c r="Q606" s="14">
        <f t="shared" si="34"/>
        <v>3</v>
      </c>
    </row>
    <row r="607" spans="1:18" x14ac:dyDescent="0.25">
      <c r="A607" s="7">
        <v>776</v>
      </c>
      <c r="B607">
        <v>2395</v>
      </c>
      <c r="C607" t="str">
        <f>[7]A!$D29</f>
        <v>BALAVOINE ALEXIS</v>
      </c>
      <c r="D607" t="str">
        <f>[7]A!$F29</f>
        <v>CLUB DES SUPPORTERS CYCLISTES FERRIEROIS</v>
      </c>
      <c r="E607" t="str">
        <f>[7]A!$J29</f>
        <v>05999028477</v>
      </c>
      <c r="F607">
        <v>3</v>
      </c>
      <c r="G607" t="str">
        <f>VLOOKUP(C607,[7]A!$D$2:$H$1235,5,FALSE)</f>
        <v>Adulte Masculin 20/29 ans</v>
      </c>
      <c r="N607" s="14">
        <f>VLOOKUP(C607,Bilan!$B$4:$D$1469,3,FALSE)</f>
        <v>2395</v>
      </c>
      <c r="O607" s="14">
        <f t="shared" si="37"/>
        <v>776</v>
      </c>
      <c r="P607" s="50" t="e">
        <f>VLOOKUP(C607,Adultes!$C$2:$O$806,13,FALSE)</f>
        <v>#N/A</v>
      </c>
      <c r="Q607" s="14">
        <f t="shared" si="34"/>
        <v>3</v>
      </c>
      <c r="R607" t="e">
        <f>VLOOKUP(C607,Adultes!$C$2:$P$806,14,FALSE)</f>
        <v>#N/A</v>
      </c>
    </row>
    <row r="608" spans="1:18" x14ac:dyDescent="0.25">
      <c r="A608" s="7">
        <v>777</v>
      </c>
      <c r="B608">
        <v>4414</v>
      </c>
      <c r="C608" t="str">
        <f>[7]A!$D1019</f>
        <v>BERLEMONT MAXENCE</v>
      </c>
      <c r="D608" t="str">
        <f>[7]A!$F1019</f>
        <v>LOOS EN GOHELLE VELO CLUB LOOSSOIS</v>
      </c>
      <c r="E608" t="str">
        <f>[7]A!$J1019</f>
        <v>06204950880</v>
      </c>
      <c r="F608">
        <v>3</v>
      </c>
      <c r="G608" t="str">
        <f>VLOOKUP(C608,[7]A!$D$2:$H$1235,5,FALSE)</f>
        <v>Adulte Masculin 20/29 ans</v>
      </c>
      <c r="N608" s="14">
        <f>VLOOKUP(C608,Bilan!$B$4:$D$1469,3,FALSE)</f>
        <v>4414</v>
      </c>
      <c r="O608" s="14">
        <f t="shared" si="37"/>
        <v>777</v>
      </c>
      <c r="P608" s="50" t="e">
        <f>VLOOKUP(C608,Adultes!$C$2:$O$806,13,FALSE)</f>
        <v>#N/A</v>
      </c>
      <c r="Q608" s="14">
        <f t="shared" si="34"/>
        <v>3</v>
      </c>
      <c r="R608" t="e">
        <f>VLOOKUP(C608,Adultes!$C$2:$P$806,14,FALSE)</f>
        <v>#N/A</v>
      </c>
    </row>
    <row r="609" spans="1:18" x14ac:dyDescent="0.25">
      <c r="A609" s="7">
        <v>778</v>
      </c>
      <c r="B609">
        <v>7120</v>
      </c>
      <c r="C609" t="str">
        <f>[7]A!$D108</f>
        <v>BOUVET LEOPOLD</v>
      </c>
      <c r="D609" t="str">
        <f>[7]A!$F108</f>
        <v>ESPOIR CYCLISTE WAMBRECHIES MARQUETTE</v>
      </c>
      <c r="E609" t="str">
        <f>[7]A!$J108</f>
        <v>05999126988</v>
      </c>
      <c r="F609">
        <v>3</v>
      </c>
      <c r="G609" t="str">
        <f>VLOOKUP(C609,[7]A!$D$2:$H$1235,5,FALSE)</f>
        <v>Adulte Masculin 20/29 ans</v>
      </c>
      <c r="N609" s="14">
        <f>VLOOKUP(C609,Bilan!$B$4:$D$1469,3,FALSE)</f>
        <v>7120</v>
      </c>
      <c r="O609" s="14">
        <f t="shared" si="37"/>
        <v>778</v>
      </c>
      <c r="P609" s="50" t="e">
        <f>VLOOKUP(C609,Adultes!$C$2:$O$806,13,FALSE)</f>
        <v>#N/A</v>
      </c>
      <c r="Q609" s="14">
        <f t="shared" si="34"/>
        <v>3</v>
      </c>
      <c r="R609" t="e">
        <f>VLOOKUP(C609,Adultes!$C$2:$P$806,14,FALSE)</f>
        <v>#N/A</v>
      </c>
    </row>
    <row r="610" spans="1:18" x14ac:dyDescent="0.25">
      <c r="A610" s="7">
        <v>779</v>
      </c>
      <c r="B610">
        <v>4370</v>
      </c>
      <c r="C610" t="str">
        <f>[7]A!$D118</f>
        <v>BRIXHE ALAIN</v>
      </c>
      <c r="D610" t="str">
        <f>[7]A!$F118</f>
        <v>VTT  CLUB PONT SUR SAMBRE</v>
      </c>
      <c r="E610" t="str">
        <f>[7]A!$J118</f>
        <v>05996214966</v>
      </c>
      <c r="F610">
        <v>3</v>
      </c>
      <c r="G610" t="str">
        <f>VLOOKUP(C610,[7]A!$D$2:$H$1235,5,FALSE)</f>
        <v>Adulte Masculin 50/59 ans</v>
      </c>
      <c r="N610" s="14">
        <f>VLOOKUP(C610,Bilan!$B$4:$D$1469,3,FALSE)</f>
        <v>4370</v>
      </c>
      <c r="O610" s="14">
        <f t="shared" si="37"/>
        <v>779</v>
      </c>
      <c r="P610" s="50" t="e">
        <f>VLOOKUP(C610,Adultes!$C$2:$O$806,13,FALSE)</f>
        <v>#N/A</v>
      </c>
      <c r="Q610" s="14">
        <f t="shared" si="34"/>
        <v>3</v>
      </c>
      <c r="R610" t="e">
        <f>VLOOKUP(C610,Adultes!$C$2:$P$806,14,FALSE)</f>
        <v>#N/A</v>
      </c>
    </row>
    <row r="611" spans="1:18" x14ac:dyDescent="0.25">
      <c r="A611" s="7">
        <v>780</v>
      </c>
      <c r="B611">
        <v>4486</v>
      </c>
      <c r="C611" t="str">
        <f>[7]A!$D138</f>
        <v>CALCUS FRANCK</v>
      </c>
      <c r="D611" t="str">
        <f>[7]A!$F138</f>
        <v>VELO CLUB AMANDINOIS</v>
      </c>
      <c r="E611" t="str">
        <f>[7]A!$J138</f>
        <v>05999025984</v>
      </c>
      <c r="F611">
        <v>3</v>
      </c>
      <c r="G611" t="str">
        <f>VLOOKUP(C611,[7]A!$D$2:$H$1235,5,FALSE)</f>
        <v>Adulte Masculin 50/59 ans</v>
      </c>
      <c r="N611" s="14">
        <f>VLOOKUP(C611,Bilan!$B$4:$D$1469,3,FALSE)</f>
        <v>4486</v>
      </c>
      <c r="O611" s="14">
        <f t="shared" si="37"/>
        <v>780</v>
      </c>
      <c r="P611" s="50" t="e">
        <f>VLOOKUP(C611,Adultes!$C$2:$O$806,13,FALSE)</f>
        <v>#N/A</v>
      </c>
      <c r="Q611" s="14">
        <f t="shared" si="34"/>
        <v>3</v>
      </c>
      <c r="R611" t="e">
        <f>VLOOKUP(C611,Adultes!$C$2:$P$806,14,FALSE)</f>
        <v>#N/A</v>
      </c>
    </row>
    <row r="612" spans="1:18" x14ac:dyDescent="0.25">
      <c r="A612" s="7">
        <v>781</v>
      </c>
      <c r="B612">
        <v>2551</v>
      </c>
      <c r="C612" t="str">
        <f>[7]A!$D156</f>
        <v>CARON FABRICE</v>
      </c>
      <c r="D612" t="str">
        <f>[7]A!$F156</f>
        <v>VELO CLUB AMANDINOIS</v>
      </c>
      <c r="E612" t="str">
        <f>[7]A!$J156</f>
        <v>05996219966</v>
      </c>
      <c r="F612">
        <v>3</v>
      </c>
      <c r="G612" t="str">
        <f>VLOOKUP(C612,[7]A!$D$2:$H$1235,5,FALSE)</f>
        <v>Adulte Masculin 50/59 ans</v>
      </c>
      <c r="N612" s="14">
        <f>VLOOKUP(C612,Bilan!$B$4:$D$1469,3,FALSE)</f>
        <v>2551</v>
      </c>
      <c r="O612" s="14">
        <f t="shared" si="37"/>
        <v>781</v>
      </c>
      <c r="P612" s="50" t="e">
        <f>VLOOKUP(C612,Adultes!$C$2:$O$806,13,FALSE)</f>
        <v>#N/A</v>
      </c>
      <c r="Q612" s="14">
        <f t="shared" si="34"/>
        <v>3</v>
      </c>
      <c r="R612" t="e">
        <f>VLOOKUP(C612,Adultes!$C$2:$P$806,14,FALSE)</f>
        <v>#N/A</v>
      </c>
    </row>
    <row r="613" spans="1:18" x14ac:dyDescent="0.25">
      <c r="A613" s="7">
        <v>782</v>
      </c>
      <c r="B613">
        <v>2188</v>
      </c>
      <c r="C613" t="str">
        <f>[7]A!$D241</f>
        <v>DAVAINE HUGUES</v>
      </c>
      <c r="D613" t="str">
        <f>[7]A!$F241</f>
        <v>VELO CLUB ROUBAIX</v>
      </c>
      <c r="E613" t="str">
        <f>[7]A!$J241</f>
        <v>05996219392</v>
      </c>
      <c r="F613">
        <v>3</v>
      </c>
      <c r="G613" t="str">
        <f>VLOOKUP(C613,[7]A!$D$2:$H$1235,5,FALSE)</f>
        <v>Adulte Masculin 50/59 ans</v>
      </c>
      <c r="N613" s="14">
        <f>VLOOKUP(C613,Bilan!$B$4:$D$1469,3,FALSE)</f>
        <v>2188</v>
      </c>
      <c r="O613" s="14">
        <f t="shared" si="37"/>
        <v>782</v>
      </c>
      <c r="P613" s="50">
        <f>VLOOKUP(C613,Adultes!$C$2:$O$806,13,FALSE)</f>
        <v>225</v>
      </c>
      <c r="Q613" s="14">
        <f t="shared" si="34"/>
        <v>3</v>
      </c>
      <c r="R613" t="str">
        <f>VLOOKUP(C613,Adultes!$C$2:$P$806,14,FALSE)</f>
        <v>2</v>
      </c>
    </row>
    <row r="614" spans="1:18" x14ac:dyDescent="0.25">
      <c r="A614" s="7">
        <v>783</v>
      </c>
      <c r="O614" s="14">
        <f t="shared" si="37"/>
        <v>783</v>
      </c>
      <c r="Q614" s="14">
        <f t="shared" si="34"/>
        <v>0</v>
      </c>
    </row>
    <row r="615" spans="1:18" x14ac:dyDescent="0.25">
      <c r="A615" s="7">
        <v>784</v>
      </c>
      <c r="B615">
        <v>7133</v>
      </c>
      <c r="C615" t="str">
        <f>[7]A!$D327</f>
        <v>DESMARS JULES</v>
      </c>
      <c r="D615" t="str">
        <f>[7]A!$F327</f>
        <v>ESPOIR CYCLISTE WAMBRECHIES MARQUETTE</v>
      </c>
      <c r="E615" t="str">
        <f>[7]A!$J327</f>
        <v>05999127554</v>
      </c>
      <c r="F615">
        <v>3</v>
      </c>
      <c r="G615" t="str">
        <f>VLOOKUP(C615,[7]A!$D$2:$H$1235,5,FALSE)</f>
        <v>Adulte Masculin 17/19 ans</v>
      </c>
      <c r="N615" s="14">
        <f>VLOOKUP(C615,Bilan!$B$4:$D$1469,3,FALSE)</f>
        <v>7133</v>
      </c>
      <c r="O615" s="14">
        <f t="shared" si="37"/>
        <v>784</v>
      </c>
      <c r="P615" s="50" t="e">
        <f>VLOOKUP(C615,Adultes!$C$2:$O$806,13,FALSE)</f>
        <v>#N/A</v>
      </c>
      <c r="Q615" s="14">
        <f t="shared" si="34"/>
        <v>3</v>
      </c>
      <c r="R615" t="e">
        <f>VLOOKUP(C615,Adultes!$C$2:$P$806,14,FALSE)</f>
        <v>#N/A</v>
      </c>
    </row>
    <row r="616" spans="1:18" x14ac:dyDescent="0.25">
      <c r="A616" s="7">
        <v>785</v>
      </c>
      <c r="B616">
        <v>4104</v>
      </c>
      <c r="C616" t="s">
        <v>2929</v>
      </c>
      <c r="D616" t="s">
        <v>3156</v>
      </c>
      <c r="E616" t="s">
        <v>3401</v>
      </c>
      <c r="F616">
        <v>3</v>
      </c>
      <c r="J616" s="67">
        <v>1</v>
      </c>
      <c r="N616" s="14">
        <f>VLOOKUP(C616,Bilan!$B$4:$D$1469,3,FALSE)</f>
        <v>4104</v>
      </c>
      <c r="O616" s="14">
        <f t="shared" si="37"/>
        <v>785</v>
      </c>
      <c r="P616" s="50">
        <f>VLOOKUP(C616,Adultes!$C$2:$O$806,13,FALSE)</f>
        <v>756</v>
      </c>
      <c r="Q616" s="14">
        <f t="shared" si="34"/>
        <v>3</v>
      </c>
    </row>
    <row r="617" spans="1:18" x14ac:dyDescent="0.25">
      <c r="A617" s="7">
        <v>786</v>
      </c>
      <c r="B617">
        <v>3050</v>
      </c>
      <c r="C617" t="str">
        <f>[7]A!$D417</f>
        <v>FAUCRET VALENTIN</v>
      </c>
      <c r="D617" t="str">
        <f>[7]A!$F417</f>
        <v>VELO CLUB SOLESMES</v>
      </c>
      <c r="E617" t="str">
        <f>[7]A!$J417</f>
        <v>05999124727</v>
      </c>
      <c r="F617">
        <v>3</v>
      </c>
      <c r="G617" t="str">
        <f>VLOOKUP(C617,[7]A!$D$2:$H$1235,5,FALSE)</f>
        <v>Adulte Masculin 17/19 ans</v>
      </c>
      <c r="N617" s="14">
        <f>VLOOKUP(C617,Bilan!$B$4:$D$1469,3,FALSE)</f>
        <v>3050</v>
      </c>
      <c r="O617" s="14">
        <f t="shared" si="37"/>
        <v>786</v>
      </c>
      <c r="P617" s="50" t="e">
        <f>VLOOKUP(C617,Adultes!$C$2:$O$806,13,FALSE)</f>
        <v>#N/A</v>
      </c>
      <c r="Q617" s="14">
        <f t="shared" si="34"/>
        <v>3</v>
      </c>
      <c r="R617" t="e">
        <f>VLOOKUP(C617,Adultes!$C$2:$P$806,14,FALSE)</f>
        <v>#N/A</v>
      </c>
    </row>
    <row r="618" spans="1:18" x14ac:dyDescent="0.25">
      <c r="A618" s="7">
        <v>787</v>
      </c>
      <c r="O618" s="14">
        <f t="shared" si="37"/>
        <v>787</v>
      </c>
      <c r="Q618" s="14">
        <f t="shared" si="34"/>
        <v>0</v>
      </c>
    </row>
    <row r="619" spans="1:18" x14ac:dyDescent="0.25">
      <c r="A619" s="7">
        <v>788</v>
      </c>
      <c r="B619">
        <v>4480</v>
      </c>
      <c r="C619" t="str">
        <f>[7]A!$D457</f>
        <v>GELLE MAXIME</v>
      </c>
      <c r="D619" t="str">
        <f>[7]A!$F457</f>
        <v>CYCLO CLUB WAVRIN</v>
      </c>
      <c r="E619" t="str">
        <f>[7]A!$J457</f>
        <v>05999124531</v>
      </c>
      <c r="F619">
        <v>3</v>
      </c>
      <c r="G619" t="str">
        <f>VLOOKUP(C619,[7]A!$D$2:$H$1235,5,FALSE)</f>
        <v>Adulte Masculin 20/29 ans</v>
      </c>
      <c r="N619" s="14">
        <f>VLOOKUP(C619,Bilan!$B$4:$D$1469,3,FALSE)</f>
        <v>4480</v>
      </c>
      <c r="O619" s="14">
        <f t="shared" si="37"/>
        <v>788</v>
      </c>
      <c r="P619" s="50" t="e">
        <f>VLOOKUP(C619,Adultes!$C$2:$O$806,13,FALSE)</f>
        <v>#N/A</v>
      </c>
      <c r="Q619" s="14">
        <f t="shared" si="34"/>
        <v>3</v>
      </c>
      <c r="R619" t="e">
        <f>VLOOKUP(C619,Adultes!$C$2:$P$806,14,FALSE)</f>
        <v>#N/A</v>
      </c>
    </row>
    <row r="620" spans="1:18" x14ac:dyDescent="0.25">
      <c r="A620" s="7">
        <v>789</v>
      </c>
      <c r="B620">
        <v>4426</v>
      </c>
      <c r="C620" t="str">
        <f>[7]A!$D473</f>
        <v>GOCHON CEDRIC</v>
      </c>
      <c r="D620" t="str">
        <f>[7]A!$F473</f>
        <v>ETOILE CYCLISTE TOURCOING</v>
      </c>
      <c r="E620" t="str">
        <f>[7]A!$J473</f>
        <v>05999124958</v>
      </c>
      <c r="F620">
        <v>3</v>
      </c>
      <c r="G620" t="str">
        <f>VLOOKUP(C620,[7]A!$D$2:$H$1235,5,FALSE)</f>
        <v>Adulte Masculin 40/49 ans</v>
      </c>
      <c r="N620" s="14">
        <f>VLOOKUP(C620,Bilan!$B$4:$D$1469,3,FALSE)</f>
        <v>4426</v>
      </c>
      <c r="O620" s="14">
        <f t="shared" si="37"/>
        <v>789</v>
      </c>
      <c r="P620" s="50" t="e">
        <f>VLOOKUP(C620,Adultes!$C$2:$O$806,13,FALSE)</f>
        <v>#N/A</v>
      </c>
      <c r="Q620" s="14">
        <f t="shared" si="34"/>
        <v>3</v>
      </c>
      <c r="R620" t="e">
        <f>VLOOKUP(C620,Adultes!$C$2:$P$806,14,FALSE)</f>
        <v>#N/A</v>
      </c>
    </row>
    <row r="621" spans="1:18" x14ac:dyDescent="0.25">
      <c r="A621" s="7">
        <v>790</v>
      </c>
      <c r="B621">
        <v>2590</v>
      </c>
      <c r="C621" t="str">
        <f>[7]A!$D565</f>
        <v>KWIATKOWSKI SYLVAIN</v>
      </c>
      <c r="D621" t="str">
        <f>[7]A!$F565</f>
        <v>ASSOCIATION SPORTIVE VELOCIPEDIQUE LA LONGUEVILLE</v>
      </c>
      <c r="E621" t="str">
        <f>[7]A!$J565</f>
        <v>05994058195</v>
      </c>
      <c r="F621">
        <v>3</v>
      </c>
      <c r="G621" t="str">
        <f>VLOOKUP(C621,[7]A!$D$2:$H$1235,5,FALSE)</f>
        <v>Adulte Masculin 40/49 ans</v>
      </c>
      <c r="J621" s="67">
        <v>1</v>
      </c>
      <c r="N621" s="14">
        <f>VLOOKUP(C621,Bilan!$B$4:$D$1469,3,FALSE)</f>
        <v>2590</v>
      </c>
      <c r="O621" s="14">
        <f t="shared" si="37"/>
        <v>790</v>
      </c>
      <c r="P621" s="50" t="e">
        <f>VLOOKUP(C621,Adultes!$C$2:$O$806,13,FALSE)</f>
        <v>#N/A</v>
      </c>
      <c r="Q621" s="14">
        <f t="shared" si="34"/>
        <v>3</v>
      </c>
      <c r="R621" t="e">
        <f>VLOOKUP(C621,Adultes!$C$2:$P$806,14,FALSE)</f>
        <v>#N/A</v>
      </c>
    </row>
    <row r="622" spans="1:18" x14ac:dyDescent="0.25">
      <c r="A622" s="7">
        <v>791</v>
      </c>
      <c r="B622">
        <v>7142</v>
      </c>
      <c r="C622" t="s">
        <v>3616</v>
      </c>
      <c r="D622" t="s">
        <v>59</v>
      </c>
      <c r="F622">
        <v>3</v>
      </c>
      <c r="N622" s="14">
        <f>VLOOKUP(C622,Bilan!$B$4:$D$1469,3,FALSE)</f>
        <v>7142</v>
      </c>
      <c r="O622" s="14">
        <f t="shared" si="37"/>
        <v>791</v>
      </c>
      <c r="Q622" s="14">
        <f t="shared" si="34"/>
        <v>3</v>
      </c>
    </row>
    <row r="623" spans="1:18" x14ac:dyDescent="0.25">
      <c r="A623" s="7">
        <v>792</v>
      </c>
      <c r="B623">
        <v>4474</v>
      </c>
      <c r="C623" t="str">
        <f>[7]A!$D622</f>
        <v>LEFAIT FLORINE</v>
      </c>
      <c r="D623" t="str">
        <f>[7]A!$F622</f>
        <v>ENTENTE SPORTIVE ENFANTS DE GAYANT (ESEG) DOUAI</v>
      </c>
      <c r="E623" t="str">
        <f>[7]A!$J622</f>
        <v>05999127598</v>
      </c>
      <c r="F623">
        <v>3</v>
      </c>
      <c r="G623" t="str">
        <f>VLOOKUP(C623,[7]A!$D$2:$H$1235,5,FALSE)</f>
        <v>Adulte Féminin 30/39 ans</v>
      </c>
      <c r="J623" s="67">
        <v>1</v>
      </c>
      <c r="N623" s="14">
        <f>VLOOKUP(C623,Bilan!$B$4:$D$1469,3,FALSE)</f>
        <v>4474</v>
      </c>
      <c r="O623" s="14">
        <f t="shared" si="37"/>
        <v>792</v>
      </c>
      <c r="P623" s="50" t="e">
        <f>VLOOKUP(C623,Adultes!$C$2:$O$806,13,FALSE)</f>
        <v>#N/A</v>
      </c>
      <c r="Q623" s="14">
        <f t="shared" si="34"/>
        <v>3</v>
      </c>
      <c r="R623" t="e">
        <f>VLOOKUP(C623,Adultes!$C$2:$P$806,14,FALSE)</f>
        <v>#N/A</v>
      </c>
    </row>
    <row r="624" spans="1:18" x14ac:dyDescent="0.25">
      <c r="A624" s="7">
        <v>793</v>
      </c>
      <c r="B624">
        <v>4403</v>
      </c>
      <c r="C624" t="str">
        <f>[7]A!$D641</f>
        <v>LELONG CEDRIC</v>
      </c>
      <c r="D624" t="str">
        <f>[7]A!$F641</f>
        <v>CLUB CYCLISTE LOUVROIL (C.C.L.)</v>
      </c>
      <c r="E624" t="str">
        <f>[7]A!$J641</f>
        <v>05996227128</v>
      </c>
      <c r="F624">
        <v>3</v>
      </c>
      <c r="G624" t="str">
        <f>VLOOKUP(C624,[7]A!$D$2:$H$1235,5,FALSE)</f>
        <v>Adulte Masculin 40/49 ans</v>
      </c>
      <c r="J624" s="67">
        <v>1</v>
      </c>
      <c r="N624" s="14">
        <f>VLOOKUP(C624,Bilan!$B$4:$D$1469,3,FALSE)</f>
        <v>4403</v>
      </c>
      <c r="O624" s="14">
        <f t="shared" si="37"/>
        <v>793</v>
      </c>
      <c r="P624" s="50" t="e">
        <f>VLOOKUP(C624,Adultes!$C$2:$O$806,13,FALSE)</f>
        <v>#N/A</v>
      </c>
      <c r="Q624" s="14">
        <f t="shared" si="34"/>
        <v>3</v>
      </c>
      <c r="R624" t="e">
        <f>VLOOKUP(C624,Adultes!$C$2:$P$806,14,FALSE)</f>
        <v>#N/A</v>
      </c>
    </row>
    <row r="625" spans="1:18" x14ac:dyDescent="0.25">
      <c r="A625" s="7">
        <v>794</v>
      </c>
      <c r="B625">
        <v>4484</v>
      </c>
      <c r="C625" t="str">
        <f>[7]A!$D708</f>
        <v>MASSARDI ROMAIN</v>
      </c>
      <c r="D625" t="str">
        <f>[7]A!$F708</f>
        <v>ASSOCIATION CYCLISTE PREUX AU BOIS</v>
      </c>
      <c r="E625" t="str">
        <f>[7]A!$J708</f>
        <v>05999124942</v>
      </c>
      <c r="F625">
        <v>3</v>
      </c>
      <c r="G625" t="str">
        <f>VLOOKUP(C625,[7]A!$D$2:$H$1235,5,FALSE)</f>
        <v>Adulte Masculin 20/29 ans</v>
      </c>
      <c r="N625" s="14">
        <f>VLOOKUP(C625,Bilan!$B$4:$D$1469,3,FALSE)</f>
        <v>4484</v>
      </c>
      <c r="O625" s="14">
        <f t="shared" si="37"/>
        <v>794</v>
      </c>
      <c r="P625" s="50" t="e">
        <f>VLOOKUP(C625,Adultes!$C$2:$O$806,13,FALSE)</f>
        <v>#N/A</v>
      </c>
      <c r="Q625" s="14">
        <f t="shared" si="34"/>
        <v>3</v>
      </c>
      <c r="R625" t="e">
        <f>VLOOKUP(C625,Adultes!$C$2:$P$806,14,FALSE)</f>
        <v>#N/A</v>
      </c>
    </row>
    <row r="626" spans="1:18" x14ac:dyDescent="0.25">
      <c r="A626" s="7">
        <v>795</v>
      </c>
      <c r="B626">
        <v>4434</v>
      </c>
      <c r="C626" t="str">
        <f>[7]A!$D741</f>
        <v>MOREL DAVID</v>
      </c>
      <c r="D626" t="str">
        <f>[7]A!$F741</f>
        <v>ETOILE CYCLISTE TOURCOING</v>
      </c>
      <c r="E626" t="str">
        <f>[7]A!$J741</f>
        <v>05999123958</v>
      </c>
      <c r="F626">
        <v>3</v>
      </c>
      <c r="G626" t="str">
        <f>VLOOKUP(C626,[7]A!$D$2:$H$1235,5,FALSE)</f>
        <v>Adulte Masculin 40/49 ans</v>
      </c>
      <c r="J626" s="67">
        <v>1</v>
      </c>
      <c r="N626" s="14">
        <f>VLOOKUP(C626,Bilan!$B$4:$D$1469,3,FALSE)</f>
        <v>4434</v>
      </c>
      <c r="O626" s="14">
        <f t="shared" si="37"/>
        <v>795</v>
      </c>
      <c r="P626" s="50" t="e">
        <f>VLOOKUP(C626,Adultes!$C$2:$O$806,13,FALSE)</f>
        <v>#N/A</v>
      </c>
      <c r="Q626" s="14">
        <f t="shared" si="34"/>
        <v>3</v>
      </c>
      <c r="R626" t="e">
        <f>VLOOKUP(C626,Adultes!$C$2:$P$806,14,FALSE)</f>
        <v>#N/A</v>
      </c>
    </row>
    <row r="627" spans="1:18" x14ac:dyDescent="0.25">
      <c r="A627" s="7">
        <v>796</v>
      </c>
      <c r="B627">
        <v>2544</v>
      </c>
      <c r="C627" t="str">
        <f>[7]A!$D774</f>
        <v>PASSARD FRANÇOIS</v>
      </c>
      <c r="D627" t="str">
        <f>[7]A!$F774</f>
        <v>ENTENTE SPORTIVE ENFANTS DE GAYANT (ESEG) DOUAI</v>
      </c>
      <c r="E627" t="str">
        <f>[7]A!$J774</f>
        <v>05999126370</v>
      </c>
      <c r="F627">
        <v>3</v>
      </c>
      <c r="G627" t="str">
        <f>VLOOKUP(C627,[7]A!$D$2:$H$1235,5,FALSE)</f>
        <v>Adulte Masculin 50/59 ans</v>
      </c>
      <c r="J627" s="67">
        <v>1</v>
      </c>
      <c r="N627" s="14">
        <f>VLOOKUP(C627,Bilan!$B$4:$D$1469,3,FALSE)</f>
        <v>2544</v>
      </c>
      <c r="O627" s="14">
        <f t="shared" si="37"/>
        <v>796</v>
      </c>
      <c r="P627" s="50" t="e">
        <f>VLOOKUP(C627,Adultes!$C$2:$O$806,13,FALSE)</f>
        <v>#N/A</v>
      </c>
      <c r="Q627" s="14">
        <f t="shared" si="34"/>
        <v>3</v>
      </c>
      <c r="R627" t="e">
        <f>VLOOKUP(C627,Adultes!$C$2:$P$806,14,FALSE)</f>
        <v>#N/A</v>
      </c>
    </row>
    <row r="628" spans="1:18" x14ac:dyDescent="0.25">
      <c r="A628" s="7">
        <v>797</v>
      </c>
      <c r="B628">
        <v>2594</v>
      </c>
      <c r="C628" t="str">
        <f>[7]A!$D782</f>
        <v>PELO CHRISTOPHE</v>
      </c>
      <c r="D628" t="str">
        <f>[7]A!$F782</f>
        <v>VELO CLUB UNION HALLUIN</v>
      </c>
      <c r="E628" t="str">
        <f>[7]A!$J782</f>
        <v>05999127220</v>
      </c>
      <c r="F628">
        <v>3</v>
      </c>
      <c r="G628" t="str">
        <f>VLOOKUP(C628,[7]A!$D$2:$H$1235,5,FALSE)</f>
        <v>Adulte Masculin 30/39 ans</v>
      </c>
      <c r="J628" s="67">
        <v>1</v>
      </c>
      <c r="N628" s="14" t="e">
        <f>VLOOKUP(C628,Bilan!$B$4:$D$1469,3,FALSE)</f>
        <v>#N/A</v>
      </c>
      <c r="O628" s="14">
        <f t="shared" si="37"/>
        <v>797</v>
      </c>
      <c r="P628" s="50" t="e">
        <f>VLOOKUP(C628,Adultes!$C$2:$O$806,13,FALSE)</f>
        <v>#N/A</v>
      </c>
      <c r="Q628" s="14">
        <f t="shared" si="34"/>
        <v>3</v>
      </c>
      <c r="R628" t="e">
        <f>VLOOKUP(C628,Adultes!$C$2:$P$806,14,FALSE)</f>
        <v>#N/A</v>
      </c>
    </row>
    <row r="629" spans="1:18" x14ac:dyDescent="0.25">
      <c r="A629" s="7">
        <v>798</v>
      </c>
      <c r="B629">
        <v>2225</v>
      </c>
      <c r="C629" t="str">
        <f>[7]A!$D803</f>
        <v>POIDEVIN LUDOVIC</v>
      </c>
      <c r="D629" t="str">
        <f>[7]A!$F803</f>
        <v>TEAM BIKE PRESEAU</v>
      </c>
      <c r="E629" t="str">
        <f>[7]A!$J803</f>
        <v>05999127002</v>
      </c>
      <c r="F629">
        <v>3</v>
      </c>
      <c r="G629" t="str">
        <f>VLOOKUP(C629,[7]A!$D$2:$H$1235,5,FALSE)</f>
        <v>Adulte Masculin 30/39 ans</v>
      </c>
      <c r="N629" s="14">
        <f>VLOOKUP(C629,Bilan!$B$4:$D$1469,3,FALSE)</f>
        <v>2225</v>
      </c>
      <c r="O629" s="14">
        <f t="shared" si="37"/>
        <v>798</v>
      </c>
      <c r="P629" s="50" t="e">
        <f>VLOOKUP(C629,Adultes!$C$2:$O$806,13,FALSE)</f>
        <v>#N/A</v>
      </c>
      <c r="Q629" s="14">
        <f t="shared" si="34"/>
        <v>3</v>
      </c>
      <c r="R629" t="e">
        <f>VLOOKUP(C629,Adultes!$C$2:$P$806,14,FALSE)</f>
        <v>#N/A</v>
      </c>
    </row>
    <row r="630" spans="1:18" x14ac:dyDescent="0.25">
      <c r="A630" s="7">
        <v>799</v>
      </c>
      <c r="B630">
        <v>4374</v>
      </c>
      <c r="C630" t="str">
        <f>[7]A!$D828</f>
        <v>RENARD VINCENT</v>
      </c>
      <c r="D630" t="str">
        <f>[7]A!$F828</f>
        <v>TEAM B.B.L. HERGNIES</v>
      </c>
      <c r="E630" t="str">
        <f>[7]A!$J828</f>
        <v>05999124620</v>
      </c>
      <c r="F630">
        <v>3</v>
      </c>
      <c r="G630" t="str">
        <f>VLOOKUP(C630,[7]A!$D$2:$H$1235,5,FALSE)</f>
        <v>Adulte Masculin 40/49 ans</v>
      </c>
      <c r="N630" s="14">
        <f>VLOOKUP(C630,Bilan!$B$4:$D$1469,3,FALSE)</f>
        <v>4374</v>
      </c>
      <c r="O630" s="14">
        <f t="shared" si="37"/>
        <v>799</v>
      </c>
      <c r="P630" s="50" t="e">
        <f>VLOOKUP(C630,Adultes!$C$2:$O$806,13,FALSE)</f>
        <v>#N/A</v>
      </c>
      <c r="Q630" s="14">
        <f t="shared" si="34"/>
        <v>3</v>
      </c>
      <c r="R630" t="e">
        <f>VLOOKUP(C630,Adultes!$C$2:$P$806,14,FALSE)</f>
        <v>#N/A</v>
      </c>
    </row>
    <row r="631" spans="1:18" x14ac:dyDescent="0.25">
      <c r="A631" s="7">
        <v>800</v>
      </c>
      <c r="B631">
        <v>4446</v>
      </c>
      <c r="C631" t="str">
        <f>[7]A!$D888</f>
        <v>SIZAIRE THOMAS</v>
      </c>
      <c r="D631" t="str">
        <f>[7]A!$F888</f>
        <v>NEW TEAM MAULDE</v>
      </c>
      <c r="E631" t="str">
        <f>[7]A!$J888</f>
        <v>05996223702</v>
      </c>
      <c r="F631">
        <v>3</v>
      </c>
      <c r="G631" t="str">
        <f>VLOOKUP(C631,[7]A!$D$2:$H$1235,5,FALSE)</f>
        <v>Adulte Masculin 30/39 ans</v>
      </c>
      <c r="J631" s="67">
        <v>1</v>
      </c>
      <c r="N631" s="14">
        <f>VLOOKUP(C631,Bilan!$B$4:$D$1469,3,FALSE)</f>
        <v>4446</v>
      </c>
      <c r="O631" s="14">
        <f t="shared" si="37"/>
        <v>800</v>
      </c>
      <c r="P631" s="50" t="e">
        <f>VLOOKUP(C631,Adultes!$C$2:$O$806,13,FALSE)</f>
        <v>#N/A</v>
      </c>
      <c r="Q631" s="14">
        <f t="shared" si="34"/>
        <v>3</v>
      </c>
      <c r="R631" t="e">
        <f>VLOOKUP(C631,Adultes!$C$2:$P$806,14,FALSE)</f>
        <v>#N/A</v>
      </c>
    </row>
    <row r="632" spans="1:18" x14ac:dyDescent="0.25">
      <c r="A632" s="7">
        <v>801</v>
      </c>
      <c r="B632">
        <v>2577</v>
      </c>
      <c r="C632" t="str">
        <f>[7]A!$D962</f>
        <v>VANDERMEIREN MANUEL</v>
      </c>
      <c r="D632" t="str">
        <f>[7]A!$F962</f>
        <v>GAZ ELEC CLUB DE DOUAI</v>
      </c>
      <c r="E632" t="str">
        <f>[7]A!$J962</f>
        <v>05999126279</v>
      </c>
      <c r="F632">
        <v>3</v>
      </c>
      <c r="G632" t="str">
        <f>VLOOKUP(C632,[7]A!$D$2:$H$1235,5,FALSE)</f>
        <v>Adulte Masculin 40/49 ans</v>
      </c>
      <c r="N632" s="14">
        <f>VLOOKUP(C632,Bilan!$B$4:$D$1469,3,FALSE)</f>
        <v>2577</v>
      </c>
      <c r="O632" s="14">
        <f t="shared" si="37"/>
        <v>801</v>
      </c>
      <c r="P632" s="50" t="e">
        <f>VLOOKUP(C632,Adultes!$C$2:$O$806,13,FALSE)</f>
        <v>#N/A</v>
      </c>
      <c r="Q632" s="14">
        <f t="shared" si="34"/>
        <v>3</v>
      </c>
      <c r="R632" t="e">
        <f>VLOOKUP(C632,Adultes!$C$2:$P$806,14,FALSE)</f>
        <v>#N/A</v>
      </c>
    </row>
    <row r="633" spans="1:18" x14ac:dyDescent="0.25">
      <c r="A633" s="7">
        <v>802</v>
      </c>
      <c r="B633">
        <v>4467</v>
      </c>
      <c r="C633" t="str">
        <f>[7]A!$D989</f>
        <v>VERHAEGHE THOMAS</v>
      </c>
      <c r="D633" t="str">
        <f>[7]A!$F989</f>
        <v>LINSELLES CYCLISME</v>
      </c>
      <c r="E633" t="str">
        <f>[7]A!$J989</f>
        <v>05999127222</v>
      </c>
      <c r="F633">
        <v>3</v>
      </c>
      <c r="G633" t="str">
        <f>VLOOKUP(C633,[7]A!$D$2:$H$1235,5,FALSE)</f>
        <v>Adulte Masculin 17/19 ans</v>
      </c>
      <c r="J633" s="67">
        <v>1</v>
      </c>
      <c r="N633" s="14">
        <f>VLOOKUP(C633,Bilan!$B$4:$D$1469,3,FALSE)</f>
        <v>4467</v>
      </c>
      <c r="O633" s="14">
        <f t="shared" si="37"/>
        <v>802</v>
      </c>
      <c r="P633" s="50" t="e">
        <f>VLOOKUP(C633,Adultes!$C$2:$O$806,13,FALSE)</f>
        <v>#N/A</v>
      </c>
      <c r="Q633" s="14">
        <f t="shared" si="34"/>
        <v>3</v>
      </c>
      <c r="R633" t="e">
        <f>VLOOKUP(C633,Adultes!$C$2:$P$806,14,FALSE)</f>
        <v>#N/A</v>
      </c>
    </row>
    <row r="634" spans="1:18" x14ac:dyDescent="0.25">
      <c r="A634" s="7">
        <v>803</v>
      </c>
      <c r="B634">
        <v>4479</v>
      </c>
      <c r="C634" t="str">
        <f>[7]A!$D1010</f>
        <v>ZWIERZCHIEWSKI ZDZILAW</v>
      </c>
      <c r="D634" t="str">
        <f>[7]A!$F1010</f>
        <v>VELO CLUB ROUBAIX</v>
      </c>
      <c r="E634" t="str">
        <f>[7]A!$J1010</f>
        <v>05999099013</v>
      </c>
      <c r="F634">
        <v>3</v>
      </c>
      <c r="G634" t="str">
        <f>VLOOKUP(C634,[7]A!$D$2:$H$1235,5,FALSE)</f>
        <v>Adulte Masculin 60 ans et plus</v>
      </c>
      <c r="N634" s="14">
        <f>VLOOKUP(C634,Bilan!$B$4:$D$1469,3,FALSE)</f>
        <v>4479</v>
      </c>
      <c r="O634" s="14">
        <f t="shared" si="37"/>
        <v>803</v>
      </c>
      <c r="P634" s="50" t="e">
        <f>VLOOKUP(C634,Adultes!$C$2:$O$806,13,FALSE)</f>
        <v>#N/A</v>
      </c>
      <c r="Q634" s="14">
        <f t="shared" si="34"/>
        <v>3</v>
      </c>
      <c r="R634" t="e">
        <f>VLOOKUP(C634,Adultes!$C$2:$P$806,14,FALSE)</f>
        <v>#N/A</v>
      </c>
    </row>
    <row r="635" spans="1:18" x14ac:dyDescent="0.25">
      <c r="A635" s="7">
        <v>804</v>
      </c>
      <c r="B635">
        <v>2387</v>
      </c>
      <c r="C635" t="str">
        <f>[7]A!$D1074</f>
        <v>GAMAND MEYRINE</v>
      </c>
      <c r="D635" t="str">
        <f>[7]A!$F1074</f>
        <v>BAPAUME CLUB CYCLISTE</v>
      </c>
      <c r="E635" t="str">
        <f>[7]A!$J1074</f>
        <v>06204951633</v>
      </c>
      <c r="F635">
        <v>3</v>
      </c>
      <c r="G635" t="str">
        <f>VLOOKUP(C635,[7]A!$D$2:$H$1235,5,FALSE)</f>
        <v>Adulte Féminin 17/29 ans</v>
      </c>
      <c r="N635" s="14">
        <f>VLOOKUP(C635,Bilan!$B$4:$D$1469,3,FALSE)</f>
        <v>2387</v>
      </c>
      <c r="O635" s="14">
        <f t="shared" ref="O635:O640" si="38">A635</f>
        <v>804</v>
      </c>
      <c r="P635" s="50" t="e">
        <f>VLOOKUP(C635,Adultes!$C$2:$O$806,13,FALSE)</f>
        <v>#N/A</v>
      </c>
      <c r="Q635" s="14">
        <f t="shared" si="34"/>
        <v>3</v>
      </c>
      <c r="R635" t="e">
        <f>VLOOKUP(C635,Adultes!$C$2:$P$806,14,FALSE)</f>
        <v>#N/A</v>
      </c>
    </row>
    <row r="636" spans="1:18" x14ac:dyDescent="0.25">
      <c r="A636" s="7">
        <v>805</v>
      </c>
      <c r="B636">
        <v>2399</v>
      </c>
      <c r="C636" t="str">
        <f>[7]A!$D195</f>
        <v>COLINET DIDIER</v>
      </c>
      <c r="D636" t="str">
        <f>[7]A!$F195</f>
        <v>CLUB DES SUPPORTERS CYCLISTES FERRIEROIS</v>
      </c>
      <c r="E636" t="str">
        <f>[7]A!$J195</f>
        <v>05994058306</v>
      </c>
      <c r="F636">
        <v>3</v>
      </c>
      <c r="G636" t="str">
        <f>VLOOKUP(C636,[7]A!$D$2:$H$1235,5,FALSE)</f>
        <v>Adulte Masculin 50/59 ans</v>
      </c>
      <c r="N636" s="14">
        <f>VLOOKUP(C636,Bilan!$B$4:$D$1469,3,FALSE)</f>
        <v>2399</v>
      </c>
      <c r="O636" s="14">
        <f t="shared" si="38"/>
        <v>805</v>
      </c>
      <c r="P636" s="50" t="e">
        <f>VLOOKUP(C636,Adultes!$C$2:$O$806,13,FALSE)</f>
        <v>#N/A</v>
      </c>
      <c r="Q636" s="14">
        <f t="shared" si="34"/>
        <v>3</v>
      </c>
      <c r="R636" t="e">
        <f>VLOOKUP(C636,Adultes!$C$2:$P$806,14,FALSE)</f>
        <v>#N/A</v>
      </c>
    </row>
    <row r="637" spans="1:18" x14ac:dyDescent="0.25">
      <c r="A637" s="7">
        <v>806</v>
      </c>
      <c r="B637">
        <v>7062</v>
      </c>
      <c r="C637" t="s">
        <v>3609</v>
      </c>
      <c r="D637" t="s">
        <v>3039</v>
      </c>
      <c r="F637">
        <v>3</v>
      </c>
      <c r="N637" s="14">
        <f>VLOOKUP(C637,Bilan!$B$4:$D$1469,3,FALSE)</f>
        <v>7062</v>
      </c>
      <c r="O637" s="14">
        <f>A637</f>
        <v>806</v>
      </c>
      <c r="P637" s="50" t="e">
        <f>VLOOKUP(C637,Adultes!$C$2:$O$806,13,FALSE)</f>
        <v>#N/A</v>
      </c>
      <c r="Q637" s="14">
        <f t="shared" si="34"/>
        <v>3</v>
      </c>
    </row>
    <row r="638" spans="1:18" x14ac:dyDescent="0.25">
      <c r="A638" s="7">
        <v>807</v>
      </c>
      <c r="B638">
        <v>7098</v>
      </c>
      <c r="C638" t="str">
        <f>[7]A!$D92</f>
        <v>BOULANGER DIDIER</v>
      </c>
      <c r="D638" t="str">
        <f>[7]A!$F92</f>
        <v>UNION CYCLISTE SOLRE LE CHATEAU</v>
      </c>
      <c r="E638" t="str">
        <f>[7]A!$J92</f>
        <v>05994063042</v>
      </c>
      <c r="F638">
        <v>3</v>
      </c>
      <c r="G638" t="str">
        <f>VLOOKUP(C638,[7]A!$D$2:$H$1235,5,FALSE)</f>
        <v>Adulte Masculin 60 ans et plus</v>
      </c>
      <c r="J638" s="67">
        <v>1</v>
      </c>
      <c r="N638" s="14">
        <f>VLOOKUP(C638,Bilan!$B$4:$D$1469,3,FALSE)</f>
        <v>7098</v>
      </c>
      <c r="O638" s="14">
        <f t="shared" si="38"/>
        <v>807</v>
      </c>
      <c r="P638" s="50" t="e">
        <f>VLOOKUP(C638,Adultes!$C$2:$O$806,13,FALSE)</f>
        <v>#N/A</v>
      </c>
      <c r="Q638" s="14">
        <f t="shared" si="34"/>
        <v>3</v>
      </c>
      <c r="R638" t="e">
        <f>VLOOKUP(C638,Adultes!$C$2:$P$806,14,FALSE)</f>
        <v>#N/A</v>
      </c>
    </row>
    <row r="639" spans="1:18" x14ac:dyDescent="0.25">
      <c r="A639" s="7">
        <v>808</v>
      </c>
      <c r="B639">
        <v>1714</v>
      </c>
      <c r="C639" t="str">
        <f>[7]A!$D404</f>
        <v>DUSSERRE ALEXANDRE</v>
      </c>
      <c r="D639" t="str">
        <f>[7]A!$F404</f>
        <v>FENAIN CYCLO CLUB</v>
      </c>
      <c r="E639" t="str">
        <f>[7]A!$J404</f>
        <v>05999109573</v>
      </c>
      <c r="F639">
        <v>3</v>
      </c>
      <c r="G639" t="str">
        <f>VLOOKUP(C639,[7]A!$D$2:$H$1235,5,FALSE)</f>
        <v>Adulte Masculin 30/39 ans</v>
      </c>
      <c r="N639" s="14">
        <f>VLOOKUP(C639,Bilan!$B$4:$D$1469,3,FALSE)</f>
        <v>1714</v>
      </c>
      <c r="O639" s="14">
        <f t="shared" si="38"/>
        <v>808</v>
      </c>
      <c r="P639" s="50" t="e">
        <f>VLOOKUP(C639,Adultes!$C$2:$O$806,13,FALSE)</f>
        <v>#N/A</v>
      </c>
      <c r="Q639" s="14">
        <f t="shared" si="34"/>
        <v>3</v>
      </c>
      <c r="R639" t="e">
        <f>VLOOKUP(C639,Adultes!$C$2:$P$806,14,FALSE)</f>
        <v>#N/A</v>
      </c>
    </row>
    <row r="640" spans="1:18" x14ac:dyDescent="0.25">
      <c r="A640" s="7">
        <v>809</v>
      </c>
      <c r="B640">
        <v>7084</v>
      </c>
      <c r="C640" t="str">
        <f>[7]A!$D942</f>
        <v>VAN GENECHTEN GABIN</v>
      </c>
      <c r="D640" t="str">
        <f>[7]A!$F942</f>
        <v>ESPOIR CYCLISTE WAMBRECHIES MARQUETTE</v>
      </c>
      <c r="E640" t="str">
        <f>[7]A!$J942</f>
        <v>05999060987</v>
      </c>
      <c r="F640">
        <v>3</v>
      </c>
      <c r="G640" t="str">
        <f>VLOOKUP(C640,[7]A!$D$2:$H$1235,5,FALSE)</f>
        <v>Adulte Masculin 20/29 ans</v>
      </c>
      <c r="J640" s="67">
        <v>1</v>
      </c>
      <c r="N640" s="14">
        <f>VLOOKUP(C640,Bilan!$B$4:$D$1469,3,FALSE)</f>
        <v>7084</v>
      </c>
      <c r="O640" s="14">
        <f t="shared" si="38"/>
        <v>809</v>
      </c>
      <c r="P640" s="50" t="e">
        <f>VLOOKUP(C640,Adultes!$C$2:$O$806,13,FALSE)</f>
        <v>#N/A</v>
      </c>
      <c r="Q640" s="14">
        <f t="shared" si="34"/>
        <v>3</v>
      </c>
      <c r="R640" t="e">
        <f>VLOOKUP(C640,Adultes!$C$2:$P$806,14,FALSE)</f>
        <v>#N/A</v>
      </c>
    </row>
    <row r="641" spans="1:18" x14ac:dyDescent="0.25">
      <c r="A641" s="7">
        <v>810</v>
      </c>
      <c r="B641">
        <v>3132</v>
      </c>
      <c r="C641" t="str">
        <f>[7]A!$D159</f>
        <v>CARRETTE GÉRARD</v>
      </c>
      <c r="D641" t="str">
        <f>[7]A!$F159</f>
        <v>VELO CLUB ROUBAIX</v>
      </c>
      <c r="E641" t="str">
        <f>[7]A!$J159</f>
        <v>05957195718</v>
      </c>
      <c r="F641">
        <v>3</v>
      </c>
      <c r="G641" t="str">
        <f>VLOOKUP(C641,[7]A!$D$2:$H$1235,5,FALSE)</f>
        <v>Adulte Masculin 60 ans et plus</v>
      </c>
      <c r="J641" s="67">
        <v>1</v>
      </c>
      <c r="N641" s="14">
        <f>VLOOKUP(C641,Bilan!$B$4:$D$1469,3,FALSE)</f>
        <v>0</v>
      </c>
      <c r="O641" s="14">
        <f t="shared" ref="O641:O647" si="39">A641</f>
        <v>810</v>
      </c>
      <c r="P641" s="50">
        <f>VLOOKUP(C641,Adultes!$C$2:$O$806,13,FALSE)</f>
        <v>324</v>
      </c>
      <c r="Q641" s="14">
        <f t="shared" si="34"/>
        <v>3</v>
      </c>
      <c r="R641" t="str">
        <f>VLOOKUP(C641,Adultes!$C$2:$P$806,14,FALSE)</f>
        <v>2</v>
      </c>
    </row>
    <row r="642" spans="1:18" x14ac:dyDescent="0.25">
      <c r="A642" s="7">
        <v>812</v>
      </c>
      <c r="B642">
        <v>2559</v>
      </c>
      <c r="C642" t="str">
        <f>[7]A!$D755</f>
        <v>MULLER THOMAS</v>
      </c>
      <c r="D642" t="str">
        <f>[7]A!$F755</f>
        <v>VELO CLUB UNION HALLUIN</v>
      </c>
      <c r="E642" t="str">
        <f>[7]A!$J755</f>
        <v>05999027824</v>
      </c>
      <c r="F642">
        <v>3</v>
      </c>
      <c r="G642" t="str">
        <f>VLOOKUP(C642,[7]A!$D$2:$H$1235,5,FALSE)</f>
        <v>Adulte Masculin 17/19 ans</v>
      </c>
      <c r="N642" s="14">
        <f>VLOOKUP(C642,Bilan!$B$4:$D$1469,3,FALSE)</f>
        <v>2559</v>
      </c>
      <c r="O642" s="14">
        <f t="shared" si="39"/>
        <v>812</v>
      </c>
      <c r="P642" s="50" t="e">
        <f>VLOOKUP(C642,Adultes!$C$2:$O$806,13,FALSE)</f>
        <v>#N/A</v>
      </c>
      <c r="Q642" s="14">
        <f t="shared" si="34"/>
        <v>3</v>
      </c>
      <c r="R642" t="e">
        <f>VLOOKUP(C642,Adultes!$C$2:$P$806,14,FALSE)</f>
        <v>#N/A</v>
      </c>
    </row>
    <row r="643" spans="1:18" x14ac:dyDescent="0.25">
      <c r="A643" s="7">
        <v>813</v>
      </c>
      <c r="B643">
        <v>2574</v>
      </c>
      <c r="C643" t="str">
        <f>[7]A!$D968</f>
        <v>VANHALWYN DIMITRI</v>
      </c>
      <c r="D643" t="str">
        <f>[7]A!$F968</f>
        <v>VELO CLUB UNION HALLUIN</v>
      </c>
      <c r="E643" t="str">
        <f>[7]A!$J968</f>
        <v>05999028539</v>
      </c>
      <c r="F643">
        <v>3</v>
      </c>
      <c r="G643" t="str">
        <f>VLOOKUP(C643,[7]A!$D$2:$H$1235,5,FALSE)</f>
        <v>Adulte Masculin 40/49 ans</v>
      </c>
      <c r="N643" s="14">
        <f>VLOOKUP(C643,Bilan!$B$4:$D$1469,3,FALSE)</f>
        <v>2574</v>
      </c>
      <c r="O643" s="14">
        <f t="shared" si="39"/>
        <v>813</v>
      </c>
      <c r="P643" s="50" t="e">
        <f>VLOOKUP(C643,Adultes!$C$2:$O$806,13,FALSE)</f>
        <v>#N/A</v>
      </c>
      <c r="Q643" s="14">
        <f t="shared" ref="Q643:Q706" si="40">F643</f>
        <v>3</v>
      </c>
      <c r="R643" t="e">
        <f>VLOOKUP(C643,Adultes!$C$2:$P$806,14,FALSE)</f>
        <v>#N/A</v>
      </c>
    </row>
    <row r="644" spans="1:18" x14ac:dyDescent="0.25">
      <c r="A644" s="7">
        <v>814</v>
      </c>
      <c r="B644">
        <v>3104</v>
      </c>
      <c r="C644" t="str">
        <f>[7]A!$D1154</f>
        <v>DANGLETERRE CYRIL</v>
      </c>
      <c r="D644" t="str">
        <f>[7]A!$F1154</f>
        <v>UNION SPORTIVE SAINT ANDRE</v>
      </c>
      <c r="E644" t="str">
        <f>[7]A!$J1154</f>
        <v>05999094452</v>
      </c>
      <c r="F644">
        <v>3</v>
      </c>
      <c r="G644" t="str">
        <f>VLOOKUP(C644,[7]A!$D$2:$H$1235,5,FALSE)</f>
        <v>Adulte Masculin 50/59 ans</v>
      </c>
      <c r="J644" s="67">
        <v>1</v>
      </c>
      <c r="N644" s="14">
        <f>VLOOKUP(C644,Bilan!$B$4:$D$1469,3,FALSE)</f>
        <v>3104</v>
      </c>
      <c r="O644" s="14">
        <f t="shared" si="39"/>
        <v>814</v>
      </c>
      <c r="P644" s="50">
        <f>VLOOKUP(C644,Adultes!$C$2:$O$806,13,FALSE)</f>
        <v>715</v>
      </c>
      <c r="Q644" s="14">
        <f t="shared" si="40"/>
        <v>3</v>
      </c>
      <c r="R644" t="str">
        <f>VLOOKUP(C644,Adultes!$C$2:$P$806,14,FALSE)</f>
        <v>3</v>
      </c>
    </row>
    <row r="645" spans="1:18" x14ac:dyDescent="0.25">
      <c r="A645" s="7">
        <v>815</v>
      </c>
      <c r="B645">
        <v>2368</v>
      </c>
      <c r="C645" t="str">
        <f>[7]A!$D1107</f>
        <v>LEQUIEN GWENAEL</v>
      </c>
      <c r="D645" t="str">
        <f>[7]A!$F1107</f>
        <v>LOOS EN GOHELLE VELO CLUB LOOSSOIS</v>
      </c>
      <c r="E645" t="str">
        <f>[7]A!$J1107</f>
        <v>06297011803</v>
      </c>
      <c r="F645">
        <v>3</v>
      </c>
      <c r="G645" t="str">
        <f>VLOOKUP(C645,[7]A!$D$2:$H$1235,5,FALSE)</f>
        <v>Adulte Masculin 20/29 ans</v>
      </c>
      <c r="N645" s="14">
        <f>VLOOKUP(C645,Bilan!$B$4:$D$1469,3,FALSE)</f>
        <v>2368</v>
      </c>
      <c r="O645" s="14">
        <f t="shared" si="39"/>
        <v>815</v>
      </c>
      <c r="P645" s="50" t="e">
        <f>VLOOKUP(C645,Adultes!$C$2:$O$806,13,FALSE)</f>
        <v>#N/A</v>
      </c>
      <c r="Q645" s="14">
        <f t="shared" si="40"/>
        <v>3</v>
      </c>
      <c r="R645" t="e">
        <f>VLOOKUP(C645,Adultes!$C$2:$P$806,14,FALSE)</f>
        <v>#N/A</v>
      </c>
    </row>
    <row r="646" spans="1:18" x14ac:dyDescent="0.25">
      <c r="A646" s="7">
        <v>816</v>
      </c>
      <c r="B646">
        <v>2512</v>
      </c>
      <c r="C646" t="str">
        <f>[7]A!$D393</f>
        <v>DUPONT REMI</v>
      </c>
      <c r="D646" t="str">
        <f>[7]A!$F393</f>
        <v>RESILIENCE CLUB</v>
      </c>
      <c r="E646" t="str">
        <f>[7]A!$J393</f>
        <v>05999014975</v>
      </c>
      <c r="F646">
        <v>3</v>
      </c>
      <c r="G646" t="str">
        <f>VLOOKUP(C646,[7]A!$D$2:$H$1235,5,FALSE)</f>
        <v>Adulte Masculin 17/19 ans</v>
      </c>
      <c r="N646" s="14">
        <f>VLOOKUP(C646,Bilan!$B$4:$D$1469,3,FALSE)</f>
        <v>2512</v>
      </c>
      <c r="O646" s="14">
        <f t="shared" si="39"/>
        <v>816</v>
      </c>
      <c r="P646" s="50" t="e">
        <f>VLOOKUP(C646,Adultes!$C$2:$O$806,13,FALSE)</f>
        <v>#N/A</v>
      </c>
      <c r="Q646" s="14">
        <f t="shared" si="40"/>
        <v>3</v>
      </c>
      <c r="R646" t="e">
        <f>VLOOKUP(C646,Adultes!$C$2:$P$806,14,FALSE)</f>
        <v>#N/A</v>
      </c>
    </row>
    <row r="647" spans="1:18" x14ac:dyDescent="0.25">
      <c r="A647" s="7">
        <v>817</v>
      </c>
      <c r="B647">
        <v>2480</v>
      </c>
      <c r="C647" t="s">
        <v>3451</v>
      </c>
      <c r="D647" t="s">
        <v>2976</v>
      </c>
      <c r="E647" t="s">
        <v>3452</v>
      </c>
      <c r="F647">
        <v>3</v>
      </c>
      <c r="G647" t="s">
        <v>965</v>
      </c>
      <c r="J647" s="67">
        <v>1</v>
      </c>
      <c r="N647" s="14">
        <f>VLOOKUP(C647,Bilan!$B$4:$D$1469,3,FALSE)</f>
        <v>2480</v>
      </c>
      <c r="O647" s="14">
        <f t="shared" si="39"/>
        <v>817</v>
      </c>
      <c r="P647" s="50" t="e">
        <f>VLOOKUP(C647,Adultes!$C$2:$O$806,13,FALSE)</f>
        <v>#N/A</v>
      </c>
      <c r="Q647" s="14">
        <f t="shared" si="40"/>
        <v>3</v>
      </c>
    </row>
    <row r="648" spans="1:18" x14ac:dyDescent="0.25">
      <c r="A648" s="7">
        <v>819</v>
      </c>
      <c r="B648">
        <v>2396</v>
      </c>
      <c r="C648" t="str">
        <f>[7]A!$D225</f>
        <v>CUVELIER LAURENT</v>
      </c>
      <c r="D648" t="str">
        <f>[7]A!$F225</f>
        <v>CLUB DES SUPPORTERS CYCLISTES FERRIEROIS</v>
      </c>
      <c r="E648" t="str">
        <f>[7]A!$J225</f>
        <v>05999027269</v>
      </c>
      <c r="F648">
        <v>3</v>
      </c>
      <c r="G648" t="str">
        <f>VLOOKUP(C648,[7]A!$D$2:$H$1235,5,FALSE)</f>
        <v>Adulte Masculin 60 ans et plus</v>
      </c>
      <c r="J648" s="67">
        <v>1</v>
      </c>
      <c r="N648" s="14">
        <f>VLOOKUP(C648,Bilan!$B$4:$D$1469,3,FALSE)</f>
        <v>2396</v>
      </c>
      <c r="O648" s="14">
        <f t="shared" ref="O648:O654" si="41">A648</f>
        <v>819</v>
      </c>
      <c r="P648" s="50" t="e">
        <f>VLOOKUP(C648,Adultes!$C$2:$O$806,13,FALSE)</f>
        <v>#N/A</v>
      </c>
      <c r="Q648" s="14">
        <f t="shared" si="40"/>
        <v>3</v>
      </c>
      <c r="R648" t="e">
        <f>VLOOKUP(C648,Adultes!$C$2:$P$806,14,FALSE)</f>
        <v>#N/A</v>
      </c>
    </row>
    <row r="649" spans="1:18" x14ac:dyDescent="0.25">
      <c r="A649" s="7">
        <v>820</v>
      </c>
      <c r="B649">
        <v>2542</v>
      </c>
      <c r="C649" t="str">
        <f>[7]A!$D303</f>
        <v>DEMARQUE JÉRÔME</v>
      </c>
      <c r="D649" t="str">
        <f>[7]A!$F303</f>
        <v>UNION SPORTIVE VALENCIENNES MARLY</v>
      </c>
      <c r="E649" t="str">
        <f>[7]A!$J303</f>
        <v>05999125412</v>
      </c>
      <c r="F649">
        <v>3</v>
      </c>
      <c r="G649" t="str">
        <f>VLOOKUP(C649,[7]A!$D$2:$H$1235,5,FALSE)</f>
        <v>Adulte Masculin 30/39 ans</v>
      </c>
      <c r="J649" s="67">
        <v>1</v>
      </c>
      <c r="N649" s="14">
        <f>VLOOKUP(C649,Bilan!$B$4:$D$1469,3,FALSE)</f>
        <v>2542</v>
      </c>
      <c r="O649" s="14">
        <f t="shared" si="41"/>
        <v>820</v>
      </c>
      <c r="P649" s="50" t="e">
        <f>VLOOKUP(C649,Adultes!$C$2:$O$806,13,FALSE)</f>
        <v>#N/A</v>
      </c>
      <c r="Q649" s="14">
        <f t="shared" si="40"/>
        <v>3</v>
      </c>
      <c r="R649" t="e">
        <f>VLOOKUP(C649,Adultes!$C$2:$P$806,14,FALSE)</f>
        <v>#N/A</v>
      </c>
    </row>
    <row r="650" spans="1:18" x14ac:dyDescent="0.25">
      <c r="A650" s="7">
        <v>821</v>
      </c>
      <c r="B650">
        <v>2337</v>
      </c>
      <c r="C650" t="str">
        <f>[7]A!$D356</f>
        <v>DORGE AURELIEN</v>
      </c>
      <c r="D650" t="str">
        <f>[7]A!$F356</f>
        <v>VELO SPRINT BOUCHAIN</v>
      </c>
      <c r="E650" t="str">
        <f>[7]A!$J356</f>
        <v>05999123970</v>
      </c>
      <c r="F650">
        <v>3</v>
      </c>
      <c r="G650" t="str">
        <f>VLOOKUP(C650,[7]A!$D$2:$H$1235,5,FALSE)</f>
        <v>Adulte Masculin 30/39 ans</v>
      </c>
      <c r="N650" s="14">
        <f>VLOOKUP(C650,Bilan!$B$4:$D$1469,3,FALSE)</f>
        <v>2337</v>
      </c>
      <c r="O650" s="14">
        <f t="shared" si="41"/>
        <v>821</v>
      </c>
      <c r="P650" s="50" t="e">
        <f>VLOOKUP(C650,Adultes!$C$2:$O$806,13,FALSE)</f>
        <v>#N/A</v>
      </c>
      <c r="Q650" s="14">
        <f t="shared" si="40"/>
        <v>3</v>
      </c>
      <c r="R650" t="e">
        <f>VLOOKUP(C650,Adultes!$C$2:$P$806,14,FALSE)</f>
        <v>#N/A</v>
      </c>
    </row>
    <row r="651" spans="1:18" x14ac:dyDescent="0.25">
      <c r="A651" s="7">
        <v>822</v>
      </c>
      <c r="B651">
        <v>3137</v>
      </c>
      <c r="C651" t="str">
        <f>[7]A!$D382</f>
        <v>DUFOUR REMI</v>
      </c>
      <c r="D651" t="str">
        <f>[7]A!$F382</f>
        <v>VELO CLUB UNION HALLUIN</v>
      </c>
      <c r="E651" t="str">
        <f>[7]A!$J382</f>
        <v>05999025195</v>
      </c>
      <c r="F651">
        <v>3</v>
      </c>
      <c r="G651" t="str">
        <f>VLOOKUP(C651,[7]A!$D$2:$H$1235,5,FALSE)</f>
        <v>Adulte Masculin 17/19 ans</v>
      </c>
      <c r="N651" s="14">
        <f>VLOOKUP(C651,Bilan!$B$4:$D$1469,3,FALSE)</f>
        <v>3137</v>
      </c>
      <c r="O651" s="14">
        <f t="shared" si="41"/>
        <v>822</v>
      </c>
      <c r="P651" s="50">
        <f>VLOOKUP(C651,Adultes!$C$2:$O$806,13,FALSE)</f>
        <v>1440</v>
      </c>
      <c r="Q651" s="14">
        <f t="shared" si="40"/>
        <v>3</v>
      </c>
      <c r="R651" t="str">
        <f>VLOOKUP(C651,Adultes!$C$2:$P$806,14,FALSE)</f>
        <v>JE</v>
      </c>
    </row>
    <row r="652" spans="1:18" x14ac:dyDescent="0.25">
      <c r="A652" s="7">
        <v>823</v>
      </c>
      <c r="B652">
        <v>4468</v>
      </c>
      <c r="C652" t="str">
        <f>[7]A!$D749</f>
        <v>MOUCHON ARNAUD</v>
      </c>
      <c r="D652" t="str">
        <f>[7]A!$F749</f>
        <v>ASSOCIATION CYCLISTE DE CUINCY</v>
      </c>
      <c r="E652" t="str">
        <f>[7]A!$J749</f>
        <v>05999111358</v>
      </c>
      <c r="F652">
        <v>3</v>
      </c>
      <c r="G652" t="str">
        <f>VLOOKUP(C652,[7]A!$D$2:$H$1235,5,FALSE)</f>
        <v>Adulte Masculin 30/39 ans</v>
      </c>
      <c r="J652" s="67">
        <v>1</v>
      </c>
      <c r="N652" s="14">
        <f>VLOOKUP(C652,Bilan!$B$4:$D$1469,3,FALSE)</f>
        <v>4468</v>
      </c>
      <c r="O652" s="14">
        <f t="shared" si="41"/>
        <v>823</v>
      </c>
      <c r="P652" s="50" t="e">
        <f>VLOOKUP(C652,Adultes!$C$2:$O$806,13,FALSE)</f>
        <v>#N/A</v>
      </c>
      <c r="Q652" s="14">
        <f t="shared" si="40"/>
        <v>3</v>
      </c>
      <c r="R652" t="e">
        <f>VLOOKUP(C652,Adultes!$C$2:$P$806,14,FALSE)</f>
        <v>#N/A</v>
      </c>
    </row>
    <row r="653" spans="1:18" x14ac:dyDescent="0.25">
      <c r="A653" s="7">
        <v>824</v>
      </c>
      <c r="B653">
        <v>2602</v>
      </c>
      <c r="C653" t="str">
        <f>[7]A!$D810</f>
        <v>POTTIER HERVE</v>
      </c>
      <c r="D653" t="str">
        <f>[7]A!$F810</f>
        <v>ETOILE CYCLISTE AUBRY DU HAINAUT</v>
      </c>
      <c r="E653" t="str">
        <f>[7]A!$J810</f>
        <v>05999025645</v>
      </c>
      <c r="F653">
        <v>3</v>
      </c>
      <c r="G653" t="str">
        <f>VLOOKUP(C653,[7]A!$D$2:$H$1235,5,FALSE)</f>
        <v>Adulte Masculin 40/49 ans</v>
      </c>
      <c r="N653" s="14">
        <f>VLOOKUP(C653,Bilan!$B$4:$D$1469,3,FALSE)</f>
        <v>2602</v>
      </c>
      <c r="O653" s="14">
        <f t="shared" si="41"/>
        <v>824</v>
      </c>
      <c r="P653" s="50" t="e">
        <f>VLOOKUP(C653,Adultes!$C$2:$O$806,13,FALSE)</f>
        <v>#N/A</v>
      </c>
      <c r="Q653" s="14">
        <f t="shared" si="40"/>
        <v>3</v>
      </c>
      <c r="R653" t="e">
        <f>VLOOKUP(C653,Adultes!$C$2:$P$806,14,FALSE)</f>
        <v>#N/A</v>
      </c>
    </row>
    <row r="654" spans="1:18" x14ac:dyDescent="0.25">
      <c r="A654" s="7">
        <v>825</v>
      </c>
      <c r="B654">
        <v>2595</v>
      </c>
      <c r="C654" t="str">
        <f>[7]A!$D832</f>
        <v>RIBEAUCOURT JEAN JACQUES</v>
      </c>
      <c r="D654" t="str">
        <f>[7]A!$F832</f>
        <v>ASSOCIATION CYCLISTE BELLAINGEOISE</v>
      </c>
      <c r="E654" t="str">
        <f>[7]A!$J832</f>
        <v>05999126860</v>
      </c>
      <c r="F654">
        <v>3</v>
      </c>
      <c r="G654" t="str">
        <f>VLOOKUP(C654,[7]A!$D$2:$H$1235,5,FALSE)</f>
        <v>Adulte Masculin 50/59 ans</v>
      </c>
      <c r="J654" s="67">
        <v>1</v>
      </c>
      <c r="N654" s="14">
        <f>VLOOKUP(C654,Bilan!$B$4:$D$1469,3,FALSE)</f>
        <v>2595</v>
      </c>
      <c r="O654" s="14">
        <f t="shared" si="41"/>
        <v>825</v>
      </c>
      <c r="P654" s="50" t="e">
        <f>VLOOKUP(C654,Adultes!$C$2:$O$806,13,FALSE)</f>
        <v>#N/A</v>
      </c>
      <c r="Q654" s="14">
        <f t="shared" si="40"/>
        <v>3</v>
      </c>
      <c r="R654" t="e">
        <f>VLOOKUP(C654,Adultes!$C$2:$P$806,14,FALSE)</f>
        <v>#N/A</v>
      </c>
    </row>
    <row r="655" spans="1:18" x14ac:dyDescent="0.25">
      <c r="A655" s="7">
        <v>826</v>
      </c>
      <c r="B655">
        <v>4472</v>
      </c>
      <c r="C655" t="str">
        <f>[7]A!$D583</f>
        <v>LAMBRET MIKE</v>
      </c>
      <c r="D655" t="str">
        <f>[7]A!$F583</f>
        <v>U.C. CAPELLOISE FOURMIES</v>
      </c>
      <c r="E655" t="str">
        <f>[7]A!$J583</f>
        <v>05999124427</v>
      </c>
      <c r="F655">
        <v>3</v>
      </c>
      <c r="G655" t="str">
        <f>VLOOKUP(C655,[7]A!$D$2:$H$1235,5,FALSE)</f>
        <v>Adulte Masculin 30/39 ans</v>
      </c>
      <c r="N655" s="14">
        <f>VLOOKUP(C655,Bilan!$B$4:$D$1469,3,FALSE)</f>
        <v>4472</v>
      </c>
      <c r="O655" s="14">
        <f t="shared" ref="O655:O667" si="42">A655</f>
        <v>826</v>
      </c>
      <c r="P655" s="50" t="e">
        <f>VLOOKUP(C655,Adultes!$C$2:$O$806,13,FALSE)</f>
        <v>#N/A</v>
      </c>
      <c r="Q655" s="14">
        <f t="shared" si="40"/>
        <v>3</v>
      </c>
      <c r="R655" t="e">
        <f>VLOOKUP(C655,Adultes!$C$2:$P$806,14,FALSE)</f>
        <v>#N/A</v>
      </c>
    </row>
    <row r="656" spans="1:18" x14ac:dyDescent="0.25">
      <c r="A656" s="7">
        <v>827</v>
      </c>
      <c r="B656">
        <v>4476</v>
      </c>
      <c r="C656" t="str">
        <f>[7]A!$D584</f>
        <v>LAMBRET SULLIVAN</v>
      </c>
      <c r="D656" t="str">
        <f>[7]A!$F584</f>
        <v>U.C. CAPELLOISE FOURMIES</v>
      </c>
      <c r="E656" t="str">
        <f>[7]A!$J584</f>
        <v>05999076033</v>
      </c>
      <c r="F656">
        <v>3</v>
      </c>
      <c r="G656" t="str">
        <f>VLOOKUP(C656,[7]A!$D$2:$H$1235,5,FALSE)</f>
        <v>Adulte Masculin 30/39 ans</v>
      </c>
      <c r="N656" s="14">
        <f>VLOOKUP(C656,Bilan!$B$4:$D$1469,3,FALSE)</f>
        <v>4476</v>
      </c>
      <c r="O656" s="14">
        <f t="shared" si="42"/>
        <v>827</v>
      </c>
      <c r="P656" s="50" t="e">
        <f>VLOOKUP(C656,Adultes!$C$2:$O$806,13,FALSE)</f>
        <v>#N/A</v>
      </c>
      <c r="Q656" s="14">
        <f t="shared" si="40"/>
        <v>3</v>
      </c>
      <c r="R656" t="e">
        <f>VLOOKUP(C656,Adultes!$C$2:$P$806,14,FALSE)</f>
        <v>#N/A</v>
      </c>
    </row>
    <row r="657" spans="1:18" x14ac:dyDescent="0.25">
      <c r="A657" s="7">
        <v>828</v>
      </c>
      <c r="B657">
        <v>7129</v>
      </c>
      <c r="C657" t="str">
        <f>[7]A!$D695</f>
        <v>MARQUET SEBASTIEN</v>
      </c>
      <c r="D657" t="str">
        <f>[7]A!$F695</f>
        <v>ESPOIR CYCLISTE WAMBRECHIES MARQUETTE</v>
      </c>
      <c r="E657" t="str">
        <f>[7]A!$J695</f>
        <v>05999124722</v>
      </c>
      <c r="F657">
        <v>3</v>
      </c>
      <c r="G657" t="str">
        <f>VLOOKUP(C657,[7]A!$D$2:$H$1235,5,FALSE)</f>
        <v>Adulte Masculin 40/49 ans</v>
      </c>
      <c r="N657" s="14">
        <f>VLOOKUP(C657,Bilan!$B$4:$D$1469,3,FALSE)</f>
        <v>7129</v>
      </c>
      <c r="O657" s="14">
        <f t="shared" si="42"/>
        <v>828</v>
      </c>
      <c r="P657" s="50" t="e">
        <f>VLOOKUP(C657,Adultes!$C$2:$O$806,13,FALSE)</f>
        <v>#N/A</v>
      </c>
      <c r="Q657" s="14">
        <f t="shared" si="40"/>
        <v>3</v>
      </c>
      <c r="R657" t="e">
        <f>VLOOKUP(C657,Adultes!$C$2:$P$806,14,FALSE)</f>
        <v>#N/A</v>
      </c>
    </row>
    <row r="658" spans="1:18" x14ac:dyDescent="0.25">
      <c r="A658" s="7">
        <v>829</v>
      </c>
      <c r="B658">
        <v>7006</v>
      </c>
      <c r="C658" t="str">
        <f>[7]A!$D169</f>
        <v>CESAR BENOIT</v>
      </c>
      <c r="D658" t="str">
        <f>[7]A!$F169</f>
        <v>TEAM TOMASINA WAMBRECHIES</v>
      </c>
      <c r="E658" t="str">
        <f>[7]A!$J169</f>
        <v>05999057250</v>
      </c>
      <c r="F658">
        <v>3</v>
      </c>
      <c r="G658" t="str">
        <f>VLOOKUP(C658,[7]A!$D$2:$H$1235,5,FALSE)</f>
        <v>Adulte Masculin 50/59 ans</v>
      </c>
      <c r="N658" s="14">
        <f>VLOOKUP(C658,Bilan!$B$4:$D$1469,3,FALSE)</f>
        <v>7006</v>
      </c>
      <c r="O658" s="14">
        <f t="shared" si="42"/>
        <v>829</v>
      </c>
      <c r="P658" s="50" t="e">
        <f>VLOOKUP(C658,Adultes!$C$2:$O$806,13,FALSE)</f>
        <v>#N/A</v>
      </c>
      <c r="Q658" s="14">
        <f t="shared" si="40"/>
        <v>3</v>
      </c>
      <c r="R658" t="e">
        <f>VLOOKUP(C658,Adultes!$C$2:$P$806,14,FALSE)</f>
        <v>#N/A</v>
      </c>
    </row>
    <row r="659" spans="1:18" x14ac:dyDescent="0.25">
      <c r="A659" s="7">
        <v>830</v>
      </c>
      <c r="B659">
        <v>7016</v>
      </c>
      <c r="C659" t="s">
        <v>3610</v>
      </c>
      <c r="D659" t="s">
        <v>3039</v>
      </c>
      <c r="F659">
        <v>3</v>
      </c>
      <c r="N659" s="14">
        <f>VLOOKUP(C659,Bilan!$B$4:$D$1469,3,FALSE)</f>
        <v>7016</v>
      </c>
      <c r="O659" s="14">
        <f>A659</f>
        <v>830</v>
      </c>
      <c r="P659" s="50" t="e">
        <f>VLOOKUP(C659,Adultes!$C$2:$O$806,13,FALSE)</f>
        <v>#N/A</v>
      </c>
      <c r="Q659" s="14">
        <f t="shared" si="40"/>
        <v>3</v>
      </c>
    </row>
    <row r="660" spans="1:18" x14ac:dyDescent="0.25">
      <c r="A660" s="7">
        <v>831</v>
      </c>
      <c r="B660">
        <v>7048</v>
      </c>
      <c r="C660" t="str">
        <f>[7]A!$D1175</f>
        <v>DAMAGEUX RÉMI</v>
      </c>
      <c r="D660" t="str">
        <f>[7]A!$F1175</f>
        <v>U.C. CAPELLOISE FOURMIES</v>
      </c>
      <c r="E660" t="str">
        <f>[7]A!$J1175</f>
        <v>05999127641</v>
      </c>
      <c r="F660">
        <v>3</v>
      </c>
      <c r="G660" t="str">
        <f>VLOOKUP(C660,[7]A!$D$2:$H$1235,5,FALSE)</f>
        <v>Adulte Masculin 30/39 ans</v>
      </c>
      <c r="J660" s="67">
        <v>1</v>
      </c>
      <c r="N660" s="14">
        <f>VLOOKUP(C660,Bilan!$B$4:$D$1469,3,FALSE)</f>
        <v>7048</v>
      </c>
      <c r="O660" s="14">
        <f t="shared" si="42"/>
        <v>831</v>
      </c>
      <c r="P660" s="50" t="e">
        <f>VLOOKUP(C660,Adultes!$C$2:$O$806,13,FALSE)</f>
        <v>#N/A</v>
      </c>
      <c r="Q660" s="14">
        <f t="shared" si="40"/>
        <v>3</v>
      </c>
      <c r="R660" t="e">
        <f>VLOOKUP(C660,Adultes!$C$2:$P$806,14,FALSE)</f>
        <v>#N/A</v>
      </c>
    </row>
    <row r="661" spans="1:18" x14ac:dyDescent="0.25">
      <c r="A661" s="7">
        <v>832</v>
      </c>
      <c r="B661">
        <v>4392</v>
      </c>
      <c r="C661" t="str">
        <f>[7]A!$D446</f>
        <v>FRISON AURELIEN</v>
      </c>
      <c r="D661" t="str">
        <f>[7]A!$F446</f>
        <v>ASSOCIATION CYCLISTE D'ETROEUNGT</v>
      </c>
      <c r="E661" t="str">
        <f>[7]A!$J446</f>
        <v>05999123948</v>
      </c>
      <c r="F661">
        <v>3</v>
      </c>
      <c r="G661" t="str">
        <f>VLOOKUP(C661,[7]A!$D$2:$H$1235,5,FALSE)</f>
        <v>Adulte Masculin 30/39 ans</v>
      </c>
      <c r="N661" s="14">
        <f>VLOOKUP(C661,Bilan!$B$4:$D$1469,3,FALSE)</f>
        <v>4392</v>
      </c>
      <c r="O661" s="14">
        <f t="shared" si="42"/>
        <v>832</v>
      </c>
      <c r="P661" s="50" t="e">
        <f>VLOOKUP(C661,Adultes!$C$2:$O$806,13,FALSE)</f>
        <v>#N/A</v>
      </c>
      <c r="Q661" s="14">
        <f t="shared" si="40"/>
        <v>3</v>
      </c>
      <c r="R661" t="e">
        <f>VLOOKUP(C661,Adultes!$C$2:$P$806,14,FALSE)</f>
        <v>#N/A</v>
      </c>
    </row>
    <row r="662" spans="1:18" x14ac:dyDescent="0.25">
      <c r="A662" s="7">
        <v>833</v>
      </c>
      <c r="B662">
        <v>7140</v>
      </c>
      <c r="C662" t="s">
        <v>3626</v>
      </c>
      <c r="D662" t="s">
        <v>201</v>
      </c>
      <c r="F662">
        <v>3</v>
      </c>
      <c r="N662" s="14">
        <f>VLOOKUP(C662,Bilan!$B$4:$D$1469,3,FALSE)</f>
        <v>7140</v>
      </c>
      <c r="O662" s="14">
        <f>A662</f>
        <v>833</v>
      </c>
      <c r="P662" s="50" t="e">
        <f>VLOOKUP(C662,Adultes!$C$2:$O$806,13,FALSE)</f>
        <v>#N/A</v>
      </c>
      <c r="Q662" s="14">
        <f t="shared" si="40"/>
        <v>3</v>
      </c>
    </row>
    <row r="663" spans="1:18" x14ac:dyDescent="0.25">
      <c r="A663" s="7">
        <v>834</v>
      </c>
      <c r="B663">
        <v>5772</v>
      </c>
      <c r="C663" t="s">
        <v>3499</v>
      </c>
      <c r="D663" t="s">
        <v>2894</v>
      </c>
      <c r="E663" t="s">
        <v>3500</v>
      </c>
      <c r="F663">
        <v>3</v>
      </c>
      <c r="G663" t="s">
        <v>971</v>
      </c>
      <c r="N663" s="14">
        <f>VLOOKUP(C663,Bilan!$B$4:$D$1469,3,FALSE)</f>
        <v>5772</v>
      </c>
      <c r="O663" s="14">
        <f t="shared" si="42"/>
        <v>834</v>
      </c>
      <c r="P663" s="50" t="e">
        <f>VLOOKUP(C663,Adultes!$C$2:$O$806,13,FALSE)</f>
        <v>#N/A</v>
      </c>
      <c r="Q663" s="14">
        <f t="shared" si="40"/>
        <v>3</v>
      </c>
    </row>
    <row r="664" spans="1:18" x14ac:dyDescent="0.25">
      <c r="A664" s="7">
        <v>835</v>
      </c>
      <c r="B664">
        <v>2397</v>
      </c>
      <c r="C664" t="str">
        <f>[7]A!$D552</f>
        <v>JEANNES PATRICK</v>
      </c>
      <c r="D664" t="str">
        <f>[7]A!$F552</f>
        <v>CLUB DES SUPPORTERS CYCLISTES FERRIEROIS</v>
      </c>
      <c r="E664" t="str">
        <f>[7]A!$J552</f>
        <v>05999093830</v>
      </c>
      <c r="F664">
        <v>3</v>
      </c>
      <c r="G664" t="str">
        <f>VLOOKUP(C664,[7]A!$D$2:$H$1235,5,FALSE)</f>
        <v>Adulte Masculin 60 ans et plus</v>
      </c>
      <c r="J664" s="67">
        <v>1</v>
      </c>
      <c r="N664" s="14">
        <f>VLOOKUP(C664,Bilan!$B$4:$D$1469,3,FALSE)</f>
        <v>2397</v>
      </c>
      <c r="O664" s="14">
        <f t="shared" si="42"/>
        <v>835</v>
      </c>
      <c r="P664" s="50" t="e">
        <f>VLOOKUP(C664,Adultes!$C$2:$O$806,13,FALSE)</f>
        <v>#N/A</v>
      </c>
      <c r="Q664" s="14">
        <f t="shared" si="40"/>
        <v>3</v>
      </c>
      <c r="R664" t="e">
        <f>VLOOKUP(C664,Adultes!$C$2:$P$806,14,FALSE)</f>
        <v>#N/A</v>
      </c>
    </row>
    <row r="665" spans="1:18" x14ac:dyDescent="0.25">
      <c r="A665" s="7">
        <v>836</v>
      </c>
      <c r="B665">
        <v>7087</v>
      </c>
      <c r="C665" t="str">
        <f>[7]A!$D728</f>
        <v>MONIER JÉRÔME</v>
      </c>
      <c r="D665" t="str">
        <f>[7]A!$F728</f>
        <v>GILLOT CYCLING CLUB FEIGNIES</v>
      </c>
      <c r="E665" t="str">
        <f>[7]A!$J728</f>
        <v>05999023526</v>
      </c>
      <c r="F665">
        <v>3</v>
      </c>
      <c r="G665" t="str">
        <f>VLOOKUP(C665,[7]A!$D$2:$H$1235,5,FALSE)</f>
        <v>Adulte Masculin 40/49 ans</v>
      </c>
      <c r="J665" s="67">
        <v>1</v>
      </c>
      <c r="N665" s="14">
        <f>VLOOKUP(C665,Bilan!$B$4:$D$1469,3,FALSE)</f>
        <v>7087</v>
      </c>
      <c r="O665" s="14">
        <f t="shared" si="42"/>
        <v>836</v>
      </c>
      <c r="P665" s="50" t="e">
        <f>VLOOKUP(C665,Adultes!$C$2:$O$806,13,FALSE)</f>
        <v>#N/A</v>
      </c>
      <c r="Q665" s="14">
        <f t="shared" si="40"/>
        <v>3</v>
      </c>
      <c r="R665" t="e">
        <f>VLOOKUP(C665,Adultes!$C$2:$P$806,14,FALSE)</f>
        <v>#N/A</v>
      </c>
    </row>
    <row r="666" spans="1:18" x14ac:dyDescent="0.25">
      <c r="A666" s="7">
        <v>837</v>
      </c>
      <c r="B666">
        <v>144452</v>
      </c>
      <c r="C666" t="str">
        <f>[7]A!$D855</f>
        <v>ROULY FRANCK</v>
      </c>
      <c r="D666" t="str">
        <f>[7]A!$F855</f>
        <v>ETOILE CYCLISTE LIEU ST AMAND</v>
      </c>
      <c r="E666" t="str">
        <f>[7]A!$J855</f>
        <v>05999080939</v>
      </c>
      <c r="F666">
        <v>3</v>
      </c>
      <c r="G666" t="str">
        <f>VLOOKUP(C666,[7]A!$D$2:$H$1235,5,FALSE)</f>
        <v>Adulte Masculin 40/49 ans</v>
      </c>
      <c r="N666" s="14">
        <f>VLOOKUP(C666,Bilan!$B$4:$D$1469,3,FALSE)</f>
        <v>144452</v>
      </c>
      <c r="O666" s="14">
        <f t="shared" si="42"/>
        <v>837</v>
      </c>
      <c r="P666" s="50" t="e">
        <f>VLOOKUP(C666,Adultes!$C$2:$O$806,13,FALSE)</f>
        <v>#N/A</v>
      </c>
      <c r="Q666" s="14">
        <f t="shared" si="40"/>
        <v>3</v>
      </c>
      <c r="R666" t="e">
        <f>VLOOKUP(C666,Adultes!$C$2:$P$806,14,FALSE)</f>
        <v>#N/A</v>
      </c>
    </row>
    <row r="667" spans="1:18" x14ac:dyDescent="0.25">
      <c r="A667" s="7">
        <v>838</v>
      </c>
      <c r="B667">
        <v>5755</v>
      </c>
      <c r="C667" t="s">
        <v>3504</v>
      </c>
      <c r="D667" t="s">
        <v>3505</v>
      </c>
      <c r="E667" t="s">
        <v>3506</v>
      </c>
      <c r="F667">
        <v>3</v>
      </c>
      <c r="G667" t="s">
        <v>978</v>
      </c>
      <c r="N667" s="14">
        <f>VLOOKUP(C667,Bilan!$B$4:$D$1469,3,FALSE)</f>
        <v>5755</v>
      </c>
      <c r="O667" s="14">
        <f t="shared" si="42"/>
        <v>838</v>
      </c>
      <c r="P667" s="50" t="e">
        <f>VLOOKUP(C667,Adultes!$C$2:$O$806,13,FALSE)</f>
        <v>#N/A</v>
      </c>
      <c r="Q667" s="14">
        <f t="shared" si="40"/>
        <v>3</v>
      </c>
    </row>
    <row r="668" spans="1:18" x14ac:dyDescent="0.25">
      <c r="A668" s="7">
        <v>839</v>
      </c>
      <c r="B668">
        <v>3010</v>
      </c>
      <c r="C668" t="s">
        <v>3509</v>
      </c>
      <c r="D668" t="s">
        <v>3510</v>
      </c>
      <c r="E668" t="s">
        <v>3511</v>
      </c>
      <c r="F668">
        <v>3</v>
      </c>
      <c r="G668" t="s">
        <v>971</v>
      </c>
      <c r="N668" s="14">
        <f>VLOOKUP(C668,Bilan!$B$4:$D$1469,3,FALSE)</f>
        <v>3010</v>
      </c>
      <c r="O668" s="14">
        <f>A668</f>
        <v>839</v>
      </c>
      <c r="P668" s="50" t="e">
        <f>VLOOKUP(C668,Adultes!$C$2:$O$806,13,FALSE)</f>
        <v>#N/A</v>
      </c>
      <c r="Q668" s="14">
        <f t="shared" si="40"/>
        <v>3</v>
      </c>
    </row>
    <row r="669" spans="1:18" x14ac:dyDescent="0.25">
      <c r="A669" s="7">
        <v>840</v>
      </c>
      <c r="B669">
        <v>7089</v>
      </c>
      <c r="C669" t="str">
        <f>[7]A!$D331</f>
        <v>DEUDON YVES</v>
      </c>
      <c r="D669" t="str">
        <f>[7]A!$F331</f>
        <v>ASSOCIATION CYCLISTE D'ETROEUNGT</v>
      </c>
      <c r="E669" t="str">
        <f>[7]A!$J331</f>
        <v>05999005067</v>
      </c>
      <c r="F669">
        <v>3</v>
      </c>
      <c r="G669" t="str">
        <f>VLOOKUP(C669,[7]A!$D$2:$H$1235,5,FALSE)</f>
        <v>Adulte Masculin 40/49 ans</v>
      </c>
      <c r="N669" s="14" t="str">
        <f>VLOOKUP(C669,Bilan!$B$4:$D$1469,3,FALSE)</f>
        <v xml:space="preserve"> </v>
      </c>
      <c r="O669" s="14">
        <f t="shared" ref="O669:O691" si="43">A669</f>
        <v>840</v>
      </c>
      <c r="P669" s="50" t="e">
        <f>VLOOKUP(C669,Adultes!$C$2:$O$806,13,FALSE)</f>
        <v>#N/A</v>
      </c>
      <c r="Q669" s="14">
        <f t="shared" si="40"/>
        <v>3</v>
      </c>
      <c r="R669" t="e">
        <f>VLOOKUP(C669,Adultes!$C$2:$P$806,14,FALSE)</f>
        <v>#N/A</v>
      </c>
    </row>
    <row r="670" spans="1:18" x14ac:dyDescent="0.25">
      <c r="A670" s="7">
        <v>841</v>
      </c>
      <c r="B670">
        <v>7004</v>
      </c>
      <c r="C670" t="str">
        <f>[7]A!$D444</f>
        <v>FREHAUT LIONEL</v>
      </c>
      <c r="D670" t="str">
        <f>[7]A!$F444</f>
        <v>UNION CYCLISTE SOLRE LE CHATEAU</v>
      </c>
      <c r="E670" t="str">
        <f>[7]A!$J444</f>
        <v>05999113565</v>
      </c>
      <c r="F670">
        <v>3</v>
      </c>
      <c r="G670" t="str">
        <f>VLOOKUP(C670,[7]A!$D$2:$H$1235,5,FALSE)</f>
        <v>Adulte Masculin 30/39 ans</v>
      </c>
      <c r="N670" s="14">
        <f>VLOOKUP(C670,Bilan!$B$4:$D$1469,3,FALSE)</f>
        <v>7004</v>
      </c>
      <c r="O670" s="14">
        <f t="shared" si="43"/>
        <v>841</v>
      </c>
      <c r="P670" s="50" t="e">
        <f>VLOOKUP(C670,Adultes!$C$2:$O$806,13,FALSE)</f>
        <v>#N/A</v>
      </c>
      <c r="Q670" s="14">
        <f t="shared" si="40"/>
        <v>3</v>
      </c>
      <c r="R670" t="e">
        <f>VLOOKUP(C670,Adultes!$C$2:$P$806,14,FALSE)</f>
        <v>#N/A</v>
      </c>
    </row>
    <row r="671" spans="1:18" x14ac:dyDescent="0.25">
      <c r="A671" s="97">
        <v>842</v>
      </c>
      <c r="B671">
        <v>144509</v>
      </c>
      <c r="C671" t="str">
        <f>[7]A!$D491</f>
        <v>GRICOURT ALAIN</v>
      </c>
      <c r="D671" t="str">
        <f>[7]A!$F491</f>
        <v>UNION VELOCIPEDIQUE FOURMISIENNE</v>
      </c>
      <c r="E671" t="str">
        <f>[7]A!$J491</f>
        <v>05994063636</v>
      </c>
      <c r="F671">
        <v>3</v>
      </c>
      <c r="G671" t="str">
        <f>VLOOKUP(C671,[7]A!$D$2:$H$1235,5,FALSE)</f>
        <v>Adulte Masculin 60 ans et plus</v>
      </c>
      <c r="J671" s="67">
        <v>1</v>
      </c>
      <c r="N671" s="14">
        <f>VLOOKUP(C671,Bilan!$B$4:$D$1469,3,FALSE)</f>
        <v>144509</v>
      </c>
      <c r="O671" s="79">
        <f>A671</f>
        <v>842</v>
      </c>
      <c r="P671" s="50">
        <f>VLOOKUP(C671,Adultes!$C$2:$O$806,13,FALSE)</f>
        <v>706</v>
      </c>
      <c r="Q671" s="14">
        <f t="shared" si="40"/>
        <v>3</v>
      </c>
      <c r="R671" t="str">
        <f>VLOOKUP(C671,Adultes!$C$2:$P$806,14,FALSE)</f>
        <v>3</v>
      </c>
    </row>
    <row r="672" spans="1:18" x14ac:dyDescent="0.25">
      <c r="A672" s="85">
        <v>843</v>
      </c>
      <c r="B672">
        <v>7131</v>
      </c>
      <c r="C672" t="str">
        <f>[7]A!$D85</f>
        <v>BOONE ERIC</v>
      </c>
      <c r="D672" t="str">
        <f>[7]A!$F85</f>
        <v>TEAM SPECIALIZED LILLE</v>
      </c>
      <c r="E672" t="str">
        <f>[7]A!$J85</f>
        <v>05999111148</v>
      </c>
      <c r="F672">
        <v>3</v>
      </c>
      <c r="G672" t="str">
        <f>VLOOKUP(C672,[7]A!$D$2:$H$1235,5,FALSE)</f>
        <v>Adulte Masculin 50/59 ans</v>
      </c>
      <c r="N672" s="14">
        <f>VLOOKUP(C672,Bilan!$B$4:$D$1469,3,FALSE)</f>
        <v>7131</v>
      </c>
      <c r="O672" s="14">
        <f t="shared" si="43"/>
        <v>843</v>
      </c>
      <c r="P672" s="50" t="e">
        <f>VLOOKUP(C672,Adultes!$C$2:$O$806,13,FALSE)</f>
        <v>#N/A</v>
      </c>
      <c r="Q672" s="14">
        <f t="shared" si="40"/>
        <v>3</v>
      </c>
      <c r="R672" t="e">
        <f>VLOOKUP(C672,Adultes!$C$2:$P$806,14,FALSE)</f>
        <v>#N/A</v>
      </c>
    </row>
    <row r="673" spans="1:18" x14ac:dyDescent="0.25">
      <c r="A673" s="85">
        <v>844</v>
      </c>
      <c r="B673">
        <v>7091</v>
      </c>
      <c r="C673" t="str">
        <f>[7]A!$D122</f>
        <v>BRUGGEMAN BENOIT</v>
      </c>
      <c r="D673" t="str">
        <f>[7]A!$F122</f>
        <v>ESPOIR CYCLISTE WAMBRECHIES MARQUETTE</v>
      </c>
      <c r="E673" t="str">
        <f>[7]A!$J122</f>
        <v>05999127555</v>
      </c>
      <c r="F673">
        <v>3</v>
      </c>
      <c r="G673" t="str">
        <f>VLOOKUP(C673,[7]A!$D$2:$H$1235,5,FALSE)</f>
        <v>Adulte Masculin 30/39 ans</v>
      </c>
      <c r="J673" s="67">
        <v>1</v>
      </c>
      <c r="N673" s="14">
        <f>VLOOKUP(C673,Bilan!$B$4:$D$1469,3,FALSE)</f>
        <v>7091</v>
      </c>
      <c r="O673" s="14">
        <f t="shared" si="43"/>
        <v>844</v>
      </c>
      <c r="P673" s="50" t="e">
        <f>VLOOKUP(C673,Adultes!$C$2:$O$806,13,FALSE)</f>
        <v>#N/A</v>
      </c>
      <c r="Q673" s="14">
        <f t="shared" si="40"/>
        <v>3</v>
      </c>
      <c r="R673" t="e">
        <f>VLOOKUP(C673,Adultes!$C$2:$P$806,14,FALSE)</f>
        <v>#N/A</v>
      </c>
    </row>
    <row r="674" spans="1:18" x14ac:dyDescent="0.25">
      <c r="A674" s="85">
        <v>845</v>
      </c>
      <c r="B674">
        <v>2317</v>
      </c>
      <c r="C674" t="str">
        <f>[7]A!$D1034</f>
        <v>CAUWET FRANCK</v>
      </c>
      <c r="D674" t="str">
        <f>[7]A!$F1034</f>
        <v>MANQUEVILLE LILLERS CLUB CYCLISTE</v>
      </c>
      <c r="E674" t="str">
        <f>[7]A!$J1034</f>
        <v>06297091959</v>
      </c>
      <c r="F674">
        <v>3</v>
      </c>
      <c r="G674" t="str">
        <f>VLOOKUP(C674,[7]A!$D$2:$H$1235,5,FALSE)</f>
        <v>Adulte Masculin 50/59 ans</v>
      </c>
      <c r="N674" s="14">
        <f>VLOOKUP(C674,Bilan!$B$4:$D$1469,3,FALSE)</f>
        <v>2317</v>
      </c>
      <c r="O674" s="14">
        <f t="shared" si="43"/>
        <v>845</v>
      </c>
      <c r="P674" s="50" t="e">
        <f>VLOOKUP(C674,Adultes!$C$2:$O$806,13,FALSE)</f>
        <v>#N/A</v>
      </c>
      <c r="Q674" s="14">
        <f t="shared" si="40"/>
        <v>3</v>
      </c>
      <c r="R674" t="e">
        <f>VLOOKUP(C674,Adultes!$C$2:$P$806,14,FALSE)</f>
        <v>#N/A</v>
      </c>
    </row>
    <row r="675" spans="1:18" ht="16.149999999999999" customHeight="1" x14ac:dyDescent="0.25">
      <c r="A675" s="85">
        <v>846</v>
      </c>
      <c r="B675">
        <v>7107</v>
      </c>
      <c r="C675" t="str">
        <f>[7]A!$D1046</f>
        <v>DE MULDER DAVY</v>
      </c>
      <c r="D675" t="str">
        <f>[7]A!$F1046</f>
        <v>HENIN ETOILE CYCLISTE HENINOISE</v>
      </c>
      <c r="E675" t="str">
        <f>[7]A!$J1046</f>
        <v>06297103806</v>
      </c>
      <c r="F675">
        <v>3</v>
      </c>
      <c r="G675" t="str">
        <f>VLOOKUP(C675,[7]A!$D$2:$H$1235,5,FALSE)</f>
        <v>Adulte Masculin 30/39 ans</v>
      </c>
      <c r="N675" s="14">
        <f>VLOOKUP(C675,Bilan!$B$4:$D$1469,3,FALSE)</f>
        <v>7107</v>
      </c>
      <c r="O675" s="14">
        <f t="shared" si="43"/>
        <v>846</v>
      </c>
      <c r="P675" s="50" t="e">
        <f>VLOOKUP(C675,Adultes!$C$2:$O$806,13,FALSE)</f>
        <v>#N/A</v>
      </c>
      <c r="Q675" s="14">
        <f t="shared" si="40"/>
        <v>3</v>
      </c>
      <c r="R675" t="e">
        <f>VLOOKUP(C675,Adultes!$C$2:$P$806,14,FALSE)</f>
        <v>#N/A</v>
      </c>
    </row>
    <row r="676" spans="1:18" x14ac:dyDescent="0.25">
      <c r="A676" s="85">
        <v>847</v>
      </c>
      <c r="B676">
        <v>7118</v>
      </c>
      <c r="C676" t="str">
        <f>[7]A!$D1177</f>
        <v>DUBUT ALEXIS</v>
      </c>
      <c r="D676" t="str">
        <f>[7]A!$F1177</f>
        <v>UNION VELOCIPEDIQUE FOURMISIENNE</v>
      </c>
      <c r="E676" t="str">
        <f>[7]A!$J1177</f>
        <v>05994063661</v>
      </c>
      <c r="F676">
        <v>3</v>
      </c>
      <c r="G676" t="str">
        <f>VLOOKUP(C676,[7]A!$D$2:$H$1235,5,FALSE)</f>
        <v>Adulte Masculin 30/39 ans</v>
      </c>
      <c r="J676" s="67">
        <v>1</v>
      </c>
      <c r="N676" s="14">
        <f>VLOOKUP(C676,Bilan!$B$4:$D$1469,3,FALSE)</f>
        <v>7118</v>
      </c>
      <c r="O676" s="14">
        <f t="shared" si="43"/>
        <v>847</v>
      </c>
      <c r="P676" s="50" t="e">
        <f>VLOOKUP(C676,Adultes!$C$2:$O$806,13,FALSE)</f>
        <v>#N/A</v>
      </c>
      <c r="Q676" s="14">
        <f t="shared" si="40"/>
        <v>3</v>
      </c>
      <c r="R676" t="e">
        <f>VLOOKUP(C676,Adultes!$C$2:$P$806,14,FALSE)</f>
        <v>#N/A</v>
      </c>
    </row>
    <row r="677" spans="1:18" x14ac:dyDescent="0.25">
      <c r="A677" s="85">
        <v>848</v>
      </c>
      <c r="B677">
        <v>2510</v>
      </c>
      <c r="C677" t="str">
        <f>[7]A!$D420</f>
        <v>FILBIEN CHRISTOPHE</v>
      </c>
      <c r="D677" t="str">
        <f>[7]A!$F420</f>
        <v>RESILIENCE CLUB</v>
      </c>
      <c r="E677" t="str">
        <f>[7]A!$J420</f>
        <v>05999126419</v>
      </c>
      <c r="F677">
        <v>3</v>
      </c>
      <c r="G677" t="str">
        <f>VLOOKUP(C677,[7]A!$D$2:$H$1235,5,FALSE)</f>
        <v>Adulte Masculin 40/49 ans</v>
      </c>
      <c r="N677" s="14">
        <f>VLOOKUP(C677,Bilan!$B$4:$D$1469,3,FALSE)</f>
        <v>2510</v>
      </c>
      <c r="O677" s="14">
        <f t="shared" si="43"/>
        <v>848</v>
      </c>
      <c r="P677" s="50" t="e">
        <f>VLOOKUP(C677,Adultes!$C$2:$O$806,13,FALSE)</f>
        <v>#N/A</v>
      </c>
      <c r="Q677" s="14">
        <f t="shared" si="40"/>
        <v>3</v>
      </c>
      <c r="R677" t="e">
        <f>VLOOKUP(C677,Adultes!$C$2:$P$806,14,FALSE)</f>
        <v>#N/A</v>
      </c>
    </row>
    <row r="678" spans="1:18" x14ac:dyDescent="0.25">
      <c r="A678" s="85">
        <v>849</v>
      </c>
      <c r="B678">
        <v>7144</v>
      </c>
      <c r="C678" t="str">
        <f>[7]A!$D1174</f>
        <v>FOUQUET FLORINE</v>
      </c>
      <c r="D678" t="str">
        <f>[7]A!$F1174</f>
        <v>TEAM LINK AND RIDE HERIN</v>
      </c>
      <c r="E678" t="str">
        <f>[7]A!$J1174</f>
        <v>05999065110</v>
      </c>
      <c r="F678">
        <v>3</v>
      </c>
      <c r="G678" t="str">
        <f>VLOOKUP(C678,[7]A!$D$2:$H$1235,5,FALSE)</f>
        <v>Adulte Féminin 17/29 ans</v>
      </c>
      <c r="N678" s="14">
        <f>VLOOKUP(C678,Bilan!$B$4:$D$1469,3,FALSE)</f>
        <v>7144</v>
      </c>
      <c r="O678" s="14">
        <f t="shared" si="43"/>
        <v>849</v>
      </c>
      <c r="P678" s="50" t="e">
        <f>VLOOKUP(C678,Adultes!$C$2:$O$806,13,FALSE)</f>
        <v>#N/A</v>
      </c>
      <c r="Q678" s="14">
        <f t="shared" si="40"/>
        <v>3</v>
      </c>
      <c r="R678" t="e">
        <f>VLOOKUP(C678,Adultes!$C$2:$P$806,14,FALSE)</f>
        <v>#N/A</v>
      </c>
    </row>
    <row r="679" spans="1:18" x14ac:dyDescent="0.25">
      <c r="A679" s="85">
        <v>850</v>
      </c>
      <c r="B679">
        <v>2572</v>
      </c>
      <c r="C679" t="str">
        <f>[7]A!$D513</f>
        <v>HAYNAU SOPHIE</v>
      </c>
      <c r="D679" t="str">
        <f>[7]A!$F513</f>
        <v>VELO CLUB SOLESMES</v>
      </c>
      <c r="E679" t="str">
        <f>[7]A!$J513</f>
        <v>05999125416</v>
      </c>
      <c r="F679" s="86">
        <v>3</v>
      </c>
      <c r="G679" t="str">
        <f>VLOOKUP(C679,[7]A!$D$2:$H$1235,5,FALSE)</f>
        <v>Adulte Féminin 17/29 ans</v>
      </c>
      <c r="N679" s="14">
        <f>VLOOKUP(C679,Bilan!$B$4:$D$1469,3,FALSE)</f>
        <v>2572</v>
      </c>
      <c r="O679" s="14">
        <f t="shared" si="43"/>
        <v>850</v>
      </c>
      <c r="P679" s="50" t="e">
        <f>VLOOKUP(C679,Adultes!$C$2:$O$806,13,FALSE)</f>
        <v>#N/A</v>
      </c>
      <c r="Q679" s="14">
        <f t="shared" si="40"/>
        <v>3</v>
      </c>
      <c r="R679" t="e">
        <f>VLOOKUP(C679,Adultes!$C$2:$P$806,14,FALSE)</f>
        <v>#N/A</v>
      </c>
    </row>
    <row r="680" spans="1:18" x14ac:dyDescent="0.25">
      <c r="A680" s="85">
        <v>851</v>
      </c>
      <c r="B680">
        <v>2506</v>
      </c>
      <c r="C680" t="str">
        <f>[7]A!$D521</f>
        <v>HENNOCQ FRANCOIS</v>
      </c>
      <c r="D680" t="str">
        <f>[7]A!$F521</f>
        <v>CYCLO CLUB ORCHIES</v>
      </c>
      <c r="E680" t="str">
        <f>[7]A!$J521</f>
        <v>05999025644</v>
      </c>
      <c r="F680">
        <v>3</v>
      </c>
      <c r="G680" t="str">
        <f>VLOOKUP(C680,[7]A!$D$2:$H$1235,5,FALSE)</f>
        <v>Adulte Masculin 20/29 ans</v>
      </c>
      <c r="N680" s="14">
        <f>VLOOKUP(C680,Bilan!$B$4:$D$1469,3,FALSE)</f>
        <v>2506</v>
      </c>
      <c r="O680" s="14">
        <f t="shared" si="43"/>
        <v>851</v>
      </c>
      <c r="P680" s="50" t="e">
        <f>VLOOKUP(C680,Adultes!$C$2:$O$806,13,FALSE)</f>
        <v>#N/A</v>
      </c>
      <c r="Q680" s="14">
        <f t="shared" si="40"/>
        <v>3</v>
      </c>
      <c r="R680" t="e">
        <f>VLOOKUP(C680,Adultes!$C$2:$P$806,14,FALSE)</f>
        <v>#N/A</v>
      </c>
    </row>
    <row r="681" spans="1:18" x14ac:dyDescent="0.25">
      <c r="A681" s="85">
        <v>866</v>
      </c>
      <c r="B681">
        <v>7110</v>
      </c>
      <c r="C681" t="str">
        <f>[7]A!$D593</f>
        <v>LE BOUR MAXIME</v>
      </c>
      <c r="D681" t="str">
        <f>[7]A!$F593</f>
        <v>ESPOIR CYCLISTE WAMBRECHIES MARQUETTE</v>
      </c>
      <c r="E681" t="str">
        <f>[7]A!$J593</f>
        <v>05999124721</v>
      </c>
      <c r="F681">
        <v>3</v>
      </c>
      <c r="G681" t="str">
        <f>VLOOKUP(C681,[7]A!$D$2:$H$1235,5,FALSE)</f>
        <v>Adulte Masculin 30/39 ans</v>
      </c>
      <c r="N681" s="14">
        <f>VLOOKUP(C681,Bilan!$B$4:$D$1469,3,FALSE)</f>
        <v>7110</v>
      </c>
      <c r="O681" s="14">
        <f t="shared" si="43"/>
        <v>866</v>
      </c>
      <c r="P681" s="50" t="e">
        <f>VLOOKUP(C681,Adultes!$C$2:$O$806,13,FALSE)</f>
        <v>#N/A</v>
      </c>
      <c r="Q681" s="14">
        <f t="shared" si="40"/>
        <v>3</v>
      </c>
      <c r="R681" t="e">
        <f>VLOOKUP(C681,Adultes!$C$2:$P$806,14,FALSE)</f>
        <v>#N/A</v>
      </c>
    </row>
    <row r="682" spans="1:18" x14ac:dyDescent="0.25">
      <c r="A682" s="85">
        <v>852</v>
      </c>
      <c r="B682">
        <v>3048</v>
      </c>
      <c r="C682" t="str">
        <f>[7]A!$D626</f>
        <v>LEFEBVRE JUSTIN</v>
      </c>
      <c r="D682" t="str">
        <f>[7]A!$F626</f>
        <v>UNION SPORTIVE VALENCIENNES MARLY</v>
      </c>
      <c r="E682" t="str">
        <f>[7]A!$J626</f>
        <v>05999123940</v>
      </c>
      <c r="F682">
        <v>3</v>
      </c>
      <c r="G682" t="str">
        <f>VLOOKUP(C682,[7]A!$D$2:$H$1235,5,FALSE)</f>
        <v>Adulte Masculin 17/19 ans</v>
      </c>
      <c r="N682" s="14">
        <f>VLOOKUP(C682,Bilan!$B$4:$D$1469,3,FALSE)</f>
        <v>3048</v>
      </c>
      <c r="O682" s="14">
        <f t="shared" si="43"/>
        <v>852</v>
      </c>
      <c r="P682" s="50">
        <f>VLOOKUP(C682,Adultes!$C$2:$O$806,13,FALSE)</f>
        <v>1447</v>
      </c>
      <c r="Q682" s="14">
        <f t="shared" si="40"/>
        <v>3</v>
      </c>
      <c r="R682" t="str">
        <f>VLOOKUP(C682,Adultes!$C$2:$P$806,14,FALSE)</f>
        <v>JE</v>
      </c>
    </row>
    <row r="683" spans="1:18" x14ac:dyDescent="0.25">
      <c r="A683" s="85">
        <v>853</v>
      </c>
      <c r="B683">
        <v>2324</v>
      </c>
      <c r="C683" t="str">
        <f>[7]A!$D1109</f>
        <v>MARTIN DOCILE</v>
      </c>
      <c r="D683" t="str">
        <f>[7]A!$F1109</f>
        <v>MANQUEVILLE LILLERS CLUB CYCLISTE</v>
      </c>
      <c r="E683" t="str">
        <f>[7]A!$J1109</f>
        <v>06297082164</v>
      </c>
      <c r="F683">
        <v>3</v>
      </c>
      <c r="G683" t="str">
        <f>VLOOKUP(C683,[7]A!$D$2:$H$1235,5,FALSE)</f>
        <v>Adulte Masculin 40/49 ans</v>
      </c>
      <c r="N683" s="14">
        <f>VLOOKUP(C683,Bilan!$B$4:$D$1469,3,FALSE)</f>
        <v>2324</v>
      </c>
      <c r="O683" s="14">
        <f t="shared" si="43"/>
        <v>853</v>
      </c>
      <c r="P683" s="50" t="e">
        <f>VLOOKUP(C683,Adultes!$C$2:$O$806,13,FALSE)</f>
        <v>#N/A</v>
      </c>
      <c r="Q683" s="14">
        <f t="shared" si="40"/>
        <v>3</v>
      </c>
      <c r="R683" t="e">
        <f>VLOOKUP(C683,Adultes!$C$2:$P$806,14,FALSE)</f>
        <v>#N/A</v>
      </c>
    </row>
    <row r="684" spans="1:18" x14ac:dyDescent="0.25">
      <c r="A684" s="85">
        <v>854</v>
      </c>
      <c r="B684">
        <v>6333</v>
      </c>
      <c r="C684" t="s">
        <v>3488</v>
      </c>
      <c r="D684" t="s">
        <v>2894</v>
      </c>
      <c r="E684" t="s">
        <v>3520</v>
      </c>
      <c r="F684">
        <v>3</v>
      </c>
      <c r="G684" t="s">
        <v>978</v>
      </c>
      <c r="N684" s="14">
        <f>VLOOKUP(C684,Bilan!$B$4:$D$1469,3,FALSE)</f>
        <v>6333</v>
      </c>
      <c r="O684" s="14">
        <f t="shared" si="43"/>
        <v>854</v>
      </c>
      <c r="Q684" s="14">
        <f t="shared" si="40"/>
        <v>3</v>
      </c>
    </row>
    <row r="685" spans="1:18" x14ac:dyDescent="0.25">
      <c r="A685" s="85">
        <v>855</v>
      </c>
      <c r="B685">
        <v>2327</v>
      </c>
      <c r="C685" t="str">
        <f>[7]A!$D1110</f>
        <v>MARTIN FABIEN</v>
      </c>
      <c r="D685" t="str">
        <f>[7]A!$F1110</f>
        <v>MANQUEVILLE LILLERS CLUB CYCLISTE</v>
      </c>
      <c r="E685" t="str">
        <f>[7]A!$J1110</f>
        <v>06297082827</v>
      </c>
      <c r="F685">
        <v>3</v>
      </c>
      <c r="G685" t="str">
        <f>VLOOKUP(C685,[7]A!$D$2:$H$1235,5,FALSE)</f>
        <v>Adulte Masculin 17/19 ans</v>
      </c>
      <c r="N685" s="14">
        <f>VLOOKUP(C685,Bilan!$B$4:$D$1469,3,FALSE)</f>
        <v>2327</v>
      </c>
      <c r="O685" s="14">
        <f t="shared" si="43"/>
        <v>855</v>
      </c>
      <c r="P685" s="50" t="e">
        <f>VLOOKUP(C685,Adultes!$C$2:$O$806,13,FALSE)</f>
        <v>#N/A</v>
      </c>
      <c r="Q685" s="14">
        <f t="shared" si="40"/>
        <v>3</v>
      </c>
      <c r="R685" t="e">
        <f>VLOOKUP(C685,Adultes!$C$2:$P$806,14,FALSE)</f>
        <v>#N/A</v>
      </c>
    </row>
    <row r="686" spans="1:18" x14ac:dyDescent="0.25">
      <c r="A686" s="85">
        <v>856</v>
      </c>
      <c r="B686">
        <v>2521</v>
      </c>
      <c r="C686" t="str">
        <f>[7]A!$D783</f>
        <v>PELUFFE SEBASTIEN</v>
      </c>
      <c r="D686" t="str">
        <f>[7]A!$F783</f>
        <v>RESILIENCE CLUB</v>
      </c>
      <c r="E686" t="str">
        <f>[7]A!$J783</f>
        <v>05999126423</v>
      </c>
      <c r="F686">
        <v>3</v>
      </c>
      <c r="G686" t="str">
        <f>VLOOKUP(C686,[7]A!$D$2:$H$1235,5,FALSE)</f>
        <v>Adulte Masculin 30/39 ans</v>
      </c>
      <c r="N686" s="14">
        <f>VLOOKUP(C686,Bilan!$B$4:$D$1469,3,FALSE)</f>
        <v>2521</v>
      </c>
      <c r="O686" s="14">
        <f t="shared" si="43"/>
        <v>856</v>
      </c>
      <c r="P686" s="50" t="e">
        <f>VLOOKUP(C686,Adultes!$C$2:$O$806,13,FALSE)</f>
        <v>#N/A</v>
      </c>
      <c r="Q686" s="14">
        <f t="shared" si="40"/>
        <v>3</v>
      </c>
      <c r="R686" t="e">
        <f>VLOOKUP(C686,Adultes!$C$2:$P$806,14,FALSE)</f>
        <v>#N/A</v>
      </c>
    </row>
    <row r="687" spans="1:18" x14ac:dyDescent="0.25">
      <c r="A687" s="85">
        <v>857</v>
      </c>
      <c r="B687">
        <v>7030</v>
      </c>
      <c r="C687" t="str">
        <f>[7]A!$D918</f>
        <v>TOMASZEWSKI NICOLAS</v>
      </c>
      <c r="D687" t="str">
        <f>[7]A!$F918</f>
        <v>VELO CLUB HORNAING</v>
      </c>
      <c r="E687" t="str">
        <f>[7]A!$J918</f>
        <v>05999068418</v>
      </c>
      <c r="F687">
        <v>3</v>
      </c>
      <c r="G687" t="str">
        <f>VLOOKUP(C687,[7]A!$D$2:$H$1235,5,FALSE)</f>
        <v>Adulte Masculin 30/39 ans</v>
      </c>
      <c r="N687" s="14">
        <f>VLOOKUP(C687,Bilan!$B$4:$D$1469,3,FALSE)</f>
        <v>7030</v>
      </c>
      <c r="O687" s="14">
        <f t="shared" si="43"/>
        <v>857</v>
      </c>
      <c r="P687" s="50" t="e">
        <f>VLOOKUP(C687,Adultes!$C$2:$O$806,13,FALSE)</f>
        <v>#N/A</v>
      </c>
      <c r="Q687" s="14">
        <f t="shared" si="40"/>
        <v>3</v>
      </c>
      <c r="R687" t="e">
        <f>VLOOKUP(C687,Adultes!$C$2:$P$806,14,FALSE)</f>
        <v>#N/A</v>
      </c>
    </row>
    <row r="688" spans="1:18" x14ac:dyDescent="0.25">
      <c r="A688" s="85">
        <v>858</v>
      </c>
      <c r="B688">
        <v>2541</v>
      </c>
      <c r="C688" t="str">
        <f>[7]A!$D582</f>
        <v>LAMBERT JEROME</v>
      </c>
      <c r="D688" t="str">
        <f>[7]A!$F582</f>
        <v>RESILIENCE CLUB</v>
      </c>
      <c r="E688" t="str">
        <f>[7]A!$J582</f>
        <v>05999056717</v>
      </c>
      <c r="F688">
        <v>3</v>
      </c>
      <c r="G688" t="str">
        <f>VLOOKUP(C688,[7]A!$D$2:$H$1235,5,FALSE)</f>
        <v>Adulte Masculin 30/39 ans</v>
      </c>
      <c r="N688" s="14">
        <f>VLOOKUP(C688,Bilan!$B$4:$D$1469,3,FALSE)</f>
        <v>2541</v>
      </c>
      <c r="O688" s="14">
        <f t="shared" si="43"/>
        <v>858</v>
      </c>
      <c r="P688" s="50" t="e">
        <f>VLOOKUP(C688,Adultes!$C$2:$O$806,13,FALSE)</f>
        <v>#N/A</v>
      </c>
      <c r="Q688" s="14">
        <f t="shared" si="40"/>
        <v>3</v>
      </c>
      <c r="R688" t="e">
        <f>VLOOKUP(C688,Adultes!$C$2:$P$806,14,FALSE)</f>
        <v>#N/A</v>
      </c>
    </row>
    <row r="689" spans="1:18" x14ac:dyDescent="0.25">
      <c r="A689" s="85">
        <v>859</v>
      </c>
      <c r="B689">
        <v>4460</v>
      </c>
      <c r="C689" t="str">
        <f>[7]A!$D990</f>
        <v>VERHULST ERIC</v>
      </c>
      <c r="D689" t="str">
        <f>[7]A!$F990</f>
        <v>TEAM SPECIALIZED LILLE</v>
      </c>
      <c r="E689" t="str">
        <f>[7]A!$J990</f>
        <v>05999103101</v>
      </c>
      <c r="F689">
        <v>3</v>
      </c>
      <c r="G689" t="str">
        <f>VLOOKUP(C689,[7]A!$D$2:$H$1235,5,FALSE)</f>
        <v>Adulte Masculin 50/59 ans</v>
      </c>
      <c r="N689" s="14">
        <f>VLOOKUP(C689,Bilan!$B$4:$D$1469,3,FALSE)</f>
        <v>4460</v>
      </c>
      <c r="O689" s="14">
        <f t="shared" si="43"/>
        <v>859</v>
      </c>
      <c r="P689" s="50" t="e">
        <f>VLOOKUP(C689,Adultes!$C$2:$O$806,13,FALSE)</f>
        <v>#N/A</v>
      </c>
      <c r="Q689" s="14">
        <f t="shared" si="40"/>
        <v>3</v>
      </c>
      <c r="R689" t="e">
        <f>VLOOKUP(C689,Adultes!$C$2:$P$806,14,FALSE)</f>
        <v>#N/A</v>
      </c>
    </row>
    <row r="690" spans="1:18" x14ac:dyDescent="0.25">
      <c r="A690" s="85">
        <v>860</v>
      </c>
      <c r="B690">
        <v>2571</v>
      </c>
      <c r="C690" t="str">
        <f>[7]A!$D992</f>
        <v>VERQUAIN PASCAL</v>
      </c>
      <c r="D690" t="str">
        <f>[7]A!$F992</f>
        <v>VELO CLUB UNION HALLUIN</v>
      </c>
      <c r="E690" t="str">
        <f>[7]A!$J992</f>
        <v>05994062184</v>
      </c>
      <c r="F690">
        <v>3</v>
      </c>
      <c r="G690" t="str">
        <f>VLOOKUP(C690,[7]A!$D$2:$H$1235,5,FALSE)</f>
        <v>Adulte Masculin 50/59 ans</v>
      </c>
      <c r="N690" s="14">
        <f>VLOOKUP(C690,Bilan!$B$4:$D$1469,3,FALSE)</f>
        <v>2571</v>
      </c>
      <c r="O690" s="14">
        <f t="shared" si="43"/>
        <v>860</v>
      </c>
      <c r="P690" s="50" t="e">
        <f>VLOOKUP(C690,Adultes!$C$2:$O$806,13,FALSE)</f>
        <v>#N/A</v>
      </c>
      <c r="Q690" s="14">
        <f t="shared" si="40"/>
        <v>3</v>
      </c>
      <c r="R690" t="e">
        <f>VLOOKUP(C690,Adultes!$C$2:$P$806,14,FALSE)</f>
        <v>#N/A</v>
      </c>
    </row>
    <row r="691" spans="1:18" x14ac:dyDescent="0.25">
      <c r="A691" s="85">
        <v>861</v>
      </c>
      <c r="F691">
        <v>3</v>
      </c>
      <c r="G691" t="e">
        <f>VLOOKUP(C691,[7]A!$D$2:$H$1235,5,FALSE)</f>
        <v>#N/A</v>
      </c>
      <c r="N691" s="14" t="e">
        <f>VLOOKUP(C691,Bilan!$B$4:$D$1469,3,FALSE)</f>
        <v>#N/A</v>
      </c>
      <c r="O691" s="14">
        <f t="shared" si="43"/>
        <v>861</v>
      </c>
      <c r="P691" s="50" t="e">
        <f>VLOOKUP(C691,Adultes!$C$2:$O$806,13,FALSE)</f>
        <v>#N/A</v>
      </c>
      <c r="Q691" s="14">
        <f t="shared" si="40"/>
        <v>3</v>
      </c>
      <c r="R691" t="e">
        <f>VLOOKUP(C691,Adultes!$C$2:$P$806,14,FALSE)</f>
        <v>#N/A</v>
      </c>
    </row>
    <row r="692" spans="1:18" x14ac:dyDescent="0.25">
      <c r="A692" s="85">
        <v>862</v>
      </c>
      <c r="B692">
        <v>2549</v>
      </c>
      <c r="C692" t="str">
        <f>[7]A!$D97</f>
        <v>BOURGEOIS HERVE</v>
      </c>
      <c r="D692" t="str">
        <f>[7]A!$F97</f>
        <v>GAZ ELEC CLUB DE DOUAI</v>
      </c>
      <c r="E692" t="str">
        <f>[7]A!$J97</f>
        <v>05999077842</v>
      </c>
      <c r="F692">
        <v>3</v>
      </c>
      <c r="G692" t="str">
        <f>VLOOKUP(C692,[7]A!$D$2:$H$1235,5,FALSE)</f>
        <v>Adulte Masculin 40/49 ans</v>
      </c>
      <c r="N692" s="14">
        <f>VLOOKUP(C692,Bilan!$B$4:$D$1469,3,FALSE)</f>
        <v>2549</v>
      </c>
      <c r="O692" s="14">
        <f t="shared" ref="O692:O699" si="44">A692</f>
        <v>862</v>
      </c>
      <c r="P692" s="50" t="e">
        <f>VLOOKUP(C692,Adultes!$C$2:$O$806,13,FALSE)</f>
        <v>#N/A</v>
      </c>
      <c r="Q692" s="14">
        <f t="shared" si="40"/>
        <v>3</v>
      </c>
      <c r="R692" t="e">
        <f>VLOOKUP(C692,Adultes!$C$2:$P$806,14,FALSE)</f>
        <v>#N/A</v>
      </c>
    </row>
    <row r="693" spans="1:18" x14ac:dyDescent="0.25">
      <c r="A693" s="85">
        <v>863</v>
      </c>
      <c r="O693" s="14">
        <f t="shared" si="44"/>
        <v>863</v>
      </c>
      <c r="Q693" s="14">
        <f t="shared" si="40"/>
        <v>0</v>
      </c>
    </row>
    <row r="694" spans="1:18" x14ac:dyDescent="0.25">
      <c r="A694" s="85">
        <v>864</v>
      </c>
      <c r="B694">
        <v>4376</v>
      </c>
      <c r="C694" t="str">
        <f>[7]A!$D701</f>
        <v>MARTINACHE AXEL</v>
      </c>
      <c r="D694" t="str">
        <f>[7]A!$F701</f>
        <v>CYCLO CLUB ORCHIES</v>
      </c>
      <c r="E694" t="str">
        <f>[7]A!$J701</f>
        <v>05994060701</v>
      </c>
      <c r="F694">
        <v>3</v>
      </c>
      <c r="G694" t="str">
        <f>VLOOKUP(C694,[7]A!$D$2:$H$1235,5,FALSE)</f>
        <v>Adulte Masculin 20/29 ans</v>
      </c>
      <c r="J694" s="67">
        <v>1</v>
      </c>
      <c r="N694" s="14">
        <f>VLOOKUP(C694,Bilan!$B$4:$D$1469,3,FALSE)</f>
        <v>4376</v>
      </c>
      <c r="O694" s="14">
        <f t="shared" si="44"/>
        <v>864</v>
      </c>
      <c r="P694" s="50" t="e">
        <f>VLOOKUP(C694,Adultes!$C$2:$O$806,13,FALSE)</f>
        <v>#N/A</v>
      </c>
      <c r="Q694" s="14">
        <f t="shared" si="40"/>
        <v>3</v>
      </c>
      <c r="R694" t="e">
        <f>VLOOKUP(C694,Adultes!$C$2:$P$806,14,FALSE)</f>
        <v>#N/A</v>
      </c>
    </row>
    <row r="695" spans="1:18" x14ac:dyDescent="0.25">
      <c r="A695" s="85">
        <v>865</v>
      </c>
      <c r="B695">
        <v>2504</v>
      </c>
      <c r="C695" t="s">
        <v>3531</v>
      </c>
      <c r="D695" t="s">
        <v>2894</v>
      </c>
      <c r="E695" t="s">
        <v>3532</v>
      </c>
      <c r="F695">
        <v>3</v>
      </c>
      <c r="G695" t="s">
        <v>971</v>
      </c>
      <c r="J695" s="67">
        <v>1</v>
      </c>
      <c r="N695" s="14">
        <f>VLOOKUP(C695,Bilan!$B$4:$D$1469,3,FALSE)</f>
        <v>2504</v>
      </c>
      <c r="O695" s="14">
        <f t="shared" si="44"/>
        <v>865</v>
      </c>
      <c r="P695" s="50" t="e">
        <f>VLOOKUP(C695,Adultes!$C$2:$O$806,13,FALSE)</f>
        <v>#N/A</v>
      </c>
      <c r="Q695" s="14">
        <f t="shared" si="40"/>
        <v>3</v>
      </c>
    </row>
    <row r="696" spans="1:18" x14ac:dyDescent="0.25">
      <c r="A696" s="7">
        <v>867</v>
      </c>
      <c r="B696">
        <v>144590</v>
      </c>
      <c r="C696" t="s">
        <v>229</v>
      </c>
      <c r="D696" t="s">
        <v>101</v>
      </c>
      <c r="E696" t="s">
        <v>2836</v>
      </c>
      <c r="F696">
        <v>3</v>
      </c>
      <c r="G696" t="s">
        <v>971</v>
      </c>
      <c r="N696" s="14">
        <f>VLOOKUP(C696,Bilan!$B$4:$D$1469,3,FALSE)</f>
        <v>144590</v>
      </c>
      <c r="O696" s="14">
        <f t="shared" si="44"/>
        <v>867</v>
      </c>
      <c r="P696" s="50">
        <f>VLOOKUP(C696,Adultes!$C$2:$O$806,13,FALSE)</f>
        <v>560</v>
      </c>
      <c r="Q696" s="14">
        <f t="shared" si="40"/>
        <v>3</v>
      </c>
      <c r="R696" t="str">
        <f>VLOOKUP(C696,Adultes!$C$2:$P$806,14,FALSE)</f>
        <v>3</v>
      </c>
    </row>
    <row r="697" spans="1:18" x14ac:dyDescent="0.25">
      <c r="A697" s="97">
        <v>868</v>
      </c>
      <c r="B697">
        <v>2403</v>
      </c>
      <c r="C697" t="str">
        <f>[7]A!$D1072</f>
        <v>FOURNIER YOHANN</v>
      </c>
      <c r="D697" t="str">
        <f>[7]A!$F1072</f>
        <v>ST POL SUR TERNOISE VELO CLUB ST POLOIS</v>
      </c>
      <c r="E697" t="str">
        <f>[7]A!$J1072</f>
        <v>06297096731</v>
      </c>
      <c r="F697">
        <v>3</v>
      </c>
      <c r="G697" t="str">
        <f>VLOOKUP(C697,[7]A!$D$2:$H$1235,5,FALSE)</f>
        <v>Adulte Masculin 20/29 ans</v>
      </c>
      <c r="N697" s="14">
        <f>VLOOKUP(C697,Bilan!$B$4:$D$1469,3,FALSE)</f>
        <v>2403</v>
      </c>
      <c r="O697" s="14">
        <f t="shared" si="44"/>
        <v>868</v>
      </c>
      <c r="P697" s="50" t="e">
        <f>VLOOKUP(C697,Adultes!$C$2:$O$806,13,FALSE)</f>
        <v>#N/A</v>
      </c>
      <c r="Q697" s="14">
        <f t="shared" si="40"/>
        <v>3</v>
      </c>
      <c r="R697" t="e">
        <f>VLOOKUP(C697,Adultes!$C$2:$P$806,14,FALSE)</f>
        <v>#N/A</v>
      </c>
    </row>
    <row r="698" spans="1:18" x14ac:dyDescent="0.25">
      <c r="A698" s="97">
        <v>869</v>
      </c>
      <c r="B698">
        <v>7023</v>
      </c>
      <c r="C698" t="str">
        <f>[7]A!$D1199</f>
        <v>LEFEBVRE JEAN-DANIEL</v>
      </c>
      <c r="D698" t="str">
        <f>[7]A!$F1199</f>
        <v>U.C. CAPELLOISE FOURMIES</v>
      </c>
      <c r="E698" t="str">
        <f>[7]A!$J1199</f>
        <v>05999127702</v>
      </c>
      <c r="F698">
        <v>3</v>
      </c>
      <c r="G698" t="str">
        <f>VLOOKUP(C698,[7]A!$D$2:$H$1235,5,FALSE)</f>
        <v>Adulte Masculin 40/49 ans</v>
      </c>
      <c r="N698" s="14">
        <f>VLOOKUP(C698,Bilan!$B$4:$D$1469,3,FALSE)</f>
        <v>7023</v>
      </c>
      <c r="O698" s="14">
        <f t="shared" si="44"/>
        <v>869</v>
      </c>
      <c r="P698" s="50" t="e">
        <f>VLOOKUP(C698,Adultes!$C$2:$O$806,13,FALSE)</f>
        <v>#N/A</v>
      </c>
      <c r="Q698" s="14">
        <f t="shared" si="40"/>
        <v>3</v>
      </c>
      <c r="R698" t="e">
        <f>VLOOKUP(C698,Adultes!$C$2:$P$806,14,FALSE)</f>
        <v>#N/A</v>
      </c>
    </row>
    <row r="699" spans="1:18" x14ac:dyDescent="0.25">
      <c r="A699" s="97">
        <v>870</v>
      </c>
      <c r="B699">
        <v>4495</v>
      </c>
      <c r="C699" t="str">
        <f>[7]A!$D775</f>
        <v>PASSARD MATÉO</v>
      </c>
      <c r="D699" t="str">
        <f>[7]A!$F775</f>
        <v>ENTENTE SPORTIVE ENFANTS DE GAYANT (ESEG) DOUAI</v>
      </c>
      <c r="E699" t="str">
        <f>[7]A!$J775</f>
        <v>05999127600</v>
      </c>
      <c r="F699">
        <v>3</v>
      </c>
      <c r="G699" t="str">
        <f>VLOOKUP(C699,[7]A!$D$2:$H$1235,5,FALSE)</f>
        <v>Adulte Masculin 20/29 ans</v>
      </c>
      <c r="N699" s="14">
        <f>VLOOKUP(C699,Bilan!$B$4:$D$1469,3,FALSE)</f>
        <v>4495</v>
      </c>
      <c r="O699" s="14">
        <f t="shared" si="44"/>
        <v>870</v>
      </c>
      <c r="P699" s="50" t="e">
        <f>VLOOKUP(C699,Adultes!$C$2:$O$806,13,FALSE)</f>
        <v>#N/A</v>
      </c>
      <c r="Q699" s="14">
        <f t="shared" si="40"/>
        <v>3</v>
      </c>
      <c r="R699" t="e">
        <f>VLOOKUP(C699,Adultes!$C$2:$P$806,14,FALSE)</f>
        <v>#N/A</v>
      </c>
    </row>
    <row r="700" spans="1:18" x14ac:dyDescent="0.25">
      <c r="A700" s="97">
        <v>871</v>
      </c>
      <c r="B700">
        <v>2513</v>
      </c>
      <c r="C700" t="str">
        <f>[7]A!$D182</f>
        <v>CICHOWSKI DAVID</v>
      </c>
      <c r="D700" t="str">
        <f>[7]A!$F182</f>
        <v>GAZ ELEC CLUB DE DOUAI</v>
      </c>
      <c r="E700" t="str">
        <f>[7]A!$J182</f>
        <v>05999096051</v>
      </c>
      <c r="F700">
        <v>3</v>
      </c>
      <c r="G700" t="str">
        <f>VLOOKUP(C700,[7]A!$D$2:$H$1235,5,FALSE)</f>
        <v>Adulte Masculin 40/49 ans</v>
      </c>
      <c r="J700" s="67">
        <v>1</v>
      </c>
      <c r="N700" s="14">
        <f>VLOOKUP(C700,Bilan!$B$4:$D$1469,3,FALSE)</f>
        <v>2513</v>
      </c>
      <c r="O700" s="14">
        <f t="shared" ref="O700:O705" si="45">A700</f>
        <v>871</v>
      </c>
      <c r="P700" s="50" t="e">
        <f>VLOOKUP(C700,Adultes!$C$2:$O$806,13,FALSE)</f>
        <v>#N/A</v>
      </c>
      <c r="Q700" s="14">
        <f t="shared" si="40"/>
        <v>3</v>
      </c>
      <c r="R700" t="e">
        <f>VLOOKUP(C700,Adultes!$C$2:$P$806,14,FALSE)</f>
        <v>#N/A</v>
      </c>
    </row>
    <row r="701" spans="1:18" x14ac:dyDescent="0.25">
      <c r="A701" s="97">
        <v>872</v>
      </c>
      <c r="B701">
        <v>4471</v>
      </c>
      <c r="C701" t="str">
        <f>[7]A!$D562</f>
        <v>KOPTIENT REGIS</v>
      </c>
      <c r="D701" t="str">
        <f>[7]A!$F562</f>
        <v>U.C. CAPELLOISE FOURMIES</v>
      </c>
      <c r="E701" t="str">
        <f>[7]A!$J562</f>
        <v>05999069654</v>
      </c>
      <c r="F701">
        <v>3</v>
      </c>
      <c r="G701" t="str">
        <f>VLOOKUP(C701,[7]A!$D$2:$H$1235,5,FALSE)</f>
        <v>Adulte Masculin 40/49 ans</v>
      </c>
      <c r="N701" s="14">
        <f>VLOOKUP(C701,Bilan!$B$4:$D$1469,3,FALSE)</f>
        <v>4471</v>
      </c>
      <c r="O701" s="14">
        <f t="shared" si="45"/>
        <v>872</v>
      </c>
      <c r="P701" s="50" t="e">
        <f>VLOOKUP(C701,Adultes!$C$2:$O$806,13,FALSE)</f>
        <v>#N/A</v>
      </c>
      <c r="Q701" s="14">
        <f t="shared" si="40"/>
        <v>3</v>
      </c>
      <c r="R701" t="e">
        <f>VLOOKUP(C701,Adultes!$C$2:$P$806,14,FALSE)</f>
        <v>#N/A</v>
      </c>
    </row>
    <row r="702" spans="1:18" x14ac:dyDescent="0.25">
      <c r="A702" s="97">
        <v>873</v>
      </c>
      <c r="B702">
        <v>4323</v>
      </c>
      <c r="C702" t="str">
        <f>[7]A!$D656</f>
        <v>LESUR ANTHONY</v>
      </c>
      <c r="D702" t="str">
        <f>[7]A!$F656</f>
        <v>SAULZOIR MONTRECOURT CYCLING CLUB</v>
      </c>
      <c r="E702" t="str">
        <f>[7]A!$J656</f>
        <v>05999127591</v>
      </c>
      <c r="F702">
        <v>3</v>
      </c>
      <c r="G702" t="str">
        <f>VLOOKUP(C702,[7]A!$D$2:$H$1235,5,FALSE)</f>
        <v>Adulte Masculin 30/39 ans</v>
      </c>
      <c r="J702" s="67">
        <v>1</v>
      </c>
      <c r="N702" s="14">
        <f>VLOOKUP(C702,Bilan!$B$4:$D$1469,3,FALSE)</f>
        <v>4323</v>
      </c>
      <c r="O702" s="14">
        <f t="shared" si="45"/>
        <v>873</v>
      </c>
      <c r="P702" s="50" t="e">
        <f>VLOOKUP(C702,Adultes!$C$2:$O$806,13,FALSE)</f>
        <v>#N/A</v>
      </c>
      <c r="Q702" s="14">
        <f t="shared" si="40"/>
        <v>3</v>
      </c>
      <c r="R702" t="e">
        <f>VLOOKUP(C702,Adultes!$C$2:$P$806,14,FALSE)</f>
        <v>#N/A</v>
      </c>
    </row>
    <row r="703" spans="1:18" x14ac:dyDescent="0.25">
      <c r="A703" s="97">
        <v>874</v>
      </c>
      <c r="B703">
        <v>7060</v>
      </c>
      <c r="C703" t="str">
        <f>[7]A!$D716</f>
        <v>MICHEL DAVID</v>
      </c>
      <c r="D703" t="str">
        <f>[7]A!$F716</f>
        <v>VELO CLUB ARMENTIERES</v>
      </c>
      <c r="E703" t="str">
        <f>[7]A!$J716</f>
        <v>05994047636</v>
      </c>
      <c r="F703">
        <v>3</v>
      </c>
      <c r="G703" t="str">
        <f>VLOOKUP(C703,[7]A!$D$2:$H$1235,5,FALSE)</f>
        <v>Adulte Masculin 50/59 ans</v>
      </c>
      <c r="N703" s="14">
        <f>VLOOKUP(C703,Bilan!$B$4:$D$1469,3,FALSE)</f>
        <v>7060</v>
      </c>
      <c r="O703" s="14">
        <f t="shared" si="45"/>
        <v>874</v>
      </c>
      <c r="P703" s="50" t="e">
        <f>VLOOKUP(C703,Adultes!$C$2:$O$806,13,FALSE)</f>
        <v>#N/A</v>
      </c>
      <c r="Q703" s="14">
        <f t="shared" si="40"/>
        <v>3</v>
      </c>
      <c r="R703" t="e">
        <f>VLOOKUP(C703,Adultes!$C$2:$P$806,14,FALSE)</f>
        <v>#N/A</v>
      </c>
    </row>
    <row r="704" spans="1:18" x14ac:dyDescent="0.25">
      <c r="A704" s="97">
        <v>875</v>
      </c>
      <c r="B704">
        <v>2383</v>
      </c>
      <c r="C704" t="str">
        <f>[7]A!$D262</f>
        <v>DEHONGHER MATTHIEU</v>
      </c>
      <c r="D704" t="str">
        <f>[7]A!$F262</f>
        <v>ESPOIR CYCLISTE WAMBRECHIES MARQUETTE</v>
      </c>
      <c r="E704" t="str">
        <f>[7]A!$J262</f>
        <v>05999016422</v>
      </c>
      <c r="F704">
        <v>3</v>
      </c>
      <c r="G704" t="str">
        <f>VLOOKUP(C704,[7]A!$D$2:$H$1235,5,FALSE)</f>
        <v>Adulte Masculin 40/49 ans</v>
      </c>
      <c r="J704" s="67">
        <v>1</v>
      </c>
      <c r="N704" s="14">
        <f>VLOOKUP(C704,Bilan!$B$4:$D$1469,3,FALSE)</f>
        <v>2383</v>
      </c>
      <c r="O704" s="14">
        <f t="shared" si="45"/>
        <v>875</v>
      </c>
      <c r="P704" s="50" t="e">
        <f>VLOOKUP(C704,Adultes!$C$2:$O$806,13,FALSE)</f>
        <v>#N/A</v>
      </c>
      <c r="Q704" s="14">
        <f t="shared" si="40"/>
        <v>3</v>
      </c>
      <c r="R704" t="e">
        <f>VLOOKUP(C704,Adultes!$C$2:$P$806,14,FALSE)</f>
        <v>#N/A</v>
      </c>
    </row>
    <row r="705" spans="1:18" x14ac:dyDescent="0.25">
      <c r="A705" s="97">
        <v>876</v>
      </c>
      <c r="B705">
        <v>144543</v>
      </c>
      <c r="C705" t="str">
        <f>[7]A!$D410</f>
        <v>DZIEMBOWSKI QUENTIN</v>
      </c>
      <c r="D705" t="str">
        <f>[7]A!$F410</f>
        <v>UNION SPORTIVE VALENCIENNES MARLY</v>
      </c>
      <c r="E705" t="str">
        <f>[7]A!$J410</f>
        <v>05999012936</v>
      </c>
      <c r="F705">
        <v>3</v>
      </c>
      <c r="G705" t="str">
        <f>VLOOKUP(C705,[7]A!$D$2:$H$1235,5,FALSE)</f>
        <v>Adulte Masculin 20/29 ans</v>
      </c>
      <c r="N705" s="14" t="str">
        <f>VLOOKUP(C705,Bilan!$B$4:$D$1469,3,FALSE)</f>
        <v xml:space="preserve"> </v>
      </c>
      <c r="O705" s="14">
        <f t="shared" si="45"/>
        <v>876</v>
      </c>
      <c r="P705" s="50" t="e">
        <f>VLOOKUP(C705,Adultes!$C$2:$O$806,13,FALSE)</f>
        <v>#N/A</v>
      </c>
      <c r="Q705" s="14">
        <f t="shared" si="40"/>
        <v>3</v>
      </c>
      <c r="R705" t="e">
        <f>VLOOKUP(C705,Adultes!$C$2:$P$806,14,FALSE)</f>
        <v>#N/A</v>
      </c>
    </row>
    <row r="706" spans="1:18" x14ac:dyDescent="0.25">
      <c r="A706" s="97">
        <v>877</v>
      </c>
      <c r="B706">
        <v>7000</v>
      </c>
      <c r="C706" t="str">
        <f>[7]A!$D558</f>
        <v>KNOCKAERT CELINE</v>
      </c>
      <c r="D706" t="str">
        <f>[7]A!$F558</f>
        <v>CLUB CYCLISTE VERLINGHEM</v>
      </c>
      <c r="E706" t="str">
        <f>[7]A!$J558</f>
        <v>05999017522</v>
      </c>
      <c r="F706">
        <v>3</v>
      </c>
      <c r="G706" t="str">
        <f>VLOOKUP(C706,[7]A!$D$2:$H$1235,5,FALSE)</f>
        <v>Adulte Féminin 30/39 ans</v>
      </c>
      <c r="J706" s="67">
        <v>1</v>
      </c>
      <c r="N706" s="14">
        <f>VLOOKUP(C706,Bilan!$B$4:$D$1469,3,FALSE)</f>
        <v>7000</v>
      </c>
      <c r="O706" s="14">
        <f t="shared" ref="O706:O719" si="46">A706</f>
        <v>877</v>
      </c>
      <c r="P706" s="50" t="e">
        <f>VLOOKUP(C706,Adultes!$C$2:$O$806,13,FALSE)</f>
        <v>#N/A</v>
      </c>
      <c r="Q706" s="14">
        <f t="shared" si="40"/>
        <v>3</v>
      </c>
      <c r="R706" t="e">
        <f>VLOOKUP(C706,Adultes!$C$2:$P$806,14,FALSE)</f>
        <v>#N/A</v>
      </c>
    </row>
    <row r="707" spans="1:18" x14ac:dyDescent="0.25">
      <c r="A707" s="97">
        <v>878</v>
      </c>
      <c r="B707">
        <v>2532</v>
      </c>
      <c r="C707" t="str">
        <f>[7]A!$D23</f>
        <v>AYACHI EDDY</v>
      </c>
      <c r="D707" t="str">
        <f>[7]A!$F23</f>
        <v>RESILIENCE CLUB</v>
      </c>
      <c r="E707" t="str">
        <f>[7]A!$J23</f>
        <v>05996227049</v>
      </c>
      <c r="F707">
        <v>3</v>
      </c>
      <c r="G707" t="str">
        <f>VLOOKUP(C707,[7]A!$D$2:$H$1235,5,FALSE)</f>
        <v>Adulte Masculin 30/39 ans</v>
      </c>
      <c r="N707" s="14">
        <f>VLOOKUP(C707,Bilan!$B$4:$D$1469,3,FALSE)</f>
        <v>2532</v>
      </c>
      <c r="O707" s="14">
        <f t="shared" si="46"/>
        <v>878</v>
      </c>
      <c r="P707" s="50" t="e">
        <f>VLOOKUP(C707,Adultes!$C$2:$O$806,13,FALSE)</f>
        <v>#N/A</v>
      </c>
      <c r="Q707" s="14">
        <f t="shared" ref="Q707:Q770" si="47">F707</f>
        <v>3</v>
      </c>
      <c r="R707" t="e">
        <f>VLOOKUP(C707,Adultes!$C$2:$P$806,14,FALSE)</f>
        <v>#N/A</v>
      </c>
    </row>
    <row r="708" spans="1:18" x14ac:dyDescent="0.25">
      <c r="A708" s="97">
        <v>879</v>
      </c>
      <c r="B708">
        <v>2201</v>
      </c>
      <c r="C708" t="str">
        <f>[7]A!$D45</f>
        <v>BEGHIN JEREMY</v>
      </c>
      <c r="D708" t="str">
        <f>[7]A!$F45</f>
        <v>ESPOIR CYCLISTE WAMBRECHIES MARQUETTE</v>
      </c>
      <c r="E708" t="str">
        <f>[7]A!$J45</f>
        <v>05999107224</v>
      </c>
      <c r="F708">
        <v>3</v>
      </c>
      <c r="G708" t="str">
        <f>VLOOKUP(C708,[7]A!$D$2:$H$1235,5,FALSE)</f>
        <v>Adulte Masculin 17/19 ans</v>
      </c>
      <c r="J708" s="67">
        <v>1</v>
      </c>
      <c r="N708" s="14">
        <f>VLOOKUP(C708,Bilan!$B$4:$D$1469,3,FALSE)</f>
        <v>2201</v>
      </c>
      <c r="O708" s="14">
        <f t="shared" si="46"/>
        <v>879</v>
      </c>
      <c r="P708" s="50">
        <f>VLOOKUP(C708,Adultes!$C$2:$O$806,13,FALSE)</f>
        <v>1415</v>
      </c>
      <c r="Q708" s="14">
        <f t="shared" si="47"/>
        <v>3</v>
      </c>
      <c r="R708" t="str">
        <f>VLOOKUP(C708,Adultes!$C$2:$P$806,14,FALSE)</f>
        <v>JE</v>
      </c>
    </row>
    <row r="709" spans="1:18" x14ac:dyDescent="0.25">
      <c r="A709" s="97">
        <v>880</v>
      </c>
      <c r="B709">
        <v>2517</v>
      </c>
      <c r="C709" t="str">
        <f>[7]A!$D170</f>
        <v>CHATELAIN PASCAL</v>
      </c>
      <c r="D709" t="str">
        <f>[7]A!$F170</f>
        <v>RESILIENCE CLUB</v>
      </c>
      <c r="E709" t="str">
        <f>[7]A!$J170</f>
        <v>05992022176</v>
      </c>
      <c r="F709">
        <v>3</v>
      </c>
      <c r="G709" t="str">
        <f>VLOOKUP(C709,[7]A!$D$2:$H$1235,5,FALSE)</f>
        <v>Adulte Masculin 60 ans et plus</v>
      </c>
      <c r="N709" s="14">
        <f>VLOOKUP(C709,Bilan!$B$4:$D$1469,3,FALSE)</f>
        <v>2517</v>
      </c>
      <c r="O709" s="14">
        <f t="shared" si="46"/>
        <v>880</v>
      </c>
      <c r="P709" s="50" t="e">
        <f>VLOOKUP(C709,Adultes!$C$2:$O$806,13,FALSE)</f>
        <v>#N/A</v>
      </c>
      <c r="Q709" s="14">
        <f t="shared" si="47"/>
        <v>3</v>
      </c>
      <c r="R709" t="e">
        <f>VLOOKUP(C709,Adultes!$C$2:$P$806,14,FALSE)</f>
        <v>#N/A</v>
      </c>
    </row>
    <row r="710" spans="1:18" x14ac:dyDescent="0.25">
      <c r="A710" s="97">
        <v>881</v>
      </c>
      <c r="B710">
        <v>2515</v>
      </c>
      <c r="C710" t="str">
        <f>[7]A!$D230</f>
        <v>DA FONSECA GUERRA JOHANN</v>
      </c>
      <c r="D710" t="str">
        <f>[7]A!$F230</f>
        <v>RESILIENCE CLUB</v>
      </c>
      <c r="E710" t="str">
        <f>[7]A!$J230</f>
        <v>05999111248</v>
      </c>
      <c r="F710">
        <v>3</v>
      </c>
      <c r="G710" t="str">
        <f>VLOOKUP(C710,[7]A!$D$2:$H$1235,5,FALSE)</f>
        <v>Adulte Masculin 40/49 ans</v>
      </c>
      <c r="J710" s="67">
        <v>1</v>
      </c>
      <c r="N710" s="14">
        <f>VLOOKUP(C710,Bilan!$B$4:$D$1469,3,FALSE)</f>
        <v>2515</v>
      </c>
      <c r="O710" s="14">
        <f t="shared" si="46"/>
        <v>881</v>
      </c>
      <c r="P710" s="50" t="e">
        <f>VLOOKUP(C710,Adultes!$C$2:$O$806,13,FALSE)</f>
        <v>#N/A</v>
      </c>
      <c r="Q710" s="14">
        <f t="shared" si="47"/>
        <v>3</v>
      </c>
      <c r="R710" t="e">
        <f>VLOOKUP(C710,Adultes!$C$2:$P$806,14,FALSE)</f>
        <v>#N/A</v>
      </c>
    </row>
    <row r="711" spans="1:18" x14ac:dyDescent="0.25">
      <c r="A711" s="97">
        <v>882</v>
      </c>
      <c r="B711">
        <v>2522</v>
      </c>
      <c r="C711" t="str">
        <f>[7]A!$D238</f>
        <v>DASSONNEVILLE FRANCK</v>
      </c>
      <c r="D711" t="str">
        <f>[7]A!$F238</f>
        <v>RESILIENCE CLUB</v>
      </c>
      <c r="E711" t="str">
        <f>[7]A!$J238</f>
        <v>05999126416</v>
      </c>
      <c r="F711">
        <v>3</v>
      </c>
      <c r="G711" t="str">
        <f>VLOOKUP(C711,[7]A!$D$2:$H$1235,5,FALSE)</f>
        <v>Adulte Masculin 40/49 ans</v>
      </c>
      <c r="N711" s="14">
        <f>VLOOKUP(C711,Bilan!$B$4:$D$1469,3,FALSE)</f>
        <v>2522</v>
      </c>
      <c r="O711" s="14">
        <f t="shared" si="46"/>
        <v>882</v>
      </c>
      <c r="P711" s="50" t="e">
        <f>VLOOKUP(C711,Adultes!$C$2:$O$806,13,FALSE)</f>
        <v>#N/A</v>
      </c>
      <c r="Q711" s="14">
        <f t="shared" si="47"/>
        <v>3</v>
      </c>
      <c r="R711" t="e">
        <f>VLOOKUP(C711,Adultes!$C$2:$P$806,14,FALSE)</f>
        <v>#N/A</v>
      </c>
    </row>
    <row r="712" spans="1:18" x14ac:dyDescent="0.25">
      <c r="A712" s="97">
        <v>883</v>
      </c>
      <c r="B712">
        <v>2354</v>
      </c>
      <c r="C712" t="str">
        <f>[7]A!$D243</f>
        <v>DE BRUYNE JOCELYN</v>
      </c>
      <c r="D712" t="str">
        <f>[7]A!$F243</f>
        <v>TEAM LABIERE BAILLEUL</v>
      </c>
      <c r="E712" t="str">
        <f>[7]A!$J243</f>
        <v>05999097683</v>
      </c>
      <c r="F712">
        <v>3</v>
      </c>
      <c r="G712" t="str">
        <f>VLOOKUP(C712,[7]A!$D$2:$H$1235,5,FALSE)</f>
        <v>Adulte Masculin 40/49 ans</v>
      </c>
      <c r="J712" s="67">
        <v>1</v>
      </c>
      <c r="N712" s="14">
        <f>VLOOKUP(C712,Bilan!$B$4:$D$1469,3,FALSE)</f>
        <v>2354</v>
      </c>
      <c r="O712" s="14">
        <f t="shared" si="46"/>
        <v>883</v>
      </c>
      <c r="P712" s="50" t="e">
        <f>VLOOKUP(C712,Adultes!$C$2:$O$806,13,FALSE)</f>
        <v>#N/A</v>
      </c>
      <c r="Q712" s="14">
        <f t="shared" si="47"/>
        <v>3</v>
      </c>
      <c r="R712" t="e">
        <f>VLOOKUP(C712,Adultes!$C$2:$P$806,14,FALSE)</f>
        <v>#N/A</v>
      </c>
    </row>
    <row r="713" spans="1:18" x14ac:dyDescent="0.25">
      <c r="A713" s="97">
        <v>884</v>
      </c>
      <c r="B713">
        <v>7134</v>
      </c>
      <c r="C713" t="str">
        <f>[7]A!$D458</f>
        <v>GEMELINE MATTHIEU</v>
      </c>
      <c r="D713" t="str">
        <f>[7]A!$F458</f>
        <v>ESPOIR CYCLISTE WAMBRECHIES MARQUETTE</v>
      </c>
      <c r="E713" t="str">
        <f>[7]A!$J458</f>
        <v>05999126986</v>
      </c>
      <c r="F713">
        <v>3</v>
      </c>
      <c r="G713" t="str">
        <f>VLOOKUP(C713,[7]A!$D$2:$H$1235,5,FALSE)</f>
        <v>Adulte Masculin 40/49 ans</v>
      </c>
      <c r="N713" s="14">
        <f>VLOOKUP(C713,Bilan!$B$4:$D$1469,3,FALSE)</f>
        <v>7134</v>
      </c>
      <c r="O713" s="14">
        <f t="shared" si="46"/>
        <v>884</v>
      </c>
      <c r="P713" s="50" t="e">
        <f>VLOOKUP(C713,Adultes!$C$2:$O$806,13,FALSE)</f>
        <v>#N/A</v>
      </c>
      <c r="Q713" s="14">
        <f t="shared" si="47"/>
        <v>3</v>
      </c>
      <c r="R713" t="e">
        <f>VLOOKUP(C713,Adultes!$C$2:$P$806,14,FALSE)</f>
        <v>#N/A</v>
      </c>
    </row>
    <row r="714" spans="1:18" x14ac:dyDescent="0.25">
      <c r="A714" s="97">
        <v>885</v>
      </c>
      <c r="B714">
        <v>2402</v>
      </c>
      <c r="C714" t="str">
        <f>[7]A!$D1083</f>
        <v>GUILLE FLAVIE</v>
      </c>
      <c r="D714" t="str">
        <f>[7]A!$F1083</f>
        <v>ST POL SUR TERNOISE VELO CLUB ST POLOIS</v>
      </c>
      <c r="E714" t="str">
        <f>[7]A!$J1083</f>
        <v>06297103831</v>
      </c>
      <c r="F714">
        <v>3</v>
      </c>
      <c r="G714" t="str">
        <f>VLOOKUP(C714,[7]A!$D$2:$H$1235,5,FALSE)</f>
        <v>Adulte Féminin 17/29 ans</v>
      </c>
      <c r="N714" s="14">
        <f>VLOOKUP(C714,Bilan!$B$4:$D$1469,3,FALSE)</f>
        <v>2402</v>
      </c>
      <c r="O714" s="14">
        <f t="shared" si="46"/>
        <v>885</v>
      </c>
      <c r="P714" s="50" t="e">
        <f>VLOOKUP(C714,Adultes!$C$2:$O$806,13,FALSE)</f>
        <v>#N/A</v>
      </c>
      <c r="Q714" s="14">
        <f t="shared" si="47"/>
        <v>3</v>
      </c>
      <c r="R714" t="e">
        <f>VLOOKUP(C714,Adultes!$C$2:$P$806,14,FALSE)</f>
        <v>#N/A</v>
      </c>
    </row>
    <row r="715" spans="1:18" x14ac:dyDescent="0.25">
      <c r="A715" s="97">
        <v>886</v>
      </c>
      <c r="B715">
        <v>2376</v>
      </c>
      <c r="C715" t="str">
        <f>[7]A!$D545</f>
        <v>IDZIAK DIDIER</v>
      </c>
      <c r="D715" t="str">
        <f>[7]A!$F545</f>
        <v>ESPOIR CYCLISTE WAMBRECHIES MARQUETTE</v>
      </c>
      <c r="E715" t="str">
        <f>[7]A!$J545</f>
        <v>05999124233</v>
      </c>
      <c r="F715">
        <v>3</v>
      </c>
      <c r="G715" t="str">
        <f>VLOOKUP(C715,[7]A!$D$2:$H$1235,5,FALSE)</f>
        <v>Adulte Masculin 50/59 ans</v>
      </c>
      <c r="N715" s="14">
        <f>VLOOKUP(C715,Bilan!$B$4:$D$1469,3,FALSE)</f>
        <v>2376</v>
      </c>
      <c r="O715" s="14">
        <f t="shared" si="46"/>
        <v>886</v>
      </c>
      <c r="P715" s="50" t="e">
        <f>VLOOKUP(C715,Adultes!$C$2:$O$806,13,FALSE)</f>
        <v>#N/A</v>
      </c>
      <c r="Q715" s="14">
        <f t="shared" si="47"/>
        <v>3</v>
      </c>
      <c r="R715" t="e">
        <f>VLOOKUP(C715,Adultes!$C$2:$P$806,14,FALSE)</f>
        <v>#N/A</v>
      </c>
    </row>
    <row r="716" spans="1:18" x14ac:dyDescent="0.25">
      <c r="A716" s="97">
        <v>887</v>
      </c>
      <c r="B716">
        <v>2432</v>
      </c>
      <c r="C716" t="str">
        <f>[7]A!$D1113</f>
        <v>MENTRE ETIENNE</v>
      </c>
      <c r="D716" t="str">
        <f>[7]A!$F1113</f>
        <v>FLEURBAIX TEAM SHARK VTT</v>
      </c>
      <c r="E716" t="str">
        <f>[7]A!$J1113</f>
        <v>06297103930</v>
      </c>
      <c r="F716">
        <v>3</v>
      </c>
      <c r="G716" t="str">
        <f>VLOOKUP(C716,[7]A!$D$2:$H$1235,5,FALSE)</f>
        <v>Adulte Masculin 20/29 ans</v>
      </c>
      <c r="N716" s="14">
        <f>VLOOKUP(C716,Bilan!$B$4:$D$1469,3,FALSE)</f>
        <v>2432</v>
      </c>
      <c r="O716" s="14">
        <f t="shared" si="46"/>
        <v>887</v>
      </c>
      <c r="P716" s="50" t="e">
        <f>VLOOKUP(C716,Adultes!$C$2:$O$806,13,FALSE)</f>
        <v>#N/A</v>
      </c>
      <c r="Q716" s="14">
        <f t="shared" si="47"/>
        <v>3</v>
      </c>
      <c r="R716" t="e">
        <f>VLOOKUP(C716,Adultes!$C$2:$P$806,14,FALSE)</f>
        <v>#N/A</v>
      </c>
    </row>
    <row r="717" spans="1:18" x14ac:dyDescent="0.25">
      <c r="A717" s="97">
        <v>888</v>
      </c>
      <c r="B717">
        <v>4481</v>
      </c>
      <c r="C717" t="str">
        <f>[7]A!$D908</f>
        <v>TERRANOVA ANTHONY</v>
      </c>
      <c r="D717" t="str">
        <f>[7]A!$F908</f>
        <v>CYCLO CLUB WAVRIN</v>
      </c>
      <c r="E717" t="str">
        <f>[7]A!$J908</f>
        <v>05999057204</v>
      </c>
      <c r="F717">
        <v>3</v>
      </c>
      <c r="G717" t="str">
        <f>VLOOKUP(C717,[7]A!$D$2:$H$1235,5,FALSE)</f>
        <v>Adulte Masculin 30/39 ans</v>
      </c>
      <c r="N717" s="14">
        <f>VLOOKUP(C717,Bilan!$B$4:$D$1469,3,FALSE)</f>
        <v>4481</v>
      </c>
      <c r="O717" s="14">
        <f t="shared" si="46"/>
        <v>888</v>
      </c>
      <c r="P717" s="50" t="e">
        <f>VLOOKUP(C717,Adultes!$C$2:$O$806,13,FALSE)</f>
        <v>#N/A</v>
      </c>
      <c r="Q717" s="14">
        <f t="shared" si="47"/>
        <v>3</v>
      </c>
      <c r="R717" t="e">
        <f>VLOOKUP(C717,Adultes!$C$2:$P$806,14,FALSE)</f>
        <v>#N/A</v>
      </c>
    </row>
    <row r="718" spans="1:18" x14ac:dyDescent="0.25">
      <c r="A718" s="97">
        <v>889</v>
      </c>
      <c r="B718">
        <v>2525</v>
      </c>
      <c r="C718" t="str">
        <f>[7]A!$D915</f>
        <v>TISON ALEXIS</v>
      </c>
      <c r="D718" t="str">
        <f>[7]A!$F915</f>
        <v>RESILIENCE CLUB</v>
      </c>
      <c r="E718" t="str">
        <f>[7]A!$J915</f>
        <v>05999123945</v>
      </c>
      <c r="F718">
        <v>3</v>
      </c>
      <c r="G718" t="str">
        <f>VLOOKUP(C718,[7]A!$D$2:$H$1235,5,FALSE)</f>
        <v>Adulte Masculin 30/39 ans</v>
      </c>
      <c r="N718" s="14">
        <f>VLOOKUP(C718,Bilan!$B$4:$D$1469,3,FALSE)</f>
        <v>2525</v>
      </c>
      <c r="O718" s="14">
        <f t="shared" si="46"/>
        <v>889</v>
      </c>
      <c r="P718" s="50" t="e">
        <f>VLOOKUP(C718,Adultes!$C$2:$O$806,13,FALSE)</f>
        <v>#N/A</v>
      </c>
      <c r="Q718" s="14">
        <f t="shared" si="47"/>
        <v>3</v>
      </c>
      <c r="R718" t="e">
        <f>VLOOKUP(C718,Adultes!$C$2:$P$806,14,FALSE)</f>
        <v>#N/A</v>
      </c>
    </row>
    <row r="719" spans="1:18" x14ac:dyDescent="0.25">
      <c r="A719" s="97">
        <v>890</v>
      </c>
      <c r="B719">
        <v>2435</v>
      </c>
      <c r="C719" t="str">
        <f>[7]A!$D1141</f>
        <v>TRISTRAM JESSY</v>
      </c>
      <c r="D719" t="str">
        <f>[7]A!$F1141</f>
        <v>FLEURBAIX TEAM SHARK VTT</v>
      </c>
      <c r="E719" t="str">
        <f>[7]A!$J1141</f>
        <v>06297103932</v>
      </c>
      <c r="F719">
        <v>3</v>
      </c>
      <c r="G719" t="str">
        <f>VLOOKUP(C719,[7]A!$D$2:$H$1235,5,FALSE)</f>
        <v>Adulte Masculin 30/39 ans</v>
      </c>
      <c r="N719" s="14">
        <f>VLOOKUP(C719,Bilan!$B$4:$D$1469,3,FALSE)</f>
        <v>2435</v>
      </c>
      <c r="O719" s="14">
        <f t="shared" si="46"/>
        <v>890</v>
      </c>
      <c r="P719" s="50" t="e">
        <f>VLOOKUP(C719,Adultes!$C$2:$O$806,13,FALSE)</f>
        <v>#N/A</v>
      </c>
      <c r="Q719" s="14">
        <f t="shared" si="47"/>
        <v>3</v>
      </c>
      <c r="R719" t="e">
        <f>VLOOKUP(C719,Adultes!$C$2:$P$806,14,FALSE)</f>
        <v>#N/A</v>
      </c>
    </row>
    <row r="720" spans="1:18" x14ac:dyDescent="0.25">
      <c r="A720" s="97">
        <v>891</v>
      </c>
      <c r="B720">
        <v>2582</v>
      </c>
      <c r="C720" t="str">
        <f>[7]A!$D1210</f>
        <v>AMICO RUDDY</v>
      </c>
      <c r="D720" t="str">
        <f>[7]A!$F1210</f>
        <v>ETOILE CYCLISTE AUBRY DU HAINAUT</v>
      </c>
      <c r="E720" t="str">
        <f>[7]A!$J1210</f>
        <v>05999124743</v>
      </c>
      <c r="F720">
        <v>3</v>
      </c>
      <c r="G720" t="str">
        <f>VLOOKUP(C720,[7]A!$D$2:$H$1235,5,FALSE)</f>
        <v>Adulte Masculin 40/49 ans</v>
      </c>
      <c r="N720" s="14">
        <f>VLOOKUP(C720,Bilan!$B$4:$D$1469,3,FALSE)</f>
        <v>2582</v>
      </c>
      <c r="O720" s="14">
        <f t="shared" ref="O720:O726" si="48">A720</f>
        <v>891</v>
      </c>
      <c r="P720" s="50" t="e">
        <f>VLOOKUP(C720,Adultes!$C$2:$O$806,13,FALSE)</f>
        <v>#N/A</v>
      </c>
      <c r="Q720" s="14">
        <f t="shared" si="47"/>
        <v>3</v>
      </c>
      <c r="R720" t="e">
        <f>VLOOKUP(C720,Adultes!$C$2:$P$806,14,FALSE)</f>
        <v>#N/A</v>
      </c>
    </row>
    <row r="721" spans="1:18" x14ac:dyDescent="0.25">
      <c r="A721" s="97">
        <v>892</v>
      </c>
      <c r="B721">
        <v>2561</v>
      </c>
      <c r="C721" t="str">
        <f>[7]A!$D730</f>
        <v>MONNIER DAVID</v>
      </c>
      <c r="D721" t="str">
        <f>[7]A!$F730</f>
        <v>TEAM BOUSIES</v>
      </c>
      <c r="E721" t="str">
        <f>[7]A!$J730</f>
        <v>05999127022</v>
      </c>
      <c r="F721">
        <v>3</v>
      </c>
      <c r="G721" t="str">
        <f>VLOOKUP(C721,[7]A!$D$2:$H$1235,5,FALSE)</f>
        <v>Adulte Masculin 40/49 ans</v>
      </c>
      <c r="J721" s="67">
        <v>1</v>
      </c>
      <c r="N721" s="14">
        <f>VLOOKUP(C721,Bilan!$B$4:$D$1469,3,FALSE)</f>
        <v>2561</v>
      </c>
      <c r="O721" s="14">
        <f t="shared" si="48"/>
        <v>892</v>
      </c>
      <c r="P721" s="50" t="e">
        <f>VLOOKUP(C721,Adultes!$C$2:$O$806,13,FALSE)</f>
        <v>#N/A</v>
      </c>
      <c r="Q721" s="14">
        <f t="shared" si="47"/>
        <v>3</v>
      </c>
      <c r="R721" t="e">
        <f>VLOOKUP(C721,Adultes!$C$2:$P$806,14,FALSE)</f>
        <v>#N/A</v>
      </c>
    </row>
    <row r="722" spans="1:18" x14ac:dyDescent="0.25">
      <c r="A722" s="97">
        <v>893</v>
      </c>
      <c r="B722">
        <v>2442</v>
      </c>
      <c r="C722" t="str">
        <f>[7]A!$D733</f>
        <v>MONNIER HUGO</v>
      </c>
      <c r="D722" t="str">
        <f>[7]A!$F733</f>
        <v>TEAM BOUSIES</v>
      </c>
      <c r="E722" t="str">
        <f>[7]A!$J733</f>
        <v>05999127023</v>
      </c>
      <c r="F722">
        <v>3</v>
      </c>
      <c r="G722" t="str">
        <f>VLOOKUP(C722,[7]A!$D$2:$H$1235,5,FALSE)</f>
        <v>Adulte Masculin 17/19 ans</v>
      </c>
      <c r="N722" s="14">
        <f>VLOOKUP(C722,Bilan!$B$4:$D$1469,3,FALSE)</f>
        <v>2442</v>
      </c>
      <c r="O722" s="14">
        <f t="shared" si="48"/>
        <v>893</v>
      </c>
      <c r="P722" s="50" t="e">
        <f>VLOOKUP(C722,Adultes!$C$2:$O$806,13,FALSE)</f>
        <v>#N/A</v>
      </c>
      <c r="Q722" s="14">
        <f t="shared" si="47"/>
        <v>3</v>
      </c>
      <c r="R722" t="e">
        <f>VLOOKUP(C722,Adultes!$C$2:$P$806,14,FALSE)</f>
        <v>#N/A</v>
      </c>
    </row>
    <row r="723" spans="1:18" x14ac:dyDescent="0.25">
      <c r="A723" s="108">
        <v>894</v>
      </c>
      <c r="B723">
        <v>144363</v>
      </c>
      <c r="C723" t="str">
        <f>[7]A!$D986</f>
        <v>VERDIN ROMAIN</v>
      </c>
      <c r="D723" t="str">
        <f>[7]A!$F986</f>
        <v>UNION SPORTIVE SAINT ANDRE</v>
      </c>
      <c r="E723" t="str">
        <f>[7]A!$J986</f>
        <v>05996219564</v>
      </c>
      <c r="F723">
        <v>3</v>
      </c>
      <c r="G723" t="str">
        <f>VLOOKUP(C723,[7]A!$D$2:$H$1235,5,FALSE)</f>
        <v>Adulte Masculin 17/19 ans</v>
      </c>
      <c r="J723" s="67">
        <v>1</v>
      </c>
      <c r="N723" s="14">
        <f>VLOOKUP(C723,Bilan!$B$4:$D$1469,3,FALSE)</f>
        <v>144363</v>
      </c>
      <c r="O723" s="14">
        <f t="shared" si="48"/>
        <v>894</v>
      </c>
      <c r="P723" s="50">
        <f>VLOOKUP(C723,Adultes!$C$2:$O$806,13,FALSE)</f>
        <v>1422</v>
      </c>
      <c r="Q723" s="14">
        <f t="shared" si="47"/>
        <v>3</v>
      </c>
      <c r="R723" t="str">
        <f>VLOOKUP(C723,Adultes!$C$2:$P$806,14,FALSE)</f>
        <v>JE</v>
      </c>
    </row>
    <row r="724" spans="1:18" x14ac:dyDescent="0.25">
      <c r="A724" s="108">
        <v>895</v>
      </c>
      <c r="B724">
        <v>5763</v>
      </c>
      <c r="C724" t="s">
        <v>3569</v>
      </c>
      <c r="D724" t="s">
        <v>2976</v>
      </c>
      <c r="E724" t="s">
        <v>3582</v>
      </c>
      <c r="F724">
        <v>3</v>
      </c>
      <c r="G724" t="s">
        <v>971</v>
      </c>
      <c r="J724" s="67">
        <v>1</v>
      </c>
      <c r="N724" s="14">
        <f>VLOOKUP(C724,Bilan!$B$4:$D$1469,3,FALSE)</f>
        <v>5763</v>
      </c>
      <c r="O724" s="14">
        <f>A724</f>
        <v>895</v>
      </c>
      <c r="Q724" s="14">
        <f t="shared" si="47"/>
        <v>3</v>
      </c>
    </row>
    <row r="725" spans="1:18" x14ac:dyDescent="0.25">
      <c r="A725" s="108">
        <v>896</v>
      </c>
      <c r="B725">
        <v>7103</v>
      </c>
      <c r="C725" t="str">
        <f>[7]A!$D1065</f>
        <v>DUMONT OLIVIER</v>
      </c>
      <c r="D725" t="str">
        <f>[7]A!$F1065</f>
        <v>CLUB CYCLISTE D'ISBERGUES MOLINGHEM</v>
      </c>
      <c r="E725" t="str">
        <f>[7]A!$J1065</f>
        <v>06204811020</v>
      </c>
      <c r="F725">
        <v>3</v>
      </c>
      <c r="G725" t="str">
        <f>VLOOKUP(C725,[7]A!$D$2:$H$1235,5,FALSE)</f>
        <v>Adulte Masculin 50/59 ans</v>
      </c>
      <c r="N725" s="14">
        <f>VLOOKUP(C725,Bilan!$B$4:$D$1469,3,FALSE)</f>
        <v>7103</v>
      </c>
      <c r="O725" s="14">
        <f t="shared" si="48"/>
        <v>896</v>
      </c>
      <c r="P725" s="50" t="e">
        <f>VLOOKUP(C725,Adultes!$C$2:$O$806,13,FALSE)</f>
        <v>#N/A</v>
      </c>
      <c r="Q725" s="14">
        <f t="shared" si="47"/>
        <v>3</v>
      </c>
      <c r="R725" t="e">
        <f>VLOOKUP(C725,Adultes!$C$2:$P$806,14,FALSE)</f>
        <v>#N/A</v>
      </c>
    </row>
    <row r="726" spans="1:18" x14ac:dyDescent="0.25">
      <c r="A726" s="108">
        <v>897</v>
      </c>
      <c r="B726">
        <v>7168</v>
      </c>
      <c r="C726" t="str">
        <f>[7]A!$D1204</f>
        <v>FLAMENT JAMES</v>
      </c>
      <c r="D726" t="str">
        <f>[7]A!$F1204</f>
        <v>HARNES VELO CLUB HARNESIEN</v>
      </c>
      <c r="E726" t="str">
        <f>[7]A!$J1204</f>
        <v>06266614693</v>
      </c>
      <c r="F726">
        <v>3</v>
      </c>
      <c r="G726" t="str">
        <f>VLOOKUP(C726,[7]A!$D$2:$H$1235,5,FALSE)</f>
        <v>Adulte Masculin 30/39 ans</v>
      </c>
      <c r="N726" s="14">
        <f>VLOOKUP(C726,Bilan!$B$4:$D$1469,3,FALSE)</f>
        <v>7138</v>
      </c>
      <c r="O726" s="14">
        <f t="shared" si="48"/>
        <v>897</v>
      </c>
      <c r="P726" s="50" t="e">
        <f>VLOOKUP(C726,Adultes!$C$2:$O$806,13,FALSE)</f>
        <v>#N/A</v>
      </c>
      <c r="Q726" s="14">
        <f t="shared" si="47"/>
        <v>3</v>
      </c>
      <c r="R726" t="e">
        <f>VLOOKUP(C726,Adultes!$C$2:$P$806,14,FALSE)</f>
        <v>#N/A</v>
      </c>
    </row>
    <row r="727" spans="1:18" x14ac:dyDescent="0.25">
      <c r="A727" s="108">
        <v>898</v>
      </c>
      <c r="B727">
        <v>144455</v>
      </c>
      <c r="C727" t="str">
        <f>[7]A!$D964</f>
        <v>VANDERMOSTEN CHARLES</v>
      </c>
      <c r="D727" t="str">
        <f>[7]A!$F964</f>
        <v>UNION SPORTIVE VALENCIENNES MARLY</v>
      </c>
      <c r="E727" t="str">
        <f>[7]A!$J964</f>
        <v>05999012939</v>
      </c>
      <c r="F727">
        <v>3</v>
      </c>
      <c r="G727" t="str">
        <f>VLOOKUP(C727,[7]A!$D$2:$H$1235,5,FALSE)</f>
        <v>Adulte Masculin 60 ans et plus</v>
      </c>
      <c r="J727" s="67">
        <v>1</v>
      </c>
      <c r="N727" s="14">
        <f>VLOOKUP(C727,Bilan!$B$4:$D$1469,3,FALSE)</f>
        <v>144455</v>
      </c>
      <c r="O727" s="14">
        <f>A727</f>
        <v>898</v>
      </c>
      <c r="P727" s="50">
        <f>VLOOKUP(C727,Adultes!$C$2:$O$806,13,FALSE)</f>
        <v>1064</v>
      </c>
      <c r="Q727" s="14">
        <f t="shared" si="47"/>
        <v>3</v>
      </c>
      <c r="R727" t="str">
        <f>VLOOKUP(C727,Adultes!$C$2:$P$806,14,FALSE)</f>
        <v>4-A</v>
      </c>
    </row>
    <row r="728" spans="1:18" x14ac:dyDescent="0.25">
      <c r="A728" s="108">
        <v>899</v>
      </c>
      <c r="B728">
        <v>7049</v>
      </c>
      <c r="C728" t="s">
        <v>3615</v>
      </c>
      <c r="D728" t="s">
        <v>59</v>
      </c>
      <c r="F728">
        <v>3</v>
      </c>
      <c r="N728" s="14">
        <f>VLOOKUP(C728,Bilan!$B$4:$D$1469,3,FALSE)</f>
        <v>7049</v>
      </c>
      <c r="O728" s="14">
        <f>A728</f>
        <v>899</v>
      </c>
      <c r="P728" s="50" t="e">
        <f>VLOOKUP(C728,Adultes!$C$2:$O$806,13,FALSE)</f>
        <v>#N/A</v>
      </c>
      <c r="Q728" s="14">
        <f t="shared" si="47"/>
        <v>3</v>
      </c>
    </row>
    <row r="729" spans="1:18" x14ac:dyDescent="0.25">
      <c r="A729" s="108">
        <v>900</v>
      </c>
      <c r="B729">
        <v>5758</v>
      </c>
      <c r="C729" t="s">
        <v>3540</v>
      </c>
      <c r="D729" t="s">
        <v>3576</v>
      </c>
      <c r="E729" t="s">
        <v>3577</v>
      </c>
      <c r="F729">
        <v>3</v>
      </c>
      <c r="G729" t="s">
        <v>971</v>
      </c>
      <c r="N729" s="14">
        <f>VLOOKUP(C729,Bilan!$B$4:$D$1469,3,FALSE)</f>
        <v>5758</v>
      </c>
      <c r="O729" s="14">
        <f>A729</f>
        <v>900</v>
      </c>
      <c r="Q729" s="14">
        <f t="shared" si="47"/>
        <v>3</v>
      </c>
    </row>
    <row r="730" spans="1:18" x14ac:dyDescent="0.25">
      <c r="A730" s="108">
        <v>901</v>
      </c>
      <c r="B730">
        <v>3007</v>
      </c>
      <c r="C730" s="49" t="s">
        <v>3599</v>
      </c>
      <c r="D730" s="49" t="s">
        <v>3600</v>
      </c>
      <c r="E730">
        <v>7797071756</v>
      </c>
      <c r="F730">
        <v>3</v>
      </c>
      <c r="J730" s="67">
        <v>1</v>
      </c>
      <c r="N730" s="14">
        <f>VLOOKUP(C730,Bilan!$B$4:$D$1469,3,FALSE)</f>
        <v>3007</v>
      </c>
      <c r="O730" s="14">
        <f t="shared" ref="O730:O746" si="49">A730</f>
        <v>901</v>
      </c>
      <c r="Q730" s="14">
        <f t="shared" si="47"/>
        <v>3</v>
      </c>
    </row>
    <row r="731" spans="1:18" x14ac:dyDescent="0.25">
      <c r="A731" s="108">
        <v>902</v>
      </c>
      <c r="B731">
        <v>1311</v>
      </c>
      <c r="C731" t="str">
        <f>[7]A!$D231</f>
        <v>DAGHELET THOMAS</v>
      </c>
      <c r="D731" t="str">
        <f>[7]A!$F231</f>
        <v>ESPOIR CYCLISTE WAMBRECHIES MARQUETTE</v>
      </c>
      <c r="E731" t="str">
        <f>[7]A!$J231</f>
        <v>05999111191</v>
      </c>
      <c r="F731">
        <v>3</v>
      </c>
      <c r="G731" t="str">
        <f>VLOOKUP(C731,[7]A!$D$2:$H$1235,5,FALSE)</f>
        <v>Adulte Masculin 30/39 ans</v>
      </c>
      <c r="J731" s="67">
        <v>1</v>
      </c>
      <c r="N731" s="14">
        <f>VLOOKUP(C731,Bilan!$B$4:$D$1469,3,FALSE)</f>
        <v>1311</v>
      </c>
      <c r="O731" s="14">
        <f t="shared" si="49"/>
        <v>902</v>
      </c>
      <c r="P731" s="50" t="e">
        <f>VLOOKUP(C731,Adultes!$C$2:$O$806,13,FALSE)</f>
        <v>#N/A</v>
      </c>
      <c r="Q731" s="14">
        <f t="shared" si="47"/>
        <v>3</v>
      </c>
      <c r="R731" t="e">
        <f>VLOOKUP(C731,Adultes!$C$2:$P$806,14,FALSE)</f>
        <v>#N/A</v>
      </c>
    </row>
    <row r="732" spans="1:18" x14ac:dyDescent="0.25">
      <c r="A732" s="108">
        <v>903</v>
      </c>
      <c r="B732">
        <v>2433</v>
      </c>
      <c r="C732" t="str">
        <f>[7]A!$D1096</f>
        <v>LE MOULLEC LOIC</v>
      </c>
      <c r="D732" t="str">
        <f>[7]A!$F1096</f>
        <v>FLEURBAIX TEAM SHARK VTT</v>
      </c>
      <c r="E732" t="str">
        <f>[7]A!$J1096</f>
        <v>06297094488</v>
      </c>
      <c r="F732">
        <v>3</v>
      </c>
      <c r="G732" t="str">
        <f>VLOOKUP(C732,[7]A!$D$2:$H$1235,5,FALSE)</f>
        <v>Adulte Masculin 20/29 ans</v>
      </c>
      <c r="N732" s="14">
        <f>VLOOKUP(C732,Bilan!$B$4:$D$1469,3,FALSE)</f>
        <v>2433</v>
      </c>
      <c r="O732" s="14">
        <f t="shared" si="49"/>
        <v>903</v>
      </c>
      <c r="P732" s="50" t="e">
        <f>VLOOKUP(C732,Adultes!$C$2:$O$806,13,FALSE)</f>
        <v>#N/A</v>
      </c>
      <c r="Q732" s="14">
        <f t="shared" si="47"/>
        <v>3</v>
      </c>
      <c r="R732" t="e">
        <f>VLOOKUP(C732,Adultes!$C$2:$P$806,14,FALSE)</f>
        <v>#N/A</v>
      </c>
    </row>
    <row r="733" spans="1:18" x14ac:dyDescent="0.25">
      <c r="A733" s="108">
        <v>904</v>
      </c>
      <c r="B733">
        <v>2332</v>
      </c>
      <c r="C733" t="str">
        <f>[7]A!$D998</f>
        <v>VOLANT ALEXANDRE</v>
      </c>
      <c r="D733" t="str">
        <f>[7]A!$F998</f>
        <v>TEAM PEVELE CAREMBAULT CYCLISME</v>
      </c>
      <c r="E733" t="str">
        <f>[7]A!$J998</f>
        <v>05999111457</v>
      </c>
      <c r="F733">
        <v>3</v>
      </c>
      <c r="G733" t="str">
        <f>VLOOKUP(C733,[7]A!$D$2:$H$1235,5,FALSE)</f>
        <v>Adulte Masculin 30/39 ans</v>
      </c>
      <c r="N733" s="14">
        <f>VLOOKUP(C733,Bilan!$B$4:$D$1469,3,FALSE)</f>
        <v>2332</v>
      </c>
      <c r="O733" s="14">
        <f t="shared" si="49"/>
        <v>904</v>
      </c>
      <c r="P733" s="50" t="e">
        <f>VLOOKUP(C733,Adultes!$C$2:$O$806,13,FALSE)</f>
        <v>#N/A</v>
      </c>
      <c r="Q733" s="14">
        <f t="shared" si="47"/>
        <v>3</v>
      </c>
      <c r="R733" t="e">
        <f>VLOOKUP(C733,Adultes!$C$2:$P$806,14,FALSE)</f>
        <v>#N/A</v>
      </c>
    </row>
    <row r="734" spans="1:18" x14ac:dyDescent="0.25">
      <c r="A734" s="108">
        <v>905</v>
      </c>
      <c r="B734">
        <v>2287</v>
      </c>
      <c r="C734" t="str">
        <f>[7]A!$D1004</f>
        <v>WOZNIAK JEREMY</v>
      </c>
      <c r="D734" t="str">
        <f>[7]A!$F1004</f>
        <v>TEAM B.B.L. HERGNIES</v>
      </c>
      <c r="E734" t="str">
        <f>[7]A!$J1004</f>
        <v>05999099578</v>
      </c>
      <c r="F734">
        <v>3</v>
      </c>
      <c r="G734" t="str">
        <f>VLOOKUP(C734,[7]A!$D$2:$H$1235,5,FALSE)</f>
        <v>Adulte Masculin 30/39 ans</v>
      </c>
      <c r="J734" s="67">
        <v>1</v>
      </c>
      <c r="N734" s="14">
        <f>VLOOKUP(C734,Bilan!$B$4:$D$1469,3,FALSE)</f>
        <v>2287</v>
      </c>
      <c r="O734" s="14">
        <f t="shared" si="49"/>
        <v>905</v>
      </c>
      <c r="P734" s="50">
        <f>VLOOKUP(C734,Adultes!$C$2:$O$806,13,FALSE)</f>
        <v>1089</v>
      </c>
      <c r="Q734" s="14">
        <f t="shared" si="47"/>
        <v>3</v>
      </c>
      <c r="R734" t="str">
        <f>VLOOKUP(C734,Adultes!$C$2:$P$806,14,FALSE)</f>
        <v>4-A</v>
      </c>
    </row>
    <row r="735" spans="1:18" x14ac:dyDescent="0.25">
      <c r="A735" s="108">
        <v>906</v>
      </c>
      <c r="B735">
        <v>5765</v>
      </c>
      <c r="C735" t="s">
        <v>3596</v>
      </c>
      <c r="D735" t="s">
        <v>3463</v>
      </c>
      <c r="E735" t="s">
        <v>3597</v>
      </c>
      <c r="F735">
        <v>3</v>
      </c>
      <c r="G735" t="s">
        <v>971</v>
      </c>
      <c r="J735" s="67">
        <v>1</v>
      </c>
      <c r="N735" s="14">
        <f>VLOOKUP(C735,Bilan!$B$4:$D$1469,3,FALSE)</f>
        <v>5765</v>
      </c>
      <c r="O735" s="14">
        <f t="shared" si="49"/>
        <v>906</v>
      </c>
      <c r="P735" s="50" t="e">
        <f>VLOOKUP(C735,Adultes!$C$2:$O$806,13,FALSE)</f>
        <v>#N/A</v>
      </c>
      <c r="Q735" s="14">
        <f t="shared" si="47"/>
        <v>3</v>
      </c>
    </row>
    <row r="736" spans="1:18" x14ac:dyDescent="0.25">
      <c r="A736" s="7">
        <v>908</v>
      </c>
      <c r="B736">
        <v>144318</v>
      </c>
      <c r="C736" t="str">
        <f>[7]A!$D462</f>
        <v>GEORGES DAVID</v>
      </c>
      <c r="D736" t="str">
        <f>[7]A!$F462</f>
        <v>UNION SPORTIVE VALENCIENNES MARLY</v>
      </c>
      <c r="E736" t="str">
        <f>[7]A!$J462</f>
        <v>05999098083</v>
      </c>
      <c r="F736">
        <v>3</v>
      </c>
      <c r="G736" t="str">
        <f>VLOOKUP(C736,[7]A!$D$2:$H$1235,5,FALSE)</f>
        <v>Adulte Masculin 40/49 ans</v>
      </c>
      <c r="J736" s="67">
        <v>1</v>
      </c>
      <c r="N736" s="14">
        <f>VLOOKUP(C736,Bilan!$B$4:$D$1469,3,FALSE)</f>
        <v>144318</v>
      </c>
      <c r="O736" s="14">
        <f t="shared" si="49"/>
        <v>908</v>
      </c>
      <c r="P736" s="50">
        <f>VLOOKUP(C736,Adultes!$C$2:$O$806,13,FALSE)</f>
        <v>1090</v>
      </c>
      <c r="Q736" s="14">
        <f t="shared" si="47"/>
        <v>3</v>
      </c>
      <c r="R736" t="str">
        <f>VLOOKUP(C736,Adultes!$C$2:$P$806,14,FALSE)</f>
        <v>4-A</v>
      </c>
    </row>
    <row r="737" spans="1:18" x14ac:dyDescent="0.25">
      <c r="A737" s="97">
        <v>907</v>
      </c>
      <c r="B737">
        <v>7074</v>
      </c>
      <c r="C737" t="s">
        <v>3613</v>
      </c>
      <c r="D737" t="s">
        <v>3277</v>
      </c>
      <c r="E737">
        <v>5999127981</v>
      </c>
      <c r="F737">
        <v>3</v>
      </c>
      <c r="G737" t="s">
        <v>987</v>
      </c>
      <c r="N737" s="14">
        <f>VLOOKUP(C737,Bilan!$B$4:$D$1469,3,FALSE)</f>
        <v>7074</v>
      </c>
      <c r="O737" s="14">
        <f t="shared" si="49"/>
        <v>907</v>
      </c>
      <c r="P737" s="50" t="e">
        <f>VLOOKUP(C737,Adultes!$C$2:$O$806,13,FALSE)</f>
        <v>#N/A</v>
      </c>
      <c r="Q737" s="14">
        <f t="shared" si="47"/>
        <v>3</v>
      </c>
    </row>
    <row r="738" spans="1:18" x14ac:dyDescent="0.25">
      <c r="A738" s="97">
        <v>909</v>
      </c>
      <c r="B738">
        <v>2581</v>
      </c>
      <c r="C738" t="str">
        <f>[7]A!$D717</f>
        <v>MICHEL ERIC</v>
      </c>
      <c r="D738" t="str">
        <f>[7]A!$F717</f>
        <v>ASSOCIATION SPORTIVE VELOCIPEDIQUE LA LONGUEVILLE</v>
      </c>
      <c r="E738" t="str">
        <f>[7]A!$J717</f>
        <v>05996218423</v>
      </c>
      <c r="F738">
        <v>3</v>
      </c>
      <c r="G738" t="str">
        <f>VLOOKUP(C738,[7]A!$D$2:$H$1235,5,FALSE)</f>
        <v>Adulte Masculin 40/49 ans</v>
      </c>
      <c r="N738" s="14">
        <f>VLOOKUP(C738,Bilan!$B$4:$D$1469,3,FALSE)</f>
        <v>2581</v>
      </c>
      <c r="O738" s="14">
        <f t="shared" si="49"/>
        <v>909</v>
      </c>
      <c r="P738" s="50" t="e">
        <f>VLOOKUP(C738,Adultes!$C$2:$O$806,13,FALSE)</f>
        <v>#N/A</v>
      </c>
      <c r="Q738" s="14">
        <f t="shared" si="47"/>
        <v>3</v>
      </c>
      <c r="R738" t="e">
        <f>VLOOKUP(C738,Adultes!$C$2:$P$806,14,FALSE)</f>
        <v>#N/A</v>
      </c>
    </row>
    <row r="739" spans="1:18" x14ac:dyDescent="0.25">
      <c r="A739" s="97">
        <v>910</v>
      </c>
      <c r="B739">
        <v>7063</v>
      </c>
      <c r="C739" t="s">
        <v>3611</v>
      </c>
      <c r="D739" t="s">
        <v>3277</v>
      </c>
      <c r="E739">
        <v>5999127965</v>
      </c>
      <c r="F739">
        <v>3</v>
      </c>
      <c r="G739" t="s">
        <v>971</v>
      </c>
      <c r="N739" s="14">
        <f>VLOOKUP(C739,Bilan!$B$4:$D$1469,3,FALSE)</f>
        <v>7063</v>
      </c>
      <c r="O739" s="14">
        <f t="shared" si="49"/>
        <v>910</v>
      </c>
      <c r="P739" s="50" t="e">
        <f>VLOOKUP(C739,Adultes!$C$2:$O$806,13,FALSE)</f>
        <v>#N/A</v>
      </c>
      <c r="Q739" s="14">
        <f t="shared" si="47"/>
        <v>3</v>
      </c>
      <c r="R739" t="e">
        <f>VLOOKUP(C739,Adultes!$C$2:$P$806,14,FALSE)</f>
        <v>#N/A</v>
      </c>
    </row>
    <row r="740" spans="1:18" x14ac:dyDescent="0.25">
      <c r="A740" s="97">
        <v>911</v>
      </c>
      <c r="B740">
        <v>7005</v>
      </c>
      <c r="C740" t="s">
        <v>1347</v>
      </c>
      <c r="D740" t="s">
        <v>3630</v>
      </c>
      <c r="E740">
        <v>5999019574</v>
      </c>
      <c r="F740">
        <v>3</v>
      </c>
      <c r="G740" t="s">
        <v>965</v>
      </c>
      <c r="N740" s="14">
        <f>VLOOKUP(C740,Bilan!$B$4:$D$1469,3,FALSE)</f>
        <v>7005</v>
      </c>
      <c r="O740" s="14">
        <f t="shared" si="49"/>
        <v>911</v>
      </c>
      <c r="P740" s="50" t="e">
        <f>VLOOKUP(C740,Adultes!$C$2:$O$806,13,FALSE)</f>
        <v>#N/A</v>
      </c>
      <c r="Q740" s="14">
        <f t="shared" si="47"/>
        <v>3</v>
      </c>
      <c r="R740" t="e">
        <f>VLOOKUP(C740,Adultes!$C$2:$P$806,14,FALSE)</f>
        <v>#N/A</v>
      </c>
    </row>
    <row r="741" spans="1:18" x14ac:dyDescent="0.25">
      <c r="A741" s="97">
        <v>912</v>
      </c>
      <c r="B741">
        <v>7078</v>
      </c>
      <c r="C741" t="s">
        <v>1796</v>
      </c>
      <c r="D741" t="s">
        <v>3630</v>
      </c>
      <c r="E741">
        <v>5999080940</v>
      </c>
      <c r="F741">
        <v>3</v>
      </c>
      <c r="G741" t="s">
        <v>971</v>
      </c>
      <c r="N741" s="14">
        <f>VLOOKUP(C741,Bilan!$B$4:$D$1469,3,FALSE)</f>
        <v>7078</v>
      </c>
      <c r="O741" s="14">
        <f t="shared" si="49"/>
        <v>912</v>
      </c>
      <c r="P741" s="50" t="e">
        <f>VLOOKUP(C741,Adultes!$C$2:$O$806,13,FALSE)</f>
        <v>#N/A</v>
      </c>
      <c r="Q741" s="14">
        <f t="shared" si="47"/>
        <v>3</v>
      </c>
      <c r="R741" t="e">
        <f>VLOOKUP(C741,Adultes!$C$2:$P$806,14,FALSE)</f>
        <v>#N/A</v>
      </c>
    </row>
    <row r="742" spans="1:18" x14ac:dyDescent="0.25">
      <c r="A742" s="97">
        <v>913</v>
      </c>
      <c r="B742">
        <v>7051</v>
      </c>
      <c r="C742" t="s">
        <v>3608</v>
      </c>
      <c r="D742" t="s">
        <v>327</v>
      </c>
      <c r="E742">
        <v>5999127757</v>
      </c>
      <c r="F742">
        <v>3</v>
      </c>
      <c r="G742" t="s">
        <v>978</v>
      </c>
      <c r="N742" s="14">
        <f>VLOOKUP(C742,Bilan!$B$4:$D$1469,3,FALSE)</f>
        <v>7051</v>
      </c>
      <c r="O742" s="14">
        <f t="shared" si="49"/>
        <v>913</v>
      </c>
      <c r="P742" s="50" t="e">
        <f>VLOOKUP(C742,Adultes!$C$2:$O$806,13,FALSE)</f>
        <v>#N/A</v>
      </c>
      <c r="Q742" s="14">
        <f t="shared" si="47"/>
        <v>3</v>
      </c>
    </row>
    <row r="743" spans="1:18" x14ac:dyDescent="0.25">
      <c r="A743" s="108">
        <v>914</v>
      </c>
      <c r="B743">
        <v>4491</v>
      </c>
      <c r="C743" t="str">
        <f>[7]A!$D58</f>
        <v>BERQUEZ MAXIME</v>
      </c>
      <c r="D743" t="str">
        <f>[7]A!$F58</f>
        <v>CYCLO CLUB ORCHIES</v>
      </c>
      <c r="E743" t="str">
        <f>[7]A!$J58</f>
        <v>05999127595</v>
      </c>
      <c r="F743">
        <v>3</v>
      </c>
      <c r="G743" t="str">
        <f>VLOOKUP(C743,[7]A!$D$2:$H$1235,5,FALSE)</f>
        <v>Adulte Masculin 30/39 ans</v>
      </c>
      <c r="J743" s="67">
        <v>1</v>
      </c>
      <c r="N743" s="14">
        <f>VLOOKUP(C743,Bilan!$B$4:$D$1469,3,FALSE)</f>
        <v>4491</v>
      </c>
      <c r="O743" s="14">
        <f t="shared" si="49"/>
        <v>914</v>
      </c>
      <c r="P743" s="50" t="e">
        <f>VLOOKUP(C743,Adultes!$C$2:$O$806,13,FALSE)</f>
        <v>#N/A</v>
      </c>
      <c r="Q743" s="14">
        <f t="shared" si="47"/>
        <v>3</v>
      </c>
      <c r="R743" t="e">
        <f>VLOOKUP(C743,Adultes!$C$2:$P$806,14,FALSE)</f>
        <v>#N/A</v>
      </c>
    </row>
    <row r="744" spans="1:18" x14ac:dyDescent="0.25">
      <c r="A744" s="97">
        <v>915</v>
      </c>
      <c r="B744">
        <v>7024</v>
      </c>
      <c r="C744" t="str">
        <f>[7]A!$D926</f>
        <v>TOURNON DAMIEN</v>
      </c>
      <c r="D744" t="str">
        <f>[7]A!$F926</f>
        <v>VELO CLUB DE LEWARDE (VCL)</v>
      </c>
      <c r="E744" t="str">
        <f>[7]A!$J926</f>
        <v>05957191675</v>
      </c>
      <c r="F744">
        <v>3</v>
      </c>
      <c r="G744" t="str">
        <f>VLOOKUP(C744,[7]A!$D$2:$H$1235,5,FALSE)</f>
        <v>Adulte Masculin 50/59 ans</v>
      </c>
      <c r="J744" s="67">
        <v>1</v>
      </c>
      <c r="N744" s="14">
        <f>VLOOKUP(C744,Bilan!$B$4:$D$1469,3,FALSE)</f>
        <v>7024</v>
      </c>
      <c r="O744" s="14">
        <f t="shared" si="49"/>
        <v>915</v>
      </c>
      <c r="P744" s="50" t="e">
        <f>VLOOKUP(C744,Adultes!$C$2:$O$806,13,FALSE)</f>
        <v>#N/A</v>
      </c>
      <c r="Q744" s="14">
        <f t="shared" si="47"/>
        <v>3</v>
      </c>
      <c r="R744" t="e">
        <f>VLOOKUP(C744,Adultes!$C$2:$P$806,14,FALSE)</f>
        <v>#N/A</v>
      </c>
    </row>
    <row r="745" spans="1:18" x14ac:dyDescent="0.25">
      <c r="A745" s="108">
        <v>916</v>
      </c>
      <c r="B745">
        <v>3118</v>
      </c>
      <c r="C745" t="str">
        <f>[7]A!$D1213</f>
        <v>PEQUIGNOT CLEMENT</v>
      </c>
      <c r="D745" t="str">
        <f>[7]A!$F1213</f>
        <v>VELO CLUB DE L'ESCAUT ANZIN</v>
      </c>
      <c r="E745" t="str">
        <f>[7]A!$J1213</f>
        <v>05999117360</v>
      </c>
      <c r="F745">
        <v>3</v>
      </c>
      <c r="G745" t="str">
        <f>VLOOKUP(C745,[7]A!$D$2:$H$1235,5,FALSE)</f>
        <v>Adulte Masculin 20/29 ans</v>
      </c>
      <c r="N745" s="14">
        <f>VLOOKUP(C745,Bilan!$B$4:$D$1469,3,FALSE)</f>
        <v>3118</v>
      </c>
      <c r="O745" s="14">
        <f t="shared" si="49"/>
        <v>916</v>
      </c>
      <c r="P745" s="50">
        <f>VLOOKUP(C745,Adultes!$C$2:$O$806,13,FALSE)</f>
        <v>714</v>
      </c>
      <c r="Q745" s="14">
        <f t="shared" si="47"/>
        <v>3</v>
      </c>
      <c r="R745" t="str">
        <f>VLOOKUP(C745,Adultes!$C$2:$P$806,14,FALSE)</f>
        <v>3</v>
      </c>
    </row>
    <row r="746" spans="1:18" x14ac:dyDescent="0.25">
      <c r="A746" s="97">
        <v>917</v>
      </c>
      <c r="B746">
        <v>4413</v>
      </c>
      <c r="C746" t="str">
        <f>[7]A!$D1217</f>
        <v>WACH ERIC</v>
      </c>
      <c r="D746" t="str">
        <f>[7]A!$F1217</f>
        <v>BEUVRY CLUB LEO LAGRANGE</v>
      </c>
      <c r="E746" t="str">
        <f>[7]A!$J1217</f>
        <v>06240363982</v>
      </c>
      <c r="F746">
        <v>3</v>
      </c>
      <c r="G746" t="str">
        <f>VLOOKUP(C746,[7]A!$D$2:$H$1235,5,FALSE)</f>
        <v>Adulte Masculin 50/59 ans</v>
      </c>
      <c r="N746" s="14">
        <f>VLOOKUP(C746,Bilan!$B$4:$D$1469,3,FALSE)</f>
        <v>4413</v>
      </c>
      <c r="O746" s="14">
        <f t="shared" si="49"/>
        <v>917</v>
      </c>
      <c r="P746" s="50" t="e">
        <f>VLOOKUP(C746,Adultes!$C$2:$O$806,13,FALSE)</f>
        <v>#N/A</v>
      </c>
      <c r="Q746" s="14">
        <f t="shared" si="47"/>
        <v>3</v>
      </c>
      <c r="R746" t="e">
        <f>VLOOKUP(C746,Adultes!$C$2:$P$806,14,FALSE)</f>
        <v>#N/A</v>
      </c>
    </row>
    <row r="747" spans="1:18" x14ac:dyDescent="0.25">
      <c r="A747" s="97">
        <v>918</v>
      </c>
      <c r="B747">
        <v>2378</v>
      </c>
      <c r="C747" t="str">
        <f>[7]A!$D176</f>
        <v>CHOQUET JULIEN</v>
      </c>
      <c r="D747" t="str">
        <f>[7]A!$F176</f>
        <v>UNION SPORTIVE SAINT ANDRE</v>
      </c>
      <c r="E747" t="str">
        <f>[7]A!$J176</f>
        <v>05999113213</v>
      </c>
      <c r="F747">
        <v>3</v>
      </c>
      <c r="G747" t="str">
        <f>VLOOKUP(C747,[7]A!$D$2:$H$1235,5,FALSE)</f>
        <v>Adulte Masculin 30/39 ans</v>
      </c>
      <c r="N747" s="14">
        <f>VLOOKUP(C747,Bilan!$B$4:$D$1469,3,FALSE)</f>
        <v>2378</v>
      </c>
      <c r="O747" s="14">
        <f t="shared" ref="O747:O762" si="50">A747</f>
        <v>918</v>
      </c>
      <c r="P747" s="50">
        <f>VLOOKUP(C747,Adultes!$C$2:$O$806,13,FALSE)</f>
        <v>0</v>
      </c>
      <c r="Q747" s="14">
        <f t="shared" si="47"/>
        <v>3</v>
      </c>
      <c r="R747" t="str">
        <f>VLOOKUP(C747,Adultes!$C$2:$P$806,14,FALSE)</f>
        <v>3</v>
      </c>
    </row>
    <row r="748" spans="1:18" x14ac:dyDescent="0.25">
      <c r="A748" s="97"/>
      <c r="B748">
        <v>144571</v>
      </c>
      <c r="C748" t="str">
        <f>[7]A!$D1013</f>
        <v>BARTKOWIAK CLEMENT</v>
      </c>
      <c r="D748" t="str">
        <f>[7]A!$F1013</f>
        <v>MANQUEVILLE LILLERS CLUB CYCLISTE</v>
      </c>
      <c r="E748" t="str">
        <f>[7]A!$J1013</f>
        <v>06297094390</v>
      </c>
      <c r="F748">
        <v>3</v>
      </c>
      <c r="G748" t="str">
        <f>VLOOKUP(C748,[7]A!$D$2:$H$1235,5,FALSE)</f>
        <v>Adulte Masculin 17/19 ans</v>
      </c>
      <c r="N748" s="14">
        <f>VLOOKUP(C748,Bilan!$B$4:$D$1469,3,FALSE)</f>
        <v>144571</v>
      </c>
      <c r="O748" s="14">
        <f t="shared" si="50"/>
        <v>0</v>
      </c>
      <c r="P748" s="50">
        <f>VLOOKUP(C748,Adultes!$C$2:$O$806,13,FALSE)</f>
        <v>1410</v>
      </c>
      <c r="Q748" s="14">
        <f t="shared" si="47"/>
        <v>3</v>
      </c>
      <c r="R748" t="str">
        <f>VLOOKUP(C748,Adultes!$C$2:$P$806,14,FALSE)</f>
        <v>JE</v>
      </c>
    </row>
    <row r="749" spans="1:18" x14ac:dyDescent="0.25">
      <c r="B749">
        <v>2217</v>
      </c>
      <c r="C749" t="str">
        <f>[7]A!$D621</f>
        <v>LEDOUX MATTEO</v>
      </c>
      <c r="D749" t="str">
        <f>[7]A!$F621</f>
        <v>UNION SPORTIVE SAINT ANDRE</v>
      </c>
      <c r="E749" t="str">
        <f>[7]A!$J621</f>
        <v>05999025993</v>
      </c>
      <c r="F749">
        <v>3</v>
      </c>
      <c r="G749" t="str">
        <f>VLOOKUP(C749,[7]A!$D$2:$H$1235,5,FALSE)</f>
        <v>Adulte Masculin 17/19 ans</v>
      </c>
      <c r="N749" s="14">
        <f>VLOOKUP(C749,Bilan!$B$4:$D$1469,3,FALSE)</f>
        <v>2217</v>
      </c>
      <c r="O749" s="14">
        <f t="shared" si="50"/>
        <v>0</v>
      </c>
      <c r="P749" s="50">
        <f>VLOOKUP(C749,Adultes!$C$2:$O$806,13,FALSE)</f>
        <v>1421</v>
      </c>
      <c r="Q749" s="14">
        <f t="shared" si="47"/>
        <v>3</v>
      </c>
      <c r="R749" t="str">
        <f>VLOOKUP(C749,Adultes!$C$2:$P$806,14,FALSE)</f>
        <v>JE</v>
      </c>
    </row>
    <row r="750" spans="1:18" x14ac:dyDescent="0.25">
      <c r="B750">
        <v>3106</v>
      </c>
      <c r="C750" t="str">
        <f>[7]A!$D796</f>
        <v>PLATAUX LOUIS</v>
      </c>
      <c r="D750" t="str">
        <f>[7]A!$F796</f>
        <v>UNION SPORTIVE VALENCIENNES MARLY</v>
      </c>
      <c r="E750" t="str">
        <f>[7]A!$J796</f>
        <v>05999068646</v>
      </c>
      <c r="F750">
        <v>3</v>
      </c>
      <c r="G750" t="str">
        <f>VLOOKUP(C750,[7]A!$D$2:$H$1235,5,FALSE)</f>
        <v>Adulte Masculin 17/19 ans</v>
      </c>
      <c r="N750" s="14" t="str">
        <f>VLOOKUP(C750,Bilan!$B$4:$D$1469,3,FALSE)</f>
        <v xml:space="preserve"> </v>
      </c>
      <c r="O750" s="14">
        <f t="shared" si="50"/>
        <v>0</v>
      </c>
      <c r="P750" s="50">
        <f>VLOOKUP(C750,Adultes!$C$2:$O$806,13,FALSE)</f>
        <v>1445</v>
      </c>
      <c r="Q750" s="14">
        <f t="shared" si="47"/>
        <v>3</v>
      </c>
      <c r="R750" t="str">
        <f>VLOOKUP(C750,Adultes!$C$2:$P$806,14,FALSE)</f>
        <v>JE</v>
      </c>
    </row>
    <row r="751" spans="1:18" x14ac:dyDescent="0.25">
      <c r="B751">
        <v>2530</v>
      </c>
      <c r="C751" t="str">
        <f>[7]A!$D9</f>
        <v>ALEXANDRE JIMMY</v>
      </c>
      <c r="D751" t="str">
        <f>[7]A!$F9</f>
        <v>CYCLO CLUB CAMBRESIEN</v>
      </c>
      <c r="E751" t="str">
        <f>[7]A!$J9</f>
        <v>05999125303</v>
      </c>
      <c r="F751">
        <v>3</v>
      </c>
      <c r="G751" t="str">
        <f>VLOOKUP(C751,[7]A!$D$2:$H$1235,5,FALSE)</f>
        <v>Adulte Masculin 40/49 ans</v>
      </c>
      <c r="N751" s="14">
        <f>VLOOKUP(C751,Bilan!$B$4:$D$1469,3,FALSE)</f>
        <v>2530</v>
      </c>
      <c r="O751" s="14">
        <f t="shared" si="50"/>
        <v>0</v>
      </c>
      <c r="P751" s="50" t="e">
        <f>VLOOKUP(C751,Adultes!$C$2:$O$806,13,FALSE)</f>
        <v>#N/A</v>
      </c>
      <c r="Q751" s="14">
        <f t="shared" si="47"/>
        <v>3</v>
      </c>
      <c r="R751" t="e">
        <f>VLOOKUP(C751,Adultes!$C$2:$P$806,14,FALSE)</f>
        <v>#N/A</v>
      </c>
    </row>
    <row r="752" spans="1:18" x14ac:dyDescent="0.25">
      <c r="B752">
        <v>7085</v>
      </c>
      <c r="C752" t="str">
        <f>[7]A!$D30</f>
        <v>BARALLE CLAUDE</v>
      </c>
      <c r="D752" t="str">
        <f>[7]A!$F30</f>
        <v>CYCLO CLUB CAMBRESIEN</v>
      </c>
      <c r="E752" t="str">
        <f>[7]A!$J30</f>
        <v>05999020383</v>
      </c>
      <c r="F752">
        <v>3</v>
      </c>
      <c r="G752" t="str">
        <f>VLOOKUP(C752,[7]A!$D$2:$H$1235,5,FALSE)</f>
        <v>Adulte Masculin 50/59 ans</v>
      </c>
      <c r="N752" s="14">
        <f>VLOOKUP(C752,Bilan!$B$4:$D$1469,3,FALSE)</f>
        <v>7085</v>
      </c>
      <c r="O752" s="14">
        <f t="shared" si="50"/>
        <v>0</v>
      </c>
      <c r="P752" s="50" t="e">
        <f>VLOOKUP(C752,Adultes!$C$2:$O$806,13,FALSE)</f>
        <v>#N/A</v>
      </c>
      <c r="Q752" s="14">
        <f t="shared" si="47"/>
        <v>3</v>
      </c>
      <c r="R752" t="e">
        <f>VLOOKUP(C752,Adultes!$C$2:$P$806,14,FALSE)</f>
        <v>#N/A</v>
      </c>
    </row>
    <row r="753" spans="2:18" x14ac:dyDescent="0.25">
      <c r="B753">
        <v>4485</v>
      </c>
      <c r="C753" t="str">
        <f>[7]A!$D79</f>
        <v>BOIVENT JEROME</v>
      </c>
      <c r="D753" t="str">
        <f>[7]A!$F79</f>
        <v>UNION VELOCIPEDIQUE FOURMISIENNE</v>
      </c>
      <c r="E753" t="str">
        <f>[7]A!$J79</f>
        <v>05999127205</v>
      </c>
      <c r="F753">
        <v>3</v>
      </c>
      <c r="G753" t="str">
        <f>VLOOKUP(C753,[7]A!$D$2:$H$1235,5,FALSE)</f>
        <v>Adulte Masculin 20/29 ans</v>
      </c>
      <c r="N753" s="14" t="str">
        <f>VLOOKUP(C753,Bilan!$B$4:$D$1469,3,FALSE)</f>
        <v xml:space="preserve"> </v>
      </c>
      <c r="O753" s="14">
        <f t="shared" si="50"/>
        <v>0</v>
      </c>
      <c r="P753" s="50" t="e">
        <f>VLOOKUP(C753,Adultes!$C$2:$O$806,13,FALSE)</f>
        <v>#N/A</v>
      </c>
      <c r="Q753" s="14">
        <f t="shared" si="47"/>
        <v>3</v>
      </c>
      <c r="R753" t="e">
        <f>VLOOKUP(C753,Adultes!$C$2:$P$806,14,FALSE)</f>
        <v>#N/A</v>
      </c>
    </row>
    <row r="754" spans="2:18" x14ac:dyDescent="0.25">
      <c r="B754">
        <v>2407</v>
      </c>
      <c r="C754" t="str">
        <f>[7]A!$D116</f>
        <v>BRIAND SEBASTIEN</v>
      </c>
      <c r="D754" t="str">
        <f>[7]A!$F116</f>
        <v>CAMPHIN EN CAREMBAULT CYCLING TEAM</v>
      </c>
      <c r="E754" t="str">
        <f>[7]A!$J116</f>
        <v>05999019128</v>
      </c>
      <c r="F754">
        <v>3</v>
      </c>
      <c r="G754" t="str">
        <f>VLOOKUP(C754,[7]A!$D$2:$H$1235,5,FALSE)</f>
        <v>Adulte Masculin 40/49 ans</v>
      </c>
      <c r="N754" s="14">
        <f>VLOOKUP(C754,Bilan!$B$4:$D$1469,3,FALSE)</f>
        <v>2407</v>
      </c>
      <c r="O754" s="14">
        <f t="shared" si="50"/>
        <v>0</v>
      </c>
      <c r="P754" s="50" t="e">
        <f>VLOOKUP(C754,Adultes!$C$2:$O$806,13,FALSE)</f>
        <v>#N/A</v>
      </c>
      <c r="Q754" s="14">
        <f t="shared" si="47"/>
        <v>3</v>
      </c>
      <c r="R754" t="e">
        <f>VLOOKUP(C754,Adultes!$C$2:$P$806,14,FALSE)</f>
        <v>#N/A</v>
      </c>
    </row>
    <row r="755" spans="2:18" x14ac:dyDescent="0.25">
      <c r="B755">
        <v>4400</v>
      </c>
      <c r="C755" t="str">
        <f>[7]A!$D158</f>
        <v>CARPENTIER DIMITRI</v>
      </c>
      <c r="D755" t="str">
        <f>[7]A!$F158</f>
        <v>VTT SAINT AMAND LES EAUX</v>
      </c>
      <c r="E755" t="str">
        <f>[7]A!$J158</f>
        <v>05999126872</v>
      </c>
      <c r="F755">
        <v>3</v>
      </c>
      <c r="G755" t="str">
        <f>VLOOKUP(C755,[7]A!$D$2:$H$1235,5,FALSE)</f>
        <v>Adulte Masculin 40/49 ans</v>
      </c>
      <c r="N755" s="14">
        <f>VLOOKUP(C755,Bilan!$B$4:$D$1469,3,FALSE)</f>
        <v>4400</v>
      </c>
      <c r="O755" s="14">
        <f t="shared" si="50"/>
        <v>0</v>
      </c>
      <c r="P755" s="50" t="e">
        <f>VLOOKUP(C755,Adultes!$C$2:$O$806,13,FALSE)</f>
        <v>#N/A</v>
      </c>
      <c r="Q755" s="14">
        <f t="shared" si="47"/>
        <v>3</v>
      </c>
      <c r="R755" t="e">
        <f>VLOOKUP(C755,Adultes!$C$2:$P$806,14,FALSE)</f>
        <v>#N/A</v>
      </c>
    </row>
    <row r="756" spans="2:18" x14ac:dyDescent="0.25">
      <c r="B756">
        <v>144467</v>
      </c>
      <c r="C756" t="str">
        <f>[7]A!$D163</f>
        <v>CATTAN STEPHANE</v>
      </c>
      <c r="D756" t="str">
        <f>[7]A!$F163</f>
        <v>CAMPHIN EN CAREMBAULT CYCLING TEAM</v>
      </c>
      <c r="E756" t="str">
        <f>[7]A!$J163</f>
        <v>05999068920</v>
      </c>
      <c r="F756">
        <v>3</v>
      </c>
      <c r="G756" t="str">
        <f>VLOOKUP(C756,[7]A!$D$2:$H$1235,5,FALSE)</f>
        <v>Adulte Masculin 50/59 ans</v>
      </c>
      <c r="N756" s="14">
        <f>VLOOKUP(C756,Bilan!$B$4:$D$1469,3,FALSE)</f>
        <v>144467</v>
      </c>
      <c r="O756" s="14">
        <f t="shared" si="50"/>
        <v>0</v>
      </c>
      <c r="P756" s="50" t="e">
        <f>VLOOKUP(C756,Adultes!$C$2:$O$806,13,FALSE)</f>
        <v>#N/A</v>
      </c>
      <c r="Q756" s="14">
        <f t="shared" si="47"/>
        <v>3</v>
      </c>
      <c r="R756" t="e">
        <f>VLOOKUP(C756,Adultes!$C$2:$P$806,14,FALSE)</f>
        <v>#N/A</v>
      </c>
    </row>
    <row r="757" spans="2:18" x14ac:dyDescent="0.25">
      <c r="B757" t="e">
        <v>#N/A</v>
      </c>
      <c r="C757" t="str">
        <f>[7]A!$D164</f>
        <v>CAUDRELIER DAVID</v>
      </c>
      <c r="D757" t="str">
        <f>[7]A!$F164</f>
        <v>VELO CLUB HORNAING</v>
      </c>
      <c r="E757" t="str">
        <f>[7]A!$J164</f>
        <v>05994059010</v>
      </c>
      <c r="F757">
        <v>3</v>
      </c>
      <c r="G757" t="str">
        <f>VLOOKUP(C757,[7]A!$D$2:$H$1235,5,FALSE)</f>
        <v>Adulte Masculin 40/49 ans</v>
      </c>
      <c r="N757" s="14" t="e">
        <f>VLOOKUP(C757,Bilan!$B$4:$D$1469,3,FALSE)</f>
        <v>#N/A</v>
      </c>
      <c r="O757" s="14">
        <f t="shared" si="50"/>
        <v>0</v>
      </c>
      <c r="P757" s="50" t="e">
        <f>VLOOKUP(C757,Adultes!$C$2:$O$806,13,FALSE)</f>
        <v>#N/A</v>
      </c>
      <c r="Q757" s="14">
        <f t="shared" si="47"/>
        <v>3</v>
      </c>
      <c r="R757" t="e">
        <f>VLOOKUP(C757,Adultes!$C$2:$P$806,14,FALSE)</f>
        <v>#N/A</v>
      </c>
    </row>
    <row r="758" spans="2:18" x14ac:dyDescent="0.25">
      <c r="B758">
        <v>0</v>
      </c>
      <c r="C758" t="str">
        <f>[7]A!$D235</f>
        <v>DARRAS ROMUALD</v>
      </c>
      <c r="D758" t="str">
        <f>[7]A!$F235</f>
        <v>CYCLO CLUB WAVRIN</v>
      </c>
      <c r="E758" t="str">
        <f>[7]A!$J235</f>
        <v>05999124816</v>
      </c>
      <c r="F758">
        <v>3</v>
      </c>
      <c r="G758" t="str">
        <f>VLOOKUP(C758,[7]A!$D$2:$H$1235,5,FALSE)</f>
        <v>Adulte Masculin 40/49 ans</v>
      </c>
      <c r="N758" s="14">
        <f>VLOOKUP(C758,Bilan!$B$4:$D$1469,3,FALSE)</f>
        <v>2359</v>
      </c>
      <c r="O758" s="14">
        <f t="shared" si="50"/>
        <v>0</v>
      </c>
      <c r="P758" s="50" t="e">
        <f>VLOOKUP(C758,Adultes!$C$2:$O$806,13,FALSE)</f>
        <v>#N/A</v>
      </c>
      <c r="Q758" s="14">
        <f t="shared" si="47"/>
        <v>3</v>
      </c>
      <c r="R758" t="e">
        <f>VLOOKUP(C758,Adultes!$C$2:$P$806,14,FALSE)</f>
        <v>#N/A</v>
      </c>
    </row>
    <row r="759" spans="2:18" x14ac:dyDescent="0.25">
      <c r="B759" t="e">
        <v>#N/A</v>
      </c>
      <c r="C759" t="str">
        <f>[7]A!$D244</f>
        <v>DE OLIVEIRA VALENTE MANUEL</v>
      </c>
      <c r="D759" t="str">
        <f>[7]A!$F244</f>
        <v>ASSOCIATION CYCLISTE DE CUINCY</v>
      </c>
      <c r="E759" t="str">
        <f>[7]A!$J244</f>
        <v>05999126277</v>
      </c>
      <c r="F759">
        <v>3</v>
      </c>
      <c r="G759" t="str">
        <f>VLOOKUP(C759,[7]A!$D$2:$H$1235,5,FALSE)</f>
        <v>Adulte Masculin 60 ans et plus</v>
      </c>
      <c r="N759" s="14" t="e">
        <f>VLOOKUP(C759,Bilan!$B$4:$D$1469,3,FALSE)</f>
        <v>#N/A</v>
      </c>
      <c r="O759" s="14">
        <f t="shared" si="50"/>
        <v>0</v>
      </c>
      <c r="P759" s="50" t="e">
        <f>VLOOKUP(C759,Adultes!$C$2:$O$806,13,FALSE)</f>
        <v>#N/A</v>
      </c>
      <c r="Q759" s="14">
        <f t="shared" si="47"/>
        <v>3</v>
      </c>
      <c r="R759" t="e">
        <f>VLOOKUP(C759,Adultes!$C$2:$P$806,14,FALSE)</f>
        <v>#N/A</v>
      </c>
    </row>
    <row r="760" spans="2:18" x14ac:dyDescent="0.25">
      <c r="B760" t="e">
        <v>#N/A</v>
      </c>
      <c r="C760" t="str">
        <f>[7]A!$D276</f>
        <v>DELCOURT FREDERIC</v>
      </c>
      <c r="D760" t="str">
        <f>[7]A!$F276</f>
        <v>VELO CLUB DE LEWARDE (VCL)</v>
      </c>
      <c r="E760" t="str">
        <f>[7]A!$J276</f>
        <v>05999017508</v>
      </c>
      <c r="F760">
        <v>3</v>
      </c>
      <c r="G760" t="str">
        <f>VLOOKUP(C760,[7]A!$D$2:$H$1235,5,FALSE)</f>
        <v>Adulte Masculin 40/49 ans</v>
      </c>
      <c r="N760" s="14" t="e">
        <f>VLOOKUP(C760,Bilan!$B$4:$D$1469,3,FALSE)</f>
        <v>#N/A</v>
      </c>
      <c r="O760" s="14">
        <f t="shared" si="50"/>
        <v>0</v>
      </c>
      <c r="P760" s="50" t="e">
        <f>VLOOKUP(C760,Adultes!$C$2:$O$806,13,FALSE)</f>
        <v>#N/A</v>
      </c>
      <c r="Q760" s="14">
        <f t="shared" si="47"/>
        <v>3</v>
      </c>
      <c r="R760" t="e">
        <f>VLOOKUP(C760,Adultes!$C$2:$P$806,14,FALSE)</f>
        <v>#N/A</v>
      </c>
    </row>
    <row r="761" spans="2:18" x14ac:dyDescent="0.25">
      <c r="B761">
        <v>0</v>
      </c>
      <c r="C761" t="str">
        <f>[7]A!$D297</f>
        <v>DELVAUX NICOLAS</v>
      </c>
      <c r="D761" t="str">
        <f>[7]A!$F297</f>
        <v>CYCLO CLUB WAVRIN</v>
      </c>
      <c r="E761" t="str">
        <f>[7]A!$J297</f>
        <v>05999091631</v>
      </c>
      <c r="F761">
        <v>3</v>
      </c>
      <c r="G761" t="str">
        <f>VLOOKUP(C761,[7]A!$D$2:$H$1235,5,FALSE)</f>
        <v>Adulte Masculin 40/49 ans</v>
      </c>
      <c r="N761" s="14">
        <f>VLOOKUP(C761,Bilan!$B$4:$D$1469,3,FALSE)</f>
        <v>2384</v>
      </c>
      <c r="O761" s="14">
        <f t="shared" si="50"/>
        <v>0</v>
      </c>
      <c r="P761" s="50" t="e">
        <f>VLOOKUP(C761,Adultes!$C$2:$O$806,13,FALSE)</f>
        <v>#N/A</v>
      </c>
      <c r="Q761" s="14">
        <f t="shared" si="47"/>
        <v>3</v>
      </c>
      <c r="R761" t="e">
        <f>VLOOKUP(C761,Adultes!$C$2:$P$806,14,FALSE)</f>
        <v>#N/A</v>
      </c>
    </row>
    <row r="762" spans="2:18" x14ac:dyDescent="0.25">
      <c r="B762">
        <v>2519</v>
      </c>
      <c r="C762" t="str">
        <f>[7]A!$D301</f>
        <v>DEMANDRILLE CEDRIC</v>
      </c>
      <c r="D762" t="str">
        <f>[7]A!$F301</f>
        <v>RESILIENCE CLUB</v>
      </c>
      <c r="E762" t="str">
        <f>[7]A!$J301</f>
        <v>05999126417</v>
      </c>
      <c r="F762">
        <v>3</v>
      </c>
      <c r="G762" t="str">
        <f>VLOOKUP(C762,[7]A!$D$2:$H$1235,5,FALSE)</f>
        <v>Adulte Masculin 30/39 ans</v>
      </c>
      <c r="N762" s="14">
        <f>VLOOKUP(C762,Bilan!$B$4:$D$1469,3,FALSE)</f>
        <v>2519</v>
      </c>
      <c r="O762" s="14">
        <f t="shared" si="50"/>
        <v>0</v>
      </c>
      <c r="P762" s="50" t="e">
        <f>VLOOKUP(C762,Adultes!$C$2:$O$806,13,FALSE)</f>
        <v>#N/A</v>
      </c>
      <c r="Q762" s="14">
        <f t="shared" si="47"/>
        <v>3</v>
      </c>
      <c r="R762" t="e">
        <f>VLOOKUP(C762,Adultes!$C$2:$P$806,14,FALSE)</f>
        <v>#N/A</v>
      </c>
    </row>
    <row r="763" spans="2:18" x14ac:dyDescent="0.25">
      <c r="B763">
        <v>2582</v>
      </c>
      <c r="C763" t="str">
        <f>[7]A!$D314</f>
        <v>DEPIS LIONEL</v>
      </c>
      <c r="D763" t="str">
        <f>[7]A!$F314</f>
        <v>ETOILE CYCLISTE AUBRY DU HAINAUT</v>
      </c>
      <c r="E763" t="str">
        <f>[7]A!$J314</f>
        <v>05999124742</v>
      </c>
      <c r="F763">
        <v>3</v>
      </c>
      <c r="G763" t="str">
        <f>VLOOKUP(C763,[7]A!$D$2:$H$1235,5,FALSE)</f>
        <v>Adulte Masculin 40/49 ans</v>
      </c>
      <c r="N763" s="14">
        <f>VLOOKUP(C763,Bilan!$B$4:$D$1469,3,FALSE)</f>
        <v>0</v>
      </c>
      <c r="O763" s="14">
        <f t="shared" ref="O763:O791" si="51">A763</f>
        <v>0</v>
      </c>
      <c r="P763" s="50" t="e">
        <f>VLOOKUP(C763,Adultes!$C$2:$O$806,13,FALSE)</f>
        <v>#N/A</v>
      </c>
      <c r="Q763" s="14">
        <f t="shared" si="47"/>
        <v>3</v>
      </c>
      <c r="R763" t="e">
        <f>VLOOKUP(C763,Adultes!$C$2:$P$806,14,FALSE)</f>
        <v>#N/A</v>
      </c>
    </row>
    <row r="764" spans="2:18" x14ac:dyDescent="0.25">
      <c r="B764">
        <v>2362</v>
      </c>
      <c r="C764" t="str">
        <f>[7]A!$D362</f>
        <v>DROLEZ ALAIN</v>
      </c>
      <c r="D764" t="str">
        <f>[7]A!$F362</f>
        <v>LA PEDALE MADELEINOISE</v>
      </c>
      <c r="E764" t="str">
        <f>[7]A!$J362</f>
        <v>05999125306</v>
      </c>
      <c r="F764">
        <v>3</v>
      </c>
      <c r="G764" t="str">
        <f>VLOOKUP(C764,[7]A!$D$2:$H$1235,5,FALSE)</f>
        <v>Adulte Masculin 50/59 ans</v>
      </c>
      <c r="N764" s="14">
        <f>VLOOKUP(C764,Bilan!$B$4:$D$1469,3,FALSE)</f>
        <v>2362</v>
      </c>
      <c r="O764" s="14">
        <f t="shared" si="51"/>
        <v>0</v>
      </c>
      <c r="P764" s="50" t="e">
        <f>VLOOKUP(C764,Adultes!$C$2:$O$806,13,FALSE)</f>
        <v>#N/A</v>
      </c>
      <c r="Q764" s="14">
        <f t="shared" si="47"/>
        <v>3</v>
      </c>
      <c r="R764" t="e">
        <f>VLOOKUP(C764,Adultes!$C$2:$P$806,14,FALSE)</f>
        <v>#N/A</v>
      </c>
    </row>
    <row r="765" spans="2:18" x14ac:dyDescent="0.25">
      <c r="B765">
        <v>2405</v>
      </c>
      <c r="C765" t="str">
        <f>[7]A!$D371</f>
        <v>DUCHEINE CLEMENT</v>
      </c>
      <c r="D765" t="str">
        <f>[7]A!$F371</f>
        <v>TEAM PEVELE CAREMBAULT CYCLISME</v>
      </c>
      <c r="E765" t="str">
        <f>[7]A!$J371</f>
        <v>05999115332</v>
      </c>
      <c r="F765">
        <v>3</v>
      </c>
      <c r="G765" t="str">
        <f>VLOOKUP(C765,[7]A!$D$2:$H$1235,5,FALSE)</f>
        <v>Adulte Masculin 20/29 ans</v>
      </c>
      <c r="N765" s="14">
        <f>VLOOKUP(C765,Bilan!$B$4:$D$1469,3,FALSE)</f>
        <v>2405</v>
      </c>
      <c r="O765" s="14">
        <f t="shared" si="51"/>
        <v>0</v>
      </c>
      <c r="P765" s="50" t="e">
        <f>VLOOKUP(C765,Adultes!$C$2:$O$806,13,FALSE)</f>
        <v>#N/A</v>
      </c>
      <c r="Q765" s="14">
        <f t="shared" si="47"/>
        <v>3</v>
      </c>
      <c r="R765" t="e">
        <f>VLOOKUP(C765,Adultes!$C$2:$P$806,14,FALSE)</f>
        <v>#N/A</v>
      </c>
    </row>
    <row r="766" spans="2:18" x14ac:dyDescent="0.25">
      <c r="B766" t="e">
        <v>#N/A</v>
      </c>
      <c r="C766" t="str">
        <f>[7]A!$D374</f>
        <v>DUCRON LAURENT</v>
      </c>
      <c r="D766" t="str">
        <f>[7]A!$F374</f>
        <v>CLUB CYCLISTE VERLINGHEM</v>
      </c>
      <c r="E766" t="str">
        <f>[7]A!$J374</f>
        <v>05999124704</v>
      </c>
      <c r="F766">
        <v>3</v>
      </c>
      <c r="G766" t="str">
        <f>VLOOKUP(C766,[7]A!$D$2:$H$1235,5,FALSE)</f>
        <v>Adulte Masculin 50/59 ans</v>
      </c>
      <c r="N766" s="14" t="e">
        <f>VLOOKUP(C766,Bilan!$B$4:$D$1469,3,FALSE)</f>
        <v>#N/A</v>
      </c>
      <c r="O766" s="14">
        <f t="shared" si="51"/>
        <v>0</v>
      </c>
      <c r="P766" s="50" t="e">
        <f>VLOOKUP(C766,Adultes!$C$2:$O$806,13,FALSE)</f>
        <v>#N/A</v>
      </c>
      <c r="Q766" s="14">
        <f t="shared" si="47"/>
        <v>3</v>
      </c>
      <c r="R766" t="e">
        <f>VLOOKUP(C766,Adultes!$C$2:$P$806,14,FALSE)</f>
        <v>#N/A</v>
      </c>
    </row>
    <row r="767" spans="2:18" x14ac:dyDescent="0.25">
      <c r="B767">
        <v>4356</v>
      </c>
      <c r="C767" t="str">
        <f>[7]A!$D379</f>
        <v>DUFOUR CORENTIN</v>
      </c>
      <c r="D767" t="str">
        <f>[7]A!$F379</f>
        <v>CYCLO CLUB ORCHIES</v>
      </c>
      <c r="E767" t="str">
        <f>[7]A!$J379</f>
        <v>05999120845</v>
      </c>
      <c r="F767">
        <v>3</v>
      </c>
      <c r="G767" t="str">
        <f>VLOOKUP(C767,[7]A!$D$2:$H$1235,5,FALSE)</f>
        <v>Adulte Masculin 20/29 ans</v>
      </c>
      <c r="N767" s="14">
        <f>VLOOKUP(C767,Bilan!$B$4:$D$1469,3,FALSE)</f>
        <v>4356</v>
      </c>
      <c r="O767" s="14">
        <f t="shared" si="51"/>
        <v>0</v>
      </c>
      <c r="P767" s="50" t="e">
        <f>VLOOKUP(C767,Adultes!$C$2:$O$806,13,FALSE)</f>
        <v>#N/A</v>
      </c>
      <c r="Q767" s="14">
        <f t="shared" si="47"/>
        <v>3</v>
      </c>
      <c r="R767" t="e">
        <f>VLOOKUP(C767,Adultes!$C$2:$P$806,14,FALSE)</f>
        <v>#N/A</v>
      </c>
    </row>
    <row r="768" spans="2:18" x14ac:dyDescent="0.25">
      <c r="B768">
        <v>7092</v>
      </c>
      <c r="C768" t="str">
        <f>[7]A!$D385</f>
        <v>DUJARDIN JEAN</v>
      </c>
      <c r="D768" t="str">
        <f>[7]A!$F385</f>
        <v>ESPOIR CYCLISTE WAMBRECHIES MARQUETTE</v>
      </c>
      <c r="E768" t="str">
        <f>[7]A!$J385</f>
        <v>05999126985</v>
      </c>
      <c r="F768">
        <v>3</v>
      </c>
      <c r="G768" t="str">
        <f>VLOOKUP(C768,[7]A!$D$2:$H$1235,5,FALSE)</f>
        <v>Adulte Masculin 50/59 ans</v>
      </c>
      <c r="N768" s="14" t="str">
        <f>VLOOKUP(C768,Bilan!$B$4:$D$1469,3,FALSE)</f>
        <v xml:space="preserve"> </v>
      </c>
      <c r="O768" s="14">
        <f t="shared" si="51"/>
        <v>0</v>
      </c>
      <c r="P768" s="50" t="e">
        <f>VLOOKUP(C768,Adultes!$C$2:$O$806,13,FALSE)</f>
        <v>#N/A</v>
      </c>
      <c r="Q768" s="14">
        <f t="shared" si="47"/>
        <v>3</v>
      </c>
      <c r="R768" t="e">
        <f>VLOOKUP(C768,Adultes!$C$2:$P$806,14,FALSE)</f>
        <v>#N/A</v>
      </c>
    </row>
    <row r="769" spans="2:18" x14ac:dyDescent="0.25">
      <c r="B769" t="e">
        <v>#N/A</v>
      </c>
      <c r="C769" t="str">
        <f>[7]A!$D387</f>
        <v>DUMONT SYLVAIN</v>
      </c>
      <c r="D769" t="str">
        <f>[7]A!$F387</f>
        <v>ESPOIR CYCLISTE WAMBRECHIES MARQUETTE</v>
      </c>
      <c r="E769" t="str">
        <f>[7]A!$J387</f>
        <v>05999013018</v>
      </c>
      <c r="F769">
        <v>3</v>
      </c>
      <c r="G769" t="str">
        <f>VLOOKUP(C769,[7]A!$D$2:$H$1235,5,FALSE)</f>
        <v>Adulte Masculin 30/39 ans</v>
      </c>
      <c r="N769" s="14" t="e">
        <f>VLOOKUP(C769,Bilan!$B$4:$D$1469,3,FALSE)</f>
        <v>#N/A</v>
      </c>
      <c r="O769" s="14">
        <f t="shared" si="51"/>
        <v>0</v>
      </c>
      <c r="P769" s="50" t="e">
        <f>VLOOKUP(C769,Adultes!$C$2:$O$806,13,FALSE)</f>
        <v>#N/A</v>
      </c>
      <c r="Q769" s="14">
        <f t="shared" si="47"/>
        <v>3</v>
      </c>
      <c r="R769" t="e">
        <f>VLOOKUP(C769,Adultes!$C$2:$P$806,14,FALSE)</f>
        <v>#N/A</v>
      </c>
    </row>
    <row r="770" spans="2:18" x14ac:dyDescent="0.25">
      <c r="B770" t="e">
        <v>#N/A</v>
      </c>
      <c r="C770" t="str">
        <f>[7]A!$D401</f>
        <v>DURIEZ FREDERIC</v>
      </c>
      <c r="D770" t="str">
        <f>[7]A!$F401</f>
        <v>CAMPHIN EN CAREMBAULT CYCLING TEAM</v>
      </c>
      <c r="E770" t="str">
        <f>[7]A!$J401</f>
        <v>05999123931</v>
      </c>
      <c r="F770">
        <v>3</v>
      </c>
      <c r="G770" t="str">
        <f>VLOOKUP(C770,[7]A!$D$2:$H$1235,5,FALSE)</f>
        <v>Adulte Masculin 50/59 ans</v>
      </c>
      <c r="N770" s="14" t="e">
        <f>VLOOKUP(C770,Bilan!$B$4:$D$1469,3,FALSE)</f>
        <v>#N/A</v>
      </c>
      <c r="O770" s="14">
        <f t="shared" si="51"/>
        <v>0</v>
      </c>
      <c r="P770" s="50" t="e">
        <f>VLOOKUP(C770,Adultes!$C$2:$O$806,13,FALSE)</f>
        <v>#N/A</v>
      </c>
      <c r="Q770" s="14">
        <f t="shared" si="47"/>
        <v>3</v>
      </c>
      <c r="R770" t="e">
        <f>VLOOKUP(C770,Adultes!$C$2:$P$806,14,FALSE)</f>
        <v>#N/A</v>
      </c>
    </row>
    <row r="771" spans="2:18" x14ac:dyDescent="0.25">
      <c r="B771" t="e">
        <v>#N/A</v>
      </c>
      <c r="C771" t="str">
        <f>[7]A!$D403</f>
        <v>DURIEZ THEODORE</v>
      </c>
      <c r="D771" t="str">
        <f>[7]A!$F403</f>
        <v>CAMPHIN EN CAREMBAULT CYCLING TEAM</v>
      </c>
      <c r="E771" t="str">
        <f>[7]A!$J403</f>
        <v>05999110796</v>
      </c>
      <c r="F771">
        <v>3</v>
      </c>
      <c r="G771" t="str">
        <f>VLOOKUP(C771,[7]A!$D$2:$H$1235,5,FALSE)</f>
        <v>Adulte Masculin 20/29 ans</v>
      </c>
      <c r="N771" s="14" t="e">
        <f>VLOOKUP(C771,Bilan!$B$4:$D$1469,3,FALSE)</f>
        <v>#N/A</v>
      </c>
      <c r="O771" s="14">
        <f t="shared" si="51"/>
        <v>0</v>
      </c>
      <c r="P771" s="50" t="e">
        <f>VLOOKUP(C771,Adultes!$C$2:$O$806,13,FALSE)</f>
        <v>#N/A</v>
      </c>
      <c r="Q771" s="14">
        <f t="shared" ref="Q771:Q834" si="52">F771</f>
        <v>3</v>
      </c>
      <c r="R771" t="e">
        <f>VLOOKUP(C771,Adultes!$C$2:$P$806,14,FALSE)</f>
        <v>#N/A</v>
      </c>
    </row>
    <row r="772" spans="2:18" x14ac:dyDescent="0.25">
      <c r="B772">
        <v>7112</v>
      </c>
      <c r="C772" t="str">
        <f>[7]A!$D409</f>
        <v>DUVAL NICOLAS</v>
      </c>
      <c r="D772" t="str">
        <f>[7]A!$F409</f>
        <v>ESPOIR CYCLISTE WAMBRECHIES MARQUETTE</v>
      </c>
      <c r="E772" t="str">
        <f>[7]A!$J409</f>
        <v>05999126983</v>
      </c>
      <c r="F772">
        <v>3</v>
      </c>
      <c r="G772" t="str">
        <f>VLOOKUP(C772,[7]A!$D$2:$H$1235,5,FALSE)</f>
        <v>Adulte Masculin 30/39 ans</v>
      </c>
      <c r="N772" s="14" t="str">
        <f>VLOOKUP(C772,Bilan!$B$4:$D$1469,3,FALSE)</f>
        <v xml:space="preserve"> </v>
      </c>
      <c r="O772" s="14">
        <f t="shared" si="51"/>
        <v>0</v>
      </c>
      <c r="P772" s="50" t="e">
        <f>VLOOKUP(C772,Adultes!$C$2:$O$806,13,FALSE)</f>
        <v>#N/A</v>
      </c>
      <c r="Q772" s="14">
        <f t="shared" si="52"/>
        <v>3</v>
      </c>
      <c r="R772" t="e">
        <f>VLOOKUP(C772,Adultes!$C$2:$P$806,14,FALSE)</f>
        <v>#N/A</v>
      </c>
    </row>
    <row r="773" spans="2:18" x14ac:dyDescent="0.25">
      <c r="B773">
        <v>2537</v>
      </c>
      <c r="C773" t="str">
        <f>[7]A!$D424</f>
        <v>FLITZ ERIC</v>
      </c>
      <c r="D773" t="str">
        <f>[7]A!$F424</f>
        <v>RESILIENCE CLUB</v>
      </c>
      <c r="E773" t="str">
        <f>[7]A!$J424</f>
        <v>05999126190</v>
      </c>
      <c r="F773">
        <v>3</v>
      </c>
      <c r="G773" t="str">
        <f>VLOOKUP(C773,[7]A!$D$2:$H$1235,5,FALSE)</f>
        <v>Adulte Masculin 50/59 ans</v>
      </c>
      <c r="N773" s="14">
        <f>VLOOKUP(C773,Bilan!$B$4:$D$1469,3,FALSE)</f>
        <v>2537</v>
      </c>
      <c r="O773" s="14">
        <f t="shared" si="51"/>
        <v>0</v>
      </c>
      <c r="P773" s="50" t="e">
        <f>VLOOKUP(C773,Adultes!$C$2:$O$806,13,FALSE)</f>
        <v>#N/A</v>
      </c>
      <c r="Q773" s="14">
        <f t="shared" si="52"/>
        <v>3</v>
      </c>
      <c r="R773" t="e">
        <f>VLOOKUP(C773,Adultes!$C$2:$P$806,14,FALSE)</f>
        <v>#N/A</v>
      </c>
    </row>
    <row r="774" spans="2:18" x14ac:dyDescent="0.25">
      <c r="B774">
        <v>4499</v>
      </c>
      <c r="C774" t="str">
        <f>[7]A!$D437</f>
        <v>FOURNIVAL NICOLAS</v>
      </c>
      <c r="D774" t="str">
        <f>[7]A!$F437</f>
        <v>UNION VELOCIPEDIQUE FOURMISIENNE</v>
      </c>
      <c r="E774" t="str">
        <f>[7]A!$J437</f>
        <v>05996224016</v>
      </c>
      <c r="F774">
        <v>3</v>
      </c>
      <c r="G774" t="str">
        <f>VLOOKUP(C774,[7]A!$D$2:$H$1235,5,FALSE)</f>
        <v>Adulte Masculin 20/29 ans</v>
      </c>
      <c r="N774" s="14" t="str">
        <f>VLOOKUP(C774,Bilan!$B$4:$D$1469,3,FALSE)</f>
        <v xml:space="preserve"> </v>
      </c>
      <c r="O774" s="14">
        <f t="shared" si="51"/>
        <v>0</v>
      </c>
      <c r="P774" s="50" t="e">
        <f>VLOOKUP(C774,Adultes!$C$2:$O$806,13,FALSE)</f>
        <v>#N/A</v>
      </c>
      <c r="Q774" s="14">
        <f t="shared" si="52"/>
        <v>3</v>
      </c>
      <c r="R774" t="e">
        <f>VLOOKUP(C774,Adultes!$C$2:$P$806,14,FALSE)</f>
        <v>#N/A</v>
      </c>
    </row>
    <row r="775" spans="2:18" x14ac:dyDescent="0.25">
      <c r="B775" t="e">
        <v>#N/A</v>
      </c>
      <c r="C775" t="str">
        <f>[7]A!$D461</f>
        <v>GEOFFROY JEAN FRANCOIS</v>
      </c>
      <c r="D775" t="str">
        <f>[7]A!$F461</f>
        <v>TEAM PEVELE CAREMBAULT CYCLISME</v>
      </c>
      <c r="E775" t="str">
        <f>[7]A!$J461</f>
        <v>05999066545</v>
      </c>
      <c r="F775">
        <v>3</v>
      </c>
      <c r="G775" t="str">
        <f>VLOOKUP(C775,[7]A!$D$2:$H$1235,5,FALSE)</f>
        <v>Adulte Masculin 50/59 ans</v>
      </c>
      <c r="N775" s="14">
        <f>VLOOKUP(C775,Bilan!$B$4:$D$1469,3,FALSE)</f>
        <v>2350</v>
      </c>
      <c r="O775" s="14">
        <f t="shared" si="51"/>
        <v>0</v>
      </c>
      <c r="P775" s="50" t="e">
        <f>VLOOKUP(C775,Adultes!$C$2:$O$806,13,FALSE)</f>
        <v>#N/A</v>
      </c>
      <c r="Q775" s="14">
        <f t="shared" si="52"/>
        <v>3</v>
      </c>
      <c r="R775" t="e">
        <f>VLOOKUP(C775,Adultes!$C$2:$P$806,14,FALSE)</f>
        <v>#N/A</v>
      </c>
    </row>
    <row r="776" spans="2:18" x14ac:dyDescent="0.25">
      <c r="B776">
        <v>2554</v>
      </c>
      <c r="C776" t="str">
        <f>[7]A!$D477</f>
        <v>GOLINVAL MATHIAS</v>
      </c>
      <c r="D776" t="str">
        <f>[7]A!$F477</f>
        <v>UNION SPORTIVE VALENCIENNES MARLY</v>
      </c>
      <c r="E776" t="str">
        <f>[7]A!$J477</f>
        <v>05999125413</v>
      </c>
      <c r="F776">
        <v>3</v>
      </c>
      <c r="G776" t="str">
        <f>VLOOKUP(C776,[7]A!$D$2:$H$1235,5,FALSE)</f>
        <v>Adulte Masculin 20/29 ans</v>
      </c>
      <c r="N776" s="14">
        <f>VLOOKUP(C776,Bilan!$B$4:$D$1469,3,FALSE)</f>
        <v>2554</v>
      </c>
      <c r="O776" s="14">
        <f t="shared" si="51"/>
        <v>0</v>
      </c>
      <c r="P776" s="50" t="e">
        <f>VLOOKUP(C776,Adultes!$C$2:$O$806,13,FALSE)</f>
        <v>#N/A</v>
      </c>
      <c r="Q776" s="14">
        <f t="shared" si="52"/>
        <v>3</v>
      </c>
      <c r="R776" t="e">
        <f>VLOOKUP(C776,Adultes!$C$2:$P$806,14,FALSE)</f>
        <v>#N/A</v>
      </c>
    </row>
    <row r="777" spans="2:18" x14ac:dyDescent="0.25">
      <c r="B777">
        <v>4360</v>
      </c>
      <c r="C777" t="str">
        <f>[7]A!$D482</f>
        <v>GRARD RODRIGUE</v>
      </c>
      <c r="D777" t="str">
        <f>[7]A!$F482</f>
        <v>CYCLO CLUB ORCHIES</v>
      </c>
      <c r="E777" t="str">
        <f>[7]A!$J482</f>
        <v>05996224452</v>
      </c>
      <c r="F777">
        <v>3</v>
      </c>
      <c r="G777" t="str">
        <f>VLOOKUP(C777,[7]A!$D$2:$H$1235,5,FALSE)</f>
        <v>Adulte Masculin 50/59 ans</v>
      </c>
      <c r="N777" s="14">
        <f>VLOOKUP(C777,Bilan!$B$4:$D$1469,3,FALSE)</f>
        <v>4360</v>
      </c>
      <c r="O777" s="14">
        <f t="shared" si="51"/>
        <v>0</v>
      </c>
      <c r="P777" s="50" t="e">
        <f>VLOOKUP(C777,Adultes!$C$2:$O$806,13,FALSE)</f>
        <v>#N/A</v>
      </c>
      <c r="Q777" s="14">
        <f t="shared" si="52"/>
        <v>3</v>
      </c>
      <c r="R777" t="e">
        <f>VLOOKUP(C777,Adultes!$C$2:$P$806,14,FALSE)</f>
        <v>#N/A</v>
      </c>
    </row>
    <row r="778" spans="2:18" x14ac:dyDescent="0.25">
      <c r="B778">
        <v>7127</v>
      </c>
      <c r="C778" t="str">
        <f>[7]A!$D486</f>
        <v>GRAVIER LAURENT</v>
      </c>
      <c r="D778" t="str">
        <f>[7]A!$F486</f>
        <v>ESPOIR CYCLISTE WAMBRECHIES MARQUETTE</v>
      </c>
      <c r="E778" t="str">
        <f>[7]A!$J486</f>
        <v>05999124725</v>
      </c>
      <c r="F778">
        <v>3</v>
      </c>
      <c r="G778" t="str">
        <f>VLOOKUP(C778,[7]A!$D$2:$H$1235,5,FALSE)</f>
        <v>Adulte Masculin 40/49 ans</v>
      </c>
      <c r="N778" s="14">
        <f>VLOOKUP(C778,Bilan!$B$4:$D$1469,3,FALSE)</f>
        <v>7127</v>
      </c>
      <c r="O778" s="14">
        <f t="shared" si="51"/>
        <v>0</v>
      </c>
      <c r="P778" s="50" t="e">
        <f>VLOOKUP(C778,Adultes!$C$2:$O$806,13,FALSE)</f>
        <v>#N/A</v>
      </c>
      <c r="Q778" s="14">
        <f t="shared" si="52"/>
        <v>3</v>
      </c>
      <c r="R778" t="e">
        <f>VLOOKUP(C778,Adultes!$C$2:$P$806,14,FALSE)</f>
        <v>#N/A</v>
      </c>
    </row>
    <row r="779" spans="2:18" x14ac:dyDescent="0.25">
      <c r="B779" t="e">
        <v>#N/A</v>
      </c>
      <c r="C779" t="str">
        <f>[7]A!$D525</f>
        <v>HERMAN DAVID</v>
      </c>
      <c r="D779" t="str">
        <f>[7]A!$F525</f>
        <v>TEAM SPECIALIZED LILLE</v>
      </c>
      <c r="E779" t="str">
        <f>[7]A!$J525</f>
        <v>05999111204</v>
      </c>
      <c r="F779">
        <v>3</v>
      </c>
      <c r="G779" t="str">
        <f>VLOOKUP(C779,[7]A!$D$2:$H$1235,5,FALSE)</f>
        <v>Adulte Masculin 40/49 ans</v>
      </c>
      <c r="N779" s="14" t="e">
        <f>VLOOKUP(C779,Bilan!$B$4:$D$1469,3,FALSE)</f>
        <v>#N/A</v>
      </c>
      <c r="O779" s="14">
        <f t="shared" si="51"/>
        <v>0</v>
      </c>
      <c r="P779" s="50" t="e">
        <f>VLOOKUP(C779,Adultes!$C$2:$O$806,13,FALSE)</f>
        <v>#N/A</v>
      </c>
      <c r="Q779" s="14">
        <f t="shared" si="52"/>
        <v>3</v>
      </c>
      <c r="R779" t="e">
        <f>VLOOKUP(C779,Adultes!$C$2:$P$806,14,FALSE)</f>
        <v>#N/A</v>
      </c>
    </row>
    <row r="780" spans="2:18" x14ac:dyDescent="0.25">
      <c r="B780" t="e">
        <v>#N/A</v>
      </c>
      <c r="C780" t="str">
        <f>[7]A!$D539</f>
        <v>HUMEZ ADRIEN</v>
      </c>
      <c r="D780" t="str">
        <f>[7]A!$F539</f>
        <v>ESPOIR CYCLISTE WAMBRECHIES MARQUETTE</v>
      </c>
      <c r="E780" t="str">
        <f>[7]A!$J539</f>
        <v>05999124437</v>
      </c>
      <c r="F780">
        <v>3</v>
      </c>
      <c r="G780" t="str">
        <f>VLOOKUP(C780,[7]A!$D$2:$H$1235,5,FALSE)</f>
        <v>Adulte Masculin 30/39 ans</v>
      </c>
      <c r="N780" s="14" t="e">
        <f>VLOOKUP(C780,Bilan!$B$4:$D$1469,3,FALSE)</f>
        <v>#N/A</v>
      </c>
      <c r="O780" s="14">
        <f t="shared" si="51"/>
        <v>0</v>
      </c>
      <c r="P780" s="50" t="e">
        <f>VLOOKUP(C780,Adultes!$C$2:$O$806,13,FALSE)</f>
        <v>#N/A</v>
      </c>
      <c r="Q780" s="14">
        <f t="shared" si="52"/>
        <v>3</v>
      </c>
      <c r="R780" t="e">
        <f>VLOOKUP(C780,Adultes!$C$2:$P$806,14,FALSE)</f>
        <v>#N/A</v>
      </c>
    </row>
    <row r="781" spans="2:18" x14ac:dyDescent="0.25">
      <c r="B781">
        <v>4398</v>
      </c>
      <c r="C781" t="str">
        <f>[7]A!$D541</f>
        <v>HUVELLE BENJAMIN</v>
      </c>
      <c r="D781" t="str">
        <f>[7]A!$F541</f>
        <v>VTT  CLUB PONT SUR SAMBRE</v>
      </c>
      <c r="E781" t="str">
        <f>[7]A!$J541</f>
        <v>05994046753</v>
      </c>
      <c r="F781">
        <v>3</v>
      </c>
      <c r="G781" t="str">
        <f>VLOOKUP(C781,[7]A!$D$2:$H$1235,5,FALSE)</f>
        <v>Adulte Masculin 30/39 ans</v>
      </c>
      <c r="N781" s="14">
        <f>VLOOKUP(C781,Bilan!$B$4:$D$1469,3,FALSE)</f>
        <v>4398</v>
      </c>
      <c r="O781" s="14">
        <f t="shared" si="51"/>
        <v>0</v>
      </c>
      <c r="P781" s="50" t="e">
        <f>VLOOKUP(C781,Adultes!$C$2:$O$806,13,FALSE)</f>
        <v>#N/A</v>
      </c>
      <c r="Q781" s="14">
        <f t="shared" si="52"/>
        <v>3</v>
      </c>
      <c r="R781" t="e">
        <f>VLOOKUP(C781,Adultes!$C$2:$P$806,14,FALSE)</f>
        <v>#N/A</v>
      </c>
    </row>
    <row r="782" spans="2:18" x14ac:dyDescent="0.25">
      <c r="B782">
        <v>4395</v>
      </c>
      <c r="C782" t="str">
        <f>[7]A!$D543</f>
        <v>HUVELLE RICHARD</v>
      </c>
      <c r="D782" t="str">
        <f>[7]A!$F543</f>
        <v>VTT  CLUB PONT SUR SAMBRE</v>
      </c>
      <c r="E782" t="str">
        <f>[7]A!$J543</f>
        <v>05994046754</v>
      </c>
      <c r="F782">
        <v>3</v>
      </c>
      <c r="G782" t="str">
        <f>VLOOKUP(C782,[7]A!$D$2:$H$1235,5,FALSE)</f>
        <v>Adulte Masculin 60 ans et plus</v>
      </c>
      <c r="N782" s="14">
        <f>VLOOKUP(C782,Bilan!$B$4:$D$1469,3,FALSE)</f>
        <v>4395</v>
      </c>
      <c r="O782" s="14">
        <f t="shared" si="51"/>
        <v>0</v>
      </c>
      <c r="P782" s="50" t="e">
        <f>VLOOKUP(C782,Adultes!$C$2:$O$806,13,FALSE)</f>
        <v>#N/A</v>
      </c>
      <c r="Q782" s="14">
        <f t="shared" si="52"/>
        <v>3</v>
      </c>
      <c r="R782" t="e">
        <f>VLOOKUP(C782,Adultes!$C$2:$P$806,14,FALSE)</f>
        <v>#N/A</v>
      </c>
    </row>
    <row r="783" spans="2:18" x14ac:dyDescent="0.25">
      <c r="B783">
        <v>7128</v>
      </c>
      <c r="C783" t="str">
        <f>[7]A!$D555</f>
        <v>KADLUCZKA ANTHONY</v>
      </c>
      <c r="D783" t="str">
        <f>[7]A!$F555</f>
        <v>ESPOIR CYCLISTE WAMBRECHIES MARQUETTE</v>
      </c>
      <c r="E783" t="str">
        <f>[7]A!$J555</f>
        <v>05999127556</v>
      </c>
      <c r="F783">
        <v>3</v>
      </c>
      <c r="G783" t="str">
        <f>VLOOKUP(C783,[7]A!$D$2:$H$1235,5,FALSE)</f>
        <v>Adulte Masculin 20/29 ans</v>
      </c>
      <c r="N783" s="14">
        <f>VLOOKUP(C783,Bilan!$B$4:$D$1469,3,FALSE)</f>
        <v>7128</v>
      </c>
      <c r="O783" s="14">
        <f t="shared" si="51"/>
        <v>0</v>
      </c>
      <c r="P783" s="50" t="e">
        <f>VLOOKUP(C783,Adultes!$C$2:$O$806,13,FALSE)</f>
        <v>#N/A</v>
      </c>
      <c r="Q783" s="14">
        <f t="shared" si="52"/>
        <v>3</v>
      </c>
      <c r="R783" t="e">
        <f>VLOOKUP(C783,Adultes!$C$2:$P$806,14,FALSE)</f>
        <v>#N/A</v>
      </c>
    </row>
    <row r="784" spans="2:18" x14ac:dyDescent="0.25">
      <c r="B784">
        <v>4394</v>
      </c>
      <c r="C784" t="str">
        <f>[7]A!$D610</f>
        <v>LECOCQ PIERRE</v>
      </c>
      <c r="D784" t="str">
        <f>[7]A!$F610</f>
        <v>FENAIN CYCLO CLUB</v>
      </c>
      <c r="E784" t="str">
        <f>[7]A!$J610</f>
        <v>05994063032</v>
      </c>
      <c r="F784">
        <v>3</v>
      </c>
      <c r="G784" t="str">
        <f>VLOOKUP(C784,[7]A!$D$2:$H$1235,5,FALSE)</f>
        <v>Adulte Masculin 40/49 ans</v>
      </c>
      <c r="N784" s="14">
        <f>VLOOKUP(C784,Bilan!$B$4:$D$1469,3,FALSE)</f>
        <v>4394</v>
      </c>
      <c r="O784" s="14">
        <f t="shared" si="51"/>
        <v>0</v>
      </c>
      <c r="P784" s="50" t="e">
        <f>VLOOKUP(C784,Adultes!$C$2:$O$806,13,FALSE)</f>
        <v>#N/A</v>
      </c>
      <c r="Q784" s="14">
        <f t="shared" si="52"/>
        <v>3</v>
      </c>
      <c r="R784" t="e">
        <f>VLOOKUP(C784,Adultes!$C$2:$P$806,14,FALSE)</f>
        <v>#N/A</v>
      </c>
    </row>
    <row r="785" spans="2:18" x14ac:dyDescent="0.25">
      <c r="B785" t="e">
        <v>#N/A</v>
      </c>
      <c r="C785" t="str">
        <f>[7]A!$D640</f>
        <v>LEIGNEL PIERRE-ANTOINE</v>
      </c>
      <c r="D785" t="str">
        <f>[7]A!$F640</f>
        <v>ESPOIR CYCLISTE WAMBRECHIES MARQUETTE</v>
      </c>
      <c r="E785" t="str">
        <f>[7]A!$J640</f>
        <v>05965164007</v>
      </c>
      <c r="F785">
        <v>3</v>
      </c>
      <c r="G785" t="str">
        <f>VLOOKUP(C785,[7]A!$D$2:$H$1235,5,FALSE)</f>
        <v>Adulte Masculin 30/39 ans</v>
      </c>
      <c r="N785" s="14">
        <f>VLOOKUP(C785,Bilan!$B$4:$D$1469,3,FALSE)</f>
        <v>2601</v>
      </c>
      <c r="O785" s="14">
        <f t="shared" si="51"/>
        <v>0</v>
      </c>
      <c r="P785" s="50" t="e">
        <f>VLOOKUP(C785,Adultes!$C$2:$O$806,13,FALSE)</f>
        <v>#N/A</v>
      </c>
      <c r="Q785" s="14">
        <f t="shared" si="52"/>
        <v>3</v>
      </c>
      <c r="R785" t="e">
        <f>VLOOKUP(C785,Adultes!$C$2:$P$806,14,FALSE)</f>
        <v>#N/A</v>
      </c>
    </row>
    <row r="786" spans="2:18" x14ac:dyDescent="0.25">
      <c r="B786" t="e">
        <v>#N/A</v>
      </c>
      <c r="C786" t="str">
        <f>[7]A!$D646</f>
        <v>LEPLAT FLORINE</v>
      </c>
      <c r="D786" t="str">
        <f>[7]A!$F646</f>
        <v>VELO CLUB HORNAING</v>
      </c>
      <c r="E786" t="str">
        <f>[7]A!$J646</f>
        <v>05999125351</v>
      </c>
      <c r="F786">
        <v>3</v>
      </c>
      <c r="G786" t="str">
        <f>VLOOKUP(C786,[7]A!$D$2:$H$1235,5,FALSE)</f>
        <v>Adulte Féminin 17/29 ans</v>
      </c>
      <c r="N786" s="14" t="e">
        <f>VLOOKUP(C786,Bilan!$B$4:$D$1469,3,FALSE)</f>
        <v>#N/A</v>
      </c>
      <c r="O786" s="14">
        <f t="shared" si="51"/>
        <v>0</v>
      </c>
      <c r="P786" s="50" t="e">
        <f>VLOOKUP(C786,Adultes!$C$2:$O$806,13,FALSE)</f>
        <v>#N/A</v>
      </c>
      <c r="Q786" s="14">
        <f t="shared" si="52"/>
        <v>3</v>
      </c>
      <c r="R786" t="e">
        <f>VLOOKUP(C786,Adultes!$C$2:$P$806,14,FALSE)</f>
        <v>#N/A</v>
      </c>
    </row>
    <row r="787" spans="2:18" x14ac:dyDescent="0.25">
      <c r="B787" t="e">
        <v>#N/A</v>
      </c>
      <c r="C787" t="str">
        <f>[7]A!$D647</f>
        <v>LEPLAT GRÉGORY</v>
      </c>
      <c r="D787" t="str">
        <f>[7]A!$F647</f>
        <v>VELO CLUB HORNAING</v>
      </c>
      <c r="E787" t="str">
        <f>[7]A!$J647</f>
        <v>05994054171</v>
      </c>
      <c r="F787">
        <v>3</v>
      </c>
      <c r="G787" t="str">
        <f>VLOOKUP(C787,[7]A!$D$2:$H$1235,5,FALSE)</f>
        <v>Adulte Masculin 40/49 ans</v>
      </c>
      <c r="N787" s="14" t="e">
        <f>VLOOKUP(C787,Bilan!$B$4:$D$1469,3,FALSE)</f>
        <v>#N/A</v>
      </c>
      <c r="O787" s="14">
        <f t="shared" si="51"/>
        <v>0</v>
      </c>
      <c r="P787" s="50" t="e">
        <f>VLOOKUP(C787,Adultes!$C$2:$O$806,13,FALSE)</f>
        <v>#N/A</v>
      </c>
      <c r="Q787" s="14">
        <f t="shared" si="52"/>
        <v>3</v>
      </c>
      <c r="R787" t="e">
        <f>VLOOKUP(C787,Adultes!$C$2:$P$806,14,FALSE)</f>
        <v>#N/A</v>
      </c>
    </row>
    <row r="788" spans="2:18" x14ac:dyDescent="0.25">
      <c r="B788">
        <v>2518</v>
      </c>
      <c r="C788" t="str">
        <f>[7]A!$D657</f>
        <v>LETRIONNAIRE NICOLAS</v>
      </c>
      <c r="D788" t="str">
        <f>[7]A!$F657</f>
        <v>RESILIENCE CLUB</v>
      </c>
      <c r="E788" t="str">
        <f>[7]A!$J657</f>
        <v>05999126420</v>
      </c>
      <c r="F788">
        <v>3</v>
      </c>
      <c r="G788" t="str">
        <f>VLOOKUP(C788,[7]A!$D$2:$H$1235,5,FALSE)</f>
        <v>Adulte Masculin 30/39 ans</v>
      </c>
      <c r="N788" s="14" t="str">
        <f>VLOOKUP(C788,Bilan!$B$4:$D$1469,3,FALSE)</f>
        <v xml:space="preserve"> </v>
      </c>
      <c r="O788" s="14">
        <f t="shared" si="51"/>
        <v>0</v>
      </c>
      <c r="P788" s="50" t="e">
        <f>VLOOKUP(C788,Adultes!$C$2:$O$806,13,FALSE)</f>
        <v>#N/A</v>
      </c>
      <c r="Q788" s="14">
        <f t="shared" si="52"/>
        <v>3</v>
      </c>
      <c r="R788" t="e">
        <f>VLOOKUP(C788,Adultes!$C$2:$P$806,14,FALSE)</f>
        <v>#N/A</v>
      </c>
    </row>
    <row r="789" spans="2:18" x14ac:dyDescent="0.25">
      <c r="B789" t="e">
        <v>#N/A</v>
      </c>
      <c r="C789" t="str">
        <f>[7]A!$D663</f>
        <v>LHOIR MATHIEU</v>
      </c>
      <c r="D789" t="str">
        <f>[7]A!$F663</f>
        <v>ETOILE CYCLISTE LIEU ST AMAND</v>
      </c>
      <c r="E789" t="str">
        <f>[7]A!$J663</f>
        <v>05996216267</v>
      </c>
      <c r="F789">
        <v>3</v>
      </c>
      <c r="G789" t="str">
        <f>VLOOKUP(C789,[7]A!$D$2:$H$1235,5,FALSE)</f>
        <v>Adulte Masculin 40/49 ans</v>
      </c>
      <c r="N789" s="14" t="e">
        <f>VLOOKUP(C789,Bilan!$B$4:$D$1469,3,FALSE)</f>
        <v>#N/A</v>
      </c>
      <c r="O789" s="14">
        <f t="shared" si="51"/>
        <v>0</v>
      </c>
      <c r="P789" s="50" t="e">
        <f>VLOOKUP(C789,Adultes!$C$2:$O$806,13,FALSE)</f>
        <v>#N/A</v>
      </c>
      <c r="Q789" s="14">
        <f t="shared" si="52"/>
        <v>3</v>
      </c>
      <c r="R789" t="e">
        <f>VLOOKUP(C789,Adultes!$C$2:$P$806,14,FALSE)</f>
        <v>#N/A</v>
      </c>
    </row>
    <row r="790" spans="2:18" x14ac:dyDescent="0.25">
      <c r="B790" t="e">
        <v>#N/A</v>
      </c>
      <c r="C790" t="str">
        <f>[7]A!$D665</f>
        <v>LINDAUER CASSANDRA</v>
      </c>
      <c r="D790" t="str">
        <f>[7]A!$F665</f>
        <v>ETOILE CYCLISTE LIEU ST AMAND</v>
      </c>
      <c r="E790" t="str">
        <f>[7]A!$J665</f>
        <v>05999127627</v>
      </c>
      <c r="F790">
        <v>3</v>
      </c>
      <c r="G790" t="str">
        <f>VLOOKUP(C790,[7]A!$D$2:$H$1235,5,FALSE)</f>
        <v>Adulte Féminin 17/29 ans</v>
      </c>
      <c r="N790" s="14" t="e">
        <f>VLOOKUP(C790,Bilan!$B$4:$D$1469,3,FALSE)</f>
        <v>#N/A</v>
      </c>
      <c r="O790" s="14">
        <f t="shared" si="51"/>
        <v>0</v>
      </c>
      <c r="P790" s="50" t="e">
        <f>VLOOKUP(C790,Adultes!$C$2:$O$806,13,FALSE)</f>
        <v>#N/A</v>
      </c>
      <c r="Q790" s="14">
        <f t="shared" si="52"/>
        <v>3</v>
      </c>
      <c r="R790" t="e">
        <f>VLOOKUP(C790,Adultes!$C$2:$P$806,14,FALSE)</f>
        <v>#N/A</v>
      </c>
    </row>
    <row r="791" spans="2:18" x14ac:dyDescent="0.25">
      <c r="B791">
        <v>1255</v>
      </c>
      <c r="C791" t="str">
        <f>[7]A!$D700</f>
        <v>MARTINACHE ARNAUD</v>
      </c>
      <c r="D791" t="str">
        <f>[7]A!$F700</f>
        <v>AS HELLEMMES CYCLISME</v>
      </c>
      <c r="E791" t="str">
        <f>[7]A!$J700</f>
        <v>05999094079</v>
      </c>
      <c r="F791">
        <v>3</v>
      </c>
      <c r="G791" t="str">
        <f>VLOOKUP(C791,[7]A!$D$2:$H$1235,5,FALSE)</f>
        <v>Adulte Masculin 50/59 ans</v>
      </c>
      <c r="N791" s="14">
        <f>VLOOKUP(C791,Bilan!$B$4:$D$1469,3,FALSE)</f>
        <v>1255</v>
      </c>
      <c r="O791" s="14">
        <f t="shared" si="51"/>
        <v>0</v>
      </c>
      <c r="P791" s="50" t="e">
        <f>VLOOKUP(C791,Adultes!$C$2:$O$806,13,FALSE)</f>
        <v>#N/A</v>
      </c>
      <c r="Q791" s="14">
        <f t="shared" si="52"/>
        <v>3</v>
      </c>
      <c r="R791" t="e">
        <f>VLOOKUP(C791,Adultes!$C$2:$P$806,14,FALSE)</f>
        <v>#N/A</v>
      </c>
    </row>
    <row r="792" spans="2:18" x14ac:dyDescent="0.25">
      <c r="B792">
        <v>2389</v>
      </c>
      <c r="C792" t="str">
        <f>[7]A!$D726</f>
        <v>MONFROY LAURENT</v>
      </c>
      <c r="D792" t="str">
        <f>[7]A!$F726</f>
        <v>ESPOIR CYCLISTE WAMBRECHIES MARQUETTE</v>
      </c>
      <c r="E792" t="str">
        <f>[7]A!$J726</f>
        <v>05999124440</v>
      </c>
      <c r="F792">
        <v>3</v>
      </c>
      <c r="G792" t="str">
        <f>VLOOKUP(C792,[7]A!$D$2:$H$1235,5,FALSE)</f>
        <v>Adulte Masculin 50/59 ans</v>
      </c>
      <c r="N792" s="14">
        <f>VLOOKUP(C792,Bilan!$B$4:$D$1469,3,FALSE)</f>
        <v>2389</v>
      </c>
      <c r="O792" s="14">
        <f t="shared" ref="O792:O816" si="53">A792</f>
        <v>0</v>
      </c>
      <c r="P792" s="50" t="e">
        <f>VLOOKUP(C792,Adultes!$C$2:$O$806,13,FALSE)</f>
        <v>#N/A</v>
      </c>
      <c r="Q792" s="14">
        <f t="shared" si="52"/>
        <v>3</v>
      </c>
      <c r="R792" t="e">
        <f>VLOOKUP(C792,Adultes!$C$2:$P$806,14,FALSE)</f>
        <v>#N/A</v>
      </c>
    </row>
    <row r="793" spans="2:18" x14ac:dyDescent="0.25">
      <c r="B793" t="e">
        <v>#N/A</v>
      </c>
      <c r="C793" t="str">
        <f>[7]A!$D738</f>
        <v>MOREAU LAURENT</v>
      </c>
      <c r="D793" t="str">
        <f>[7]A!$F738</f>
        <v>ESPOIR CYCLISTE WAMBRECHIES MARQUETTE</v>
      </c>
      <c r="E793" t="str">
        <f>[7]A!$J738</f>
        <v>05999126982</v>
      </c>
      <c r="F793">
        <v>3</v>
      </c>
      <c r="G793" t="str">
        <f>VLOOKUP(C793,[7]A!$D$2:$H$1235,5,FALSE)</f>
        <v>Adulte Masculin 50/59 ans</v>
      </c>
      <c r="N793" s="14" t="e">
        <f>VLOOKUP(C793,Bilan!$B$4:$D$1469,3,FALSE)</f>
        <v>#N/A</v>
      </c>
      <c r="O793" s="14">
        <f t="shared" si="53"/>
        <v>0</v>
      </c>
      <c r="P793" s="50" t="e">
        <f>VLOOKUP(C793,Adultes!$C$2:$O$806,13,FALSE)</f>
        <v>#N/A</v>
      </c>
      <c r="Q793" s="14">
        <f t="shared" si="52"/>
        <v>3</v>
      </c>
      <c r="R793" t="e">
        <f>VLOOKUP(C793,Adultes!$C$2:$P$806,14,FALSE)</f>
        <v>#N/A</v>
      </c>
    </row>
    <row r="794" spans="2:18" x14ac:dyDescent="0.25">
      <c r="B794" t="e">
        <v>#N/A</v>
      </c>
      <c r="C794" t="str">
        <f>[7]A!$D760</f>
        <v>NESTOR NICOLAS</v>
      </c>
      <c r="D794" t="str">
        <f>[7]A!$F760</f>
        <v>FREE BIKING FAMILY ST AMAND LES EAUX</v>
      </c>
      <c r="E794" t="str">
        <f>[7]A!$J760</f>
        <v>05999122443</v>
      </c>
      <c r="F794">
        <v>3</v>
      </c>
      <c r="G794" t="str">
        <f>VLOOKUP(C794,[7]A!$D$2:$H$1235,5,FALSE)</f>
        <v>Adulte Masculin 20/29 ans</v>
      </c>
      <c r="N794" s="14" t="e">
        <f>VLOOKUP(C794,Bilan!$B$4:$D$1469,3,FALSE)</f>
        <v>#N/A</v>
      </c>
      <c r="O794" s="14">
        <f t="shared" si="53"/>
        <v>0</v>
      </c>
      <c r="P794" s="50" t="e">
        <f>VLOOKUP(C794,Adultes!$C$2:$O$806,13,FALSE)</f>
        <v>#N/A</v>
      </c>
      <c r="Q794" s="14">
        <f t="shared" si="52"/>
        <v>3</v>
      </c>
      <c r="R794" t="e">
        <f>VLOOKUP(C794,Adultes!$C$2:$P$806,14,FALSE)</f>
        <v>#N/A</v>
      </c>
    </row>
    <row r="795" spans="2:18" x14ac:dyDescent="0.25">
      <c r="B795">
        <v>2526</v>
      </c>
      <c r="C795" t="str">
        <f>[7]A!$D763</f>
        <v>NEYNAUD JEREMY</v>
      </c>
      <c r="D795" t="str">
        <f>[7]A!$F763</f>
        <v>RESILIENCE CLUB</v>
      </c>
      <c r="E795" t="str">
        <f>[7]A!$J763</f>
        <v>05999111249</v>
      </c>
      <c r="F795">
        <v>3</v>
      </c>
      <c r="G795" t="str">
        <f>VLOOKUP(C795,[7]A!$D$2:$H$1235,5,FALSE)</f>
        <v>Adulte Masculin 30/39 ans</v>
      </c>
      <c r="N795" s="14" t="str">
        <f>VLOOKUP(C795,Bilan!$B$4:$D$1469,3,FALSE)</f>
        <v xml:space="preserve"> </v>
      </c>
      <c r="O795" s="14">
        <f t="shared" si="53"/>
        <v>0</v>
      </c>
      <c r="P795" s="50" t="e">
        <f>VLOOKUP(C795,Adultes!$C$2:$O$806,13,FALSE)</f>
        <v>#N/A</v>
      </c>
      <c r="Q795" s="14">
        <f t="shared" si="52"/>
        <v>3</v>
      </c>
      <c r="R795" t="e">
        <f>VLOOKUP(C795,Adultes!$C$2:$P$806,14,FALSE)</f>
        <v>#N/A</v>
      </c>
    </row>
    <row r="796" spans="2:18" x14ac:dyDescent="0.25">
      <c r="B796">
        <v>2540</v>
      </c>
      <c r="C796" t="str">
        <f>[7]A!$D771</f>
        <v>PARASOTE LAURENT</v>
      </c>
      <c r="D796" t="str">
        <f>[7]A!$F771</f>
        <v>RESILIENCE CLUB</v>
      </c>
      <c r="E796" t="str">
        <f>[7]A!$J771</f>
        <v>05999111170</v>
      </c>
      <c r="F796">
        <v>3</v>
      </c>
      <c r="G796" t="str">
        <f>VLOOKUP(C796,[7]A!$D$2:$H$1235,5,FALSE)</f>
        <v>Adulte Masculin 40/49 ans</v>
      </c>
      <c r="N796" s="14">
        <f>VLOOKUP(C796,Bilan!$B$4:$D$1469,3,FALSE)</f>
        <v>2540</v>
      </c>
      <c r="O796" s="14">
        <f t="shared" si="53"/>
        <v>0</v>
      </c>
      <c r="P796" s="50" t="e">
        <f>VLOOKUP(C796,Adultes!$C$2:$O$806,13,FALSE)</f>
        <v>#N/A</v>
      </c>
      <c r="Q796" s="14">
        <f t="shared" si="52"/>
        <v>3</v>
      </c>
      <c r="R796" t="e">
        <f>VLOOKUP(C796,Adultes!$C$2:$P$806,14,FALSE)</f>
        <v>#N/A</v>
      </c>
    </row>
    <row r="797" spans="2:18" x14ac:dyDescent="0.25">
      <c r="B797" t="e">
        <v>#N/A</v>
      </c>
      <c r="C797" t="str">
        <f>[7]A!$D773</f>
        <v>PASSADORI FRANÇOIS</v>
      </c>
      <c r="D797" t="str">
        <f>[7]A!$F773</f>
        <v>ESPOIR CYCLISTE WAMBRECHIES MARQUETTE</v>
      </c>
      <c r="E797" t="str">
        <f>[7]A!$J773</f>
        <v>05999124439</v>
      </c>
      <c r="F797">
        <v>3</v>
      </c>
      <c r="G797" t="str">
        <f>VLOOKUP(C797,[7]A!$D$2:$H$1235,5,FALSE)</f>
        <v>Adulte Masculin 20/29 ans</v>
      </c>
      <c r="N797" s="14" t="e">
        <f>VLOOKUP(C797,Bilan!$B$4:$D$1469,3,FALSE)</f>
        <v>#N/A</v>
      </c>
      <c r="O797" s="14">
        <f t="shared" si="53"/>
        <v>0</v>
      </c>
      <c r="P797" s="50" t="e">
        <f>VLOOKUP(C797,Adultes!$C$2:$O$806,13,FALSE)</f>
        <v>#N/A</v>
      </c>
      <c r="Q797" s="14">
        <f t="shared" si="52"/>
        <v>3</v>
      </c>
      <c r="R797" t="e">
        <f>VLOOKUP(C797,Adultes!$C$2:$P$806,14,FALSE)</f>
        <v>#N/A</v>
      </c>
    </row>
    <row r="798" spans="2:18" x14ac:dyDescent="0.25">
      <c r="B798">
        <v>4359</v>
      </c>
      <c r="C798" t="str">
        <f>[7]A!$D804</f>
        <v>PONCET PASCAL</v>
      </c>
      <c r="D798" t="str">
        <f>[7]A!$F804</f>
        <v>CYCLO CLUB ORCHIES</v>
      </c>
      <c r="E798" t="str">
        <f>[7]A!$J804</f>
        <v>05999016472</v>
      </c>
      <c r="F798">
        <v>3</v>
      </c>
      <c r="G798" t="str">
        <f>VLOOKUP(C798,[7]A!$D$2:$H$1235,5,FALSE)</f>
        <v>Adulte Masculin 40/49 ans</v>
      </c>
      <c r="N798" s="14" t="str">
        <f>VLOOKUP(C798,Bilan!$B$4:$D$1469,3,FALSE)</f>
        <v xml:space="preserve"> </v>
      </c>
      <c r="O798" s="14">
        <f t="shared" si="53"/>
        <v>0</v>
      </c>
      <c r="P798" s="50" t="e">
        <f>VLOOKUP(C798,Adultes!$C$2:$O$806,13,FALSE)</f>
        <v>#N/A</v>
      </c>
      <c r="Q798" s="14">
        <f t="shared" si="52"/>
        <v>3</v>
      </c>
      <c r="R798" t="e">
        <f>VLOOKUP(C798,Adultes!$C$2:$P$806,14,FALSE)</f>
        <v>#N/A</v>
      </c>
    </row>
    <row r="799" spans="2:18" x14ac:dyDescent="0.25">
      <c r="B799">
        <v>2584</v>
      </c>
      <c r="C799" t="str">
        <f>[7]A!$D824</f>
        <v>QUINZIN YOURI</v>
      </c>
      <c r="D799" t="str">
        <f>[7]A!$F824</f>
        <v>TEAM BOUSIES</v>
      </c>
      <c r="E799" t="str">
        <f>[7]A!$J824</f>
        <v>05999125288</v>
      </c>
      <c r="F799">
        <v>3</v>
      </c>
      <c r="G799" t="str">
        <f>VLOOKUP(C799,[7]A!$D$2:$H$1235,5,FALSE)</f>
        <v>Adulte Masculin 30/39 ans</v>
      </c>
      <c r="N799" s="14">
        <f>VLOOKUP(C799,Bilan!$B$4:$D$1469,3,FALSE)</f>
        <v>2584</v>
      </c>
      <c r="O799" s="14">
        <f t="shared" si="53"/>
        <v>0</v>
      </c>
      <c r="P799" s="50" t="e">
        <f>VLOOKUP(C799,Adultes!$C$2:$O$806,13,FALSE)</f>
        <v>#N/A</v>
      </c>
      <c r="Q799" s="14">
        <f t="shared" si="52"/>
        <v>3</v>
      </c>
      <c r="R799" t="e">
        <f>VLOOKUP(C799,Adultes!$C$2:$P$806,14,FALSE)</f>
        <v>#N/A</v>
      </c>
    </row>
    <row r="800" spans="2:18" x14ac:dyDescent="0.25">
      <c r="B800" t="e">
        <v>#N/A</v>
      </c>
      <c r="C800" t="str">
        <f>[7]A!$D853</f>
        <v>ROUGE BRICE</v>
      </c>
      <c r="D800" t="str">
        <f>[7]A!$F853</f>
        <v>ESPOIR CYCLISTE WAMBRECHIES MARQUETTE</v>
      </c>
      <c r="E800" t="str">
        <f>[7]A!$J853</f>
        <v>05999124723</v>
      </c>
      <c r="F800">
        <v>3</v>
      </c>
      <c r="G800" t="str">
        <f>VLOOKUP(C800,[7]A!$D$2:$H$1235,5,FALSE)</f>
        <v>Adulte Masculin 40/49 ans</v>
      </c>
      <c r="N800" s="14" t="e">
        <f>VLOOKUP(C800,Bilan!$B$4:$D$1469,3,FALSE)</f>
        <v>#N/A</v>
      </c>
      <c r="O800" s="14">
        <f t="shared" si="53"/>
        <v>0</v>
      </c>
      <c r="P800" s="50" t="e">
        <f>VLOOKUP(C800,Adultes!$C$2:$O$806,13,FALSE)</f>
        <v>#N/A</v>
      </c>
      <c r="Q800" s="14">
        <f t="shared" si="52"/>
        <v>3</v>
      </c>
      <c r="R800" t="e">
        <f>VLOOKUP(C800,Adultes!$C$2:$P$806,14,FALSE)</f>
        <v>#N/A</v>
      </c>
    </row>
    <row r="801" spans="2:18" x14ac:dyDescent="0.25">
      <c r="B801" t="e">
        <v>#N/A</v>
      </c>
      <c r="C801" t="str">
        <f>[7]A!$D904</f>
        <v>TALMASSE VINCENT</v>
      </c>
      <c r="D801" t="str">
        <f>[7]A!$F904</f>
        <v>VELO CLUB HORNAING</v>
      </c>
      <c r="E801" t="str">
        <f>[7]A!$J904</f>
        <v>05996222807</v>
      </c>
      <c r="F801">
        <v>3</v>
      </c>
      <c r="G801" t="str">
        <f>VLOOKUP(C801,[7]A!$D$2:$H$1235,5,FALSE)</f>
        <v>Adulte Masculin 40/49 ans</v>
      </c>
      <c r="N801" s="14" t="e">
        <f>VLOOKUP(C801,Bilan!$B$4:$D$1469,3,FALSE)</f>
        <v>#N/A</v>
      </c>
      <c r="O801" s="14">
        <f t="shared" si="53"/>
        <v>0</v>
      </c>
      <c r="P801" s="50" t="e">
        <f>VLOOKUP(C801,Adultes!$C$2:$O$806,13,FALSE)</f>
        <v>#N/A</v>
      </c>
      <c r="Q801" s="14">
        <f t="shared" si="52"/>
        <v>3</v>
      </c>
      <c r="R801" t="e">
        <f>VLOOKUP(C801,Adultes!$C$2:$P$806,14,FALSE)</f>
        <v>#N/A</v>
      </c>
    </row>
    <row r="802" spans="2:18" x14ac:dyDescent="0.25">
      <c r="B802" t="e">
        <v>#N/A</v>
      </c>
      <c r="C802" t="str">
        <f>[7]A!$D911</f>
        <v>THOREL MICHAEL</v>
      </c>
      <c r="D802" t="str">
        <f>[7]A!$F911</f>
        <v>UNION SPORTIVE SAINT ANDRE</v>
      </c>
      <c r="E802" t="str">
        <f>[7]A!$J911</f>
        <v>05999011977</v>
      </c>
      <c r="F802">
        <v>3</v>
      </c>
      <c r="G802" t="str">
        <f>VLOOKUP(C802,[7]A!$D$2:$H$1235,5,FALSE)</f>
        <v>Adulte Masculin 40/49 ans</v>
      </c>
      <c r="N802" s="14" t="e">
        <f>VLOOKUP(C802,Bilan!$B$4:$D$1469,3,FALSE)</f>
        <v>#N/A</v>
      </c>
      <c r="O802" s="14">
        <f t="shared" si="53"/>
        <v>0</v>
      </c>
      <c r="P802" s="50" t="e">
        <f>VLOOKUP(C802,Adultes!$C$2:$O$806,13,FALSE)</f>
        <v>#N/A</v>
      </c>
      <c r="Q802" s="14">
        <f t="shared" si="52"/>
        <v>3</v>
      </c>
      <c r="R802" t="e">
        <f>VLOOKUP(C802,Adultes!$C$2:$P$806,14,FALSE)</f>
        <v>#N/A</v>
      </c>
    </row>
    <row r="803" spans="2:18" x14ac:dyDescent="0.25">
      <c r="B803">
        <v>4386</v>
      </c>
      <c r="C803" t="str">
        <f>[7]A!$D913</f>
        <v>THUET JULIEN</v>
      </c>
      <c r="D803" t="str">
        <f>[7]A!$F913</f>
        <v>TEAM B.B.L. HERGNIES</v>
      </c>
      <c r="E803" t="str">
        <f>[7]A!$J913</f>
        <v>05996226239</v>
      </c>
      <c r="F803">
        <v>3</v>
      </c>
      <c r="G803" t="str">
        <f>VLOOKUP(C803,[7]A!$D$2:$H$1235,5,FALSE)</f>
        <v>Adulte Masculin 20/29 ans</v>
      </c>
      <c r="N803" s="14" t="str">
        <f>VLOOKUP(C803,Bilan!$B$4:$D$1469,3,FALSE)</f>
        <v xml:space="preserve"> </v>
      </c>
      <c r="O803" s="14">
        <f t="shared" si="53"/>
        <v>0</v>
      </c>
      <c r="P803" s="50" t="e">
        <f>VLOOKUP(C803,Adultes!$C$2:$O$806,13,FALSE)</f>
        <v>#N/A</v>
      </c>
      <c r="Q803" s="14">
        <f t="shared" si="52"/>
        <v>3</v>
      </c>
      <c r="R803" t="e">
        <f>VLOOKUP(C803,Adultes!$C$2:$P$806,14,FALSE)</f>
        <v>#N/A</v>
      </c>
    </row>
    <row r="804" spans="2:18" x14ac:dyDescent="0.25">
      <c r="B804">
        <v>7103</v>
      </c>
      <c r="C804" t="str">
        <f>[7]A!$D937</f>
        <v>VALKENAERE NICOLAS</v>
      </c>
      <c r="D804" t="str">
        <f>[7]A!$F937</f>
        <v>TEAM LABIERE BAILLEUL</v>
      </c>
      <c r="E804" t="str">
        <f>[7]A!$J937</f>
        <v>05999063433</v>
      </c>
      <c r="F804">
        <v>3</v>
      </c>
      <c r="G804" t="str">
        <f>VLOOKUP(C804,[7]A!$D$2:$H$1235,5,FALSE)</f>
        <v>Adulte Masculin 40/49 ans</v>
      </c>
      <c r="N804" s="14">
        <f>VLOOKUP(C804,Bilan!$B$4:$D$1469,3,FALSE)</f>
        <v>7135</v>
      </c>
      <c r="O804" s="14">
        <f t="shared" si="53"/>
        <v>0</v>
      </c>
      <c r="P804" s="50" t="e">
        <f>VLOOKUP(C804,Adultes!$C$2:$O$806,13,FALSE)</f>
        <v>#N/A</v>
      </c>
      <c r="Q804" s="14">
        <f t="shared" si="52"/>
        <v>3</v>
      </c>
      <c r="R804" t="e">
        <f>VLOOKUP(C804,Adultes!$C$2:$P$806,14,FALSE)</f>
        <v>#N/A</v>
      </c>
    </row>
    <row r="805" spans="2:18" x14ac:dyDescent="0.25">
      <c r="B805" t="e">
        <v>#N/A</v>
      </c>
      <c r="C805" t="str">
        <f>[7]A!$D966</f>
        <v>VANDEWALLE ERIC</v>
      </c>
      <c r="D805" t="str">
        <f>[7]A!$F966</f>
        <v>UNION SPORTIVE SAINT ANDRE</v>
      </c>
      <c r="E805" t="str">
        <f>[7]A!$J966</f>
        <v>05999124188</v>
      </c>
      <c r="F805">
        <v>3</v>
      </c>
      <c r="G805" t="str">
        <f>VLOOKUP(C805,[7]A!$D$2:$H$1235,5,FALSE)</f>
        <v>Adulte Masculin 50/59 ans</v>
      </c>
      <c r="N805" s="14" t="e">
        <f>VLOOKUP(C805,Bilan!$B$4:$D$1469,3,FALSE)</f>
        <v>#N/A</v>
      </c>
      <c r="O805" s="14">
        <f t="shared" si="53"/>
        <v>0</v>
      </c>
      <c r="P805" s="50" t="e">
        <f>VLOOKUP(C805,Adultes!$C$2:$O$806,13,FALSE)</f>
        <v>#N/A</v>
      </c>
      <c r="Q805" s="14">
        <f t="shared" si="52"/>
        <v>3</v>
      </c>
      <c r="R805" t="e">
        <f>VLOOKUP(C805,Adultes!$C$2:$P$806,14,FALSE)</f>
        <v>#N/A</v>
      </c>
    </row>
    <row r="806" spans="2:18" x14ac:dyDescent="0.25">
      <c r="B806" t="e">
        <v>#N/A</v>
      </c>
      <c r="C806" t="str">
        <f>[7]A!$D970</f>
        <v>VANMAEL BENOIT</v>
      </c>
      <c r="D806" t="str">
        <f>[7]A!$F970</f>
        <v>RESILIENCE CLUB</v>
      </c>
      <c r="E806" t="str">
        <f>[7]A!$J970</f>
        <v>05999126421</v>
      </c>
      <c r="F806">
        <v>3</v>
      </c>
      <c r="G806" t="str">
        <f>VLOOKUP(C806,[7]A!$D$2:$H$1235,5,FALSE)</f>
        <v>Adulte Masculin 30/39 ans</v>
      </c>
      <c r="N806" s="14" t="e">
        <f>VLOOKUP(C806,Bilan!$B$4:$D$1469,3,FALSE)</f>
        <v>#N/A</v>
      </c>
      <c r="O806" s="14">
        <f t="shared" si="53"/>
        <v>0</v>
      </c>
      <c r="P806" s="50" t="e">
        <f>VLOOKUP(C806,Adultes!$C$2:$O$806,13,FALSE)</f>
        <v>#N/A</v>
      </c>
      <c r="Q806" s="14">
        <f t="shared" si="52"/>
        <v>3</v>
      </c>
      <c r="R806" t="e">
        <f>VLOOKUP(C806,Adultes!$C$2:$P$806,14,FALSE)</f>
        <v>#N/A</v>
      </c>
    </row>
    <row r="807" spans="2:18" x14ac:dyDescent="0.25">
      <c r="B807">
        <v>2527</v>
      </c>
      <c r="C807" t="str">
        <f>[7]A!$D991</f>
        <v>VERNET GAETAN</v>
      </c>
      <c r="D807" t="str">
        <f>[7]A!$F991</f>
        <v>RESILIENCE CLUB</v>
      </c>
      <c r="E807" t="str">
        <f>[7]A!$J991</f>
        <v>05999073895</v>
      </c>
      <c r="F807">
        <v>3</v>
      </c>
      <c r="G807" t="str">
        <f>VLOOKUP(C807,[7]A!$D$2:$H$1235,5,FALSE)</f>
        <v>Adulte Masculin 20/29 ans</v>
      </c>
      <c r="N807" s="14">
        <f>VLOOKUP(C807,Bilan!$B$4:$D$1469,3,FALSE)</f>
        <v>2527</v>
      </c>
      <c r="O807" s="14">
        <f t="shared" si="53"/>
        <v>0</v>
      </c>
      <c r="P807" s="50" t="e">
        <f>VLOOKUP(C807,Adultes!$C$2:$O$806,13,FALSE)</f>
        <v>#N/A</v>
      </c>
      <c r="Q807" s="14">
        <f t="shared" si="52"/>
        <v>3</v>
      </c>
      <c r="R807" t="e">
        <f>VLOOKUP(C807,Adultes!$C$2:$P$806,14,FALSE)</f>
        <v>#N/A</v>
      </c>
    </row>
    <row r="808" spans="2:18" x14ac:dyDescent="0.25">
      <c r="B808">
        <v>0</v>
      </c>
      <c r="C808" t="str">
        <f>[7]A!$D999</f>
        <v>WALLART RODERIC</v>
      </c>
      <c r="D808" t="str">
        <f>[7]A!$F999</f>
        <v>CYCLO CLUB WAVRIN</v>
      </c>
      <c r="E808" t="str">
        <f>[7]A!$J999</f>
        <v>05999124533</v>
      </c>
      <c r="F808">
        <v>3</v>
      </c>
      <c r="G808" t="str">
        <f>VLOOKUP(C808,[7]A!$D$2:$H$1235,5,FALSE)</f>
        <v>Adulte Masculin 40/49 ans</v>
      </c>
      <c r="N808" s="14">
        <f>VLOOKUP(C808,Bilan!$B$4:$D$1469,3,FALSE)</f>
        <v>4454</v>
      </c>
      <c r="O808" s="14">
        <f t="shared" si="53"/>
        <v>0</v>
      </c>
      <c r="P808" s="50" t="e">
        <f>VLOOKUP(C808,Adultes!$C$2:$O$806,13,FALSE)</f>
        <v>#N/A</v>
      </c>
      <c r="Q808" s="14">
        <f t="shared" si="52"/>
        <v>3</v>
      </c>
      <c r="R808" t="e">
        <f>VLOOKUP(C808,Adultes!$C$2:$P$806,14,FALSE)</f>
        <v>#N/A</v>
      </c>
    </row>
    <row r="809" spans="2:18" x14ac:dyDescent="0.25">
      <c r="B809" t="e">
        <v>#N/A</v>
      </c>
      <c r="C809" t="str">
        <f>[7]A!$D1025</f>
        <v>BREIT EMMANUEL</v>
      </c>
      <c r="D809" t="str">
        <f>[7]A!$F1025</f>
        <v>AUXI LE CHATEAU VELOCE CLUB AUXILOIS</v>
      </c>
      <c r="E809" t="str">
        <f>[7]A!$J1025</f>
        <v>06297102213</v>
      </c>
      <c r="F809">
        <v>3</v>
      </c>
      <c r="G809" t="str">
        <f>VLOOKUP(C809,[7]A!$D$2:$H$1235,5,FALSE)</f>
        <v>Adulte Masculin 50/59 ans</v>
      </c>
      <c r="N809" s="14" t="e">
        <f>VLOOKUP(C809,Bilan!$B$4:$D$1469,3,FALSE)</f>
        <v>#N/A</v>
      </c>
      <c r="O809" s="14">
        <f t="shared" si="53"/>
        <v>0</v>
      </c>
      <c r="P809" s="50" t="e">
        <f>VLOOKUP(C809,Adultes!$C$2:$O$806,13,FALSE)</f>
        <v>#N/A</v>
      </c>
      <c r="Q809" s="14">
        <f t="shared" si="52"/>
        <v>3</v>
      </c>
      <c r="R809" t="e">
        <f>VLOOKUP(C809,Adultes!$C$2:$P$806,14,FALSE)</f>
        <v>#N/A</v>
      </c>
    </row>
    <row r="810" spans="2:18" x14ac:dyDescent="0.25">
      <c r="B810">
        <v>2335</v>
      </c>
      <c r="C810" t="str">
        <f>[7]A!$D1027</f>
        <v>BRUVIER JACKY</v>
      </c>
      <c r="D810" t="str">
        <f>[7]A!$F1027</f>
        <v>MANQUEVILLE LILLERS CLUB CYCLISTE</v>
      </c>
      <c r="E810" t="str">
        <f>[7]A!$J1027</f>
        <v>06297102165</v>
      </c>
      <c r="F810">
        <v>3</v>
      </c>
      <c r="G810" t="str">
        <f>VLOOKUP(C810,[7]A!$D$2:$H$1235,5,FALSE)</f>
        <v>Adulte Masculin 50/59 ans</v>
      </c>
      <c r="N810" s="14">
        <f>VLOOKUP(C810,Bilan!$B$4:$D$1469,3,FALSE)</f>
        <v>2335</v>
      </c>
      <c r="O810" s="14">
        <f t="shared" si="53"/>
        <v>0</v>
      </c>
      <c r="P810" s="50" t="e">
        <f>VLOOKUP(C810,Adultes!$C$2:$O$806,13,FALSE)</f>
        <v>#N/A</v>
      </c>
      <c r="Q810" s="14">
        <f t="shared" si="52"/>
        <v>3</v>
      </c>
      <c r="R810" t="e">
        <f>VLOOKUP(C810,Adultes!$C$2:$P$806,14,FALSE)</f>
        <v>#N/A</v>
      </c>
    </row>
    <row r="811" spans="2:18" x14ac:dyDescent="0.25">
      <c r="B811">
        <v>2306</v>
      </c>
      <c r="C811" t="str">
        <f>[7]A!$D1031</f>
        <v>CARBONNIER QUENTIN</v>
      </c>
      <c r="D811" t="str">
        <f>[7]A!$F1031</f>
        <v>WINGLES PYRAMIDES PASSION VTT</v>
      </c>
      <c r="E811" t="str">
        <f>[7]A!$J1031</f>
        <v>06297020831</v>
      </c>
      <c r="F811">
        <v>3</v>
      </c>
      <c r="G811" t="str">
        <f>VLOOKUP(C811,[7]A!$D$2:$H$1235,5,FALSE)</f>
        <v>Adulte Masculin 20/29 ans</v>
      </c>
      <c r="N811" s="14" t="str">
        <f>VLOOKUP(C811,Bilan!$B$4:$D$1469,3,FALSE)</f>
        <v xml:space="preserve"> </v>
      </c>
      <c r="O811" s="14">
        <f t="shared" si="53"/>
        <v>0</v>
      </c>
      <c r="P811" s="50" t="e">
        <f>VLOOKUP(C811,Adultes!$C$2:$O$806,13,FALSE)</f>
        <v>#N/A</v>
      </c>
      <c r="Q811" s="14">
        <f t="shared" si="52"/>
        <v>3</v>
      </c>
      <c r="R811" t="e">
        <f>VLOOKUP(C811,Adultes!$C$2:$P$806,14,FALSE)</f>
        <v>#N/A</v>
      </c>
    </row>
    <row r="812" spans="2:18" x14ac:dyDescent="0.25">
      <c r="B812" t="e">
        <v>#N/A</v>
      </c>
      <c r="C812" t="str">
        <f>[7]A!$D1042</f>
        <v>COUILLEZ AURELIEN</v>
      </c>
      <c r="D812" t="str">
        <f>[7]A!$F1042</f>
        <v>LEFOREST CYCLO CLUB</v>
      </c>
      <c r="E812" t="str">
        <f>[7]A!$J1042</f>
        <v>06297105781</v>
      </c>
      <c r="F812">
        <v>3</v>
      </c>
      <c r="G812" t="str">
        <f>VLOOKUP(C812,[7]A!$D$2:$H$1235,5,FALSE)</f>
        <v>Adulte Masculin 30/39 ans</v>
      </c>
      <c r="N812" s="14" t="e">
        <f>VLOOKUP(C812,Bilan!$B$4:$D$1469,3,FALSE)</f>
        <v>#N/A</v>
      </c>
      <c r="O812" s="14">
        <f t="shared" si="53"/>
        <v>0</v>
      </c>
      <c r="P812" s="50" t="e">
        <f>VLOOKUP(C812,Adultes!$C$2:$O$806,13,FALSE)</f>
        <v>#N/A</v>
      </c>
      <c r="Q812" s="14">
        <f t="shared" si="52"/>
        <v>3</v>
      </c>
      <c r="R812" t="e">
        <f>VLOOKUP(C812,Adultes!$C$2:$P$806,14,FALSE)</f>
        <v>#N/A</v>
      </c>
    </row>
    <row r="813" spans="2:18" x14ac:dyDescent="0.25">
      <c r="B813" t="e">
        <v>#N/A</v>
      </c>
      <c r="C813" t="str">
        <f>[7]A!$D1049</f>
        <v>DECOOPMAN CEDRIC</v>
      </c>
      <c r="D813" t="str">
        <f>[7]A!$F1049</f>
        <v>HENIN ETOILE CYCLISTE HENINOISE</v>
      </c>
      <c r="E813" t="str">
        <f>[7]A!$J1049</f>
        <v>06297054722</v>
      </c>
      <c r="F813">
        <v>3</v>
      </c>
      <c r="G813" t="str">
        <f>VLOOKUP(C813,[7]A!$D$2:$H$1235,5,FALSE)</f>
        <v>Adulte Masculin 40/49 ans</v>
      </c>
      <c r="N813" s="14" t="e">
        <f>VLOOKUP(C813,Bilan!$B$4:$D$1469,3,FALSE)</f>
        <v>#N/A</v>
      </c>
      <c r="O813" s="14">
        <f t="shared" si="53"/>
        <v>0</v>
      </c>
      <c r="P813" s="50" t="e">
        <f>VLOOKUP(C813,Adultes!$C$2:$O$806,13,FALSE)</f>
        <v>#N/A</v>
      </c>
      <c r="Q813" s="14">
        <f t="shared" si="52"/>
        <v>3</v>
      </c>
      <c r="R813" t="e">
        <f>VLOOKUP(C813,Adultes!$C$2:$P$806,14,FALSE)</f>
        <v>#N/A</v>
      </c>
    </row>
    <row r="814" spans="2:18" x14ac:dyDescent="0.25">
      <c r="B814">
        <v>2438</v>
      </c>
      <c r="C814" t="str">
        <f>[7]A!$D1054</f>
        <v>DELIERS BALTHAZAR</v>
      </c>
      <c r="D814" t="str">
        <f>[7]A!$F1054</f>
        <v>CLUB CYCLISTE D'ISBERGUES MOLINGHEM</v>
      </c>
      <c r="E814" t="str">
        <f>[7]A!$J1054</f>
        <v>06297102212</v>
      </c>
      <c r="F814">
        <v>3</v>
      </c>
      <c r="G814" t="str">
        <f>VLOOKUP(C814,[7]A!$D$2:$H$1235,5,FALSE)</f>
        <v>Adulte Masculin 20/29 ans</v>
      </c>
      <c r="N814" s="14">
        <f>VLOOKUP(C814,Bilan!$B$4:$D$1469,3,FALSE)</f>
        <v>2438</v>
      </c>
      <c r="O814" s="14">
        <f t="shared" si="53"/>
        <v>0</v>
      </c>
      <c r="P814" s="50" t="e">
        <f>VLOOKUP(C814,Adultes!$C$2:$O$806,13,FALSE)</f>
        <v>#N/A</v>
      </c>
      <c r="Q814" s="14">
        <f t="shared" si="52"/>
        <v>3</v>
      </c>
      <c r="R814" t="e">
        <f>VLOOKUP(C814,Adultes!$C$2:$P$806,14,FALSE)</f>
        <v>#N/A</v>
      </c>
    </row>
    <row r="815" spans="2:18" x14ac:dyDescent="0.25">
      <c r="B815">
        <v>2379</v>
      </c>
      <c r="C815" t="str">
        <f>[7]A!$D1061</f>
        <v>DUBOIS GUILLAUME</v>
      </c>
      <c r="D815" t="str">
        <f>[7]A!$F1061</f>
        <v>BAPAUME CLUB CYCLISTE</v>
      </c>
      <c r="E815" t="str">
        <f>[7]A!$J1061</f>
        <v>06297103889</v>
      </c>
      <c r="F815">
        <v>3</v>
      </c>
      <c r="G815" t="str">
        <f>VLOOKUP(C815,[7]A!$D$2:$H$1235,5,FALSE)</f>
        <v>Adulte Masculin 40/49 ans</v>
      </c>
      <c r="N815" s="14" t="str">
        <f>VLOOKUP(C815,Bilan!$B$4:$D$1469,3,FALSE)</f>
        <v xml:space="preserve"> </v>
      </c>
      <c r="O815" s="14">
        <f t="shared" si="53"/>
        <v>0</v>
      </c>
      <c r="P815" s="50" t="e">
        <f>VLOOKUP(C815,Adultes!$C$2:$O$806,13,FALSE)</f>
        <v>#N/A</v>
      </c>
      <c r="Q815" s="14">
        <f t="shared" si="52"/>
        <v>3</v>
      </c>
      <c r="R815" t="e">
        <f>VLOOKUP(C815,Adultes!$C$2:$P$806,14,FALSE)</f>
        <v>#N/A</v>
      </c>
    </row>
    <row r="816" spans="2:18" x14ac:dyDescent="0.25">
      <c r="B816">
        <v>2367</v>
      </c>
      <c r="C816" t="str">
        <f>[7]A!$D1066</f>
        <v>DUPAS KEVIN</v>
      </c>
      <c r="D816" t="str">
        <f>[7]A!$F1066</f>
        <v>ST POL SUR TERNOISE VELO CLUB ST POLOIS</v>
      </c>
      <c r="E816" t="str">
        <f>[7]A!$J1066</f>
        <v>06297094960</v>
      </c>
      <c r="F816">
        <v>3</v>
      </c>
      <c r="G816" t="str">
        <f>VLOOKUP(C816,[7]A!$D$2:$H$1235,5,FALSE)</f>
        <v>Adulte Masculin 20/29 ans</v>
      </c>
      <c r="N816" s="14">
        <f>VLOOKUP(C816,Bilan!$B$4:$D$1469,3,FALSE)</f>
        <v>2367</v>
      </c>
      <c r="O816" s="14">
        <f t="shared" si="53"/>
        <v>0</v>
      </c>
      <c r="P816" s="50" t="e">
        <f>VLOOKUP(C816,Adultes!$C$2:$O$806,13,FALSE)</f>
        <v>#N/A</v>
      </c>
      <c r="Q816" s="14">
        <f t="shared" si="52"/>
        <v>3</v>
      </c>
      <c r="R816" t="e">
        <f>VLOOKUP(C816,Adultes!$C$2:$P$806,14,FALSE)</f>
        <v>#N/A</v>
      </c>
    </row>
    <row r="817" spans="1:18" x14ac:dyDescent="0.25">
      <c r="B817" t="e">
        <v>#N/A</v>
      </c>
      <c r="C817" t="str">
        <f>[7]A!$D1077</f>
        <v>GAWRONSKI MICHEL</v>
      </c>
      <c r="D817" t="str">
        <f>[7]A!$F1077</f>
        <v>AUXI LE CHATEAU VELOCE CLUB AUXILOIS</v>
      </c>
      <c r="E817" t="str">
        <f>[7]A!$J1077</f>
        <v>06260031129</v>
      </c>
      <c r="F817">
        <v>3</v>
      </c>
      <c r="G817" t="str">
        <f>VLOOKUP(C817,[7]A!$D$2:$H$1235,5,FALSE)</f>
        <v>Adulte Masculin 50/59 ans</v>
      </c>
      <c r="N817" s="14" t="e">
        <f>VLOOKUP(C817,Bilan!$B$4:$D$1469,3,FALSE)</f>
        <v>#N/A</v>
      </c>
      <c r="O817" s="14">
        <f t="shared" ref="O817:O826" si="54">A817</f>
        <v>0</v>
      </c>
      <c r="P817" s="50" t="e">
        <f>VLOOKUP(C817,Adultes!$C$2:$O$806,13,FALSE)</f>
        <v>#N/A</v>
      </c>
      <c r="Q817" s="14">
        <f t="shared" si="52"/>
        <v>3</v>
      </c>
      <c r="R817" t="e">
        <f>VLOOKUP(C817,Adultes!$C$2:$P$806,14,FALSE)</f>
        <v>#N/A</v>
      </c>
    </row>
    <row r="818" spans="1:18" x14ac:dyDescent="0.25">
      <c r="B818" t="e">
        <v>#N/A</v>
      </c>
      <c r="C818" t="str">
        <f>[7]A!$D1079</f>
        <v>GILBERT MATHIS</v>
      </c>
      <c r="D818" t="str">
        <f>[7]A!$F1079</f>
        <v>AUXI LE CHATEAU VELOCE CLUB AUXILOIS</v>
      </c>
      <c r="E818" t="str">
        <f>[7]A!$J1079</f>
        <v>06297102214</v>
      </c>
      <c r="F818">
        <v>3</v>
      </c>
      <c r="G818" t="str">
        <f>VLOOKUP(C818,[7]A!$D$2:$H$1235,5,FALSE)</f>
        <v>Adulte Masculin 17/19 ans</v>
      </c>
      <c r="N818" s="14" t="e">
        <f>VLOOKUP(C818,Bilan!$B$4:$D$1469,3,FALSE)</f>
        <v>#N/A</v>
      </c>
      <c r="O818" s="14">
        <f t="shared" si="54"/>
        <v>0</v>
      </c>
      <c r="P818" s="50" t="e">
        <f>VLOOKUP(C818,Adultes!$C$2:$O$806,13,FALSE)</f>
        <v>#N/A</v>
      </c>
      <c r="Q818" s="14">
        <f t="shared" si="52"/>
        <v>3</v>
      </c>
      <c r="R818" t="e">
        <f>VLOOKUP(C818,Adultes!$C$2:$P$806,14,FALSE)</f>
        <v>#N/A</v>
      </c>
    </row>
    <row r="819" spans="1:18" x14ac:dyDescent="0.25">
      <c r="B819" t="e">
        <v>#N/A</v>
      </c>
      <c r="C819" t="str">
        <f>[7]A!$D1102</f>
        <v>LEGRAS JEAN RAOUL</v>
      </c>
      <c r="D819" t="str">
        <f>[7]A!$F1102</f>
        <v>MANQUEVILLE LILLERS CLUB CYCLISTE</v>
      </c>
      <c r="E819" t="str">
        <f>[7]A!$J1102</f>
        <v>06297103595</v>
      </c>
      <c r="F819">
        <v>3</v>
      </c>
      <c r="G819" t="str">
        <f>VLOOKUP(C819,[7]A!$D$2:$H$1235,5,FALSE)</f>
        <v>Adulte Masculin 50/59 ans</v>
      </c>
      <c r="N819" s="14">
        <f>VLOOKUP(C819,Bilan!$B$4:$D$1469,3,FALSE)</f>
        <v>2333</v>
      </c>
      <c r="O819" s="14">
        <f t="shared" si="54"/>
        <v>0</v>
      </c>
      <c r="P819" s="50" t="e">
        <f>VLOOKUP(C819,Adultes!$C$2:$O$806,13,FALSE)</f>
        <v>#N/A</v>
      </c>
      <c r="Q819" s="14">
        <f t="shared" si="52"/>
        <v>3</v>
      </c>
      <c r="R819" t="e">
        <f>VLOOKUP(C819,Adultes!$C$2:$P$806,14,FALSE)</f>
        <v>#N/A</v>
      </c>
    </row>
    <row r="820" spans="1:18" x14ac:dyDescent="0.25">
      <c r="B820" t="e">
        <v>#N/A</v>
      </c>
      <c r="C820" t="str">
        <f>[7]A!$D1108</f>
        <v>LHERNAULD VICTOR</v>
      </c>
      <c r="D820" t="str">
        <f>[7]A!$F1108</f>
        <v>LOOS EN GOHELLE VELO CLUB LOOSSOIS</v>
      </c>
      <c r="E820" t="str">
        <f>[7]A!$J1108</f>
        <v>06297106071</v>
      </c>
      <c r="F820">
        <v>3</v>
      </c>
      <c r="G820" t="str">
        <f>VLOOKUP(C820,[7]A!$D$2:$H$1235,5,FALSE)</f>
        <v>Adulte Masculin 17/19 ans</v>
      </c>
      <c r="N820" s="14" t="e">
        <f>VLOOKUP(C820,Bilan!$B$4:$D$1469,3,FALSE)</f>
        <v>#N/A</v>
      </c>
      <c r="O820" s="14">
        <f t="shared" si="54"/>
        <v>0</v>
      </c>
      <c r="P820" s="50" t="e">
        <f>VLOOKUP(C820,Adultes!$C$2:$O$806,13,FALSE)</f>
        <v>#N/A</v>
      </c>
      <c r="Q820" s="14">
        <f t="shared" si="52"/>
        <v>3</v>
      </c>
      <c r="R820" t="e">
        <f>VLOOKUP(C820,Adultes!$C$2:$P$806,14,FALSE)</f>
        <v>#N/A</v>
      </c>
    </row>
    <row r="821" spans="1:18" x14ac:dyDescent="0.25">
      <c r="B821" t="e">
        <v>#N/A</v>
      </c>
      <c r="C821" t="str">
        <f>[7]A!$D1114</f>
        <v>MORTREUX JEROME</v>
      </c>
      <c r="D821" t="str">
        <f>[7]A!$F1114</f>
        <v>CLUB CYCLISTE D'ISBERGUES MOLINGHEM</v>
      </c>
      <c r="E821" t="str">
        <f>[7]A!$J1114</f>
        <v>06260035615</v>
      </c>
      <c r="F821">
        <v>3</v>
      </c>
      <c r="G821" t="str">
        <f>VLOOKUP(C821,[7]A!$D$2:$H$1235,5,FALSE)</f>
        <v>Adulte Masculin 40/49 ans</v>
      </c>
      <c r="N821" s="14" t="e">
        <f>VLOOKUP(C821,Bilan!$B$4:$D$1469,3,FALSE)</f>
        <v>#N/A</v>
      </c>
      <c r="O821" s="14">
        <f t="shared" si="54"/>
        <v>0</v>
      </c>
      <c r="P821" s="50" t="e">
        <f>VLOOKUP(C821,Adultes!$C$2:$O$806,13,FALSE)</f>
        <v>#N/A</v>
      </c>
      <c r="Q821" s="14">
        <f t="shared" si="52"/>
        <v>3</v>
      </c>
      <c r="R821" t="e">
        <f>VLOOKUP(C821,Adultes!$C$2:$P$806,14,FALSE)</f>
        <v>#N/A</v>
      </c>
    </row>
    <row r="822" spans="1:18" x14ac:dyDescent="0.25">
      <c r="B822" t="e">
        <v>#N/A</v>
      </c>
      <c r="C822" t="str">
        <f>[7]A!$D1126</f>
        <v>RICOUART MARC ANTOINE</v>
      </c>
      <c r="D822" t="str">
        <f>[7]A!$F1126</f>
        <v>FLEURBAIX TEAM SHARK VTT</v>
      </c>
      <c r="E822" t="str">
        <f>[7]A!$J1126</f>
        <v>06297103931</v>
      </c>
      <c r="F822">
        <v>3</v>
      </c>
      <c r="G822" t="str">
        <f>VLOOKUP(C822,[7]A!$D$2:$H$1235,5,FALSE)</f>
        <v>Adulte Masculin 30/39 ans</v>
      </c>
      <c r="N822" s="14">
        <f>VLOOKUP(C822,Bilan!$B$4:$D$1469,3,FALSE)</f>
        <v>4357</v>
      </c>
      <c r="O822" s="14">
        <f t="shared" si="54"/>
        <v>0</v>
      </c>
      <c r="P822" s="50" t="e">
        <f>VLOOKUP(C822,Adultes!$C$2:$O$806,13,FALSE)</f>
        <v>#N/A</v>
      </c>
      <c r="Q822" s="14">
        <f t="shared" si="52"/>
        <v>3</v>
      </c>
      <c r="R822" t="e">
        <f>VLOOKUP(C822,Adultes!$C$2:$P$806,14,FALSE)</f>
        <v>#N/A</v>
      </c>
    </row>
    <row r="823" spans="1:18" x14ac:dyDescent="0.25">
      <c r="B823">
        <v>2328</v>
      </c>
      <c r="C823" t="str">
        <f>[7]A!$D1130</f>
        <v>ROTA YOHANN</v>
      </c>
      <c r="D823" t="str">
        <f>[7]A!$F1130</f>
        <v>MANQUEVILLE LILLERS CLUB CYCLISTE</v>
      </c>
      <c r="E823" t="str">
        <f>[7]A!$J1130</f>
        <v>06297083854</v>
      </c>
      <c r="F823">
        <v>3</v>
      </c>
      <c r="G823" t="str">
        <f>VLOOKUP(C823,[7]A!$D$2:$H$1235,5,FALSE)</f>
        <v>Adulte Masculin 30/39 ans</v>
      </c>
      <c r="N823" s="14">
        <f>VLOOKUP(C823,Bilan!$B$4:$D$1469,3,FALSE)</f>
        <v>2328</v>
      </c>
      <c r="O823" s="14">
        <f t="shared" si="54"/>
        <v>0</v>
      </c>
      <c r="P823" s="50" t="e">
        <f>VLOOKUP(C823,Adultes!$C$2:$O$806,13,FALSE)</f>
        <v>#N/A</v>
      </c>
      <c r="Q823" s="14">
        <f t="shared" si="52"/>
        <v>3</v>
      </c>
      <c r="R823" t="e">
        <f>VLOOKUP(C823,Adultes!$C$2:$P$806,14,FALSE)</f>
        <v>#N/A</v>
      </c>
    </row>
    <row r="824" spans="1:18" x14ac:dyDescent="0.25">
      <c r="B824" t="e">
        <v>#N/A</v>
      </c>
      <c r="C824" t="str">
        <f>[7]A!$D1136</f>
        <v>TAHON SIMON</v>
      </c>
      <c r="D824" t="str">
        <f>[7]A!$F1136</f>
        <v>AGNY AMICALE LAIQUE</v>
      </c>
      <c r="E824" t="str">
        <f>[7]A!$J1136</f>
        <v>06297085464</v>
      </c>
      <c r="F824">
        <v>3</v>
      </c>
      <c r="G824" t="str">
        <f>VLOOKUP(C824,[7]A!$D$2:$H$1235,5,FALSE)</f>
        <v>Adulte Masculin 20/29 ans</v>
      </c>
      <c r="N824" s="14">
        <f>VLOOKUP(C824,Bilan!$B$4:$D$1469,3,FALSE)</f>
        <v>4383</v>
      </c>
      <c r="O824" s="14">
        <f t="shared" si="54"/>
        <v>0</v>
      </c>
      <c r="P824" s="50" t="e">
        <f>VLOOKUP(C824,Adultes!$C$2:$O$806,13,FALSE)</f>
        <v>#N/A</v>
      </c>
      <c r="Q824" s="14">
        <f t="shared" si="52"/>
        <v>3</v>
      </c>
      <c r="R824" t="e">
        <f>VLOOKUP(C824,Adultes!$C$2:$P$806,14,FALSE)</f>
        <v>#N/A</v>
      </c>
    </row>
    <row r="825" spans="1:18" x14ac:dyDescent="0.25">
      <c r="B825" t="e">
        <v>#N/A</v>
      </c>
      <c r="C825" t="str">
        <f>[7]A!$D1143</f>
        <v>VANDENTORREN MAXIME</v>
      </c>
      <c r="D825" t="str">
        <f>[7]A!$F1143</f>
        <v>ST POL SUR TERNOISE VELO CLUB ST POLOIS</v>
      </c>
      <c r="E825" t="str">
        <f>[7]A!$J1143</f>
        <v>06297098692</v>
      </c>
      <c r="F825">
        <v>3</v>
      </c>
      <c r="G825" t="str">
        <f>VLOOKUP(C825,[7]A!$D$2:$H$1235,5,FALSE)</f>
        <v>Adulte Masculin 20/29 ans</v>
      </c>
      <c r="N825" s="14" t="e">
        <f>VLOOKUP(C825,Bilan!$B$4:$D$1469,3,FALSE)</f>
        <v>#N/A</v>
      </c>
      <c r="O825" s="14">
        <f t="shared" si="54"/>
        <v>0</v>
      </c>
      <c r="P825" s="50" t="e">
        <f>VLOOKUP(C825,Adultes!$C$2:$O$806,13,FALSE)</f>
        <v>#N/A</v>
      </c>
      <c r="Q825" s="14">
        <f t="shared" si="52"/>
        <v>3</v>
      </c>
      <c r="R825" t="e">
        <f>VLOOKUP(C825,Adultes!$C$2:$P$806,14,FALSE)</f>
        <v>#N/A</v>
      </c>
    </row>
    <row r="826" spans="1:18" x14ac:dyDescent="0.25">
      <c r="B826" t="e">
        <v>#N/A</v>
      </c>
      <c r="C826" t="str">
        <f>[7]A!$D1147</f>
        <v>VERVELLE JOSE</v>
      </c>
      <c r="D826" t="str">
        <f>[7]A!$F1147</f>
        <v>AUXI LE CHATEAU VELOCE CLUB AUXILOIS</v>
      </c>
      <c r="E826" t="str">
        <f>[7]A!$J1147</f>
        <v>06297068113</v>
      </c>
      <c r="F826">
        <v>3</v>
      </c>
      <c r="G826" t="str">
        <f>VLOOKUP(C826,[7]A!$D$2:$H$1235,5,FALSE)</f>
        <v>Adulte Masculin 50/59 ans</v>
      </c>
      <c r="N826" s="14" t="e">
        <f>VLOOKUP(C826,Bilan!$B$4:$D$1469,3,FALSE)</f>
        <v>#N/A</v>
      </c>
      <c r="O826" s="14">
        <f t="shared" si="54"/>
        <v>0</v>
      </c>
      <c r="P826" s="50" t="e">
        <f>VLOOKUP(C826,Adultes!$C$2:$O$806,13,FALSE)</f>
        <v>#N/A</v>
      </c>
      <c r="Q826" s="14">
        <f t="shared" si="52"/>
        <v>3</v>
      </c>
      <c r="R826" t="e">
        <f>VLOOKUP(C826,Adultes!$C$2:$P$806,14,FALSE)</f>
        <v>#N/A</v>
      </c>
    </row>
    <row r="827" spans="1:18" x14ac:dyDescent="0.25">
      <c r="B827">
        <v>144342</v>
      </c>
      <c r="C827" t="str">
        <f>[7]A!$D795</f>
        <v>PLANQUE OLIVIER</v>
      </c>
      <c r="D827" t="str">
        <f>[7]A!$F795</f>
        <v>VELO CLUB ARMENTIERES</v>
      </c>
      <c r="E827" t="str">
        <f>[7]A!$J795</f>
        <v>05965164034</v>
      </c>
      <c r="F827" t="s">
        <v>352</v>
      </c>
      <c r="G827" t="str">
        <f>VLOOKUP(C827,[7]A!$D$2:$H$1235,5,FALSE)</f>
        <v>Adulte Masculin 60 ans et plus</v>
      </c>
      <c r="N827" s="14">
        <f>VLOOKUP(C827,Bilan!$B$4:$D$1469,3,FALSE)</f>
        <v>144342</v>
      </c>
      <c r="O827" s="14">
        <f t="shared" ref="O827:O851" si="55">A827</f>
        <v>0</v>
      </c>
      <c r="P827" s="50">
        <f>VLOOKUP(C827,Adultes!$C$2:$O$806,13,FALSE)</f>
        <v>685</v>
      </c>
      <c r="Q827" s="14" t="str">
        <f t="shared" si="52"/>
        <v>4-A</v>
      </c>
      <c r="R827" t="str">
        <f>VLOOKUP(C827,Adultes!$C$2:$P$806,14,FALSE)</f>
        <v>3</v>
      </c>
    </row>
    <row r="828" spans="1:18" x14ac:dyDescent="0.25">
      <c r="B828">
        <v>144367</v>
      </c>
      <c r="C828" t="str">
        <f>[7]A!$D497</f>
        <v>GUENARD LUDOVIC</v>
      </c>
      <c r="D828" t="str">
        <f>[7]A!$F497</f>
        <v>CYCLO CLUB ORCHIES</v>
      </c>
      <c r="E828" t="str">
        <f>[7]A!$J497</f>
        <v>05999022728</v>
      </c>
      <c r="F828" t="s">
        <v>352</v>
      </c>
      <c r="G828" t="str">
        <f>VLOOKUP(C828,[7]A!$D$2:$H$1235,5,FALSE)</f>
        <v>Adulte Masculin 40/49 ans</v>
      </c>
      <c r="N828" s="14">
        <f>VLOOKUP(C828,Bilan!$B$4:$D$1469,3,FALSE)</f>
        <v>144367</v>
      </c>
      <c r="O828" s="14">
        <f t="shared" si="55"/>
        <v>0</v>
      </c>
      <c r="P828" s="50">
        <f>VLOOKUP(C828,Adultes!$C$2:$O$806,13,FALSE)</f>
        <v>697</v>
      </c>
      <c r="Q828" s="14" t="str">
        <f t="shared" si="52"/>
        <v>4-A</v>
      </c>
      <c r="R828">
        <f>VLOOKUP(C828,Adultes!$C$2:$P$806,14,FALSE)</f>
        <v>3</v>
      </c>
    </row>
    <row r="829" spans="1:18" x14ac:dyDescent="0.25">
      <c r="A829" s="48">
        <v>1002</v>
      </c>
      <c r="B829">
        <v>144308</v>
      </c>
      <c r="C829" t="str">
        <f>[7]A!$D55</f>
        <v>BERNIER BRUNO</v>
      </c>
      <c r="D829" t="str">
        <f>[7]A!$F55</f>
        <v>U.C. CAPELLOISE FOURMIES</v>
      </c>
      <c r="E829" t="str">
        <f>[7]A!$J55</f>
        <v>05999068625</v>
      </c>
      <c r="F829" t="s">
        <v>352</v>
      </c>
      <c r="G829" t="str">
        <f>VLOOKUP(C829,[7]A!$D$2:$H$1235,5,FALSE)</f>
        <v>Adulte Masculin 50/59 ans</v>
      </c>
      <c r="J829" s="67">
        <v>1</v>
      </c>
      <c r="N829" s="14">
        <f>VLOOKUP(C829,Bilan!$B$4:$D$1469,3,FALSE)</f>
        <v>144308</v>
      </c>
      <c r="O829" s="14">
        <f t="shared" si="55"/>
        <v>1002</v>
      </c>
      <c r="P829" s="50">
        <f>VLOOKUP(C829,Adultes!$C$2:$O$806,13,FALSE)</f>
        <v>1002</v>
      </c>
      <c r="Q829" s="14" t="str">
        <f t="shared" si="52"/>
        <v>4-A</v>
      </c>
      <c r="R829" t="str">
        <f>VLOOKUP(C829,Adultes!$C$2:$P$806,14,FALSE)</f>
        <v>4-A</v>
      </c>
    </row>
    <row r="830" spans="1:18" x14ac:dyDescent="0.25">
      <c r="A830" s="48">
        <v>1003</v>
      </c>
      <c r="B830">
        <v>144262</v>
      </c>
      <c r="C830" t="str">
        <f>[7]A!$D285</f>
        <v>DELORGE FREDERIC</v>
      </c>
      <c r="D830" t="str">
        <f>[7]A!$F285</f>
        <v>UNION SPORTIVE VALENCIENNES MARLY</v>
      </c>
      <c r="E830" t="str">
        <f>[7]A!$J285</f>
        <v>05999085640</v>
      </c>
      <c r="F830" t="s">
        <v>352</v>
      </c>
      <c r="G830" t="str">
        <f>VLOOKUP(C830,[7]A!$D$2:$H$1235,5,FALSE)</f>
        <v>Adulte Masculin 40/49 ans</v>
      </c>
      <c r="J830" s="67">
        <v>1</v>
      </c>
      <c r="N830" s="14">
        <f>VLOOKUP(C830,Bilan!$B$4:$D$1469,3,FALSE)</f>
        <v>144262</v>
      </c>
      <c r="O830" s="14">
        <f t="shared" si="55"/>
        <v>1003</v>
      </c>
      <c r="P830" s="50">
        <f>VLOOKUP(C830,Adultes!$C$2:$O$806,13,FALSE)</f>
        <v>1003</v>
      </c>
      <c r="Q830" s="14" t="str">
        <f t="shared" si="52"/>
        <v>4-A</v>
      </c>
      <c r="R830" t="str">
        <f>VLOOKUP(C830,Adultes!$C$2:$P$806,14,FALSE)</f>
        <v>4-A</v>
      </c>
    </row>
    <row r="831" spans="1:18" x14ac:dyDescent="0.25">
      <c r="A831" s="48">
        <v>1004</v>
      </c>
      <c r="B831">
        <v>2922</v>
      </c>
      <c r="C831" t="str">
        <f>[7]A!$D349</f>
        <v>DINGREVILLE JEAN-JACQUES</v>
      </c>
      <c r="D831" t="str">
        <f>[7]A!$F349</f>
        <v>UNION SPORTIVE SAINT ANDRE</v>
      </c>
      <c r="E831" t="str">
        <f>[7]A!$J349</f>
        <v>05996216952</v>
      </c>
      <c r="F831" t="s">
        <v>352</v>
      </c>
      <c r="G831" t="str">
        <f>VLOOKUP(C831,[7]A!$D$2:$H$1235,5,FALSE)</f>
        <v>Adulte Masculin 60 ans et plus</v>
      </c>
      <c r="N831" s="14">
        <f>VLOOKUP(C831,Bilan!$B$4:$D$1469,3,FALSE)</f>
        <v>2922</v>
      </c>
      <c r="O831" s="14">
        <f t="shared" si="55"/>
        <v>1004</v>
      </c>
      <c r="P831" s="50">
        <f>VLOOKUP(C831,Adultes!$C$2:$O$806,13,FALSE)</f>
        <v>1004</v>
      </c>
      <c r="Q831" s="14" t="str">
        <f t="shared" si="52"/>
        <v>4-A</v>
      </c>
      <c r="R831" t="str">
        <f>VLOOKUP(C831,Adultes!$C$2:$P$806,14,FALSE)</f>
        <v>4-B</v>
      </c>
    </row>
    <row r="832" spans="1:18" x14ac:dyDescent="0.25">
      <c r="A832" s="48">
        <v>1005</v>
      </c>
      <c r="B832">
        <v>144441</v>
      </c>
      <c r="C832" t="str">
        <f>[7]A!$D351</f>
        <v>DOCHNIAK DOROTHEE</v>
      </c>
      <c r="D832" t="str">
        <f>[7]A!$F351</f>
        <v>HAVELUY CYCLO CLUB</v>
      </c>
      <c r="E832" t="str">
        <f>[7]A!$J351</f>
        <v>05999017015</v>
      </c>
      <c r="F832" t="s">
        <v>352</v>
      </c>
      <c r="G832" t="str">
        <f>VLOOKUP(C832,[7]A!$D$2:$H$1235,5,FALSE)</f>
        <v>Adulte Féminin 40 ans et plus</v>
      </c>
      <c r="N832" s="14">
        <f>VLOOKUP(C832,Bilan!$B$4:$D$1469,3,FALSE)</f>
        <v>144441</v>
      </c>
      <c r="O832" s="14">
        <f t="shared" si="55"/>
        <v>1005</v>
      </c>
      <c r="P832" s="50">
        <f>VLOOKUP(C832,Adultes!$C$2:$O$806,13,FALSE)</f>
        <v>1005</v>
      </c>
      <c r="Q832" s="14" t="str">
        <f t="shared" si="52"/>
        <v>4-A</v>
      </c>
      <c r="R832" t="str">
        <f>VLOOKUP(C832,Adultes!$C$2:$P$806,14,FALSE)</f>
        <v>4-A</v>
      </c>
    </row>
    <row r="833" spans="1:18" x14ac:dyDescent="0.25">
      <c r="A833" s="48">
        <v>1006</v>
      </c>
      <c r="B833">
        <v>1324</v>
      </c>
      <c r="C833" t="str">
        <f>[7]A!$D95</f>
        <v>BOULET FREDERICK</v>
      </c>
      <c r="D833" t="str">
        <f>[7]A!$F95</f>
        <v>CYCLO CLUB WAVRIN</v>
      </c>
      <c r="E833" t="str">
        <f>[7]A!$J95</f>
        <v>05999089245</v>
      </c>
      <c r="F833" t="s">
        <v>352</v>
      </c>
      <c r="G833" t="str">
        <f>VLOOKUP(C833,[7]A!$D$2:$H$1235,5,FALSE)</f>
        <v>Adulte Masculin 40/49 ans</v>
      </c>
      <c r="J833" s="67">
        <v>1</v>
      </c>
      <c r="N833" s="14">
        <f>VLOOKUP(C833,Bilan!$B$4:$D$1469,3,FALSE)</f>
        <v>1324</v>
      </c>
      <c r="O833" s="14">
        <f t="shared" si="55"/>
        <v>1006</v>
      </c>
      <c r="P833" s="50">
        <f>VLOOKUP(C833,Adultes!$C$2:$O$806,13,FALSE)</f>
        <v>1006</v>
      </c>
      <c r="Q833" s="14" t="str">
        <f t="shared" si="52"/>
        <v>4-A</v>
      </c>
      <c r="R833" t="str">
        <f>VLOOKUP(C833,Adultes!$C$2:$P$806,14,FALSE)</f>
        <v>4-A</v>
      </c>
    </row>
    <row r="834" spans="1:18" x14ac:dyDescent="0.25">
      <c r="A834" s="48">
        <v>1007</v>
      </c>
      <c r="B834">
        <v>144266</v>
      </c>
      <c r="C834" t="str">
        <f>[7]A!$D876</f>
        <v>SCREVE BRUNO</v>
      </c>
      <c r="D834" t="str">
        <f>[7]A!$F876</f>
        <v>UNION VELOCIPEDIQUE FOURMISIENNE</v>
      </c>
      <c r="E834" t="str">
        <f>[7]A!$J876</f>
        <v>05996224012</v>
      </c>
      <c r="F834" t="s">
        <v>352</v>
      </c>
      <c r="G834" t="str">
        <f>VLOOKUP(C834,[7]A!$D$2:$H$1235,5,FALSE)</f>
        <v>Adulte Masculin 60 ans et plus</v>
      </c>
      <c r="J834" s="67">
        <v>1</v>
      </c>
      <c r="N834" s="14">
        <f>VLOOKUP(C834,Bilan!$B$4:$D$1469,3,FALSE)</f>
        <v>144266</v>
      </c>
      <c r="O834" s="14">
        <f t="shared" si="55"/>
        <v>1007</v>
      </c>
      <c r="P834" s="50">
        <f>VLOOKUP(C834,Adultes!$C$2:$O$806,13,FALSE)</f>
        <v>1007</v>
      </c>
      <c r="Q834" s="14" t="str">
        <f t="shared" si="52"/>
        <v>4-A</v>
      </c>
      <c r="R834" t="str">
        <f>VLOOKUP(C834,Adultes!$C$2:$P$806,14,FALSE)</f>
        <v>4-A</v>
      </c>
    </row>
    <row r="835" spans="1:18" x14ac:dyDescent="0.25">
      <c r="A835" s="48">
        <v>1008</v>
      </c>
      <c r="B835">
        <v>2203</v>
      </c>
      <c r="C835" t="str">
        <f>[7]A!$D456</f>
        <v>GAVERIAUX. CHRISTIAN</v>
      </c>
      <c r="D835" t="str">
        <f>[7]A!$F456</f>
        <v>HAVELUY CYCLO CLUB</v>
      </c>
      <c r="E835" t="str">
        <f>[7]A!$J456</f>
        <v>05966529331</v>
      </c>
      <c r="F835" t="s">
        <v>352</v>
      </c>
      <c r="G835" t="str">
        <f>VLOOKUP(C835,[7]A!$D$2:$H$1235,5,FALSE)</f>
        <v>Adulte Masculin 60 ans et plus</v>
      </c>
      <c r="J835" s="67">
        <v>1</v>
      </c>
      <c r="N835" s="14">
        <f>VLOOKUP(C835,Bilan!$B$4:$D$1469,3,FALSE)</f>
        <v>2203</v>
      </c>
      <c r="O835" s="14">
        <f t="shared" si="55"/>
        <v>1008</v>
      </c>
      <c r="P835" s="50">
        <f>VLOOKUP(C835,Adultes!$C$2:$O$806,13,FALSE)</f>
        <v>1008</v>
      </c>
      <c r="Q835" s="14" t="str">
        <f t="shared" ref="Q835:Q898" si="56">F835</f>
        <v>4-A</v>
      </c>
      <c r="R835" t="str">
        <f>VLOOKUP(C835,Adultes!$C$2:$P$806,14,FALSE)</f>
        <v>4-A</v>
      </c>
    </row>
    <row r="836" spans="1:18" x14ac:dyDescent="0.25">
      <c r="A836" s="48">
        <v>1009</v>
      </c>
      <c r="B836">
        <v>2175</v>
      </c>
      <c r="C836" t="str">
        <f>[7]A!$D599</f>
        <v>LECCI ITALO</v>
      </c>
      <c r="D836" t="str">
        <f>[7]A!$F599</f>
        <v>HAVELUY CYCLO CLUB</v>
      </c>
      <c r="E836" t="str">
        <f>[7]A!$J599</f>
        <v>05966529328</v>
      </c>
      <c r="F836" t="s">
        <v>1078</v>
      </c>
      <c r="G836" t="str">
        <f>VLOOKUP(C836,[7]A!$D$2:$H$1235,5,FALSE)</f>
        <v>Adulte Masculin 60 ans et plus</v>
      </c>
      <c r="N836" s="14">
        <f>VLOOKUP(C836,Bilan!$B$4:$D$1469,3,FALSE)</f>
        <v>2175</v>
      </c>
      <c r="O836" s="14">
        <f t="shared" si="55"/>
        <v>1009</v>
      </c>
      <c r="P836" s="50">
        <f>VLOOKUP(C836,Adultes!$C$2:$O$806,13,FALSE)</f>
        <v>1009</v>
      </c>
      <c r="Q836" s="14" t="str">
        <f t="shared" si="56"/>
        <v>4-B</v>
      </c>
      <c r="R836" t="str">
        <f>VLOOKUP(C836,Adultes!$C$2:$P$806,14,FALSE)</f>
        <v>4-A</v>
      </c>
    </row>
    <row r="837" spans="1:18" x14ac:dyDescent="0.25">
      <c r="A837" s="48">
        <v>1010</v>
      </c>
      <c r="B837">
        <v>2159</v>
      </c>
      <c r="C837" t="str">
        <f>[7]A!$D761</f>
        <v>NEVEU FRANCK</v>
      </c>
      <c r="D837" t="str">
        <f>[7]A!$F761</f>
        <v>HAVELUY CYCLO CLUB</v>
      </c>
      <c r="E837" t="str">
        <f>[7]A!$J761</f>
        <v>05996224037</v>
      </c>
      <c r="F837" t="s">
        <v>352</v>
      </c>
      <c r="G837" t="str">
        <f>VLOOKUP(C837,[7]A!$D$2:$H$1235,5,FALSE)</f>
        <v>Adulte Masculin 40/49 ans</v>
      </c>
      <c r="N837" s="14">
        <f>VLOOKUP(C837,Bilan!$B$4:$D$1469,3,FALSE)</f>
        <v>2159</v>
      </c>
      <c r="O837" s="14">
        <f t="shared" si="55"/>
        <v>1010</v>
      </c>
      <c r="P837" s="50">
        <f>VLOOKUP(C837,Adultes!$C$2:$O$806,13,FALSE)</f>
        <v>1010</v>
      </c>
      <c r="Q837" s="14" t="str">
        <f t="shared" si="56"/>
        <v>4-A</v>
      </c>
      <c r="R837" t="str">
        <f>VLOOKUP(C837,Adultes!$C$2:$P$806,14,FALSE)</f>
        <v>4-A</v>
      </c>
    </row>
    <row r="838" spans="1:18" x14ac:dyDescent="0.25">
      <c r="A838" s="48">
        <v>1011</v>
      </c>
      <c r="B838">
        <v>2182</v>
      </c>
      <c r="C838" t="str">
        <f>[7]A!$D875</f>
        <v>SCHODZINSKI BERTRAND</v>
      </c>
      <c r="D838" t="str">
        <f>[7]A!$F875</f>
        <v>HAVELUY CYCLO CLUB</v>
      </c>
      <c r="E838" t="str">
        <f>[7]A!$J875</f>
        <v>05994063062</v>
      </c>
      <c r="F838" t="s">
        <v>352</v>
      </c>
      <c r="G838" t="str">
        <f>VLOOKUP(C838,[7]A!$D$2:$H$1235,5,FALSE)</f>
        <v>Adulte Masculin 50/59 ans</v>
      </c>
      <c r="N838" s="14">
        <f>VLOOKUP(C838,Bilan!$B$4:$D$1469,3,FALSE)</f>
        <v>2182</v>
      </c>
      <c r="O838" s="14">
        <f t="shared" si="55"/>
        <v>1011</v>
      </c>
      <c r="P838" s="50">
        <f>VLOOKUP(C838,Adultes!$C$2:$O$806,13,FALSE)</f>
        <v>1011</v>
      </c>
      <c r="Q838" s="14" t="str">
        <f t="shared" si="56"/>
        <v>4-A</v>
      </c>
      <c r="R838" t="str">
        <f>VLOOKUP(C838,Adultes!$C$2:$P$806,14,FALSE)</f>
        <v>4-A</v>
      </c>
    </row>
    <row r="839" spans="1:18" x14ac:dyDescent="0.25">
      <c r="A839" s="48">
        <v>1012</v>
      </c>
      <c r="B839">
        <v>2178</v>
      </c>
      <c r="C839" t="str">
        <f>[7]A!$D938</f>
        <v>VALLETTE NICOLAS</v>
      </c>
      <c r="D839" t="str">
        <f>[7]A!$F938</f>
        <v>HAVELUY CYCLO CLUB</v>
      </c>
      <c r="E839" t="str">
        <f>[7]A!$J938</f>
        <v>05999066736</v>
      </c>
      <c r="F839" t="s">
        <v>352</v>
      </c>
      <c r="G839" t="str">
        <f>VLOOKUP(C839,[7]A!$D$2:$H$1235,5,FALSE)</f>
        <v>Adulte Masculin 30/39 ans</v>
      </c>
      <c r="N839" s="14">
        <f>VLOOKUP(C839,Bilan!$B$4:$D$1469,3,FALSE)</f>
        <v>2178</v>
      </c>
      <c r="O839" s="14">
        <f t="shared" si="55"/>
        <v>1012</v>
      </c>
      <c r="P839" s="50">
        <f>VLOOKUP(C839,Adultes!$C$2:$O$806,13,FALSE)</f>
        <v>1012</v>
      </c>
      <c r="Q839" s="14" t="str">
        <f t="shared" si="56"/>
        <v>4-A</v>
      </c>
      <c r="R839" t="str">
        <f>VLOOKUP(C839,Adultes!$C$2:$P$806,14,FALSE)</f>
        <v>4-A</v>
      </c>
    </row>
    <row r="840" spans="1:18" x14ac:dyDescent="0.25">
      <c r="A840" s="48">
        <v>1013</v>
      </c>
      <c r="B840">
        <v>2198</v>
      </c>
      <c r="C840" t="str">
        <f>[7]A!$D512</f>
        <v>HAVREZ JEAN MARIE</v>
      </c>
      <c r="D840" t="str">
        <f>[7]A!$F512</f>
        <v>TEAM LINK AND RIDE HERIN</v>
      </c>
      <c r="E840" t="str">
        <f>[7]A!$J512</f>
        <v>05996215976</v>
      </c>
      <c r="F840" t="s">
        <v>1078</v>
      </c>
      <c r="G840" t="str">
        <f>VLOOKUP(C840,[7]A!$D$2:$H$1235,5,FALSE)</f>
        <v>Adulte Masculin 60 ans et plus</v>
      </c>
      <c r="J840" s="67">
        <v>1</v>
      </c>
      <c r="N840" s="14">
        <f>VLOOKUP(C840,Bilan!$B$4:$D$1469,3,FALSE)</f>
        <v>2198</v>
      </c>
      <c r="O840" s="14">
        <f t="shared" si="55"/>
        <v>1013</v>
      </c>
      <c r="P840" s="50">
        <f>VLOOKUP(C840,Adultes!$C$2:$O$806,13,FALSE)</f>
        <v>1013</v>
      </c>
      <c r="Q840" s="14" t="str">
        <f t="shared" si="56"/>
        <v>4-B</v>
      </c>
      <c r="R840" t="str">
        <f>VLOOKUP(C840,Adultes!$C$2:$P$806,14,FALSE)</f>
        <v>4-A</v>
      </c>
    </row>
    <row r="841" spans="1:18" x14ac:dyDescent="0.25">
      <c r="A841" s="48">
        <v>1014</v>
      </c>
      <c r="B841">
        <v>1257</v>
      </c>
      <c r="C841" t="str">
        <f>[7]A!$D1089</f>
        <v>KOLODZIEJCZAK CHRISTIAN</v>
      </c>
      <c r="D841" t="str">
        <f>[7]A!$F1089</f>
        <v>LEFOREST CYCLO CLUB</v>
      </c>
      <c r="E841" t="str">
        <f>[7]A!$J1089</f>
        <v>06259125452</v>
      </c>
      <c r="F841" t="s">
        <v>1078</v>
      </c>
      <c r="G841" t="str">
        <f>VLOOKUP(C841,[7]A!$D$2:$H$1235,5,FALSE)</f>
        <v>Adulte Masculin 60 ans et plus</v>
      </c>
      <c r="N841" s="14">
        <f>VLOOKUP(C841,Bilan!$B$4:$D$1469,3,FALSE)</f>
        <v>1257</v>
      </c>
      <c r="O841" s="14">
        <f t="shared" si="55"/>
        <v>1014</v>
      </c>
      <c r="P841" s="50">
        <f>VLOOKUP(C841,Adultes!$C$2:$O$806,13,FALSE)</f>
        <v>1014</v>
      </c>
      <c r="Q841" s="14" t="str">
        <f t="shared" si="56"/>
        <v>4-B</v>
      </c>
      <c r="R841" t="str">
        <f>VLOOKUP(C841,Adultes!$C$2:$P$806,14,FALSE)</f>
        <v>4-B</v>
      </c>
    </row>
    <row r="842" spans="1:18" x14ac:dyDescent="0.25">
      <c r="A842" s="48">
        <v>1015</v>
      </c>
      <c r="B842">
        <v>2185</v>
      </c>
      <c r="C842" t="str">
        <f>[7]A!$D993</f>
        <v>VICQUELIN ALAIN</v>
      </c>
      <c r="D842" t="str">
        <f>[7]A!$F993</f>
        <v>UNION SPORTIVE SAINT ANDRE</v>
      </c>
      <c r="E842" t="str">
        <f>[7]A!$J993</f>
        <v>05953098075</v>
      </c>
      <c r="F842" t="s">
        <v>1078</v>
      </c>
      <c r="G842" t="str">
        <f>VLOOKUP(C842,[7]A!$D$2:$H$1235,5,FALSE)</f>
        <v>Adulte Masculin 60 ans et plus</v>
      </c>
      <c r="J842" s="67">
        <v>1</v>
      </c>
      <c r="N842" s="14">
        <f>VLOOKUP(C842,Bilan!$B$4:$D$1469,3,FALSE)</f>
        <v>2185</v>
      </c>
      <c r="O842" s="14">
        <f t="shared" si="55"/>
        <v>1015</v>
      </c>
      <c r="P842" s="50">
        <f>VLOOKUP(C842,Adultes!$C$2:$O$806,13,FALSE)</f>
        <v>1015</v>
      </c>
      <c r="Q842" s="14" t="str">
        <f t="shared" si="56"/>
        <v>4-B</v>
      </c>
      <c r="R842" t="str">
        <f>VLOOKUP(C842,Adultes!$C$2:$P$806,14,FALSE)</f>
        <v>4-B</v>
      </c>
    </row>
    <row r="843" spans="1:18" x14ac:dyDescent="0.25">
      <c r="A843" s="48">
        <v>1016</v>
      </c>
      <c r="B843">
        <v>144512</v>
      </c>
      <c r="C843" t="str">
        <f>[7]A!$D978</f>
        <v>VASSEUR MATTHIEU</v>
      </c>
      <c r="D843" t="str">
        <f>[7]A!$F978</f>
        <v>ETOILE CYCLISTE TOURCOING</v>
      </c>
      <c r="E843" t="str">
        <f>[7]A!$J978</f>
        <v>05999084879</v>
      </c>
      <c r="F843" t="s">
        <v>352</v>
      </c>
      <c r="G843" t="str">
        <f>VLOOKUP(C843,[7]A!$D$2:$H$1235,5,FALSE)</f>
        <v>Adulte Masculin 30/39 ans</v>
      </c>
      <c r="N843" s="14">
        <f>VLOOKUP(C843,Bilan!$B$4:$D$1469,3,FALSE)</f>
        <v>144512</v>
      </c>
      <c r="O843" s="14">
        <f t="shared" si="55"/>
        <v>1016</v>
      </c>
      <c r="P843" s="50">
        <f>VLOOKUP(C843,Adultes!$C$2:$O$806,13,FALSE)</f>
        <v>1016</v>
      </c>
      <c r="Q843" s="14" t="str">
        <f t="shared" si="56"/>
        <v>4-A</v>
      </c>
      <c r="R843" t="str">
        <f>VLOOKUP(C843,Adultes!$C$2:$P$806,14,FALSE)</f>
        <v>4-A</v>
      </c>
    </row>
    <row r="844" spans="1:18" x14ac:dyDescent="0.25">
      <c r="A844" s="48">
        <v>1017</v>
      </c>
      <c r="B844">
        <v>144574</v>
      </c>
      <c r="C844" t="str">
        <f>[7]A!$D860</f>
        <v>RUSSO ANTONIO</v>
      </c>
      <c r="D844" t="str">
        <f>[7]A!$F860</f>
        <v>VELO CLUB ARMENTIERES</v>
      </c>
      <c r="E844" t="str">
        <f>[7]A!$J860</f>
        <v>05999025847</v>
      </c>
      <c r="F844" t="s">
        <v>352</v>
      </c>
      <c r="G844" t="str">
        <f>VLOOKUP(C844,[7]A!$D$2:$H$1235,5,FALSE)</f>
        <v>Adulte Masculin 60 ans et plus</v>
      </c>
      <c r="J844" s="67">
        <v>1</v>
      </c>
      <c r="N844" s="14">
        <f>VLOOKUP(C844,Bilan!$B$4:$D$1469,3,FALSE)</f>
        <v>144574</v>
      </c>
      <c r="O844" s="14">
        <f t="shared" si="55"/>
        <v>1017</v>
      </c>
      <c r="P844" s="50">
        <f>VLOOKUP(C844,Adultes!$C$2:$O$806,13,FALSE)</f>
        <v>1017</v>
      </c>
      <c r="Q844" s="14" t="str">
        <f t="shared" si="56"/>
        <v>4-A</v>
      </c>
      <c r="R844" t="str">
        <f>VLOOKUP(C844,Adultes!$C$2:$P$806,14,FALSE)</f>
        <v>4-A</v>
      </c>
    </row>
    <row r="845" spans="1:18" x14ac:dyDescent="0.25">
      <c r="A845" s="48">
        <v>1020</v>
      </c>
      <c r="B845">
        <v>2221</v>
      </c>
      <c r="C845" t="str">
        <f>[7]A!$D286</f>
        <v>DELOT CHRISTIAN</v>
      </c>
      <c r="D845" t="str">
        <f>[7]A!$F286</f>
        <v>TEAM BIKE PRESEAU</v>
      </c>
      <c r="E845" t="str">
        <f>[7]A!$J286</f>
        <v>05996218227</v>
      </c>
      <c r="F845" t="s">
        <v>352</v>
      </c>
      <c r="G845" t="str">
        <f>VLOOKUP(C845,[7]A!$D$2:$H$1235,5,FALSE)</f>
        <v>Adulte Masculin 60 ans et plus</v>
      </c>
      <c r="J845" s="67">
        <v>1</v>
      </c>
      <c r="N845" s="14">
        <f>VLOOKUP(C845,Bilan!$B$4:$D$1469,3,FALSE)</f>
        <v>2221</v>
      </c>
      <c r="O845" s="14">
        <f t="shared" si="55"/>
        <v>1020</v>
      </c>
      <c r="P845" s="50">
        <f>VLOOKUP(C845,Adultes!$C$2:$O$806,13,FALSE)</f>
        <v>1020</v>
      </c>
      <c r="Q845" s="14" t="str">
        <f t="shared" si="56"/>
        <v>4-A</v>
      </c>
      <c r="R845" t="str">
        <f>VLOOKUP(C845,Adultes!$C$2:$P$806,14,FALSE)</f>
        <v>4-A</v>
      </c>
    </row>
    <row r="846" spans="1:18" x14ac:dyDescent="0.25">
      <c r="A846" s="48">
        <v>1021</v>
      </c>
      <c r="B846">
        <v>1314</v>
      </c>
      <c r="C846" t="str">
        <f>[7]A!$D324</f>
        <v>DESAILLY JEAN-LUC</v>
      </c>
      <c r="D846" t="str">
        <f>[7]A!$F324</f>
        <v>CYCLO CLUB WAVRIN</v>
      </c>
      <c r="E846" t="str">
        <f>[7]A!$J324</f>
        <v>05994042372</v>
      </c>
      <c r="F846" t="s">
        <v>352</v>
      </c>
      <c r="G846" t="str">
        <f>VLOOKUP(C846,[7]A!$D$2:$H$1235,5,FALSE)</f>
        <v>Adulte Masculin 50/59 ans</v>
      </c>
      <c r="N846" s="14">
        <f>VLOOKUP(C846,Bilan!$B$4:$D$1469,3,FALSE)</f>
        <v>1314</v>
      </c>
      <c r="O846" s="14">
        <f t="shared" si="55"/>
        <v>1021</v>
      </c>
      <c r="P846" s="50">
        <f>VLOOKUP(C846,Adultes!$C$2:$O$806,13,FALSE)</f>
        <v>1021</v>
      </c>
      <c r="Q846" s="14" t="str">
        <f t="shared" si="56"/>
        <v>4-A</v>
      </c>
      <c r="R846" t="str">
        <f>VLOOKUP(C846,Adultes!$C$2:$P$806,14,FALSE)</f>
        <v>4-A</v>
      </c>
    </row>
    <row r="847" spans="1:18" x14ac:dyDescent="0.25">
      <c r="A847" s="48">
        <v>1022</v>
      </c>
      <c r="B847">
        <v>1259</v>
      </c>
      <c r="C847" t="str">
        <f>[7]A!$D459</f>
        <v>GENCE MICHEL</v>
      </c>
      <c r="D847" t="str">
        <f>[7]A!$F459</f>
        <v>TEAM B.B.L. HERGNIES</v>
      </c>
      <c r="E847" t="str">
        <f>[7]A!$J459</f>
        <v>05999030402</v>
      </c>
      <c r="F847" t="s">
        <v>352</v>
      </c>
      <c r="G847" t="str">
        <f>VLOOKUP(C847,[7]A!$D$2:$H$1235,5,FALSE)</f>
        <v>Adulte Masculin 40/49 ans</v>
      </c>
      <c r="N847" s="14">
        <f>VLOOKUP(C847,Bilan!$B$4:$D$1469,3,FALSE)</f>
        <v>1259</v>
      </c>
      <c r="O847" s="14">
        <f t="shared" si="55"/>
        <v>1022</v>
      </c>
      <c r="P847" s="50">
        <f>VLOOKUP(C847,Adultes!$C$2:$O$806,13,FALSE)</f>
        <v>1022</v>
      </c>
      <c r="Q847" s="14" t="str">
        <f t="shared" si="56"/>
        <v>4-A</v>
      </c>
      <c r="R847" t="str">
        <f>VLOOKUP(C847,Adultes!$C$2:$P$806,14,FALSE)</f>
        <v>4-A</v>
      </c>
    </row>
    <row r="848" spans="1:18" x14ac:dyDescent="0.25">
      <c r="A848" s="48">
        <v>1023</v>
      </c>
      <c r="B848">
        <v>2191</v>
      </c>
      <c r="C848" t="str">
        <f>[7]A!$D340</f>
        <v>DHOTE MICHEL</v>
      </c>
      <c r="D848" t="str">
        <f>[7]A!$F340</f>
        <v>FREE BIKING FAMILY ST AMAND LES EAUX</v>
      </c>
      <c r="E848" t="str">
        <f>[7]A!$J340</f>
        <v>05996219250</v>
      </c>
      <c r="F848" t="s">
        <v>352</v>
      </c>
      <c r="G848" t="str">
        <f>VLOOKUP(C848,[7]A!$D$2:$H$1235,5,FALSE)</f>
        <v>Adulte Masculin 50/59 ans</v>
      </c>
      <c r="N848" s="14">
        <f>VLOOKUP(C848,Bilan!$B$4:$D$1469,3,FALSE)</f>
        <v>2191</v>
      </c>
      <c r="O848" s="14">
        <f t="shared" si="55"/>
        <v>1023</v>
      </c>
      <c r="P848" s="50">
        <f>VLOOKUP(C848,Adultes!$C$2:$O$806,13,FALSE)</f>
        <v>1023</v>
      </c>
      <c r="Q848" s="14" t="str">
        <f t="shared" si="56"/>
        <v>4-A</v>
      </c>
      <c r="R848" t="str">
        <f>VLOOKUP(C848,Adultes!$C$2:$P$806,14,FALSE)</f>
        <v>4-A</v>
      </c>
    </row>
    <row r="849" spans="1:18" x14ac:dyDescent="0.25">
      <c r="A849" s="48">
        <v>1024</v>
      </c>
      <c r="B849">
        <v>1296</v>
      </c>
      <c r="C849" t="str">
        <f>[7]A!$D478</f>
        <v>GOSTIAU GABRIEL</v>
      </c>
      <c r="D849" t="str">
        <f>[7]A!$F478</f>
        <v>VELO CLUB DE L'ESCAUT ANZIN</v>
      </c>
      <c r="E849" t="str">
        <f>[7]A!$J478</f>
        <v>05999083110</v>
      </c>
      <c r="F849" t="s">
        <v>352</v>
      </c>
      <c r="G849" t="str">
        <f>VLOOKUP(C849,[7]A!$D$2:$H$1235,5,FALSE)</f>
        <v>Adulte Masculin 40/49 ans</v>
      </c>
      <c r="J849" s="67">
        <v>1</v>
      </c>
      <c r="N849" s="14">
        <f>VLOOKUP(C849,Bilan!$B$4:$D$1469,3,FALSE)</f>
        <v>1296</v>
      </c>
      <c r="O849" s="14">
        <f t="shared" si="55"/>
        <v>1024</v>
      </c>
      <c r="P849" s="50">
        <f>VLOOKUP(C849,Adultes!$C$2:$O$806,13,FALSE)</f>
        <v>1024</v>
      </c>
      <c r="Q849" s="14" t="str">
        <f t="shared" si="56"/>
        <v>4-A</v>
      </c>
      <c r="R849" t="str">
        <f>VLOOKUP(C849,Adultes!$C$2:$P$806,14,FALSE)</f>
        <v>4-A</v>
      </c>
    </row>
    <row r="850" spans="1:18" x14ac:dyDescent="0.25">
      <c r="A850" s="48">
        <v>1025</v>
      </c>
      <c r="B850">
        <v>1267</v>
      </c>
      <c r="C850" t="str">
        <f>[7]A!$D572</f>
        <v>LADEN PATRICE</v>
      </c>
      <c r="D850" t="str">
        <f>[7]A!$F572</f>
        <v>UNION CYCLISTE WATTIGNIES</v>
      </c>
      <c r="E850" t="str">
        <f>[7]A!$J572</f>
        <v>05963119621</v>
      </c>
      <c r="F850" t="s">
        <v>352</v>
      </c>
      <c r="G850" t="str">
        <f>VLOOKUP(C850,[7]A!$D$2:$H$1235,5,FALSE)</f>
        <v>Adulte Masculin 60 ans et plus</v>
      </c>
      <c r="N850" s="14">
        <f>VLOOKUP(C850,Bilan!$B$4:$D$1469,3,FALSE)</f>
        <v>1267</v>
      </c>
      <c r="O850" s="14">
        <f t="shared" si="55"/>
        <v>1025</v>
      </c>
      <c r="P850" s="50">
        <f>VLOOKUP(C850,Adultes!$C$2:$O$806,13,FALSE)</f>
        <v>1025</v>
      </c>
      <c r="Q850" s="14" t="str">
        <f t="shared" si="56"/>
        <v>4-A</v>
      </c>
      <c r="R850" t="str">
        <f>VLOOKUP(C850,Adultes!$C$2:$P$806,14,FALSE)</f>
        <v>4-A</v>
      </c>
    </row>
    <row r="851" spans="1:18" x14ac:dyDescent="0.25">
      <c r="A851" s="48">
        <v>1026</v>
      </c>
      <c r="B851">
        <v>144256</v>
      </c>
      <c r="C851" t="str">
        <f>[7]A!$D919</f>
        <v>TONDELIER DIDIER</v>
      </c>
      <c r="D851" t="str">
        <f>[7]A!$F919</f>
        <v>CYCLO CLUB WAVRIN</v>
      </c>
      <c r="E851" t="str">
        <f>[7]A!$J919</f>
        <v>05996215516</v>
      </c>
      <c r="F851" t="s">
        <v>352</v>
      </c>
      <c r="G851" t="str">
        <f>VLOOKUP(C851,[7]A!$D$2:$H$1235,5,FALSE)</f>
        <v>Adulte Masculin 60 ans et plus</v>
      </c>
      <c r="J851" s="67">
        <v>1</v>
      </c>
      <c r="N851" s="14">
        <f>VLOOKUP(C851,Bilan!$B$4:$D$1469,3,FALSE)</f>
        <v>144256</v>
      </c>
      <c r="O851" s="14">
        <f t="shared" si="55"/>
        <v>1026</v>
      </c>
      <c r="P851" s="50">
        <f>VLOOKUP(C851,Adultes!$C$2:$O$806,13,FALSE)</f>
        <v>1026</v>
      </c>
      <c r="Q851" s="14" t="str">
        <f t="shared" si="56"/>
        <v>4-A</v>
      </c>
      <c r="R851" t="str">
        <f>VLOOKUP(C851,Adultes!$C$2:$P$806,14,FALSE)</f>
        <v>4-A</v>
      </c>
    </row>
    <row r="852" spans="1:18" x14ac:dyDescent="0.25">
      <c r="A852" s="48">
        <v>1027</v>
      </c>
      <c r="B852">
        <v>1281</v>
      </c>
      <c r="C852" t="str">
        <f>[7]A!$D852</f>
        <v>ROLLAND PASCAL</v>
      </c>
      <c r="D852" t="str">
        <f>[7]A!$F852</f>
        <v>TEAM BOUSIES</v>
      </c>
      <c r="E852" t="str">
        <f>[7]A!$J852</f>
        <v>05999017503</v>
      </c>
      <c r="F852" t="s">
        <v>352</v>
      </c>
      <c r="G852" t="str">
        <f>VLOOKUP(C852,[7]A!$D$2:$H$1235,5,FALSE)</f>
        <v>Adulte Masculin 50/59 ans</v>
      </c>
      <c r="N852" s="14">
        <f>VLOOKUP(C852,Bilan!$B$4:$D$1469,3,FALSE)</f>
        <v>1281</v>
      </c>
      <c r="O852" s="14">
        <f t="shared" ref="O852:O885" si="57">A852</f>
        <v>1027</v>
      </c>
      <c r="P852" s="50">
        <f>VLOOKUP(C852,Adultes!$C$2:$O$806,13,FALSE)</f>
        <v>1027</v>
      </c>
      <c r="Q852" s="14" t="str">
        <f t="shared" si="56"/>
        <v>4-A</v>
      </c>
      <c r="R852" t="str">
        <f>VLOOKUP(C852,Adultes!$C$2:$P$806,14,FALSE)</f>
        <v>4-A</v>
      </c>
    </row>
    <row r="853" spans="1:18" x14ac:dyDescent="0.25">
      <c r="A853" s="48">
        <v>1028</v>
      </c>
      <c r="B853">
        <v>144477</v>
      </c>
      <c r="C853" t="str">
        <f>[7]A!$D577</f>
        <v>LAHONTA JEAN-PASCAL</v>
      </c>
      <c r="D853" t="str">
        <f>[7]A!$F577</f>
        <v>UNION SPORTIVE VALENCIENNES MARLY</v>
      </c>
      <c r="E853" t="str">
        <f>[7]A!$J577</f>
        <v>05999110309</v>
      </c>
      <c r="F853" t="s">
        <v>352</v>
      </c>
      <c r="G853" t="str">
        <f>VLOOKUP(C853,[7]A!$D$2:$H$1235,5,FALSE)</f>
        <v>Adulte Masculin 60 ans et plus</v>
      </c>
      <c r="N853" s="14">
        <f>VLOOKUP(C853,Bilan!$B$4:$D$1469,3,FALSE)</f>
        <v>144477</v>
      </c>
      <c r="O853" s="14">
        <f t="shared" si="57"/>
        <v>1028</v>
      </c>
      <c r="P853" s="50">
        <f>VLOOKUP(C853,Adultes!$C$2:$O$806,13,FALSE)</f>
        <v>1028</v>
      </c>
      <c r="Q853" s="14" t="str">
        <f t="shared" si="56"/>
        <v>4-A</v>
      </c>
      <c r="R853" t="str">
        <f>VLOOKUP(C853,Adultes!$C$2:$P$806,14,FALSE)</f>
        <v>4-A</v>
      </c>
    </row>
    <row r="854" spans="1:18" x14ac:dyDescent="0.25">
      <c r="A854" s="48">
        <v>1029</v>
      </c>
      <c r="B854">
        <v>1266</v>
      </c>
      <c r="C854" t="str">
        <f>[7]A!$D869</f>
        <v>SAUDEMONT HERVE</v>
      </c>
      <c r="D854" t="str">
        <f>[7]A!$F869</f>
        <v>SAULZOIR MONTRECOURT CYCLING CLUB</v>
      </c>
      <c r="E854" t="str">
        <f>[7]A!$J869</f>
        <v>05996225885</v>
      </c>
      <c r="F854" t="s">
        <v>352</v>
      </c>
      <c r="G854" t="str">
        <f>VLOOKUP(C854,[7]A!$D$2:$H$1235,5,FALSE)</f>
        <v>Adulte Masculin 40/49 ans</v>
      </c>
      <c r="J854" s="67">
        <v>1</v>
      </c>
      <c r="N854" s="14">
        <f>VLOOKUP(C854,Bilan!$B$4:$D$1469,3,FALSE)</f>
        <v>1266</v>
      </c>
      <c r="O854" s="14">
        <f>A854</f>
        <v>1029</v>
      </c>
      <c r="P854" s="50" t="e">
        <f>VLOOKUP(C854,Adultes!$C$2:$O$806,13,FALSE)</f>
        <v>#N/A</v>
      </c>
      <c r="Q854" s="14" t="str">
        <f t="shared" si="56"/>
        <v>4-A</v>
      </c>
      <c r="R854" t="e">
        <f>VLOOKUP(C854,Adultes!$C$2:$P$806,14,FALSE)</f>
        <v>#N/A</v>
      </c>
    </row>
    <row r="855" spans="1:18" x14ac:dyDescent="0.25">
      <c r="A855" s="48">
        <v>1030</v>
      </c>
      <c r="B855">
        <v>1299</v>
      </c>
      <c r="C855" t="str">
        <f>[7]A!$D221</f>
        <v>CREPEL ALAIN</v>
      </c>
      <c r="D855" t="str">
        <f>[7]A!$F221</f>
        <v>UNION SPORTIVE VALENCIENNES MARLY</v>
      </c>
      <c r="E855" t="str">
        <f>[7]A!$J221</f>
        <v>05994058137</v>
      </c>
      <c r="F855" t="s">
        <v>1078</v>
      </c>
      <c r="G855" t="str">
        <f>VLOOKUP(C855,[7]A!$D$2:$H$1235,5,FALSE)</f>
        <v>Adulte Masculin 60 ans et plus</v>
      </c>
      <c r="N855" s="14" t="str">
        <f>VLOOKUP(C855,Bilan!$B$4:$D$1469,3,FALSE)</f>
        <v xml:space="preserve"> </v>
      </c>
      <c r="O855" s="14">
        <f t="shared" si="57"/>
        <v>1030</v>
      </c>
      <c r="P855" s="50">
        <f>VLOOKUP(C855,Adultes!$C$2:$O$806,13,FALSE)</f>
        <v>1030</v>
      </c>
      <c r="Q855" s="14" t="str">
        <f t="shared" si="56"/>
        <v>4-B</v>
      </c>
      <c r="R855" t="str">
        <f>VLOOKUP(C855,Adultes!$C$2:$P$806,14,FALSE)</f>
        <v>4-B</v>
      </c>
    </row>
    <row r="856" spans="1:18" x14ac:dyDescent="0.25">
      <c r="A856" s="48">
        <v>1031</v>
      </c>
      <c r="B856">
        <v>3107</v>
      </c>
      <c r="C856" t="str">
        <f>[7]A!$D289</f>
        <v>DELOT LAETITIA</v>
      </c>
      <c r="D856" t="str">
        <f>[7]A!$F289</f>
        <v>TEAM BIKE PRESEAU</v>
      </c>
      <c r="E856" t="str">
        <f>[7]A!$J289</f>
        <v>05999023387</v>
      </c>
      <c r="F856" t="s">
        <v>352</v>
      </c>
      <c r="G856" t="str">
        <f>VLOOKUP(C856,[7]A!$D$2:$H$1235,5,FALSE)</f>
        <v>Adulte Féminin 40 ans et plus</v>
      </c>
      <c r="N856" s="14">
        <f>VLOOKUP(C856,Bilan!$B$4:$D$1469,3,FALSE)</f>
        <v>3107</v>
      </c>
      <c r="O856" s="14">
        <f t="shared" si="57"/>
        <v>1031</v>
      </c>
      <c r="P856" s="50">
        <f>VLOOKUP(C856,Adultes!$C$2:$O$806,13,FALSE)</f>
        <v>1031</v>
      </c>
      <c r="Q856" s="14" t="str">
        <f t="shared" si="56"/>
        <v>4-A</v>
      </c>
      <c r="R856" t="str">
        <f>VLOOKUP(C856,Adultes!$C$2:$P$806,14,FALSE)</f>
        <v>4-A</v>
      </c>
    </row>
    <row r="857" spans="1:18" x14ac:dyDescent="0.25">
      <c r="A857" s="48">
        <v>1032</v>
      </c>
      <c r="B857">
        <v>144260</v>
      </c>
      <c r="C857" t="str">
        <f>[7]A!$D249</f>
        <v>DEBRABANT DIDIER</v>
      </c>
      <c r="D857" t="str">
        <f>[7]A!$F249</f>
        <v>TEAM BOUSIES</v>
      </c>
      <c r="E857" t="str">
        <f>[7]A!$J249</f>
        <v>05996217368</v>
      </c>
      <c r="F857" t="s">
        <v>352</v>
      </c>
      <c r="G857" t="str">
        <f>VLOOKUP(C857,[7]A!$D$2:$H$1235,5,FALSE)</f>
        <v>Adulte Masculin 60 ans et plus</v>
      </c>
      <c r="J857" s="67">
        <v>1</v>
      </c>
      <c r="N857" s="14">
        <f>VLOOKUP(C857,Bilan!$B$4:$D$1469,3,FALSE)</f>
        <v>144260</v>
      </c>
      <c r="O857" s="14">
        <f t="shared" si="57"/>
        <v>1032</v>
      </c>
      <c r="P857" s="50">
        <f>VLOOKUP(C857,Adultes!$C$2:$O$806,13,FALSE)</f>
        <v>1032</v>
      </c>
      <c r="Q857" s="14" t="str">
        <f t="shared" si="56"/>
        <v>4-A</v>
      </c>
      <c r="R857" t="str">
        <f>VLOOKUP(C857,Adultes!$C$2:$P$806,14,FALSE)</f>
        <v>4-A</v>
      </c>
    </row>
    <row r="858" spans="1:18" x14ac:dyDescent="0.25">
      <c r="A858" s="48">
        <v>1033</v>
      </c>
      <c r="B858">
        <v>144288</v>
      </c>
      <c r="C858" t="str">
        <f>[7]A!$D433</f>
        <v>FOULON ANDRE</v>
      </c>
      <c r="D858" t="str">
        <f>[7]A!$F433</f>
        <v>TEAM DECOPUB PROVILLE</v>
      </c>
      <c r="E858" t="str">
        <f>[7]A!$J433</f>
        <v>05999084860</v>
      </c>
      <c r="F858" t="s">
        <v>352</v>
      </c>
      <c r="G858" t="str">
        <f>VLOOKUP(C858,[7]A!$D$2:$H$1235,5,FALSE)</f>
        <v>Adulte Masculin 60 ans et plus</v>
      </c>
      <c r="J858" s="67">
        <v>1</v>
      </c>
      <c r="N858" s="14">
        <f>VLOOKUP(C858,Bilan!$B$4:$D$1469,3,FALSE)</f>
        <v>144288</v>
      </c>
      <c r="O858" s="14">
        <f t="shared" si="57"/>
        <v>1033</v>
      </c>
      <c r="P858" s="50">
        <f>VLOOKUP(C858,Adultes!$C$2:$O$806,13,FALSE)</f>
        <v>1033</v>
      </c>
      <c r="Q858" s="14" t="str">
        <f t="shared" si="56"/>
        <v>4-A</v>
      </c>
      <c r="R858" t="str">
        <f>VLOOKUP(C858,Adultes!$C$2:$P$806,14,FALSE)</f>
        <v>4-A</v>
      </c>
    </row>
    <row r="859" spans="1:18" x14ac:dyDescent="0.25">
      <c r="A859" s="48">
        <v>1034</v>
      </c>
      <c r="B859">
        <v>2156</v>
      </c>
      <c r="C859" t="str">
        <f>[7]A!$D307</f>
        <v>DEMORY FRANCIS</v>
      </c>
      <c r="D859" t="str">
        <f>[7]A!$F307</f>
        <v>UNION SPORTIVE SAINT ANDRE</v>
      </c>
      <c r="E859" t="str">
        <f>[7]A!$J307</f>
        <v>05999124187</v>
      </c>
      <c r="F859" t="s">
        <v>352</v>
      </c>
      <c r="G859" t="str">
        <f>VLOOKUP(C859,[7]A!$D$2:$H$1235,5,FALSE)</f>
        <v>Adulte Masculin 50/59 ans</v>
      </c>
      <c r="J859" s="67">
        <v>1</v>
      </c>
      <c r="N859" s="14">
        <f>VLOOKUP(C859,Bilan!$B$4:$D$1469,3,FALSE)</f>
        <v>2156</v>
      </c>
      <c r="O859" s="14">
        <f t="shared" si="57"/>
        <v>1034</v>
      </c>
      <c r="P859" s="50">
        <f>VLOOKUP(C859,Adultes!$C$2:$O$806,13,FALSE)</f>
        <v>1034</v>
      </c>
      <c r="Q859" s="14" t="str">
        <f t="shared" si="56"/>
        <v>4-A</v>
      </c>
      <c r="R859" t="e">
        <f>VLOOKUP(C859,Adultes!$C$2:$P$806,14,FALSE)</f>
        <v>#N/A</v>
      </c>
    </row>
    <row r="860" spans="1:18" x14ac:dyDescent="0.25">
      <c r="A860" s="48">
        <v>1035</v>
      </c>
      <c r="B860">
        <v>144548</v>
      </c>
      <c r="C860" t="str">
        <f>[7]A!$D1057</f>
        <v>DELPLACE SYLVIAN</v>
      </c>
      <c r="D860" t="str">
        <f>[7]A!$F1057</f>
        <v>MANQUEVILLE LILLERS CLUB CYCLISTE</v>
      </c>
      <c r="E860" t="str">
        <f>[7]A!$J1057</f>
        <v>06204815846</v>
      </c>
      <c r="F860" t="s">
        <v>352</v>
      </c>
      <c r="G860" t="str">
        <f>VLOOKUP(C860,[7]A!$D$2:$H$1235,5,FALSE)</f>
        <v>Adulte Masculin 40/49 ans</v>
      </c>
      <c r="N860" s="14">
        <f>VLOOKUP(C860,Bilan!$B$4:$D$1469,3,FALSE)</f>
        <v>144548</v>
      </c>
      <c r="O860" s="14">
        <f t="shared" si="57"/>
        <v>1035</v>
      </c>
      <c r="P860" s="50">
        <f>VLOOKUP(C860,Adultes!$C$2:$O$806,13,FALSE)</f>
        <v>1035</v>
      </c>
      <c r="Q860" s="14" t="str">
        <f t="shared" si="56"/>
        <v>4-A</v>
      </c>
      <c r="R860" t="str">
        <f>VLOOKUP(C860,Adultes!$C$2:$P$806,14,FALSE)</f>
        <v>4-A</v>
      </c>
    </row>
    <row r="861" spans="1:18" x14ac:dyDescent="0.25">
      <c r="A861" s="48">
        <v>1036</v>
      </c>
      <c r="B861">
        <v>144419</v>
      </c>
      <c r="C861" t="str">
        <f>[7]A!$D348</f>
        <v>DIAS XAVIER</v>
      </c>
      <c r="D861" t="str">
        <f>[7]A!$F348</f>
        <v>NEW TEAM MAULDE</v>
      </c>
      <c r="E861" t="str">
        <f>[7]A!$J348</f>
        <v>05963119660</v>
      </c>
      <c r="F861" t="s">
        <v>352</v>
      </c>
      <c r="G861" t="str">
        <f>VLOOKUP(C861,[7]A!$D$2:$H$1235,5,FALSE)</f>
        <v>Adulte Masculin 50/59 ans</v>
      </c>
      <c r="N861" s="14">
        <f>VLOOKUP(C861,Bilan!$B$4:$D$1469,3,FALSE)</f>
        <v>144419</v>
      </c>
      <c r="O861" s="14">
        <f t="shared" si="57"/>
        <v>1036</v>
      </c>
      <c r="P861" s="50">
        <f>VLOOKUP(C861,Adultes!$C$2:$O$806,13,FALSE)</f>
        <v>1036</v>
      </c>
      <c r="Q861" s="14" t="str">
        <f t="shared" si="56"/>
        <v>4-A</v>
      </c>
      <c r="R861" t="str">
        <f>VLOOKUP(C861,Adultes!$C$2:$P$806,14,FALSE)</f>
        <v>4-A</v>
      </c>
    </row>
    <row r="862" spans="1:18" x14ac:dyDescent="0.25">
      <c r="A862" s="48">
        <v>1037</v>
      </c>
      <c r="B862">
        <v>1325</v>
      </c>
      <c r="C862" t="str">
        <f>[7]A!$D568</f>
        <v>LABRE FRANÇOIS</v>
      </c>
      <c r="D862" t="str">
        <f>[7]A!$F568</f>
        <v>ESPOIR CYCLISTE WAMBRECHIES MARQUETTE</v>
      </c>
      <c r="E862" t="str">
        <f>[7]A!$J568</f>
        <v>05996222753</v>
      </c>
      <c r="F862" t="s">
        <v>352</v>
      </c>
      <c r="G862" t="str">
        <f>VLOOKUP(C862,[7]A!$D$2:$H$1235,5,FALSE)</f>
        <v>Adulte Masculin 50/59 ans</v>
      </c>
      <c r="J862" s="67">
        <v>1</v>
      </c>
      <c r="N862" s="14">
        <f>VLOOKUP(C862,Bilan!$B$4:$D$1469,3,FALSE)</f>
        <v>1325</v>
      </c>
      <c r="O862" s="14">
        <f t="shared" si="57"/>
        <v>1037</v>
      </c>
      <c r="P862" s="50">
        <f>VLOOKUP(C862,Adultes!$C$2:$O$806,13,FALSE)</f>
        <v>1037</v>
      </c>
      <c r="Q862" s="14" t="str">
        <f t="shared" si="56"/>
        <v>4-A</v>
      </c>
      <c r="R862" t="str">
        <f>VLOOKUP(C862,Adultes!$C$2:$P$806,14,FALSE)</f>
        <v>4-A</v>
      </c>
    </row>
    <row r="863" spans="1:18" x14ac:dyDescent="0.25">
      <c r="A863" s="48">
        <v>1038</v>
      </c>
      <c r="B863">
        <v>1261</v>
      </c>
      <c r="C863" t="str">
        <f>[7]A!$D959</f>
        <v>VANDENDORPE JACKY</v>
      </c>
      <c r="D863" t="str">
        <f>[7]A!$F959</f>
        <v>UNION SPORTIVE SAINT ANDRE</v>
      </c>
      <c r="E863" t="str">
        <f>[7]A!$J959</f>
        <v>05999012083</v>
      </c>
      <c r="F863" t="s">
        <v>352</v>
      </c>
      <c r="G863" t="str">
        <f>VLOOKUP(C863,[7]A!$D$2:$H$1235,5,FALSE)</f>
        <v>Adulte Masculin 60 ans et plus</v>
      </c>
      <c r="J863" s="67">
        <v>1</v>
      </c>
      <c r="N863" s="14">
        <f>VLOOKUP(C863,Bilan!$B$4:$D$1469,3,FALSE)</f>
        <v>1261</v>
      </c>
      <c r="O863" s="14">
        <f t="shared" si="57"/>
        <v>1038</v>
      </c>
      <c r="P863" s="50">
        <f>VLOOKUP(C863,Adultes!$C$2:$O$806,13,FALSE)</f>
        <v>1038</v>
      </c>
      <c r="Q863" s="14" t="str">
        <f t="shared" si="56"/>
        <v>4-A</v>
      </c>
      <c r="R863" t="str">
        <f>VLOOKUP(C863,Adultes!$C$2:$P$806,14,FALSE)</f>
        <v>4-A</v>
      </c>
    </row>
    <row r="864" spans="1:18" x14ac:dyDescent="0.25">
      <c r="A864" s="48">
        <v>1039</v>
      </c>
      <c r="B864">
        <v>144592</v>
      </c>
      <c r="C864" t="str">
        <f>[7]A!$D1000</f>
        <v>WERION REMY</v>
      </c>
      <c r="D864" t="str">
        <f>[7]A!$F1000</f>
        <v>ETOILE CYCLISTE FEIGNIES</v>
      </c>
      <c r="E864" t="str">
        <f>[7]A!$J1000</f>
        <v>05994040043</v>
      </c>
      <c r="F864" t="s">
        <v>352</v>
      </c>
      <c r="G864" t="str">
        <f>VLOOKUP(C864,[7]A!$D$2:$H$1235,5,FALSE)</f>
        <v>Adulte Masculin 60 ans et plus</v>
      </c>
      <c r="N864" s="14">
        <f>VLOOKUP(C864,Bilan!$B$4:$D$1469,3,FALSE)</f>
        <v>144592</v>
      </c>
      <c r="O864" s="14">
        <f t="shared" si="57"/>
        <v>1039</v>
      </c>
      <c r="P864" s="50">
        <f>VLOOKUP(C864,Adultes!$C$2:$O$806,13,FALSE)</f>
        <v>1039</v>
      </c>
      <c r="Q864" s="14" t="str">
        <f t="shared" si="56"/>
        <v>4-A</v>
      </c>
      <c r="R864" t="str">
        <f>VLOOKUP(C864,Adultes!$C$2:$P$806,14,FALSE)</f>
        <v>4-A</v>
      </c>
    </row>
    <row r="865" spans="1:18" x14ac:dyDescent="0.25">
      <c r="A865" s="48">
        <v>1041</v>
      </c>
      <c r="B865">
        <v>1294</v>
      </c>
      <c r="C865" t="str">
        <f>[7]A!$D981</f>
        <v>VERBRUGGHE CHRISTOPHE</v>
      </c>
      <c r="D865" t="str">
        <f>[7]A!$F981</f>
        <v>VELO CLUB ARMENTIERES</v>
      </c>
      <c r="E865" t="str">
        <f>[7]A!$J981</f>
        <v>05994063158</v>
      </c>
      <c r="F865" t="s">
        <v>352</v>
      </c>
      <c r="G865" t="str">
        <f>VLOOKUP(C865,[7]A!$D$2:$H$1235,5,FALSE)</f>
        <v>Adulte Masculin 50/59 ans</v>
      </c>
      <c r="N865" s="14">
        <f>VLOOKUP(C865,Bilan!$B$4:$D$1469,3,FALSE)</f>
        <v>1294</v>
      </c>
      <c r="O865" s="14">
        <f t="shared" si="57"/>
        <v>1041</v>
      </c>
      <c r="P865" s="50">
        <f>VLOOKUP(C865,Adultes!$C$2:$O$806,13,FALSE)</f>
        <v>1041</v>
      </c>
      <c r="Q865" s="14" t="str">
        <f t="shared" si="56"/>
        <v>4-A</v>
      </c>
      <c r="R865" t="str">
        <f>VLOOKUP(C865,Adultes!$C$2:$P$806,14,FALSE)</f>
        <v>4-A</v>
      </c>
    </row>
    <row r="866" spans="1:18" x14ac:dyDescent="0.25">
      <c r="A866" s="48">
        <v>1042</v>
      </c>
      <c r="B866">
        <v>1276</v>
      </c>
      <c r="C866" t="str">
        <f>[7]A!$D88</f>
        <v>BOUCLY BENOIT</v>
      </c>
      <c r="D866" t="str">
        <f>[7]A!$F88</f>
        <v>VELO CLUB ARMENTIERES</v>
      </c>
      <c r="E866" t="str">
        <f>[7]A!$J88</f>
        <v>05999058057</v>
      </c>
      <c r="F866" t="s">
        <v>352</v>
      </c>
      <c r="G866" t="str">
        <f>VLOOKUP(C866,[7]A!$D$2:$H$1235,5,FALSE)</f>
        <v>Adulte Masculin 50/59 ans</v>
      </c>
      <c r="N866" s="14">
        <f>VLOOKUP(C866,Bilan!$B$4:$D$1469,3,FALSE)</f>
        <v>1276</v>
      </c>
      <c r="O866" s="14">
        <f t="shared" si="57"/>
        <v>1042</v>
      </c>
      <c r="P866" s="50">
        <f>VLOOKUP(C866,Adultes!$C$2:$O$806,13,FALSE)</f>
        <v>1042</v>
      </c>
      <c r="Q866" s="14" t="str">
        <f t="shared" si="56"/>
        <v>4-A</v>
      </c>
      <c r="R866" t="str">
        <f>VLOOKUP(C866,Adultes!$C$2:$P$806,14,FALSE)</f>
        <v>4-A</v>
      </c>
    </row>
    <row r="867" spans="1:18" x14ac:dyDescent="0.25">
      <c r="A867" s="48">
        <v>1043</v>
      </c>
      <c r="B867">
        <v>144534</v>
      </c>
      <c r="C867" t="str">
        <f>[7]A!$D624</f>
        <v>LEFEBVRE FRANCK</v>
      </c>
      <c r="D867" t="str">
        <f>[7]A!$F624</f>
        <v>SAULZOIR MONTRECOURT CYCLING CLUB</v>
      </c>
      <c r="E867" t="str">
        <f>[7]A!$J624</f>
        <v>05996223444</v>
      </c>
      <c r="F867" t="s">
        <v>352</v>
      </c>
      <c r="G867" t="str">
        <f>VLOOKUP(C867,[7]A!$D$2:$H$1235,5,FALSE)</f>
        <v>Adulte Masculin 50/59 ans</v>
      </c>
      <c r="J867" s="67">
        <v>1</v>
      </c>
      <c r="N867" s="14">
        <f>VLOOKUP(C867,Bilan!$B$4:$D$1469,3,FALSE)</f>
        <v>144534</v>
      </c>
      <c r="O867" s="14">
        <f t="shared" si="57"/>
        <v>1043</v>
      </c>
      <c r="P867" s="50">
        <f>VLOOKUP(C867,Adultes!$C$2:$O$806,13,FALSE)</f>
        <v>1043</v>
      </c>
      <c r="Q867" s="14" t="str">
        <f t="shared" si="56"/>
        <v>4-A</v>
      </c>
      <c r="R867" t="str">
        <f>VLOOKUP(C867,Adultes!$C$2:$P$806,14,FALSE)</f>
        <v>4-A</v>
      </c>
    </row>
    <row r="868" spans="1:18" x14ac:dyDescent="0.25">
      <c r="A868" s="48">
        <v>1045</v>
      </c>
      <c r="B868">
        <v>144480</v>
      </c>
      <c r="C868" t="str">
        <f>[7]A!$D866</f>
        <v>SAISON JEAN LUC</v>
      </c>
      <c r="D868" t="str">
        <f>[7]A!$F866</f>
        <v>UNION SPORTIVE SAINT ANDRE</v>
      </c>
      <c r="E868" t="str">
        <f>[7]A!$J866</f>
        <v>05999068875</v>
      </c>
      <c r="F868" t="s">
        <v>1078</v>
      </c>
      <c r="G868" t="str">
        <f>VLOOKUP(C868,[7]A!$D$2:$H$1235,5,FALSE)</f>
        <v>Adulte Masculin 60 ans et plus</v>
      </c>
      <c r="N868" s="14" t="str">
        <f>VLOOKUP(C868,Bilan!$B$4:$D$1469,3,FALSE)</f>
        <v xml:space="preserve"> </v>
      </c>
      <c r="O868" s="14">
        <f t="shared" si="57"/>
        <v>1045</v>
      </c>
      <c r="P868" s="50">
        <f>VLOOKUP(C868,Adultes!$C$2:$O$806,13,FALSE)</f>
        <v>1045</v>
      </c>
      <c r="Q868" s="14" t="str">
        <f t="shared" si="56"/>
        <v>4-B</v>
      </c>
      <c r="R868" t="str">
        <f>VLOOKUP(C868,Adultes!$C$2:$P$806,14,FALSE)</f>
        <v>4-B</v>
      </c>
    </row>
    <row r="869" spans="1:18" x14ac:dyDescent="0.25">
      <c r="A869" s="48">
        <v>1046</v>
      </c>
      <c r="B869">
        <v>2227</v>
      </c>
      <c r="C869" t="str">
        <f>[7]A!$D130</f>
        <v>BURETTE GÉRARD</v>
      </c>
      <c r="D869" t="str">
        <f>[7]A!$F130</f>
        <v>UNION SPORTIVE SAINT ANDRE</v>
      </c>
      <c r="E869" t="str">
        <f>[7]A!$J130</f>
        <v>05996223700</v>
      </c>
      <c r="F869" t="s">
        <v>1078</v>
      </c>
      <c r="G869" t="str">
        <f>VLOOKUP(C869,[7]A!$D$2:$H$1235,5,FALSE)</f>
        <v>Adulte Masculin 60 ans et plus</v>
      </c>
      <c r="N869" s="14">
        <f>VLOOKUP(C869,Bilan!$B$4:$D$1469,3,FALSE)</f>
        <v>0</v>
      </c>
      <c r="O869" s="14">
        <f t="shared" si="57"/>
        <v>1046</v>
      </c>
      <c r="P869" s="50">
        <f>VLOOKUP(C869,Adultes!$C$2:$O$806,13,FALSE)</f>
        <v>1046</v>
      </c>
      <c r="Q869" s="14" t="str">
        <f t="shared" si="56"/>
        <v>4-B</v>
      </c>
      <c r="R869" t="str">
        <f>VLOOKUP(C869,Adultes!$C$2:$P$806,14,FALSE)</f>
        <v>4-B</v>
      </c>
    </row>
    <row r="870" spans="1:18" x14ac:dyDescent="0.25">
      <c r="A870" s="48">
        <v>1047</v>
      </c>
      <c r="B870">
        <v>144328</v>
      </c>
      <c r="C870" t="str">
        <f>[7]A!$D183</f>
        <v>CIEPLIK BERNARD</v>
      </c>
      <c r="D870" t="str">
        <f>[7]A!$F183</f>
        <v>UNION SPORTIVE SAINT ANDRE</v>
      </c>
      <c r="E870" t="str">
        <f>[7]A!$J183</f>
        <v>05957195743</v>
      </c>
      <c r="F870" t="s">
        <v>1078</v>
      </c>
      <c r="G870" t="str">
        <f>VLOOKUP(C870,[7]A!$D$2:$H$1235,5,FALSE)</f>
        <v>Adulte Masculin 60 ans et plus</v>
      </c>
      <c r="J870" s="67">
        <v>1</v>
      </c>
      <c r="N870" s="14">
        <f>VLOOKUP(C870,Bilan!$B$4:$D$1469,3,FALSE)</f>
        <v>144328</v>
      </c>
      <c r="O870" s="14">
        <f t="shared" si="57"/>
        <v>1047</v>
      </c>
      <c r="P870" s="50">
        <f>VLOOKUP(C870,Adultes!$C$2:$O$806,13,FALSE)</f>
        <v>1047</v>
      </c>
      <c r="Q870" s="14" t="str">
        <f t="shared" si="56"/>
        <v>4-B</v>
      </c>
      <c r="R870" t="str">
        <f>VLOOKUP(C870,Adultes!$C$2:$P$806,14,FALSE)</f>
        <v>4-B</v>
      </c>
    </row>
    <row r="871" spans="1:18" s="2" customFormat="1" ht="14.45" customHeight="1" x14ac:dyDescent="0.25">
      <c r="A871" s="1">
        <v>1050</v>
      </c>
      <c r="B871">
        <v>144480</v>
      </c>
      <c r="C871" t="s">
        <v>578</v>
      </c>
      <c r="D871" t="s">
        <v>14</v>
      </c>
      <c r="E871" s="2" t="str">
        <f>VLOOKUP(C871,[8]A!$E$2:$K$1451,7,FALSE)</f>
        <v>05999029186</v>
      </c>
      <c r="F871" s="19" t="s">
        <v>1078</v>
      </c>
      <c r="G871" s="8" t="str">
        <f>VLOOKUP(C871,[8]A!$B$2:$I$1501,8,FALSE)</f>
        <v>Adulte Masculin 60 ans et plus</v>
      </c>
      <c r="H871" s="8"/>
      <c r="I871" s="8"/>
      <c r="J871" s="105"/>
      <c r="K871" s="8"/>
      <c r="L871" s="8"/>
      <c r="M871" s="50" t="str">
        <f>VLOOKUP(C871,'Ancien Bilan'!$B$4:$D$1093,3,FALSE)</f>
        <v xml:space="preserve"> </v>
      </c>
      <c r="N871" s="14">
        <v>144480</v>
      </c>
      <c r="O871" s="14">
        <f>A871</f>
        <v>1050</v>
      </c>
      <c r="P871" s="50" t="e">
        <f>VLOOKUP(C871,Adultes!$C$2:$O$806,13,FALSE)</f>
        <v>#N/A</v>
      </c>
      <c r="Q871" s="14" t="str">
        <f t="shared" si="56"/>
        <v>4-B</v>
      </c>
    </row>
    <row r="872" spans="1:18" x14ac:dyDescent="0.25">
      <c r="A872" s="48">
        <v>1051</v>
      </c>
      <c r="B872">
        <v>1301</v>
      </c>
      <c r="C872" t="str">
        <f>[7]A!$D504</f>
        <v>HANQUET JEAN CLAUDE</v>
      </c>
      <c r="D872" t="str">
        <f>[7]A!$F504</f>
        <v>UNION SPORTIVE SAINT ANDRE</v>
      </c>
      <c r="E872" t="str">
        <f>[7]A!$J504</f>
        <v>05999084974</v>
      </c>
      <c r="F872" t="s">
        <v>1078</v>
      </c>
      <c r="G872" t="str">
        <f>VLOOKUP(C872,[7]A!$D$2:$H$1235,5,FALSE)</f>
        <v>Adulte Masculin 60 ans et plus</v>
      </c>
      <c r="N872" s="14">
        <f>VLOOKUP(C872,Bilan!$B$4:$D$1469,3,FALSE)</f>
        <v>1301</v>
      </c>
      <c r="O872" s="14">
        <f t="shared" si="57"/>
        <v>1051</v>
      </c>
      <c r="P872" s="50">
        <f>VLOOKUP(C872,Adultes!$C$2:$O$806,13,FALSE)</f>
        <v>1051</v>
      </c>
      <c r="Q872" s="14" t="str">
        <f t="shared" si="56"/>
        <v>4-B</v>
      </c>
      <c r="R872" t="str">
        <f>VLOOKUP(C872,Adultes!$C$2:$P$806,14,FALSE)</f>
        <v>4-B</v>
      </c>
    </row>
    <row r="873" spans="1:18" x14ac:dyDescent="0.25">
      <c r="A873" s="48">
        <v>1053</v>
      </c>
      <c r="B873">
        <v>144562</v>
      </c>
      <c r="C873" t="str">
        <f>[7]A!$D740</f>
        <v>MOREIRA EDUARDO</v>
      </c>
      <c r="D873" t="str">
        <f>[7]A!$F740</f>
        <v>UNION SPORTIVE SAINT ANDRE</v>
      </c>
      <c r="E873" t="str">
        <f>[7]A!$J740</f>
        <v>05996223545</v>
      </c>
      <c r="F873" t="s">
        <v>352</v>
      </c>
      <c r="G873" t="str">
        <f>VLOOKUP(C873,[7]A!$D$2:$H$1235,5,FALSE)</f>
        <v>Adulte Masculin 50/59 ans</v>
      </c>
      <c r="J873" s="67">
        <v>1</v>
      </c>
      <c r="N873" s="14" t="e">
        <f>VLOOKUP(C873,Bilan!$B$4:$D$1469,3,FALSE)</f>
        <v>#N/A</v>
      </c>
      <c r="O873" s="14">
        <f t="shared" si="57"/>
        <v>1053</v>
      </c>
      <c r="P873" s="50">
        <f>VLOOKUP(C873,Adultes!$C$2:$O$806,13,FALSE)</f>
        <v>1053</v>
      </c>
      <c r="Q873" s="14" t="str">
        <f t="shared" si="56"/>
        <v>4-A</v>
      </c>
      <c r="R873" t="str">
        <f>VLOOKUP(C873,Adultes!$C$2:$P$806,14,FALSE)</f>
        <v>4-A</v>
      </c>
    </row>
    <row r="874" spans="1:18" x14ac:dyDescent="0.25">
      <c r="A874" s="48">
        <v>1054</v>
      </c>
      <c r="B874">
        <v>144601</v>
      </c>
      <c r="C874" t="str">
        <f>[7]A!$D757</f>
        <v>NAMANE ANDRE</v>
      </c>
      <c r="D874" t="str">
        <f>[7]A!$F757</f>
        <v>UNION SPORTIVE SAINT ANDRE</v>
      </c>
      <c r="E874" t="str">
        <f>[7]A!$J757</f>
        <v>05996225882</v>
      </c>
      <c r="F874" t="s">
        <v>1078</v>
      </c>
      <c r="G874" t="str">
        <f>VLOOKUP(C874,[7]A!$D$2:$H$1235,5,FALSE)</f>
        <v>Adulte Masculin 60 ans et plus</v>
      </c>
      <c r="J874" s="67">
        <v>1</v>
      </c>
      <c r="N874" s="14">
        <f>VLOOKUP(C874,Bilan!$B$4:$D$1469,3,FALSE)</f>
        <v>144601</v>
      </c>
      <c r="O874" s="14">
        <f t="shared" si="57"/>
        <v>1054</v>
      </c>
      <c r="P874" s="50">
        <f>VLOOKUP(C874,Adultes!$C$2:$O$806,13,FALSE)</f>
        <v>1054</v>
      </c>
      <c r="Q874" s="14" t="str">
        <f t="shared" si="56"/>
        <v>4-B</v>
      </c>
      <c r="R874" t="str">
        <f>VLOOKUP(C874,Adultes!$C$2:$P$806,14,FALSE)</f>
        <v>4-B</v>
      </c>
    </row>
    <row r="875" spans="1:18" x14ac:dyDescent="0.25">
      <c r="A875" s="48">
        <v>1056</v>
      </c>
      <c r="B875">
        <v>144505</v>
      </c>
      <c r="C875" t="str">
        <f>[7]A!$D996</f>
        <v>VIVIER DANIEL</v>
      </c>
      <c r="D875" t="str">
        <f>[7]A!$F996</f>
        <v>UNION SPORTIVE SAINT ANDRE</v>
      </c>
      <c r="E875" t="str">
        <f>[7]A!$J996</f>
        <v>05996214972</v>
      </c>
      <c r="F875" t="s">
        <v>352</v>
      </c>
      <c r="G875" t="str">
        <f>VLOOKUP(C875,[7]A!$D$2:$H$1235,5,FALSE)</f>
        <v>Adulte Masculin 50/59 ans</v>
      </c>
      <c r="J875" s="67">
        <v>1</v>
      </c>
      <c r="N875" s="14">
        <f>VLOOKUP(C875,Bilan!$B$4:$D$1469,3,FALSE)</f>
        <v>144505</v>
      </c>
      <c r="O875" s="14">
        <f t="shared" si="57"/>
        <v>1056</v>
      </c>
      <c r="P875" s="50">
        <f>VLOOKUP(C875,Adultes!$C$2:$O$806,13,FALSE)</f>
        <v>1056</v>
      </c>
      <c r="Q875" s="14" t="str">
        <f t="shared" si="56"/>
        <v>4-A</v>
      </c>
      <c r="R875" t="str">
        <f>VLOOKUP(C875,Adultes!$C$2:$P$806,14,FALSE)</f>
        <v>4-A</v>
      </c>
    </row>
    <row r="876" spans="1:18" x14ac:dyDescent="0.25">
      <c r="A876" s="48">
        <v>1057</v>
      </c>
      <c r="B876">
        <v>144585</v>
      </c>
      <c r="C876" t="str">
        <f>[7]A!$D1007</f>
        <v>ZELEK NICOLAS</v>
      </c>
      <c r="D876" t="str">
        <f>[7]A!$F1007</f>
        <v>UNION SPORTIVE SAINT ANDRE</v>
      </c>
      <c r="E876" t="str">
        <f>[7]A!$J1007</f>
        <v>05999069548</v>
      </c>
      <c r="F876" t="s">
        <v>352</v>
      </c>
      <c r="G876" t="str">
        <f>VLOOKUP(C876,[7]A!$D$2:$H$1235,5,FALSE)</f>
        <v>Adulte Masculin 30/39 ans</v>
      </c>
      <c r="J876" s="67">
        <v>1</v>
      </c>
      <c r="N876" s="14" t="e">
        <f>VLOOKUP(C876,Bilan!$B$4:$D$1469,3,FALSE)</f>
        <v>#N/A</v>
      </c>
      <c r="O876" s="14">
        <f t="shared" si="57"/>
        <v>1057</v>
      </c>
      <c r="P876" s="50">
        <f>VLOOKUP(C876,Adultes!$C$2:$O$806,13,FALSE)</f>
        <v>1057</v>
      </c>
      <c r="Q876" s="14" t="str">
        <f t="shared" si="56"/>
        <v>4-A</v>
      </c>
      <c r="R876" t="str">
        <f>VLOOKUP(C876,Adultes!$C$2:$P$806,14,FALSE)</f>
        <v>4-A</v>
      </c>
    </row>
    <row r="877" spans="1:18" x14ac:dyDescent="0.25">
      <c r="A877" s="48">
        <v>1058</v>
      </c>
      <c r="B877">
        <v>144414</v>
      </c>
      <c r="C877" t="str">
        <f>[7]A!$D883</f>
        <v>SIMOENS JEAN-LUC</v>
      </c>
      <c r="D877" t="str">
        <f>[7]A!$F883</f>
        <v>UNION SPORTIVE SAINT ANDRE</v>
      </c>
      <c r="E877" t="str">
        <f>[7]A!$J883</f>
        <v>05996215566</v>
      </c>
      <c r="F877" t="s">
        <v>1078</v>
      </c>
      <c r="G877" t="str">
        <f>VLOOKUP(C877,[7]A!$D$2:$H$1235,5,FALSE)</f>
        <v>Adulte Masculin 60 ans et plus</v>
      </c>
      <c r="J877" s="67">
        <v>1</v>
      </c>
      <c r="N877" s="14">
        <f>VLOOKUP(C877,Bilan!$B$4:$D$1469,3,FALSE)</f>
        <v>144414</v>
      </c>
      <c r="O877" s="14">
        <f t="shared" si="57"/>
        <v>1058</v>
      </c>
      <c r="P877" s="50">
        <f>VLOOKUP(C877,Adultes!$C$2:$O$806,13,FALSE)</f>
        <v>1058</v>
      </c>
      <c r="Q877" s="14" t="str">
        <f t="shared" si="56"/>
        <v>4-B</v>
      </c>
      <c r="R877" t="str">
        <f>VLOOKUP(C877,Adultes!$C$2:$P$806,14,FALSE)</f>
        <v>4-B</v>
      </c>
    </row>
    <row r="878" spans="1:18" x14ac:dyDescent="0.25">
      <c r="A878" s="48">
        <v>1059</v>
      </c>
      <c r="B878">
        <v>144281</v>
      </c>
      <c r="C878" t="str">
        <f>[7]A!$D187</f>
        <v>CLICHET YVES</v>
      </c>
      <c r="D878" t="str">
        <f>[7]A!$F187</f>
        <v>TEAM DECOPUB PROVILLE</v>
      </c>
      <c r="E878" t="str">
        <f>[7]A!$J187</f>
        <v>05999084859</v>
      </c>
      <c r="F878" t="s">
        <v>352</v>
      </c>
      <c r="G878" t="str">
        <f>VLOOKUP(C878,[7]A!$D$2:$H$1235,5,FALSE)</f>
        <v>Adulte Masculin 60 ans et plus</v>
      </c>
      <c r="N878" s="14">
        <f>VLOOKUP(C878,Bilan!$B$4:$D$1469,3,FALSE)</f>
        <v>144281</v>
      </c>
      <c r="O878" s="14">
        <f t="shared" si="57"/>
        <v>1059</v>
      </c>
      <c r="P878" s="50">
        <f>VLOOKUP(C878,Adultes!$C$2:$O$806,13,FALSE)</f>
        <v>1059</v>
      </c>
      <c r="Q878" s="14" t="str">
        <f t="shared" si="56"/>
        <v>4-A</v>
      </c>
      <c r="R878" t="str">
        <f>VLOOKUP(C878,Adultes!$C$2:$P$806,14,FALSE)</f>
        <v>4-A</v>
      </c>
    </row>
    <row r="879" spans="1:18" x14ac:dyDescent="0.25">
      <c r="A879" s="48">
        <v>1060</v>
      </c>
      <c r="B879">
        <v>144625</v>
      </c>
      <c r="C879" t="str">
        <f>[7]A!$D32</f>
        <v>BARBIEUX FRANCK</v>
      </c>
      <c r="D879" t="str">
        <f>[7]A!$F32</f>
        <v>UNION SPORTIVE VALENCIENNES MARLY</v>
      </c>
      <c r="E879" t="str">
        <f>[7]A!$J32</f>
        <v>05999056992</v>
      </c>
      <c r="F879" t="s">
        <v>352</v>
      </c>
      <c r="G879" t="str">
        <f>VLOOKUP(C879,[7]A!$D$2:$H$1235,5,FALSE)</f>
        <v>Adulte Masculin 30/39 ans</v>
      </c>
      <c r="J879" s="67">
        <v>1</v>
      </c>
      <c r="N879" s="14">
        <f>VLOOKUP(C879,Bilan!$B$4:$D$1469,3,FALSE)</f>
        <v>144625</v>
      </c>
      <c r="O879" s="14">
        <f t="shared" si="57"/>
        <v>1060</v>
      </c>
      <c r="P879" s="50">
        <f>VLOOKUP(C879,Adultes!$C$2:$O$806,13,FALSE)</f>
        <v>1060</v>
      </c>
      <c r="Q879" s="14" t="str">
        <f t="shared" si="56"/>
        <v>4-A</v>
      </c>
      <c r="R879" t="str">
        <f>VLOOKUP(C879,Adultes!$C$2:$P$806,14,FALSE)</f>
        <v>4-A</v>
      </c>
    </row>
    <row r="880" spans="1:18" x14ac:dyDescent="0.25">
      <c r="A880" s="48">
        <v>1061</v>
      </c>
      <c r="B880">
        <v>144610</v>
      </c>
      <c r="C880" t="str">
        <f>[7]A!$D246</f>
        <v>DEBELS ROBERT</v>
      </c>
      <c r="D880" t="str">
        <f>[7]A!$F246</f>
        <v>UNION SPORTIVE VALENCIENNES MARLY</v>
      </c>
      <c r="E880" t="str">
        <f>[7]A!$J246</f>
        <v>05999097887</v>
      </c>
      <c r="F880" t="s">
        <v>1078</v>
      </c>
      <c r="G880" t="str">
        <f>VLOOKUP(C880,[7]A!$D$2:$H$1235,5,FALSE)</f>
        <v>Adulte Masculin 60 ans et plus</v>
      </c>
      <c r="J880" s="67">
        <v>1</v>
      </c>
      <c r="N880" s="14">
        <f>VLOOKUP(C880,Bilan!$B$4:$D$1469,3,FALSE)</f>
        <v>144610</v>
      </c>
      <c r="O880" s="14">
        <f t="shared" si="57"/>
        <v>1061</v>
      </c>
      <c r="P880" s="50">
        <f>VLOOKUP(C880,Adultes!$C$2:$O$806,13,FALSE)</f>
        <v>1061</v>
      </c>
      <c r="Q880" s="14" t="str">
        <f t="shared" si="56"/>
        <v>4-B</v>
      </c>
      <c r="R880" t="str">
        <f>VLOOKUP(C880,Adultes!$C$2:$P$806,14,FALSE)</f>
        <v>4-A</v>
      </c>
    </row>
    <row r="881" spans="1:18" x14ac:dyDescent="0.25">
      <c r="A881" s="48">
        <v>1062</v>
      </c>
      <c r="B881">
        <v>144445</v>
      </c>
      <c r="C881" t="str">
        <f>[7]A!$D650</f>
        <v>LERNON ARNAUD</v>
      </c>
      <c r="D881" t="str">
        <f>[7]A!$F650</f>
        <v>UNION SPORTIVE VALENCIENNES MARLY</v>
      </c>
      <c r="E881" t="str">
        <f>[7]A!$J650</f>
        <v>05999079999</v>
      </c>
      <c r="F881" t="s">
        <v>352</v>
      </c>
      <c r="G881" t="str">
        <f>VLOOKUP(C881,[7]A!$D$2:$H$1235,5,FALSE)</f>
        <v>Adulte Masculin 40/49 ans</v>
      </c>
      <c r="N881" s="14">
        <f>VLOOKUP(C881,Bilan!$B$4:$D$1469,3,FALSE)</f>
        <v>144445</v>
      </c>
      <c r="O881" s="14">
        <f t="shared" si="57"/>
        <v>1062</v>
      </c>
      <c r="P881" s="50">
        <f>VLOOKUP(C881,Adultes!$C$2:$O$806,13,FALSE)</f>
        <v>1062</v>
      </c>
      <c r="Q881" s="14" t="str">
        <f t="shared" si="56"/>
        <v>4-A</v>
      </c>
      <c r="R881" t="str">
        <f>VLOOKUP(C881,Adultes!$C$2:$P$806,14,FALSE)</f>
        <v>4-A</v>
      </c>
    </row>
    <row r="882" spans="1:18" x14ac:dyDescent="0.25">
      <c r="A882" s="48">
        <v>1063</v>
      </c>
      <c r="B882">
        <v>144458</v>
      </c>
      <c r="C882" t="str">
        <f>[7]A!$D660</f>
        <v>LEVAS MARCEL</v>
      </c>
      <c r="D882" t="str">
        <f>[7]A!$F660</f>
        <v>UNION SPORTIVE VALENCIENNES MARLY</v>
      </c>
      <c r="E882" t="str">
        <f>[7]A!$J660</f>
        <v>05999097891</v>
      </c>
      <c r="F882" t="s">
        <v>1078</v>
      </c>
      <c r="G882" t="str">
        <f>VLOOKUP(C882,[7]A!$D$2:$H$1235,5,FALSE)</f>
        <v>Adulte Masculin 60 ans et plus</v>
      </c>
      <c r="J882" s="67">
        <v>1</v>
      </c>
      <c r="N882" s="14">
        <f>VLOOKUP(C882,Bilan!$B$4:$D$1469,3,FALSE)</f>
        <v>144458</v>
      </c>
      <c r="O882" s="14">
        <f t="shared" si="57"/>
        <v>1063</v>
      </c>
      <c r="P882" s="50">
        <f>VLOOKUP(C882,Adultes!$C$2:$O$806,13,FALSE)</f>
        <v>1063</v>
      </c>
      <c r="Q882" s="14" t="str">
        <f t="shared" si="56"/>
        <v>4-B</v>
      </c>
      <c r="R882" t="str">
        <f>VLOOKUP(C882,Adultes!$C$2:$P$806,14,FALSE)</f>
        <v>4-B</v>
      </c>
    </row>
    <row r="883" spans="1:18" x14ac:dyDescent="0.25">
      <c r="A883" s="48">
        <v>1065</v>
      </c>
      <c r="B883">
        <v>144484</v>
      </c>
      <c r="C883" t="str">
        <f>[7]A!$D896</f>
        <v>STAQUET AURELIEN</v>
      </c>
      <c r="D883" t="str">
        <f>[7]A!$F896</f>
        <v>SAULZOIR MONTRECOURT CYCLING CLUB</v>
      </c>
      <c r="E883" t="str">
        <f>[7]A!$J896</f>
        <v>05999090522</v>
      </c>
      <c r="F883" t="s">
        <v>352</v>
      </c>
      <c r="G883" t="str">
        <f>VLOOKUP(C883,[7]A!$D$2:$H$1235,5,FALSE)</f>
        <v>Adulte Masculin 20/29 ans</v>
      </c>
      <c r="J883" s="67">
        <v>1</v>
      </c>
      <c r="N883" s="14">
        <f>VLOOKUP(C883,Bilan!$B$4:$D$1469,3,FALSE)</f>
        <v>144484</v>
      </c>
      <c r="O883" s="14">
        <f t="shared" si="57"/>
        <v>1065</v>
      </c>
      <c r="P883" s="50">
        <f>VLOOKUP(C883,Adultes!$C$2:$O$806,13,FALSE)</f>
        <v>1065</v>
      </c>
      <c r="Q883" s="14" t="str">
        <f t="shared" si="56"/>
        <v>4-A</v>
      </c>
      <c r="R883" t="str">
        <f>VLOOKUP(C883,Adultes!$C$2:$P$806,14,FALSE)</f>
        <v>4-A</v>
      </c>
    </row>
    <row r="884" spans="1:18" x14ac:dyDescent="0.25">
      <c r="A884" s="48">
        <v>1066</v>
      </c>
      <c r="B884">
        <v>2295</v>
      </c>
      <c r="C884" t="str">
        <f>[7]A!$D1135</f>
        <v>SOMMEVILLE YVES</v>
      </c>
      <c r="D884" t="str">
        <f>[7]A!$F1135</f>
        <v>CLUB CYCLISTE D'ISBERGUES MOLINGHEM</v>
      </c>
      <c r="E884" t="str">
        <f>[7]A!$J1135</f>
        <v>06265606426</v>
      </c>
      <c r="F884" t="s">
        <v>1078</v>
      </c>
      <c r="G884" t="str">
        <f>VLOOKUP(C884,[7]A!$D$2:$H$1235,5,FALSE)</f>
        <v>Adulte Masculin 60 ans et plus</v>
      </c>
      <c r="N884" s="14">
        <f>VLOOKUP(C884,Bilan!$B$4:$D$1469,3,FALSE)</f>
        <v>2295</v>
      </c>
      <c r="O884" s="14">
        <f t="shared" si="57"/>
        <v>1066</v>
      </c>
      <c r="P884" s="50">
        <f>VLOOKUP(C884,Adultes!$C$2:$O$806,13,FALSE)</f>
        <v>1066</v>
      </c>
      <c r="Q884" s="14" t="str">
        <f t="shared" si="56"/>
        <v>4-B</v>
      </c>
      <c r="R884" t="str">
        <f>VLOOKUP(C884,Adultes!$C$2:$P$806,14,FALSE)</f>
        <v>4-A</v>
      </c>
    </row>
    <row r="885" spans="1:18" x14ac:dyDescent="0.25">
      <c r="A885" s="48">
        <v>1068</v>
      </c>
      <c r="B885">
        <v>2933</v>
      </c>
      <c r="C885" t="str">
        <f>[7]A!$D470</f>
        <v>GLINEUR OLIVIER</v>
      </c>
      <c r="D885" t="str">
        <f>[7]A!$F470</f>
        <v>SAULZOIR MONTRECOURT CYCLING CLUB</v>
      </c>
      <c r="E885" t="str">
        <f>[7]A!$J470</f>
        <v>05999069148</v>
      </c>
      <c r="F885" t="s">
        <v>352</v>
      </c>
      <c r="G885" t="str">
        <f>VLOOKUP(C885,[7]A!$D$2:$H$1235,5,FALSE)</f>
        <v>Adulte Masculin 50/59 ans</v>
      </c>
      <c r="J885" s="67">
        <v>1</v>
      </c>
      <c r="N885" s="14">
        <f>VLOOKUP(C885,Bilan!$B$4:$D$1469,3,FALSE)</f>
        <v>2933</v>
      </c>
      <c r="O885" s="14">
        <f t="shared" si="57"/>
        <v>1068</v>
      </c>
      <c r="P885" s="50">
        <f>VLOOKUP(C885,Adultes!$C$2:$O$806,13,FALSE)</f>
        <v>1068</v>
      </c>
      <c r="Q885" s="14" t="str">
        <f t="shared" si="56"/>
        <v>4-A</v>
      </c>
      <c r="R885" t="str">
        <f>VLOOKUP(C885,Adultes!$C$2:$P$806,14,FALSE)</f>
        <v>4-A</v>
      </c>
    </row>
    <row r="886" spans="1:18" x14ac:dyDescent="0.25">
      <c r="A886" s="48">
        <v>1069</v>
      </c>
      <c r="B886">
        <v>2911</v>
      </c>
      <c r="C886" t="str">
        <f>[7]A!$D1099</f>
        <v>LECOUSTRE ANDRE</v>
      </c>
      <c r="D886" t="str">
        <f>[7]A!$F1099</f>
        <v>OUTREAU CLUB SPORTIF OUTRELOIS (C.S.O)</v>
      </c>
      <c r="E886" t="str">
        <f>[7]A!$J1099</f>
        <v>06297092226</v>
      </c>
      <c r="F886" t="s">
        <v>352</v>
      </c>
      <c r="G886" t="str">
        <f>VLOOKUP(C886,[7]A!$D$2:$H$1235,5,FALSE)</f>
        <v>Adulte Masculin 60 ans et plus</v>
      </c>
      <c r="J886" s="67">
        <v>1</v>
      </c>
      <c r="N886" s="14">
        <f>VLOOKUP(C886,Bilan!$B$4:$D$1469,3,FALSE)</f>
        <v>2911</v>
      </c>
      <c r="O886" s="14">
        <f t="shared" ref="O886:O918" si="58">A886</f>
        <v>1069</v>
      </c>
      <c r="P886" s="50">
        <f>VLOOKUP(C886,Adultes!$C$2:$O$806,13,FALSE)</f>
        <v>1069</v>
      </c>
      <c r="Q886" s="14" t="str">
        <f t="shared" si="56"/>
        <v>4-A</v>
      </c>
      <c r="R886" t="str">
        <f>VLOOKUP(C886,Adultes!$C$2:$P$806,14,FALSE)</f>
        <v>4-A</v>
      </c>
    </row>
    <row r="887" spans="1:18" x14ac:dyDescent="0.25">
      <c r="A887" s="48">
        <v>1070</v>
      </c>
      <c r="B887">
        <v>144528</v>
      </c>
      <c r="C887" t="str">
        <f>[7]A!$D263</f>
        <v>DEJAEGHERE FRANCIS</v>
      </c>
      <c r="D887" t="str">
        <f>[7]A!$F263</f>
        <v>TEAM TOMASINA WAMBRECHIES</v>
      </c>
      <c r="E887" t="str">
        <f>[7]A!$J263</f>
        <v>05999026020</v>
      </c>
      <c r="F887" t="s">
        <v>352</v>
      </c>
      <c r="G887" t="str">
        <f>VLOOKUP(C887,[7]A!$D$2:$H$1235,5,FALSE)</f>
        <v>Adulte Masculin 60 ans et plus</v>
      </c>
      <c r="J887" s="67">
        <v>1</v>
      </c>
      <c r="N887" s="14">
        <f>VLOOKUP(C887,Bilan!$B$4:$D$1469,3,FALSE)</f>
        <v>144528</v>
      </c>
      <c r="O887" s="14">
        <f t="shared" si="58"/>
        <v>1070</v>
      </c>
      <c r="P887" s="50">
        <f>VLOOKUP(C887,Adultes!$C$2:$O$806,13,FALSE)</f>
        <v>1070</v>
      </c>
      <c r="Q887" s="14" t="str">
        <f t="shared" si="56"/>
        <v>4-A</v>
      </c>
      <c r="R887" t="str">
        <f>VLOOKUP(C887,Adultes!$C$2:$P$806,14,FALSE)</f>
        <v>4-B</v>
      </c>
    </row>
    <row r="888" spans="1:18" x14ac:dyDescent="0.25">
      <c r="A888" s="48">
        <v>1071</v>
      </c>
      <c r="B888">
        <v>2283</v>
      </c>
      <c r="C888" t="str">
        <f>[7]A!$D54</f>
        <v>BERGER HERVE</v>
      </c>
      <c r="D888" t="str">
        <f>[7]A!$F54</f>
        <v>VELO SPRINT BOUCHAIN</v>
      </c>
      <c r="E888" t="str">
        <f>[7]A!$J54</f>
        <v>05999084945</v>
      </c>
      <c r="F888" t="s">
        <v>352</v>
      </c>
      <c r="G888" t="str">
        <f>VLOOKUP(C888,[7]A!$D$2:$H$1235,5,FALSE)</f>
        <v>Adulte Masculin 60 ans et plus</v>
      </c>
      <c r="J888" s="67">
        <v>1</v>
      </c>
      <c r="N888" s="14">
        <f>VLOOKUP(C888,Bilan!$B$4:$D$1469,3,FALSE)</f>
        <v>2283</v>
      </c>
      <c r="O888" s="14">
        <f t="shared" si="58"/>
        <v>1071</v>
      </c>
      <c r="P888" s="50">
        <f>VLOOKUP(C888,Adultes!$C$2:$O$806,13,FALSE)</f>
        <v>1071</v>
      </c>
      <c r="Q888" s="14" t="str">
        <f t="shared" si="56"/>
        <v>4-A</v>
      </c>
      <c r="R888" t="str">
        <f>VLOOKUP(C888,Adultes!$C$2:$P$806,14,FALSE)</f>
        <v>4-A</v>
      </c>
    </row>
    <row r="889" spans="1:18" x14ac:dyDescent="0.25">
      <c r="A889" s="48">
        <v>1072</v>
      </c>
      <c r="B889">
        <v>2874</v>
      </c>
      <c r="C889" t="str">
        <f>[7]A!$D310</f>
        <v>DENEQUE DANIEL</v>
      </c>
      <c r="D889" t="str">
        <f>[7]A!$F310</f>
        <v>VELO SPRINT BOUCHAIN</v>
      </c>
      <c r="E889" t="str">
        <f>[7]A!$J310</f>
        <v>05996222560</v>
      </c>
      <c r="F889" t="s">
        <v>352</v>
      </c>
      <c r="G889" t="str">
        <f>VLOOKUP(C889,[7]A!$D$2:$H$1235,5,FALSE)</f>
        <v>Adulte Masculin 60 ans et plus</v>
      </c>
      <c r="J889" s="67">
        <v>1</v>
      </c>
      <c r="N889" s="14">
        <f>VLOOKUP(C889,Bilan!$B$4:$D$1469,3,FALSE)</f>
        <v>2874</v>
      </c>
      <c r="O889" s="14">
        <f t="shared" si="58"/>
        <v>1072</v>
      </c>
      <c r="P889" s="50">
        <f>VLOOKUP(C889,Adultes!$C$2:$O$806,13,FALSE)</f>
        <v>1072</v>
      </c>
      <c r="Q889" s="14" t="str">
        <f t="shared" si="56"/>
        <v>4-A</v>
      </c>
      <c r="R889" t="str">
        <f>VLOOKUP(C889,Adultes!$C$2:$P$806,14,FALSE)</f>
        <v>4-A</v>
      </c>
    </row>
    <row r="890" spans="1:18" x14ac:dyDescent="0.25">
      <c r="A890" s="48">
        <v>1073</v>
      </c>
      <c r="B890">
        <v>2912</v>
      </c>
      <c r="C890" t="str">
        <f>[7]A!$D227</f>
        <v>CYHANYK MICHEL</v>
      </c>
      <c r="D890" t="str">
        <f>[7]A!$F227</f>
        <v>SAULZOIR MONTRECOURT CYCLING CLUB</v>
      </c>
      <c r="E890" t="str">
        <f>[7]A!$J227</f>
        <v>05999066570</v>
      </c>
      <c r="F890" t="s">
        <v>1078</v>
      </c>
      <c r="G890" t="str">
        <f>VLOOKUP(C890,[7]A!$D$2:$H$1235,5,FALSE)</f>
        <v>Adulte Masculin 60 ans et plus</v>
      </c>
      <c r="J890" s="67">
        <v>1</v>
      </c>
      <c r="N890" s="14">
        <f>VLOOKUP(C890,Bilan!$B$4:$D$1469,3,FALSE)</f>
        <v>2912</v>
      </c>
      <c r="O890" s="14">
        <f t="shared" si="58"/>
        <v>1073</v>
      </c>
      <c r="P890" s="50">
        <f>VLOOKUP(C890,Adultes!$C$2:$O$806,13,FALSE)</f>
        <v>1073</v>
      </c>
      <c r="Q890" s="14" t="str">
        <f t="shared" si="56"/>
        <v>4-B</v>
      </c>
      <c r="R890" t="str">
        <f>VLOOKUP(C890,Adultes!$C$2:$P$806,14,FALSE)</f>
        <v>4-B</v>
      </c>
    </row>
    <row r="891" spans="1:18" x14ac:dyDescent="0.25">
      <c r="A891" s="48">
        <v>1074</v>
      </c>
      <c r="B891">
        <v>144619</v>
      </c>
      <c r="C891" t="str">
        <f>[7]A!$D167</f>
        <v>CAVALLA GILLES</v>
      </c>
      <c r="D891" t="str">
        <f>[7]A!$F167</f>
        <v>CYCLO CLUB ORCHIES</v>
      </c>
      <c r="E891" t="str">
        <f>[7]A!$J167</f>
        <v>05999058304</v>
      </c>
      <c r="F891" t="s">
        <v>352</v>
      </c>
      <c r="G891" t="str">
        <f>VLOOKUP(C891,[7]A!$D$2:$H$1235,5,FALSE)</f>
        <v>Adulte Masculin 60 ans et plus</v>
      </c>
      <c r="N891" s="14">
        <f>VLOOKUP(C891,Bilan!$B$4:$D$1469,3,FALSE)</f>
        <v>144619</v>
      </c>
      <c r="O891" s="14">
        <f t="shared" si="58"/>
        <v>1074</v>
      </c>
      <c r="P891" s="50">
        <f>VLOOKUP(C891,Adultes!$C$2:$O$806,13,FALSE)</f>
        <v>1074</v>
      </c>
      <c r="Q891" s="14" t="str">
        <f t="shared" si="56"/>
        <v>4-A</v>
      </c>
      <c r="R891" t="str">
        <f>VLOOKUP(C891,Adultes!$C$2:$P$806,14,FALSE)</f>
        <v>4-A</v>
      </c>
    </row>
    <row r="892" spans="1:18" x14ac:dyDescent="0.25">
      <c r="A892" s="48">
        <v>1076</v>
      </c>
      <c r="B892">
        <v>144383</v>
      </c>
      <c r="C892" t="str">
        <f>[7]A!$D929</f>
        <v>TURPIN JACQUES</v>
      </c>
      <c r="D892" t="str">
        <f>[7]A!$F929</f>
        <v>CYCLO CLUB WAVRIN</v>
      </c>
      <c r="E892" t="str">
        <f>[7]A!$J929</f>
        <v>05953098189</v>
      </c>
      <c r="F892" t="s">
        <v>352</v>
      </c>
      <c r="G892" t="str">
        <f>VLOOKUP(C892,[7]A!$D$2:$H$1235,5,FALSE)</f>
        <v>Adulte Masculin 60 ans et plus</v>
      </c>
      <c r="N892" s="14">
        <f>VLOOKUP(C892,Bilan!$B$4:$D$1469,3,FALSE)</f>
        <v>144383</v>
      </c>
      <c r="O892" s="14">
        <f t="shared" si="58"/>
        <v>1076</v>
      </c>
      <c r="P892" s="50">
        <f>VLOOKUP(C892,Adultes!$C$2:$O$806,13,FALSE)</f>
        <v>1076</v>
      </c>
      <c r="Q892" s="14" t="str">
        <f t="shared" si="56"/>
        <v>4-A</v>
      </c>
      <c r="R892" t="str">
        <f>VLOOKUP(C892,Adultes!$C$2:$P$806,14,FALSE)</f>
        <v>4-A</v>
      </c>
    </row>
    <row r="893" spans="1:18" x14ac:dyDescent="0.25">
      <c r="A893" s="48">
        <v>1077</v>
      </c>
      <c r="B893">
        <v>144286</v>
      </c>
      <c r="C893" t="str">
        <f>[7]A!$D608</f>
        <v>LECLERCQ THIERRY</v>
      </c>
      <c r="D893" t="str">
        <f>[7]A!$F608</f>
        <v>CYCLO CLUB WAVRIN</v>
      </c>
      <c r="E893" t="str">
        <f>[7]A!$J608</f>
        <v>05996224043</v>
      </c>
      <c r="F893" t="s">
        <v>352</v>
      </c>
      <c r="G893" t="str">
        <f>VLOOKUP(C893,[7]A!$D$2:$H$1235,5,FALSE)</f>
        <v>Adulte Masculin 50/59 ans</v>
      </c>
      <c r="N893" s="14">
        <f>VLOOKUP(C893,Bilan!$B$4:$D$1469,3,FALSE)</f>
        <v>144286</v>
      </c>
      <c r="O893" s="14">
        <f t="shared" si="58"/>
        <v>1077</v>
      </c>
      <c r="P893" s="50">
        <f>VLOOKUP(C893,Adultes!$C$2:$O$806,13,FALSE)</f>
        <v>1077</v>
      </c>
      <c r="Q893" s="14" t="str">
        <f t="shared" si="56"/>
        <v>4-A</v>
      </c>
      <c r="R893" t="str">
        <f>VLOOKUP(C893,Adultes!$C$2:$P$806,14,FALSE)</f>
        <v>4-A</v>
      </c>
    </row>
    <row r="894" spans="1:18" x14ac:dyDescent="0.25">
      <c r="A894" s="48">
        <v>1078</v>
      </c>
      <c r="B894">
        <v>2291</v>
      </c>
      <c r="C894" t="str">
        <f>[7]A!$D1148</f>
        <v>WARLOUZET FRANCIS</v>
      </c>
      <c r="D894" t="str">
        <f>[7]A!$F1148</f>
        <v>LOOS EN GOHELLE VELO CLUB LOOSSOIS</v>
      </c>
      <c r="E894" t="str">
        <f>[7]A!$J1148</f>
        <v>06204734207</v>
      </c>
      <c r="F894" t="s">
        <v>352</v>
      </c>
      <c r="G894" t="str">
        <f>VLOOKUP(C894,[7]A!$D$2:$H$1235,5,FALSE)</f>
        <v>Adulte Masculin 60 ans et plus</v>
      </c>
      <c r="J894" s="67">
        <v>1</v>
      </c>
      <c r="N894" s="14">
        <f>VLOOKUP(C894,Bilan!$B$4:$D$1469,3,FALSE)</f>
        <v>2291</v>
      </c>
      <c r="O894" s="14">
        <f t="shared" si="58"/>
        <v>1078</v>
      </c>
      <c r="P894" s="50">
        <f>VLOOKUP(C894,Adultes!$C$2:$O$806,13,FALSE)</f>
        <v>1078</v>
      </c>
      <c r="Q894" s="14" t="str">
        <f t="shared" si="56"/>
        <v>4-A</v>
      </c>
      <c r="R894" t="str">
        <f>VLOOKUP(C894,Adultes!$C$2:$P$806,14,FALSE)</f>
        <v>4-A</v>
      </c>
    </row>
    <row r="895" spans="1:18" x14ac:dyDescent="0.25">
      <c r="A895" s="48">
        <v>1079</v>
      </c>
      <c r="B895">
        <v>2877</v>
      </c>
      <c r="C895" t="str">
        <f>[7]A!$D209</f>
        <v>CORNELIS MICHEL</v>
      </c>
      <c r="D895" t="str">
        <f>[7]A!$F209</f>
        <v>U.C. CAPELLOISE FOURMIES</v>
      </c>
      <c r="E895" t="str">
        <f>[7]A!$J209</f>
        <v>05999015539</v>
      </c>
      <c r="F895" t="s">
        <v>352</v>
      </c>
      <c r="G895" t="str">
        <f>VLOOKUP(C895,[7]A!$D$2:$H$1235,5,FALSE)</f>
        <v>Adulte Masculin 60 ans et plus</v>
      </c>
      <c r="J895" s="67">
        <v>1</v>
      </c>
      <c r="N895" s="14">
        <f>VLOOKUP(C895,Bilan!$B$4:$D$1469,3,FALSE)</f>
        <v>2877</v>
      </c>
      <c r="O895" s="14">
        <f t="shared" si="58"/>
        <v>1079</v>
      </c>
      <c r="P895" s="50">
        <f>VLOOKUP(C895,Adultes!$C$2:$O$806,13,FALSE)</f>
        <v>1079</v>
      </c>
      <c r="Q895" s="14" t="str">
        <f t="shared" si="56"/>
        <v>4-A</v>
      </c>
      <c r="R895" t="str">
        <f>VLOOKUP(C895,Adultes!$C$2:$P$806,14,FALSE)</f>
        <v>4-B</v>
      </c>
    </row>
    <row r="896" spans="1:18" x14ac:dyDescent="0.25">
      <c r="A896" s="48">
        <v>1080</v>
      </c>
      <c r="B896">
        <v>2281</v>
      </c>
      <c r="C896" t="str">
        <f>[7]A!$D372</f>
        <v>DUCHENNE BRUNO</v>
      </c>
      <c r="D896" t="str">
        <f>[7]A!$F372</f>
        <v>U.C. CAPELLOISE FOURMIES</v>
      </c>
      <c r="E896" t="str">
        <f>[7]A!$J372</f>
        <v>05999069649</v>
      </c>
      <c r="F896" t="s">
        <v>352</v>
      </c>
      <c r="G896" t="str">
        <f>VLOOKUP(C896,[7]A!$D$2:$H$1235,5,FALSE)</f>
        <v>Adulte Masculin 50/59 ans</v>
      </c>
      <c r="J896" s="67">
        <v>1</v>
      </c>
      <c r="N896" s="14">
        <f>VLOOKUP(C896,Bilan!$B$4:$D$1469,3,FALSE)</f>
        <v>2281</v>
      </c>
      <c r="O896" s="14">
        <f t="shared" si="58"/>
        <v>1080</v>
      </c>
      <c r="P896" s="50">
        <f>VLOOKUP(C896,Adultes!$C$2:$O$806,13,FALSE)</f>
        <v>1080</v>
      </c>
      <c r="Q896" s="14" t="str">
        <f t="shared" si="56"/>
        <v>4-A</v>
      </c>
      <c r="R896" t="str">
        <f>VLOOKUP(C896,Adultes!$C$2:$P$806,14,FALSE)</f>
        <v>4-A</v>
      </c>
    </row>
    <row r="897" spans="1:18" x14ac:dyDescent="0.25">
      <c r="A897" s="48">
        <v>1081</v>
      </c>
      <c r="B897">
        <v>2261</v>
      </c>
      <c r="C897" t="str">
        <f>[7]A!$D847</f>
        <v>ROBERT EMMANUEL</v>
      </c>
      <c r="D897" t="str">
        <f>[7]A!$F847</f>
        <v>U.C. CAPELLOISE FOURMIES</v>
      </c>
      <c r="E897" t="str">
        <f>[7]A!$J847</f>
        <v>05999089254</v>
      </c>
      <c r="F897" t="s">
        <v>352</v>
      </c>
      <c r="G897" t="str">
        <f>VLOOKUP(C897,[7]A!$D$2:$H$1235,5,FALSE)</f>
        <v>Adulte Masculin 60 ans et plus</v>
      </c>
      <c r="J897" s="67">
        <v>1</v>
      </c>
      <c r="N897" s="14">
        <f>VLOOKUP(C897,Bilan!$B$4:$D$1469,3,FALSE)</f>
        <v>2261</v>
      </c>
      <c r="O897" s="14">
        <f t="shared" si="58"/>
        <v>1081</v>
      </c>
      <c r="P897" s="50">
        <f>VLOOKUP(C897,Adultes!$C$2:$O$806,13,FALSE)</f>
        <v>1081</v>
      </c>
      <c r="Q897" s="14" t="str">
        <f t="shared" si="56"/>
        <v>4-A</v>
      </c>
      <c r="R897" t="str">
        <f>VLOOKUP(C897,Adultes!$C$2:$P$806,14,FALSE)</f>
        <v>4-A</v>
      </c>
    </row>
    <row r="898" spans="1:18" x14ac:dyDescent="0.25">
      <c r="A898" s="48">
        <v>1082</v>
      </c>
      <c r="B898">
        <v>2260</v>
      </c>
      <c r="C898" t="str">
        <f>[7]A!$D602</f>
        <v>LECERF FRANCOIS</v>
      </c>
      <c r="D898" t="str">
        <f>[7]A!$F602</f>
        <v>U.C. CAPELLOISE FOURMIES</v>
      </c>
      <c r="E898" t="str">
        <f>[7]A!$J602</f>
        <v>05999076037</v>
      </c>
      <c r="F898" t="s">
        <v>352</v>
      </c>
      <c r="G898" t="str">
        <f>VLOOKUP(C898,[7]A!$D$2:$H$1235,5,FALSE)</f>
        <v>Adulte Masculin 50/59 ans</v>
      </c>
      <c r="N898" s="14">
        <f>VLOOKUP(C898,Bilan!$B$4:$D$1469,3,FALSE)</f>
        <v>2260</v>
      </c>
      <c r="O898" s="14">
        <f t="shared" si="58"/>
        <v>1082</v>
      </c>
      <c r="P898" s="50">
        <f>VLOOKUP(C898,Adultes!$C$2:$O$806,13,FALSE)</f>
        <v>1082</v>
      </c>
      <c r="Q898" s="14" t="str">
        <f t="shared" si="56"/>
        <v>4-A</v>
      </c>
      <c r="R898" t="str">
        <f>VLOOKUP(C898,Adultes!$C$2:$P$806,14,FALSE)</f>
        <v>4-A</v>
      </c>
    </row>
    <row r="899" spans="1:18" x14ac:dyDescent="0.25">
      <c r="A899" s="48">
        <v>1083</v>
      </c>
      <c r="B899">
        <v>144540</v>
      </c>
      <c r="C899" t="str">
        <f>[7]A!$D494</f>
        <v>GRODZKI PASCAL</v>
      </c>
      <c r="D899" t="str">
        <f>[7]A!$F494</f>
        <v>U.C. CAPELLOISE FOURMIES</v>
      </c>
      <c r="E899" t="str">
        <f>[7]A!$J494</f>
        <v>05999026800</v>
      </c>
      <c r="F899" t="s">
        <v>352</v>
      </c>
      <c r="G899" t="str">
        <f>VLOOKUP(C899,[7]A!$D$2:$H$1235,5,FALSE)</f>
        <v>Adulte Masculin 50/59 ans</v>
      </c>
      <c r="J899" s="67">
        <v>1</v>
      </c>
      <c r="N899" s="14">
        <f>VLOOKUP(C899,Bilan!$B$4:$D$1469,3,FALSE)</f>
        <v>144540</v>
      </c>
      <c r="O899" s="14">
        <f t="shared" si="58"/>
        <v>1083</v>
      </c>
      <c r="P899" s="50">
        <f>VLOOKUP(C899,Adultes!$C$2:$O$806,13,FALSE)</f>
        <v>1083</v>
      </c>
      <c r="Q899" s="14" t="str">
        <f t="shared" ref="Q899:Q962" si="59">F899</f>
        <v>4-A</v>
      </c>
      <c r="R899" t="str">
        <f>VLOOKUP(C899,Adultes!$C$2:$P$806,14,FALSE)</f>
        <v>4-A</v>
      </c>
    </row>
    <row r="900" spans="1:18" x14ac:dyDescent="0.25">
      <c r="A900" s="48">
        <v>1084</v>
      </c>
      <c r="B900">
        <v>2284</v>
      </c>
      <c r="C900" t="str">
        <f>[7]A!$D411</f>
        <v>ENGLEBERT DOMINIQUE</v>
      </c>
      <c r="D900" t="str">
        <f>[7]A!$F411</f>
        <v>U.C. CAPELLOISE FOURMIES</v>
      </c>
      <c r="E900" t="str">
        <f>[7]A!$J411</f>
        <v>05999111723</v>
      </c>
      <c r="F900" t="s">
        <v>1078</v>
      </c>
      <c r="G900" t="str">
        <f>VLOOKUP(C900,[7]A!$D$2:$H$1235,5,FALSE)</f>
        <v>Adulte Masculin 60 ans et plus</v>
      </c>
      <c r="N900" s="14">
        <f>VLOOKUP(C900,Bilan!$B$4:$D$1469,3,FALSE)</f>
        <v>0</v>
      </c>
      <c r="O900" s="14">
        <f t="shared" si="58"/>
        <v>1084</v>
      </c>
      <c r="P900" s="50">
        <f>VLOOKUP(C900,Adultes!$C$2:$O$806,13,FALSE)</f>
        <v>1084</v>
      </c>
      <c r="Q900" s="14" t="str">
        <f t="shared" si="59"/>
        <v>4-B</v>
      </c>
      <c r="R900" t="str">
        <f>VLOOKUP(C900,Adultes!$C$2:$P$806,14,FALSE)</f>
        <v>4-A</v>
      </c>
    </row>
    <row r="901" spans="1:18" x14ac:dyDescent="0.25">
      <c r="A901" s="48">
        <v>1085</v>
      </c>
      <c r="B901">
        <v>144389</v>
      </c>
      <c r="C901" t="str">
        <f>[7]A!$D165</f>
        <v>CAULIER MAXIME</v>
      </c>
      <c r="D901" t="str">
        <f>[7]A!$F165</f>
        <v>CYCLO CLUB ORCHIES</v>
      </c>
      <c r="E901" t="str">
        <f>[7]A!$J165</f>
        <v>05999019105</v>
      </c>
      <c r="F901" t="s">
        <v>352</v>
      </c>
      <c r="G901" t="str">
        <f>VLOOKUP(C901,[7]A!$D$2:$H$1235,5,FALSE)</f>
        <v>Adulte Masculin 40/49 ans</v>
      </c>
      <c r="N901" s="14">
        <f>VLOOKUP(C901,Bilan!$B$4:$D$1469,3,FALSE)</f>
        <v>144389</v>
      </c>
      <c r="O901" s="14">
        <f t="shared" si="58"/>
        <v>1085</v>
      </c>
      <c r="P901" s="50">
        <f>VLOOKUP(C901,Adultes!$C$2:$O$806,13,FALSE)</f>
        <v>1085</v>
      </c>
      <c r="Q901" s="14" t="str">
        <f t="shared" si="59"/>
        <v>4-A</v>
      </c>
      <c r="R901" t="str">
        <f>VLOOKUP(C901,Adultes!$C$2:$P$806,14,FALSE)</f>
        <v>4-A</v>
      </c>
    </row>
    <row r="902" spans="1:18" x14ac:dyDescent="0.25">
      <c r="A902" s="48">
        <v>1086</v>
      </c>
      <c r="B902">
        <v>144456</v>
      </c>
      <c r="C902" t="str">
        <f>[7]A!$D139</f>
        <v>CALIMACHE RONALD</v>
      </c>
      <c r="D902" t="str">
        <f>[7]A!$F139</f>
        <v>LINSELLES CYCLISME</v>
      </c>
      <c r="E902" t="str">
        <f>[7]A!$J139</f>
        <v>05996220727</v>
      </c>
      <c r="F902" t="s">
        <v>352</v>
      </c>
      <c r="G902" t="str">
        <f>VLOOKUP(C902,[7]A!$D$2:$H$1235,5,FALSE)</f>
        <v>Adulte Masculin 60 ans et plus</v>
      </c>
      <c r="N902" s="14">
        <f>VLOOKUP(C902,Bilan!$B$4:$D$1469,3,FALSE)</f>
        <v>144456</v>
      </c>
      <c r="O902" s="14">
        <f t="shared" si="58"/>
        <v>1086</v>
      </c>
      <c r="P902" s="50">
        <f>VLOOKUP(C902,Adultes!$C$2:$O$806,13,FALSE)</f>
        <v>1086</v>
      </c>
      <c r="Q902" s="14" t="str">
        <f t="shared" si="59"/>
        <v>4-A</v>
      </c>
      <c r="R902" t="str">
        <f>VLOOKUP(C902,Adultes!$C$2:$P$806,14,FALSE)</f>
        <v>4-A</v>
      </c>
    </row>
    <row r="903" spans="1:18" x14ac:dyDescent="0.25">
      <c r="A903" s="48">
        <v>1088</v>
      </c>
      <c r="B903">
        <v>2265</v>
      </c>
      <c r="C903" t="str">
        <f>[7]A!$D952</f>
        <v>VANAUBERG HERVE</v>
      </c>
      <c r="D903" t="str">
        <f>[7]A!$F952</f>
        <v>TEAM B.B.L. HERGNIES</v>
      </c>
      <c r="E903" t="str">
        <f>[7]A!$J952</f>
        <v>05994059691</v>
      </c>
      <c r="F903" t="s">
        <v>352</v>
      </c>
      <c r="G903" t="str">
        <f>VLOOKUP(C903,[7]A!$D$2:$H$1235,5,FALSE)</f>
        <v>Adulte Masculin 50/59 ans</v>
      </c>
      <c r="N903" s="14">
        <f>VLOOKUP(C903,Bilan!$B$4:$D$1469,3,FALSE)</f>
        <v>2265</v>
      </c>
      <c r="O903" s="14">
        <f t="shared" si="58"/>
        <v>1088</v>
      </c>
      <c r="P903" s="50">
        <f>VLOOKUP(C903,Adultes!$C$2:$O$806,13,FALSE)</f>
        <v>1088</v>
      </c>
      <c r="Q903" s="14" t="str">
        <f t="shared" si="59"/>
        <v>4-A</v>
      </c>
      <c r="R903" t="str">
        <f>VLOOKUP(C903,Adultes!$C$2:$P$806,14,FALSE)</f>
        <v>4-A</v>
      </c>
    </row>
    <row r="904" spans="1:18" x14ac:dyDescent="0.25">
      <c r="A904" s="48">
        <v>1089</v>
      </c>
      <c r="B904">
        <v>144543</v>
      </c>
      <c r="C904" t="s">
        <v>3646</v>
      </c>
      <c r="D904" t="s">
        <v>32</v>
      </c>
      <c r="F904" t="s">
        <v>352</v>
      </c>
      <c r="N904" s="14">
        <f>VLOOKUP(C904,Bilan!$B$4:$D$1469,3,FALSE)</f>
        <v>144543</v>
      </c>
      <c r="O904" s="14">
        <f t="shared" si="58"/>
        <v>1089</v>
      </c>
      <c r="P904" s="50" t="e">
        <f>VLOOKUP(C904,Adultes!$C$2:$O$806,13,FALSE)</f>
        <v>#N/A</v>
      </c>
      <c r="Q904" s="14" t="str">
        <f t="shared" si="59"/>
        <v>4-A</v>
      </c>
    </row>
    <row r="905" spans="1:18" x14ac:dyDescent="0.25">
      <c r="A905" s="48">
        <v>1090</v>
      </c>
      <c r="O905" s="14">
        <f t="shared" si="58"/>
        <v>1090</v>
      </c>
      <c r="Q905" s="14">
        <f t="shared" si="59"/>
        <v>0</v>
      </c>
    </row>
    <row r="906" spans="1:18" x14ac:dyDescent="0.25">
      <c r="A906" s="48">
        <v>1091</v>
      </c>
      <c r="B906">
        <v>144338</v>
      </c>
      <c r="C906" t="str">
        <f>[7]A!$D463</f>
        <v>GEORGES OLIVIER</v>
      </c>
      <c r="D906" t="str">
        <f>[7]A!$F463</f>
        <v>UNION SPORTIVE VALENCIENNES MARLY</v>
      </c>
      <c r="E906" t="str">
        <f>[7]A!$J463</f>
        <v>05999098084</v>
      </c>
      <c r="F906" t="s">
        <v>352</v>
      </c>
      <c r="G906" t="str">
        <f>VLOOKUP(C906,[7]A!$D$2:$H$1235,5,FALSE)</f>
        <v>Adulte Masculin 40/49 ans</v>
      </c>
      <c r="J906" s="67">
        <v>1</v>
      </c>
      <c r="N906" s="14">
        <f>VLOOKUP(C906,Bilan!$B$4:$D$1469,3,FALSE)</f>
        <v>144338</v>
      </c>
      <c r="O906" s="14">
        <f t="shared" si="58"/>
        <v>1091</v>
      </c>
      <c r="P906" s="50">
        <f>VLOOKUP(C906,Adultes!$C$2:$O$806,13,FALSE)</f>
        <v>1091</v>
      </c>
      <c r="Q906" s="14" t="str">
        <f t="shared" si="59"/>
        <v>4-A</v>
      </c>
      <c r="R906" t="str">
        <f>VLOOKUP(C906,Adultes!$C$2:$P$806,14,FALSE)</f>
        <v>4-A</v>
      </c>
    </row>
    <row r="907" spans="1:18" x14ac:dyDescent="0.25">
      <c r="A907" s="48">
        <v>1092</v>
      </c>
      <c r="B907">
        <v>144481</v>
      </c>
      <c r="C907" t="str">
        <f>[7]A!$D834</f>
        <v>RICHET FABRICE</v>
      </c>
      <c r="D907" t="str">
        <f>[7]A!$F834</f>
        <v>ASSOCIATION CYCLISTE D'ETROEUNGT</v>
      </c>
      <c r="E907" t="str">
        <f>[7]A!$J834</f>
        <v>05999098979</v>
      </c>
      <c r="F907" t="s">
        <v>352</v>
      </c>
      <c r="G907" t="str">
        <f>VLOOKUP(C907,[7]A!$D$2:$H$1235,5,FALSE)</f>
        <v>Adulte Masculin 50/59 ans</v>
      </c>
      <c r="N907" s="14">
        <f>VLOOKUP(C907,Bilan!$B$4:$D$1469,3,FALSE)</f>
        <v>144481</v>
      </c>
      <c r="O907" s="14">
        <f t="shared" si="58"/>
        <v>1092</v>
      </c>
      <c r="P907" s="50">
        <f>VLOOKUP(C907,Adultes!$C$2:$O$806,13,FALSE)</f>
        <v>1092</v>
      </c>
      <c r="Q907" s="14" t="str">
        <f t="shared" si="59"/>
        <v>4-A</v>
      </c>
      <c r="R907" t="str">
        <f>VLOOKUP(C907,Adultes!$C$2:$P$806,14,FALSE)</f>
        <v>4-A</v>
      </c>
    </row>
    <row r="908" spans="1:18" x14ac:dyDescent="0.25">
      <c r="A908" s="48">
        <v>1093</v>
      </c>
      <c r="B908">
        <v>4335</v>
      </c>
      <c r="C908" t="str">
        <f>[7]A!$D698</f>
        <v>MARTIN DAVID</v>
      </c>
      <c r="D908" t="str">
        <f>[7]A!$F698</f>
        <v>VELO CLUB SOLESMES</v>
      </c>
      <c r="E908" t="str">
        <f>[7]A!$J698</f>
        <v>05999107481</v>
      </c>
      <c r="F908" t="s">
        <v>352</v>
      </c>
      <c r="G908" t="str">
        <f>VLOOKUP(C908,[7]A!$D$2:$H$1235,5,FALSE)</f>
        <v>Adulte Masculin 40/49 ans</v>
      </c>
      <c r="J908" s="67">
        <v>1</v>
      </c>
      <c r="N908" s="14">
        <f>VLOOKUP(C908,Bilan!$B$4:$D$1469,3,FALSE)</f>
        <v>4335</v>
      </c>
      <c r="O908" s="14">
        <f t="shared" si="58"/>
        <v>1093</v>
      </c>
      <c r="P908" s="50">
        <f>VLOOKUP(C908,Adultes!$C$2:$O$806,13,FALSE)</f>
        <v>1093</v>
      </c>
      <c r="Q908" s="14" t="str">
        <f t="shared" si="59"/>
        <v>4-A</v>
      </c>
      <c r="R908" t="str">
        <f>VLOOKUP(C908,Adultes!$C$2:$P$806,14,FALSE)</f>
        <v>4-A</v>
      </c>
    </row>
    <row r="909" spans="1:18" x14ac:dyDescent="0.25">
      <c r="A909" s="48">
        <v>1094</v>
      </c>
      <c r="B909">
        <v>2953</v>
      </c>
      <c r="C909" t="str">
        <f>[7]A!$D253</f>
        <v>DECOCK PHILIPPE</v>
      </c>
      <c r="D909" t="str">
        <f>[7]A!$F253</f>
        <v>CLUB CYCLISTE THUN ST MARTIN</v>
      </c>
      <c r="E909" t="str">
        <f>[7]A!$J253</f>
        <v>05999057242</v>
      </c>
      <c r="F909" t="s">
        <v>352</v>
      </c>
      <c r="G909" t="str">
        <f>VLOOKUP(C909,[7]A!$D$2:$H$1235,5,FALSE)</f>
        <v>Adulte Masculin 50/59 ans</v>
      </c>
      <c r="J909" s="67">
        <v>1</v>
      </c>
      <c r="N909" s="14">
        <f>VLOOKUP(C909,Bilan!$B$4:$D$1469,3,FALSE)</f>
        <v>2953</v>
      </c>
      <c r="O909" s="14">
        <f t="shared" si="58"/>
        <v>1094</v>
      </c>
      <c r="P909" s="50">
        <f>VLOOKUP(C909,Adultes!$C$2:$O$806,13,FALSE)</f>
        <v>1094</v>
      </c>
      <c r="Q909" s="14" t="str">
        <f t="shared" si="59"/>
        <v>4-A</v>
      </c>
      <c r="R909" t="str">
        <f>VLOOKUP(C909,Adultes!$C$2:$P$806,14,FALSE)</f>
        <v>4-A</v>
      </c>
    </row>
    <row r="910" spans="1:18" x14ac:dyDescent="0.25">
      <c r="A910" s="48">
        <v>1095</v>
      </c>
      <c r="B910">
        <v>2936</v>
      </c>
      <c r="C910" t="str">
        <f>[7]A!$D282</f>
        <v>DELHAYE REGIS</v>
      </c>
      <c r="D910" t="str">
        <f>[7]A!$F282</f>
        <v>CLUB CYCLISTE THUN ST MARTIN</v>
      </c>
      <c r="E910" t="str">
        <f>[7]A!$J282</f>
        <v>05999085192</v>
      </c>
      <c r="F910" t="s">
        <v>352</v>
      </c>
      <c r="G910" t="str">
        <f>VLOOKUP(C910,[7]A!$D$2:$H$1235,5,FALSE)</f>
        <v>Adulte Masculin 60 ans et plus</v>
      </c>
      <c r="J910" s="67">
        <v>1</v>
      </c>
      <c r="N910" s="14">
        <f>VLOOKUP(C910,Bilan!$B$4:$D$1469,3,FALSE)</f>
        <v>2936</v>
      </c>
      <c r="O910" s="14">
        <f t="shared" si="58"/>
        <v>1095</v>
      </c>
      <c r="P910" s="50">
        <f>VLOOKUP(C910,Adultes!$C$2:$O$806,13,FALSE)</f>
        <v>1095</v>
      </c>
      <c r="Q910" s="14" t="str">
        <f t="shared" si="59"/>
        <v>4-A</v>
      </c>
      <c r="R910" t="str">
        <f>VLOOKUP(C910,Adultes!$C$2:$P$806,14,FALSE)</f>
        <v>4-A</v>
      </c>
    </row>
    <row r="911" spans="1:18" x14ac:dyDescent="0.25">
      <c r="A911" s="48">
        <v>1097</v>
      </c>
      <c r="B911">
        <v>4000</v>
      </c>
      <c r="C911" t="str">
        <f>[7]A!$D468</f>
        <v>GIULIANI ADRIANO</v>
      </c>
      <c r="D911" t="str">
        <f>[7]A!$F468</f>
        <v>CYCLO CLUB CAMBRESIEN</v>
      </c>
      <c r="E911" t="str">
        <f>[7]A!$J468</f>
        <v>05994058255</v>
      </c>
      <c r="F911" t="s">
        <v>352</v>
      </c>
      <c r="G911" t="str">
        <f>VLOOKUP(C911,[7]A!$D$2:$H$1235,5,FALSE)</f>
        <v>Adulte Masculin 60 ans et plus</v>
      </c>
      <c r="J911" s="67">
        <v>1</v>
      </c>
      <c r="N911" s="14">
        <f>VLOOKUP(C911,Bilan!$B$4:$D$1469,3,FALSE)</f>
        <v>4000</v>
      </c>
      <c r="O911" s="14">
        <f t="shared" si="58"/>
        <v>1097</v>
      </c>
      <c r="P911" s="50">
        <f>VLOOKUP(C911,Adultes!$C$2:$O$806,13,FALSE)</f>
        <v>1097</v>
      </c>
      <c r="Q911" s="14" t="str">
        <f t="shared" si="59"/>
        <v>4-A</v>
      </c>
      <c r="R911" t="str">
        <f>VLOOKUP(C911,Adultes!$C$2:$P$806,14,FALSE)</f>
        <v>4-A</v>
      </c>
    </row>
    <row r="912" spans="1:18" x14ac:dyDescent="0.25">
      <c r="A912" s="48">
        <v>1098</v>
      </c>
      <c r="B912">
        <v>3999</v>
      </c>
      <c r="C912" t="str">
        <f>[7]A!$D498</f>
        <v>GUISLAIN NICOLAS</v>
      </c>
      <c r="D912" t="str">
        <f>[7]A!$F498</f>
        <v>AMICALE LAIQUE SPORTIVE  ROEULX</v>
      </c>
      <c r="E912" t="str">
        <f>[7]A!$J498</f>
        <v>05996222310</v>
      </c>
      <c r="F912" t="s">
        <v>352</v>
      </c>
      <c r="G912" t="str">
        <f>VLOOKUP(C912,[7]A!$D$2:$H$1235,5,FALSE)</f>
        <v>Adulte Masculin 50/59 ans</v>
      </c>
      <c r="J912" s="67">
        <v>1</v>
      </c>
      <c r="N912" s="14">
        <f>VLOOKUP(C912,Bilan!$B$4:$D$1469,3,FALSE)</f>
        <v>3999</v>
      </c>
      <c r="O912" s="14">
        <f t="shared" si="58"/>
        <v>1098</v>
      </c>
      <c r="P912" s="50">
        <f>VLOOKUP(C912,Adultes!$C$2:$O$806,13,FALSE)</f>
        <v>1098</v>
      </c>
      <c r="Q912" s="14" t="str">
        <f t="shared" si="59"/>
        <v>4-A</v>
      </c>
      <c r="R912" t="str">
        <f>VLOOKUP(C912,Adultes!$C$2:$P$806,14,FALSE)</f>
        <v>4-A</v>
      </c>
    </row>
    <row r="913" spans="1:18" x14ac:dyDescent="0.25">
      <c r="A913" s="48">
        <v>1099</v>
      </c>
      <c r="B913">
        <v>3142</v>
      </c>
      <c r="C913" t="str">
        <f>[7]A!$D89</f>
        <v>BOUCLY ERIC</v>
      </c>
      <c r="D913" t="str">
        <f>[7]A!$F89</f>
        <v>AMICALE LAIQUE SPORTIVE  ROEULX</v>
      </c>
      <c r="E913" t="str">
        <f>[7]A!$J89</f>
        <v>05999017016</v>
      </c>
      <c r="F913" t="s">
        <v>352</v>
      </c>
      <c r="G913" t="str">
        <f>VLOOKUP(C913,[7]A!$D$2:$H$1235,5,FALSE)</f>
        <v>Adulte Masculin 50/59 ans</v>
      </c>
      <c r="J913" s="67">
        <v>1</v>
      </c>
      <c r="N913" s="14">
        <f>VLOOKUP(C913,Bilan!$B$4:$D$1469,3,FALSE)</f>
        <v>3142</v>
      </c>
      <c r="O913" s="14">
        <f t="shared" si="58"/>
        <v>1099</v>
      </c>
      <c r="P913" s="50">
        <f>VLOOKUP(C913,Adultes!$C$2:$O$806,13,FALSE)</f>
        <v>1099</v>
      </c>
      <c r="Q913" s="14" t="str">
        <f t="shared" si="59"/>
        <v>4-A</v>
      </c>
      <c r="R913" t="str">
        <f>VLOOKUP(C913,Adultes!$C$2:$P$806,14,FALSE)</f>
        <v>4-A</v>
      </c>
    </row>
    <row r="914" spans="1:18" x14ac:dyDescent="0.25">
      <c r="A914" s="48">
        <v>1100</v>
      </c>
      <c r="B914">
        <v>3993</v>
      </c>
      <c r="C914" t="str">
        <f>[7]A!$D421</f>
        <v>FINEZ DIDIER</v>
      </c>
      <c r="D914" t="str">
        <f>[7]A!$F421</f>
        <v>AMICALE LAIQUE SPORTIVE  ROEULX</v>
      </c>
      <c r="E914" t="str">
        <f>[7]A!$J421</f>
        <v>05996226755</v>
      </c>
      <c r="F914" t="s">
        <v>352</v>
      </c>
      <c r="G914" t="str">
        <f>VLOOKUP(C914,[7]A!$D$2:$H$1235,5,FALSE)</f>
        <v>Adulte Masculin 60 ans et plus</v>
      </c>
      <c r="J914" s="67">
        <v>1</v>
      </c>
      <c r="N914" s="14">
        <f>VLOOKUP(C914,Bilan!$B$4:$D$1469,3,FALSE)</f>
        <v>3993</v>
      </c>
      <c r="O914" s="14">
        <f t="shared" si="58"/>
        <v>1100</v>
      </c>
      <c r="P914" s="50">
        <f>VLOOKUP(C914,Adultes!$C$2:$O$806,13,FALSE)</f>
        <v>1100</v>
      </c>
      <c r="Q914" s="14" t="str">
        <f t="shared" si="59"/>
        <v>4-A</v>
      </c>
      <c r="R914" t="str">
        <f>VLOOKUP(C914,Adultes!$C$2:$P$806,14,FALSE)</f>
        <v>4-A</v>
      </c>
    </row>
    <row r="915" spans="1:18" x14ac:dyDescent="0.25">
      <c r="A915" s="48">
        <v>1102</v>
      </c>
      <c r="B915">
        <v>3135</v>
      </c>
      <c r="C915" t="str">
        <f>[7]A!$D1090</f>
        <v>KROL DAVID</v>
      </c>
      <c r="D915" t="str">
        <f>[7]A!$F1090</f>
        <v>LEFOREST CYCLO CLUB</v>
      </c>
      <c r="E915" t="str">
        <f>[7]A!$J1090</f>
        <v>06297082118</v>
      </c>
      <c r="F915" t="s">
        <v>352</v>
      </c>
      <c r="G915" t="str">
        <f>VLOOKUP(C915,[7]A!$D$2:$H$1235,5,FALSE)</f>
        <v>Adulte Masculin 50/59 ans</v>
      </c>
      <c r="N915" s="14">
        <f>VLOOKUP(C915,Bilan!$B$4:$D$1469,3,FALSE)</f>
        <v>3135</v>
      </c>
      <c r="O915" s="14">
        <f t="shared" si="58"/>
        <v>1102</v>
      </c>
      <c r="P915" s="50">
        <f>VLOOKUP(C915,Adultes!$C$2:$O$806,13,FALSE)</f>
        <v>1102</v>
      </c>
      <c r="Q915" s="14" t="str">
        <f t="shared" si="59"/>
        <v>4-A</v>
      </c>
      <c r="R915" t="str">
        <f>VLOOKUP(C915,Adultes!$C$2:$P$806,14,FALSE)</f>
        <v>4-A</v>
      </c>
    </row>
    <row r="916" spans="1:18" x14ac:dyDescent="0.25">
      <c r="A916" s="48">
        <v>1104</v>
      </c>
      <c r="B916">
        <v>144263</v>
      </c>
      <c r="C916" t="str">
        <f>[7]A!$D1187</f>
        <v>PELISSIER RAYNALD</v>
      </c>
      <c r="D916" t="str">
        <f>[7]A!$F1187</f>
        <v>BIACHE ST VAAST VELO CLUB</v>
      </c>
      <c r="E916" t="str">
        <f>[7]A!$J1187</f>
        <v>06297005991</v>
      </c>
      <c r="F916" t="s">
        <v>1078</v>
      </c>
      <c r="G916" t="str">
        <f>VLOOKUP(C916,[7]A!$D$2:$H$1235,5,FALSE)</f>
        <v>Adulte Masculin 60 ans et plus</v>
      </c>
      <c r="J916" s="67">
        <v>1</v>
      </c>
      <c r="N916" s="14">
        <f>VLOOKUP(C916,Bilan!$B$4:$D$1469,3,FALSE)</f>
        <v>144263</v>
      </c>
      <c r="O916" s="14">
        <f>A916</f>
        <v>1104</v>
      </c>
      <c r="P916" s="50">
        <f>VLOOKUP(C916,Adultes!$C$2:$O$806,13,FALSE)</f>
        <v>1104</v>
      </c>
      <c r="Q916" s="14" t="str">
        <f t="shared" si="59"/>
        <v>4-B</v>
      </c>
      <c r="R916" t="str">
        <f>VLOOKUP(C916,Adultes!$C$2:$P$806,14,FALSE)</f>
        <v>4-B</v>
      </c>
    </row>
    <row r="917" spans="1:18" x14ac:dyDescent="0.25">
      <c r="A917" s="48">
        <v>1105</v>
      </c>
      <c r="B917">
        <v>3115</v>
      </c>
      <c r="C917" t="str">
        <f>[7]A!$D1086</f>
        <v>HAVET STEPHANE</v>
      </c>
      <c r="D917" t="str">
        <f>[7]A!$F1086</f>
        <v>MANQUEVILLE LILLERS CLUB CYCLISTE</v>
      </c>
      <c r="E917" t="str">
        <f>[7]A!$J1086</f>
        <v>06297082826</v>
      </c>
      <c r="F917" t="s">
        <v>352</v>
      </c>
      <c r="G917" t="str">
        <f>VLOOKUP(C917,[7]A!$D$2:$H$1235,5,FALSE)</f>
        <v>Adulte Masculin 40/49 ans</v>
      </c>
      <c r="J917" s="67">
        <v>1</v>
      </c>
      <c r="N917" s="14">
        <f>VLOOKUP(C917,Bilan!$B$4:$D$1469,3,FALSE)</f>
        <v>3115</v>
      </c>
      <c r="O917" s="14">
        <f t="shared" si="58"/>
        <v>1105</v>
      </c>
      <c r="P917" s="50">
        <f>VLOOKUP(C917,Adultes!$C$2:$O$806,13,FALSE)</f>
        <v>1105</v>
      </c>
      <c r="Q917" s="14" t="str">
        <f t="shared" si="59"/>
        <v>4-A</v>
      </c>
      <c r="R917" t="str">
        <f>VLOOKUP(C917,Adultes!$C$2:$P$806,14,FALSE)</f>
        <v>4-A</v>
      </c>
    </row>
    <row r="918" spans="1:18" x14ac:dyDescent="0.25">
      <c r="A918" s="48">
        <v>1106</v>
      </c>
      <c r="B918">
        <v>3103</v>
      </c>
      <c r="C918" t="str">
        <f>[7]A!$D779</f>
        <v>PAVARD JEAN MARC</v>
      </c>
      <c r="D918" t="str">
        <f>[7]A!$F779</f>
        <v>VELO CLUB AMANDINOIS</v>
      </c>
      <c r="E918" t="str">
        <f>[7]A!$J779</f>
        <v>05999017603</v>
      </c>
      <c r="F918" t="s">
        <v>352</v>
      </c>
      <c r="G918" t="str">
        <f>VLOOKUP(C918,[7]A!$D$2:$H$1235,5,FALSE)</f>
        <v>Adulte Masculin 50/59 ans</v>
      </c>
      <c r="J918" s="67">
        <v>1</v>
      </c>
      <c r="N918" s="14">
        <f>VLOOKUP(C918,Bilan!$B$4:$D$1469,3,FALSE)</f>
        <v>3103</v>
      </c>
      <c r="O918" s="14">
        <f t="shared" si="58"/>
        <v>1106</v>
      </c>
      <c r="P918" s="50">
        <f>VLOOKUP(C918,Adultes!$C$2:$O$806,13,FALSE)</f>
        <v>1106</v>
      </c>
      <c r="Q918" s="14" t="str">
        <f t="shared" si="59"/>
        <v>4-A</v>
      </c>
      <c r="R918" t="str">
        <f>VLOOKUP(C918,Adultes!$C$2:$P$806,14,FALSE)</f>
        <v>4-A</v>
      </c>
    </row>
    <row r="919" spans="1:18" x14ac:dyDescent="0.25">
      <c r="A919" s="48">
        <v>1107</v>
      </c>
      <c r="B919">
        <v>3127</v>
      </c>
      <c r="C919" t="str">
        <f>[7]A!$D194</f>
        <v>COLIN DANIEL</v>
      </c>
      <c r="D919" t="str">
        <f>[7]A!$F194</f>
        <v>VELO CLUB AMANDINOIS</v>
      </c>
      <c r="E919" t="str">
        <f>[7]A!$J194</f>
        <v>05999105714</v>
      </c>
      <c r="F919" t="s">
        <v>352</v>
      </c>
      <c r="G919" t="str">
        <f>VLOOKUP(C919,[7]A!$D$2:$H$1235,5,FALSE)</f>
        <v>Adulte Masculin 60 ans et plus</v>
      </c>
      <c r="N919" s="14">
        <f>VLOOKUP(C919,Bilan!$B$4:$D$1469,3,FALSE)</f>
        <v>3127</v>
      </c>
      <c r="O919" s="14">
        <f t="shared" ref="O919:O945" si="60">A919</f>
        <v>1107</v>
      </c>
      <c r="P919" s="50">
        <f>VLOOKUP(C919,Adultes!$C$2:$O$806,13,FALSE)</f>
        <v>1107</v>
      </c>
      <c r="Q919" s="14" t="str">
        <f t="shared" si="59"/>
        <v>4-A</v>
      </c>
      <c r="R919" t="str">
        <f>VLOOKUP(C919,Adultes!$C$2:$P$806,14,FALSE)</f>
        <v>4-A</v>
      </c>
    </row>
    <row r="920" spans="1:18" x14ac:dyDescent="0.25">
      <c r="A920" s="48">
        <v>1108</v>
      </c>
      <c r="B920">
        <v>144267</v>
      </c>
      <c r="C920" t="str">
        <f>[7]A!$D56</f>
        <v>BERNIER STEPHANE</v>
      </c>
      <c r="D920" t="str">
        <f>[7]A!$F56</f>
        <v>U.C. CAPELLOISE FOURMIES</v>
      </c>
      <c r="E920" t="str">
        <f>[7]A!$J56</f>
        <v>05999068624</v>
      </c>
      <c r="F920" t="s">
        <v>352</v>
      </c>
      <c r="G920" t="str">
        <f>VLOOKUP(C920,[7]A!$D$2:$H$1235,5,FALSE)</f>
        <v>Adulte Masculin 40/49 ans</v>
      </c>
      <c r="J920" s="67">
        <v>1</v>
      </c>
      <c r="N920" s="14">
        <f>VLOOKUP(C920,Bilan!$B$4:$D$1469,3,FALSE)</f>
        <v>144267</v>
      </c>
      <c r="O920" s="14">
        <f t="shared" si="60"/>
        <v>1108</v>
      </c>
      <c r="P920" s="50">
        <f>VLOOKUP(C920,Adultes!$C$2:$O$806,13,FALSE)</f>
        <v>1108</v>
      </c>
      <c r="Q920" s="14" t="str">
        <f t="shared" si="59"/>
        <v>4-A</v>
      </c>
      <c r="R920" t="str">
        <f>VLOOKUP(C920,Adultes!$C$2:$P$806,14,FALSE)</f>
        <v>4-A</v>
      </c>
    </row>
    <row r="921" spans="1:18" x14ac:dyDescent="0.25">
      <c r="A921" s="48">
        <v>1109</v>
      </c>
      <c r="B921">
        <v>2570</v>
      </c>
      <c r="C921" t="str">
        <f>[7]A!$D100</f>
        <v>BOURLART THOMAS</v>
      </c>
      <c r="D921" t="str">
        <f>[7]A!$F100</f>
        <v>UNION CYCLISTE WATTIGNIES</v>
      </c>
      <c r="E921" t="str">
        <f>[7]A!$J100</f>
        <v>05994030256</v>
      </c>
      <c r="F921" t="s">
        <v>352</v>
      </c>
      <c r="G921" t="str">
        <f>VLOOKUP(C921,[7]A!$D$2:$H$1235,5,FALSE)</f>
        <v>Adulte Masculin 30/39 ans</v>
      </c>
      <c r="J921" s="67">
        <v>1</v>
      </c>
      <c r="N921" s="14">
        <f>VLOOKUP(C921,Bilan!$B$4:$D$1469,3,FALSE)</f>
        <v>2570</v>
      </c>
      <c r="O921" s="14">
        <f t="shared" si="60"/>
        <v>1109</v>
      </c>
      <c r="P921" s="50">
        <f>VLOOKUP(C921,Adultes!$C$2:$O$806,13,FALSE)</f>
        <v>1109</v>
      </c>
      <c r="Q921" s="14" t="str">
        <f t="shared" si="59"/>
        <v>4-A</v>
      </c>
      <c r="R921" t="str">
        <f>VLOOKUP(C921,Adultes!$C$2:$P$806,14,FALSE)</f>
        <v>4-A</v>
      </c>
    </row>
    <row r="922" spans="1:18" x14ac:dyDescent="0.25">
      <c r="A922" s="48">
        <v>1110</v>
      </c>
      <c r="B922">
        <v>3112</v>
      </c>
      <c r="C922" t="str">
        <f>[7]A!$D956</f>
        <v>VANDENBOSSCHE PASCAL</v>
      </c>
      <c r="D922" t="str">
        <f>[7]A!$F956</f>
        <v>UNION CYCLISTE WATTIGNIES</v>
      </c>
      <c r="E922" t="str">
        <f>[7]A!$J956</f>
        <v>05963119669</v>
      </c>
      <c r="F922" t="s">
        <v>352</v>
      </c>
      <c r="G922" t="str">
        <f>VLOOKUP(C922,[7]A!$D$2:$H$1235,5,FALSE)</f>
        <v>Adulte Masculin 60 ans et plus</v>
      </c>
      <c r="J922" s="67">
        <v>1</v>
      </c>
      <c r="N922" s="14">
        <f>VLOOKUP(C922,Bilan!$B$4:$D$1469,3,FALSE)</f>
        <v>3112</v>
      </c>
      <c r="O922" s="14">
        <f t="shared" si="60"/>
        <v>1110</v>
      </c>
      <c r="P922" s="50">
        <f>VLOOKUP(C922,Adultes!$C$2:$O$806,13,FALSE)</f>
        <v>1110</v>
      </c>
      <c r="Q922" s="14" t="str">
        <f t="shared" si="59"/>
        <v>4-A</v>
      </c>
      <c r="R922" t="str">
        <f>VLOOKUP(C922,Adultes!$C$2:$P$806,14,FALSE)</f>
        <v>4-A</v>
      </c>
    </row>
    <row r="923" spans="1:18" x14ac:dyDescent="0.25">
      <c r="A923" s="48">
        <v>1111</v>
      </c>
      <c r="B923">
        <v>144460</v>
      </c>
      <c r="C923" t="str">
        <f>[7]A!$D254</f>
        <v>DECOCK VIRGINIE</v>
      </c>
      <c r="D923" t="str">
        <f>[7]A!$F254</f>
        <v>CYCLO CLUB ORCHIES</v>
      </c>
      <c r="E923" t="str">
        <f>[7]A!$J254</f>
        <v>05996219166</v>
      </c>
      <c r="F923" t="s">
        <v>352</v>
      </c>
      <c r="G923" t="str">
        <f>VLOOKUP(C923,[7]A!$D$2:$H$1235,5,FALSE)</f>
        <v>Adulte Féminin 30/39 ans</v>
      </c>
      <c r="N923" s="14">
        <f>VLOOKUP(C923,Bilan!$B$4:$D$1469,3,FALSE)</f>
        <v>144460</v>
      </c>
      <c r="O923" s="14">
        <f t="shared" si="60"/>
        <v>1111</v>
      </c>
      <c r="P923" s="50">
        <f>VLOOKUP(C923,Adultes!$C$2:$O$806,13,FALSE)</f>
        <v>1111</v>
      </c>
      <c r="Q923" s="14" t="str">
        <f t="shared" si="59"/>
        <v>4-A</v>
      </c>
      <c r="R923" t="str">
        <f>VLOOKUP(C923,Adultes!$C$2:$P$806,14,FALSE)</f>
        <v>4-A</v>
      </c>
    </row>
    <row r="924" spans="1:18" x14ac:dyDescent="0.25">
      <c r="A924" s="48">
        <v>1112</v>
      </c>
      <c r="B924">
        <v>3117</v>
      </c>
      <c r="C924" t="str">
        <f>[7]A!$D1092</f>
        <v>LALAUT JEROME</v>
      </c>
      <c r="D924" t="str">
        <f>[7]A!$F1092</f>
        <v>LOOS EN GOHELLE VELO CLUB LOOSSOIS</v>
      </c>
      <c r="E924" t="str">
        <f>[7]A!$J1092</f>
        <v>06210634695</v>
      </c>
      <c r="F924" t="s">
        <v>352</v>
      </c>
      <c r="G924" t="str">
        <f>VLOOKUP(C924,[7]A!$D$2:$H$1235,5,FALSE)</f>
        <v>Adulte Masculin 40/49 ans</v>
      </c>
      <c r="N924" s="14">
        <f>VLOOKUP(C924,Bilan!$B$4:$D$1469,3,FALSE)</f>
        <v>3117</v>
      </c>
      <c r="O924" s="14">
        <f t="shared" si="60"/>
        <v>1112</v>
      </c>
      <c r="P924" s="50">
        <f>VLOOKUP(C924,Adultes!$C$2:$O$806,13,FALSE)</f>
        <v>1112</v>
      </c>
      <c r="Q924" s="14" t="str">
        <f t="shared" si="59"/>
        <v>4-A</v>
      </c>
      <c r="R924" t="str">
        <f>VLOOKUP(C924,Adultes!$C$2:$P$806,14,FALSE)</f>
        <v>4-A</v>
      </c>
    </row>
    <row r="925" spans="1:18" x14ac:dyDescent="0.25">
      <c r="A925" s="48">
        <v>1114</v>
      </c>
      <c r="B925">
        <v>2282</v>
      </c>
      <c r="C925" t="str">
        <f>[7]A!$D674</f>
        <v>LOISY PIERRE</v>
      </c>
      <c r="D925" t="str">
        <f>[7]A!$F674</f>
        <v>VELO SPRINT BOUCHAIN</v>
      </c>
      <c r="E925" t="str">
        <f>[7]A!$J674</f>
        <v>05999095375</v>
      </c>
      <c r="F925" t="s">
        <v>352</v>
      </c>
      <c r="G925" t="str">
        <f>VLOOKUP(C925,[7]A!$D$2:$H$1235,5,FALSE)</f>
        <v>Adulte Masculin 30/39 ans</v>
      </c>
      <c r="J925" s="67">
        <v>1</v>
      </c>
      <c r="N925" s="14">
        <f>VLOOKUP(C925,Bilan!$B$4:$D$1469,3,FALSE)</f>
        <v>2282</v>
      </c>
      <c r="O925" s="14">
        <f t="shared" si="60"/>
        <v>1114</v>
      </c>
      <c r="P925" s="50">
        <f>VLOOKUP(C925,Adultes!$C$2:$O$806,13,FALSE)</f>
        <v>1114</v>
      </c>
      <c r="Q925" s="14" t="str">
        <f t="shared" si="59"/>
        <v>4-A</v>
      </c>
      <c r="R925" t="str">
        <f>VLOOKUP(C925,Adultes!$C$2:$P$806,14,FALSE)</f>
        <v>4-A</v>
      </c>
    </row>
    <row r="926" spans="1:18" x14ac:dyDescent="0.25">
      <c r="A926" s="48">
        <v>1115</v>
      </c>
      <c r="B926">
        <v>4347</v>
      </c>
      <c r="C926" t="str">
        <f>[7]A!$D1003</f>
        <v>WITTEK ELODIE</v>
      </c>
      <c r="D926" t="str">
        <f>[7]A!$F1003</f>
        <v>CYCLO CLUB ORCHIES</v>
      </c>
      <c r="E926" t="str">
        <f>[7]A!$J1003</f>
        <v>05999069524</v>
      </c>
      <c r="F926" t="s">
        <v>352</v>
      </c>
      <c r="G926" t="str">
        <f>VLOOKUP(C926,[7]A!$D$2:$H$1235,5,FALSE)</f>
        <v>Adulte Féminin 30/39 ans</v>
      </c>
      <c r="N926" s="14">
        <f>VLOOKUP(C926,Bilan!$B$4:$D$1469,3,FALSE)</f>
        <v>4347</v>
      </c>
      <c r="O926" s="14">
        <f t="shared" si="60"/>
        <v>1115</v>
      </c>
      <c r="P926" s="50">
        <f>VLOOKUP(C926,Adultes!$C$2:$O$806,13,FALSE)</f>
        <v>1115</v>
      </c>
      <c r="Q926" s="14" t="str">
        <f t="shared" si="59"/>
        <v>4-A</v>
      </c>
      <c r="R926" t="str">
        <f>VLOOKUP(C926,Adultes!$C$2:$P$806,14,FALSE)</f>
        <v>4-A</v>
      </c>
    </row>
    <row r="927" spans="1:18" x14ac:dyDescent="0.25">
      <c r="A927" s="48">
        <v>1116</v>
      </c>
      <c r="B927">
        <v>4342</v>
      </c>
      <c r="C927" t="str">
        <f>[7]A!$D1032</f>
        <v>CARPENTIER PATRICK</v>
      </c>
      <c r="D927" t="str">
        <f>[7]A!$F1032</f>
        <v>OUTREAU CLUB SPORTIF OUTRELOIS (C.S.O)</v>
      </c>
      <c r="E927" t="str">
        <f>[7]A!$J1032</f>
        <v>06297065700</v>
      </c>
      <c r="F927" t="s">
        <v>1078</v>
      </c>
      <c r="G927" t="str">
        <f>VLOOKUP(C927,[7]A!$D$2:$H$1235,5,FALSE)</f>
        <v>Adulte Masculin 60 ans et plus</v>
      </c>
      <c r="N927" s="14">
        <f>VLOOKUP(C927,Bilan!$B$4:$D$1469,3,FALSE)</f>
        <v>4342</v>
      </c>
      <c r="O927" s="14">
        <f t="shared" si="60"/>
        <v>1116</v>
      </c>
      <c r="P927" s="50">
        <f>VLOOKUP(C927,Adultes!$C$2:$O$806,13,FALSE)</f>
        <v>1116</v>
      </c>
      <c r="Q927" s="14" t="str">
        <f t="shared" si="59"/>
        <v>4-B</v>
      </c>
      <c r="R927" t="str">
        <f>VLOOKUP(C927,Adultes!$C$2:$P$806,14,FALSE)</f>
        <v>4-B</v>
      </c>
    </row>
    <row r="928" spans="1:18" x14ac:dyDescent="0.25">
      <c r="A928" s="48">
        <v>1117</v>
      </c>
      <c r="B928">
        <v>4437</v>
      </c>
      <c r="C928" t="str">
        <f>[7]A!$D1030</f>
        <v>CANDAS DIDIER</v>
      </c>
      <c r="D928" t="str">
        <f>[7]A!$F1030</f>
        <v>BAPAUME CLUB CYCLISTE</v>
      </c>
      <c r="E928" t="str">
        <f>[7]A!$J1030</f>
        <v>06204951197</v>
      </c>
      <c r="F928" t="s">
        <v>352</v>
      </c>
      <c r="G928" t="str">
        <f>VLOOKUP(C928,[7]A!$D$2:$H$1235,5,FALSE)</f>
        <v>Adulte Masculin 60 ans et plus</v>
      </c>
      <c r="N928" s="14">
        <f>VLOOKUP(C928,Bilan!$B$4:$D$1469,3,FALSE)</f>
        <v>10146</v>
      </c>
      <c r="O928" s="14">
        <f t="shared" si="60"/>
        <v>1117</v>
      </c>
      <c r="P928" s="50">
        <f>VLOOKUP(C928,Adultes!$C$2:$O$806,13,FALSE)</f>
        <v>1117</v>
      </c>
      <c r="Q928" s="14" t="str">
        <f t="shared" si="59"/>
        <v>4-A</v>
      </c>
      <c r="R928" t="str">
        <f>VLOOKUP(C928,Adultes!$C$2:$P$806,14,FALSE)</f>
        <v>4-A</v>
      </c>
    </row>
    <row r="929" spans="1:18" x14ac:dyDescent="0.25">
      <c r="A929" s="48">
        <v>1118</v>
      </c>
      <c r="B929">
        <v>4439</v>
      </c>
      <c r="C929" t="str">
        <f>[7]A!$D1084</f>
        <v>HACHIN ARNAUD</v>
      </c>
      <c r="D929" t="str">
        <f>[7]A!$F1084</f>
        <v>BAPAUME CLUB CYCLISTE</v>
      </c>
      <c r="E929" t="str">
        <f>[7]A!$J1084</f>
        <v>06297055777</v>
      </c>
      <c r="F929" t="s">
        <v>352</v>
      </c>
      <c r="G929" t="str">
        <f>VLOOKUP(C929,[7]A!$D$2:$H$1235,5,FALSE)</f>
        <v>Adulte Masculin 60 ans et plus</v>
      </c>
      <c r="N929" s="14">
        <f>VLOOKUP(C929,Bilan!$B$4:$D$1469,3,FALSE)</f>
        <v>4439</v>
      </c>
      <c r="O929" s="14">
        <f t="shared" si="60"/>
        <v>1118</v>
      </c>
      <c r="P929" s="50">
        <f>VLOOKUP(C929,Adultes!$C$2:$O$806,13,FALSE)</f>
        <v>1118</v>
      </c>
      <c r="Q929" s="14" t="str">
        <f t="shared" si="59"/>
        <v>4-A</v>
      </c>
      <c r="R929" t="str">
        <f>VLOOKUP(C929,Adultes!$C$2:$P$806,14,FALSE)</f>
        <v>4-A</v>
      </c>
    </row>
    <row r="930" spans="1:18" x14ac:dyDescent="0.25">
      <c r="A930" s="48">
        <v>1119</v>
      </c>
      <c r="B930">
        <v>4416</v>
      </c>
      <c r="C930" t="str">
        <f>[7]A!$D1028</f>
        <v>BULCOURT EMMANUEL</v>
      </c>
      <c r="D930" t="str">
        <f>[7]A!$F1028</f>
        <v>BAPAUME CLUB CYCLISTE</v>
      </c>
      <c r="E930" t="str">
        <f>[7]A!$J1028</f>
        <v>06204951637</v>
      </c>
      <c r="F930" t="s">
        <v>352</v>
      </c>
      <c r="G930" t="str">
        <f>VLOOKUP(C930,[7]A!$D$2:$H$1235,5,FALSE)</f>
        <v>Adulte Masculin 40/49 ans</v>
      </c>
      <c r="N930" s="14">
        <f>VLOOKUP(C930,Bilan!$B$4:$D$1469,3,FALSE)</f>
        <v>4416</v>
      </c>
      <c r="O930" s="14">
        <f t="shared" si="60"/>
        <v>1119</v>
      </c>
      <c r="P930" s="50">
        <f>VLOOKUP(C930,Adultes!$C$2:$O$806,13,FALSE)</f>
        <v>1119</v>
      </c>
      <c r="Q930" s="14" t="str">
        <f t="shared" si="59"/>
        <v>4-A</v>
      </c>
      <c r="R930" t="str">
        <f>VLOOKUP(C930,Adultes!$C$2:$P$806,14,FALSE)</f>
        <v>4-A</v>
      </c>
    </row>
    <row r="931" spans="1:18" x14ac:dyDescent="0.25">
      <c r="A931" s="48">
        <v>1120</v>
      </c>
      <c r="B931">
        <v>4438</v>
      </c>
      <c r="C931" t="str">
        <f>[7]A!$D1137</f>
        <v>THIEBAUT MICHEL</v>
      </c>
      <c r="D931" t="str">
        <f>[7]A!$F1137</f>
        <v>BAPAUME CLUB CYCLISTE</v>
      </c>
      <c r="E931" t="str">
        <f>[7]A!$J1137</f>
        <v>06204951629</v>
      </c>
      <c r="F931" t="s">
        <v>352</v>
      </c>
      <c r="G931" t="str">
        <f>VLOOKUP(C931,[7]A!$D$2:$H$1235,5,FALSE)</f>
        <v>Adulte Masculin 50/59 ans</v>
      </c>
      <c r="N931" s="14">
        <f>VLOOKUP(C931,Bilan!$B$4:$D$1469,3,FALSE)</f>
        <v>4438</v>
      </c>
      <c r="O931" s="14">
        <f t="shared" si="60"/>
        <v>1120</v>
      </c>
      <c r="P931" s="50">
        <f>VLOOKUP(C931,Adultes!$C$2:$O$806,13,FALSE)</f>
        <v>1120</v>
      </c>
      <c r="Q931" s="14" t="str">
        <f t="shared" si="59"/>
        <v>4-A</v>
      </c>
      <c r="R931" t="str">
        <f>VLOOKUP(C931,Adultes!$C$2:$P$806,14,FALSE)</f>
        <v>4-A</v>
      </c>
    </row>
    <row r="932" spans="1:18" x14ac:dyDescent="0.25">
      <c r="A932" s="48">
        <v>1121</v>
      </c>
      <c r="B932">
        <v>144325</v>
      </c>
      <c r="C932" t="str">
        <f>[7]A!$D257</f>
        <v>DECRUCQ JEAN LUC</v>
      </c>
      <c r="D932" t="str">
        <f>[7]A!$F257</f>
        <v>UNION VELOCIPEDIQUE FOURMISIENNE</v>
      </c>
      <c r="E932" t="str">
        <f>[7]A!$J257</f>
        <v>05999084990</v>
      </c>
      <c r="F932" t="s">
        <v>352</v>
      </c>
      <c r="G932" t="str">
        <f>VLOOKUP(C932,[7]A!$D$2:$H$1235,5,FALSE)</f>
        <v>Adulte Masculin 50/59 ans</v>
      </c>
      <c r="J932" s="67">
        <v>1</v>
      </c>
      <c r="N932" s="14">
        <f>VLOOKUP(C932,Bilan!$B$4:$D$1469,3,FALSE)</f>
        <v>144325</v>
      </c>
      <c r="O932" s="14">
        <f t="shared" si="60"/>
        <v>1121</v>
      </c>
      <c r="P932" s="50">
        <f>VLOOKUP(C932,Adultes!$C$2:$O$806,13,FALSE)</f>
        <v>1121</v>
      </c>
      <c r="Q932" s="14" t="str">
        <f t="shared" si="59"/>
        <v>4-A</v>
      </c>
      <c r="R932" t="str">
        <f>VLOOKUP(C932,Adultes!$C$2:$P$806,14,FALSE)</f>
        <v>4-A</v>
      </c>
    </row>
    <row r="933" spans="1:18" x14ac:dyDescent="0.25">
      <c r="A933" s="48">
        <v>1122</v>
      </c>
      <c r="B933">
        <v>4328</v>
      </c>
      <c r="C933" t="str">
        <f>[7]A!$D1119</f>
        <v>PIETKA PASCAL</v>
      </c>
      <c r="D933" t="str">
        <f>[7]A!$F1119</f>
        <v>LEFOREST CYCLO CLUB</v>
      </c>
      <c r="E933" t="str">
        <f>[7]A!$J1119</f>
        <v>06297036055</v>
      </c>
      <c r="F933" t="s">
        <v>352</v>
      </c>
      <c r="G933" t="str">
        <f>VLOOKUP(C933,[7]A!$D$2:$H$1235,5,FALSE)</f>
        <v>Adulte Masculin 60 ans et plus</v>
      </c>
      <c r="N933" s="14">
        <f>VLOOKUP(C933,Bilan!$B$4:$D$1469,3,FALSE)</f>
        <v>0</v>
      </c>
      <c r="O933" s="14">
        <f t="shared" si="60"/>
        <v>1122</v>
      </c>
      <c r="P933" s="50">
        <f>VLOOKUP(C933,Adultes!$C$2:$O$806,13,FALSE)</f>
        <v>1122</v>
      </c>
      <c r="Q933" s="14" t="str">
        <f t="shared" si="59"/>
        <v>4-A</v>
      </c>
      <c r="R933" t="str">
        <f>VLOOKUP(C933,Adultes!$C$2:$P$806,14,FALSE)</f>
        <v>4-A</v>
      </c>
    </row>
    <row r="934" spans="1:18" x14ac:dyDescent="0.25">
      <c r="A934" s="48">
        <v>1123</v>
      </c>
      <c r="B934">
        <v>4345</v>
      </c>
      <c r="C934" t="str">
        <f>[7]A!$D1069</f>
        <v>FAVIER JEAN MARIE</v>
      </c>
      <c r="D934" t="str">
        <f>[7]A!$F1069</f>
        <v>LEFOREST CYCLO CLUB</v>
      </c>
      <c r="E934" t="str">
        <f>[7]A!$J1069</f>
        <v>06204808292</v>
      </c>
      <c r="F934" t="s">
        <v>352</v>
      </c>
      <c r="G934" t="str">
        <f>VLOOKUP(C934,[7]A!$D$2:$H$1235,5,FALSE)</f>
        <v>Adulte Masculin 50/59 ans</v>
      </c>
      <c r="N934" s="14">
        <f>VLOOKUP(C934,Bilan!$B$4:$D$1469,3,FALSE)</f>
        <v>4345</v>
      </c>
      <c r="O934" s="14">
        <f t="shared" si="60"/>
        <v>1123</v>
      </c>
      <c r="P934" s="50">
        <f>VLOOKUP(C934,Adultes!$C$2:$O$806,13,FALSE)</f>
        <v>1123</v>
      </c>
      <c r="Q934" s="14" t="str">
        <f t="shared" si="59"/>
        <v>4-A</v>
      </c>
      <c r="R934" t="str">
        <f>VLOOKUP(C934,Adultes!$C$2:$P$806,14,FALSE)</f>
        <v>4-A</v>
      </c>
    </row>
    <row r="935" spans="1:18" x14ac:dyDescent="0.25">
      <c r="A935" s="48">
        <v>1125</v>
      </c>
      <c r="B935">
        <v>4317</v>
      </c>
      <c r="C935" t="str">
        <f>[7]A!$D1098</f>
        <v>LECLERC PHILIPPE</v>
      </c>
      <c r="D935" t="str">
        <f>[7]A!$F1098</f>
        <v>LEFOREST CYCLO CLUB</v>
      </c>
      <c r="E935" t="str">
        <f>[7]A!$J1098</f>
        <v>06240368702</v>
      </c>
      <c r="F935" t="s">
        <v>352</v>
      </c>
      <c r="G935" t="str">
        <f>VLOOKUP(C935,[7]A!$D$2:$H$1235,5,FALSE)</f>
        <v>Adulte Masculin 60 ans et plus</v>
      </c>
      <c r="N935" s="14">
        <f>VLOOKUP(C935,Bilan!$B$4:$D$1469,3,FALSE)</f>
        <v>4317</v>
      </c>
      <c r="O935" s="14">
        <f t="shared" si="60"/>
        <v>1125</v>
      </c>
      <c r="P935" s="50">
        <f>VLOOKUP(C935,Adultes!$C$2:$O$806,13,FALSE)</f>
        <v>1125</v>
      </c>
      <c r="Q935" s="14" t="str">
        <f t="shared" si="59"/>
        <v>4-A</v>
      </c>
      <c r="R935" t="str">
        <f>VLOOKUP(C935,Adultes!$C$2:$P$806,14,FALSE)</f>
        <v>4-A</v>
      </c>
    </row>
    <row r="936" spans="1:18" x14ac:dyDescent="0.25">
      <c r="A936" s="48">
        <v>1126</v>
      </c>
      <c r="B936">
        <v>4320</v>
      </c>
      <c r="C936" t="str">
        <f>[7]A!$D1125</f>
        <v>RICHARD ZYCH AMANDINE</v>
      </c>
      <c r="D936" t="str">
        <f>[7]A!$F1125</f>
        <v>LEFOREST CYCLO CLUB</v>
      </c>
      <c r="E936" t="str">
        <f>[7]A!$J1125</f>
        <v>06297095155</v>
      </c>
      <c r="F936" t="s">
        <v>352</v>
      </c>
      <c r="G936" t="str">
        <f>VLOOKUP(C936,[7]A!$D$2:$H$1235,5,FALSE)</f>
        <v>Adulte Féminin 30/39 ans</v>
      </c>
      <c r="J936" s="67">
        <v>1</v>
      </c>
      <c r="N936" s="14" t="e">
        <f>VLOOKUP(C936,Bilan!$B$4:$D$1469,3,FALSE)</f>
        <v>#N/A</v>
      </c>
      <c r="O936" s="14">
        <f t="shared" si="60"/>
        <v>1126</v>
      </c>
      <c r="P936" s="50">
        <f>VLOOKUP(C936,Adultes!$C$2:$O$806,13,FALSE)</f>
        <v>1126</v>
      </c>
      <c r="Q936" s="14" t="str">
        <f t="shared" si="59"/>
        <v>4-A</v>
      </c>
      <c r="R936" t="str">
        <f>VLOOKUP(C936,Adultes!$C$2:$P$806,14,FALSE)</f>
        <v>4-A</v>
      </c>
    </row>
    <row r="937" spans="1:18" x14ac:dyDescent="0.25">
      <c r="A937" s="48">
        <v>1127</v>
      </c>
      <c r="B937">
        <v>4312</v>
      </c>
      <c r="C937" t="str">
        <f>[7]A!$D1151</f>
        <v>ZYCH ALAIN</v>
      </c>
      <c r="D937" t="str">
        <f>[7]A!$F1151</f>
        <v>LEFOREST CYCLO CLUB</v>
      </c>
      <c r="E937" t="str">
        <f>[7]A!$J1151</f>
        <v>06297101109</v>
      </c>
      <c r="F937" t="s">
        <v>352</v>
      </c>
      <c r="G937" t="str">
        <f>VLOOKUP(C937,[7]A!$D$2:$H$1235,5,FALSE)</f>
        <v>Adulte Masculin 60 ans et plus</v>
      </c>
      <c r="J937" s="67">
        <v>1</v>
      </c>
      <c r="N937" s="14">
        <f>VLOOKUP(C937,Bilan!$B$4:$D$1469,3,FALSE)</f>
        <v>4312</v>
      </c>
      <c r="O937" s="14">
        <f t="shared" si="60"/>
        <v>1127</v>
      </c>
      <c r="P937" s="50">
        <f>VLOOKUP(C937,Adultes!$C$2:$O$806,13,FALSE)</f>
        <v>1127</v>
      </c>
      <c r="Q937" s="14" t="str">
        <f t="shared" si="59"/>
        <v>4-A</v>
      </c>
      <c r="R937" t="str">
        <f>VLOOKUP(C937,Adultes!$C$2:$P$806,14,FALSE)</f>
        <v>4-A</v>
      </c>
    </row>
    <row r="938" spans="1:18" x14ac:dyDescent="0.25">
      <c r="A938" s="48">
        <v>1128</v>
      </c>
      <c r="B938">
        <v>144507</v>
      </c>
      <c r="C938" t="str">
        <f>[7]A!$D143</f>
        <v>CANU CHRISTIAN</v>
      </c>
      <c r="D938" t="str">
        <f>[7]A!$F143</f>
        <v>ETOILE CYCLISTE TOURCOING</v>
      </c>
      <c r="E938" t="str">
        <f>[7]A!$J143</f>
        <v>05999124959</v>
      </c>
      <c r="F938" t="s">
        <v>352</v>
      </c>
      <c r="G938" t="str">
        <f>VLOOKUP(C938,[7]A!$D$2:$H$1235,5,FALSE)</f>
        <v>Adulte Masculin 50/59 ans</v>
      </c>
      <c r="J938" s="67">
        <v>1</v>
      </c>
      <c r="N938" s="14">
        <f>VLOOKUP(C938,Bilan!$B$4:$D$1469,3,FALSE)</f>
        <v>144507</v>
      </c>
      <c r="O938" s="14">
        <f t="shared" si="60"/>
        <v>1128</v>
      </c>
      <c r="P938" s="50">
        <f>VLOOKUP(C938,Adultes!$C$2:$O$806,13,FALSE)</f>
        <v>1128</v>
      </c>
      <c r="Q938" s="14" t="str">
        <f t="shared" si="59"/>
        <v>4-A</v>
      </c>
      <c r="R938" t="str">
        <f>VLOOKUP(C938,Adultes!$C$2:$P$806,14,FALSE)</f>
        <v>4-A</v>
      </c>
    </row>
    <row r="939" spans="1:18" x14ac:dyDescent="0.25">
      <c r="A939" s="48">
        <v>1129</v>
      </c>
      <c r="B939">
        <v>144436</v>
      </c>
      <c r="C939" t="str">
        <f>[7]A!$D549</f>
        <v>JAKIELA GILLES</v>
      </c>
      <c r="D939" t="str">
        <f>[7]A!$F549</f>
        <v>TEAM BOUSIES</v>
      </c>
      <c r="E939" t="str">
        <f>[7]A!$J549</f>
        <v>05994064252</v>
      </c>
      <c r="F939" t="s">
        <v>352</v>
      </c>
      <c r="G939" t="str">
        <f>VLOOKUP(C939,[7]A!$D$2:$H$1235,5,FALSE)</f>
        <v>Adulte Masculin 50/59 ans</v>
      </c>
      <c r="J939" s="67">
        <v>1</v>
      </c>
      <c r="N939" s="14">
        <f>VLOOKUP(C939,Bilan!$B$4:$D$1469,3,FALSE)</f>
        <v>144436</v>
      </c>
      <c r="O939" s="79">
        <f t="shared" si="60"/>
        <v>1129</v>
      </c>
      <c r="P939" s="50">
        <f>VLOOKUP(C939,Adultes!$C$2:$O$806,13,FALSE)</f>
        <v>548</v>
      </c>
      <c r="Q939" s="14" t="str">
        <f t="shared" si="59"/>
        <v>4-A</v>
      </c>
      <c r="R939" t="str">
        <f>VLOOKUP(C939,Adultes!$C$2:$P$806,14,FALSE)</f>
        <v>3</v>
      </c>
    </row>
    <row r="940" spans="1:18" x14ac:dyDescent="0.25">
      <c r="A940" s="48">
        <v>1130</v>
      </c>
      <c r="B940">
        <v>144622</v>
      </c>
      <c r="C940" t="str">
        <f>[7]A!$D890</f>
        <v>SOENEN VIRGINIE</v>
      </c>
      <c r="D940" t="str">
        <f>[7]A!$F890</f>
        <v>UNION SPORTIVE VALENCIENNES MARLY</v>
      </c>
      <c r="E940" t="str">
        <f>[7]A!$J890</f>
        <v>05999123574</v>
      </c>
      <c r="F940" t="s">
        <v>352</v>
      </c>
      <c r="G940" t="str">
        <f>VLOOKUP(C940,[7]A!$D$2:$H$1235,5,FALSE)</f>
        <v>Adulte Féminin 30/39 ans</v>
      </c>
      <c r="N940" s="14">
        <f>VLOOKUP(C940,Bilan!$B$4:$D$1469,3,FALSE)</f>
        <v>144622</v>
      </c>
      <c r="O940" s="14">
        <f t="shared" si="60"/>
        <v>1130</v>
      </c>
      <c r="P940" s="50">
        <f>VLOOKUP(C940,Adultes!$C$2:$O$806,13,FALSE)</f>
        <v>1130</v>
      </c>
      <c r="Q940" s="14" t="str">
        <f t="shared" si="59"/>
        <v>4-A</v>
      </c>
      <c r="R940" t="str">
        <f>VLOOKUP(C940,Adultes!$C$2:$P$806,14,FALSE)</f>
        <v>3</v>
      </c>
    </row>
    <row r="941" spans="1:18" x14ac:dyDescent="0.25">
      <c r="A941" s="48">
        <v>1131</v>
      </c>
      <c r="B941">
        <v>4377</v>
      </c>
      <c r="C941" t="str">
        <f>[7]A!$D768</f>
        <v>OSSART PHILIPPE</v>
      </c>
      <c r="D941" t="str">
        <f>[7]A!$F768</f>
        <v>TEAM LINK AND RIDE HERIN</v>
      </c>
      <c r="E941" t="str">
        <f>[7]A!$J768</f>
        <v>05999026912</v>
      </c>
      <c r="F941" t="s">
        <v>352</v>
      </c>
      <c r="G941" t="str">
        <f>VLOOKUP(C941,[7]A!$D$2:$H$1235,5,FALSE)</f>
        <v>Adulte Masculin 50/59 ans</v>
      </c>
      <c r="N941" s="14">
        <f>VLOOKUP(C941,Bilan!$B$4:$D$1469,3,FALSE)</f>
        <v>4377</v>
      </c>
      <c r="O941" s="14">
        <f t="shared" si="60"/>
        <v>1131</v>
      </c>
      <c r="P941" s="50">
        <f>VLOOKUP(C941,Adultes!$C$2:$O$806,13,FALSE)</f>
        <v>1131</v>
      </c>
      <c r="Q941" s="14" t="str">
        <f t="shared" si="59"/>
        <v>4-A</v>
      </c>
      <c r="R941" t="str">
        <f>VLOOKUP(C941,Adultes!$C$2:$P$806,14,FALSE)</f>
        <v>4-A</v>
      </c>
    </row>
    <row r="942" spans="1:18" x14ac:dyDescent="0.25">
      <c r="A942" s="48">
        <v>1147</v>
      </c>
      <c r="B942">
        <v>2925</v>
      </c>
      <c r="C942" t="str">
        <f>[7]A!$D398</f>
        <v>DUQUENNOY MARC</v>
      </c>
      <c r="D942" t="str">
        <f>[7]A!$F398</f>
        <v>UNION SPORTIVE SAINT ANDRE</v>
      </c>
      <c r="E942" t="str">
        <f>[7]A!$J398</f>
        <v>05999124419</v>
      </c>
      <c r="F942" t="s">
        <v>352</v>
      </c>
      <c r="G942" t="str">
        <f>VLOOKUP(C942,[7]A!$D$2:$H$1235,5,FALSE)</f>
        <v>Adulte Masculin 60 ans et plus</v>
      </c>
      <c r="N942" s="14">
        <f>VLOOKUP(C942,Bilan!$B$4:$D$1469,3,FALSE)</f>
        <v>2925</v>
      </c>
      <c r="O942" s="14">
        <f t="shared" si="60"/>
        <v>1147</v>
      </c>
      <c r="P942" s="50">
        <f>VLOOKUP(C942,Adultes!$C$2:$O$806,13,FALSE)</f>
        <v>1132</v>
      </c>
      <c r="Q942" s="14" t="str">
        <f t="shared" si="59"/>
        <v>4-A</v>
      </c>
      <c r="R942" t="e">
        <f>VLOOKUP(C942,Adultes!$C$2:$P$806,14,FALSE)</f>
        <v>#N/A</v>
      </c>
    </row>
    <row r="943" spans="1:18" x14ac:dyDescent="0.25">
      <c r="A943" s="48">
        <v>1133</v>
      </c>
      <c r="B943">
        <v>144567</v>
      </c>
      <c r="C943" t="str">
        <f>[7]A!$D224</f>
        <v>CROMMELINCK PATRICK</v>
      </c>
      <c r="D943" t="str">
        <f>[7]A!$F224</f>
        <v>CYCLOS RANDONNEURS LA BASSEE</v>
      </c>
      <c r="E943" t="str">
        <f>[7]A!$J224</f>
        <v>05999012230</v>
      </c>
      <c r="F943" t="s">
        <v>352</v>
      </c>
      <c r="G943" t="str">
        <f>VLOOKUP(C943,[7]A!$D$2:$H$1235,5,FALSE)</f>
        <v>Adulte Masculin 50/59 ans</v>
      </c>
      <c r="J943" s="67">
        <v>1</v>
      </c>
      <c r="N943" s="14">
        <f>VLOOKUP(C943,Bilan!$B$4:$D$1469,3,FALSE)</f>
        <v>144567</v>
      </c>
      <c r="O943" s="14">
        <f t="shared" si="60"/>
        <v>1133</v>
      </c>
      <c r="P943" s="50">
        <f>VLOOKUP(C943,Adultes!$C$2:$O$806,13,FALSE)</f>
        <v>505</v>
      </c>
      <c r="Q943" s="14" t="str">
        <f t="shared" si="59"/>
        <v>4-A</v>
      </c>
      <c r="R943" t="str">
        <f>VLOOKUP(C943,Adultes!$C$2:$P$806,14,FALSE)</f>
        <v>3</v>
      </c>
    </row>
    <row r="944" spans="1:18" x14ac:dyDescent="0.25">
      <c r="A944" s="48">
        <v>1134</v>
      </c>
      <c r="O944" s="14">
        <f t="shared" si="60"/>
        <v>1134</v>
      </c>
      <c r="Q944" s="14">
        <f t="shared" si="59"/>
        <v>0</v>
      </c>
    </row>
    <row r="945" spans="1:18" x14ac:dyDescent="0.25">
      <c r="A945" s="48">
        <v>1135</v>
      </c>
      <c r="B945">
        <v>144517</v>
      </c>
      <c r="C945" t="str">
        <f>[7]A!$D819</f>
        <v>PRISSETTE LUDIVINE</v>
      </c>
      <c r="D945" t="str">
        <f>[7]A!$F819</f>
        <v>T.C.S.P. 59 - FERRIERE LA GRANDE</v>
      </c>
      <c r="E945" t="str">
        <f>[7]A!$J819</f>
        <v>05999085106</v>
      </c>
      <c r="F945" t="s">
        <v>352</v>
      </c>
      <c r="G945" t="str">
        <f>VLOOKUP(C945,[7]A!$D$2:$H$1235,5,FALSE)</f>
        <v>Adulte Féminin 30/39 ans</v>
      </c>
      <c r="J945" s="67">
        <v>1</v>
      </c>
      <c r="N945" s="14">
        <f>VLOOKUP(C945,Bilan!$B$4:$D$1469,3,FALSE)</f>
        <v>144517</v>
      </c>
      <c r="O945" s="79">
        <f t="shared" si="60"/>
        <v>1135</v>
      </c>
      <c r="P945" s="50">
        <f>VLOOKUP(C945,Adultes!$C$2:$O$806,13,FALSE)</f>
        <v>524</v>
      </c>
      <c r="Q945" s="14" t="str">
        <f t="shared" si="59"/>
        <v>4-A</v>
      </c>
      <c r="R945" t="str">
        <f>VLOOKUP(C945,Adultes!$C$2:$P$806,14,FALSE)</f>
        <v>3</v>
      </c>
    </row>
    <row r="946" spans="1:18" x14ac:dyDescent="0.25">
      <c r="A946" s="48">
        <v>1136</v>
      </c>
      <c r="B946">
        <v>4411</v>
      </c>
      <c r="C946" t="str">
        <f>[7]A!$D1018</f>
        <v>BERLEMONT DOMINIQUE</v>
      </c>
      <c r="D946" t="str">
        <f>[7]A!$F1018</f>
        <v>LOOS EN GOHELLE VELO CLUB LOOSSOIS</v>
      </c>
      <c r="E946" t="str">
        <f>[7]A!$J1018</f>
        <v>06297042400</v>
      </c>
      <c r="F946" t="s">
        <v>352</v>
      </c>
      <c r="G946" t="str">
        <f>VLOOKUP(C946,[7]A!$D$2:$H$1235,5,FALSE)</f>
        <v>Adulte Masculin 40/49 ans</v>
      </c>
      <c r="N946" s="14">
        <f>VLOOKUP(C946,Bilan!$B$4:$D$1469,3,FALSE)</f>
        <v>4411</v>
      </c>
      <c r="O946" s="14">
        <f t="shared" ref="O946:O954" si="61">A946</f>
        <v>1136</v>
      </c>
      <c r="P946" s="50" t="e">
        <f>VLOOKUP(C946,Adultes!$C$2:$O$806,13,FALSE)</f>
        <v>#N/A</v>
      </c>
      <c r="Q946" s="14" t="str">
        <f t="shared" si="59"/>
        <v>4-A</v>
      </c>
      <c r="R946" t="e">
        <f>VLOOKUP(C946,Adultes!$C$2:$P$806,14,FALSE)</f>
        <v>#N/A</v>
      </c>
    </row>
    <row r="947" spans="1:18" x14ac:dyDescent="0.25">
      <c r="A947" s="48">
        <v>1137</v>
      </c>
      <c r="B947">
        <v>3994</v>
      </c>
      <c r="C947" t="str">
        <f>[7]A!$D101</f>
        <v>BOURLET ERIC</v>
      </c>
      <c r="D947" t="str">
        <f>[7]A!$F101</f>
        <v>AMICALE LAIQUE SPORTIVE  ROEULX</v>
      </c>
      <c r="E947" t="str">
        <f>[7]A!$J101</f>
        <v>05999029316</v>
      </c>
      <c r="F947" t="s">
        <v>352</v>
      </c>
      <c r="G947" t="str">
        <f>VLOOKUP(C947,[7]A!$D$2:$H$1235,5,FALSE)</f>
        <v>Adulte Masculin 50/59 ans</v>
      </c>
      <c r="N947" s="14">
        <f>VLOOKUP(C947,Bilan!$B$4:$D$1469,3,FALSE)</f>
        <v>3994</v>
      </c>
      <c r="O947" s="14">
        <f t="shared" si="61"/>
        <v>1137</v>
      </c>
      <c r="P947" s="50">
        <f>VLOOKUP(C947,Adultes!$C$2:$O$806,13,FALSE)</f>
        <v>711</v>
      </c>
      <c r="Q947" s="14" t="str">
        <f t="shared" si="59"/>
        <v>4-A</v>
      </c>
      <c r="R947" t="str">
        <f>VLOOKUP(C947,Adultes!$C$2:$P$806,14,FALSE)</f>
        <v>3</v>
      </c>
    </row>
    <row r="948" spans="1:18" x14ac:dyDescent="0.25">
      <c r="A948" s="48">
        <v>1138</v>
      </c>
      <c r="B948">
        <v>2949</v>
      </c>
      <c r="C948" t="str">
        <f>[7]A!$D131</f>
        <v>BURY FANNY</v>
      </c>
      <c r="D948" t="str">
        <f>[7]A!$F131</f>
        <v>ETOILE CYCLISTE LIEU ST AMAND</v>
      </c>
      <c r="E948" t="str">
        <f>[7]A!$J131</f>
        <v>05996216278</v>
      </c>
      <c r="F948" t="s">
        <v>352</v>
      </c>
      <c r="G948" t="str">
        <f>VLOOKUP(C948,[7]A!$D$2:$H$1235,5,FALSE)</f>
        <v>Adulte Féminin 17/29 ans</v>
      </c>
      <c r="N948" s="14">
        <f>VLOOKUP(C948,Bilan!$B$4:$D$1469,3,FALSE)</f>
        <v>2949</v>
      </c>
      <c r="O948" s="14">
        <f t="shared" si="61"/>
        <v>1138</v>
      </c>
      <c r="P948" s="50" t="e">
        <f>VLOOKUP(C948,Adultes!$C$2:$O$806,13,FALSE)</f>
        <v>#N/A</v>
      </c>
      <c r="Q948" s="14" t="str">
        <f t="shared" si="59"/>
        <v>4-A</v>
      </c>
      <c r="R948" t="e">
        <f>VLOOKUP(C948,Adultes!$C$2:$P$806,14,FALSE)</f>
        <v>#N/A</v>
      </c>
    </row>
    <row r="949" spans="1:18" x14ac:dyDescent="0.25">
      <c r="A949" s="48">
        <v>1139</v>
      </c>
      <c r="B949">
        <v>4496</v>
      </c>
      <c r="C949" t="str">
        <f>[7]A!$D503</f>
        <v>HANNIER PATRICK</v>
      </c>
      <c r="D949" t="str">
        <f>[7]A!$F503</f>
        <v>VELO CLUB HORNAING</v>
      </c>
      <c r="E949" t="str">
        <f>[7]A!$J503</f>
        <v>05999093831</v>
      </c>
      <c r="F949" t="s">
        <v>352</v>
      </c>
      <c r="G949" t="str">
        <f>VLOOKUP(C949,[7]A!$D$2:$H$1235,5,FALSE)</f>
        <v>Adulte Masculin 60 ans et plus</v>
      </c>
      <c r="J949" s="67">
        <v>1</v>
      </c>
      <c r="N949" s="14">
        <f>VLOOKUP(C949,Bilan!$B$4:$D$1469,3,FALSE)</f>
        <v>4496</v>
      </c>
      <c r="O949" s="14">
        <f t="shared" si="61"/>
        <v>1139</v>
      </c>
      <c r="P949" s="50" t="e">
        <f>VLOOKUP(C949,Adultes!$C$2:$O$806,13,FALSE)</f>
        <v>#N/A</v>
      </c>
      <c r="Q949" s="14" t="str">
        <f t="shared" si="59"/>
        <v>4-A</v>
      </c>
      <c r="R949" t="e">
        <f>VLOOKUP(C949,Adultes!$C$2:$P$806,14,FALSE)</f>
        <v>#N/A</v>
      </c>
    </row>
    <row r="950" spans="1:18" x14ac:dyDescent="0.25">
      <c r="A950" s="48">
        <v>1140</v>
      </c>
      <c r="B950">
        <v>2568</v>
      </c>
      <c r="C950" t="str">
        <f>[7]A!$D548</f>
        <v>JADAS REGIS</v>
      </c>
      <c r="D950" t="str">
        <f>[7]A!$F548</f>
        <v>HAVELUY CYCLO CLUB</v>
      </c>
      <c r="E950" t="str">
        <f>[7]A!$J548</f>
        <v>05999109779</v>
      </c>
      <c r="F950" t="s">
        <v>352</v>
      </c>
      <c r="G950" t="str">
        <f>VLOOKUP(C950,[7]A!$D$2:$H$1235,5,FALSE)</f>
        <v>Adulte Masculin 50/59 ans</v>
      </c>
      <c r="N950" s="14">
        <f>VLOOKUP(C950,Bilan!$B$4:$D$1469,3,FALSE)</f>
        <v>2568</v>
      </c>
      <c r="O950" s="14">
        <f t="shared" si="61"/>
        <v>1140</v>
      </c>
      <c r="P950" s="50" t="e">
        <f>VLOOKUP(C950,Adultes!$C$2:$O$806,13,FALSE)</f>
        <v>#N/A</v>
      </c>
      <c r="Q950" s="14" t="str">
        <f t="shared" si="59"/>
        <v>4-A</v>
      </c>
      <c r="R950" t="e">
        <f>VLOOKUP(C950,Adultes!$C$2:$P$806,14,FALSE)</f>
        <v>#N/A</v>
      </c>
    </row>
    <row r="951" spans="1:18" x14ac:dyDescent="0.25">
      <c r="A951" s="48">
        <v>1141</v>
      </c>
      <c r="B951">
        <v>1253</v>
      </c>
      <c r="C951" t="str">
        <f>[7]A!$D587</f>
        <v>LANDAS MARION</v>
      </c>
      <c r="D951" t="str">
        <f>[7]A!$F587</f>
        <v>VELO SPRINT DE L'OSTREVENT - AUBERCHICOURT</v>
      </c>
      <c r="E951" t="str">
        <f>[7]A!$J587</f>
        <v>05999084870</v>
      </c>
      <c r="F951" t="s">
        <v>352</v>
      </c>
      <c r="G951" t="str">
        <f>VLOOKUP(C951,[7]A!$D$2:$H$1235,5,FALSE)</f>
        <v>Adulte Féminin 17/29 ans</v>
      </c>
      <c r="J951" s="67">
        <v>1</v>
      </c>
      <c r="N951" s="14">
        <f>VLOOKUP(C951,Bilan!$B$4:$D$1469,3,FALSE)</f>
        <v>1253</v>
      </c>
      <c r="O951" s="14">
        <f t="shared" si="61"/>
        <v>1141</v>
      </c>
      <c r="P951" s="50">
        <f>VLOOKUP(C951,Adultes!$C$2:$O$806,13,FALSE)</f>
        <v>1305</v>
      </c>
      <c r="Q951" s="14" t="str">
        <f t="shared" si="59"/>
        <v>4-A</v>
      </c>
      <c r="R951" t="str">
        <f>VLOOKUP(C951,Adultes!$C$2:$P$806,14,FALSE)</f>
        <v>FE</v>
      </c>
    </row>
    <row r="952" spans="1:18" x14ac:dyDescent="0.25">
      <c r="A952" s="48">
        <v>1142</v>
      </c>
      <c r="B952">
        <v>4318</v>
      </c>
      <c r="C952" t="str">
        <f>[7]A!$D1115</f>
        <v>NOWAK FREDDY</v>
      </c>
      <c r="D952" t="str">
        <f>[7]A!$F1115</f>
        <v>LEFOREST CYCLO CLUB</v>
      </c>
      <c r="E952" t="str">
        <f>[7]A!$J1115</f>
        <v>06297075543</v>
      </c>
      <c r="F952" t="s">
        <v>352</v>
      </c>
      <c r="G952" t="str">
        <f>VLOOKUP(C952,[7]A!$D$2:$H$1235,5,FALSE)</f>
        <v>Adulte Masculin 50/59 ans</v>
      </c>
      <c r="J952" s="67">
        <v>1</v>
      </c>
      <c r="N952" s="14">
        <f>VLOOKUP(C952,Bilan!$B$4:$D$1469,3,FALSE)</f>
        <v>4318</v>
      </c>
      <c r="O952" s="14">
        <f t="shared" si="61"/>
        <v>1142</v>
      </c>
      <c r="P952" s="50">
        <f>VLOOKUP(C952,Adultes!$C$2:$O$806,13,FALSE)</f>
        <v>742</v>
      </c>
      <c r="Q952" s="14" t="str">
        <f t="shared" si="59"/>
        <v>4-A</v>
      </c>
      <c r="R952" t="str">
        <f>VLOOKUP(C952,Adultes!$C$2:$P$806,14,FALSE)</f>
        <v>3</v>
      </c>
    </row>
    <row r="953" spans="1:18" x14ac:dyDescent="0.25">
      <c r="A953" s="48">
        <v>1143</v>
      </c>
      <c r="B953">
        <v>144370</v>
      </c>
      <c r="C953" t="str">
        <f>[7]A!$D862</f>
        <v>SACZUK STANISLAW</v>
      </c>
      <c r="D953" t="str">
        <f>[7]A!$F862</f>
        <v>ETOILE CYCLISTE FEIGNIES</v>
      </c>
      <c r="E953" t="str">
        <f>[7]A!$J862</f>
        <v>05999057233</v>
      </c>
      <c r="F953" t="s">
        <v>352</v>
      </c>
      <c r="G953" t="str">
        <f>VLOOKUP(C953,[7]A!$D$2:$H$1235,5,FALSE)</f>
        <v>Adulte Masculin 60 ans et plus</v>
      </c>
      <c r="N953" s="14">
        <f>VLOOKUP(C953,Bilan!$B$4:$D$1469,3,FALSE)</f>
        <v>144370</v>
      </c>
      <c r="O953" s="14">
        <f t="shared" si="61"/>
        <v>1143</v>
      </c>
      <c r="P953" s="50">
        <f>VLOOKUP(C953,Adultes!$C$2:$O$806,13,FALSE)</f>
        <v>594</v>
      </c>
      <c r="Q953" s="14" t="str">
        <f t="shared" si="59"/>
        <v>4-A</v>
      </c>
      <c r="R953" t="str">
        <f>VLOOKUP(C953,Adultes!$C$2:$P$806,14,FALSE)</f>
        <v>3</v>
      </c>
    </row>
    <row r="954" spans="1:18" x14ac:dyDescent="0.25">
      <c r="A954" s="48">
        <v>1144</v>
      </c>
      <c r="O954" s="14">
        <f t="shared" si="61"/>
        <v>1144</v>
      </c>
      <c r="Q954" s="14">
        <f t="shared" si="59"/>
        <v>0</v>
      </c>
    </row>
    <row r="955" spans="1:18" x14ac:dyDescent="0.25">
      <c r="A955" s="48">
        <v>1145</v>
      </c>
      <c r="B955">
        <v>3134</v>
      </c>
      <c r="C955" t="str">
        <f>[7]A!$D133</f>
        <v>CADENES PIERRE</v>
      </c>
      <c r="D955" t="str">
        <f>[7]A!$F133</f>
        <v>AMICALE LAIQUE SPORTIVE  ROEULX</v>
      </c>
      <c r="E955" t="str">
        <f>[7]A!$J133</f>
        <v>05994058109</v>
      </c>
      <c r="F955" t="s">
        <v>1078</v>
      </c>
      <c r="G955" t="str">
        <f>VLOOKUP(C955,[7]A!$D$2:$H$1235,5,FALSE)</f>
        <v>Adulte Masculin 60 ans et plus</v>
      </c>
      <c r="N955" s="14">
        <f>VLOOKUP(C955,Bilan!$B$4:$D$1469,3,FALSE)</f>
        <v>3134</v>
      </c>
      <c r="O955" s="14">
        <f t="shared" ref="O955:O961" si="62">A955</f>
        <v>1145</v>
      </c>
      <c r="P955" s="50" t="e">
        <f>VLOOKUP(C955,Adultes!$C$2:$O$806,13,FALSE)</f>
        <v>#N/A</v>
      </c>
      <c r="Q955" s="14" t="str">
        <f t="shared" si="59"/>
        <v>4-B</v>
      </c>
      <c r="R955" t="e">
        <f>VLOOKUP(C955,Adultes!$C$2:$P$806,14,FALSE)</f>
        <v>#N/A</v>
      </c>
    </row>
    <row r="956" spans="1:18" x14ac:dyDescent="0.25">
      <c r="A956" s="48">
        <v>1146</v>
      </c>
      <c r="B956">
        <v>4407</v>
      </c>
      <c r="C956" t="s">
        <v>3002</v>
      </c>
      <c r="D956" t="s">
        <v>3054</v>
      </c>
      <c r="E956" t="s">
        <v>3435</v>
      </c>
      <c r="F956" t="s">
        <v>352</v>
      </c>
      <c r="G956" t="s">
        <v>1016</v>
      </c>
      <c r="N956" s="14">
        <f>VLOOKUP(C956,Bilan!$B$4:$D$1469,3,FALSE)</f>
        <v>4407</v>
      </c>
      <c r="O956" s="14">
        <f t="shared" si="62"/>
        <v>1146</v>
      </c>
      <c r="P956" s="50" t="e">
        <f>VLOOKUP(C956,Adultes!$C$2:$O$806,13,FALSE)</f>
        <v>#N/A</v>
      </c>
      <c r="Q956" s="14" t="str">
        <f t="shared" si="59"/>
        <v>4-A</v>
      </c>
    </row>
    <row r="957" spans="1:18" x14ac:dyDescent="0.25">
      <c r="A957" s="48">
        <v>1150</v>
      </c>
      <c r="B957">
        <v>3113</v>
      </c>
      <c r="C957" t="str">
        <f>[7]A!$D936</f>
        <v>VALBERT FLAVIEN</v>
      </c>
      <c r="D957" t="str">
        <f>[7]A!$F936</f>
        <v>UNION SPORTIVE VALENCIENNES MARLY</v>
      </c>
      <c r="E957" t="str">
        <f>[7]A!$J936</f>
        <v>05999124122</v>
      </c>
      <c r="F957" t="s">
        <v>352</v>
      </c>
      <c r="G957" t="str">
        <f>VLOOKUP(C957,[7]A!$D$2:$H$1235,5,FALSE)</f>
        <v>Adulte Masculin 50/59 ans</v>
      </c>
      <c r="J957" s="67">
        <v>1</v>
      </c>
      <c r="N957" s="14">
        <f>VLOOKUP(C957,Bilan!$B$4:$D$1469,3,FALSE)</f>
        <v>3113</v>
      </c>
      <c r="O957" s="14">
        <f t="shared" si="62"/>
        <v>1150</v>
      </c>
      <c r="P957" s="50">
        <f>VLOOKUP(C957,Adultes!$C$2:$O$806,13,FALSE)</f>
        <v>749</v>
      </c>
      <c r="Q957" s="14" t="str">
        <f t="shared" si="59"/>
        <v>4-A</v>
      </c>
      <c r="R957" t="e">
        <f>VLOOKUP(C957,Adultes!$C$2:$P$806,14,FALSE)</f>
        <v>#N/A</v>
      </c>
    </row>
    <row r="958" spans="1:18" x14ac:dyDescent="0.25">
      <c r="A958" s="48">
        <v>1148</v>
      </c>
      <c r="O958" s="14">
        <f t="shared" si="62"/>
        <v>1148</v>
      </c>
      <c r="Q958" s="14">
        <f t="shared" si="59"/>
        <v>0</v>
      </c>
    </row>
    <row r="959" spans="1:18" x14ac:dyDescent="0.25">
      <c r="A959" s="48">
        <v>1149</v>
      </c>
      <c r="B959">
        <v>2482</v>
      </c>
      <c r="C959" t="s">
        <v>3491</v>
      </c>
      <c r="D959" t="s">
        <v>2976</v>
      </c>
      <c r="E959" t="s">
        <v>3508</v>
      </c>
      <c r="F959" t="s">
        <v>352</v>
      </c>
      <c r="G959" t="s">
        <v>987</v>
      </c>
      <c r="N959" s="14">
        <f>VLOOKUP(C959,Bilan!$B$4:$D$1469,3,FALSE)</f>
        <v>2482</v>
      </c>
      <c r="O959" s="14">
        <f t="shared" si="62"/>
        <v>1149</v>
      </c>
      <c r="P959" s="50" t="e">
        <f>VLOOKUP(C959,Adultes!$C$2:$O$806,13,FALSE)</f>
        <v>#N/A</v>
      </c>
      <c r="Q959" s="14" t="str">
        <f t="shared" si="59"/>
        <v>4-A</v>
      </c>
    </row>
    <row r="960" spans="1:18" x14ac:dyDescent="0.25">
      <c r="A960" s="48">
        <v>1151</v>
      </c>
      <c r="B960">
        <v>7050</v>
      </c>
      <c r="C960" t="str">
        <f>[7]A!$D1160</f>
        <v>DUBOIS PHILIPPE</v>
      </c>
      <c r="D960" t="str">
        <f>[7]A!$F1160</f>
        <v>ASSOCIATION CYCLISTE DE CUINCY</v>
      </c>
      <c r="E960" t="str">
        <f>[7]A!$J1160</f>
        <v>05999111353</v>
      </c>
      <c r="F960" t="s">
        <v>352</v>
      </c>
      <c r="G960" t="str">
        <f>VLOOKUP(C960,[7]A!$D$2:$H$1235,5,FALSE)</f>
        <v>Adulte Masculin 60 ans et plus</v>
      </c>
      <c r="N960" s="14">
        <f>VLOOKUP(C960,Bilan!$B$4:$D$1469,3,FALSE)</f>
        <v>7050</v>
      </c>
      <c r="O960" s="14">
        <f t="shared" si="62"/>
        <v>1151</v>
      </c>
      <c r="P960" s="50" t="e">
        <f>VLOOKUP(C960,Adultes!$C$2:$O$806,13,FALSE)</f>
        <v>#N/A</v>
      </c>
      <c r="Q960" s="14" t="str">
        <f t="shared" si="59"/>
        <v>4-A</v>
      </c>
      <c r="R960" t="e">
        <f>VLOOKUP(C960,Adultes!$C$2:$P$806,14,FALSE)</f>
        <v>#N/A</v>
      </c>
    </row>
    <row r="961" spans="1:18" x14ac:dyDescent="0.25">
      <c r="A961" s="48">
        <v>1152</v>
      </c>
      <c r="B961">
        <v>4457</v>
      </c>
      <c r="C961" t="str">
        <f>[7]A!$D790</f>
        <v>PEYTAVI MARIE</v>
      </c>
      <c r="D961" t="str">
        <f>[7]A!$F790</f>
        <v>CYCLO CLUB WAVRIN</v>
      </c>
      <c r="E961" t="str">
        <f>[7]A!$J790</f>
        <v>05999125139</v>
      </c>
      <c r="F961" t="s">
        <v>352</v>
      </c>
      <c r="G961" t="str">
        <f>VLOOKUP(C961,[7]A!$D$2:$H$1235,5,FALSE)</f>
        <v>Adulte Féminin 17/29 ans</v>
      </c>
      <c r="N961" s="14">
        <f>VLOOKUP(C961,Bilan!$B$4:$D$1469,3,FALSE)</f>
        <v>4457</v>
      </c>
      <c r="O961" s="14">
        <f t="shared" si="62"/>
        <v>1152</v>
      </c>
      <c r="P961" s="50" t="e">
        <f>VLOOKUP(C961,Adultes!$C$2:$O$806,13,FALSE)</f>
        <v>#N/A</v>
      </c>
      <c r="Q961" s="14" t="str">
        <f t="shared" si="59"/>
        <v>4-A</v>
      </c>
      <c r="R961" t="e">
        <f>VLOOKUP(C961,Adultes!$C$2:$P$806,14,FALSE)</f>
        <v>#N/A</v>
      </c>
    </row>
    <row r="962" spans="1:18" ht="13.9" customHeight="1" x14ac:dyDescent="0.25">
      <c r="A962" s="87">
        <v>1153</v>
      </c>
      <c r="B962">
        <v>144435</v>
      </c>
      <c r="C962" t="str">
        <f>[7]A!$D1158</f>
        <v>BENOIT DOMINIQUE</v>
      </c>
      <c r="D962" t="str">
        <f>[7]A!$F1158</f>
        <v>CERCLE OLYMPIQUE MARCOING</v>
      </c>
      <c r="E962" t="str">
        <f>[7]A!$J1158</f>
        <v>05999067452</v>
      </c>
      <c r="F962" t="s">
        <v>352</v>
      </c>
      <c r="G962" t="str">
        <f>VLOOKUP(C962,[7]A!$D$2:$H$1235,5,FALSE)</f>
        <v>Adulte Masculin 50/59 ans</v>
      </c>
      <c r="N962" s="14">
        <f>VLOOKUP(C962,Bilan!$B$4:$D$1469,3,FALSE)</f>
        <v>144435</v>
      </c>
      <c r="O962" s="14">
        <f t="shared" ref="O962:O968" si="63">A962</f>
        <v>1153</v>
      </c>
      <c r="P962" s="50">
        <f>VLOOKUP(C962,Adultes!$C$2:$O$806,13,FALSE)</f>
        <v>1075</v>
      </c>
      <c r="Q962" s="14" t="str">
        <f t="shared" si="59"/>
        <v>4-A</v>
      </c>
      <c r="R962" t="str">
        <f>VLOOKUP(C962,Adultes!$C$2:$P$806,14,FALSE)</f>
        <v>4-A</v>
      </c>
    </row>
    <row r="963" spans="1:18" ht="13.9" customHeight="1" x14ac:dyDescent="0.25">
      <c r="A963" s="87">
        <v>1154</v>
      </c>
      <c r="B963">
        <v>6334</v>
      </c>
      <c r="C963" t="s">
        <v>3489</v>
      </c>
      <c r="D963" t="s">
        <v>2894</v>
      </c>
      <c r="E963" t="s">
        <v>3521</v>
      </c>
      <c r="F963" t="s">
        <v>352</v>
      </c>
      <c r="G963" t="s">
        <v>1016</v>
      </c>
      <c r="N963" s="14">
        <f>VLOOKUP(C963,Bilan!$B$4:$D$1469,3,FALSE)</f>
        <v>6334</v>
      </c>
      <c r="O963" s="14">
        <f t="shared" si="63"/>
        <v>1154</v>
      </c>
      <c r="P963" s="50" t="e">
        <f>VLOOKUP(C963,Adultes!$C$2:$O$806,13,FALSE)</f>
        <v>#N/A</v>
      </c>
      <c r="Q963" s="14" t="str">
        <f t="shared" ref="Q963:Q1003" si="64">F963</f>
        <v>4-A</v>
      </c>
    </row>
    <row r="964" spans="1:18" x14ac:dyDescent="0.25">
      <c r="A964" s="87">
        <v>1155</v>
      </c>
      <c r="B964">
        <v>1305</v>
      </c>
      <c r="C964" t="str">
        <f>[7]A!$D1097</f>
        <v>LECLERC MICHELINE</v>
      </c>
      <c r="D964" t="str">
        <f>[7]A!$F1097</f>
        <v>LEFOREST CYCLO CLUB</v>
      </c>
      <c r="E964" t="str">
        <f>[7]A!$J1097</f>
        <v>06240368703</v>
      </c>
      <c r="F964" t="s">
        <v>352</v>
      </c>
      <c r="G964" t="str">
        <f>VLOOKUP(C964,[7]A!$D$2:$H$1235,5,FALSE)</f>
        <v>Adulte Féminin 17/29 ans</v>
      </c>
      <c r="J964" s="67">
        <v>1</v>
      </c>
      <c r="N964" s="14">
        <f>VLOOKUP(C964,Bilan!$B$4:$D$1469,3,FALSE)</f>
        <v>1305</v>
      </c>
      <c r="O964" s="14">
        <f t="shared" si="63"/>
        <v>1155</v>
      </c>
      <c r="P964" s="50">
        <f>VLOOKUP(C964,Adultes!$C$2:$O$806,13,FALSE)</f>
        <v>1306</v>
      </c>
      <c r="Q964" s="14" t="str">
        <f t="shared" si="64"/>
        <v>4-A</v>
      </c>
      <c r="R964" t="str">
        <f>VLOOKUP(C964,Adultes!$C$2:$P$806,14,FALSE)</f>
        <v>FE</v>
      </c>
    </row>
    <row r="965" spans="1:18" x14ac:dyDescent="0.25">
      <c r="A965" s="87">
        <v>1156</v>
      </c>
      <c r="B965">
        <v>2441</v>
      </c>
      <c r="C965" t="str">
        <f>[7]A!$D838</f>
        <v>RICO JOEL</v>
      </c>
      <c r="D965" t="str">
        <f>[7]A!$F838</f>
        <v>VELO CLUB UNION HALLUIN</v>
      </c>
      <c r="E965" t="str">
        <f>[7]A!$J838</f>
        <v>05999019508</v>
      </c>
      <c r="F965" t="s">
        <v>352</v>
      </c>
      <c r="G965" t="str">
        <f>VLOOKUP(C965,[7]A!$D$2:$H$1235,5,FALSE)</f>
        <v>Adulte Masculin 50/59 ans</v>
      </c>
      <c r="N965" s="14">
        <f>VLOOKUP(C965,Bilan!$B$4:$D$1469,3,FALSE)</f>
        <v>2441</v>
      </c>
      <c r="O965" s="14">
        <f t="shared" si="63"/>
        <v>1156</v>
      </c>
      <c r="P965" s="50" t="e">
        <f>VLOOKUP(C965,Adultes!$C$2:$O$806,13,FALSE)</f>
        <v>#N/A</v>
      </c>
      <c r="Q965" s="14" t="str">
        <f t="shared" si="64"/>
        <v>4-A</v>
      </c>
      <c r="R965" t="e">
        <f>VLOOKUP(C965,Adultes!$C$2:$P$806,14,FALSE)</f>
        <v>#N/A</v>
      </c>
    </row>
    <row r="966" spans="1:18" x14ac:dyDescent="0.25">
      <c r="A966" s="87">
        <v>1157</v>
      </c>
      <c r="B966">
        <v>7101</v>
      </c>
      <c r="C966" t="str">
        <f>[7]A!$D901</f>
        <v>SZCZUREK CHRISTOPHE</v>
      </c>
      <c r="D966" t="str">
        <f>[7]A!$F901</f>
        <v>FENAIN CYCLO CLUB</v>
      </c>
      <c r="E966" t="str">
        <f>[7]A!$J901</f>
        <v>05957052816</v>
      </c>
      <c r="F966" t="s">
        <v>352</v>
      </c>
      <c r="G966" t="str">
        <f>VLOOKUP(C966,[7]A!$D$2:$H$1235,5,FALSE)</f>
        <v>Adulte Masculin 30/39 ans</v>
      </c>
      <c r="N966" s="14">
        <f>VLOOKUP(C966,Bilan!$B$4:$D$1469,3,FALSE)</f>
        <v>7101</v>
      </c>
      <c r="O966" s="14">
        <f t="shared" si="63"/>
        <v>1157</v>
      </c>
      <c r="P966" s="50" t="e">
        <f>VLOOKUP(C966,Adultes!$C$2:$O$806,13,FALSE)</f>
        <v>#N/A</v>
      </c>
      <c r="Q966" s="14" t="str">
        <f t="shared" si="64"/>
        <v>4-A</v>
      </c>
      <c r="R966" t="e">
        <f>VLOOKUP(C966,Adultes!$C$2:$P$806,14,FALSE)</f>
        <v>#N/A</v>
      </c>
    </row>
    <row r="967" spans="1:18" x14ac:dyDescent="0.25">
      <c r="A967" s="87">
        <v>1158</v>
      </c>
      <c r="B967">
        <v>7052</v>
      </c>
      <c r="C967" t="str">
        <f>[7]A!$D1118</f>
        <v>PHILIPPE DIDIER</v>
      </c>
      <c r="D967" t="str">
        <f>[7]A!$F1118</f>
        <v>OUTREAU CLUB SPORTIF OUTRELOIS (C.S.O)</v>
      </c>
      <c r="E967" t="str">
        <f>[7]A!$J1118</f>
        <v>06297033444</v>
      </c>
      <c r="F967" t="s">
        <v>1078</v>
      </c>
      <c r="G967" t="str">
        <f>VLOOKUP(C967,[7]A!$D$2:$H$1235,5,FALSE)</f>
        <v>Adulte Masculin 60 ans et plus</v>
      </c>
      <c r="N967" s="14">
        <f>VLOOKUP(C967,Bilan!$B$4:$D$1469,3,FALSE)</f>
        <v>7052</v>
      </c>
      <c r="O967" s="14">
        <f t="shared" si="63"/>
        <v>1158</v>
      </c>
      <c r="P967" s="50" t="e">
        <f>VLOOKUP(C967,Adultes!$C$2:$O$806,13,FALSE)</f>
        <v>#N/A</v>
      </c>
      <c r="Q967" s="14" t="str">
        <f t="shared" si="64"/>
        <v>4-B</v>
      </c>
      <c r="R967" t="e">
        <f>VLOOKUP(C967,Adultes!$C$2:$P$806,14,FALSE)</f>
        <v>#N/A</v>
      </c>
    </row>
    <row r="968" spans="1:18" x14ac:dyDescent="0.25">
      <c r="A968" s="87">
        <v>1159</v>
      </c>
      <c r="B968">
        <v>2325</v>
      </c>
      <c r="C968" t="str">
        <f>[7]A!$D1142</f>
        <v>VANDENTORREN CEDRIC</v>
      </c>
      <c r="D968" t="str">
        <f>[7]A!$F1142</f>
        <v>MANQUEVILLE LILLERS CLUB CYCLISTE</v>
      </c>
      <c r="E968" t="str">
        <f>[7]A!$J1142</f>
        <v>06297083855</v>
      </c>
      <c r="F968" t="s">
        <v>352</v>
      </c>
      <c r="G968" t="str">
        <f>VLOOKUP(C968,[7]A!$D$2:$H$1235,5,FALSE)</f>
        <v>Adulte Masculin 50/59 ans</v>
      </c>
      <c r="N968" s="14">
        <f>VLOOKUP(C968,Bilan!$B$4:$D$1469,3,FALSE)</f>
        <v>2325</v>
      </c>
      <c r="O968" s="14">
        <f t="shared" si="63"/>
        <v>1159</v>
      </c>
      <c r="P968" s="50" t="e">
        <f>VLOOKUP(C968,Adultes!$C$2:$O$806,13,FALSE)</f>
        <v>#N/A</v>
      </c>
      <c r="Q968" s="14" t="str">
        <f t="shared" si="64"/>
        <v>4-A</v>
      </c>
      <c r="R968" t="e">
        <f>VLOOKUP(C968,Adultes!$C$2:$P$806,14,FALSE)</f>
        <v>#N/A</v>
      </c>
    </row>
    <row r="969" spans="1:18" x14ac:dyDescent="0.25">
      <c r="A969" s="87">
        <v>1160</v>
      </c>
      <c r="B969">
        <v>2318</v>
      </c>
      <c r="C969" t="str">
        <f>[7]A!$D1033</f>
        <v>CARTON PATRICK</v>
      </c>
      <c r="D969" t="str">
        <f>[7]A!$F1033</f>
        <v>MANQUEVILLE LILLERS CLUB CYCLISTE</v>
      </c>
      <c r="E969" t="str">
        <f>[7]A!$J1033</f>
        <v>06297103594</v>
      </c>
      <c r="F969" t="s">
        <v>352</v>
      </c>
      <c r="G969" t="str">
        <f>VLOOKUP(C969,[7]A!$D$2:$H$1235,5,FALSE)</f>
        <v>Adulte Masculin 60 ans et plus</v>
      </c>
      <c r="N969" s="14">
        <f>VLOOKUP(C969,Bilan!$B$4:$D$1469,3,FALSE)</f>
        <v>2318</v>
      </c>
      <c r="O969" s="14">
        <f t="shared" ref="O969:O974" si="65">A969</f>
        <v>1160</v>
      </c>
      <c r="P969" s="50" t="e">
        <f>VLOOKUP(C969,Adultes!$C$2:$O$806,13,FALSE)</f>
        <v>#N/A</v>
      </c>
      <c r="Q969" s="14" t="str">
        <f t="shared" si="64"/>
        <v>4-A</v>
      </c>
      <c r="R969" t="e">
        <f>VLOOKUP(C969,Adultes!$C$2:$P$806,14,FALSE)</f>
        <v>#N/A</v>
      </c>
    </row>
    <row r="970" spans="1:18" x14ac:dyDescent="0.25">
      <c r="A970" s="87">
        <v>1162</v>
      </c>
      <c r="B970">
        <v>4372</v>
      </c>
      <c r="C970" t="str">
        <f>[7]A!$D450</f>
        <v>GABEZ ANDRÉ</v>
      </c>
      <c r="D970" t="str">
        <f>[7]A!$F450</f>
        <v>NEW TEAM MAULDE</v>
      </c>
      <c r="E970" t="str">
        <f>[7]A!$J450</f>
        <v>05996215994</v>
      </c>
      <c r="F970" t="s">
        <v>352</v>
      </c>
      <c r="G970" t="str">
        <f>VLOOKUP(C970,[7]A!$D$2:$H$1235,5,FALSE)</f>
        <v>Adulte Masculin 60 ans et plus</v>
      </c>
      <c r="N970" s="14">
        <f>VLOOKUP(C970,Bilan!$B$4:$D$1469,3,FALSE)</f>
        <v>4372</v>
      </c>
      <c r="O970" s="14">
        <f t="shared" si="65"/>
        <v>1162</v>
      </c>
      <c r="P970" s="50" t="e">
        <f>VLOOKUP(C970,Adultes!$C$2:$O$806,13,FALSE)</f>
        <v>#N/A</v>
      </c>
      <c r="Q970" s="14" t="str">
        <f>F970</f>
        <v>4-A</v>
      </c>
      <c r="R970" t="e">
        <f>VLOOKUP(C970,Adultes!$C$2:$P$806,14,FALSE)</f>
        <v>#N/A</v>
      </c>
    </row>
    <row r="971" spans="1:18" x14ac:dyDescent="0.25">
      <c r="A971" s="94">
        <v>1163</v>
      </c>
      <c r="B971">
        <v>2546</v>
      </c>
      <c r="C971" t="str">
        <f>[7]A!$D157</f>
        <v>CARON JEAN MARC</v>
      </c>
      <c r="D971" t="str">
        <f>[7]A!$F157</f>
        <v>VELO CLUB AMANDINOIS</v>
      </c>
      <c r="E971" t="str">
        <f>[7]A!$J157</f>
        <v>05999057217</v>
      </c>
      <c r="F971" t="s">
        <v>352</v>
      </c>
      <c r="G971" t="str">
        <f>VLOOKUP(C971,[7]A!$D$2:$H$1235,5,FALSE)</f>
        <v>Adulte Masculin 50/59 ans</v>
      </c>
      <c r="N971" s="14">
        <f>VLOOKUP(C971,Bilan!$B$4:$D$1469,3,FALSE)</f>
        <v>2546</v>
      </c>
      <c r="O971" s="14">
        <f t="shared" si="65"/>
        <v>1163</v>
      </c>
      <c r="P971" s="50" t="e">
        <f>VLOOKUP(C971,Adultes!$C$2:$O$806,13,FALSE)</f>
        <v>#N/A</v>
      </c>
      <c r="Q971" s="14" t="str">
        <f>F971</f>
        <v>4-A</v>
      </c>
      <c r="R971" t="e">
        <f>VLOOKUP(C971,Adultes!$C$2:$P$806,14,FALSE)</f>
        <v>#N/A</v>
      </c>
    </row>
    <row r="972" spans="1:18" x14ac:dyDescent="0.25">
      <c r="A972" s="112">
        <v>1166</v>
      </c>
      <c r="B972">
        <v>5756</v>
      </c>
      <c r="C972" t="s">
        <v>3525</v>
      </c>
      <c r="D972" t="s">
        <v>2894</v>
      </c>
      <c r="E972" t="s">
        <v>3530</v>
      </c>
      <c r="F972" t="s">
        <v>352</v>
      </c>
      <c r="G972" t="s">
        <v>987</v>
      </c>
      <c r="N972" s="14">
        <f>VLOOKUP(C972,Bilan!$B$4:$D$1469,3,FALSE)</f>
        <v>5756</v>
      </c>
      <c r="O972" s="14">
        <f t="shared" si="65"/>
        <v>1166</v>
      </c>
      <c r="P972" s="50" t="e">
        <f>VLOOKUP(C972,Adultes!$C$2:$O$806,13,FALSE)</f>
        <v>#N/A</v>
      </c>
      <c r="Q972" s="14" t="str">
        <f t="shared" si="64"/>
        <v>4-A</v>
      </c>
    </row>
    <row r="973" spans="1:18" x14ac:dyDescent="0.25">
      <c r="A973" s="94">
        <v>1174</v>
      </c>
      <c r="B973">
        <v>1275</v>
      </c>
      <c r="C973" t="str">
        <f>[7]A!$D848</f>
        <v>ROBERT FRANCK</v>
      </c>
      <c r="D973" t="str">
        <f>[7]A!$F848</f>
        <v>U.C. CAPELLOISE FOURMIES</v>
      </c>
      <c r="E973" t="str">
        <f>[7]A!$J848</f>
        <v>05999068459</v>
      </c>
      <c r="F973" t="s">
        <v>352</v>
      </c>
      <c r="G973" t="str">
        <f>VLOOKUP(C973,[7]A!$D$2:$H$1235,5,FALSE)</f>
        <v>Adulte Masculin 50/59 ans</v>
      </c>
      <c r="J973" s="67">
        <v>1</v>
      </c>
      <c r="N973" s="14">
        <f>VLOOKUP(C973,Bilan!$B$4:$D$1469,3,FALSE)</f>
        <v>1275</v>
      </c>
      <c r="O973" s="14">
        <f t="shared" si="65"/>
        <v>1174</v>
      </c>
      <c r="P973" s="50">
        <f>VLOOKUP(C973,Adultes!$C$2:$O$806,13,FALSE)</f>
        <v>517</v>
      </c>
      <c r="Q973" s="14" t="str">
        <f t="shared" si="64"/>
        <v>4-A</v>
      </c>
      <c r="R973" t="str">
        <f>VLOOKUP(C973,Adultes!$C$2:$P$806,14,FALSE)</f>
        <v>3</v>
      </c>
    </row>
    <row r="974" spans="1:18" x14ac:dyDescent="0.25">
      <c r="A974" s="94">
        <v>1175</v>
      </c>
      <c r="B974">
        <v>4358</v>
      </c>
      <c r="C974" t="str">
        <f>[7]A!$D1133</f>
        <v>SANGNIER MARC</v>
      </c>
      <c r="D974" t="str">
        <f>[7]A!$F1133</f>
        <v>FLEURBAIX TEAM SHARK VTT</v>
      </c>
      <c r="E974" t="str">
        <f>[7]A!$J1133</f>
        <v>06260087673</v>
      </c>
      <c r="F974" t="s">
        <v>352</v>
      </c>
      <c r="G974" t="str">
        <f>VLOOKUP(C974,[7]A!$D$2:$H$1235,5,FALSE)</f>
        <v>Adulte Masculin 50/59 ans</v>
      </c>
      <c r="J974" s="67">
        <v>1</v>
      </c>
      <c r="N974" s="14">
        <f>VLOOKUP(C974,Bilan!$B$4:$D$1469,3,FALSE)</f>
        <v>4358</v>
      </c>
      <c r="O974" s="14">
        <f t="shared" si="65"/>
        <v>1175</v>
      </c>
      <c r="P974" s="50" t="e">
        <f>VLOOKUP(C974,Adultes!$C$2:$O$806,13,FALSE)</f>
        <v>#N/A</v>
      </c>
      <c r="Q974" s="14" t="str">
        <f t="shared" si="64"/>
        <v>4-A</v>
      </c>
      <c r="R974" t="e">
        <f>VLOOKUP(C974,Adultes!$C$2:$P$806,14,FALSE)</f>
        <v>#N/A</v>
      </c>
    </row>
    <row r="975" spans="1:18" x14ac:dyDescent="0.25">
      <c r="A975" s="94">
        <v>1176</v>
      </c>
      <c r="B975">
        <v>2372</v>
      </c>
      <c r="C975" t="str">
        <f>[7]A!$D1082</f>
        <v>GUILLE CHARLES</v>
      </c>
      <c r="D975" t="str">
        <f>[7]A!$F1082</f>
        <v>ST POL SUR TERNOISE VELO CLUB ST POLOIS</v>
      </c>
      <c r="E975" t="str">
        <f>[7]A!$J1082</f>
        <v>06297103849</v>
      </c>
      <c r="F975" t="s">
        <v>352</v>
      </c>
      <c r="G975" t="str">
        <f>VLOOKUP(C975,[7]A!$D$2:$H$1235,5,FALSE)</f>
        <v>Adulte Masculin 50/59 ans</v>
      </c>
      <c r="N975" s="14">
        <f>VLOOKUP(C975,Bilan!$B$4:$D$1469,3,FALSE)</f>
        <v>2372</v>
      </c>
      <c r="O975" s="14">
        <f t="shared" ref="O975:O982" si="66">A975</f>
        <v>1176</v>
      </c>
      <c r="P975" s="50" t="e">
        <f>VLOOKUP(C975,Adultes!$C$2:$O$806,13,FALSE)</f>
        <v>#N/A</v>
      </c>
      <c r="Q975" s="14" t="str">
        <f t="shared" si="64"/>
        <v>4-A</v>
      </c>
      <c r="R975" t="e">
        <f>VLOOKUP(C975,Adultes!$C$2:$P$806,14,FALSE)</f>
        <v>#N/A</v>
      </c>
    </row>
    <row r="976" spans="1:18" x14ac:dyDescent="0.25">
      <c r="A976" s="94">
        <v>1177</v>
      </c>
      <c r="B976">
        <v>7017</v>
      </c>
      <c r="C976" t="str">
        <f>[7]A!$D1205</f>
        <v>EROUART CHARLES</v>
      </c>
      <c r="D976" t="str">
        <f>[7]A!$F1205</f>
        <v>HARNES VELO CLUB HARNESIEN</v>
      </c>
      <c r="E976" t="str">
        <f>[7]A!$J1205</f>
        <v>06263105939</v>
      </c>
      <c r="F976" t="s">
        <v>1078</v>
      </c>
      <c r="G976" t="str">
        <f>VLOOKUP(C976,[7]A!$D$2:$H$1235,5,FALSE)</f>
        <v>Adulte Masculin 60 ans et plus</v>
      </c>
      <c r="J976" s="67">
        <v>1</v>
      </c>
      <c r="N976" s="14">
        <f>VLOOKUP(C976,Bilan!$B$4:$D$1469,3,FALSE)</f>
        <v>7017</v>
      </c>
      <c r="O976" s="14">
        <f t="shared" si="66"/>
        <v>1177</v>
      </c>
      <c r="P976" s="50" t="e">
        <f>VLOOKUP(C976,Adultes!$C$2:$O$806,13,FALSE)</f>
        <v>#N/A</v>
      </c>
      <c r="Q976" s="14" t="str">
        <f t="shared" si="64"/>
        <v>4-B</v>
      </c>
      <c r="R976" t="e">
        <f>VLOOKUP(C976,Adultes!$C$2:$P$806,14,FALSE)</f>
        <v>#N/A</v>
      </c>
    </row>
    <row r="977" spans="1:18" x14ac:dyDescent="0.25">
      <c r="A977" s="94">
        <v>1178</v>
      </c>
      <c r="B977">
        <v>3006</v>
      </c>
      <c r="C977" t="s">
        <v>3573</v>
      </c>
      <c r="D977" t="s">
        <v>3563</v>
      </c>
      <c r="E977" t="s">
        <v>3574</v>
      </c>
      <c r="F977" t="s">
        <v>352</v>
      </c>
      <c r="G977" t="s">
        <v>987</v>
      </c>
      <c r="J977" s="67">
        <v>1</v>
      </c>
      <c r="N977" s="14">
        <f>VLOOKUP(C977,Bilan!$B$4:$D$1469,3,FALSE)</f>
        <v>3006</v>
      </c>
      <c r="O977" s="14">
        <f t="shared" si="66"/>
        <v>1178</v>
      </c>
      <c r="P977" s="50" t="e">
        <f>VLOOKUP(C977,Adultes!$C$2:$O$806,13,FALSE)</f>
        <v>#N/A</v>
      </c>
      <c r="Q977" s="14" t="str">
        <f t="shared" si="64"/>
        <v>4-A</v>
      </c>
    </row>
    <row r="978" spans="1:18" x14ac:dyDescent="0.25">
      <c r="A978" s="94">
        <v>1179</v>
      </c>
      <c r="B978">
        <v>6335</v>
      </c>
      <c r="C978" t="s">
        <v>3583</v>
      </c>
      <c r="D978" t="s">
        <v>2894</v>
      </c>
      <c r="E978" t="s">
        <v>3584</v>
      </c>
      <c r="F978" t="s">
        <v>352</v>
      </c>
      <c r="G978" t="s">
        <v>1016</v>
      </c>
      <c r="J978" s="67">
        <v>1</v>
      </c>
      <c r="N978" s="14">
        <f>VLOOKUP(C978,Bilan!$B$4:$D$1469,3,FALSE)</f>
        <v>6335</v>
      </c>
      <c r="O978" s="14">
        <f t="shared" si="66"/>
        <v>1179</v>
      </c>
      <c r="Q978" s="14" t="str">
        <f t="shared" si="64"/>
        <v>4-A</v>
      </c>
    </row>
    <row r="979" spans="1:18" x14ac:dyDescent="0.25">
      <c r="A979" s="94">
        <v>1180</v>
      </c>
      <c r="B979">
        <v>4437</v>
      </c>
      <c r="C979" t="s">
        <v>3590</v>
      </c>
      <c r="D979" t="s">
        <v>3591</v>
      </c>
      <c r="E979" t="s">
        <v>3592</v>
      </c>
      <c r="F979" t="s">
        <v>352</v>
      </c>
      <c r="G979" t="s">
        <v>1016</v>
      </c>
      <c r="N979" s="14">
        <f>VLOOKUP(C979,Bilan!$B$4:$D$1469,3,FALSE)</f>
        <v>4437</v>
      </c>
      <c r="O979" s="14">
        <f t="shared" si="66"/>
        <v>1180</v>
      </c>
      <c r="Q979" s="14" t="str">
        <f t="shared" si="64"/>
        <v>4-A</v>
      </c>
    </row>
    <row r="980" spans="1:18" x14ac:dyDescent="0.25">
      <c r="A980" s="94">
        <v>1181</v>
      </c>
      <c r="B980">
        <v>4366</v>
      </c>
      <c r="C980" t="s">
        <v>2903</v>
      </c>
      <c r="D980" t="s">
        <v>3193</v>
      </c>
      <c r="E980" t="s">
        <v>3598</v>
      </c>
      <c r="F980" t="s">
        <v>352</v>
      </c>
      <c r="G980" t="s">
        <v>1016</v>
      </c>
      <c r="N980" s="14">
        <f>VLOOKUP(C980,Bilan!$B$4:$D$1469,3,FALSE)</f>
        <v>4366</v>
      </c>
      <c r="O980" s="14">
        <f t="shared" si="66"/>
        <v>1181</v>
      </c>
      <c r="Q980" s="14" t="str">
        <f t="shared" si="64"/>
        <v>4-A</v>
      </c>
    </row>
    <row r="981" spans="1:18" x14ac:dyDescent="0.25">
      <c r="A981" s="94">
        <v>1182</v>
      </c>
      <c r="B981">
        <v>4365</v>
      </c>
      <c r="C981" t="str">
        <f>[7]A!$D702</f>
        <v>MARTINACHE OLIVIER</v>
      </c>
      <c r="D981" t="str">
        <f>[7]A!$F702</f>
        <v>CYCLO CLUB ORCHIES</v>
      </c>
      <c r="E981" t="str">
        <f>[7]A!$J702</f>
        <v>05959050516</v>
      </c>
      <c r="F981" t="s">
        <v>352</v>
      </c>
      <c r="G981" t="str">
        <f>VLOOKUP(C981,[7]A!$D$2:$H$1235,5,FALSE)</f>
        <v>Adulte Masculin 50/59 ans</v>
      </c>
      <c r="J981" s="67">
        <v>1</v>
      </c>
      <c r="N981" s="14">
        <f>VLOOKUP(C981,Bilan!$B$4:$D$1469,3,FALSE)</f>
        <v>4365</v>
      </c>
      <c r="O981" s="14">
        <f t="shared" si="66"/>
        <v>1182</v>
      </c>
      <c r="P981" s="50" t="e">
        <f>VLOOKUP(C981,Adultes!$C$2:$O$806,13,FALSE)</f>
        <v>#N/A</v>
      </c>
      <c r="Q981" s="14" t="str">
        <f t="shared" si="64"/>
        <v>4-A</v>
      </c>
      <c r="R981" t="e">
        <f>VLOOKUP(C981,Adultes!$C$2:$P$806,14,FALSE)</f>
        <v>#N/A</v>
      </c>
    </row>
    <row r="982" spans="1:18" x14ac:dyDescent="0.25">
      <c r="B982" t="e">
        <v>#N/A</v>
      </c>
      <c r="C982" t="str">
        <f>[7]A!$D682</f>
        <v>MAJEROWICZ DANIEL</v>
      </c>
      <c r="D982" t="str">
        <f>[7]A!$F682</f>
        <v>VELO CLUB DE LEWARDE (VCL)</v>
      </c>
      <c r="E982" t="str">
        <f>[7]A!$J682</f>
        <v>05996222559</v>
      </c>
      <c r="F982" t="s">
        <v>352</v>
      </c>
      <c r="G982" t="str">
        <f>VLOOKUP(C982,[7]A!$D$2:$H$1235,5,FALSE)</f>
        <v>Adulte Masculin 60 ans et plus</v>
      </c>
      <c r="N982" s="14">
        <f>VLOOKUP(C982,Bilan!$B$4:$D$1469,3,FALSE)</f>
        <v>7137</v>
      </c>
      <c r="O982" s="14">
        <f t="shared" si="66"/>
        <v>0</v>
      </c>
      <c r="P982" s="50" t="e">
        <f>VLOOKUP(C982,Adultes!$C$2:$O$806,13,FALSE)</f>
        <v>#N/A</v>
      </c>
      <c r="Q982" s="14" t="str">
        <f t="shared" si="64"/>
        <v>4-A</v>
      </c>
      <c r="R982" t="e">
        <f>VLOOKUP(C982,Adultes!$C$2:$P$806,14,FALSE)</f>
        <v>#N/A</v>
      </c>
    </row>
    <row r="983" spans="1:18" ht="12.6" customHeight="1" x14ac:dyDescent="0.25">
      <c r="A983" s="96"/>
      <c r="B983">
        <v>2170</v>
      </c>
      <c r="C983" t="str">
        <f>[7]A!$D185</f>
        <v>CLAISSE ANAIS</v>
      </c>
      <c r="D983" t="str">
        <f>[7]A!$F185</f>
        <v>UNION SPORTIVE VALENCIENNES MARLY</v>
      </c>
      <c r="E983" t="str">
        <f>[7]A!$J185</f>
        <v>05999111772</v>
      </c>
      <c r="F983" t="s">
        <v>352</v>
      </c>
      <c r="G983" t="str">
        <f>VLOOKUP(C983,[7]A!$D$2:$H$1235,5,FALSE)</f>
        <v>Adulte Féminin 17/29 ans</v>
      </c>
      <c r="N983" s="14">
        <f>VLOOKUP(C983,Bilan!$B$4:$D$1469,3,FALSE)</f>
        <v>2170</v>
      </c>
      <c r="O983" s="14">
        <f>A983</f>
        <v>0</v>
      </c>
      <c r="P983" s="50">
        <f>VLOOKUP(C983,Adultes!$C$2:$O$806,13,FALSE)</f>
        <v>1303</v>
      </c>
      <c r="Q983" s="14" t="str">
        <f t="shared" si="64"/>
        <v>4-A</v>
      </c>
      <c r="R983" t="str">
        <f>VLOOKUP(C983,Adultes!$C$2:$P$806,14,FALSE)</f>
        <v>FE</v>
      </c>
    </row>
    <row r="984" spans="1:18" x14ac:dyDescent="0.25">
      <c r="B984" t="e">
        <v>#N/A</v>
      </c>
      <c r="C984" t="str">
        <f>[7]A!$D39</f>
        <v>BASSO VIRGINIE</v>
      </c>
      <c r="D984" t="str">
        <f>[7]A!$F39</f>
        <v>ASSOCIATION CYCLISTE BELLAINGEOISE</v>
      </c>
      <c r="E984" t="str">
        <f>[7]A!$J39</f>
        <v>05999126863</v>
      </c>
      <c r="F984" t="s">
        <v>352</v>
      </c>
      <c r="G984" t="str">
        <f>VLOOKUP(C984,[7]A!$D$2:$H$1235,5,FALSE)</f>
        <v>Adulte Féminin 40 ans et plus</v>
      </c>
      <c r="N984" s="14" t="e">
        <f>VLOOKUP(C984,Bilan!$B$4:$D$1469,3,FALSE)</f>
        <v>#N/A</v>
      </c>
      <c r="O984" s="14">
        <f>A984</f>
        <v>0</v>
      </c>
      <c r="P984" s="50" t="e">
        <f>VLOOKUP(C984,Adultes!$C$2:$O$806,13,FALSE)</f>
        <v>#N/A</v>
      </c>
      <c r="Q984" s="14" t="str">
        <f t="shared" si="64"/>
        <v>4-A</v>
      </c>
      <c r="R984" t="e">
        <f>VLOOKUP(C984,Adultes!$C$2:$P$806,14,FALSE)</f>
        <v>#N/A</v>
      </c>
    </row>
    <row r="985" spans="1:18" x14ac:dyDescent="0.25">
      <c r="B985" t="e">
        <v>#N/A</v>
      </c>
      <c r="C985" t="str">
        <f>[7]A!$D1024</f>
        <v>BONNAY FREDDY</v>
      </c>
      <c r="D985" t="str">
        <f>[7]A!$F1024</f>
        <v>BAPAUME CLUB CYCLISTE</v>
      </c>
      <c r="E985" t="str">
        <f>[7]A!$J1024</f>
        <v>06204951630</v>
      </c>
      <c r="F985" t="s">
        <v>352</v>
      </c>
      <c r="G985" t="str">
        <f>VLOOKUP(C985,[7]A!$D$2:$H$1235,5,FALSE)</f>
        <v>Adulte Masculin 60 ans et plus</v>
      </c>
      <c r="N985" s="14" t="e">
        <f>VLOOKUP(C985,Bilan!$B$4:$D$1469,3,FALSE)</f>
        <v>#N/A</v>
      </c>
      <c r="O985" s="14">
        <f t="shared" ref="O985:O1003" si="67">A985</f>
        <v>0</v>
      </c>
      <c r="P985" s="50" t="e">
        <f>VLOOKUP(C985,Adultes!$C$2:$O$806,13,FALSE)</f>
        <v>#N/A</v>
      </c>
      <c r="Q985" s="14" t="str">
        <f t="shared" si="64"/>
        <v>4-A</v>
      </c>
      <c r="R985" t="e">
        <f>VLOOKUP(C985,Adultes!$C$2:$P$806,14,FALSE)</f>
        <v>#N/A</v>
      </c>
    </row>
    <row r="986" spans="1:18" x14ac:dyDescent="0.25">
      <c r="B986">
        <v>4382</v>
      </c>
      <c r="C986" t="str">
        <f>[7]A!$D119</f>
        <v>BRIXHE NATHALIE</v>
      </c>
      <c r="D986" t="str">
        <f>[7]A!$F119</f>
        <v>VTT  CLUB PONT SUR SAMBRE</v>
      </c>
      <c r="E986" t="str">
        <f>[7]A!$J119</f>
        <v>05996214967</v>
      </c>
      <c r="F986" t="s">
        <v>352</v>
      </c>
      <c r="G986" t="str">
        <f>VLOOKUP(C986,[7]A!$D$2:$H$1235,5,FALSE)</f>
        <v>Adulte Féminin 40 ans et plus</v>
      </c>
      <c r="N986" s="14">
        <f>VLOOKUP(C986,Bilan!$B$4:$D$1469,3,FALSE)</f>
        <v>4382</v>
      </c>
      <c r="O986" s="14">
        <f t="shared" si="67"/>
        <v>0</v>
      </c>
      <c r="P986" s="50" t="e">
        <f>VLOOKUP(C986,Adultes!$C$2:$O$806,13,FALSE)</f>
        <v>#N/A</v>
      </c>
      <c r="Q986" s="14" t="str">
        <f t="shared" si="64"/>
        <v>4-A</v>
      </c>
      <c r="R986" t="e">
        <f>VLOOKUP(C986,Adultes!$C$2:$P$806,14,FALSE)</f>
        <v>#N/A</v>
      </c>
    </row>
    <row r="987" spans="1:18" x14ac:dyDescent="0.25">
      <c r="B987" t="e">
        <v>#N/A</v>
      </c>
      <c r="C987" t="str">
        <f>[7]A!$D1026</f>
        <v>BRUET JEAN CLAUDE</v>
      </c>
      <c r="D987" t="str">
        <f>[7]A!$F1026</f>
        <v>BAPAUME CLUB CYCLISTE</v>
      </c>
      <c r="E987" t="str">
        <f>[7]A!$J1026</f>
        <v>06297024656</v>
      </c>
      <c r="F987" t="s">
        <v>352</v>
      </c>
      <c r="G987" t="str">
        <f>VLOOKUP(C987,[7]A!$D$2:$H$1235,5,FALSE)</f>
        <v>Adulte Masculin 50/59 ans</v>
      </c>
      <c r="N987" s="14" t="e">
        <f>VLOOKUP(C987,Bilan!$B$4:$D$1469,3,FALSE)</f>
        <v>#N/A</v>
      </c>
      <c r="O987" s="14">
        <f t="shared" si="67"/>
        <v>0</v>
      </c>
      <c r="P987" s="50" t="e">
        <f>VLOOKUP(C987,Adultes!$C$2:$O$806,13,FALSE)</f>
        <v>#N/A</v>
      </c>
      <c r="Q987" s="14" t="str">
        <f t="shared" si="64"/>
        <v>4-A</v>
      </c>
      <c r="R987" t="e">
        <f>VLOOKUP(C987,Adultes!$C$2:$P$806,14,FALSE)</f>
        <v>#N/A</v>
      </c>
    </row>
    <row r="988" spans="1:18" x14ac:dyDescent="0.25">
      <c r="B988" t="e">
        <v>#N/A</v>
      </c>
      <c r="C988" t="str">
        <f>[7]A!$D124</f>
        <v>BRUTIN PIERRE</v>
      </c>
      <c r="D988" t="str">
        <f>[7]A!$F124</f>
        <v>LA PEDALE MADELEINOISE</v>
      </c>
      <c r="E988" t="str">
        <f>[7]A!$J124</f>
        <v>05953097726</v>
      </c>
      <c r="F988" t="s">
        <v>352</v>
      </c>
      <c r="G988" t="str">
        <f>VLOOKUP(C988,[7]A!$D$2:$H$1235,5,FALSE)</f>
        <v>Adulte Masculin 50/59 ans</v>
      </c>
      <c r="N988" s="14">
        <f>VLOOKUP(C988,Bilan!$B$4:$D$1469,3,FALSE)</f>
        <v>2507</v>
      </c>
      <c r="O988" s="14">
        <f t="shared" si="67"/>
        <v>0</v>
      </c>
      <c r="P988" s="50" t="e">
        <f>VLOOKUP(C988,Adultes!$C$2:$O$806,13,FALSE)</f>
        <v>#N/A</v>
      </c>
      <c r="Q988" s="14" t="str">
        <f t="shared" si="64"/>
        <v>4-A</v>
      </c>
      <c r="R988" t="e">
        <f>VLOOKUP(C988,Adultes!$C$2:$P$806,14,FALSE)</f>
        <v>#N/A</v>
      </c>
    </row>
    <row r="989" spans="1:18" x14ac:dyDescent="0.25">
      <c r="B989" t="e">
        <v>#N/A</v>
      </c>
      <c r="C989" t="str">
        <f>[7]A!$D172</f>
        <v>CHIMOT ROMAIN</v>
      </c>
      <c r="D989" t="str">
        <f>[7]A!$F172</f>
        <v>FREE BIKING FAMILY ST AMAND LES EAUX</v>
      </c>
      <c r="E989" t="str">
        <f>[7]A!$J172</f>
        <v>05999066148</v>
      </c>
      <c r="F989" t="s">
        <v>352</v>
      </c>
      <c r="G989" t="str">
        <f>VLOOKUP(C989,[7]A!$D$2:$H$1235,5,FALSE)</f>
        <v>Adulte Masculin 20/29 ans</v>
      </c>
      <c r="N989" s="14" t="e">
        <f>VLOOKUP(C989,Bilan!$B$4:$D$1469,3,FALSE)</f>
        <v>#N/A</v>
      </c>
      <c r="O989" s="14">
        <f t="shared" si="67"/>
        <v>0</v>
      </c>
      <c r="P989" s="50" t="e">
        <f>VLOOKUP(C989,Adultes!$C$2:$O$806,13,FALSE)</f>
        <v>#N/A</v>
      </c>
      <c r="Q989" s="14" t="str">
        <f t="shared" si="64"/>
        <v>4-A</v>
      </c>
      <c r="R989" t="e">
        <f>VLOOKUP(C989,Adultes!$C$2:$P$806,14,FALSE)</f>
        <v>#N/A</v>
      </c>
    </row>
    <row r="990" spans="1:18" x14ac:dyDescent="0.25">
      <c r="B990" t="e">
        <v>#N/A</v>
      </c>
      <c r="C990" t="str">
        <f>[7]A!$D1041</f>
        <v>CONGY GERARD</v>
      </c>
      <c r="D990" t="str">
        <f>[7]A!$F1041</f>
        <v>BAPAUME CLUB CYCLISTE</v>
      </c>
      <c r="E990" t="str">
        <f>[7]A!$J1041</f>
        <v>06297080170</v>
      </c>
      <c r="F990" t="s">
        <v>1078</v>
      </c>
      <c r="G990" t="str">
        <f>VLOOKUP(C990,[7]A!$D$2:$H$1235,5,FALSE)</f>
        <v>Adulte Masculin 60 ans et plus</v>
      </c>
      <c r="N990" s="14" t="e">
        <f>VLOOKUP(C990,Bilan!$B$4:$D$1469,3,FALSE)</f>
        <v>#N/A</v>
      </c>
      <c r="O990" s="14">
        <f t="shared" si="67"/>
        <v>0</v>
      </c>
      <c r="P990" s="50" t="e">
        <f>VLOOKUP(C990,Adultes!$C$2:$O$806,13,FALSE)</f>
        <v>#N/A</v>
      </c>
      <c r="Q990" s="14" t="str">
        <f t="shared" si="64"/>
        <v>4-B</v>
      </c>
      <c r="R990" t="e">
        <f>VLOOKUP(C990,Adultes!$C$2:$P$806,14,FALSE)</f>
        <v>#N/A</v>
      </c>
    </row>
    <row r="991" spans="1:18" x14ac:dyDescent="0.25">
      <c r="B991">
        <v>2511</v>
      </c>
      <c r="C991" t="str">
        <f>[7]A!$D277</f>
        <v>DELECLUSE JUSTINE</v>
      </c>
      <c r="D991" t="str">
        <f>[7]A!$F277</f>
        <v>RESILIENCE CLUB</v>
      </c>
      <c r="E991" t="str">
        <f>[7]A!$J277</f>
        <v>05999093977</v>
      </c>
      <c r="F991" t="s">
        <v>352</v>
      </c>
      <c r="G991" t="str">
        <f>VLOOKUP(C991,[7]A!$D$2:$H$1235,5,FALSE)</f>
        <v>Adulte Féminin 17/29 ans</v>
      </c>
      <c r="N991" s="14">
        <f>VLOOKUP(C991,Bilan!$B$4:$D$1469,3,FALSE)</f>
        <v>2511</v>
      </c>
      <c r="O991" s="14">
        <f t="shared" si="67"/>
        <v>0</v>
      </c>
      <c r="P991" s="50" t="e">
        <f>VLOOKUP(C991,Adultes!$C$2:$O$806,13,FALSE)</f>
        <v>#N/A</v>
      </c>
      <c r="Q991" s="14" t="str">
        <f t="shared" si="64"/>
        <v>4-A</v>
      </c>
      <c r="R991" t="e">
        <f>VLOOKUP(C991,Adultes!$C$2:$P$806,14,FALSE)</f>
        <v>#N/A</v>
      </c>
    </row>
    <row r="992" spans="1:18" x14ac:dyDescent="0.25">
      <c r="B992" t="e">
        <v>#N/A</v>
      </c>
      <c r="C992" t="str">
        <f>[7]A!$D1060</f>
        <v>DONNE PHILIPPE</v>
      </c>
      <c r="D992" t="str">
        <f>[7]A!$F1060</f>
        <v>LEFOREST CYCLO CLUB</v>
      </c>
      <c r="E992" t="str">
        <f>[7]A!$J1060</f>
        <v>06265760676</v>
      </c>
      <c r="F992" t="s">
        <v>352</v>
      </c>
      <c r="G992" t="str">
        <f>VLOOKUP(C992,[7]A!$D$2:$H$1235,5,FALSE)</f>
        <v>Adulte Masculin 40/49 ans</v>
      </c>
      <c r="N992" s="14" t="e">
        <f>VLOOKUP(C992,Bilan!$B$4:$D$1469,3,FALSE)</f>
        <v>#N/A</v>
      </c>
      <c r="O992" s="14">
        <f t="shared" si="67"/>
        <v>0</v>
      </c>
      <c r="P992" s="50" t="e">
        <f>VLOOKUP(C992,Adultes!$C$2:$O$806,13,FALSE)</f>
        <v>#N/A</v>
      </c>
      <c r="Q992" s="14" t="str">
        <f t="shared" si="64"/>
        <v>4-A</v>
      </c>
      <c r="R992" t="e">
        <f>VLOOKUP(C992,Adultes!$C$2:$P$806,14,FALSE)</f>
        <v>#N/A</v>
      </c>
    </row>
    <row r="993" spans="1:18" x14ac:dyDescent="0.25">
      <c r="B993" t="e">
        <v>#N/A</v>
      </c>
      <c r="C993" t="str">
        <f>[7]A!$D1068</f>
        <v>FAVIER FREDDY</v>
      </c>
      <c r="D993" t="str">
        <f>[7]A!$F1068</f>
        <v>LEFOREST CYCLO CLUB</v>
      </c>
      <c r="E993" t="str">
        <f>[7]A!$J1068</f>
        <v>06204808296</v>
      </c>
      <c r="F993" t="s">
        <v>352</v>
      </c>
      <c r="G993" t="str">
        <f>VLOOKUP(C993,[7]A!$D$2:$H$1235,5,FALSE)</f>
        <v>Adulte Masculin 30/39 ans</v>
      </c>
      <c r="N993" s="14" t="e">
        <f>VLOOKUP(C993,Bilan!$B$4:$D$1469,3,FALSE)</f>
        <v>#N/A</v>
      </c>
      <c r="O993" s="14">
        <f t="shared" si="67"/>
        <v>0</v>
      </c>
      <c r="P993" s="50" t="e">
        <f>VLOOKUP(C993,Adultes!$C$2:$O$806,13,FALSE)</f>
        <v>#N/A</v>
      </c>
      <c r="Q993" s="14" t="str">
        <f t="shared" si="64"/>
        <v>4-A</v>
      </c>
      <c r="R993" t="e">
        <f>VLOOKUP(C993,Adultes!$C$2:$P$806,14,FALSE)</f>
        <v>#N/A</v>
      </c>
    </row>
    <row r="994" spans="1:18" x14ac:dyDescent="0.25">
      <c r="B994" t="e">
        <v>#N/A</v>
      </c>
      <c r="C994" t="str">
        <f>[7]A!$D1081</f>
        <v>GORET JEAN LUC</v>
      </c>
      <c r="D994" t="str">
        <f>[7]A!$F1081</f>
        <v>BAPAUME CLUB CYCLISTE</v>
      </c>
      <c r="E994" t="str">
        <f>[7]A!$J1081</f>
        <v>06297056557</v>
      </c>
      <c r="F994" t="s">
        <v>352</v>
      </c>
      <c r="G994" t="str">
        <f>VLOOKUP(C994,[7]A!$D$2:$H$1235,5,FALSE)</f>
        <v>Adulte Masculin 60 ans et plus</v>
      </c>
      <c r="N994" s="14" t="e">
        <f>VLOOKUP(C994,Bilan!$B$4:$D$1469,3,FALSE)</f>
        <v>#N/A</v>
      </c>
      <c r="O994" s="14">
        <f t="shared" si="67"/>
        <v>0</v>
      </c>
      <c r="P994" s="50" t="e">
        <f>VLOOKUP(C994,Adultes!$C$2:$O$806,13,FALSE)</f>
        <v>#N/A</v>
      </c>
      <c r="Q994" s="14" t="str">
        <f t="shared" si="64"/>
        <v>4-A</v>
      </c>
      <c r="R994" t="e">
        <f>VLOOKUP(C994,Adultes!$C$2:$P$806,14,FALSE)</f>
        <v>#N/A</v>
      </c>
    </row>
    <row r="995" spans="1:18" x14ac:dyDescent="0.25">
      <c r="B995" t="e">
        <v>#N/A</v>
      </c>
      <c r="C995" t="str">
        <f>[7]A!$D534</f>
        <v>HUART ALAIN</v>
      </c>
      <c r="D995" t="str">
        <f>[7]A!$F534</f>
        <v>UNION SPORTIVE SAINT ANDRE</v>
      </c>
      <c r="E995" t="str">
        <f>[7]A!$J534</f>
        <v>05994036424</v>
      </c>
      <c r="F995" t="s">
        <v>352</v>
      </c>
      <c r="G995" t="str">
        <f>VLOOKUP(C995,[7]A!$D$2:$H$1235,5,FALSE)</f>
        <v>Adulte Masculin 60 ans et plus</v>
      </c>
      <c r="N995" s="14" t="e">
        <f>VLOOKUP(C995,Bilan!$B$4:$D$1469,3,FALSE)</f>
        <v>#N/A</v>
      </c>
      <c r="O995" s="14">
        <f t="shared" si="67"/>
        <v>0</v>
      </c>
      <c r="P995" s="50" t="e">
        <f>VLOOKUP(C995,Adultes!$C$2:$O$806,13,FALSE)</f>
        <v>#N/A</v>
      </c>
      <c r="Q995" s="14" t="str">
        <f t="shared" si="64"/>
        <v>4-A</v>
      </c>
      <c r="R995" t="e">
        <f>VLOOKUP(C995,Adultes!$C$2:$P$806,14,FALSE)</f>
        <v>#N/A</v>
      </c>
    </row>
    <row r="996" spans="1:18" x14ac:dyDescent="0.25">
      <c r="B996">
        <v>4463</v>
      </c>
      <c r="C996" t="str">
        <f>[7]A!$D566</f>
        <v>LABALETTE VINCENT</v>
      </c>
      <c r="D996" t="str">
        <f>[7]A!$F566</f>
        <v>CYCLO CLUB WAVRIN</v>
      </c>
      <c r="E996" t="str">
        <f>[7]A!$J566</f>
        <v>05994045110</v>
      </c>
      <c r="F996" t="s">
        <v>352</v>
      </c>
      <c r="G996" t="str">
        <f>VLOOKUP(C996,[7]A!$D$2:$H$1235,5,FALSE)</f>
        <v>Adulte Masculin 40/49 ans</v>
      </c>
      <c r="N996" s="14">
        <f>VLOOKUP(C996,Bilan!$B$4:$D$1469,3,FALSE)</f>
        <v>4463</v>
      </c>
      <c r="O996" s="14">
        <f t="shared" si="67"/>
        <v>0</v>
      </c>
      <c r="P996" s="50" t="e">
        <f>VLOOKUP(C996,Adultes!$C$2:$O$806,13,FALSE)</f>
        <v>#N/A</v>
      </c>
      <c r="Q996" s="14" t="str">
        <f t="shared" si="64"/>
        <v>4-A</v>
      </c>
      <c r="R996" t="e">
        <f>VLOOKUP(C996,Adultes!$C$2:$P$806,14,FALSE)</f>
        <v>#N/A</v>
      </c>
    </row>
    <row r="997" spans="1:18" x14ac:dyDescent="0.25">
      <c r="B997" t="e">
        <v>#N/A</v>
      </c>
      <c r="C997" t="str">
        <f>[7]A!$D643</f>
        <v>LEMAIRE PHILIPPE</v>
      </c>
      <c r="D997" t="str">
        <f>[7]A!$F643</f>
        <v>CYCLO CLUB BERGUES</v>
      </c>
      <c r="E997" t="str">
        <f>[7]A!$J643</f>
        <v>05994064501</v>
      </c>
      <c r="F997" t="s">
        <v>352</v>
      </c>
      <c r="G997" t="str">
        <f>VLOOKUP(C997,[7]A!$D$2:$H$1235,5,FALSE)</f>
        <v>Adulte Masculin 60 ans et plus</v>
      </c>
      <c r="N997" s="14" t="e">
        <f>VLOOKUP(C997,Bilan!$B$4:$D$1469,3,FALSE)</f>
        <v>#N/A</v>
      </c>
      <c r="O997" s="14">
        <f t="shared" si="67"/>
        <v>0</v>
      </c>
      <c r="P997" s="50" t="e">
        <f>VLOOKUP(C997,Adultes!$C$2:$O$806,13,FALSE)</f>
        <v>#N/A</v>
      </c>
      <c r="Q997" s="14" t="str">
        <f t="shared" si="64"/>
        <v>4-A</v>
      </c>
      <c r="R997" t="e">
        <f>VLOOKUP(C997,Adultes!$C$2:$P$806,14,FALSE)</f>
        <v>#N/A</v>
      </c>
    </row>
    <row r="998" spans="1:18" x14ac:dyDescent="0.25">
      <c r="B998" t="e">
        <v>#N/A</v>
      </c>
      <c r="C998" t="str">
        <f>[7]A!$D1112</f>
        <v>MASSON JACKY</v>
      </c>
      <c r="D998" t="str">
        <f>[7]A!$F1112</f>
        <v>AUXI LE CHATEAU VELOCE CLUB AUXILOIS</v>
      </c>
      <c r="E998" t="str">
        <f>[7]A!$J1112</f>
        <v>06253083749</v>
      </c>
      <c r="F998" t="s">
        <v>352</v>
      </c>
      <c r="G998" t="str">
        <f>VLOOKUP(C998,[7]A!$D$2:$H$1235,5,FALSE)</f>
        <v>Adulte Masculin 60 ans et plus</v>
      </c>
      <c r="N998" s="14" t="e">
        <f>VLOOKUP(C998,Bilan!$B$4:$D$1469,3,FALSE)</f>
        <v>#N/A</v>
      </c>
      <c r="O998" s="14">
        <f t="shared" si="67"/>
        <v>0</v>
      </c>
      <c r="P998" s="50" t="e">
        <f>VLOOKUP(C998,Adultes!$C$2:$O$806,13,FALSE)</f>
        <v>#N/A</v>
      </c>
      <c r="Q998" s="14" t="str">
        <f t="shared" si="64"/>
        <v>4-A</v>
      </c>
      <c r="R998" t="e">
        <f>VLOOKUP(C998,Adultes!$C$2:$P$806,14,FALSE)</f>
        <v>#N/A</v>
      </c>
    </row>
    <row r="999" spans="1:18" x14ac:dyDescent="0.25">
      <c r="B999" t="e">
        <v>#N/A</v>
      </c>
      <c r="C999" t="str">
        <f>[7]A!$D714</f>
        <v>MICHAU PASCAL DANIEL</v>
      </c>
      <c r="D999" t="str">
        <f>[7]A!$F714</f>
        <v>VELO CLUB DE LEWARDE (VCL)</v>
      </c>
      <c r="E999" t="str">
        <f>[7]A!$J714</f>
        <v>05999019488</v>
      </c>
      <c r="F999" t="s">
        <v>352</v>
      </c>
      <c r="G999" t="str">
        <f>VLOOKUP(C999,[7]A!$D$2:$H$1235,5,FALSE)</f>
        <v>Adulte Masculin 50/59 ans</v>
      </c>
      <c r="N999" s="14" t="e">
        <f>VLOOKUP(C999,Bilan!$B$4:$D$1469,3,FALSE)</f>
        <v>#N/A</v>
      </c>
      <c r="O999" s="14">
        <f t="shared" si="67"/>
        <v>0</v>
      </c>
      <c r="P999" s="50" t="e">
        <f>VLOOKUP(C999,Adultes!$C$2:$O$806,13,FALSE)</f>
        <v>#N/A</v>
      </c>
      <c r="Q999" s="14" t="str">
        <f t="shared" si="64"/>
        <v>4-A</v>
      </c>
      <c r="R999" t="e">
        <f>VLOOKUP(C999,Adultes!$C$2:$P$806,14,FALSE)</f>
        <v>#N/A</v>
      </c>
    </row>
    <row r="1000" spans="1:18" x14ac:dyDescent="0.25">
      <c r="B1000" t="e">
        <v>#N/A</v>
      </c>
      <c r="C1000" t="str">
        <f>[7]A!$D725</f>
        <v>MONFORT ANNE SOPHIE</v>
      </c>
      <c r="D1000" t="str">
        <f>[7]A!$F725</f>
        <v>RESILIENCE CLUB</v>
      </c>
      <c r="E1000" t="str">
        <f>[7]A!$J725</f>
        <v>05999086464</v>
      </c>
      <c r="F1000" t="s">
        <v>352</v>
      </c>
      <c r="G1000" t="str">
        <f>VLOOKUP(C1000,[7]A!$D$2:$H$1235,5,FALSE)</f>
        <v>Adulte Féminin 30/39 ans</v>
      </c>
      <c r="N1000" s="14" t="e">
        <f>VLOOKUP(C1000,Bilan!$B$4:$D$1469,3,FALSE)</f>
        <v>#N/A</v>
      </c>
      <c r="O1000" s="14">
        <f t="shared" si="67"/>
        <v>0</v>
      </c>
      <c r="P1000" s="50" t="e">
        <f>VLOOKUP(C1000,Adultes!$C$2:$O$806,13,FALSE)</f>
        <v>#N/A</v>
      </c>
      <c r="Q1000" s="14" t="str">
        <f t="shared" si="64"/>
        <v>4-A</v>
      </c>
      <c r="R1000" t="e">
        <f>VLOOKUP(C1000,Adultes!$C$2:$P$806,14,FALSE)</f>
        <v>#N/A</v>
      </c>
    </row>
    <row r="1001" spans="1:18" x14ac:dyDescent="0.25">
      <c r="B1001" t="e">
        <v>#N/A</v>
      </c>
      <c r="C1001" t="str">
        <f>[7]A!$D906</f>
        <v>TAQUET LAURENT</v>
      </c>
      <c r="D1001" t="str">
        <f>[7]A!$F906</f>
        <v>FREE BIKING FAMILY ST AMAND LES EAUX</v>
      </c>
      <c r="E1001" t="str">
        <f>[7]A!$J906</f>
        <v>05994063043</v>
      </c>
      <c r="F1001" t="s">
        <v>352</v>
      </c>
      <c r="G1001" t="str">
        <f>VLOOKUP(C1001,[7]A!$D$2:$H$1235,5,FALSE)</f>
        <v>Adulte Masculin 50/59 ans</v>
      </c>
      <c r="N1001" s="14">
        <f>VLOOKUP(C1001,Bilan!$B$4:$D$1469,3,FALSE)</f>
        <v>7033</v>
      </c>
      <c r="O1001" s="14">
        <f t="shared" si="67"/>
        <v>0</v>
      </c>
      <c r="P1001" s="50" t="e">
        <f>VLOOKUP(C1001,Adultes!$C$2:$O$806,13,FALSE)</f>
        <v>#N/A</v>
      </c>
      <c r="Q1001" s="14" t="str">
        <f t="shared" si="64"/>
        <v>4-A</v>
      </c>
      <c r="R1001" t="e">
        <f>VLOOKUP(C1001,Adultes!$C$2:$P$806,14,FALSE)</f>
        <v>#N/A</v>
      </c>
    </row>
    <row r="1002" spans="1:18" x14ac:dyDescent="0.25">
      <c r="B1002" t="e">
        <v>#N/A</v>
      </c>
      <c r="C1002" t="str">
        <f>[7]A!$D1138</f>
        <v>TILLIER JOEL</v>
      </c>
      <c r="D1002" t="str">
        <f>[7]A!$F1138</f>
        <v>BAPAUME CLUB CYCLISTE</v>
      </c>
      <c r="E1002" t="str">
        <f>[7]A!$J1138</f>
        <v>06297042364</v>
      </c>
      <c r="F1002" t="s">
        <v>1078</v>
      </c>
      <c r="G1002" t="str">
        <f>VLOOKUP(C1002,[7]A!$D$2:$H$1235,5,FALSE)</f>
        <v>Adulte Masculin 60 ans et plus</v>
      </c>
      <c r="N1002" s="14" t="e">
        <f>VLOOKUP(C1002,Bilan!$B$4:$D$1469,3,FALSE)</f>
        <v>#N/A</v>
      </c>
      <c r="O1002" s="14">
        <f t="shared" si="67"/>
        <v>0</v>
      </c>
      <c r="P1002" s="50" t="e">
        <f>VLOOKUP(C1002,Adultes!$C$2:$O$806,13,FALSE)</f>
        <v>#N/A</v>
      </c>
      <c r="Q1002" s="14" t="str">
        <f t="shared" si="64"/>
        <v>4-B</v>
      </c>
      <c r="R1002" t="e">
        <f>VLOOKUP(C1002,Adultes!$C$2:$P$806,14,FALSE)</f>
        <v>#N/A</v>
      </c>
    </row>
    <row r="1003" spans="1:18" x14ac:dyDescent="0.25">
      <c r="B1003">
        <v>2545</v>
      </c>
      <c r="C1003" t="str">
        <f>[7]A!$D955</f>
        <v>VANDENBERGHE DIRK</v>
      </c>
      <c r="D1003" t="str">
        <f>[7]A!$F955</f>
        <v>VELO CLUB AMANDINOIS</v>
      </c>
      <c r="E1003" t="str">
        <f>[7]A!$J955</f>
        <v>05999085636</v>
      </c>
      <c r="F1003" t="s">
        <v>1078</v>
      </c>
      <c r="G1003" t="str">
        <f>VLOOKUP(C1003,[7]A!$D$2:$H$1235,5,FALSE)</f>
        <v>Adulte Masculin 60 ans et plus</v>
      </c>
      <c r="N1003" s="14">
        <f>VLOOKUP(C1003,Bilan!$B$4:$D$1469,3,FALSE)</f>
        <v>2545</v>
      </c>
      <c r="O1003" s="14">
        <f t="shared" si="67"/>
        <v>0</v>
      </c>
      <c r="P1003" s="50" t="e">
        <f>VLOOKUP(C1003,Adultes!$C$2:$O$806,13,FALSE)</f>
        <v>#N/A</v>
      </c>
      <c r="Q1003" s="14" t="str">
        <f t="shared" si="64"/>
        <v>4-B</v>
      </c>
      <c r="R1003" t="e">
        <f>VLOOKUP(C1003,Adultes!$C$2:$P$806,14,FALSE)</f>
        <v>#N/A</v>
      </c>
    </row>
    <row r="1004" spans="1:18" x14ac:dyDescent="0.25">
      <c r="A1004" s="80">
        <v>1301</v>
      </c>
      <c r="B1004">
        <v>144357</v>
      </c>
      <c r="C1004" t="str">
        <f>[7]A!$D948</f>
        <v>VANACKER SANDRINE</v>
      </c>
      <c r="D1004" t="str">
        <f>[7]A!$F948</f>
        <v>ETOILE CYCLISTE TOURCOING</v>
      </c>
      <c r="E1004" t="str">
        <f>[7]A!$J948</f>
        <v>05999070922</v>
      </c>
      <c r="F1004" s="50" t="s">
        <v>362</v>
      </c>
      <c r="G1004" t="str">
        <f>VLOOKUP(C1004,[7]A!$D$2:$H$1235,5,FALSE)</f>
        <v>Adulte Féminin 40 ans et plus</v>
      </c>
      <c r="N1004" s="14">
        <f>VLOOKUP(C1004,Bilan!$B$4:$D$1469,3,FALSE)</f>
        <v>144357</v>
      </c>
      <c r="O1004" s="14">
        <f t="shared" ref="O1004:O1015" si="68">A1004</f>
        <v>1301</v>
      </c>
      <c r="P1004" s="50">
        <f>VLOOKUP(C1004,Adultes!$C$2:$O$806,13,FALSE)</f>
        <v>1301</v>
      </c>
      <c r="Q1004" s="14" t="str">
        <f>[7]A!$C948</f>
        <v>FE</v>
      </c>
      <c r="R1004" t="str">
        <f>VLOOKUP(C1004,Adultes!$C$2:$P$806,14,FALSE)</f>
        <v>FE</v>
      </c>
    </row>
    <row r="1005" spans="1:18" x14ac:dyDescent="0.25">
      <c r="A1005" s="80">
        <v>1302</v>
      </c>
      <c r="B1005">
        <v>2199</v>
      </c>
      <c r="C1005" t="str">
        <f>[7]A!$D511</f>
        <v>HAVREZ CHRISTINE</v>
      </c>
      <c r="D1005" t="str">
        <f>[7]A!$F511</f>
        <v>TEAM LINK AND RIDE HERIN</v>
      </c>
      <c r="E1005" t="str">
        <f>[7]A!$J511</f>
        <v>05996219599</v>
      </c>
      <c r="F1005" s="50" t="s">
        <v>362</v>
      </c>
      <c r="G1005" t="str">
        <f>VLOOKUP(C1005,[7]A!$D$2:$H$1235,5,FALSE)</f>
        <v>Adulte Féminin 40 ans et plus</v>
      </c>
      <c r="J1005" s="67">
        <v>1</v>
      </c>
      <c r="N1005" s="14">
        <f>VLOOKUP(C1005,Bilan!$B$4:$D$1469,3,FALSE)</f>
        <v>2199</v>
      </c>
      <c r="O1005" s="14">
        <f t="shared" si="68"/>
        <v>1302</v>
      </c>
      <c r="P1005" s="50">
        <f>VLOOKUP(C1005,Adultes!$C$2:$O$806,13,FALSE)</f>
        <v>1302</v>
      </c>
      <c r="Q1005" s="14" t="str">
        <f>[7]A!$C511</f>
        <v>FE</v>
      </c>
      <c r="R1005" t="str">
        <f>VLOOKUP(C1005,Adultes!$C$2:$P$806,14,FALSE)</f>
        <v>FE</v>
      </c>
    </row>
    <row r="1006" spans="1:18" x14ac:dyDescent="0.25">
      <c r="A1006" s="80">
        <v>1304</v>
      </c>
      <c r="B1006">
        <v>2187</v>
      </c>
      <c r="C1006" t="str">
        <f>[7]A!$D479</f>
        <v>GOUNINE ANNABELLE</v>
      </c>
      <c r="D1006" t="str">
        <f>[7]A!$F479</f>
        <v>TEAM DECOPUB PROVILLE</v>
      </c>
      <c r="E1006" t="str">
        <f>[7]A!$J479</f>
        <v>05999117334</v>
      </c>
      <c r="F1006" s="50" t="s">
        <v>362</v>
      </c>
      <c r="G1006" t="str">
        <f>VLOOKUP(C1006,[7]A!$D$2:$H$1235,5,FALSE)</f>
        <v>Adulte Féminin 40 ans et plus</v>
      </c>
      <c r="J1006" s="67">
        <v>1</v>
      </c>
      <c r="N1006" s="14">
        <f>VLOOKUP(C1006,Bilan!$B$4:$D$1469,3,FALSE)</f>
        <v>2187</v>
      </c>
      <c r="O1006" s="14">
        <f t="shared" si="68"/>
        <v>1304</v>
      </c>
      <c r="P1006" s="50">
        <f>VLOOKUP(C1006,Adultes!$C$2:$O$806,13,FALSE)</f>
        <v>1304</v>
      </c>
      <c r="Q1006" s="14" t="str">
        <f>[7]A!$C479</f>
        <v>FE</v>
      </c>
      <c r="R1006" t="str">
        <f>VLOOKUP(C1006,Adultes!$C$2:$P$806,14,FALSE)</f>
        <v>FE</v>
      </c>
    </row>
    <row r="1007" spans="1:18" x14ac:dyDescent="0.25">
      <c r="A1007" s="80">
        <v>1307</v>
      </c>
      <c r="B1007">
        <v>144536</v>
      </c>
      <c r="C1007" t="str">
        <f>[7]A!$D935</f>
        <v>VALANSOMME OCEANE</v>
      </c>
      <c r="D1007" t="str">
        <f>[7]A!$F935</f>
        <v>ETOILE CYCLISTE FEIGNIES</v>
      </c>
      <c r="E1007" t="str">
        <f>[7]A!$J935</f>
        <v>05999030673</v>
      </c>
      <c r="F1007" s="50" t="s">
        <v>362</v>
      </c>
      <c r="G1007" t="str">
        <f>VLOOKUP(C1007,[7]A!$D$2:$H$1235,5,FALSE)</f>
        <v>Adulte Féminin 17/29 ans</v>
      </c>
      <c r="N1007" s="14" t="str">
        <f>VLOOKUP(C1007,Bilan!$B$4:$D$1469,3,FALSE)</f>
        <v xml:space="preserve"> </v>
      </c>
      <c r="O1007" s="14">
        <f t="shared" si="68"/>
        <v>1307</v>
      </c>
      <c r="P1007" s="50">
        <f>VLOOKUP(C1007,Adultes!$C$2:$O$806,13,FALSE)</f>
        <v>1307</v>
      </c>
      <c r="Q1007" s="14" t="str">
        <f>[7]A!$C935</f>
        <v>FE</v>
      </c>
      <c r="R1007" t="str">
        <f>VLOOKUP(C1007,Adultes!$C$2:$P$806,14,FALSE)</f>
        <v>FE</v>
      </c>
    </row>
    <row r="1008" spans="1:18" x14ac:dyDescent="0.25">
      <c r="A1008" s="80">
        <v>1308</v>
      </c>
      <c r="B1008">
        <v>144525</v>
      </c>
      <c r="C1008" t="str">
        <f>[7]A!$D983</f>
        <v>VERDIN CLAUDE</v>
      </c>
      <c r="D1008" t="str">
        <f>[7]A!$F983</f>
        <v>UNION SPORTIVE SAINT ANDRE</v>
      </c>
      <c r="E1008" t="str">
        <f>[7]A!$J983</f>
        <v>05996223970</v>
      </c>
      <c r="F1008" s="50" t="s">
        <v>362</v>
      </c>
      <c r="G1008" t="str">
        <f>VLOOKUP(C1008,[7]A!$D$2:$H$1235,5,FALSE)</f>
        <v>Adulte Féminin 40 ans et plus</v>
      </c>
      <c r="J1008" s="67">
        <v>1</v>
      </c>
      <c r="N1008" s="14">
        <f>VLOOKUP(C1008,Bilan!$B$4:$D$1469,3,FALSE)</f>
        <v>144525</v>
      </c>
      <c r="O1008" s="14">
        <f t="shared" si="68"/>
        <v>1308</v>
      </c>
      <c r="P1008" s="50">
        <f>VLOOKUP(C1008,Adultes!$C$2:$O$806,13,FALSE)</f>
        <v>1308</v>
      </c>
      <c r="Q1008" s="14" t="str">
        <f>[7]A!$C983</f>
        <v>FE</v>
      </c>
      <c r="R1008" t="str">
        <f>VLOOKUP(C1008,Adultes!$C$2:$P$806,14,FALSE)</f>
        <v>FE</v>
      </c>
    </row>
    <row r="1009" spans="1:18" x14ac:dyDescent="0.25">
      <c r="A1009" s="80">
        <v>1309</v>
      </c>
      <c r="B1009">
        <v>1251</v>
      </c>
      <c r="C1009" t="str">
        <f>[7]A!$D174</f>
        <v>CHOQUET ISABELLE</v>
      </c>
      <c r="D1009" t="str">
        <f>[7]A!$F174</f>
        <v>UNION SPORTIVE SAINT ANDRE</v>
      </c>
      <c r="E1009" t="str">
        <f>[7]A!$J174</f>
        <v>05996219549</v>
      </c>
      <c r="F1009" s="50" t="s">
        <v>362</v>
      </c>
      <c r="G1009" t="str">
        <f>VLOOKUP(C1009,[7]A!$D$2:$H$1235,5,FALSE)</f>
        <v>Adulte Féminin 40 ans et plus</v>
      </c>
      <c r="N1009" s="14">
        <f>VLOOKUP(C1009,Bilan!$B$4:$D$1469,3,FALSE)</f>
        <v>1251</v>
      </c>
      <c r="O1009" s="14">
        <f t="shared" si="68"/>
        <v>1309</v>
      </c>
      <c r="P1009" s="50">
        <f>VLOOKUP(C1009,Adultes!$C$2:$O$806,13,FALSE)</f>
        <v>1309</v>
      </c>
      <c r="Q1009" s="14" t="str">
        <f>[7]A!$C174</f>
        <v>FE</v>
      </c>
      <c r="R1009" t="str">
        <f>VLOOKUP(C1009,Adultes!$C$2:$P$806,14,FALSE)</f>
        <v>FE</v>
      </c>
    </row>
    <row r="1010" spans="1:18" x14ac:dyDescent="0.25">
      <c r="A1010" s="80">
        <v>1311</v>
      </c>
      <c r="B1010">
        <v>144340</v>
      </c>
      <c r="C1010" t="str">
        <f>[7]A!$D1094</f>
        <v>LANDAS PRIMEROSE</v>
      </c>
      <c r="D1010" t="str">
        <f>[7]A!$F1094</f>
        <v>ANNEQUIN CYCLING TEAM</v>
      </c>
      <c r="E1010" t="str">
        <f>[7]A!$J1094</f>
        <v>06297098605</v>
      </c>
      <c r="F1010" s="50" t="s">
        <v>362</v>
      </c>
      <c r="G1010" t="str">
        <f>VLOOKUP(C1010,[7]A!$D$2:$H$1235,5,FALSE)</f>
        <v>Adulte Féminin 30/39 ans</v>
      </c>
      <c r="J1010" s="67">
        <v>1</v>
      </c>
      <c r="N1010" s="14">
        <f>VLOOKUP(C1010,Bilan!$B$4:$D$1469,3,FALSE)</f>
        <v>144340</v>
      </c>
      <c r="O1010" s="14">
        <f t="shared" si="68"/>
        <v>1311</v>
      </c>
      <c r="P1010" s="50">
        <f>VLOOKUP(C1010,Adultes!$C$2:$O$806,13,FALSE)</f>
        <v>1311</v>
      </c>
      <c r="Q1010" s="14" t="str">
        <f>[7]A!$C1094</f>
        <v>FE</v>
      </c>
      <c r="R1010" t="str">
        <f>VLOOKUP(C1010,Adultes!$C$2:$P$806,14,FALSE)</f>
        <v>FE</v>
      </c>
    </row>
    <row r="1011" spans="1:18" x14ac:dyDescent="0.25">
      <c r="A1011" s="80">
        <v>1312</v>
      </c>
      <c r="B1011">
        <v>144364</v>
      </c>
      <c r="C1011" t="str">
        <f>[7]A!$D551</f>
        <v>JASEMIN JAHMINA</v>
      </c>
      <c r="D1011" t="str">
        <f>[7]A!$F551</f>
        <v>ASSOCIATION CYCLISTE D'ETROEUNGT</v>
      </c>
      <c r="E1011" t="str">
        <f>[7]A!$J551</f>
        <v>05999069473</v>
      </c>
      <c r="F1011" s="50" t="s">
        <v>362</v>
      </c>
      <c r="G1011" t="str">
        <f>VLOOKUP(C1011,[7]A!$D$2:$H$1235,5,FALSE)</f>
        <v>Adulte Féminin 17/29 ans</v>
      </c>
      <c r="N1011" s="14">
        <f>VLOOKUP(C1011,Bilan!$B$4:$D$1469,3,FALSE)</f>
        <v>144364</v>
      </c>
      <c r="O1011" s="14">
        <f t="shared" si="68"/>
        <v>1312</v>
      </c>
      <c r="P1011" s="50">
        <f>VLOOKUP(C1011,Adultes!$C$2:$O$806,13,FALSE)</f>
        <v>1312</v>
      </c>
      <c r="Q1011" s="14" t="str">
        <f>[7]A!$C551</f>
        <v>FE</v>
      </c>
      <c r="R1011" t="str">
        <f>VLOOKUP(C1011,Adultes!$C$2:$P$806,14,FALSE)</f>
        <v>FE</v>
      </c>
    </row>
    <row r="1012" spans="1:18" x14ac:dyDescent="0.25">
      <c r="A1012" s="80">
        <v>1313</v>
      </c>
      <c r="B1012">
        <v>144530</v>
      </c>
      <c r="C1012" t="str">
        <f>[7]A!$D266</f>
        <v>DELACROIX ANNE LAURE</v>
      </c>
      <c r="D1012" t="str">
        <f>[7]A!$F266</f>
        <v>VELO CLUB SOLESMES</v>
      </c>
      <c r="E1012" t="str">
        <f>[7]A!$J266</f>
        <v>05999093877</v>
      </c>
      <c r="F1012" s="50" t="s">
        <v>362</v>
      </c>
      <c r="G1012" t="str">
        <f>VLOOKUP(C1012,[7]A!$D$2:$H$1235,5,FALSE)</f>
        <v>Adulte Féminin 17/29 ans</v>
      </c>
      <c r="J1012" s="67">
        <v>1</v>
      </c>
      <c r="N1012" s="14">
        <f>VLOOKUP(C1012,Bilan!$B$4:$D$1469,3,FALSE)</f>
        <v>144530</v>
      </c>
      <c r="O1012" s="14">
        <f t="shared" si="68"/>
        <v>1313</v>
      </c>
      <c r="P1012" s="50">
        <f>VLOOKUP(C1012,Adultes!$C$2:$O$806,13,FALSE)</f>
        <v>1313</v>
      </c>
      <c r="Q1012" s="14" t="str">
        <f>[7]A!$C266</f>
        <v>FE</v>
      </c>
      <c r="R1012" t="str">
        <f>VLOOKUP(C1012,Adultes!$C$2:$P$806,14,FALSE)</f>
        <v>FE</v>
      </c>
    </row>
    <row r="1013" spans="1:18" x14ac:dyDescent="0.25">
      <c r="A1013" s="80">
        <v>1314</v>
      </c>
      <c r="B1013">
        <v>2916</v>
      </c>
      <c r="C1013" t="str">
        <f>[7]A!$D635</f>
        <v>LEFORT LAURA</v>
      </c>
      <c r="D1013" t="str">
        <f>[7]A!$F635</f>
        <v>CLUB CYCLISTE THUN ST MARTIN</v>
      </c>
      <c r="E1013" t="str">
        <f>[7]A!$J635</f>
        <v>05999093876</v>
      </c>
      <c r="F1013" s="50" t="s">
        <v>362</v>
      </c>
      <c r="G1013" t="str">
        <f>VLOOKUP(C1013,[7]A!$D$2:$H$1235,5,FALSE)</f>
        <v>Adulte Féminin 17/29 ans</v>
      </c>
      <c r="N1013" s="14" t="str">
        <f>VLOOKUP(C1013,Bilan!$B$4:$D$1469,3,FALSE)</f>
        <v xml:space="preserve"> </v>
      </c>
      <c r="O1013" s="14">
        <f t="shared" si="68"/>
        <v>1314</v>
      </c>
      <c r="P1013" s="50">
        <f>VLOOKUP(C1013,Adultes!$C$2:$O$806,13,FALSE)</f>
        <v>1314</v>
      </c>
      <c r="Q1013" s="14" t="str">
        <f>[7]A!$C635</f>
        <v>FE</v>
      </c>
      <c r="R1013" t="str">
        <f>VLOOKUP(C1013,Adultes!$C$2:$P$806,14,FALSE)</f>
        <v>FE</v>
      </c>
    </row>
    <row r="1014" spans="1:18" x14ac:dyDescent="0.25">
      <c r="A1014" s="80">
        <v>1315</v>
      </c>
      <c r="B1014">
        <v>3143</v>
      </c>
      <c r="C1014" t="str">
        <f>[7]A!$D836</f>
        <v>RICO COLLINE</v>
      </c>
      <c r="D1014" t="str">
        <f>[7]A!$F836</f>
        <v>VELO CLUB UNION HALLUIN</v>
      </c>
      <c r="E1014" t="str">
        <f>[7]A!$J836</f>
        <v>05999019510</v>
      </c>
      <c r="F1014" s="50" t="s">
        <v>362</v>
      </c>
      <c r="G1014" t="str">
        <f>VLOOKUP(C1014,[7]A!$D$2:$H$1235,5,FALSE)</f>
        <v>Adulte Féminin 17/29 ans</v>
      </c>
      <c r="N1014" s="14">
        <f>VLOOKUP(C1014,Bilan!$B$4:$D$1469,3,FALSE)</f>
        <v>3143</v>
      </c>
      <c r="O1014" s="14">
        <f t="shared" si="68"/>
        <v>1315</v>
      </c>
      <c r="P1014" s="50">
        <f>VLOOKUP(C1014,Adultes!$C$2:$O$806,13,FALSE)</f>
        <v>1315</v>
      </c>
      <c r="Q1014" s="14" t="str">
        <f>[7]A!$C836</f>
        <v>FE</v>
      </c>
      <c r="R1014" t="str">
        <f>VLOOKUP(C1014,Adultes!$C$2:$P$806,14,FALSE)</f>
        <v>FE</v>
      </c>
    </row>
    <row r="1015" spans="1:18" x14ac:dyDescent="0.25">
      <c r="A1015" s="80">
        <v>1317</v>
      </c>
      <c r="B1015">
        <v>144511</v>
      </c>
      <c r="C1015" t="str">
        <f>[7]A!$D609</f>
        <v>LECOCQ MARIE CLAUDE</v>
      </c>
      <c r="D1015" t="str">
        <f>[7]A!$F609</f>
        <v>VELO CLUB SOLESMES</v>
      </c>
      <c r="E1015" t="str">
        <f>[7]A!$J609</f>
        <v>05999108841</v>
      </c>
      <c r="F1015" s="50" t="s">
        <v>362</v>
      </c>
      <c r="G1015" t="str">
        <f>VLOOKUP(C1015,[7]A!$D$2:$H$1235,5,FALSE)</f>
        <v>Adulte Féminin 40 ans et plus</v>
      </c>
      <c r="N1015" s="14" t="e">
        <f>VLOOKUP(C1015,Bilan!$B$4:$D$1469,3,FALSE)</f>
        <v>#N/A</v>
      </c>
      <c r="O1015" s="14">
        <f t="shared" si="68"/>
        <v>1317</v>
      </c>
      <c r="P1015" s="50">
        <f>VLOOKUP(C1015,Adultes!$C$2:$O$806,13,FALSE)</f>
        <v>1317</v>
      </c>
      <c r="Q1015" s="14" t="str">
        <f>[7]A!$C609</f>
        <v>FE</v>
      </c>
      <c r="R1015" t="str">
        <f>VLOOKUP(C1015,Adultes!$C$2:$P$806,14,FALSE)</f>
        <v>FE</v>
      </c>
    </row>
    <row r="1016" spans="1:18" x14ac:dyDescent="0.25">
      <c r="A1016" s="80">
        <v>1318</v>
      </c>
      <c r="B1016">
        <v>4313</v>
      </c>
      <c r="C1016" t="str">
        <f>[7]A!$D1116</f>
        <v>NOWAK MADDY</v>
      </c>
      <c r="D1016" t="str">
        <f>[7]A!$F1116</f>
        <v>LEFOREST CYCLO CLUB</v>
      </c>
      <c r="E1016" t="str">
        <f>[7]A!$J1116</f>
        <v>06297095375</v>
      </c>
      <c r="F1016" s="50" t="s">
        <v>362</v>
      </c>
      <c r="G1016" t="str">
        <f>VLOOKUP(C1016,[7]A!$D$2:$H$1235,5,FALSE)</f>
        <v>Adulte Féminin 30/39 ans</v>
      </c>
      <c r="N1016" s="14">
        <f>VLOOKUP(C1016,Bilan!$B$4:$D$1469,3,FALSE)</f>
        <v>4313</v>
      </c>
      <c r="O1016" s="14">
        <f>A1016</f>
        <v>1318</v>
      </c>
      <c r="P1016" s="50">
        <f>VLOOKUP(C1016,Adultes!$C$2:$O$806,13,FALSE)</f>
        <v>1318</v>
      </c>
      <c r="Q1016" s="14" t="str">
        <f>[7]A!$C1116</f>
        <v>FE</v>
      </c>
      <c r="R1016" t="str">
        <f>VLOOKUP(C1016,Adultes!$C$2:$P$806,14,FALSE)</f>
        <v>FE</v>
      </c>
    </row>
    <row r="1017" spans="1:18" x14ac:dyDescent="0.25">
      <c r="A1017" s="80">
        <v>1319</v>
      </c>
      <c r="B1017">
        <v>7080</v>
      </c>
      <c r="C1017" t="str">
        <f>[7]A!$D397</f>
        <v>DUQUENNOY KIMBERLAY</v>
      </c>
      <c r="D1017" t="str">
        <f>[7]A!$F397</f>
        <v>UNION SPORTIVE SAINT ANDRE</v>
      </c>
      <c r="E1017" t="str">
        <f>[7]A!$J397</f>
        <v>05996216327</v>
      </c>
      <c r="F1017" s="50" t="s">
        <v>362</v>
      </c>
      <c r="G1017" t="str">
        <f>VLOOKUP(C1017,[7]A!$D$2:$H$1235,5,FALSE)</f>
        <v>Adulte Féminin 17/29 ans</v>
      </c>
      <c r="N1017" s="14">
        <f>VLOOKUP(C1017,Bilan!$B$4:$D$1469,3,FALSE)</f>
        <v>7080</v>
      </c>
      <c r="O1017" s="79">
        <f t="shared" ref="O1017:O1023" si="69">A1017</f>
        <v>1319</v>
      </c>
      <c r="P1017" s="50" t="e">
        <f>VLOOKUP(C1017,Adultes!$C$2:$O$806,13,FALSE)</f>
        <v>#N/A</v>
      </c>
      <c r="Q1017" s="14" t="str">
        <f>[7]A!$C397</f>
        <v>FE</v>
      </c>
      <c r="R1017" t="e">
        <f>VLOOKUP(C1017,Adultes!$C$2:$P$806,14,FALSE)</f>
        <v>#N/A</v>
      </c>
    </row>
    <row r="1018" spans="1:18" x14ac:dyDescent="0.25">
      <c r="A1018" s="80">
        <v>1320</v>
      </c>
      <c r="B1018">
        <v>3046</v>
      </c>
      <c r="C1018" t="str">
        <f>[7]A!$D20</f>
        <v>ARLON FLORINE</v>
      </c>
      <c r="D1018" t="str">
        <f>[7]A!$F20</f>
        <v>UNION SPORTIVE SAINT ANDRE</v>
      </c>
      <c r="E1018" t="str">
        <f>[7]A!$J20</f>
        <v>05999127638</v>
      </c>
      <c r="F1018" s="50" t="s">
        <v>362</v>
      </c>
      <c r="G1018" t="str">
        <f>VLOOKUP(C1018,[7]A!$D$2:$H$1235,5,FALSE)</f>
        <v>Adulte Féminin 30/39 ans</v>
      </c>
      <c r="N1018" s="14" t="str">
        <f>VLOOKUP(C1018,Bilan!$B$4:$D$1469,3,FALSE)</f>
        <v xml:space="preserve"> </v>
      </c>
      <c r="O1018" s="79">
        <f t="shared" si="69"/>
        <v>1320</v>
      </c>
      <c r="P1018" s="50" t="e">
        <f>VLOOKUP(C1018,Adultes!$C$2:$O$806,13,FALSE)</f>
        <v>#N/A</v>
      </c>
      <c r="Q1018" s="14" t="str">
        <f>[7]A!$C20</f>
        <v>FE</v>
      </c>
      <c r="R1018" t="e">
        <f>VLOOKUP(C1018,Adultes!$C$2:$P$806,14,FALSE)</f>
        <v>#N/A</v>
      </c>
    </row>
    <row r="1019" spans="1:18" x14ac:dyDescent="0.25">
      <c r="A1019" s="80">
        <v>1321</v>
      </c>
      <c r="B1019">
        <v>4493</v>
      </c>
      <c r="C1019" t="str">
        <f>[7]A!$D75</f>
        <v>BLONDEL PEGGY</v>
      </c>
      <c r="D1019" t="str">
        <f>[7]A!$F75</f>
        <v>ENTENTE SPORTIVE ENFANTS DE GAYANT (ESEG) DOUAI</v>
      </c>
      <c r="E1019" t="str">
        <f>[7]A!$J75</f>
        <v>05999127597</v>
      </c>
      <c r="F1019" s="50" t="s">
        <v>362</v>
      </c>
      <c r="G1019" t="str">
        <f>VLOOKUP(C1019,[7]A!$D$2:$H$1235,5,FALSE)</f>
        <v>Adulte Féminin 40 ans et plus</v>
      </c>
      <c r="J1019" s="67">
        <v>1</v>
      </c>
      <c r="N1019" s="14">
        <f>VLOOKUP(C1019,Bilan!$B$4:$D$1469,3,FALSE)</f>
        <v>4493</v>
      </c>
      <c r="O1019" s="79">
        <f t="shared" si="69"/>
        <v>1321</v>
      </c>
      <c r="P1019" s="50" t="e">
        <f>VLOOKUP(C1019,Adultes!$C$2:$O$806,13,FALSE)</f>
        <v>#N/A</v>
      </c>
      <c r="Q1019" s="14" t="str">
        <f>[7]A!$C75</f>
        <v>FE</v>
      </c>
      <c r="R1019" t="e">
        <f>VLOOKUP(C1019,Adultes!$C$2:$P$806,14,FALSE)</f>
        <v>#N/A</v>
      </c>
    </row>
    <row r="1020" spans="1:18" x14ac:dyDescent="0.25">
      <c r="A1020" s="80">
        <v>1322</v>
      </c>
      <c r="B1020">
        <v>2434</v>
      </c>
      <c r="C1020" t="str">
        <f>[7]A!$D11</f>
        <v>ALEXANDRE MAGGY</v>
      </c>
      <c r="D1020" t="str">
        <f>[7]A!$F11</f>
        <v>VELO CLUB SOLESMES</v>
      </c>
      <c r="E1020" t="str">
        <f>[7]A!$J11</f>
        <v>05999123975</v>
      </c>
      <c r="F1020" s="50" t="s">
        <v>362</v>
      </c>
      <c r="G1020" t="str">
        <f>VLOOKUP(C1020,[7]A!$D$2:$H$1235,5,FALSE)</f>
        <v>Adulte Féminin 40 ans et plus</v>
      </c>
      <c r="N1020" s="14">
        <f>VLOOKUP(C1020,Bilan!$B$4:$D$1469,3,FALSE)</f>
        <v>2434</v>
      </c>
      <c r="O1020" s="14">
        <f t="shared" si="69"/>
        <v>1322</v>
      </c>
      <c r="P1020" s="50" t="e">
        <f>VLOOKUP(C1020,Adultes!$C$2:$O$806,13,FALSE)</f>
        <v>#N/A</v>
      </c>
      <c r="Q1020" s="14" t="str">
        <f>[7]A!$C11</f>
        <v>FE</v>
      </c>
      <c r="R1020" t="e">
        <f>VLOOKUP(C1020,Adultes!$C$2:$P$806,14,FALSE)</f>
        <v>#N/A</v>
      </c>
    </row>
    <row r="1021" spans="1:18" x14ac:dyDescent="0.25">
      <c r="A1021" s="80">
        <v>1323</v>
      </c>
      <c r="B1021">
        <v>2218</v>
      </c>
      <c r="C1021" t="str">
        <f>[7]A!$D850</f>
        <v>ROGER HUGOLINE</v>
      </c>
      <c r="D1021" t="str">
        <f>[7]A!$F850</f>
        <v>ESPOIR CYCLISTE WAMBRECHIES MARQUETTE</v>
      </c>
      <c r="E1021" t="str">
        <f>[7]A!$J850</f>
        <v>05999124438</v>
      </c>
      <c r="F1021" s="50" t="s">
        <v>362</v>
      </c>
      <c r="G1021" t="str">
        <f>VLOOKUP(C1021,[7]A!$D$2:$H$1235,5,FALSE)</f>
        <v>Adulte Féminin 17/29 ans</v>
      </c>
      <c r="N1021" s="14">
        <f>VLOOKUP(C1021,Bilan!$B$4:$D$1469,3,FALSE)</f>
        <v>2218</v>
      </c>
      <c r="O1021" s="14">
        <f t="shared" si="69"/>
        <v>1323</v>
      </c>
      <c r="P1021" s="50" t="e">
        <f>VLOOKUP(C1021,Adultes!$C$2:$O$806,13,FALSE)</f>
        <v>#N/A</v>
      </c>
      <c r="Q1021" s="14" t="str">
        <f>[7]A!$C850</f>
        <v>FE</v>
      </c>
      <c r="R1021" t="e">
        <f>VLOOKUP(C1021,Adultes!$C$2:$P$806,14,FALSE)</f>
        <v>#N/A</v>
      </c>
    </row>
    <row r="1022" spans="1:18" x14ac:dyDescent="0.25">
      <c r="A1022" s="80">
        <v>1324</v>
      </c>
      <c r="B1022">
        <v>7126</v>
      </c>
      <c r="C1022" t="str">
        <f>[7]A!$D16</f>
        <v>ANTOGNARELLI MARINE</v>
      </c>
      <c r="D1022" t="str">
        <f>[7]A!$F16</f>
        <v>ESPOIR CYCLISTE WAMBRECHIES MARQUETTE</v>
      </c>
      <c r="E1022" t="str">
        <f>[7]A!$J16</f>
        <v>05999126984</v>
      </c>
      <c r="F1022" s="50" t="s">
        <v>362</v>
      </c>
      <c r="G1022" t="str">
        <f>VLOOKUP(C1022,[7]A!$D$2:$H$1235,5,FALSE)</f>
        <v>Adulte Féminin 30/39 ans</v>
      </c>
      <c r="J1022" s="67">
        <v>1</v>
      </c>
      <c r="N1022" s="14">
        <f>VLOOKUP(C1022,Bilan!$B$4:$D$1469,3,FALSE)</f>
        <v>7126</v>
      </c>
      <c r="O1022" s="14">
        <f t="shared" si="69"/>
        <v>1324</v>
      </c>
      <c r="P1022" s="50" t="e">
        <f>VLOOKUP(C1022,Adultes!$C$2:$O$806,13,FALSE)</f>
        <v>#N/A</v>
      </c>
      <c r="Q1022" s="14" t="str">
        <f>[7]A!$C16</f>
        <v>FE</v>
      </c>
      <c r="R1022" t="e">
        <f>VLOOKUP(C1022,Adultes!$C$2:$P$806,14,FALSE)</f>
        <v>#N/A</v>
      </c>
    </row>
    <row r="1023" spans="1:18" x14ac:dyDescent="0.25">
      <c r="A1023" s="80">
        <v>1325</v>
      </c>
      <c r="B1023">
        <v>7106</v>
      </c>
      <c r="C1023" t="str">
        <f>[7]A!$D706</f>
        <v>MASCLET PAULINE</v>
      </c>
      <c r="D1023" t="str">
        <f>[7]A!$F706</f>
        <v>ASSOCIATION CYCLISTE D'ETROEUNGT</v>
      </c>
      <c r="E1023" t="str">
        <f>[7]A!$J706</f>
        <v>05999104517</v>
      </c>
      <c r="F1023" s="50" t="s">
        <v>362</v>
      </c>
      <c r="G1023" t="str">
        <f>VLOOKUP(C1023,[7]A!$D$2:$H$1235,5,FALSE)</f>
        <v>Adulte Féminin 17/29 ans</v>
      </c>
      <c r="N1023" s="14">
        <f>VLOOKUP(C1023,Bilan!$B$4:$D$1469,3,FALSE)</f>
        <v>7106</v>
      </c>
      <c r="O1023" s="14">
        <f t="shared" si="69"/>
        <v>1325</v>
      </c>
      <c r="P1023" s="50" t="e">
        <f>VLOOKUP(C1023,Adultes!$C$2:$O$806,13,FALSE)</f>
        <v>#N/A</v>
      </c>
      <c r="Q1023" s="14" t="str">
        <f>[7]A!$C706</f>
        <v>FE</v>
      </c>
      <c r="R1023" t="e">
        <f>VLOOKUP(C1023,Adultes!$C$2:$P$806,14,FALSE)</f>
        <v>#N/A</v>
      </c>
    </row>
    <row r="1024" spans="1:18" x14ac:dyDescent="0.25">
      <c r="A1024" s="80">
        <v>1326</v>
      </c>
      <c r="B1024">
        <v>4429</v>
      </c>
      <c r="C1024" t="str">
        <f>[7]A!$D1105</f>
        <v>LENGLIN SYLVIANE</v>
      </c>
      <c r="D1024" t="str">
        <f>[7]A!$F1105</f>
        <v>LOOS EN GOHELLE VELO CLUB LOOSSOIS</v>
      </c>
      <c r="E1024" t="str">
        <f>[7]A!$J1105</f>
        <v>06210645499</v>
      </c>
      <c r="F1024" s="50" t="s">
        <v>362</v>
      </c>
      <c r="G1024" t="str">
        <f>VLOOKUP(C1024,[7]A!$D$2:$H$1235,5,FALSE)</f>
        <v>Adulte Féminin 40 ans et plus</v>
      </c>
      <c r="N1024" s="14">
        <f>VLOOKUP(C1024,Bilan!$B$4:$D$1469,3,FALSE)</f>
        <v>4429</v>
      </c>
      <c r="O1024" s="14">
        <f t="shared" ref="O1024:O1029" si="70">A1024</f>
        <v>1326</v>
      </c>
      <c r="P1024" s="50" t="e">
        <f>VLOOKUP(C1024,Adultes!$C$2:$O$806,13,FALSE)</f>
        <v>#N/A</v>
      </c>
      <c r="Q1024" s="14" t="str">
        <f>[7]A!$C1105</f>
        <v>FE</v>
      </c>
      <c r="R1024" t="e">
        <f>VLOOKUP(C1024,Adultes!$C$2:$P$806,14,FALSE)</f>
        <v>#N/A</v>
      </c>
    </row>
    <row r="1025" spans="1:18" x14ac:dyDescent="0.25">
      <c r="A1025" s="80">
        <v>1327</v>
      </c>
      <c r="B1025">
        <v>2315</v>
      </c>
      <c r="C1025" t="str">
        <f>[7]A!$D867</f>
        <v>SALET CAROLINE</v>
      </c>
      <c r="D1025" t="str">
        <f>[7]A!$F867</f>
        <v>CYCLOS RANDONNEURS LA BASSEE</v>
      </c>
      <c r="E1025" t="str">
        <f>[7]A!$J867</f>
        <v>05999124497</v>
      </c>
      <c r="F1025" s="50" t="s">
        <v>362</v>
      </c>
      <c r="G1025" t="str">
        <f>VLOOKUP(C1025,[7]A!$D$2:$H$1235,5,FALSE)</f>
        <v>Adulte Féminin 40 ans et plus</v>
      </c>
      <c r="N1025" s="14">
        <f>VLOOKUP(C1025,Bilan!$B$4:$D$1469,3,FALSE)</f>
        <v>2315</v>
      </c>
      <c r="O1025" s="14">
        <f t="shared" si="70"/>
        <v>1327</v>
      </c>
      <c r="P1025" s="50" t="e">
        <f>VLOOKUP(C1025,Adultes!$C$2:$O$806,13,FALSE)</f>
        <v>#N/A</v>
      </c>
      <c r="Q1025" s="14" t="str">
        <f>[7]A!$C867</f>
        <v>FE</v>
      </c>
      <c r="R1025" t="e">
        <f>VLOOKUP(C1025,Adultes!$C$2:$P$806,14,FALSE)</f>
        <v>#N/A</v>
      </c>
    </row>
    <row r="1026" spans="1:18" x14ac:dyDescent="0.25">
      <c r="A1026" s="98">
        <v>1328</v>
      </c>
      <c r="B1026">
        <v>7114</v>
      </c>
      <c r="C1026" t="str">
        <f>[7]A!$D980</f>
        <v>VENET JALADE ALEXIA</v>
      </c>
      <c r="D1026" t="str">
        <f>[7]A!$F980</f>
        <v>ESPOIR CYCLISTE WAMBRECHIES MARQUETTE</v>
      </c>
      <c r="E1026" t="str">
        <f>[7]A!$J980</f>
        <v>05999124724</v>
      </c>
      <c r="F1026" s="50" t="s">
        <v>362</v>
      </c>
      <c r="G1026" t="str">
        <f>VLOOKUP(C1026,[7]A!$D$2:$H$1235,5,FALSE)</f>
        <v>Adulte Féminin 17/29 ans</v>
      </c>
      <c r="N1026" s="14">
        <f>VLOOKUP(C1026,Bilan!$B$4:$D$1469,3,FALSE)</f>
        <v>0</v>
      </c>
      <c r="O1026" s="14">
        <f t="shared" si="70"/>
        <v>1328</v>
      </c>
      <c r="P1026" s="50" t="e">
        <f>VLOOKUP(C1026,Adultes!$C$2:$O$806,13,FALSE)</f>
        <v>#N/A</v>
      </c>
      <c r="Q1026" s="14" t="str">
        <f>[7]A!$C980</f>
        <v>FE</v>
      </c>
      <c r="R1026" t="e">
        <f>VLOOKUP(C1026,Adultes!$C$2:$P$806,14,FALSE)</f>
        <v>#N/A</v>
      </c>
    </row>
    <row r="1027" spans="1:18" x14ac:dyDescent="0.25">
      <c r="A1027" s="98">
        <v>1329</v>
      </c>
      <c r="B1027">
        <v>7099</v>
      </c>
      <c r="C1027" t="str">
        <f>[7]A!$D1043</f>
        <v>CREPIEUX DOROTHEE</v>
      </c>
      <c r="D1027" t="str">
        <f>[7]A!$F1043</f>
        <v>HENIN ETOILE CYCLISTE HENINOISE</v>
      </c>
      <c r="E1027" t="str">
        <f>[7]A!$J1043</f>
        <v>06297068982</v>
      </c>
      <c r="F1027" s="50" t="s">
        <v>362</v>
      </c>
      <c r="G1027" t="str">
        <f>VLOOKUP(C1027,[7]A!$D$2:$H$1235,5,FALSE)</f>
        <v>Adulte Féminin 40 ans et plus</v>
      </c>
      <c r="N1027" s="14">
        <f>VLOOKUP(C1027,Bilan!$B$4:$D$1469,3,FALSE)</f>
        <v>7099</v>
      </c>
      <c r="O1027" s="14">
        <f t="shared" si="70"/>
        <v>1329</v>
      </c>
      <c r="P1027" s="50" t="e">
        <f>VLOOKUP(C1027,Adultes!$C$2:$O$806,13,FALSE)</f>
        <v>#N/A</v>
      </c>
      <c r="Q1027" s="14" t="str">
        <f>[7]A!$C1043</f>
        <v>FE</v>
      </c>
      <c r="R1027" t="e">
        <f>VLOOKUP(C1027,Adultes!$C$2:$P$806,14,FALSE)</f>
        <v>#N/A</v>
      </c>
    </row>
    <row r="1028" spans="1:18" x14ac:dyDescent="0.25">
      <c r="A1028" s="98">
        <v>1330</v>
      </c>
      <c r="B1028">
        <v>2604</v>
      </c>
      <c r="C1028" t="str">
        <f>[7]A!$D316</f>
        <v>DEREGNAUCOURT JOHANNA</v>
      </c>
      <c r="D1028" t="str">
        <f>[7]A!$F316</f>
        <v>TEAM LINK AND RIDE HERIN</v>
      </c>
      <c r="E1028" t="str">
        <f>[7]A!$J316</f>
        <v>05999023816</v>
      </c>
      <c r="F1028" s="50" t="s">
        <v>362</v>
      </c>
      <c r="G1028" t="str">
        <f>VLOOKUP(C1028,[7]A!$D$2:$H$1235,5,FALSE)</f>
        <v>Adulte Féminin 30/39 ans</v>
      </c>
      <c r="N1028" s="14">
        <f>VLOOKUP(C1028,Bilan!$B$4:$D$1469,3,FALSE)</f>
        <v>2604</v>
      </c>
      <c r="O1028" s="14">
        <f t="shared" si="70"/>
        <v>1330</v>
      </c>
      <c r="P1028" s="50" t="e">
        <f>VLOOKUP(C1028,Adultes!$C$2:$O$806,13,FALSE)</f>
        <v>#N/A</v>
      </c>
      <c r="Q1028" s="14" t="str">
        <f>[7]A!$C316</f>
        <v>FE</v>
      </c>
      <c r="R1028" t="e">
        <f>VLOOKUP(C1028,Adultes!$C$2:$P$806,14,FALSE)</f>
        <v>#N/A</v>
      </c>
    </row>
    <row r="1029" spans="1:18" x14ac:dyDescent="0.25">
      <c r="A1029" s="98">
        <v>1331</v>
      </c>
      <c r="B1029">
        <v>2408</v>
      </c>
      <c r="C1029" t="str">
        <f>[7]A!$D1117</f>
        <v>PAYEN MATHILDE</v>
      </c>
      <c r="D1029" t="str">
        <f>[7]A!$F1117</f>
        <v>AGNY AMICALE LAIQUE</v>
      </c>
      <c r="E1029" t="str">
        <f>[7]A!$J1117</f>
        <v>06297094477</v>
      </c>
      <c r="F1029" s="50" t="s">
        <v>362</v>
      </c>
      <c r="G1029" t="str">
        <f>VLOOKUP(C1029,[7]A!$D$2:$H$1235,5,FALSE)</f>
        <v>Adulte Féminin 17/29 ans</v>
      </c>
      <c r="N1029" s="14">
        <f>VLOOKUP(C1029,Bilan!$B$4:$D$1469,3,FALSE)</f>
        <v>2408</v>
      </c>
      <c r="O1029" s="14">
        <f t="shared" si="70"/>
        <v>1331</v>
      </c>
      <c r="P1029" s="50" t="e">
        <f>VLOOKUP(C1029,Adultes!$C$2:$O$806,13,FALSE)</f>
        <v>#N/A</v>
      </c>
      <c r="Q1029" s="14" t="str">
        <f>[7]A!$C1117</f>
        <v>FE</v>
      </c>
      <c r="R1029" t="e">
        <f>VLOOKUP(C1029,Adultes!$C$2:$P$806,14,FALSE)</f>
        <v>#N/A</v>
      </c>
    </row>
    <row r="1030" spans="1:18" x14ac:dyDescent="0.25">
      <c r="A1030" s="98">
        <v>1332</v>
      </c>
      <c r="B1030">
        <v>3120</v>
      </c>
      <c r="C1030" t="str">
        <f>[7]A!$D214</f>
        <v>CORTEVILLE VIOLAINE</v>
      </c>
      <c r="D1030" t="str">
        <f>[7]A!$F214</f>
        <v>UNION SPORTIVE VALENCIENNES MARLY</v>
      </c>
      <c r="E1030" t="str">
        <f>[7]A!$J214</f>
        <v>05999097886</v>
      </c>
      <c r="F1030" s="50" t="s">
        <v>362</v>
      </c>
      <c r="G1030" t="str">
        <f>VLOOKUP(C1030,[7]A!$D$2:$H$1235,5,FALSE)</f>
        <v>Adulte Féminin 17/29 ans</v>
      </c>
      <c r="N1030" s="14" t="str">
        <f>VLOOKUP(C1030,Bilan!$B$4:$D$1469,3,FALSE)</f>
        <v xml:space="preserve"> </v>
      </c>
      <c r="O1030" s="14">
        <f t="shared" ref="O1030:O1045" si="71">A1030</f>
        <v>1332</v>
      </c>
      <c r="P1030" s="50" t="e">
        <f>VLOOKUP(C1030,Adultes!$C$2:$O$806,13,FALSE)</f>
        <v>#N/A</v>
      </c>
      <c r="Q1030" s="14" t="str">
        <f>[7]A!$C214</f>
        <v>FE</v>
      </c>
      <c r="R1030" t="e">
        <f>VLOOKUP(C1030,Adultes!$C$2:$P$806,14,FALSE)</f>
        <v>#N/A</v>
      </c>
    </row>
    <row r="1031" spans="1:18" x14ac:dyDescent="0.25">
      <c r="A1031" s="109">
        <v>1333</v>
      </c>
      <c r="B1031">
        <v>6999</v>
      </c>
      <c r="C1031" t="str">
        <f>[7]A!$D1064</f>
        <v>DUMONT LUCIE</v>
      </c>
      <c r="D1031" t="str">
        <f>[7]A!$F1064</f>
        <v>CLUB CYCLISTE D'ISBERGUES MOLINGHEM</v>
      </c>
      <c r="E1031" t="str">
        <f>[7]A!$J1064</f>
        <v>06204811021</v>
      </c>
      <c r="F1031" s="50" t="s">
        <v>362</v>
      </c>
      <c r="G1031" t="str">
        <f>VLOOKUP(C1031,[7]A!$D$2:$H$1235,5,FALSE)</f>
        <v>Adulte Féminin 17/29 ans</v>
      </c>
      <c r="J1031" s="67">
        <v>1</v>
      </c>
      <c r="N1031" s="14">
        <f>VLOOKUP(C1031,Bilan!$B$4:$D$1469,3,FALSE)</f>
        <v>6999</v>
      </c>
      <c r="O1031" s="14">
        <f t="shared" si="71"/>
        <v>1333</v>
      </c>
      <c r="P1031" s="50" t="e">
        <f>VLOOKUP(C1031,Adultes!$C$2:$O$806,13,FALSE)</f>
        <v>#N/A</v>
      </c>
      <c r="Q1031" s="14" t="str">
        <f>[7]A!$C1064</f>
        <v>FE</v>
      </c>
      <c r="R1031" t="e">
        <f>VLOOKUP(C1031,Adultes!$C$2:$P$806,14,FALSE)</f>
        <v>#N/A</v>
      </c>
    </row>
    <row r="1032" spans="1:18" x14ac:dyDescent="0.25">
      <c r="A1032" s="98">
        <v>1335</v>
      </c>
      <c r="B1032">
        <v>7068</v>
      </c>
      <c r="C1032" t="s">
        <v>2004</v>
      </c>
      <c r="D1032" t="s">
        <v>3277</v>
      </c>
      <c r="E1032">
        <v>5999109067</v>
      </c>
      <c r="F1032" s="50" t="s">
        <v>362</v>
      </c>
      <c r="G1032" t="s">
        <v>1166</v>
      </c>
      <c r="N1032" s="14">
        <f>VLOOKUP(C1032,Bilan!$B$4:$D$1469,3,FALSE)</f>
        <v>10021</v>
      </c>
      <c r="O1032" s="14">
        <f t="shared" si="71"/>
        <v>1335</v>
      </c>
      <c r="P1032" s="50" t="e">
        <f>VLOOKUP(C1032,Adultes!$C$2:$O$806,13,FALSE)</f>
        <v>#N/A</v>
      </c>
    </row>
    <row r="1033" spans="1:18" x14ac:dyDescent="0.25">
      <c r="B1033">
        <v>144368</v>
      </c>
      <c r="C1033" t="str">
        <f>[7]A!$D484</f>
        <v>GRAUX ZELIE</v>
      </c>
      <c r="D1033" t="str">
        <f>[7]A!$F484</f>
        <v>CAMPHIN EN CAREMBAULT CYCLING TEAM</v>
      </c>
      <c r="E1033" t="str">
        <f>[7]A!$J484</f>
        <v>05999098171</v>
      </c>
      <c r="F1033" s="50" t="s">
        <v>362</v>
      </c>
      <c r="G1033" t="str">
        <f>VLOOKUP(C1033,[7]A!$D$2:$H$1235,5,FALSE)</f>
        <v>Adulte Féminin 17/29 ans</v>
      </c>
      <c r="N1033" s="14">
        <f>VLOOKUP(C1033,Bilan!$B$4:$D$1469,3,FALSE)</f>
        <v>144368</v>
      </c>
      <c r="O1033" s="14">
        <f t="shared" si="71"/>
        <v>0</v>
      </c>
      <c r="P1033" s="50">
        <f>VLOOKUP(C1033,Adultes!$C$2:$O$806,13,FALSE)</f>
        <v>1431</v>
      </c>
      <c r="Q1033" s="14" t="str">
        <f>[7]A!$C484</f>
        <v>FE</v>
      </c>
      <c r="R1033" t="str">
        <f>VLOOKUP(C1033,Adultes!$C$2:$P$806,14,FALSE)</f>
        <v>JE</v>
      </c>
    </row>
    <row r="1034" spans="1:18" x14ac:dyDescent="0.25">
      <c r="B1034">
        <v>144301</v>
      </c>
      <c r="C1034" t="str">
        <f>[7]A!$D1150</f>
        <v>YVART MINDY</v>
      </c>
      <c r="D1034" t="str">
        <f>[7]A!$F1150</f>
        <v>WINGLES PYRAMIDES PASSION VTT</v>
      </c>
      <c r="E1034" t="str">
        <f>[7]A!$J1150</f>
        <v>06297041804</v>
      </c>
      <c r="F1034" s="50" t="s">
        <v>362</v>
      </c>
      <c r="G1034" t="str">
        <f>VLOOKUP(C1034,[7]A!$D$2:$H$1235,5,FALSE)</f>
        <v>Adulte Féminin 17/29 ans</v>
      </c>
      <c r="N1034" s="14">
        <f>VLOOKUP(C1034,Bilan!$B$4:$D$1469,3,FALSE)</f>
        <v>2306</v>
      </c>
      <c r="O1034" s="14">
        <f t="shared" si="71"/>
        <v>0</v>
      </c>
      <c r="P1034" s="50">
        <f>VLOOKUP(C1034,Adultes!$C$2:$O$806,13,FALSE)</f>
        <v>1446</v>
      </c>
      <c r="Q1034" s="14" t="str">
        <f>[7]A!$C1150</f>
        <v>FE</v>
      </c>
      <c r="R1034" t="str">
        <f>VLOOKUP(C1034,Adultes!$C$2:$P$806,14,FALSE)</f>
        <v>JE</v>
      </c>
    </row>
    <row r="1035" spans="1:18" x14ac:dyDescent="0.25">
      <c r="B1035" t="e">
        <v>#N/A</v>
      </c>
      <c r="C1035" t="str">
        <f>[7]A!$D208</f>
        <v>CORNELIS JEANNINE</v>
      </c>
      <c r="D1035" t="str">
        <f>[7]A!$F208</f>
        <v>U.C. CAPELLOISE FOURMIES</v>
      </c>
      <c r="E1035" t="str">
        <f>[7]A!$J208</f>
        <v>05999018290</v>
      </c>
      <c r="F1035" s="50" t="s">
        <v>362</v>
      </c>
      <c r="G1035" t="str">
        <f>VLOOKUP(C1035,[7]A!$D$2:$H$1235,5,FALSE)</f>
        <v>Adulte Féminin 40 ans et plus</v>
      </c>
      <c r="N1035" s="14" t="e">
        <f>VLOOKUP(C1035,Bilan!$B$4:$D$1469,3,FALSE)</f>
        <v>#N/A</v>
      </c>
      <c r="O1035" s="14">
        <f t="shared" si="71"/>
        <v>0</v>
      </c>
      <c r="P1035" s="50" t="e">
        <f>VLOOKUP(C1035,Adultes!$C$2:$O$806,13,FALSE)</f>
        <v>#N/A</v>
      </c>
      <c r="Q1035" s="14" t="str">
        <f>[7]A!$C208</f>
        <v>FE</v>
      </c>
      <c r="R1035" t="e">
        <f>VLOOKUP(C1035,Adultes!$C$2:$P$806,14,FALSE)</f>
        <v>#N/A</v>
      </c>
    </row>
    <row r="1036" spans="1:18" x14ac:dyDescent="0.25">
      <c r="B1036" t="e">
        <v>#N/A</v>
      </c>
      <c r="C1036" t="str">
        <f>[7]A!$D502</f>
        <v>HANNECART KIM</v>
      </c>
      <c r="D1036" t="str">
        <f>[7]A!$F502</f>
        <v>UNION VELOCIPEDIQUE FOURMISIENNE</v>
      </c>
      <c r="E1036" t="str">
        <f>[7]A!$J502</f>
        <v>05999125033</v>
      </c>
      <c r="F1036" s="50" t="s">
        <v>362</v>
      </c>
      <c r="G1036" t="str">
        <f>VLOOKUP(C1036,[7]A!$D$2:$H$1235,5,FALSE)</f>
        <v>Adulte Féminin 17/29 ans</v>
      </c>
      <c r="N1036" s="14" t="e">
        <f>VLOOKUP(C1036,Bilan!$B$4:$D$1469,3,FALSE)</f>
        <v>#N/A</v>
      </c>
      <c r="O1036" s="14">
        <f t="shared" si="71"/>
        <v>0</v>
      </c>
      <c r="P1036" s="50" t="e">
        <f>VLOOKUP(C1036,Adultes!$C$2:$O$806,13,FALSE)</f>
        <v>#N/A</v>
      </c>
      <c r="Q1036" s="14" t="str">
        <f>[7]A!$C502</f>
        <v>FE</v>
      </c>
      <c r="R1036" t="e">
        <f>VLOOKUP(C1036,Adultes!$C$2:$P$806,14,FALSE)</f>
        <v>#N/A</v>
      </c>
    </row>
    <row r="1037" spans="1:18" x14ac:dyDescent="0.25">
      <c r="B1037" t="e">
        <v>#N/A</v>
      </c>
      <c r="C1037" t="str">
        <f>[7]A!$D538</f>
        <v>HUCHEZ AURORE</v>
      </c>
      <c r="D1037" t="str">
        <f>[7]A!$F538</f>
        <v>VELO CLUB DE LEWARDE (VCL)</v>
      </c>
      <c r="E1037" t="str">
        <f>[7]A!$J538</f>
        <v>05999029181</v>
      </c>
      <c r="F1037" s="50" t="s">
        <v>362</v>
      </c>
      <c r="G1037" t="str">
        <f>VLOOKUP(C1037,[7]A!$D$2:$H$1235,5,FALSE)</f>
        <v>Adulte Féminin 40 ans et plus</v>
      </c>
      <c r="N1037" s="14" t="e">
        <f>VLOOKUP(C1037,Bilan!$B$4:$D$1469,3,FALSE)</f>
        <v>#N/A</v>
      </c>
      <c r="O1037" s="14">
        <f t="shared" si="71"/>
        <v>0</v>
      </c>
      <c r="P1037" s="50" t="e">
        <f>VLOOKUP(C1037,Adultes!$C$2:$O$806,13,FALSE)</f>
        <v>#N/A</v>
      </c>
      <c r="Q1037" s="14" t="str">
        <f>[7]A!$C538</f>
        <v>FE</v>
      </c>
      <c r="R1037" t="e">
        <f>VLOOKUP(C1037,Adultes!$C$2:$P$806,14,FALSE)</f>
        <v>#N/A</v>
      </c>
    </row>
    <row r="1038" spans="1:18" x14ac:dyDescent="0.25">
      <c r="B1038">
        <v>4389</v>
      </c>
      <c r="C1038" t="str">
        <f>[7]A!$D542</f>
        <v>HUVELLE MARIANNE</v>
      </c>
      <c r="D1038" t="str">
        <f>[7]A!$F542</f>
        <v>VTT  CLUB PONT SUR SAMBRE</v>
      </c>
      <c r="E1038" t="str">
        <f>[7]A!$J542</f>
        <v>05999112537</v>
      </c>
      <c r="F1038" s="50" t="s">
        <v>362</v>
      </c>
      <c r="G1038" t="str">
        <f>VLOOKUP(C1038,[7]A!$D$2:$H$1235,5,FALSE)</f>
        <v>Adulte Féminin 17/29 ans</v>
      </c>
      <c r="N1038" s="14">
        <f>VLOOKUP(C1038,Bilan!$B$4:$D$1469,3,FALSE)</f>
        <v>4389</v>
      </c>
      <c r="O1038" s="14">
        <f t="shared" si="71"/>
        <v>0</v>
      </c>
      <c r="P1038" s="50" t="e">
        <f>VLOOKUP(C1038,Adultes!$C$2:$O$806,13,FALSE)</f>
        <v>#N/A</v>
      </c>
      <c r="Q1038" s="14" t="str">
        <f>[7]A!$C542</f>
        <v>FE</v>
      </c>
      <c r="R1038" t="e">
        <f>VLOOKUP(C1038,Adultes!$C$2:$P$806,14,FALSE)</f>
        <v>#N/A</v>
      </c>
    </row>
    <row r="1039" spans="1:18" x14ac:dyDescent="0.25">
      <c r="B1039" t="e">
        <v>#N/A</v>
      </c>
      <c r="C1039" t="str">
        <f>[7]A!$D619</f>
        <v>LEDAIN MELINA</v>
      </c>
      <c r="D1039" t="str">
        <f>[7]A!$F619</f>
        <v>VELO CLUB DE L'ESCAUT ANZIN</v>
      </c>
      <c r="E1039" t="str">
        <f>[7]A!$J619</f>
        <v>05999122176</v>
      </c>
      <c r="F1039" s="50" t="s">
        <v>362</v>
      </c>
      <c r="G1039" t="str">
        <f>VLOOKUP(C1039,[7]A!$D$2:$H$1235,5,FALSE)</f>
        <v>Adulte Féminin 17/29 ans</v>
      </c>
      <c r="N1039" s="14" t="e">
        <f>VLOOKUP(C1039,Bilan!$B$4:$D$1469,3,FALSE)</f>
        <v>#N/A</v>
      </c>
      <c r="O1039" s="14">
        <f t="shared" si="71"/>
        <v>0</v>
      </c>
      <c r="P1039" s="50" t="e">
        <f>VLOOKUP(C1039,Adultes!$C$2:$O$806,13,FALSE)</f>
        <v>#N/A</v>
      </c>
      <c r="Q1039" s="14" t="str">
        <f>[7]A!$C619</f>
        <v>FE</v>
      </c>
      <c r="R1039" t="e">
        <f>VLOOKUP(C1039,Adultes!$C$2:$P$806,14,FALSE)</f>
        <v>#N/A</v>
      </c>
    </row>
    <row r="1040" spans="1:18" x14ac:dyDescent="0.25">
      <c r="B1040">
        <v>2422</v>
      </c>
      <c r="C1040" t="str">
        <f>[7]A!$D842</f>
        <v>RIVART FANNY</v>
      </c>
      <c r="D1040" t="str">
        <f>[7]A!$F842</f>
        <v>GAZ ELEC CLUB DE DOUAI</v>
      </c>
      <c r="E1040" t="str">
        <f>[7]A!$J842</f>
        <v>05994063025</v>
      </c>
      <c r="F1040" s="50" t="s">
        <v>362</v>
      </c>
      <c r="G1040" t="str">
        <f>VLOOKUP(C1040,[7]A!$D$2:$H$1235,5,FALSE)</f>
        <v>Adulte Féminin 17/29 ans</v>
      </c>
      <c r="N1040" s="14">
        <f>VLOOKUP(C1040,Bilan!$B$4:$D$1469,3,FALSE)</f>
        <v>2422</v>
      </c>
      <c r="O1040" s="14">
        <f t="shared" si="71"/>
        <v>0</v>
      </c>
      <c r="P1040" s="50" t="e">
        <f>VLOOKUP(C1040,Adultes!$C$2:$O$806,13,FALSE)</f>
        <v>#N/A</v>
      </c>
      <c r="Q1040" s="14" t="str">
        <f>[7]A!$C842</f>
        <v>FE</v>
      </c>
      <c r="R1040" t="e">
        <f>VLOOKUP(C1040,Adultes!$C$2:$P$806,14,FALSE)</f>
        <v>#N/A</v>
      </c>
    </row>
    <row r="1041" spans="1:18" x14ac:dyDescent="0.25">
      <c r="B1041">
        <v>4424</v>
      </c>
      <c r="C1041" t="str">
        <f>[7]A!$D1044</f>
        <v>DAMIENS CLOE</v>
      </c>
      <c r="D1041" t="str">
        <f>[7]A!$F1044</f>
        <v>LOOS EN GOHELLE VELO CLUB LOOSSOIS</v>
      </c>
      <c r="E1041" t="str">
        <f>[7]A!$J1044</f>
        <v>06297103653</v>
      </c>
      <c r="F1041" s="50" t="s">
        <v>362</v>
      </c>
      <c r="G1041" t="str">
        <f>VLOOKUP(C1041,[7]A!$D$2:$H$1235,5,FALSE)</f>
        <v>Adulte Féminin 17/29 ans</v>
      </c>
      <c r="N1041" s="14">
        <f>VLOOKUP(C1041,Bilan!$B$4:$D$1469,3,FALSE)</f>
        <v>4424</v>
      </c>
      <c r="O1041" s="14">
        <f t="shared" si="71"/>
        <v>0</v>
      </c>
      <c r="P1041" s="50" t="e">
        <f>VLOOKUP(C1041,Adultes!$C$2:$O$806,13,FALSE)</f>
        <v>#N/A</v>
      </c>
      <c r="Q1041" s="14" t="str">
        <f>[7]A!$C1044</f>
        <v>FE</v>
      </c>
      <c r="R1041" t="e">
        <f>VLOOKUP(C1041,Adultes!$C$2:$P$806,14,FALSE)</f>
        <v>#N/A</v>
      </c>
    </row>
    <row r="1042" spans="1:18" x14ac:dyDescent="0.25">
      <c r="B1042">
        <v>2370</v>
      </c>
      <c r="C1042" t="str">
        <f>[7]A!$D1048</f>
        <v>DEBRIL MARINE</v>
      </c>
      <c r="D1042" t="str">
        <f>[7]A!$F1048</f>
        <v>ST POL SUR TERNOISE VELO CLUB ST POLOIS</v>
      </c>
      <c r="E1042" t="str">
        <f>[7]A!$J1048</f>
        <v>06297094958</v>
      </c>
      <c r="F1042" s="50" t="s">
        <v>362</v>
      </c>
      <c r="G1042" t="str">
        <f>VLOOKUP(C1042,[7]A!$D$2:$H$1235,5,FALSE)</f>
        <v>Adulte Féminin 17/29 ans</v>
      </c>
      <c r="N1042" s="14">
        <f>VLOOKUP(C1042,Bilan!$B$4:$D$1469,3,FALSE)</f>
        <v>2370</v>
      </c>
      <c r="O1042" s="14">
        <f t="shared" si="71"/>
        <v>0</v>
      </c>
      <c r="P1042" s="50" t="e">
        <f>VLOOKUP(C1042,Adultes!$C$2:$O$806,13,FALSE)</f>
        <v>#N/A</v>
      </c>
      <c r="Q1042" s="14" t="str">
        <f>[7]A!$C1048</f>
        <v>FE</v>
      </c>
      <c r="R1042" t="e">
        <f>VLOOKUP(C1042,Adultes!$C$2:$P$806,14,FALSE)</f>
        <v>#N/A</v>
      </c>
    </row>
    <row r="1043" spans="1:18" x14ac:dyDescent="0.25">
      <c r="B1043">
        <v>4381</v>
      </c>
      <c r="C1043" t="str">
        <f>[7]A!$D1076</f>
        <v>GAROT LAURENCE</v>
      </c>
      <c r="D1043" t="str">
        <f>[7]A!$F1076</f>
        <v>FLEURBAIX TEAM SHARK VTT</v>
      </c>
      <c r="E1043" t="str">
        <f>[7]A!$J1076</f>
        <v>06204823312</v>
      </c>
      <c r="F1043" s="50" t="s">
        <v>362</v>
      </c>
      <c r="G1043" t="str">
        <f>VLOOKUP(C1043,[7]A!$D$2:$H$1235,5,FALSE)</f>
        <v>Adulte Féminin 40 ans et plus</v>
      </c>
      <c r="N1043" s="14">
        <f>VLOOKUP(C1043,Bilan!$B$4:$D$1469,3,FALSE)</f>
        <v>4381</v>
      </c>
      <c r="O1043" s="14">
        <f t="shared" si="71"/>
        <v>0</v>
      </c>
      <c r="P1043" s="50" t="e">
        <f>VLOOKUP(C1043,Adultes!$C$2:$O$806,13,FALSE)</f>
        <v>#N/A</v>
      </c>
      <c r="Q1043" s="14" t="str">
        <f>[7]A!$C1076</f>
        <v>FE</v>
      </c>
      <c r="R1043" t="e">
        <f>VLOOKUP(C1043,Adultes!$C$2:$P$806,14,FALSE)</f>
        <v>#N/A</v>
      </c>
    </row>
    <row r="1044" spans="1:18" x14ac:dyDescent="0.25">
      <c r="B1044" t="e">
        <v>#N/A</v>
      </c>
      <c r="C1044" t="str">
        <f>[7]A!$D1080</f>
        <v>GILBERT VIVIANE</v>
      </c>
      <c r="D1044" t="str">
        <f>[7]A!$F1080</f>
        <v>AUXI LE CHATEAU VELOCE CLUB AUXILOIS</v>
      </c>
      <c r="E1044" t="str">
        <f>[7]A!$J1080</f>
        <v>06260056227</v>
      </c>
      <c r="F1044" s="50" t="s">
        <v>362</v>
      </c>
      <c r="G1044" t="str">
        <f>VLOOKUP(C1044,[7]A!$D$2:$H$1235,5,FALSE)</f>
        <v>Adulte Féminin 40 ans et plus</v>
      </c>
      <c r="N1044" s="14" t="e">
        <f>VLOOKUP(C1044,Bilan!$B$4:$D$1469,3,FALSE)</f>
        <v>#N/A</v>
      </c>
      <c r="O1044" s="14">
        <f t="shared" si="71"/>
        <v>0</v>
      </c>
      <c r="P1044" s="50" t="e">
        <f>VLOOKUP(C1044,Adultes!$C$2:$O$806,13,FALSE)</f>
        <v>#N/A</v>
      </c>
      <c r="Q1044" s="14" t="str">
        <f>[7]A!$C1080</f>
        <v>FE</v>
      </c>
      <c r="R1044" t="e">
        <f>VLOOKUP(C1044,Adultes!$C$2:$P$806,14,FALSE)</f>
        <v>#N/A</v>
      </c>
    </row>
    <row r="1045" spans="1:18" x14ac:dyDescent="0.25">
      <c r="B1045" t="e">
        <v>#N/A</v>
      </c>
      <c r="C1045" t="str">
        <f>[7]A!$D1145</f>
        <v>VANOOSTHUYSE ANAIS</v>
      </c>
      <c r="D1045" t="str">
        <f>[7]A!$F1145</f>
        <v>LOOS EN GOHELLE VELO CLUB LOOSSOIS</v>
      </c>
      <c r="E1045" t="str">
        <f>[7]A!$J1145</f>
        <v>06297081834</v>
      </c>
      <c r="F1045" s="50" t="s">
        <v>362</v>
      </c>
      <c r="G1045" t="str">
        <f>VLOOKUP(C1045,[7]A!$D$2:$H$1235,5,FALSE)</f>
        <v>Adulte Féminin 17/29 ans</v>
      </c>
      <c r="N1045" s="14" t="e">
        <f>VLOOKUP(C1045,Bilan!$B$4:$D$1469,3,FALSE)</f>
        <v>#N/A</v>
      </c>
      <c r="O1045" s="14">
        <f t="shared" si="71"/>
        <v>0</v>
      </c>
      <c r="P1045" s="50" t="e">
        <f>VLOOKUP(C1045,Adultes!$C$2:$O$806,13,FALSE)</f>
        <v>#N/A</v>
      </c>
      <c r="Q1045" s="14" t="str">
        <f>[7]A!$C1145</f>
        <v>FE</v>
      </c>
      <c r="R1045" t="e">
        <f>VLOOKUP(C1045,Adultes!$C$2:$P$806,14,FALSE)</f>
        <v>#N/A</v>
      </c>
    </row>
    <row r="1046" spans="1:18" x14ac:dyDescent="0.25">
      <c r="B1046">
        <v>4353</v>
      </c>
      <c r="C1046" t="str">
        <f>[7]A!$D982</f>
        <v>VERCRUYSSE MATHIAS</v>
      </c>
      <c r="D1046" t="str">
        <f>[7]A!$F982</f>
        <v>CYCLO CLUB ORCHIES</v>
      </c>
      <c r="E1046" t="str">
        <f>[7]A!$J982</f>
        <v>05999111323</v>
      </c>
      <c r="F1046" s="50" t="s">
        <v>3468</v>
      </c>
      <c r="G1046" t="str">
        <f>VLOOKUP(C1046,[7]A!$D$2:$H$1235,5,FALSE)</f>
        <v>Jeune Masculin 15/16 ans</v>
      </c>
      <c r="N1046" s="14" t="str">
        <f>VLOOKUP(C1046,Bilan!$B$4:$D$1469,3,FALSE)</f>
        <v xml:space="preserve"> </v>
      </c>
      <c r="O1046" s="14">
        <f t="shared" ref="O1046:O1124" si="72">A1046</f>
        <v>0</v>
      </c>
      <c r="P1046" s="50">
        <f>VLOOKUP(C1046,Adultes!$C$2:$O$806,13,FALSE)</f>
        <v>0</v>
      </c>
      <c r="Q1046" s="14" t="str">
        <f>[7]A!$C982</f>
        <v>JE</v>
      </c>
      <c r="R1046">
        <f>VLOOKUP(C1046,Adultes!$C$2:$P$806,14,FALSE)</f>
        <v>0</v>
      </c>
    </row>
    <row r="1047" spans="1:18" x14ac:dyDescent="0.25">
      <c r="A1047" s="81">
        <v>1401</v>
      </c>
      <c r="B1047">
        <v>144344</v>
      </c>
      <c r="C1047" t="str">
        <f>[7]A!$D145</f>
        <v>CAPELLE ANTOINE</v>
      </c>
      <c r="D1047" t="str">
        <f>[7]A!$F145</f>
        <v>ETOILE CYCLISTE TOURCOING</v>
      </c>
      <c r="E1047" t="str">
        <f>[7]A!$J145</f>
        <v>05999019596</v>
      </c>
      <c r="F1047" s="50" t="s">
        <v>3468</v>
      </c>
      <c r="G1047" t="str">
        <f>VLOOKUP(C1047,[7]A!$D$2:$H$1235,5,FALSE)</f>
        <v>Jeune Masculin 15/16 ans</v>
      </c>
      <c r="N1047" s="14">
        <f>VLOOKUP(C1047,Bilan!$B$4:$D$1469,3,FALSE)</f>
        <v>144344</v>
      </c>
      <c r="O1047" s="14">
        <f t="shared" si="72"/>
        <v>1401</v>
      </c>
      <c r="P1047" s="50">
        <f>VLOOKUP(C1047,Adultes!$C$2:$O$806,13,FALSE)</f>
        <v>1401</v>
      </c>
      <c r="Q1047" s="14" t="str">
        <f>[7]A!$C145</f>
        <v>JE</v>
      </c>
      <c r="R1047" t="str">
        <f>VLOOKUP(C1047,Adultes!$C$2:$P$806,14,FALSE)</f>
        <v>JE</v>
      </c>
    </row>
    <row r="1048" spans="1:18" x14ac:dyDescent="0.25">
      <c r="A1048" s="81">
        <v>1402</v>
      </c>
      <c r="B1048">
        <v>144329</v>
      </c>
      <c r="C1048" t="str">
        <f>[7]A!$D328</f>
        <v>DESSAINT BENOIT</v>
      </c>
      <c r="D1048" t="str">
        <f>[7]A!$F328</f>
        <v>TEAM BOUSIES</v>
      </c>
      <c r="E1048" t="str">
        <f>[7]A!$J328</f>
        <v>05999098039</v>
      </c>
      <c r="F1048" s="50" t="s">
        <v>3468</v>
      </c>
      <c r="G1048" t="str">
        <f>VLOOKUP(C1048,[7]A!$D$2:$H$1235,5,FALSE)</f>
        <v>Jeune Masculin 15/16 ans</v>
      </c>
      <c r="N1048" s="14">
        <f>VLOOKUP(C1048,Bilan!$B$4:$D$1469,3,FALSE)</f>
        <v>144329</v>
      </c>
      <c r="O1048" s="14">
        <f t="shared" si="72"/>
        <v>1402</v>
      </c>
      <c r="P1048" s="50">
        <f>VLOOKUP(C1048,Adultes!$C$2:$O$806,13,FALSE)</f>
        <v>1402</v>
      </c>
      <c r="Q1048" s="14" t="str">
        <f>[7]A!$C328</f>
        <v>JE</v>
      </c>
      <c r="R1048" t="str">
        <f>VLOOKUP(C1048,Adultes!$C$2:$P$806,14,FALSE)</f>
        <v>JE</v>
      </c>
    </row>
    <row r="1049" spans="1:18" x14ac:dyDescent="0.25">
      <c r="A1049" s="81">
        <v>1403</v>
      </c>
      <c r="B1049">
        <v>144348</v>
      </c>
      <c r="C1049" t="str">
        <f>[7]A!$D358</f>
        <v>DOYEN MATHIS</v>
      </c>
      <c r="D1049" t="str">
        <f>[7]A!$F358</f>
        <v>CYCLO CLUB ORCHIES</v>
      </c>
      <c r="E1049" t="str">
        <f>[7]A!$J358</f>
        <v>05999097709</v>
      </c>
      <c r="F1049" s="50" t="s">
        <v>3468</v>
      </c>
      <c r="G1049" t="str">
        <f>VLOOKUP(C1049,[7]A!$D$2:$H$1235,5,FALSE)</f>
        <v>Jeune Masculin 15/16 ans</v>
      </c>
      <c r="N1049" s="14">
        <f>VLOOKUP(C1049,Bilan!$B$4:$D$1469,3,FALSE)</f>
        <v>144348</v>
      </c>
      <c r="O1049" s="14">
        <f t="shared" si="72"/>
        <v>1403</v>
      </c>
      <c r="P1049" s="50">
        <f>VLOOKUP(C1049,Adultes!$C$2:$O$806,13,FALSE)</f>
        <v>1403</v>
      </c>
      <c r="Q1049" s="14" t="str">
        <f>[7]A!$C358</f>
        <v>JE</v>
      </c>
      <c r="R1049" t="str">
        <f>VLOOKUP(C1049,Adultes!$C$2:$P$806,14,FALSE)</f>
        <v>JE</v>
      </c>
    </row>
    <row r="1050" spans="1:18" x14ac:dyDescent="0.25">
      <c r="A1050" s="81">
        <v>1405</v>
      </c>
      <c r="B1050">
        <v>144413</v>
      </c>
      <c r="C1050" t="str">
        <f>[7]A!$D84</f>
        <v>BONNAY LUCAS</v>
      </c>
      <c r="D1050" t="str">
        <f>[7]A!$F84</f>
        <v>ETOILE CYCLISTE TOURCOING</v>
      </c>
      <c r="E1050" t="str">
        <f>[7]A!$J84</f>
        <v>05999027660</v>
      </c>
      <c r="F1050" s="50" t="s">
        <v>3468</v>
      </c>
      <c r="G1050" t="str">
        <f>VLOOKUP(C1050,[7]A!$D$2:$H$1235,5,FALSE)</f>
        <v>Jeune Masculin 15/16 ans</v>
      </c>
      <c r="N1050" s="14">
        <f>VLOOKUP(C1050,Bilan!$B$4:$D$1469,3,FALSE)</f>
        <v>144413</v>
      </c>
      <c r="O1050" s="14">
        <f t="shared" si="72"/>
        <v>1405</v>
      </c>
      <c r="P1050" s="50">
        <f>VLOOKUP(C1050,Adultes!$C$2:$O$806,13,FALSE)</f>
        <v>1405</v>
      </c>
      <c r="Q1050" s="14" t="str">
        <f>[7]A!$C84</f>
        <v>JE</v>
      </c>
      <c r="R1050" t="str">
        <f>VLOOKUP(C1050,Adultes!$C$2:$P$806,14,FALSE)</f>
        <v>JE</v>
      </c>
    </row>
    <row r="1051" spans="1:18" x14ac:dyDescent="0.25">
      <c r="A1051" s="81">
        <v>1407</v>
      </c>
      <c r="B1051">
        <v>1283</v>
      </c>
      <c r="C1051" t="str">
        <f>[7]A!$D529</f>
        <v>HIDDEN DORIAN</v>
      </c>
      <c r="D1051" t="str">
        <f>[7]A!$F529</f>
        <v>ESPOIR CYCLISTE WAMBRECHIES MARQUETTE</v>
      </c>
      <c r="E1051" t="str">
        <f>[7]A!$J529</f>
        <v>05999112668</v>
      </c>
      <c r="F1051" s="50" t="s">
        <v>3468</v>
      </c>
      <c r="G1051" t="str">
        <f>VLOOKUP(C1051,[7]A!$D$2:$H$1235,5,FALSE)</f>
        <v>Jeune Masculin 15/16 ans</v>
      </c>
      <c r="N1051" s="14">
        <f>VLOOKUP(C1051,Bilan!$B$4:$D$1469,3,FALSE)</f>
        <v>1283</v>
      </c>
      <c r="O1051" s="14">
        <f t="shared" si="72"/>
        <v>1407</v>
      </c>
      <c r="P1051" s="50">
        <f>VLOOKUP(C1051,Adultes!$C$2:$O$806,13,FALSE)</f>
        <v>1407</v>
      </c>
      <c r="Q1051" s="14" t="str">
        <f>[7]A!$C529</f>
        <v>JE</v>
      </c>
      <c r="R1051" t="str">
        <f>VLOOKUP(C1051,Adultes!$C$2:$P$806,14,FALSE)</f>
        <v>JE</v>
      </c>
    </row>
    <row r="1052" spans="1:18" x14ac:dyDescent="0.25">
      <c r="A1052" s="81">
        <v>1409</v>
      </c>
      <c r="B1052">
        <v>144427</v>
      </c>
      <c r="C1052" t="str">
        <f>[7]A!$D1168</f>
        <v>DEVOUGES THIBAULT</v>
      </c>
      <c r="D1052" t="str">
        <f>[7]A!$F1168</f>
        <v>TEAM BOUSIES</v>
      </c>
      <c r="E1052" t="str">
        <f>[7]A!$J1168</f>
        <v>05999098038</v>
      </c>
      <c r="F1052" t="s">
        <v>3468</v>
      </c>
      <c r="G1052" t="str">
        <f>VLOOKUP(C1052,[7]A!$D$2:$H$1235,5,FALSE)</f>
        <v>Jeune Masculin 15/16 ans</v>
      </c>
      <c r="N1052" s="14">
        <f>VLOOKUP(C1052,Bilan!$B$4:$D$1469,3,FALSE)</f>
        <v>144427</v>
      </c>
      <c r="O1052" s="14">
        <f>A1052</f>
        <v>1409</v>
      </c>
      <c r="P1052" s="50">
        <f>VLOOKUP(C1052,Adultes!$C$2:$O$806,13,FALSE)</f>
        <v>1409</v>
      </c>
      <c r="Q1052" s="14" t="str">
        <f>[7]A!$C1197</f>
        <v>2</v>
      </c>
      <c r="R1052" t="str">
        <f>VLOOKUP(C1052,Adultes!$C$2:$P$806,14,FALSE)</f>
        <v>JE</v>
      </c>
    </row>
    <row r="1053" spans="1:18" x14ac:dyDescent="0.25">
      <c r="A1053" s="114">
        <v>1411</v>
      </c>
      <c r="B1053">
        <v>144474</v>
      </c>
      <c r="C1053" t="s">
        <v>803</v>
      </c>
      <c r="D1053" t="s">
        <v>186</v>
      </c>
      <c r="F1053" s="50" t="s">
        <v>3468</v>
      </c>
      <c r="G1053" t="e">
        <f>VLOOKUP(C1053,[7]A!$D$2:$H$1235,5,FALSE)</f>
        <v>#N/A</v>
      </c>
      <c r="N1053" s="14">
        <f>VLOOKUP(C1053,Bilan!$B$4:$D$1469,3,FALSE)</f>
        <v>144474</v>
      </c>
      <c r="O1053" s="14">
        <f>A1053</f>
        <v>1411</v>
      </c>
      <c r="P1053" s="50">
        <f>VLOOKUP(C1053,Adultes!$C$2:$O$806,13,FALSE)</f>
        <v>1521</v>
      </c>
    </row>
    <row r="1054" spans="1:18" x14ac:dyDescent="0.25">
      <c r="A1054" s="81">
        <v>1413</v>
      </c>
      <c r="B1054">
        <v>144560</v>
      </c>
      <c r="C1054" t="str">
        <f>[7]A!$D1146</f>
        <v>VERHEE GAUTHIER</v>
      </c>
      <c r="D1054" t="str">
        <f>[7]A!$F1146</f>
        <v>LOOS EN GOHELLE VELO CLUB LOOSSOIS</v>
      </c>
      <c r="E1054" t="str">
        <f>[7]A!$J1146</f>
        <v>06297070096</v>
      </c>
      <c r="F1054" s="50" t="s">
        <v>3468</v>
      </c>
      <c r="G1054" t="str">
        <f>VLOOKUP(C1054,[7]A!$D$2:$H$1235,5,FALSE)</f>
        <v>Jeune Masculin 15/16 ans</v>
      </c>
      <c r="N1054" s="14">
        <f>VLOOKUP(C1054,Bilan!$B$4:$D$1469,3,FALSE)</f>
        <v>144560</v>
      </c>
      <c r="O1054" s="14">
        <f t="shared" si="72"/>
        <v>1413</v>
      </c>
      <c r="P1054" s="50">
        <f>VLOOKUP(C1054,Adultes!$C$2:$O$806,13,FALSE)</f>
        <v>1413</v>
      </c>
      <c r="Q1054" s="14" t="str">
        <f>[7]A!$C1146</f>
        <v>JE</v>
      </c>
      <c r="R1054" t="str">
        <f>VLOOKUP(C1054,Adultes!$C$2:$P$806,14,FALSE)</f>
        <v>JE</v>
      </c>
    </row>
    <row r="1055" spans="1:18" x14ac:dyDescent="0.25">
      <c r="A1055" s="81">
        <v>1420</v>
      </c>
      <c r="B1055">
        <v>1304</v>
      </c>
      <c r="C1055" t="str">
        <f>[7]A!$D815</f>
        <v>POULAIN NOAH</v>
      </c>
      <c r="D1055" t="str">
        <f>[7]A!$F815</f>
        <v>TEAM DECOPUB PROVILLE</v>
      </c>
      <c r="E1055" t="str">
        <f>[7]A!$J815</f>
        <v>05999098025</v>
      </c>
      <c r="F1055" s="50" t="s">
        <v>3468</v>
      </c>
      <c r="G1055" t="str">
        <f>VLOOKUP(C1055,[7]A!$D$2:$H$1235,5,FALSE)</f>
        <v>Jeune Masculin 15/16 ans</v>
      </c>
      <c r="N1055" s="14">
        <f>VLOOKUP(C1055,Bilan!$B$4:$D$1469,3,FALSE)</f>
        <v>1304</v>
      </c>
      <c r="O1055" s="14">
        <f t="shared" si="72"/>
        <v>1420</v>
      </c>
      <c r="P1055" s="50">
        <f>VLOOKUP(C1055,Adultes!$C$2:$O$806,13,FALSE)</f>
        <v>1420</v>
      </c>
      <c r="Q1055" s="14" t="str">
        <f>[7]A!$C815</f>
        <v>JE</v>
      </c>
      <c r="R1055" t="str">
        <f>VLOOKUP(C1055,Adultes!$C$2:$P$806,14,FALSE)</f>
        <v>JE</v>
      </c>
    </row>
    <row r="1056" spans="1:18" x14ac:dyDescent="0.25">
      <c r="A1056" s="81">
        <v>1424</v>
      </c>
      <c r="B1056">
        <v>2928</v>
      </c>
      <c r="C1056" t="str">
        <f>[7]A!$D48</f>
        <v>BEGLIOMINI FLAVIO</v>
      </c>
      <c r="D1056" t="str">
        <f>[7]A!$F48</f>
        <v>GAZ ELEC CLUB DE DOUAI</v>
      </c>
      <c r="E1056" t="str">
        <f>[7]A!$J48</f>
        <v>05999033237</v>
      </c>
      <c r="F1056" s="50" t="s">
        <v>3468</v>
      </c>
      <c r="G1056" t="str">
        <f>VLOOKUP(C1056,[7]A!$D$2:$H$1235,5,FALSE)</f>
        <v>Jeune Masculin 15/16 ans</v>
      </c>
      <c r="N1056" s="14">
        <f>VLOOKUP(C1056,Bilan!$B$4:$D$1469,3,FALSE)</f>
        <v>2928</v>
      </c>
      <c r="O1056" s="14">
        <f t="shared" si="72"/>
        <v>1424</v>
      </c>
      <c r="P1056" s="50">
        <f>VLOOKUP(C1056,Adultes!$C$2:$O$806,13,FALSE)</f>
        <v>1424</v>
      </c>
      <c r="Q1056" s="14" t="str">
        <f>[7]A!$C48</f>
        <v>JE</v>
      </c>
      <c r="R1056" t="str">
        <f>VLOOKUP(C1056,Adultes!$C$2:$P$806,14,FALSE)</f>
        <v>JE</v>
      </c>
    </row>
    <row r="1057" spans="1:18" x14ac:dyDescent="0.25">
      <c r="A1057" s="81">
        <v>1425</v>
      </c>
      <c r="B1057">
        <v>2914</v>
      </c>
      <c r="C1057" t="str">
        <f>[7]A!$D357</f>
        <v>DOUCHET THIBAULT</v>
      </c>
      <c r="D1057" t="str">
        <f>[7]A!$F357</f>
        <v>GAZ ELEC CLUB DE DOUAI</v>
      </c>
      <c r="E1057" t="str">
        <f>[7]A!$J357</f>
        <v>05999105009</v>
      </c>
      <c r="F1057" s="50" t="s">
        <v>3468</v>
      </c>
      <c r="G1057" t="str">
        <f>VLOOKUP(C1057,[7]A!$D$2:$H$1235,5,FALSE)</f>
        <v>Jeune Masculin 15/16 ans</v>
      </c>
      <c r="N1057" s="14">
        <f>VLOOKUP(C1057,Bilan!$B$4:$D$1469,3,FALSE)</f>
        <v>2914</v>
      </c>
      <c r="O1057" s="14">
        <f t="shared" si="72"/>
        <v>1425</v>
      </c>
      <c r="P1057" s="50">
        <f>VLOOKUP(C1057,Adultes!$C$2:$O$806,13,FALSE)</f>
        <v>1425</v>
      </c>
      <c r="Q1057" s="14" t="str">
        <f>[7]A!$C357</f>
        <v>JE</v>
      </c>
      <c r="R1057" t="str">
        <f>VLOOKUP(C1057,Adultes!$C$2:$P$806,14,FALSE)</f>
        <v>JE</v>
      </c>
    </row>
    <row r="1058" spans="1:18" x14ac:dyDescent="0.25">
      <c r="A1058" s="114">
        <v>1426</v>
      </c>
      <c r="B1058">
        <v>7066</v>
      </c>
      <c r="C1058" t="s">
        <v>2427</v>
      </c>
      <c r="D1058" t="s">
        <v>75</v>
      </c>
      <c r="F1058" s="50" t="s">
        <v>3468</v>
      </c>
      <c r="G1058" t="s">
        <v>975</v>
      </c>
      <c r="N1058" s="14">
        <f>VLOOKUP(C1058,Bilan!$B$4:$D$1469,3,FALSE)</f>
        <v>7066</v>
      </c>
      <c r="O1058" s="14">
        <f>A1058</f>
        <v>1426</v>
      </c>
      <c r="P1058" s="50" t="e">
        <f>VLOOKUP(C1058,Adultes!$C$2:$O$806,13,FALSE)</f>
        <v>#N/A</v>
      </c>
    </row>
    <row r="1059" spans="1:18" x14ac:dyDescent="0.25">
      <c r="A1059" s="81">
        <v>1429</v>
      </c>
      <c r="B1059">
        <v>0</v>
      </c>
      <c r="C1059" t="str">
        <f>[7]A!$D304</f>
        <v>DEMEILLIERS CANDICE</v>
      </c>
      <c r="D1059" t="str">
        <f>[7]A!$F304</f>
        <v>TEAM BIKE PRESEAU</v>
      </c>
      <c r="E1059" t="str">
        <f>[7]A!$J304</f>
        <v>05999097888</v>
      </c>
      <c r="F1059" s="50" t="s">
        <v>3469</v>
      </c>
      <c r="G1059" t="str">
        <f>VLOOKUP(C1059,[7]A!$D$2:$H$1235,5,FALSE)</f>
        <v>Jeune Féminin 15/16 ans</v>
      </c>
      <c r="N1059" s="14">
        <f>VLOOKUP(C1059,Bilan!$B$4:$D$1469,3,FALSE)</f>
        <v>0</v>
      </c>
      <c r="O1059" s="14">
        <f t="shared" si="72"/>
        <v>1429</v>
      </c>
      <c r="P1059" s="50">
        <f>VLOOKUP(C1059,Adultes!$C$2:$O$806,13,FALSE)</f>
        <v>1429</v>
      </c>
      <c r="Q1059" s="14" t="str">
        <f>[7]A!$C304</f>
        <v>JE</v>
      </c>
      <c r="R1059" t="str">
        <f>VLOOKUP(C1059,Adultes!$C$2:$P$806,14,FALSE)</f>
        <v>JE</v>
      </c>
    </row>
    <row r="1060" spans="1:18" x14ac:dyDescent="0.25">
      <c r="A1060" s="114">
        <v>1430</v>
      </c>
      <c r="B1060">
        <v>7014</v>
      </c>
      <c r="C1060" t="s">
        <v>3624</v>
      </c>
      <c r="D1060" t="s">
        <v>3386</v>
      </c>
      <c r="F1060" s="50" t="s">
        <v>3468</v>
      </c>
      <c r="G1060" t="s">
        <v>975</v>
      </c>
      <c r="N1060" s="14">
        <f>VLOOKUP(C1060,Bilan!$B$4:$D$1469,3,FALSE)</f>
        <v>7014</v>
      </c>
      <c r="O1060" s="14">
        <f>A1060</f>
        <v>1430</v>
      </c>
      <c r="P1060" s="50" t="e">
        <f>VLOOKUP(C1060,Adultes!$C$2:$O$806,13,FALSE)</f>
        <v>#N/A</v>
      </c>
    </row>
    <row r="1061" spans="1:18" x14ac:dyDescent="0.25">
      <c r="A1061" s="81">
        <v>1432</v>
      </c>
      <c r="B1061">
        <v>2270</v>
      </c>
      <c r="C1061" t="str">
        <f>[7]A!$D440</f>
        <v>FRANCOIS PIERRE</v>
      </c>
      <c r="D1061" t="str">
        <f>[7]A!$F440</f>
        <v>ETOILE CYCLISTE TOURCOING</v>
      </c>
      <c r="E1061" t="str">
        <f>[7]A!$J440</f>
        <v>05999021764</v>
      </c>
      <c r="F1061" s="50" t="s">
        <v>3468</v>
      </c>
      <c r="G1061" t="str">
        <f>VLOOKUP(C1061,[7]A!$D$2:$H$1235,5,FALSE)</f>
        <v>Jeune Masculin 15/16 ans</v>
      </c>
      <c r="N1061" s="14">
        <f>VLOOKUP(C1061,Bilan!$B$4:$D$1469,3,FALSE)</f>
        <v>2270</v>
      </c>
      <c r="O1061" s="14">
        <f t="shared" si="72"/>
        <v>1432</v>
      </c>
      <c r="P1061" s="50">
        <f>VLOOKUP(C1061,Adultes!$C$2:$O$806,13,FALSE)</f>
        <v>1432</v>
      </c>
      <c r="Q1061" s="14" t="str">
        <f>[7]A!$C440</f>
        <v>JE</v>
      </c>
      <c r="R1061" t="str">
        <f>VLOOKUP(C1061,Adultes!$C$2:$P$806,14,FALSE)</f>
        <v>JE</v>
      </c>
    </row>
    <row r="1062" spans="1:18" x14ac:dyDescent="0.25">
      <c r="A1062" s="81">
        <v>1433</v>
      </c>
      <c r="B1062">
        <v>2292</v>
      </c>
      <c r="C1062" t="str">
        <f>[7]A!$D441</f>
        <v>FRANCOIS VALENTIN</v>
      </c>
      <c r="D1062" t="str">
        <f>[7]A!$F441</f>
        <v>ETOILE CYCLISTE TOURCOING</v>
      </c>
      <c r="E1062" t="str">
        <f>[7]A!$J441</f>
        <v>05999021763</v>
      </c>
      <c r="F1062" s="50" t="s">
        <v>3468</v>
      </c>
      <c r="G1062" t="str">
        <f>VLOOKUP(C1062,[7]A!$D$2:$H$1235,5,FALSE)</f>
        <v>Jeune Masculin 15/16 ans</v>
      </c>
      <c r="N1062" s="14">
        <f>VLOOKUP(C1062,Bilan!$B$4:$D$1469,3,FALSE)</f>
        <v>2292</v>
      </c>
      <c r="O1062" s="14">
        <f t="shared" si="72"/>
        <v>1433</v>
      </c>
      <c r="P1062" s="50">
        <f>VLOOKUP(C1062,Adultes!$C$2:$O$806,13,FALSE)</f>
        <v>1433</v>
      </c>
      <c r="Q1062" s="14" t="str">
        <f>[7]A!$C441</f>
        <v>JE</v>
      </c>
      <c r="R1062" t="str">
        <f>VLOOKUP(C1062,Adultes!$C$2:$P$806,14,FALSE)</f>
        <v>JE</v>
      </c>
    </row>
    <row r="1063" spans="1:18" x14ac:dyDescent="0.25">
      <c r="A1063" s="81">
        <v>1437</v>
      </c>
      <c r="B1063">
        <v>144316</v>
      </c>
      <c r="C1063" t="str">
        <f>[7]A!$D947</f>
        <v>VANACKER NOAH</v>
      </c>
      <c r="D1063" t="str">
        <f>[7]A!$F947</f>
        <v>ETOILE CYCLISTE TOURCOING</v>
      </c>
      <c r="E1063" t="str">
        <f>[7]A!$J947</f>
        <v>05999070923</v>
      </c>
      <c r="F1063" s="50" t="s">
        <v>3468</v>
      </c>
      <c r="G1063" t="str">
        <f>VLOOKUP(C1063,[7]A!$D$2:$H$1235,5,FALSE)</f>
        <v>Jeune Masculin 15/16 ans</v>
      </c>
      <c r="N1063" s="14">
        <f>VLOOKUP(C1063,Bilan!$B$4:$D$1469,3,FALSE)</f>
        <v>144316</v>
      </c>
      <c r="O1063" s="14">
        <f t="shared" si="72"/>
        <v>1437</v>
      </c>
      <c r="P1063" s="50">
        <f>VLOOKUP(C1063,Adultes!$C$2:$O$806,13,FALSE)</f>
        <v>1437</v>
      </c>
      <c r="Q1063" s="14" t="str">
        <f>[7]A!$C947</f>
        <v>JE</v>
      </c>
      <c r="R1063" t="str">
        <f>VLOOKUP(C1063,Adultes!$C$2:$P$806,14,FALSE)</f>
        <v>JE</v>
      </c>
    </row>
    <row r="1064" spans="1:18" x14ac:dyDescent="0.25">
      <c r="A1064" s="81">
        <v>1439</v>
      </c>
      <c r="B1064">
        <v>3998</v>
      </c>
      <c r="C1064" t="str">
        <f>[7]A!$D103</f>
        <v>BOUTOUT BANJAMIN</v>
      </c>
      <c r="D1064" t="str">
        <f>[7]A!$F103</f>
        <v>GAZ ELEC CLUB DE DOUAI</v>
      </c>
      <c r="E1064" t="str">
        <f>[7]A!$J103</f>
        <v>05999124504</v>
      </c>
      <c r="F1064" s="50" t="s">
        <v>3468</v>
      </c>
      <c r="G1064" t="str">
        <f>VLOOKUP(C1064,[7]A!$D$2:$H$1235,5,FALSE)</f>
        <v>Jeune Masculin 15/16 ans</v>
      </c>
      <c r="N1064" s="14">
        <f>VLOOKUP(C1064,Bilan!$B$4:$D$1469,3,FALSE)</f>
        <v>3998</v>
      </c>
      <c r="O1064" s="14">
        <f>A1064</f>
        <v>1439</v>
      </c>
      <c r="P1064" s="50" t="e">
        <f>VLOOKUP(C1064,Adultes!$C$2:$O$806,13,FALSE)</f>
        <v>#N/A</v>
      </c>
      <c r="Q1064" s="14" t="str">
        <f>[7]A!$C103</f>
        <v>JE</v>
      </c>
      <c r="R1064" t="e">
        <f>VLOOKUP(C1064,Adultes!$C$2:$P$806,14,FALSE)</f>
        <v>#N/A</v>
      </c>
    </row>
    <row r="1065" spans="1:18" x14ac:dyDescent="0.25">
      <c r="A1065" s="81">
        <v>1441</v>
      </c>
      <c r="B1065">
        <v>3145</v>
      </c>
      <c r="C1065" t="str">
        <f>[7]A!$D464</f>
        <v>GESQUIERE LOUIS</v>
      </c>
      <c r="D1065" t="str">
        <f>[7]A!$F464</f>
        <v>VELO CLUB UNION HALLUIN</v>
      </c>
      <c r="E1065" t="str">
        <f>[7]A!$J464</f>
        <v>05999084831</v>
      </c>
      <c r="F1065" s="50" t="s">
        <v>3468</v>
      </c>
      <c r="G1065" t="str">
        <f>VLOOKUP(C1065,[7]A!$D$2:$H$1235,5,FALSE)</f>
        <v>Jeune Masculin 15/16 ans</v>
      </c>
      <c r="N1065" s="14" t="str">
        <f>VLOOKUP(C1065,Bilan!$B$4:$D$1469,3,FALSE)</f>
        <v xml:space="preserve"> </v>
      </c>
      <c r="O1065" s="14">
        <f t="shared" si="72"/>
        <v>1441</v>
      </c>
      <c r="P1065" s="50">
        <f>VLOOKUP(C1065,Adultes!$C$2:$O$806,13,FALSE)</f>
        <v>1441</v>
      </c>
      <c r="Q1065" s="14" t="str">
        <f>[7]A!$C464</f>
        <v>JE</v>
      </c>
      <c r="R1065" t="str">
        <f>VLOOKUP(C1065,Adultes!$C$2:$P$806,14,FALSE)</f>
        <v>JE</v>
      </c>
    </row>
    <row r="1066" spans="1:18" x14ac:dyDescent="0.25">
      <c r="A1066" s="81">
        <v>1443</v>
      </c>
      <c r="B1066">
        <v>3148</v>
      </c>
      <c r="C1066" t="str">
        <f>[7]A!$D181</f>
        <v>CHUTSCH BENJAMIN</v>
      </c>
      <c r="D1066" t="str">
        <f>[7]A!$F181</f>
        <v>GAZ ELEC CLUB DE DOUAI</v>
      </c>
      <c r="E1066" t="str">
        <f>[7]A!$J181</f>
        <v>05999126969</v>
      </c>
      <c r="F1066" s="50" t="s">
        <v>3468</v>
      </c>
      <c r="G1066" t="str">
        <f>VLOOKUP(C1066,[7]A!$D$2:$H$1235,5,FALSE)</f>
        <v>Jeune Masculin 15/16 ans</v>
      </c>
      <c r="N1066" s="14">
        <f>VLOOKUP(C1066,Bilan!$B$4:$D$1469,3,FALSE)</f>
        <v>2599</v>
      </c>
      <c r="O1066" s="14">
        <f t="shared" si="72"/>
        <v>1443</v>
      </c>
      <c r="P1066" s="50">
        <f>VLOOKUP(C1066,Adultes!$C$2:$O$806,13,FALSE)</f>
        <v>1443</v>
      </c>
      <c r="Q1066" s="14" t="str">
        <f>[7]A!$C181</f>
        <v>JE</v>
      </c>
      <c r="R1066" t="str">
        <f>VLOOKUP(C1066,Adultes!$C$2:$P$806,14,FALSE)</f>
        <v>JE</v>
      </c>
    </row>
    <row r="1067" spans="1:18" x14ac:dyDescent="0.25">
      <c r="A1067" s="81">
        <v>1448</v>
      </c>
      <c r="B1067">
        <v>144607</v>
      </c>
      <c r="C1067" t="str">
        <f>[7]A!$D1029</f>
        <v>BULTEL GAETAN</v>
      </c>
      <c r="D1067" t="str">
        <f>[7]A!$F1029</f>
        <v>LOOS EN GOHELLE VELO CLUB LOOSSOIS</v>
      </c>
      <c r="E1067" t="str">
        <f>[7]A!$J1029</f>
        <v>06297019637</v>
      </c>
      <c r="F1067" s="50" t="s">
        <v>3468</v>
      </c>
      <c r="G1067" t="str">
        <f>VLOOKUP(C1067,[7]A!$D$2:$H$1235,5,FALSE)</f>
        <v>Jeune Masculin 15/16 ans</v>
      </c>
      <c r="N1067" s="14">
        <f>VLOOKUP(C1067,Bilan!$B$4:$D$1469,3,FALSE)</f>
        <v>144607</v>
      </c>
      <c r="O1067" s="14">
        <f>A1067</f>
        <v>1448</v>
      </c>
      <c r="P1067" s="50">
        <f>VLOOKUP(C1067,Adultes!$C$2:$O$806,13,FALSE)</f>
        <v>1448</v>
      </c>
      <c r="Q1067" s="14" t="str">
        <f>[7]A!$C1029</f>
        <v>JE</v>
      </c>
      <c r="R1067" t="str">
        <f>VLOOKUP(C1067,Adultes!$C$2:$P$806,14,FALSE)</f>
        <v>JE</v>
      </c>
    </row>
    <row r="1068" spans="1:18" x14ac:dyDescent="0.25">
      <c r="A1068" s="81">
        <v>1449</v>
      </c>
      <c r="B1068">
        <v>144311</v>
      </c>
      <c r="C1068" t="str">
        <f>[7]A!$D256</f>
        <v>DECRUCQ AXEL</v>
      </c>
      <c r="D1068" t="str">
        <f>[7]A!$F256</f>
        <v>UNION VELOCIPEDIQUE FOURMISIENNE</v>
      </c>
      <c r="E1068" t="str">
        <f>[7]A!$J256</f>
        <v>05999025236</v>
      </c>
      <c r="F1068" s="50" t="s">
        <v>3468</v>
      </c>
      <c r="G1068" t="str">
        <f>VLOOKUP(C1068,[7]A!$D$2:$H$1235,5,FALSE)</f>
        <v>Jeune Masculin 15/16 ans</v>
      </c>
      <c r="N1068" s="14">
        <f>VLOOKUP(C1068,Bilan!$B$4:$D$1469,3,FALSE)</f>
        <v>144311</v>
      </c>
      <c r="O1068" s="14">
        <f t="shared" si="72"/>
        <v>1449</v>
      </c>
      <c r="P1068" s="50">
        <f>VLOOKUP(C1068,Adultes!$C$2:$O$806,13,FALSE)</f>
        <v>1449</v>
      </c>
      <c r="Q1068" s="14" t="str">
        <f>[7]A!$C256</f>
        <v>JE</v>
      </c>
      <c r="R1068" t="str">
        <f>VLOOKUP(C1068,Adultes!$C$2:$P$806,14,FALSE)</f>
        <v>JE</v>
      </c>
    </row>
    <row r="1069" spans="1:18" x14ac:dyDescent="0.25">
      <c r="A1069" s="81">
        <v>1450</v>
      </c>
      <c r="B1069">
        <v>4304</v>
      </c>
      <c r="C1069" t="str">
        <f>[7]A!$D588</f>
        <v>LANDAS MARTY</v>
      </c>
      <c r="D1069" t="str">
        <f>[7]A!$F588</f>
        <v>VELO SPRINT DE L'OSTREVENT - AUBERCHICOURT</v>
      </c>
      <c r="E1069" t="str">
        <f>[7]A!$J588</f>
        <v>05999020193</v>
      </c>
      <c r="F1069" s="50" t="s">
        <v>3468</v>
      </c>
      <c r="G1069" t="str">
        <f>VLOOKUP(C1069,[7]A!$D$2:$H$1235,5,FALSE)</f>
        <v>Jeune Masculin 15/16 ans</v>
      </c>
      <c r="N1069" s="14">
        <f>VLOOKUP(C1069,Bilan!$B$4:$D$1469,3,FALSE)</f>
        <v>4304</v>
      </c>
      <c r="O1069" s="14">
        <f t="shared" si="72"/>
        <v>1450</v>
      </c>
      <c r="P1069" s="50">
        <f>VLOOKUP(C1069,Adultes!$C$2:$O$806,13,FALSE)</f>
        <v>1450</v>
      </c>
      <c r="Q1069" s="14" t="str">
        <f>[7]A!$C588</f>
        <v>JE</v>
      </c>
      <c r="R1069" t="str">
        <f>VLOOKUP(C1069,Adultes!$C$2:$P$806,14,FALSE)</f>
        <v>JE</v>
      </c>
    </row>
    <row r="1070" spans="1:18" x14ac:dyDescent="0.25">
      <c r="A1070" s="81">
        <v>1451</v>
      </c>
      <c r="B1070">
        <v>4326</v>
      </c>
      <c r="C1070" t="str">
        <f>[7]A!$D1093</f>
        <v>LAMARCHE CLARA</v>
      </c>
      <c r="D1070" t="str">
        <f>[7]A!$F1093</f>
        <v>NOEUX VELO CLUB NOEUXOIS</v>
      </c>
      <c r="E1070" t="str">
        <f>[7]A!$J1093</f>
        <v>06297021112</v>
      </c>
      <c r="F1070" s="50" t="s">
        <v>3469</v>
      </c>
      <c r="G1070" t="str">
        <f>VLOOKUP(C1070,[7]A!$D$2:$H$1235,5,FALSE)</f>
        <v>Jeune Féminin 15/16 ans</v>
      </c>
      <c r="N1070" s="14">
        <f>VLOOKUP(C1070,Bilan!$B$4:$D$1469,3,FALSE)</f>
        <v>4326</v>
      </c>
      <c r="O1070" s="14">
        <f t="shared" si="72"/>
        <v>1451</v>
      </c>
      <c r="P1070" s="50">
        <f>VLOOKUP(C1070,Adultes!$C$2:$O$806,13,FALSE)</f>
        <v>1451</v>
      </c>
      <c r="Q1070" s="14" t="str">
        <f>[7]A!$C1093</f>
        <v>JE</v>
      </c>
      <c r="R1070" t="str">
        <f>VLOOKUP(C1070,Adultes!$C$2:$P$806,14,FALSE)</f>
        <v>JE</v>
      </c>
    </row>
    <row r="1071" spans="1:18" x14ac:dyDescent="0.25">
      <c r="A1071" s="81">
        <v>1453</v>
      </c>
      <c r="B1071">
        <v>3128</v>
      </c>
      <c r="C1071" t="str">
        <f>[7]A!$D820</f>
        <v>QUENTON LOIC</v>
      </c>
      <c r="D1071" t="str">
        <f>[7]A!$F820</f>
        <v>UNION SPORTIVE VALENCIENNES MARLY</v>
      </c>
      <c r="E1071" t="str">
        <f>[7]A!$J820</f>
        <v>05999087673</v>
      </c>
      <c r="F1071" s="50" t="s">
        <v>3468</v>
      </c>
      <c r="G1071" t="str">
        <f>VLOOKUP(C1071,[7]A!$D$2:$H$1235,5,FALSE)</f>
        <v>Jeune Masculin 15/16 ans</v>
      </c>
      <c r="N1071" s="14">
        <f>VLOOKUP(C1071,Bilan!$B$4:$D$1469,3,FALSE)</f>
        <v>3128</v>
      </c>
      <c r="O1071" s="14">
        <f t="shared" si="72"/>
        <v>1453</v>
      </c>
      <c r="P1071" s="50">
        <f>VLOOKUP(C1071,Adultes!$C$2:$O$806,13,FALSE)</f>
        <v>1453</v>
      </c>
      <c r="Q1071" s="14" t="str">
        <f>[7]A!$C820</f>
        <v>JE</v>
      </c>
      <c r="R1071" t="str">
        <f>VLOOKUP(C1071,Adultes!$C$2:$P$806,14,FALSE)</f>
        <v>JE</v>
      </c>
    </row>
    <row r="1072" spans="1:18" x14ac:dyDescent="0.25">
      <c r="A1072" s="81">
        <v>1455</v>
      </c>
      <c r="B1072">
        <v>2929</v>
      </c>
      <c r="C1072" t="str">
        <f>[7]A!$D50</f>
        <v>BEGLIOMINI LIVIO</v>
      </c>
      <c r="D1072" t="str">
        <f>[7]A!$F50</f>
        <v>GAZ ELEC CLUB DE DOUAI</v>
      </c>
      <c r="E1072" t="str">
        <f>[7]A!$J50</f>
        <v>05999023486</v>
      </c>
      <c r="F1072" s="50" t="s">
        <v>3468</v>
      </c>
      <c r="G1072" t="str">
        <f>VLOOKUP(C1072,[7]A!$D$2:$H$1235,5,FALSE)</f>
        <v>Jeune Masculin 15/16 ans</v>
      </c>
      <c r="N1072" s="14">
        <f>VLOOKUP(C1072,Bilan!$B$4:$D$1469,3,FALSE)</f>
        <v>2929</v>
      </c>
      <c r="O1072" s="79">
        <f>A1072</f>
        <v>1455</v>
      </c>
      <c r="P1072" s="50">
        <f>VLOOKUP(C1072,Adultes!$C$2:$O$806,13,FALSE)</f>
        <v>1511</v>
      </c>
      <c r="Q1072" s="14" t="str">
        <f>[7]A!$C50</f>
        <v>JE</v>
      </c>
      <c r="R1072" t="str">
        <f>VLOOKUP(C1072,Adultes!$C$2:$P$806,14,FALSE)</f>
        <v>JE</v>
      </c>
    </row>
    <row r="1073" spans="1:18" x14ac:dyDescent="0.25">
      <c r="A1073" s="81">
        <v>1456</v>
      </c>
      <c r="B1073">
        <v>2180</v>
      </c>
      <c r="C1073" t="str">
        <f>[7]A!$D295</f>
        <v>DELTOUR LUCAS</v>
      </c>
      <c r="D1073" t="str">
        <f>[7]A!$F295</f>
        <v>UNION SPORTIVE VALENCIENNES MARLY</v>
      </c>
      <c r="E1073" t="str">
        <f>[7]A!$J295</f>
        <v>05999045997</v>
      </c>
      <c r="F1073" s="50" t="s">
        <v>3468</v>
      </c>
      <c r="G1073" t="str">
        <f>VLOOKUP(C1073,[7]A!$D$2:$H$1235,5,FALSE)</f>
        <v>Jeune Masculin 15/16 ans</v>
      </c>
      <c r="N1073" s="14">
        <f>VLOOKUP(C1073,Bilan!$B$4:$D$1469,3,FALSE)</f>
        <v>2180</v>
      </c>
      <c r="O1073" s="79">
        <f t="shared" si="72"/>
        <v>1456</v>
      </c>
      <c r="P1073" s="50">
        <f>VLOOKUP(C1073,Adultes!$C$2:$O$806,13,FALSE)</f>
        <v>1501</v>
      </c>
      <c r="Q1073" s="14" t="str">
        <f>[7]A!$C295</f>
        <v>JE</v>
      </c>
      <c r="R1073" t="str">
        <f>VLOOKUP(C1073,Adultes!$C$2:$P$806,14,FALSE)</f>
        <v>JE</v>
      </c>
    </row>
    <row r="1074" spans="1:18" x14ac:dyDescent="0.25">
      <c r="A1074" s="81">
        <v>1457</v>
      </c>
      <c r="B1074">
        <v>2926</v>
      </c>
      <c r="C1074" t="str">
        <f>[7]A!$D449</f>
        <v>GABELLE QUENTIN</v>
      </c>
      <c r="D1074" t="str">
        <f>[7]A!$F449</f>
        <v>CYCLING THUN L'EVEQUE</v>
      </c>
      <c r="E1074" t="str">
        <f>[7]A!$J449</f>
        <v>05999118499</v>
      </c>
      <c r="F1074" s="50" t="s">
        <v>3468</v>
      </c>
      <c r="G1074" t="str">
        <f>VLOOKUP(C1074,[7]A!$D$2:$H$1235,5,FALSE)</f>
        <v>Jeune Masculin 15/16 ans</v>
      </c>
      <c r="N1074" s="14">
        <f>VLOOKUP(C1074,Bilan!$B$4:$D$1469,3,FALSE)</f>
        <v>2926</v>
      </c>
      <c r="O1074" s="79">
        <f t="shared" ref="O1074:O1079" si="73">A1074</f>
        <v>1457</v>
      </c>
      <c r="P1074" s="50">
        <f>VLOOKUP(C1074,Adultes!$C$2:$O$806,13,FALSE)</f>
        <v>1515</v>
      </c>
      <c r="Q1074" s="14" t="str">
        <f>[7]A!$C449</f>
        <v>JE</v>
      </c>
      <c r="R1074" t="str">
        <f>VLOOKUP(C1074,Adultes!$C$2:$P$806,14,FALSE)</f>
        <v>JE</v>
      </c>
    </row>
    <row r="1075" spans="1:18" x14ac:dyDescent="0.25">
      <c r="A1075" s="81">
        <v>1458</v>
      </c>
      <c r="B1075">
        <v>3124</v>
      </c>
      <c r="C1075" t="str">
        <f>[7]A!$D747</f>
        <v>MOUCHART MATHEO</v>
      </c>
      <c r="D1075" t="str">
        <f>[7]A!$F747</f>
        <v>CLUB DES SUPPORTERS CYCLISTES FERRIEROIS</v>
      </c>
      <c r="E1075" t="str">
        <f>[7]A!$J747</f>
        <v>05999036253</v>
      </c>
      <c r="F1075" s="50" t="s">
        <v>3468</v>
      </c>
      <c r="G1075" t="str">
        <f>VLOOKUP(C1075,[7]A!$D$2:$H$1235,5,FALSE)</f>
        <v>Jeune Masculin 15/16 ans</v>
      </c>
      <c r="N1075" s="14">
        <f>VLOOKUP(C1075,Bilan!$B$4:$D$1469,3,FALSE)</f>
        <v>3124</v>
      </c>
      <c r="O1075" s="79">
        <f t="shared" si="73"/>
        <v>1458</v>
      </c>
      <c r="P1075" s="50">
        <f>VLOOKUP(C1075,Adultes!$C$2:$O$806,13,FALSE)</f>
        <v>1524</v>
      </c>
      <c r="Q1075" s="14" t="str">
        <f>[7]A!$C747</f>
        <v>JE</v>
      </c>
      <c r="R1075" t="str">
        <f>VLOOKUP(C1075,Adultes!$C$2:$P$806,14,FALSE)</f>
        <v>JE</v>
      </c>
    </row>
    <row r="1076" spans="1:18" x14ac:dyDescent="0.25">
      <c r="A1076" s="81">
        <v>1459</v>
      </c>
      <c r="B1076">
        <v>144462</v>
      </c>
      <c r="C1076" t="str">
        <f>[7]A!$D787</f>
        <v>PETIT JEROME</v>
      </c>
      <c r="D1076" t="str">
        <f>[7]A!$F787</f>
        <v>TEAM BIKE PRESEAU</v>
      </c>
      <c r="E1076" t="str">
        <f>[7]A!$J787</f>
        <v>05999127013</v>
      </c>
      <c r="F1076" s="50" t="s">
        <v>3468</v>
      </c>
      <c r="G1076" t="str">
        <f>VLOOKUP(C1076,[7]A!$D$2:$H$1235,5,FALSE)</f>
        <v>Jeune Masculin 15/16 ans</v>
      </c>
      <c r="N1076" s="14">
        <f>VLOOKUP(C1076,Bilan!$B$4:$D$1469,3,FALSE)</f>
        <v>144462</v>
      </c>
      <c r="O1076" s="79">
        <f t="shared" si="73"/>
        <v>1459</v>
      </c>
      <c r="P1076" s="50" t="e">
        <f>VLOOKUP(C1076,Adultes!$C$2:$O$806,13,FALSE)</f>
        <v>#N/A</v>
      </c>
      <c r="Q1076" s="14" t="str">
        <f>[7]A!$C787</f>
        <v>JE</v>
      </c>
      <c r="R1076" t="e">
        <f>VLOOKUP(C1076,Adultes!$C$2:$P$806,14,FALSE)</f>
        <v>#N/A</v>
      </c>
    </row>
    <row r="1077" spans="1:18" x14ac:dyDescent="0.25">
      <c r="A1077" s="81">
        <v>1460</v>
      </c>
      <c r="B1077">
        <v>2915</v>
      </c>
      <c r="C1077" t="str">
        <f>[7]A!$D474</f>
        <v>GOCHON VALENTIN</v>
      </c>
      <c r="D1077" t="str">
        <f>[7]A!$F474</f>
        <v>ETOILE CYCLISTE TOURCOING</v>
      </c>
      <c r="E1077" t="str">
        <f>[7]A!$J474</f>
        <v>05999107301</v>
      </c>
      <c r="F1077" s="50" t="s">
        <v>3468</v>
      </c>
      <c r="G1077" t="str">
        <f>VLOOKUP(C1077,[7]A!$D$2:$H$1235,5,FALSE)</f>
        <v>Jeune Masculin 15/16 ans</v>
      </c>
      <c r="N1077" s="14">
        <f>VLOOKUP(C1077,Bilan!$B$4:$D$1469,3,FALSE)</f>
        <v>2915</v>
      </c>
      <c r="O1077" s="14">
        <f t="shared" si="73"/>
        <v>1460</v>
      </c>
      <c r="P1077" s="50">
        <f>VLOOKUP(C1077,Adultes!$C$2:$O$806,13,FALSE)</f>
        <v>1529</v>
      </c>
      <c r="Q1077" s="14" t="str">
        <f>[7]A!$C474</f>
        <v>JE</v>
      </c>
      <c r="R1077" t="str">
        <f>VLOOKUP(C1077,Adultes!$C$2:$P$806,14,FALSE)</f>
        <v>JE</v>
      </c>
    </row>
    <row r="1078" spans="1:18" x14ac:dyDescent="0.25">
      <c r="A1078" s="81">
        <v>1461</v>
      </c>
      <c r="B1078">
        <v>2940</v>
      </c>
      <c r="C1078" t="str">
        <f>[7]A!$D731</f>
        <v>MONNIER FAGYAL MATEO</v>
      </c>
      <c r="D1078" t="str">
        <f>[7]A!$F731</f>
        <v>GAZ ELEC CLUB DE DOUAI</v>
      </c>
      <c r="E1078" t="str">
        <f>[7]A!$J731</f>
        <v>05999092703</v>
      </c>
      <c r="F1078" s="50" t="s">
        <v>3468</v>
      </c>
      <c r="G1078" t="str">
        <f>VLOOKUP(C1078,[7]A!$D$2:$H$1235,5,FALSE)</f>
        <v>Jeune Masculin 15/16 ans</v>
      </c>
      <c r="N1078" s="14">
        <f>VLOOKUP(C1078,Bilan!$B$4:$D$1469,3,FALSE)</f>
        <v>2940</v>
      </c>
      <c r="O1078" s="14">
        <f t="shared" si="73"/>
        <v>1461</v>
      </c>
      <c r="P1078" s="50">
        <f>VLOOKUP(C1078,Adultes!$C$2:$O$806,13,FALSE)</f>
        <v>1513</v>
      </c>
      <c r="Q1078" s="14" t="str">
        <f>[7]A!$C731</f>
        <v>JE</v>
      </c>
      <c r="R1078" t="str">
        <f>VLOOKUP(C1078,Adultes!$C$2:$P$806,14,FALSE)</f>
        <v>JE</v>
      </c>
    </row>
    <row r="1079" spans="1:18" x14ac:dyDescent="0.25">
      <c r="A1079" s="81">
        <v>1462</v>
      </c>
      <c r="B1079">
        <v>2298</v>
      </c>
      <c r="C1079" t="str">
        <f>[7]A!$D27</f>
        <v>BAILLEUL CYRINE</v>
      </c>
      <c r="D1079" t="str">
        <f>[7]A!$F27</f>
        <v>ETOILE CYCLISTE TOURCOING</v>
      </c>
      <c r="E1079" t="str">
        <f>[7]A!$J27</f>
        <v>05999056792</v>
      </c>
      <c r="F1079" s="50" t="s">
        <v>3469</v>
      </c>
      <c r="G1079" t="str">
        <f>VLOOKUP(C1079,[7]A!$D$2:$H$1235,5,FALSE)</f>
        <v>Jeune Féminin 15/16 ans</v>
      </c>
      <c r="N1079" s="14">
        <f>VLOOKUP(C1079,Bilan!$B$4:$D$1469,3,FALSE)</f>
        <v>2298</v>
      </c>
      <c r="O1079" s="14">
        <f t="shared" si="73"/>
        <v>1462</v>
      </c>
      <c r="P1079" s="50">
        <f>VLOOKUP(C1079,Adultes!$C$2:$O$806,13,FALSE)</f>
        <v>1518</v>
      </c>
      <c r="Q1079" s="14" t="str">
        <f>[7]A!$C27</f>
        <v>JE</v>
      </c>
      <c r="R1079" t="str">
        <f>VLOOKUP(C1079,Adultes!$C$2:$P$806,14,FALSE)</f>
        <v>JE</v>
      </c>
    </row>
    <row r="1080" spans="1:18" x14ac:dyDescent="0.25">
      <c r="A1080" s="81">
        <v>1463</v>
      </c>
      <c r="B1080">
        <v>2189</v>
      </c>
      <c r="C1080" t="str">
        <f>[7]A!$D516</f>
        <v>HELBICQ LAURA</v>
      </c>
      <c r="D1080" t="str">
        <f>[7]A!$F516</f>
        <v>GAZ ELEC CLUB DE DOUAI</v>
      </c>
      <c r="E1080" t="str">
        <f>[7]A!$J516</f>
        <v>05999036237</v>
      </c>
      <c r="F1080" s="50" t="s">
        <v>3469</v>
      </c>
      <c r="G1080" t="str">
        <f>VLOOKUP(C1080,[7]A!$D$2:$H$1235,5,FALSE)</f>
        <v>Jeune Féminin 15/16 ans</v>
      </c>
      <c r="N1080" s="14">
        <f>VLOOKUP(C1080,Bilan!$B$4:$D$1469,3,FALSE)</f>
        <v>2189</v>
      </c>
      <c r="O1080" s="14">
        <f t="shared" si="72"/>
        <v>1463</v>
      </c>
      <c r="P1080" s="50">
        <f>VLOOKUP(C1080,Adultes!$C$2:$O$806,13,FALSE)</f>
        <v>1502</v>
      </c>
      <c r="Q1080" s="14" t="str">
        <f>[7]A!$C516</f>
        <v>JE</v>
      </c>
      <c r="R1080" t="str">
        <f>VLOOKUP(C1080,Adultes!$C$2:$P$806,14,FALSE)</f>
        <v>JE</v>
      </c>
    </row>
    <row r="1081" spans="1:18" x14ac:dyDescent="0.25">
      <c r="A1081" s="81">
        <v>1464</v>
      </c>
      <c r="B1081">
        <v>2330</v>
      </c>
      <c r="C1081" t="str">
        <f>[7]A!$D546</f>
        <v>JABLONSKI EVA</v>
      </c>
      <c r="D1081" t="str">
        <f>[7]A!$F546</f>
        <v>TEAM B.B.L. HERGNIES</v>
      </c>
      <c r="E1081" t="str">
        <f>[7]A!$J546</f>
        <v>05999113566</v>
      </c>
      <c r="F1081" s="50" t="s">
        <v>3469</v>
      </c>
      <c r="G1081" t="str">
        <f>VLOOKUP(C1081,[7]A!$D$2:$H$1235,5,FALSE)</f>
        <v>Jeune Féminin 15/16 ans</v>
      </c>
      <c r="N1081" s="14">
        <f>VLOOKUP(C1081,Bilan!$B$4:$D$1469,3,FALSE)</f>
        <v>2330</v>
      </c>
      <c r="O1081" s="14">
        <f t="shared" ref="O1081:O1087" si="74">A1081</f>
        <v>1464</v>
      </c>
      <c r="P1081" s="50" t="e">
        <f>VLOOKUP(C1081,Adultes!$C$2:$O$806,13,FALSE)</f>
        <v>#N/A</v>
      </c>
      <c r="Q1081" s="14" t="str">
        <f>[7]A!$C546</f>
        <v>JE</v>
      </c>
      <c r="R1081" t="e">
        <f>VLOOKUP(C1081,Adultes!$C$2:$P$806,14,FALSE)</f>
        <v>#N/A</v>
      </c>
    </row>
    <row r="1082" spans="1:18" x14ac:dyDescent="0.25">
      <c r="A1082" s="81">
        <v>1465</v>
      </c>
      <c r="B1082">
        <v>2524</v>
      </c>
      <c r="C1082" t="str">
        <f>[7]A!$D15</f>
        <v>ANASTASOAIE OGER DIMITRI</v>
      </c>
      <c r="D1082" t="str">
        <f>[7]A!$F15</f>
        <v>GAZ ELEC CLUB DE DOUAI</v>
      </c>
      <c r="E1082" t="str">
        <f>[7]A!$J15</f>
        <v>05999126278</v>
      </c>
      <c r="F1082" s="50" t="s">
        <v>3468</v>
      </c>
      <c r="G1082" t="str">
        <f>VLOOKUP(C1082,[7]A!$D$2:$H$1235,5,FALSE)</f>
        <v>Jeune Masculin 15/16 ans</v>
      </c>
      <c r="N1082" s="14">
        <f>VLOOKUP(C1082,Bilan!$B$4:$D$1469,3,FALSE)</f>
        <v>2524</v>
      </c>
      <c r="O1082" s="14">
        <f t="shared" si="74"/>
        <v>1465</v>
      </c>
      <c r="P1082" s="50" t="e">
        <f>VLOOKUP(C1082,Adultes!$C$2:$O$806,13,FALSE)</f>
        <v>#N/A</v>
      </c>
      <c r="Q1082" s="14" t="str">
        <f>[7]A!$C15</f>
        <v>JE</v>
      </c>
      <c r="R1082" t="e">
        <f>VLOOKUP(C1082,Adultes!$C$2:$P$806,14,FALSE)</f>
        <v>#N/A</v>
      </c>
    </row>
    <row r="1083" spans="1:18" x14ac:dyDescent="0.25">
      <c r="A1083" s="81">
        <v>1466</v>
      </c>
      <c r="B1083">
        <v>144443</v>
      </c>
      <c r="C1083" t="str">
        <f>[7]A!$D177</f>
        <v>CHOQUET PIERRE</v>
      </c>
      <c r="D1083" t="str">
        <f>[7]A!$F177</f>
        <v>UNION SPORTIVE SAINT ANDRE</v>
      </c>
      <c r="E1083" t="str">
        <f>[7]A!$J177</f>
        <v>05999080621</v>
      </c>
      <c r="F1083" s="50" t="s">
        <v>3468</v>
      </c>
      <c r="G1083" t="str">
        <f>VLOOKUP(C1083,[7]A!$D$2:$H$1235,5,FALSE)</f>
        <v>Jeune Masculin 15/16 ans</v>
      </c>
      <c r="N1083" s="14">
        <f>VLOOKUP(C1083,Bilan!$B$4:$D$1469,3,FALSE)</f>
        <v>144443</v>
      </c>
      <c r="O1083" s="14">
        <f t="shared" si="74"/>
        <v>1466</v>
      </c>
      <c r="P1083" s="50">
        <f>VLOOKUP(C1083,Adultes!$C$2:$O$806,13,FALSE)</f>
        <v>1510</v>
      </c>
      <c r="Q1083" s="14" t="str">
        <f>[7]A!$C177</f>
        <v>JE</v>
      </c>
      <c r="R1083" t="str">
        <f>VLOOKUP(C1083,Adultes!$C$2:$P$806,14,FALSE)</f>
        <v>JE</v>
      </c>
    </row>
    <row r="1084" spans="1:18" x14ac:dyDescent="0.25">
      <c r="A1084" s="81">
        <v>1467</v>
      </c>
      <c r="B1084">
        <v>2557</v>
      </c>
      <c r="C1084" t="str">
        <f>[7]A!$D189</f>
        <v>CNOCKAERT LEO</v>
      </c>
      <c r="D1084" t="str">
        <f>[7]A!$F189</f>
        <v>VELO CLUB UNION HALLUIN</v>
      </c>
      <c r="E1084" t="str">
        <f>[7]A!$J189</f>
        <v>05999126316</v>
      </c>
      <c r="F1084" s="50" t="s">
        <v>3468</v>
      </c>
      <c r="G1084" t="str">
        <f>VLOOKUP(C1084,[7]A!$D$2:$H$1235,5,FALSE)</f>
        <v>Jeune Masculin 15/16 ans</v>
      </c>
      <c r="N1084" s="14">
        <f>VLOOKUP(C1084,Bilan!$B$4:$D$1469,3,FALSE)</f>
        <v>2557</v>
      </c>
      <c r="O1084" s="14">
        <f t="shared" si="74"/>
        <v>1467</v>
      </c>
      <c r="P1084" s="50" t="e">
        <f>VLOOKUP(C1084,Adultes!$C$2:$O$806,13,FALSE)</f>
        <v>#N/A</v>
      </c>
      <c r="Q1084" s="14" t="str">
        <f>[7]A!$C189</f>
        <v>JE</v>
      </c>
      <c r="R1084" t="e">
        <f>VLOOKUP(C1084,Adultes!$C$2:$P$806,14,FALSE)</f>
        <v>#N/A</v>
      </c>
    </row>
    <row r="1085" spans="1:18" x14ac:dyDescent="0.25">
      <c r="A1085" s="81">
        <v>1468</v>
      </c>
      <c r="B1085">
        <v>2322</v>
      </c>
      <c r="C1085" t="str">
        <f>[7]A!$D1091</f>
        <v>LADUREAU CLÉMENT</v>
      </c>
      <c r="D1085" t="str">
        <f>[7]A!$F1091</f>
        <v>LEFOREST CYCLO CLUB</v>
      </c>
      <c r="E1085" t="str">
        <f>[7]A!$J1091</f>
        <v>06297094528</v>
      </c>
      <c r="F1085" s="50" t="s">
        <v>3468</v>
      </c>
      <c r="G1085" t="str">
        <f>VLOOKUP(C1085,[7]A!$D$2:$H$1235,5,FALSE)</f>
        <v>Jeune Masculin 15/16 ans</v>
      </c>
      <c r="N1085" s="14">
        <f>VLOOKUP(C1085,Bilan!$B$4:$D$1469,3,FALSE)</f>
        <v>2322</v>
      </c>
      <c r="O1085" s="14">
        <f t="shared" si="74"/>
        <v>1468</v>
      </c>
      <c r="P1085" s="50" t="e">
        <f>VLOOKUP(C1085,Adultes!$C$2:$O$806,13,FALSE)</f>
        <v>#N/A</v>
      </c>
      <c r="Q1085" s="14" t="str">
        <f>[7]A!$C1091</f>
        <v>JE</v>
      </c>
      <c r="R1085" t="e">
        <f>VLOOKUP(C1085,Adultes!$C$2:$P$806,14,FALSE)</f>
        <v>#N/A</v>
      </c>
    </row>
    <row r="1086" spans="1:18" x14ac:dyDescent="0.25">
      <c r="A1086" s="81">
        <v>1469</v>
      </c>
      <c r="B1086">
        <v>144450</v>
      </c>
      <c r="C1086" t="str">
        <f>[7]A!$D705</f>
        <v>MASCLET JULIEN</v>
      </c>
      <c r="D1086" t="str">
        <f>[7]A!$F705</f>
        <v>ASSOCIATION CYCLISTE D'ETROEUNGT</v>
      </c>
      <c r="E1086" t="str">
        <f>[7]A!$J705</f>
        <v>05999111390</v>
      </c>
      <c r="F1086" s="50" t="s">
        <v>3468</v>
      </c>
      <c r="G1086" t="str">
        <f>VLOOKUP(C1086,[7]A!$D$2:$H$1235,5,FALSE)</f>
        <v>Jeune Masculin 15/16 ans</v>
      </c>
      <c r="N1086" s="14">
        <f>VLOOKUP(C1086,Bilan!$B$4:$D$1469,3,FALSE)</f>
        <v>144450</v>
      </c>
      <c r="O1086" s="14">
        <f t="shared" si="74"/>
        <v>1469</v>
      </c>
      <c r="P1086" s="50">
        <f>VLOOKUP(C1086,Adultes!$C$2:$O$806,13,FALSE)</f>
        <v>1520</v>
      </c>
      <c r="Q1086" s="14" t="str">
        <f>[7]A!$C705</f>
        <v>JE</v>
      </c>
      <c r="R1086" t="str">
        <f>VLOOKUP(C1086,Adultes!$C$2:$P$806,14,FALSE)</f>
        <v>JE</v>
      </c>
    </row>
    <row r="1087" spans="1:18" x14ac:dyDescent="0.25">
      <c r="A1087" s="81">
        <v>1470</v>
      </c>
      <c r="B1087">
        <v>4489</v>
      </c>
      <c r="C1087" t="str">
        <f>[7]A!$D859</f>
        <v>ROY BAPTISTE</v>
      </c>
      <c r="D1087" t="str">
        <f>[7]A!$F859</f>
        <v>ENTENTE SPORTIVE ENFANTS DE GAYANT (ESEG) DOUAI</v>
      </c>
      <c r="E1087" t="str">
        <f>[7]A!$J859</f>
        <v>05999127633</v>
      </c>
      <c r="F1087" s="50" t="s">
        <v>3468</v>
      </c>
      <c r="G1087" t="str">
        <f>VLOOKUP(C1087,[7]A!$D$2:$H$1235,5,FALSE)</f>
        <v>Jeune Masculin 15/16 ans</v>
      </c>
      <c r="N1087" s="14" t="str">
        <f>VLOOKUP(C1087,Bilan!$B$4:$D$1469,3,FALSE)</f>
        <v xml:space="preserve"> </v>
      </c>
      <c r="O1087" s="14">
        <f t="shared" si="74"/>
        <v>1470</v>
      </c>
      <c r="P1087" s="50" t="e">
        <f>VLOOKUP(C1087,Adultes!$C$2:$O$806,13,FALSE)</f>
        <v>#N/A</v>
      </c>
      <c r="Q1087" s="14" t="str">
        <f>[7]A!$C859</f>
        <v>JE</v>
      </c>
      <c r="R1087" t="e">
        <f>VLOOKUP(C1087,Adultes!$C$2:$P$806,14,FALSE)</f>
        <v>#N/A</v>
      </c>
    </row>
    <row r="1088" spans="1:18" x14ac:dyDescent="0.25">
      <c r="A1088" s="81">
        <v>1471</v>
      </c>
      <c r="B1088">
        <v>2275</v>
      </c>
      <c r="C1088" t="str">
        <f>[7]A!$D193</f>
        <v>COLBE MATHEO</v>
      </c>
      <c r="D1088" t="str">
        <f>[7]A!$F193</f>
        <v>ETOILE CYCLISTE TOURCOING</v>
      </c>
      <c r="E1088" t="str">
        <f>[7]A!$J193</f>
        <v>05999124121</v>
      </c>
      <c r="F1088" s="50" t="s">
        <v>3468</v>
      </c>
      <c r="G1088" t="str">
        <f>VLOOKUP(C1088,[7]A!$D$2:$H$1235,5,FALSE)</f>
        <v>Jeune Masculin 15/16 ans</v>
      </c>
      <c r="N1088" s="14">
        <f>VLOOKUP(C1088,Bilan!$B$4:$D$1469,3,FALSE)</f>
        <v>2275</v>
      </c>
      <c r="O1088" s="14">
        <f t="shared" ref="O1088:O1096" si="75">A1088</f>
        <v>1471</v>
      </c>
      <c r="P1088" s="50" t="e">
        <f>VLOOKUP(C1088,Adultes!$C$2:$O$806,13,FALSE)</f>
        <v>#N/A</v>
      </c>
      <c r="Q1088" s="14" t="str">
        <f>[7]A!$C193</f>
        <v>JE</v>
      </c>
      <c r="R1088" t="e">
        <f>VLOOKUP(C1088,Adultes!$C$2:$P$806,14,FALSE)</f>
        <v>#N/A</v>
      </c>
    </row>
    <row r="1089" spans="1:18" x14ac:dyDescent="0.25">
      <c r="A1089" s="81">
        <v>1472</v>
      </c>
      <c r="B1089">
        <v>3991</v>
      </c>
      <c r="C1089" t="str">
        <f>[7]A!$D280</f>
        <v>DELEPLACE JULES</v>
      </c>
      <c r="D1089" t="str">
        <f>[7]A!$F280</f>
        <v>CYCLO CLUB CAMBRESIEN</v>
      </c>
      <c r="E1089" t="str">
        <f>[7]A!$J280</f>
        <v>05999111162</v>
      </c>
      <c r="F1089" s="50" t="s">
        <v>3468</v>
      </c>
      <c r="G1089" t="str">
        <f>VLOOKUP(C1089,[7]A!$D$2:$H$1235,5,FALSE)</f>
        <v>Jeune Masculin 15/16 ans</v>
      </c>
      <c r="N1089" s="14">
        <f>VLOOKUP(C1089,Bilan!$B$4:$D$1469,3,FALSE)</f>
        <v>3991</v>
      </c>
      <c r="O1089" s="14">
        <f t="shared" si="75"/>
        <v>1472</v>
      </c>
      <c r="P1089" s="50">
        <f>VLOOKUP(C1089,Adultes!$C$2:$O$806,13,FALSE)</f>
        <v>1525</v>
      </c>
      <c r="Q1089" s="14" t="str">
        <f>[7]A!$C280</f>
        <v>JE</v>
      </c>
      <c r="R1089" t="str">
        <f>VLOOKUP(C1089,Adultes!$C$2:$P$806,14,FALSE)</f>
        <v>JE</v>
      </c>
    </row>
    <row r="1090" spans="1:18" x14ac:dyDescent="0.25">
      <c r="A1090" s="102">
        <v>1415</v>
      </c>
      <c r="B1090">
        <v>2349</v>
      </c>
      <c r="C1090" t="str">
        <f>[7]A!$D752</f>
        <v>MOURAIN DORIAN</v>
      </c>
      <c r="D1090" t="str">
        <f>[7]A!$F752</f>
        <v>UNION VELOCIPEDIQUE FOURMISIENNE</v>
      </c>
      <c r="E1090" t="str">
        <f>[7]A!$J752</f>
        <v>05999018865</v>
      </c>
      <c r="F1090" s="50" t="s">
        <v>3468</v>
      </c>
      <c r="G1090" t="str">
        <f>VLOOKUP(C1090,[7]A!$D$2:$H$1235,5,FALSE)</f>
        <v>Jeune Masculin 15/16 ans</v>
      </c>
      <c r="N1090" s="14">
        <f>VLOOKUP(C1090,Bilan!$B$4:$D$1469,3,FALSE)</f>
        <v>2349</v>
      </c>
      <c r="O1090" s="14">
        <f>A1090</f>
        <v>1415</v>
      </c>
      <c r="P1090" s="50" t="e">
        <f>VLOOKUP(C1090,Adultes!$C$2:$O$806,13,FALSE)</f>
        <v>#N/A</v>
      </c>
      <c r="Q1090" s="14" t="str">
        <f>[7]A!$C752</f>
        <v>JE</v>
      </c>
      <c r="R1090" t="e">
        <f>VLOOKUP(C1090,Adultes!$C$2:$P$806,14,FALSE)</f>
        <v>#N/A</v>
      </c>
    </row>
    <row r="1091" spans="1:18" x14ac:dyDescent="0.25">
      <c r="A1091" s="81">
        <v>1474</v>
      </c>
      <c r="B1091">
        <v>4401</v>
      </c>
      <c r="C1091" t="str">
        <f>[7]A!$D870</f>
        <v>SAUGRAIN KLOE</v>
      </c>
      <c r="D1091" t="str">
        <f>[7]A!$F870</f>
        <v>ETOILE CYCLISTE TOURCOING</v>
      </c>
      <c r="E1091" t="str">
        <f>[7]A!$J870</f>
        <v>05999122379</v>
      </c>
      <c r="F1091" s="50" t="s">
        <v>3469</v>
      </c>
      <c r="G1091" t="str">
        <f>VLOOKUP(C1091,[7]A!$D$2:$H$1235,5,FALSE)</f>
        <v>Jeune Féminin 15/16 ans</v>
      </c>
      <c r="N1091" s="14">
        <f>VLOOKUP(C1091,Bilan!$B$4:$D$1469,3,FALSE)</f>
        <v>4401</v>
      </c>
      <c r="O1091" s="14">
        <f t="shared" si="75"/>
        <v>1474</v>
      </c>
      <c r="P1091" s="50" t="e">
        <f>VLOOKUP(C1091,Adultes!$C$2:$O$806,13,FALSE)</f>
        <v>#N/A</v>
      </c>
      <c r="Q1091" s="14" t="str">
        <f>[7]A!$C870</f>
        <v>JE</v>
      </c>
      <c r="R1091" t="e">
        <f>VLOOKUP(C1091,Adultes!$C$2:$P$806,14,FALSE)</f>
        <v>#N/A</v>
      </c>
    </row>
    <row r="1092" spans="1:18" x14ac:dyDescent="0.25">
      <c r="A1092" s="81">
        <v>1475</v>
      </c>
      <c r="B1092">
        <v>144494</v>
      </c>
      <c r="C1092" t="str">
        <f>[7]A!$D933</f>
        <v>VAILLANT LOUIS</v>
      </c>
      <c r="D1092" t="str">
        <f>[7]A!$F933</f>
        <v>UNION SPORTIVE VALENCIENNES MARLY</v>
      </c>
      <c r="E1092" t="str">
        <f>[7]A!$J933</f>
        <v>05999123936</v>
      </c>
      <c r="F1092" s="50" t="s">
        <v>3468</v>
      </c>
      <c r="G1092" t="str">
        <f>VLOOKUP(C1092,[7]A!$D$2:$H$1235,5,FALSE)</f>
        <v>Jeune Masculin 15/16 ans</v>
      </c>
      <c r="N1092" s="14">
        <f>VLOOKUP(C1092,Bilan!$B$4:$D$1469,3,FALSE)</f>
        <v>144494</v>
      </c>
      <c r="O1092" s="14">
        <f t="shared" si="75"/>
        <v>1475</v>
      </c>
      <c r="P1092" s="50">
        <f>VLOOKUP(C1092,Adultes!$C$2:$O$806,13,FALSE)</f>
        <v>1514</v>
      </c>
      <c r="Q1092" s="14" t="str">
        <f>[7]A!$C933</f>
        <v>JE</v>
      </c>
      <c r="R1092" t="str">
        <f>VLOOKUP(C1092,Adultes!$C$2:$P$806,14,FALSE)</f>
        <v>JE</v>
      </c>
    </row>
    <row r="1093" spans="1:18" x14ac:dyDescent="0.25">
      <c r="A1093" s="81">
        <v>1476</v>
      </c>
      <c r="B1093">
        <v>7122</v>
      </c>
      <c r="C1093" t="str">
        <f>[7]A!$D1167</f>
        <v>DESUMEUR MARIUS</v>
      </c>
      <c r="D1093" t="str">
        <f>[7]A!$F1167</f>
        <v>VELO CLUB DE L'ESCAUT ANZIN</v>
      </c>
      <c r="E1093" t="str">
        <f>[7]A!$J1167</f>
        <v>05999016435</v>
      </c>
      <c r="F1093" s="14" t="s">
        <v>3468</v>
      </c>
      <c r="G1093" t="str">
        <f>VLOOKUP(C1093,[7]A!$D$2:$H$1235,5,FALSE)</f>
        <v>Jeune Masculin 15/16 ans</v>
      </c>
      <c r="N1093" s="14">
        <f>VLOOKUP(C1093,Bilan!$B$4:$D$1469,3,FALSE)</f>
        <v>10029</v>
      </c>
      <c r="O1093" s="14">
        <f t="shared" si="75"/>
        <v>1476</v>
      </c>
      <c r="P1093" s="50" t="e">
        <f>VLOOKUP(C1093,Adultes!$C$2:$O$806,13,FALSE)</f>
        <v>#N/A</v>
      </c>
      <c r="Q1093" s="14" t="str">
        <f>[7]A!$C1196</f>
        <v>JE</v>
      </c>
      <c r="R1093" t="e">
        <f>VLOOKUP(C1093,Adultes!$C$2:$P$806,14,FALSE)</f>
        <v>#N/A</v>
      </c>
    </row>
    <row r="1094" spans="1:18" x14ac:dyDescent="0.25">
      <c r="A1094" s="81">
        <v>1477</v>
      </c>
      <c r="B1094">
        <v>144578</v>
      </c>
      <c r="C1094" t="str">
        <f>[7]A!$D487</f>
        <v>GREGOIRE LUCAS</v>
      </c>
      <c r="D1094" t="str">
        <f>[7]A!$F487</f>
        <v>ETOILE CYCLISTE FEIGNIES</v>
      </c>
      <c r="E1094" t="str">
        <f>[7]A!$J487</f>
        <v>05999028478</v>
      </c>
      <c r="F1094" s="50" t="s">
        <v>3468</v>
      </c>
      <c r="G1094" t="str">
        <f>VLOOKUP(C1094,[7]A!$D$2:$H$1235,5,FALSE)</f>
        <v>Jeune Masculin 15/16 ans</v>
      </c>
      <c r="N1094" s="14">
        <f>VLOOKUP(C1094,Bilan!$B$4:$D$1469,3,FALSE)</f>
        <v>144578</v>
      </c>
      <c r="O1094" s="14">
        <f t="shared" si="75"/>
        <v>1477</v>
      </c>
      <c r="P1094" s="50">
        <f>VLOOKUP(C1094,Adultes!$C$2:$O$806,13,FALSE)</f>
        <v>1508</v>
      </c>
      <c r="Q1094" s="14" t="str">
        <f>[7]A!$C487</f>
        <v>JE</v>
      </c>
      <c r="R1094" t="str">
        <f>VLOOKUP(C1094,Adultes!$C$2:$P$806,14,FALSE)</f>
        <v>JE</v>
      </c>
    </row>
    <row r="1095" spans="1:18" x14ac:dyDescent="0.25">
      <c r="A1095" s="81">
        <v>1478</v>
      </c>
      <c r="B1095">
        <v>2560</v>
      </c>
      <c r="C1095" t="str">
        <f>[7]A!$D601</f>
        <v>LECERF ERWAN</v>
      </c>
      <c r="D1095" t="str">
        <f>[7]A!$F601</f>
        <v>TEAM BOUSIES</v>
      </c>
      <c r="E1095" t="str">
        <f>[7]A!$J601</f>
        <v>05999127231</v>
      </c>
      <c r="F1095" s="50" t="s">
        <v>3468</v>
      </c>
      <c r="G1095" t="str">
        <f>VLOOKUP(C1095,[7]A!$D$2:$H$1235,5,FALSE)</f>
        <v>Jeune Masculin 15/16 ans</v>
      </c>
      <c r="N1095" s="14">
        <f>VLOOKUP(C1095,Bilan!$B$4:$D$1469,3,FALSE)</f>
        <v>2560</v>
      </c>
      <c r="O1095" s="14">
        <f t="shared" si="75"/>
        <v>1478</v>
      </c>
      <c r="P1095" s="50" t="e">
        <f>VLOOKUP(C1095,Adultes!$C$2:$O$806,13,FALSE)</f>
        <v>#N/A</v>
      </c>
      <c r="Q1095" s="14" t="str">
        <f>[7]A!$C601</f>
        <v>JE</v>
      </c>
      <c r="R1095" t="e">
        <f>VLOOKUP(C1095,Adultes!$C$2:$P$806,14,FALSE)</f>
        <v>#N/A</v>
      </c>
    </row>
    <row r="1096" spans="1:18" x14ac:dyDescent="0.25">
      <c r="A1096" s="81">
        <v>1479</v>
      </c>
      <c r="B1096">
        <v>4150</v>
      </c>
      <c r="C1096" t="s">
        <v>3139</v>
      </c>
      <c r="D1096" t="s">
        <v>2930</v>
      </c>
      <c r="E1096" t="s">
        <v>3467</v>
      </c>
      <c r="F1096" s="50" t="s">
        <v>3468</v>
      </c>
      <c r="G1096" t="s">
        <v>975</v>
      </c>
      <c r="N1096" s="14" t="str">
        <f>VLOOKUP(C1096,Bilan!$B$4:$D$1469,3,FALSE)</f>
        <v xml:space="preserve"> </v>
      </c>
      <c r="O1096" s="14">
        <f t="shared" si="75"/>
        <v>1479</v>
      </c>
      <c r="P1096" s="50" t="e">
        <f>VLOOKUP(C1096,Adultes!$C$2:$O$806,13,FALSE)</f>
        <v>#N/A</v>
      </c>
      <c r="Q1096" s="14" t="str">
        <f>[7]A!$C602</f>
        <v>4-A</v>
      </c>
    </row>
    <row r="1097" spans="1:18" x14ac:dyDescent="0.25">
      <c r="A1097" s="81">
        <v>1480</v>
      </c>
      <c r="B1097">
        <v>2535</v>
      </c>
      <c r="C1097" t="str">
        <f>[7]A!$D210</f>
        <v>CORNET BAPTISTE</v>
      </c>
      <c r="D1097" t="str">
        <f>[7]A!$F210</f>
        <v>ASSOCIATION CYCLISTE D'ETROEUNGT</v>
      </c>
      <c r="E1097" t="str">
        <f>[7]A!$J210</f>
        <v>05999125246</v>
      </c>
      <c r="F1097" s="50" t="s">
        <v>3468</v>
      </c>
      <c r="G1097" t="str">
        <f>VLOOKUP(C1097,[7]A!$D$2:$H$1235,5,FALSE)</f>
        <v>Jeune Masculin 15/16 ans</v>
      </c>
      <c r="N1097" s="14">
        <f>VLOOKUP(C1097,Bilan!$B$4:$D$1469,3,FALSE)</f>
        <v>2535</v>
      </c>
      <c r="O1097" s="14">
        <f t="shared" ref="O1097:O1102" si="76">A1097</f>
        <v>1480</v>
      </c>
      <c r="P1097" s="50" t="e">
        <f>VLOOKUP(C1097,Adultes!$C$2:$O$806,13,FALSE)</f>
        <v>#N/A</v>
      </c>
      <c r="Q1097" s="14" t="str">
        <f>[7]A!$C210</f>
        <v>JE</v>
      </c>
      <c r="R1097" t="e">
        <f>VLOOKUP(C1097,Adultes!$C$2:$P$806,14,FALSE)</f>
        <v>#N/A</v>
      </c>
    </row>
    <row r="1098" spans="1:18" x14ac:dyDescent="0.25">
      <c r="A1098" s="88">
        <v>1481</v>
      </c>
      <c r="B1098">
        <v>2563</v>
      </c>
      <c r="C1098" t="str">
        <f>[7]A!$D318</f>
        <v>DERODE ELOISE</v>
      </c>
      <c r="D1098" t="str">
        <f>[7]A!$F318</f>
        <v>HAVELUY CYCLO CLUB</v>
      </c>
      <c r="E1098" t="str">
        <f>[7]A!$J318</f>
        <v>05999029180</v>
      </c>
      <c r="F1098" s="50" t="s">
        <v>3469</v>
      </c>
      <c r="G1098" t="str">
        <f>VLOOKUP(C1098,[7]A!$D$2:$H$1235,5,FALSE)</f>
        <v>Jeune Féminin 15/16 ans</v>
      </c>
      <c r="N1098" s="14">
        <f>VLOOKUP(C1098,Bilan!$B$4:$D$1469,3,FALSE)</f>
        <v>2563</v>
      </c>
      <c r="O1098" s="14">
        <f t="shared" si="76"/>
        <v>1481</v>
      </c>
      <c r="P1098" s="50" t="e">
        <f>VLOOKUP(C1098,Adultes!$C$2:$O$806,13,FALSE)</f>
        <v>#N/A</v>
      </c>
      <c r="Q1098" s="14" t="str">
        <f>[7]A!$C318</f>
        <v>JE</v>
      </c>
      <c r="R1098" t="e">
        <f>VLOOKUP(C1098,Adultes!$C$2:$P$806,14,FALSE)</f>
        <v>#N/A</v>
      </c>
    </row>
    <row r="1099" spans="1:18" x14ac:dyDescent="0.25">
      <c r="A1099" s="88">
        <v>1482</v>
      </c>
      <c r="B1099">
        <v>2576</v>
      </c>
      <c r="C1099" t="str">
        <f>[7]A!$D762</f>
        <v>NEVEU LEA</v>
      </c>
      <c r="D1099" t="str">
        <f>[7]A!$F762</f>
        <v>HAVELUY CYCLO CLUB</v>
      </c>
      <c r="E1099" t="str">
        <f>[7]A!$J762</f>
        <v>05999127015</v>
      </c>
      <c r="F1099" s="50" t="s">
        <v>3469</v>
      </c>
      <c r="G1099" t="str">
        <f>VLOOKUP(C1099,[7]A!$D$2:$H$1235,5,FALSE)</f>
        <v>Jeune Féminin 15/16 ans</v>
      </c>
      <c r="N1099" s="14">
        <f>VLOOKUP(C1099,Bilan!$B$4:$D$1469,3,FALSE)</f>
        <v>2576</v>
      </c>
      <c r="O1099" s="14">
        <f t="shared" si="76"/>
        <v>1482</v>
      </c>
      <c r="P1099" s="50" t="e">
        <f>VLOOKUP(C1099,Adultes!$C$2:$O$806,13,FALSE)</f>
        <v>#N/A</v>
      </c>
      <c r="Q1099" s="14" t="str">
        <f>[7]A!$C762</f>
        <v>JE</v>
      </c>
      <c r="R1099" t="e">
        <f>VLOOKUP(C1099,Adultes!$C$2:$P$806,14,FALSE)</f>
        <v>#N/A</v>
      </c>
    </row>
    <row r="1100" spans="1:18" x14ac:dyDescent="0.25">
      <c r="A1100" s="88">
        <v>1483</v>
      </c>
      <c r="B1100">
        <v>2588</v>
      </c>
      <c r="C1100" t="str">
        <f>[7]A!$D797</f>
        <v>PLOMION JADE</v>
      </c>
      <c r="D1100" t="str">
        <f>[7]A!$F797</f>
        <v>GAZ ELEC CLUB DE DOUAI</v>
      </c>
      <c r="E1100" t="str">
        <f>[7]A!$J797</f>
        <v>05999126973</v>
      </c>
      <c r="F1100" s="50" t="s">
        <v>3469</v>
      </c>
      <c r="G1100" t="str">
        <f>VLOOKUP(C1100,[7]A!$D$2:$H$1235,5,FALSE)</f>
        <v>Jeune Féminin 15/16 ans</v>
      </c>
      <c r="N1100" s="14">
        <f>VLOOKUP(C1100,Bilan!$B$4:$D$1469,3,FALSE)</f>
        <v>2588</v>
      </c>
      <c r="O1100" s="14">
        <f t="shared" si="76"/>
        <v>1483</v>
      </c>
      <c r="P1100" s="50" t="e">
        <f>VLOOKUP(C1100,Adultes!$C$2:$O$806,13,FALSE)</f>
        <v>#N/A</v>
      </c>
      <c r="Q1100" s="14" t="str">
        <f>[7]A!$C797</f>
        <v>JE</v>
      </c>
      <c r="R1100" t="e">
        <f>VLOOKUP(C1100,Adultes!$C$2:$P$806,14,FALSE)</f>
        <v>#N/A</v>
      </c>
    </row>
    <row r="1101" spans="1:18" x14ac:dyDescent="0.25">
      <c r="A1101" s="102">
        <v>1484</v>
      </c>
      <c r="B1101">
        <v>2550</v>
      </c>
      <c r="C1101" t="str">
        <f>[7]A!$D416</f>
        <v>FAUCONNIER LEONIE</v>
      </c>
      <c r="D1101" t="str">
        <f>[7]A!$F416</f>
        <v>ASSOCIATION CYCLISTE D'ETROEUNGT</v>
      </c>
      <c r="E1101" t="str">
        <f>[7]A!$J416</f>
        <v>05999124735</v>
      </c>
      <c r="F1101" s="50" t="s">
        <v>3469</v>
      </c>
      <c r="G1101" t="str">
        <f>VLOOKUP(C1101,[7]A!$D$2:$H$1235,5,FALSE)</f>
        <v>Jeune Féminin 15/16 ans</v>
      </c>
      <c r="J1101" s="67">
        <v>1</v>
      </c>
      <c r="N1101" s="14">
        <f>VLOOKUP(C1101,Bilan!$B$4:$D$1469,3,FALSE)</f>
        <v>2550</v>
      </c>
      <c r="O1101" s="14">
        <f t="shared" si="76"/>
        <v>1484</v>
      </c>
      <c r="P1101" s="50" t="e">
        <f>VLOOKUP(C1101,Adultes!$C$2:$O$806,13,FALSE)</f>
        <v>#N/A</v>
      </c>
      <c r="Q1101" s="14" t="str">
        <f>[7]A!$C416</f>
        <v>JE</v>
      </c>
      <c r="R1101" t="e">
        <f>VLOOKUP(C1101,Adultes!$C$2:$P$806,14,FALSE)</f>
        <v>#N/A</v>
      </c>
    </row>
    <row r="1102" spans="1:18" x14ac:dyDescent="0.25">
      <c r="A1102" s="95">
        <v>1493</v>
      </c>
      <c r="B1102">
        <v>7071</v>
      </c>
      <c r="C1102" t="str">
        <f>[7]A!$D315</f>
        <v>DEPRE SIMON</v>
      </c>
      <c r="D1102" t="str">
        <f>[7]A!$F315</f>
        <v>VELO CLUB BAVAISIEN</v>
      </c>
      <c r="E1102" t="str">
        <f>[7]A!$J315</f>
        <v>05999127608</v>
      </c>
      <c r="F1102" s="50" t="s">
        <v>3468</v>
      </c>
      <c r="G1102" t="str">
        <f>VLOOKUP(C1102,[7]A!$D$2:$H$1235,5,FALSE)</f>
        <v>Jeune Masculin 15/16 ans</v>
      </c>
      <c r="N1102" s="14">
        <f>VLOOKUP(C1102,Bilan!$B$4:$D$1469,3,FALSE)</f>
        <v>7071</v>
      </c>
      <c r="O1102" s="14">
        <f t="shared" si="76"/>
        <v>1493</v>
      </c>
      <c r="P1102" s="50" t="e">
        <f>VLOOKUP(C1102,Adultes!$C$2:$O$806,13,FALSE)</f>
        <v>#N/A</v>
      </c>
      <c r="Q1102" s="14" t="str">
        <f>[7]A!$C315</f>
        <v>JE</v>
      </c>
      <c r="R1102" t="e">
        <f>VLOOKUP(C1102,Adultes!$C$2:$P$806,14,FALSE)</f>
        <v>#N/A</v>
      </c>
    </row>
    <row r="1103" spans="1:18" x14ac:dyDescent="0.25">
      <c r="A1103" s="95">
        <v>1485</v>
      </c>
      <c r="B1103">
        <v>1319</v>
      </c>
      <c r="C1103" t="str">
        <f>[7]A!$D825</f>
        <v>RACOUSSOT MAXENCE</v>
      </c>
      <c r="D1103" t="str">
        <f>[7]A!$F825</f>
        <v>ESPOIR CYCLISTE WAMBRECHIES MARQUETTE</v>
      </c>
      <c r="E1103" t="str">
        <f>[7]A!$J825</f>
        <v>05999111915</v>
      </c>
      <c r="F1103" s="50" t="s">
        <v>3468</v>
      </c>
      <c r="G1103" t="str">
        <f>VLOOKUP(C1103,[7]A!$D$2:$H$1235,5,FALSE)</f>
        <v>Jeune Masculin 15/16 ans</v>
      </c>
      <c r="N1103" s="14">
        <f>VLOOKUP(C1103,Bilan!$B$4:$D$1469,3,FALSE)</f>
        <v>1319</v>
      </c>
      <c r="O1103" s="14">
        <f t="shared" si="72"/>
        <v>1485</v>
      </c>
      <c r="P1103" s="50">
        <f>VLOOKUP(C1103,Adultes!$C$2:$O$806,13,FALSE)</f>
        <v>1507</v>
      </c>
      <c r="Q1103" s="14" t="str">
        <f>[7]A!$C825</f>
        <v>JE</v>
      </c>
      <c r="R1103" t="str">
        <f>VLOOKUP(C1103,Adultes!$C$2:$P$806,14,FALSE)</f>
        <v>JE</v>
      </c>
    </row>
    <row r="1104" spans="1:18" x14ac:dyDescent="0.25">
      <c r="A1104" s="95">
        <v>1486</v>
      </c>
      <c r="B1104">
        <v>2413</v>
      </c>
      <c r="C1104" t="str">
        <f>[7]A!$D1196</f>
        <v>CRIGNON NOE</v>
      </c>
      <c r="D1104" t="str">
        <f>[7]A!$F1196</f>
        <v>CAMPHIN EN CAREMBAULT CYCLING TEAM</v>
      </c>
      <c r="E1104" t="str">
        <f>[7]A!$J1196</f>
        <v>05999026909</v>
      </c>
      <c r="F1104" s="50" t="s">
        <v>3468</v>
      </c>
      <c r="G1104" t="str">
        <f>VLOOKUP(C1104,[7]A!$D$2:$H$1235,5,FALSE)</f>
        <v>Jeune Masculin 15/16 ans</v>
      </c>
      <c r="N1104" s="14">
        <f>VLOOKUP(C1104,Bilan!$B$4:$D$1469,3,FALSE)</f>
        <v>2413</v>
      </c>
      <c r="O1104" s="14">
        <f>A1104</f>
        <v>1486</v>
      </c>
      <c r="P1104" s="50" t="e">
        <f>VLOOKUP(C1104,Adultes!$C$2:$O$806,13,FALSE)</f>
        <v>#N/A</v>
      </c>
      <c r="Q1104" s="14">
        <f>[7]A!$C1235</f>
        <v>0</v>
      </c>
      <c r="R1104" t="e">
        <f>VLOOKUP(C1104,Adultes!$C$2:$P$806,14,FALSE)</f>
        <v>#N/A</v>
      </c>
    </row>
    <row r="1105" spans="1:18" x14ac:dyDescent="0.25">
      <c r="A1105" s="111">
        <v>1334</v>
      </c>
      <c r="B1105" t="e">
        <v>#N/A</v>
      </c>
      <c r="C1105" t="str">
        <f>[7]A!$D627</f>
        <v>LEFEBVRE LEONCE</v>
      </c>
      <c r="D1105" t="str">
        <f>[7]A!$F627</f>
        <v>ASSOCIATION CYCLISTE D'ETROEUNGT</v>
      </c>
      <c r="E1105" t="str">
        <f>[7]A!$J627</f>
        <v>05999124505</v>
      </c>
      <c r="F1105" s="50" t="s">
        <v>3469</v>
      </c>
      <c r="G1105" t="str">
        <f>VLOOKUP(C1105,[7]A!$D$2:$H$1235,5,FALSE)</f>
        <v>Jeune Féminin 15/16 ans</v>
      </c>
      <c r="N1105" s="14" t="e">
        <f>VLOOKUP(C1105,Bilan!$B$4:$D$1469,3,FALSE)</f>
        <v>#N/A</v>
      </c>
      <c r="O1105" s="14">
        <f>A1105</f>
        <v>1334</v>
      </c>
      <c r="P1105" s="50" t="e">
        <f>VLOOKUP(C1105,Adultes!$C$2:$O$806,13,FALSE)</f>
        <v>#N/A</v>
      </c>
      <c r="Q1105" s="14" t="str">
        <f>[7]A!$C627</f>
        <v>JE</v>
      </c>
      <c r="R1105" t="e">
        <f>VLOOKUP(C1105,Adultes!$C$2:$P$806,14,FALSE)</f>
        <v>#N/A</v>
      </c>
    </row>
    <row r="1106" spans="1:18" x14ac:dyDescent="0.25">
      <c r="A1106" s="113">
        <v>1487</v>
      </c>
      <c r="B1106">
        <v>2483</v>
      </c>
      <c r="C1106" t="s">
        <v>3593</v>
      </c>
      <c r="D1106" t="s">
        <v>2976</v>
      </c>
      <c r="E1106" t="s">
        <v>3594</v>
      </c>
      <c r="F1106" s="50" t="s">
        <v>3468</v>
      </c>
      <c r="G1106" t="s">
        <v>975</v>
      </c>
      <c r="N1106" s="14">
        <f>VLOOKUP(C1106,Bilan!$B$4:$D$1469,3,FALSE)</f>
        <v>2483</v>
      </c>
      <c r="O1106" s="14">
        <f>A1106</f>
        <v>1487</v>
      </c>
      <c r="P1106" s="50" t="e">
        <f>VLOOKUP(C1106,Adultes!$C$2:$O$806,13,FALSE)</f>
        <v>#N/A</v>
      </c>
    </row>
    <row r="1107" spans="1:18" x14ac:dyDescent="0.25">
      <c r="A1107" s="114">
        <v>1488</v>
      </c>
      <c r="B1107">
        <v>7038</v>
      </c>
      <c r="C1107" t="s">
        <v>3564</v>
      </c>
      <c r="D1107" t="s">
        <v>283</v>
      </c>
      <c r="E1107">
        <v>5999127860</v>
      </c>
      <c r="F1107" s="50" t="s">
        <v>3468</v>
      </c>
      <c r="G1107" t="s">
        <v>975</v>
      </c>
      <c r="N1107" s="14">
        <f>VLOOKUP(C1107,Bilan!$B$4:$D$1469,3,FALSE)</f>
        <v>7038</v>
      </c>
      <c r="O1107" s="14">
        <f>A1107</f>
        <v>1488</v>
      </c>
      <c r="P1107" s="50" t="e">
        <f>VLOOKUP(C1107,Adultes!$C$2:$O$806,13,FALSE)</f>
        <v>#N/A</v>
      </c>
    </row>
    <row r="1108" spans="1:18" x14ac:dyDescent="0.25">
      <c r="A1108" s="114">
        <v>1489</v>
      </c>
      <c r="B1108">
        <v>1273</v>
      </c>
      <c r="C1108" t="str">
        <f>[7]A!$D830</f>
        <v>RENAUX EVAN</v>
      </c>
      <c r="D1108" t="str">
        <f>[7]A!$F830</f>
        <v>VELO SPRINT DE L'OSTREVENT - AUBERCHICOURT</v>
      </c>
      <c r="E1108" t="str">
        <f>[7]A!$J830</f>
        <v>05999124144</v>
      </c>
      <c r="F1108" s="50" t="s">
        <v>3468</v>
      </c>
      <c r="G1108" t="str">
        <f>VLOOKUP(C1108,[7]A!$D$2:$H$1235,5,FALSE)</f>
        <v>Jeune Masculin 15/16 ans</v>
      </c>
      <c r="N1108" s="14">
        <f>VLOOKUP(C1108,Bilan!$B$4:$D$1469,3,FALSE)</f>
        <v>1273</v>
      </c>
      <c r="O1108" s="14">
        <f t="shared" si="72"/>
        <v>1489</v>
      </c>
      <c r="P1108" s="50" t="e">
        <f>VLOOKUP(C1108,Adultes!$C$2:$O$806,13,FALSE)</f>
        <v>#N/A</v>
      </c>
      <c r="Q1108" s="14" t="str">
        <f>[7]A!$C830</f>
        <v>JE</v>
      </c>
      <c r="R1108" t="e">
        <f>VLOOKUP(C1108,Adultes!$C$2:$P$806,14,FALSE)</f>
        <v>#N/A</v>
      </c>
    </row>
    <row r="1110" spans="1:18" x14ac:dyDescent="0.25">
      <c r="B1110">
        <v>2539</v>
      </c>
      <c r="C1110" t="str">
        <f>[7]A!$D302</f>
        <v>DEMANDRILLE TOMAS</v>
      </c>
      <c r="D1110" t="str">
        <f>[7]A!$F302</f>
        <v>RESILIENCE CLUB</v>
      </c>
      <c r="E1110" t="str">
        <f>[7]A!$J302</f>
        <v>05999126418</v>
      </c>
      <c r="F1110" s="50" t="s">
        <v>3468</v>
      </c>
      <c r="G1110" t="str">
        <f>VLOOKUP(C1110,[7]A!$D$2:$H$1235,5,FALSE)</f>
        <v>Jeune Masculin 15/16 ans</v>
      </c>
      <c r="N1110" s="14">
        <f>VLOOKUP(C1110,Bilan!$B$4:$D$1469,3,FALSE)</f>
        <v>2539</v>
      </c>
      <c r="O1110" s="14">
        <f t="shared" si="72"/>
        <v>0</v>
      </c>
      <c r="P1110" s="50" t="e">
        <f>VLOOKUP(C1110,Adultes!$C$2:$O$806,13,FALSE)</f>
        <v>#N/A</v>
      </c>
      <c r="Q1110" s="14" t="str">
        <f>[7]A!$C302</f>
        <v>JE</v>
      </c>
      <c r="R1110" t="e">
        <f>VLOOKUP(C1110,Adultes!$C$2:$P$806,14,FALSE)</f>
        <v>#N/A</v>
      </c>
    </row>
    <row r="1111" spans="1:18" x14ac:dyDescent="0.25">
      <c r="B1111">
        <v>2583</v>
      </c>
      <c r="C1111" t="str">
        <f>[7]A!$D188</f>
        <v>CLOTHAIRE RICHARD</v>
      </c>
      <c r="D1111" t="str">
        <f>[7]A!$F188</f>
        <v>CAMPHIN EN CAREMBAULT CYCLING TEAM</v>
      </c>
      <c r="E1111" t="str">
        <f>[7]A!$J188</f>
        <v>05999118454</v>
      </c>
      <c r="F1111" s="50" t="s">
        <v>3468</v>
      </c>
      <c r="G1111" t="str">
        <f>VLOOKUP(C1111,[7]A!$D$2:$H$1235,5,FALSE)</f>
        <v>Jeune Masculin 15/16 ans</v>
      </c>
      <c r="N1111" s="14" t="str">
        <f>VLOOKUP(C1111,Bilan!$B$4:$D$1469,3,FALSE)</f>
        <v xml:space="preserve"> </v>
      </c>
      <c r="O1111" s="14">
        <f t="shared" si="72"/>
        <v>0</v>
      </c>
      <c r="P1111" s="50" t="e">
        <f>VLOOKUP(C1111,Adultes!$C$2:$O$806,13,FALSE)</f>
        <v>#N/A</v>
      </c>
      <c r="Q1111" s="14" t="str">
        <f>[7]A!$C188</f>
        <v>JE</v>
      </c>
      <c r="R1111" t="e">
        <f>VLOOKUP(C1111,Adultes!$C$2:$P$806,14,FALSE)</f>
        <v>#N/A</v>
      </c>
    </row>
    <row r="1112" spans="1:18" x14ac:dyDescent="0.25">
      <c r="B1112">
        <v>2589</v>
      </c>
      <c r="C1112" t="str">
        <f>[7]A!$D384</f>
        <v>DUFOUR TOM</v>
      </c>
      <c r="D1112" t="str">
        <f>[7]A!$F384</f>
        <v>GAZ ELEC CLUB DE DOUAI</v>
      </c>
      <c r="E1112" t="str">
        <f>[7]A!$J384</f>
        <v>05999126971</v>
      </c>
      <c r="F1112" s="50" t="s">
        <v>3468</v>
      </c>
      <c r="G1112" t="str">
        <f>VLOOKUP(C1112,[7]A!$D$2:$H$1235,5,FALSE)</f>
        <v>Jeune Masculin 15/16 ans</v>
      </c>
      <c r="N1112" s="14" t="str">
        <f>VLOOKUP(C1112,Bilan!$B$4:$D$1469,3,FALSE)</f>
        <v xml:space="preserve"> </v>
      </c>
      <c r="O1112" s="14">
        <f t="shared" si="72"/>
        <v>0</v>
      </c>
      <c r="P1112" s="50" t="e">
        <f>VLOOKUP(C1112,Adultes!$C$2:$O$806,13,FALSE)</f>
        <v>#N/A</v>
      </c>
      <c r="Q1112" s="14" t="str">
        <f>[7]A!$C384</f>
        <v>JE</v>
      </c>
      <c r="R1112" t="e">
        <f>VLOOKUP(C1112,Adultes!$C$2:$P$806,14,FALSE)</f>
        <v>#N/A</v>
      </c>
    </row>
    <row r="1113" spans="1:18" x14ac:dyDescent="0.25">
      <c r="B1113">
        <v>2597</v>
      </c>
      <c r="C1113" t="str">
        <f>[7]A!$D212</f>
        <v>CORNIL BAPTISTE</v>
      </c>
      <c r="D1113" t="str">
        <f>[7]A!$F212</f>
        <v>VELO CLUB UNION HALLUIN</v>
      </c>
      <c r="E1113" t="str">
        <f>[7]A!$J212</f>
        <v>05999127221</v>
      </c>
      <c r="F1113" s="50" t="s">
        <v>3468</v>
      </c>
      <c r="G1113" t="str">
        <f>VLOOKUP(C1113,[7]A!$D$2:$H$1235,5,FALSE)</f>
        <v>Jeune Masculin 15/16 ans</v>
      </c>
      <c r="N1113" s="14" t="str">
        <f>VLOOKUP(C1113,Bilan!$B$4:$D$1469,3,FALSE)</f>
        <v xml:space="preserve"> </v>
      </c>
      <c r="O1113" s="14">
        <f t="shared" si="72"/>
        <v>0</v>
      </c>
      <c r="P1113" s="50" t="e">
        <f>VLOOKUP(C1113,Adultes!$C$2:$O$806,13,FALSE)</f>
        <v>#N/A</v>
      </c>
      <c r="Q1113" s="14" t="str">
        <f>[7]A!$C212</f>
        <v>JE</v>
      </c>
      <c r="R1113" t="e">
        <f>VLOOKUP(C1113,Adultes!$C$2:$P$806,14,FALSE)</f>
        <v>#N/A</v>
      </c>
    </row>
    <row r="1114" spans="1:18" x14ac:dyDescent="0.25">
      <c r="B1114">
        <v>4371</v>
      </c>
      <c r="C1114" t="str">
        <f>[7]A!$D320</f>
        <v>DERONNE ALEX</v>
      </c>
      <c r="D1114" t="str">
        <f>[7]A!$F320</f>
        <v>CYCLO CLUB ORCHIES</v>
      </c>
      <c r="E1114" t="str">
        <f>[7]A!$J320</f>
        <v>05999108589</v>
      </c>
      <c r="F1114" s="50" t="s">
        <v>3468</v>
      </c>
      <c r="G1114" t="str">
        <f>VLOOKUP(C1114,[7]A!$D$2:$H$1235,5,FALSE)</f>
        <v>Jeune Masculin 15/16 ans</v>
      </c>
      <c r="N1114" s="14" t="str">
        <f>VLOOKUP(C1114,Bilan!$B$4:$D$1469,3,FALSE)</f>
        <v xml:space="preserve"> </v>
      </c>
      <c r="O1114" s="14">
        <f t="shared" si="72"/>
        <v>0</v>
      </c>
      <c r="P1114" s="50" t="e">
        <f>VLOOKUP(C1114,Adultes!$C$2:$O$806,13,FALSE)</f>
        <v>#N/A</v>
      </c>
      <c r="Q1114" s="14" t="str">
        <f>[7]A!$C320</f>
        <v>JE</v>
      </c>
      <c r="R1114" t="e">
        <f>VLOOKUP(C1114,Adultes!$C$2:$P$806,14,FALSE)</f>
        <v>#N/A</v>
      </c>
    </row>
    <row r="1115" spans="1:18" x14ac:dyDescent="0.25">
      <c r="B1115">
        <v>4409</v>
      </c>
      <c r="C1115" t="str">
        <f>[7]A!$D800</f>
        <v>PLUQUET FLAVIEN</v>
      </c>
      <c r="D1115" t="str">
        <f>[7]A!$F800</f>
        <v>ETOILE CYCLISTE TOURCOING</v>
      </c>
      <c r="E1115" t="str">
        <f>[7]A!$J800</f>
        <v>05999068433</v>
      </c>
      <c r="F1115" s="50" t="s">
        <v>3468</v>
      </c>
      <c r="G1115" t="str">
        <f>VLOOKUP(C1115,[7]A!$D$2:$H$1235,5,FALSE)</f>
        <v>Jeune Masculin 15/16 ans</v>
      </c>
      <c r="N1115" s="14">
        <f>VLOOKUP(C1115,Bilan!$B$4:$D$1469,3,FALSE)</f>
        <v>4409</v>
      </c>
      <c r="O1115" s="14">
        <f t="shared" si="72"/>
        <v>0</v>
      </c>
      <c r="P1115" s="50" t="e">
        <f>VLOOKUP(C1115,Adultes!$C$2:$O$806,13,FALSE)</f>
        <v>#N/A</v>
      </c>
      <c r="Q1115" s="14" t="str">
        <f>[7]A!$C800</f>
        <v>JE</v>
      </c>
      <c r="R1115" t="e">
        <f>VLOOKUP(C1115,Adultes!$C$2:$P$806,14,FALSE)</f>
        <v>#N/A</v>
      </c>
    </row>
    <row r="1116" spans="1:18" x14ac:dyDescent="0.25">
      <c r="B1116" t="s">
        <v>23</v>
      </c>
      <c r="C1116" t="str">
        <f>[7]A!$D274</f>
        <v>DELBECQ EDOUARD</v>
      </c>
      <c r="D1116" t="str">
        <f>[7]A!$F274</f>
        <v>ETOILE CYCLISTE TOURCOING</v>
      </c>
      <c r="E1116" t="str">
        <f>[7]A!$J274</f>
        <v>05999093312</v>
      </c>
      <c r="F1116" s="50" t="s">
        <v>3468</v>
      </c>
      <c r="G1116" t="str">
        <f>VLOOKUP(C1116,[7]A!$D$2:$H$1235,5,FALSE)</f>
        <v>Jeune Masculin 15/16 ans</v>
      </c>
      <c r="N1116" s="14" t="str">
        <f>VLOOKUP(C1116,Bilan!$B$4:$D$1469,3,FALSE)</f>
        <v xml:space="preserve"> </v>
      </c>
      <c r="O1116" s="14">
        <f t="shared" si="72"/>
        <v>0</v>
      </c>
      <c r="P1116" s="50" t="e">
        <f>VLOOKUP(C1116,Adultes!$C$2:$O$806,13,FALSE)</f>
        <v>#N/A</v>
      </c>
      <c r="Q1116" s="14" t="str">
        <f>[7]A!$C274</f>
        <v>JE</v>
      </c>
      <c r="R1116" t="e">
        <f>VLOOKUP(C1116,Adultes!$C$2:$P$806,14,FALSE)</f>
        <v>#N/A</v>
      </c>
    </row>
    <row r="1117" spans="1:18" x14ac:dyDescent="0.25">
      <c r="B1117">
        <v>7116</v>
      </c>
      <c r="C1117" t="str">
        <f>[7]A!$D618</f>
        <v>LEDAIN JONATHAN</v>
      </c>
      <c r="D1117" t="str">
        <f>[7]A!$F618</f>
        <v>VELO CLUB DE L'ESCAUT ANZIN</v>
      </c>
      <c r="E1117" t="str">
        <f>[7]A!$J618</f>
        <v>05999112483</v>
      </c>
      <c r="F1117" s="50" t="s">
        <v>3468</v>
      </c>
      <c r="G1117" t="str">
        <f>VLOOKUP(C1117,[7]A!$D$2:$H$1235,5,FALSE)</f>
        <v>Jeune Masculin 15/16 ans</v>
      </c>
      <c r="N1117" s="14">
        <f>VLOOKUP(C1117,Bilan!$B$4:$D$1469,3,FALSE)</f>
        <v>4305</v>
      </c>
      <c r="O1117" s="14">
        <f t="shared" si="72"/>
        <v>0</v>
      </c>
      <c r="P1117" s="50" t="e">
        <f>VLOOKUP(C1117,Adultes!$C$2:$O$806,13,FALSE)</f>
        <v>#N/A</v>
      </c>
      <c r="Q1117" s="14" t="str">
        <f>[7]A!$C618</f>
        <v>JE</v>
      </c>
      <c r="R1117" t="e">
        <f>VLOOKUP(C1117,Adultes!$C$2:$P$806,14,FALSE)</f>
        <v>#N/A</v>
      </c>
    </row>
    <row r="1118" spans="1:18" x14ac:dyDescent="0.25">
      <c r="B1118" t="e">
        <v>#N/A</v>
      </c>
      <c r="C1118" t="str">
        <f>[7]A!$D70</f>
        <v>BLEARD BAPTISTE</v>
      </c>
      <c r="D1118" t="str">
        <f>[7]A!$F70</f>
        <v>CYCLO CLUB WAVRIN</v>
      </c>
      <c r="E1118" t="str">
        <f>[7]A!$J70</f>
        <v>05999124530</v>
      </c>
      <c r="F1118" s="50" t="s">
        <v>3468</v>
      </c>
      <c r="G1118" t="str">
        <f>VLOOKUP(C1118,[7]A!$D$2:$H$1235,5,FALSE)</f>
        <v>Jeune Masculin 15/16 ans</v>
      </c>
      <c r="N1118" s="14">
        <f>VLOOKUP(C1118,Bilan!$B$4:$D$1469,3,FALSE)</f>
        <v>2404</v>
      </c>
      <c r="O1118" s="14">
        <f t="shared" si="72"/>
        <v>0</v>
      </c>
      <c r="P1118" s="50" t="e">
        <f>VLOOKUP(C1118,Adultes!$C$2:$O$806,13,FALSE)</f>
        <v>#N/A</v>
      </c>
      <c r="Q1118" s="14" t="str">
        <f>[7]A!$C70</f>
        <v>JE</v>
      </c>
      <c r="R1118" t="e">
        <f>VLOOKUP(C1118,Adultes!$C$2:$P$806,14,FALSE)</f>
        <v>#N/A</v>
      </c>
    </row>
    <row r="1119" spans="1:18" x14ac:dyDescent="0.25">
      <c r="B1119" t="e">
        <v>#N/A</v>
      </c>
      <c r="C1119" t="str">
        <f>[7]A!$D98</f>
        <v>BOURGEOIS SEROMENHO THIAGO</v>
      </c>
      <c r="D1119" t="str">
        <f>[7]A!$F98</f>
        <v>ETOILE CYCLISTE TOURCOING</v>
      </c>
      <c r="E1119" t="str">
        <f>[7]A!$J98</f>
        <v>05999124960</v>
      </c>
      <c r="F1119" s="50" t="s">
        <v>3468</v>
      </c>
      <c r="G1119" t="str">
        <f>VLOOKUP(C1119,[7]A!$D$2:$H$1235,5,FALSE)</f>
        <v>Jeune Masculin 15/16 ans</v>
      </c>
      <c r="N1119" s="14" t="e">
        <f>VLOOKUP(C1119,Bilan!$B$4:$D$1469,3,FALSE)</f>
        <v>#N/A</v>
      </c>
      <c r="O1119" s="14">
        <f t="shared" si="72"/>
        <v>0</v>
      </c>
      <c r="P1119" s="50" t="e">
        <f>VLOOKUP(C1119,Adultes!$C$2:$O$806,13,FALSE)</f>
        <v>#N/A</v>
      </c>
      <c r="Q1119" s="14" t="str">
        <f>[7]A!$C98</f>
        <v>JE</v>
      </c>
      <c r="R1119" t="e">
        <f>VLOOKUP(C1119,Adultes!$C$2:$P$806,14,FALSE)</f>
        <v>#N/A</v>
      </c>
    </row>
    <row r="1120" spans="1:18" x14ac:dyDescent="0.25">
      <c r="B1120" t="e">
        <v>#N/A</v>
      </c>
      <c r="C1120" t="str">
        <f>[7]A!$D296</f>
        <v>DELVALLEE REMI</v>
      </c>
      <c r="D1120" t="str">
        <f>[7]A!$F296</f>
        <v>VELO CLUB DE L'ESCAUT ANZIN</v>
      </c>
      <c r="E1120" t="str">
        <f>[7]A!$J296</f>
        <v>05999113556</v>
      </c>
      <c r="F1120" s="50" t="s">
        <v>3468</v>
      </c>
      <c r="G1120" t="str">
        <f>VLOOKUP(C1120,[7]A!$D$2:$H$1235,5,FALSE)</f>
        <v>Jeune Masculin 15/16 ans</v>
      </c>
      <c r="N1120" s="14" t="e">
        <f>VLOOKUP(C1120,Bilan!$B$4:$D$1469,3,FALSE)</f>
        <v>#N/A</v>
      </c>
      <c r="O1120" s="14">
        <f t="shared" si="72"/>
        <v>0</v>
      </c>
      <c r="P1120" s="50" t="e">
        <f>VLOOKUP(C1120,Adultes!$C$2:$O$806,13,FALSE)</f>
        <v>#N/A</v>
      </c>
      <c r="Q1120" s="14" t="str">
        <f>[7]A!$C296</f>
        <v>JE</v>
      </c>
      <c r="R1120" t="e">
        <f>VLOOKUP(C1120,Adultes!$C$2:$P$806,14,FALSE)</f>
        <v>#N/A</v>
      </c>
    </row>
    <row r="1121" spans="1:18" x14ac:dyDescent="0.25">
      <c r="B1121" t="e">
        <v>#N/A</v>
      </c>
      <c r="C1121" t="str">
        <f>[7]A!$D311</f>
        <v>DENIZART MATHIAS</v>
      </c>
      <c r="D1121" t="str">
        <f>[7]A!$F311</f>
        <v>ETOILE CYCLISTE TOURCOING</v>
      </c>
      <c r="E1121" t="str">
        <f>[7]A!$J311</f>
        <v>05999125921</v>
      </c>
      <c r="F1121" s="50" t="s">
        <v>3468</v>
      </c>
      <c r="G1121" t="str">
        <f>VLOOKUP(C1121,[7]A!$D$2:$H$1235,5,FALSE)</f>
        <v>Jeune Masculin 15/16 ans</v>
      </c>
      <c r="N1121" s="14" t="e">
        <f>VLOOKUP(C1121,Bilan!$B$4:$D$1469,3,FALSE)</f>
        <v>#N/A</v>
      </c>
      <c r="O1121" s="14">
        <f t="shared" si="72"/>
        <v>0</v>
      </c>
      <c r="P1121" s="50" t="e">
        <f>VLOOKUP(C1121,Adultes!$C$2:$O$806,13,FALSE)</f>
        <v>#N/A</v>
      </c>
      <c r="Q1121" s="14" t="str">
        <f>[7]A!$C311</f>
        <v>JE</v>
      </c>
      <c r="R1121" t="e">
        <f>VLOOKUP(C1121,Adultes!$C$2:$P$806,14,FALSE)</f>
        <v>#N/A</v>
      </c>
    </row>
    <row r="1122" spans="1:18" x14ac:dyDescent="0.25">
      <c r="B1122" t="e">
        <v>#N/A</v>
      </c>
      <c r="C1122" t="str">
        <f>[7]A!$D390</f>
        <v>DUPOND LAURICK</v>
      </c>
      <c r="D1122" t="str">
        <f>[7]A!$F390</f>
        <v>CAMPHIN EN CAREMBAULT CYCLING TEAM</v>
      </c>
      <c r="E1122" t="str">
        <f>[7]A!$J390</f>
        <v>05999074870</v>
      </c>
      <c r="F1122" s="50" t="s">
        <v>3468</v>
      </c>
      <c r="G1122" t="str">
        <f>VLOOKUP(C1122,[7]A!$D$2:$H$1235,5,FALSE)</f>
        <v>Jeune Masculin 15/16 ans</v>
      </c>
      <c r="N1122" s="14" t="e">
        <f>VLOOKUP(C1122,Bilan!$B$4:$D$1469,3,FALSE)</f>
        <v>#N/A</v>
      </c>
      <c r="O1122" s="14">
        <f t="shared" si="72"/>
        <v>0</v>
      </c>
      <c r="P1122" s="50" t="e">
        <f>VLOOKUP(C1122,Adultes!$C$2:$O$806,13,FALSE)</f>
        <v>#N/A</v>
      </c>
      <c r="Q1122" s="14" t="str">
        <f>[7]A!$C390</f>
        <v>JE</v>
      </c>
      <c r="R1122" t="e">
        <f>VLOOKUP(C1122,Adultes!$C$2:$P$806,14,FALSE)</f>
        <v>#N/A</v>
      </c>
    </row>
    <row r="1123" spans="1:18" x14ac:dyDescent="0.25">
      <c r="B1123" t="e">
        <v>#N/A</v>
      </c>
      <c r="C1123" t="str">
        <f>[7]A!$D679</f>
        <v>MAES LOUIS</v>
      </c>
      <c r="D1123" t="str">
        <f>[7]A!$F679</f>
        <v>CYCLO CLUB WAVRIN</v>
      </c>
      <c r="E1123" t="str">
        <f>[7]A!$J679</f>
        <v>05999124532</v>
      </c>
      <c r="F1123" s="50" t="s">
        <v>3468</v>
      </c>
      <c r="G1123" t="str">
        <f>VLOOKUP(C1123,[7]A!$D$2:$H$1235,5,FALSE)</f>
        <v>Jeune Masculin 15/16 ans</v>
      </c>
      <c r="N1123" s="14" t="e">
        <f>VLOOKUP(C1123,Bilan!$B$4:$D$1469,3,FALSE)</f>
        <v>#N/A</v>
      </c>
      <c r="O1123" s="14">
        <f t="shared" si="72"/>
        <v>0</v>
      </c>
      <c r="P1123" s="50" t="e">
        <f>VLOOKUP(C1123,Adultes!$C$2:$O$806,13,FALSE)</f>
        <v>#N/A</v>
      </c>
      <c r="Q1123" s="14" t="str">
        <f>[7]A!$C679</f>
        <v>JE</v>
      </c>
      <c r="R1123" t="e">
        <f>VLOOKUP(C1123,Adultes!$C$2:$P$806,14,FALSE)</f>
        <v>#N/A</v>
      </c>
    </row>
    <row r="1124" spans="1:18" x14ac:dyDescent="0.25">
      <c r="B1124" t="e">
        <v>#N/A</v>
      </c>
      <c r="C1124" t="str">
        <f>[7]A!$D786</f>
        <v>PERON KELIAN</v>
      </c>
      <c r="D1124" t="str">
        <f>[7]A!$F786</f>
        <v>AS HELLEMMES CYCLISME</v>
      </c>
      <c r="E1124" t="str">
        <f>[7]A!$J786</f>
        <v>05999124925</v>
      </c>
      <c r="F1124" s="50" t="s">
        <v>3468</v>
      </c>
      <c r="G1124" t="str">
        <f>VLOOKUP(C1124,[7]A!$D$2:$H$1235,5,FALSE)</f>
        <v>Jeune Masculin 15/16 ans</v>
      </c>
      <c r="N1124" s="14" t="e">
        <f>VLOOKUP(C1124,Bilan!$B$4:$D$1469,3,FALSE)</f>
        <v>#N/A</v>
      </c>
      <c r="O1124" s="14">
        <f t="shared" si="72"/>
        <v>0</v>
      </c>
      <c r="P1124" s="50" t="e">
        <f>VLOOKUP(C1124,Adultes!$C$2:$O$806,13,FALSE)</f>
        <v>#N/A</v>
      </c>
      <c r="Q1124" s="14" t="str">
        <f>[7]A!$C786</f>
        <v>JE</v>
      </c>
      <c r="R1124" t="e">
        <f>VLOOKUP(C1124,Adultes!$C$2:$P$806,14,FALSE)</f>
        <v>#N/A</v>
      </c>
    </row>
    <row r="1125" spans="1:18" x14ac:dyDescent="0.25">
      <c r="B1125" t="e">
        <v>#N/A</v>
      </c>
      <c r="C1125" t="str">
        <f>[7]A!$D821</f>
        <v>QUESNEZ REMI</v>
      </c>
      <c r="D1125" t="str">
        <f>[7]A!$F821</f>
        <v>UNION CYCLISTE WATTIGNIES</v>
      </c>
      <c r="E1125" t="str">
        <f>[7]A!$J821</f>
        <v>05999085110</v>
      </c>
      <c r="F1125" s="50" t="s">
        <v>3468</v>
      </c>
      <c r="G1125" t="str">
        <f>VLOOKUP(C1125,[7]A!$D$2:$H$1235,5,FALSE)</f>
        <v>Jeune Masculin 15/16 ans</v>
      </c>
      <c r="N1125" s="14" t="e">
        <f>VLOOKUP(C1125,Bilan!$B$4:$D$1469,3,FALSE)</f>
        <v>#N/A</v>
      </c>
      <c r="O1125" s="14">
        <f t="shared" ref="O1125:O1135" si="77">A1125</f>
        <v>0</v>
      </c>
      <c r="P1125" s="50" t="e">
        <f>VLOOKUP(C1125,Adultes!$C$2:$O$806,13,FALSE)</f>
        <v>#N/A</v>
      </c>
      <c r="Q1125" s="14" t="str">
        <f>[7]A!$C821</f>
        <v>JE</v>
      </c>
      <c r="R1125" t="e">
        <f>VLOOKUP(C1125,Adultes!$C$2:$P$806,14,FALSE)</f>
        <v>#N/A</v>
      </c>
    </row>
    <row r="1126" spans="1:18" x14ac:dyDescent="0.25">
      <c r="B1126" t="e">
        <v>#N/A</v>
      </c>
      <c r="C1126" t="str">
        <f>[7]A!$D1009</f>
        <v>ZUCCHERO MATHIS</v>
      </c>
      <c r="D1126" t="str">
        <f>[7]A!$F1009</f>
        <v>VELO CLUB DE L'ESCAUT ANZIN</v>
      </c>
      <c r="E1126" t="str">
        <f>[7]A!$J1009</f>
        <v>05999113559</v>
      </c>
      <c r="F1126" s="50" t="s">
        <v>3468</v>
      </c>
      <c r="G1126" t="str">
        <f>VLOOKUP(C1126,[7]A!$D$2:$H$1235,5,FALSE)</f>
        <v>Jeune Masculin 15/16 ans</v>
      </c>
      <c r="N1126" s="14" t="e">
        <f>VLOOKUP(C1126,Bilan!$B$4:$D$1469,3,FALSE)</f>
        <v>#N/A</v>
      </c>
      <c r="O1126" s="14">
        <f t="shared" si="77"/>
        <v>0</v>
      </c>
      <c r="P1126" s="50" t="e">
        <f>VLOOKUP(C1126,Adultes!$C$2:$O$806,13,FALSE)</f>
        <v>#N/A</v>
      </c>
      <c r="Q1126" s="14" t="str">
        <f>[7]A!$C1009</f>
        <v>JE</v>
      </c>
      <c r="R1126" t="e">
        <f>VLOOKUP(C1126,Adultes!$C$2:$P$806,14,FALSE)</f>
        <v>#N/A</v>
      </c>
    </row>
    <row r="1127" spans="1:18" x14ac:dyDescent="0.25">
      <c r="B1127">
        <v>7104</v>
      </c>
      <c r="C1127" t="str">
        <f>[7]A!$D428</f>
        <v>FOINANT ELISE</v>
      </c>
      <c r="D1127" t="str">
        <f>[7]A!$F428</f>
        <v>VELO CLUB DE L'ESCAUT ANZIN</v>
      </c>
      <c r="E1127" t="str">
        <f>[7]A!$J428</f>
        <v>05999117357</v>
      </c>
      <c r="F1127" s="50" t="s">
        <v>3469</v>
      </c>
      <c r="G1127" t="str">
        <f>VLOOKUP(C1127,[7]A!$D$2:$H$1235,5,FALSE)</f>
        <v>Jeune Féminin 15/16 ans</v>
      </c>
      <c r="N1127" s="14" t="str">
        <f>VLOOKUP(C1127,Bilan!$B$4:$D$1469,3,FALSE)</f>
        <v xml:space="preserve"> </v>
      </c>
      <c r="O1127" s="14">
        <f t="shared" si="77"/>
        <v>0</v>
      </c>
      <c r="P1127" s="50" t="e">
        <f>VLOOKUP(C1127,Adultes!$C$2:$O$806,13,FALSE)</f>
        <v>#N/A</v>
      </c>
      <c r="Q1127" s="14" t="str">
        <f>[7]A!$C428</f>
        <v>JE</v>
      </c>
      <c r="R1127" t="e">
        <f>VLOOKUP(C1127,Adultes!$C$2:$P$806,14,FALSE)</f>
        <v>#N/A</v>
      </c>
    </row>
    <row r="1128" spans="1:18" x14ac:dyDescent="0.25">
      <c r="A1128" s="82">
        <v>1503</v>
      </c>
      <c r="B1128">
        <v>144472</v>
      </c>
      <c r="C1128" t="str">
        <f>[7]A!$D924</f>
        <v>TOURNEUX LOUNA</v>
      </c>
      <c r="D1128" t="str">
        <f>[7]A!$F924</f>
        <v>ENTENTE CYCLISTE DE FONTAINE AU BOIS</v>
      </c>
      <c r="E1128" t="str">
        <f>[7]A!$J924</f>
        <v>05999062295</v>
      </c>
      <c r="F1128" s="50" t="s">
        <v>363</v>
      </c>
      <c r="G1128" t="str">
        <f>VLOOKUP(C1128,[7]A!$D$2:$H$1235,5,FALSE)</f>
        <v>Jeune Féminin 13/14 ans</v>
      </c>
      <c r="N1128" s="14">
        <f>VLOOKUP(C1128,Bilan!$B$4:$D$1469,3,FALSE)</f>
        <v>144472</v>
      </c>
      <c r="O1128" s="14">
        <f t="shared" si="77"/>
        <v>1503</v>
      </c>
      <c r="P1128" s="50">
        <f>VLOOKUP(C1128,Adultes!$C$2:$O$806,13,FALSE)</f>
        <v>1503</v>
      </c>
      <c r="Q1128" s="14" t="str">
        <f>[7]A!$C924</f>
        <v>JE</v>
      </c>
      <c r="R1128" t="str">
        <f>VLOOKUP(C1128,Adultes!$C$2:$P$806,14,FALSE)</f>
        <v>JE</v>
      </c>
    </row>
    <row r="1129" spans="1:18" x14ac:dyDescent="0.25">
      <c r="A1129" s="82">
        <v>1506</v>
      </c>
      <c r="B1129">
        <v>144447</v>
      </c>
      <c r="C1129" t="str">
        <f>[7]A!$D892</f>
        <v>SORET NATHAN</v>
      </c>
      <c r="D1129" t="str">
        <f>[7]A!$F892</f>
        <v>CAMPHIN EN CAREMBAULT CYCLING TEAM</v>
      </c>
      <c r="E1129" t="str">
        <f>[7]A!$J892</f>
        <v>05999027273</v>
      </c>
      <c r="F1129" s="50" t="s">
        <v>363</v>
      </c>
      <c r="G1129" t="str">
        <f>VLOOKUP(C1129,[7]A!$D$2:$H$1235,5,FALSE)</f>
        <v>Jeune Masculin 13/14 ans</v>
      </c>
      <c r="N1129" s="14">
        <f>VLOOKUP(C1129,Bilan!$B$4:$D$1469,3,FALSE)</f>
        <v>144447</v>
      </c>
      <c r="O1129" s="14">
        <f t="shared" si="77"/>
        <v>1506</v>
      </c>
      <c r="P1129" s="50">
        <f>VLOOKUP(C1129,Adultes!$C$2:$O$806,13,FALSE)</f>
        <v>1506</v>
      </c>
      <c r="Q1129" s="14" t="str">
        <f>[7]A!$C892</f>
        <v>JE</v>
      </c>
      <c r="R1129" t="str">
        <f>VLOOKUP(C1129,Adultes!$C$2:$P$806,14,FALSE)</f>
        <v>JE</v>
      </c>
    </row>
    <row r="1130" spans="1:18" x14ac:dyDescent="0.25">
      <c r="A1130" s="3">
        <v>1508</v>
      </c>
      <c r="B1130">
        <v>2394</v>
      </c>
      <c r="C1130" t="str">
        <f>[7]A!$D764</f>
        <v>NIEDZWIECKI MAXENCE</v>
      </c>
      <c r="D1130" t="str">
        <f>[7]A!$F764</f>
        <v>NEW TEAM MAULDE</v>
      </c>
      <c r="E1130" t="str">
        <f>[7]A!$J764</f>
        <v>05999111175</v>
      </c>
      <c r="F1130" s="50" t="s">
        <v>363</v>
      </c>
      <c r="G1130" t="str">
        <f>VLOOKUP(C1130,[7]A!$D$2:$H$1235,5,FALSE)</f>
        <v>Jeune Masculin 13/14 ans</v>
      </c>
      <c r="N1130" s="14" t="str">
        <f>VLOOKUP(C1130,Bilan!$B$4:$D$1469,3,FALSE)</f>
        <v xml:space="preserve"> </v>
      </c>
      <c r="O1130" s="14">
        <f t="shared" si="77"/>
        <v>1508</v>
      </c>
      <c r="P1130" s="50" t="e">
        <f>VLOOKUP(C1130,Adultes!$C$2:$O$806,13,FALSE)</f>
        <v>#N/A</v>
      </c>
      <c r="Q1130" s="14" t="str">
        <f>[7]A!$C764</f>
        <v>JE</v>
      </c>
      <c r="R1130" t="e">
        <f>VLOOKUP(C1130,Adultes!$C$2:$P$806,14,FALSE)</f>
        <v>#N/A</v>
      </c>
    </row>
    <row r="1131" spans="1:18" x14ac:dyDescent="0.25">
      <c r="A1131" s="82">
        <v>1509</v>
      </c>
      <c r="B1131">
        <v>144605</v>
      </c>
      <c r="C1131" t="str">
        <f>[7]A!$D997</f>
        <v>VIVIER MATTHIAS</v>
      </c>
      <c r="D1131" t="str">
        <f>[7]A!$F997</f>
        <v>UNION SPORTIVE SAINT ANDRE</v>
      </c>
      <c r="E1131" t="str">
        <f>[7]A!$J997</f>
        <v>05999017639</v>
      </c>
      <c r="F1131" s="50" t="s">
        <v>363</v>
      </c>
      <c r="G1131" t="str">
        <f>VLOOKUP(C1131,[7]A!$D$2:$H$1235,5,FALSE)</f>
        <v>Jeune Masculin 13/14 ans</v>
      </c>
      <c r="N1131" s="14">
        <f>VLOOKUP(C1131,Bilan!$B$4:$D$1469,3,FALSE)</f>
        <v>144605</v>
      </c>
      <c r="O1131" s="14">
        <f t="shared" si="77"/>
        <v>1509</v>
      </c>
      <c r="P1131" s="50">
        <f>VLOOKUP(C1131,Adultes!$C$2:$O$806,13,FALSE)</f>
        <v>1509</v>
      </c>
      <c r="Q1131" s="14" t="str">
        <f>[7]A!$C997</f>
        <v>JE</v>
      </c>
      <c r="R1131" t="str">
        <f>VLOOKUP(C1131,Adultes!$C$2:$P$806,14,FALSE)</f>
        <v>JE</v>
      </c>
    </row>
    <row r="1132" spans="1:18" x14ac:dyDescent="0.25">
      <c r="A1132" s="106">
        <v>1515</v>
      </c>
      <c r="B1132">
        <v>7139</v>
      </c>
      <c r="C1132" t="s">
        <v>3623</v>
      </c>
      <c r="D1132" t="s">
        <v>3386</v>
      </c>
      <c r="F1132" s="50" t="s">
        <v>363</v>
      </c>
      <c r="N1132" s="14">
        <f>VLOOKUP(C1132,Bilan!$B$4:$D$1469,3,FALSE)</f>
        <v>7139</v>
      </c>
      <c r="O1132" s="14">
        <f t="shared" si="77"/>
        <v>1515</v>
      </c>
      <c r="P1132" s="50" t="e">
        <f>VLOOKUP(C1132,Adultes!$C$2:$O$806,13,FALSE)</f>
        <v>#N/A</v>
      </c>
    </row>
    <row r="1133" spans="1:18" x14ac:dyDescent="0.25">
      <c r="A1133" s="82">
        <v>1516</v>
      </c>
      <c r="B1133">
        <v>144549</v>
      </c>
      <c r="C1133" t="str">
        <f>[7]A!$D607</f>
        <v>LECLERCQ MATHIS</v>
      </c>
      <c r="D1133" t="str">
        <f>[7]A!$F607</f>
        <v>CAMPHIN EN CAREMBAULT CYCLING TEAM</v>
      </c>
      <c r="E1133" t="str">
        <f>[7]A!$J607</f>
        <v>05999057637</v>
      </c>
      <c r="F1133" s="50" t="s">
        <v>363</v>
      </c>
      <c r="G1133" t="str">
        <f>VLOOKUP(C1133,[7]A!$D$2:$H$1235,5,FALSE)</f>
        <v>Jeune Masculin 13/14 ans</v>
      </c>
      <c r="N1133" s="14">
        <f>VLOOKUP(C1133,Bilan!$B$4:$D$1469,3,FALSE)</f>
        <v>144549</v>
      </c>
      <c r="O1133" s="14">
        <f t="shared" si="77"/>
        <v>1516</v>
      </c>
      <c r="P1133" s="50">
        <f>VLOOKUP(C1133,Adultes!$C$2:$O$806,13,FALSE)</f>
        <v>1516</v>
      </c>
      <c r="Q1133" s="14" t="str">
        <f>[7]A!$C607</f>
        <v>JE</v>
      </c>
      <c r="R1133" t="str">
        <f>VLOOKUP(C1133,Adultes!$C$2:$P$806,14,FALSE)</f>
        <v>JE</v>
      </c>
    </row>
    <row r="1134" spans="1:18" x14ac:dyDescent="0.25">
      <c r="A1134" s="82">
        <v>1522</v>
      </c>
      <c r="B1134">
        <v>3997</v>
      </c>
      <c r="C1134" t="str">
        <f>[7]A!$D104</f>
        <v>BOUTOUT LOUIS</v>
      </c>
      <c r="D1134" t="str">
        <f>[7]A!$F104</f>
        <v>GAZ ELEC CLUB DE DOUAI</v>
      </c>
      <c r="E1134" t="str">
        <f>[7]A!$J104</f>
        <v>05999068437</v>
      </c>
      <c r="F1134" s="50" t="s">
        <v>363</v>
      </c>
      <c r="G1134" t="str">
        <f>VLOOKUP(C1134,[7]A!$D$2:$H$1235,5,FALSE)</f>
        <v>Jeune Masculin 13/14 ans</v>
      </c>
      <c r="N1134" s="14">
        <f>VLOOKUP(C1134,Bilan!$B$4:$D$1469,3,FALSE)</f>
        <v>3997</v>
      </c>
      <c r="O1134" s="14">
        <f t="shared" si="77"/>
        <v>1522</v>
      </c>
      <c r="P1134" s="50">
        <f>VLOOKUP(C1134,Adultes!$C$2:$O$806,13,FALSE)</f>
        <v>1522</v>
      </c>
      <c r="Q1134" s="14" t="str">
        <f>[7]A!$C104</f>
        <v>JE</v>
      </c>
      <c r="R1134" t="str">
        <f>VLOOKUP(C1134,Adultes!$C$2:$P$806,14,FALSE)</f>
        <v>JE</v>
      </c>
    </row>
    <row r="1135" spans="1:18" x14ac:dyDescent="0.25">
      <c r="A1135" s="82">
        <v>1526</v>
      </c>
      <c r="B1135">
        <v>4337</v>
      </c>
      <c r="C1135" t="str">
        <f>[7]A!$D293</f>
        <v>DELSARTE MATHIS</v>
      </c>
      <c r="D1135" t="str">
        <f>[7]A!$F293</f>
        <v>VELO CLUB SOLESMES</v>
      </c>
      <c r="E1135" t="str">
        <f>[7]A!$J293</f>
        <v>05999025841</v>
      </c>
      <c r="F1135" s="50" t="s">
        <v>363</v>
      </c>
      <c r="G1135" t="str">
        <f>VLOOKUP(C1135,[7]A!$D$2:$H$1235,5,FALSE)</f>
        <v>Jeune Masculin 13/14 ans</v>
      </c>
      <c r="N1135" s="14">
        <f>VLOOKUP(C1135,Bilan!$B$4:$D$1469,3,FALSE)</f>
        <v>4337</v>
      </c>
      <c r="O1135" s="14">
        <f t="shared" si="77"/>
        <v>1526</v>
      </c>
      <c r="P1135" s="50">
        <f>VLOOKUP(C1135,Adultes!$C$2:$O$806,13,FALSE)</f>
        <v>1526</v>
      </c>
      <c r="Q1135" s="14" t="str">
        <f>[7]A!$C293</f>
        <v>JE</v>
      </c>
      <c r="R1135" t="str">
        <f>VLOOKUP(C1135,Adultes!$C$2:$P$806,14,FALSE)</f>
        <v>JE</v>
      </c>
    </row>
    <row r="1136" spans="1:18" x14ac:dyDescent="0.25">
      <c r="A1136" s="82">
        <v>1528</v>
      </c>
      <c r="B1136">
        <v>7130</v>
      </c>
      <c r="C1136" t="str">
        <f>[7]A!$D612</f>
        <v>LECOLIER LOUIS</v>
      </c>
      <c r="D1136" t="str">
        <f>[7]A!$F612</f>
        <v>TEAM SPECIALIZED LILLE</v>
      </c>
      <c r="E1136" t="str">
        <f>[7]A!$J612</f>
        <v>05999080933</v>
      </c>
      <c r="F1136" s="50" t="s">
        <v>363</v>
      </c>
      <c r="G1136" t="str">
        <f>VLOOKUP(C1136,[7]A!$D$2:$H$1235,5,FALSE)</f>
        <v>Jeune Masculin 13/14 ans</v>
      </c>
      <c r="N1136" s="14">
        <f>VLOOKUP(C1136,Bilan!$B$4:$D$1469,3,FALSE)</f>
        <v>7130</v>
      </c>
      <c r="O1136" s="14">
        <f t="shared" ref="O1136:O1142" si="78">A1136</f>
        <v>1528</v>
      </c>
      <c r="P1136" s="50" t="e">
        <f>VLOOKUP(C1136,Adultes!$C$2:$O$806,13,FALSE)</f>
        <v>#N/A</v>
      </c>
      <c r="Q1136" s="14" t="str">
        <f>[7]A!$C612</f>
        <v>JE</v>
      </c>
      <c r="R1136" t="e">
        <f>VLOOKUP(C1136,Adultes!$C$2:$P$806,14,FALSE)</f>
        <v>#N/A</v>
      </c>
    </row>
    <row r="1137" spans="1:18" x14ac:dyDescent="0.25">
      <c r="A1137" s="82">
        <v>1530</v>
      </c>
      <c r="B1137">
        <v>4351</v>
      </c>
      <c r="C1137" t="str">
        <f>[7]A!$D638</f>
        <v>LEGRAND SAMUEL</v>
      </c>
      <c r="D1137" t="str">
        <f>[7]A!$F638</f>
        <v>CYCLO CLUB ORCHIES</v>
      </c>
      <c r="E1137" t="str">
        <f>[7]A!$J638</f>
        <v>05999080700</v>
      </c>
      <c r="F1137" s="50" t="s">
        <v>363</v>
      </c>
      <c r="G1137" t="str">
        <f>VLOOKUP(C1137,[7]A!$D$2:$H$1235,5,FALSE)</f>
        <v>Jeune Masculin 13/14 ans</v>
      </c>
      <c r="N1137" s="14">
        <f>VLOOKUP(C1137,Bilan!$B$4:$D$1469,3,FALSE)</f>
        <v>4351</v>
      </c>
      <c r="O1137" s="14">
        <f t="shared" si="78"/>
        <v>1530</v>
      </c>
      <c r="P1137" s="50" t="e">
        <f>VLOOKUP(C1137,Adultes!$C$2:$O$806,13,FALSE)</f>
        <v>#N/A</v>
      </c>
      <c r="Q1137" s="14" t="str">
        <f>[7]A!$C638</f>
        <v>JE</v>
      </c>
      <c r="R1137" t="e">
        <f>VLOOKUP(C1137,Adultes!$C$2:$P$806,14,FALSE)</f>
        <v>#N/A</v>
      </c>
    </row>
    <row r="1138" spans="1:18" x14ac:dyDescent="0.25">
      <c r="A1138" s="82">
        <v>1531</v>
      </c>
      <c r="B1138">
        <v>4488</v>
      </c>
      <c r="C1138" t="str">
        <f>[7]A!$D669</f>
        <v>LOBRY ANTHONY</v>
      </c>
      <c r="D1138" t="str">
        <f>[7]A!$F669</f>
        <v>SAULZOIR MONTRECOURT CYCLING CLUB</v>
      </c>
      <c r="E1138" t="str">
        <f>[7]A!$J669</f>
        <v>05999127592</v>
      </c>
      <c r="F1138" s="50" t="s">
        <v>363</v>
      </c>
      <c r="G1138" t="str">
        <f>VLOOKUP(C1138,[7]A!$D$2:$H$1235,5,FALSE)</f>
        <v>Jeune Masculin 13/14 ans</v>
      </c>
      <c r="N1138" s="14">
        <f>VLOOKUP(C1138,Bilan!$B$4:$D$1469,3,FALSE)</f>
        <v>4488</v>
      </c>
      <c r="O1138" s="14">
        <f t="shared" si="78"/>
        <v>1531</v>
      </c>
      <c r="P1138" s="50" t="e">
        <f>VLOOKUP(C1138,Adultes!$C$2:$O$806,13,FALSE)</f>
        <v>#N/A</v>
      </c>
      <c r="Q1138" s="14" t="str">
        <f>[7]A!$C669</f>
        <v>JE</v>
      </c>
      <c r="R1138" t="e">
        <f>VLOOKUP(C1138,Adultes!$C$2:$P$806,14,FALSE)</f>
        <v>#N/A</v>
      </c>
    </row>
    <row r="1139" spans="1:18" x14ac:dyDescent="0.25">
      <c r="A1139" s="82">
        <v>1532</v>
      </c>
      <c r="B1139">
        <v>4475</v>
      </c>
      <c r="C1139" t="str">
        <f>[7]A!$D709</f>
        <v>MASSIN ALEXANDRE</v>
      </c>
      <c r="D1139" t="str">
        <f>[7]A!$F709</f>
        <v>ENTENTE SPORTIVE ENFANTS DE GAYANT (ESEG) DOUAI</v>
      </c>
      <c r="E1139" t="str">
        <f>[7]A!$J709</f>
        <v>05999127599</v>
      </c>
      <c r="F1139" s="50" t="s">
        <v>363</v>
      </c>
      <c r="G1139" t="str">
        <f>VLOOKUP(C1139,[7]A!$D$2:$H$1235,5,FALSE)</f>
        <v>Jeune Masculin 13/14 ans</v>
      </c>
      <c r="N1139" s="14">
        <f>VLOOKUP(C1139,Bilan!$B$4:$D$1469,3,FALSE)</f>
        <v>4475</v>
      </c>
      <c r="O1139" s="14">
        <f t="shared" si="78"/>
        <v>1532</v>
      </c>
      <c r="P1139" s="50" t="e">
        <f>VLOOKUP(C1139,Adultes!$C$2:$O$806,13,FALSE)</f>
        <v>#N/A</v>
      </c>
      <c r="Q1139" s="14" t="str">
        <f>[7]A!$C709</f>
        <v>JE</v>
      </c>
      <c r="R1139" t="e">
        <f>VLOOKUP(C1139,Adultes!$C$2:$P$806,14,FALSE)</f>
        <v>#N/A</v>
      </c>
    </row>
    <row r="1140" spans="1:18" x14ac:dyDescent="0.25">
      <c r="A1140" s="82">
        <v>1533</v>
      </c>
      <c r="B1140">
        <v>2393</v>
      </c>
      <c r="C1140" t="str">
        <f>[7]A!$D880</f>
        <v>SERANT THIBAUD</v>
      </c>
      <c r="D1140" t="str">
        <f>[7]A!$F880</f>
        <v>UNION VELOCIPEDIQUE FOURMISIENNE</v>
      </c>
      <c r="E1140" t="str">
        <f>[7]A!$J880</f>
        <v>05999026799</v>
      </c>
      <c r="F1140" s="50" t="s">
        <v>363</v>
      </c>
      <c r="G1140" t="str">
        <f>VLOOKUP(C1140,[7]A!$D$2:$H$1235,5,FALSE)</f>
        <v>Jeune Masculin 13/14 ans</v>
      </c>
      <c r="N1140" s="14">
        <f>VLOOKUP(C1140,Bilan!$B$4:$D$1469,3,FALSE)</f>
        <v>2393</v>
      </c>
      <c r="O1140" s="14">
        <f t="shared" si="78"/>
        <v>1533</v>
      </c>
      <c r="P1140" s="50" t="e">
        <f>VLOOKUP(C1140,Adultes!$C$2:$O$806,13,FALSE)</f>
        <v>#N/A</v>
      </c>
      <c r="Q1140" s="14" t="str">
        <f>[7]A!$C880</f>
        <v>JE</v>
      </c>
      <c r="R1140" t="e">
        <f>VLOOKUP(C1140,Adultes!$C$2:$P$806,14,FALSE)</f>
        <v>#N/A</v>
      </c>
    </row>
    <row r="1141" spans="1:18" x14ac:dyDescent="0.25">
      <c r="A1141" s="82">
        <v>1534</v>
      </c>
      <c r="B1141">
        <v>7123</v>
      </c>
      <c r="C1141" t="str">
        <f>[7]A!$D894</f>
        <v>SOUFFLET BENJAMIN</v>
      </c>
      <c r="D1141" t="str">
        <f>[7]A!$F894</f>
        <v>VELO CLUB BAVAISIEN</v>
      </c>
      <c r="E1141" t="str">
        <f>[7]A!$J894</f>
        <v>05999127607</v>
      </c>
      <c r="F1141" s="50" t="s">
        <v>363</v>
      </c>
      <c r="G1141" t="str">
        <f>VLOOKUP(C1141,[7]A!$D$2:$H$1235,5,FALSE)</f>
        <v>Jeune Masculin 13/14 ans</v>
      </c>
      <c r="N1141" s="14">
        <f>VLOOKUP(C1141,Bilan!$B$4:$D$1469,3,FALSE)</f>
        <v>7123</v>
      </c>
      <c r="O1141" s="14">
        <f t="shared" si="78"/>
        <v>1534</v>
      </c>
      <c r="P1141" s="50" t="e">
        <f>VLOOKUP(C1141,Adultes!$C$2:$O$806,13,FALSE)</f>
        <v>#N/A</v>
      </c>
      <c r="Q1141" s="14" t="str">
        <f>[7]A!$C894</f>
        <v>JE</v>
      </c>
      <c r="R1141" t="e">
        <f>VLOOKUP(C1141,Adultes!$C$2:$P$806,14,FALSE)</f>
        <v>#N/A</v>
      </c>
    </row>
    <row r="1142" spans="1:18" x14ac:dyDescent="0.25">
      <c r="A1142" s="82">
        <v>1535</v>
      </c>
      <c r="B1142">
        <v>2381</v>
      </c>
      <c r="C1142" t="str">
        <f>[7]A!$D939</f>
        <v>VAN FRIEL MAXIME</v>
      </c>
      <c r="D1142" t="str">
        <f>[7]A!$F939</f>
        <v>SAULZOIR MONTRECOURT CYCLING CLUB</v>
      </c>
      <c r="E1142" t="str">
        <f>[7]A!$J939</f>
        <v>05999083382</v>
      </c>
      <c r="F1142" s="50" t="s">
        <v>363</v>
      </c>
      <c r="G1142" t="str">
        <f>VLOOKUP(C1142,[7]A!$D$2:$H$1235,5,FALSE)</f>
        <v>Jeune Masculin 13/14 ans</v>
      </c>
      <c r="N1142" s="14">
        <f>VLOOKUP(C1142,Bilan!$B$4:$D$1469,3,FALSE)</f>
        <v>2381</v>
      </c>
      <c r="O1142" s="14">
        <f t="shared" si="78"/>
        <v>1535</v>
      </c>
      <c r="P1142" s="50" t="e">
        <f>VLOOKUP(C1142,Adultes!$C$2:$O$806,13,FALSE)</f>
        <v>#N/A</v>
      </c>
      <c r="Q1142" s="14" t="str">
        <f>[7]A!$C939</f>
        <v>JE</v>
      </c>
      <c r="R1142" t="e">
        <f>VLOOKUP(C1142,Adultes!$C$2:$P$806,14,FALSE)</f>
        <v>#N/A</v>
      </c>
    </row>
    <row r="1143" spans="1:18" x14ac:dyDescent="0.25">
      <c r="A1143" s="82">
        <v>1536</v>
      </c>
      <c r="B1143">
        <v>7083</v>
      </c>
      <c r="C1143" t="str">
        <f>[7]A!$D1038</f>
        <v>COLLAINTIER LOUIS</v>
      </c>
      <c r="D1143" t="str">
        <f>[7]A!$F1038</f>
        <v>HENIN ETOILE CYCLISTE HENINOISE</v>
      </c>
      <c r="E1143" t="str">
        <f>[7]A!$J1038</f>
        <v>06297091538</v>
      </c>
      <c r="F1143" s="50" t="s">
        <v>363</v>
      </c>
      <c r="G1143" t="str">
        <f>VLOOKUP(C1143,[7]A!$D$2:$H$1235,5,FALSE)</f>
        <v>Jeune Masculin 13/14 ans</v>
      </c>
      <c r="N1143" s="14">
        <f>VLOOKUP(C1143,Bilan!$B$4:$D$1469,3,FALSE)</f>
        <v>5108</v>
      </c>
      <c r="O1143" s="14">
        <f t="shared" ref="O1143:O1151" si="79">A1143</f>
        <v>1536</v>
      </c>
      <c r="P1143" s="50" t="e">
        <f>VLOOKUP(C1143,Adultes!$C$2:$O$806,13,FALSE)</f>
        <v>#N/A</v>
      </c>
      <c r="Q1143" s="14" t="str">
        <f>[7]A!$C1038</f>
        <v>JE</v>
      </c>
      <c r="R1143" t="e">
        <f>VLOOKUP(C1143,Adultes!$C$2:$P$806,14,FALSE)</f>
        <v>#N/A</v>
      </c>
    </row>
    <row r="1144" spans="1:18" x14ac:dyDescent="0.25">
      <c r="A1144" s="82">
        <v>1537</v>
      </c>
      <c r="B1144">
        <v>2528</v>
      </c>
      <c r="C1144" t="str">
        <f>[7]A!$D501</f>
        <v>GUYOT CLEMENT</v>
      </c>
      <c r="D1144" t="str">
        <f>[7]A!$F501</f>
        <v>VELO CLUB UNION HALLUIN</v>
      </c>
      <c r="E1144" t="str">
        <f>[7]A!$J501</f>
        <v>05999126318</v>
      </c>
      <c r="F1144" s="50" t="s">
        <v>363</v>
      </c>
      <c r="G1144" t="str">
        <f>VLOOKUP(C1144,[7]A!$D$2:$H$1235,5,FALSE)</f>
        <v>Jeune Masculin 13/14 ans</v>
      </c>
      <c r="N1144" s="14">
        <f>VLOOKUP(C1144,Bilan!$B$4:$D$1469,3,FALSE)</f>
        <v>2528</v>
      </c>
      <c r="O1144" s="14">
        <f t="shared" si="79"/>
        <v>1537</v>
      </c>
      <c r="P1144" s="50" t="e">
        <f>VLOOKUP(C1144,Adultes!$C$2:$O$806,13,FALSE)</f>
        <v>#N/A</v>
      </c>
      <c r="Q1144" s="14" t="str">
        <f>[7]A!$C501</f>
        <v>JE</v>
      </c>
      <c r="R1144" t="e">
        <f>VLOOKUP(C1144,Adultes!$C$2:$P$806,14,FALSE)</f>
        <v>#N/A</v>
      </c>
    </row>
    <row r="1145" spans="1:18" x14ac:dyDescent="0.25">
      <c r="A1145" s="82">
        <v>1538</v>
      </c>
      <c r="B1145">
        <v>7090</v>
      </c>
      <c r="C1145" t="str">
        <f>[7]A!$D366</f>
        <v>DRUART THIBAUT</v>
      </c>
      <c r="D1145" t="str">
        <f>[7]A!$F366</f>
        <v>VELO CLUB BAVAISIEN</v>
      </c>
      <c r="E1145" t="str">
        <f>[7]A!$J366</f>
        <v>05999109242</v>
      </c>
      <c r="F1145" s="50" t="s">
        <v>363</v>
      </c>
      <c r="G1145" t="str">
        <f>VLOOKUP(C1145,[7]A!$D$2:$H$1235,5,FALSE)</f>
        <v>Jeune Masculin 13/14 ans</v>
      </c>
      <c r="N1145" s="14">
        <f>VLOOKUP(C1145,Bilan!$B$4:$D$1469,3,FALSE)</f>
        <v>7090</v>
      </c>
      <c r="O1145" s="14">
        <f t="shared" si="79"/>
        <v>1538</v>
      </c>
      <c r="P1145" s="50" t="e">
        <f>VLOOKUP(C1145,Adultes!$C$2:$O$806,13,FALSE)</f>
        <v>#N/A</v>
      </c>
      <c r="Q1145" s="14" t="str">
        <f>[7]A!$C366</f>
        <v>JE</v>
      </c>
      <c r="R1145" t="e">
        <f>VLOOKUP(C1145,Adultes!$C$2:$P$806,14,FALSE)</f>
        <v>#N/A</v>
      </c>
    </row>
    <row r="1146" spans="1:18" x14ac:dyDescent="0.25">
      <c r="A1146" s="82">
        <v>1539</v>
      </c>
      <c r="B1146">
        <v>7109</v>
      </c>
      <c r="C1146" t="str">
        <f>[7]A!$D750</f>
        <v>MOUFTIER LOUKA</v>
      </c>
      <c r="D1146" t="str">
        <f>[7]A!$F750</f>
        <v>VELO CLUB BAVAISIEN</v>
      </c>
      <c r="E1146" t="str">
        <f>[7]A!$J750</f>
        <v>05999127593</v>
      </c>
      <c r="F1146" s="50" t="s">
        <v>363</v>
      </c>
      <c r="G1146" t="str">
        <f>VLOOKUP(C1146,[7]A!$D$2:$H$1235,5,FALSE)</f>
        <v>Jeune Masculin 13/14 ans</v>
      </c>
      <c r="N1146" s="14">
        <f>VLOOKUP(C1146,Bilan!$B$4:$D$1469,3,FALSE)</f>
        <v>7109</v>
      </c>
      <c r="O1146" s="14">
        <f t="shared" si="79"/>
        <v>1539</v>
      </c>
      <c r="P1146" s="50" t="e">
        <f>VLOOKUP(C1146,Adultes!$C$2:$O$806,13,FALSE)</f>
        <v>#N/A</v>
      </c>
      <c r="Q1146" s="14" t="str">
        <f>[7]A!$C750</f>
        <v>JE</v>
      </c>
      <c r="R1146" t="e">
        <f>VLOOKUP(C1146,Adultes!$C$2:$P$806,14,FALSE)</f>
        <v>#N/A</v>
      </c>
    </row>
    <row r="1147" spans="1:18" x14ac:dyDescent="0.25">
      <c r="A1147" s="82">
        <v>1540</v>
      </c>
      <c r="B1147">
        <v>4459</v>
      </c>
      <c r="C1147" t="str">
        <f>[7]A!$D149</f>
        <v>CARDINAL NATHAN</v>
      </c>
      <c r="D1147" t="str">
        <f>[7]A!$F149</f>
        <v>HAVELUY CYCLO CLUB</v>
      </c>
      <c r="E1147" t="str">
        <f>[7]A!$J149</f>
        <v>05999127626</v>
      </c>
      <c r="F1147" s="50" t="s">
        <v>363</v>
      </c>
      <c r="G1147" t="str">
        <f>VLOOKUP(C1147,[7]A!$D$2:$H$1235,5,FALSE)</f>
        <v>Jeune Masculin 13/14 ans</v>
      </c>
      <c r="N1147" s="14">
        <f>VLOOKUP(C1147,Bilan!$B$4:$D$1469,3,FALSE)</f>
        <v>4459</v>
      </c>
      <c r="O1147" s="14">
        <f t="shared" si="79"/>
        <v>1540</v>
      </c>
      <c r="P1147" s="50" t="e">
        <f>VLOOKUP(C1147,Adultes!$C$2:$O$806,13,FALSE)</f>
        <v>#N/A</v>
      </c>
      <c r="Q1147" s="14" t="str">
        <f>[7]A!$C149</f>
        <v>JE</v>
      </c>
      <c r="R1147" t="e">
        <f>VLOOKUP(C1147,Adultes!$C$2:$P$806,14,FALSE)</f>
        <v>#N/A</v>
      </c>
    </row>
    <row r="1148" spans="1:18" x14ac:dyDescent="0.25">
      <c r="A1148" s="82">
        <v>1541</v>
      </c>
      <c r="B1148">
        <v>2578</v>
      </c>
      <c r="C1148" t="str">
        <f>[7]A!$D448</f>
        <v>FRUCHART ANTOINE</v>
      </c>
      <c r="D1148" t="str">
        <f>[7]A!$F448</f>
        <v>GAZ ELEC CLUB DE DOUAI</v>
      </c>
      <c r="E1148" t="str">
        <f>[7]A!$J448</f>
        <v>05999126972</v>
      </c>
      <c r="F1148" s="50" t="s">
        <v>363</v>
      </c>
      <c r="G1148" t="str">
        <f>VLOOKUP(C1148,[7]A!$D$2:$H$1235,5,FALSE)</f>
        <v>Jeune Masculin 13/14 ans</v>
      </c>
      <c r="N1148" s="14">
        <f>VLOOKUP(C1148,Bilan!$B$4:$D$1469,3,FALSE)</f>
        <v>2578</v>
      </c>
      <c r="O1148" s="14">
        <f t="shared" si="79"/>
        <v>1541</v>
      </c>
      <c r="P1148" s="50" t="e">
        <f>VLOOKUP(C1148,Adultes!$C$2:$O$806,13,FALSE)</f>
        <v>#N/A</v>
      </c>
      <c r="Q1148" s="14" t="str">
        <f>[7]A!$C448</f>
        <v>JE</v>
      </c>
      <c r="R1148" t="e">
        <f>VLOOKUP(C1148,Adultes!$C$2:$P$806,14,FALSE)</f>
        <v>#N/A</v>
      </c>
    </row>
    <row r="1149" spans="1:18" x14ac:dyDescent="0.25">
      <c r="A1149" s="82">
        <v>1542</v>
      </c>
      <c r="B1149">
        <v>2514</v>
      </c>
      <c r="C1149" t="str">
        <f>[7]A!$D515</f>
        <v>HELBICQ ALEXIS</v>
      </c>
      <c r="D1149" t="str">
        <f>[7]A!$F515</f>
        <v>GAZ ELEC CLUB DE DOUAI</v>
      </c>
      <c r="E1149" t="str">
        <f>[7]A!$J515</f>
        <v>05999036225</v>
      </c>
      <c r="F1149" s="50" t="s">
        <v>363</v>
      </c>
      <c r="G1149" t="str">
        <f>VLOOKUP(C1149,[7]A!$D$2:$H$1235,5,FALSE)</f>
        <v>Jeune Masculin 13/14 ans</v>
      </c>
      <c r="N1149" s="14">
        <f>VLOOKUP(C1149,Bilan!$B$4:$D$1469,3,FALSE)</f>
        <v>2514</v>
      </c>
      <c r="O1149" s="14">
        <f t="shared" si="79"/>
        <v>1542</v>
      </c>
      <c r="P1149" s="50" t="e">
        <f>VLOOKUP(C1149,Adultes!$C$2:$O$806,13,FALSE)</f>
        <v>#N/A</v>
      </c>
      <c r="Q1149" s="14" t="str">
        <f>[7]A!$C515</f>
        <v>JE</v>
      </c>
      <c r="R1149" t="e">
        <f>VLOOKUP(C1149,Adultes!$C$2:$P$806,14,FALSE)</f>
        <v>#N/A</v>
      </c>
    </row>
    <row r="1150" spans="1:18" x14ac:dyDescent="0.25">
      <c r="A1150" s="82">
        <v>1543</v>
      </c>
      <c r="B1150">
        <v>7031</v>
      </c>
      <c r="C1150" t="str">
        <f>[7]A!$D745</f>
        <v>MORIEUX LOUIS</v>
      </c>
      <c r="D1150" t="str">
        <f>[7]A!$F745</f>
        <v>CYCLO CLUB BERGUES</v>
      </c>
      <c r="E1150" t="str">
        <f>[7]A!$J745</f>
        <v>05999125347</v>
      </c>
      <c r="F1150" s="50" t="s">
        <v>363</v>
      </c>
      <c r="G1150" t="str">
        <f>VLOOKUP(C1150,[7]A!$D$2:$H$1235,5,FALSE)</f>
        <v>Jeune Masculin 13/14 ans</v>
      </c>
      <c r="N1150" s="14">
        <f>VLOOKUP(C1150,Bilan!$B$4:$D$1469,3,FALSE)</f>
        <v>7031</v>
      </c>
      <c r="O1150" s="14">
        <f t="shared" si="79"/>
        <v>1543</v>
      </c>
      <c r="P1150" s="50" t="e">
        <f>VLOOKUP(C1150,Adultes!$C$2:$O$806,13,FALSE)</f>
        <v>#N/A</v>
      </c>
      <c r="Q1150" s="14" t="str">
        <f>[7]A!$C745</f>
        <v>JE</v>
      </c>
      <c r="R1150" t="e">
        <f>VLOOKUP(C1150,Adultes!$C$2:$P$806,14,FALSE)</f>
        <v>#N/A</v>
      </c>
    </row>
    <row r="1151" spans="1:18" x14ac:dyDescent="0.25">
      <c r="A1151" s="82">
        <v>1544</v>
      </c>
      <c r="B1151">
        <v>4412</v>
      </c>
      <c r="C1151" t="str">
        <f>[7]A!$D1134</f>
        <v>SART NOÉMIE</v>
      </c>
      <c r="D1151" t="str">
        <f>[7]A!$F1134</f>
        <v>LOOS EN GOHELLE VELO CLUB LOOSSOIS</v>
      </c>
      <c r="E1151" t="str">
        <f>[7]A!$J1134</f>
        <v>06297094398</v>
      </c>
      <c r="F1151" s="50" t="s">
        <v>363</v>
      </c>
      <c r="G1151" t="str">
        <f>VLOOKUP(C1151,[7]A!$D$2:$H$1235,5,FALSE)</f>
        <v>Jeune Féminin 13/14 ans</v>
      </c>
      <c r="N1151" s="14">
        <f>VLOOKUP(C1151,Bilan!$B$4:$D$1469,3,FALSE)</f>
        <v>4412</v>
      </c>
      <c r="O1151" s="14">
        <f t="shared" si="79"/>
        <v>1544</v>
      </c>
      <c r="P1151" s="50" t="e">
        <f>VLOOKUP(C1151,Adultes!$C$2:$O$806,13,FALSE)</f>
        <v>#N/A</v>
      </c>
      <c r="Q1151" s="14" t="str">
        <f>[7]A!$C1134</f>
        <v>JE</v>
      </c>
      <c r="R1151" t="e">
        <f>VLOOKUP(C1151,Adultes!$C$2:$P$806,14,FALSE)</f>
        <v>#N/A</v>
      </c>
    </row>
    <row r="1152" spans="1:18" x14ac:dyDescent="0.25">
      <c r="A1152" s="82">
        <v>1545</v>
      </c>
      <c r="B1152">
        <v>7094</v>
      </c>
      <c r="C1152" t="str">
        <f>[7]A!$D710</f>
        <v>MATHIEU ELIAN</v>
      </c>
      <c r="D1152" t="str">
        <f>[7]A!$F710</f>
        <v>VELO CLUB BAVAISIEN</v>
      </c>
      <c r="E1152" t="str">
        <f>[7]A!$J710</f>
        <v>05999127594</v>
      </c>
      <c r="F1152" s="50" t="s">
        <v>363</v>
      </c>
      <c r="G1152" t="str">
        <f>VLOOKUP(C1152,[7]A!$D$2:$H$1235,5,FALSE)</f>
        <v>Jeune Masculin 13/14 ans</v>
      </c>
      <c r="N1152" s="14">
        <f>VLOOKUP(C1152,Bilan!$B$4:$D$1469,3,FALSE)</f>
        <v>7094</v>
      </c>
      <c r="O1152" s="14">
        <f t="shared" ref="O1152:O1157" si="80">A1152</f>
        <v>1545</v>
      </c>
      <c r="P1152" s="50" t="e">
        <f>VLOOKUP(C1152,Adultes!$C$2:$O$806,13,FALSE)</f>
        <v>#N/A</v>
      </c>
      <c r="Q1152" s="14" t="str">
        <f>[7]A!$C710</f>
        <v>JE</v>
      </c>
      <c r="R1152" t="e">
        <f>VLOOKUP(C1152,Adultes!$C$2:$P$806,14,FALSE)</f>
        <v>#N/A</v>
      </c>
    </row>
    <row r="1153" spans="1:18" x14ac:dyDescent="0.25">
      <c r="A1153" s="106">
        <v>1546</v>
      </c>
      <c r="B1153">
        <v>2323</v>
      </c>
      <c r="C1153" t="str">
        <f>[7]A!$D1111</f>
        <v>MARTIN JUSTINE</v>
      </c>
      <c r="D1153" t="str">
        <f>[7]A!$F1111</f>
        <v>MANQUEVILLE LILLERS CLUB CYCLISTE</v>
      </c>
      <c r="E1153" t="str">
        <f>[7]A!$J1111</f>
        <v>06297083853</v>
      </c>
      <c r="F1153" s="50" t="s">
        <v>363</v>
      </c>
      <c r="G1153" t="str">
        <f>VLOOKUP(C1153,[7]A!$D$2:$H$1235,5,FALSE)</f>
        <v>Jeune Féminin 13/14 ans</v>
      </c>
      <c r="N1153" s="14">
        <f>VLOOKUP(C1153,Bilan!$B$4:$D$1469,3,FALSE)</f>
        <v>2323</v>
      </c>
      <c r="O1153" s="14">
        <f t="shared" si="80"/>
        <v>1546</v>
      </c>
      <c r="P1153" s="50" t="e">
        <f>VLOOKUP(C1153,Adultes!$C$2:$O$806,13,FALSE)</f>
        <v>#N/A</v>
      </c>
      <c r="Q1153" s="14" t="str">
        <f>[7]A!$C1111</f>
        <v>JE</v>
      </c>
      <c r="R1153" t="e">
        <f>VLOOKUP(C1153,Adultes!$C$2:$P$806,14,FALSE)</f>
        <v>#N/A</v>
      </c>
    </row>
    <row r="1154" spans="1:18" x14ac:dyDescent="0.25">
      <c r="A1154" s="106">
        <v>1547</v>
      </c>
      <c r="B1154">
        <v>2555</v>
      </c>
      <c r="C1154" t="str">
        <f>[7]A!$D837</f>
        <v>RICO ELODIE</v>
      </c>
      <c r="D1154" t="str">
        <f>[7]A!$F837</f>
        <v>VELO CLUB UNION HALLUIN</v>
      </c>
      <c r="E1154" t="str">
        <f>[7]A!$J837</f>
        <v>05999097729</v>
      </c>
      <c r="F1154" s="50" t="s">
        <v>363</v>
      </c>
      <c r="G1154" t="str">
        <f>VLOOKUP(C1154,[7]A!$D$2:$H$1235,5,FALSE)</f>
        <v>Jeune Féminin 13/14 ans</v>
      </c>
      <c r="N1154" s="14">
        <f>VLOOKUP(C1154,Bilan!$B$4:$D$1469,3,FALSE)</f>
        <v>2555</v>
      </c>
      <c r="O1154" s="14">
        <f t="shared" si="80"/>
        <v>1547</v>
      </c>
      <c r="P1154" s="50" t="e">
        <f>VLOOKUP(C1154,Adultes!$C$2:$O$806,13,FALSE)</f>
        <v>#N/A</v>
      </c>
      <c r="Q1154" s="14" t="str">
        <f>[7]A!$C837</f>
        <v>JE</v>
      </c>
      <c r="R1154" t="e">
        <f>VLOOKUP(C1154,Adultes!$C$2:$P$806,14,FALSE)</f>
        <v>#N/A</v>
      </c>
    </row>
    <row r="1155" spans="1:18" x14ac:dyDescent="0.25">
      <c r="A1155" s="106">
        <v>1548</v>
      </c>
      <c r="B1155">
        <v>4418</v>
      </c>
      <c r="C1155" t="str">
        <f>[7]A!$D425</f>
        <v>FLOUR ENZO</v>
      </c>
      <c r="D1155" t="str">
        <f>[7]A!$F425</f>
        <v>ETOILE CYCLISTE TOURCOING</v>
      </c>
      <c r="E1155" t="str">
        <f>[7]A!$J425</f>
        <v>05999124120</v>
      </c>
      <c r="F1155" s="50" t="s">
        <v>363</v>
      </c>
      <c r="G1155" t="str">
        <f>VLOOKUP(C1155,[7]A!$D$2:$H$1235,5,FALSE)</f>
        <v>Jeune Masculin 13/14 ans</v>
      </c>
      <c r="N1155" s="14">
        <f>VLOOKUP(C1155,Bilan!$B$4:$D$1469,3,FALSE)</f>
        <v>4418</v>
      </c>
      <c r="O1155" s="14">
        <f t="shared" si="80"/>
        <v>1548</v>
      </c>
      <c r="P1155" s="50" t="e">
        <f>VLOOKUP(C1155,Adultes!$C$2:$O$806,13,FALSE)</f>
        <v>#N/A</v>
      </c>
      <c r="Q1155" s="14" t="str">
        <f>[7]A!$C425</f>
        <v>JE</v>
      </c>
      <c r="R1155" t="e">
        <f>VLOOKUP(C1155,Adultes!$C$2:$P$806,14,FALSE)</f>
        <v>#N/A</v>
      </c>
    </row>
    <row r="1156" spans="1:18" x14ac:dyDescent="0.25">
      <c r="A1156" s="106">
        <v>1549</v>
      </c>
      <c r="B1156">
        <v>2598</v>
      </c>
      <c r="C1156" t="str">
        <f>[7]A!$D537</f>
        <v>HUBERT NOAH</v>
      </c>
      <c r="D1156" t="str">
        <f>[7]A!$F537</f>
        <v>GAZ ELEC CLUB DE DOUAI</v>
      </c>
      <c r="E1156" t="str">
        <f>[7]A!$J537</f>
        <v>05999025996</v>
      </c>
      <c r="F1156" s="50" t="s">
        <v>363</v>
      </c>
      <c r="G1156" t="str">
        <f>VLOOKUP(C1156,[7]A!$D$2:$H$1235,5,FALSE)</f>
        <v>Jeune Masculin 13/14 ans</v>
      </c>
      <c r="N1156" s="14">
        <f>VLOOKUP(C1156,Bilan!$B$4:$D$1469,3,FALSE)</f>
        <v>2598</v>
      </c>
      <c r="O1156" s="14">
        <f t="shared" si="80"/>
        <v>1549</v>
      </c>
      <c r="P1156" s="50" t="e">
        <f>VLOOKUP(C1156,Adultes!$C$2:$O$806,13,FALSE)</f>
        <v>#N/A</v>
      </c>
      <c r="Q1156" s="14" t="str">
        <f>[7]A!$C537</f>
        <v>JE</v>
      </c>
      <c r="R1156" t="e">
        <f>VLOOKUP(C1156,Adultes!$C$2:$P$806,14,FALSE)</f>
        <v>#N/A</v>
      </c>
    </row>
    <row r="1157" spans="1:18" x14ac:dyDescent="0.25">
      <c r="A1157" s="82">
        <v>1560</v>
      </c>
      <c r="B1157">
        <v>2484</v>
      </c>
      <c r="C1157" t="s">
        <v>3513</v>
      </c>
      <c r="D1157" t="s">
        <v>2976</v>
      </c>
      <c r="E1157" t="s">
        <v>3514</v>
      </c>
      <c r="F1157" s="50" t="s">
        <v>363</v>
      </c>
      <c r="G1157" t="s">
        <v>1044</v>
      </c>
      <c r="N1157" s="14">
        <f>VLOOKUP(C1157,Bilan!$B$4:$D$1469,3,FALSE)</f>
        <v>2484</v>
      </c>
      <c r="O1157" s="14">
        <f t="shared" si="80"/>
        <v>1560</v>
      </c>
    </row>
    <row r="1158" spans="1:18" x14ac:dyDescent="0.25">
      <c r="A1158" s="106">
        <v>1561</v>
      </c>
      <c r="B1158">
        <v>2485</v>
      </c>
      <c r="C1158" t="s">
        <v>3539</v>
      </c>
      <c r="D1158" t="s">
        <v>2976</v>
      </c>
      <c r="E1158" t="s">
        <v>3542</v>
      </c>
      <c r="F1158" s="50" t="s">
        <v>363</v>
      </c>
      <c r="G1158" t="s">
        <v>1044</v>
      </c>
      <c r="N1158" s="14">
        <f>VLOOKUP(C1158,Bilan!$B$4:$D$1469,3,FALSE)</f>
        <v>2485</v>
      </c>
      <c r="O1158" s="14">
        <f t="shared" ref="O1158:O1180" si="81">A1158</f>
        <v>1561</v>
      </c>
    </row>
    <row r="1159" spans="1:18" x14ac:dyDescent="0.25">
      <c r="A1159" s="89">
        <v>1550</v>
      </c>
      <c r="B1159">
        <v>4406</v>
      </c>
      <c r="C1159" t="str">
        <f>[7]A!$D144</f>
        <v>CANU ERWAN</v>
      </c>
      <c r="D1159" t="str">
        <f>[7]A!$F144</f>
        <v>ETOILE CYCLISTE TOURCOING</v>
      </c>
      <c r="E1159" t="str">
        <f>[7]A!$J144</f>
        <v>05999111467</v>
      </c>
      <c r="F1159" s="50" t="s">
        <v>363</v>
      </c>
      <c r="G1159" t="str">
        <f>VLOOKUP(C1159,[7]A!$D$2:$H$1235,5,FALSE)</f>
        <v>Jeune Masculin 13/14 ans</v>
      </c>
      <c r="N1159" s="14">
        <f>VLOOKUP(C1159,Bilan!$B$4:$D$1469,3,FALSE)</f>
        <v>4406</v>
      </c>
      <c r="O1159" s="14">
        <f t="shared" si="81"/>
        <v>1550</v>
      </c>
      <c r="P1159" s="50" t="e">
        <f>VLOOKUP(C1159,Adultes!$C$2:$O$806,13,FALSE)</f>
        <v>#N/A</v>
      </c>
      <c r="Q1159" s="14" t="str">
        <f>[7]A!$C144</f>
        <v>JE</v>
      </c>
      <c r="R1159" t="e">
        <f>VLOOKUP(C1159,Adultes!$C$2:$P$806,14,FALSE)</f>
        <v>#N/A</v>
      </c>
    </row>
    <row r="1160" spans="1:18" x14ac:dyDescent="0.25">
      <c r="A1160" s="110">
        <v>1551</v>
      </c>
      <c r="B1160">
        <v>3148</v>
      </c>
      <c r="C1160" t="str">
        <f>[7]A!$D1208</f>
        <v>LANSIAU LEA</v>
      </c>
      <c r="D1160" t="str">
        <f>[7]A!$F1208</f>
        <v>HENIN ETOILE CYCLISTE HENINOISE</v>
      </c>
      <c r="E1160" t="str">
        <f>[7]A!$J1208</f>
        <v>06297068003</v>
      </c>
      <c r="F1160" s="50" t="s">
        <v>363</v>
      </c>
      <c r="G1160" t="str">
        <f>VLOOKUP(C1160,[7]A!$D$2:$H$1235,5,FALSE)</f>
        <v>Jeune Féminin 13/14 ans</v>
      </c>
      <c r="N1160" s="14">
        <f>VLOOKUP(C1160,Bilan!$B$4:$D$1469,3,FALSE)</f>
        <v>3148</v>
      </c>
      <c r="O1160" s="14">
        <f t="shared" si="81"/>
        <v>1551</v>
      </c>
      <c r="P1160" s="50" t="e">
        <f>VLOOKUP(C1160,Adultes!$C$2:$O$806,13,FALSE)</f>
        <v>#N/A</v>
      </c>
      <c r="Q1160" s="14">
        <f>[7]A!$C1247</f>
        <v>0</v>
      </c>
      <c r="R1160" t="e">
        <f>VLOOKUP(C1160,Adultes!$C$2:$P$806,14,FALSE)</f>
        <v>#N/A</v>
      </c>
    </row>
    <row r="1161" spans="1:18" x14ac:dyDescent="0.25">
      <c r="A1161" s="106">
        <v>1527</v>
      </c>
      <c r="B1161">
        <v>144465</v>
      </c>
      <c r="C1161" t="s">
        <v>1379</v>
      </c>
      <c r="D1161" t="s">
        <v>1019</v>
      </c>
      <c r="E1161">
        <v>5999024178</v>
      </c>
      <c r="F1161" s="50" t="s">
        <v>363</v>
      </c>
      <c r="G1161" t="e">
        <f>VLOOKUP(C1161,[7]A!$D$2:$H$1235,5,FALSE)</f>
        <v>#N/A</v>
      </c>
      <c r="N1161" s="14">
        <f>VLOOKUP(C1161,Bilan!$B$4:$D$1469,3,FALSE)</f>
        <v>7044</v>
      </c>
      <c r="O1161" s="14">
        <f t="shared" si="81"/>
        <v>1527</v>
      </c>
      <c r="P1161" s="50">
        <f>VLOOKUP(C1161,Adultes!$C$2:$O$806,13,FALSE)</f>
        <v>1527</v>
      </c>
    </row>
    <row r="1162" spans="1:18" x14ac:dyDescent="0.25">
      <c r="B1162">
        <v>2334</v>
      </c>
      <c r="C1162" t="str">
        <f>[7]A!$D1132</f>
        <v>ROYER BAPTISTE</v>
      </c>
      <c r="D1162" t="str">
        <f>[7]A!$F1132</f>
        <v>MANQUEVILLE LILLERS CLUB CYCLISTE</v>
      </c>
      <c r="E1162" t="str">
        <f>[7]A!$J1132</f>
        <v>06297094444</v>
      </c>
      <c r="F1162" s="50" t="s">
        <v>363</v>
      </c>
      <c r="G1162" t="str">
        <f>VLOOKUP(C1162,[7]A!$D$2:$H$1235,5,FALSE)</f>
        <v>Jeune Masculin 13/14 ans</v>
      </c>
      <c r="N1162" s="14">
        <f>VLOOKUP(C1162,Bilan!$B$4:$D$1469,3,FALSE)</f>
        <v>2334</v>
      </c>
      <c r="O1162" s="14">
        <f t="shared" si="81"/>
        <v>0</v>
      </c>
      <c r="P1162" s="50" t="e">
        <f>VLOOKUP(C1162,Adultes!$C$2:$O$806,13,FALSE)</f>
        <v>#N/A</v>
      </c>
      <c r="Q1162" s="14" t="str">
        <f>[7]A!$C1132</f>
        <v>JE</v>
      </c>
      <c r="R1162" t="e">
        <f>VLOOKUP(C1162,Adultes!$C$2:$P$806,14,FALSE)</f>
        <v>#N/A</v>
      </c>
    </row>
    <row r="1163" spans="1:18" x14ac:dyDescent="0.25">
      <c r="B1163">
        <v>2356</v>
      </c>
      <c r="C1163" t="str">
        <f>[7]A!$D967</f>
        <v>VANDEWALLE NICOLAS</v>
      </c>
      <c r="D1163" t="str">
        <f>[7]A!$F967</f>
        <v>UNION SPORTIVE SAINT ANDRE</v>
      </c>
      <c r="E1163" t="str">
        <f>[7]A!$J967</f>
        <v>05999124189</v>
      </c>
      <c r="F1163" s="50" t="s">
        <v>363</v>
      </c>
      <c r="G1163" t="str">
        <f>VLOOKUP(C1163,[7]A!$D$2:$H$1235,5,FALSE)</f>
        <v>Jeune Masculin 13/14 ans</v>
      </c>
      <c r="N1163" s="14">
        <f>VLOOKUP(C1163,Bilan!$B$4:$D$1469,3,FALSE)</f>
        <v>2356</v>
      </c>
      <c r="O1163" s="14">
        <f t="shared" si="81"/>
        <v>0</v>
      </c>
      <c r="P1163" s="50" t="e">
        <f>VLOOKUP(C1163,Adultes!$C$2:$O$806,13,FALSE)</f>
        <v>#N/A</v>
      </c>
      <c r="Q1163" s="14" t="str">
        <f>[7]A!$C967</f>
        <v>JE</v>
      </c>
      <c r="R1163" t="e">
        <f>VLOOKUP(C1163,Adultes!$C$2:$P$806,14,FALSE)</f>
        <v>#N/A</v>
      </c>
    </row>
    <row r="1164" spans="1:18" x14ac:dyDescent="0.25">
      <c r="B1164">
        <v>2382</v>
      </c>
      <c r="C1164" t="str">
        <f>[7]A!$D229</f>
        <v>D HEILLY ENZO</v>
      </c>
      <c r="D1164" t="str">
        <f>[7]A!$F229</f>
        <v>UNION SPORTIVE SAINT ANDRE</v>
      </c>
      <c r="E1164" t="str">
        <f>[7]A!$J229</f>
        <v>05999025990</v>
      </c>
      <c r="F1164" s="50" t="s">
        <v>363</v>
      </c>
      <c r="G1164" t="str">
        <f>VLOOKUP(C1164,[7]A!$D$2:$H$1235,5,FALSE)</f>
        <v>Jeune Masculin 13/14 ans</v>
      </c>
      <c r="N1164" s="14" t="str">
        <f>VLOOKUP(C1164,Bilan!$B$4:$D$1469,3,FALSE)</f>
        <v xml:space="preserve"> </v>
      </c>
      <c r="O1164" s="14">
        <f t="shared" si="81"/>
        <v>0</v>
      </c>
      <c r="P1164" s="50" t="e">
        <f>VLOOKUP(C1164,Adultes!$C$2:$O$806,13,FALSE)</f>
        <v>#N/A</v>
      </c>
      <c r="Q1164" s="14" t="str">
        <f>[7]A!$C229</f>
        <v>JE</v>
      </c>
      <c r="R1164" t="e">
        <f>VLOOKUP(C1164,Adultes!$C$2:$P$806,14,FALSE)</f>
        <v>#N/A</v>
      </c>
    </row>
    <row r="1165" spans="1:18" x14ac:dyDescent="0.25">
      <c r="B1165">
        <v>2603</v>
      </c>
      <c r="C1165" t="str">
        <f>[7]A!$D1006</f>
        <v>YALAOUI ZAKARIA</v>
      </c>
      <c r="D1165" t="str">
        <f>[7]A!$F1006</f>
        <v>UNION VELOCIPEDIQUE FOURMISIENNE</v>
      </c>
      <c r="E1165" t="str">
        <f>[7]A!$J1006</f>
        <v>05999029616</v>
      </c>
      <c r="F1165" s="50" t="s">
        <v>363</v>
      </c>
      <c r="G1165" t="str">
        <f>VLOOKUP(C1165,[7]A!$D$2:$H$1235,5,FALSE)</f>
        <v>Jeune Masculin 13/14 ans</v>
      </c>
      <c r="N1165" s="14" t="str">
        <f>VLOOKUP(C1165,Bilan!$B$4:$D$1469,3,FALSE)</f>
        <v xml:space="preserve">  </v>
      </c>
      <c r="O1165" s="14">
        <f t="shared" si="81"/>
        <v>0</v>
      </c>
      <c r="P1165" s="50" t="e">
        <f>VLOOKUP(C1165,Adultes!$C$2:$O$806,13,FALSE)</f>
        <v>#N/A</v>
      </c>
      <c r="Q1165" s="14" t="str">
        <f>[7]A!$C1006</f>
        <v>JE</v>
      </c>
      <c r="R1165" t="e">
        <f>VLOOKUP(C1165,Adultes!$C$2:$P$806,14,FALSE)</f>
        <v>#N/A</v>
      </c>
    </row>
    <row r="1166" spans="1:18" x14ac:dyDescent="0.25">
      <c r="B1166" t="s">
        <v>23</v>
      </c>
      <c r="C1166" t="str">
        <f>[7]A!$D275</f>
        <v>DELBECQ LOUIS</v>
      </c>
      <c r="D1166" t="str">
        <f>[7]A!$F275</f>
        <v>ETOILE CYCLISTE TOURCOING</v>
      </c>
      <c r="E1166" t="str">
        <f>[7]A!$J275</f>
        <v>05999093311</v>
      </c>
      <c r="F1166" s="50" t="s">
        <v>363</v>
      </c>
      <c r="G1166" t="str">
        <f>VLOOKUP(C1166,[7]A!$D$2:$H$1235,5,FALSE)</f>
        <v>Jeune Masculin 13/14 ans</v>
      </c>
      <c r="N1166" s="14" t="str">
        <f>VLOOKUP(C1166,Bilan!$B$4:$D$1469,3,FALSE)</f>
        <v xml:space="preserve"> </v>
      </c>
      <c r="O1166" s="14">
        <f t="shared" si="81"/>
        <v>0</v>
      </c>
      <c r="P1166" s="50" t="e">
        <f>VLOOKUP(C1166,Adultes!$C$2:$O$806,13,FALSE)</f>
        <v>#N/A</v>
      </c>
      <c r="Q1166" s="14" t="str">
        <f>[7]A!$C275</f>
        <v>JE</v>
      </c>
      <c r="R1166" t="e">
        <f>VLOOKUP(C1166,Adultes!$C$2:$P$806,14,FALSE)</f>
        <v>#N/A</v>
      </c>
    </row>
    <row r="1167" spans="1:18" x14ac:dyDescent="0.25">
      <c r="B1167">
        <v>4433</v>
      </c>
      <c r="C1167" t="str">
        <f>[7]A!$D1022</f>
        <v>BONIT AMAURY</v>
      </c>
      <c r="D1167" t="str">
        <f>[7]A!$F1022</f>
        <v>WINGLES PYRAMIDES PASSION VTT</v>
      </c>
      <c r="E1167" t="str">
        <f>[7]A!$J1022</f>
        <v>06297023924</v>
      </c>
      <c r="F1167" s="50" t="s">
        <v>363</v>
      </c>
      <c r="G1167" t="str">
        <f>VLOOKUP(C1167,[7]A!$D$2:$H$1235,5,FALSE)</f>
        <v>Jeune Masculin 13/14 ans</v>
      </c>
      <c r="N1167" s="14">
        <f>VLOOKUP(C1167,Bilan!$B$4:$D$1469,3,FALSE)</f>
        <v>4433</v>
      </c>
      <c r="O1167" s="14">
        <f t="shared" si="81"/>
        <v>0</v>
      </c>
      <c r="P1167" s="50" t="e">
        <f>VLOOKUP(C1167,Adultes!$C$2:$O$806,13,FALSE)</f>
        <v>#N/A</v>
      </c>
      <c r="Q1167" s="14" t="str">
        <f>[7]A!$C1022</f>
        <v>JE</v>
      </c>
      <c r="R1167" t="e">
        <f>VLOOKUP(C1167,Adultes!$C$2:$P$806,14,FALSE)</f>
        <v>#N/A</v>
      </c>
    </row>
    <row r="1168" spans="1:18" x14ac:dyDescent="0.25">
      <c r="B1168">
        <v>7105</v>
      </c>
      <c r="C1168" t="str">
        <f>[7]A!$D87</f>
        <v>BOSSU CLEMENCE</v>
      </c>
      <c r="D1168" t="str">
        <f>[7]A!$F87</f>
        <v>VELO CLUB DE L'ESCAUT ANZIN</v>
      </c>
      <c r="E1168" t="str">
        <f>[7]A!$J87</f>
        <v>05999125105</v>
      </c>
      <c r="F1168" s="50" t="s">
        <v>363</v>
      </c>
      <c r="G1168" t="str">
        <f>VLOOKUP(C1168,[7]A!$D$2:$H$1235,5,FALSE)</f>
        <v>Jeune Féminin 13/14 ans</v>
      </c>
      <c r="N1168" s="14">
        <f>VLOOKUP(C1168,Bilan!$B$4:$D$1469,3,FALSE)</f>
        <v>4348</v>
      </c>
      <c r="O1168" s="14">
        <f t="shared" si="81"/>
        <v>0</v>
      </c>
      <c r="P1168" s="50" t="e">
        <f>VLOOKUP(C1168,Adultes!$C$2:$O$806,13,FALSE)</f>
        <v>#N/A</v>
      </c>
      <c r="Q1168" s="14" t="str">
        <f>[7]A!$C87</f>
        <v>JE</v>
      </c>
      <c r="R1168" t="e">
        <f>VLOOKUP(C1168,Adultes!$C$2:$P$806,14,FALSE)</f>
        <v>#N/A</v>
      </c>
    </row>
    <row r="1169" spans="2:18" x14ac:dyDescent="0.25">
      <c r="B1169">
        <v>7117</v>
      </c>
      <c r="C1169" t="str">
        <f>[7]A!$D427</f>
        <v>FOINANT BAPTISTE</v>
      </c>
      <c r="D1169" t="str">
        <f>[7]A!$F427</f>
        <v>VELO CLUB DE L'ESCAUT ANZIN</v>
      </c>
      <c r="E1169" t="str">
        <f>[7]A!$J427</f>
        <v>05999124524</v>
      </c>
      <c r="F1169" s="50" t="s">
        <v>363</v>
      </c>
      <c r="G1169" t="str">
        <f>VLOOKUP(C1169,[7]A!$D$2:$H$1235,5,FALSE)</f>
        <v>Jeune Masculin 13/14 ans</v>
      </c>
      <c r="N1169" s="14" t="str">
        <f>VLOOKUP(C1169,Bilan!$B$4:$D$1469,3,FALSE)</f>
        <v xml:space="preserve"> </v>
      </c>
      <c r="O1169" s="14">
        <f t="shared" si="81"/>
        <v>0</v>
      </c>
      <c r="P1169" s="50" t="e">
        <f>VLOOKUP(C1169,Adultes!$C$2:$O$806,13,FALSE)</f>
        <v>#N/A</v>
      </c>
      <c r="Q1169" s="14" t="str">
        <f>[7]A!$C427</f>
        <v>JE</v>
      </c>
      <c r="R1169" t="e">
        <f>VLOOKUP(C1169,Adultes!$C$2:$P$806,14,FALSE)</f>
        <v>#N/A</v>
      </c>
    </row>
    <row r="1170" spans="2:18" x14ac:dyDescent="0.25">
      <c r="B1170" t="s">
        <v>23</v>
      </c>
      <c r="C1170" t="str">
        <f>[7]A!$D527</f>
        <v>HERNANDEZ MATHYS</v>
      </c>
      <c r="D1170" t="str">
        <f>[7]A!$F527</f>
        <v>VELO CLUB UNION HALLUIN</v>
      </c>
      <c r="E1170" t="str">
        <f>[7]A!$J527</f>
        <v>05999126315</v>
      </c>
      <c r="F1170" s="50" t="s">
        <v>363</v>
      </c>
      <c r="G1170" t="str">
        <f>VLOOKUP(C1170,[7]A!$D$2:$H$1235,5,FALSE)</f>
        <v>Jeune Masculin 13/14 ans</v>
      </c>
      <c r="N1170" s="14" t="str">
        <f>VLOOKUP(C1170,Bilan!$B$4:$D$1469,3,FALSE)</f>
        <v xml:space="preserve"> </v>
      </c>
      <c r="O1170" s="14">
        <f t="shared" si="81"/>
        <v>0</v>
      </c>
      <c r="P1170" s="50" t="e">
        <f>VLOOKUP(C1170,Adultes!$C$2:$O$806,13,FALSE)</f>
        <v>#N/A</v>
      </c>
      <c r="Q1170" s="14" t="str">
        <f>[7]A!$C527</f>
        <v>JE</v>
      </c>
      <c r="R1170" t="e">
        <f>VLOOKUP(C1170,Adultes!$C$2:$P$806,14,FALSE)</f>
        <v>#N/A</v>
      </c>
    </row>
    <row r="1171" spans="2:18" x14ac:dyDescent="0.25">
      <c r="B1171" t="e">
        <v>#N/A</v>
      </c>
      <c r="C1171" t="str">
        <f>[7]A!$D13</f>
        <v>ALTAIX LOPEZ PABLO</v>
      </c>
      <c r="D1171" t="str">
        <f>[7]A!$F13</f>
        <v>VELO CLUB DE L'ESCAUT ANZIN</v>
      </c>
      <c r="E1171" t="str">
        <f>[7]A!$J13</f>
        <v>05999127621</v>
      </c>
      <c r="F1171" s="50" t="s">
        <v>363</v>
      </c>
      <c r="G1171" t="str">
        <f>VLOOKUP(C1171,[7]A!$D$2:$H$1235,5,FALSE)</f>
        <v>Jeune Masculin 13/14 ans</v>
      </c>
      <c r="N1171" s="14" t="e">
        <f>VLOOKUP(C1171,Bilan!$B$4:$D$1469,3,FALSE)</f>
        <v>#N/A</v>
      </c>
      <c r="O1171" s="14">
        <f t="shared" si="81"/>
        <v>0</v>
      </c>
      <c r="P1171" s="50" t="e">
        <f>VLOOKUP(C1171,Adultes!$C$2:$O$806,13,FALSE)</f>
        <v>#N/A</v>
      </c>
      <c r="Q1171" s="14" t="str">
        <f>[7]A!$C13</f>
        <v>JE</v>
      </c>
      <c r="R1171" t="e">
        <f>VLOOKUP(C1171,Adultes!$C$2:$P$806,14,FALSE)</f>
        <v>#N/A</v>
      </c>
    </row>
    <row r="1172" spans="2:18" x14ac:dyDescent="0.25">
      <c r="B1172" t="e">
        <v>#N/A</v>
      </c>
      <c r="C1172" t="str">
        <f>[7]A!$D24</f>
        <v>BACHELET HENRI</v>
      </c>
      <c r="D1172" t="str">
        <f>[7]A!$F24</f>
        <v>AS HELLEMMES CYCLISME</v>
      </c>
      <c r="E1172" t="str">
        <f>[7]A!$J24</f>
        <v>05999127584</v>
      </c>
      <c r="F1172" s="50" t="s">
        <v>363</v>
      </c>
      <c r="G1172" t="str">
        <f>VLOOKUP(C1172,[7]A!$D$2:$H$1235,5,FALSE)</f>
        <v>Jeune Masculin 13/14 ans</v>
      </c>
      <c r="N1172" s="14" t="e">
        <f>VLOOKUP(C1172,Bilan!$B$4:$D$1469,3,FALSE)</f>
        <v>#N/A</v>
      </c>
      <c r="O1172" s="14">
        <f t="shared" si="81"/>
        <v>0</v>
      </c>
      <c r="P1172" s="50" t="e">
        <f>VLOOKUP(C1172,Adultes!$C$2:$O$806,13,FALSE)</f>
        <v>#N/A</v>
      </c>
      <c r="Q1172" s="14" t="str">
        <f>[7]A!$C24</f>
        <v>JE</v>
      </c>
      <c r="R1172" t="e">
        <f>VLOOKUP(C1172,Adultes!$C$2:$P$806,14,FALSE)</f>
        <v>#N/A</v>
      </c>
    </row>
    <row r="1173" spans="2:18" x14ac:dyDescent="0.25">
      <c r="B1173" t="e">
        <v>#N/A</v>
      </c>
      <c r="C1173" t="str">
        <f>[7]A!$D142</f>
        <v>CANTINEAU NOAH</v>
      </c>
      <c r="D1173" t="str">
        <f>[7]A!$F142</f>
        <v>VELO CLUB DE L'ESCAUT ANZIN</v>
      </c>
      <c r="E1173" t="str">
        <f>[7]A!$J142</f>
        <v>05999112480</v>
      </c>
      <c r="F1173" s="50" t="s">
        <v>363</v>
      </c>
      <c r="G1173" t="str">
        <f>VLOOKUP(C1173,[7]A!$D$2:$H$1235,5,FALSE)</f>
        <v>Jeune Masculin 13/14 ans</v>
      </c>
      <c r="N1173" s="14">
        <f>VLOOKUP(C1173,Bilan!$B$4:$D$1469,3,FALSE)</f>
        <v>4315</v>
      </c>
      <c r="O1173" s="14">
        <f t="shared" si="81"/>
        <v>0</v>
      </c>
      <c r="P1173" s="50" t="e">
        <f>VLOOKUP(C1173,Adultes!$C$2:$O$806,13,FALSE)</f>
        <v>#N/A</v>
      </c>
      <c r="Q1173" s="14" t="str">
        <f>[7]A!$C142</f>
        <v>JE</v>
      </c>
      <c r="R1173" t="e">
        <f>VLOOKUP(C1173,Adultes!$C$2:$P$806,14,FALSE)</f>
        <v>#N/A</v>
      </c>
    </row>
    <row r="1174" spans="2:18" x14ac:dyDescent="0.25">
      <c r="B1174" t="e">
        <v>#N/A</v>
      </c>
      <c r="C1174" t="str">
        <f>[7]A!$D202</f>
        <v>COQUENET LEO</v>
      </c>
      <c r="D1174" t="str">
        <f>[7]A!$F202</f>
        <v>CLUB CYCLISTE LOUVROIL (C.C.L.)</v>
      </c>
      <c r="E1174" t="str">
        <f>[7]A!$J202</f>
        <v>05999085852</v>
      </c>
      <c r="F1174" s="50" t="s">
        <v>363</v>
      </c>
      <c r="G1174" t="str">
        <f>VLOOKUP(C1174,[7]A!$D$2:$H$1235,5,FALSE)</f>
        <v>Jeune Masculin 13/14 ans</v>
      </c>
      <c r="N1174" s="14" t="e">
        <f>VLOOKUP(C1174,Bilan!$B$4:$D$1469,3,FALSE)</f>
        <v>#N/A</v>
      </c>
      <c r="O1174" s="14">
        <f t="shared" si="81"/>
        <v>0</v>
      </c>
      <c r="P1174" s="50" t="e">
        <f>VLOOKUP(C1174,Adultes!$C$2:$O$806,13,FALSE)</f>
        <v>#N/A</v>
      </c>
      <c r="Q1174" s="14" t="str">
        <f>[7]A!$C202</f>
        <v>JE</v>
      </c>
      <c r="R1174" t="e">
        <f>VLOOKUP(C1174,Adultes!$C$2:$P$806,14,FALSE)</f>
        <v>#N/A</v>
      </c>
    </row>
    <row r="1175" spans="2:18" x14ac:dyDescent="0.25">
      <c r="B1175" t="e">
        <v>#N/A</v>
      </c>
      <c r="C1175" t="str">
        <f>[7]A!$D330</f>
        <v>DESSENNE NELSON</v>
      </c>
      <c r="D1175" t="str">
        <f>[7]A!$F330</f>
        <v>VELO CLUB SOLESMES</v>
      </c>
      <c r="E1175" t="str">
        <f>[7]A!$J330</f>
        <v>05999124728</v>
      </c>
      <c r="F1175" s="50" t="s">
        <v>363</v>
      </c>
      <c r="G1175" t="str">
        <f>VLOOKUP(C1175,[7]A!$D$2:$H$1235,5,FALSE)</f>
        <v>Jeune Masculin 13/14 ans</v>
      </c>
      <c r="N1175" s="14" t="e">
        <f>VLOOKUP(C1175,Bilan!$B$4:$D$1469,3,FALSE)</f>
        <v>#N/A</v>
      </c>
      <c r="O1175" s="14">
        <f t="shared" si="81"/>
        <v>0</v>
      </c>
      <c r="P1175" s="50" t="e">
        <f>VLOOKUP(C1175,Adultes!$C$2:$O$806,13,FALSE)</f>
        <v>#N/A</v>
      </c>
      <c r="Q1175" s="14" t="str">
        <f>[7]A!$C330</f>
        <v>JE</v>
      </c>
      <c r="R1175" t="e">
        <f>VLOOKUP(C1175,Adultes!$C$2:$P$806,14,FALSE)</f>
        <v>#N/A</v>
      </c>
    </row>
    <row r="1176" spans="2:18" x14ac:dyDescent="0.25">
      <c r="B1176" t="e">
        <v>#N/A</v>
      </c>
      <c r="C1176" t="str">
        <f>[7]A!$D388</f>
        <v>DUMORTIER TOM</v>
      </c>
      <c r="D1176" t="str">
        <f>[7]A!$F388</f>
        <v>CYCLO CLUB WAVRIN</v>
      </c>
      <c r="E1176" t="str">
        <f>[7]A!$J388</f>
        <v>05999119909</v>
      </c>
      <c r="F1176" s="50" t="s">
        <v>363</v>
      </c>
      <c r="G1176" t="str">
        <f>VLOOKUP(C1176,[7]A!$D$2:$H$1235,5,FALSE)</f>
        <v>Jeune Masculin 13/14 ans</v>
      </c>
      <c r="N1176" s="14">
        <f>VLOOKUP(C1176,Bilan!$B$4:$D$1469,3,FALSE)</f>
        <v>4498</v>
      </c>
      <c r="O1176" s="14">
        <f t="shared" si="81"/>
        <v>0</v>
      </c>
      <c r="P1176" s="50" t="e">
        <f>VLOOKUP(C1176,Adultes!$C$2:$O$806,13,FALSE)</f>
        <v>#N/A</v>
      </c>
      <c r="Q1176" s="14" t="str">
        <f>[7]A!$C388</f>
        <v>JE</v>
      </c>
      <c r="R1176" t="e">
        <f>VLOOKUP(C1176,Adultes!$C$2:$P$806,14,FALSE)</f>
        <v>#N/A</v>
      </c>
    </row>
    <row r="1177" spans="2:18" x14ac:dyDescent="0.25">
      <c r="B1177" t="e">
        <v>#N/A</v>
      </c>
      <c r="C1177" t="str">
        <f>[7]A!$D550</f>
        <v>JARZEMBOWSKI EVAN</v>
      </c>
      <c r="D1177" t="str">
        <f>[7]A!$F550</f>
        <v>AMICALE LAIQUE SPORTIVE  ROEULX</v>
      </c>
      <c r="E1177" t="str">
        <f>[7]A!$J550</f>
        <v>05999119958</v>
      </c>
      <c r="F1177" s="50" t="s">
        <v>363</v>
      </c>
      <c r="G1177" t="str">
        <f>VLOOKUP(C1177,[7]A!$D$2:$H$1235,5,FALSE)</f>
        <v>Jeune Masculin 13/14 ans</v>
      </c>
      <c r="N1177" s="14" t="e">
        <f>VLOOKUP(C1177,Bilan!$B$4:$D$1469,3,FALSE)</f>
        <v>#N/A</v>
      </c>
      <c r="O1177" s="14">
        <f t="shared" si="81"/>
        <v>0</v>
      </c>
      <c r="P1177" s="50" t="e">
        <f>VLOOKUP(C1177,Adultes!$C$2:$O$806,13,FALSE)</f>
        <v>#N/A</v>
      </c>
      <c r="Q1177" s="14" t="str">
        <f>[7]A!$C550</f>
        <v>JE</v>
      </c>
      <c r="R1177" t="e">
        <f>VLOOKUP(C1177,Adultes!$C$2:$P$806,14,FALSE)</f>
        <v>#N/A</v>
      </c>
    </row>
    <row r="1178" spans="2:18" x14ac:dyDescent="0.25">
      <c r="B1178" t="e">
        <v>#N/A</v>
      </c>
      <c r="C1178" t="str">
        <f>[7]A!$D1128</f>
        <v>ROBILLART MAEVA</v>
      </c>
      <c r="D1178" t="str">
        <f>[7]A!$F1128</f>
        <v>LOOS EN GOHELLE VELO CLUB LOOSSOIS</v>
      </c>
      <c r="E1178" t="str">
        <f>[7]A!$J1128</f>
        <v>06297094394</v>
      </c>
      <c r="F1178" s="50" t="s">
        <v>363</v>
      </c>
      <c r="G1178" t="str">
        <f>VLOOKUP(C1178,[7]A!$D$2:$H$1235,5,FALSE)</f>
        <v>Jeune Féminin 13/14 ans</v>
      </c>
      <c r="N1178" s="14" t="e">
        <f>VLOOKUP(C1178,Bilan!$B$4:$D$1469,3,FALSE)</f>
        <v>#N/A</v>
      </c>
      <c r="O1178" s="14">
        <f t="shared" si="81"/>
        <v>0</v>
      </c>
      <c r="P1178" s="50" t="e">
        <f>VLOOKUP(C1178,Adultes!$C$2:$O$806,13,FALSE)</f>
        <v>#N/A</v>
      </c>
      <c r="Q1178" s="14" t="str">
        <f>[7]A!$C1128</f>
        <v>JE</v>
      </c>
      <c r="R1178" t="e">
        <f>VLOOKUP(C1178,Adultes!$C$2:$P$806,14,FALSE)</f>
        <v>#N/A</v>
      </c>
    </row>
    <row r="1179" spans="2:18" x14ac:dyDescent="0.25">
      <c r="B1179" t="e">
        <v>#N/A</v>
      </c>
      <c r="C1179" t="str">
        <f>[7]A!$D162</f>
        <v>CATOIRE MATTIEU</v>
      </c>
      <c r="D1179" t="str">
        <f>[7]A!$F162</f>
        <v>VELO SPRINT DE L'OSTREVENT - AUBERCHICOURT</v>
      </c>
      <c r="E1179" t="str">
        <f>[7]A!$J162</f>
        <v>05999123973</v>
      </c>
      <c r="G1179">
        <f>VLOOKUP(C1179,[7]A!$D$2:$H$1235,5,FALSE)</f>
        <v>0</v>
      </c>
      <c r="N1179" s="14" t="e">
        <f>VLOOKUP(C1179,Bilan!$B$4:$D$1469,3,FALSE)</f>
        <v>#N/A</v>
      </c>
      <c r="O1179" s="14">
        <f t="shared" si="81"/>
        <v>0</v>
      </c>
      <c r="P1179" s="50" t="e">
        <f>VLOOKUP(C1179,Adultes!$C$2:$O$806,13,FALSE)</f>
        <v>#N/A</v>
      </c>
      <c r="Q1179" s="14" t="str">
        <f>[7]A!$C162</f>
        <v>JE</v>
      </c>
      <c r="R1179" t="e">
        <f>VLOOKUP(C1179,Adultes!$C$2:$P$806,14,FALSE)</f>
        <v>#N/A</v>
      </c>
    </row>
    <row r="1180" spans="2:18" x14ac:dyDescent="0.25">
      <c r="B1180">
        <v>7115</v>
      </c>
      <c r="C1180" t="str">
        <f>[7]A!$D1153</f>
        <v>BERQUEZ THEO</v>
      </c>
      <c r="D1180" t="str">
        <f>[7]A!$F1153</f>
        <v>ESPOIR CYCLISTE WAMBRECHIES MARQUETTE</v>
      </c>
      <c r="E1180" t="str">
        <f>[7]A!$J1153</f>
        <v>05999127650</v>
      </c>
      <c r="G1180" t="str">
        <f>VLOOKUP(C1180,[7]A!$D$2:$H$1235,5,FALSE)</f>
        <v>Adulte Masculin 20/29 ans</v>
      </c>
      <c r="N1180" s="14" t="str">
        <f>VLOOKUP(C1180,Bilan!$B$4:$D$1469,3,FALSE)</f>
        <v xml:space="preserve"> </v>
      </c>
      <c r="O1180" s="14">
        <f t="shared" si="81"/>
        <v>0</v>
      </c>
      <c r="P1180" s="50" t="e">
        <f>VLOOKUP(C1180,Adultes!$C$2:$O$806,13,FALSE)</f>
        <v>#N/A</v>
      </c>
      <c r="Q1180" s="14" t="str">
        <f>[7]A!$C1153</f>
        <v>3</v>
      </c>
      <c r="R1180" t="e">
        <f>VLOOKUP(C1180,Adultes!$C$2:$P$806,14,FALSE)</f>
        <v>#N/A</v>
      </c>
    </row>
    <row r="1181" spans="2:18" x14ac:dyDescent="0.25">
      <c r="B1181">
        <v>2215</v>
      </c>
      <c r="C1181" t="str">
        <f>[7]A!$D1155</f>
        <v>DEURBROECK KRIS</v>
      </c>
      <c r="D1181" t="str">
        <f>[7]A!$F1155</f>
        <v>UNION SPORTIVE SAINT ANDRE</v>
      </c>
      <c r="E1181" t="str">
        <f>[7]A!$J1155</f>
        <v>05999067467</v>
      </c>
      <c r="G1181" t="str">
        <f>VLOOKUP(C1181,[7]A!$D$2:$H$1235,5,FALSE)</f>
        <v>Adulte Masculin 50/59 ans</v>
      </c>
      <c r="N1181" s="14">
        <f>VLOOKUP(C1181,Bilan!$B$4:$D$1469,3,FALSE)</f>
        <v>2215</v>
      </c>
      <c r="O1181" s="14">
        <f t="shared" ref="O1181:O1196" si="82">A1181</f>
        <v>0</v>
      </c>
      <c r="P1181" s="50">
        <f>VLOOKUP(C1181,Adultes!$C$2:$O$806,13,FALSE)</f>
        <v>267</v>
      </c>
      <c r="Q1181" s="14" t="str">
        <f>[7]A!$C1155</f>
        <v>2</v>
      </c>
      <c r="R1181" t="str">
        <f>VLOOKUP(C1181,Adultes!$C$2:$P$806,14,FALSE)</f>
        <v>2</v>
      </c>
    </row>
    <row r="1182" spans="2:18" x14ac:dyDescent="0.25">
      <c r="B1182">
        <v>7096</v>
      </c>
      <c r="C1182" t="str">
        <f>[7]A!$D1157</f>
        <v>LEDROLE MAXIME</v>
      </c>
      <c r="D1182" t="str">
        <f>[7]A!$F1157</f>
        <v>ESPOIR CYCLISTE WAMBRECHIES MARQUETTE</v>
      </c>
      <c r="E1182" t="str">
        <f>[7]A!$J1157</f>
        <v>05999109595</v>
      </c>
      <c r="G1182" t="str">
        <f>VLOOKUP(C1182,[7]A!$D$2:$H$1235,5,FALSE)</f>
        <v>Adulte Masculin 30/39 ans</v>
      </c>
      <c r="N1182" s="14" t="str">
        <f>VLOOKUP(C1182,Bilan!$B$4:$D$1469,3,FALSE)</f>
        <v xml:space="preserve"> </v>
      </c>
      <c r="O1182" s="14">
        <f t="shared" si="82"/>
        <v>0</v>
      </c>
      <c r="P1182" s="50" t="e">
        <f>VLOOKUP(C1182,Adultes!$C$2:$O$806,13,FALSE)</f>
        <v>#N/A</v>
      </c>
      <c r="Q1182" s="14" t="str">
        <f>[7]A!$C1157</f>
        <v>3</v>
      </c>
      <c r="R1182" t="e">
        <f>VLOOKUP(C1182,Adultes!$C$2:$P$806,14,FALSE)</f>
        <v>#N/A</v>
      </c>
    </row>
    <row r="1183" spans="2:18" x14ac:dyDescent="0.25">
      <c r="B1183">
        <v>7040</v>
      </c>
      <c r="C1183" t="str">
        <f>[7]A!$D1159</f>
        <v>CAMARO YANNICK</v>
      </c>
      <c r="D1183" t="str">
        <f>[7]A!$F1159</f>
        <v>TEAM PEVELE CAREMBAULT CYCLISME</v>
      </c>
      <c r="E1183" t="str">
        <f>[7]A!$J1159</f>
        <v>05999127664</v>
      </c>
      <c r="G1183" t="str">
        <f>VLOOKUP(C1183,[7]A!$D$2:$H$1235,5,FALSE)</f>
        <v>Adulte Masculin 20/29 ans</v>
      </c>
      <c r="N1183" s="14">
        <f>VLOOKUP(C1183,Bilan!$B$4:$D$1469,3,FALSE)</f>
        <v>7040</v>
      </c>
      <c r="O1183" s="14">
        <f t="shared" si="82"/>
        <v>0</v>
      </c>
      <c r="P1183" s="50" t="e">
        <f>VLOOKUP(C1183,Adultes!$C$2:$O$806,13,FALSE)</f>
        <v>#N/A</v>
      </c>
      <c r="Q1183" s="14" t="str">
        <f>[7]A!$C1171</f>
        <v>1</v>
      </c>
      <c r="R1183" t="e">
        <f>VLOOKUP(C1183,Adultes!$C$2:$P$806,14,FALSE)</f>
        <v>#N/A</v>
      </c>
    </row>
    <row r="1184" spans="2:18" x14ac:dyDescent="0.25">
      <c r="B1184">
        <v>7119</v>
      </c>
      <c r="C1184" t="str">
        <f>[7]A!$D1166</f>
        <v>DESUMEUR GABIN</v>
      </c>
      <c r="D1184" t="str">
        <f>[7]A!$F1166</f>
        <v>VELO CLUB DE L'ESCAUT ANZIN</v>
      </c>
      <c r="E1184" t="str">
        <f>[7]A!$J1166</f>
        <v>05999016691</v>
      </c>
      <c r="G1184" t="str">
        <f>VLOOKUP(C1184,[7]A!$D$2:$H$1235,5,FALSE)</f>
        <v>Jeune Masculin 15/16 ans</v>
      </c>
      <c r="N1184" s="14">
        <f>VLOOKUP(C1184,Bilan!$B$4:$D$1469,3,FALSE)</f>
        <v>7122</v>
      </c>
      <c r="O1184" s="14">
        <f t="shared" si="82"/>
        <v>0</v>
      </c>
      <c r="P1184" s="50" t="e">
        <f>VLOOKUP(C1184,Adultes!$C$2:$O$806,13,FALSE)</f>
        <v>#N/A</v>
      </c>
      <c r="Q1184" s="14" t="str">
        <f>[7]A!$C1195</f>
        <v>2</v>
      </c>
      <c r="R1184" t="e">
        <f>VLOOKUP(C1184,Adultes!$C$2:$P$806,14,FALSE)</f>
        <v>#N/A</v>
      </c>
    </row>
    <row r="1185" spans="2:18" x14ac:dyDescent="0.25">
      <c r="B1185">
        <v>7115</v>
      </c>
      <c r="C1185" t="str">
        <f>[7]A!$D1169</f>
        <v>BERQUEZ THEO</v>
      </c>
      <c r="D1185" t="str">
        <f>[7]A!$F1169</f>
        <v>ESPOIR CYCLISTE WAMBRECHIES MARQUETTE</v>
      </c>
      <c r="E1185" t="str">
        <f>[7]A!$J1169</f>
        <v>05999127650</v>
      </c>
      <c r="G1185" t="str">
        <f>VLOOKUP(C1185,[7]A!$D$2:$H$1235,5,FALSE)</f>
        <v>Adulte Masculin 20/29 ans</v>
      </c>
      <c r="N1185" s="14" t="str">
        <f>VLOOKUP(C1185,Bilan!$B$4:$D$1469,3,FALSE)</f>
        <v xml:space="preserve"> </v>
      </c>
      <c r="O1185" s="14">
        <f t="shared" si="82"/>
        <v>0</v>
      </c>
      <c r="P1185" s="50" t="e">
        <f>VLOOKUP(C1185,Adultes!$C$2:$O$806,13,FALSE)</f>
        <v>#N/A</v>
      </c>
      <c r="Q1185" s="14" t="str">
        <f>[7]A!$C1198</f>
        <v>JE</v>
      </c>
      <c r="R1185" t="e">
        <f>VLOOKUP(C1185,Adultes!$C$2:$P$806,14,FALSE)</f>
        <v>#N/A</v>
      </c>
    </row>
    <row r="1186" spans="2:18" x14ac:dyDescent="0.25">
      <c r="B1186">
        <v>2271</v>
      </c>
      <c r="C1186" t="str">
        <f>[7]A!$D1171</f>
        <v>LUSTRE DAMIEN</v>
      </c>
      <c r="D1186" t="str">
        <f>[7]A!$F1171</f>
        <v>MERICOURT TEAM 2</v>
      </c>
      <c r="E1186" t="str">
        <f>[7]A!$J1171</f>
        <v>06204808731</v>
      </c>
      <c r="G1186" t="str">
        <f>VLOOKUP(C1186,[7]A!$D$2:$H$1235,5,FALSE)</f>
        <v>Adulte Masculin 40/49 ans</v>
      </c>
      <c r="N1186" s="14">
        <f>VLOOKUP(C1186,Bilan!$B$4:$D$1469,3,FALSE)</f>
        <v>2271</v>
      </c>
      <c r="O1186" s="14">
        <f t="shared" si="82"/>
        <v>0</v>
      </c>
      <c r="P1186" s="50">
        <f>VLOOKUP(C1186,Adultes!$C$2:$O$806,13,FALSE)</f>
        <v>79</v>
      </c>
      <c r="Q1186" s="14" t="str">
        <f>[7]A!$C1200</f>
        <v>JE</v>
      </c>
      <c r="R1186" t="str">
        <f>VLOOKUP(C1186,Adultes!$C$2:$P$806,14,FALSE)</f>
        <v>1</v>
      </c>
    </row>
    <row r="1187" spans="2:18" x14ac:dyDescent="0.25">
      <c r="B1187">
        <v>2263</v>
      </c>
      <c r="C1187" t="str">
        <f>[7]A!$D1176</f>
        <v>BOMBART DEVY</v>
      </c>
      <c r="D1187" t="str">
        <f>[7]A!$F1176</f>
        <v>U.C. CAPELLOISE FOURMIES</v>
      </c>
      <c r="E1187" t="str">
        <f>[7]A!$J1176</f>
        <v>05999082200</v>
      </c>
      <c r="G1187" t="str">
        <f>VLOOKUP(C1187,[7]A!$D$2:$H$1235,5,FALSE)</f>
        <v>Adulte Masculin 30/39 ans</v>
      </c>
      <c r="N1187" s="14">
        <f>VLOOKUP(C1187,Bilan!$B$4:$D$1469,3,FALSE)</f>
        <v>2263</v>
      </c>
      <c r="O1187" s="14">
        <f t="shared" si="82"/>
        <v>0</v>
      </c>
      <c r="P1187" s="50">
        <f>VLOOKUP(C1187,Adultes!$C$2:$O$806,13,FALSE)</f>
        <v>655</v>
      </c>
      <c r="Q1187" s="14" t="str">
        <f>[7]A!$C1215</f>
        <v>3</v>
      </c>
      <c r="R1187" t="str">
        <f>VLOOKUP(C1187,Adultes!$C$2:$P$806,14,FALSE)</f>
        <v>3</v>
      </c>
    </row>
    <row r="1188" spans="2:18" x14ac:dyDescent="0.25">
      <c r="B1188" t="e">
        <v>#N/A</v>
      </c>
      <c r="C1188" t="str">
        <f>[7]A!$D1178</f>
        <v>HAGAREL ALEXANDRE</v>
      </c>
      <c r="D1188" t="str">
        <f>[7]A!$F1178</f>
        <v>EQUIPE CYCLISTE HUMMING RACING VILLERS POL</v>
      </c>
      <c r="E1188" t="str">
        <f>[7]A!$J1178</f>
        <v>05994058836</v>
      </c>
      <c r="G1188" t="str">
        <f>VLOOKUP(C1188,[7]A!$D$2:$H$1235,5,FALSE)</f>
        <v>Adulte Masculin 30/39 ans</v>
      </c>
      <c r="N1188" s="14" t="e">
        <f>VLOOKUP(C1188,Bilan!$B$4:$D$1469,3,FALSE)</f>
        <v>#N/A</v>
      </c>
      <c r="O1188" s="14">
        <f t="shared" si="82"/>
        <v>0</v>
      </c>
      <c r="P1188" s="50" t="e">
        <f>VLOOKUP(C1188,Adultes!$C$2:$O$806,13,FALSE)</f>
        <v>#N/A</v>
      </c>
      <c r="Q1188" s="14" t="str">
        <f>[7]A!$C1217</f>
        <v>3</v>
      </c>
      <c r="R1188" t="e">
        <f>VLOOKUP(C1188,Adultes!$C$2:$P$806,14,FALSE)</f>
        <v>#N/A</v>
      </c>
    </row>
    <row r="1189" spans="2:18" x14ac:dyDescent="0.25">
      <c r="B1189">
        <v>2905</v>
      </c>
      <c r="C1189" t="str">
        <f>[7]A!$D1181</f>
        <v>PIECHOWIAK ERIC</v>
      </c>
      <c r="D1189" t="str">
        <f>[7]A!$F1181</f>
        <v>SAULZOIR MONTRECOURT CYCLING CLUB</v>
      </c>
      <c r="E1189" t="str">
        <f>[7]A!$J1181</f>
        <v>05996225903</v>
      </c>
      <c r="G1189" t="str">
        <f>VLOOKUP(C1189,[7]A!$D$2:$H$1235,5,FALSE)</f>
        <v>Adulte Masculin 60 ans et plus</v>
      </c>
      <c r="N1189" s="14">
        <f>VLOOKUP(C1189,Bilan!$B$4:$D$1469,3,FALSE)</f>
        <v>2905</v>
      </c>
      <c r="O1189" s="14">
        <f t="shared" si="82"/>
        <v>0</v>
      </c>
      <c r="P1189" s="50">
        <f>VLOOKUP(C1189,Adultes!$C$2:$O$806,13,FALSE)</f>
        <v>1067</v>
      </c>
      <c r="Q1189" s="14">
        <f>[7]A!$C1220</f>
        <v>0</v>
      </c>
      <c r="R1189" t="str">
        <f>VLOOKUP(C1189,Adultes!$C$2:$P$806,14,FALSE)</f>
        <v>4-A</v>
      </c>
    </row>
    <row r="1190" spans="2:18" x14ac:dyDescent="0.25">
      <c r="B1190" t="e">
        <v>#N/A</v>
      </c>
      <c r="C1190" t="str">
        <f>[7]A!$D1182</f>
        <v>BRIAULT CORALIE</v>
      </c>
      <c r="D1190" t="str">
        <f>[7]A!$F1182</f>
        <v>OHM CYCLISME HESDIN</v>
      </c>
      <c r="E1190" t="str">
        <f>[7]A!$J1182</f>
        <v>06297092116</v>
      </c>
      <c r="G1190" t="str">
        <f>VLOOKUP(C1190,[7]A!$D$2:$H$1235,5,FALSE)</f>
        <v>Adulte Féminin 17/29 ans</v>
      </c>
      <c r="N1190" s="14" t="e">
        <f>VLOOKUP(C1190,Bilan!$B$4:$D$1469,3,FALSE)</f>
        <v>#N/A</v>
      </c>
      <c r="O1190" s="14">
        <f t="shared" si="82"/>
        <v>0</v>
      </c>
      <c r="P1190" s="50" t="e">
        <f>VLOOKUP(C1190,Adultes!$C$2:$O$806,13,FALSE)</f>
        <v>#N/A</v>
      </c>
      <c r="Q1190" s="14">
        <f>[7]A!$C1221</f>
        <v>0</v>
      </c>
      <c r="R1190" t="e">
        <f>VLOOKUP(C1190,Adultes!$C$2:$P$806,14,FALSE)</f>
        <v>#N/A</v>
      </c>
    </row>
    <row r="1191" spans="2:18" x14ac:dyDescent="0.25">
      <c r="B1191" t="e">
        <v>#N/A</v>
      </c>
      <c r="C1191" t="str">
        <f>[7]A!$D1183</f>
        <v>PERRY NICOLAS</v>
      </c>
      <c r="D1191" t="str">
        <f>[7]A!$F1183</f>
        <v>OHM CYCLISME HESDIN</v>
      </c>
      <c r="E1191" t="str">
        <f>[7]A!$J1183</f>
        <v>06297044101</v>
      </c>
      <c r="G1191" t="str">
        <f>VLOOKUP(C1191,[7]A!$D$2:$H$1235,5,FALSE)</f>
        <v>Adulte Masculin 20/29 ans</v>
      </c>
      <c r="N1191" s="14" t="e">
        <f>VLOOKUP(C1191,Bilan!$B$4:$D$1469,3,FALSE)</f>
        <v>#N/A</v>
      </c>
      <c r="O1191" s="14">
        <f t="shared" si="82"/>
        <v>0</v>
      </c>
      <c r="P1191" s="50" t="e">
        <f>VLOOKUP(C1191,Adultes!$C$2:$O$806,13,FALSE)</f>
        <v>#N/A</v>
      </c>
      <c r="Q1191" s="14">
        <f>[7]A!$C1222</f>
        <v>0</v>
      </c>
      <c r="R1191" t="e">
        <f>VLOOKUP(C1191,Adultes!$C$2:$P$806,14,FALSE)</f>
        <v>#N/A</v>
      </c>
    </row>
    <row r="1192" spans="2:18" x14ac:dyDescent="0.25">
      <c r="B1192">
        <v>2293</v>
      </c>
      <c r="C1192" t="str">
        <f>[7]A!$D1185</f>
        <v>GAUDEFROY AXEL</v>
      </c>
      <c r="D1192" t="str">
        <f>[7]A!$F1185</f>
        <v>MERICOURT TEAM 2</v>
      </c>
      <c r="E1192" t="str">
        <f>[7]A!$J1185</f>
        <v>06297083836</v>
      </c>
      <c r="G1192" t="str">
        <f>VLOOKUP(C1192,[7]A!$D$2:$H$1235,5,FALSE)</f>
        <v>Adulte Masculin 20/29 ans</v>
      </c>
      <c r="N1192" s="14">
        <f>VLOOKUP(C1192,Bilan!$B$4:$D$1469,3,FALSE)</f>
        <v>2293</v>
      </c>
      <c r="O1192" s="14">
        <f t="shared" si="82"/>
        <v>0</v>
      </c>
      <c r="P1192" s="50">
        <f>VLOOKUP(C1192,Adultes!$C$2:$O$806,13,FALSE)</f>
        <v>680</v>
      </c>
      <c r="Q1192" s="14">
        <f>[7]A!$C1224</f>
        <v>0</v>
      </c>
      <c r="R1192" t="str">
        <f>VLOOKUP(C1192,Adultes!$C$2:$P$806,14,FALSE)</f>
        <v>3</v>
      </c>
    </row>
    <row r="1193" spans="2:18" x14ac:dyDescent="0.25">
      <c r="B1193" t="e">
        <v>#N/A</v>
      </c>
      <c r="C1193" t="str">
        <f>[7]A!$D1186</f>
        <v>FOIREST PASCAL</v>
      </c>
      <c r="D1193" t="str">
        <f>[7]A!$F1186</f>
        <v>BAPAUME CLUB CYCLISTE</v>
      </c>
      <c r="E1193" t="str">
        <f>[7]A!$J1186</f>
        <v>06297093503</v>
      </c>
      <c r="G1193" t="str">
        <f>VLOOKUP(C1193,[7]A!$D$2:$H$1235,5,FALSE)</f>
        <v>Adulte Masculin 50/59 ans</v>
      </c>
      <c r="N1193" s="14" t="e">
        <f>VLOOKUP(C1193,Bilan!$B$4:$D$1469,3,FALSE)</f>
        <v>#N/A</v>
      </c>
      <c r="O1193" s="14">
        <f t="shared" si="82"/>
        <v>0</v>
      </c>
      <c r="P1193" s="50" t="e">
        <f>VLOOKUP(C1193,Adultes!$C$2:$O$806,13,FALSE)</f>
        <v>#N/A</v>
      </c>
      <c r="Q1193" s="14">
        <f>[7]A!$C1225</f>
        <v>0</v>
      </c>
      <c r="R1193" t="e">
        <f>VLOOKUP(C1193,Adultes!$C$2:$P$806,14,FALSE)</f>
        <v>#N/A</v>
      </c>
    </row>
    <row r="1194" spans="2:18" x14ac:dyDescent="0.25">
      <c r="B1194" t="e">
        <v>#N/A</v>
      </c>
      <c r="C1194" t="str">
        <f>[7]A!$D1193</f>
        <v>SOBCZAK THEO</v>
      </c>
      <c r="D1194" t="str">
        <f>[7]A!$F1193</f>
        <v>VELO CLUB SOLESMES</v>
      </c>
      <c r="E1194">
        <f>[7]A!$J1220</f>
        <v>0</v>
      </c>
      <c r="G1194" t="str">
        <f>VLOOKUP(C1194,[7]A!$D$2:$H$1235,5,FALSE)</f>
        <v>Adulte Masculin 17/19 ans</v>
      </c>
      <c r="N1194" s="14">
        <f>VLOOKUP(C1194,Bilan!$B$4:$D$1469,3,FALSE)</f>
        <v>2446</v>
      </c>
      <c r="O1194" s="14">
        <f t="shared" si="82"/>
        <v>0</v>
      </c>
      <c r="P1194" s="50" t="e">
        <f>VLOOKUP(C1194,Adultes!$C$2:$O$806,13,FALSE)</f>
        <v>#N/A</v>
      </c>
      <c r="Q1194" s="14">
        <f>[7]A!$C1232</f>
        <v>0</v>
      </c>
      <c r="R1194" t="e">
        <f>VLOOKUP(C1194,Adultes!$C$2:$P$806,14,FALSE)</f>
        <v>#N/A</v>
      </c>
    </row>
    <row r="1195" spans="2:18" x14ac:dyDescent="0.25">
      <c r="B1195" t="e">
        <v>#N/A</v>
      </c>
      <c r="C1195" t="str">
        <f>[7]A!$D1194</f>
        <v>LECLERCQ MAXIME</v>
      </c>
      <c r="D1195" t="str">
        <f>[7]A!$F1194</f>
        <v>VELO CLUB SOLESMES</v>
      </c>
      <c r="E1195">
        <f>[7]A!$J1221</f>
        <v>0</v>
      </c>
      <c r="G1195" t="str">
        <f>VLOOKUP(C1195,[7]A!$D$2:$H$1235,5,FALSE)</f>
        <v>Adulte Masculin 20/29 ans</v>
      </c>
      <c r="N1195" s="14">
        <f>VLOOKUP(C1195,Bilan!$B$4:$D$1469,3,FALSE)</f>
        <v>2573</v>
      </c>
      <c r="O1195" s="14">
        <f t="shared" si="82"/>
        <v>0</v>
      </c>
      <c r="P1195" s="50" t="e">
        <f>VLOOKUP(C1195,Adultes!$C$2:$O$806,13,FALSE)</f>
        <v>#N/A</v>
      </c>
      <c r="Q1195" s="14">
        <f>[7]A!$C1233</f>
        <v>0</v>
      </c>
      <c r="R1195" t="e">
        <f>VLOOKUP(C1195,Adultes!$C$2:$P$806,14,FALSE)</f>
        <v>#N/A</v>
      </c>
    </row>
    <row r="1196" spans="2:18" x14ac:dyDescent="0.25">
      <c r="B1196" t="e">
        <v>#N/A</v>
      </c>
      <c r="C1196" t="str">
        <f>[7]A!$D1195</f>
        <v>JOLIS CLEMENT</v>
      </c>
      <c r="D1196" t="str">
        <f>[7]A!$F1195</f>
        <v>ESPOIR CYCLISTE WAMBRECHIES MARQUETTE</v>
      </c>
      <c r="E1196">
        <f>[7]A!$J1222</f>
        <v>0</v>
      </c>
      <c r="G1196" t="str">
        <f>VLOOKUP(C1196,[7]A!$D$2:$H$1235,5,FALSE)</f>
        <v>Adulte Masculin 17/19 ans</v>
      </c>
      <c r="N1196" s="14">
        <f>VLOOKUP(C1196,Bilan!$B$4:$D$1469,3,FALSE)</f>
        <v>7076</v>
      </c>
      <c r="O1196" s="14">
        <f t="shared" si="82"/>
        <v>0</v>
      </c>
      <c r="P1196" s="50" t="e">
        <f>VLOOKUP(C1196,Adultes!$C$2:$O$806,13,FALSE)</f>
        <v>#N/A</v>
      </c>
      <c r="Q1196" s="14">
        <f>[7]A!$C1234</f>
        <v>0</v>
      </c>
      <c r="R1196" t="e">
        <f>VLOOKUP(C1196,Adultes!$C$2:$P$806,14,FALSE)</f>
        <v>#N/A</v>
      </c>
    </row>
    <row r="1197" spans="2:18" x14ac:dyDescent="0.25">
      <c r="B1197" t="e">
        <v>#N/A</v>
      </c>
      <c r="C1197" t="str">
        <f>[7]A!$D1200</f>
        <v>LEFEBVRE NATHAN</v>
      </c>
      <c r="D1197" t="str">
        <f>[7]A!$F1200</f>
        <v>U.C. CAPELLOISE FOURMIES</v>
      </c>
      <c r="E1197">
        <f>[7]A!$J1227</f>
        <v>0</v>
      </c>
      <c r="G1197" t="str">
        <f>VLOOKUP(C1197,[7]A!$D$2:$H$1235,5,FALSE)</f>
        <v>Jeune Masculin 7/8 ans</v>
      </c>
      <c r="N1197" s="14" t="e">
        <f>VLOOKUP(C1197,Bilan!$B$4:$D$1469,3,FALSE)</f>
        <v>#N/A</v>
      </c>
      <c r="O1197" s="14">
        <f t="shared" ref="O1197:O1202" si="83">A1197</f>
        <v>0</v>
      </c>
      <c r="P1197" s="50" t="e">
        <f>VLOOKUP(C1197,Adultes!$C$2:$O$806,13,FALSE)</f>
        <v>#N/A</v>
      </c>
      <c r="Q1197" s="14">
        <f>[7]A!$C1239</f>
        <v>0</v>
      </c>
      <c r="R1197" t="e">
        <f>VLOOKUP(C1197,Adultes!$C$2:$P$806,14,FALSE)</f>
        <v>#N/A</v>
      </c>
    </row>
    <row r="1198" spans="2:18" x14ac:dyDescent="0.25">
      <c r="B1198" t="e">
        <v>#N/A</v>
      </c>
      <c r="C1198" t="str">
        <f>[7]A!$D1201</f>
        <v>CANIPEL CHARLES</v>
      </c>
      <c r="D1198" t="str">
        <f>[7]A!$F1201</f>
        <v>VELO CLUB SOLESMES</v>
      </c>
      <c r="E1198">
        <f>[7]A!$J1228</f>
        <v>0</v>
      </c>
      <c r="G1198" t="str">
        <f>VLOOKUP(C1198,[7]A!$D$2:$H$1235,5,FALSE)</f>
        <v>Jeune Masculin 9/10 ans</v>
      </c>
      <c r="N1198" s="14" t="e">
        <f>VLOOKUP(C1198,Bilan!$B$4:$D$1469,3,FALSE)</f>
        <v>#N/A</v>
      </c>
      <c r="O1198" s="14">
        <f t="shared" si="83"/>
        <v>0</v>
      </c>
      <c r="P1198" s="50" t="e">
        <f>VLOOKUP(C1198,Adultes!$C$2:$O$806,13,FALSE)</f>
        <v>#N/A</v>
      </c>
      <c r="Q1198" s="14">
        <f>[7]A!$C1240</f>
        <v>0</v>
      </c>
      <c r="R1198" t="e">
        <f>VLOOKUP(C1198,Adultes!$C$2:$P$806,14,FALSE)</f>
        <v>#N/A</v>
      </c>
    </row>
    <row r="1199" spans="2:18" x14ac:dyDescent="0.25">
      <c r="B1199" t="e">
        <v>#N/A</v>
      </c>
      <c r="C1199" t="str">
        <f>[7]A!$D1203</f>
        <v>BERLAN REMY</v>
      </c>
      <c r="D1199" t="str">
        <f>[7]A!$F1203</f>
        <v>MANQUEVILLE LILLERS CLUB CYCLISTE</v>
      </c>
      <c r="E1199" t="str">
        <f>[7]A!$J1203</f>
        <v>06297087022</v>
      </c>
      <c r="G1199" t="str">
        <f>VLOOKUP(C1199,[7]A!$D$2:$H$1235,5,FALSE)</f>
        <v>Adulte Masculin 17/19 ans</v>
      </c>
      <c r="N1199" s="14">
        <f>VLOOKUP(C1199,Bilan!$B$4:$D$1469,3,FALSE)</f>
        <v>144498</v>
      </c>
      <c r="O1199" s="14">
        <f t="shared" si="83"/>
        <v>0</v>
      </c>
      <c r="P1199" s="50">
        <f>VLOOKUP(C1199,Adultes!$C$2:$O$806,13,FALSE)</f>
        <v>32</v>
      </c>
      <c r="Q1199" s="14">
        <f>[7]A!$C1242</f>
        <v>0</v>
      </c>
      <c r="R1199" t="str">
        <f>VLOOKUP(C1199,Adultes!$C$2:$P$806,14,FALSE)</f>
        <v>1</v>
      </c>
    </row>
    <row r="1200" spans="2:18" x14ac:dyDescent="0.25">
      <c r="B1200" t="e">
        <v>#N/A</v>
      </c>
      <c r="C1200" t="str">
        <f>[7]A!$D1207</f>
        <v>LANSIAU ETHAN</v>
      </c>
      <c r="D1200" t="str">
        <f>[7]A!$F1207</f>
        <v>HENIN ETOILE CYCLISTE HENINOISE</v>
      </c>
      <c r="E1200" t="str">
        <f>[7]A!$J1207</f>
        <v>06297062468</v>
      </c>
      <c r="G1200" t="str">
        <f>VLOOKUP(C1200,[7]A!$D$2:$H$1235,5,FALSE)</f>
        <v>Jeune Masculin 13/14 ans</v>
      </c>
      <c r="N1200" s="14">
        <f>VLOOKUP(C1200,Bilan!$B$4:$D$1469,3,FALSE)</f>
        <v>7086</v>
      </c>
      <c r="O1200" s="14">
        <f t="shared" si="83"/>
        <v>0</v>
      </c>
      <c r="P1200" s="50" t="e">
        <f>VLOOKUP(C1200,Adultes!$C$2:$O$806,13,FALSE)</f>
        <v>#N/A</v>
      </c>
      <c r="Q1200" s="14">
        <f>[7]A!$C1246</f>
        <v>0</v>
      </c>
      <c r="R1200" t="e">
        <f>VLOOKUP(C1200,Adultes!$C$2:$P$806,14,FALSE)</f>
        <v>#N/A</v>
      </c>
    </row>
    <row r="1201" spans="3:18" x14ac:dyDescent="0.25">
      <c r="C1201" t="str">
        <f>[7]A!$D1209</f>
        <v>MACHU PASCAL</v>
      </c>
      <c r="D1201" t="str">
        <f>[7]A!$F1209</f>
        <v>AUXI LE CHATEAU VELOCE CLUB AUXILOIS</v>
      </c>
      <c r="E1201" t="str">
        <f>[7]A!$J1209</f>
        <v>06297021083</v>
      </c>
      <c r="G1201" t="str">
        <f>VLOOKUP(C1201,[7]A!$D$2:$H$1235,5,FALSE)</f>
        <v>Adulte Masculin 50/59 ans</v>
      </c>
      <c r="N1201" s="14" t="e">
        <f>VLOOKUP(C1201,Bilan!$B$4:$D$1469,3,FALSE)</f>
        <v>#N/A</v>
      </c>
      <c r="O1201" s="14">
        <f t="shared" si="83"/>
        <v>0</v>
      </c>
      <c r="P1201" s="50" t="e">
        <f>VLOOKUP(C1201,Adultes!$C$2:$O$806,13,FALSE)</f>
        <v>#N/A</v>
      </c>
      <c r="Q1201" s="14">
        <f>[7]A!$C1248</f>
        <v>0</v>
      </c>
      <c r="R1201" t="e">
        <f>VLOOKUP(C1201,Adultes!$C$2:$P$806,14,FALSE)</f>
        <v>#N/A</v>
      </c>
    </row>
    <row r="1202" spans="3:18" x14ac:dyDescent="0.25">
      <c r="C1202" t="str">
        <f>[7]A!$D1212</f>
        <v>DUBOIS DONOVAN</v>
      </c>
      <c r="D1202" t="str">
        <f>[7]A!$F1212</f>
        <v>AUXI LE CHATEAU VELOCE CLUB AUXILOIS</v>
      </c>
      <c r="E1202" t="str">
        <f>[7]A!$J1212</f>
        <v>06297107505</v>
      </c>
      <c r="G1202" t="str">
        <f>VLOOKUP(C1202,[7]A!$D$2:$H$1235,5,FALSE)</f>
        <v>Adulte Masculin 30/39 ans</v>
      </c>
      <c r="N1202" s="14" t="e">
        <f>VLOOKUP(C1202,Bilan!$B$4:$D$1469,3,FALSE)</f>
        <v>#N/A</v>
      </c>
      <c r="O1202" s="14">
        <f t="shared" si="83"/>
        <v>0</v>
      </c>
      <c r="P1202" s="50" t="e">
        <f>VLOOKUP(C1202,Adultes!$C$2:$O$806,13,FALSE)</f>
        <v>#N/A</v>
      </c>
      <c r="Q1202" s="14">
        <f>[7]A!$C1251</f>
        <v>0</v>
      </c>
      <c r="R1202" t="e">
        <f>VLOOKUP(C1202,Adultes!$C$2:$P$806,14,FALSE)</f>
        <v>#N/A</v>
      </c>
    </row>
    <row r="1203" spans="3:18" x14ac:dyDescent="0.25">
      <c r="C1203" t="str">
        <f>[7]A!$D1214</f>
        <v>MARCAILLE CYRILLE</v>
      </c>
      <c r="D1203" t="str">
        <f>[7]A!$F1214</f>
        <v>CLUB CYCLISTE THUN ST MARTIN</v>
      </c>
      <c r="E1203" t="str">
        <f>[7]A!$J1214</f>
        <v>05999085189</v>
      </c>
      <c r="G1203" t="str">
        <f>VLOOKUP(C1203,[7]A!$D$2:$H$1235,5,FALSE)</f>
        <v>Adulte Masculin 40/49 ans</v>
      </c>
      <c r="N1203" s="14">
        <f>VLOOKUP(C1203,Bilan!$B$4:$D$1469,3,FALSE)</f>
        <v>2938</v>
      </c>
      <c r="O1203" s="14">
        <f t="shared" ref="O1203:O1212" si="84">A1203</f>
        <v>0</v>
      </c>
      <c r="P1203" s="50">
        <f>VLOOKUP(C1203,Adultes!$C$2:$O$806,13,FALSE)</f>
        <v>84</v>
      </c>
      <c r="Q1203" s="14">
        <f>[7]A!$C1253</f>
        <v>0</v>
      </c>
      <c r="R1203" t="str">
        <f>VLOOKUP(C1203,Adultes!$C$2:$P$806,14,FALSE)</f>
        <v>1</v>
      </c>
    </row>
    <row r="1204" spans="3:18" x14ac:dyDescent="0.25">
      <c r="C1204" t="str">
        <f>[7]A!$D1215</f>
        <v>CALIPPE THOMAS</v>
      </c>
      <c r="D1204" t="str">
        <f>[7]A!$F1215</f>
        <v>CLUB CYCLISTE THUN ST MARTIN</v>
      </c>
      <c r="E1204" t="str">
        <f>[7]A!$J1215</f>
        <v>05999084953</v>
      </c>
      <c r="G1204" t="str">
        <f>VLOOKUP(C1204,[7]A!$D$2:$H$1235,5,FALSE)</f>
        <v>Adulte Masculin 20/29 ans</v>
      </c>
      <c r="N1204" s="14">
        <f>VLOOKUP(C1204,Bilan!$B$4:$D$1469,3,FALSE)</f>
        <v>1287</v>
      </c>
      <c r="O1204" s="14">
        <f t="shared" si="84"/>
        <v>0</v>
      </c>
      <c r="P1204" s="50">
        <f>VLOOKUP(C1204,Adultes!$C$2:$O$806,13,FALSE)</f>
        <v>533</v>
      </c>
      <c r="Q1204" s="14">
        <f>[7]A!$C1254</f>
        <v>0</v>
      </c>
      <c r="R1204" t="str">
        <f>VLOOKUP(C1204,Adultes!$C$2:$P$806,14,FALSE)</f>
        <v>3</v>
      </c>
    </row>
    <row r="1205" spans="3:18" x14ac:dyDescent="0.25">
      <c r="C1205" t="str">
        <f>[7]A!$D1216</f>
        <v>DELEBARRE JEROME</v>
      </c>
      <c r="D1205" t="str">
        <f>[7]A!$F1216</f>
        <v>BEUVRY CLUB LEO LAGRANGE</v>
      </c>
      <c r="E1205" t="str">
        <f>[7]A!$J1216</f>
        <v>06297016103</v>
      </c>
      <c r="G1205" t="str">
        <f>VLOOKUP(C1205,[7]A!$D$2:$H$1235,5,FALSE)</f>
        <v>Adulte Masculin 30/39 ans</v>
      </c>
      <c r="N1205" s="14">
        <f>VLOOKUP(C1205,Bilan!$B$4:$D$1469,3,FALSE)</f>
        <v>4430</v>
      </c>
      <c r="O1205" s="14">
        <f t="shared" si="84"/>
        <v>0</v>
      </c>
      <c r="P1205" s="50" t="e">
        <f>VLOOKUP(C1205,Adultes!$C$2:$O$806,13,FALSE)</f>
        <v>#N/A</v>
      </c>
      <c r="Q1205" s="14">
        <f>[7]A!$C1255</f>
        <v>0</v>
      </c>
      <c r="R1205" t="e">
        <f>VLOOKUP(C1205,Adultes!$C$2:$P$806,14,FALSE)</f>
        <v>#N/A</v>
      </c>
    </row>
    <row r="1206" spans="3:18" x14ac:dyDescent="0.25">
      <c r="C1206">
        <f>[7]A!$D1218</f>
        <v>0</v>
      </c>
      <c r="D1206">
        <f>[7]A!$F1218</f>
        <v>0</v>
      </c>
      <c r="E1206">
        <f>[7]A!$J1218</f>
        <v>0</v>
      </c>
      <c r="G1206" t="e">
        <f>VLOOKUP(C1206,[7]A!$D$2:$H$1235,5,FALSE)</f>
        <v>#N/A</v>
      </c>
      <c r="N1206" s="14" t="e">
        <f>VLOOKUP(C1206,Bilan!$B$4:$D$1469,3,FALSE)</f>
        <v>#N/A</v>
      </c>
      <c r="O1206" s="14">
        <f t="shared" si="84"/>
        <v>0</v>
      </c>
      <c r="P1206" s="50" t="e">
        <f>VLOOKUP(C1206,Adultes!$C$2:$O$806,13,FALSE)</f>
        <v>#N/A</v>
      </c>
      <c r="Q1206" s="14">
        <f>[7]A!$C1257</f>
        <v>0</v>
      </c>
      <c r="R1206" t="e">
        <f>VLOOKUP(C1206,Adultes!$C$2:$P$806,14,FALSE)</f>
        <v>#N/A</v>
      </c>
    </row>
    <row r="1207" spans="3:18" x14ac:dyDescent="0.25">
      <c r="C1207">
        <f>[7]A!$D1219</f>
        <v>0</v>
      </c>
      <c r="D1207">
        <f>[7]A!$F1219</f>
        <v>0</v>
      </c>
      <c r="E1207">
        <f>[7]A!$J1219</f>
        <v>0</v>
      </c>
      <c r="G1207" t="e">
        <f>VLOOKUP(C1207,[7]A!$D$2:$H$1235,5,FALSE)</f>
        <v>#N/A</v>
      </c>
      <c r="N1207" s="14" t="e">
        <f>VLOOKUP(C1207,Bilan!$B$4:$D$1469,3,FALSE)</f>
        <v>#N/A</v>
      </c>
      <c r="O1207" s="14">
        <f t="shared" si="84"/>
        <v>0</v>
      </c>
      <c r="P1207" s="50" t="e">
        <f>VLOOKUP(C1207,Adultes!$C$2:$O$806,13,FALSE)</f>
        <v>#N/A</v>
      </c>
      <c r="Q1207" s="14">
        <f>[7]A!$C1258</f>
        <v>0</v>
      </c>
      <c r="R1207" t="e">
        <f>VLOOKUP(C1207,Adultes!$C$2:$P$806,14,FALSE)</f>
        <v>#N/A</v>
      </c>
    </row>
    <row r="1208" spans="3:18" x14ac:dyDescent="0.25">
      <c r="C1208">
        <f>[7]A!$D1220</f>
        <v>0</v>
      </c>
      <c r="D1208">
        <f>[7]A!$F1220</f>
        <v>0</v>
      </c>
      <c r="E1208">
        <f>[7]A!$J1220</f>
        <v>0</v>
      </c>
      <c r="G1208" t="e">
        <f>VLOOKUP(C1208,[7]A!$D$2:$H$1235,5,FALSE)</f>
        <v>#N/A</v>
      </c>
      <c r="N1208" s="14" t="e">
        <f>VLOOKUP(C1208,Bilan!$B$4:$D$1469,3,FALSE)</f>
        <v>#N/A</v>
      </c>
      <c r="O1208" s="14">
        <f t="shared" si="84"/>
        <v>0</v>
      </c>
      <c r="P1208" s="50" t="e">
        <f>VLOOKUP(C1208,Adultes!$C$2:$O$806,13,FALSE)</f>
        <v>#N/A</v>
      </c>
      <c r="Q1208" s="14">
        <f>[7]A!$C1259</f>
        <v>0</v>
      </c>
      <c r="R1208" t="e">
        <f>VLOOKUP(C1208,Adultes!$C$2:$P$806,14,FALSE)</f>
        <v>#N/A</v>
      </c>
    </row>
    <row r="1209" spans="3:18" x14ac:dyDescent="0.25">
      <c r="C1209">
        <f>[7]A!$D1221</f>
        <v>0</v>
      </c>
      <c r="D1209">
        <f>[7]A!$F1221</f>
        <v>0</v>
      </c>
      <c r="E1209">
        <f>[7]A!$J1221</f>
        <v>0</v>
      </c>
      <c r="G1209" t="e">
        <f>VLOOKUP(C1209,[7]A!$D$2:$H$1235,5,FALSE)</f>
        <v>#N/A</v>
      </c>
      <c r="N1209" s="14" t="e">
        <f>VLOOKUP(C1209,Bilan!$B$4:$D$1469,3,FALSE)</f>
        <v>#N/A</v>
      </c>
      <c r="O1209" s="14">
        <f t="shared" si="84"/>
        <v>0</v>
      </c>
      <c r="P1209" s="50" t="e">
        <f>VLOOKUP(C1209,Adultes!$C$2:$O$806,13,FALSE)</f>
        <v>#N/A</v>
      </c>
      <c r="Q1209" s="14">
        <f>[7]A!$C1260</f>
        <v>0</v>
      </c>
      <c r="R1209" t="e">
        <f>VLOOKUP(C1209,Adultes!$C$2:$P$806,14,FALSE)</f>
        <v>#N/A</v>
      </c>
    </row>
    <row r="1210" spans="3:18" x14ac:dyDescent="0.25">
      <c r="C1210">
        <f>[7]A!$D1222</f>
        <v>0</v>
      </c>
      <c r="D1210">
        <f>[7]A!$F1222</f>
        <v>0</v>
      </c>
      <c r="E1210">
        <f>[7]A!$J1222</f>
        <v>0</v>
      </c>
      <c r="G1210" t="e">
        <f>VLOOKUP(C1210,[7]A!$D$2:$H$1235,5,FALSE)</f>
        <v>#N/A</v>
      </c>
      <c r="N1210" s="14" t="e">
        <f>VLOOKUP(C1210,Bilan!$B$4:$D$1469,3,FALSE)</f>
        <v>#N/A</v>
      </c>
      <c r="O1210" s="14">
        <f t="shared" si="84"/>
        <v>0</v>
      </c>
      <c r="P1210" s="50" t="e">
        <f>VLOOKUP(C1210,Adultes!$C$2:$O$806,13,FALSE)</f>
        <v>#N/A</v>
      </c>
      <c r="Q1210" s="14">
        <f>[7]A!$C1261</f>
        <v>0</v>
      </c>
      <c r="R1210" t="e">
        <f>VLOOKUP(C1210,Adultes!$C$2:$P$806,14,FALSE)</f>
        <v>#N/A</v>
      </c>
    </row>
    <row r="1211" spans="3:18" x14ac:dyDescent="0.25">
      <c r="C1211">
        <f>[7]A!$D1223</f>
        <v>0</v>
      </c>
      <c r="D1211">
        <f>[7]A!$F1223</f>
        <v>0</v>
      </c>
      <c r="E1211">
        <f>[7]A!$J1223</f>
        <v>0</v>
      </c>
      <c r="G1211" t="e">
        <f>VLOOKUP(C1211,[7]A!$D$2:$H$1235,5,FALSE)</f>
        <v>#N/A</v>
      </c>
      <c r="N1211" s="14" t="e">
        <f>VLOOKUP(C1211,Bilan!$B$4:$D$1469,3,FALSE)</f>
        <v>#N/A</v>
      </c>
      <c r="O1211" s="14">
        <f t="shared" si="84"/>
        <v>0</v>
      </c>
      <c r="P1211" s="50" t="e">
        <f>VLOOKUP(C1211,Adultes!$C$2:$O$806,13,FALSE)</f>
        <v>#N/A</v>
      </c>
      <c r="Q1211" s="14">
        <f>[7]A!$C1262</f>
        <v>0</v>
      </c>
      <c r="R1211" t="e">
        <f>VLOOKUP(C1211,Adultes!$C$2:$P$806,14,FALSE)</f>
        <v>#N/A</v>
      </c>
    </row>
    <row r="1212" spans="3:18" x14ac:dyDescent="0.25">
      <c r="C1212">
        <f>[7]A!$D1224</f>
        <v>0</v>
      </c>
      <c r="D1212">
        <f>[7]A!$F1224</f>
        <v>0</v>
      </c>
      <c r="E1212">
        <f>[7]A!$J1224</f>
        <v>0</v>
      </c>
      <c r="G1212" t="e">
        <f>VLOOKUP(C1212,[7]A!$D$2:$H$1235,5,FALSE)</f>
        <v>#N/A</v>
      </c>
      <c r="N1212" s="14" t="e">
        <f>VLOOKUP(C1212,Bilan!$B$4:$D$1469,3,FALSE)</f>
        <v>#N/A</v>
      </c>
      <c r="O1212" s="14">
        <f t="shared" si="84"/>
        <v>0</v>
      </c>
      <c r="P1212" s="50" t="e">
        <f>VLOOKUP(C1212,Adultes!$C$2:$O$806,13,FALSE)</f>
        <v>#N/A</v>
      </c>
      <c r="Q1212" s="14">
        <f>[7]A!$C1263</f>
        <v>0</v>
      </c>
      <c r="R1212" t="e">
        <f>VLOOKUP(C1212,Adultes!$C$2:$P$806,14,FALSE)</f>
        <v>#N/A</v>
      </c>
    </row>
  </sheetData>
  <sortState xmlns:xlrd2="http://schemas.microsoft.com/office/spreadsheetml/2017/richdata2" ref="A1006:R1051">
    <sortCondition ref="P1006:P1051"/>
  </sortState>
  <conditionalFormatting sqref="R2:R104 R108:R124 R255:R353 R1110:R1212 R126:R253 R355:R695 R697:R1108">
    <cfRule type="cellIs" dxfId="4" priority="7" operator="notEqual">
      <formula>$Q2</formula>
    </cfRule>
  </conditionalFormatting>
  <conditionalFormatting sqref="R105:R107">
    <cfRule type="cellIs" dxfId="3" priority="6" operator="notEqual">
      <formula>$Q105</formula>
    </cfRule>
  </conditionalFormatting>
  <conditionalFormatting sqref="R696">
    <cfRule type="cellIs" dxfId="2" priority="4" operator="notEqual">
      <formula>$Q696</formula>
    </cfRule>
  </conditionalFormatting>
  <conditionalFormatting sqref="R125">
    <cfRule type="cellIs" dxfId="1" priority="3" operator="notEqual">
      <formula>$Q125</formula>
    </cfRule>
  </conditionalFormatting>
  <conditionalFormatting sqref="R354">
    <cfRule type="cellIs" dxfId="0" priority="1" operator="notEqual">
      <formula>$Q354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806"/>
  <sheetViews>
    <sheetView topLeftCell="A236" workbookViewId="0">
      <selection activeCell="D183" sqref="D183"/>
    </sheetView>
  </sheetViews>
  <sheetFormatPr baseColWidth="10" defaultColWidth="11.5703125" defaultRowHeight="15" x14ac:dyDescent="0.25"/>
  <cols>
    <col min="1" max="1" width="7.5703125" style="2" bestFit="1" customWidth="1"/>
    <col min="2" max="2" width="16.5703125" style="2" bestFit="1" customWidth="1"/>
    <col min="3" max="3" width="24.7109375" style="2" bestFit="1" customWidth="1"/>
    <col min="4" max="4" width="48.7109375" style="20" customWidth="1"/>
    <col min="5" max="5" width="12" style="2" bestFit="1" customWidth="1"/>
    <col min="6" max="6" width="11.5703125" style="8"/>
    <col min="7" max="7" width="22.5703125" style="8" customWidth="1"/>
    <col min="8" max="12" width="4.28515625" style="8" customWidth="1"/>
    <col min="13" max="13" width="7" style="8" bestFit="1" customWidth="1"/>
    <col min="14" max="15" width="11.5703125" style="2" customWidth="1"/>
    <col min="16" max="16" width="11.5703125" style="8" customWidth="1"/>
    <col min="17" max="16384" width="11.5703125" style="2"/>
  </cols>
  <sheetData>
    <row r="1" spans="1:16" x14ac:dyDescent="0.25">
      <c r="A1" s="2" t="s">
        <v>355</v>
      </c>
      <c r="B1" s="2" t="s">
        <v>176</v>
      </c>
      <c r="C1" s="2" t="s">
        <v>177</v>
      </c>
      <c r="D1" s="20" t="s">
        <v>178</v>
      </c>
      <c r="E1" s="2" t="s">
        <v>356</v>
      </c>
      <c r="F1" s="8" t="s">
        <v>354</v>
      </c>
      <c r="N1" s="2" t="s">
        <v>353</v>
      </c>
      <c r="O1" s="2" t="s">
        <v>355</v>
      </c>
      <c r="P1" s="8" t="s">
        <v>354</v>
      </c>
    </row>
    <row r="2" spans="1:16" ht="14.45" customHeight="1" x14ac:dyDescent="0.25">
      <c r="A2" s="2">
        <v>1</v>
      </c>
      <c r="B2" s="2">
        <v>144449</v>
      </c>
      <c r="C2" s="2" t="s">
        <v>218</v>
      </c>
      <c r="D2" s="51" t="s">
        <v>74</v>
      </c>
      <c r="E2" s="2" t="str">
        <f>VLOOKUP(C2,[8]A!$E$2:$K$1451,7,FALSE)</f>
        <v>05999016478</v>
      </c>
      <c r="F2" s="8" t="s">
        <v>360</v>
      </c>
      <c r="G2" s="8" t="str">
        <f>VLOOKUP(C2,[8]A!$B$2:$I$1501,8,FALSE)</f>
        <v>Adulte Masculin 30/39 ans</v>
      </c>
      <c r="M2" s="8">
        <f>VLOOKUP(C2,'Ancien Bilan'!$B$4:$D$1093,3,FALSE)</f>
        <v>144449</v>
      </c>
      <c r="N2" s="2">
        <f t="shared" ref="N2:N65" si="0">B2</f>
        <v>144449</v>
      </c>
      <c r="O2" s="2">
        <f t="shared" ref="O2:O65" si="1">A2</f>
        <v>1</v>
      </c>
      <c r="P2" s="8" t="str">
        <f>VLOOKUP(C2,[8]A!$B$2:$D$1501,3,FALSE)</f>
        <v>1</v>
      </c>
    </row>
    <row r="3" spans="1:16" ht="14.45" customHeight="1" x14ac:dyDescent="0.25">
      <c r="A3" s="49">
        <v>2</v>
      </c>
      <c r="B3" s="2">
        <v>144401</v>
      </c>
      <c r="C3" s="2" t="s">
        <v>73</v>
      </c>
      <c r="D3" s="51" t="s">
        <v>74</v>
      </c>
      <c r="E3" s="2" t="str">
        <f>VLOOKUP(C3,[8]A!$E$2:$K$1451,7,FALSE)</f>
        <v>05999064357</v>
      </c>
      <c r="F3" s="8" t="s">
        <v>360</v>
      </c>
      <c r="G3" s="8" t="str">
        <f>VLOOKUP(C3,[8]A!$B$2:$I$1501,8,FALSE)</f>
        <v>Adulte Masculin 40/49 ans</v>
      </c>
      <c r="M3" s="50">
        <f>VLOOKUP(C3,'Ancien Bilan'!$B$4:$D$1093,3,FALSE)</f>
        <v>144401</v>
      </c>
      <c r="N3" s="2">
        <f t="shared" si="0"/>
        <v>144401</v>
      </c>
      <c r="O3" s="2">
        <f t="shared" si="1"/>
        <v>2</v>
      </c>
      <c r="P3" s="8" t="str">
        <f>VLOOKUP(C3,[8]A!$B$2:$D$1501,3,FALSE)</f>
        <v>1</v>
      </c>
    </row>
    <row r="4" spans="1:16" ht="14.45" customHeight="1" x14ac:dyDescent="0.25">
      <c r="A4" s="49">
        <v>3</v>
      </c>
      <c r="B4" s="49">
        <v>144297</v>
      </c>
      <c r="C4" s="49" t="s">
        <v>8</v>
      </c>
      <c r="D4" s="49" t="s">
        <v>109</v>
      </c>
      <c r="E4" s="2" t="str">
        <f>VLOOKUP(C4,[8]A!$E$2:$K$1451,7,FALSE)</f>
        <v>05996216283</v>
      </c>
      <c r="F4" s="8" t="s">
        <v>360</v>
      </c>
      <c r="G4" s="8" t="str">
        <f>VLOOKUP(C4,[8]A!$B$2:$I$1501,8,FALSE)</f>
        <v>Adulte Masculin 40/49 ans</v>
      </c>
      <c r="M4" s="50">
        <f>VLOOKUP(C4,'Ancien Bilan'!$B$4:$D$1093,3,FALSE)</f>
        <v>144297</v>
      </c>
      <c r="N4" s="2">
        <f t="shared" si="0"/>
        <v>144297</v>
      </c>
      <c r="O4" s="2">
        <f t="shared" si="1"/>
        <v>3</v>
      </c>
      <c r="P4" s="8" t="str">
        <f>VLOOKUP(C4,[8]A!$B$2:$D$1501,3,FALSE)</f>
        <v>1</v>
      </c>
    </row>
    <row r="5" spans="1:16" ht="14.45" customHeight="1" x14ac:dyDescent="0.25">
      <c r="A5" s="49">
        <v>4</v>
      </c>
      <c r="B5" s="49">
        <v>144476</v>
      </c>
      <c r="C5" s="49" t="s">
        <v>210</v>
      </c>
      <c r="D5" s="5" t="s">
        <v>358</v>
      </c>
      <c r="E5" s="2" t="str">
        <f>VLOOKUP(C5,[8]A!$E$2:$K$1451,7,FALSE)</f>
        <v>05999029141</v>
      </c>
      <c r="F5" s="8" t="s">
        <v>360</v>
      </c>
      <c r="G5" s="8" t="str">
        <f>VLOOKUP(C5,[8]A!$B$2:$I$1501,8,FALSE)</f>
        <v>Adulte Masculin 30/39 ans</v>
      </c>
      <c r="M5" s="50">
        <f>VLOOKUP(C5,'Ancien Bilan'!$B$4:$D$1093,3,FALSE)</f>
        <v>144476</v>
      </c>
      <c r="N5" s="2">
        <f t="shared" si="0"/>
        <v>144476</v>
      </c>
      <c r="O5" s="2">
        <f t="shared" si="1"/>
        <v>4</v>
      </c>
      <c r="P5" s="8" t="str">
        <f>VLOOKUP(C5,[8]A!$B$2:$D$1501,3,FALSE)</f>
        <v>1</v>
      </c>
    </row>
    <row r="6" spans="1:16" ht="14.45" customHeight="1" x14ac:dyDescent="0.25">
      <c r="A6" s="49">
        <v>5</v>
      </c>
      <c r="B6" s="49">
        <v>1313</v>
      </c>
      <c r="C6" s="49" t="s">
        <v>13</v>
      </c>
      <c r="D6" s="49" t="s">
        <v>14</v>
      </c>
      <c r="E6" s="2" t="str">
        <f>VLOOKUP(C6,[8]A!$E$2:$K$1451,7,FALSE)</f>
        <v>05999023578</v>
      </c>
      <c r="F6" s="8" t="s">
        <v>360</v>
      </c>
      <c r="G6" s="8" t="str">
        <f>VLOOKUP(C6,[8]A!$B$2:$I$1501,8,FALSE)</f>
        <v>Adulte Masculin 30/39 ans</v>
      </c>
      <c r="M6" s="50">
        <f>VLOOKUP(C6,'Ancien Bilan'!$B$4:$D$1093,3,FALSE)</f>
        <v>1313</v>
      </c>
      <c r="N6" s="2">
        <f t="shared" si="0"/>
        <v>1313</v>
      </c>
      <c r="O6" s="2">
        <f t="shared" si="1"/>
        <v>5</v>
      </c>
      <c r="P6" s="8" t="str">
        <f>VLOOKUP(C6,[8]A!$B$2:$D$1501,3,FALSE)</f>
        <v>1</v>
      </c>
    </row>
    <row r="7" spans="1:16" ht="14.45" customHeight="1" x14ac:dyDescent="0.25">
      <c r="A7" s="49">
        <v>6</v>
      </c>
      <c r="B7" s="49">
        <v>144320</v>
      </c>
      <c r="C7" s="49" t="s">
        <v>232</v>
      </c>
      <c r="D7" s="49" t="s">
        <v>84</v>
      </c>
      <c r="E7" s="2" t="str">
        <f>VLOOKUP(C7,[8]A!$E$2:$K$1451,7,FALSE)</f>
        <v>05999062801</v>
      </c>
      <c r="F7" s="8" t="s">
        <v>360</v>
      </c>
      <c r="G7" s="8" t="str">
        <f>VLOOKUP(C7,[8]A!$B$2:$I$1501,8,FALSE)</f>
        <v>Adulte Masculin 40/49 ans</v>
      </c>
      <c r="M7" s="50">
        <f>VLOOKUP(C7,'Ancien Bilan'!$B$4:$D$1093,3,FALSE)</f>
        <v>144320</v>
      </c>
      <c r="N7" s="2">
        <f t="shared" si="0"/>
        <v>144320</v>
      </c>
      <c r="O7" s="2">
        <f t="shared" si="1"/>
        <v>6</v>
      </c>
      <c r="P7" s="8" t="str">
        <f>VLOOKUP(C7,[8]A!$B$2:$D$1501,3,FALSE)</f>
        <v>1</v>
      </c>
    </row>
    <row r="8" spans="1:16" ht="14.45" customHeight="1" x14ac:dyDescent="0.25">
      <c r="A8" s="49">
        <v>7</v>
      </c>
      <c r="B8" s="2">
        <v>144278</v>
      </c>
      <c r="C8" s="2" t="s">
        <v>89</v>
      </c>
      <c r="D8" s="2" t="s">
        <v>140</v>
      </c>
      <c r="E8" s="2" t="str">
        <f>VLOOKUP(C8,[8]A!$E$2:$K$1451,7,FALSE)</f>
        <v>05999016340</v>
      </c>
      <c r="F8" s="8" t="s">
        <v>360</v>
      </c>
      <c r="G8" s="8" t="str">
        <f>VLOOKUP(C8,[8]A!$B$2:$I$1501,8,FALSE)</f>
        <v>Adulte Masculin 40/49 ans</v>
      </c>
      <c r="M8" s="50">
        <f>VLOOKUP(C8,'Ancien Bilan'!$B$4:$D$1093,3,FALSE)</f>
        <v>144278</v>
      </c>
      <c r="N8" s="2">
        <f t="shared" si="0"/>
        <v>144278</v>
      </c>
      <c r="O8" s="2">
        <f t="shared" si="1"/>
        <v>7</v>
      </c>
      <c r="P8" s="8" t="str">
        <f>VLOOKUP(C8,[8]A!$B$2:$D$1501,3,FALSE)</f>
        <v>1</v>
      </c>
    </row>
    <row r="9" spans="1:16" ht="14.45" customHeight="1" x14ac:dyDescent="0.25">
      <c r="A9" s="49">
        <v>8</v>
      </c>
      <c r="B9" s="49">
        <v>144434</v>
      </c>
      <c r="C9" s="49" t="s">
        <v>351</v>
      </c>
      <c r="D9" s="2" t="s">
        <v>183</v>
      </c>
      <c r="E9" s="2" t="str">
        <f>VLOOKUP(C9,[8]A!$E$2:$K$1451,7,FALSE)</f>
        <v>05994062447</v>
      </c>
      <c r="F9" s="8" t="s">
        <v>360</v>
      </c>
      <c r="G9" s="8" t="str">
        <f>VLOOKUP(C9,[8]A!$B$2:$I$1501,8,FALSE)</f>
        <v>Adulte Masculin 40/49 ans</v>
      </c>
      <c r="M9" s="50">
        <f>VLOOKUP(C9,'Ancien Bilan'!$B$4:$D$1093,3,FALSE)</f>
        <v>144434</v>
      </c>
      <c r="N9" s="2">
        <f t="shared" si="0"/>
        <v>144434</v>
      </c>
      <c r="O9" s="2">
        <f t="shared" si="1"/>
        <v>8</v>
      </c>
      <c r="P9" s="8" t="str">
        <f>VLOOKUP(C9,[8]A!$B$2:$D$1501,3,FALSE)</f>
        <v>1</v>
      </c>
    </row>
    <row r="10" spans="1:16" ht="14.45" customHeight="1" x14ac:dyDescent="0.25">
      <c r="A10" s="49">
        <v>9</v>
      </c>
      <c r="B10" s="2">
        <v>144337</v>
      </c>
      <c r="C10" s="2" t="s">
        <v>28</v>
      </c>
      <c r="D10" s="2" t="s">
        <v>109</v>
      </c>
      <c r="E10" s="2" t="str">
        <f>VLOOKUP(C10,[8]A!$E$2:$K$1451,7,FALSE)</f>
        <v>05999085272</v>
      </c>
      <c r="F10" s="8" t="s">
        <v>360</v>
      </c>
      <c r="G10" s="8" t="str">
        <f>VLOOKUP(C10,[8]A!$B$2:$I$1501,8,FALSE)</f>
        <v>Adulte Masculin 20/29 ans</v>
      </c>
      <c r="M10" s="50">
        <f>VLOOKUP(C10,'Ancien Bilan'!$B$4:$D$1093,3,FALSE)</f>
        <v>144337</v>
      </c>
      <c r="N10" s="2">
        <f t="shared" si="0"/>
        <v>144337</v>
      </c>
      <c r="O10" s="2">
        <f t="shared" si="1"/>
        <v>9</v>
      </c>
      <c r="P10" s="8" t="str">
        <f>VLOOKUP(C10,[8]A!$B$2:$D$1501,3,FALSE)</f>
        <v>1</v>
      </c>
    </row>
    <row r="11" spans="1:16" ht="14.45" customHeight="1" x14ac:dyDescent="0.25">
      <c r="A11" s="49">
        <v>10</v>
      </c>
      <c r="B11" s="2">
        <v>144339</v>
      </c>
      <c r="C11" s="2" t="s">
        <v>65</v>
      </c>
      <c r="D11" s="49" t="s">
        <v>17</v>
      </c>
      <c r="E11" s="2" t="str">
        <f>VLOOKUP(C11,[8]A!$E$2:$K$1451,7,FALSE)</f>
        <v>05999056748</v>
      </c>
      <c r="F11" s="8" t="s">
        <v>360</v>
      </c>
      <c r="G11" s="8" t="str">
        <f>VLOOKUP(C11,[8]A!$B$2:$I$1501,8,FALSE)</f>
        <v>Adulte Masculin 40/49 ans</v>
      </c>
      <c r="M11" s="50">
        <f>VLOOKUP(C11,'Ancien Bilan'!$B$4:$D$1093,3,FALSE)</f>
        <v>144339</v>
      </c>
      <c r="N11" s="2">
        <f t="shared" si="0"/>
        <v>144339</v>
      </c>
      <c r="O11" s="2">
        <f t="shared" si="1"/>
        <v>10</v>
      </c>
      <c r="P11" s="8" t="str">
        <f>VLOOKUP(C11,[8]A!$B$2:$D$1501,3,FALSE)</f>
        <v>1</v>
      </c>
    </row>
    <row r="12" spans="1:16" ht="14.45" customHeight="1" x14ac:dyDescent="0.25">
      <c r="A12" s="49">
        <v>11</v>
      </c>
      <c r="B12" s="2">
        <v>144392</v>
      </c>
      <c r="C12" s="2" t="s">
        <v>27</v>
      </c>
      <c r="D12" s="49" t="s">
        <v>109</v>
      </c>
      <c r="E12" s="2" t="str">
        <f>VLOOKUP(C12,[8]A!$E$2:$K$1451,7,FALSE)</f>
        <v>05999065522</v>
      </c>
      <c r="F12" s="8" t="s">
        <v>360</v>
      </c>
      <c r="G12" s="8" t="str">
        <f>VLOOKUP(C12,[8]A!$B$2:$I$1501,8,FALSE)</f>
        <v>Adulte Masculin 20/29 ans</v>
      </c>
      <c r="M12" s="50">
        <f>VLOOKUP(C12,'Ancien Bilan'!$B$4:$D$1093,3,FALSE)</f>
        <v>144392</v>
      </c>
      <c r="N12" s="2">
        <f t="shared" si="0"/>
        <v>144392</v>
      </c>
      <c r="O12" s="2">
        <f t="shared" si="1"/>
        <v>11</v>
      </c>
      <c r="P12" s="8" t="str">
        <f>VLOOKUP(C12,[8]A!$B$2:$D$1501,3,FALSE)</f>
        <v>1</v>
      </c>
    </row>
    <row r="13" spans="1:16" x14ac:dyDescent="0.25">
      <c r="A13" s="49">
        <v>12</v>
      </c>
      <c r="C13" s="2" t="s">
        <v>5</v>
      </c>
      <c r="D13" s="49" t="s">
        <v>53</v>
      </c>
      <c r="E13" s="2" t="str">
        <f>VLOOKUP(C13,[8]A!$E$2:$K$1451,7,FALSE)</f>
        <v>05994059693</v>
      </c>
      <c r="F13" s="8" t="s">
        <v>360</v>
      </c>
      <c r="G13" s="8" t="str">
        <f>VLOOKUP(C13,[8]A!$B$2:$I$1501,8,FALSE)</f>
        <v>Adulte Masculin 17/19 ans</v>
      </c>
      <c r="M13" s="50">
        <f>VLOOKUP(C13,'Ancien Bilan'!$B$4:$D$1093,3,FALSE)</f>
        <v>144416</v>
      </c>
      <c r="N13" s="2">
        <f t="shared" si="0"/>
        <v>0</v>
      </c>
      <c r="O13" s="2">
        <f t="shared" si="1"/>
        <v>12</v>
      </c>
      <c r="P13" s="8" t="str">
        <f>VLOOKUP(C13,[8]A!$B$2:$D$1501,3,FALSE)</f>
        <v>1</v>
      </c>
    </row>
    <row r="14" spans="1:16" ht="14.45" customHeight="1" x14ac:dyDescent="0.25">
      <c r="A14" s="49">
        <v>14</v>
      </c>
      <c r="B14" s="2">
        <v>144532</v>
      </c>
      <c r="C14" s="2" t="s">
        <v>0</v>
      </c>
      <c r="D14" s="49" t="s">
        <v>326</v>
      </c>
      <c r="E14" s="2" t="str">
        <f>VLOOKUP(C14,[8]A!$E$2:$K$1451,7,FALSE)</f>
        <v>05999024147</v>
      </c>
      <c r="F14" s="8" t="s">
        <v>360</v>
      </c>
      <c r="G14" s="8" t="str">
        <f>VLOOKUP(C14,[8]A!$B$2:$I$1501,8,FALSE)</f>
        <v>Adulte Masculin 30/39 ans</v>
      </c>
      <c r="M14" s="50">
        <f>VLOOKUP(C14,'Ancien Bilan'!$B$4:$D$1093,3,FALSE)</f>
        <v>144532</v>
      </c>
      <c r="N14" s="2">
        <f t="shared" si="0"/>
        <v>144532</v>
      </c>
      <c r="O14" s="2">
        <f t="shared" si="1"/>
        <v>14</v>
      </c>
      <c r="P14" s="8" t="str">
        <f>VLOOKUP(C14,[8]A!$B$2:$D$1501,3,FALSE)</f>
        <v>1</v>
      </c>
    </row>
    <row r="15" spans="1:16" ht="14.45" customHeight="1" x14ac:dyDescent="0.25">
      <c r="A15" s="49">
        <v>15</v>
      </c>
      <c r="B15" s="2">
        <v>2190</v>
      </c>
      <c r="C15" s="2" t="s">
        <v>263</v>
      </c>
      <c r="D15" s="49" t="s">
        <v>59</v>
      </c>
      <c r="E15" s="2" t="str">
        <f>VLOOKUP(C15,[8]A!$E$2:$K$1451,7,FALSE)</f>
        <v>05999016643</v>
      </c>
      <c r="F15" s="8" t="s">
        <v>360</v>
      </c>
      <c r="G15" s="8" t="str">
        <f>VLOOKUP(C15,[8]A!$B$2:$I$1501,8,FALSE)</f>
        <v>Adulte Masculin 30/39 ans</v>
      </c>
      <c r="M15" s="50">
        <f>VLOOKUP(C15,'Ancien Bilan'!$B$4:$D$1093,3,FALSE)</f>
        <v>2190</v>
      </c>
      <c r="N15" s="2">
        <f t="shared" si="0"/>
        <v>2190</v>
      </c>
      <c r="O15" s="2">
        <f t="shared" si="1"/>
        <v>15</v>
      </c>
      <c r="P15" s="8" t="str">
        <f>VLOOKUP(C15,[8]A!$B$2:$D$1501,3,FALSE)</f>
        <v>1</v>
      </c>
    </row>
    <row r="16" spans="1:16" ht="14.45" customHeight="1" x14ac:dyDescent="0.25">
      <c r="A16" s="2">
        <v>16</v>
      </c>
      <c r="B16" s="2">
        <v>2202</v>
      </c>
      <c r="C16" s="2" t="s">
        <v>274</v>
      </c>
      <c r="D16" s="49" t="s">
        <v>14</v>
      </c>
      <c r="E16" s="2" t="str">
        <f>VLOOKUP(C16,[8]A!$E$2:$K$1451,7,FALSE)</f>
        <v>05999012920</v>
      </c>
      <c r="F16" s="8" t="s">
        <v>360</v>
      </c>
      <c r="G16" s="8" t="str">
        <f>VLOOKUP(C16,[8]A!$B$2:$I$1501,8,FALSE)</f>
        <v>Adulte Masculin 40/49 ans</v>
      </c>
      <c r="M16" s="50">
        <f>VLOOKUP(C16,'Ancien Bilan'!$B$4:$D$1093,3,FALSE)</f>
        <v>2202</v>
      </c>
      <c r="N16" s="2">
        <f t="shared" si="0"/>
        <v>2202</v>
      </c>
      <c r="O16" s="2">
        <f t="shared" si="1"/>
        <v>16</v>
      </c>
      <c r="P16" s="8" t="str">
        <f>VLOOKUP(C16,[8]A!$B$2:$D$1501,3,FALSE)</f>
        <v>1</v>
      </c>
    </row>
    <row r="17" spans="1:16" ht="14.45" customHeight="1" x14ac:dyDescent="0.25">
      <c r="A17" s="2">
        <v>17</v>
      </c>
      <c r="B17" s="2">
        <v>2200</v>
      </c>
      <c r="C17" s="49" t="s">
        <v>275</v>
      </c>
      <c r="D17" s="2" t="s">
        <v>14</v>
      </c>
      <c r="E17" s="2" t="str">
        <f>VLOOKUP(C17,[8]A!$E$2:$K$1451,7,FALSE)</f>
        <v>05999012921</v>
      </c>
      <c r="F17" s="8" t="s">
        <v>360</v>
      </c>
      <c r="G17" s="8" t="str">
        <f>VLOOKUP(C17,[8]A!$B$2:$I$1501,8,FALSE)</f>
        <v>Adulte Masculin 17/19 ans</v>
      </c>
      <c r="M17" s="50">
        <f>VLOOKUP(C17,'Ancien Bilan'!$B$4:$D$1093,3,FALSE)</f>
        <v>2200</v>
      </c>
      <c r="N17" s="2">
        <f t="shared" si="0"/>
        <v>2200</v>
      </c>
      <c r="O17" s="2">
        <f t="shared" si="1"/>
        <v>17</v>
      </c>
      <c r="P17" s="8" t="str">
        <f>VLOOKUP(C17,[8]A!$B$2:$D$1501,3,FALSE)</f>
        <v>1</v>
      </c>
    </row>
    <row r="18" spans="1:16" ht="14.45" customHeight="1" x14ac:dyDescent="0.25">
      <c r="A18" s="49">
        <v>18</v>
      </c>
      <c r="B18" s="49">
        <v>2197</v>
      </c>
      <c r="C18" s="49" t="s">
        <v>279</v>
      </c>
      <c r="D18" s="49" t="s">
        <v>202</v>
      </c>
      <c r="E18" s="2" t="str">
        <f>VLOOKUP(C18,[8]A!$E$2:$K$1451,7,FALSE)</f>
        <v>05999025680</v>
      </c>
      <c r="F18" s="8" t="s">
        <v>360</v>
      </c>
      <c r="G18" s="8" t="str">
        <f>VLOOKUP(C18,[8]A!$B$2:$I$1501,8,FALSE)</f>
        <v>Adulte Masculin 30/39 ans</v>
      </c>
      <c r="M18" s="50">
        <f>VLOOKUP(C18,'Ancien Bilan'!$B$4:$D$1093,3,FALSE)</f>
        <v>2197</v>
      </c>
      <c r="N18" s="2">
        <f t="shared" si="0"/>
        <v>2197</v>
      </c>
      <c r="O18" s="2">
        <f t="shared" si="1"/>
        <v>18</v>
      </c>
      <c r="P18" s="8" t="str">
        <f>VLOOKUP(C18,[8]A!$B$2:$D$1501,3,FALSE)</f>
        <v>1</v>
      </c>
    </row>
    <row r="19" spans="1:16" ht="14.45" customHeight="1" x14ac:dyDescent="0.25">
      <c r="A19" s="49">
        <v>19</v>
      </c>
      <c r="B19" s="2">
        <v>2196</v>
      </c>
      <c r="C19" s="2" t="s">
        <v>280</v>
      </c>
      <c r="D19" s="2" t="s">
        <v>202</v>
      </c>
      <c r="E19" s="2" t="str">
        <f>VLOOKUP(C19,[8]A!$E$2:$K$1451,7,FALSE)</f>
        <v>05999080934</v>
      </c>
      <c r="F19" s="8" t="s">
        <v>360</v>
      </c>
      <c r="G19" s="8" t="str">
        <f>VLOOKUP(C19,[8]A!$B$2:$I$1501,8,FALSE)</f>
        <v>Adulte Masculin 40/49 ans</v>
      </c>
      <c r="M19" s="50">
        <f>VLOOKUP(C19,'Ancien Bilan'!$B$4:$D$1093,3,FALSE)</f>
        <v>2196</v>
      </c>
      <c r="N19" s="2">
        <f t="shared" si="0"/>
        <v>2196</v>
      </c>
      <c r="O19" s="2">
        <f t="shared" si="1"/>
        <v>19</v>
      </c>
      <c r="P19" s="8" t="str">
        <f>VLOOKUP(C19,[8]A!$B$2:$D$1501,3,FALSE)</f>
        <v>1</v>
      </c>
    </row>
    <row r="20" spans="1:16" ht="14.45" customHeight="1" x14ac:dyDescent="0.25">
      <c r="A20" s="2">
        <v>20</v>
      </c>
      <c r="B20" s="2">
        <v>144604</v>
      </c>
      <c r="C20" s="2" t="s">
        <v>82</v>
      </c>
      <c r="D20" s="49" t="s">
        <v>17</v>
      </c>
      <c r="E20" s="2" t="str">
        <f>VLOOKUP(C20,[8]A!$E$2:$K$1451,7,FALSE)</f>
        <v>05999093520</v>
      </c>
      <c r="F20" s="8" t="s">
        <v>360</v>
      </c>
      <c r="G20" s="8" t="str">
        <f>VLOOKUP(C20,[8]A!$B$2:$I$1501,8,FALSE)</f>
        <v>Adulte Masculin 30/39 ans</v>
      </c>
      <c r="M20" s="50">
        <f>VLOOKUP(C20,'Ancien Bilan'!$B$4:$D$1093,3,FALSE)</f>
        <v>144604</v>
      </c>
      <c r="N20" s="2">
        <f t="shared" si="0"/>
        <v>144604</v>
      </c>
      <c r="O20" s="2">
        <f t="shared" si="1"/>
        <v>20</v>
      </c>
      <c r="P20" s="8" t="str">
        <f>VLOOKUP(C20,[8]A!$B$2:$D$1501,3,FALSE)</f>
        <v>1</v>
      </c>
    </row>
    <row r="21" spans="1:16" ht="14.45" customHeight="1" x14ac:dyDescent="0.25">
      <c r="A21" s="49">
        <v>21</v>
      </c>
      <c r="B21" s="49">
        <v>2155</v>
      </c>
      <c r="C21" s="49" t="s">
        <v>289</v>
      </c>
      <c r="D21" s="49" t="s">
        <v>273</v>
      </c>
      <c r="E21" s="2" t="str">
        <f>VLOOKUP(C21,[8]A!$E$2:$K$1451,7,FALSE)</f>
        <v>05999023980</v>
      </c>
      <c r="F21" s="8" t="s">
        <v>360</v>
      </c>
      <c r="G21" s="8" t="str">
        <f>VLOOKUP(C21,[8]A!$B$2:$I$1501,8,FALSE)</f>
        <v>Adulte Masculin 30/39 ans</v>
      </c>
      <c r="M21" s="50">
        <f>VLOOKUP(C21,'Ancien Bilan'!$B$4:$D$1093,3,FALSE)</f>
        <v>2155</v>
      </c>
      <c r="N21" s="2">
        <f t="shared" si="0"/>
        <v>2155</v>
      </c>
      <c r="O21" s="2">
        <f t="shared" si="1"/>
        <v>21</v>
      </c>
      <c r="P21" s="8" t="str">
        <f>VLOOKUP(C21,[8]A!$B$2:$D$1501,3,FALSE)</f>
        <v>1</v>
      </c>
    </row>
    <row r="22" spans="1:16" ht="14.45" customHeight="1" x14ac:dyDescent="0.25">
      <c r="A22" s="49">
        <v>22</v>
      </c>
      <c r="B22" s="49">
        <v>2154</v>
      </c>
      <c r="C22" s="49" t="s">
        <v>200</v>
      </c>
      <c r="D22" s="49" t="s">
        <v>201</v>
      </c>
      <c r="E22" s="2" t="str">
        <f>VLOOKUP(C22,[8]A!$E$2:$K$1451,7,FALSE)</f>
        <v>05999097829</v>
      </c>
      <c r="F22" s="8" t="s">
        <v>360</v>
      </c>
      <c r="G22" s="8" t="str">
        <f>VLOOKUP(C22,[8]A!$B$2:$I$1501,8,FALSE)</f>
        <v>Adulte Masculin 20/29 ans</v>
      </c>
      <c r="M22" s="50">
        <f>VLOOKUP(C22,'Ancien Bilan'!$B$4:$D$1093,3,FALSE)</f>
        <v>2154</v>
      </c>
      <c r="N22" s="2">
        <f t="shared" si="0"/>
        <v>2154</v>
      </c>
      <c r="O22" s="2">
        <f t="shared" si="1"/>
        <v>22</v>
      </c>
      <c r="P22" s="8" t="str">
        <f>VLOOKUP(C22,[8]A!$B$2:$D$1501,3,FALSE)</f>
        <v>1</v>
      </c>
    </row>
    <row r="23" spans="1:16" ht="14.45" customHeight="1" x14ac:dyDescent="0.25">
      <c r="A23" s="2">
        <v>23</v>
      </c>
      <c r="B23" s="49">
        <v>2224</v>
      </c>
      <c r="C23" s="2" t="s">
        <v>292</v>
      </c>
      <c r="D23" s="49" t="s">
        <v>326</v>
      </c>
      <c r="E23" s="2" t="str">
        <f>VLOOKUP(C23,[8]A!$E$2:$K$1451,7,FALSE)</f>
        <v>05999111985</v>
      </c>
      <c r="F23" s="8" t="s">
        <v>360</v>
      </c>
      <c r="G23" s="8" t="str">
        <f>VLOOKUP(C23,[8]A!$B$2:$I$1501,8,FALSE)</f>
        <v>Adulte Masculin 20/29 ans</v>
      </c>
      <c r="M23" s="50">
        <f>VLOOKUP(C23,'Ancien Bilan'!$B$4:$D$1093,3,FALSE)</f>
        <v>2224</v>
      </c>
      <c r="N23" s="2">
        <f t="shared" si="0"/>
        <v>2224</v>
      </c>
      <c r="O23" s="2">
        <f t="shared" si="1"/>
        <v>23</v>
      </c>
      <c r="P23" s="8" t="str">
        <f>VLOOKUP(C23,[8]A!$B$2:$D$1501,3,FALSE)</f>
        <v>1</v>
      </c>
    </row>
    <row r="24" spans="1:16" ht="14.45" customHeight="1" x14ac:dyDescent="0.25">
      <c r="A24" s="49">
        <v>24</v>
      </c>
      <c r="B24" s="2">
        <v>2222</v>
      </c>
      <c r="C24" s="2" t="s">
        <v>297</v>
      </c>
      <c r="D24" s="2" t="s">
        <v>328</v>
      </c>
      <c r="E24" s="2" t="str">
        <f>VLOOKUP(C24,[8]A!$E$2:$K$1451,7,FALSE)</f>
        <v>05999064433</v>
      </c>
      <c r="F24" s="8" t="s">
        <v>360</v>
      </c>
      <c r="G24" s="8" t="str">
        <f>VLOOKUP(C24,[8]A!$B$2:$I$1501,8,FALSE)</f>
        <v>Adulte Masculin 30/39 ans</v>
      </c>
      <c r="M24" s="50">
        <f>VLOOKUP(C24,'Ancien Bilan'!$B$4:$D$1093,3,FALSE)</f>
        <v>2222</v>
      </c>
      <c r="N24" s="2">
        <f t="shared" si="0"/>
        <v>2222</v>
      </c>
      <c r="O24" s="2">
        <f t="shared" si="1"/>
        <v>24</v>
      </c>
      <c r="P24" s="8" t="str">
        <f>VLOOKUP(C24,[8]A!$B$2:$D$1501,3,FALSE)</f>
        <v>1</v>
      </c>
    </row>
    <row r="25" spans="1:16" ht="14.45" customHeight="1" x14ac:dyDescent="0.25">
      <c r="A25" s="49">
        <v>25</v>
      </c>
      <c r="B25" s="2">
        <v>2212</v>
      </c>
      <c r="C25" s="2" t="s">
        <v>298</v>
      </c>
      <c r="D25" s="2" t="s">
        <v>183</v>
      </c>
      <c r="E25" s="2" t="str">
        <f>VLOOKUP(C25,[8]A!$E$2:$K$1451,7,FALSE)</f>
        <v>05996219752</v>
      </c>
      <c r="F25" s="8" t="s">
        <v>360</v>
      </c>
      <c r="G25" s="8" t="str">
        <f>VLOOKUP(C25,[8]A!$B$2:$I$1501,8,FALSE)</f>
        <v>Adulte Masculin 20/29 ans</v>
      </c>
      <c r="M25" s="50">
        <f>VLOOKUP(C25,'Ancien Bilan'!$B$4:$D$1093,3,FALSE)</f>
        <v>2212</v>
      </c>
      <c r="N25" s="2">
        <f t="shared" si="0"/>
        <v>2212</v>
      </c>
      <c r="O25" s="2">
        <f t="shared" si="1"/>
        <v>25</v>
      </c>
      <c r="P25" s="8" t="str">
        <f>VLOOKUP(C25,[8]A!$B$2:$D$1501,3,FALSE)</f>
        <v>1</v>
      </c>
    </row>
    <row r="26" spans="1:16" ht="14.45" customHeight="1" x14ac:dyDescent="0.25">
      <c r="A26" s="49">
        <v>26</v>
      </c>
      <c r="B26" s="49">
        <v>2207</v>
      </c>
      <c r="C26" s="2" t="s">
        <v>301</v>
      </c>
      <c r="D26" s="49" t="s">
        <v>326</v>
      </c>
      <c r="E26" s="2" t="str">
        <f>VLOOKUP(C26,[8]A!$E$2:$K$1451,7,FALSE)</f>
        <v>05994058192</v>
      </c>
      <c r="F26" s="8" t="s">
        <v>360</v>
      </c>
      <c r="G26" s="8" t="str">
        <f>VLOOKUP(C26,[8]A!$B$2:$I$1501,8,FALSE)</f>
        <v>Adulte Masculin 30/39 ans</v>
      </c>
      <c r="M26" s="50">
        <f>VLOOKUP(C26,'Ancien Bilan'!$B$4:$D$1093,3,FALSE)</f>
        <v>2207</v>
      </c>
      <c r="N26" s="2">
        <f t="shared" si="0"/>
        <v>2207</v>
      </c>
      <c r="O26" s="2">
        <f t="shared" si="1"/>
        <v>26</v>
      </c>
      <c r="P26" s="8" t="str">
        <f>VLOOKUP(C26,[8]A!$B$2:$D$1501,3,FALSE)</f>
        <v>1</v>
      </c>
    </row>
    <row r="27" spans="1:16" ht="14.45" customHeight="1" x14ac:dyDescent="0.25">
      <c r="A27" s="49">
        <v>27</v>
      </c>
      <c r="B27" s="49">
        <v>2219</v>
      </c>
      <c r="C27" s="2" t="s">
        <v>303</v>
      </c>
      <c r="D27" s="49" t="s">
        <v>330</v>
      </c>
      <c r="E27" s="2" t="str">
        <f>VLOOKUP(C27,[8]A!$E$2:$K$1451,7,FALSE)</f>
        <v>05999028487</v>
      </c>
      <c r="F27" s="8" t="s">
        <v>360</v>
      </c>
      <c r="G27" s="8" t="str">
        <f>VLOOKUP(C27,[8]A!$B$2:$I$1501,8,FALSE)</f>
        <v>Adulte Masculin 30/39 ans</v>
      </c>
      <c r="M27" s="50">
        <f>VLOOKUP(C27,'Ancien Bilan'!$B$4:$D$1093,3,FALSE)</f>
        <v>2219</v>
      </c>
      <c r="N27" s="2">
        <f t="shared" si="0"/>
        <v>2219</v>
      </c>
      <c r="O27" s="2">
        <f t="shared" si="1"/>
        <v>27</v>
      </c>
      <c r="P27" s="8" t="str">
        <f>VLOOKUP(C27,[8]A!$B$2:$D$1501,3,FALSE)</f>
        <v>1</v>
      </c>
    </row>
    <row r="28" spans="1:16" ht="14.45" customHeight="1" x14ac:dyDescent="0.25">
      <c r="A28" s="49">
        <v>28</v>
      </c>
      <c r="B28" s="49">
        <v>1303</v>
      </c>
      <c r="C28" s="2" t="s">
        <v>34</v>
      </c>
      <c r="D28" s="49" t="s">
        <v>326</v>
      </c>
      <c r="E28" s="2" t="str">
        <f>VLOOKUP(C28,[8]A!$E$2:$K$1451,7,FALSE)</f>
        <v>05994063020</v>
      </c>
      <c r="F28" s="8" t="s">
        <v>360</v>
      </c>
      <c r="G28" s="8" t="str">
        <f>VLOOKUP(C28,[8]A!$B$2:$I$1501,8,FALSE)</f>
        <v>Adulte Masculin 20/29 ans</v>
      </c>
      <c r="M28" s="50">
        <f>VLOOKUP(C28,'Ancien Bilan'!$B$4:$D$1093,3,FALSE)</f>
        <v>1303</v>
      </c>
      <c r="N28" s="2">
        <f t="shared" si="0"/>
        <v>1303</v>
      </c>
      <c r="O28" s="2">
        <f t="shared" si="1"/>
        <v>28</v>
      </c>
      <c r="P28" s="8" t="str">
        <f>VLOOKUP(C28,[8]A!$B$2:$D$1501,3,FALSE)</f>
        <v>1</v>
      </c>
    </row>
    <row r="29" spans="1:16" ht="14.45" customHeight="1" x14ac:dyDescent="0.25">
      <c r="A29" s="49">
        <v>29</v>
      </c>
      <c r="B29" s="49">
        <v>2176</v>
      </c>
      <c r="C29" s="2" t="s">
        <v>320</v>
      </c>
      <c r="D29" s="49" t="s">
        <v>326</v>
      </c>
      <c r="E29" s="2" t="str">
        <f>VLOOKUP(C29,[8]A!$E$2:$K$1451,7,FALSE)</f>
        <v>05999024929</v>
      </c>
      <c r="F29" s="8" t="s">
        <v>360</v>
      </c>
      <c r="G29" s="8" t="str">
        <f>VLOOKUP(C29,[8]A!$B$2:$I$1501,8,FALSE)</f>
        <v>Adulte Masculin 30/39 ans</v>
      </c>
      <c r="M29" s="50">
        <f>VLOOKUP(C29,'Ancien Bilan'!$B$4:$D$1093,3,FALSE)</f>
        <v>2176</v>
      </c>
      <c r="N29" s="2">
        <f t="shared" si="0"/>
        <v>2176</v>
      </c>
      <c r="O29" s="2">
        <f t="shared" si="1"/>
        <v>29</v>
      </c>
      <c r="P29" s="8" t="str">
        <f>VLOOKUP(C29,[8]A!$B$2:$D$1501,3,FALSE)</f>
        <v>1</v>
      </c>
    </row>
    <row r="30" spans="1:16" ht="14.45" customHeight="1" x14ac:dyDescent="0.25">
      <c r="A30" s="49">
        <v>30</v>
      </c>
      <c r="B30" s="49">
        <v>144374</v>
      </c>
      <c r="C30" s="2" t="s">
        <v>9</v>
      </c>
      <c r="D30" s="19" t="s">
        <v>22</v>
      </c>
      <c r="E30" s="2" t="str">
        <f>VLOOKUP(C30,[8]A!$E$2:$K$1451,7,FALSE)</f>
        <v>05999102231</v>
      </c>
      <c r="F30" s="8" t="s">
        <v>360</v>
      </c>
      <c r="G30" s="8" t="str">
        <f>VLOOKUP(C30,[8]A!$B$2:$I$1501,8,FALSE)</f>
        <v>Adulte Masculin 20/29 ans</v>
      </c>
      <c r="M30" s="50">
        <f>VLOOKUP(C30,'Ancien Bilan'!$B$4:$D$1093,3,FALSE)</f>
        <v>144374</v>
      </c>
      <c r="N30" s="2">
        <f t="shared" si="0"/>
        <v>144374</v>
      </c>
      <c r="O30" s="2">
        <f t="shared" si="1"/>
        <v>30</v>
      </c>
      <c r="P30" s="8" t="str">
        <f>VLOOKUP(C30,[8]A!$B$2:$D$1501,3,FALSE)</f>
        <v>1</v>
      </c>
    </row>
    <row r="31" spans="1:16" ht="14.45" customHeight="1" x14ac:dyDescent="0.25">
      <c r="A31" s="49">
        <v>31</v>
      </c>
      <c r="B31" s="49">
        <v>1271</v>
      </c>
      <c r="C31" s="2" t="s">
        <v>87</v>
      </c>
      <c r="D31" s="49" t="s">
        <v>174</v>
      </c>
      <c r="E31" s="2" t="str">
        <f>VLOOKUP(C31,[8]A!$E$2:$K$1451,7,FALSE)</f>
        <v>05999025738</v>
      </c>
      <c r="F31" s="8" t="s">
        <v>360</v>
      </c>
      <c r="G31" s="8" t="str">
        <f>VLOOKUP(C31,[8]A!$B$2:$I$1501,8,FALSE)</f>
        <v>Adulte Masculin 30/39 ans</v>
      </c>
      <c r="M31" s="50">
        <f>VLOOKUP(C31,'Ancien Bilan'!$B$4:$D$1093,3,FALSE)</f>
        <v>1271</v>
      </c>
      <c r="N31" s="2">
        <f t="shared" si="0"/>
        <v>1271</v>
      </c>
      <c r="O31" s="2">
        <f t="shared" si="1"/>
        <v>31</v>
      </c>
      <c r="P31" s="8" t="str">
        <f>VLOOKUP(C31,[8]A!$B$2:$D$1501,3,FALSE)</f>
        <v>1</v>
      </c>
    </row>
    <row r="32" spans="1:16" ht="14.45" customHeight="1" x14ac:dyDescent="0.25">
      <c r="A32" s="49">
        <v>32</v>
      </c>
      <c r="B32" s="49">
        <v>144498</v>
      </c>
      <c r="C32" s="2" t="s">
        <v>29</v>
      </c>
      <c r="D32" t="s">
        <v>126</v>
      </c>
      <c r="E32" s="2" t="str">
        <f>VLOOKUP(C32,[8]A!$E$2:$K$1451,7,FALSE)</f>
        <v>06297087022</v>
      </c>
      <c r="F32" s="8" t="s">
        <v>360</v>
      </c>
      <c r="G32" s="8" t="str">
        <f>VLOOKUP(C32,[8]A!$B$2:$I$1501,8,FALSE)</f>
        <v>Adulte Masculin 17/19 ans</v>
      </c>
      <c r="M32" s="50">
        <f>VLOOKUP(C32,'Ancien Bilan'!$B$4:$D$1093,3,FALSE)</f>
        <v>144498</v>
      </c>
      <c r="N32" s="2">
        <f t="shared" si="0"/>
        <v>144498</v>
      </c>
      <c r="O32" s="2">
        <f t="shared" si="1"/>
        <v>32</v>
      </c>
      <c r="P32" s="8" t="str">
        <f>VLOOKUP(C32,[8]A!$B$2:$D$1501,3,FALSE)</f>
        <v>1</v>
      </c>
    </row>
    <row r="33" spans="1:16" ht="14.45" customHeight="1" x14ac:dyDescent="0.25">
      <c r="A33" s="49">
        <v>33</v>
      </c>
      <c r="B33" s="49">
        <v>144310</v>
      </c>
      <c r="C33" s="2" t="s">
        <v>193</v>
      </c>
      <c r="D33" s="49" t="s">
        <v>101</v>
      </c>
      <c r="E33" s="2" t="str">
        <f>VLOOKUP(C33,[8]A!$E$2:$K$1451,7,FALSE)</f>
        <v>06204730362</v>
      </c>
      <c r="F33" s="8" t="s">
        <v>360</v>
      </c>
      <c r="G33" s="8" t="str">
        <f>VLOOKUP(C33,[8]A!$B$2:$I$1501,8,FALSE)</f>
        <v>Adulte Masculin 20/29 ans</v>
      </c>
      <c r="M33" s="50">
        <f>VLOOKUP(C33,'Ancien Bilan'!$B$4:$D$1093,3,FALSE)</f>
        <v>144310</v>
      </c>
      <c r="N33" s="2">
        <f t="shared" si="0"/>
        <v>144310</v>
      </c>
      <c r="O33" s="2">
        <f t="shared" si="1"/>
        <v>33</v>
      </c>
      <c r="P33" s="8" t="str">
        <f>VLOOKUP(C33,[8]A!$B$2:$D$1501,3,FALSE)</f>
        <v>1</v>
      </c>
    </row>
    <row r="34" spans="1:16" ht="14.45" customHeight="1" x14ac:dyDescent="0.25">
      <c r="A34" s="49">
        <v>34</v>
      </c>
      <c r="B34" s="49">
        <v>2223</v>
      </c>
      <c r="C34" s="5" t="s">
        <v>293</v>
      </c>
      <c r="D34" s="49" t="s">
        <v>47</v>
      </c>
      <c r="E34" s="2" t="str">
        <f>VLOOKUP(C34,[8]A!$E$2:$K$1451,7,FALSE)</f>
        <v>06297098606</v>
      </c>
      <c r="F34" s="8" t="s">
        <v>360</v>
      </c>
      <c r="G34" s="8" t="str">
        <f>VLOOKUP(C34,[8]A!$B$2:$I$1501,8,FALSE)</f>
        <v>Adulte Masculin 50/59 ans</v>
      </c>
      <c r="M34" s="50">
        <f>VLOOKUP(C34,'Ancien Bilan'!$B$4:$D$1093,3,FALSE)</f>
        <v>2223</v>
      </c>
      <c r="N34" s="2">
        <f t="shared" si="0"/>
        <v>2223</v>
      </c>
      <c r="O34" s="2">
        <f t="shared" si="1"/>
        <v>34</v>
      </c>
      <c r="P34" s="8" t="str">
        <f>VLOOKUP(C34,[8]A!$B$2:$D$1501,3,FALSE)</f>
        <v>1</v>
      </c>
    </row>
    <row r="35" spans="1:16" ht="14.45" customHeight="1" x14ac:dyDescent="0.25">
      <c r="A35" s="49">
        <v>35</v>
      </c>
      <c r="B35" s="49">
        <v>2216</v>
      </c>
      <c r="C35" s="2" t="s">
        <v>37</v>
      </c>
      <c r="D35" s="49" t="s">
        <v>91</v>
      </c>
      <c r="E35" s="2" t="str">
        <f>VLOOKUP(C35,[8]A!$E$2:$K$1451,7,FALSE)</f>
        <v>06260031180</v>
      </c>
      <c r="F35" s="8" t="s">
        <v>360</v>
      </c>
      <c r="G35" s="8" t="str">
        <f>VLOOKUP(C35,[8]A!$B$2:$I$1501,8,FALSE)</f>
        <v>Adulte Masculin 40/49 ans</v>
      </c>
      <c r="M35" s="50">
        <f>VLOOKUP(C35,'Ancien Bilan'!$B$4:$D$1093,3,FALSE)</f>
        <v>2216</v>
      </c>
      <c r="N35" s="2">
        <f t="shared" si="0"/>
        <v>2216</v>
      </c>
      <c r="O35" s="2">
        <f t="shared" si="1"/>
        <v>35</v>
      </c>
      <c r="P35" s="8" t="str">
        <f>VLOOKUP(C35,[8]A!$B$2:$D$1501,3,FALSE)</f>
        <v>1</v>
      </c>
    </row>
    <row r="36" spans="1:16" ht="14.45" customHeight="1" x14ac:dyDescent="0.25">
      <c r="A36" s="49">
        <v>36</v>
      </c>
      <c r="B36" s="2">
        <v>1288</v>
      </c>
      <c r="C36" s="2" t="s">
        <v>224</v>
      </c>
      <c r="D36" s="2" t="s">
        <v>213</v>
      </c>
      <c r="E36" s="2" t="str">
        <f>VLOOKUP(C36,[8]A!$E$2:$K$1451,7,FALSE)</f>
        <v>06265605486</v>
      </c>
      <c r="F36" s="8" t="s">
        <v>360</v>
      </c>
      <c r="G36" s="8" t="str">
        <f>VLOOKUP(C36,[8]A!$B$2:$I$1501,8,FALSE)</f>
        <v>Adulte Masculin 40/49 ans</v>
      </c>
      <c r="M36" s="50">
        <f>VLOOKUP(C36,'Ancien Bilan'!$B$4:$D$1093,3,FALSE)</f>
        <v>1288</v>
      </c>
      <c r="N36" s="2">
        <f t="shared" si="0"/>
        <v>1288</v>
      </c>
      <c r="O36" s="2">
        <f t="shared" si="1"/>
        <v>36</v>
      </c>
      <c r="P36" s="8" t="str">
        <f>VLOOKUP(C36,[8]A!$B$2:$D$1501,3,FALSE)</f>
        <v>1</v>
      </c>
    </row>
    <row r="37" spans="1:16" ht="14.45" customHeight="1" x14ac:dyDescent="0.25">
      <c r="A37" s="49">
        <v>37</v>
      </c>
      <c r="B37" s="2">
        <v>1252</v>
      </c>
      <c r="C37" s="5" t="s">
        <v>505</v>
      </c>
      <c r="D37" s="19" t="str">
        <f>VLOOKUP(C37,[8]A!$B$2:$H$1501,6,FALSE)</f>
        <v>NEW TEAM MAULDE</v>
      </c>
      <c r="E37" s="2" t="str">
        <f>VLOOKUP(C37,[8]A!$E$2:$K$1451,7,FALSE)</f>
        <v>05999059180</v>
      </c>
      <c r="F37" s="8">
        <v>1</v>
      </c>
      <c r="G37" s="8" t="str">
        <f>VLOOKUP(C37,[8]A!$B$2:$I$1501,8,FALSE)</f>
        <v>Adulte Masculin 30/39 ans</v>
      </c>
      <c r="M37" s="50">
        <f>VLOOKUP(C37,'Ancien Bilan'!$B$4:$D$1093,3,FALSE)</f>
        <v>1252</v>
      </c>
      <c r="N37" s="2">
        <f t="shared" si="0"/>
        <v>1252</v>
      </c>
      <c r="O37" s="2">
        <f t="shared" si="1"/>
        <v>37</v>
      </c>
      <c r="P37" s="8" t="str">
        <f>VLOOKUP(C37,[8]A!$B$2:$D$1501,3,FALSE)</f>
        <v>1</v>
      </c>
    </row>
    <row r="38" spans="1:16" ht="14.45" customHeight="1" x14ac:dyDescent="0.25">
      <c r="A38" s="49">
        <v>38</v>
      </c>
      <c r="B38" s="2">
        <v>144356</v>
      </c>
      <c r="C38" s="2" t="s">
        <v>498</v>
      </c>
      <c r="D38" s="19" t="str">
        <f>VLOOKUP(C38,[8]A!$B$2:$H$1501,6,FALSE)</f>
        <v>NEW TEAM MAULDE</v>
      </c>
      <c r="E38" s="2" t="str">
        <f>VLOOKUP(C38,[8]A!$E$2:$K$1451,7,FALSE)</f>
        <v>05999023281</v>
      </c>
      <c r="F38" s="8">
        <v>1</v>
      </c>
      <c r="G38" s="8" t="str">
        <f>VLOOKUP(C38,[8]A!$B$2:$I$1501,8,FALSE)</f>
        <v>Adulte Masculin 30/39 ans</v>
      </c>
      <c r="M38" s="50">
        <f>VLOOKUP(C38,'Ancien Bilan'!$B$4:$D$1093,3,FALSE)</f>
        <v>144356</v>
      </c>
      <c r="N38" s="2">
        <f t="shared" si="0"/>
        <v>144356</v>
      </c>
      <c r="O38" s="2">
        <f t="shared" si="1"/>
        <v>38</v>
      </c>
      <c r="P38" s="8" t="str">
        <f>VLOOKUP(C38,[8]A!$B$2:$D$1501,3,FALSE)</f>
        <v>1</v>
      </c>
    </row>
    <row r="39" spans="1:16" ht="14.45" customHeight="1" x14ac:dyDescent="0.25">
      <c r="A39" s="49">
        <v>39</v>
      </c>
      <c r="B39">
        <v>144397</v>
      </c>
      <c r="C39" s="2" t="s">
        <v>85</v>
      </c>
      <c r="D39" s="51" t="str">
        <f>VLOOKUP(C39,[8]A!$B$2:$H$1501,6,FALSE)</f>
        <v>T.C.S.P. 59 - FERRIERE LA GRANDE</v>
      </c>
      <c r="E39" s="2" t="str">
        <f>VLOOKUP(C39,[8]A!$E$2:$K$1451,7,FALSE)</f>
        <v>05999029318</v>
      </c>
      <c r="F39" s="8">
        <v>1</v>
      </c>
      <c r="G39" s="8" t="str">
        <f>VLOOKUP(C39,[8]A!$B$2:$I$1501,8,FALSE)</f>
        <v>Adulte Masculin 30/39 ans</v>
      </c>
      <c r="M39" s="50">
        <f>VLOOKUP(C39,'Ancien Bilan'!$B$4:$D$1093,3,FALSE)</f>
        <v>144397</v>
      </c>
      <c r="N39" s="2">
        <f t="shared" si="0"/>
        <v>144397</v>
      </c>
      <c r="O39" s="2">
        <f t="shared" si="1"/>
        <v>39</v>
      </c>
      <c r="P39" s="8" t="str">
        <f>VLOOKUP(C39,[8]A!$B$2:$D$1501,3,FALSE)</f>
        <v>1</v>
      </c>
    </row>
    <row r="40" spans="1:16" ht="14.45" customHeight="1" x14ac:dyDescent="0.25">
      <c r="A40" s="2">
        <v>40</v>
      </c>
      <c r="B40">
        <v>1322</v>
      </c>
      <c r="C40" s="5" t="s">
        <v>510</v>
      </c>
      <c r="D40" s="20" t="str">
        <f>VLOOKUP(C40,[8]A!$B$2:$H$1501,6,FALSE)</f>
        <v>ETOILE CYCLISTE FEIGNIES</v>
      </c>
      <c r="E40" s="2" t="str">
        <f>VLOOKUP(C40,[8]A!$E$2:$K$1451,7,FALSE)</f>
        <v>05996219554</v>
      </c>
      <c r="F40" s="8">
        <v>1</v>
      </c>
      <c r="G40" s="8" t="str">
        <f>VLOOKUP(C40,[8]A!$B$2:$I$1501,8,FALSE)</f>
        <v>Adulte Masculin 20/29 ans</v>
      </c>
      <c r="M40" s="50">
        <f>VLOOKUP(C40,'Ancien Bilan'!$B$4:$D$1093,3,FALSE)</f>
        <v>1322</v>
      </c>
      <c r="N40" s="2">
        <f t="shared" si="0"/>
        <v>1322</v>
      </c>
      <c r="O40" s="2">
        <f t="shared" si="1"/>
        <v>40</v>
      </c>
      <c r="P40" s="8" t="str">
        <f>VLOOKUP(C40,[8]A!$B$2:$D$1501,3,FALSE)</f>
        <v>1</v>
      </c>
    </row>
    <row r="41" spans="1:16" ht="14.45" customHeight="1" x14ac:dyDescent="0.25">
      <c r="A41" s="49">
        <v>41</v>
      </c>
      <c r="B41">
        <v>144412</v>
      </c>
      <c r="C41" s="5" t="s">
        <v>515</v>
      </c>
      <c r="D41" s="20" t="str">
        <f>VLOOKUP(C41,[8]A!$B$2:$H$1501,6,FALSE)</f>
        <v>ETOILE CYCLISTE FEIGNIES</v>
      </c>
      <c r="E41" s="2" t="str">
        <f>VLOOKUP(C41,[8]A!$E$2:$K$1451,7,FALSE)</f>
        <v>05999062632</v>
      </c>
      <c r="F41" s="8">
        <v>1</v>
      </c>
      <c r="G41" s="8" t="str">
        <f>VLOOKUP(C41,[8]A!$B$2:$I$1501,8,FALSE)</f>
        <v>Adulte Masculin 40/49 ans</v>
      </c>
      <c r="M41" s="50">
        <f>VLOOKUP(C41,'Ancien Bilan'!$B$4:$D$1093,3,FALSE)</f>
        <v>144412</v>
      </c>
      <c r="N41" s="2">
        <f t="shared" si="0"/>
        <v>144412</v>
      </c>
      <c r="O41" s="2">
        <f t="shared" si="1"/>
        <v>41</v>
      </c>
      <c r="P41" s="8" t="str">
        <f>VLOOKUP(C41,[8]A!$B$2:$D$1501,3,FALSE)</f>
        <v>1</v>
      </c>
    </row>
    <row r="42" spans="1:16" ht="14.45" customHeight="1" x14ac:dyDescent="0.25">
      <c r="A42" s="49">
        <v>42</v>
      </c>
      <c r="B42">
        <v>144438</v>
      </c>
      <c r="C42" s="5" t="s">
        <v>518</v>
      </c>
      <c r="D42" s="51" t="str">
        <f>VLOOKUP(C42,[8]A!$B$2:$H$1501,6,FALSE)</f>
        <v>ETOILE CYCLISTE FEIGNIES</v>
      </c>
      <c r="E42" s="2" t="str">
        <f>VLOOKUP(C42,[8]A!$E$2:$K$1451,7,FALSE)</f>
        <v>05999024844</v>
      </c>
      <c r="F42" s="8">
        <v>1</v>
      </c>
      <c r="G42" s="8" t="str">
        <f>VLOOKUP(C42,[8]A!$B$2:$I$1501,8,FALSE)</f>
        <v>Adulte Masculin 40/49 ans</v>
      </c>
      <c r="M42" s="50">
        <f>VLOOKUP(C42,'Ancien Bilan'!$B$4:$D$1093,3,FALSE)</f>
        <v>144438</v>
      </c>
      <c r="N42" s="2">
        <f t="shared" si="0"/>
        <v>144438</v>
      </c>
      <c r="O42" s="2">
        <f t="shared" si="1"/>
        <v>42</v>
      </c>
      <c r="P42" s="8" t="str">
        <f>VLOOKUP(C42,[8]A!$B$2:$D$1501,3,FALSE)</f>
        <v>1</v>
      </c>
    </row>
    <row r="43" spans="1:16" ht="14.45" customHeight="1" x14ac:dyDescent="0.25">
      <c r="A43" s="49">
        <v>43</v>
      </c>
      <c r="B43">
        <v>144602</v>
      </c>
      <c r="C43" s="5" t="s">
        <v>523</v>
      </c>
      <c r="D43" s="51" t="str">
        <f>VLOOKUP(C43,[8]A!$B$2:$H$1501,6,FALSE)</f>
        <v>ETOILE CYCLISTE FEIGNIES</v>
      </c>
      <c r="E43" s="2" t="str">
        <f>VLOOKUP(C43,[8]A!$E$2:$K$1451,7,FALSE)</f>
        <v>05999023522</v>
      </c>
      <c r="F43" s="8">
        <v>1</v>
      </c>
      <c r="G43" s="8" t="str">
        <f>VLOOKUP(C43,[8]A!$B$2:$I$1501,8,FALSE)</f>
        <v>Adulte Masculin 20/29 ans</v>
      </c>
      <c r="M43" s="50">
        <f>VLOOKUP(C43,'Ancien Bilan'!$B$4:$D$1093,3,FALSE)</f>
        <v>144602</v>
      </c>
      <c r="N43" s="2">
        <f t="shared" si="0"/>
        <v>144602</v>
      </c>
      <c r="O43" s="2">
        <f t="shared" si="1"/>
        <v>43</v>
      </c>
      <c r="P43" s="8" t="str">
        <f>VLOOKUP(C43,[8]A!$B$2:$D$1501,3,FALSE)</f>
        <v>1</v>
      </c>
    </row>
    <row r="44" spans="1:16" ht="14.45" customHeight="1" x14ac:dyDescent="0.25">
      <c r="A44" s="49">
        <v>44</v>
      </c>
      <c r="B44">
        <v>144591</v>
      </c>
      <c r="C44" s="5" t="s">
        <v>525</v>
      </c>
      <c r="D44" s="51" t="str">
        <f>VLOOKUP(C44,[8]A!$B$2:$H$1501,6,FALSE)</f>
        <v>ETOILE CYCLISTE FEIGNIES</v>
      </c>
      <c r="E44" s="2" t="str">
        <f>VLOOKUP(C44,[8]A!$E$2:$K$1451,7,FALSE)</f>
        <v>05994058221</v>
      </c>
      <c r="F44" s="8">
        <v>1</v>
      </c>
      <c r="G44" s="8" t="str">
        <f>VLOOKUP(C44,[8]A!$B$2:$I$1501,8,FALSE)</f>
        <v>Adulte Masculin 30/39 ans</v>
      </c>
      <c r="M44" s="50">
        <f>VLOOKUP(C44,'Ancien Bilan'!$B$4:$D$1093,3,FALSE)</f>
        <v>144591</v>
      </c>
      <c r="N44" s="2">
        <f t="shared" si="0"/>
        <v>144591</v>
      </c>
      <c r="O44" s="2">
        <f t="shared" si="1"/>
        <v>44</v>
      </c>
      <c r="P44" s="8" t="str">
        <f>VLOOKUP(C44,[8]A!$B$2:$D$1501,3,FALSE)</f>
        <v>1</v>
      </c>
    </row>
    <row r="45" spans="1:16" ht="14.45" customHeight="1" x14ac:dyDescent="0.25">
      <c r="A45" s="49">
        <v>45</v>
      </c>
      <c r="B45">
        <v>144616</v>
      </c>
      <c r="C45" s="5" t="s">
        <v>528</v>
      </c>
      <c r="D45" s="51" t="str">
        <f>VLOOKUP(C45,[8]A!$B$2:$H$1501,6,FALSE)</f>
        <v>ETOILE CYCLISTE FEIGNIES</v>
      </c>
      <c r="E45" s="2" t="str">
        <f>VLOOKUP(C45,[8]A!$E$2:$K$1451,7,FALSE)</f>
        <v>05994058823</v>
      </c>
      <c r="F45" s="8">
        <v>1</v>
      </c>
      <c r="G45" s="8" t="str">
        <f>VLOOKUP(C45,[8]A!$B$2:$I$1501,8,FALSE)</f>
        <v>Adulte Masculin 20/29 ans</v>
      </c>
      <c r="M45" s="50">
        <f>VLOOKUP(C45,'Ancien Bilan'!$B$4:$D$1093,3,FALSE)</f>
        <v>144616</v>
      </c>
      <c r="N45" s="2">
        <f t="shared" si="0"/>
        <v>144616</v>
      </c>
      <c r="O45" s="2">
        <f t="shared" si="1"/>
        <v>45</v>
      </c>
      <c r="P45" s="8" t="str">
        <f>VLOOKUP(C45,[8]A!$B$2:$D$1501,3,FALSE)</f>
        <v>1</v>
      </c>
    </row>
    <row r="46" spans="1:16" ht="14.45" customHeight="1" x14ac:dyDescent="0.25">
      <c r="A46" s="49">
        <v>47</v>
      </c>
      <c r="B46">
        <v>144544</v>
      </c>
      <c r="C46" s="5" t="s">
        <v>597</v>
      </c>
      <c r="D46" s="49" t="s">
        <v>326</v>
      </c>
      <c r="E46" s="2" t="str">
        <f>VLOOKUP(C46,[8]A!$E$2:$K$1451,7,FALSE)</f>
        <v>05999068493</v>
      </c>
      <c r="F46" s="8">
        <v>1</v>
      </c>
      <c r="G46" s="8" t="str">
        <f>VLOOKUP(C46,[8]A!$B$2:$I$1501,8,FALSE)</f>
        <v>Adulte Masculin 40/49 ans</v>
      </c>
      <c r="M46" s="50">
        <f>VLOOKUP(C46,'Ancien Bilan'!$B$4:$D$1093,3,FALSE)</f>
        <v>144544</v>
      </c>
      <c r="N46" s="2">
        <f t="shared" si="0"/>
        <v>144544</v>
      </c>
      <c r="O46" s="2">
        <f t="shared" si="1"/>
        <v>47</v>
      </c>
      <c r="P46" s="8" t="str">
        <f>VLOOKUP(C46,[8]A!$B$2:$D$1501,3,FALSE)</f>
        <v>1</v>
      </c>
    </row>
    <row r="47" spans="1:16" ht="14.45" customHeight="1" x14ac:dyDescent="0.25">
      <c r="A47" s="49">
        <v>48</v>
      </c>
      <c r="B47">
        <v>144299</v>
      </c>
      <c r="C47" t="s">
        <v>601</v>
      </c>
      <c r="D47" t="s">
        <v>126</v>
      </c>
      <c r="E47" s="2" t="str">
        <f>VLOOKUP(C47,[8]A!$E$2:$K$1451,7,FALSE)</f>
        <v>06297096176</v>
      </c>
      <c r="F47" s="8">
        <v>1</v>
      </c>
      <c r="G47" s="8" t="str">
        <f>VLOOKUP(C47,[8]A!$B$2:$I$1501,8,FALSE)</f>
        <v>Adulte Masculin 30/39 ans</v>
      </c>
      <c r="M47" s="50">
        <f>VLOOKUP(C47,'Ancien Bilan'!$B$4:$D$1093,3,FALSE)</f>
        <v>144299</v>
      </c>
      <c r="N47" s="2">
        <f t="shared" si="0"/>
        <v>144299</v>
      </c>
      <c r="O47" s="2">
        <f t="shared" si="1"/>
        <v>48</v>
      </c>
      <c r="P47" s="8" t="str">
        <f>VLOOKUP(C47,[8]A!$B$2:$D$1501,3,FALSE)</f>
        <v>1</v>
      </c>
    </row>
    <row r="48" spans="1:16" ht="14.45" customHeight="1" x14ac:dyDescent="0.25">
      <c r="A48" s="2">
        <v>49</v>
      </c>
      <c r="B48">
        <v>2945</v>
      </c>
      <c r="C48" t="s">
        <v>602</v>
      </c>
      <c r="D48" t="s">
        <v>53</v>
      </c>
      <c r="E48" s="2" t="str">
        <f>VLOOKUP(C48,[8]A!$E$2:$K$1451,7,FALSE)</f>
        <v>05999093901</v>
      </c>
      <c r="F48" s="8">
        <v>1</v>
      </c>
      <c r="G48" s="8" t="str">
        <f>VLOOKUP(C48,[8]A!$B$2:$I$1501,8,FALSE)</f>
        <v>Adulte Masculin 20/29 ans</v>
      </c>
      <c r="M48" s="50">
        <f>VLOOKUP(C48,'Ancien Bilan'!$B$4:$D$1093,3,FALSE)</f>
        <v>2945</v>
      </c>
      <c r="N48" s="2">
        <f t="shared" si="0"/>
        <v>2945</v>
      </c>
      <c r="O48" s="2">
        <f t="shared" si="1"/>
        <v>49</v>
      </c>
      <c r="P48" s="8" t="str">
        <f>VLOOKUP(C48,[8]A!$B$2:$D$1501,3,FALSE)</f>
        <v>1</v>
      </c>
    </row>
    <row r="49" spans="1:16" ht="14.45" customHeight="1" x14ac:dyDescent="0.25">
      <c r="A49" s="49">
        <v>50</v>
      </c>
      <c r="B49">
        <v>2943</v>
      </c>
      <c r="C49" t="s">
        <v>603</v>
      </c>
      <c r="D49" t="s">
        <v>53</v>
      </c>
      <c r="E49" s="2" t="str">
        <f>VLOOKUP(C49,[8]A!$E$2:$K$1451,7,FALSE)</f>
        <v>05996215523</v>
      </c>
      <c r="F49" s="8">
        <v>1</v>
      </c>
      <c r="G49" s="8" t="str">
        <f>VLOOKUP(C49,[8]A!$B$2:$I$1501,8,FALSE)</f>
        <v>Adulte Masculin 20/29 ans</v>
      </c>
      <c r="M49" s="50">
        <f>VLOOKUP(C49,'Ancien Bilan'!$B$4:$D$1093,3,FALSE)</f>
        <v>2943</v>
      </c>
      <c r="N49" s="2">
        <f t="shared" si="0"/>
        <v>2943</v>
      </c>
      <c r="O49" s="2">
        <f t="shared" si="1"/>
        <v>50</v>
      </c>
      <c r="P49" s="8" t="str">
        <f>VLOOKUP(C49,[8]A!$B$2:$D$1501,3,FALSE)</f>
        <v>1</v>
      </c>
    </row>
    <row r="50" spans="1:16" ht="14.45" customHeight="1" x14ac:dyDescent="0.25">
      <c r="A50" s="49">
        <v>51</v>
      </c>
      <c r="B50">
        <v>2946</v>
      </c>
      <c r="C50" t="s">
        <v>604</v>
      </c>
      <c r="D50" t="s">
        <v>53</v>
      </c>
      <c r="E50" s="2" t="str">
        <f>VLOOKUP(C50,[8]A!$E$2:$K$1451,7,FALSE)</f>
        <v>05999018955</v>
      </c>
      <c r="F50" s="8">
        <v>1</v>
      </c>
      <c r="G50" s="8" t="str">
        <f>VLOOKUP(C50,[8]A!$B$2:$I$1501,8,FALSE)</f>
        <v>Adulte Masculin 50/59 ans</v>
      </c>
      <c r="M50" s="50">
        <f>VLOOKUP(C50,'Ancien Bilan'!$B$4:$D$1093,3,FALSE)</f>
        <v>2946</v>
      </c>
      <c r="N50" s="2">
        <f t="shared" si="0"/>
        <v>2946</v>
      </c>
      <c r="O50" s="2">
        <f t="shared" si="1"/>
        <v>51</v>
      </c>
      <c r="P50" s="8" t="str">
        <f>VLOOKUP(C50,[8]A!$B$2:$D$1501,3,FALSE)</f>
        <v>1</v>
      </c>
    </row>
    <row r="51" spans="1:16" ht="14.45" customHeight="1" x14ac:dyDescent="0.25">
      <c r="A51" s="2">
        <v>52</v>
      </c>
      <c r="B51">
        <v>2947</v>
      </c>
      <c r="C51" t="s">
        <v>607</v>
      </c>
      <c r="D51" t="s">
        <v>53</v>
      </c>
      <c r="E51" s="2" t="str">
        <f>VLOOKUP(C51,[8]A!$E$2:$K$1451,7,FALSE)</f>
        <v>05999016681</v>
      </c>
      <c r="F51" s="8">
        <v>1</v>
      </c>
      <c r="G51" s="8" t="str">
        <f>VLOOKUP(C51,[8]A!$B$2:$I$1501,8,FALSE)</f>
        <v>Adulte Masculin 30/39 ans</v>
      </c>
      <c r="M51" s="50">
        <f>VLOOKUP(C51,'Ancien Bilan'!$B$4:$D$1093,3,FALSE)</f>
        <v>2947</v>
      </c>
      <c r="N51" s="2">
        <f t="shared" si="0"/>
        <v>2947</v>
      </c>
      <c r="O51" s="2">
        <f t="shared" si="1"/>
        <v>52</v>
      </c>
      <c r="P51" s="8" t="str">
        <f>VLOOKUP(C51,[8]A!$B$2:$D$1501,3,FALSE)</f>
        <v>1</v>
      </c>
    </row>
    <row r="52" spans="1:16" ht="14.45" customHeight="1" x14ac:dyDescent="0.25">
      <c r="A52" s="49">
        <v>53</v>
      </c>
      <c r="B52">
        <v>2948</v>
      </c>
      <c r="C52" t="s">
        <v>610</v>
      </c>
      <c r="D52" t="s">
        <v>53</v>
      </c>
      <c r="E52" s="2" t="str">
        <f>VLOOKUP(C52,[8]A!$E$2:$K$1451,7,FALSE)</f>
        <v>05999069150</v>
      </c>
      <c r="F52" s="8">
        <v>1</v>
      </c>
      <c r="G52" s="8" t="str">
        <f>VLOOKUP(C52,[8]A!$B$2:$I$1501,8,FALSE)</f>
        <v>Adulte Masculin 20/29 ans</v>
      </c>
      <c r="M52" s="50">
        <f>VLOOKUP(C52,'Ancien Bilan'!$B$4:$D$1093,3,FALSE)</f>
        <v>2948</v>
      </c>
      <c r="N52" s="2">
        <f t="shared" si="0"/>
        <v>2948</v>
      </c>
      <c r="O52" s="2">
        <f t="shared" si="1"/>
        <v>53</v>
      </c>
      <c r="P52" s="8" t="str">
        <f>VLOOKUP(C52,[8]A!$B$2:$D$1501,3,FALSE)</f>
        <v>1</v>
      </c>
    </row>
    <row r="53" spans="1:16" ht="14.45" customHeight="1" x14ac:dyDescent="0.25">
      <c r="A53" s="49">
        <v>54</v>
      </c>
      <c r="B53" s="2">
        <v>3140</v>
      </c>
      <c r="C53" s="2" t="s">
        <v>52</v>
      </c>
      <c r="D53" t="s">
        <v>53</v>
      </c>
      <c r="E53" s="2" t="str">
        <f>VLOOKUP(C53,[8]A!$E$2:$K$1451,7,FALSE)</f>
        <v>05999120514</v>
      </c>
      <c r="F53" s="8">
        <v>1</v>
      </c>
      <c r="G53" s="8" t="str">
        <f>VLOOKUP(C53,[8]A!$B$2:$I$1501,8,FALSE)</f>
        <v>Adulte Masculin 40/49 ans</v>
      </c>
      <c r="M53" s="50">
        <f>VLOOKUP(C53,'Ancien Bilan'!$B$4:$D$1093,3,FALSE)</f>
        <v>3140</v>
      </c>
      <c r="N53" s="2">
        <f t="shared" si="0"/>
        <v>3140</v>
      </c>
      <c r="O53" s="2">
        <f t="shared" si="1"/>
        <v>54</v>
      </c>
      <c r="P53" s="8" t="str">
        <f>VLOOKUP(C53,[8]A!$B$2:$D$1501,3,FALSE)</f>
        <v>1</v>
      </c>
    </row>
    <row r="54" spans="1:16" ht="14.45" customHeight="1" x14ac:dyDescent="0.25">
      <c r="A54" s="2">
        <v>55</v>
      </c>
      <c r="B54" s="2">
        <v>144503</v>
      </c>
      <c r="C54" s="2" t="s">
        <v>49</v>
      </c>
      <c r="D54" t="s">
        <v>53</v>
      </c>
      <c r="E54" s="2" t="str">
        <f>VLOOKUP(C54,[8]A!$E$2:$K$1451,7,FALSE)</f>
        <v>05999108843</v>
      </c>
      <c r="F54" s="8">
        <v>1</v>
      </c>
      <c r="G54" s="8" t="str">
        <f>VLOOKUP(C54,[8]A!$B$2:$I$1501,8,FALSE)</f>
        <v>Adulte Masculin 20/29 ans</v>
      </c>
      <c r="M54" s="50">
        <f>VLOOKUP(C54,'Ancien Bilan'!$B$4:$D$1093,3,FALSE)</f>
        <v>144503</v>
      </c>
      <c r="N54" s="2">
        <f t="shared" si="0"/>
        <v>144503</v>
      </c>
      <c r="O54" s="2">
        <f t="shared" si="1"/>
        <v>55</v>
      </c>
      <c r="P54" s="8" t="str">
        <f>VLOOKUP(C54,[8]A!$B$2:$D$1501,3,FALSE)</f>
        <v>1</v>
      </c>
    </row>
    <row r="55" spans="1:16" ht="14.45" customHeight="1" x14ac:dyDescent="0.25">
      <c r="A55" s="49">
        <v>56</v>
      </c>
      <c r="B55">
        <v>144424</v>
      </c>
      <c r="C55" s="2" t="s">
        <v>598</v>
      </c>
      <c r="D55" s="2" t="s">
        <v>504</v>
      </c>
      <c r="E55" s="2" t="str">
        <f>VLOOKUP(C55,[8]A!$E$2:$K$1451,7,FALSE)</f>
        <v>05999025273</v>
      </c>
      <c r="F55" s="8">
        <v>1</v>
      </c>
      <c r="G55" s="8" t="str">
        <f>VLOOKUP(C55,[8]A!$B$2:$I$1501,8,FALSE)</f>
        <v>Adulte Masculin 50/59 ans</v>
      </c>
      <c r="M55" s="50">
        <f>VLOOKUP(C55,'Ancien Bilan'!$B$4:$D$1093,3,FALSE)</f>
        <v>144424</v>
      </c>
      <c r="N55" s="2">
        <f t="shared" si="0"/>
        <v>144424</v>
      </c>
      <c r="O55" s="2">
        <f t="shared" si="1"/>
        <v>56</v>
      </c>
      <c r="P55" s="8" t="str">
        <f>VLOOKUP(C55,[8]A!$B$2:$D$1501,3,FALSE)</f>
        <v>1</v>
      </c>
    </row>
    <row r="56" spans="1:16" ht="14.45" customHeight="1" x14ac:dyDescent="0.25">
      <c r="A56" s="49">
        <v>57</v>
      </c>
      <c r="B56">
        <v>144258</v>
      </c>
      <c r="C56" s="2" t="s">
        <v>567</v>
      </c>
      <c r="D56" t="s">
        <v>14</v>
      </c>
      <c r="E56" s="2" t="str">
        <f>VLOOKUP(C56,[8]A!$E$2:$K$1451,7,FALSE)</f>
        <v>05999025259</v>
      </c>
      <c r="F56" s="8">
        <v>1</v>
      </c>
      <c r="G56" s="8" t="str">
        <f>VLOOKUP(C56,[8]A!$B$2:$I$1501,8,FALSE)</f>
        <v>Adulte Masculin 30/39 ans</v>
      </c>
      <c r="M56" s="50">
        <f>VLOOKUP(C56,'Ancien Bilan'!$B$4:$D$1093,3,FALSE)</f>
        <v>144258</v>
      </c>
      <c r="N56" s="2">
        <f t="shared" si="0"/>
        <v>144258</v>
      </c>
      <c r="O56" s="2">
        <f t="shared" si="1"/>
        <v>57</v>
      </c>
      <c r="P56" s="8" t="str">
        <f>VLOOKUP(C56,[8]A!$B$2:$D$1501,3,FALSE)</f>
        <v>1</v>
      </c>
    </row>
    <row r="57" spans="1:16" ht="14.45" customHeight="1" x14ac:dyDescent="0.25">
      <c r="A57" s="49">
        <v>58</v>
      </c>
      <c r="B57">
        <v>144279</v>
      </c>
      <c r="C57" t="s">
        <v>585</v>
      </c>
      <c r="D57" t="s">
        <v>14</v>
      </c>
      <c r="E57" s="2" t="str">
        <f>VLOOKUP(C57,[8]A!$E$2:$K$1451,7,FALSE)</f>
        <v>05999021232</v>
      </c>
      <c r="F57" s="8">
        <v>1</v>
      </c>
      <c r="G57" s="8" t="str">
        <f>VLOOKUP(C57,[8]A!$B$2:$I$1501,8,FALSE)</f>
        <v>Adulte Masculin 40/49 ans</v>
      </c>
      <c r="M57" s="50">
        <f>VLOOKUP(C57,'Ancien Bilan'!$B$4:$D$1093,3,FALSE)</f>
        <v>144279</v>
      </c>
      <c r="N57" s="2">
        <f t="shared" si="0"/>
        <v>144279</v>
      </c>
      <c r="O57" s="2">
        <f t="shared" si="1"/>
        <v>58</v>
      </c>
      <c r="P57" s="8" t="str">
        <f>VLOOKUP(C57,[8]A!$B$2:$D$1501,3,FALSE)</f>
        <v>1</v>
      </c>
    </row>
    <row r="58" spans="1:16" ht="14.45" customHeight="1" x14ac:dyDescent="0.25">
      <c r="A58" s="49">
        <v>59</v>
      </c>
      <c r="B58">
        <v>2939</v>
      </c>
      <c r="C58" t="s">
        <v>627</v>
      </c>
      <c r="D58" t="s">
        <v>284</v>
      </c>
      <c r="E58" s="2" t="str">
        <f>VLOOKUP(C58,[8]A!$E$2:$K$1451,7,FALSE)</f>
        <v>05999109587</v>
      </c>
      <c r="F58" s="8">
        <v>1</v>
      </c>
      <c r="G58" s="8" t="str">
        <f>VLOOKUP(C58,[8]A!$B$2:$I$1501,8,FALSE)</f>
        <v>Adulte Masculin 20/29 ans</v>
      </c>
      <c r="M58" s="50">
        <f>VLOOKUP(C58,'Ancien Bilan'!$B$4:$D$1093,3,FALSE)</f>
        <v>2939</v>
      </c>
      <c r="N58" s="2">
        <f t="shared" si="0"/>
        <v>2939</v>
      </c>
      <c r="O58" s="2">
        <f t="shared" si="1"/>
        <v>59</v>
      </c>
      <c r="P58" s="8" t="str">
        <f>VLOOKUP(C58,[8]A!$B$2:$D$1501,3,FALSE)</f>
        <v>1</v>
      </c>
    </row>
    <row r="59" spans="1:16" ht="14.45" customHeight="1" x14ac:dyDescent="0.25">
      <c r="A59" s="49">
        <v>60</v>
      </c>
      <c r="B59">
        <v>2919</v>
      </c>
      <c r="C59" t="s">
        <v>631</v>
      </c>
      <c r="D59" t="s">
        <v>284</v>
      </c>
      <c r="E59" s="2" t="str">
        <f>VLOOKUP(C59,[8]A!$E$2:$K$1451,7,FALSE)</f>
        <v>05999066415</v>
      </c>
      <c r="F59" s="8">
        <v>1</v>
      </c>
      <c r="G59" s="8" t="str">
        <f>VLOOKUP(C59,[8]A!$B$2:$I$1501,8,FALSE)</f>
        <v>Adulte Masculin 30/39 ans</v>
      </c>
      <c r="M59" s="50">
        <f>VLOOKUP(C59,'Ancien Bilan'!$B$4:$D$1093,3,FALSE)</f>
        <v>2919</v>
      </c>
      <c r="N59" s="2">
        <f t="shared" si="0"/>
        <v>2919</v>
      </c>
      <c r="O59" s="2">
        <f t="shared" si="1"/>
        <v>60</v>
      </c>
      <c r="P59" s="8" t="str">
        <f>VLOOKUP(C59,[8]A!$B$2:$D$1501,3,FALSE)</f>
        <v>1</v>
      </c>
    </row>
    <row r="60" spans="1:16" ht="14.45" customHeight="1" x14ac:dyDescent="0.25">
      <c r="A60" s="49">
        <v>61</v>
      </c>
      <c r="B60">
        <v>144615</v>
      </c>
      <c r="C60" t="s">
        <v>641</v>
      </c>
      <c r="D60" t="s">
        <v>643</v>
      </c>
      <c r="E60" s="2" t="str">
        <f>VLOOKUP(C60,[8]A!$E$2:$K$1451,7,FALSE)</f>
        <v>05996224000</v>
      </c>
      <c r="F60" s="8">
        <v>1</v>
      </c>
      <c r="G60" s="8" t="str">
        <f>VLOOKUP(C60,[8]A!$B$2:$I$1501,8,FALSE)</f>
        <v>Adulte Masculin 20/29 ans</v>
      </c>
      <c r="M60" s="50">
        <f>VLOOKUP(C60,'Ancien Bilan'!$B$4:$D$1093,3,FALSE)</f>
        <v>144615</v>
      </c>
      <c r="N60" s="2">
        <f t="shared" si="0"/>
        <v>144615</v>
      </c>
      <c r="O60" s="2">
        <f t="shared" si="1"/>
        <v>61</v>
      </c>
      <c r="P60" s="8" t="str">
        <f>VLOOKUP(C60,[8]A!$B$2:$D$1501,3,FALSE)</f>
        <v>1</v>
      </c>
    </row>
    <row r="61" spans="1:16" ht="14.45" customHeight="1" x14ac:dyDescent="0.25">
      <c r="A61" s="49">
        <v>62</v>
      </c>
      <c r="B61">
        <v>144381</v>
      </c>
      <c r="C61" t="s">
        <v>770</v>
      </c>
      <c r="D61" t="s">
        <v>36</v>
      </c>
      <c r="E61" s="2" t="str">
        <f>VLOOKUP(C61,[8]A!$E$2:$K$1451,7,FALSE)</f>
        <v>05999086373</v>
      </c>
      <c r="F61" s="8">
        <v>1</v>
      </c>
      <c r="G61" s="8" t="str">
        <f>VLOOKUP(C61,[8]A!$B$2:$I$1501,8,FALSE)</f>
        <v>Adulte Masculin 20/29 ans</v>
      </c>
      <c r="M61" s="50">
        <f>VLOOKUP(C61,'Ancien Bilan'!$B$4:$D$1093,3,FALSE)</f>
        <v>144381</v>
      </c>
      <c r="N61" s="2">
        <f t="shared" si="0"/>
        <v>144381</v>
      </c>
      <c r="O61" s="2">
        <f t="shared" si="1"/>
        <v>62</v>
      </c>
      <c r="P61" s="8" t="str">
        <f>VLOOKUP(C61,[8]A!$B$2:$D$1501,3,FALSE)</f>
        <v>1</v>
      </c>
    </row>
    <row r="62" spans="1:16" ht="14.45" customHeight="1" x14ac:dyDescent="0.25">
      <c r="A62" s="49">
        <v>63</v>
      </c>
      <c r="B62">
        <v>144403</v>
      </c>
      <c r="C62" t="s">
        <v>649</v>
      </c>
      <c r="D62" t="s">
        <v>32</v>
      </c>
      <c r="E62" s="2" t="str">
        <f>VLOOKUP(C62,[8]A!$E$2:$K$1451,7,FALSE)</f>
        <v>05994036102</v>
      </c>
      <c r="F62" s="8">
        <v>1</v>
      </c>
      <c r="G62" s="8" t="str">
        <f>VLOOKUP(C62,[8]A!$B$2:$I$1501,8,FALSE)</f>
        <v>Adulte Masculin 40/49 ans</v>
      </c>
      <c r="M62" s="50">
        <f>VLOOKUP(C62,'Ancien Bilan'!$B$4:$D$1093,3,FALSE)</f>
        <v>144403</v>
      </c>
      <c r="N62" s="2">
        <f t="shared" si="0"/>
        <v>144403</v>
      </c>
      <c r="O62" s="2">
        <f t="shared" si="1"/>
        <v>63</v>
      </c>
      <c r="P62" s="8" t="str">
        <f>VLOOKUP(C62,[8]A!$B$2:$D$1501,3,FALSE)</f>
        <v>1</v>
      </c>
    </row>
    <row r="63" spans="1:16" ht="14.45" customHeight="1" x14ac:dyDescent="0.25">
      <c r="A63" s="49">
        <v>64</v>
      </c>
      <c r="B63">
        <v>2931</v>
      </c>
      <c r="C63" t="s">
        <v>667</v>
      </c>
      <c r="D63" t="s">
        <v>14</v>
      </c>
      <c r="E63" s="2" t="str">
        <f>VLOOKUP(C63,[8]A!$E$2:$K$1451,7,FALSE)</f>
        <v>05999016423</v>
      </c>
      <c r="F63" s="8">
        <v>1</v>
      </c>
      <c r="G63" s="8" t="str">
        <f>VLOOKUP(C63,[8]A!$B$2:$I$1501,8,FALSE)</f>
        <v>Adulte Masculin 40/49 ans</v>
      </c>
      <c r="M63" s="50">
        <f>VLOOKUP(C63,'Ancien Bilan'!$B$4:$D$1093,3,FALSE)</f>
        <v>2931</v>
      </c>
      <c r="N63" s="2">
        <f t="shared" si="0"/>
        <v>2931</v>
      </c>
      <c r="O63" s="2">
        <f t="shared" si="1"/>
        <v>64</v>
      </c>
      <c r="P63" s="8" t="str">
        <f>VLOOKUP(C63,[8]A!$B$2:$D$1501,3,FALSE)</f>
        <v>1</v>
      </c>
    </row>
    <row r="64" spans="1:16" ht="14.45" customHeight="1" x14ac:dyDescent="0.25">
      <c r="A64" s="49">
        <v>65</v>
      </c>
      <c r="B64">
        <v>144306</v>
      </c>
      <c r="C64" t="s">
        <v>682</v>
      </c>
      <c r="D64" s="5" t="s">
        <v>141</v>
      </c>
      <c r="E64" s="2" t="str">
        <f>VLOOKUP(C64,[8]A!$E$2:$K$1451,7,FALSE)</f>
        <v>05999105851</v>
      </c>
      <c r="F64" s="8">
        <v>1</v>
      </c>
      <c r="G64" s="8" t="str">
        <f>VLOOKUP(C64,[8]A!$B$2:$I$1501,8,FALSE)</f>
        <v>Adulte Masculin 20/29 ans</v>
      </c>
      <c r="M64" s="50">
        <f>VLOOKUP(C64,'Ancien Bilan'!$B$4:$D$1093,3,FALSE)</f>
        <v>144306</v>
      </c>
      <c r="N64" s="2">
        <f t="shared" si="0"/>
        <v>144306</v>
      </c>
      <c r="O64" s="2">
        <f t="shared" si="1"/>
        <v>65</v>
      </c>
      <c r="P64" s="8" t="str">
        <f>VLOOKUP(C64,[8]A!$B$2:$D$1501,3,FALSE)</f>
        <v>1</v>
      </c>
    </row>
    <row r="65" spans="1:16" ht="14.45" customHeight="1" x14ac:dyDescent="0.25">
      <c r="A65" s="49">
        <v>66</v>
      </c>
      <c r="B65">
        <v>144490</v>
      </c>
      <c r="C65" t="s">
        <v>696</v>
      </c>
      <c r="D65" s="49" t="s">
        <v>17</v>
      </c>
      <c r="E65" s="2" t="str">
        <f>VLOOKUP(C65,[8]A!$E$2:$K$1451,7,FALSE)</f>
        <v>05996224505</v>
      </c>
      <c r="F65" s="8">
        <v>1</v>
      </c>
      <c r="G65" s="8" t="str">
        <f>VLOOKUP(C65,[8]A!$B$2:$I$1501,8,FALSE)</f>
        <v>Adulte Masculin 40/49 ans</v>
      </c>
      <c r="M65" s="50">
        <f>VLOOKUP(C65,'Ancien Bilan'!$B$4:$D$1093,3,FALSE)</f>
        <v>144490</v>
      </c>
      <c r="N65" s="2">
        <f t="shared" si="0"/>
        <v>144490</v>
      </c>
      <c r="O65" s="2">
        <f t="shared" si="1"/>
        <v>66</v>
      </c>
      <c r="P65" s="8" t="str">
        <f>VLOOKUP(C65,[8]A!$B$2:$D$1501,3,FALSE)</f>
        <v>1</v>
      </c>
    </row>
    <row r="66" spans="1:16" ht="14.45" customHeight="1" x14ac:dyDescent="0.25">
      <c r="A66" s="2">
        <v>67</v>
      </c>
      <c r="B66">
        <v>2875</v>
      </c>
      <c r="C66" s="5" t="s">
        <v>817</v>
      </c>
      <c r="D66" s="5" t="s">
        <v>328</v>
      </c>
      <c r="E66" s="2" t="str">
        <f>VLOOKUP(C66,[8]A!$E$2:$K$1451,7,FALSE)</f>
        <v>05999093514</v>
      </c>
      <c r="F66" s="8">
        <v>1</v>
      </c>
      <c r="G66" s="8" t="str">
        <f>VLOOKUP(C66,[8]A!$B$2:$I$1501,8,FALSE)</f>
        <v>Adulte Masculin 40/49 ans</v>
      </c>
      <c r="M66" s="50">
        <f>VLOOKUP(C66,'Ancien Bilan'!$B$4:$D$1093,3,FALSE)</f>
        <v>2875</v>
      </c>
      <c r="N66" s="2">
        <f t="shared" ref="N66:N129" si="2">B66</f>
        <v>2875</v>
      </c>
      <c r="O66" s="2">
        <f t="shared" ref="O66:O129" si="3">A66</f>
        <v>67</v>
      </c>
      <c r="P66" s="8" t="str">
        <f>VLOOKUP(C66,[8]A!$B$2:$D$1501,3,FALSE)</f>
        <v>1</v>
      </c>
    </row>
    <row r="67" spans="1:16" ht="14.45" customHeight="1" x14ac:dyDescent="0.25">
      <c r="A67" s="2">
        <v>68</v>
      </c>
      <c r="B67">
        <v>2288</v>
      </c>
      <c r="C67" t="s">
        <v>771</v>
      </c>
      <c r="D67" s="5" t="s">
        <v>865</v>
      </c>
      <c r="E67" s="2" t="str">
        <f>VLOOKUP(C67,[8]A!$E$2:$K$1451,7,FALSE)</f>
        <v>05999068035</v>
      </c>
      <c r="F67" s="8">
        <v>1</v>
      </c>
      <c r="G67" s="8" t="str">
        <f>VLOOKUP(C67,[8]A!$B$2:$I$1501,8,FALSE)</f>
        <v>Adulte Masculin 30/39 ans</v>
      </c>
      <c r="M67" s="50">
        <f>VLOOKUP(C67,'Ancien Bilan'!$B$4:$D$1093,3,FALSE)</f>
        <v>2288</v>
      </c>
      <c r="N67" s="2">
        <f t="shared" si="2"/>
        <v>2288</v>
      </c>
      <c r="O67" s="2">
        <f t="shared" si="3"/>
        <v>68</v>
      </c>
      <c r="P67" s="8" t="str">
        <f>VLOOKUP(C67,[8]A!$B$2:$D$1501,3,FALSE)</f>
        <v>1</v>
      </c>
    </row>
    <row r="68" spans="1:16" ht="14.45" customHeight="1" x14ac:dyDescent="0.25">
      <c r="A68" s="2">
        <v>69</v>
      </c>
      <c r="B68">
        <v>144420</v>
      </c>
      <c r="C68" t="s">
        <v>823</v>
      </c>
      <c r="D68" s="5" t="s">
        <v>109</v>
      </c>
      <c r="E68" s="2" t="str">
        <f>VLOOKUP(C68,[8]A!$E$2:$K$1451,7,FALSE)</f>
        <v>05999082328</v>
      </c>
      <c r="F68" s="8">
        <v>1</v>
      </c>
      <c r="G68" s="8" t="str">
        <f>VLOOKUP(C68,[8]A!$B$2:$I$1501,8,FALSE)</f>
        <v>Adulte Masculin 30/39 ans</v>
      </c>
      <c r="M68" s="50">
        <f>VLOOKUP(C68,'Ancien Bilan'!$B$4:$D$1093,3,FALSE)</f>
        <v>144420</v>
      </c>
      <c r="N68" s="2">
        <f t="shared" si="2"/>
        <v>144420</v>
      </c>
      <c r="O68" s="2">
        <f t="shared" si="3"/>
        <v>69</v>
      </c>
      <c r="P68" s="8" t="str">
        <f>VLOOKUP(C68,[8]A!$B$2:$D$1501,3,FALSE)</f>
        <v>1</v>
      </c>
    </row>
    <row r="69" spans="1:16" x14ac:dyDescent="0.25">
      <c r="A69" s="2">
        <v>70</v>
      </c>
      <c r="B69">
        <v>144404</v>
      </c>
      <c r="C69" t="s">
        <v>824</v>
      </c>
      <c r="D69" s="5" t="s">
        <v>109</v>
      </c>
      <c r="E69" s="2" t="str">
        <f>VLOOKUP(C69,[8]A!$E$2:$K$1451,7,FALSE)</f>
        <v>05999111113</v>
      </c>
      <c r="F69" s="8">
        <v>1</v>
      </c>
      <c r="G69" s="8" t="str">
        <f>VLOOKUP(C69,[8]A!$B$2:$I$1501,8,FALSE)</f>
        <v>Adulte Masculin 30/39 ans</v>
      </c>
      <c r="M69" s="50">
        <f>VLOOKUP(C69,'Ancien Bilan'!$B$4:$D$1093,3,FALSE)</f>
        <v>144404</v>
      </c>
      <c r="N69" s="2">
        <f t="shared" si="2"/>
        <v>144404</v>
      </c>
      <c r="O69" s="2">
        <f t="shared" si="3"/>
        <v>70</v>
      </c>
      <c r="P69" s="8" t="str">
        <f>VLOOKUP(C69,[8]A!$B$2:$D$1501,3,FALSE)</f>
        <v>1</v>
      </c>
    </row>
    <row r="70" spans="1:16" ht="14.45" customHeight="1" x14ac:dyDescent="0.25">
      <c r="A70" s="49">
        <v>71</v>
      </c>
      <c r="B70">
        <v>144556</v>
      </c>
      <c r="C70" t="s">
        <v>739</v>
      </c>
      <c r="D70" s="5" t="s">
        <v>39</v>
      </c>
      <c r="E70" s="2" t="str">
        <f>VLOOKUP(C70,[8]A!$E$2:$K$1451,7,FALSE)</f>
        <v>05999064434</v>
      </c>
      <c r="F70" s="8">
        <v>1</v>
      </c>
      <c r="G70" s="8" t="str">
        <f>VLOOKUP(C70,[8]A!$B$2:$I$1501,8,FALSE)</f>
        <v>Adulte Masculin 30/39 ans</v>
      </c>
      <c r="M70" s="50">
        <f>VLOOKUP(C70,'Ancien Bilan'!$B$4:$D$1093,3,FALSE)</f>
        <v>144556</v>
      </c>
      <c r="N70" s="2">
        <f t="shared" si="2"/>
        <v>144556</v>
      </c>
      <c r="O70" s="2">
        <f t="shared" si="3"/>
        <v>71</v>
      </c>
      <c r="P70" s="8" t="str">
        <f>VLOOKUP(C70,[8]A!$B$2:$D$1501,3,FALSE)</f>
        <v>1</v>
      </c>
    </row>
    <row r="71" spans="1:16" ht="14.45" customHeight="1" x14ac:dyDescent="0.25">
      <c r="A71" s="49">
        <v>72</v>
      </c>
      <c r="B71">
        <v>144629</v>
      </c>
      <c r="C71" t="s">
        <v>740</v>
      </c>
      <c r="D71" s="5" t="s">
        <v>39</v>
      </c>
      <c r="E71" s="2" t="str">
        <f>VLOOKUP(C71,[8]A!$E$2:$K$1451,7,FALSE)</f>
        <v>05999012880</v>
      </c>
      <c r="F71" s="8">
        <v>1</v>
      </c>
      <c r="G71" s="8" t="str">
        <f>VLOOKUP(C71,[8]A!$B$2:$I$1501,8,FALSE)</f>
        <v>Adulte Masculin 30/39 ans</v>
      </c>
      <c r="M71" s="50">
        <f>VLOOKUP(C71,'Ancien Bilan'!$B$4:$D$1093,3,FALSE)</f>
        <v>144629</v>
      </c>
      <c r="N71" s="2">
        <f t="shared" si="2"/>
        <v>144629</v>
      </c>
      <c r="O71" s="2">
        <f t="shared" si="3"/>
        <v>72</v>
      </c>
      <c r="P71" s="8" t="str">
        <f>VLOOKUP(C71,[8]A!$B$2:$D$1501,3,FALSE)</f>
        <v>1</v>
      </c>
    </row>
    <row r="72" spans="1:16" ht="14.45" customHeight="1" x14ac:dyDescent="0.25">
      <c r="A72" s="49">
        <v>73</v>
      </c>
      <c r="B72">
        <v>144515</v>
      </c>
      <c r="C72" s="5" t="s">
        <v>826</v>
      </c>
      <c r="D72" s="5" t="s">
        <v>39</v>
      </c>
      <c r="E72" s="2" t="str">
        <f>VLOOKUP(C72,[8]A!$E$2:$K$1451,7,FALSE)</f>
        <v>05999030599</v>
      </c>
      <c r="F72" s="8">
        <v>1</v>
      </c>
      <c r="G72" s="8" t="str">
        <f>VLOOKUP(C72,[8]A!$B$2:$I$1501,8,FALSE)</f>
        <v>Adulte Masculin 20/29 ans</v>
      </c>
      <c r="M72" s="50">
        <f>VLOOKUP(C72,'Ancien Bilan'!$B$4:$D$1093,3,FALSE)</f>
        <v>144515</v>
      </c>
      <c r="N72" s="2">
        <f t="shared" si="2"/>
        <v>144515</v>
      </c>
      <c r="O72" s="2">
        <f t="shared" si="3"/>
        <v>73</v>
      </c>
      <c r="P72" s="8" t="str">
        <f>VLOOKUP(C72,[8]A!$B$2:$D$1501,3,FALSE)</f>
        <v>1</v>
      </c>
    </row>
    <row r="73" spans="1:16" ht="14.45" customHeight="1" x14ac:dyDescent="0.25">
      <c r="A73" s="49">
        <v>74</v>
      </c>
      <c r="B73">
        <v>144596</v>
      </c>
      <c r="C73" t="s">
        <v>703</v>
      </c>
      <c r="D73" t="s">
        <v>704</v>
      </c>
      <c r="E73" s="2" t="str">
        <f>VLOOKUP(C73,[8]A!$E$2:$K$1451,7,FALSE)</f>
        <v>05999057240</v>
      </c>
      <c r="F73" s="8">
        <v>1</v>
      </c>
      <c r="G73" s="8" t="str">
        <f>VLOOKUP(C73,[8]A!$B$2:$I$1501,8,FALSE)</f>
        <v>Adulte Masculin 20/29 ans</v>
      </c>
      <c r="M73" s="50">
        <f>VLOOKUP(C73,'Ancien Bilan'!$B$4:$D$1093,3,FALSE)</f>
        <v>144596</v>
      </c>
      <c r="N73" s="2">
        <f t="shared" si="2"/>
        <v>144596</v>
      </c>
      <c r="O73" s="2">
        <f t="shared" si="3"/>
        <v>74</v>
      </c>
      <c r="P73" s="8" t="str">
        <f>VLOOKUP(C73,[8]A!$B$2:$D$1501,3,FALSE)</f>
        <v>1</v>
      </c>
    </row>
    <row r="74" spans="1:16" ht="14.45" customHeight="1" x14ac:dyDescent="0.25">
      <c r="A74" s="49">
        <v>75</v>
      </c>
      <c r="B74" t="s">
        <v>23</v>
      </c>
      <c r="C74" t="s">
        <v>734</v>
      </c>
      <c r="D74" t="s">
        <v>327</v>
      </c>
      <c r="E74" s="2" t="str">
        <f>VLOOKUP(C74,[8]A!$E$2:$K$1451,7,FALSE)</f>
        <v>05999067326</v>
      </c>
      <c r="F74" s="8">
        <v>1</v>
      </c>
      <c r="G74" s="8" t="str">
        <f>VLOOKUP(C74,[8]A!$B$2:$I$1501,8,FALSE)</f>
        <v>Adulte Masculin 30/39 ans</v>
      </c>
      <c r="M74" s="50" t="str">
        <f>VLOOKUP(C74,'Ancien Bilan'!$B$4:$D$1093,3,FALSE)</f>
        <v xml:space="preserve"> </v>
      </c>
      <c r="N74" s="2" t="str">
        <f t="shared" si="2"/>
        <v xml:space="preserve"> </v>
      </c>
      <c r="O74" s="2">
        <f t="shared" si="3"/>
        <v>75</v>
      </c>
      <c r="P74" s="8" t="str">
        <f>VLOOKUP(C74,[8]A!$B$2:$D$1501,3,FALSE)</f>
        <v>1</v>
      </c>
    </row>
    <row r="75" spans="1:16" ht="14.45" customHeight="1" x14ac:dyDescent="0.25">
      <c r="A75" s="2">
        <v>76</v>
      </c>
      <c r="B75">
        <v>144293</v>
      </c>
      <c r="C75" t="s">
        <v>743</v>
      </c>
      <c r="D75" t="s">
        <v>53</v>
      </c>
      <c r="E75" s="2" t="str">
        <f>VLOOKUP(C75,[8]A!$E$2:$K$1451,7,FALSE)</f>
        <v>05996216279</v>
      </c>
      <c r="F75" s="8">
        <v>1</v>
      </c>
      <c r="G75" s="8" t="str">
        <f>VLOOKUP(C75,[8]A!$B$2:$I$1501,8,FALSE)</f>
        <v>Adulte Masculin 20/29 ans</v>
      </c>
      <c r="M75" s="50">
        <f>VLOOKUP(C75,'Ancien Bilan'!$B$4:$D$1093,3,FALSE)</f>
        <v>144293</v>
      </c>
      <c r="N75" s="2">
        <f t="shared" si="2"/>
        <v>144293</v>
      </c>
      <c r="O75" s="2">
        <f t="shared" si="3"/>
        <v>76</v>
      </c>
      <c r="P75" s="8" t="str">
        <f>VLOOKUP(C75,[8]A!$B$2:$D$1501,3,FALSE)</f>
        <v>1</v>
      </c>
    </row>
    <row r="76" spans="1:16" ht="14.45" customHeight="1" x14ac:dyDescent="0.25">
      <c r="A76" s="49">
        <v>77</v>
      </c>
      <c r="B76">
        <v>2297</v>
      </c>
      <c r="C76" s="5" t="s">
        <v>835</v>
      </c>
      <c r="D76" s="5" t="s">
        <v>213</v>
      </c>
      <c r="E76" s="2" t="str">
        <f>VLOOKUP(C76,[8]A!$E$2:$K$1451,7,FALSE)</f>
        <v>06297042262</v>
      </c>
      <c r="F76" s="8">
        <v>1</v>
      </c>
      <c r="G76" s="8" t="str">
        <f>VLOOKUP(C76,[8]A!$B$2:$I$1501,8,FALSE)</f>
        <v>Adulte Masculin 30/39 ans</v>
      </c>
      <c r="M76" s="50">
        <f>VLOOKUP(C76,'Ancien Bilan'!$B$4:$D$1093,3,FALSE)</f>
        <v>2297</v>
      </c>
      <c r="N76" s="2">
        <f t="shared" si="2"/>
        <v>2297</v>
      </c>
      <c r="O76" s="2">
        <f t="shared" si="3"/>
        <v>77</v>
      </c>
      <c r="P76" s="8" t="str">
        <f>VLOOKUP(C76,[8]A!$B$2:$D$1501,3,FALSE)</f>
        <v>1</v>
      </c>
    </row>
    <row r="77" spans="1:16" x14ac:dyDescent="0.25">
      <c r="A77" s="49">
        <v>78</v>
      </c>
      <c r="B77">
        <v>2285</v>
      </c>
      <c r="C77" s="5" t="s">
        <v>838</v>
      </c>
      <c r="D77" s="5" t="s">
        <v>213</v>
      </c>
      <c r="E77" s="2" t="str">
        <f>VLOOKUP(C77,[8]A!$E$2:$K$1451,7,FALSE)</f>
        <v>06297064612</v>
      </c>
      <c r="F77" s="8">
        <v>1</v>
      </c>
      <c r="G77" s="8" t="str">
        <f>VLOOKUP(C77,[8]A!$B$2:$I$1501,8,FALSE)</f>
        <v>Adulte Masculin 30/39 ans</v>
      </c>
      <c r="M77" s="50">
        <f>VLOOKUP(C77,'Ancien Bilan'!$B$4:$D$1093,3,FALSE)</f>
        <v>2285</v>
      </c>
      <c r="N77" s="2">
        <f t="shared" si="2"/>
        <v>2285</v>
      </c>
      <c r="O77" s="2">
        <f t="shared" si="3"/>
        <v>78</v>
      </c>
      <c r="P77" s="8" t="str">
        <f>VLOOKUP(C77,[8]A!$B$2:$D$1501,3,FALSE)</f>
        <v>1</v>
      </c>
    </row>
    <row r="78" spans="1:16" ht="14.45" customHeight="1" x14ac:dyDescent="0.25">
      <c r="A78" s="2">
        <v>79</v>
      </c>
      <c r="B78">
        <v>2271</v>
      </c>
      <c r="C78" s="5" t="s">
        <v>839</v>
      </c>
      <c r="D78" s="5" t="s">
        <v>213</v>
      </c>
      <c r="E78" s="2" t="str">
        <f>VLOOKUP(C78,[8]A!$E$2:$K$1451,7,FALSE)</f>
        <v>06204808731</v>
      </c>
      <c r="F78" s="8">
        <v>1</v>
      </c>
      <c r="G78" s="8" t="str">
        <f>VLOOKUP(C78,[8]A!$B$2:$I$1501,8,FALSE)</f>
        <v>Adulte Masculin 40/49 ans</v>
      </c>
      <c r="M78" s="50">
        <f>VLOOKUP(C78,'Ancien Bilan'!$B$4:$D$1093,3,FALSE)</f>
        <v>2271</v>
      </c>
      <c r="N78" s="2">
        <f t="shared" si="2"/>
        <v>2271</v>
      </c>
      <c r="O78" s="2">
        <f t="shared" si="3"/>
        <v>79</v>
      </c>
      <c r="P78" s="8" t="str">
        <f>VLOOKUP(C78,[8]A!$B$2:$D$1501,3,FALSE)</f>
        <v>1</v>
      </c>
    </row>
    <row r="79" spans="1:16" ht="14.45" customHeight="1" x14ac:dyDescent="0.25">
      <c r="A79" s="2">
        <v>80</v>
      </c>
      <c r="B79">
        <v>2279</v>
      </c>
      <c r="C79" t="s">
        <v>747</v>
      </c>
      <c r="D79" s="49" t="s">
        <v>107</v>
      </c>
      <c r="E79" s="2" t="str">
        <f>VLOOKUP(C79,[8]A!$E$2:$K$1451,7,FALSE)</f>
        <v>05994043368</v>
      </c>
      <c r="F79" s="8">
        <v>1</v>
      </c>
      <c r="G79" s="8" t="str">
        <f>VLOOKUP(C79,[8]A!$B$2:$I$1501,8,FALSE)</f>
        <v>Adulte Masculin 20/29 ans</v>
      </c>
      <c r="M79" s="50">
        <f>VLOOKUP(C79,'Ancien Bilan'!$B$4:$D$1093,3,FALSE)</f>
        <v>2279</v>
      </c>
      <c r="N79" s="2">
        <f t="shared" si="2"/>
        <v>2279</v>
      </c>
      <c r="O79" s="2">
        <f t="shared" si="3"/>
        <v>80</v>
      </c>
      <c r="P79" s="8" t="str">
        <f>VLOOKUP(C79,[8]A!$B$2:$D$1501,3,FALSE)</f>
        <v>1</v>
      </c>
    </row>
    <row r="80" spans="1:16" ht="14.45" customHeight="1" x14ac:dyDescent="0.25">
      <c r="A80" s="49">
        <v>81</v>
      </c>
      <c r="B80">
        <v>2266</v>
      </c>
      <c r="C80" t="s">
        <v>755</v>
      </c>
      <c r="D80" s="49" t="s">
        <v>107</v>
      </c>
      <c r="E80" s="2" t="str">
        <f>VLOOKUP(C80,[8]A!$E$2:$K$1451,7,FALSE)</f>
        <v>05999099576</v>
      </c>
      <c r="F80" s="8">
        <v>1</v>
      </c>
      <c r="G80" s="8" t="str">
        <f>VLOOKUP(C80,[8]A!$B$2:$I$1501,8,FALSE)</f>
        <v>Adulte Masculin 30/39 ans</v>
      </c>
      <c r="M80" s="50">
        <f>VLOOKUP(C80,'Ancien Bilan'!$B$4:$D$1093,3,FALSE)</f>
        <v>2266</v>
      </c>
      <c r="N80" s="2">
        <f t="shared" si="2"/>
        <v>2266</v>
      </c>
      <c r="O80" s="2">
        <f t="shared" si="3"/>
        <v>81</v>
      </c>
      <c r="P80" s="8" t="str">
        <f>VLOOKUP(C80,[8]A!$B$2:$D$1501,3,FALSE)</f>
        <v>1</v>
      </c>
    </row>
    <row r="81" spans="1:16" ht="14.45" customHeight="1" x14ac:dyDescent="0.25">
      <c r="A81" s="49">
        <v>82</v>
      </c>
      <c r="B81">
        <v>144473</v>
      </c>
      <c r="C81" s="2" t="s">
        <v>797</v>
      </c>
      <c r="D81" t="s">
        <v>75</v>
      </c>
      <c r="E81" s="2" t="str">
        <f>VLOOKUP(C81,[8]A!$E$2:$K$1451,7,FALSE)</f>
        <v>05999097894</v>
      </c>
      <c r="F81" s="8">
        <v>1</v>
      </c>
      <c r="G81" s="8" t="str">
        <f>VLOOKUP(C81,[8]A!$B$2:$I$1501,8,FALSE)</f>
        <v>Adulte Masculin 40/49 ans</v>
      </c>
      <c r="M81" s="50">
        <f>VLOOKUP(C81,'Ancien Bilan'!$B$4:$D$1093,3,FALSE)</f>
        <v>144473</v>
      </c>
      <c r="N81" s="2">
        <f t="shared" si="2"/>
        <v>144473</v>
      </c>
      <c r="O81" s="2">
        <f t="shared" si="3"/>
        <v>82</v>
      </c>
      <c r="P81" s="8" t="str">
        <f>VLOOKUP(C81,[8]A!$B$2:$D$1501,3,FALSE)</f>
        <v>1</v>
      </c>
    </row>
    <row r="82" spans="1:16" ht="14.45" customHeight="1" x14ac:dyDescent="0.25">
      <c r="A82" s="49">
        <v>83</v>
      </c>
      <c r="B82">
        <v>2937</v>
      </c>
      <c r="C82" s="5" t="s">
        <v>615</v>
      </c>
      <c r="D82" t="s">
        <v>204</v>
      </c>
      <c r="E82" s="2" t="str">
        <f>VLOOKUP(C82,[8]A!$E$2:$K$1451,7,FALSE)</f>
        <v>05999085188</v>
      </c>
      <c r="F82" s="8">
        <v>1</v>
      </c>
      <c r="G82" s="8" t="str">
        <f>VLOOKUP(C82,[8]A!$B$2:$I$1501,8,FALSE)</f>
        <v>Adulte Masculin 30/39 ans</v>
      </c>
      <c r="M82" s="50">
        <f>VLOOKUP(C82,'Ancien Bilan'!$B$4:$D$1093,3,FALSE)</f>
        <v>2937</v>
      </c>
      <c r="N82" s="2">
        <f t="shared" si="2"/>
        <v>2937</v>
      </c>
      <c r="O82" s="2">
        <f t="shared" si="3"/>
        <v>83</v>
      </c>
      <c r="P82" s="8" t="str">
        <f>VLOOKUP(C82,[8]A!$B$2:$D$1501,3,FALSE)</f>
        <v>1</v>
      </c>
    </row>
    <row r="83" spans="1:16" ht="14.45" customHeight="1" x14ac:dyDescent="0.25">
      <c r="A83" s="49">
        <v>84</v>
      </c>
      <c r="B83">
        <v>2938</v>
      </c>
      <c r="C83" s="5" t="s">
        <v>619</v>
      </c>
      <c r="D83" t="s">
        <v>204</v>
      </c>
      <c r="E83" s="2" t="str">
        <f>VLOOKUP(C83,[8]A!$E$2:$K$1451,7,FALSE)</f>
        <v>05999085189</v>
      </c>
      <c r="F83" s="8">
        <v>1</v>
      </c>
      <c r="G83" s="8" t="str">
        <f>VLOOKUP(C83,[8]A!$B$2:$I$1501,8,FALSE)</f>
        <v>Adulte Masculin 40/49 ans</v>
      </c>
      <c r="M83" s="50">
        <f>VLOOKUP(C83,'Ancien Bilan'!$B$4:$D$1093,3,FALSE)</f>
        <v>2938</v>
      </c>
      <c r="N83" s="2">
        <f t="shared" si="2"/>
        <v>2938</v>
      </c>
      <c r="O83" s="2">
        <f t="shared" si="3"/>
        <v>84</v>
      </c>
      <c r="P83" s="8" t="str">
        <f>VLOOKUP(C83,[8]A!$B$2:$D$1501,3,FALSE)</f>
        <v>1</v>
      </c>
    </row>
    <row r="84" spans="1:16" ht="14.45" customHeight="1" x14ac:dyDescent="0.25">
      <c r="A84" s="49">
        <v>85</v>
      </c>
      <c r="B84" s="49">
        <v>1292</v>
      </c>
      <c r="C84" s="49" t="s">
        <v>212</v>
      </c>
      <c r="D84" s="51" t="s">
        <v>213</v>
      </c>
      <c r="E84" s="2" t="str">
        <f>VLOOKUP(C84,[8]A!$E$2:$K$1451,7,FALSE)</f>
        <v>06204947569</v>
      </c>
      <c r="F84" s="8">
        <v>1</v>
      </c>
      <c r="G84" s="8" t="str">
        <f>VLOOKUP(C84,[8]A!$B$2:$I$1501,8,FALSE)</f>
        <v>Adulte Masculin 30/39 ans</v>
      </c>
      <c r="M84" s="50">
        <f>VLOOKUP(C84,'Ancien Bilan'!$B$4:$D$1093,3,FALSE)</f>
        <v>1292</v>
      </c>
      <c r="N84" s="2">
        <f t="shared" si="2"/>
        <v>1292</v>
      </c>
      <c r="O84" s="2">
        <f t="shared" si="3"/>
        <v>85</v>
      </c>
      <c r="P84" s="8" t="str">
        <f>VLOOKUP(C84,[8]A!$B$2:$D$1501,3,FALSE)</f>
        <v>1</v>
      </c>
    </row>
    <row r="85" spans="1:16" ht="14.45" customHeight="1" x14ac:dyDescent="0.25">
      <c r="A85" s="49">
        <v>86</v>
      </c>
      <c r="B85" s="49">
        <v>2213</v>
      </c>
      <c r="C85" s="49" t="s">
        <v>294</v>
      </c>
      <c r="D85" s="49" t="s">
        <v>109</v>
      </c>
      <c r="E85" s="2" t="str">
        <f>VLOOKUP(C85,[8]A!$E$2:$K$1451,7,FALSE)</f>
        <v>05999025668</v>
      </c>
      <c r="F85" s="8">
        <v>1</v>
      </c>
      <c r="G85" s="8" t="str">
        <f>VLOOKUP(C85,[8]A!$B$2:$I$1501,8,FALSE)</f>
        <v>Adulte Masculin 17/19 ans</v>
      </c>
      <c r="M85" s="50">
        <f>VLOOKUP(C85,'Ancien Bilan'!$B$4:$D$1093,3,FALSE)</f>
        <v>2213</v>
      </c>
      <c r="N85" s="2">
        <f t="shared" si="2"/>
        <v>2213</v>
      </c>
      <c r="O85" s="2">
        <f t="shared" si="3"/>
        <v>86</v>
      </c>
      <c r="P85" s="8">
        <v>1</v>
      </c>
    </row>
    <row r="86" spans="1:16" ht="14.45" customHeight="1" x14ac:dyDescent="0.25">
      <c r="A86" s="49">
        <v>87</v>
      </c>
      <c r="B86" s="2">
        <v>3047</v>
      </c>
      <c r="C86" s="5" t="s">
        <v>919</v>
      </c>
      <c r="D86" t="s">
        <v>870</v>
      </c>
      <c r="E86" s="2" t="str">
        <f>VLOOKUP(C86,[8]A!$E$2:$K$1451,7,FALSE)</f>
        <v>05999017369</v>
      </c>
      <c r="F86" s="8">
        <v>1</v>
      </c>
      <c r="G86" s="8" t="str">
        <f>VLOOKUP(C86,[8]A!$B$2:$I$1501,8,FALSE)</f>
        <v>Adulte Masculin 40/49 ans</v>
      </c>
      <c r="M86" s="50">
        <f>VLOOKUP(C86,'Ancien Bilan'!$B$4:$D$1093,3,FALSE)</f>
        <v>3047</v>
      </c>
      <c r="N86" s="2">
        <f t="shared" si="2"/>
        <v>3047</v>
      </c>
      <c r="O86" s="2">
        <f t="shared" si="3"/>
        <v>87</v>
      </c>
      <c r="P86" s="8" t="str">
        <f>VLOOKUP(C86,[8]A!$B$2:$D$1501,3,FALSE)</f>
        <v>1</v>
      </c>
    </row>
    <row r="87" spans="1:16" ht="14.45" customHeight="1" x14ac:dyDescent="0.25">
      <c r="A87" s="49">
        <v>88</v>
      </c>
      <c r="B87" s="2">
        <v>3111</v>
      </c>
      <c r="C87" s="5" t="s">
        <v>920</v>
      </c>
      <c r="D87" t="s">
        <v>870</v>
      </c>
      <c r="E87" s="2" t="str">
        <f>VLOOKUP(C87,[8]A!$E$2:$K$1451,7,FALSE)</f>
        <v>05999093657</v>
      </c>
      <c r="F87" s="8">
        <v>1</v>
      </c>
      <c r="G87" s="8" t="str">
        <f>VLOOKUP(C87,[8]A!$B$2:$I$1501,8,FALSE)</f>
        <v>Adulte Masculin 20/29 ans</v>
      </c>
      <c r="M87" s="50">
        <f>VLOOKUP(C87,'Ancien Bilan'!$B$4:$D$1093,3,FALSE)</f>
        <v>3111</v>
      </c>
      <c r="N87" s="2">
        <f t="shared" si="2"/>
        <v>3111</v>
      </c>
      <c r="O87" s="2">
        <f t="shared" si="3"/>
        <v>88</v>
      </c>
      <c r="P87" s="8" t="str">
        <f>VLOOKUP(C87,[8]A!$B$2:$D$1501,3,FALSE)</f>
        <v>1</v>
      </c>
    </row>
    <row r="88" spans="1:16" ht="14.45" customHeight="1" x14ac:dyDescent="0.25">
      <c r="A88" s="49">
        <v>89</v>
      </c>
      <c r="B88" s="2">
        <v>3130</v>
      </c>
      <c r="C88" s="2" t="s">
        <v>932</v>
      </c>
      <c r="D88" s="51" t="s">
        <v>340</v>
      </c>
      <c r="E88" s="2" t="str">
        <f>VLOOKUP(C88,[8]A!$E$2:$K$1451,7,FALSE)</f>
        <v>05999121029</v>
      </c>
      <c r="F88" s="8">
        <v>1</v>
      </c>
      <c r="G88" s="8" t="str">
        <f>VLOOKUP(C88,[8]A!$B$2:$I$1501,8,FALSE)</f>
        <v>Adulte Masculin 30/39 ans</v>
      </c>
      <c r="M88" s="50" t="e">
        <f>VLOOKUP(C88,'Ancien Bilan'!$B$4:$D$1093,3,FALSE)</f>
        <v>#N/A</v>
      </c>
      <c r="N88" s="2">
        <f t="shared" si="2"/>
        <v>3130</v>
      </c>
      <c r="O88" s="2">
        <f t="shared" si="3"/>
        <v>89</v>
      </c>
      <c r="P88" s="8" t="str">
        <f>VLOOKUP(C88,[8]A!$B$2:$D$1501,3,FALSE)</f>
        <v>1</v>
      </c>
    </row>
    <row r="89" spans="1:16" ht="14.45" customHeight="1" x14ac:dyDescent="0.25">
      <c r="A89" s="49">
        <v>90</v>
      </c>
      <c r="B89" s="49">
        <v>3050</v>
      </c>
      <c r="C89" s="49" t="s">
        <v>936</v>
      </c>
      <c r="D89" s="51" t="s">
        <v>340</v>
      </c>
      <c r="E89" s="2" t="str">
        <f>VLOOKUP(C89,[8]A!$E$2:$K$1451,7,FALSE)</f>
        <v>05999092148</v>
      </c>
      <c r="F89" s="8">
        <v>1</v>
      </c>
      <c r="G89" s="8" t="str">
        <f>VLOOKUP(C89,[8]A!$B$2:$I$1501,8,FALSE)</f>
        <v>Adulte Masculin 30/39 ans</v>
      </c>
      <c r="M89" s="50">
        <f>VLOOKUP(C89,'Ancien Bilan'!$B$4:$D$1093,3,FALSE)</f>
        <v>2592</v>
      </c>
      <c r="N89" s="2">
        <f t="shared" si="2"/>
        <v>3050</v>
      </c>
      <c r="O89" s="2">
        <f t="shared" si="3"/>
        <v>90</v>
      </c>
      <c r="P89" s="8" t="str">
        <f>VLOOKUP(C89,[8]A!$B$2:$D$1501,3,FALSE)</f>
        <v>1</v>
      </c>
    </row>
    <row r="90" spans="1:16" ht="14.45" customHeight="1" x14ac:dyDescent="0.25">
      <c r="A90" s="49">
        <v>91</v>
      </c>
      <c r="B90" s="49">
        <v>3992</v>
      </c>
      <c r="C90" s="2" t="s">
        <v>954</v>
      </c>
      <c r="D90" s="51" t="s">
        <v>22</v>
      </c>
      <c r="E90" s="2" t="str">
        <f>VLOOKUP(C90,[8]A!$E$2:$K$1451,7,FALSE)</f>
        <v>05999123961</v>
      </c>
      <c r="F90" s="8">
        <v>1</v>
      </c>
      <c r="G90" s="8" t="str">
        <f>VLOOKUP(C90,[8]A!$B$2:$I$1501,8,FALSE)</f>
        <v>Adulte Masculin 30/39 ans</v>
      </c>
      <c r="M90" s="50">
        <f>VLOOKUP(C90,'Ancien Bilan'!$B$4:$D$1093,3,FALSE)</f>
        <v>3992</v>
      </c>
      <c r="N90" s="2">
        <f t="shared" si="2"/>
        <v>3992</v>
      </c>
      <c r="O90" s="2">
        <f t="shared" si="3"/>
        <v>91</v>
      </c>
      <c r="P90" s="8" t="str">
        <f>VLOOKUP(C90,[8]A!$B$2:$D$1501,3,FALSE)</f>
        <v>1</v>
      </c>
    </row>
    <row r="91" spans="1:16" ht="14.45" customHeight="1" x14ac:dyDescent="0.25">
      <c r="A91" s="49">
        <v>92</v>
      </c>
      <c r="B91" s="49">
        <v>144599</v>
      </c>
      <c r="C91" s="49" t="s">
        <v>81</v>
      </c>
      <c r="D91" s="51" t="s">
        <v>843</v>
      </c>
      <c r="E91" s="2" t="str">
        <f>VLOOKUP(C91,[8]A!$E$2:$K$1451,7,FALSE)</f>
        <v>05999111355</v>
      </c>
      <c r="F91" s="8">
        <v>1</v>
      </c>
      <c r="G91" s="8" t="str">
        <f>VLOOKUP(C91,[8]A!$B$2:$I$1501,8,FALSE)</f>
        <v>Adulte Masculin 30/39 ans</v>
      </c>
      <c r="M91" s="50">
        <f>VLOOKUP(C91,'Ancien Bilan'!$B$4:$D$1093,3,FALSE)</f>
        <v>144599</v>
      </c>
      <c r="N91" s="2">
        <f t="shared" si="2"/>
        <v>144599</v>
      </c>
      <c r="O91" s="2">
        <f t="shared" si="3"/>
        <v>92</v>
      </c>
      <c r="P91" s="8" t="str">
        <f>VLOOKUP(C91,[8]A!$B$2:$D$1501,3,FALSE)</f>
        <v>2</v>
      </c>
    </row>
    <row r="92" spans="1:16" ht="14.45" customHeight="1" x14ac:dyDescent="0.25">
      <c r="A92" s="49">
        <v>93</v>
      </c>
      <c r="B92" s="48"/>
      <c r="C92" s="52" t="s">
        <v>1265</v>
      </c>
      <c r="D92" s="51" t="s">
        <v>283</v>
      </c>
      <c r="E92" s="49" t="str">
        <f>VLOOKUP(C92,[8]A!$E$2:$K$1451,7,FALSE)</f>
        <v>05999122579</v>
      </c>
      <c r="F92" s="8">
        <v>1</v>
      </c>
      <c r="G92" s="50" t="str">
        <f>VLOOKUP(C92,[8]A!$B$2:$I$1501,8,FALSE)</f>
        <v>Adulte Masculin 50/59 ans</v>
      </c>
      <c r="M92" s="50" t="e">
        <f>VLOOKUP(C92,'Ancien Bilan'!$B$4:$D$1093,3,FALSE)</f>
        <v>#N/A</v>
      </c>
      <c r="N92" s="49">
        <f t="shared" si="2"/>
        <v>0</v>
      </c>
      <c r="O92" s="49">
        <f t="shared" si="3"/>
        <v>93</v>
      </c>
      <c r="P92" s="50" t="str">
        <f>VLOOKUP(C92,[8]A!$B$2:$D$1501,3,FALSE)</f>
        <v>1</v>
      </c>
    </row>
    <row r="93" spans="1:16" s="46" customFormat="1" ht="14.45" customHeight="1" x14ac:dyDescent="0.25">
      <c r="A93" s="49">
        <v>94</v>
      </c>
      <c r="B93" s="48">
        <v>4329</v>
      </c>
      <c r="C93" s="52" t="s">
        <v>1622</v>
      </c>
      <c r="D93" s="51" t="s">
        <v>2867</v>
      </c>
      <c r="E93" s="49" t="str">
        <f>VLOOKUP(C93,[8]A!$E$2:$K$1451,7,FALSE)</f>
        <v>05996219275</v>
      </c>
      <c r="F93" s="47">
        <v>1</v>
      </c>
      <c r="G93" s="50" t="str">
        <f>VLOOKUP(C93,[8]A!$B$2:$I$1501,8,FALSE)</f>
        <v>Adulte Masculin 40/49 ans</v>
      </c>
      <c r="H93" s="47"/>
      <c r="I93" s="47"/>
      <c r="J93" s="47"/>
      <c r="K93" s="47"/>
      <c r="L93" s="47"/>
      <c r="M93" s="50">
        <f>VLOOKUP(C93,'Ancien Bilan'!$B$4:$D$1093,3,FALSE)</f>
        <v>4329</v>
      </c>
      <c r="N93" s="49">
        <f t="shared" si="2"/>
        <v>4329</v>
      </c>
      <c r="O93" s="49">
        <f t="shared" si="3"/>
        <v>94</v>
      </c>
      <c r="P93" s="50" t="str">
        <f>VLOOKUP(C93,[8]A!$B$2:$D$1501,3,FALSE)</f>
        <v>1</v>
      </c>
    </row>
    <row r="94" spans="1:16" ht="14.45" customHeight="1" x14ac:dyDescent="0.25">
      <c r="A94" s="49">
        <v>95</v>
      </c>
      <c r="B94" s="48">
        <v>4310</v>
      </c>
      <c r="C94" s="52" t="s">
        <v>2659</v>
      </c>
      <c r="D94" s="51" t="s">
        <v>2868</v>
      </c>
      <c r="E94" s="49" t="str">
        <f>VLOOKUP(C94,[8]A!$E$2:$K$1451,7,FALSE)</f>
        <v>06204951673</v>
      </c>
      <c r="F94" s="8">
        <v>1</v>
      </c>
      <c r="G94" s="50" t="str">
        <f>VLOOKUP(C94,[8]A!$B$2:$I$1501,8,FALSE)</f>
        <v>Adulte Masculin 17/19 ans</v>
      </c>
      <c r="M94" s="50">
        <f>VLOOKUP(C94,'Ancien Bilan'!$B$4:$D$1093,3,FALSE)</f>
        <v>4310</v>
      </c>
      <c r="N94" s="49">
        <f t="shared" si="2"/>
        <v>4310</v>
      </c>
      <c r="O94" s="49">
        <f t="shared" si="3"/>
        <v>95</v>
      </c>
      <c r="P94" s="50" t="str">
        <f>VLOOKUP(C94,[8]A!$B$2:$D$1501,3,FALSE)</f>
        <v>1</v>
      </c>
    </row>
    <row r="95" spans="1:16" s="49" customFormat="1" ht="14.45" customHeight="1" x14ac:dyDescent="0.25">
      <c r="A95" s="49">
        <v>96</v>
      </c>
      <c r="B95" s="54">
        <v>4331</v>
      </c>
      <c r="C95" s="52" t="s">
        <v>2340</v>
      </c>
      <c r="D95" s="49" t="s">
        <v>109</v>
      </c>
      <c r="F95" s="50">
        <v>1</v>
      </c>
      <c r="G95" s="50"/>
      <c r="H95" s="50"/>
      <c r="I95" s="50"/>
      <c r="J95" s="50"/>
      <c r="K95" s="50"/>
      <c r="L95" s="50"/>
      <c r="M95" s="50">
        <f>VLOOKUP(C95,'Ancien Bilan'!$B$4:$D$1093,3,FALSE)</f>
        <v>4331</v>
      </c>
      <c r="N95" s="49">
        <f t="shared" si="2"/>
        <v>4331</v>
      </c>
      <c r="O95" s="49">
        <f t="shared" si="3"/>
        <v>96</v>
      </c>
      <c r="P95" s="50"/>
    </row>
    <row r="96" spans="1:16" s="49" customFormat="1" ht="14.45" customHeight="1" x14ac:dyDescent="0.25">
      <c r="A96" s="49">
        <v>98</v>
      </c>
      <c r="B96" s="48">
        <v>144547</v>
      </c>
      <c r="C96" s="52" t="s">
        <v>2034</v>
      </c>
      <c r="D96" t="s">
        <v>32</v>
      </c>
      <c r="F96" s="50">
        <v>1</v>
      </c>
      <c r="G96" s="50"/>
      <c r="H96" s="50"/>
      <c r="I96" s="50"/>
      <c r="J96" s="50"/>
      <c r="K96" s="50"/>
      <c r="L96" s="50"/>
      <c r="M96" s="50">
        <f>VLOOKUP(C96,'Ancien Bilan'!$B$4:$D$1093,3,FALSE)</f>
        <v>144547</v>
      </c>
      <c r="N96" s="49">
        <f t="shared" si="2"/>
        <v>144547</v>
      </c>
      <c r="O96" s="49">
        <f t="shared" si="3"/>
        <v>98</v>
      </c>
      <c r="P96" s="50"/>
    </row>
    <row r="97" spans="1:16" ht="14.45" customHeight="1" x14ac:dyDescent="0.25">
      <c r="A97" s="49">
        <v>97</v>
      </c>
      <c r="B97">
        <v>2161</v>
      </c>
      <c r="C97" t="s">
        <v>550</v>
      </c>
      <c r="D97" s="51" t="s">
        <v>41</v>
      </c>
      <c r="E97" s="2" t="str">
        <f>VLOOKUP(C97,[8]A!$E$2:$K$1451,7,FALSE)</f>
        <v>05999098980</v>
      </c>
      <c r="F97" s="8">
        <v>1</v>
      </c>
      <c r="G97" s="8" t="str">
        <f>VLOOKUP(C97,[8]A!$B$2:$I$1501,8,FALSE)</f>
        <v>Adulte Masculin 30/39 ans</v>
      </c>
      <c r="M97" s="50">
        <f>VLOOKUP(C97,'Ancien Bilan'!$B$4:$D$1093,3,FALSE)</f>
        <v>2161</v>
      </c>
      <c r="N97" s="49">
        <f t="shared" si="2"/>
        <v>2161</v>
      </c>
      <c r="O97" s="2">
        <f t="shared" si="3"/>
        <v>97</v>
      </c>
      <c r="P97" s="8" t="str">
        <f>VLOOKUP(C97,[8]A!$B$2:$D$1501,3,FALSE)</f>
        <v>2</v>
      </c>
    </row>
    <row r="98" spans="1:16" s="49" customFormat="1" ht="14.45" customHeight="1" x14ac:dyDescent="0.25">
      <c r="A98" s="49">
        <v>99</v>
      </c>
      <c r="B98"/>
      <c r="C98" s="52" t="s">
        <v>3351</v>
      </c>
      <c r="D98" s="51" t="s">
        <v>494</v>
      </c>
      <c r="E98" s="49" t="e">
        <f>VLOOKUP(C98,[8]A!$E$2:$K$1451,7,FALSE)</f>
        <v>#N/A</v>
      </c>
      <c r="F98" s="50">
        <v>1</v>
      </c>
      <c r="G98" s="50" t="e">
        <f>VLOOKUP(C98,[8]A!$B$2:$I$1501,8,FALSE)</f>
        <v>#N/A</v>
      </c>
      <c r="H98" s="50"/>
      <c r="I98" s="50"/>
      <c r="J98" s="50"/>
      <c r="K98" s="50"/>
      <c r="L98" s="50"/>
      <c r="M98" s="50" t="e">
        <f>VLOOKUP(C98,'Ancien Bilan'!$B$4:$D$1093,3,FALSE)</f>
        <v>#N/A</v>
      </c>
      <c r="N98" s="49">
        <f t="shared" si="2"/>
        <v>0</v>
      </c>
      <c r="O98" s="49">
        <f t="shared" si="3"/>
        <v>99</v>
      </c>
      <c r="P98" s="50" t="e">
        <f>VLOOKUP(C98,[8]A!$B$2:$D$1501,3,FALSE)</f>
        <v>#N/A</v>
      </c>
    </row>
    <row r="99" spans="1:16" s="49" customFormat="1" ht="14.45" customHeight="1" x14ac:dyDescent="0.25">
      <c r="A99" s="49">
        <v>100</v>
      </c>
      <c r="B99">
        <v>2193</v>
      </c>
      <c r="C99" s="52" t="s">
        <v>1371</v>
      </c>
      <c r="D99" s="51" t="s">
        <v>202</v>
      </c>
      <c r="E99" s="49" t="str">
        <f>VLOOKUP(C99,[8]A!$E$2:$K$1451,7,FALSE)</f>
        <v>05999075216</v>
      </c>
      <c r="F99" s="50">
        <v>1</v>
      </c>
      <c r="G99" s="50" t="str">
        <f>VLOOKUP(C99,[8]A!$B$2:$I$1501,8,FALSE)</f>
        <v>Adulte Masculin 50/59 ans</v>
      </c>
      <c r="H99" s="50"/>
      <c r="I99" s="50"/>
      <c r="J99" s="50"/>
      <c r="K99" s="50"/>
      <c r="L99" s="50"/>
      <c r="M99" s="50">
        <f>VLOOKUP(C99,'Ancien Bilan'!$B$4:$D$1093,3,FALSE)</f>
        <v>2193</v>
      </c>
      <c r="N99" s="49">
        <f t="shared" si="2"/>
        <v>2193</v>
      </c>
      <c r="O99" s="49">
        <f t="shared" si="3"/>
        <v>100</v>
      </c>
      <c r="P99" s="50" t="str">
        <f>VLOOKUP(C99,[8]A!$B$2:$D$1501,3,FALSE)</f>
        <v>1</v>
      </c>
    </row>
    <row r="100" spans="1:16" s="49" customFormat="1" ht="14.45" customHeight="1" x14ac:dyDescent="0.25">
      <c r="A100" s="49">
        <v>101</v>
      </c>
      <c r="B100">
        <v>144550</v>
      </c>
      <c r="C100" s="52" t="s">
        <v>1438</v>
      </c>
      <c r="D100" t="s">
        <v>32</v>
      </c>
      <c r="E100" s="49" t="str">
        <f>VLOOKUP(C100,[8]A!$E$2:$K$1451,7,FALSE)</f>
        <v>05999118501</v>
      </c>
      <c r="F100" s="50">
        <v>1</v>
      </c>
      <c r="G100" s="50" t="str">
        <f>VLOOKUP(C100,[8]A!$B$2:$I$1501,8,FALSE)</f>
        <v>Adulte Masculin 50/59 ans</v>
      </c>
      <c r="H100" s="50"/>
      <c r="I100" s="50"/>
      <c r="J100" s="50"/>
      <c r="K100" s="50"/>
      <c r="L100" s="50"/>
      <c r="M100" s="50">
        <f>VLOOKUP(C100,'Ancien Bilan'!$B$4:$D$1093,3,FALSE)</f>
        <v>144550</v>
      </c>
      <c r="N100" s="49">
        <f t="shared" si="2"/>
        <v>144550</v>
      </c>
      <c r="O100" s="49">
        <f t="shared" si="3"/>
        <v>101</v>
      </c>
      <c r="P100" s="50" t="str">
        <f>VLOOKUP(C100,[8]A!$B$2:$D$1501,3,FALSE)</f>
        <v>3</v>
      </c>
    </row>
    <row r="101" spans="1:16" s="49" customFormat="1" ht="14.45" customHeight="1" x14ac:dyDescent="0.25">
      <c r="A101" s="49">
        <v>102</v>
      </c>
      <c r="B101">
        <v>144595</v>
      </c>
      <c r="C101" t="s">
        <v>181</v>
      </c>
      <c r="D101" s="51" t="s">
        <v>53</v>
      </c>
      <c r="E101" s="49" t="str">
        <f>VLOOKUP(C101,[8]A!$E$2:$K$1451,7,FALSE)</f>
        <v>05999097896</v>
      </c>
      <c r="F101" s="50">
        <v>1</v>
      </c>
      <c r="G101" s="50" t="str">
        <f>VLOOKUP(C101,[8]A!$B$2:$I$1501,8,FALSE)</f>
        <v>Adulte Masculin 17/19 ans</v>
      </c>
      <c r="H101" s="50"/>
      <c r="I101" s="50"/>
      <c r="J101" s="50"/>
      <c r="K101" s="50"/>
      <c r="L101" s="50"/>
      <c r="M101" s="50">
        <f>VLOOKUP(C101,'Ancien Bilan'!$B$4:$D$1093,3,FALSE)</f>
        <v>144595</v>
      </c>
      <c r="N101" s="49">
        <f t="shared" si="2"/>
        <v>144595</v>
      </c>
      <c r="O101" s="49">
        <f t="shared" si="3"/>
        <v>102</v>
      </c>
      <c r="P101" s="50" t="str">
        <f>VLOOKUP(C101,[8]A!$B$2:$D$1501,3,FALSE)</f>
        <v>2</v>
      </c>
    </row>
    <row r="102" spans="1:16" s="49" customFormat="1" ht="14.45" customHeight="1" x14ac:dyDescent="0.25">
      <c r="A102" s="49">
        <v>104</v>
      </c>
      <c r="B102" s="49">
        <v>144333</v>
      </c>
      <c r="C102" s="49" t="s">
        <v>237</v>
      </c>
      <c r="D102" s="51" t="s">
        <v>333</v>
      </c>
      <c r="E102" s="49" t="str">
        <f>VLOOKUP(C102,[8]A!$E$2:$K$1451,7,FALSE)</f>
        <v>05965594028</v>
      </c>
      <c r="F102" s="50">
        <v>1</v>
      </c>
      <c r="G102" s="50" t="str">
        <f>VLOOKUP(C102,[8]A!$B$2:$I$1501,8,FALSE)</f>
        <v>Adulte Masculin 50/59 ans</v>
      </c>
      <c r="H102" s="50"/>
      <c r="I102" s="50"/>
      <c r="J102" s="50"/>
      <c r="K102" s="50"/>
      <c r="L102" s="50"/>
      <c r="M102" s="50">
        <f>VLOOKUP(C102,'Ancien Bilan'!$B$4:$D$1093,3,FALSE)</f>
        <v>144333</v>
      </c>
      <c r="N102" s="49">
        <f t="shared" si="2"/>
        <v>144333</v>
      </c>
      <c r="O102" s="49">
        <f t="shared" si="3"/>
        <v>104</v>
      </c>
      <c r="P102" s="50" t="str">
        <f>VLOOKUP(C102,[8]A!$B$2:$D$1501,3,FALSE)</f>
        <v>2</v>
      </c>
    </row>
    <row r="103" spans="1:16" s="49" customFormat="1" ht="14.45" customHeight="1" x14ac:dyDescent="0.25">
      <c r="A103" s="49">
        <v>103</v>
      </c>
      <c r="B103">
        <v>2944</v>
      </c>
      <c r="C103" t="s">
        <v>605</v>
      </c>
      <c r="D103" t="s">
        <v>53</v>
      </c>
      <c r="E103" s="49" t="str">
        <f>VLOOKUP(C103,[8]A!$E$2:$K$1451,7,FALSE)</f>
        <v>05999039247</v>
      </c>
      <c r="F103" s="50">
        <v>1</v>
      </c>
      <c r="G103" s="50" t="str">
        <f>VLOOKUP(C103,[8]A!$B$2:$I$1501,8,FALSE)</f>
        <v>Adulte Masculin 50/59 ans</v>
      </c>
      <c r="H103" s="50"/>
      <c r="I103" s="50"/>
      <c r="J103" s="50"/>
      <c r="K103" s="50"/>
      <c r="L103" s="50"/>
      <c r="M103" s="50">
        <f>VLOOKUP(C103,'Ancien Bilan'!$B$4:$D$1093,3,FALSE)</f>
        <v>2944</v>
      </c>
      <c r="N103" s="49">
        <f t="shared" si="2"/>
        <v>2944</v>
      </c>
      <c r="O103" s="49">
        <f t="shared" si="3"/>
        <v>103</v>
      </c>
      <c r="P103" s="50" t="str">
        <f>VLOOKUP(C103,[8]A!$B$2:$D$1501,3,FALSE)</f>
        <v>2</v>
      </c>
    </row>
    <row r="104" spans="1:16" s="49" customFormat="1" ht="14.45" customHeight="1" x14ac:dyDescent="0.25">
      <c r="A104" s="49">
        <v>105</v>
      </c>
      <c r="B104">
        <v>2303</v>
      </c>
      <c r="C104" s="5" t="s">
        <v>819</v>
      </c>
      <c r="D104" s="5" t="s">
        <v>328</v>
      </c>
      <c r="E104" s="49" t="str">
        <f>VLOOKUP(C104,[8]A!$E$2:$K$1451,7,FALSE)</f>
        <v>05999029312</v>
      </c>
      <c r="F104" s="50">
        <v>1</v>
      </c>
      <c r="G104" s="50" t="str">
        <f>VLOOKUP(C104,[8]A!$B$2:$I$1501,8,FALSE)</f>
        <v>Adulte Masculin 50/59 ans</v>
      </c>
      <c r="H104" s="50"/>
      <c r="I104" s="50"/>
      <c r="J104" s="50"/>
      <c r="K104" s="50"/>
      <c r="L104" s="50"/>
      <c r="M104" s="50">
        <f>VLOOKUP(C104,'Ancien Bilan'!$B$4:$D$1093,3,FALSE)</f>
        <v>2303</v>
      </c>
      <c r="N104" s="49">
        <f t="shared" si="2"/>
        <v>2303</v>
      </c>
      <c r="O104" s="49">
        <f t="shared" si="3"/>
        <v>105</v>
      </c>
      <c r="P104" s="50" t="str">
        <f>VLOOKUP(C104,[8]A!$B$2:$D$1501,3,FALSE)</f>
        <v>2</v>
      </c>
    </row>
    <row r="105" spans="1:16" ht="14.45" customHeight="1" x14ac:dyDescent="0.25">
      <c r="A105" s="16">
        <v>201</v>
      </c>
      <c r="B105" s="49">
        <v>144594</v>
      </c>
      <c r="C105" s="49" t="s">
        <v>77</v>
      </c>
      <c r="D105" s="5" t="s">
        <v>357</v>
      </c>
      <c r="E105" s="2" t="str">
        <f>VLOOKUP(C105,[8]A!$E$2:$K$1451,7,FALSE)</f>
        <v>05999098981</v>
      </c>
      <c r="F105" s="8" t="s">
        <v>361</v>
      </c>
      <c r="G105" s="8" t="str">
        <f>VLOOKUP(C105,[8]A!$B$2:$I$1501,8,FALSE)</f>
        <v>Adulte Masculin 40/49 ans</v>
      </c>
      <c r="M105" s="50">
        <f>VLOOKUP(C105,'Ancien Bilan'!$B$4:$D$1093,3,FALSE)</f>
        <v>144594</v>
      </c>
      <c r="N105" s="2">
        <f t="shared" si="2"/>
        <v>144594</v>
      </c>
      <c r="O105" s="2">
        <f t="shared" si="3"/>
        <v>201</v>
      </c>
      <c r="P105" s="8" t="str">
        <f>VLOOKUP(C105,[8]A!$B$2:$D$1501,3,FALSE)</f>
        <v>2</v>
      </c>
    </row>
    <row r="106" spans="1:16" ht="14.45" customHeight="1" x14ac:dyDescent="0.25">
      <c r="A106" s="16">
        <v>202</v>
      </c>
      <c r="B106" s="49">
        <v>144390</v>
      </c>
      <c r="C106" s="49" t="s">
        <v>114</v>
      </c>
      <c r="D106" s="49" t="s">
        <v>115</v>
      </c>
      <c r="E106" s="2" t="str">
        <f>VLOOKUP(C106,[8]A!$E$2:$K$1451,7,FALSE)</f>
        <v>05994039435</v>
      </c>
      <c r="F106" s="8" t="s">
        <v>361</v>
      </c>
      <c r="G106" s="8" t="str">
        <f>VLOOKUP(C106,[8]A!$B$2:$I$1501,8,FALSE)</f>
        <v>Adulte Masculin 40/49 ans</v>
      </c>
      <c r="M106" s="50">
        <f>VLOOKUP(C106,'Ancien Bilan'!$B$4:$D$1093,3,FALSE)</f>
        <v>144390</v>
      </c>
      <c r="N106" s="2">
        <f t="shared" si="2"/>
        <v>144390</v>
      </c>
      <c r="O106" s="2">
        <f t="shared" si="3"/>
        <v>202</v>
      </c>
      <c r="P106" s="8" t="str">
        <f>VLOOKUP(C106,[8]A!$B$2:$D$1501,3,FALSE)</f>
        <v>2</v>
      </c>
    </row>
    <row r="107" spans="1:16" ht="14.45" customHeight="1" x14ac:dyDescent="0.25">
      <c r="A107" s="16">
        <v>203</v>
      </c>
      <c r="B107" s="49">
        <v>144504</v>
      </c>
      <c r="C107" s="49" t="s">
        <v>113</v>
      </c>
      <c r="D107" s="49" t="s">
        <v>115</v>
      </c>
      <c r="E107" s="2" t="str">
        <f>VLOOKUP(C107,[8]A!$E$2:$K$1451,7,FALSE)</f>
        <v>05994039433</v>
      </c>
      <c r="F107" s="8" t="s">
        <v>361</v>
      </c>
      <c r="G107" s="8" t="str">
        <f>VLOOKUP(C107,[8]A!$B$2:$I$1501,8,FALSE)</f>
        <v>Adulte Masculin 40/49 ans</v>
      </c>
      <c r="M107" s="50">
        <f>VLOOKUP(C107,'Ancien Bilan'!$B$4:$D$1093,3,FALSE)</f>
        <v>144504</v>
      </c>
      <c r="N107" s="2">
        <f t="shared" si="2"/>
        <v>144504</v>
      </c>
      <c r="O107" s="2">
        <f t="shared" si="3"/>
        <v>203</v>
      </c>
      <c r="P107" s="8" t="str">
        <f>VLOOKUP(C107,[8]A!$B$2:$D$1501,3,FALSE)</f>
        <v>2</v>
      </c>
    </row>
    <row r="108" spans="1:16" ht="14.45" customHeight="1" x14ac:dyDescent="0.25">
      <c r="A108" s="16">
        <v>204</v>
      </c>
      <c r="B108" s="49">
        <v>2173</v>
      </c>
      <c r="C108" s="49" t="s">
        <v>64</v>
      </c>
      <c r="D108" s="49" t="s">
        <v>32</v>
      </c>
      <c r="E108" s="2" t="str">
        <f>VLOOKUP(C108,[8]A!$E$2:$K$1451,7,FALSE)</f>
        <v>05994059598</v>
      </c>
      <c r="F108" s="8" t="s">
        <v>361</v>
      </c>
      <c r="G108" s="8" t="str">
        <f>VLOOKUP(C108,[8]A!$B$2:$I$1501,8,FALSE)</f>
        <v>Adulte Masculin 20/29 ans</v>
      </c>
      <c r="M108" s="50">
        <f>VLOOKUP(C108,'Ancien Bilan'!$B$4:$D$1093,3,FALSE)</f>
        <v>2173</v>
      </c>
      <c r="N108" s="2">
        <f t="shared" si="2"/>
        <v>2173</v>
      </c>
      <c r="O108" s="2">
        <f t="shared" si="3"/>
        <v>204</v>
      </c>
      <c r="P108" s="8" t="str">
        <f>VLOOKUP(C108,[8]A!$B$2:$D$1501,3,FALSE)</f>
        <v>2</v>
      </c>
    </row>
    <row r="109" spans="1:16" ht="14.45" customHeight="1" x14ac:dyDescent="0.25">
      <c r="A109" s="16">
        <v>205</v>
      </c>
      <c r="B109" s="49">
        <v>144524</v>
      </c>
      <c r="C109" s="49" t="s">
        <v>130</v>
      </c>
      <c r="D109" s="49" t="s">
        <v>109</v>
      </c>
      <c r="E109" s="2" t="str">
        <f>VLOOKUP(C109,[8]A!$E$2:$K$1451,7,FALSE)</f>
        <v>05999080938</v>
      </c>
      <c r="F109" s="8" t="s">
        <v>361</v>
      </c>
      <c r="G109" s="8" t="str">
        <f>VLOOKUP(C109,[8]A!$B$2:$I$1501,8,FALSE)</f>
        <v>Adulte Masculin 17/19 ans</v>
      </c>
      <c r="M109" s="50">
        <f>VLOOKUP(C109,'Ancien Bilan'!$B$4:$D$1093,3,FALSE)</f>
        <v>144524</v>
      </c>
      <c r="N109" s="2">
        <f t="shared" si="2"/>
        <v>144524</v>
      </c>
      <c r="O109" s="2">
        <f t="shared" si="3"/>
        <v>205</v>
      </c>
      <c r="P109" s="8" t="str">
        <f>VLOOKUP(C109,[8]A!$B$2:$D$1501,3,FALSE)</f>
        <v>2</v>
      </c>
    </row>
    <row r="110" spans="1:16" ht="14.45" customHeight="1" x14ac:dyDescent="0.25">
      <c r="A110" s="16">
        <v>206</v>
      </c>
      <c r="B110" s="49">
        <v>144355</v>
      </c>
      <c r="C110" s="49" t="s">
        <v>48</v>
      </c>
      <c r="D110" s="49" t="s">
        <v>140</v>
      </c>
      <c r="E110" s="2" t="str">
        <f>VLOOKUP(C110,[8]A!$E$2:$K$1451,7,FALSE)</f>
        <v>05999019587</v>
      </c>
      <c r="F110" s="8" t="s">
        <v>361</v>
      </c>
      <c r="G110" s="8" t="str">
        <f>VLOOKUP(C110,[8]A!$B$2:$I$1501,8,FALSE)</f>
        <v>Adulte Masculin 17/19 ans</v>
      </c>
      <c r="M110" s="50">
        <f>VLOOKUP(C110,'Ancien Bilan'!$B$4:$D$1093,3,FALSE)</f>
        <v>144355</v>
      </c>
      <c r="N110" s="2">
        <f t="shared" si="2"/>
        <v>144355</v>
      </c>
      <c r="O110" s="2">
        <f t="shared" si="3"/>
        <v>206</v>
      </c>
      <c r="P110" s="8" t="str">
        <f>VLOOKUP(C110,[8]A!$B$2:$D$1501,3,FALSE)</f>
        <v>2</v>
      </c>
    </row>
    <row r="111" spans="1:16" ht="14.45" customHeight="1" x14ac:dyDescent="0.25">
      <c r="A111" s="16">
        <v>207</v>
      </c>
      <c r="B111" s="49">
        <v>144572</v>
      </c>
      <c r="C111" s="49" t="s">
        <v>45</v>
      </c>
      <c r="D111" s="49" t="s">
        <v>14</v>
      </c>
      <c r="E111" s="2" t="str">
        <f>VLOOKUP(C111,[8]A!$E$2:$K$1451,7,FALSE)</f>
        <v>05963119607</v>
      </c>
      <c r="F111" s="8" t="s">
        <v>361</v>
      </c>
      <c r="G111" s="8" t="str">
        <f>VLOOKUP(C111,[8]A!$B$2:$I$1501,8,FALSE)</f>
        <v>Adulte Masculin 50/59 ans</v>
      </c>
      <c r="M111" s="50">
        <f>VLOOKUP(C111,'Ancien Bilan'!$B$4:$D$1093,3,FALSE)</f>
        <v>144572</v>
      </c>
      <c r="N111" s="2">
        <f t="shared" si="2"/>
        <v>144572</v>
      </c>
      <c r="O111" s="2">
        <f t="shared" si="3"/>
        <v>207</v>
      </c>
      <c r="P111" s="8" t="str">
        <f>VLOOKUP(C111,[8]A!$B$2:$D$1501,3,FALSE)</f>
        <v>2</v>
      </c>
    </row>
    <row r="112" spans="1:16" ht="14.45" customHeight="1" x14ac:dyDescent="0.25">
      <c r="A112" s="16">
        <v>208</v>
      </c>
      <c r="B112" s="49">
        <v>144448</v>
      </c>
      <c r="C112" s="49" t="s">
        <v>98</v>
      </c>
      <c r="D112" s="19" t="s">
        <v>105</v>
      </c>
      <c r="E112" s="2" t="str">
        <f>VLOOKUP(C112,[8]A!$E$2:$K$1451,7,FALSE)</f>
        <v>05994059689</v>
      </c>
      <c r="F112" s="8" t="s">
        <v>361</v>
      </c>
      <c r="G112" s="8" t="str">
        <f>VLOOKUP(C112,[8]A!$B$2:$I$1501,8,FALSE)</f>
        <v>Adulte Masculin 20/29 ans</v>
      </c>
      <c r="M112" s="50">
        <f>VLOOKUP(C112,'Ancien Bilan'!$B$4:$D$1093,3,FALSE)</f>
        <v>144448</v>
      </c>
      <c r="N112" s="2">
        <f t="shared" si="2"/>
        <v>144448</v>
      </c>
      <c r="O112" s="2">
        <f t="shared" si="3"/>
        <v>208</v>
      </c>
      <c r="P112" s="8" t="str">
        <f>VLOOKUP(C112,[8]A!$B$2:$D$1501,3,FALSE)</f>
        <v>2</v>
      </c>
    </row>
    <row r="113" spans="1:16" ht="14.45" customHeight="1" x14ac:dyDescent="0.25">
      <c r="A113" s="16">
        <v>209</v>
      </c>
      <c r="B113" s="49">
        <v>144451</v>
      </c>
      <c r="C113" s="49" t="s">
        <v>233</v>
      </c>
      <c r="D113" s="19" t="s">
        <v>105</v>
      </c>
      <c r="E113" s="2" t="str">
        <f>VLOOKUP(C113,[8]A!$E$2:$K$1451,7,FALSE)</f>
        <v>05999063288</v>
      </c>
      <c r="F113" s="8" t="s">
        <v>361</v>
      </c>
      <c r="G113" s="8" t="str">
        <f>VLOOKUP(C113,[8]A!$B$2:$I$1501,8,FALSE)</f>
        <v>Adulte Masculin 50/59 ans</v>
      </c>
      <c r="M113" s="50">
        <f>VLOOKUP(C113,'Ancien Bilan'!$B$4:$D$1093,3,FALSE)</f>
        <v>144451</v>
      </c>
      <c r="N113" s="2">
        <f t="shared" si="2"/>
        <v>144451</v>
      </c>
      <c r="O113" s="2">
        <f t="shared" si="3"/>
        <v>209</v>
      </c>
      <c r="P113" s="8" t="str">
        <f>VLOOKUP(C113,[8]A!$B$2:$D$1501,3,FALSE)</f>
        <v>2</v>
      </c>
    </row>
    <row r="114" spans="1:16" ht="14.45" customHeight="1" x14ac:dyDescent="0.25">
      <c r="A114" s="16">
        <v>210</v>
      </c>
      <c r="B114" s="49">
        <v>144576</v>
      </c>
      <c r="C114" s="49" t="s">
        <v>211</v>
      </c>
      <c r="D114" s="49" t="s">
        <v>14</v>
      </c>
      <c r="E114" s="2" t="str">
        <f>VLOOKUP(C114,[8]A!$E$2:$K$1451,7,FALSE)</f>
        <v>05994043415</v>
      </c>
      <c r="F114" s="8" t="s">
        <v>361</v>
      </c>
      <c r="G114" s="8" t="str">
        <f>VLOOKUP(C114,[8]A!$B$2:$I$1501,8,FALSE)</f>
        <v>Adulte Masculin 30/39 ans</v>
      </c>
      <c r="M114" s="50">
        <f>VLOOKUP(C114,'Ancien Bilan'!$B$4:$D$1093,3,FALSE)</f>
        <v>144576</v>
      </c>
      <c r="N114" s="2">
        <f t="shared" si="2"/>
        <v>144576</v>
      </c>
      <c r="O114" s="2">
        <f t="shared" si="3"/>
        <v>210</v>
      </c>
      <c r="P114" s="8" t="str">
        <f>VLOOKUP(C114,[8]A!$B$2:$D$1501,3,FALSE)</f>
        <v>2</v>
      </c>
    </row>
    <row r="115" spans="1:16" ht="14.45" customHeight="1" x14ac:dyDescent="0.25">
      <c r="A115" s="16">
        <v>211</v>
      </c>
      <c r="B115" s="49">
        <v>144259</v>
      </c>
      <c r="C115" s="49" t="s">
        <v>72</v>
      </c>
      <c r="D115" s="49" t="s">
        <v>143</v>
      </c>
      <c r="E115" s="2" t="str">
        <f>VLOOKUP(C115,[8]A!$E$2:$K$1451,7,FALSE)</f>
        <v>05996216708</v>
      </c>
      <c r="F115" s="8" t="s">
        <v>361</v>
      </c>
      <c r="G115" s="8" t="str">
        <f>VLOOKUP(C115,[8]A!$B$2:$I$1501,8,FALSE)</f>
        <v>Adulte Masculin 20/29 ans</v>
      </c>
      <c r="M115" s="50">
        <f>VLOOKUP(C115,'Ancien Bilan'!$B$4:$D$1093,3,FALSE)</f>
        <v>144259</v>
      </c>
      <c r="N115" s="2">
        <f t="shared" si="2"/>
        <v>144259</v>
      </c>
      <c r="O115" s="2">
        <f t="shared" si="3"/>
        <v>211</v>
      </c>
      <c r="P115" s="8" t="str">
        <f>VLOOKUP(C115,[8]A!$B$2:$D$1501,3,FALSE)</f>
        <v>2</v>
      </c>
    </row>
    <row r="116" spans="1:16" ht="14.45" customHeight="1" x14ac:dyDescent="0.25">
      <c r="A116" s="16">
        <v>212</v>
      </c>
      <c r="B116" s="49"/>
      <c r="C116" s="49" t="s">
        <v>3351</v>
      </c>
      <c r="D116" s="51" t="s">
        <v>494</v>
      </c>
      <c r="E116" s="2" t="e">
        <f>VLOOKUP(C116,[8]A!$E$2:$K$1451,7,FALSE)</f>
        <v>#N/A</v>
      </c>
      <c r="F116" s="8" t="s">
        <v>361</v>
      </c>
      <c r="G116" s="8" t="e">
        <f>VLOOKUP(C116,[8]A!$B$2:$I$1501,8,FALSE)</f>
        <v>#N/A</v>
      </c>
      <c r="M116" s="50" t="e">
        <f>VLOOKUP(C116,'Ancien Bilan'!$B$4:$D$1093,3,FALSE)</f>
        <v>#N/A</v>
      </c>
      <c r="N116" s="2">
        <f t="shared" si="2"/>
        <v>0</v>
      </c>
      <c r="O116" s="2">
        <f t="shared" si="3"/>
        <v>212</v>
      </c>
      <c r="P116" s="8" t="e">
        <f>VLOOKUP(C116,[8]A!$B$2:$D$1501,3,FALSE)</f>
        <v>#N/A</v>
      </c>
    </row>
    <row r="117" spans="1:16" ht="14.45" customHeight="1" x14ac:dyDescent="0.25">
      <c r="A117" s="16">
        <v>213</v>
      </c>
      <c r="B117" s="49">
        <v>144469</v>
      </c>
      <c r="C117" s="49" t="s">
        <v>42</v>
      </c>
      <c r="D117" s="49" t="s">
        <v>62</v>
      </c>
      <c r="E117" s="2" t="str">
        <f>VLOOKUP(C117,[8]A!$E$2:$K$1451,7,FALSE)</f>
        <v>05999080507</v>
      </c>
      <c r="F117" s="8" t="s">
        <v>361</v>
      </c>
      <c r="G117" s="8" t="str">
        <f>VLOOKUP(C117,[8]A!$B$2:$I$1501,8,FALSE)</f>
        <v>Adulte Masculin 20/29 ans</v>
      </c>
      <c r="M117" s="50">
        <f>VLOOKUP(C117,'Ancien Bilan'!$B$4:$D$1093,3,FALSE)</f>
        <v>144469</v>
      </c>
      <c r="N117" s="2">
        <f t="shared" si="2"/>
        <v>144469</v>
      </c>
      <c r="O117" s="2">
        <f t="shared" si="3"/>
        <v>213</v>
      </c>
      <c r="P117" s="8" t="str">
        <f>VLOOKUP(C117,[8]A!$B$2:$D$1501,3,FALSE)</f>
        <v>2</v>
      </c>
    </row>
    <row r="118" spans="1:16" ht="14.45" customHeight="1" x14ac:dyDescent="0.25">
      <c r="A118" s="16">
        <v>214</v>
      </c>
      <c r="B118" s="49">
        <v>144360</v>
      </c>
      <c r="C118" s="49" t="s">
        <v>226</v>
      </c>
      <c r="D118" s="19" t="s">
        <v>105</v>
      </c>
      <c r="E118" s="2" t="str">
        <f>VLOOKUP(C118,[8]A!$E$2:$K$1451,7,FALSE)</f>
        <v>05996219215</v>
      </c>
      <c r="F118" s="8" t="s">
        <v>361</v>
      </c>
      <c r="G118" s="8" t="str">
        <f>VLOOKUP(C118,[8]A!$B$2:$I$1501,8,FALSE)</f>
        <v>Adulte Masculin 40/49 ans</v>
      </c>
      <c r="M118" s="50">
        <f>VLOOKUP(C118,'Ancien Bilan'!$B$4:$D$1093,3,FALSE)</f>
        <v>144360</v>
      </c>
      <c r="N118" s="2">
        <f t="shared" si="2"/>
        <v>144360</v>
      </c>
      <c r="O118" s="2">
        <f t="shared" si="3"/>
        <v>214</v>
      </c>
      <c r="P118" s="8" t="str">
        <f>VLOOKUP(C118,[8]A!$B$2:$D$1501,3,FALSE)</f>
        <v>2</v>
      </c>
    </row>
    <row r="119" spans="1:16" ht="14.45" customHeight="1" x14ac:dyDescent="0.25">
      <c r="A119" s="16">
        <v>215</v>
      </c>
      <c r="B119" s="49">
        <v>144315</v>
      </c>
      <c r="C119" s="49" t="s">
        <v>63</v>
      </c>
      <c r="D119" s="49" t="s">
        <v>14</v>
      </c>
      <c r="E119" s="2" t="str">
        <f>VLOOKUP(C119,[8]A!$E$2:$K$1451,7,FALSE)</f>
        <v>05996223554</v>
      </c>
      <c r="F119" s="8" t="s">
        <v>361</v>
      </c>
      <c r="G119" s="8" t="str">
        <f>VLOOKUP(C119,[8]A!$B$2:$I$1501,8,FALSE)</f>
        <v>Adulte Masculin 17/19 ans</v>
      </c>
      <c r="M119" s="50">
        <f>VLOOKUP(C119,'Ancien Bilan'!$B$4:$D$1093,3,FALSE)</f>
        <v>144315</v>
      </c>
      <c r="N119" s="2">
        <f t="shared" si="2"/>
        <v>144315</v>
      </c>
      <c r="O119" s="2">
        <f t="shared" si="3"/>
        <v>215</v>
      </c>
      <c r="P119" s="8" t="str">
        <f>VLOOKUP(C119,[8]A!$B$2:$D$1501,3,FALSE)</f>
        <v>2</v>
      </c>
    </row>
    <row r="120" spans="1:16" ht="14.45" customHeight="1" x14ac:dyDescent="0.25">
      <c r="A120" s="16">
        <v>216</v>
      </c>
      <c r="B120" s="49">
        <v>144303</v>
      </c>
      <c r="C120" s="49" t="s">
        <v>227</v>
      </c>
      <c r="D120" s="19" t="s">
        <v>105</v>
      </c>
      <c r="E120" s="2" t="str">
        <f>VLOOKUP(C120,[8]A!$E$2:$K$1451,7,FALSE)</f>
        <v>05996219654</v>
      </c>
      <c r="F120" s="8" t="s">
        <v>361</v>
      </c>
      <c r="G120" s="8" t="str">
        <f>VLOOKUP(C120,[8]A!$B$2:$I$1501,8,FALSE)</f>
        <v>Adulte Masculin 40/49 ans</v>
      </c>
      <c r="M120" s="50">
        <f>VLOOKUP(C120,'Ancien Bilan'!$B$4:$D$1093,3,FALSE)</f>
        <v>144303</v>
      </c>
      <c r="N120" s="2">
        <f t="shared" si="2"/>
        <v>144303</v>
      </c>
      <c r="O120" s="2">
        <f t="shared" si="3"/>
        <v>216</v>
      </c>
      <c r="P120" s="8" t="str">
        <f>VLOOKUP(C120,[8]A!$B$2:$D$1501,3,FALSE)</f>
        <v>2</v>
      </c>
    </row>
    <row r="121" spans="1:16" ht="14.45" customHeight="1" x14ac:dyDescent="0.25">
      <c r="A121" s="16">
        <v>217</v>
      </c>
      <c r="B121" s="49"/>
      <c r="C121" s="49" t="s">
        <v>55</v>
      </c>
      <c r="D121" s="49" t="s">
        <v>53</v>
      </c>
      <c r="E121" s="2" t="str">
        <f>VLOOKUP(C121,[8]A!$E$2:$K$1451,7,FALSE)</f>
        <v>05994054577</v>
      </c>
      <c r="F121" s="8" t="s">
        <v>361</v>
      </c>
      <c r="G121" s="8" t="str">
        <f>VLOOKUP(C121,[8]A!$B$2:$I$1501,8,FALSE)</f>
        <v>Adulte Masculin 40/49 ans</v>
      </c>
      <c r="M121" s="50">
        <f>VLOOKUP(C121,'Ancien Bilan'!$B$4:$D$1093,3,FALSE)</f>
        <v>144522</v>
      </c>
      <c r="N121" s="2">
        <f t="shared" si="2"/>
        <v>0</v>
      </c>
      <c r="O121" s="2">
        <f t="shared" si="3"/>
        <v>217</v>
      </c>
      <c r="P121" s="8" t="str">
        <f>VLOOKUP(C121,[8]A!$B$2:$D$1501,3,FALSE)</f>
        <v>2</v>
      </c>
    </row>
    <row r="122" spans="1:16" ht="14.45" customHeight="1" x14ac:dyDescent="0.25">
      <c r="A122" s="16">
        <v>218</v>
      </c>
      <c r="B122" s="49">
        <v>144365</v>
      </c>
      <c r="C122" s="49" t="s">
        <v>230</v>
      </c>
      <c r="D122" s="49" t="s">
        <v>53</v>
      </c>
      <c r="E122" s="2" t="str">
        <f>VLOOKUP(C122,[8]A!$E$2:$K$1451,7,FALSE)</f>
        <v>05996225761</v>
      </c>
      <c r="F122" s="8" t="s">
        <v>361</v>
      </c>
      <c r="G122" s="8" t="str">
        <f>VLOOKUP(C122,[8]A!$B$2:$I$1501,8,FALSE)</f>
        <v>Adulte Masculin 40/49 ans</v>
      </c>
      <c r="M122" s="50">
        <f>VLOOKUP(C122,'Ancien Bilan'!$B$4:$D$1093,3,FALSE)</f>
        <v>144365</v>
      </c>
      <c r="N122" s="2">
        <f t="shared" si="2"/>
        <v>144365</v>
      </c>
      <c r="O122" s="2">
        <f t="shared" si="3"/>
        <v>218</v>
      </c>
      <c r="P122" s="8" t="str">
        <f>VLOOKUP(C122,[8]A!$B$2:$D$1501,3,FALSE)</f>
        <v>2</v>
      </c>
    </row>
    <row r="123" spans="1:16" ht="14.45" customHeight="1" x14ac:dyDescent="0.25">
      <c r="A123" s="16">
        <v>219</v>
      </c>
      <c r="B123" s="49"/>
      <c r="C123" s="49" t="s">
        <v>3351</v>
      </c>
      <c r="D123" s="51" t="s">
        <v>494</v>
      </c>
      <c r="E123" s="2" t="e">
        <f>VLOOKUP(C123,[8]A!$E$2:$K$1451,7,FALSE)</f>
        <v>#N/A</v>
      </c>
      <c r="F123" s="8" t="s">
        <v>361</v>
      </c>
      <c r="G123" s="8" t="e">
        <f>VLOOKUP(C123,[8]A!$B$2:$I$1501,8,FALSE)</f>
        <v>#N/A</v>
      </c>
      <c r="M123" s="50" t="e">
        <f>VLOOKUP(C123,'Ancien Bilan'!$B$4:$D$1093,3,FALSE)</f>
        <v>#N/A</v>
      </c>
      <c r="N123" s="2">
        <f t="shared" si="2"/>
        <v>0</v>
      </c>
      <c r="O123" s="2">
        <f t="shared" si="3"/>
        <v>219</v>
      </c>
      <c r="P123" s="8" t="e">
        <f>VLOOKUP(C123,[8]A!$B$2:$D$1501,3,FALSE)</f>
        <v>#N/A</v>
      </c>
    </row>
    <row r="124" spans="1:16" ht="14.45" customHeight="1" x14ac:dyDescent="0.25">
      <c r="A124" s="16">
        <v>220</v>
      </c>
      <c r="B124" s="49">
        <v>144285</v>
      </c>
      <c r="C124" s="49" t="s">
        <v>25</v>
      </c>
      <c r="D124" s="49" t="s">
        <v>115</v>
      </c>
      <c r="E124" s="2" t="str">
        <f>VLOOKUP(C124,[8]A!$E$2:$K$1451,7,FALSE)</f>
        <v>05999066600</v>
      </c>
      <c r="F124" s="8" t="s">
        <v>361</v>
      </c>
      <c r="G124" s="8" t="str">
        <f>VLOOKUP(C124,[8]A!$B$2:$I$1501,8,FALSE)</f>
        <v>Adulte Masculin 17/19 ans</v>
      </c>
      <c r="M124" s="50">
        <f>VLOOKUP(C124,'Ancien Bilan'!$B$4:$D$1093,3,FALSE)</f>
        <v>144285</v>
      </c>
      <c r="N124" s="2">
        <f t="shared" si="2"/>
        <v>144285</v>
      </c>
      <c r="O124" s="2">
        <f t="shared" si="3"/>
        <v>220</v>
      </c>
      <c r="P124" s="8" t="str">
        <f>VLOOKUP(C124,[8]A!$B$2:$D$1501,3,FALSE)</f>
        <v>2</v>
      </c>
    </row>
    <row r="125" spans="1:16" ht="14.45" customHeight="1" x14ac:dyDescent="0.25">
      <c r="A125" s="16">
        <v>221</v>
      </c>
      <c r="B125" s="49">
        <v>2179</v>
      </c>
      <c r="C125" s="49" t="s">
        <v>260</v>
      </c>
      <c r="D125" s="49" t="s">
        <v>59</v>
      </c>
      <c r="E125" s="2" t="str">
        <f>VLOOKUP(C125,[8]A!$E$2:$K$1451,7,FALSE)</f>
        <v>05999023559</v>
      </c>
      <c r="F125" s="8" t="s">
        <v>361</v>
      </c>
      <c r="G125" s="8" t="str">
        <f>VLOOKUP(C125,[8]A!$B$2:$I$1501,8,FALSE)</f>
        <v>Adulte Masculin 30/39 ans</v>
      </c>
      <c r="M125" s="50">
        <f>VLOOKUP(C125,'Ancien Bilan'!$B$4:$D$1093,3,FALSE)</f>
        <v>2179</v>
      </c>
      <c r="N125" s="2">
        <f t="shared" si="2"/>
        <v>2179</v>
      </c>
      <c r="O125" s="2">
        <f t="shared" si="3"/>
        <v>221</v>
      </c>
      <c r="P125" s="8" t="str">
        <f>VLOOKUP(C125,[8]A!$B$2:$D$1501,3,FALSE)</f>
        <v>2</v>
      </c>
    </row>
    <row r="126" spans="1:16" ht="14.45" customHeight="1" x14ac:dyDescent="0.25">
      <c r="A126" s="16">
        <v>222</v>
      </c>
      <c r="B126" s="49">
        <v>2195</v>
      </c>
      <c r="C126" s="49" t="s">
        <v>261</v>
      </c>
      <c r="D126" s="49" t="s">
        <v>59</v>
      </c>
      <c r="E126" s="2" t="str">
        <f>VLOOKUP(C126,[8]A!$E$2:$K$1451,7,FALSE)</f>
        <v>05999016644</v>
      </c>
      <c r="F126" s="8" t="s">
        <v>361</v>
      </c>
      <c r="G126" s="8" t="str">
        <f>VLOOKUP(C126,[8]A!$B$2:$I$1501,8,FALSE)</f>
        <v>Adulte Masculin 30/39 ans</v>
      </c>
      <c r="M126" s="50" t="str">
        <f>VLOOKUP(C126,'Ancien Bilan'!$B$4:$D$1093,3,FALSE)</f>
        <v xml:space="preserve"> </v>
      </c>
      <c r="N126" s="2">
        <f t="shared" si="2"/>
        <v>2195</v>
      </c>
      <c r="O126" s="2">
        <f t="shared" si="3"/>
        <v>222</v>
      </c>
      <c r="P126" s="8" t="str">
        <f>VLOOKUP(C126,[8]A!$B$2:$D$1501,3,FALSE)</f>
        <v>2</v>
      </c>
    </row>
    <row r="127" spans="1:16" ht="14.45" customHeight="1" x14ac:dyDescent="0.25">
      <c r="A127" s="16">
        <v>223</v>
      </c>
      <c r="B127" s="49">
        <v>2181</v>
      </c>
      <c r="C127" s="49" t="s">
        <v>265</v>
      </c>
      <c r="D127" s="49" t="s">
        <v>59</v>
      </c>
      <c r="E127" s="2" t="str">
        <f>VLOOKUP(C127,[8]A!$E$2:$K$1451,7,FALSE)</f>
        <v>05996227408</v>
      </c>
      <c r="F127" s="8" t="s">
        <v>361</v>
      </c>
      <c r="G127" s="8" t="str">
        <f>VLOOKUP(C127,[8]A!$B$2:$I$1501,8,FALSE)</f>
        <v>Adulte Masculin 30/39 ans</v>
      </c>
      <c r="M127" s="50">
        <f>VLOOKUP(C127,'Ancien Bilan'!$B$4:$D$1093,3,FALSE)</f>
        <v>2181</v>
      </c>
      <c r="N127" s="2">
        <f t="shared" si="2"/>
        <v>2181</v>
      </c>
      <c r="O127" s="2">
        <f t="shared" si="3"/>
        <v>223</v>
      </c>
      <c r="P127" s="8" t="str">
        <f>VLOOKUP(C127,[8]A!$B$2:$D$1501,3,FALSE)</f>
        <v>2</v>
      </c>
    </row>
    <row r="128" spans="1:16" ht="14.45" customHeight="1" x14ac:dyDescent="0.25">
      <c r="A128" s="16">
        <v>224</v>
      </c>
      <c r="B128" s="49">
        <v>1316</v>
      </c>
      <c r="C128" s="49" t="s">
        <v>277</v>
      </c>
      <c r="D128" s="49" t="s">
        <v>32</v>
      </c>
      <c r="E128" s="2" t="str">
        <f>VLOOKUP(C128,[8]A!$E$2:$K$1451,7,FALSE)</f>
        <v>05999069470</v>
      </c>
      <c r="F128" s="8">
        <v>2</v>
      </c>
      <c r="G128" s="8" t="str">
        <f>VLOOKUP(C128,[8]A!$B$2:$I$1501,8,FALSE)</f>
        <v>Adulte Masculin 50/59 ans</v>
      </c>
      <c r="M128" s="50">
        <f>VLOOKUP(C128,'Ancien Bilan'!$B$4:$D$1093,3,FALSE)</f>
        <v>1316</v>
      </c>
      <c r="N128" s="2">
        <f t="shared" si="2"/>
        <v>1316</v>
      </c>
      <c r="O128" s="2">
        <f t="shared" si="3"/>
        <v>224</v>
      </c>
      <c r="P128" s="8">
        <v>2</v>
      </c>
    </row>
    <row r="129" spans="1:16" ht="14.45" customHeight="1" x14ac:dyDescent="0.25">
      <c r="A129" s="16">
        <v>225</v>
      </c>
      <c r="B129" s="49">
        <v>2188</v>
      </c>
      <c r="C129" s="49" t="s">
        <v>278</v>
      </c>
      <c r="D129" s="49" t="s">
        <v>171</v>
      </c>
      <c r="E129" s="2" t="str">
        <f>VLOOKUP(C129,[8]A!$E$2:$K$1451,7,FALSE)</f>
        <v>05996219392</v>
      </c>
      <c r="F129" s="8" t="s">
        <v>361</v>
      </c>
      <c r="G129" s="8" t="str">
        <f>VLOOKUP(C129,[8]A!$B$2:$I$1501,8,FALSE)</f>
        <v>Adulte Masculin 50/59 ans</v>
      </c>
      <c r="M129" s="50">
        <f>VLOOKUP(C129,'Ancien Bilan'!$B$4:$D$1093,3,FALSE)</f>
        <v>2188</v>
      </c>
      <c r="N129" s="2">
        <f t="shared" si="2"/>
        <v>2188</v>
      </c>
      <c r="O129" s="2">
        <f t="shared" si="3"/>
        <v>225</v>
      </c>
      <c r="P129" s="8" t="str">
        <f>VLOOKUP(C129,[8]A!$B$2:$D$1501,3,FALSE)</f>
        <v>2</v>
      </c>
    </row>
    <row r="130" spans="1:16" ht="14.45" customHeight="1" x14ac:dyDescent="0.25">
      <c r="A130" s="16">
        <v>226</v>
      </c>
      <c r="B130" s="49">
        <v>144626</v>
      </c>
      <c r="C130" s="49" t="s">
        <v>90</v>
      </c>
      <c r="D130" s="49" t="s">
        <v>41</v>
      </c>
      <c r="E130" s="2" t="str">
        <f>VLOOKUP(C130,[8]A!$E$2:$K$1451,7,FALSE)</f>
        <v>05999109592</v>
      </c>
      <c r="F130" s="8" t="s">
        <v>361</v>
      </c>
      <c r="G130" s="8" t="str">
        <f>VLOOKUP(C130,[8]A!$B$2:$I$1501,8,FALSE)</f>
        <v>Adulte Masculin 40/49 ans</v>
      </c>
      <c r="M130" s="50">
        <f>VLOOKUP(C130,'Ancien Bilan'!$B$4:$D$1093,3,FALSE)</f>
        <v>144626</v>
      </c>
      <c r="N130" s="2">
        <f t="shared" ref="N130:N193" si="4">B130</f>
        <v>144626</v>
      </c>
      <c r="O130" s="2">
        <f t="shared" ref="O130:O193" si="5">A130</f>
        <v>226</v>
      </c>
      <c r="P130" s="8" t="str">
        <f>VLOOKUP(C130,[8]A!$B$2:$D$1501,3,FALSE)</f>
        <v>2</v>
      </c>
    </row>
    <row r="131" spans="1:16" ht="14.45" customHeight="1" x14ac:dyDescent="0.25">
      <c r="A131" s="16">
        <v>227</v>
      </c>
      <c r="B131" s="49">
        <v>144384</v>
      </c>
      <c r="C131" s="49" t="s">
        <v>111</v>
      </c>
      <c r="D131" s="49" t="s">
        <v>112</v>
      </c>
      <c r="E131" s="2" t="str">
        <f>VLOOKUP(C131,[8]A!$E$2:$K$1451,7,FALSE)</f>
        <v>05999028489</v>
      </c>
      <c r="F131" s="8" t="s">
        <v>361</v>
      </c>
      <c r="G131" s="8" t="str">
        <f>VLOOKUP(C131,[8]A!$B$2:$I$1501,8,FALSE)</f>
        <v>Adulte Masculin 60 ans et plus</v>
      </c>
      <c r="M131" s="50">
        <f>VLOOKUP(C131,'Ancien Bilan'!$B$4:$D$1093,3,FALSE)</f>
        <v>144384</v>
      </c>
      <c r="N131" s="2">
        <f t="shared" si="4"/>
        <v>144384</v>
      </c>
      <c r="O131" s="2">
        <f t="shared" si="5"/>
        <v>227</v>
      </c>
      <c r="P131" s="8" t="str">
        <f>VLOOKUP(C131,[8]A!$B$2:$D$1501,3,FALSE)</f>
        <v>2</v>
      </c>
    </row>
    <row r="132" spans="1:16" ht="14.45" customHeight="1" x14ac:dyDescent="0.25">
      <c r="A132" s="16">
        <v>228</v>
      </c>
      <c r="B132" s="49">
        <v>144581</v>
      </c>
      <c r="C132" s="49" t="s">
        <v>138</v>
      </c>
      <c r="D132" s="49" t="s">
        <v>32</v>
      </c>
      <c r="E132" s="2" t="str">
        <f>VLOOKUP(C132,[8]A!$E$2:$K$1451,7,FALSE)</f>
        <v>05999018274</v>
      </c>
      <c r="F132" s="8" t="s">
        <v>361</v>
      </c>
      <c r="G132" s="8" t="str">
        <f>VLOOKUP(C132,[8]A!$B$2:$I$1501,8,FALSE)</f>
        <v>Adulte Masculin 30/39 ans</v>
      </c>
      <c r="M132" s="50">
        <f>VLOOKUP(C132,'Ancien Bilan'!$B$4:$D$1093,3,FALSE)</f>
        <v>144581</v>
      </c>
      <c r="N132" s="2">
        <f t="shared" si="4"/>
        <v>144581</v>
      </c>
      <c r="O132" s="2">
        <f t="shared" si="5"/>
        <v>228</v>
      </c>
      <c r="P132" s="8" t="str">
        <f>VLOOKUP(C132,[8]A!$B$2:$D$1501,3,FALSE)</f>
        <v>2</v>
      </c>
    </row>
    <row r="133" spans="1:16" ht="14.45" customHeight="1" x14ac:dyDescent="0.25">
      <c r="A133" s="16">
        <v>229</v>
      </c>
      <c r="B133" s="49">
        <v>144289</v>
      </c>
      <c r="C133" s="49" t="s">
        <v>76</v>
      </c>
      <c r="D133" s="49" t="s">
        <v>115</v>
      </c>
      <c r="E133" s="2" t="str">
        <f>VLOOKUP(C133,[8]A!$E$2:$K$1451,7,FALSE)</f>
        <v>05999027661</v>
      </c>
      <c r="F133" s="8" t="s">
        <v>361</v>
      </c>
      <c r="G133" s="8" t="str">
        <f>VLOOKUP(C133,[8]A!$B$2:$I$1501,8,FALSE)</f>
        <v>Adulte Masculin 50/59 ans</v>
      </c>
      <c r="M133" s="50">
        <f>VLOOKUP(C133,'Ancien Bilan'!$B$4:$D$1093,3,FALSE)</f>
        <v>144289</v>
      </c>
      <c r="N133" s="2">
        <f t="shared" si="4"/>
        <v>144289</v>
      </c>
      <c r="O133" s="2">
        <f t="shared" si="5"/>
        <v>229</v>
      </c>
      <c r="P133" s="8" t="str">
        <f>VLOOKUP(C133,[8]A!$B$2:$D$1501,3,FALSE)</f>
        <v>2</v>
      </c>
    </row>
    <row r="134" spans="1:16" ht="14.45" customHeight="1" x14ac:dyDescent="0.25">
      <c r="A134" s="16">
        <v>230</v>
      </c>
      <c r="B134" s="49">
        <v>1272</v>
      </c>
      <c r="C134" s="49" t="s">
        <v>80</v>
      </c>
      <c r="D134" s="49" t="s">
        <v>17</v>
      </c>
      <c r="E134" s="2" t="str">
        <f>VLOOKUP(C134,[8]A!$E$2:$K$1451,7,FALSE)</f>
        <v>05994046793</v>
      </c>
      <c r="F134" s="8" t="s">
        <v>361</v>
      </c>
      <c r="G134" s="8" t="str">
        <f>VLOOKUP(C134,[8]A!$B$2:$I$1501,8,FALSE)</f>
        <v>Adulte Masculin 40/49 ans</v>
      </c>
      <c r="M134" s="50">
        <f>VLOOKUP(C134,'Ancien Bilan'!$B$4:$D$1093,3,FALSE)</f>
        <v>1272</v>
      </c>
      <c r="N134" s="2">
        <f t="shared" si="4"/>
        <v>1272</v>
      </c>
      <c r="O134" s="2">
        <f t="shared" si="5"/>
        <v>230</v>
      </c>
      <c r="P134" s="8" t="str">
        <f>VLOOKUP(C134,[8]A!$B$2:$D$1501,3,FALSE)</f>
        <v>2</v>
      </c>
    </row>
    <row r="135" spans="1:16" ht="14.45" customHeight="1" x14ac:dyDescent="0.25">
      <c r="A135" s="16">
        <v>231</v>
      </c>
      <c r="B135">
        <v>2184</v>
      </c>
      <c r="C135" s="49" t="s">
        <v>287</v>
      </c>
      <c r="D135" s="49" t="s">
        <v>62</v>
      </c>
      <c r="E135" s="2" t="str">
        <f>VLOOKUP(C135,[8]A!$E$2:$K$1451,7,FALSE)</f>
        <v>05996218463</v>
      </c>
      <c r="F135" s="8" t="s">
        <v>361</v>
      </c>
      <c r="G135" s="8" t="str">
        <f>VLOOKUP(C135,[8]A!$B$2:$I$1501,8,FALSE)</f>
        <v>Adulte Masculin 30/39 ans</v>
      </c>
      <c r="M135" s="50">
        <f>VLOOKUP(C135,'Ancien Bilan'!$B$4:$D$1093,3,FALSE)</f>
        <v>2184</v>
      </c>
      <c r="N135" s="2">
        <f t="shared" si="4"/>
        <v>2184</v>
      </c>
      <c r="O135" s="2">
        <f t="shared" si="5"/>
        <v>231</v>
      </c>
      <c r="P135" s="8" t="str">
        <f>VLOOKUP(C135,[8]A!$B$2:$D$1501,3,FALSE)</f>
        <v>2</v>
      </c>
    </row>
    <row r="136" spans="1:16" ht="14.45" customHeight="1" x14ac:dyDescent="0.25">
      <c r="A136" s="16">
        <v>232</v>
      </c>
      <c r="B136" s="49">
        <v>1290</v>
      </c>
      <c r="C136" s="49" t="s">
        <v>286</v>
      </c>
      <c r="D136" s="49" t="s">
        <v>53</v>
      </c>
      <c r="E136" s="2" t="str">
        <f>VLOOKUP(C136,[8]A!$E$2:$K$1451,7,FALSE)</f>
        <v>05999016680</v>
      </c>
      <c r="F136" s="8" t="s">
        <v>361</v>
      </c>
      <c r="G136" s="8" t="str">
        <f>VLOOKUP(C136,[8]A!$B$2:$I$1501,8,FALSE)</f>
        <v>Adulte Masculin 40/49 ans</v>
      </c>
      <c r="M136" s="50">
        <f>VLOOKUP(C136,'Ancien Bilan'!$B$4:$D$1093,3,FALSE)</f>
        <v>1290</v>
      </c>
      <c r="N136" s="2">
        <f t="shared" si="4"/>
        <v>1290</v>
      </c>
      <c r="O136" s="2">
        <f t="shared" si="5"/>
        <v>232</v>
      </c>
      <c r="P136" s="8" t="str">
        <f>VLOOKUP(C136,[8]A!$B$2:$D$1501,3,FALSE)</f>
        <v>2</v>
      </c>
    </row>
    <row r="137" spans="1:16" ht="14.45" customHeight="1" x14ac:dyDescent="0.25">
      <c r="A137" s="16">
        <v>233</v>
      </c>
      <c r="B137" s="49">
        <v>2164</v>
      </c>
      <c r="C137" s="49" t="s">
        <v>291</v>
      </c>
      <c r="D137" s="49" t="s">
        <v>284</v>
      </c>
      <c r="E137" s="2" t="str">
        <f>VLOOKUP(C137,[8]A!$E$2:$K$1451,7,FALSE)</f>
        <v>05999029185</v>
      </c>
      <c r="F137" s="8" t="s">
        <v>361</v>
      </c>
      <c r="G137" s="8" t="str">
        <f>VLOOKUP(C137,[8]A!$B$2:$I$1501,8,FALSE)</f>
        <v>Adulte Masculin 40/49 ans</v>
      </c>
      <c r="M137" s="50">
        <f>VLOOKUP(C137,'Ancien Bilan'!$B$4:$D$1093,3,FALSE)</f>
        <v>2164</v>
      </c>
      <c r="N137" s="2">
        <f t="shared" si="4"/>
        <v>2164</v>
      </c>
      <c r="O137" s="2">
        <f t="shared" si="5"/>
        <v>233</v>
      </c>
      <c r="P137" s="8" t="str">
        <f>VLOOKUP(C137,[8]A!$B$2:$D$1501,3,FALSE)</f>
        <v>2</v>
      </c>
    </row>
    <row r="138" spans="1:16" ht="14.45" customHeight="1" x14ac:dyDescent="0.25">
      <c r="A138" s="16">
        <v>234</v>
      </c>
      <c r="B138" s="49">
        <v>3129</v>
      </c>
      <c r="C138" s="49" t="s">
        <v>854</v>
      </c>
      <c r="D138" s="51" t="s">
        <v>174</v>
      </c>
      <c r="E138" s="2" t="str">
        <f>VLOOKUP(C138,[8]A!$E$2:$K$1451,7,FALSE)</f>
        <v>05999024086</v>
      </c>
      <c r="F138" s="8">
        <v>2</v>
      </c>
      <c r="G138" s="8" t="str">
        <f>VLOOKUP(C138,[8]A!$B$2:$I$1501,8,FALSE)</f>
        <v>Adulte Masculin 40/49 ans</v>
      </c>
      <c r="M138" s="50">
        <f>VLOOKUP(C138,'Ancien Bilan'!$B$4:$D$1093,3,FALSE)</f>
        <v>3129</v>
      </c>
      <c r="N138" s="2">
        <f t="shared" si="4"/>
        <v>3129</v>
      </c>
      <c r="O138" s="2">
        <f t="shared" si="5"/>
        <v>234</v>
      </c>
      <c r="P138" s="8" t="str">
        <f>VLOOKUP(C138,[8]A!$B$2:$D$1501,3,FALSE)</f>
        <v>2</v>
      </c>
    </row>
    <row r="139" spans="1:16" ht="14.45" customHeight="1" x14ac:dyDescent="0.25">
      <c r="A139" s="16">
        <v>235</v>
      </c>
      <c r="B139" s="49">
        <v>2211</v>
      </c>
      <c r="C139" s="49" t="s">
        <v>295</v>
      </c>
      <c r="D139" s="49" t="s">
        <v>327</v>
      </c>
      <c r="E139" s="2" t="str">
        <f>VLOOKUP(C139,[8]A!$E$2:$K$1451,7,FALSE)</f>
        <v>05999029989</v>
      </c>
      <c r="F139" s="8" t="s">
        <v>361</v>
      </c>
      <c r="G139" s="8" t="str">
        <f>VLOOKUP(C139,[8]A!$B$2:$I$1501,8,FALSE)</f>
        <v>Adulte Masculin 40/49 ans</v>
      </c>
      <c r="M139" s="50">
        <f>VLOOKUP(C139,'Ancien Bilan'!$B$4:$D$1093,3,FALSE)</f>
        <v>2211</v>
      </c>
      <c r="N139" s="2">
        <f t="shared" si="4"/>
        <v>2211</v>
      </c>
      <c r="O139" s="2">
        <f t="shared" si="5"/>
        <v>235</v>
      </c>
      <c r="P139" s="8" t="str">
        <f>VLOOKUP(C139,[8]A!$B$2:$D$1501,3,FALSE)</f>
        <v>2</v>
      </c>
    </row>
    <row r="140" spans="1:16" ht="14.45" customHeight="1" x14ac:dyDescent="0.25">
      <c r="A140" s="16">
        <v>236</v>
      </c>
      <c r="B140" s="49">
        <v>2226</v>
      </c>
      <c r="C140" s="49" t="s">
        <v>296</v>
      </c>
      <c r="D140" s="49" t="s">
        <v>141</v>
      </c>
      <c r="E140" s="2" t="str">
        <f>VLOOKUP(C140,[8]A!$E$2:$K$1451,7,FALSE)</f>
        <v>05999023575</v>
      </c>
      <c r="F140" s="8" t="s">
        <v>361</v>
      </c>
      <c r="G140" s="8" t="str">
        <f>VLOOKUP(C140,[8]A!$B$2:$I$1501,8,FALSE)</f>
        <v>Adulte Masculin 20/29 ans</v>
      </c>
      <c r="M140" s="50">
        <f>VLOOKUP(C140,'Ancien Bilan'!$B$4:$D$1093,3,FALSE)</f>
        <v>2226</v>
      </c>
      <c r="N140" s="2">
        <f t="shared" si="4"/>
        <v>2226</v>
      </c>
      <c r="O140" s="2">
        <f t="shared" si="5"/>
        <v>236</v>
      </c>
      <c r="P140" s="8" t="str">
        <f>VLOOKUP(C140,[8]A!$B$2:$D$1501,3,FALSE)</f>
        <v>2</v>
      </c>
    </row>
    <row r="141" spans="1:16" ht="14.45" customHeight="1" x14ac:dyDescent="0.25">
      <c r="A141" s="16">
        <v>237</v>
      </c>
      <c r="B141" s="49">
        <v>2210</v>
      </c>
      <c r="C141" s="49" t="s">
        <v>299</v>
      </c>
      <c r="D141" s="49" t="s">
        <v>62</v>
      </c>
      <c r="E141" s="2" t="str">
        <f>VLOOKUP(C141,[8]A!$E$2:$K$1451,7,FALSE)</f>
        <v>05999018537</v>
      </c>
      <c r="F141" s="8" t="s">
        <v>361</v>
      </c>
      <c r="G141" s="8" t="str">
        <f>VLOOKUP(C141,[8]A!$B$2:$I$1501,8,FALSE)</f>
        <v>Adulte Masculin 20/29 ans</v>
      </c>
      <c r="M141" s="50">
        <f>VLOOKUP(C141,'Ancien Bilan'!$B$4:$D$1093,3,FALSE)</f>
        <v>2210</v>
      </c>
      <c r="N141" s="2">
        <f t="shared" si="4"/>
        <v>2210</v>
      </c>
      <c r="O141" s="2">
        <f t="shared" si="5"/>
        <v>237</v>
      </c>
      <c r="P141" s="8" t="str">
        <f>VLOOKUP(C141,[8]A!$B$2:$D$1501,3,FALSE)</f>
        <v>2</v>
      </c>
    </row>
    <row r="142" spans="1:16" ht="14.45" customHeight="1" x14ac:dyDescent="0.25">
      <c r="A142" s="16">
        <v>238</v>
      </c>
      <c r="B142" s="49">
        <v>2228</v>
      </c>
      <c r="C142" s="49" t="s">
        <v>300</v>
      </c>
      <c r="D142" s="49" t="s">
        <v>171</v>
      </c>
      <c r="E142" s="2" t="str">
        <f>VLOOKUP(C142,[8]A!$E$2:$K$1451,7,FALSE)</f>
        <v>05999026005</v>
      </c>
      <c r="F142" s="8" t="s">
        <v>361</v>
      </c>
      <c r="G142" s="8" t="str">
        <f>VLOOKUP(C142,[8]A!$B$2:$I$1501,8,FALSE)</f>
        <v>Adulte Masculin 50/59 ans</v>
      </c>
      <c r="M142" s="50">
        <f>VLOOKUP(C142,'Ancien Bilan'!$B$4:$D$1093,3,FALSE)</f>
        <v>2228</v>
      </c>
      <c r="N142" s="2">
        <f t="shared" si="4"/>
        <v>2228</v>
      </c>
      <c r="O142" s="2">
        <f t="shared" si="5"/>
        <v>238</v>
      </c>
      <c r="P142" s="8" t="str">
        <f>VLOOKUP(C142,[8]A!$B$2:$D$1501,3,FALSE)</f>
        <v>2</v>
      </c>
    </row>
    <row r="143" spans="1:16" ht="14.45" customHeight="1" x14ac:dyDescent="0.25">
      <c r="A143" s="16">
        <v>239</v>
      </c>
      <c r="B143" s="49">
        <v>2158</v>
      </c>
      <c r="C143" s="49" t="s">
        <v>315</v>
      </c>
      <c r="D143" s="19" t="s">
        <v>105</v>
      </c>
      <c r="E143" s="2" t="str">
        <f>VLOOKUP(C143,[8]A!$E$2:$K$1451,7,FALSE)</f>
        <v>05999024895</v>
      </c>
      <c r="F143" s="8" t="s">
        <v>361</v>
      </c>
      <c r="G143" s="8" t="str">
        <f>VLOOKUP(C143,[8]A!$B$2:$I$1501,8,FALSE)</f>
        <v>Adulte Masculin 30/39 ans</v>
      </c>
      <c r="M143" s="50">
        <f>VLOOKUP(C143,'Ancien Bilan'!$B$4:$D$1093,3,FALSE)</f>
        <v>2158</v>
      </c>
      <c r="N143" s="2">
        <f t="shared" si="4"/>
        <v>2158</v>
      </c>
      <c r="O143" s="2">
        <f t="shared" si="5"/>
        <v>239</v>
      </c>
      <c r="P143" s="8" t="str">
        <f>VLOOKUP(C143,[8]A!$B$2:$D$1501,3,FALSE)</f>
        <v>2</v>
      </c>
    </row>
    <row r="144" spans="1:16" ht="14.45" customHeight="1" x14ac:dyDescent="0.25">
      <c r="A144" s="16">
        <v>240</v>
      </c>
      <c r="B144" s="49">
        <v>1282</v>
      </c>
      <c r="C144" s="49" t="s">
        <v>209</v>
      </c>
      <c r="D144" s="49" t="s">
        <v>183</v>
      </c>
      <c r="E144" s="2" t="str">
        <f>VLOOKUP(C144,[8]A!$E$2:$K$1451,7,FALSE)</f>
        <v>05999105856</v>
      </c>
      <c r="F144" s="8" t="s">
        <v>361</v>
      </c>
      <c r="G144" s="8" t="str">
        <f>VLOOKUP(C144,[8]A!$B$2:$I$1501,8,FALSE)</f>
        <v>Adulte Masculin 20/29 ans</v>
      </c>
      <c r="M144" s="50">
        <f>VLOOKUP(C144,'Ancien Bilan'!$B$4:$D$1093,3,FALSE)</f>
        <v>1282</v>
      </c>
      <c r="N144" s="2">
        <f t="shared" si="4"/>
        <v>1282</v>
      </c>
      <c r="O144" s="2">
        <f t="shared" si="5"/>
        <v>240</v>
      </c>
      <c r="P144" s="8" t="str">
        <f>VLOOKUP(C144,[8]A!$B$2:$D$1501,3,FALSE)</f>
        <v>2</v>
      </c>
    </row>
    <row r="145" spans="1:16" ht="14.45" customHeight="1" x14ac:dyDescent="0.25">
      <c r="A145" s="16">
        <v>241</v>
      </c>
      <c r="B145" s="49">
        <v>1318</v>
      </c>
      <c r="C145" s="49" t="s">
        <v>106</v>
      </c>
      <c r="D145" s="49" t="s">
        <v>107</v>
      </c>
      <c r="E145" s="2" t="str">
        <f>VLOOKUP(C145,[8]A!$E$2:$K$1451,7,FALSE)</f>
        <v>05999066563</v>
      </c>
      <c r="F145" s="8" t="s">
        <v>361</v>
      </c>
      <c r="G145" s="8" t="str">
        <f>VLOOKUP(C145,[8]A!$B$2:$I$1501,8,FALSE)</f>
        <v>Adulte Masculin 40/49 ans</v>
      </c>
      <c r="M145" s="50">
        <f>VLOOKUP(C145,'Ancien Bilan'!$B$4:$D$1093,3,FALSE)</f>
        <v>1318</v>
      </c>
      <c r="N145" s="2">
        <f t="shared" si="4"/>
        <v>1318</v>
      </c>
      <c r="O145" s="2">
        <f t="shared" si="5"/>
        <v>241</v>
      </c>
      <c r="P145" s="8" t="str">
        <f>VLOOKUP(C145,[8]A!$B$2:$D$1501,3,FALSE)</f>
        <v>2</v>
      </c>
    </row>
    <row r="146" spans="1:16" ht="14.45" customHeight="1" x14ac:dyDescent="0.25">
      <c r="A146" s="16">
        <v>242</v>
      </c>
      <c r="B146" s="49">
        <v>1256</v>
      </c>
      <c r="C146" s="49" t="s">
        <v>321</v>
      </c>
      <c r="D146" s="49" t="s">
        <v>14</v>
      </c>
      <c r="E146" s="2" t="str">
        <f>VLOOKUP(C146,[8]A!$E$2:$K$1451,7,FALSE)</f>
        <v>05999121788</v>
      </c>
      <c r="F146" s="8" t="s">
        <v>361</v>
      </c>
      <c r="G146" s="8" t="str">
        <f>VLOOKUP(C146,[8]A!$B$2:$I$1501,8,FALSE)</f>
        <v>Adulte Masculin 50/59 ans</v>
      </c>
      <c r="M146" s="50">
        <f>VLOOKUP(C146,'Ancien Bilan'!$B$4:$D$1093,3,FALSE)</f>
        <v>1256</v>
      </c>
      <c r="N146" s="2">
        <f t="shared" si="4"/>
        <v>1256</v>
      </c>
      <c r="O146" s="2">
        <f t="shared" si="5"/>
        <v>242</v>
      </c>
      <c r="P146" s="8" t="str">
        <f>VLOOKUP(C146,[8]A!$B$2:$D$1501,3,FALSE)</f>
        <v>2</v>
      </c>
    </row>
    <row r="147" spans="1:16" ht="14.45" customHeight="1" x14ac:dyDescent="0.25">
      <c r="A147" s="16">
        <v>243</v>
      </c>
      <c r="B147" s="49">
        <v>1257</v>
      </c>
      <c r="C147" s="49" t="s">
        <v>343</v>
      </c>
      <c r="D147" s="49" t="s">
        <v>32</v>
      </c>
      <c r="E147" s="2" t="str">
        <f>VLOOKUP(C147,[8]A!$E$2:$K$1451,7,FALSE)</f>
        <v>05999111773</v>
      </c>
      <c r="F147" s="8" t="s">
        <v>361</v>
      </c>
      <c r="G147" s="8" t="str">
        <f>VLOOKUP(C147,[8]A!$B$2:$I$1501,8,FALSE)</f>
        <v>Adulte Masculin 50/59 ans</v>
      </c>
      <c r="M147" s="50">
        <f>VLOOKUP(C147,'Ancien Bilan'!$B$4:$D$1093,3,FALSE)</f>
        <v>144346</v>
      </c>
      <c r="N147" s="2">
        <f t="shared" si="4"/>
        <v>1257</v>
      </c>
      <c r="O147" s="2">
        <f t="shared" si="5"/>
        <v>243</v>
      </c>
      <c r="P147" s="8" t="str">
        <f>VLOOKUP(C147,[8]A!$B$2:$D$1501,3,FALSE)</f>
        <v>2</v>
      </c>
    </row>
    <row r="148" spans="1:16" ht="14.45" customHeight="1" x14ac:dyDescent="0.25">
      <c r="A148" s="16">
        <v>244</v>
      </c>
      <c r="B148" s="49">
        <v>2163</v>
      </c>
      <c r="C148" s="49" t="s">
        <v>344</v>
      </c>
      <c r="D148" s="49" t="s">
        <v>141</v>
      </c>
      <c r="E148" s="2" t="str">
        <f>VLOOKUP(C148,[8]A!$E$2:$K$1451,7,FALSE)</f>
        <v>05999105853</v>
      </c>
      <c r="F148" s="8" t="s">
        <v>361</v>
      </c>
      <c r="G148" s="8" t="str">
        <f>VLOOKUP(C148,[8]A!$B$2:$I$1501,8,FALSE)</f>
        <v>Adulte Masculin 20/29 ans</v>
      </c>
      <c r="M148" s="50">
        <f>VLOOKUP(C148,'Ancien Bilan'!$B$4:$D$1093,3,FALSE)</f>
        <v>2163</v>
      </c>
      <c r="N148" s="2">
        <f t="shared" si="4"/>
        <v>2163</v>
      </c>
      <c r="O148" s="2">
        <f t="shared" si="5"/>
        <v>244</v>
      </c>
      <c r="P148" s="8" t="str">
        <f>VLOOKUP(C148,[8]A!$B$2:$D$1501,3,FALSE)</f>
        <v>2</v>
      </c>
    </row>
    <row r="149" spans="1:16" ht="14.45" customHeight="1" x14ac:dyDescent="0.25">
      <c r="A149" s="16">
        <v>245</v>
      </c>
      <c r="B149" s="49">
        <v>144553</v>
      </c>
      <c r="C149" s="49" t="s">
        <v>215</v>
      </c>
      <c r="D149" s="49" t="s">
        <v>112</v>
      </c>
      <c r="E149" s="2" t="str">
        <f>VLOOKUP(C149,[8]A!$E$2:$K$1451,7,FALSE)</f>
        <v>05999029008</v>
      </c>
      <c r="F149" s="8" t="s">
        <v>361</v>
      </c>
      <c r="G149" s="8" t="str">
        <f>VLOOKUP(C149,[8]A!$B$2:$I$1501,8,FALSE)</f>
        <v>Adulte Masculin 30/39 ans</v>
      </c>
      <c r="M149" s="50">
        <f>VLOOKUP(C149,'Ancien Bilan'!$B$4:$D$1093,3,FALSE)</f>
        <v>144553</v>
      </c>
      <c r="N149" s="2">
        <f t="shared" si="4"/>
        <v>144553</v>
      </c>
      <c r="O149" s="2">
        <f t="shared" si="5"/>
        <v>245</v>
      </c>
      <c r="P149" s="8" t="str">
        <f>VLOOKUP(C149,[8]A!$B$2:$D$1501,3,FALSE)</f>
        <v>2</v>
      </c>
    </row>
    <row r="150" spans="1:16" ht="14.45" customHeight="1" x14ac:dyDescent="0.25">
      <c r="A150" s="16">
        <v>246</v>
      </c>
      <c r="B150" s="49">
        <v>2168</v>
      </c>
      <c r="C150" s="49" t="s">
        <v>206</v>
      </c>
      <c r="D150" s="49" t="s">
        <v>86</v>
      </c>
      <c r="E150" s="2" t="str">
        <f>VLOOKUP(C150,[8]A!$E$2:$K$1451,7,FALSE)</f>
        <v>06297019653</v>
      </c>
      <c r="F150" s="8" t="s">
        <v>361</v>
      </c>
      <c r="G150" s="8" t="str">
        <f>VLOOKUP(C150,[8]A!$B$2:$I$1501,8,FALSE)</f>
        <v>Adulte Masculin 20/29 ans</v>
      </c>
      <c r="M150" s="50">
        <f>VLOOKUP(C150,'Ancien Bilan'!$B$4:$D$1093,3,FALSE)</f>
        <v>2168</v>
      </c>
      <c r="N150" s="2">
        <f t="shared" si="4"/>
        <v>2168</v>
      </c>
      <c r="O150" s="2">
        <f t="shared" si="5"/>
        <v>246</v>
      </c>
      <c r="P150" s="8" t="str">
        <f>VLOOKUP(C150,[8]A!$B$2:$D$1501,3,FALSE)</f>
        <v>2</v>
      </c>
    </row>
    <row r="151" spans="1:16" ht="14.45" customHeight="1" x14ac:dyDescent="0.25">
      <c r="A151" s="16">
        <v>247</v>
      </c>
      <c r="B151" s="49">
        <v>144358</v>
      </c>
      <c r="C151" s="49" t="s">
        <v>104</v>
      </c>
      <c r="D151" s="19" t="str">
        <f>VLOOKUP(C151,[8]A!$B$2:$H$1501,6,FALSE)</f>
        <v>NEW TEAM MAULDE</v>
      </c>
      <c r="E151" s="2" t="str">
        <f>VLOOKUP(C151,[8]A!$E$2:$K$1451,7,FALSE)</f>
        <v>05999028480</v>
      </c>
      <c r="F151" s="8">
        <v>2</v>
      </c>
      <c r="G151" s="8" t="str">
        <f>VLOOKUP(C151,[8]A!$B$2:$I$1501,8,FALSE)</f>
        <v>Adulte Masculin 40/49 ans</v>
      </c>
      <c r="M151" s="50">
        <f>VLOOKUP(C151,'Ancien Bilan'!$B$4:$D$1093,3,FALSE)</f>
        <v>144358</v>
      </c>
      <c r="N151" s="2">
        <f t="shared" si="4"/>
        <v>144358</v>
      </c>
      <c r="O151" s="2">
        <f t="shared" si="5"/>
        <v>247</v>
      </c>
      <c r="P151" s="8" t="str">
        <f>VLOOKUP(C151,[8]A!$B$2:$D$1501,3,FALSE)</f>
        <v>2</v>
      </c>
    </row>
    <row r="152" spans="1:16" ht="14.45" customHeight="1" x14ac:dyDescent="0.25">
      <c r="A152" s="16">
        <v>248</v>
      </c>
      <c r="B152" s="49">
        <v>1254</v>
      </c>
      <c r="C152" s="49" t="s">
        <v>506</v>
      </c>
      <c r="D152" s="19" t="str">
        <f>VLOOKUP(C152,[8]A!$B$2:$H$1501,6,FALSE)</f>
        <v>NEW TEAM MAULDE</v>
      </c>
      <c r="E152" s="2" t="str">
        <f>VLOOKUP(C152,[8]A!$E$2:$K$1451,7,FALSE)</f>
        <v>05999119911</v>
      </c>
      <c r="F152" s="8">
        <v>2</v>
      </c>
      <c r="G152" s="8" t="str">
        <f>VLOOKUP(C152,[8]A!$B$2:$I$1501,8,FALSE)</f>
        <v>Adulte Masculin 40/49 ans</v>
      </c>
      <c r="M152" s="50">
        <f>VLOOKUP(C152,'Ancien Bilan'!$B$4:$D$1093,3,FALSE)</f>
        <v>1254</v>
      </c>
      <c r="N152" s="2">
        <f t="shared" si="4"/>
        <v>1254</v>
      </c>
      <c r="O152" s="2">
        <f t="shared" si="5"/>
        <v>248</v>
      </c>
      <c r="P152" s="8" t="str">
        <f>VLOOKUP(C152,[8]A!$B$2:$D$1501,3,FALSE)</f>
        <v>2</v>
      </c>
    </row>
    <row r="153" spans="1:16" ht="14.45" customHeight="1" x14ac:dyDescent="0.25">
      <c r="A153" s="16">
        <v>249</v>
      </c>
      <c r="B153">
        <v>144471</v>
      </c>
      <c r="C153" s="49" t="s">
        <v>21</v>
      </c>
      <c r="D153" s="19" t="str">
        <f>VLOOKUP(C153,[8]A!$B$2:$H$1501,6,FALSE)</f>
        <v>TEAM BOUSIES</v>
      </c>
      <c r="E153" s="2" t="str">
        <f>VLOOKUP(C153,[8]A!$E$2:$K$1451,7,FALSE)</f>
        <v>05999085423</v>
      </c>
      <c r="F153" s="8">
        <v>2</v>
      </c>
      <c r="G153" s="8" t="str">
        <f>VLOOKUP(C153,[8]A!$B$2:$I$1501,8,FALSE)</f>
        <v>Adulte Masculin 20/29 ans</v>
      </c>
      <c r="M153" s="50">
        <f>VLOOKUP(C153,'Ancien Bilan'!$B$4:$D$1093,3,FALSE)</f>
        <v>144471</v>
      </c>
      <c r="N153" s="2">
        <f t="shared" si="4"/>
        <v>144471</v>
      </c>
      <c r="O153" s="2">
        <f t="shared" si="5"/>
        <v>249</v>
      </c>
      <c r="P153" s="8" t="str">
        <f>VLOOKUP(C153,[8]A!$B$2:$D$1501,3,FALSE)</f>
        <v>2</v>
      </c>
    </row>
    <row r="154" spans="1:16" ht="14.45" customHeight="1" x14ac:dyDescent="0.25">
      <c r="A154" s="16">
        <v>250</v>
      </c>
      <c r="B154">
        <v>2186</v>
      </c>
      <c r="C154" s="49" t="s">
        <v>11</v>
      </c>
      <c r="D154" s="51" t="str">
        <f>VLOOKUP(C154,[8]A!$B$2:$H$1501,6,FALSE)</f>
        <v>VTT  CLUB PONT SUR SAMBRE</v>
      </c>
      <c r="E154" s="2" t="str">
        <f>VLOOKUP(C154,[8]A!$E$2:$K$1451,7,FALSE)</f>
        <v>05994063026</v>
      </c>
      <c r="F154" s="8">
        <v>2</v>
      </c>
      <c r="G154" s="8" t="str">
        <f>VLOOKUP(C154,[8]A!$B$2:$I$1501,8,FALSE)</f>
        <v>Adulte Masculin 30/39 ans</v>
      </c>
      <c r="M154" s="50">
        <f>VLOOKUP(C154,'Ancien Bilan'!$B$4:$D$1093,3,FALSE)</f>
        <v>2186</v>
      </c>
      <c r="N154" s="2">
        <f t="shared" si="4"/>
        <v>2186</v>
      </c>
      <c r="O154" s="2">
        <f t="shared" si="5"/>
        <v>250</v>
      </c>
      <c r="P154" s="8" t="str">
        <f>VLOOKUP(C154,[8]A!$B$2:$D$1501,3,FALSE)</f>
        <v>2</v>
      </c>
    </row>
    <row r="155" spans="1:16" ht="14.45" customHeight="1" x14ac:dyDescent="0.25">
      <c r="A155" s="16">
        <v>251</v>
      </c>
      <c r="B155">
        <v>2206</v>
      </c>
      <c r="C155" t="s">
        <v>548</v>
      </c>
      <c r="D155" s="51" t="str">
        <f>VLOOKUP(C155,[8]A!$B$2:$H$1501,6,FALSE)</f>
        <v>ESPOIR CYCLISTE  WAMBRECHIES MARQUETTE</v>
      </c>
      <c r="E155" s="2" t="str">
        <f>VLOOKUP(C155,[8]A!$E$2:$K$1451,7,FALSE)</f>
        <v>05999057244</v>
      </c>
      <c r="F155" s="8">
        <v>2</v>
      </c>
      <c r="G155" s="8" t="str">
        <f>VLOOKUP(C155,[8]A!$B$2:$I$1501,8,FALSE)</f>
        <v>Adulte Masculin 20/29 ans</v>
      </c>
      <c r="M155" s="50">
        <f>VLOOKUP(C155,'Ancien Bilan'!$B$4:$D$1093,3,FALSE)</f>
        <v>2206</v>
      </c>
      <c r="N155" s="2">
        <f t="shared" si="4"/>
        <v>2206</v>
      </c>
      <c r="O155" s="2">
        <f t="shared" si="5"/>
        <v>251</v>
      </c>
      <c r="P155" s="8" t="str">
        <f>VLOOKUP(C155,[8]A!$B$2:$D$1501,3,FALSE)</f>
        <v>2</v>
      </c>
    </row>
    <row r="156" spans="1:16" ht="14.45" customHeight="1" x14ac:dyDescent="0.25">
      <c r="A156" s="16">
        <v>252</v>
      </c>
      <c r="B156">
        <v>1302</v>
      </c>
      <c r="C156" t="s">
        <v>40</v>
      </c>
      <c r="D156" s="51" t="str">
        <f>VLOOKUP(C156,[8]A!$B$2:$H$1501,6,FALSE)</f>
        <v>ESPOIR CYCLISTE  WAMBRECHIES MARQUETTE</v>
      </c>
      <c r="E156" s="2" t="str">
        <f>VLOOKUP(C156,[8]A!$E$2:$K$1451,7,FALSE)</f>
        <v>05999094112</v>
      </c>
      <c r="F156" s="8">
        <v>2</v>
      </c>
      <c r="G156" s="8" t="str">
        <f>VLOOKUP(C156,[8]A!$B$2:$I$1501,8,FALSE)</f>
        <v>Adulte Masculin 30/39 ans</v>
      </c>
      <c r="M156" s="50">
        <f>VLOOKUP(C156,'Ancien Bilan'!$B$4:$D$1093,3,FALSE)</f>
        <v>1302</v>
      </c>
      <c r="N156" s="2">
        <f t="shared" si="4"/>
        <v>1302</v>
      </c>
      <c r="O156" s="2">
        <f t="shared" si="5"/>
        <v>252</v>
      </c>
      <c r="P156" s="8" t="str">
        <f>VLOOKUP(C156,[8]A!$B$2:$D$1501,3,FALSE)</f>
        <v>2</v>
      </c>
    </row>
    <row r="157" spans="1:16" ht="14.45" customHeight="1" x14ac:dyDescent="0.25">
      <c r="A157" s="16">
        <v>253</v>
      </c>
      <c r="B157">
        <v>1258</v>
      </c>
      <c r="C157" t="s">
        <v>148</v>
      </c>
      <c r="D157" s="51" t="str">
        <f>VLOOKUP(C157,[8]A!$B$2:$H$1501,6,FALSE)</f>
        <v>ESPOIR CYCLISTE  WAMBRECHIES MARQUETTE</v>
      </c>
      <c r="E157" s="2" t="str">
        <f>VLOOKUP(C157,[8]A!$E$2:$K$1451,7,FALSE)</f>
        <v>05999109593</v>
      </c>
      <c r="F157" s="8">
        <v>2</v>
      </c>
      <c r="G157" s="8" t="str">
        <f>VLOOKUP(C157,[8]A!$B$2:$I$1501,8,FALSE)</f>
        <v>Adulte Masculin 30/39 ans</v>
      </c>
      <c r="M157" s="50">
        <f>VLOOKUP(C157,'Ancien Bilan'!$B$4:$D$1093,3,FALSE)</f>
        <v>1258</v>
      </c>
      <c r="N157" s="2">
        <f t="shared" si="4"/>
        <v>1258</v>
      </c>
      <c r="O157" s="2">
        <f t="shared" si="5"/>
        <v>253</v>
      </c>
      <c r="P157" s="8" t="str">
        <f>VLOOKUP(C157,[8]A!$B$2:$D$1501,3,FALSE)</f>
        <v>2</v>
      </c>
    </row>
    <row r="158" spans="1:16" ht="14.45" customHeight="1" x14ac:dyDescent="0.25">
      <c r="A158" s="16">
        <v>254</v>
      </c>
      <c r="B158">
        <v>144408</v>
      </c>
      <c r="C158" s="5" t="s">
        <v>513</v>
      </c>
      <c r="D158" s="51" t="str">
        <f>VLOOKUP(C158,[8]A!$B$2:$H$1501,6,FALSE)</f>
        <v>ETOILE CYCLISTE FEIGNIES</v>
      </c>
      <c r="E158" s="2" t="str">
        <f>VLOOKUP(C158,[8]A!$E$2:$K$1451,7,FALSE)</f>
        <v>05996217370</v>
      </c>
      <c r="F158" s="8">
        <v>2</v>
      </c>
      <c r="G158" s="8" t="str">
        <f>VLOOKUP(C158,[8]A!$B$2:$I$1501,8,FALSE)</f>
        <v>Adulte Masculin 30/39 ans</v>
      </c>
      <c r="M158" s="50">
        <f>VLOOKUP(C158,'Ancien Bilan'!$B$4:$D$1093,3,FALSE)</f>
        <v>144408</v>
      </c>
      <c r="N158" s="2">
        <f t="shared" si="4"/>
        <v>144408</v>
      </c>
      <c r="O158" s="2">
        <f t="shared" si="5"/>
        <v>254</v>
      </c>
      <c r="P158" s="8" t="str">
        <f>VLOOKUP(C158,[8]A!$B$2:$D$1501,3,FALSE)</f>
        <v>2</v>
      </c>
    </row>
    <row r="159" spans="1:16" ht="14.45" customHeight="1" x14ac:dyDescent="0.25">
      <c r="A159" s="16">
        <v>255</v>
      </c>
      <c r="B159">
        <v>144464</v>
      </c>
      <c r="C159" s="5" t="s">
        <v>516</v>
      </c>
      <c r="D159" s="51" t="str">
        <f>VLOOKUP(C159,[8]A!$B$2:$H$1501,6,FALSE)</f>
        <v>ETOILE CYCLISTE FEIGNIES</v>
      </c>
      <c r="E159" s="2" t="str">
        <f>VLOOKUP(C159,[8]A!$E$2:$K$1451,7,FALSE)</f>
        <v>05999106136</v>
      </c>
      <c r="F159" s="8">
        <v>2</v>
      </c>
      <c r="G159" s="8" t="str">
        <f>VLOOKUP(C159,[8]A!$B$2:$I$1501,8,FALSE)</f>
        <v>Adulte Masculin 20/29 ans</v>
      </c>
      <c r="M159" s="50">
        <f>VLOOKUP(C159,'Ancien Bilan'!$B$4:$D$1093,3,FALSE)</f>
        <v>144464</v>
      </c>
      <c r="N159" s="2">
        <f t="shared" si="4"/>
        <v>144464</v>
      </c>
      <c r="O159" s="2">
        <f t="shared" si="5"/>
        <v>255</v>
      </c>
      <c r="P159" s="8" t="str">
        <f>VLOOKUP(C159,[8]A!$B$2:$D$1501,3,FALSE)</f>
        <v>2</v>
      </c>
    </row>
    <row r="160" spans="1:16" ht="14.45" customHeight="1" x14ac:dyDescent="0.25">
      <c r="A160" s="16">
        <v>256</v>
      </c>
      <c r="B160">
        <v>144603</v>
      </c>
      <c r="C160" s="5" t="s">
        <v>529</v>
      </c>
      <c r="D160" s="51" t="str">
        <f>VLOOKUP(C160,[8]A!$B$2:$H$1501,6,FALSE)</f>
        <v>ETOILE CYCLISTE FEIGNIES</v>
      </c>
      <c r="E160" s="2" t="str">
        <f>VLOOKUP(C160,[8]A!$E$2:$K$1451,7,FALSE)</f>
        <v>05999020502</v>
      </c>
      <c r="F160" s="8">
        <v>2</v>
      </c>
      <c r="G160" s="8" t="str">
        <f>VLOOKUP(C160,[8]A!$B$2:$I$1501,8,FALSE)</f>
        <v>Adulte Masculin 50/59 ans</v>
      </c>
      <c r="M160" s="50">
        <f>VLOOKUP(C160,'Ancien Bilan'!$B$4:$D$1093,3,FALSE)</f>
        <v>144603</v>
      </c>
      <c r="N160" s="2">
        <f t="shared" si="4"/>
        <v>144603</v>
      </c>
      <c r="O160" s="2">
        <f t="shared" si="5"/>
        <v>256</v>
      </c>
      <c r="P160" s="8" t="str">
        <f>VLOOKUP(C160,[8]A!$B$2:$D$1501,3,FALSE)</f>
        <v>2</v>
      </c>
    </row>
    <row r="161" spans="1:16" ht="14.45" customHeight="1" x14ac:dyDescent="0.25">
      <c r="A161" s="16">
        <v>257</v>
      </c>
      <c r="B161">
        <v>144580</v>
      </c>
      <c r="C161" s="5" t="s">
        <v>531</v>
      </c>
      <c r="D161" s="51" t="str">
        <f>VLOOKUP(C161,[8]A!$B$2:$H$1501,6,FALSE)</f>
        <v>ETOILE CYCLISTE FEIGNIES</v>
      </c>
      <c r="E161" s="2" t="str">
        <f>VLOOKUP(C161,[8]A!$E$2:$K$1451,7,FALSE)</f>
        <v>05996217372</v>
      </c>
      <c r="F161" s="8">
        <v>2</v>
      </c>
      <c r="G161" s="8" t="str">
        <f>VLOOKUP(C161,[8]A!$B$2:$I$1501,8,FALSE)</f>
        <v>Adulte Masculin 50/59 ans</v>
      </c>
      <c r="M161" s="50">
        <f>VLOOKUP(C161,'Ancien Bilan'!$B$4:$D$1093,3,FALSE)</f>
        <v>144580</v>
      </c>
      <c r="N161" s="2">
        <f t="shared" si="4"/>
        <v>144580</v>
      </c>
      <c r="O161" s="2">
        <f t="shared" si="5"/>
        <v>257</v>
      </c>
      <c r="P161" s="8" t="str">
        <f>VLOOKUP(C161,[8]A!$B$2:$D$1501,3,FALSE)</f>
        <v>2</v>
      </c>
    </row>
    <row r="162" spans="1:16" ht="14.45" customHeight="1" x14ac:dyDescent="0.25">
      <c r="A162" s="16">
        <v>258</v>
      </c>
      <c r="B162">
        <v>144618</v>
      </c>
      <c r="C162" s="5" t="s">
        <v>535</v>
      </c>
      <c r="D162" s="51" t="str">
        <f>VLOOKUP(C162,[8]A!$B$2:$H$1501,6,FALSE)</f>
        <v>ETOILE CYCLISTE FEIGNIES</v>
      </c>
      <c r="E162" s="2" t="str">
        <f>VLOOKUP(C162,[8]A!$E$2:$K$1451,7,FALSE)</f>
        <v>05999074037</v>
      </c>
      <c r="F162" s="8">
        <v>2</v>
      </c>
      <c r="G162" s="8" t="str">
        <f>VLOOKUP(C162,[8]A!$B$2:$I$1501,8,FALSE)</f>
        <v>Adulte Masculin 40/49 ans</v>
      </c>
      <c r="M162" s="50">
        <f>VLOOKUP(C162,'Ancien Bilan'!$B$4:$D$1093,3,FALSE)</f>
        <v>144618</v>
      </c>
      <c r="N162" s="2">
        <f t="shared" si="4"/>
        <v>144618</v>
      </c>
      <c r="O162" s="2">
        <f t="shared" si="5"/>
        <v>258</v>
      </c>
      <c r="P162" s="8" t="str">
        <f>VLOOKUP(C162,[8]A!$B$2:$D$1501,3,FALSE)</f>
        <v>2</v>
      </c>
    </row>
    <row r="163" spans="1:16" ht="14.45" customHeight="1" x14ac:dyDescent="0.25">
      <c r="A163" s="16">
        <v>259</v>
      </c>
      <c r="B163">
        <v>144426</v>
      </c>
      <c r="C163" t="s">
        <v>594</v>
      </c>
      <c r="D163" t="s">
        <v>22</v>
      </c>
      <c r="E163" s="2" t="str">
        <f>VLOOKUP(C163,[8]A!$E$2:$K$1451,7,FALSE)</f>
        <v>05999012903</v>
      </c>
      <c r="F163" s="8">
        <v>2</v>
      </c>
      <c r="G163" s="8" t="str">
        <f>VLOOKUP(C163,[8]A!$B$2:$I$1501,8,FALSE)</f>
        <v>Adulte Masculin 40/49 ans</v>
      </c>
      <c r="M163" s="50">
        <f>VLOOKUP(C163,'Ancien Bilan'!$B$4:$D$1093,3,FALSE)</f>
        <v>144426</v>
      </c>
      <c r="N163" s="2">
        <f t="shared" si="4"/>
        <v>144426</v>
      </c>
      <c r="O163" s="2">
        <f t="shared" si="5"/>
        <v>259</v>
      </c>
      <c r="P163" s="8" t="str">
        <f>VLOOKUP(C163,[8]A!$B$2:$D$1501,3,FALSE)</f>
        <v>2</v>
      </c>
    </row>
    <row r="164" spans="1:16" ht="14.45" customHeight="1" x14ac:dyDescent="0.25">
      <c r="A164" s="16">
        <v>260</v>
      </c>
      <c r="B164">
        <v>144482</v>
      </c>
      <c r="C164" t="s">
        <v>595</v>
      </c>
      <c r="D164" s="49" t="s">
        <v>326</v>
      </c>
      <c r="E164" s="2" t="str">
        <f>VLOOKUP(C164,[8]A!$E$2:$K$1451,7,FALSE)</f>
        <v>05996216308</v>
      </c>
      <c r="F164" s="8">
        <v>2</v>
      </c>
      <c r="G164" s="8" t="str">
        <f>VLOOKUP(C164,[8]A!$B$2:$I$1501,8,FALSE)</f>
        <v>Adulte Masculin 50/59 ans</v>
      </c>
      <c r="M164" s="50">
        <f>VLOOKUP(C164,'Ancien Bilan'!$B$4:$D$1093,3,FALSE)</f>
        <v>144482</v>
      </c>
      <c r="N164" s="2">
        <f t="shared" si="4"/>
        <v>144482</v>
      </c>
      <c r="O164" s="2">
        <f t="shared" si="5"/>
        <v>260</v>
      </c>
      <c r="P164" s="8" t="str">
        <f>VLOOKUP(C164,[8]A!$B$2:$D$1501,3,FALSE)</f>
        <v>2</v>
      </c>
    </row>
    <row r="165" spans="1:16" ht="14.45" customHeight="1" x14ac:dyDescent="0.25">
      <c r="A165" s="16">
        <v>261</v>
      </c>
      <c r="B165">
        <v>144380</v>
      </c>
      <c r="C165" s="49" t="s">
        <v>560</v>
      </c>
      <c r="D165" s="49" t="s">
        <v>496</v>
      </c>
      <c r="E165" s="2" t="str">
        <f>VLOOKUP(C165,[8]A!$E$2:$K$1451,7,FALSE)</f>
        <v>05994058241</v>
      </c>
      <c r="F165" s="8">
        <v>2</v>
      </c>
      <c r="G165" s="8" t="str">
        <f>VLOOKUP(C165,[8]A!$B$2:$I$1501,8,FALSE)</f>
        <v>Adulte Masculin 50/59 ans</v>
      </c>
      <c r="M165" s="50">
        <f>VLOOKUP(C165,'Ancien Bilan'!$B$4:$D$1093,3,FALSE)</f>
        <v>144380</v>
      </c>
      <c r="N165" s="2">
        <f t="shared" si="4"/>
        <v>144380</v>
      </c>
      <c r="O165" s="2">
        <f t="shared" si="5"/>
        <v>261</v>
      </c>
      <c r="P165" s="8" t="str">
        <f>VLOOKUP(C165,[8]A!$B$2:$D$1501,3,FALSE)</f>
        <v>2</v>
      </c>
    </row>
    <row r="166" spans="1:16" ht="14.45" customHeight="1" x14ac:dyDescent="0.25">
      <c r="A166" s="16">
        <v>262</v>
      </c>
      <c r="B166"/>
      <c r="C166" s="49" t="s">
        <v>3351</v>
      </c>
      <c r="D166" s="51" t="s">
        <v>494</v>
      </c>
      <c r="E166" s="2" t="e">
        <f>VLOOKUP(C166,[8]A!$E$2:$K$1451,7,FALSE)</f>
        <v>#N/A</v>
      </c>
      <c r="F166" s="8">
        <v>2</v>
      </c>
      <c r="G166" s="8" t="e">
        <f>VLOOKUP(C166,[8]A!$B$2:$I$1501,8,FALSE)</f>
        <v>#N/A</v>
      </c>
      <c r="M166" s="50" t="e">
        <f>VLOOKUP(C166,'Ancien Bilan'!$B$4:$D$1093,3,FALSE)</f>
        <v>#N/A</v>
      </c>
      <c r="N166" s="2">
        <f t="shared" si="4"/>
        <v>0</v>
      </c>
      <c r="O166" s="2">
        <f t="shared" si="5"/>
        <v>262</v>
      </c>
      <c r="P166" s="8" t="e">
        <f>VLOOKUP(C166,[8]A!$B$2:$D$1501,3,FALSE)</f>
        <v>#N/A</v>
      </c>
    </row>
    <row r="167" spans="1:16" ht="14.45" customHeight="1" x14ac:dyDescent="0.25">
      <c r="A167" s="16">
        <v>263</v>
      </c>
      <c r="B167">
        <v>2941</v>
      </c>
      <c r="C167" t="s">
        <v>606</v>
      </c>
      <c r="D167" t="s">
        <v>53</v>
      </c>
      <c r="E167" s="2" t="str">
        <f>VLOOKUP(C167,[8]A!$E$2:$K$1451,7,FALSE)</f>
        <v>05999069710</v>
      </c>
      <c r="F167" s="8">
        <v>2</v>
      </c>
      <c r="G167" s="8" t="str">
        <f>VLOOKUP(C167,[8]A!$B$2:$I$1501,8,FALSE)</f>
        <v>Adulte Masculin 40/49 ans</v>
      </c>
      <c r="M167" s="50">
        <f>VLOOKUP(C167,'Ancien Bilan'!$B$4:$D$1093,3,FALSE)</f>
        <v>2941</v>
      </c>
      <c r="N167" s="2">
        <f t="shared" si="4"/>
        <v>2941</v>
      </c>
      <c r="O167" s="2">
        <f t="shared" si="5"/>
        <v>263</v>
      </c>
      <c r="P167" s="8" t="str">
        <f>VLOOKUP(C167,[8]A!$B$2:$D$1501,3,FALSE)</f>
        <v>2</v>
      </c>
    </row>
    <row r="168" spans="1:16" ht="14.45" customHeight="1" x14ac:dyDescent="0.25">
      <c r="A168" s="16">
        <v>264</v>
      </c>
      <c r="B168">
        <v>2950</v>
      </c>
      <c r="C168" t="s">
        <v>608</v>
      </c>
      <c r="D168" t="s">
        <v>53</v>
      </c>
      <c r="E168" s="2" t="str">
        <f>VLOOKUP(C168,[8]A!$E$2:$K$1451,7,FALSE)</f>
        <v>05999111171</v>
      </c>
      <c r="F168" s="8">
        <v>2</v>
      </c>
      <c r="G168" s="8" t="str">
        <f>VLOOKUP(C168,[8]A!$B$2:$I$1501,8,FALSE)</f>
        <v>Adulte Masculin 40/49 ans</v>
      </c>
      <c r="M168" s="50">
        <f>VLOOKUP(C168,'Ancien Bilan'!$B$4:$D$1093,3,FALSE)</f>
        <v>2950</v>
      </c>
      <c r="N168" s="2">
        <f t="shared" si="4"/>
        <v>2950</v>
      </c>
      <c r="O168" s="2">
        <f t="shared" si="5"/>
        <v>264</v>
      </c>
      <c r="P168" s="8" t="str">
        <f>VLOOKUP(C168,[8]A!$B$2:$D$1501,3,FALSE)</f>
        <v>2</v>
      </c>
    </row>
    <row r="169" spans="1:16" ht="14.45" customHeight="1" x14ac:dyDescent="0.25">
      <c r="A169" s="16">
        <v>265</v>
      </c>
      <c r="B169">
        <v>2942</v>
      </c>
      <c r="C169" t="s">
        <v>609</v>
      </c>
      <c r="D169" t="s">
        <v>53</v>
      </c>
      <c r="E169" s="2" t="str">
        <f>VLOOKUP(C169,[8]A!$E$2:$K$1451,7,FALSE)</f>
        <v>05999069709</v>
      </c>
      <c r="F169" s="8">
        <v>2</v>
      </c>
      <c r="G169" s="8" t="str">
        <f>VLOOKUP(C169,[8]A!$B$2:$I$1501,8,FALSE)</f>
        <v>Adulte Masculin 30/39 ans</v>
      </c>
      <c r="M169" s="50">
        <f>VLOOKUP(C169,'Ancien Bilan'!$B$4:$D$1093,3,FALSE)</f>
        <v>2942</v>
      </c>
      <c r="N169" s="2">
        <f t="shared" si="4"/>
        <v>2942</v>
      </c>
      <c r="O169" s="2">
        <f t="shared" si="5"/>
        <v>265</v>
      </c>
      <c r="P169" s="8" t="str">
        <f>VLOOKUP(C169,[8]A!$B$2:$D$1501,3,FALSE)</f>
        <v>2</v>
      </c>
    </row>
    <row r="170" spans="1:16" ht="14.45" customHeight="1" x14ac:dyDescent="0.25">
      <c r="A170" s="16">
        <v>266</v>
      </c>
      <c r="B170">
        <v>144287</v>
      </c>
      <c r="C170" s="49" t="s">
        <v>612</v>
      </c>
      <c r="D170" s="49" t="s">
        <v>39</v>
      </c>
      <c r="E170" s="2" t="str">
        <f>VLOOKUP(C170,[8]A!$E$2:$K$1451,7,FALSE)</f>
        <v>05999023983</v>
      </c>
      <c r="F170" s="8">
        <v>2</v>
      </c>
      <c r="G170" s="8" t="str">
        <f>VLOOKUP(C170,[8]A!$B$2:$I$1501,8,FALSE)</f>
        <v>Adulte Masculin 30/39 ans</v>
      </c>
      <c r="M170" s="50">
        <f>VLOOKUP(C170,'Ancien Bilan'!$B$4:$D$1093,3,FALSE)</f>
        <v>144287</v>
      </c>
      <c r="N170" s="2">
        <f t="shared" si="4"/>
        <v>144287</v>
      </c>
      <c r="O170" s="2">
        <f t="shared" si="5"/>
        <v>266</v>
      </c>
      <c r="P170" s="8" t="str">
        <f>VLOOKUP(C170,[8]A!$B$2:$D$1501,3,FALSE)</f>
        <v>2</v>
      </c>
    </row>
    <row r="171" spans="1:16" ht="14.45" customHeight="1" x14ac:dyDescent="0.25">
      <c r="A171" s="16">
        <v>267</v>
      </c>
      <c r="B171">
        <v>2215</v>
      </c>
      <c r="C171" t="s">
        <v>577</v>
      </c>
      <c r="D171" t="s">
        <v>14</v>
      </c>
      <c r="E171" s="2" t="str">
        <f>VLOOKUP(C171,[8]A!$E$2:$K$1451,7,FALSE)</f>
        <v>05999067467</v>
      </c>
      <c r="F171" s="8">
        <v>2</v>
      </c>
      <c r="G171" s="8" t="str">
        <f>VLOOKUP(C171,[8]A!$B$2:$I$1501,8,FALSE)</f>
        <v>Adulte Masculin 50/59 ans</v>
      </c>
      <c r="M171" s="50">
        <f>VLOOKUP(C171,'Ancien Bilan'!$B$4:$D$1093,3,FALSE)</f>
        <v>2215</v>
      </c>
      <c r="N171" s="2">
        <f t="shared" si="4"/>
        <v>2215</v>
      </c>
      <c r="O171" s="2">
        <f t="shared" si="5"/>
        <v>267</v>
      </c>
      <c r="P171" s="8" t="str">
        <f>VLOOKUP(C171,[8]A!$B$2:$D$1501,3,FALSE)</f>
        <v>2</v>
      </c>
    </row>
    <row r="172" spans="1:16" ht="14.45" customHeight="1" x14ac:dyDescent="0.25">
      <c r="A172" s="16">
        <v>268</v>
      </c>
      <c r="B172">
        <v>2209</v>
      </c>
      <c r="C172" t="s">
        <v>582</v>
      </c>
      <c r="D172" t="s">
        <v>14</v>
      </c>
      <c r="E172" s="2" t="str">
        <f>VLOOKUP(C172,[8]A!$E$2:$K$1451,7,FALSE)</f>
        <v>05955186189</v>
      </c>
      <c r="F172" s="8">
        <v>2</v>
      </c>
      <c r="G172" s="8" t="str">
        <f>VLOOKUP(C172,[8]A!$B$2:$I$1501,8,FALSE)</f>
        <v>Adulte Masculin 40/49 ans</v>
      </c>
      <c r="M172" s="50">
        <f>VLOOKUP(C172,'Ancien Bilan'!$B$4:$D$1093,3,FALSE)</f>
        <v>2209</v>
      </c>
      <c r="N172" s="2">
        <f t="shared" si="4"/>
        <v>2209</v>
      </c>
      <c r="O172" s="2">
        <f t="shared" si="5"/>
        <v>268</v>
      </c>
      <c r="P172" s="8" t="str">
        <f>VLOOKUP(C172,[8]A!$B$2:$D$1501,3,FALSE)</f>
        <v>2</v>
      </c>
    </row>
    <row r="173" spans="1:16" ht="14.45" customHeight="1" x14ac:dyDescent="0.25">
      <c r="A173" s="16">
        <v>269</v>
      </c>
      <c r="B173" s="49">
        <v>144598</v>
      </c>
      <c r="C173" s="49" t="s">
        <v>144</v>
      </c>
      <c r="D173" s="51" t="s">
        <v>14</v>
      </c>
      <c r="E173" s="2" t="str">
        <f>VLOOKUP(C173,[8]A!$E$2:$K$1451,7,FALSE)</f>
        <v>05996219546</v>
      </c>
      <c r="F173" s="8">
        <v>2</v>
      </c>
      <c r="G173" s="8" t="str">
        <f>VLOOKUP(C173,[8]A!$B$2:$I$1501,8,FALSE)</f>
        <v>Adulte Masculin 40/49 ans</v>
      </c>
      <c r="M173" s="50">
        <f>VLOOKUP(C173,'Ancien Bilan'!$B$4:$D$1093,3,FALSE)</f>
        <v>144598</v>
      </c>
      <c r="N173" s="2">
        <f t="shared" si="4"/>
        <v>144598</v>
      </c>
      <c r="O173" s="2">
        <f t="shared" si="5"/>
        <v>269</v>
      </c>
      <c r="P173" s="8" t="str">
        <f>VLOOKUP(C173,[8]A!$B$2:$D$1501,3,FALSE)</f>
        <v>2</v>
      </c>
    </row>
    <row r="174" spans="1:16" ht="14.45" customHeight="1" x14ac:dyDescent="0.25">
      <c r="A174" s="16">
        <v>270</v>
      </c>
      <c r="B174">
        <v>2935</v>
      </c>
      <c r="C174" s="5" t="s">
        <v>639</v>
      </c>
      <c r="D174" t="s">
        <v>621</v>
      </c>
      <c r="E174" s="2" t="str">
        <f>VLOOKUP(C174,[8]A!$E$2:$K$1451,7,FALSE)</f>
        <v>06297092290</v>
      </c>
      <c r="F174" s="8">
        <v>2</v>
      </c>
      <c r="G174" s="8" t="str">
        <f>VLOOKUP(C174,[8]A!$B$2:$I$1501,8,FALSE)</f>
        <v>Adulte Masculin 17/19 ans</v>
      </c>
      <c r="M174" s="50">
        <f>VLOOKUP(C174,'Ancien Bilan'!$B$4:$D$1093,3,FALSE)</f>
        <v>2935</v>
      </c>
      <c r="N174" s="2">
        <f t="shared" si="4"/>
        <v>2935</v>
      </c>
      <c r="O174" s="2">
        <f t="shared" si="5"/>
        <v>270</v>
      </c>
      <c r="P174" s="8" t="str">
        <f>VLOOKUP(C174,[8]A!$B$2:$D$1501,3,FALSE)</f>
        <v>2</v>
      </c>
    </row>
    <row r="175" spans="1:16" ht="14.45" customHeight="1" x14ac:dyDescent="0.25">
      <c r="A175" s="16">
        <v>271</v>
      </c>
      <c r="B175">
        <v>2930</v>
      </c>
      <c r="C175" t="s">
        <v>625</v>
      </c>
      <c r="D175" t="s">
        <v>284</v>
      </c>
      <c r="E175" s="2" t="str">
        <f>VLOOKUP(C175,[8]A!$E$2:$K$1451,7,FALSE)</f>
        <v>05999023519</v>
      </c>
      <c r="F175" s="8">
        <v>2</v>
      </c>
      <c r="G175" s="8" t="str">
        <f>VLOOKUP(C175,[8]A!$B$2:$I$1501,8,FALSE)</f>
        <v>Adulte Masculin 40/49 ans</v>
      </c>
      <c r="M175" s="50">
        <f>VLOOKUP(C175,'Ancien Bilan'!$B$4:$D$1093,3,FALSE)</f>
        <v>2930</v>
      </c>
      <c r="N175" s="2">
        <f t="shared" si="4"/>
        <v>2930</v>
      </c>
      <c r="O175" s="2">
        <f t="shared" si="5"/>
        <v>271</v>
      </c>
      <c r="P175" s="8" t="str">
        <f>VLOOKUP(C175,[8]A!$B$2:$D$1501,3,FALSE)</f>
        <v>2</v>
      </c>
    </row>
    <row r="176" spans="1:16" ht="14.45" customHeight="1" x14ac:dyDescent="0.25">
      <c r="A176" s="16">
        <v>272</v>
      </c>
      <c r="B176">
        <v>144485</v>
      </c>
      <c r="C176" t="s">
        <v>644</v>
      </c>
      <c r="D176" t="s">
        <v>452</v>
      </c>
      <c r="E176" s="2" t="str">
        <f>VLOOKUP(C176,[8]A!$E$2:$K$1451,7,FALSE)</f>
        <v>05999081968</v>
      </c>
      <c r="F176" s="8">
        <v>2</v>
      </c>
      <c r="G176" s="8" t="str">
        <f>VLOOKUP(C176,[8]A!$B$2:$I$1501,8,FALSE)</f>
        <v>Adulte Masculin 50/59 ans</v>
      </c>
      <c r="M176" s="50">
        <f>VLOOKUP(C176,'Ancien Bilan'!$B$4:$D$1093,3,FALSE)</f>
        <v>144485</v>
      </c>
      <c r="N176" s="2">
        <f t="shared" si="4"/>
        <v>144485</v>
      </c>
      <c r="O176" s="2">
        <f t="shared" si="5"/>
        <v>272</v>
      </c>
      <c r="P176" s="8" t="str">
        <f>VLOOKUP(C176,[8]A!$B$2:$D$1501,3,FALSE)</f>
        <v>2</v>
      </c>
    </row>
    <row r="177" spans="1:16" ht="14.45" customHeight="1" x14ac:dyDescent="0.25">
      <c r="A177" s="16">
        <v>273</v>
      </c>
      <c r="B177"/>
      <c r="C177" s="49" t="s">
        <v>3351</v>
      </c>
      <c r="D177" s="51" t="s">
        <v>494</v>
      </c>
      <c r="E177" s="2" t="e">
        <f>VLOOKUP(C177,[8]A!$E$2:$K$1451,7,FALSE)</f>
        <v>#N/A</v>
      </c>
      <c r="F177" s="8">
        <v>2</v>
      </c>
      <c r="G177" s="8" t="e">
        <f>VLOOKUP(C177,[8]A!$B$2:$I$1501,8,FALSE)</f>
        <v>#N/A</v>
      </c>
      <c r="M177" s="50" t="e">
        <f>VLOOKUP(C177,'Ancien Bilan'!$B$4:$D$1093,3,FALSE)</f>
        <v>#N/A</v>
      </c>
      <c r="N177" s="2">
        <f t="shared" si="4"/>
        <v>0</v>
      </c>
      <c r="O177" s="2">
        <f t="shared" si="5"/>
        <v>273</v>
      </c>
      <c r="P177" s="8" t="e">
        <f>VLOOKUP(C177,[8]A!$B$2:$D$1501,3,FALSE)</f>
        <v>#N/A</v>
      </c>
    </row>
    <row r="178" spans="1:16" ht="14.45" customHeight="1" x14ac:dyDescent="0.25">
      <c r="A178" s="16">
        <v>274</v>
      </c>
      <c r="B178">
        <v>144349</v>
      </c>
      <c r="C178" t="s">
        <v>658</v>
      </c>
      <c r="D178" t="s">
        <v>32</v>
      </c>
      <c r="E178" s="2" t="str">
        <f>VLOOKUP(C178,[8]A!$E$2:$K$1451,7,FALSE)</f>
        <v>05999097890</v>
      </c>
      <c r="F178" s="8">
        <v>2</v>
      </c>
      <c r="G178" s="8" t="str">
        <f>VLOOKUP(C178,[8]A!$B$2:$I$1501,8,FALSE)</f>
        <v>Adulte Masculin 50/59 ans</v>
      </c>
      <c r="M178" s="50">
        <f>VLOOKUP(C178,'Ancien Bilan'!$B$4:$D$1093,3,FALSE)</f>
        <v>144349</v>
      </c>
      <c r="N178" s="2">
        <f t="shared" si="4"/>
        <v>144349</v>
      </c>
      <c r="O178" s="2">
        <f t="shared" si="5"/>
        <v>274</v>
      </c>
      <c r="P178" s="8" t="str">
        <f>VLOOKUP(C178,[8]A!$B$2:$D$1501,3,FALSE)</f>
        <v>2</v>
      </c>
    </row>
    <row r="179" spans="1:16" ht="14.45" customHeight="1" x14ac:dyDescent="0.25">
      <c r="A179" s="16">
        <v>275</v>
      </c>
      <c r="B179">
        <v>2927</v>
      </c>
      <c r="C179" t="s">
        <v>676</v>
      </c>
      <c r="D179" t="s">
        <v>243</v>
      </c>
      <c r="E179" s="2" t="str">
        <f>VLOOKUP(C179,[8]A!$E$2:$K$1451,7,FALSE)</f>
        <v>05996216387</v>
      </c>
      <c r="F179" s="8">
        <v>2</v>
      </c>
      <c r="G179" s="8" t="str">
        <f>VLOOKUP(C179,[8]A!$B$2:$I$1501,8,FALSE)</f>
        <v>Adulte Masculin 20/29 ans</v>
      </c>
      <c r="M179" s="50">
        <f>VLOOKUP(C179,'Ancien Bilan'!$B$4:$D$1093,3,FALSE)</f>
        <v>2927</v>
      </c>
      <c r="N179" s="2">
        <f t="shared" si="4"/>
        <v>2927</v>
      </c>
      <c r="O179" s="2">
        <f t="shared" si="5"/>
        <v>275</v>
      </c>
      <c r="P179" s="8" t="str">
        <f>VLOOKUP(C179,[8]A!$B$2:$D$1501,3,FALSE)</f>
        <v>2</v>
      </c>
    </row>
    <row r="180" spans="1:16" ht="14.45" customHeight="1" x14ac:dyDescent="0.25">
      <c r="A180" s="16">
        <v>276</v>
      </c>
      <c r="B180">
        <v>144354</v>
      </c>
      <c r="C180" t="s">
        <v>679</v>
      </c>
      <c r="D180" s="5" t="s">
        <v>141</v>
      </c>
      <c r="E180" s="2" t="str">
        <f>VLOOKUP(C180,[8]A!$E$2:$K$1451,7,FALSE)</f>
        <v>05999092707</v>
      </c>
      <c r="F180" s="8">
        <v>2</v>
      </c>
      <c r="G180" s="8" t="str">
        <f>VLOOKUP(C180,[8]A!$B$2:$I$1501,8,FALSE)</f>
        <v>Adulte Masculin 40/49 ans</v>
      </c>
      <c r="M180" s="50">
        <f>VLOOKUP(C180,'Ancien Bilan'!$B$4:$D$1093,3,FALSE)</f>
        <v>144354</v>
      </c>
      <c r="N180" s="2">
        <f t="shared" si="4"/>
        <v>144354</v>
      </c>
      <c r="O180" s="2">
        <f t="shared" si="5"/>
        <v>276</v>
      </c>
      <c r="P180" s="8" t="str">
        <f>VLOOKUP(C180,[8]A!$B$2:$D$1501,3,FALSE)</f>
        <v>2</v>
      </c>
    </row>
    <row r="181" spans="1:16" ht="14.45" customHeight="1" x14ac:dyDescent="0.25">
      <c r="A181" s="16">
        <v>277</v>
      </c>
      <c r="B181">
        <v>144579</v>
      </c>
      <c r="C181" t="s">
        <v>683</v>
      </c>
      <c r="D181" s="5" t="s">
        <v>141</v>
      </c>
      <c r="E181" s="2" t="str">
        <f>VLOOKUP(C181,[8]A!$E$2:$K$1451,7,FALSE)</f>
        <v>05999082335</v>
      </c>
      <c r="F181" s="8">
        <v>2</v>
      </c>
      <c r="G181" s="8" t="str">
        <f>VLOOKUP(C181,[8]A!$B$2:$I$1501,8,FALSE)</f>
        <v>Adulte Masculin 40/49 ans</v>
      </c>
      <c r="M181" s="50">
        <f>VLOOKUP(C181,'Ancien Bilan'!$B$4:$D$1093,3,FALSE)</f>
        <v>144579</v>
      </c>
      <c r="N181" s="2">
        <f t="shared" si="4"/>
        <v>144579</v>
      </c>
      <c r="O181" s="2">
        <f t="shared" si="5"/>
        <v>277</v>
      </c>
      <c r="P181" s="8" t="str">
        <f>VLOOKUP(C181,[8]A!$B$2:$D$1501,3,FALSE)</f>
        <v>2</v>
      </c>
    </row>
    <row r="182" spans="1:16" ht="14.45" customHeight="1" x14ac:dyDescent="0.25">
      <c r="A182" s="16">
        <v>278</v>
      </c>
      <c r="B182">
        <v>144405</v>
      </c>
      <c r="C182" t="s">
        <v>684</v>
      </c>
      <c r="D182" s="5" t="s">
        <v>141</v>
      </c>
      <c r="E182" s="2" t="str">
        <f>VLOOKUP(C182,[8]A!$E$2:$K$1451,7,FALSE)</f>
        <v>05999082333</v>
      </c>
      <c r="F182" s="8">
        <v>2</v>
      </c>
      <c r="G182" s="8" t="str">
        <f>VLOOKUP(C182,[8]A!$B$2:$I$1501,8,FALSE)</f>
        <v>Adulte Masculin 50/59 ans</v>
      </c>
      <c r="M182" s="50">
        <f>VLOOKUP(C182,'Ancien Bilan'!$B$4:$D$1093,3,FALSE)</f>
        <v>144405</v>
      </c>
      <c r="N182" s="2">
        <f t="shared" si="4"/>
        <v>144405</v>
      </c>
      <c r="O182" s="2">
        <f t="shared" si="5"/>
        <v>278</v>
      </c>
      <c r="P182" s="8" t="str">
        <f>VLOOKUP(C182,[8]A!$B$2:$D$1501,3,FALSE)</f>
        <v>2</v>
      </c>
    </row>
    <row r="183" spans="1:16" ht="14.45" customHeight="1" x14ac:dyDescent="0.25">
      <c r="A183" s="16">
        <v>279</v>
      </c>
      <c r="B183">
        <v>144486</v>
      </c>
      <c r="C183" t="s">
        <v>686</v>
      </c>
      <c r="D183" s="5" t="s">
        <v>141</v>
      </c>
      <c r="E183" s="2" t="str">
        <f>VLOOKUP(C183,[8]A!$E$2:$K$1451,7,FALSE)</f>
        <v>05999013637</v>
      </c>
      <c r="F183" s="8">
        <v>2</v>
      </c>
      <c r="G183" s="8" t="str">
        <f>VLOOKUP(C183,[8]A!$B$2:$I$1501,8,FALSE)</f>
        <v>Adulte Masculin 30/39 ans</v>
      </c>
      <c r="M183" s="50">
        <f>VLOOKUP(C183,'Ancien Bilan'!$B$4:$D$1093,3,FALSE)</f>
        <v>144486</v>
      </c>
      <c r="N183" s="2">
        <f t="shared" si="4"/>
        <v>144486</v>
      </c>
      <c r="O183" s="2">
        <f t="shared" si="5"/>
        <v>279</v>
      </c>
      <c r="P183" s="8" t="str">
        <f>VLOOKUP(C183,[8]A!$B$2:$D$1501,3,FALSE)</f>
        <v>2</v>
      </c>
    </row>
    <row r="184" spans="1:16" ht="14.45" customHeight="1" x14ac:dyDescent="0.25">
      <c r="A184" s="16">
        <v>280</v>
      </c>
      <c r="B184">
        <v>144497</v>
      </c>
      <c r="C184" t="s">
        <v>687</v>
      </c>
      <c r="D184" s="5" t="s">
        <v>141</v>
      </c>
      <c r="E184" s="2" t="str">
        <f>VLOOKUP(C184,[8]A!$E$2:$K$1451,7,FALSE)</f>
        <v>05994042334</v>
      </c>
      <c r="F184" s="8">
        <v>2</v>
      </c>
      <c r="G184" s="8" t="str">
        <f>VLOOKUP(C184,[8]A!$B$2:$I$1501,8,FALSE)</f>
        <v>Adulte Masculin 50/59 ans</v>
      </c>
      <c r="M184" s="50">
        <f>VLOOKUP(C184,'Ancien Bilan'!$B$4:$D$1093,3,FALSE)</f>
        <v>144497</v>
      </c>
      <c r="N184" s="2">
        <f t="shared" si="4"/>
        <v>144497</v>
      </c>
      <c r="O184" s="2">
        <f t="shared" si="5"/>
        <v>280</v>
      </c>
      <c r="P184" s="8" t="str">
        <f>VLOOKUP(C184,[8]A!$B$2:$D$1501,3,FALSE)</f>
        <v>2</v>
      </c>
    </row>
    <row r="185" spans="1:16" ht="14.45" customHeight="1" x14ac:dyDescent="0.25">
      <c r="A185" s="16">
        <v>281</v>
      </c>
      <c r="B185">
        <v>144307</v>
      </c>
      <c r="C185" t="s">
        <v>688</v>
      </c>
      <c r="D185" s="5" t="s">
        <v>141</v>
      </c>
      <c r="E185" s="2" t="str">
        <f>VLOOKUP(C185,[8]A!$E$2:$K$1451,7,FALSE)</f>
        <v>05999082334</v>
      </c>
      <c r="F185" s="8">
        <v>2</v>
      </c>
      <c r="G185" s="8" t="str">
        <f>VLOOKUP(C185,[8]A!$B$2:$I$1501,8,FALSE)</f>
        <v>Adulte Masculin 50/59 ans</v>
      </c>
      <c r="M185" s="50">
        <f>VLOOKUP(C185,'Ancien Bilan'!$B$4:$D$1093,3,FALSE)</f>
        <v>144307</v>
      </c>
      <c r="N185" s="2">
        <f t="shared" si="4"/>
        <v>144307</v>
      </c>
      <c r="O185" s="2">
        <f t="shared" si="5"/>
        <v>281</v>
      </c>
      <c r="P185" s="8" t="str">
        <f>VLOOKUP(C185,[8]A!$B$2:$D$1501,3,FALSE)</f>
        <v>2</v>
      </c>
    </row>
    <row r="186" spans="1:16" ht="14.45" customHeight="1" x14ac:dyDescent="0.25">
      <c r="A186" s="16">
        <v>282</v>
      </c>
      <c r="B186">
        <v>144586</v>
      </c>
      <c r="C186" t="s">
        <v>689</v>
      </c>
      <c r="D186" s="5" t="s">
        <v>141</v>
      </c>
      <c r="E186" s="2" t="str">
        <f>VLOOKUP(C186,[8]A!$E$2:$K$1451,7,FALSE)</f>
        <v>05999105852</v>
      </c>
      <c r="F186" s="8">
        <v>2</v>
      </c>
      <c r="G186" s="8" t="str">
        <f>VLOOKUP(C186,[8]A!$B$2:$I$1501,8,FALSE)</f>
        <v>Adulte Masculin 30/39 ans</v>
      </c>
      <c r="M186" s="50">
        <f>VLOOKUP(C186,'Ancien Bilan'!$B$4:$D$1093,3,FALSE)</f>
        <v>144586</v>
      </c>
      <c r="N186" s="2">
        <f t="shared" si="4"/>
        <v>144586</v>
      </c>
      <c r="O186" s="2">
        <f t="shared" si="5"/>
        <v>282</v>
      </c>
      <c r="P186" s="8" t="str">
        <f>VLOOKUP(C186,[8]A!$B$2:$D$1501,3,FALSE)</f>
        <v>2</v>
      </c>
    </row>
    <row r="187" spans="1:16" ht="14.45" customHeight="1" x14ac:dyDescent="0.25">
      <c r="A187" s="16">
        <v>283</v>
      </c>
      <c r="B187">
        <v>2289</v>
      </c>
      <c r="C187" s="5" t="s">
        <v>816</v>
      </c>
      <c r="D187" s="5" t="s">
        <v>328</v>
      </c>
      <c r="E187" s="2" t="str">
        <f>VLOOKUP(C187,[8]A!$E$2:$K$1451,7,FALSE)</f>
        <v>05999062323</v>
      </c>
      <c r="F187" s="8">
        <v>2</v>
      </c>
      <c r="G187" s="8" t="str">
        <f>VLOOKUP(C187,[8]A!$B$2:$I$1501,8,FALSE)</f>
        <v>Adulte Masculin 30/39 ans</v>
      </c>
      <c r="M187" s="50">
        <f>VLOOKUP(C187,'Ancien Bilan'!$B$4:$D$1093,3,FALSE)</f>
        <v>2289</v>
      </c>
      <c r="N187" s="2">
        <f t="shared" si="4"/>
        <v>2289</v>
      </c>
      <c r="O187" s="2">
        <f t="shared" si="5"/>
        <v>283</v>
      </c>
      <c r="P187" s="8" t="str">
        <f>VLOOKUP(C187,[8]A!$B$2:$D$1501,3,FALSE)</f>
        <v>2</v>
      </c>
    </row>
    <row r="188" spans="1:16" ht="14.45" customHeight="1" x14ac:dyDescent="0.25">
      <c r="A188" s="16">
        <v>284</v>
      </c>
      <c r="B188">
        <v>2876</v>
      </c>
      <c r="C188" s="5" t="s">
        <v>818</v>
      </c>
      <c r="D188" s="5" t="s">
        <v>328</v>
      </c>
      <c r="E188" s="2" t="str">
        <f>VLOOKUP(C188,[8]A!$E$2:$K$1451,7,FALSE)</f>
        <v>05999021141</v>
      </c>
      <c r="F188" s="8">
        <v>2</v>
      </c>
      <c r="G188" s="8" t="str">
        <f>VLOOKUP(C188,[8]A!$B$2:$I$1501,8,FALSE)</f>
        <v>Adulte Masculin 40/49 ans</v>
      </c>
      <c r="M188" s="50">
        <f>VLOOKUP(C188,'Ancien Bilan'!$B$4:$D$1093,3,FALSE)</f>
        <v>2876</v>
      </c>
      <c r="N188" s="2">
        <f t="shared" si="4"/>
        <v>2876</v>
      </c>
      <c r="O188" s="2">
        <f t="shared" si="5"/>
        <v>284</v>
      </c>
      <c r="P188" s="8" t="str">
        <f>VLOOKUP(C188,[8]A!$B$2:$D$1501,3,FALSE)</f>
        <v>2</v>
      </c>
    </row>
    <row r="189" spans="1:16" ht="14.45" customHeight="1" x14ac:dyDescent="0.25">
      <c r="A189" s="16">
        <v>285</v>
      </c>
      <c r="B189">
        <v>144336</v>
      </c>
      <c r="C189" t="s">
        <v>692</v>
      </c>
      <c r="D189" s="5" t="s">
        <v>62</v>
      </c>
      <c r="E189" s="2" t="str">
        <f>VLOOKUP(C189,[8]A!$E$2:$K$1451,7,FALSE)</f>
        <v>05999057206</v>
      </c>
      <c r="F189" s="8">
        <v>2</v>
      </c>
      <c r="G189" s="8" t="str">
        <f>VLOOKUP(C189,[8]A!$B$2:$I$1501,8,FALSE)</f>
        <v>Adulte Masculin 30/39 ans</v>
      </c>
      <c r="M189" s="50">
        <f>VLOOKUP(C189,'Ancien Bilan'!$B$4:$D$1093,3,FALSE)</f>
        <v>144336</v>
      </c>
      <c r="N189" s="2">
        <f t="shared" si="4"/>
        <v>144336</v>
      </c>
      <c r="O189" s="2">
        <f t="shared" si="5"/>
        <v>285</v>
      </c>
      <c r="P189" s="8" t="str">
        <f>VLOOKUP(C189,[8]A!$B$2:$D$1501,3,FALSE)</f>
        <v>2</v>
      </c>
    </row>
    <row r="190" spans="1:16" ht="14.45" customHeight="1" x14ac:dyDescent="0.25">
      <c r="A190" s="16">
        <v>286</v>
      </c>
      <c r="B190">
        <v>144483</v>
      </c>
      <c r="C190" t="s">
        <v>695</v>
      </c>
      <c r="D190" s="5" t="s">
        <v>62</v>
      </c>
      <c r="E190" s="2" t="str">
        <f>VLOOKUP(C190,[8]A!$E$2:$K$1451,7,FALSE)</f>
        <v>05965164040</v>
      </c>
      <c r="F190" s="8">
        <v>2</v>
      </c>
      <c r="G190" s="8" t="str">
        <f>VLOOKUP(C190,[8]A!$B$2:$I$1501,8,FALSE)</f>
        <v>Adulte Masculin 40/49 ans</v>
      </c>
      <c r="M190" s="50">
        <f>VLOOKUP(C190,'Ancien Bilan'!$B$4:$D$1093,3,FALSE)</f>
        <v>144483</v>
      </c>
      <c r="N190" s="2">
        <f t="shared" si="4"/>
        <v>144483</v>
      </c>
      <c r="O190" s="2">
        <f t="shared" si="5"/>
        <v>286</v>
      </c>
      <c r="P190" s="8" t="str">
        <f>VLOOKUP(C190,[8]A!$B$2:$D$1501,3,FALSE)</f>
        <v>2</v>
      </c>
    </row>
    <row r="191" spans="1:16" ht="14.45" customHeight="1" x14ac:dyDescent="0.25">
      <c r="A191" s="16">
        <v>287</v>
      </c>
      <c r="B191">
        <v>2304</v>
      </c>
      <c r="C191" t="s">
        <v>699</v>
      </c>
      <c r="D191" s="5" t="s">
        <v>865</v>
      </c>
      <c r="E191" s="2" t="str">
        <f>VLOOKUP(C191,[8]A!$E$2:$K$1451,7,FALSE)</f>
        <v>05996222832</v>
      </c>
      <c r="F191" s="8">
        <v>2</v>
      </c>
      <c r="G191" s="8" t="str">
        <f>VLOOKUP(C191,[8]A!$B$2:$I$1501,8,FALSE)</f>
        <v>Adulte Masculin 50/59 ans</v>
      </c>
      <c r="M191" s="50">
        <f>VLOOKUP(C191,'Ancien Bilan'!$B$4:$D$1093,3,FALSE)</f>
        <v>2304</v>
      </c>
      <c r="N191" s="2">
        <f t="shared" si="4"/>
        <v>2304</v>
      </c>
      <c r="O191" s="2">
        <f t="shared" si="5"/>
        <v>287</v>
      </c>
      <c r="P191" s="8" t="str">
        <f>VLOOKUP(C191,[8]A!$B$2:$D$1501,3,FALSE)</f>
        <v>2</v>
      </c>
    </row>
    <row r="192" spans="1:16" ht="14.45" customHeight="1" x14ac:dyDescent="0.25">
      <c r="A192" s="16">
        <v>288</v>
      </c>
      <c r="B192">
        <v>2917</v>
      </c>
      <c r="C192" t="s">
        <v>802</v>
      </c>
      <c r="D192" t="s">
        <v>14</v>
      </c>
      <c r="E192" s="2" t="str">
        <f>VLOOKUP(C192,[8]A!$E$2:$K$1451,7,FALSE)</f>
        <v>05999018288</v>
      </c>
      <c r="F192" s="8">
        <v>2</v>
      </c>
      <c r="G192" s="8" t="str">
        <f>VLOOKUP(C192,[8]A!$B$2:$I$1501,8,FALSE)</f>
        <v>Adulte Masculin 40/49 ans</v>
      </c>
      <c r="M192" s="50">
        <f>VLOOKUP(C192,'Ancien Bilan'!$B$4:$D$1093,3,FALSE)</f>
        <v>2917</v>
      </c>
      <c r="N192" s="2">
        <f t="shared" si="4"/>
        <v>2917</v>
      </c>
      <c r="O192" s="2">
        <f t="shared" si="5"/>
        <v>288</v>
      </c>
      <c r="P192" s="8" t="str">
        <f>VLOOKUP(C192,[8]A!$B$2:$D$1501,3,FALSE)</f>
        <v>2</v>
      </c>
    </row>
    <row r="193" spans="1:16" ht="14.45" customHeight="1" x14ac:dyDescent="0.25">
      <c r="A193" s="16">
        <v>289</v>
      </c>
      <c r="B193">
        <v>144489</v>
      </c>
      <c r="C193" s="5" t="s">
        <v>814</v>
      </c>
      <c r="D193" s="5" t="s">
        <v>141</v>
      </c>
      <c r="E193" s="2" t="str">
        <f>VLOOKUP(C193,[8]A!$E$2:$K$1451,7,FALSE)</f>
        <v>05999084973</v>
      </c>
      <c r="F193" s="8">
        <v>2</v>
      </c>
      <c r="G193" s="8" t="str">
        <f>VLOOKUP(C193,[8]A!$B$2:$I$1501,8,FALSE)</f>
        <v>Adulte Masculin 40/49 ans</v>
      </c>
      <c r="M193" s="50">
        <f>VLOOKUP(C193,'Ancien Bilan'!$B$4:$D$1093,3,FALSE)</f>
        <v>144489</v>
      </c>
      <c r="N193" s="2">
        <f t="shared" si="4"/>
        <v>144489</v>
      </c>
      <c r="O193" s="2">
        <f t="shared" si="5"/>
        <v>289</v>
      </c>
      <c r="P193" s="8" t="str">
        <f>VLOOKUP(C193,[8]A!$B$2:$D$1501,3,FALSE)</f>
        <v>2</v>
      </c>
    </row>
    <row r="194" spans="1:16" ht="14.45" customHeight="1" x14ac:dyDescent="0.25">
      <c r="A194" s="16">
        <v>290</v>
      </c>
      <c r="B194">
        <v>144324</v>
      </c>
      <c r="C194" t="s">
        <v>815</v>
      </c>
      <c r="D194" s="5" t="s">
        <v>358</v>
      </c>
      <c r="E194" s="2" t="str">
        <f>VLOOKUP(C194,[8]A!$E$2:$K$1451,7,FALSE)</f>
        <v>05999090519</v>
      </c>
      <c r="F194" s="8">
        <v>2</v>
      </c>
      <c r="G194" s="8" t="str">
        <f>VLOOKUP(C194,[8]A!$B$2:$I$1501,8,FALSE)</f>
        <v>Adulte Masculin 20/29 ans</v>
      </c>
      <c r="M194" s="50">
        <f>VLOOKUP(C194,'Ancien Bilan'!$B$4:$D$1093,3,FALSE)</f>
        <v>144324</v>
      </c>
      <c r="N194" s="2">
        <f t="shared" ref="N194:N257" si="6">B194</f>
        <v>144324</v>
      </c>
      <c r="O194" s="2">
        <f t="shared" ref="O194:O257" si="7">A194</f>
        <v>290</v>
      </c>
      <c r="P194" s="8" t="str">
        <f>VLOOKUP(C194,[8]A!$B$2:$D$1501,3,FALSE)</f>
        <v>2</v>
      </c>
    </row>
    <row r="195" spans="1:16" ht="14.45" customHeight="1" x14ac:dyDescent="0.25">
      <c r="A195" s="16">
        <v>291</v>
      </c>
      <c r="B195"/>
      <c r="C195" s="49" t="s">
        <v>3351</v>
      </c>
      <c r="D195" s="51" t="s">
        <v>494</v>
      </c>
      <c r="E195" s="2" t="e">
        <f>VLOOKUP(C195,[8]A!$E$2:$K$1451,7,FALSE)</f>
        <v>#N/A</v>
      </c>
      <c r="F195" s="8">
        <v>2</v>
      </c>
      <c r="G195" s="8" t="e">
        <f>VLOOKUP(C195,[8]A!$B$2:$I$1501,8,FALSE)</f>
        <v>#N/A</v>
      </c>
      <c r="M195" s="50" t="e">
        <f>VLOOKUP(C195,'Ancien Bilan'!$B$4:$D$1093,3,FALSE)</f>
        <v>#N/A</v>
      </c>
      <c r="N195" s="2">
        <f t="shared" si="6"/>
        <v>0</v>
      </c>
      <c r="O195" s="2">
        <f t="shared" si="7"/>
        <v>291</v>
      </c>
      <c r="P195" s="8" t="e">
        <f>VLOOKUP(C195,[8]A!$B$2:$D$1501,3,FALSE)</f>
        <v>#N/A</v>
      </c>
    </row>
    <row r="196" spans="1:16" ht="14.45" customHeight="1" x14ac:dyDescent="0.25">
      <c r="A196" s="16">
        <v>292</v>
      </c>
      <c r="B196">
        <v>2290</v>
      </c>
      <c r="C196" s="5" t="s">
        <v>820</v>
      </c>
      <c r="D196" s="5" t="s">
        <v>328</v>
      </c>
      <c r="E196" s="2" t="str">
        <f>VLOOKUP(C196,[8]A!$E$2:$K$1451,7,FALSE)</f>
        <v>05999029643</v>
      </c>
      <c r="F196" s="8">
        <v>2</v>
      </c>
      <c r="G196" s="8" t="str">
        <f>VLOOKUP(C196,[8]A!$B$2:$I$1501,8,FALSE)</f>
        <v>Adulte Masculin 40/49 ans</v>
      </c>
      <c r="M196" s="50">
        <f>VLOOKUP(C196,'Ancien Bilan'!$B$4:$D$1093,3,FALSE)</f>
        <v>2290</v>
      </c>
      <c r="N196" s="2">
        <f t="shared" si="6"/>
        <v>2290</v>
      </c>
      <c r="O196" s="2">
        <f t="shared" si="7"/>
        <v>292</v>
      </c>
      <c r="P196" s="8" t="str">
        <f>VLOOKUP(C196,[8]A!$B$2:$D$1501,3,FALSE)</f>
        <v>2</v>
      </c>
    </row>
    <row r="197" spans="1:16" ht="14.45" customHeight="1" x14ac:dyDescent="0.25">
      <c r="A197" s="16">
        <v>293</v>
      </c>
      <c r="B197">
        <v>144382</v>
      </c>
      <c r="C197" t="s">
        <v>701</v>
      </c>
      <c r="D197" s="5" t="s">
        <v>62</v>
      </c>
      <c r="E197" s="2" t="str">
        <f>VLOOKUP(C197,[8]A!$E$2:$K$1451,7,FALSE)</f>
        <v>05999028716</v>
      </c>
      <c r="F197" s="8">
        <v>2</v>
      </c>
      <c r="G197" s="8" t="str">
        <f>VLOOKUP(C197,[8]A!$B$2:$I$1501,8,FALSE)</f>
        <v>Adulte Masculin 40/49 ans</v>
      </c>
      <c r="M197" s="50">
        <f>VLOOKUP(C197,'Ancien Bilan'!$B$4:$D$1093,3,FALSE)</f>
        <v>144382</v>
      </c>
      <c r="N197" s="2">
        <f t="shared" si="6"/>
        <v>144382</v>
      </c>
      <c r="O197" s="2">
        <f t="shared" si="7"/>
        <v>293</v>
      </c>
      <c r="P197" s="8" t="str">
        <f>VLOOKUP(C197,[8]A!$B$2:$D$1501,3,FALSE)</f>
        <v>2</v>
      </c>
    </row>
    <row r="198" spans="1:16" ht="14.45" customHeight="1" x14ac:dyDescent="0.25">
      <c r="A198" s="16">
        <v>294</v>
      </c>
      <c r="B198">
        <v>2302</v>
      </c>
      <c r="C198" t="s">
        <v>715</v>
      </c>
      <c r="D198" s="5" t="s">
        <v>183</v>
      </c>
      <c r="E198" s="2" t="str">
        <f>VLOOKUP(C198,[8]A!$E$2:$K$1451,7,FALSE)</f>
        <v>05996215346</v>
      </c>
      <c r="F198" s="8">
        <v>2</v>
      </c>
      <c r="G198" s="8" t="str">
        <f>VLOOKUP(C198,[8]A!$B$2:$I$1501,8,FALSE)</f>
        <v>Adulte Masculin 20/29 ans</v>
      </c>
      <c r="M198" s="50">
        <f>VLOOKUP(C198,'Ancien Bilan'!$B$4:$D$1093,3,FALSE)</f>
        <v>2302</v>
      </c>
      <c r="N198" s="2">
        <f t="shared" si="6"/>
        <v>2302</v>
      </c>
      <c r="O198" s="2">
        <f t="shared" si="7"/>
        <v>294</v>
      </c>
      <c r="P198" s="8" t="str">
        <f>VLOOKUP(C198,[8]A!$B$2:$D$1501,3,FALSE)</f>
        <v>2</v>
      </c>
    </row>
    <row r="199" spans="1:16" ht="14.45" customHeight="1" x14ac:dyDescent="0.25">
      <c r="A199" s="16">
        <v>295</v>
      </c>
      <c r="B199">
        <v>144500</v>
      </c>
      <c r="C199" t="s">
        <v>716</v>
      </c>
      <c r="D199" t="s">
        <v>109</v>
      </c>
      <c r="E199" s="2" t="str">
        <f>VLOOKUP(C199,[8]A!$E$2:$K$1451,7,FALSE)</f>
        <v>05996215348</v>
      </c>
      <c r="F199" s="8">
        <v>2</v>
      </c>
      <c r="G199" s="8" t="str">
        <f>VLOOKUP(C199,[8]A!$B$2:$I$1501,8,FALSE)</f>
        <v>Adulte Masculin 30/39 ans</v>
      </c>
      <c r="M199" s="50">
        <f>VLOOKUP(C199,'Ancien Bilan'!$B$4:$D$1093,3,FALSE)</f>
        <v>144500</v>
      </c>
      <c r="N199" s="2">
        <f t="shared" si="6"/>
        <v>144500</v>
      </c>
      <c r="O199" s="2">
        <f t="shared" si="7"/>
        <v>295</v>
      </c>
      <c r="P199" s="8" t="str">
        <f>VLOOKUP(C199,[8]A!$B$2:$D$1501,3,FALSE)</f>
        <v>2</v>
      </c>
    </row>
    <row r="200" spans="1:16" ht="14.45" customHeight="1" x14ac:dyDescent="0.25">
      <c r="A200" s="16">
        <v>296</v>
      </c>
      <c r="B200">
        <v>2299</v>
      </c>
      <c r="C200" s="5" t="s">
        <v>779</v>
      </c>
      <c r="D200" s="49" t="s">
        <v>115</v>
      </c>
      <c r="E200" s="2" t="str">
        <f>VLOOKUP(C200,[8]A!$E$2:$K$1451,7,FALSE)</f>
        <v>05960091549</v>
      </c>
      <c r="F200" s="8">
        <v>2</v>
      </c>
      <c r="G200" s="8" t="str">
        <f>VLOOKUP(C200,[8]A!$B$2:$I$1501,8,FALSE)</f>
        <v>Adulte Masculin 40/49 ans</v>
      </c>
      <c r="M200" s="50">
        <f>VLOOKUP(C200,'Ancien Bilan'!$B$4:$D$1093,3,FALSE)</f>
        <v>2299</v>
      </c>
      <c r="N200" s="2">
        <f t="shared" si="6"/>
        <v>2299</v>
      </c>
      <c r="O200" s="2">
        <f t="shared" si="7"/>
        <v>296</v>
      </c>
      <c r="P200" s="8" t="str">
        <f>VLOOKUP(C200,[8]A!$B$2:$D$1501,3,FALSE)</f>
        <v>2</v>
      </c>
    </row>
    <row r="201" spans="1:16" ht="14.45" customHeight="1" x14ac:dyDescent="0.25">
      <c r="A201" s="16">
        <v>297</v>
      </c>
      <c r="B201">
        <v>144407</v>
      </c>
      <c r="C201" t="s">
        <v>723</v>
      </c>
      <c r="D201" t="s">
        <v>327</v>
      </c>
      <c r="E201" s="2" t="str">
        <f>VLOOKUP(C201,[8]A!$E$2:$K$1451,7,FALSE)</f>
        <v>05999029985</v>
      </c>
      <c r="F201" s="8">
        <v>2</v>
      </c>
      <c r="G201" s="8" t="str">
        <f>VLOOKUP(C201,[8]A!$B$2:$I$1501,8,FALSE)</f>
        <v>Adulte Masculin 40/49 ans</v>
      </c>
      <c r="M201" s="50">
        <f>VLOOKUP(C201,'Ancien Bilan'!$B$4:$D$1093,3,FALSE)</f>
        <v>144407</v>
      </c>
      <c r="N201" s="2">
        <f t="shared" si="6"/>
        <v>144407</v>
      </c>
      <c r="O201" s="2">
        <f t="shared" si="7"/>
        <v>297</v>
      </c>
      <c r="P201" s="8" t="str">
        <f>VLOOKUP(C201,[8]A!$B$2:$D$1501,3,FALSE)</f>
        <v>2</v>
      </c>
    </row>
    <row r="202" spans="1:16" ht="14.45" customHeight="1" x14ac:dyDescent="0.25">
      <c r="A202" s="16">
        <v>298</v>
      </c>
      <c r="B202">
        <v>144335</v>
      </c>
      <c r="C202" t="s">
        <v>724</v>
      </c>
      <c r="D202" t="s">
        <v>327</v>
      </c>
      <c r="E202" s="2" t="str">
        <f>VLOOKUP(C202,[8]A!$E$2:$K$1451,7,FALSE)</f>
        <v>05999029988</v>
      </c>
      <c r="F202" s="8">
        <v>2</v>
      </c>
      <c r="G202" s="8" t="str">
        <f>VLOOKUP(C202,[8]A!$B$2:$I$1501,8,FALSE)</f>
        <v>Adulte Masculin 40/49 ans</v>
      </c>
      <c r="M202" s="50">
        <f>VLOOKUP(C202,'Ancien Bilan'!$B$4:$D$1093,3,FALSE)</f>
        <v>144335</v>
      </c>
      <c r="N202" s="2">
        <f t="shared" si="6"/>
        <v>144335</v>
      </c>
      <c r="O202" s="2">
        <f t="shared" si="7"/>
        <v>298</v>
      </c>
      <c r="P202" s="8" t="str">
        <f>VLOOKUP(C202,[8]A!$B$2:$D$1501,3,FALSE)</f>
        <v>2</v>
      </c>
    </row>
    <row r="203" spans="1:16" ht="14.45" customHeight="1" x14ac:dyDescent="0.25">
      <c r="A203" s="16">
        <v>299</v>
      </c>
      <c r="B203">
        <v>144563</v>
      </c>
      <c r="C203" t="s">
        <v>727</v>
      </c>
      <c r="D203" t="s">
        <v>327</v>
      </c>
      <c r="E203" s="2" t="str">
        <f>VLOOKUP(C203,[8]A!$E$2:$K$1451,7,FALSE)</f>
        <v>05999029990</v>
      </c>
      <c r="F203" s="8">
        <v>2</v>
      </c>
      <c r="G203" s="8" t="str">
        <f>VLOOKUP(C203,[8]A!$B$2:$I$1501,8,FALSE)</f>
        <v>Adulte Masculin 50/59 ans</v>
      </c>
      <c r="M203" s="50">
        <f>VLOOKUP(C203,'Ancien Bilan'!$B$4:$D$1093,3,FALSE)</f>
        <v>144563</v>
      </c>
      <c r="N203" s="2">
        <f t="shared" si="6"/>
        <v>144563</v>
      </c>
      <c r="O203" s="2">
        <f t="shared" si="7"/>
        <v>299</v>
      </c>
      <c r="P203" s="8" t="str">
        <f>VLOOKUP(C203,[8]A!$B$2:$D$1501,3,FALSE)</f>
        <v>2</v>
      </c>
    </row>
    <row r="204" spans="1:16" ht="14.45" customHeight="1" x14ac:dyDescent="0.25">
      <c r="A204" s="16">
        <v>300</v>
      </c>
      <c r="B204">
        <v>144272</v>
      </c>
      <c r="C204" t="s">
        <v>728</v>
      </c>
      <c r="D204" t="s">
        <v>327</v>
      </c>
      <c r="E204" s="2" t="str">
        <f>VLOOKUP(C204,[8]A!$E$2:$K$1451,7,FALSE)</f>
        <v>05996225894</v>
      </c>
      <c r="F204" s="8">
        <v>2</v>
      </c>
      <c r="G204" s="8" t="str">
        <f>VLOOKUP(C204,[8]A!$B$2:$I$1501,8,FALSE)</f>
        <v>Adulte Masculin 20/29 ans</v>
      </c>
      <c r="M204" s="50">
        <f>VLOOKUP(C204,'Ancien Bilan'!$B$4:$D$1093,3,FALSE)</f>
        <v>144272</v>
      </c>
      <c r="N204" s="2">
        <f t="shared" si="6"/>
        <v>144272</v>
      </c>
      <c r="O204" s="2">
        <f t="shared" si="7"/>
        <v>300</v>
      </c>
      <c r="P204" s="8" t="str">
        <f>VLOOKUP(C204,[8]A!$B$2:$D$1501,3,FALSE)</f>
        <v>2</v>
      </c>
    </row>
    <row r="205" spans="1:16" ht="14.45" customHeight="1" x14ac:dyDescent="0.25">
      <c r="A205" s="16">
        <v>301</v>
      </c>
      <c r="B205">
        <v>144457</v>
      </c>
      <c r="C205" t="s">
        <v>738</v>
      </c>
      <c r="D205" t="s">
        <v>327</v>
      </c>
      <c r="E205" s="2" t="str">
        <f>VLOOKUP(C205,[8]A!$E$2:$K$1451,7,FALSE)</f>
        <v>05999111194</v>
      </c>
      <c r="F205" s="8">
        <v>2</v>
      </c>
      <c r="G205" s="8" t="str">
        <f>VLOOKUP(C205,[8]A!$B$2:$I$1501,8,FALSE)</f>
        <v>Adulte Masculin 40/49 ans</v>
      </c>
      <c r="M205" s="50">
        <f>VLOOKUP(C205,'Ancien Bilan'!$B$4:$D$1093,3,FALSE)</f>
        <v>144457</v>
      </c>
      <c r="N205" s="2">
        <f t="shared" si="6"/>
        <v>144457</v>
      </c>
      <c r="O205" s="2">
        <f t="shared" si="7"/>
        <v>301</v>
      </c>
      <c r="P205" s="8" t="str">
        <f>VLOOKUP(C205,[8]A!$B$2:$D$1501,3,FALSE)</f>
        <v>2</v>
      </c>
    </row>
    <row r="206" spans="1:16" ht="14.45" customHeight="1" x14ac:dyDescent="0.25">
      <c r="A206" s="16">
        <v>302</v>
      </c>
      <c r="B206">
        <v>144429</v>
      </c>
      <c r="C206" t="s">
        <v>840</v>
      </c>
      <c r="D206" s="5" t="s">
        <v>213</v>
      </c>
      <c r="E206" s="2" t="str">
        <f>VLOOKUP(C206,[8]A!$E$2:$K$1451,7,FALSE)</f>
        <v>06297037065</v>
      </c>
      <c r="F206" s="8">
        <v>2</v>
      </c>
      <c r="G206" s="8" t="str">
        <f>VLOOKUP(C206,[8]A!$B$2:$I$1501,8,FALSE)</f>
        <v>Adulte Masculin 30/39 ans</v>
      </c>
      <c r="M206" s="50">
        <f>VLOOKUP(C206,'Ancien Bilan'!$B$4:$D$1093,3,FALSE)</f>
        <v>144429</v>
      </c>
      <c r="N206" s="2">
        <f t="shared" si="6"/>
        <v>144429</v>
      </c>
      <c r="O206" s="2">
        <f t="shared" si="7"/>
        <v>302</v>
      </c>
      <c r="P206" s="8" t="str">
        <f>VLOOKUP(C206,[8]A!$B$2:$D$1501,3,FALSE)</f>
        <v>2</v>
      </c>
    </row>
    <row r="207" spans="1:16" ht="14.45" customHeight="1" x14ac:dyDescent="0.25">
      <c r="A207" s="16">
        <v>303</v>
      </c>
      <c r="B207">
        <v>2272</v>
      </c>
      <c r="C207" t="s">
        <v>750</v>
      </c>
      <c r="D207" s="49" t="s">
        <v>107</v>
      </c>
      <c r="E207" s="2" t="str">
        <f>VLOOKUP(C207,[8]A!$E$2:$K$1451,7,FALSE)</f>
        <v>05999085850</v>
      </c>
      <c r="F207" s="8">
        <v>2</v>
      </c>
      <c r="G207" s="8" t="str">
        <f>VLOOKUP(C207,[8]A!$B$2:$I$1501,8,FALSE)</f>
        <v>Adulte Masculin 20/29 ans</v>
      </c>
      <c r="M207" s="50">
        <f>VLOOKUP(C207,'Ancien Bilan'!$B$4:$D$1093,3,FALSE)</f>
        <v>2272</v>
      </c>
      <c r="N207" s="2">
        <f t="shared" si="6"/>
        <v>2272</v>
      </c>
      <c r="O207" s="2">
        <f t="shared" si="7"/>
        <v>303</v>
      </c>
      <c r="P207" s="8" t="str">
        <f>VLOOKUP(C207,[8]A!$B$2:$D$1501,3,FALSE)</f>
        <v>2</v>
      </c>
    </row>
    <row r="208" spans="1:16" ht="14.45" customHeight="1" x14ac:dyDescent="0.25">
      <c r="A208" s="16">
        <v>304</v>
      </c>
      <c r="B208">
        <v>2273</v>
      </c>
      <c r="C208" t="s">
        <v>754</v>
      </c>
      <c r="D208" s="49" t="s">
        <v>107</v>
      </c>
      <c r="E208" s="2" t="str">
        <f>VLOOKUP(C208,[8]A!$E$2:$K$1451,7,FALSE)</f>
        <v>05999099577</v>
      </c>
      <c r="F208" s="8">
        <v>2</v>
      </c>
      <c r="G208" s="8" t="str">
        <f>VLOOKUP(C208,[8]A!$B$2:$I$1501,8,FALSE)</f>
        <v>Adulte Masculin 60 ans et plus</v>
      </c>
      <c r="M208" s="50">
        <f>VLOOKUP(C208,'Ancien Bilan'!$B$4:$D$1093,3,FALSE)</f>
        <v>2273</v>
      </c>
      <c r="N208" s="2">
        <f t="shared" si="6"/>
        <v>2273</v>
      </c>
      <c r="O208" s="2">
        <f t="shared" si="7"/>
        <v>304</v>
      </c>
      <c r="P208" s="8" t="str">
        <f>VLOOKUP(C208,[8]A!$B$2:$D$1501,3,FALSE)</f>
        <v>2</v>
      </c>
    </row>
    <row r="209" spans="1:16" ht="14.45" customHeight="1" x14ac:dyDescent="0.25">
      <c r="A209" s="16">
        <v>305</v>
      </c>
      <c r="B209">
        <v>2286</v>
      </c>
      <c r="C209" t="s">
        <v>756</v>
      </c>
      <c r="D209" s="49" t="s">
        <v>107</v>
      </c>
      <c r="E209" s="2" t="str">
        <f>VLOOKUP(C209,[8]A!$E$2:$K$1451,7,FALSE)</f>
        <v>05999111440</v>
      </c>
      <c r="F209" s="8">
        <v>2</v>
      </c>
      <c r="G209" s="8" t="str">
        <f>VLOOKUP(C209,[8]A!$B$2:$I$1501,8,FALSE)</f>
        <v>Adulte Masculin 20/29 ans</v>
      </c>
      <c r="M209" s="50">
        <f>VLOOKUP(C209,'Ancien Bilan'!$B$4:$D$1093,3,FALSE)</f>
        <v>2286</v>
      </c>
      <c r="N209" s="2">
        <f t="shared" si="6"/>
        <v>2286</v>
      </c>
      <c r="O209" s="2">
        <f t="shared" si="7"/>
        <v>305</v>
      </c>
      <c r="P209" s="8" t="str">
        <f>VLOOKUP(C209,[8]A!$B$2:$D$1501,3,FALSE)</f>
        <v>2</v>
      </c>
    </row>
    <row r="210" spans="1:16" ht="14.45" customHeight="1" x14ac:dyDescent="0.25">
      <c r="A210" s="16">
        <v>306</v>
      </c>
      <c r="B210">
        <v>2264</v>
      </c>
      <c r="C210" t="s">
        <v>748</v>
      </c>
      <c r="D210" s="49" t="s">
        <v>107</v>
      </c>
      <c r="E210" s="2" t="str">
        <f>VLOOKUP(C210,[8]A!$E$2:$K$1451,7,FALSE)</f>
        <v>05999016510</v>
      </c>
      <c r="F210" s="8">
        <v>2</v>
      </c>
      <c r="G210" s="8" t="str">
        <f>VLOOKUP(C210,[8]A!$B$2:$I$1501,8,FALSE)</f>
        <v>Adulte Masculin 20/29 ans</v>
      </c>
      <c r="M210" s="50">
        <f>VLOOKUP(C210,'Ancien Bilan'!$B$4:$D$1093,3,FALSE)</f>
        <v>2264</v>
      </c>
      <c r="N210" s="2">
        <f t="shared" si="6"/>
        <v>2264</v>
      </c>
      <c r="O210" s="2">
        <f t="shared" si="7"/>
        <v>306</v>
      </c>
      <c r="P210" s="8" t="str">
        <f>VLOOKUP(C210,[8]A!$B$2:$D$1501,3,FALSE)</f>
        <v>2</v>
      </c>
    </row>
    <row r="211" spans="1:16" ht="14.45" customHeight="1" x14ac:dyDescent="0.25">
      <c r="A211" s="16">
        <v>307</v>
      </c>
      <c r="B211">
        <v>144628</v>
      </c>
      <c r="C211" t="s">
        <v>772</v>
      </c>
      <c r="D211" t="s">
        <v>704</v>
      </c>
      <c r="E211" s="2" t="str">
        <f>VLOOKUP(C211,[8]A!$E$2:$K$1451,7,FALSE)</f>
        <v>05994029057</v>
      </c>
      <c r="F211" s="8">
        <v>2</v>
      </c>
      <c r="G211" s="8" t="str">
        <f>VLOOKUP(C211,[8]A!$B$2:$I$1501,8,FALSE)</f>
        <v>Adulte Masculin 40/49 ans</v>
      </c>
      <c r="M211" s="50">
        <f>VLOOKUP(C211,'Ancien Bilan'!$B$4:$D$1093,3,FALSE)</f>
        <v>144628</v>
      </c>
      <c r="N211" s="2">
        <f t="shared" si="6"/>
        <v>144628</v>
      </c>
      <c r="O211" s="2">
        <f t="shared" si="7"/>
        <v>307</v>
      </c>
      <c r="P211" s="8" t="str">
        <f>VLOOKUP(C211,[8]A!$B$2:$D$1501,3,FALSE)</f>
        <v>2</v>
      </c>
    </row>
    <row r="212" spans="1:16" ht="14.45" customHeight="1" x14ac:dyDescent="0.25">
      <c r="A212" s="16">
        <v>308</v>
      </c>
      <c r="B212">
        <v>144346</v>
      </c>
      <c r="C212" s="5" t="s">
        <v>343</v>
      </c>
      <c r="D212" t="s">
        <v>32</v>
      </c>
      <c r="E212" s="2" t="str">
        <f>VLOOKUP(C212,[8]A!$E$2:$K$1451,7,FALSE)</f>
        <v>05999111773</v>
      </c>
      <c r="F212" s="8">
        <v>2</v>
      </c>
      <c r="G212" s="8" t="str">
        <f>VLOOKUP(C212,[8]A!$B$2:$I$1501,8,FALSE)</f>
        <v>Adulte Masculin 50/59 ans</v>
      </c>
      <c r="M212" s="50">
        <f>VLOOKUP(C212,'Ancien Bilan'!$B$4:$D$1093,3,FALSE)</f>
        <v>144346</v>
      </c>
      <c r="N212" s="2">
        <f t="shared" si="6"/>
        <v>144346</v>
      </c>
      <c r="O212" s="2">
        <f t="shared" si="7"/>
        <v>308</v>
      </c>
      <c r="P212" s="8" t="str">
        <f>VLOOKUP(C212,[8]A!$B$2:$D$1501,3,FALSE)</f>
        <v>2</v>
      </c>
    </row>
    <row r="213" spans="1:16" ht="14.45" customHeight="1" x14ac:dyDescent="0.25">
      <c r="A213" s="16">
        <v>309</v>
      </c>
      <c r="B213">
        <v>144609</v>
      </c>
      <c r="C213" s="5" t="s">
        <v>532</v>
      </c>
      <c r="D213" s="51" t="str">
        <f>VLOOKUP(C213,[8]A!$B$2:$H$1501,6,FALSE)</f>
        <v>ETOILE CYCLISTE FEIGNIES</v>
      </c>
      <c r="E213" s="2" t="str">
        <f>VLOOKUP(C213,[8]A!$E$2:$K$1451,7,FALSE)</f>
        <v>05996226944</v>
      </c>
      <c r="F213" s="8">
        <v>2</v>
      </c>
      <c r="G213" s="8" t="str">
        <f>VLOOKUP(C213,[8]A!$B$2:$I$1501,8,FALSE)</f>
        <v>Adulte Masculin 40/49 ans</v>
      </c>
      <c r="M213" s="50">
        <f>VLOOKUP(C213,'Ancien Bilan'!$B$4:$D$1093,3,FALSE)</f>
        <v>144609</v>
      </c>
      <c r="N213" s="2">
        <f t="shared" si="6"/>
        <v>144609</v>
      </c>
      <c r="O213" s="2">
        <f t="shared" si="7"/>
        <v>309</v>
      </c>
      <c r="P213" s="8">
        <v>2</v>
      </c>
    </row>
    <row r="214" spans="1:16" ht="14.45" customHeight="1" x14ac:dyDescent="0.25">
      <c r="A214" s="16">
        <v>310</v>
      </c>
      <c r="B214">
        <v>144353</v>
      </c>
      <c r="C214" s="5" t="s">
        <v>810</v>
      </c>
      <c r="D214" t="s">
        <v>32</v>
      </c>
      <c r="E214" s="2" t="str">
        <f>VLOOKUP(C214,[8]A!$E$2:$K$1451,7,FALSE)</f>
        <v>05999097889</v>
      </c>
      <c r="F214" s="8">
        <v>2</v>
      </c>
      <c r="G214" s="8" t="str">
        <f>VLOOKUP(C214,[8]A!$B$2:$I$1501,8,FALSE)</f>
        <v>Adulte Masculin 40/49 ans</v>
      </c>
      <c r="M214" s="50">
        <f>VLOOKUP(C214,'Ancien Bilan'!$B$4:$D$1093,3,FALSE)</f>
        <v>144353</v>
      </c>
      <c r="N214" s="2">
        <f t="shared" si="6"/>
        <v>144353</v>
      </c>
      <c r="O214" s="2">
        <f t="shared" si="7"/>
        <v>310</v>
      </c>
      <c r="P214" s="8" t="str">
        <f>VLOOKUP(C214,[8]A!$B$2:$D$1501,3,FALSE)</f>
        <v>2</v>
      </c>
    </row>
    <row r="215" spans="1:16" ht="14.45" customHeight="1" x14ac:dyDescent="0.25">
      <c r="A215" s="16">
        <v>311</v>
      </c>
      <c r="B215">
        <v>144393</v>
      </c>
      <c r="C215" s="5" t="s">
        <v>811</v>
      </c>
      <c r="D215" t="s">
        <v>32</v>
      </c>
      <c r="E215" s="2" t="str">
        <f>VLOOKUP(C215,[8]A!$E$2:$K$1451,7,FALSE)</f>
        <v>05999075704</v>
      </c>
      <c r="F215" s="8">
        <v>2</v>
      </c>
      <c r="G215" s="8" t="str">
        <f>VLOOKUP(C215,[8]A!$B$2:$I$1501,8,FALSE)</f>
        <v>Adulte Masculin 40/49 ans</v>
      </c>
      <c r="M215" s="50">
        <f>VLOOKUP(C215,'Ancien Bilan'!$B$4:$D$1093,3,FALSE)</f>
        <v>144393</v>
      </c>
      <c r="N215" s="2">
        <f t="shared" si="6"/>
        <v>144393</v>
      </c>
      <c r="O215" s="2">
        <f t="shared" si="7"/>
        <v>311</v>
      </c>
      <c r="P215" s="8" t="str">
        <f>VLOOKUP(C215,[8]A!$B$2:$D$1501,3,FALSE)</f>
        <v>2</v>
      </c>
    </row>
    <row r="216" spans="1:16" ht="14.45" customHeight="1" x14ac:dyDescent="0.25">
      <c r="A216" s="16">
        <v>312</v>
      </c>
      <c r="B216" s="49">
        <v>144376</v>
      </c>
      <c r="C216" s="49" t="s">
        <v>847</v>
      </c>
      <c r="D216" s="5" t="s">
        <v>153</v>
      </c>
      <c r="E216" s="2" t="str">
        <f>VLOOKUP(C216,[8]A!$E$2:$K$1451,7,FALSE)</f>
        <v>05999017141</v>
      </c>
      <c r="F216" s="8">
        <v>2</v>
      </c>
      <c r="G216" s="8" t="str">
        <f>VLOOKUP(C216,[8]A!$B$2:$I$1501,8,FALSE)</f>
        <v>Adulte Masculin 40/49 ans</v>
      </c>
      <c r="M216" s="50">
        <f>VLOOKUP(C216,'Ancien Bilan'!$B$4:$D$1093,3,FALSE)</f>
        <v>144376</v>
      </c>
      <c r="N216" s="2">
        <f t="shared" si="6"/>
        <v>144376</v>
      </c>
      <c r="O216" s="2">
        <f t="shared" si="7"/>
        <v>312</v>
      </c>
      <c r="P216" s="8" t="str">
        <f>VLOOKUP(C216,[8]A!$B$2:$D$1501,3,FALSE)</f>
        <v>2</v>
      </c>
    </row>
    <row r="217" spans="1:16" ht="14.45" customHeight="1" x14ac:dyDescent="0.25">
      <c r="A217" s="16">
        <v>313</v>
      </c>
      <c r="B217">
        <v>144506</v>
      </c>
      <c r="C217" s="5" t="s">
        <v>864</v>
      </c>
      <c r="D217" s="5" t="s">
        <v>153</v>
      </c>
      <c r="E217" s="2" t="str">
        <f>VLOOKUP(C217,[8]A!$E$2:$K$1451,7,FALSE)</f>
        <v>05999105635</v>
      </c>
      <c r="F217" s="8">
        <v>2</v>
      </c>
      <c r="G217" s="8" t="str">
        <f>VLOOKUP(C217,[8]A!$B$2:$I$1501,8,FALSE)</f>
        <v>Adulte Masculin 17/19 ans</v>
      </c>
      <c r="M217" s="50">
        <f>VLOOKUP(C217,'Ancien Bilan'!$B$4:$D$1093,3,FALSE)</f>
        <v>144506</v>
      </c>
      <c r="N217" s="2">
        <f t="shared" si="6"/>
        <v>144506</v>
      </c>
      <c r="O217" s="2">
        <f t="shared" si="7"/>
        <v>313</v>
      </c>
      <c r="P217" s="8" t="str">
        <f>VLOOKUP(C217,[8]A!$B$2:$D$1501,3,FALSE)</f>
        <v>2</v>
      </c>
    </row>
    <row r="218" spans="1:16" ht="14.45" customHeight="1" x14ac:dyDescent="0.25">
      <c r="A218" s="16">
        <v>314</v>
      </c>
      <c r="B218">
        <v>2954</v>
      </c>
      <c r="C218" s="5" t="s">
        <v>617</v>
      </c>
      <c r="D218" t="s">
        <v>204</v>
      </c>
      <c r="E218" s="2" t="str">
        <f>VLOOKUP(C218,[8]A!$E$2:$K$1451,7,FALSE)</f>
        <v>05999028465</v>
      </c>
      <c r="F218" s="8">
        <v>2</v>
      </c>
      <c r="G218" s="8" t="str">
        <f>VLOOKUP(C218,[8]A!$B$2:$I$1501,8,FALSE)</f>
        <v>Adulte Masculin 40/49 ans</v>
      </c>
      <c r="M218" s="50">
        <f>VLOOKUP(C218,'Ancien Bilan'!$B$4:$D$1093,3,FALSE)</f>
        <v>2954</v>
      </c>
      <c r="N218" s="2">
        <f t="shared" si="6"/>
        <v>2954</v>
      </c>
      <c r="O218" s="2">
        <f t="shared" si="7"/>
        <v>314</v>
      </c>
      <c r="P218" s="8" t="str">
        <f>VLOOKUP(C218,[8]A!$B$2:$D$1501,3,FALSE)</f>
        <v>2</v>
      </c>
    </row>
    <row r="219" spans="1:16" ht="14.45" customHeight="1" x14ac:dyDescent="0.25">
      <c r="A219" s="16">
        <v>315</v>
      </c>
      <c r="B219" s="49">
        <v>144432</v>
      </c>
      <c r="C219" s="49" t="s">
        <v>867</v>
      </c>
      <c r="D219" s="51" t="s">
        <v>107</v>
      </c>
      <c r="E219" s="2" t="str">
        <f>VLOOKUP(C219,[8]A!$E$2:$K$1451,7,FALSE)</f>
        <v>05996215975</v>
      </c>
      <c r="F219" s="8">
        <v>2</v>
      </c>
      <c r="G219" s="8" t="str">
        <f>VLOOKUP(C219,[8]A!$B$2:$I$1501,8,FALSE)</f>
        <v>Adulte Masculin 40/49 ans</v>
      </c>
      <c r="M219" s="50">
        <f>VLOOKUP(C219,'Ancien Bilan'!$B$4:$D$1093,3,FALSE)</f>
        <v>144432</v>
      </c>
      <c r="N219" s="2">
        <f t="shared" si="6"/>
        <v>144432</v>
      </c>
      <c r="O219" s="2">
        <f t="shared" si="7"/>
        <v>315</v>
      </c>
      <c r="P219" s="8" t="str">
        <f>VLOOKUP(C219,[8]A!$B$2:$D$1501,3,FALSE)</f>
        <v>2</v>
      </c>
    </row>
    <row r="220" spans="1:16" ht="14.45" customHeight="1" x14ac:dyDescent="0.25">
      <c r="A220" s="16">
        <v>316</v>
      </c>
      <c r="B220" s="49">
        <v>3125</v>
      </c>
      <c r="C220" s="49" t="s">
        <v>866</v>
      </c>
      <c r="D220" s="51" t="s">
        <v>107</v>
      </c>
      <c r="E220" s="2" t="str">
        <f>VLOOKUP(C220,[8]A!$E$2:$K$1451,7,FALSE)</f>
        <v>05999023389</v>
      </c>
      <c r="F220" s="8">
        <v>2</v>
      </c>
      <c r="G220" s="8" t="str">
        <f>VLOOKUP(C220,[8]A!$B$2:$I$1501,8,FALSE)</f>
        <v>Adulte Masculin 17/19 ans</v>
      </c>
      <c r="M220" s="50">
        <f>VLOOKUP(C220,'Ancien Bilan'!$B$4:$D$1093,3,FALSE)</f>
        <v>3125</v>
      </c>
      <c r="N220" s="2">
        <f t="shared" si="6"/>
        <v>3125</v>
      </c>
      <c r="O220" s="2">
        <f t="shared" si="7"/>
        <v>316</v>
      </c>
      <c r="P220" s="8" t="str">
        <f>VLOOKUP(C220,[8]A!$B$2:$D$1501,3,FALSE)</f>
        <v>2</v>
      </c>
    </row>
    <row r="221" spans="1:16" ht="14.45" customHeight="1" x14ac:dyDescent="0.25">
      <c r="A221" s="16">
        <v>317</v>
      </c>
      <c r="B221">
        <v>3996</v>
      </c>
      <c r="C221" s="5" t="s">
        <v>880</v>
      </c>
      <c r="D221" s="5" t="s">
        <v>17</v>
      </c>
      <c r="E221" s="2" t="str">
        <f>VLOOKUP(C221,[8]A!$E$2:$K$1451,7,FALSE)</f>
        <v>05999068434</v>
      </c>
      <c r="F221" s="8">
        <v>2</v>
      </c>
      <c r="G221" s="8" t="str">
        <f>VLOOKUP(C221,[8]A!$B$2:$I$1501,8,FALSE)</f>
        <v>Adulte Masculin 50/59 ans</v>
      </c>
      <c r="M221" s="50">
        <f>VLOOKUP(C221,'Ancien Bilan'!$B$4:$D$1093,3,FALSE)</f>
        <v>3996</v>
      </c>
      <c r="N221" s="2">
        <f t="shared" si="6"/>
        <v>3996</v>
      </c>
      <c r="O221" s="2">
        <f t="shared" si="7"/>
        <v>317</v>
      </c>
      <c r="P221" s="8" t="str">
        <f>VLOOKUP(C221,[8]A!$B$2:$D$1501,3,FALSE)</f>
        <v>2</v>
      </c>
    </row>
    <row r="222" spans="1:16" ht="14.45" customHeight="1" x14ac:dyDescent="0.25">
      <c r="A222" s="16">
        <v>318</v>
      </c>
      <c r="B222">
        <v>3141</v>
      </c>
      <c r="C222" s="5" t="s">
        <v>888</v>
      </c>
      <c r="D222" s="5" t="s">
        <v>17</v>
      </c>
      <c r="E222" s="2" t="str">
        <f>VLOOKUP(C222,[8]A!$E$2:$K$1451,7,FALSE)</f>
        <v>05999028459</v>
      </c>
      <c r="F222" s="8">
        <v>2</v>
      </c>
      <c r="G222" s="8" t="str">
        <f>VLOOKUP(C222,[8]A!$B$2:$I$1501,8,FALSE)</f>
        <v>Adulte Masculin 40/49 ans</v>
      </c>
      <c r="M222" s="50">
        <f>VLOOKUP(C222,'Ancien Bilan'!$B$4:$D$1093,3,FALSE)</f>
        <v>3141</v>
      </c>
      <c r="N222" s="2">
        <f t="shared" si="6"/>
        <v>3141</v>
      </c>
      <c r="O222" s="2">
        <f t="shared" si="7"/>
        <v>318</v>
      </c>
      <c r="P222" s="8" t="str">
        <f>VLOOKUP(C222,[8]A!$B$2:$D$1501,3,FALSE)</f>
        <v>2</v>
      </c>
    </row>
    <row r="223" spans="1:16" ht="14.45" customHeight="1" x14ac:dyDescent="0.25">
      <c r="A223" s="16">
        <v>319</v>
      </c>
      <c r="B223">
        <v>3138</v>
      </c>
      <c r="C223" s="5" t="s">
        <v>889</v>
      </c>
      <c r="D223" s="5" t="s">
        <v>17</v>
      </c>
      <c r="E223" s="2" t="str">
        <f>VLOOKUP(C223,[8]A!$E$2:$K$1451,7,FALSE)</f>
        <v>05999025354</v>
      </c>
      <c r="F223" s="8">
        <v>2</v>
      </c>
      <c r="G223" s="8" t="str">
        <f>VLOOKUP(C223,[8]A!$B$2:$I$1501,8,FALSE)</f>
        <v>Adulte Masculin 60 ans et plus</v>
      </c>
      <c r="M223" s="50">
        <f>VLOOKUP(C223,'Ancien Bilan'!$B$4:$D$1093,3,FALSE)</f>
        <v>3138</v>
      </c>
      <c r="N223" s="2">
        <f t="shared" si="6"/>
        <v>3138</v>
      </c>
      <c r="O223" s="2">
        <f t="shared" si="7"/>
        <v>319</v>
      </c>
      <c r="P223" s="8" t="str">
        <f>VLOOKUP(C223,[8]A!$B$2:$D$1501,3,FALSE)</f>
        <v>2</v>
      </c>
    </row>
    <row r="224" spans="1:16" ht="14.45" customHeight="1" x14ac:dyDescent="0.25">
      <c r="A224" s="16">
        <v>320</v>
      </c>
      <c r="B224" s="49">
        <v>2884</v>
      </c>
      <c r="C224" s="49" t="s">
        <v>900</v>
      </c>
      <c r="D224" s="51" t="s">
        <v>174</v>
      </c>
      <c r="E224" s="2" t="str">
        <f>VLOOKUP(C224,[8]A!$E$2:$K$1451,7,FALSE)</f>
        <v>05999028517</v>
      </c>
      <c r="F224" s="8">
        <v>2</v>
      </c>
      <c r="G224" s="8" t="str">
        <f>VLOOKUP(C224,[8]A!$B$2:$I$1501,8,FALSE)</f>
        <v>Adulte Masculin 40/49 ans</v>
      </c>
      <c r="M224" s="50">
        <f>VLOOKUP(C224,'Ancien Bilan'!$B$4:$D$1093,3,FALSE)</f>
        <v>2884</v>
      </c>
      <c r="N224" s="2">
        <f t="shared" si="6"/>
        <v>2884</v>
      </c>
      <c r="O224" s="2">
        <f t="shared" si="7"/>
        <v>320</v>
      </c>
      <c r="P224" s="8" t="str">
        <f>VLOOKUP(C224,[8]A!$B$2:$D$1501,3,FALSE)</f>
        <v>2</v>
      </c>
    </row>
    <row r="225" spans="1:16" ht="14.45" customHeight="1" x14ac:dyDescent="0.25">
      <c r="A225" s="16">
        <v>321</v>
      </c>
      <c r="B225" s="49">
        <v>3126</v>
      </c>
      <c r="C225" s="49" t="s">
        <v>899</v>
      </c>
      <c r="D225" s="51" t="s">
        <v>174</v>
      </c>
      <c r="E225" s="2" t="str">
        <f>VLOOKUP(C225,[8]A!$E$2:$K$1451,7,FALSE)</f>
        <v>05999090528</v>
      </c>
      <c r="F225" s="8">
        <v>2</v>
      </c>
      <c r="G225" s="8" t="str">
        <f>VLOOKUP(C225,[8]A!$B$2:$I$1501,8,FALSE)</f>
        <v>Adulte Masculin 40/49 ans</v>
      </c>
      <c r="M225" s="50">
        <f>VLOOKUP(C225,'Ancien Bilan'!$B$4:$D$1093,3,FALSE)</f>
        <v>3126</v>
      </c>
      <c r="N225" s="2">
        <f t="shared" si="6"/>
        <v>3126</v>
      </c>
      <c r="O225" s="2">
        <f t="shared" si="7"/>
        <v>321</v>
      </c>
      <c r="P225" s="8" t="str">
        <f>VLOOKUP(C225,[8]A!$B$2:$D$1501,3,FALSE)</f>
        <v>2</v>
      </c>
    </row>
    <row r="226" spans="1:16" ht="14.45" customHeight="1" x14ac:dyDescent="0.25">
      <c r="A226" s="16">
        <v>322</v>
      </c>
      <c r="B226" s="49">
        <v>2883</v>
      </c>
      <c r="C226" t="s">
        <v>896</v>
      </c>
      <c r="D226" s="5" t="s">
        <v>141</v>
      </c>
      <c r="E226" s="2" t="str">
        <f>VLOOKUP(C226,[8]A!$E$2:$K$1451,7,FALSE)</f>
        <v>05999075214</v>
      </c>
      <c r="F226" s="8">
        <v>2</v>
      </c>
      <c r="G226" s="8" t="str">
        <f>VLOOKUP(C226,[8]A!$B$2:$I$1501,8,FALSE)</f>
        <v>Adulte Masculin 20/29 ans</v>
      </c>
      <c r="M226" s="50">
        <f>VLOOKUP(C226,'Ancien Bilan'!$B$4:$D$1093,3,FALSE)</f>
        <v>2883</v>
      </c>
      <c r="N226" s="2">
        <f t="shared" si="6"/>
        <v>2883</v>
      </c>
      <c r="O226" s="2">
        <f t="shared" si="7"/>
        <v>322</v>
      </c>
      <c r="P226" s="8" t="str">
        <f>VLOOKUP(C226,[8]A!$B$2:$D$1501,3,FALSE)</f>
        <v>2</v>
      </c>
    </row>
    <row r="227" spans="1:16" ht="14.45" customHeight="1" x14ac:dyDescent="0.25">
      <c r="A227" s="16">
        <v>323</v>
      </c>
      <c r="B227" s="49">
        <v>3110</v>
      </c>
      <c r="C227" t="s">
        <v>902</v>
      </c>
      <c r="D227" t="s">
        <v>109</v>
      </c>
      <c r="E227" s="2" t="str">
        <f>VLOOKUP(C227,[8]A!$E$2:$K$1451,7,FALSE)</f>
        <v>05999017963</v>
      </c>
      <c r="F227" s="8">
        <v>2</v>
      </c>
      <c r="G227" s="8" t="str">
        <f>VLOOKUP(C227,[8]A!$B$2:$I$1501,8,FALSE)</f>
        <v>Adulte Masculin 40/49 ans</v>
      </c>
      <c r="M227" s="50">
        <f>VLOOKUP(C227,'Ancien Bilan'!$B$4:$D$1093,3,FALSE)</f>
        <v>3110</v>
      </c>
      <c r="N227" s="2">
        <f t="shared" si="6"/>
        <v>3110</v>
      </c>
      <c r="O227" s="2">
        <f t="shared" si="7"/>
        <v>323</v>
      </c>
      <c r="P227" s="8" t="str">
        <f>VLOOKUP(C227,[8]A!$B$2:$D$1501,3,FALSE)</f>
        <v>2</v>
      </c>
    </row>
    <row r="228" spans="1:16" ht="14.45" customHeight="1" x14ac:dyDescent="0.25">
      <c r="A228" s="16">
        <v>324</v>
      </c>
      <c r="B228" s="49">
        <v>3132</v>
      </c>
      <c r="C228" s="5" t="s">
        <v>918</v>
      </c>
      <c r="D228" t="s">
        <v>870</v>
      </c>
      <c r="E228" s="2" t="str">
        <f>VLOOKUP(C228,[8]A!$E$2:$K$1451,7,FALSE)</f>
        <v>05957195718</v>
      </c>
      <c r="F228" s="8">
        <v>2</v>
      </c>
      <c r="G228" s="8" t="str">
        <f>VLOOKUP(C228,[8]A!$B$2:$I$1501,8,FALSE)</f>
        <v>Adulte Masculin 60 ans et plus</v>
      </c>
      <c r="M228" s="50">
        <f>VLOOKUP(C228,'Ancien Bilan'!$B$4:$D$1093,3,FALSE)</f>
        <v>3132</v>
      </c>
      <c r="N228" s="2">
        <f t="shared" si="6"/>
        <v>3132</v>
      </c>
      <c r="O228" s="2">
        <f t="shared" si="7"/>
        <v>324</v>
      </c>
      <c r="P228" s="8" t="str">
        <f>VLOOKUP(C228,[8]A!$B$2:$D$1501,3,FALSE)</f>
        <v>2</v>
      </c>
    </row>
    <row r="229" spans="1:16" ht="14.45" customHeight="1" x14ac:dyDescent="0.25">
      <c r="A229" s="16">
        <v>325</v>
      </c>
      <c r="B229" s="49">
        <v>3131</v>
      </c>
      <c r="C229" t="s">
        <v>906</v>
      </c>
      <c r="D229" t="s">
        <v>243</v>
      </c>
      <c r="E229" s="2" t="str">
        <f>VLOOKUP(C229,[8]A!$E$2:$K$1451,7,FALSE)</f>
        <v>05994059597</v>
      </c>
      <c r="F229" s="8">
        <v>2</v>
      </c>
      <c r="G229" s="8" t="str">
        <f>VLOOKUP(C229,[8]A!$B$2:$I$1501,8,FALSE)</f>
        <v>Adulte Masculin 50/59 ans</v>
      </c>
      <c r="M229" s="50">
        <f>VLOOKUP(C229,'Ancien Bilan'!$B$4:$D$1093,3,FALSE)</f>
        <v>3131</v>
      </c>
      <c r="N229" s="2">
        <f t="shared" si="6"/>
        <v>3131</v>
      </c>
      <c r="O229" s="2">
        <f t="shared" si="7"/>
        <v>325</v>
      </c>
      <c r="P229" s="8" t="str">
        <f>VLOOKUP(C229,[8]A!$B$2:$D$1501,3,FALSE)</f>
        <v>2</v>
      </c>
    </row>
    <row r="230" spans="1:16" ht="14.45" customHeight="1" x14ac:dyDescent="0.25">
      <c r="A230" s="16">
        <v>326</v>
      </c>
      <c r="B230" s="49">
        <v>3108</v>
      </c>
      <c r="C230" t="s">
        <v>922</v>
      </c>
      <c r="D230" t="s">
        <v>908</v>
      </c>
      <c r="E230" s="2" t="str">
        <f>VLOOKUP(C230,[8]A!$E$2:$K$1451,7,FALSE)</f>
        <v>05955195517</v>
      </c>
      <c r="F230" s="8">
        <v>2</v>
      </c>
      <c r="G230" s="8" t="str">
        <f>VLOOKUP(C230,[8]A!$B$2:$I$1501,8,FALSE)</f>
        <v>Adulte Masculin 40/49 ans</v>
      </c>
      <c r="M230" s="50">
        <f>VLOOKUP(C230,'Ancien Bilan'!$B$4:$D$1093,3,FALSE)</f>
        <v>3108</v>
      </c>
      <c r="N230" s="2">
        <f t="shared" si="6"/>
        <v>3108</v>
      </c>
      <c r="O230" s="2">
        <f t="shared" si="7"/>
        <v>326</v>
      </c>
      <c r="P230" s="8" t="str">
        <f>VLOOKUP(C230,[8]A!$B$2:$D$1501,3,FALSE)</f>
        <v>2</v>
      </c>
    </row>
    <row r="231" spans="1:16" ht="14.45" customHeight="1" x14ac:dyDescent="0.25">
      <c r="A231" s="16">
        <v>327</v>
      </c>
      <c r="B231" s="49">
        <v>3120</v>
      </c>
      <c r="C231" t="s">
        <v>909</v>
      </c>
      <c r="D231" t="s">
        <v>32</v>
      </c>
      <c r="E231" s="2" t="str">
        <f>VLOOKUP(C231,[8]A!$E$2:$K$1451,7,FALSE)</f>
        <v>05999069471</v>
      </c>
      <c r="F231" s="8">
        <v>2</v>
      </c>
      <c r="G231" s="8" t="str">
        <f>VLOOKUP(C231,[8]A!$B$2:$I$1501,8,FALSE)</f>
        <v>Adulte Masculin 20/29 ans</v>
      </c>
      <c r="M231" s="50" t="str">
        <f>VLOOKUP(C231,'Ancien Bilan'!$B$4:$D$1093,3,FALSE)</f>
        <v xml:space="preserve"> </v>
      </c>
      <c r="N231" s="2">
        <f t="shared" si="6"/>
        <v>3120</v>
      </c>
      <c r="O231" s="2">
        <f t="shared" si="7"/>
        <v>327</v>
      </c>
      <c r="P231" s="8" t="str">
        <f>VLOOKUP(C231,[8]A!$B$2:$D$1501,3,FALSE)</f>
        <v>2</v>
      </c>
    </row>
    <row r="232" spans="1:16" ht="14.45" customHeight="1" x14ac:dyDescent="0.25">
      <c r="A232" s="16">
        <v>328</v>
      </c>
      <c r="B232" s="49"/>
      <c r="C232" s="49" t="s">
        <v>3351</v>
      </c>
      <c r="D232" s="51" t="s">
        <v>494</v>
      </c>
      <c r="E232" s="2" t="e">
        <f>VLOOKUP(C232,[8]A!$E$2:$K$1451,7,FALSE)</f>
        <v>#N/A</v>
      </c>
      <c r="F232" s="8">
        <v>2</v>
      </c>
      <c r="G232" s="8" t="e">
        <f>VLOOKUP(C232,[8]A!$B$2:$I$1501,8,FALSE)</f>
        <v>#N/A</v>
      </c>
      <c r="M232" s="50" t="e">
        <f>VLOOKUP(C232,'Ancien Bilan'!$B$4:$D$1093,3,FALSE)</f>
        <v>#N/A</v>
      </c>
      <c r="N232" s="2">
        <f t="shared" si="6"/>
        <v>0</v>
      </c>
      <c r="O232" s="2">
        <f t="shared" si="7"/>
        <v>328</v>
      </c>
      <c r="P232" s="8" t="e">
        <f>VLOOKUP(C232,[8]A!$B$2:$D$1501,3,FALSE)</f>
        <v>#N/A</v>
      </c>
    </row>
    <row r="233" spans="1:16" ht="14.45" customHeight="1" x14ac:dyDescent="0.25">
      <c r="A233" s="29">
        <v>329</v>
      </c>
      <c r="B233" s="49">
        <v>144627</v>
      </c>
      <c r="C233" s="49" t="s">
        <v>31</v>
      </c>
      <c r="D233" s="51" t="s">
        <v>32</v>
      </c>
      <c r="E233" s="2" t="str">
        <f>VLOOKUP(C233,[8]A!$E$2:$K$1451,7,FALSE)</f>
        <v>05996227229</v>
      </c>
      <c r="F233" s="8">
        <v>2</v>
      </c>
      <c r="G233" s="8" t="str">
        <f>VLOOKUP(C233,[8]A!$B$2:$I$1501,8,FALSE)</f>
        <v>Adulte Masculin 40/49 ans</v>
      </c>
      <c r="M233" s="50">
        <f>VLOOKUP(C233,'Ancien Bilan'!$B$4:$D$1093,3,FALSE)</f>
        <v>144627</v>
      </c>
      <c r="N233" s="2">
        <f t="shared" si="6"/>
        <v>144627</v>
      </c>
      <c r="O233" s="2">
        <f t="shared" si="7"/>
        <v>329</v>
      </c>
      <c r="P233" s="8" t="str">
        <f>VLOOKUP(C233,[8]A!$B$2:$D$1501,3,FALSE)</f>
        <v>2</v>
      </c>
    </row>
    <row r="234" spans="1:16" ht="14.45" customHeight="1" x14ac:dyDescent="0.25">
      <c r="A234" s="16">
        <v>330</v>
      </c>
      <c r="B234" s="49">
        <v>3114</v>
      </c>
      <c r="C234" s="49" t="s">
        <v>929</v>
      </c>
      <c r="D234" s="51" t="s">
        <v>930</v>
      </c>
      <c r="E234" s="2" t="str">
        <f>VLOOKUP(C234,[8]A!$E$2:$K$1451,7,FALSE)</f>
        <v>05999097700</v>
      </c>
      <c r="F234" s="8">
        <v>2</v>
      </c>
      <c r="G234" s="8" t="str">
        <f>VLOOKUP(C234,[8]A!$B$2:$I$1501,8,FALSE)</f>
        <v>Adulte Masculin 50/59 ans</v>
      </c>
      <c r="M234" s="50">
        <f>VLOOKUP(C234,'Ancien Bilan'!$B$4:$D$1093,3,FALSE)</f>
        <v>3114</v>
      </c>
      <c r="N234" s="2">
        <f t="shared" si="6"/>
        <v>3114</v>
      </c>
      <c r="O234" s="2">
        <f t="shared" si="7"/>
        <v>330</v>
      </c>
      <c r="P234" s="8" t="str">
        <f>VLOOKUP(C234,[8]A!$B$2:$D$1501,3,FALSE)</f>
        <v>2</v>
      </c>
    </row>
    <row r="235" spans="1:16" ht="14.45" customHeight="1" x14ac:dyDescent="0.25">
      <c r="A235" s="16">
        <v>331</v>
      </c>
      <c r="B235" s="49">
        <v>3105</v>
      </c>
      <c r="C235" t="s">
        <v>937</v>
      </c>
      <c r="D235" t="s">
        <v>143</v>
      </c>
      <c r="E235" s="2" t="str">
        <f>VLOOKUP(C235,[8]A!$E$2:$K$1451,7,FALSE)</f>
        <v>05999012173</v>
      </c>
      <c r="F235" s="8">
        <v>2</v>
      </c>
      <c r="G235" s="8" t="str">
        <f>VLOOKUP(C235,[8]A!$B$2:$I$1501,8,FALSE)</f>
        <v>Adulte Masculin 40/49 ans</v>
      </c>
      <c r="M235" s="50">
        <f>VLOOKUP(C235,'Ancien Bilan'!$B$4:$D$1093,3,FALSE)</f>
        <v>3105</v>
      </c>
      <c r="N235" s="2">
        <f t="shared" si="6"/>
        <v>3105</v>
      </c>
      <c r="O235" s="2">
        <f t="shared" si="7"/>
        <v>331</v>
      </c>
      <c r="P235" s="8" t="str">
        <f>VLOOKUP(C235,[8]A!$B$2:$D$1501,3,FALSE)</f>
        <v>2</v>
      </c>
    </row>
    <row r="236" spans="1:16" ht="14.45" customHeight="1" x14ac:dyDescent="0.25">
      <c r="A236" s="16">
        <v>332</v>
      </c>
      <c r="B236" s="49">
        <v>144386</v>
      </c>
      <c r="C236" s="49" t="s">
        <v>44</v>
      </c>
      <c r="D236" s="51" t="s">
        <v>140</v>
      </c>
      <c r="E236" s="2" t="str">
        <f>VLOOKUP(C236,[8]A!$E$2:$K$1451,7,FALSE)</f>
        <v>05999091117</v>
      </c>
      <c r="F236" s="8">
        <v>2</v>
      </c>
      <c r="G236" s="8" t="str">
        <f>VLOOKUP(C236,[8]A!$B$2:$I$1501,8,FALSE)</f>
        <v>Adulte Masculin 17/19 ans</v>
      </c>
      <c r="M236" s="50">
        <f>VLOOKUP(C236,'Ancien Bilan'!$B$4:$D$1093,3,FALSE)</f>
        <v>144386</v>
      </c>
      <c r="N236" s="2">
        <f t="shared" si="6"/>
        <v>144386</v>
      </c>
      <c r="O236" s="2">
        <f t="shared" si="7"/>
        <v>332</v>
      </c>
      <c r="P236" s="8" t="str">
        <f>VLOOKUP(C236,[8]A!$B$2:$D$1501,3,FALSE)</f>
        <v>2</v>
      </c>
    </row>
    <row r="237" spans="1:16" ht="14.45" customHeight="1" x14ac:dyDescent="0.25">
      <c r="A237" s="16">
        <v>333</v>
      </c>
      <c r="B237" s="49">
        <v>144461</v>
      </c>
      <c r="C237" s="49" t="s">
        <v>943</v>
      </c>
      <c r="D237" s="51" t="s">
        <v>201</v>
      </c>
      <c r="E237" s="2" t="str">
        <f>VLOOKUP(C237,[8]A!$E$2:$K$1451,7,FALSE)</f>
        <v>05999109290</v>
      </c>
      <c r="F237" s="8">
        <v>2</v>
      </c>
      <c r="G237" s="8" t="str">
        <f>VLOOKUP(C237,[8]A!$B$2:$I$1501,8,FALSE)</f>
        <v>Adulte Masculin 30/39 ans</v>
      </c>
      <c r="M237" s="50">
        <f>VLOOKUP(C237,'Ancien Bilan'!$B$4:$D$1093,3,FALSE)</f>
        <v>144461</v>
      </c>
      <c r="N237" s="2">
        <f t="shared" si="6"/>
        <v>144461</v>
      </c>
      <c r="O237" s="2">
        <f t="shared" si="7"/>
        <v>333</v>
      </c>
      <c r="P237" s="8" t="str">
        <f>VLOOKUP(C237,[8]A!$B$2:$D$1501,3,FALSE)</f>
        <v>2</v>
      </c>
    </row>
    <row r="238" spans="1:16" ht="14.45" customHeight="1" x14ac:dyDescent="0.25">
      <c r="A238" s="33">
        <v>334</v>
      </c>
      <c r="B238" s="48">
        <v>4325</v>
      </c>
      <c r="C238" t="s">
        <v>953</v>
      </c>
      <c r="D238" t="s">
        <v>759</v>
      </c>
      <c r="E238" s="2" t="str">
        <f>VLOOKUP(C238,[8]A!$E$2:$K$1451,7,FALSE)</f>
        <v>05999099574</v>
      </c>
      <c r="F238" s="8">
        <v>2</v>
      </c>
      <c r="G238" s="8" t="str">
        <f>VLOOKUP(C238,[8]A!$B$2:$I$1501,8,FALSE)</f>
        <v>Adulte Masculin 40/49 ans</v>
      </c>
      <c r="M238" s="50">
        <f>VLOOKUP(C238,'Ancien Bilan'!$B$4:$D$1093,3,FALSE)</f>
        <v>4325</v>
      </c>
      <c r="N238" s="2">
        <f t="shared" si="6"/>
        <v>4325</v>
      </c>
      <c r="O238" s="2">
        <f t="shared" si="7"/>
        <v>334</v>
      </c>
      <c r="P238" s="8" t="str">
        <f>VLOOKUP(C238,[8]A!$B$2:$D$1501,3,FALSE)</f>
        <v>2</v>
      </c>
    </row>
    <row r="239" spans="1:16" ht="14.45" customHeight="1" x14ac:dyDescent="0.25">
      <c r="A239" s="33">
        <v>335</v>
      </c>
      <c r="B239" s="48"/>
      <c r="C239" s="52" t="s">
        <v>1271</v>
      </c>
      <c r="D239" s="51" t="s">
        <v>283</v>
      </c>
      <c r="E239" s="2" t="str">
        <f>VLOOKUP(C239,[8]A!$E$2:$K$1451,7,FALSE)</f>
        <v>05999122582</v>
      </c>
      <c r="F239" s="8">
        <v>2</v>
      </c>
      <c r="G239" s="8" t="str">
        <f>VLOOKUP(C239,[8]A!$B$2:$I$1501,8,FALSE)</f>
        <v>Adulte Masculin 60 ans et plus</v>
      </c>
      <c r="M239" s="50" t="e">
        <f>VLOOKUP(C239,'Ancien Bilan'!$B$4:$D$1093,3,FALSE)</f>
        <v>#N/A</v>
      </c>
      <c r="N239" s="2">
        <f t="shared" si="6"/>
        <v>0</v>
      </c>
      <c r="O239" s="2">
        <f t="shared" si="7"/>
        <v>335</v>
      </c>
      <c r="P239" s="8" t="str">
        <f>VLOOKUP(C239,[8]A!$B$2:$D$1501,3,FALSE)</f>
        <v>2</v>
      </c>
    </row>
    <row r="240" spans="1:16" ht="14.45" customHeight="1" x14ac:dyDescent="0.25">
      <c r="A240" s="33">
        <v>336</v>
      </c>
      <c r="B240" s="48"/>
      <c r="C240" s="49" t="s">
        <v>3351</v>
      </c>
      <c r="D240" s="51" t="s">
        <v>494</v>
      </c>
      <c r="E240" s="2" t="e">
        <f>VLOOKUP(C240,[8]A!$E$2:$K$1451,7,FALSE)</f>
        <v>#N/A</v>
      </c>
      <c r="F240" s="8">
        <v>2</v>
      </c>
      <c r="G240" s="8" t="e">
        <f>VLOOKUP(C240,[8]A!$B$2:$I$1501,8,FALSE)</f>
        <v>#N/A</v>
      </c>
      <c r="M240" s="50" t="e">
        <f>VLOOKUP(C240,'Ancien Bilan'!$B$4:$D$1093,3,FALSE)</f>
        <v>#N/A</v>
      </c>
      <c r="N240" s="2">
        <f t="shared" si="6"/>
        <v>0</v>
      </c>
      <c r="O240" s="2">
        <f t="shared" si="7"/>
        <v>336</v>
      </c>
      <c r="P240" s="8" t="e">
        <f>VLOOKUP(C240,[8]A!$B$2:$D$1501,3,FALSE)</f>
        <v>#N/A</v>
      </c>
    </row>
    <row r="241" spans="1:16" ht="14.45" customHeight="1" x14ac:dyDescent="0.25">
      <c r="A241" s="33">
        <v>337</v>
      </c>
      <c r="B241" s="48">
        <v>4334</v>
      </c>
      <c r="C241" s="52" t="s">
        <v>1369</v>
      </c>
      <c r="D241" s="51" t="s">
        <v>283</v>
      </c>
      <c r="E241" s="2" t="str">
        <f>VLOOKUP(C241,[8]A!$E$2:$K$1451,7,FALSE)</f>
        <v>05999080083</v>
      </c>
      <c r="F241" s="8">
        <v>2</v>
      </c>
      <c r="G241" s="8" t="str">
        <f>VLOOKUP(C241,[8]A!$B$2:$I$1501,8,FALSE)</f>
        <v>Adulte Masculin 60 ans et plus</v>
      </c>
      <c r="M241" s="50">
        <f>VLOOKUP(C241,'Ancien Bilan'!$B$4:$D$1093,3,FALSE)</f>
        <v>4334</v>
      </c>
      <c r="N241" s="2">
        <f t="shared" si="6"/>
        <v>4334</v>
      </c>
      <c r="O241" s="2">
        <f t="shared" si="7"/>
        <v>337</v>
      </c>
      <c r="P241" s="8" t="str">
        <f>VLOOKUP(C241,[8]A!$B$2:$D$1501,3,FALSE)</f>
        <v>2</v>
      </c>
    </row>
    <row r="242" spans="1:16" ht="14.45" customHeight="1" x14ac:dyDescent="0.25">
      <c r="A242" s="33">
        <v>338</v>
      </c>
      <c r="B242" s="48">
        <v>4419</v>
      </c>
      <c r="C242" s="52" t="s">
        <v>2437</v>
      </c>
      <c r="D242" s="51" t="s">
        <v>2869</v>
      </c>
      <c r="E242" s="2" t="str">
        <f>VLOOKUP(C242,[8]A!$E$2:$K$1451,7,FALSE)</f>
        <v>05994047487</v>
      </c>
      <c r="F242" s="8">
        <v>2</v>
      </c>
      <c r="G242" s="8" t="str">
        <f>VLOOKUP(C242,[8]A!$B$2:$I$1501,8,FALSE)</f>
        <v>Adulte Masculin 40/49 ans</v>
      </c>
      <c r="M242" s="50">
        <f>VLOOKUP(C242,'Ancien Bilan'!$B$4:$D$1093,3,FALSE)</f>
        <v>4419</v>
      </c>
      <c r="N242" s="2">
        <f t="shared" si="6"/>
        <v>4419</v>
      </c>
      <c r="O242" s="2">
        <f t="shared" si="7"/>
        <v>338</v>
      </c>
      <c r="P242" s="8" t="str">
        <f>VLOOKUP(C242,[8]A!$B$2:$D$1501,3,FALSE)</f>
        <v>2</v>
      </c>
    </row>
    <row r="243" spans="1:16" ht="14.45" customHeight="1" x14ac:dyDescent="0.25">
      <c r="A243" s="33">
        <v>339</v>
      </c>
      <c r="B243" s="48"/>
      <c r="C243" s="49" t="s">
        <v>3351</v>
      </c>
      <c r="D243" s="51" t="s">
        <v>494</v>
      </c>
      <c r="E243" s="2" t="e">
        <f>VLOOKUP(C243,[8]A!$E$2:$K$1451,7,FALSE)</f>
        <v>#N/A</v>
      </c>
      <c r="G243" s="8" t="e">
        <f>VLOOKUP(C243,[8]A!$B$2:$I$1501,8,FALSE)</f>
        <v>#N/A</v>
      </c>
      <c r="M243" s="50" t="e">
        <f>VLOOKUP(C243,'Ancien Bilan'!$B$4:$D$1093,3,FALSE)</f>
        <v>#N/A</v>
      </c>
      <c r="N243" s="2">
        <f t="shared" si="6"/>
        <v>0</v>
      </c>
      <c r="O243" s="2">
        <f t="shared" si="7"/>
        <v>339</v>
      </c>
      <c r="P243" s="8" t="e">
        <f>VLOOKUP(C243,[8]A!$B$2:$D$1501,3,FALSE)</f>
        <v>#N/A</v>
      </c>
    </row>
    <row r="244" spans="1:16" ht="14.45" customHeight="1" x14ac:dyDescent="0.25">
      <c r="A244" s="33">
        <v>340</v>
      </c>
      <c r="B244" s="48">
        <v>4323</v>
      </c>
      <c r="C244" s="52" t="s">
        <v>2204</v>
      </c>
      <c r="D244" s="51" t="s">
        <v>283</v>
      </c>
      <c r="E244" s="2" t="str">
        <f>VLOOKUP(C244,[8]A!$E$2:$K$1451,7,FALSE)</f>
        <v>05999122581</v>
      </c>
      <c r="F244" s="8">
        <v>2</v>
      </c>
      <c r="G244" s="8" t="str">
        <f>VLOOKUP(C244,[8]A!$B$2:$I$1501,8,FALSE)</f>
        <v>Adulte Masculin 60 ans et plus</v>
      </c>
      <c r="M244" s="50">
        <f>VLOOKUP(C244,'Ancien Bilan'!$B$4:$D$1093,3,FALSE)</f>
        <v>4323</v>
      </c>
      <c r="N244" s="2">
        <f t="shared" si="6"/>
        <v>4323</v>
      </c>
      <c r="O244" s="2">
        <f t="shared" si="7"/>
        <v>340</v>
      </c>
      <c r="P244" s="8" t="str">
        <f>VLOOKUP(C244,[8]A!$B$2:$D$1501,3,FALSE)</f>
        <v>2</v>
      </c>
    </row>
    <row r="245" spans="1:16" ht="14.45" customHeight="1" x14ac:dyDescent="0.25">
      <c r="A245" s="33">
        <v>341</v>
      </c>
      <c r="B245">
        <v>2264</v>
      </c>
      <c r="C245" t="s">
        <v>748</v>
      </c>
      <c r="D245" s="49" t="s">
        <v>107</v>
      </c>
      <c r="E245" s="2" t="str">
        <f>VLOOKUP(C245,[8]A!$E$2:$K$1451,7,FALSE)</f>
        <v>05999016510</v>
      </c>
      <c r="F245" s="8">
        <v>2</v>
      </c>
      <c r="G245" s="8" t="str">
        <f>VLOOKUP(C245,[8]A!$B$2:$I$1501,8,FALSE)</f>
        <v>Adulte Masculin 20/29 ans</v>
      </c>
      <c r="M245" s="50">
        <f>VLOOKUP(C245,'Ancien Bilan'!$B$4:$D$1093,3,FALSE)</f>
        <v>2264</v>
      </c>
      <c r="N245" s="2">
        <f t="shared" si="6"/>
        <v>2264</v>
      </c>
      <c r="O245" s="2">
        <f t="shared" si="7"/>
        <v>341</v>
      </c>
      <c r="P245" s="8" t="str">
        <f>VLOOKUP(C245,[8]A!$B$2:$D$1501,3,FALSE)</f>
        <v>2</v>
      </c>
    </row>
    <row r="246" spans="1:16" ht="14.45" customHeight="1" x14ac:dyDescent="0.25">
      <c r="A246" s="33">
        <v>342</v>
      </c>
      <c r="B246" s="48"/>
      <c r="C246" s="52" t="s">
        <v>1129</v>
      </c>
      <c r="D246" s="51" t="s">
        <v>2877</v>
      </c>
      <c r="E246" s="2" t="str">
        <f>VLOOKUP(C246,[8]A!$E$2:$K$1451,7,FALSE)</f>
        <v>05999057202</v>
      </c>
      <c r="F246" s="8">
        <v>2</v>
      </c>
      <c r="G246" s="8" t="str">
        <f>VLOOKUP(C246,[8]A!$B$2:$I$1501,8,FALSE)</f>
        <v>Adulte Masculin 30/39 ans</v>
      </c>
      <c r="M246" s="50" t="e">
        <f>VLOOKUP(C246,'Ancien Bilan'!$B$4:$D$1093,3,FALSE)</f>
        <v>#N/A</v>
      </c>
      <c r="N246" s="2">
        <f t="shared" si="6"/>
        <v>0</v>
      </c>
      <c r="O246" s="2">
        <f t="shared" si="7"/>
        <v>342</v>
      </c>
      <c r="P246" s="8" t="str">
        <f>VLOOKUP(C246,[8]A!$B$2:$D$1501,3,FALSE)</f>
        <v>2</v>
      </c>
    </row>
    <row r="247" spans="1:16" ht="14.45" customHeight="1" x14ac:dyDescent="0.25">
      <c r="A247" s="33">
        <v>343</v>
      </c>
      <c r="B247" s="48">
        <v>4339</v>
      </c>
      <c r="C247" s="52" t="s">
        <v>1746</v>
      </c>
      <c r="D247" s="51" t="s">
        <v>62</v>
      </c>
      <c r="E247" s="2" t="str">
        <f>VLOOKUP(C247,[8]A!$E$2:$K$1451,7,FALSE)</f>
        <v>05963119617</v>
      </c>
      <c r="F247" s="8">
        <v>2</v>
      </c>
      <c r="G247" s="8" t="str">
        <f>VLOOKUP(C247,[8]A!$B$2:$I$1501,8,FALSE)</f>
        <v>Adulte Masculin 40/49 ans</v>
      </c>
      <c r="M247" s="50">
        <f>VLOOKUP(C247,'Ancien Bilan'!$B$4:$D$1093,3,FALSE)</f>
        <v>4339</v>
      </c>
      <c r="N247" s="2">
        <f t="shared" si="6"/>
        <v>4339</v>
      </c>
      <c r="O247" s="2">
        <f t="shared" si="7"/>
        <v>343</v>
      </c>
      <c r="P247" s="8" t="str">
        <f>VLOOKUP(C247,[8]A!$B$2:$D$1501,3,FALSE)</f>
        <v>2</v>
      </c>
    </row>
    <row r="248" spans="1:16" s="49" customFormat="1" ht="14.45" customHeight="1" x14ac:dyDescent="0.25">
      <c r="A248" s="33">
        <v>344</v>
      </c>
      <c r="B248" s="48">
        <v>4333</v>
      </c>
      <c r="C248" s="52" t="s">
        <v>1844</v>
      </c>
      <c r="D248" s="51" t="s">
        <v>2878</v>
      </c>
      <c r="E248" s="49" t="str">
        <f>VLOOKUP(C248,[8]A!$E$2:$K$1451,7,FALSE)</f>
        <v>05999084869</v>
      </c>
      <c r="F248" s="50">
        <v>2</v>
      </c>
      <c r="G248" s="50" t="str">
        <f>VLOOKUP(C248,[8]A!$B$2:$I$1501,8,FALSE)</f>
        <v>Adulte Masculin 40/49 ans</v>
      </c>
      <c r="H248" s="50"/>
      <c r="I248" s="50"/>
      <c r="J248" s="50"/>
      <c r="K248" s="50"/>
      <c r="L248" s="50"/>
      <c r="M248" s="50">
        <f>VLOOKUP(C248,'Ancien Bilan'!$B$4:$D$1093,3,FALSE)</f>
        <v>4333</v>
      </c>
      <c r="N248" s="49">
        <f t="shared" si="6"/>
        <v>4333</v>
      </c>
      <c r="O248" s="49">
        <f t="shared" si="7"/>
        <v>344</v>
      </c>
      <c r="P248" s="50" t="str">
        <f>VLOOKUP(C248,[8]A!$B$2:$D$1501,3,FALSE)</f>
        <v>2</v>
      </c>
    </row>
    <row r="249" spans="1:16" s="49" customFormat="1" ht="14.45" customHeight="1" x14ac:dyDescent="0.25">
      <c r="A249" s="33">
        <v>345</v>
      </c>
      <c r="B249" s="48"/>
      <c r="C249" s="52" t="s">
        <v>2244</v>
      </c>
      <c r="D249" s="51" t="s">
        <v>17</v>
      </c>
      <c r="E249" s="49" t="str">
        <f>VLOOKUP(C249,[8]A!$E$2:$K$1451,7,FALSE)</f>
        <v>05999094108</v>
      </c>
      <c r="F249" s="50">
        <v>2</v>
      </c>
      <c r="G249" s="50" t="str">
        <f>VLOOKUP(C249,[8]A!$B$2:$I$1501,8,FALSE)</f>
        <v>Adulte Masculin 30/39 ans</v>
      </c>
      <c r="H249" s="50"/>
      <c r="I249" s="50"/>
      <c r="J249" s="50"/>
      <c r="K249" s="50"/>
      <c r="L249" s="50"/>
      <c r="M249" s="50" t="e">
        <f>VLOOKUP(C249,'Ancien Bilan'!$B$4:$D$1093,3,FALSE)</f>
        <v>#N/A</v>
      </c>
      <c r="N249" s="49">
        <f t="shared" si="6"/>
        <v>0</v>
      </c>
      <c r="O249" s="49">
        <f t="shared" si="7"/>
        <v>345</v>
      </c>
      <c r="P249" s="50" t="str">
        <f>VLOOKUP(C249,[8]A!$B$2:$D$1501,3,FALSE)</f>
        <v>2</v>
      </c>
    </row>
    <row r="250" spans="1:16" s="49" customFormat="1" ht="14.45" customHeight="1" x14ac:dyDescent="0.25">
      <c r="A250" s="33">
        <v>346</v>
      </c>
      <c r="B250" s="48">
        <v>4332</v>
      </c>
      <c r="C250" s="52" t="s">
        <v>1073</v>
      </c>
      <c r="D250" s="51" t="s">
        <v>273</v>
      </c>
      <c r="E250" s="49" t="str">
        <f>VLOOKUP(C250,[8]A!$E$2:$K$1451,7,FALSE)</f>
        <v>05999016677</v>
      </c>
      <c r="F250" s="50">
        <v>2</v>
      </c>
      <c r="G250" s="50" t="str">
        <f>VLOOKUP(C250,[8]A!$B$2:$I$1501,8,FALSE)</f>
        <v>Adulte Masculin 50/59 ans</v>
      </c>
      <c r="H250" s="50"/>
      <c r="I250" s="50"/>
      <c r="J250" s="50"/>
      <c r="K250" s="50"/>
      <c r="L250" s="50"/>
      <c r="M250" s="50">
        <f>VLOOKUP(C250,'Ancien Bilan'!$B$4:$D$1093,3,FALSE)</f>
        <v>4332</v>
      </c>
      <c r="N250" s="49">
        <f t="shared" si="6"/>
        <v>4332</v>
      </c>
      <c r="O250" s="49">
        <f t="shared" si="7"/>
        <v>346</v>
      </c>
      <c r="P250" s="50" t="str">
        <f>VLOOKUP(C250,[8]A!$B$2:$D$1501,3,FALSE)</f>
        <v>2</v>
      </c>
    </row>
    <row r="251" spans="1:16" s="49" customFormat="1" ht="14.45" customHeight="1" x14ac:dyDescent="0.25">
      <c r="A251" s="33">
        <v>347</v>
      </c>
      <c r="B251" s="48">
        <v>4348</v>
      </c>
      <c r="C251" s="52" t="s">
        <v>2038</v>
      </c>
      <c r="D251" s="51" t="s">
        <v>273</v>
      </c>
      <c r="E251" s="49" t="str">
        <f>VLOOKUP(C251,[8]A!$E$2:$K$1451,7,FALSE)</f>
        <v>05999059187</v>
      </c>
      <c r="F251" s="50">
        <v>2</v>
      </c>
      <c r="G251" s="50" t="str">
        <f>VLOOKUP(C251,[8]A!$B$2:$I$1501,8,FALSE)</f>
        <v>Adulte Masculin 50/59 ans</v>
      </c>
      <c r="H251" s="50"/>
      <c r="I251" s="50"/>
      <c r="J251" s="50"/>
      <c r="K251" s="50"/>
      <c r="L251" s="50"/>
      <c r="M251" s="50">
        <f>VLOOKUP(C251,'Ancien Bilan'!$B$4:$D$1093,3,FALSE)</f>
        <v>2520</v>
      </c>
      <c r="N251" s="49">
        <f t="shared" si="6"/>
        <v>4348</v>
      </c>
      <c r="O251" s="49">
        <f t="shared" si="7"/>
        <v>347</v>
      </c>
      <c r="P251" s="50" t="str">
        <f>VLOOKUP(C251,[8]A!$B$2:$D$1501,3,FALSE)</f>
        <v>2</v>
      </c>
    </row>
    <row r="252" spans="1:16" s="49" customFormat="1" ht="14.45" customHeight="1" x14ac:dyDescent="0.25">
      <c r="A252" s="33">
        <v>348</v>
      </c>
      <c r="B252" s="48">
        <v>4340</v>
      </c>
      <c r="C252" s="52" t="s">
        <v>2206</v>
      </c>
      <c r="D252" s="51" t="s">
        <v>273</v>
      </c>
      <c r="E252" s="49" t="str">
        <f>VLOOKUP(C252,[8]A!$E$2:$K$1451,7,FALSE)</f>
        <v>05999114890</v>
      </c>
      <c r="F252" s="50">
        <v>2</v>
      </c>
      <c r="G252" s="50" t="str">
        <f>VLOOKUP(C252,[8]A!$B$2:$I$1501,8,FALSE)</f>
        <v>Adulte Masculin 40/49 ans</v>
      </c>
      <c r="H252" s="50"/>
      <c r="I252" s="50"/>
      <c r="J252" s="50"/>
      <c r="K252" s="50"/>
      <c r="L252" s="50"/>
      <c r="M252" s="50">
        <f>VLOOKUP(C252,'Ancien Bilan'!$B$4:$D$1093,3,FALSE)</f>
        <v>2536</v>
      </c>
      <c r="N252" s="49">
        <f t="shared" si="6"/>
        <v>4340</v>
      </c>
      <c r="O252" s="49">
        <f t="shared" si="7"/>
        <v>348</v>
      </c>
      <c r="P252" s="50" t="str">
        <f>VLOOKUP(C252,[8]A!$B$2:$D$1501,3,FALSE)</f>
        <v>2</v>
      </c>
    </row>
    <row r="253" spans="1:16" s="49" customFormat="1" ht="14.45" customHeight="1" x14ac:dyDescent="0.25">
      <c r="A253" s="33">
        <v>349</v>
      </c>
      <c r="B253" s="48">
        <v>4324</v>
      </c>
      <c r="C253" s="52" t="s">
        <v>1407</v>
      </c>
      <c r="D253" s="51" t="s">
        <v>273</v>
      </c>
      <c r="E253" s="49" t="str">
        <f>VLOOKUP(C253,[8]A!$E$2:$K$1451,7,FALSE)</f>
        <v>05999028536</v>
      </c>
      <c r="F253" s="50">
        <v>2</v>
      </c>
      <c r="G253" s="50" t="str">
        <f>VLOOKUP(C253,[8]A!$B$2:$I$1501,8,FALSE)</f>
        <v>Adulte Masculin 50/59 ans</v>
      </c>
      <c r="H253" s="50"/>
      <c r="I253" s="50"/>
      <c r="J253" s="50"/>
      <c r="K253" s="50"/>
      <c r="L253" s="50"/>
      <c r="M253" s="50">
        <f>VLOOKUP(C253,'Ancien Bilan'!$B$4:$D$1093,3,FALSE)</f>
        <v>2516</v>
      </c>
      <c r="N253" s="49">
        <f t="shared" si="6"/>
        <v>4324</v>
      </c>
      <c r="O253" s="49">
        <f t="shared" si="7"/>
        <v>349</v>
      </c>
      <c r="P253" s="50" t="str">
        <f>VLOOKUP(C253,[8]A!$B$2:$D$1501,3,FALSE)</f>
        <v>2</v>
      </c>
    </row>
    <row r="254" spans="1:16" s="49" customFormat="1" ht="14.45" customHeight="1" x14ac:dyDescent="0.25">
      <c r="A254" s="33">
        <v>350</v>
      </c>
      <c r="B254" s="48">
        <v>144282</v>
      </c>
      <c r="C254" s="52" t="s">
        <v>152</v>
      </c>
      <c r="D254" s="52" t="s">
        <v>153</v>
      </c>
      <c r="E254" s="49" t="str">
        <f>VLOOKUP(C254,[8]A!$E$2:$K$1451,7,FALSE)</f>
        <v>05999081763</v>
      </c>
      <c r="F254" s="50">
        <v>2</v>
      </c>
      <c r="G254" s="50" t="str">
        <f>VLOOKUP(C254,[8]A!$B$2:$I$1501,8,FALSE)</f>
        <v>Adulte Masculin 30/39 ans</v>
      </c>
      <c r="H254" s="50"/>
      <c r="I254" s="50"/>
      <c r="J254" s="50"/>
      <c r="K254" s="50"/>
      <c r="L254" s="50"/>
      <c r="M254" s="50">
        <f>VLOOKUP(C254,'Ancien Bilan'!$B$4:$D$1093,3,FALSE)</f>
        <v>144282</v>
      </c>
      <c r="N254" s="49">
        <f t="shared" si="6"/>
        <v>144282</v>
      </c>
      <c r="O254" s="49">
        <f t="shared" si="7"/>
        <v>350</v>
      </c>
      <c r="P254" s="50" t="str">
        <f>VLOOKUP(C254,[8]A!$B$2:$D$1501,3,FALSE)</f>
        <v>2</v>
      </c>
    </row>
    <row r="255" spans="1:16" s="49" customFormat="1" ht="14.45" customHeight="1" x14ac:dyDescent="0.25">
      <c r="A255" s="33">
        <v>351</v>
      </c>
      <c r="B255" s="48">
        <v>144557</v>
      </c>
      <c r="C255" s="52" t="s">
        <v>1962</v>
      </c>
      <c r="D255" s="51" t="s">
        <v>2879</v>
      </c>
      <c r="E255" s="49" t="str">
        <f>VLOOKUP(C255,[8]A!$E$2:$K$1451,7,FALSE)</f>
        <v>05999022071</v>
      </c>
      <c r="F255" s="50">
        <v>2</v>
      </c>
      <c r="G255" s="50" t="str">
        <f>VLOOKUP(C255,[8]A!$B$2:$I$1501,8,FALSE)</f>
        <v>Adulte Masculin 17/19 ans</v>
      </c>
      <c r="H255" s="50"/>
      <c r="I255" s="50"/>
      <c r="J255" s="50"/>
      <c r="K255" s="50"/>
      <c r="L255" s="50"/>
      <c r="M255" s="50">
        <f>VLOOKUP(C255,'Ancien Bilan'!$B$4:$D$1093,3,FALSE)</f>
        <v>144557</v>
      </c>
      <c r="N255" s="49">
        <f t="shared" si="6"/>
        <v>144557</v>
      </c>
      <c r="O255" s="49">
        <f t="shared" si="7"/>
        <v>351</v>
      </c>
      <c r="P255" s="50" t="str">
        <f>VLOOKUP(C255,[8]A!$B$2:$D$1501,3,FALSE)</f>
        <v>2</v>
      </c>
    </row>
    <row r="256" spans="1:16" ht="14.45" customHeight="1" x14ac:dyDescent="0.25">
      <c r="A256" s="33">
        <v>352</v>
      </c>
      <c r="B256">
        <v>144611</v>
      </c>
      <c r="C256" t="s">
        <v>552</v>
      </c>
      <c r="D256" s="51" t="str">
        <f>VLOOKUP(C256,[8]A!$B$2:$H$1501,6,FALSE)</f>
        <v>ESPOIR CYCLISTE  WAMBRECHIES MARQUETTE</v>
      </c>
      <c r="E256" s="2" t="str">
        <f>VLOOKUP(C256,[8]A!$E$2:$K$1451,7,FALSE)</f>
        <v>05999112666</v>
      </c>
      <c r="F256" s="8">
        <v>2</v>
      </c>
      <c r="G256" s="8" t="str">
        <f>VLOOKUP(C256,[8]A!$B$2:$I$1501,8,FALSE)</f>
        <v>Adulte Masculin 20/29 ans</v>
      </c>
      <c r="M256" s="50">
        <f>VLOOKUP(C256,'Ancien Bilan'!$B$4:$D$1093,3,FALSE)</f>
        <v>144611</v>
      </c>
      <c r="N256" s="2">
        <f t="shared" si="6"/>
        <v>144611</v>
      </c>
      <c r="O256" s="2">
        <f t="shared" si="7"/>
        <v>352</v>
      </c>
      <c r="P256" s="8">
        <v>2</v>
      </c>
    </row>
    <row r="257" spans="1:16" s="49" customFormat="1" ht="14.45" customHeight="1" x14ac:dyDescent="0.25">
      <c r="A257" s="33">
        <v>353</v>
      </c>
      <c r="B257" s="55">
        <v>3007</v>
      </c>
      <c r="C257" s="52" t="s">
        <v>2880</v>
      </c>
      <c r="D257" s="51" t="s">
        <v>2881</v>
      </c>
      <c r="F257" s="50">
        <v>2</v>
      </c>
      <c r="G257" s="50"/>
      <c r="H257" s="50"/>
      <c r="I257" s="50"/>
      <c r="J257" s="50"/>
      <c r="K257" s="50"/>
      <c r="L257" s="50"/>
      <c r="M257" s="50">
        <f>VLOOKUP(C257,'Ancien Bilan'!$B$4:$D$1093,3,FALSE)</f>
        <v>3007</v>
      </c>
      <c r="N257" s="49">
        <f t="shared" si="6"/>
        <v>3007</v>
      </c>
      <c r="O257" s="49">
        <f t="shared" si="7"/>
        <v>353</v>
      </c>
      <c r="P257" s="50" t="e">
        <f>VLOOKUP(C257,[8]A!$B$2:$D$1501,3,FALSE)</f>
        <v>#N/A</v>
      </c>
    </row>
    <row r="258" spans="1:16" ht="14.45" customHeight="1" x14ac:dyDescent="0.25">
      <c r="A258" s="33">
        <v>354</v>
      </c>
      <c r="B258">
        <v>144531</v>
      </c>
      <c r="C258" t="s">
        <v>694</v>
      </c>
      <c r="D258" s="5" t="s">
        <v>62</v>
      </c>
      <c r="E258" s="2" t="str">
        <f>VLOOKUP(C258,[8]A!$E$2:$K$1451,7,FALSE)</f>
        <v>05999097710</v>
      </c>
      <c r="F258" s="8">
        <v>2</v>
      </c>
      <c r="G258" s="8" t="str">
        <f>VLOOKUP(C258,[8]A!$B$2:$I$1501,8,FALSE)</f>
        <v>Adulte Masculin 17/19 ans</v>
      </c>
      <c r="M258" s="50">
        <f>VLOOKUP(C258,'Ancien Bilan'!$B$4:$D$1093,3,FALSE)</f>
        <v>144531</v>
      </c>
      <c r="N258" s="2">
        <f t="shared" ref="N258:N266" si="8">B258</f>
        <v>144531</v>
      </c>
      <c r="O258" s="2">
        <f t="shared" ref="O258:O266" si="9">A258</f>
        <v>354</v>
      </c>
      <c r="P258" s="8">
        <v>2</v>
      </c>
    </row>
    <row r="259" spans="1:16" s="49" customFormat="1" ht="14.45" customHeight="1" x14ac:dyDescent="0.25">
      <c r="A259" s="33">
        <v>355</v>
      </c>
      <c r="B259" s="49">
        <v>144416</v>
      </c>
      <c r="C259" s="56" t="s">
        <v>2889</v>
      </c>
      <c r="D259" s="57" t="s">
        <v>53</v>
      </c>
      <c r="E259" s="49" t="e">
        <f>VLOOKUP(C259,[8]A!$E$2:$K$1451,7,FALSE)</f>
        <v>#N/A</v>
      </c>
      <c r="F259" s="50">
        <v>2</v>
      </c>
      <c r="G259" s="50" t="e">
        <f>VLOOKUP(C259,[8]A!$B$2:$I$1501,8,FALSE)</f>
        <v>#N/A</v>
      </c>
      <c r="H259" s="50"/>
      <c r="I259" s="50"/>
      <c r="J259" s="50"/>
      <c r="K259" s="50"/>
      <c r="L259" s="50"/>
      <c r="M259" s="50">
        <f>VLOOKUP(C259,'Ancien Bilan'!$B$4:$D$1093,3,FALSE)</f>
        <v>0</v>
      </c>
      <c r="N259" s="49">
        <f t="shared" si="8"/>
        <v>144416</v>
      </c>
      <c r="O259" s="49">
        <f t="shared" si="9"/>
        <v>355</v>
      </c>
      <c r="P259" s="50">
        <v>2</v>
      </c>
    </row>
    <row r="260" spans="1:16" s="49" customFormat="1" ht="14.45" customHeight="1" x14ac:dyDescent="0.25">
      <c r="A260" s="33">
        <v>356</v>
      </c>
      <c r="B260" s="49">
        <v>144545</v>
      </c>
      <c r="C260" s="49" t="s">
        <v>821</v>
      </c>
      <c r="D260" s="51" t="s">
        <v>171</v>
      </c>
      <c r="E260" s="49" t="str">
        <f>VLOOKUP(C260,[8]A!$E$2:$K$1451,7,FALSE)</f>
        <v>05999119864</v>
      </c>
      <c r="F260" s="50">
        <v>2</v>
      </c>
      <c r="G260" s="50" t="str">
        <f>VLOOKUP(C260,[8]A!$B$2:$I$1501,8,FALSE)</f>
        <v>Adulte Masculin 50/59 ans</v>
      </c>
      <c r="H260" s="50"/>
      <c r="I260" s="50"/>
      <c r="J260" s="50"/>
      <c r="K260" s="50"/>
      <c r="L260" s="50"/>
      <c r="M260" s="50">
        <f>VLOOKUP(C260,'Ancien Bilan'!$B$4:$D$1093,3,FALSE)</f>
        <v>144545</v>
      </c>
      <c r="N260" s="49">
        <f t="shared" si="8"/>
        <v>144545</v>
      </c>
      <c r="O260" s="49">
        <f t="shared" si="9"/>
        <v>356</v>
      </c>
      <c r="P260" s="50">
        <v>2</v>
      </c>
    </row>
    <row r="261" spans="1:16" s="49" customFormat="1" ht="14.45" customHeight="1" x14ac:dyDescent="0.25">
      <c r="A261" s="33">
        <v>357</v>
      </c>
      <c r="B261" s="49">
        <v>1307</v>
      </c>
      <c r="C261" s="49" t="s">
        <v>554</v>
      </c>
      <c r="D261" s="51" t="s">
        <v>41</v>
      </c>
      <c r="E261" s="49" t="str">
        <f>VLOOKUP(C261,[8]A!$E$2:$K$1451,7,FALSE)</f>
        <v>05996220382</v>
      </c>
      <c r="F261" s="50">
        <v>2</v>
      </c>
      <c r="G261" s="50" t="str">
        <f>VLOOKUP(C261,[8]A!$B$2:$I$1501,8,FALSE)</f>
        <v>Adulte Masculin 30/39 ans</v>
      </c>
      <c r="H261" s="50"/>
      <c r="I261" s="50"/>
      <c r="J261" s="50"/>
      <c r="K261" s="50"/>
      <c r="L261" s="50"/>
      <c r="M261" s="50">
        <f>VLOOKUP(C261,'Ancien Bilan'!$B$4:$D$1093,3,FALSE)</f>
        <v>1307</v>
      </c>
      <c r="N261" s="49">
        <f t="shared" si="8"/>
        <v>1307</v>
      </c>
      <c r="O261" s="49">
        <f t="shared" si="9"/>
        <v>357</v>
      </c>
      <c r="P261" s="50">
        <v>2</v>
      </c>
    </row>
    <row r="262" spans="1:16" s="49" customFormat="1" ht="14.45" customHeight="1" x14ac:dyDescent="0.25">
      <c r="A262" s="33">
        <v>358</v>
      </c>
      <c r="B262" s="49">
        <v>144537</v>
      </c>
      <c r="C262" s="49" t="s">
        <v>791</v>
      </c>
      <c r="D262" s="51" t="s">
        <v>75</v>
      </c>
      <c r="E262" s="49" t="str">
        <f>VLOOKUP(C262,[8]A!$E$2:$K$1451,7,FALSE)</f>
        <v>05999119872</v>
      </c>
      <c r="F262" s="50">
        <v>2</v>
      </c>
      <c r="G262" s="50" t="str">
        <f>VLOOKUP(C262,[8]A!$B$2:$I$1501,8,FALSE)</f>
        <v>Adulte Masculin 30/39 ans</v>
      </c>
      <c r="H262" s="50"/>
      <c r="I262" s="50"/>
      <c r="J262" s="50"/>
      <c r="K262" s="50"/>
      <c r="L262" s="50"/>
      <c r="M262" s="50">
        <f>VLOOKUP(C262,'Ancien Bilan'!$B$4:$D$1093,3,FALSE)</f>
        <v>144537</v>
      </c>
      <c r="N262" s="49">
        <f t="shared" si="8"/>
        <v>144537</v>
      </c>
      <c r="O262" s="49">
        <f t="shared" si="9"/>
        <v>358</v>
      </c>
      <c r="P262" s="50">
        <v>2</v>
      </c>
    </row>
    <row r="263" spans="1:16" s="49" customFormat="1" ht="14.45" customHeight="1" x14ac:dyDescent="0.25">
      <c r="A263" s="33">
        <v>359</v>
      </c>
      <c r="B263" s="49">
        <v>1326</v>
      </c>
      <c r="C263" s="49" t="s">
        <v>324</v>
      </c>
      <c r="D263" s="51" t="s">
        <v>75</v>
      </c>
      <c r="E263" s="49" t="str">
        <f>VLOOKUP(C263,[8]A!$E$2:$K$1451,7,FALSE)</f>
        <v>05999110308</v>
      </c>
      <c r="F263" s="50">
        <v>2</v>
      </c>
      <c r="G263" s="50" t="str">
        <f>VLOOKUP(C263,[8]A!$B$2:$I$1501,8,FALSE)</f>
        <v>Adulte Masculin 40/49 ans</v>
      </c>
      <c r="H263" s="50"/>
      <c r="I263" s="50"/>
      <c r="J263" s="50"/>
      <c r="K263" s="50"/>
      <c r="L263" s="50"/>
      <c r="M263" s="50">
        <f>VLOOKUP(C263,'Ancien Bilan'!$B$4:$D$1093,3,FALSE)</f>
        <v>1326</v>
      </c>
      <c r="N263" s="49">
        <f t="shared" si="8"/>
        <v>1326</v>
      </c>
      <c r="O263" s="49">
        <f t="shared" si="9"/>
        <v>359</v>
      </c>
      <c r="P263" s="50">
        <v>2</v>
      </c>
    </row>
    <row r="264" spans="1:16" s="49" customFormat="1" ht="14.45" customHeight="1" x14ac:dyDescent="0.25">
      <c r="A264" s="33">
        <v>360</v>
      </c>
      <c r="B264" s="49">
        <v>4352</v>
      </c>
      <c r="C264" s="49" t="s">
        <v>2013</v>
      </c>
      <c r="D264" s="51" t="s">
        <v>140</v>
      </c>
      <c r="E264" s="49" t="str">
        <f>VLOOKUP(C264,[8]A!$E$2:$K$1451,7,FALSE)</f>
        <v>05996221895</v>
      </c>
      <c r="F264" s="50">
        <v>2</v>
      </c>
      <c r="G264" s="50" t="str">
        <f>VLOOKUP(C264,[8]A!$B$2:$I$1501,8,FALSE)</f>
        <v>Adulte Masculin 17/19 ans</v>
      </c>
      <c r="H264" s="50"/>
      <c r="I264" s="50"/>
      <c r="J264" s="50"/>
      <c r="K264" s="50"/>
      <c r="L264" s="50"/>
      <c r="M264" s="50">
        <f>VLOOKUP(C264,'Ancien Bilan'!$B$4:$D$1093,3,FALSE)</f>
        <v>4352</v>
      </c>
      <c r="N264" s="49">
        <f t="shared" si="8"/>
        <v>4352</v>
      </c>
      <c r="O264" s="49">
        <f t="shared" si="9"/>
        <v>360</v>
      </c>
      <c r="P264" s="50">
        <v>2</v>
      </c>
    </row>
    <row r="265" spans="1:16" s="49" customFormat="1" ht="14.45" customHeight="1" x14ac:dyDescent="0.25">
      <c r="A265" s="33">
        <v>361</v>
      </c>
      <c r="B265" s="49">
        <v>4307</v>
      </c>
      <c r="C265" s="49" t="s">
        <v>1465</v>
      </c>
      <c r="D265" s="51" t="s">
        <v>342</v>
      </c>
      <c r="E265" s="49" t="str">
        <f>VLOOKUP(C265,[8]A!$E$2:$K$1451,7,FALSE)</f>
        <v>05999112536</v>
      </c>
      <c r="F265" s="50">
        <v>2</v>
      </c>
      <c r="G265" s="50" t="str">
        <f>VLOOKUP(C265,[8]A!$B$2:$I$1501,8,FALSE)</f>
        <v>Adulte Masculin 50/59 ans</v>
      </c>
      <c r="H265" s="50"/>
      <c r="I265" s="50"/>
      <c r="J265" s="50"/>
      <c r="K265" s="50"/>
      <c r="L265" s="50"/>
      <c r="M265" s="50">
        <f>VLOOKUP(C265,'Ancien Bilan'!$B$4:$D$1093,3,FALSE)</f>
        <v>4307</v>
      </c>
      <c r="N265" s="49">
        <f t="shared" si="8"/>
        <v>4307</v>
      </c>
      <c r="O265" s="49">
        <f t="shared" si="9"/>
        <v>361</v>
      </c>
      <c r="P265" s="50">
        <v>2</v>
      </c>
    </row>
    <row r="266" spans="1:16" s="49" customFormat="1" ht="14.45" customHeight="1" x14ac:dyDescent="0.25">
      <c r="A266" s="33">
        <v>362</v>
      </c>
      <c r="B266">
        <v>144466</v>
      </c>
      <c r="C266" t="s">
        <v>680</v>
      </c>
      <c r="D266" s="51" t="s">
        <v>141</v>
      </c>
      <c r="E266" s="49" t="str">
        <f>VLOOKUP(C266,[8]A!$E$2:$K$1451,7,FALSE)</f>
        <v>05999119878</v>
      </c>
      <c r="F266" s="50">
        <v>2</v>
      </c>
      <c r="G266" s="50" t="str">
        <f>VLOOKUP(C266,[8]A!$B$2:$I$1501,8,FALSE)</f>
        <v>Adulte Masculin 20/29 ans</v>
      </c>
      <c r="H266" s="50"/>
      <c r="I266" s="50"/>
      <c r="J266" s="50"/>
      <c r="K266" s="50"/>
      <c r="L266" s="50"/>
      <c r="M266" s="50">
        <f>VLOOKUP(C266,'Ancien Bilan'!$B$4:$D$1093,3,FALSE)</f>
        <v>144466</v>
      </c>
      <c r="N266" s="49">
        <f t="shared" si="8"/>
        <v>144466</v>
      </c>
      <c r="O266" s="49">
        <f t="shared" si="9"/>
        <v>362</v>
      </c>
      <c r="P266" s="50">
        <v>2</v>
      </c>
    </row>
    <row r="267" spans="1:16" s="49" customFormat="1" ht="14.45" customHeight="1" x14ac:dyDescent="0.25">
      <c r="A267" s="33"/>
      <c r="B267"/>
      <c r="C267"/>
      <c r="D267" s="51"/>
      <c r="F267" s="50"/>
      <c r="G267" s="50"/>
      <c r="H267" s="50"/>
      <c r="I267" s="50"/>
      <c r="J267" s="50"/>
      <c r="K267" s="50"/>
      <c r="L267" s="50"/>
      <c r="M267" s="50"/>
      <c r="P267" s="50"/>
    </row>
    <row r="268" spans="1:16" s="49" customFormat="1" ht="14.45" customHeight="1" x14ac:dyDescent="0.25">
      <c r="A268" s="7">
        <v>501</v>
      </c>
      <c r="B268" s="49">
        <v>144273</v>
      </c>
      <c r="C268" s="49" t="s">
        <v>118</v>
      </c>
      <c r="D268" s="49" t="s">
        <v>14</v>
      </c>
      <c r="E268" s="49" t="str">
        <f>VLOOKUP(C268,[9]A!$E$2:$K$1451,7,FALSE)</f>
        <v>05999021237</v>
      </c>
      <c r="F268" s="50" t="s">
        <v>359</v>
      </c>
      <c r="G268" s="50" t="str">
        <f>VLOOKUP(C268,[9]A!$B$2:$I$1501,8,FALSE)</f>
        <v>Adulte Masculin 50/59 ans</v>
      </c>
      <c r="H268" s="50"/>
      <c r="I268" s="50"/>
      <c r="J268" s="50"/>
      <c r="K268" s="50"/>
      <c r="L268" s="50"/>
      <c r="M268" s="50">
        <f>VLOOKUP(C268,'Ancien Bilan'!$B$4:$D$1093,3,FALSE)</f>
        <v>144273</v>
      </c>
      <c r="N268" s="49">
        <f t="shared" ref="N268:N331" si="10">B268</f>
        <v>144273</v>
      </c>
      <c r="O268" s="49">
        <f t="shared" ref="O268:O331" si="11">A268</f>
        <v>501</v>
      </c>
      <c r="P268" s="50" t="str">
        <f>VLOOKUP(C268,[9]A!$B$2:$D$1501,3,FALSE)</f>
        <v>3</v>
      </c>
    </row>
    <row r="269" spans="1:16" ht="14.45" customHeight="1" x14ac:dyDescent="0.25">
      <c r="A269" s="7">
        <v>502</v>
      </c>
      <c r="B269" s="49">
        <v>144410</v>
      </c>
      <c r="C269" s="49" t="s">
        <v>93</v>
      </c>
      <c r="D269" s="2" t="s">
        <v>62</v>
      </c>
      <c r="E269" s="2" t="str">
        <f>VLOOKUP(C269,[8]A!$E$2:$K$1451,7,FALSE)</f>
        <v>05957195697</v>
      </c>
      <c r="F269" s="8" t="s">
        <v>359</v>
      </c>
      <c r="G269" s="8" t="str">
        <f>VLOOKUP(C269,[8]A!$B$2:$I$1501,8,FALSE)</f>
        <v>Adulte Masculin 40/49 ans</v>
      </c>
      <c r="M269" s="50">
        <f>VLOOKUP(C269,'Ancien Bilan'!$B$4:$D$1093,3,FALSE)</f>
        <v>144410</v>
      </c>
      <c r="N269" s="2">
        <f t="shared" si="10"/>
        <v>144410</v>
      </c>
      <c r="O269" s="2">
        <f t="shared" si="11"/>
        <v>502</v>
      </c>
      <c r="P269" s="8" t="str">
        <f>VLOOKUP(C269,[8]A!$B$2:$D$1501,3,FALSE)</f>
        <v>3</v>
      </c>
    </row>
    <row r="270" spans="1:16" ht="14.45" customHeight="1" x14ac:dyDescent="0.25">
      <c r="A270" s="7">
        <v>503</v>
      </c>
      <c r="B270" s="49">
        <v>2192</v>
      </c>
      <c r="C270" s="49" t="s">
        <v>155</v>
      </c>
      <c r="D270" s="2" t="s">
        <v>84</v>
      </c>
      <c r="E270" s="2" t="str">
        <f>VLOOKUP(C270,[8]A!$E$2:$K$1451,7,FALSE)</f>
        <v>05999076034</v>
      </c>
      <c r="F270" s="8" t="s">
        <v>359</v>
      </c>
      <c r="G270" s="8" t="str">
        <f>VLOOKUP(C270,[8]A!$B$2:$I$1501,8,FALSE)</f>
        <v>Adulte Masculin 40/49 ans</v>
      </c>
      <c r="M270" s="50">
        <f>VLOOKUP(C270,'Ancien Bilan'!$B$4:$D$1093,3,FALSE)</f>
        <v>2192</v>
      </c>
      <c r="N270" s="2">
        <f t="shared" si="10"/>
        <v>2192</v>
      </c>
      <c r="O270" s="2">
        <f t="shared" si="11"/>
        <v>503</v>
      </c>
      <c r="P270" s="8" t="str">
        <f>VLOOKUP(C270,[8]A!$B$2:$D$1501,3,FALSE)</f>
        <v>3</v>
      </c>
    </row>
    <row r="271" spans="1:16" ht="14.45" customHeight="1" x14ac:dyDescent="0.25">
      <c r="A271" s="7">
        <v>504</v>
      </c>
      <c r="B271" s="49">
        <v>144411</v>
      </c>
      <c r="C271" s="49" t="s">
        <v>15</v>
      </c>
      <c r="D271" s="49" t="s">
        <v>140</v>
      </c>
      <c r="E271" s="2" t="str">
        <f>VLOOKUP(C271,[8]A!$E$2:$K$1451,7,FALSE)</f>
        <v>05999025679</v>
      </c>
      <c r="F271" s="8" t="s">
        <v>359</v>
      </c>
      <c r="G271" s="8" t="str">
        <f>VLOOKUP(C271,[8]A!$B$2:$I$1501,8,FALSE)</f>
        <v>Adulte Masculin 30/39 ans</v>
      </c>
      <c r="M271" s="50">
        <f>VLOOKUP(C271,'Ancien Bilan'!$B$4:$D$1093,3,FALSE)</f>
        <v>144411</v>
      </c>
      <c r="N271" s="2">
        <f t="shared" si="10"/>
        <v>144411</v>
      </c>
      <c r="O271" s="2">
        <f t="shared" si="11"/>
        <v>504</v>
      </c>
      <c r="P271" s="8" t="str">
        <f>VLOOKUP(C271,[8]A!$B$2:$D$1501,3,FALSE)</f>
        <v>3</v>
      </c>
    </row>
    <row r="272" spans="1:16" ht="14.45" customHeight="1" x14ac:dyDescent="0.25">
      <c r="A272" s="7">
        <v>505</v>
      </c>
      <c r="B272" s="49">
        <v>144567</v>
      </c>
      <c r="C272" s="49" t="s">
        <v>92</v>
      </c>
      <c r="D272" s="2" t="s">
        <v>10</v>
      </c>
      <c r="E272" s="2" t="str">
        <f>VLOOKUP(C272,[8]A!$E$2:$K$1451,7,FALSE)</f>
        <v>05999012230</v>
      </c>
      <c r="F272" s="8" t="s">
        <v>359</v>
      </c>
      <c r="G272" s="8" t="str">
        <f>VLOOKUP(C272,[8]A!$B$2:$I$1501,8,FALSE)</f>
        <v>Adulte Masculin 50/59 ans</v>
      </c>
      <c r="M272" s="50">
        <f>VLOOKUP(C272,'Ancien Bilan'!$B$4:$D$1093,3,FALSE)</f>
        <v>144567</v>
      </c>
      <c r="N272" s="2">
        <f t="shared" si="10"/>
        <v>144567</v>
      </c>
      <c r="O272" s="2">
        <f t="shared" si="11"/>
        <v>505</v>
      </c>
      <c r="P272" s="8" t="str">
        <f>VLOOKUP(C272,[8]A!$B$2:$D$1501,3,FALSE)</f>
        <v>3</v>
      </c>
    </row>
    <row r="273" spans="1:16" ht="14.45" customHeight="1" x14ac:dyDescent="0.25">
      <c r="A273" s="7">
        <v>506</v>
      </c>
      <c r="B273" s="49">
        <v>144377</v>
      </c>
      <c r="C273" s="49" t="s">
        <v>2995</v>
      </c>
      <c r="D273" s="2" t="s">
        <v>14</v>
      </c>
      <c r="E273" s="2" t="e">
        <f>VLOOKUP(C273,[8]A!$E$2:$K$1451,7,FALSE)</f>
        <v>#N/A</v>
      </c>
      <c r="F273" s="8" t="s">
        <v>359</v>
      </c>
      <c r="G273" s="8" t="e">
        <f>VLOOKUP(C273,[8]A!$B$2:$I$1501,8,FALSE)</f>
        <v>#N/A</v>
      </c>
      <c r="M273" s="50">
        <f>VLOOKUP(C273,'Ancien Bilan'!$B$4:$D$1093,3,FALSE)</f>
        <v>144377</v>
      </c>
      <c r="N273" s="2">
        <f t="shared" si="10"/>
        <v>144377</v>
      </c>
      <c r="O273" s="2">
        <f t="shared" si="11"/>
        <v>506</v>
      </c>
      <c r="P273" s="8" t="e">
        <f>VLOOKUP(C273,[8]A!$B$2:$D$1501,3,FALSE)</f>
        <v>#N/A</v>
      </c>
    </row>
    <row r="274" spans="1:16" ht="14.45" customHeight="1" x14ac:dyDescent="0.25">
      <c r="A274" s="7">
        <v>507</v>
      </c>
      <c r="B274" s="2">
        <v>144253</v>
      </c>
      <c r="C274" s="2" t="s">
        <v>197</v>
      </c>
      <c r="D274" s="2" t="s">
        <v>75</v>
      </c>
      <c r="E274" s="2" t="str">
        <f>VLOOKUP(C274,[8]A!$E$2:$K$1451,7,FALSE)</f>
        <v>05999057087</v>
      </c>
      <c r="F274" s="8" t="s">
        <v>359</v>
      </c>
      <c r="G274" s="8" t="str">
        <f>VLOOKUP(C274,[8]A!$B$2:$I$1501,8,FALSE)</f>
        <v>Adulte Masculin 20/29 ans</v>
      </c>
      <c r="M274" s="50">
        <f>VLOOKUP(C274,'Ancien Bilan'!$B$4:$D$1093,3,FALSE)</f>
        <v>144253</v>
      </c>
      <c r="N274" s="2">
        <f t="shared" si="10"/>
        <v>144253</v>
      </c>
      <c r="O274" s="2">
        <f t="shared" si="11"/>
        <v>507</v>
      </c>
      <c r="P274" s="8" t="str">
        <f>VLOOKUP(C274,[8]A!$B$2:$D$1501,3,FALSE)</f>
        <v>3</v>
      </c>
    </row>
    <row r="275" spans="1:16" ht="14.45" customHeight="1" x14ac:dyDescent="0.25">
      <c r="A275" s="7">
        <v>508</v>
      </c>
      <c r="B275" s="2">
        <v>144269</v>
      </c>
      <c r="C275" s="2" t="s">
        <v>184</v>
      </c>
      <c r="D275" s="19" t="s">
        <v>22</v>
      </c>
      <c r="E275" s="2" t="str">
        <f>VLOOKUP(C275,[8]A!$E$2:$K$1451,7,FALSE)</f>
        <v>05999111225</v>
      </c>
      <c r="F275" s="8" t="s">
        <v>359</v>
      </c>
      <c r="G275" s="8" t="str">
        <f>VLOOKUP(C275,[8]A!$B$2:$I$1501,8,FALSE)</f>
        <v>Adulte Masculin 17/19 ans</v>
      </c>
      <c r="M275" s="50">
        <f>VLOOKUP(C275,'Ancien Bilan'!$B$4:$D$1093,3,FALSE)</f>
        <v>144269</v>
      </c>
      <c r="N275" s="2">
        <f t="shared" si="10"/>
        <v>144269</v>
      </c>
      <c r="O275" s="2">
        <f t="shared" si="11"/>
        <v>508</v>
      </c>
      <c r="P275" s="8" t="str">
        <f>VLOOKUP(C275,[8]A!$B$2:$D$1501,3,FALSE)</f>
        <v>3</v>
      </c>
    </row>
    <row r="276" spans="1:16" ht="14.45" customHeight="1" x14ac:dyDescent="0.25">
      <c r="A276" s="7">
        <v>509</v>
      </c>
      <c r="B276" s="2">
        <v>1312</v>
      </c>
      <c r="C276" s="2" t="s">
        <v>145</v>
      </c>
      <c r="D276" s="2" t="s">
        <v>88</v>
      </c>
      <c r="E276" s="2" t="str">
        <f>VLOOKUP(C276,[8]A!$E$2:$K$1451,7,FALSE)</f>
        <v>05999119068</v>
      </c>
      <c r="F276" s="8" t="s">
        <v>359</v>
      </c>
      <c r="G276" s="8" t="str">
        <f>VLOOKUP(C276,[8]A!$B$2:$I$1501,8,FALSE)</f>
        <v>Adulte Masculin 30/39 ans</v>
      </c>
      <c r="M276" s="50">
        <f>VLOOKUP(C276,'Ancien Bilan'!$B$4:$D$1093,3,FALSE)</f>
        <v>1312</v>
      </c>
      <c r="N276" s="2">
        <f t="shared" si="10"/>
        <v>1312</v>
      </c>
      <c r="O276" s="2">
        <f t="shared" si="11"/>
        <v>509</v>
      </c>
      <c r="P276" s="8" t="str">
        <f>VLOOKUP(C276,[8]A!$B$2:$D$1501,3,FALSE)</f>
        <v>3</v>
      </c>
    </row>
    <row r="277" spans="1:16" ht="14.45" customHeight="1" x14ac:dyDescent="0.25">
      <c r="A277" s="7">
        <v>510</v>
      </c>
      <c r="B277" s="2">
        <v>144291</v>
      </c>
      <c r="C277" s="2" t="s">
        <v>220</v>
      </c>
      <c r="D277" s="2" t="s">
        <v>335</v>
      </c>
      <c r="E277" s="2" t="str">
        <f>VLOOKUP(C277,[8]A!$E$2:$K$1451,7,FALSE)</f>
        <v>05996218968</v>
      </c>
      <c r="F277" s="8" t="s">
        <v>359</v>
      </c>
      <c r="G277" s="8" t="str">
        <f>VLOOKUP(C277,[8]A!$B$2:$I$1501,8,FALSE)</f>
        <v>Adulte Masculin 30/39 ans</v>
      </c>
      <c r="M277" s="50">
        <f>VLOOKUP(C277,'Ancien Bilan'!$B$4:$D$1093,3,FALSE)</f>
        <v>144291</v>
      </c>
      <c r="N277" s="2">
        <f t="shared" si="10"/>
        <v>144291</v>
      </c>
      <c r="O277" s="2">
        <f t="shared" si="11"/>
        <v>510</v>
      </c>
      <c r="P277" s="8" t="str">
        <f>VLOOKUP(C277,[8]A!$B$2:$D$1501,3,FALSE)</f>
        <v>3</v>
      </c>
    </row>
    <row r="278" spans="1:16" ht="14.45" customHeight="1" x14ac:dyDescent="0.25">
      <c r="A278" s="7">
        <v>511</v>
      </c>
      <c r="B278" s="49">
        <v>144454</v>
      </c>
      <c r="C278" s="49" t="s">
        <v>94</v>
      </c>
      <c r="D278" s="49" t="s">
        <v>59</v>
      </c>
      <c r="E278" s="2" t="str">
        <f>VLOOKUP(C278,[8]A!$E$2:$K$1451,7,FALSE)</f>
        <v>05996222312</v>
      </c>
      <c r="F278" s="8" t="s">
        <v>359</v>
      </c>
      <c r="G278" s="8" t="str">
        <f>VLOOKUP(C278,[8]A!$B$2:$I$1501,8,FALSE)</f>
        <v>Adulte Masculin 40/49 ans</v>
      </c>
      <c r="M278" s="50">
        <f>VLOOKUP(C278,'Ancien Bilan'!$B$4:$D$1093,3,FALSE)</f>
        <v>144454</v>
      </c>
      <c r="N278" s="2">
        <f t="shared" si="10"/>
        <v>144454</v>
      </c>
      <c r="O278" s="2">
        <f t="shared" si="11"/>
        <v>511</v>
      </c>
      <c r="P278" s="8" t="str">
        <f>VLOOKUP(C278,[8]A!$B$2:$D$1501,3,FALSE)</f>
        <v>3</v>
      </c>
    </row>
    <row r="279" spans="1:16" ht="14.45" customHeight="1" x14ac:dyDescent="0.25">
      <c r="A279" s="7">
        <v>512</v>
      </c>
      <c r="B279" s="49">
        <v>144446</v>
      </c>
      <c r="C279" s="49" t="s">
        <v>108</v>
      </c>
      <c r="D279" s="49" t="s">
        <v>109</v>
      </c>
      <c r="E279" s="2" t="str">
        <f>VLOOKUP(C279,[8]A!$E$2:$K$1451,7,FALSE)</f>
        <v>05999094424</v>
      </c>
      <c r="F279" s="8" t="s">
        <v>359</v>
      </c>
      <c r="G279" s="8" t="str">
        <f>VLOOKUP(C279,[8]A!$B$2:$I$1501,8,FALSE)</f>
        <v>Adulte Masculin 20/29 ans</v>
      </c>
      <c r="M279" s="50">
        <f>VLOOKUP(C279,'Ancien Bilan'!$B$4:$D$1093,3,FALSE)</f>
        <v>144446</v>
      </c>
      <c r="N279" s="2">
        <f t="shared" si="10"/>
        <v>144446</v>
      </c>
      <c r="O279" s="2">
        <f t="shared" si="11"/>
        <v>512</v>
      </c>
      <c r="P279" s="8" t="str">
        <f>VLOOKUP(C279,[8]A!$B$2:$D$1501,3,FALSE)</f>
        <v>3</v>
      </c>
    </row>
    <row r="280" spans="1:16" ht="14.45" customHeight="1" x14ac:dyDescent="0.25">
      <c r="A280" s="7">
        <v>513</v>
      </c>
      <c r="B280" s="2">
        <v>144321</v>
      </c>
      <c r="C280" s="2" t="s">
        <v>245</v>
      </c>
      <c r="D280" s="2" t="s">
        <v>17</v>
      </c>
      <c r="E280" s="2" t="str">
        <f>VLOOKUP(C280,[8]A!$E$2:$K$1451,7,FALSE)</f>
        <v>05999100591</v>
      </c>
      <c r="F280" s="8" t="s">
        <v>359</v>
      </c>
      <c r="G280" s="8" t="str">
        <f>VLOOKUP(C280,[8]A!$B$2:$I$1501,8,FALSE)</f>
        <v>Adulte Masculin 60 ans et plus</v>
      </c>
      <c r="M280" s="50">
        <f>VLOOKUP(C280,'Ancien Bilan'!$B$4:$D$1093,3,FALSE)</f>
        <v>144321</v>
      </c>
      <c r="N280" s="2">
        <f t="shared" si="10"/>
        <v>144321</v>
      </c>
      <c r="O280" s="2">
        <f t="shared" si="11"/>
        <v>513</v>
      </c>
      <c r="P280" s="8" t="str">
        <f>VLOOKUP(C280,[8]A!$B$2:$D$1501,3,FALSE)</f>
        <v>3</v>
      </c>
    </row>
    <row r="281" spans="1:16" ht="14.45" customHeight="1" x14ac:dyDescent="0.25">
      <c r="A281" s="7">
        <v>514</v>
      </c>
      <c r="B281" s="49">
        <v>144387</v>
      </c>
      <c r="C281" s="49" t="s">
        <v>133</v>
      </c>
      <c r="D281" s="49" t="s">
        <v>84</v>
      </c>
      <c r="E281" s="2" t="str">
        <f>VLOOKUP(C281,[8]A!$E$2:$K$1451,7,FALSE)</f>
        <v>05999069650</v>
      </c>
      <c r="F281" s="8" t="s">
        <v>359</v>
      </c>
      <c r="G281" s="8" t="str">
        <f>VLOOKUP(C281,[8]A!$B$2:$I$1501,8,FALSE)</f>
        <v>Adulte Masculin 20/29 ans</v>
      </c>
      <c r="M281" s="50">
        <f>VLOOKUP(C281,'Ancien Bilan'!$B$4:$D$1093,3,FALSE)</f>
        <v>144387</v>
      </c>
      <c r="N281" s="2">
        <f t="shared" si="10"/>
        <v>144387</v>
      </c>
      <c r="O281" s="2">
        <f t="shared" si="11"/>
        <v>514</v>
      </c>
      <c r="P281" s="8" t="str">
        <f>VLOOKUP(C281,[8]A!$B$2:$D$1501,3,FALSE)</f>
        <v>3</v>
      </c>
    </row>
    <row r="282" spans="1:16" ht="14.45" customHeight="1" x14ac:dyDescent="0.25">
      <c r="A282" s="7">
        <v>515</v>
      </c>
      <c r="B282" s="2">
        <v>144535</v>
      </c>
      <c r="C282" s="2" t="s">
        <v>18</v>
      </c>
      <c r="D282" s="2" t="s">
        <v>14</v>
      </c>
      <c r="E282" s="2" t="str">
        <f>VLOOKUP(C282,[8]A!$E$2:$K$1451,7,FALSE)</f>
        <v>05999086064</v>
      </c>
      <c r="F282" s="8" t="s">
        <v>359</v>
      </c>
      <c r="G282" s="8" t="str">
        <f>VLOOKUP(C282,[8]A!$B$2:$I$1501,8,FALSE)</f>
        <v>Adulte Masculin 40/49 ans</v>
      </c>
      <c r="M282" s="50">
        <f>VLOOKUP(C282,'Ancien Bilan'!$B$4:$D$1093,3,FALSE)</f>
        <v>144535</v>
      </c>
      <c r="N282" s="2">
        <f t="shared" si="10"/>
        <v>144535</v>
      </c>
      <c r="O282" s="2">
        <f t="shared" si="11"/>
        <v>515</v>
      </c>
      <c r="P282" s="8" t="str">
        <f>VLOOKUP(C282,[8]A!$B$2:$D$1501,3,FALSE)</f>
        <v>3</v>
      </c>
    </row>
    <row r="283" spans="1:16" ht="14.45" customHeight="1" x14ac:dyDescent="0.25">
      <c r="A283" s="7">
        <v>516</v>
      </c>
      <c r="B283" s="49">
        <v>1293</v>
      </c>
      <c r="C283" s="49" t="s">
        <v>83</v>
      </c>
      <c r="D283" s="49" t="s">
        <v>84</v>
      </c>
      <c r="E283" s="2" t="str">
        <f>VLOOKUP(C283,[8]A!$E$2:$K$1451,7,FALSE)</f>
        <v>05999069653</v>
      </c>
      <c r="F283" s="8" t="s">
        <v>359</v>
      </c>
      <c r="G283" s="8" t="str">
        <f>VLOOKUP(C283,[8]A!$B$2:$I$1501,8,FALSE)</f>
        <v>Adulte Masculin 50/59 ans</v>
      </c>
      <c r="M283" s="50">
        <f>VLOOKUP(C283,'Ancien Bilan'!$B$4:$D$1093,3,FALSE)</f>
        <v>1293</v>
      </c>
      <c r="N283" s="2">
        <f t="shared" si="10"/>
        <v>1293</v>
      </c>
      <c r="O283" s="2">
        <f t="shared" si="11"/>
        <v>516</v>
      </c>
      <c r="P283" s="8" t="str">
        <f>VLOOKUP(C283,[8]A!$B$2:$D$1501,3,FALSE)</f>
        <v>3</v>
      </c>
    </row>
    <row r="284" spans="1:16" ht="14.45" customHeight="1" x14ac:dyDescent="0.25">
      <c r="A284" s="7">
        <v>517</v>
      </c>
      <c r="B284" s="49">
        <v>1275</v>
      </c>
      <c r="C284" s="49" t="s">
        <v>151</v>
      </c>
      <c r="D284" s="49" t="s">
        <v>84</v>
      </c>
      <c r="E284" s="2" t="str">
        <f>VLOOKUP(C284,[8]A!$E$2:$K$1451,7,FALSE)</f>
        <v>05999068459</v>
      </c>
      <c r="F284" s="8" t="s">
        <v>359</v>
      </c>
      <c r="G284" s="8" t="str">
        <f>VLOOKUP(C284,[8]A!$B$2:$I$1501,8,FALSE)</f>
        <v>Adulte Masculin 50/59 ans</v>
      </c>
      <c r="M284" s="50">
        <f>VLOOKUP(C284,'Ancien Bilan'!$B$4:$D$1093,3,FALSE)</f>
        <v>1275</v>
      </c>
      <c r="N284" s="2">
        <f t="shared" si="10"/>
        <v>1275</v>
      </c>
      <c r="O284" s="2">
        <f t="shared" si="11"/>
        <v>517</v>
      </c>
      <c r="P284" s="8" t="str">
        <f>VLOOKUP(C284,[8]A!$B$2:$D$1501,3,FALSE)</f>
        <v>3</v>
      </c>
    </row>
    <row r="285" spans="1:16" ht="14.45" customHeight="1" x14ac:dyDescent="0.25">
      <c r="A285" s="7">
        <v>518</v>
      </c>
      <c r="B285" s="49">
        <v>144300</v>
      </c>
      <c r="C285" s="49" t="s">
        <v>239</v>
      </c>
      <c r="D285" s="49" t="s">
        <v>143</v>
      </c>
      <c r="E285" s="2" t="str">
        <f>VLOOKUP(C285,[8]A!$E$2:$K$1451,7,FALSE)</f>
        <v>05963119611</v>
      </c>
      <c r="F285" s="8" t="s">
        <v>359</v>
      </c>
      <c r="G285" s="8" t="str">
        <f>VLOOKUP(C285,[8]A!$B$2:$I$1501,8,FALSE)</f>
        <v>Adulte Masculin 50/59 ans</v>
      </c>
      <c r="M285" s="50">
        <f>VLOOKUP(C285,'Ancien Bilan'!$B$4:$D$1093,3,FALSE)</f>
        <v>144300</v>
      </c>
      <c r="N285" s="2">
        <f t="shared" si="10"/>
        <v>144300</v>
      </c>
      <c r="O285" s="2">
        <f t="shared" si="11"/>
        <v>518</v>
      </c>
      <c r="P285" s="8" t="str">
        <f>VLOOKUP(C285,[8]A!$B$2:$D$1501,3,FALSE)</f>
        <v>3</v>
      </c>
    </row>
    <row r="286" spans="1:16" ht="14.45" customHeight="1" x14ac:dyDescent="0.25">
      <c r="A286" s="7">
        <v>519</v>
      </c>
      <c r="B286" s="49">
        <v>144400</v>
      </c>
      <c r="C286" s="49" t="s">
        <v>125</v>
      </c>
      <c r="D286" s="49" t="s">
        <v>115</v>
      </c>
      <c r="E286" s="2" t="str">
        <f>VLOOKUP(C286,[8]A!$E$2:$K$1451,7,FALSE)</f>
        <v>05999079017</v>
      </c>
      <c r="F286" s="8" t="s">
        <v>359</v>
      </c>
      <c r="G286" s="8" t="str">
        <f>VLOOKUP(C286,[8]A!$B$2:$I$1501,8,FALSE)</f>
        <v>Adulte Masculin 40/49 ans</v>
      </c>
      <c r="M286" s="50">
        <f>VLOOKUP(C286,'Ancien Bilan'!$B$4:$D$1093,3,FALSE)</f>
        <v>144400</v>
      </c>
      <c r="N286" s="2">
        <f t="shared" si="10"/>
        <v>144400</v>
      </c>
      <c r="O286" s="2">
        <f t="shared" si="11"/>
        <v>519</v>
      </c>
      <c r="P286" s="8" t="str">
        <f>VLOOKUP(C286,[8]A!$B$2:$D$1501,3,FALSE)</f>
        <v>3</v>
      </c>
    </row>
    <row r="287" spans="1:16" ht="14.45" customHeight="1" x14ac:dyDescent="0.25">
      <c r="A287" s="7">
        <v>520</v>
      </c>
      <c r="B287" s="49">
        <v>144314</v>
      </c>
      <c r="C287" s="49" t="s">
        <v>58</v>
      </c>
      <c r="D287" s="49" t="s">
        <v>59</v>
      </c>
      <c r="E287" s="2" t="str">
        <f>VLOOKUP(C287,[8]A!$E$2:$K$1451,7,FALSE)</f>
        <v>05999061117</v>
      </c>
      <c r="F287" s="8" t="s">
        <v>359</v>
      </c>
      <c r="G287" s="8" t="str">
        <f>VLOOKUP(C287,[8]A!$B$2:$I$1501,8,FALSE)</f>
        <v>Adulte Masculin 50/59 ans</v>
      </c>
      <c r="M287" s="50">
        <f>VLOOKUP(C287,'Ancien Bilan'!$B$4:$D$1093,3,FALSE)</f>
        <v>144314</v>
      </c>
      <c r="N287" s="2">
        <f t="shared" si="10"/>
        <v>144314</v>
      </c>
      <c r="O287" s="2">
        <f t="shared" si="11"/>
        <v>520</v>
      </c>
      <c r="P287" s="8" t="str">
        <f>VLOOKUP(C287,[8]A!$B$2:$D$1501,3,FALSE)</f>
        <v>3</v>
      </c>
    </row>
    <row r="288" spans="1:16" ht="14.45" customHeight="1" x14ac:dyDescent="0.25">
      <c r="A288" s="7">
        <v>521</v>
      </c>
      <c r="B288" s="49">
        <v>144317</v>
      </c>
      <c r="C288" s="49" t="s">
        <v>56</v>
      </c>
      <c r="D288" s="49" t="s">
        <v>57</v>
      </c>
      <c r="E288" s="2" t="str">
        <f>VLOOKUP(C288,[8]A!$E$2:$K$1451,7,FALSE)</f>
        <v>05996224459</v>
      </c>
      <c r="F288" s="8" t="s">
        <v>359</v>
      </c>
      <c r="G288" s="8" t="str">
        <f>VLOOKUP(C288,[8]A!$B$2:$I$1501,8,FALSE)</f>
        <v>Adulte Masculin 50/59 ans</v>
      </c>
      <c r="M288" s="50">
        <f>VLOOKUP(C288,'Ancien Bilan'!$B$4:$D$1093,3,FALSE)</f>
        <v>144317</v>
      </c>
      <c r="N288" s="2">
        <f t="shared" si="10"/>
        <v>144317</v>
      </c>
      <c r="O288" s="2">
        <f t="shared" si="11"/>
        <v>521</v>
      </c>
      <c r="P288" s="8" t="str">
        <f>VLOOKUP(C288,[8]A!$B$2:$D$1501,3,FALSE)</f>
        <v>3</v>
      </c>
    </row>
    <row r="289" spans="1:16" ht="14.45" customHeight="1" x14ac:dyDescent="0.25">
      <c r="A289" s="7">
        <v>522</v>
      </c>
      <c r="B289" s="49">
        <v>144372</v>
      </c>
      <c r="C289" s="49" t="s">
        <v>142</v>
      </c>
      <c r="D289" s="19" t="s">
        <v>22</v>
      </c>
      <c r="E289" s="2" t="str">
        <f>VLOOKUP(C289,[8]A!$E$2:$K$1451,7,FALSE)</f>
        <v>05999063249</v>
      </c>
      <c r="F289" s="8" t="s">
        <v>359</v>
      </c>
      <c r="G289" s="8" t="str">
        <f>VLOOKUP(C289,[8]A!$B$2:$I$1501,8,FALSE)</f>
        <v>Adulte Masculin 30/39 ans</v>
      </c>
      <c r="M289" s="50">
        <f>VLOOKUP(C289,'Ancien Bilan'!$B$4:$D$1093,3,FALSE)</f>
        <v>144372</v>
      </c>
      <c r="N289" s="2">
        <f t="shared" si="10"/>
        <v>144372</v>
      </c>
      <c r="O289" s="2">
        <f t="shared" si="11"/>
        <v>522</v>
      </c>
      <c r="P289" s="8" t="str">
        <f>VLOOKUP(C289,[8]A!$B$2:$D$1501,3,FALSE)</f>
        <v>3</v>
      </c>
    </row>
    <row r="290" spans="1:16" ht="14.45" customHeight="1" x14ac:dyDescent="0.25">
      <c r="A290" s="7">
        <v>523</v>
      </c>
      <c r="B290" s="49">
        <v>144551</v>
      </c>
      <c r="C290" s="49" t="s">
        <v>192</v>
      </c>
      <c r="D290" s="5" t="s">
        <v>153</v>
      </c>
      <c r="E290" s="2" t="str">
        <f>VLOOKUP(C290,[8]A!$E$2:$K$1451,7,FALSE)</f>
        <v>05999019951</v>
      </c>
      <c r="F290" s="8" t="s">
        <v>359</v>
      </c>
      <c r="G290" s="8" t="str">
        <f>VLOOKUP(C290,[8]A!$B$2:$I$1501,8,FALSE)</f>
        <v>Adulte Masculin 20/29 ans</v>
      </c>
      <c r="M290" s="50">
        <f>VLOOKUP(C290,'Ancien Bilan'!$B$4:$D$1093,3,FALSE)</f>
        <v>144551</v>
      </c>
      <c r="N290" s="2">
        <f t="shared" si="10"/>
        <v>144551</v>
      </c>
      <c r="O290" s="2">
        <f t="shared" si="11"/>
        <v>523</v>
      </c>
      <c r="P290" s="8" t="str">
        <f>VLOOKUP(C290,[8]A!$B$2:$D$1501,3,FALSE)</f>
        <v>3</v>
      </c>
    </row>
    <row r="291" spans="1:16" ht="14.45" customHeight="1" x14ac:dyDescent="0.25">
      <c r="A291" s="7">
        <v>524</v>
      </c>
      <c r="B291" s="2">
        <v>144517</v>
      </c>
      <c r="C291" s="2" t="s">
        <v>134</v>
      </c>
      <c r="D291" s="51" t="s">
        <v>74</v>
      </c>
      <c r="E291" s="2" t="str">
        <f>VLOOKUP(C291,[8]A!$E$2:$K$1451,7,FALSE)</f>
        <v>05999085106</v>
      </c>
      <c r="F291" s="8" t="s">
        <v>359</v>
      </c>
      <c r="G291" s="8" t="str">
        <f>VLOOKUP(C291,[8]A!$B$2:$I$1501,8,FALSE)</f>
        <v>Adulte Féminin 30/39 ans</v>
      </c>
      <c r="M291" s="50">
        <f>VLOOKUP(C291,'Ancien Bilan'!$B$4:$D$1093,3,FALSE)</f>
        <v>144517</v>
      </c>
      <c r="N291" s="2">
        <f t="shared" si="10"/>
        <v>144517</v>
      </c>
      <c r="O291" s="2">
        <f t="shared" si="11"/>
        <v>524</v>
      </c>
      <c r="P291" s="8" t="str">
        <f>VLOOKUP(C291,[8]A!$B$2:$D$1501,3,FALSE)</f>
        <v>3</v>
      </c>
    </row>
    <row r="292" spans="1:16" ht="14.45" customHeight="1" x14ac:dyDescent="0.25">
      <c r="A292" s="7">
        <v>526</v>
      </c>
      <c r="B292" s="2">
        <v>144475</v>
      </c>
      <c r="C292" s="2" t="s">
        <v>60</v>
      </c>
      <c r="D292" s="2" t="s">
        <v>109</v>
      </c>
      <c r="E292" s="2" t="str">
        <f>VLOOKUP(C292,[8]A!$E$2:$K$1451,7,FALSE)</f>
        <v>05965613068</v>
      </c>
      <c r="F292" s="8" t="s">
        <v>359</v>
      </c>
      <c r="G292" s="8" t="str">
        <f>VLOOKUP(C292,[8]A!$B$2:$I$1501,8,FALSE)</f>
        <v>Adulte Masculin 50/59 ans</v>
      </c>
      <c r="M292" s="50">
        <f>VLOOKUP(C292,'Ancien Bilan'!$B$4:$D$1093,3,FALSE)</f>
        <v>144475</v>
      </c>
      <c r="N292" s="2">
        <f t="shared" si="10"/>
        <v>144475</v>
      </c>
      <c r="O292" s="2">
        <f t="shared" si="11"/>
        <v>526</v>
      </c>
      <c r="P292" s="8" t="str">
        <f>VLOOKUP(C292,[8]A!$B$2:$D$1501,3,FALSE)</f>
        <v>3</v>
      </c>
    </row>
    <row r="293" spans="1:16" ht="14.45" customHeight="1" x14ac:dyDescent="0.25">
      <c r="A293" s="7">
        <v>527</v>
      </c>
      <c r="B293" s="49">
        <v>2171</v>
      </c>
      <c r="C293" s="49" t="s">
        <v>282</v>
      </c>
      <c r="D293" s="49" t="s">
        <v>283</v>
      </c>
      <c r="E293" s="2" t="str">
        <f>VLOOKUP(C293,[8]A!$E$2:$K$1451,7,FALSE)</f>
        <v>05999065715</v>
      </c>
      <c r="F293" s="8" t="s">
        <v>359</v>
      </c>
      <c r="G293" s="8" t="str">
        <f>VLOOKUP(C293,[8]A!$B$2:$I$1501,8,FALSE)</f>
        <v>Adulte Masculin 20/29 ans</v>
      </c>
      <c r="M293" s="50">
        <f>VLOOKUP(C293,'Ancien Bilan'!$B$4:$D$1093,3,FALSE)</f>
        <v>2171</v>
      </c>
      <c r="N293" s="2">
        <f t="shared" si="10"/>
        <v>2171</v>
      </c>
      <c r="O293" s="2">
        <f t="shared" si="11"/>
        <v>527</v>
      </c>
      <c r="P293" s="8" t="str">
        <f>VLOOKUP(C293,[8]A!$B$2:$D$1501,3,FALSE)</f>
        <v>3</v>
      </c>
    </row>
    <row r="294" spans="1:16" ht="14.45" customHeight="1" x14ac:dyDescent="0.25">
      <c r="A294" s="7">
        <v>528</v>
      </c>
      <c r="B294">
        <v>2183</v>
      </c>
      <c r="C294" s="49" t="s">
        <v>285</v>
      </c>
      <c r="D294" s="49" t="s">
        <v>183</v>
      </c>
      <c r="E294" s="2" t="str">
        <f>VLOOKUP(C294,[8]A!$E$2:$K$1451,7,FALSE)</f>
        <v>05905210227</v>
      </c>
      <c r="F294" s="8" t="s">
        <v>359</v>
      </c>
      <c r="G294" s="8" t="str">
        <f>VLOOKUP(C294,[8]A!$B$2:$I$1501,8,FALSE)</f>
        <v>Adulte Masculin 50/59 ans</v>
      </c>
      <c r="M294" s="50">
        <f>VLOOKUP(C294,'Ancien Bilan'!$B$4:$D$1093,3,FALSE)</f>
        <v>2183</v>
      </c>
      <c r="N294" s="2">
        <f t="shared" si="10"/>
        <v>2183</v>
      </c>
      <c r="O294" s="2">
        <f t="shared" si="11"/>
        <v>528</v>
      </c>
      <c r="P294" s="8" t="str">
        <f>VLOOKUP(C294,[8]A!$B$2:$D$1501,3,FALSE)</f>
        <v>3</v>
      </c>
    </row>
    <row r="295" spans="1:16" ht="14.45" customHeight="1" x14ac:dyDescent="0.25">
      <c r="A295" s="7">
        <v>529</v>
      </c>
      <c r="B295" s="49">
        <v>2162</v>
      </c>
      <c r="C295" s="49" t="s">
        <v>290</v>
      </c>
      <c r="D295" s="49" t="s">
        <v>283</v>
      </c>
      <c r="E295" s="2" t="str">
        <f>VLOOKUP(C295,[8]A!$E$2:$K$1451,7,FALSE)</f>
        <v>05999015642</v>
      </c>
      <c r="F295" s="8" t="s">
        <v>359</v>
      </c>
      <c r="G295" s="8" t="str">
        <f>VLOOKUP(C295,[8]A!$B$2:$I$1501,8,FALSE)</f>
        <v>Adulte Masculin 50/59 ans</v>
      </c>
      <c r="M295" s="50">
        <f>VLOOKUP(C295,'Ancien Bilan'!$B$4:$D$1093,3,FALSE)</f>
        <v>2162</v>
      </c>
      <c r="N295" s="2">
        <f t="shared" si="10"/>
        <v>2162</v>
      </c>
      <c r="O295" s="2">
        <f t="shared" si="11"/>
        <v>529</v>
      </c>
      <c r="P295" s="8" t="str">
        <f>VLOOKUP(C295,[8]A!$B$2:$D$1501,3,FALSE)</f>
        <v>3</v>
      </c>
    </row>
    <row r="296" spans="1:16" ht="14.45" customHeight="1" x14ac:dyDescent="0.25">
      <c r="A296" s="7">
        <v>530</v>
      </c>
      <c r="B296" s="49">
        <v>2208</v>
      </c>
      <c r="C296" s="49" t="s">
        <v>302</v>
      </c>
      <c r="D296" s="49" t="s">
        <v>283</v>
      </c>
      <c r="E296" s="2" t="str">
        <f>VLOOKUP(C296,[8]A!$E$2:$K$1451,7,FALSE)</f>
        <v>05957195747</v>
      </c>
      <c r="F296" s="8" t="s">
        <v>359</v>
      </c>
      <c r="G296" s="8" t="str">
        <f>VLOOKUP(C296,[8]A!$B$2:$I$1501,8,FALSE)</f>
        <v>Adulte Masculin 40/49 ans</v>
      </c>
      <c r="M296" s="50">
        <f>VLOOKUP(C296,'Ancien Bilan'!$B$4:$D$1093,3,FALSE)</f>
        <v>2208</v>
      </c>
      <c r="N296" s="2">
        <f t="shared" si="10"/>
        <v>2208</v>
      </c>
      <c r="O296" s="2">
        <f t="shared" si="11"/>
        <v>530</v>
      </c>
      <c r="P296" s="8" t="str">
        <f>VLOOKUP(C296,[8]A!$B$2:$D$1501,3,FALSE)</f>
        <v>3</v>
      </c>
    </row>
    <row r="297" spans="1:16" ht="14.45" customHeight="1" x14ac:dyDescent="0.25">
      <c r="A297" s="7">
        <v>531</v>
      </c>
      <c r="B297" s="2">
        <v>2225</v>
      </c>
      <c r="C297" s="2" t="s">
        <v>331</v>
      </c>
      <c r="D297" s="2" t="s">
        <v>330</v>
      </c>
      <c r="E297" s="2" t="str">
        <f>VLOOKUP(C297,[8]A!$E$2:$K$1451,7,FALSE)</f>
        <v>05996218831</v>
      </c>
      <c r="F297" s="8" t="s">
        <v>359</v>
      </c>
      <c r="G297" s="8" t="str">
        <f>VLOOKUP(C297,[8]A!$B$2:$I$1501,8,FALSE)</f>
        <v>Adulte Masculin 17/19 ans</v>
      </c>
      <c r="M297" s="50">
        <f>VLOOKUP(C297,'Ancien Bilan'!$B$4:$D$1093,3,FALSE)</f>
        <v>2225</v>
      </c>
      <c r="N297" s="2">
        <f t="shared" si="10"/>
        <v>2225</v>
      </c>
      <c r="O297" s="2">
        <f t="shared" si="11"/>
        <v>531</v>
      </c>
      <c r="P297" s="8" t="str">
        <f>VLOOKUP(C297,[8]A!$B$2:$D$1501,3,FALSE)</f>
        <v>3</v>
      </c>
    </row>
    <row r="298" spans="1:16" ht="14.45" customHeight="1" x14ac:dyDescent="0.25">
      <c r="A298" s="7">
        <v>532</v>
      </c>
      <c r="B298" s="2">
        <v>2177</v>
      </c>
      <c r="C298" s="2" t="s">
        <v>306</v>
      </c>
      <c r="D298" s="2" t="s">
        <v>38</v>
      </c>
      <c r="E298" s="2" t="str">
        <f>VLOOKUP(C298,[8]A!$E$2:$K$1451,7,FALSE)</f>
        <v>05999121445</v>
      </c>
      <c r="F298" s="8" t="s">
        <v>359</v>
      </c>
      <c r="G298" s="8" t="str">
        <f>VLOOKUP(C298,[8]A!$B$2:$I$1501,8,FALSE)</f>
        <v>Adulte Masculin 60 ans et plus</v>
      </c>
      <c r="M298" s="50">
        <f>VLOOKUP(C298,'Ancien Bilan'!$B$4:$D$1093,3,FALSE)</f>
        <v>2177</v>
      </c>
      <c r="N298" s="2">
        <f t="shared" si="10"/>
        <v>2177</v>
      </c>
      <c r="O298" s="2">
        <f t="shared" si="11"/>
        <v>532</v>
      </c>
      <c r="P298" s="8" t="str">
        <f>VLOOKUP(C298,[8]A!$B$2:$D$1501,3,FALSE)</f>
        <v>3</v>
      </c>
    </row>
    <row r="299" spans="1:16" ht="14.45" customHeight="1" x14ac:dyDescent="0.25">
      <c r="A299" s="7">
        <v>533</v>
      </c>
      <c r="B299" s="2">
        <v>1287</v>
      </c>
      <c r="C299" s="2" t="s">
        <v>307</v>
      </c>
      <c r="D299" s="2" t="s">
        <v>204</v>
      </c>
      <c r="E299" s="2" t="str">
        <f>VLOOKUP(C299,[8]A!$E$2:$K$1451,7,FALSE)</f>
        <v>05999084953</v>
      </c>
      <c r="F299" s="8" t="s">
        <v>359</v>
      </c>
      <c r="G299" s="8" t="str">
        <f>VLOOKUP(C299,[8]A!$B$2:$I$1501,8,FALSE)</f>
        <v>Adulte Masculin 20/29 ans</v>
      </c>
      <c r="M299" s="50">
        <f>VLOOKUP(C299,'Ancien Bilan'!$B$4:$D$1093,3,FALSE)</f>
        <v>1287</v>
      </c>
      <c r="N299" s="2">
        <f t="shared" si="10"/>
        <v>1287</v>
      </c>
      <c r="O299" s="2">
        <f t="shared" si="11"/>
        <v>533</v>
      </c>
      <c r="P299" s="8" t="str">
        <f>VLOOKUP(C299,[8]A!$B$2:$D$1501,3,FALSE)</f>
        <v>3</v>
      </c>
    </row>
    <row r="300" spans="1:16" ht="14.45" customHeight="1" x14ac:dyDescent="0.25">
      <c r="A300" s="7">
        <v>534</v>
      </c>
      <c r="B300" s="2">
        <v>2172</v>
      </c>
      <c r="C300" s="2" t="s">
        <v>311</v>
      </c>
      <c r="D300" s="2" t="s">
        <v>183</v>
      </c>
      <c r="E300" s="2" t="str">
        <f>VLOOKUP(C300,[8]A!$E$2:$K$1451,7,FALSE)</f>
        <v>05994044639</v>
      </c>
      <c r="F300" s="8" t="s">
        <v>359</v>
      </c>
      <c r="G300" s="8" t="str">
        <f>VLOOKUP(C300,[8]A!$B$2:$I$1501,8,FALSE)</f>
        <v>Adulte Masculin 40/49 ans</v>
      </c>
      <c r="M300" s="50">
        <f>VLOOKUP(C300,'Ancien Bilan'!$B$4:$D$1093,3,FALSE)</f>
        <v>2172</v>
      </c>
      <c r="N300" s="2">
        <f t="shared" si="10"/>
        <v>2172</v>
      </c>
      <c r="O300" s="2">
        <f t="shared" si="11"/>
        <v>534</v>
      </c>
      <c r="P300" s="8" t="str">
        <f>VLOOKUP(C300,[8]A!$B$2:$D$1501,3,FALSE)</f>
        <v>3</v>
      </c>
    </row>
    <row r="301" spans="1:16" ht="14.45" customHeight="1" x14ac:dyDescent="0.25">
      <c r="A301" s="7">
        <v>535</v>
      </c>
      <c r="B301" s="2">
        <v>1265</v>
      </c>
      <c r="C301" s="2" t="s">
        <v>336</v>
      </c>
      <c r="D301" s="2" t="s">
        <v>183</v>
      </c>
      <c r="E301" s="2" t="str">
        <f>VLOOKUP(C301,[8]A!$E$2:$K$1451,7,FALSE)</f>
        <v>05999097765</v>
      </c>
      <c r="F301" s="8" t="s">
        <v>359</v>
      </c>
      <c r="G301" s="8" t="str">
        <f>VLOOKUP(C301,[8]A!$B$2:$I$1501,8,FALSE)</f>
        <v>Adulte Masculin 40/49 ans</v>
      </c>
      <c r="M301" s="50">
        <f>VLOOKUP(C301,'Ancien Bilan'!$B$4:$D$1093,3,FALSE)</f>
        <v>1265</v>
      </c>
      <c r="N301" s="2">
        <f t="shared" si="10"/>
        <v>1265</v>
      </c>
      <c r="O301" s="2">
        <f t="shared" si="11"/>
        <v>535</v>
      </c>
      <c r="P301" s="8" t="str">
        <f>VLOOKUP(C301,[8]A!$B$2:$D$1501,3,FALSE)</f>
        <v>3</v>
      </c>
    </row>
    <row r="302" spans="1:16" ht="14.45" customHeight="1" x14ac:dyDescent="0.25">
      <c r="A302" s="7">
        <v>537</v>
      </c>
      <c r="B302" s="2">
        <v>1309</v>
      </c>
      <c r="C302" s="2" t="s">
        <v>146</v>
      </c>
      <c r="D302" s="2" t="s">
        <v>32</v>
      </c>
      <c r="E302" s="2" t="str">
        <f>VLOOKUP(C302,[8]A!$E$2:$K$1451,7,FALSE)</f>
        <v>05999107180</v>
      </c>
      <c r="F302" s="8" t="s">
        <v>359</v>
      </c>
      <c r="G302" s="8" t="str">
        <f>VLOOKUP(C302,[8]A!$B$2:$I$1501,8,FALSE)</f>
        <v>Adulte Masculin 60 ans et plus</v>
      </c>
      <c r="M302" s="50">
        <f>VLOOKUP(C302,'Ancien Bilan'!$B$4:$D$1093,3,FALSE)</f>
        <v>1309</v>
      </c>
      <c r="N302" s="2">
        <f t="shared" si="10"/>
        <v>1309</v>
      </c>
      <c r="O302" s="2">
        <f t="shared" si="11"/>
        <v>537</v>
      </c>
      <c r="P302" s="8" t="str">
        <f>VLOOKUP(C302,[8]A!$B$2:$D$1501,3,FALSE)</f>
        <v>3</v>
      </c>
    </row>
    <row r="303" spans="1:16" ht="14.45" customHeight="1" x14ac:dyDescent="0.25">
      <c r="A303" s="7">
        <v>538</v>
      </c>
      <c r="B303" s="2">
        <v>1270</v>
      </c>
      <c r="C303" s="2" t="s">
        <v>314</v>
      </c>
      <c r="D303" s="2" t="s">
        <v>14</v>
      </c>
      <c r="E303" s="2" t="str">
        <f>VLOOKUP(C303,[8]A!$E$2:$K$1451,7,FALSE)</f>
        <v>05999084893</v>
      </c>
      <c r="F303" s="8" t="s">
        <v>359</v>
      </c>
      <c r="G303" s="8" t="str">
        <f>VLOOKUP(C303,[8]A!$B$2:$I$1501,8,FALSE)</f>
        <v>Adulte Masculin 40/49 ans</v>
      </c>
      <c r="M303" s="50" t="e">
        <f>VLOOKUP(C303,'Ancien Bilan'!$B$4:$D$1093,3,FALSE)</f>
        <v>#N/A</v>
      </c>
      <c r="N303" s="2">
        <f t="shared" si="10"/>
        <v>1270</v>
      </c>
      <c r="O303" s="2">
        <f t="shared" si="11"/>
        <v>538</v>
      </c>
      <c r="P303" s="8" t="str">
        <f>VLOOKUP(C303,[8]A!$B$2:$D$1501,3,FALSE)</f>
        <v>3</v>
      </c>
    </row>
    <row r="304" spans="1:16" ht="14.45" customHeight="1" x14ac:dyDescent="0.25">
      <c r="A304" s="7">
        <v>539</v>
      </c>
      <c r="B304" s="2">
        <v>2167</v>
      </c>
      <c r="C304" s="2" t="s">
        <v>316</v>
      </c>
      <c r="D304" s="2" t="s">
        <v>342</v>
      </c>
      <c r="E304" s="2" t="str">
        <f>VLOOKUP(C304,[8]A!$E$2:$K$1451,7,FALSE)</f>
        <v>05999119954</v>
      </c>
      <c r="F304" s="8" t="s">
        <v>359</v>
      </c>
      <c r="G304" s="8" t="str">
        <f>VLOOKUP(C304,[8]A!$B$2:$I$1501,8,FALSE)</f>
        <v>Adulte Masculin 50/59 ans</v>
      </c>
      <c r="M304" s="50">
        <f>VLOOKUP(C304,'Ancien Bilan'!$B$4:$D$1093,3,FALSE)</f>
        <v>2167</v>
      </c>
      <c r="N304" s="2">
        <f t="shared" si="10"/>
        <v>2167</v>
      </c>
      <c r="O304" s="2">
        <f t="shared" si="11"/>
        <v>539</v>
      </c>
      <c r="P304" s="8" t="str">
        <f>VLOOKUP(C304,[8]A!$B$2:$D$1501,3,FALSE)</f>
        <v>3</v>
      </c>
    </row>
    <row r="305" spans="1:16" ht="14.45" customHeight="1" x14ac:dyDescent="0.25">
      <c r="A305" s="7">
        <v>540</v>
      </c>
      <c r="B305" s="2">
        <v>1285</v>
      </c>
      <c r="C305" s="2" t="s">
        <v>317</v>
      </c>
      <c r="D305" s="2" t="s">
        <v>284</v>
      </c>
      <c r="E305" s="2" t="str">
        <f>VLOOKUP(C305,[8]A!$E$2:$K$1451,7,FALSE)</f>
        <v>05999120693</v>
      </c>
      <c r="F305" s="8" t="s">
        <v>359</v>
      </c>
      <c r="G305" s="8" t="str">
        <f>VLOOKUP(C305,[8]A!$B$2:$I$1501,8,FALSE)</f>
        <v>Adulte Masculin 40/49 ans</v>
      </c>
      <c r="M305" s="50">
        <f>VLOOKUP(C305,'Ancien Bilan'!$B$4:$D$1093,3,FALSE)</f>
        <v>1285</v>
      </c>
      <c r="N305" s="2">
        <f t="shared" si="10"/>
        <v>1285</v>
      </c>
      <c r="O305" s="2">
        <f t="shared" si="11"/>
        <v>540</v>
      </c>
      <c r="P305" s="8" t="str">
        <f>VLOOKUP(C305,[8]A!$B$2:$D$1501,3,FALSE)</f>
        <v>3</v>
      </c>
    </row>
    <row r="306" spans="1:16" ht="14.45" customHeight="1" x14ac:dyDescent="0.25">
      <c r="A306" s="7">
        <v>541</v>
      </c>
      <c r="B306" s="2">
        <v>1263</v>
      </c>
      <c r="C306" s="5" t="s">
        <v>350</v>
      </c>
      <c r="D306" s="2" t="s">
        <v>330</v>
      </c>
      <c r="E306" s="2" t="str">
        <f>VLOOKUP(C306,[8]A!$E$2:$K$1451,7,FALSE)</f>
        <v>05996218228</v>
      </c>
      <c r="F306" s="8" t="s">
        <v>359</v>
      </c>
      <c r="G306" s="8" t="str">
        <f>VLOOKUP(C306,[8]A!$B$2:$I$1501,8,FALSE)</f>
        <v>Adulte Masculin 30/39 ans</v>
      </c>
      <c r="M306" s="50">
        <f>VLOOKUP(C306,'Ancien Bilan'!$B$4:$D$1093,3,FALSE)</f>
        <v>1263</v>
      </c>
      <c r="N306" s="2">
        <f t="shared" si="10"/>
        <v>1263</v>
      </c>
      <c r="O306" s="2">
        <f t="shared" si="11"/>
        <v>541</v>
      </c>
      <c r="P306" s="8" t="str">
        <f>VLOOKUP(C306,[8]A!$B$2:$D$1501,3,FALSE)</f>
        <v>3</v>
      </c>
    </row>
    <row r="307" spans="1:16" ht="14.45" customHeight="1" x14ac:dyDescent="0.25">
      <c r="A307" s="7">
        <v>542</v>
      </c>
      <c r="C307" s="49" t="s">
        <v>3351</v>
      </c>
      <c r="D307" s="51" t="s">
        <v>494</v>
      </c>
      <c r="E307" s="2" t="e">
        <f>VLOOKUP(C307,[8]A!$E$2:$K$1451,7,FALSE)</f>
        <v>#N/A</v>
      </c>
      <c r="F307" s="8" t="s">
        <v>359</v>
      </c>
      <c r="G307" s="8" t="e">
        <f>VLOOKUP(C307,[8]A!$B$2:$I$1501,8,FALSE)</f>
        <v>#N/A</v>
      </c>
      <c r="M307" s="50" t="e">
        <f>VLOOKUP(C307,'Ancien Bilan'!$B$4:$D$1093,3,FALSE)</f>
        <v>#N/A</v>
      </c>
      <c r="N307" s="2">
        <f t="shared" si="10"/>
        <v>0</v>
      </c>
      <c r="O307" s="2">
        <f t="shared" si="11"/>
        <v>542</v>
      </c>
      <c r="P307" s="8" t="e">
        <f>VLOOKUP(C307,[8]A!$B$2:$D$1501,3,FALSE)</f>
        <v>#N/A</v>
      </c>
    </row>
    <row r="308" spans="1:16" ht="14.45" customHeight="1" x14ac:dyDescent="0.25">
      <c r="A308" s="7">
        <v>543</v>
      </c>
      <c r="B308" s="2">
        <v>2169</v>
      </c>
      <c r="C308" s="2" t="s">
        <v>341</v>
      </c>
      <c r="D308" s="2" t="s">
        <v>330</v>
      </c>
      <c r="E308" s="2" t="str">
        <f>VLOOKUP(C308,[8]A!$E$2:$K$1451,7,FALSE)</f>
        <v>05999028522</v>
      </c>
      <c r="F308" s="8" t="s">
        <v>359</v>
      </c>
      <c r="G308" s="8" t="str">
        <f>VLOOKUP(C308,[8]A!$B$2:$I$1501,8,FALSE)</f>
        <v>Adulte Masculin 20/29 ans</v>
      </c>
      <c r="M308" s="50">
        <f>VLOOKUP(C308,'Ancien Bilan'!$B$4:$D$1093,3,FALSE)</f>
        <v>2169</v>
      </c>
      <c r="N308" s="2">
        <f t="shared" si="10"/>
        <v>2169</v>
      </c>
      <c r="O308" s="2">
        <f t="shared" si="11"/>
        <v>543</v>
      </c>
      <c r="P308" s="8" t="str">
        <f>VLOOKUP(C308,[8]A!$B$2:$D$1501,3,FALSE)</f>
        <v>3</v>
      </c>
    </row>
    <row r="309" spans="1:16" ht="14.45" customHeight="1" x14ac:dyDescent="0.25">
      <c r="A309" s="7">
        <v>544</v>
      </c>
      <c r="B309" s="2">
        <v>144296</v>
      </c>
      <c r="C309" s="2" t="s">
        <v>95</v>
      </c>
      <c r="D309" s="2" t="s">
        <v>96</v>
      </c>
      <c r="E309" s="2" t="str">
        <f>VLOOKUP(C309,[8]A!$E$2:$K$1451,7,FALSE)</f>
        <v>05963119626</v>
      </c>
      <c r="F309" s="8" t="s">
        <v>359</v>
      </c>
      <c r="G309" s="8" t="str">
        <f>VLOOKUP(C309,[8]A!$B$2:$I$1501,8,FALSE)</f>
        <v>Adulte Masculin 50/59 ans</v>
      </c>
      <c r="M309" s="50">
        <f>VLOOKUP(C309,'Ancien Bilan'!$B$4:$D$1093,3,FALSE)</f>
        <v>144296</v>
      </c>
      <c r="N309" s="2">
        <f t="shared" si="10"/>
        <v>144296</v>
      </c>
      <c r="O309" s="2">
        <f t="shared" si="11"/>
        <v>544</v>
      </c>
      <c r="P309" s="8" t="str">
        <f>VLOOKUP(C309,[8]A!$B$2:$D$1501,3,FALSE)</f>
        <v>3</v>
      </c>
    </row>
    <row r="310" spans="1:16" ht="14.45" customHeight="1" x14ac:dyDescent="0.25">
      <c r="A310" s="7">
        <v>545</v>
      </c>
      <c r="B310" s="2">
        <v>144597</v>
      </c>
      <c r="C310" s="2" t="s">
        <v>150</v>
      </c>
      <c r="D310" s="2" t="s">
        <v>140</v>
      </c>
      <c r="E310" s="2" t="str">
        <f>VLOOKUP(C310,[8]A!$E$2:$K$1451,7,FALSE)</f>
        <v>05999027272</v>
      </c>
      <c r="F310" s="8" t="s">
        <v>359</v>
      </c>
      <c r="G310" s="8" t="str">
        <f>VLOOKUP(C310,[8]A!$B$2:$I$1501,8,FALSE)</f>
        <v>Adulte Masculin 40/49 ans</v>
      </c>
      <c r="M310" s="50">
        <f>VLOOKUP(C310,'Ancien Bilan'!$B$4:$D$1093,3,FALSE)</f>
        <v>144597</v>
      </c>
      <c r="N310" s="2">
        <f t="shared" si="10"/>
        <v>144597</v>
      </c>
      <c r="O310" s="2">
        <f t="shared" si="11"/>
        <v>545</v>
      </c>
      <c r="P310" s="8" t="str">
        <f>VLOOKUP(C310,[8]A!$B$2:$D$1501,3,FALSE)</f>
        <v>3</v>
      </c>
    </row>
    <row r="311" spans="1:16" ht="14.45" customHeight="1" x14ac:dyDescent="0.25">
      <c r="A311" s="7">
        <v>546</v>
      </c>
      <c r="B311" s="2">
        <v>2174</v>
      </c>
      <c r="C311" s="2" t="s">
        <v>346</v>
      </c>
      <c r="D311" s="49" t="s">
        <v>141</v>
      </c>
      <c r="E311" s="2" t="str">
        <f>VLOOKUP(C311,[8]A!$E$2:$K$1451,7,FALSE)</f>
        <v>05999028533</v>
      </c>
      <c r="F311" s="8" t="s">
        <v>359</v>
      </c>
      <c r="G311" s="8" t="str">
        <f>VLOOKUP(C311,[8]A!$B$2:$I$1501,8,FALSE)</f>
        <v>Adulte Masculin 50/59 ans</v>
      </c>
      <c r="M311" s="50">
        <f>VLOOKUP(C311,'Ancien Bilan'!$B$4:$D$1093,3,FALSE)</f>
        <v>2174</v>
      </c>
      <c r="N311" s="2">
        <f t="shared" si="10"/>
        <v>2174</v>
      </c>
      <c r="O311" s="2">
        <f t="shared" si="11"/>
        <v>546</v>
      </c>
      <c r="P311" s="8" t="str">
        <f>VLOOKUP(C311,[8]A!$B$2:$D$1501,3,FALSE)</f>
        <v>3</v>
      </c>
    </row>
    <row r="312" spans="1:16" ht="14.45" customHeight="1" x14ac:dyDescent="0.25">
      <c r="A312" s="7">
        <v>548</v>
      </c>
      <c r="B312" s="2">
        <v>144436</v>
      </c>
      <c r="C312" s="5" t="s">
        <v>97</v>
      </c>
      <c r="D312" s="5" t="s">
        <v>22</v>
      </c>
      <c r="E312" s="2" t="str">
        <f>VLOOKUP(C312,[8]A!$E$2:$K$1451,7,FALSE)</f>
        <v>05994064252</v>
      </c>
      <c r="F312" s="8" t="s">
        <v>359</v>
      </c>
      <c r="G312" s="8" t="str">
        <f>VLOOKUP(C312,[8]A!$B$2:$I$1501,8,FALSE)</f>
        <v>Adulte Masculin 50/59 ans</v>
      </c>
      <c r="M312" s="50">
        <f>VLOOKUP(C312,'Ancien Bilan'!$B$4:$D$1093,3,FALSE)</f>
        <v>144436</v>
      </c>
      <c r="N312" s="2">
        <f t="shared" si="10"/>
        <v>144436</v>
      </c>
      <c r="O312" s="2">
        <f t="shared" si="11"/>
        <v>548</v>
      </c>
      <c r="P312" s="8" t="str">
        <f>VLOOKUP(C312,[8]A!$B$2:$D$1501,3,FALSE)</f>
        <v>3</v>
      </c>
    </row>
    <row r="313" spans="1:16" ht="14.45" customHeight="1" x14ac:dyDescent="0.25">
      <c r="A313" s="17">
        <v>549</v>
      </c>
      <c r="B313" s="2">
        <v>2157</v>
      </c>
      <c r="C313" s="2" t="s">
        <v>319</v>
      </c>
      <c r="D313" s="49" t="s">
        <v>338</v>
      </c>
      <c r="E313" s="2">
        <v>9191526355</v>
      </c>
      <c r="F313" s="8">
        <v>3</v>
      </c>
      <c r="G313" s="8">
        <v>3</v>
      </c>
      <c r="M313" s="50">
        <f>VLOOKUP(C313,'Ancien Bilan'!$B$4:$D$1093,3,FALSE)</f>
        <v>2157</v>
      </c>
      <c r="N313" s="2">
        <f t="shared" si="10"/>
        <v>2157</v>
      </c>
      <c r="O313" s="2">
        <f t="shared" si="11"/>
        <v>549</v>
      </c>
      <c r="P313" s="8">
        <v>3</v>
      </c>
    </row>
    <row r="314" spans="1:16" ht="14.45" customHeight="1" x14ac:dyDescent="0.25">
      <c r="A314" s="7">
        <v>550</v>
      </c>
      <c r="B314">
        <v>144496</v>
      </c>
      <c r="C314" s="2" t="s">
        <v>189</v>
      </c>
      <c r="D314" s="19" t="s">
        <v>22</v>
      </c>
      <c r="E314" s="2" t="str">
        <f>VLOOKUP(C314,[8]A!$E$2:$K$1451,7,FALSE)</f>
        <v>05999117338</v>
      </c>
      <c r="F314" s="8">
        <v>3</v>
      </c>
      <c r="G314" s="8" t="str">
        <f>VLOOKUP(C314,[8]A!$B$2:$I$1501,8,FALSE)</f>
        <v>Adulte Masculin 17/19 ans</v>
      </c>
      <c r="M314" s="50">
        <f>VLOOKUP(C314,'Ancien Bilan'!$B$4:$D$1093,3,FALSE)</f>
        <v>144496</v>
      </c>
      <c r="N314" s="2">
        <f t="shared" si="10"/>
        <v>144496</v>
      </c>
      <c r="O314" s="2">
        <f t="shared" si="11"/>
        <v>550</v>
      </c>
      <c r="P314" s="8" t="str">
        <f>VLOOKUP(C314,[8]A!$B$2:$D$1501,3,FALSE)</f>
        <v>3</v>
      </c>
    </row>
    <row r="315" spans="1:16" ht="14.45" customHeight="1" x14ac:dyDescent="0.25">
      <c r="A315" s="7">
        <v>551</v>
      </c>
      <c r="B315">
        <v>144275</v>
      </c>
      <c r="C315" s="2" t="s">
        <v>507</v>
      </c>
      <c r="D315" s="19" t="s">
        <v>22</v>
      </c>
      <c r="E315" s="2" t="str">
        <f>VLOOKUP(C315,[8]A!$E$2:$K$1451,7,FALSE)</f>
        <v>05999117337</v>
      </c>
      <c r="F315" s="8">
        <v>3</v>
      </c>
      <c r="G315" s="8" t="str">
        <f>VLOOKUP(C315,[8]A!$B$2:$I$1501,8,FALSE)</f>
        <v>Adulte Masculin 40/49 ans</v>
      </c>
      <c r="M315" s="50">
        <f>VLOOKUP(C315,'Ancien Bilan'!$B$4:$D$1093,3,FALSE)</f>
        <v>144275</v>
      </c>
      <c r="N315" s="2">
        <f t="shared" si="10"/>
        <v>144275</v>
      </c>
      <c r="O315" s="2">
        <f t="shared" si="11"/>
        <v>551</v>
      </c>
      <c r="P315" s="8" t="str">
        <f>VLOOKUP(C315,[8]A!$B$2:$D$1501,3,FALSE)</f>
        <v>3</v>
      </c>
    </row>
    <row r="316" spans="1:16" ht="14.45" customHeight="1" x14ac:dyDescent="0.25">
      <c r="A316" s="7">
        <v>552</v>
      </c>
      <c r="B316">
        <v>1291</v>
      </c>
      <c r="C316" s="2" t="s">
        <v>499</v>
      </c>
      <c r="D316" s="51" t="s">
        <v>74</v>
      </c>
      <c r="E316" s="2" t="str">
        <f>VLOOKUP(C316,[8]A!$E$2:$K$1451,7,FALSE)</f>
        <v>05999068425</v>
      </c>
      <c r="F316" s="8">
        <v>3</v>
      </c>
      <c r="G316" s="8" t="str">
        <f>VLOOKUP(C316,[8]A!$B$2:$I$1501,8,FALSE)</f>
        <v>Adulte Masculin 40/49 ans</v>
      </c>
      <c r="M316" s="50">
        <f>VLOOKUP(C316,'Ancien Bilan'!$B$4:$D$1093,3,FALSE)</f>
        <v>1291</v>
      </c>
      <c r="N316" s="2">
        <f t="shared" si="10"/>
        <v>1291</v>
      </c>
      <c r="O316" s="2">
        <f t="shared" si="11"/>
        <v>552</v>
      </c>
      <c r="P316" s="8" t="str">
        <f>VLOOKUP(C316,[8]A!$B$2:$D$1501,3,FALSE)</f>
        <v>3</v>
      </c>
    </row>
    <row r="317" spans="1:16" ht="14.45" customHeight="1" x14ac:dyDescent="0.25">
      <c r="A317" s="7">
        <v>553</v>
      </c>
      <c r="B317">
        <v>1298</v>
      </c>
      <c r="C317" s="49" t="s">
        <v>500</v>
      </c>
      <c r="D317" s="51" t="s">
        <v>74</v>
      </c>
      <c r="E317" s="2" t="str">
        <f>VLOOKUP(C317,[8]A!$E$2:$K$1451,7,FALSE)</f>
        <v>05999111161</v>
      </c>
      <c r="F317" s="8">
        <v>3</v>
      </c>
      <c r="G317" s="8" t="str">
        <f>VLOOKUP(C317,[8]A!$B$2:$I$1501,8,FALSE)</f>
        <v>Adulte Masculin 30/39 ans</v>
      </c>
      <c r="M317" s="50">
        <f>VLOOKUP(C317,'Ancien Bilan'!$B$4:$D$1093,3,FALSE)</f>
        <v>1298</v>
      </c>
      <c r="N317" s="2">
        <f t="shared" si="10"/>
        <v>1298</v>
      </c>
      <c r="O317" s="2">
        <f t="shared" si="11"/>
        <v>553</v>
      </c>
      <c r="P317" s="8" t="str">
        <f>VLOOKUP(C317,[8]A!$B$2:$D$1501,3,FALSE)</f>
        <v>3</v>
      </c>
    </row>
    <row r="318" spans="1:16" ht="14.45" customHeight="1" x14ac:dyDescent="0.25">
      <c r="A318" s="7">
        <v>554</v>
      </c>
      <c r="B318">
        <v>144621</v>
      </c>
      <c r="C318" s="49" t="s">
        <v>501</v>
      </c>
      <c r="D318" s="51" t="s">
        <v>74</v>
      </c>
      <c r="E318" s="2" t="str">
        <f>VLOOKUP(C318,[8]A!$E$2:$K$1451,7,FALSE)</f>
        <v>05999117361</v>
      </c>
      <c r="F318" s="8">
        <v>3</v>
      </c>
      <c r="G318" s="8" t="str">
        <f>VLOOKUP(C318,[8]A!$B$2:$I$1501,8,FALSE)</f>
        <v>Adulte Masculin 30/39 ans</v>
      </c>
      <c r="M318" s="50">
        <f>VLOOKUP(C318,'Ancien Bilan'!$B$4:$D$1093,3,FALSE)</f>
        <v>144621</v>
      </c>
      <c r="N318" s="2">
        <f t="shared" si="10"/>
        <v>144621</v>
      </c>
      <c r="O318" s="2">
        <f t="shared" si="11"/>
        <v>554</v>
      </c>
      <c r="P318" s="8" t="str">
        <f>VLOOKUP(C318,[8]A!$B$2:$D$1501,3,FALSE)</f>
        <v>3</v>
      </c>
    </row>
    <row r="319" spans="1:16" ht="14.45" customHeight="1" x14ac:dyDescent="0.25">
      <c r="A319" s="7">
        <v>555</v>
      </c>
      <c r="B319">
        <v>144417</v>
      </c>
      <c r="C319" s="49" t="s">
        <v>502</v>
      </c>
      <c r="D319" s="51" t="s">
        <v>74</v>
      </c>
      <c r="E319" s="2" t="str">
        <f>VLOOKUP(C319,[8]A!$E$2:$K$1451,7,FALSE)</f>
        <v>05999117363</v>
      </c>
      <c r="F319" s="8">
        <v>3</v>
      </c>
      <c r="G319" s="8" t="str">
        <f>VLOOKUP(C319,[8]A!$B$2:$I$1501,8,FALSE)</f>
        <v>Adulte Masculin 17/19 ans</v>
      </c>
      <c r="M319" s="50">
        <f>VLOOKUP(C319,'Ancien Bilan'!$B$4:$D$1093,3,FALSE)</f>
        <v>144417</v>
      </c>
      <c r="N319" s="2">
        <f t="shared" si="10"/>
        <v>144417</v>
      </c>
      <c r="O319" s="2">
        <f t="shared" si="11"/>
        <v>555</v>
      </c>
      <c r="P319" s="8" t="str">
        <f>VLOOKUP(C319,[8]A!$B$2:$D$1501,3,FALSE)</f>
        <v>3</v>
      </c>
    </row>
    <row r="320" spans="1:16" ht="14.45" customHeight="1" x14ac:dyDescent="0.25">
      <c r="A320" s="7">
        <v>556</v>
      </c>
      <c r="B320">
        <v>1320</v>
      </c>
      <c r="C320" s="49" t="s">
        <v>79</v>
      </c>
      <c r="D320" s="51" t="s">
        <v>333</v>
      </c>
      <c r="E320" s="2" t="str">
        <f>VLOOKUP(C320,[8]A!$E$2:$K$1451,7,FALSE)</f>
        <v>05999017336</v>
      </c>
      <c r="F320" s="8">
        <v>3</v>
      </c>
      <c r="G320" s="8" t="str">
        <f>VLOOKUP(C320,[8]A!$B$2:$I$1501,8,FALSE)</f>
        <v>Adulte Masculin 60 ans et plus</v>
      </c>
      <c r="M320" s="50">
        <f>VLOOKUP(C320,'Ancien Bilan'!$B$4:$D$1093,3,FALSE)</f>
        <v>1320</v>
      </c>
      <c r="N320" s="2">
        <f t="shared" si="10"/>
        <v>1320</v>
      </c>
      <c r="O320" s="2">
        <f t="shared" si="11"/>
        <v>556</v>
      </c>
      <c r="P320" s="8" t="str">
        <f>VLOOKUP(C320,[8]A!$B$2:$D$1501,3,FALSE)</f>
        <v>3</v>
      </c>
    </row>
    <row r="321" spans="1:16" ht="14.45" customHeight="1" x14ac:dyDescent="0.25">
      <c r="A321" s="7">
        <v>557</v>
      </c>
      <c r="B321" s="49">
        <v>144334</v>
      </c>
      <c r="C321" s="49" t="s">
        <v>194</v>
      </c>
      <c r="D321" s="49" t="s">
        <v>101</v>
      </c>
      <c r="E321" s="2" t="str">
        <f>VLOOKUP(C321,[8]A!$E$2:$K$1451,7,FALSE)</f>
        <v>06260084562</v>
      </c>
      <c r="F321" s="8" t="s">
        <v>359</v>
      </c>
      <c r="G321" s="8" t="str">
        <f>VLOOKUP(C321,[8]A!$B$2:$I$1501,8,FALSE)</f>
        <v>Adulte Masculin 20/29 ans</v>
      </c>
      <c r="M321" s="50">
        <f>VLOOKUP(C321,'Ancien Bilan'!$B$4:$D$1093,3,FALSE)</f>
        <v>144334</v>
      </c>
      <c r="N321" s="2">
        <f t="shared" si="10"/>
        <v>144334</v>
      </c>
      <c r="O321" s="2">
        <f t="shared" si="11"/>
        <v>557</v>
      </c>
      <c r="P321" s="8" t="str">
        <f>VLOOKUP(C321,[8]A!$B$2:$D$1501,3,FALSE)</f>
        <v>3</v>
      </c>
    </row>
    <row r="322" spans="1:16" ht="14.45" customHeight="1" x14ac:dyDescent="0.25">
      <c r="A322" s="7">
        <v>558</v>
      </c>
      <c r="B322">
        <v>144326</v>
      </c>
      <c r="C322" t="s">
        <v>100</v>
      </c>
      <c r="D322" t="s">
        <v>101</v>
      </c>
      <c r="E322" s="2" t="str">
        <f>VLOOKUP(C322,[8]A!$E$2:$K$1451,7,FALSE)</f>
        <v>06297052385</v>
      </c>
      <c r="F322" s="8" t="s">
        <v>359</v>
      </c>
      <c r="G322" s="8" t="str">
        <f>VLOOKUP(C322,[8]A!$B$2:$I$1501,8,FALSE)</f>
        <v>Adulte Masculin 40/49 ans</v>
      </c>
      <c r="M322" s="50">
        <f>VLOOKUP(C322,'Ancien Bilan'!$B$4:$D$1093,3,FALSE)</f>
        <v>144326</v>
      </c>
      <c r="N322" s="2">
        <f t="shared" si="10"/>
        <v>144326</v>
      </c>
      <c r="O322" s="2">
        <f t="shared" si="11"/>
        <v>558</v>
      </c>
      <c r="P322" s="8" t="str">
        <f>VLOOKUP(C322,[8]A!$B$2:$D$1501,3,FALSE)</f>
        <v>3</v>
      </c>
    </row>
    <row r="323" spans="1:16" ht="14.45" customHeight="1" x14ac:dyDescent="0.25">
      <c r="A323" s="7">
        <v>559</v>
      </c>
      <c r="B323">
        <v>144559</v>
      </c>
      <c r="C323" t="s">
        <v>137</v>
      </c>
      <c r="D323" t="s">
        <v>101</v>
      </c>
      <c r="E323" s="2" t="str">
        <f>VLOOKUP(C323,[8]A!$E$2:$K$1451,7,FALSE)</f>
        <v>06297069832</v>
      </c>
      <c r="F323" s="8" t="s">
        <v>359</v>
      </c>
      <c r="G323" s="8" t="str">
        <f>VLOOKUP(C323,[8]A!$B$2:$I$1501,8,FALSE)</f>
        <v>Adulte Masculin 40/49 ans</v>
      </c>
      <c r="M323" s="50">
        <f>VLOOKUP(C323,'Ancien Bilan'!$B$4:$D$1093,3,FALSE)</f>
        <v>144559</v>
      </c>
      <c r="N323" s="2">
        <f t="shared" si="10"/>
        <v>144559</v>
      </c>
      <c r="O323" s="2">
        <f t="shared" si="11"/>
        <v>559</v>
      </c>
      <c r="P323" s="8" t="str">
        <f>VLOOKUP(C323,[8]A!$B$2:$D$1501,3,FALSE)</f>
        <v>3</v>
      </c>
    </row>
    <row r="324" spans="1:16" ht="14.45" customHeight="1" x14ac:dyDescent="0.25">
      <c r="A324" s="7">
        <v>560</v>
      </c>
      <c r="B324">
        <v>144590</v>
      </c>
      <c r="C324" t="s">
        <v>229</v>
      </c>
      <c r="D324" t="s">
        <v>101</v>
      </c>
      <c r="E324" s="2" t="str">
        <f>VLOOKUP(C324,[8]A!$E$2:$K$1451,7,FALSE)</f>
        <v>06240368696</v>
      </c>
      <c r="F324" s="8" t="s">
        <v>359</v>
      </c>
      <c r="G324" s="8" t="str">
        <f>VLOOKUP(C324,[8]A!$B$2:$I$1501,8,FALSE)</f>
        <v>Adulte Masculin 40/49 ans</v>
      </c>
      <c r="M324" s="50">
        <f>VLOOKUP(C324,'Ancien Bilan'!$B$4:$D$1093,3,FALSE)</f>
        <v>144590</v>
      </c>
      <c r="N324" s="2">
        <f t="shared" si="10"/>
        <v>144590</v>
      </c>
      <c r="O324" s="2">
        <f t="shared" si="11"/>
        <v>560</v>
      </c>
      <c r="P324" s="8" t="str">
        <f>VLOOKUP(C324,[8]A!$B$2:$D$1501,3,FALSE)</f>
        <v>3</v>
      </c>
    </row>
    <row r="325" spans="1:16" ht="14.45" customHeight="1" x14ac:dyDescent="0.25">
      <c r="A325" s="7">
        <v>561</v>
      </c>
      <c r="B325">
        <v>144396</v>
      </c>
      <c r="C325" t="s">
        <v>198</v>
      </c>
      <c r="D325" t="s">
        <v>101</v>
      </c>
      <c r="E325" s="2" t="str">
        <f>VLOOKUP(C325,[8]A!$E$2:$K$1451,7,FALSE)</f>
        <v>06210648851</v>
      </c>
      <c r="F325" s="8" t="s">
        <v>359</v>
      </c>
      <c r="G325" s="8" t="str">
        <f>VLOOKUP(C325,[8]A!$B$2:$I$1501,8,FALSE)</f>
        <v>Adulte Masculin 20/29 ans</v>
      </c>
      <c r="M325" s="50">
        <f>VLOOKUP(C325,'Ancien Bilan'!$B$4:$D$1093,3,FALSE)</f>
        <v>144396</v>
      </c>
      <c r="N325" s="2">
        <f t="shared" si="10"/>
        <v>144396</v>
      </c>
      <c r="O325" s="2">
        <f t="shared" si="11"/>
        <v>561</v>
      </c>
      <c r="P325" s="8" t="str">
        <f>VLOOKUP(C325,[8]A!$B$2:$D$1501,3,FALSE)</f>
        <v>3</v>
      </c>
    </row>
    <row r="326" spans="1:16" ht="14.45" customHeight="1" x14ac:dyDescent="0.25">
      <c r="A326" s="7">
        <v>562</v>
      </c>
      <c r="B326" s="49">
        <v>144521</v>
      </c>
      <c r="C326" s="49" t="s">
        <v>180</v>
      </c>
      <c r="D326" s="49" t="s">
        <v>101</v>
      </c>
      <c r="E326" s="2" t="str">
        <f>VLOOKUP(C326,[8]A!$E$2:$K$1451,7,FALSE)</f>
        <v>06297042391</v>
      </c>
      <c r="F326" s="8" t="s">
        <v>359</v>
      </c>
      <c r="G326" s="8" t="str">
        <f>VLOOKUP(C326,[8]A!$B$2:$I$1501,8,FALSE)</f>
        <v>Adulte Masculin 17/19 ans</v>
      </c>
      <c r="M326" s="50">
        <f>VLOOKUP(C326,'Ancien Bilan'!$B$4:$D$1093,3,FALSE)</f>
        <v>144521</v>
      </c>
      <c r="N326" s="2">
        <f t="shared" si="10"/>
        <v>144521</v>
      </c>
      <c r="O326" s="2">
        <f t="shared" si="11"/>
        <v>562</v>
      </c>
      <c r="P326" s="8" t="str">
        <f>VLOOKUP(C326,[8]A!$B$2:$D$1501,3,FALSE)</f>
        <v>3</v>
      </c>
    </row>
    <row r="327" spans="1:16" ht="14.45" customHeight="1" x14ac:dyDescent="0.25">
      <c r="A327" s="7">
        <v>563</v>
      </c>
      <c r="B327" s="49">
        <v>1269</v>
      </c>
      <c r="C327" s="49" t="s">
        <v>325</v>
      </c>
      <c r="D327" s="49" t="s">
        <v>154</v>
      </c>
      <c r="E327" s="2" t="str">
        <f>VLOOKUP(C327,[8]A!$E$2:$K$1451,7,FALSE)</f>
        <v>06297070120</v>
      </c>
      <c r="F327" s="8" t="s">
        <v>359</v>
      </c>
      <c r="G327" s="8" t="str">
        <f>VLOOKUP(C327,[8]A!$B$2:$I$1501,8,FALSE)</f>
        <v>Adulte Masculin 30/39 ans</v>
      </c>
      <c r="M327" s="50">
        <f>VLOOKUP(C327,'Ancien Bilan'!$B$4:$D$1093,3,FALSE)</f>
        <v>1269</v>
      </c>
      <c r="N327" s="2">
        <f t="shared" si="10"/>
        <v>1269</v>
      </c>
      <c r="O327" s="2">
        <f t="shared" si="11"/>
        <v>563</v>
      </c>
      <c r="P327" s="8" t="str">
        <f>VLOOKUP(C327,[8]A!$B$2:$D$1501,3,FALSE)</f>
        <v>3</v>
      </c>
    </row>
    <row r="328" spans="1:16" ht="14.45" customHeight="1" x14ac:dyDescent="0.25">
      <c r="A328" s="7">
        <v>564</v>
      </c>
      <c r="B328" s="2">
        <v>144418</v>
      </c>
      <c r="C328" s="2" t="s">
        <v>127</v>
      </c>
      <c r="D328" s="5" t="s">
        <v>128</v>
      </c>
      <c r="E328" s="2" t="str">
        <f>VLOOKUP(C328,[8]A!$E$2:$K$1451,7,FALSE)</f>
        <v>06297094391</v>
      </c>
      <c r="F328" s="8" t="s">
        <v>359</v>
      </c>
      <c r="G328" s="8" t="str">
        <f>VLOOKUP(C328,[8]A!$B$2:$I$1501,8,FALSE)</f>
        <v>Adulte Masculin 40/49 ans</v>
      </c>
      <c r="M328" s="50">
        <f>VLOOKUP(C328,'Ancien Bilan'!$B$4:$D$1093,3,FALSE)</f>
        <v>144418</v>
      </c>
      <c r="N328" s="2">
        <f t="shared" si="10"/>
        <v>144418</v>
      </c>
      <c r="O328" s="2">
        <f t="shared" si="11"/>
        <v>564</v>
      </c>
      <c r="P328" s="8" t="str">
        <f>VLOOKUP(C328,[8]A!$B$2:$D$1501,3,FALSE)</f>
        <v>3</v>
      </c>
    </row>
    <row r="329" spans="1:16" ht="14.45" customHeight="1" x14ac:dyDescent="0.25">
      <c r="A329" s="7">
        <v>565</v>
      </c>
      <c r="B329" s="49">
        <v>144520</v>
      </c>
      <c r="C329" s="49" t="s">
        <v>70</v>
      </c>
      <c r="D329" s="49" t="s">
        <v>71</v>
      </c>
      <c r="E329" s="2" t="str">
        <f>VLOOKUP(C329,[8]A!$E$2:$K$1451,7,FALSE)</f>
        <v>06297060382</v>
      </c>
      <c r="F329" s="8" t="s">
        <v>359</v>
      </c>
      <c r="G329" s="8" t="str">
        <f>VLOOKUP(C329,[8]A!$B$2:$I$1501,8,FALSE)</f>
        <v>Adulte Masculin 30/39 ans</v>
      </c>
      <c r="M329" s="50">
        <f>VLOOKUP(C329,'Ancien Bilan'!$B$4:$D$1093,3,FALSE)</f>
        <v>144520</v>
      </c>
      <c r="N329" s="2">
        <f t="shared" si="10"/>
        <v>144520</v>
      </c>
      <c r="O329" s="2">
        <f t="shared" si="11"/>
        <v>565</v>
      </c>
      <c r="P329" s="8" t="str">
        <f>VLOOKUP(C329,[8]A!$B$2:$D$1501,3,FALSE)</f>
        <v>3</v>
      </c>
    </row>
    <row r="330" spans="1:16" ht="14.45" customHeight="1" x14ac:dyDescent="0.25">
      <c r="A330" s="7">
        <v>566</v>
      </c>
      <c r="B330" s="49">
        <v>1323</v>
      </c>
      <c r="C330" s="49" t="s">
        <v>217</v>
      </c>
      <c r="D330" s="49" t="s">
        <v>12</v>
      </c>
      <c r="E330" s="2" t="str">
        <f>VLOOKUP(C330,[8]A!$E$2:$K$1451,7,FALSE)</f>
        <v>06297097288</v>
      </c>
      <c r="F330" s="8" t="s">
        <v>359</v>
      </c>
      <c r="G330" s="8" t="str">
        <f>VLOOKUP(C330,[8]A!$B$2:$I$1501,8,FALSE)</f>
        <v>Adulte Masculin 30/39 ans</v>
      </c>
      <c r="M330" s="50">
        <f>VLOOKUP(C330,'Ancien Bilan'!$B$4:$D$1093,3,FALSE)</f>
        <v>1323</v>
      </c>
      <c r="N330" s="2">
        <f t="shared" si="10"/>
        <v>1323</v>
      </c>
      <c r="O330" s="2">
        <f t="shared" si="11"/>
        <v>566</v>
      </c>
      <c r="P330" s="8" t="str">
        <f>VLOOKUP(C330,[8]A!$B$2:$D$1501,3,FALSE)</f>
        <v>3</v>
      </c>
    </row>
    <row r="331" spans="1:16" ht="14.45" customHeight="1" x14ac:dyDescent="0.25">
      <c r="A331" s="7">
        <v>567</v>
      </c>
      <c r="B331">
        <v>1306</v>
      </c>
      <c r="C331" t="s">
        <v>540</v>
      </c>
      <c r="D331" s="51" t="s">
        <v>411</v>
      </c>
      <c r="E331" s="2" t="str">
        <f>VLOOKUP(C331,[8]A!$E$2:$K$1451,7,FALSE)</f>
        <v>05999105008</v>
      </c>
      <c r="F331" s="8">
        <v>3</v>
      </c>
      <c r="G331" s="8" t="str">
        <f>VLOOKUP(C331,[8]A!$B$2:$I$1501,8,FALSE)</f>
        <v>Adulte Masculin 30/39 ans</v>
      </c>
      <c r="M331" s="50">
        <f>VLOOKUP(C331,'Ancien Bilan'!$B$4:$D$1093,3,FALSE)</f>
        <v>1306</v>
      </c>
      <c r="N331" s="2">
        <f t="shared" si="10"/>
        <v>1306</v>
      </c>
      <c r="O331" s="2">
        <f t="shared" si="11"/>
        <v>567</v>
      </c>
      <c r="P331" s="8" t="str">
        <f>VLOOKUP(C331,[8]A!$B$2:$D$1501,3,FALSE)</f>
        <v>3</v>
      </c>
    </row>
    <row r="332" spans="1:16" ht="14.45" customHeight="1" x14ac:dyDescent="0.25">
      <c r="A332" s="7">
        <v>568</v>
      </c>
      <c r="B332">
        <v>1262</v>
      </c>
      <c r="C332" t="s">
        <v>2909</v>
      </c>
      <c r="D332" s="51" t="s">
        <v>411</v>
      </c>
      <c r="E332" s="2" t="e">
        <f>VLOOKUP(C332,[8]A!$E$2:$K$1451,7,FALSE)</f>
        <v>#N/A</v>
      </c>
      <c r="F332" s="8">
        <v>3</v>
      </c>
      <c r="G332" s="8" t="e">
        <f>VLOOKUP(C332,[8]A!$B$2:$I$1501,8,FALSE)</f>
        <v>#N/A</v>
      </c>
      <c r="M332" s="50">
        <f>VLOOKUP(C332,'Ancien Bilan'!$B$4:$D$1093,3,FALSE)</f>
        <v>1262</v>
      </c>
      <c r="N332" s="2">
        <f t="shared" ref="N332:N395" si="12">B332</f>
        <v>1262</v>
      </c>
      <c r="O332" s="2">
        <f t="shared" ref="O332:O395" si="13">A332</f>
        <v>568</v>
      </c>
      <c r="P332" s="8" t="e">
        <f>VLOOKUP(C332,[8]A!$B$2:$D$1501,3,FALSE)</f>
        <v>#N/A</v>
      </c>
    </row>
    <row r="333" spans="1:16" ht="14.45" customHeight="1" x14ac:dyDescent="0.25">
      <c r="A333" s="7">
        <v>569</v>
      </c>
      <c r="B333">
        <v>1274</v>
      </c>
      <c r="C333" t="s">
        <v>542</v>
      </c>
      <c r="D333" s="51" t="s">
        <v>411</v>
      </c>
      <c r="E333" s="2" t="str">
        <f>VLOOKUP(C333,[8]A!$E$2:$K$1451,7,FALSE)</f>
        <v>05999111643</v>
      </c>
      <c r="F333" s="8">
        <v>3</v>
      </c>
      <c r="G333" s="8" t="str">
        <f>VLOOKUP(C333,[8]A!$B$2:$I$1501,8,FALSE)</f>
        <v>Adulte Masculin 20/29 ans</v>
      </c>
      <c r="M333" s="50">
        <f>VLOOKUP(C333,'Ancien Bilan'!$B$4:$D$1093,3,FALSE)</f>
        <v>1274</v>
      </c>
      <c r="N333" s="2">
        <f t="shared" si="12"/>
        <v>1274</v>
      </c>
      <c r="O333" s="2">
        <f t="shared" si="13"/>
        <v>569</v>
      </c>
      <c r="P333" s="8" t="str">
        <f>VLOOKUP(C333,[8]A!$B$2:$D$1501,3,FALSE)</f>
        <v>3</v>
      </c>
    </row>
    <row r="334" spans="1:16" ht="14.45" customHeight="1" x14ac:dyDescent="0.25">
      <c r="A334" s="7">
        <v>570</v>
      </c>
      <c r="B334">
        <v>144570</v>
      </c>
      <c r="C334" t="s">
        <v>544</v>
      </c>
      <c r="D334" s="51" t="s">
        <v>41</v>
      </c>
      <c r="E334" s="2" t="str">
        <f>VLOOKUP(C334,[8]A!$E$2:$K$1451,7,FALSE)</f>
        <v>05999107225</v>
      </c>
      <c r="F334" s="8">
        <v>3</v>
      </c>
      <c r="G334" s="8" t="str">
        <f>VLOOKUP(C334,[8]A!$B$2:$I$1501,8,FALSE)</f>
        <v>Adulte Masculin 40/49 ans</v>
      </c>
      <c r="M334" s="50">
        <f>VLOOKUP(C334,'Ancien Bilan'!$B$4:$D$1093,3,FALSE)</f>
        <v>144570</v>
      </c>
      <c r="N334" s="2">
        <f t="shared" si="12"/>
        <v>144570</v>
      </c>
      <c r="O334" s="2">
        <f t="shared" si="13"/>
        <v>570</v>
      </c>
      <c r="P334" s="8" t="str">
        <f>VLOOKUP(C334,[8]A!$B$2:$D$1501,3,FALSE)</f>
        <v>3</v>
      </c>
    </row>
    <row r="335" spans="1:16" ht="14.45" customHeight="1" x14ac:dyDescent="0.25">
      <c r="A335" s="7">
        <v>571</v>
      </c>
      <c r="B335">
        <v>1279</v>
      </c>
      <c r="C335" t="s">
        <v>222</v>
      </c>
      <c r="D335" s="51" t="s">
        <v>41</v>
      </c>
      <c r="E335" s="2" t="str">
        <f>VLOOKUP(C335,[8]A!$E$2:$K$1451,7,FALSE)</f>
        <v>05999111188</v>
      </c>
      <c r="F335" s="8">
        <v>3</v>
      </c>
      <c r="G335" s="8" t="str">
        <f>VLOOKUP(C335,[8]A!$B$2:$I$1501,8,FALSE)</f>
        <v>Adulte Masculin 30/39 ans</v>
      </c>
      <c r="M335" s="50">
        <f>VLOOKUP(C335,'Ancien Bilan'!$B$4:$D$1093,3,FALSE)</f>
        <v>1279</v>
      </c>
      <c r="N335" s="2">
        <f t="shared" si="12"/>
        <v>1279</v>
      </c>
      <c r="O335" s="2">
        <f t="shared" si="13"/>
        <v>571</v>
      </c>
      <c r="P335" s="8" t="str">
        <f>VLOOKUP(C335,[8]A!$B$2:$D$1501,3,FALSE)</f>
        <v>3</v>
      </c>
    </row>
    <row r="336" spans="1:16" ht="14.45" customHeight="1" x14ac:dyDescent="0.25">
      <c r="A336" s="7">
        <v>572</v>
      </c>
      <c r="B336">
        <v>1280</v>
      </c>
      <c r="C336" t="s">
        <v>545</v>
      </c>
      <c r="D336" s="51" t="s">
        <v>41</v>
      </c>
      <c r="E336" s="2" t="str">
        <f>VLOOKUP(C336,[8]A!$E$2:$K$1451,7,FALSE)</f>
        <v>05999111189</v>
      </c>
      <c r="F336" s="8">
        <v>3</v>
      </c>
      <c r="G336" s="8" t="str">
        <f>VLOOKUP(C336,[8]A!$B$2:$I$1501,8,FALSE)</f>
        <v>Adulte Masculin 30/39 ans</v>
      </c>
      <c r="M336" s="50">
        <f>VLOOKUP(C336,'Ancien Bilan'!$B$4:$D$1093,3,FALSE)</f>
        <v>1280</v>
      </c>
      <c r="N336" s="2">
        <f t="shared" si="12"/>
        <v>1280</v>
      </c>
      <c r="O336" s="2">
        <f t="shared" si="13"/>
        <v>572</v>
      </c>
      <c r="P336" s="8" t="str">
        <f>VLOOKUP(C336,[8]A!$B$2:$D$1501,3,FALSE)</f>
        <v>3</v>
      </c>
    </row>
    <row r="337" spans="1:16" ht="14.45" customHeight="1" x14ac:dyDescent="0.25">
      <c r="A337" s="7">
        <v>573</v>
      </c>
      <c r="B337">
        <v>1311</v>
      </c>
      <c r="C337" t="s">
        <v>546</v>
      </c>
      <c r="D337" s="51" t="s">
        <v>41</v>
      </c>
      <c r="E337" s="2" t="str">
        <f>VLOOKUP(C337,[8]A!$E$2:$K$1451,7,FALSE)</f>
        <v>05999111191</v>
      </c>
      <c r="F337" s="8">
        <v>3</v>
      </c>
      <c r="G337" s="8" t="str">
        <f>VLOOKUP(C337,[8]A!$B$2:$I$1501,8,FALSE)</f>
        <v>Adulte Masculin 30/39 ans</v>
      </c>
      <c r="M337" s="50">
        <f>VLOOKUP(C337,'Ancien Bilan'!$B$4:$D$1093,3,FALSE)</f>
        <v>1311</v>
      </c>
      <c r="N337" s="2">
        <f t="shared" si="12"/>
        <v>1311</v>
      </c>
      <c r="O337" s="2">
        <f t="shared" si="13"/>
        <v>573</v>
      </c>
      <c r="P337" s="8" t="str">
        <f>VLOOKUP(C337,[8]A!$B$2:$D$1501,3,FALSE)</f>
        <v>3</v>
      </c>
    </row>
    <row r="338" spans="1:16" ht="14.45" customHeight="1" x14ac:dyDescent="0.25">
      <c r="A338" s="7">
        <v>574</v>
      </c>
      <c r="B338">
        <v>1268</v>
      </c>
      <c r="C338" t="s">
        <v>190</v>
      </c>
      <c r="D338" s="51" t="s">
        <v>41</v>
      </c>
      <c r="E338" s="2" t="str">
        <f>VLOOKUP(C338,[8]A!$E$2:$K$1451,7,FALSE)</f>
        <v>05999112667</v>
      </c>
      <c r="F338" s="8">
        <v>3</v>
      </c>
      <c r="G338" s="8" t="str">
        <f>VLOOKUP(C338,[8]A!$B$2:$I$1501,8,FALSE)</f>
        <v>Adulte Masculin 17/19 ans</v>
      </c>
      <c r="M338" s="50">
        <f>VLOOKUP(C338,'Ancien Bilan'!$B$4:$D$1093,3,FALSE)</f>
        <v>1268</v>
      </c>
      <c r="N338" s="2">
        <f t="shared" si="12"/>
        <v>1268</v>
      </c>
      <c r="O338" s="2">
        <f t="shared" si="13"/>
        <v>574</v>
      </c>
      <c r="P338" s="8" t="str">
        <f>VLOOKUP(C338,[8]A!$B$2:$D$1501,3,FALSE)</f>
        <v>3</v>
      </c>
    </row>
    <row r="339" spans="1:16" ht="14.45" customHeight="1" x14ac:dyDescent="0.25">
      <c r="A339" s="7">
        <v>575</v>
      </c>
      <c r="B339">
        <v>144546</v>
      </c>
      <c r="C339" t="s">
        <v>549</v>
      </c>
      <c r="D339" s="51" t="s">
        <v>41</v>
      </c>
      <c r="E339" s="2" t="str">
        <f>VLOOKUP(C339,[8]A!$E$2:$K$1451,7,FALSE)</f>
        <v>05999122173</v>
      </c>
      <c r="F339" s="8">
        <v>3</v>
      </c>
      <c r="G339" s="8" t="str">
        <f>VLOOKUP(C339,[8]A!$B$2:$I$1501,8,FALSE)</f>
        <v>Adulte Masculin 30/39 ans</v>
      </c>
      <c r="M339" s="50">
        <f>VLOOKUP(C339,'Ancien Bilan'!$B$4:$D$1093,3,FALSE)</f>
        <v>144546</v>
      </c>
      <c r="N339" s="2">
        <f t="shared" si="12"/>
        <v>144546</v>
      </c>
      <c r="O339" s="2">
        <f t="shared" si="13"/>
        <v>575</v>
      </c>
      <c r="P339" s="8" t="str">
        <f>VLOOKUP(C339,[8]A!$B$2:$D$1501,3,FALSE)</f>
        <v>3</v>
      </c>
    </row>
    <row r="340" spans="1:16" ht="14.45" customHeight="1" x14ac:dyDescent="0.25">
      <c r="A340" s="7">
        <v>577</v>
      </c>
      <c r="B340">
        <v>1297</v>
      </c>
      <c r="C340" t="s">
        <v>551</v>
      </c>
      <c r="D340" s="51" t="s">
        <v>41</v>
      </c>
      <c r="E340" s="2" t="str">
        <f>VLOOKUP(C340,[8]A!$E$2:$K$1451,7,FALSE)</f>
        <v>05999122174</v>
      </c>
      <c r="F340" s="8">
        <v>3</v>
      </c>
      <c r="G340" s="8" t="str">
        <f>VLOOKUP(C340,[8]A!$B$2:$I$1501,8,FALSE)</f>
        <v>Adulte Masculin 50/59 ans</v>
      </c>
      <c r="M340" s="50">
        <f>VLOOKUP(C340,'Ancien Bilan'!$B$4:$D$1093,3,FALSE)</f>
        <v>1297</v>
      </c>
      <c r="N340" s="2">
        <f t="shared" si="12"/>
        <v>1297</v>
      </c>
      <c r="O340" s="2">
        <f t="shared" si="13"/>
        <v>577</v>
      </c>
      <c r="P340" s="8" t="str">
        <f>VLOOKUP(C340,[8]A!$B$2:$D$1501,3,FALSE)</f>
        <v>3</v>
      </c>
    </row>
    <row r="341" spans="1:16" ht="14.45" customHeight="1" x14ac:dyDescent="0.25">
      <c r="A341" s="7">
        <v>578</v>
      </c>
      <c r="B341">
        <v>1277</v>
      </c>
      <c r="C341" t="s">
        <v>188</v>
      </c>
      <c r="D341" s="51" t="s">
        <v>41</v>
      </c>
      <c r="E341" s="2" t="str">
        <f>VLOOKUP(C341,[8]A!$E$2:$K$1451,7,FALSE)</f>
        <v>05999096072</v>
      </c>
      <c r="F341" s="8">
        <v>3</v>
      </c>
      <c r="G341" s="8" t="str">
        <f>VLOOKUP(C341,[8]A!$B$2:$I$1501,8,FALSE)</f>
        <v>Adulte Masculin 17/19 ans</v>
      </c>
      <c r="M341" s="50">
        <f>VLOOKUP(C341,'Ancien Bilan'!$B$4:$D$1093,3,FALSE)</f>
        <v>1277</v>
      </c>
      <c r="N341" s="2">
        <f t="shared" si="12"/>
        <v>1277</v>
      </c>
      <c r="O341" s="2">
        <f t="shared" si="13"/>
        <v>578</v>
      </c>
      <c r="P341" s="8" t="str">
        <f>VLOOKUP(C341,[8]A!$B$2:$D$1501,3,FALSE)</f>
        <v>3</v>
      </c>
    </row>
    <row r="342" spans="1:16" ht="14.45" customHeight="1" x14ac:dyDescent="0.25">
      <c r="A342" s="7">
        <v>579</v>
      </c>
      <c r="B342">
        <v>1264</v>
      </c>
      <c r="C342" t="s">
        <v>139</v>
      </c>
      <c r="D342" s="51" t="s">
        <v>41</v>
      </c>
      <c r="E342" s="2" t="str">
        <f>VLOOKUP(C342,[8]A!$E$2:$K$1451,7,FALSE)</f>
        <v>05999107227</v>
      </c>
      <c r="F342" s="8">
        <v>3</v>
      </c>
      <c r="G342" s="8" t="str">
        <f>VLOOKUP(C342,[8]A!$B$2:$I$1501,8,FALSE)</f>
        <v>Adulte Masculin 20/29 ans</v>
      </c>
      <c r="M342" s="50">
        <f>VLOOKUP(C342,'Ancien Bilan'!$B$4:$D$1093,3,FALSE)</f>
        <v>1264</v>
      </c>
      <c r="N342" s="2">
        <f t="shared" si="12"/>
        <v>1264</v>
      </c>
      <c r="O342" s="2">
        <f t="shared" si="13"/>
        <v>579</v>
      </c>
      <c r="P342" s="8" t="str">
        <f>VLOOKUP(C342,[8]A!$B$2:$D$1501,3,FALSE)</f>
        <v>3</v>
      </c>
    </row>
    <row r="343" spans="1:16" ht="14.45" customHeight="1" x14ac:dyDescent="0.25">
      <c r="A343" s="7">
        <v>580</v>
      </c>
      <c r="B343">
        <v>144611</v>
      </c>
      <c r="C343" t="s">
        <v>552</v>
      </c>
      <c r="D343" s="51" t="s">
        <v>41</v>
      </c>
      <c r="E343" s="2" t="str">
        <f>VLOOKUP(C343,[8]A!$E$2:$K$1451,7,FALSE)</f>
        <v>05999112666</v>
      </c>
      <c r="F343" s="8">
        <v>3</v>
      </c>
      <c r="G343" s="8" t="str">
        <f>VLOOKUP(C343,[8]A!$B$2:$I$1501,8,FALSE)</f>
        <v>Adulte Masculin 20/29 ans</v>
      </c>
      <c r="M343" s="50">
        <f>VLOOKUP(C343,'Ancien Bilan'!$B$4:$D$1093,3,FALSE)</f>
        <v>144611</v>
      </c>
      <c r="N343" s="2">
        <f t="shared" si="12"/>
        <v>144611</v>
      </c>
      <c r="O343" s="2">
        <f t="shared" si="13"/>
        <v>580</v>
      </c>
      <c r="P343" s="8" t="str">
        <f>VLOOKUP(C343,[8]A!$B$2:$D$1501,3,FALSE)</f>
        <v>3</v>
      </c>
    </row>
    <row r="344" spans="1:16" ht="14.45" customHeight="1" x14ac:dyDescent="0.25">
      <c r="A344" s="7">
        <v>581</v>
      </c>
      <c r="B344">
        <v>1317</v>
      </c>
      <c r="C344" t="s">
        <v>553</v>
      </c>
      <c r="D344" s="51" t="s">
        <v>41</v>
      </c>
      <c r="E344" s="2" t="str">
        <f>VLOOKUP(C344,[8]A!$E$2:$K$1451,7,FALSE)</f>
        <v>05999111916</v>
      </c>
      <c r="F344" s="8">
        <v>3</v>
      </c>
      <c r="G344" s="8" t="str">
        <f>VLOOKUP(C344,[8]A!$B$2:$I$1501,8,FALSE)</f>
        <v>Adulte Masculin 17/19 ans</v>
      </c>
      <c r="M344" s="50">
        <f>VLOOKUP(C344,'Ancien Bilan'!$B$4:$D$1093,3,FALSE)</f>
        <v>1317</v>
      </c>
      <c r="N344" s="2">
        <f t="shared" si="12"/>
        <v>1317</v>
      </c>
      <c r="O344" s="2">
        <f t="shared" si="13"/>
        <v>581</v>
      </c>
      <c r="P344" s="8" t="str">
        <f>VLOOKUP(C344,[8]A!$B$2:$D$1501,3,FALSE)</f>
        <v>3</v>
      </c>
    </row>
    <row r="345" spans="1:16" ht="14.45" customHeight="1" x14ac:dyDescent="0.25">
      <c r="A345" s="7">
        <v>582</v>
      </c>
      <c r="B345"/>
      <c r="C345" s="49" t="s">
        <v>3351</v>
      </c>
      <c r="D345" s="51" t="s">
        <v>494</v>
      </c>
      <c r="E345" s="2" t="e">
        <f>VLOOKUP(C345,[8]A!$E$2:$K$1451,7,FALSE)</f>
        <v>#N/A</v>
      </c>
      <c r="F345" s="8">
        <v>3</v>
      </c>
      <c r="G345" s="8" t="e">
        <f>VLOOKUP(C345,[8]A!$B$2:$I$1501,8,FALSE)</f>
        <v>#N/A</v>
      </c>
      <c r="M345" s="50" t="e">
        <f>VLOOKUP(C345,'Ancien Bilan'!$B$4:$D$1093,3,FALSE)</f>
        <v>#N/A</v>
      </c>
      <c r="N345" s="2">
        <f t="shared" si="12"/>
        <v>0</v>
      </c>
      <c r="O345" s="2">
        <f t="shared" si="13"/>
        <v>582</v>
      </c>
      <c r="P345" s="8" t="e">
        <f>VLOOKUP(C345,[8]A!$B$2:$D$1501,3,FALSE)</f>
        <v>#N/A</v>
      </c>
    </row>
    <row r="346" spans="1:16" ht="14.45" customHeight="1" x14ac:dyDescent="0.25">
      <c r="A346" s="7">
        <v>583</v>
      </c>
      <c r="B346">
        <v>144345</v>
      </c>
      <c r="C346" s="5" t="s">
        <v>511</v>
      </c>
      <c r="D346" s="51" t="s">
        <v>186</v>
      </c>
      <c r="E346" s="2" t="str">
        <f>VLOOKUP(C346,[8]A!$E$2:$K$1451,7,FALSE)</f>
        <v>05999122577</v>
      </c>
      <c r="F346" s="8">
        <v>3</v>
      </c>
      <c r="G346" s="8" t="str">
        <f>VLOOKUP(C346,[8]A!$B$2:$I$1501,8,FALSE)</f>
        <v>Adulte Masculin 17/19 ans</v>
      </c>
      <c r="M346" s="50">
        <f>VLOOKUP(C346,'Ancien Bilan'!$B$4:$D$1093,3,FALSE)</f>
        <v>144345</v>
      </c>
      <c r="N346" s="2">
        <f t="shared" si="12"/>
        <v>144345</v>
      </c>
      <c r="O346" s="2">
        <f t="shared" si="13"/>
        <v>583</v>
      </c>
      <c r="P346" s="8" t="str">
        <f>VLOOKUP(C346,[8]A!$B$2:$D$1501,3,FALSE)</f>
        <v>3</v>
      </c>
    </row>
    <row r="347" spans="1:16" ht="14.45" customHeight="1" x14ac:dyDescent="0.25">
      <c r="A347" s="7">
        <v>584</v>
      </c>
      <c r="B347">
        <v>144474</v>
      </c>
      <c r="C347" s="5" t="s">
        <v>512</v>
      </c>
      <c r="D347" s="51" t="s">
        <v>186</v>
      </c>
      <c r="E347" s="2" t="str">
        <f>VLOOKUP(C347,[8]A!$E$2:$K$1451,7,FALSE)</f>
        <v>05999105843</v>
      </c>
      <c r="F347" s="8">
        <v>3</v>
      </c>
      <c r="G347" s="8" t="str">
        <f>VLOOKUP(C347,[8]A!$B$2:$I$1501,8,FALSE)</f>
        <v>Adulte Masculin 40/49 ans</v>
      </c>
      <c r="M347" s="50">
        <f>VLOOKUP(C347,'Ancien Bilan'!$B$4:$D$1093,3,FALSE)</f>
        <v>144474</v>
      </c>
      <c r="N347" s="2">
        <f t="shared" si="12"/>
        <v>144474</v>
      </c>
      <c r="O347" s="2">
        <f t="shared" si="13"/>
        <v>584</v>
      </c>
      <c r="P347" s="8" t="str">
        <f>VLOOKUP(C347,[8]A!$B$2:$D$1501,3,FALSE)</f>
        <v>3</v>
      </c>
    </row>
    <row r="348" spans="1:16" ht="14.45" customHeight="1" x14ac:dyDescent="0.25">
      <c r="A348" s="7">
        <v>585</v>
      </c>
      <c r="B348">
        <v>144375</v>
      </c>
      <c r="C348" s="5" t="s">
        <v>514</v>
      </c>
      <c r="D348" s="51" t="s">
        <v>186</v>
      </c>
      <c r="E348" s="2" t="str">
        <f>VLOOKUP(C348,[8]A!$E$2:$K$1451,7,FALSE)</f>
        <v>05996224458</v>
      </c>
      <c r="F348" s="8">
        <v>3</v>
      </c>
      <c r="G348" s="8" t="str">
        <f>VLOOKUP(C348,[8]A!$B$2:$I$1501,8,FALSE)</f>
        <v>Adulte Masculin 50/59 ans</v>
      </c>
      <c r="M348" s="50">
        <f>VLOOKUP(C348,'Ancien Bilan'!$B$4:$D$1093,3,FALSE)</f>
        <v>144375</v>
      </c>
      <c r="N348" s="2">
        <f t="shared" si="12"/>
        <v>144375</v>
      </c>
      <c r="O348" s="2">
        <f t="shared" si="13"/>
        <v>585</v>
      </c>
      <c r="P348" s="8" t="str">
        <f>VLOOKUP(C348,[8]A!$B$2:$D$1501,3,FALSE)</f>
        <v>3</v>
      </c>
    </row>
    <row r="349" spans="1:16" ht="14.45" customHeight="1" x14ac:dyDescent="0.25">
      <c r="A349" s="7">
        <v>586</v>
      </c>
      <c r="B349">
        <v>144255</v>
      </c>
      <c r="C349" s="5" t="s">
        <v>517</v>
      </c>
      <c r="D349" s="20" t="s">
        <v>186</v>
      </c>
      <c r="E349" s="2" t="str">
        <f>VLOOKUP(C349,[8]A!$E$2:$K$1451,7,FALSE)</f>
        <v>05999024845</v>
      </c>
      <c r="F349" s="8">
        <v>3</v>
      </c>
      <c r="G349" s="8" t="str">
        <f>VLOOKUP(C349,[8]A!$B$2:$I$1501,8,FALSE)</f>
        <v>Adulte Masculin 40/49 ans</v>
      </c>
      <c r="M349" s="50">
        <f>VLOOKUP(C349,'Ancien Bilan'!$B$4:$D$1093,3,FALSE)</f>
        <v>144255</v>
      </c>
      <c r="N349" s="2">
        <f t="shared" si="12"/>
        <v>144255</v>
      </c>
      <c r="O349" s="2">
        <f t="shared" si="13"/>
        <v>586</v>
      </c>
      <c r="P349" s="8" t="str">
        <f>VLOOKUP(C349,[8]A!$B$2:$D$1501,3,FALSE)</f>
        <v>3</v>
      </c>
    </row>
    <row r="350" spans="1:16" ht="14.45" customHeight="1" x14ac:dyDescent="0.25">
      <c r="A350" s="7">
        <v>587</v>
      </c>
      <c r="B350">
        <v>144270</v>
      </c>
      <c r="C350" s="5" t="s">
        <v>519</v>
      </c>
      <c r="D350" s="51" t="s">
        <v>186</v>
      </c>
      <c r="E350" s="2" t="str">
        <f>VLOOKUP(C350,[8]A!$E$2:$K$1451,7,FALSE)</f>
        <v>05999122578</v>
      </c>
      <c r="F350" s="8">
        <v>3</v>
      </c>
      <c r="G350" s="8" t="str">
        <f>VLOOKUP(C350,[8]A!$B$2:$I$1501,8,FALSE)</f>
        <v>Adulte Masculin 30/39 ans</v>
      </c>
      <c r="M350" s="50">
        <f>VLOOKUP(C350,'Ancien Bilan'!$B$4:$D$1093,3,FALSE)</f>
        <v>144270</v>
      </c>
      <c r="N350" s="2">
        <f t="shared" si="12"/>
        <v>144270</v>
      </c>
      <c r="O350" s="2">
        <f t="shared" si="13"/>
        <v>587</v>
      </c>
      <c r="P350" s="8" t="str">
        <f>VLOOKUP(C350,[8]A!$B$2:$D$1501,3,FALSE)</f>
        <v>3</v>
      </c>
    </row>
    <row r="351" spans="1:16" ht="14.45" customHeight="1" x14ac:dyDescent="0.25">
      <c r="A351" s="7">
        <v>588</v>
      </c>
      <c r="B351">
        <v>144399</v>
      </c>
      <c r="C351" s="5" t="s">
        <v>520</v>
      </c>
      <c r="D351" s="51" t="s">
        <v>186</v>
      </c>
      <c r="E351" s="2" t="str">
        <f>VLOOKUP(C351,[8]A!$E$2:$K$1451,7,FALSE)</f>
        <v>05999119882</v>
      </c>
      <c r="F351" s="8">
        <v>3</v>
      </c>
      <c r="G351" s="8" t="str">
        <f>VLOOKUP(C351,[8]A!$B$2:$I$1501,8,FALSE)</f>
        <v>Adulte Masculin 30/39 ans</v>
      </c>
      <c r="M351" s="50">
        <f>VLOOKUP(C351,'Ancien Bilan'!$B$4:$D$1093,3,FALSE)</f>
        <v>144399</v>
      </c>
      <c r="N351" s="2">
        <f t="shared" si="12"/>
        <v>144399</v>
      </c>
      <c r="O351" s="2">
        <f t="shared" si="13"/>
        <v>588</v>
      </c>
      <c r="P351" s="8" t="str">
        <f>VLOOKUP(C351,[8]A!$B$2:$D$1501,3,FALSE)</f>
        <v>3</v>
      </c>
    </row>
    <row r="352" spans="1:16" ht="14.45" customHeight="1" x14ac:dyDescent="0.25">
      <c r="A352" s="7">
        <v>589</v>
      </c>
      <c r="B352">
        <v>144569</v>
      </c>
      <c r="C352" s="5" t="s">
        <v>521</v>
      </c>
      <c r="D352" s="51" t="s">
        <v>186</v>
      </c>
      <c r="E352" s="2" t="str">
        <f>VLOOKUP(C352,[8]A!$E$2:$K$1451,7,FALSE)</f>
        <v>05999012519</v>
      </c>
      <c r="F352" s="8">
        <v>3</v>
      </c>
      <c r="G352" s="8" t="str">
        <f>VLOOKUP(C352,[8]A!$B$2:$I$1501,8,FALSE)</f>
        <v>Adulte Masculin 30/39 ans</v>
      </c>
      <c r="M352" s="50">
        <f>VLOOKUP(C352,'Ancien Bilan'!$B$4:$D$1093,3,FALSE)</f>
        <v>144569</v>
      </c>
      <c r="N352" s="2">
        <f t="shared" si="12"/>
        <v>144569</v>
      </c>
      <c r="O352" s="2">
        <f t="shared" si="13"/>
        <v>589</v>
      </c>
      <c r="P352" s="8" t="str">
        <f>VLOOKUP(C352,[8]A!$B$2:$D$1501,3,FALSE)</f>
        <v>3</v>
      </c>
    </row>
    <row r="353" spans="1:16" ht="14.45" customHeight="1" x14ac:dyDescent="0.25">
      <c r="A353" s="7">
        <v>590</v>
      </c>
      <c r="B353">
        <v>144630</v>
      </c>
      <c r="C353" s="5" t="s">
        <v>524</v>
      </c>
      <c r="D353" s="20" t="s">
        <v>186</v>
      </c>
      <c r="E353" s="2" t="str">
        <f>VLOOKUP(C353,[8]A!$E$2:$K$1451,7,FALSE)</f>
        <v>05999023523</v>
      </c>
      <c r="F353" s="8">
        <v>3</v>
      </c>
      <c r="G353" s="8" t="str">
        <f>VLOOKUP(C353,[8]A!$B$2:$I$1501,8,FALSE)</f>
        <v>Adulte Masculin 40/49 ans</v>
      </c>
      <c r="M353" s="50">
        <f>VLOOKUP(C353,'Ancien Bilan'!$B$4:$D$1093,3,FALSE)</f>
        <v>144630</v>
      </c>
      <c r="N353" s="2">
        <f t="shared" si="12"/>
        <v>144630</v>
      </c>
      <c r="O353" s="2">
        <f t="shared" si="13"/>
        <v>590</v>
      </c>
      <c r="P353" s="8" t="str">
        <f>VLOOKUP(C353,[8]A!$B$2:$D$1501,3,FALSE)</f>
        <v>3</v>
      </c>
    </row>
    <row r="354" spans="1:16" ht="14.45" customHeight="1" x14ac:dyDescent="0.25">
      <c r="A354" s="7">
        <v>591</v>
      </c>
      <c r="B354">
        <v>144564</v>
      </c>
      <c r="C354" s="5" t="s">
        <v>527</v>
      </c>
      <c r="D354" s="51" t="s">
        <v>186</v>
      </c>
      <c r="E354" s="2" t="str">
        <f>VLOOKUP(C354,[8]A!$E$2:$K$1451,7,FALSE)</f>
        <v>05999109572</v>
      </c>
      <c r="F354" s="8">
        <v>3</v>
      </c>
      <c r="G354" s="8" t="str">
        <f>VLOOKUP(C354,[8]A!$B$2:$I$1501,8,FALSE)</f>
        <v>Adulte Masculin 30/39 ans</v>
      </c>
      <c r="M354" s="50">
        <f>VLOOKUP(C354,'Ancien Bilan'!$B$4:$D$1093,3,FALSE)</f>
        <v>144564</v>
      </c>
      <c r="N354" s="2">
        <f t="shared" si="12"/>
        <v>144564</v>
      </c>
      <c r="O354" s="2">
        <f t="shared" si="13"/>
        <v>591</v>
      </c>
      <c r="P354" s="8" t="str">
        <f>VLOOKUP(C354,[8]A!$B$2:$D$1501,3,FALSE)</f>
        <v>3</v>
      </c>
    </row>
    <row r="355" spans="1:16" ht="14.45" customHeight="1" x14ac:dyDescent="0.25">
      <c r="A355" s="7">
        <v>592</v>
      </c>
      <c r="B355">
        <v>144623</v>
      </c>
      <c r="C355" s="5" t="s">
        <v>131</v>
      </c>
      <c r="D355" s="51" t="s">
        <v>186</v>
      </c>
      <c r="E355" s="2" t="str">
        <f>VLOOKUP(C355,[8]A!$E$2:$K$1451,7,FALSE)</f>
        <v>05999057090</v>
      </c>
      <c r="F355" s="8">
        <v>3</v>
      </c>
      <c r="G355" s="8" t="str">
        <f>VLOOKUP(C355,[8]A!$B$2:$I$1501,8,FALSE)</f>
        <v>Adulte Masculin 40/49 ans</v>
      </c>
      <c r="M355" s="50">
        <f>VLOOKUP(C355,'Ancien Bilan'!$B$4:$D$1093,3,FALSE)</f>
        <v>144623</v>
      </c>
      <c r="N355" s="2">
        <f t="shared" si="12"/>
        <v>144623</v>
      </c>
      <c r="O355" s="2">
        <f t="shared" si="13"/>
        <v>592</v>
      </c>
      <c r="P355" s="8" t="str">
        <f>VLOOKUP(C355,[8]A!$B$2:$D$1501,3,FALSE)</f>
        <v>3</v>
      </c>
    </row>
    <row r="356" spans="1:16" ht="14.45" customHeight="1" x14ac:dyDescent="0.25">
      <c r="A356" s="7">
        <v>593</v>
      </c>
      <c r="B356">
        <v>144502</v>
      </c>
      <c r="C356" s="5" t="s">
        <v>185</v>
      </c>
      <c r="D356" s="51" t="s">
        <v>186</v>
      </c>
      <c r="E356" s="2" t="str">
        <f>VLOOKUP(C356,[8]A!$E$2:$K$1451,7,FALSE)</f>
        <v>05999079019</v>
      </c>
      <c r="F356" s="8">
        <v>3</v>
      </c>
      <c r="G356" s="8" t="str">
        <f>VLOOKUP(C356,[8]A!$B$2:$I$1501,8,FALSE)</f>
        <v>Adulte Masculin 17/19 ans</v>
      </c>
      <c r="M356" s="50">
        <f>VLOOKUP(C356,'Ancien Bilan'!$B$4:$D$1093,3,FALSE)</f>
        <v>144502</v>
      </c>
      <c r="N356" s="2">
        <f t="shared" si="12"/>
        <v>144502</v>
      </c>
      <c r="O356" s="2">
        <f t="shared" si="13"/>
        <v>593</v>
      </c>
      <c r="P356" s="8" t="str">
        <f>VLOOKUP(C356,[8]A!$B$2:$D$1501,3,FALSE)</f>
        <v>3</v>
      </c>
    </row>
    <row r="357" spans="1:16" ht="14.45" customHeight="1" x14ac:dyDescent="0.25">
      <c r="A357" s="7">
        <v>594</v>
      </c>
      <c r="B357">
        <v>144370</v>
      </c>
      <c r="C357" s="5" t="s">
        <v>238</v>
      </c>
      <c r="D357" s="20" t="s">
        <v>186</v>
      </c>
      <c r="E357" s="2" t="str">
        <f>VLOOKUP(C357,[8]A!$E$2:$K$1451,7,FALSE)</f>
        <v>05999057233</v>
      </c>
      <c r="F357" s="8">
        <v>3</v>
      </c>
      <c r="G357" s="8" t="str">
        <f>VLOOKUP(C357,[8]A!$B$2:$I$1501,8,FALSE)</f>
        <v>Adulte Masculin 50/59 ans</v>
      </c>
      <c r="M357" s="50">
        <f>VLOOKUP(C357,'Ancien Bilan'!$B$4:$D$1093,3,FALSE)</f>
        <v>144370</v>
      </c>
      <c r="N357" s="2">
        <f t="shared" si="12"/>
        <v>144370</v>
      </c>
      <c r="O357" s="2">
        <f t="shared" si="13"/>
        <v>594</v>
      </c>
      <c r="P357" s="8" t="str">
        <f>VLOOKUP(C357,[8]A!$B$2:$D$1501,3,FALSE)</f>
        <v>3</v>
      </c>
    </row>
    <row r="358" spans="1:16" ht="14.45" customHeight="1" x14ac:dyDescent="0.25">
      <c r="A358" s="7">
        <v>595</v>
      </c>
      <c r="B358">
        <v>144582</v>
      </c>
      <c r="C358" s="5" t="s">
        <v>533</v>
      </c>
      <c r="D358" s="51" t="s">
        <v>186</v>
      </c>
      <c r="E358" s="2" t="str">
        <f>VLOOKUP(C358,[8]A!$E$2:$K$1451,7,FALSE)</f>
        <v>05999119885</v>
      </c>
      <c r="F358" s="8">
        <v>3</v>
      </c>
      <c r="G358" s="8" t="str">
        <f>VLOOKUP(C358,[8]A!$B$2:$I$1501,8,FALSE)</f>
        <v>Adulte Masculin 20/29 ans</v>
      </c>
      <c r="M358" s="50">
        <f>VLOOKUP(C358,'Ancien Bilan'!$B$4:$D$1093,3,FALSE)</f>
        <v>144582</v>
      </c>
      <c r="N358" s="2">
        <f t="shared" si="12"/>
        <v>144582</v>
      </c>
      <c r="O358" s="2">
        <f t="shared" si="13"/>
        <v>595</v>
      </c>
      <c r="P358" s="8" t="str">
        <f>VLOOKUP(C358,[8]A!$B$2:$D$1501,3,FALSE)</f>
        <v>3</v>
      </c>
    </row>
    <row r="359" spans="1:16" ht="14.45" customHeight="1" x14ac:dyDescent="0.25">
      <c r="A359" s="7">
        <v>596</v>
      </c>
      <c r="B359">
        <v>144526</v>
      </c>
      <c r="C359" s="49" t="s">
        <v>556</v>
      </c>
      <c r="D359" t="s">
        <v>452</v>
      </c>
      <c r="E359" s="2" t="str">
        <f>VLOOKUP(C359,[8]A!$E$2:$K$1451,7,FALSE)</f>
        <v>05999107458</v>
      </c>
      <c r="F359" s="8">
        <v>3</v>
      </c>
      <c r="G359" s="8" t="str">
        <f>VLOOKUP(C359,[8]A!$B$2:$I$1501,8,FALSE)</f>
        <v>Adulte Masculin 40/49 ans</v>
      </c>
      <c r="M359" s="50">
        <f>VLOOKUP(C359,'Ancien Bilan'!$B$4:$D$1093,3,FALSE)</f>
        <v>144526</v>
      </c>
      <c r="N359" s="2">
        <f t="shared" si="12"/>
        <v>144526</v>
      </c>
      <c r="O359" s="2">
        <f t="shared" si="13"/>
        <v>596</v>
      </c>
      <c r="P359" s="8" t="str">
        <f>VLOOKUP(C359,[8]A!$B$2:$D$1501,3,FALSE)</f>
        <v>3</v>
      </c>
    </row>
    <row r="360" spans="1:16" ht="14.45" customHeight="1" x14ac:dyDescent="0.25">
      <c r="A360" s="7">
        <v>597</v>
      </c>
      <c r="B360">
        <v>144465</v>
      </c>
      <c r="C360" s="22" t="s">
        <v>558</v>
      </c>
      <c r="D360" s="22" t="s">
        <v>559</v>
      </c>
      <c r="E360" s="2" t="str">
        <f>VLOOKUP(C360,[8]A!$E$2:$K$1451,7,FALSE)</f>
        <v>05999109026</v>
      </c>
      <c r="F360" s="8">
        <v>3</v>
      </c>
      <c r="G360" s="8" t="str">
        <f>VLOOKUP(C360,[8]A!$B$2:$I$1501,8,FALSE)</f>
        <v>Adulte Masculin 20/29 ans</v>
      </c>
      <c r="M360" s="50">
        <f>VLOOKUP(C360,'Ancien Bilan'!$B$4:$D$1093,3,FALSE)</f>
        <v>0</v>
      </c>
      <c r="N360" s="2">
        <f t="shared" si="12"/>
        <v>144465</v>
      </c>
      <c r="O360" s="2">
        <f t="shared" si="13"/>
        <v>597</v>
      </c>
      <c r="P360" s="8" t="str">
        <f>VLOOKUP(C360,[8]A!$B$2:$D$1501,3,FALSE)</f>
        <v>3</v>
      </c>
    </row>
    <row r="361" spans="1:16" ht="14.45" customHeight="1" x14ac:dyDescent="0.25">
      <c r="A361" s="7">
        <v>598</v>
      </c>
      <c r="B361">
        <v>144352</v>
      </c>
      <c r="C361" s="49" t="s">
        <v>600</v>
      </c>
      <c r="D361" s="49" t="s">
        <v>504</v>
      </c>
      <c r="E361" s="2" t="str">
        <f>VLOOKUP(C361,[8]A!$E$2:$K$1451,7,FALSE)</f>
        <v>05957074565</v>
      </c>
      <c r="F361" s="8">
        <v>3</v>
      </c>
      <c r="G361" s="8" t="str">
        <f>VLOOKUP(C361,[8]A!$B$2:$I$1501,8,FALSE)</f>
        <v>Adulte Masculin 40/49 ans</v>
      </c>
      <c r="M361" s="50">
        <f>VLOOKUP(C361,'Ancien Bilan'!$B$4:$D$1093,3,FALSE)</f>
        <v>144352</v>
      </c>
      <c r="N361" s="2">
        <f t="shared" si="12"/>
        <v>144352</v>
      </c>
      <c r="O361" s="2">
        <f t="shared" si="13"/>
        <v>598</v>
      </c>
      <c r="P361" s="8" t="str">
        <f>VLOOKUP(C361,[8]A!$B$2:$D$1501,3,FALSE)</f>
        <v>3</v>
      </c>
    </row>
    <row r="362" spans="1:16" ht="14.45" customHeight="1" x14ac:dyDescent="0.25">
      <c r="A362" s="7">
        <v>599</v>
      </c>
      <c r="B362">
        <v>144304</v>
      </c>
      <c r="C362" s="2" t="s">
        <v>565</v>
      </c>
      <c r="D362" s="49" t="s">
        <v>14</v>
      </c>
      <c r="E362" s="2" t="str">
        <f>VLOOKUP(C362,[8]A!$E$2:$K$1451,7,FALSE)</f>
        <v>05966529642</v>
      </c>
      <c r="F362" s="8">
        <v>3</v>
      </c>
      <c r="G362" s="8" t="str">
        <f>VLOOKUP(C362,[8]A!$B$2:$I$1501,8,FALSE)</f>
        <v>Adulte Masculin 50/59 ans</v>
      </c>
      <c r="M362" s="50">
        <f>VLOOKUP(C362,'Ancien Bilan'!$B$4:$D$1093,3,FALSE)</f>
        <v>144304</v>
      </c>
      <c r="N362" s="2">
        <f t="shared" si="12"/>
        <v>144304</v>
      </c>
      <c r="O362" s="2">
        <f t="shared" si="13"/>
        <v>599</v>
      </c>
      <c r="P362" s="8" t="str">
        <f>VLOOKUP(C362,[8]A!$B$2:$D$1501,3,FALSE)</f>
        <v>3</v>
      </c>
    </row>
    <row r="363" spans="1:16" ht="14.45" customHeight="1" x14ac:dyDescent="0.25">
      <c r="A363" s="7">
        <v>600</v>
      </c>
      <c r="B363">
        <v>2229</v>
      </c>
      <c r="C363" t="s">
        <v>573</v>
      </c>
      <c r="D363" t="s">
        <v>14</v>
      </c>
      <c r="E363" s="2" t="str">
        <f>VLOOKUP(C363,[8]A!$E$2:$K$1451,7,FALSE)</f>
        <v>05999069521</v>
      </c>
      <c r="F363" s="8">
        <v>3</v>
      </c>
      <c r="G363" s="8" t="str">
        <f>VLOOKUP(C363,[8]A!$B$2:$I$1501,8,FALSE)</f>
        <v>Adulte Masculin 40/49 ans</v>
      </c>
      <c r="M363" s="50">
        <f>VLOOKUP(C363,'Ancien Bilan'!$B$4:$D$1093,3,FALSE)</f>
        <v>2229</v>
      </c>
      <c r="N363" s="2">
        <f t="shared" si="12"/>
        <v>2229</v>
      </c>
      <c r="O363" s="2">
        <f t="shared" si="13"/>
        <v>600</v>
      </c>
      <c r="P363" s="8" t="str">
        <f>VLOOKUP(C363,[8]A!$B$2:$D$1501,3,FALSE)</f>
        <v>3</v>
      </c>
    </row>
    <row r="364" spans="1:16" ht="14.45" customHeight="1" x14ac:dyDescent="0.25">
      <c r="A364" s="7">
        <v>601</v>
      </c>
      <c r="B364">
        <v>3133</v>
      </c>
      <c r="C364" t="s">
        <v>2876</v>
      </c>
      <c r="D364" t="s">
        <v>14</v>
      </c>
      <c r="E364" s="2" t="e">
        <f>VLOOKUP(C364,[8]A!$E$2:$K$1451,7,FALSE)</f>
        <v>#N/A</v>
      </c>
      <c r="F364" s="8">
        <v>3</v>
      </c>
      <c r="G364" s="8" t="e">
        <f>VLOOKUP(C364,[8]A!$B$2:$I$1501,8,FALSE)</f>
        <v>#N/A</v>
      </c>
      <c r="M364" s="50">
        <f>VLOOKUP(C364,'Ancien Bilan'!$B$4:$D$1093,3,FALSE)</f>
        <v>3133</v>
      </c>
      <c r="N364" s="2">
        <f t="shared" si="12"/>
        <v>3133</v>
      </c>
      <c r="O364" s="2">
        <f t="shared" si="13"/>
        <v>601</v>
      </c>
      <c r="P364" s="8" t="e">
        <f>VLOOKUP(C364,[8]A!$B$2:$D$1501,3,FALSE)</f>
        <v>#N/A</v>
      </c>
    </row>
    <row r="365" spans="1:16" ht="14.45" customHeight="1" x14ac:dyDescent="0.25">
      <c r="A365" s="7">
        <v>602</v>
      </c>
      <c r="B365">
        <v>144588</v>
      </c>
      <c r="C365" t="s">
        <v>589</v>
      </c>
      <c r="D365" t="s">
        <v>14</v>
      </c>
      <c r="E365" s="2" t="str">
        <f>VLOOKUP(C365,[8]A!$E$2:$K$1451,7,FALSE)</f>
        <v>05996219563</v>
      </c>
      <c r="F365" s="8">
        <v>3</v>
      </c>
      <c r="G365" s="8" t="str">
        <f>VLOOKUP(C365,[8]A!$B$2:$I$1501,8,FALSE)</f>
        <v>Adulte Masculin 17/19 ans</v>
      </c>
      <c r="M365" s="50">
        <f>VLOOKUP(C365,'Ancien Bilan'!$B$4:$D$1093,3,FALSE)</f>
        <v>144588</v>
      </c>
      <c r="N365" s="2">
        <f t="shared" si="12"/>
        <v>144588</v>
      </c>
      <c r="O365" s="2">
        <f t="shared" si="13"/>
        <v>602</v>
      </c>
      <c r="P365" s="8" t="str">
        <f>VLOOKUP(C365,[8]A!$B$2:$D$1501,3,FALSE)</f>
        <v>3</v>
      </c>
    </row>
    <row r="366" spans="1:16" ht="14.45" customHeight="1" x14ac:dyDescent="0.25">
      <c r="A366" s="7">
        <v>603</v>
      </c>
      <c r="B366">
        <v>144600</v>
      </c>
      <c r="C366" t="s">
        <v>590</v>
      </c>
      <c r="D366" t="s">
        <v>14</v>
      </c>
      <c r="E366" s="2" t="str">
        <f>VLOOKUP(C366,[8]A!$E$2:$K$1451,7,FALSE)</f>
        <v>05996215369</v>
      </c>
      <c r="F366" s="8">
        <v>3</v>
      </c>
      <c r="G366" s="8" t="str">
        <f>VLOOKUP(C366,[8]A!$B$2:$I$1501,8,FALSE)</f>
        <v>Adulte Masculin 40/49 ans</v>
      </c>
      <c r="M366" s="50">
        <f>VLOOKUP(C366,'Ancien Bilan'!$B$4:$D$1093,3,FALSE)</f>
        <v>144600</v>
      </c>
      <c r="N366" s="2">
        <f t="shared" si="12"/>
        <v>144600</v>
      </c>
      <c r="O366" s="2">
        <f t="shared" si="13"/>
        <v>603</v>
      </c>
      <c r="P366" s="8" t="str">
        <f>VLOOKUP(C366,[8]A!$B$2:$D$1501,3,FALSE)</f>
        <v>3</v>
      </c>
    </row>
    <row r="367" spans="1:16" ht="14.45" customHeight="1" x14ac:dyDescent="0.25">
      <c r="A367" s="7">
        <v>604</v>
      </c>
      <c r="B367">
        <v>144617</v>
      </c>
      <c r="C367" t="s">
        <v>580</v>
      </c>
      <c r="D367" t="s">
        <v>14</v>
      </c>
      <c r="E367" s="2" t="str">
        <f>VLOOKUP(C367,[8]A!$E$2:$K$1451,7,FALSE)</f>
        <v>05992014293</v>
      </c>
      <c r="F367" s="8">
        <v>3</v>
      </c>
      <c r="G367" s="8" t="str">
        <f>VLOOKUP(C367,[8]A!$B$2:$I$1501,8,FALSE)</f>
        <v>Adulte Masculin 50/59 ans</v>
      </c>
      <c r="M367" s="50">
        <f>VLOOKUP(C367,'Ancien Bilan'!$B$4:$D$1093,3,FALSE)</f>
        <v>144617</v>
      </c>
      <c r="N367" s="2">
        <f t="shared" si="12"/>
        <v>144617</v>
      </c>
      <c r="O367" s="2">
        <f t="shared" si="13"/>
        <v>604</v>
      </c>
      <c r="P367" s="8" t="str">
        <f>VLOOKUP(C367,[8]A!$B$2:$D$1501,3,FALSE)</f>
        <v>3</v>
      </c>
    </row>
    <row r="368" spans="1:16" ht="14.45" customHeight="1" x14ac:dyDescent="0.25">
      <c r="A368" s="7">
        <v>605</v>
      </c>
      <c r="B368">
        <v>144312</v>
      </c>
      <c r="C368" s="5" t="s">
        <v>503</v>
      </c>
      <c r="D368" s="51" t="s">
        <v>74</v>
      </c>
      <c r="E368" s="2" t="str">
        <f>VLOOKUP(C368,[8]A!$E$2:$K$1451,7,FALSE)</f>
        <v>05996223019</v>
      </c>
      <c r="F368" s="8">
        <v>3</v>
      </c>
      <c r="G368" s="8" t="str">
        <f>VLOOKUP(C368,[8]A!$B$2:$I$1501,8,FALSE)</f>
        <v>Adulte Masculin 40/49 ans</v>
      </c>
      <c r="M368" s="50">
        <f>VLOOKUP(C368,'Ancien Bilan'!$B$4:$D$1093,3,FALSE)</f>
        <v>144312</v>
      </c>
      <c r="N368" s="2">
        <f t="shared" si="12"/>
        <v>144312</v>
      </c>
      <c r="O368" s="2">
        <f t="shared" si="13"/>
        <v>605</v>
      </c>
      <c r="P368" s="8" t="str">
        <f>VLOOKUP(C368,[8]A!$B$2:$D$1501,3,FALSE)</f>
        <v>3</v>
      </c>
    </row>
    <row r="369" spans="1:16" ht="14.45" customHeight="1" x14ac:dyDescent="0.25">
      <c r="A369" s="7">
        <v>606</v>
      </c>
      <c r="B369">
        <v>2923</v>
      </c>
      <c r="C369" t="s">
        <v>635</v>
      </c>
      <c r="D369" t="s">
        <v>14</v>
      </c>
      <c r="E369" s="2" t="str">
        <f>VLOOKUP(C369,[8]A!$E$2:$K$1451,7,FALSE)</f>
        <v>05999070856</v>
      </c>
      <c r="F369" s="8">
        <v>3</v>
      </c>
      <c r="G369" s="8" t="str">
        <f>VLOOKUP(C369,[8]A!$B$2:$I$1501,8,FALSE)</f>
        <v>Adulte Masculin 50/59 ans</v>
      </c>
      <c r="M369" s="50">
        <f>VLOOKUP(C369,'Ancien Bilan'!$B$4:$D$1093,3,FALSE)</f>
        <v>2923</v>
      </c>
      <c r="N369" s="2">
        <f t="shared" si="12"/>
        <v>2923</v>
      </c>
      <c r="O369" s="2">
        <f t="shared" si="13"/>
        <v>606</v>
      </c>
      <c r="P369" s="8" t="str">
        <f>VLOOKUP(C369,[8]A!$B$2:$D$1501,3,FALSE)</f>
        <v>3</v>
      </c>
    </row>
    <row r="370" spans="1:16" ht="14.45" customHeight="1" x14ac:dyDescent="0.25">
      <c r="A370" s="7">
        <v>607</v>
      </c>
      <c r="B370">
        <v>2924</v>
      </c>
      <c r="C370" t="s">
        <v>636</v>
      </c>
      <c r="D370" t="s">
        <v>14</v>
      </c>
      <c r="E370" s="2" t="str">
        <f>VLOOKUP(C370,[8]A!$E$2:$K$1451,7,FALSE)</f>
        <v>05999023857</v>
      </c>
      <c r="F370" s="8">
        <v>3</v>
      </c>
      <c r="G370" s="8" t="str">
        <f>VLOOKUP(C370,[8]A!$B$2:$I$1501,8,FALSE)</f>
        <v>Adulte Masculin 30/39 ans</v>
      </c>
      <c r="M370" s="50">
        <f>VLOOKUP(C370,'Ancien Bilan'!$B$4:$D$1093,3,FALSE)</f>
        <v>2924</v>
      </c>
      <c r="N370" s="2">
        <f t="shared" si="12"/>
        <v>2924</v>
      </c>
      <c r="O370" s="2">
        <f t="shared" si="13"/>
        <v>607</v>
      </c>
      <c r="P370" s="8" t="str">
        <f>VLOOKUP(C370,[8]A!$B$2:$D$1501,3,FALSE)</f>
        <v>3</v>
      </c>
    </row>
    <row r="371" spans="1:16" ht="14.45" customHeight="1" x14ac:dyDescent="0.25">
      <c r="A371" s="7">
        <v>608</v>
      </c>
      <c r="B371" s="2">
        <v>144330</v>
      </c>
      <c r="C371" s="2" t="s">
        <v>123</v>
      </c>
      <c r="D371" s="51" t="s">
        <v>14</v>
      </c>
      <c r="E371" s="2" t="str">
        <f>VLOOKUP(C371,[8]A!$E$2:$K$1451,7,FALSE)</f>
        <v>05999013630</v>
      </c>
      <c r="F371" s="8">
        <v>3</v>
      </c>
      <c r="G371" s="8" t="str">
        <f>VLOOKUP(C371,[8]A!$B$2:$I$1501,8,FALSE)</f>
        <v>Adulte Masculin 20/29 ans</v>
      </c>
      <c r="M371" s="50">
        <f>VLOOKUP(C371,'Ancien Bilan'!$B$4:$D$1093,3,FALSE)</f>
        <v>144330</v>
      </c>
      <c r="N371" s="2">
        <f t="shared" si="12"/>
        <v>144330</v>
      </c>
      <c r="O371" s="2">
        <f t="shared" si="13"/>
        <v>608</v>
      </c>
      <c r="P371" s="8" t="str">
        <f>VLOOKUP(C371,[8]A!$B$2:$D$1501,3,FALSE)</f>
        <v>3</v>
      </c>
    </row>
    <row r="372" spans="1:16" ht="14.45" customHeight="1" x14ac:dyDescent="0.25">
      <c r="A372" s="7">
        <v>609</v>
      </c>
      <c r="B372">
        <v>2913</v>
      </c>
      <c r="C372" t="s">
        <v>629</v>
      </c>
      <c r="D372" t="s">
        <v>284</v>
      </c>
      <c r="E372" s="2" t="str">
        <f>VLOOKUP(C372,[8]A!$E$2:$K$1451,7,FALSE)</f>
        <v>05999067478</v>
      </c>
      <c r="F372" s="8">
        <v>3</v>
      </c>
      <c r="G372" s="8" t="str">
        <f>VLOOKUP(C372,[8]A!$B$2:$I$1501,8,FALSE)</f>
        <v>Adulte Masculin 50/59 ans</v>
      </c>
      <c r="M372" s="50">
        <f>VLOOKUP(C372,'Ancien Bilan'!$B$4:$D$1093,3,FALSE)</f>
        <v>2913</v>
      </c>
      <c r="N372" s="2">
        <f t="shared" si="12"/>
        <v>2913</v>
      </c>
      <c r="O372" s="2">
        <f t="shared" si="13"/>
        <v>609</v>
      </c>
      <c r="P372" s="8" t="str">
        <f>VLOOKUP(C372,[8]A!$B$2:$D$1501,3,FALSE)</f>
        <v>3</v>
      </c>
    </row>
    <row r="373" spans="1:16" ht="14.45" customHeight="1" x14ac:dyDescent="0.25">
      <c r="A373" s="7">
        <v>610</v>
      </c>
      <c r="B373" s="2">
        <v>2194</v>
      </c>
      <c r="C373" s="2" t="s">
        <v>272</v>
      </c>
      <c r="D373" s="49" t="s">
        <v>273</v>
      </c>
      <c r="E373" s="2" t="str">
        <f>VLOOKUP(C373,[8]A!$E$2:$K$1451,7,FALSE)</f>
        <v>05999084444</v>
      </c>
      <c r="F373" s="8">
        <v>3</v>
      </c>
      <c r="G373" s="8" t="str">
        <f>VLOOKUP(C373,[8]A!$B$2:$I$1501,8,FALSE)</f>
        <v>Adulte Masculin 50/59 ans</v>
      </c>
      <c r="M373" s="50">
        <f>VLOOKUP(C373,'Ancien Bilan'!$B$4:$D$1093,3,FALSE)</f>
        <v>2194</v>
      </c>
      <c r="N373" s="2">
        <f t="shared" si="12"/>
        <v>2194</v>
      </c>
      <c r="O373" s="2">
        <f t="shared" si="13"/>
        <v>610</v>
      </c>
      <c r="P373" s="8" t="str">
        <f>VLOOKUP(C373,[8]A!$B$2:$D$1501,3,FALSE)</f>
        <v>3</v>
      </c>
    </row>
    <row r="374" spans="1:16" ht="14.45" customHeight="1" x14ac:dyDescent="0.25">
      <c r="A374" s="7">
        <v>611</v>
      </c>
      <c r="B374">
        <v>144276</v>
      </c>
      <c r="C374" t="s">
        <v>640</v>
      </c>
      <c r="D374" t="s">
        <v>643</v>
      </c>
      <c r="E374" s="2" t="str">
        <f>VLOOKUP(C374,[8]A!$E$2:$K$1451,7,FALSE)</f>
        <v>05999084951</v>
      </c>
      <c r="F374" s="8">
        <v>3</v>
      </c>
      <c r="G374" s="8" t="str">
        <f>VLOOKUP(C374,[8]A!$B$2:$I$1501,8,FALSE)</f>
        <v>Adulte Masculin 20/29 ans</v>
      </c>
      <c r="M374" s="50">
        <f>VLOOKUP(C374,'Ancien Bilan'!$B$4:$D$1093,3,FALSE)</f>
        <v>144276</v>
      </c>
      <c r="N374" s="2">
        <f t="shared" si="12"/>
        <v>144276</v>
      </c>
      <c r="O374" s="2">
        <f t="shared" si="13"/>
        <v>611</v>
      </c>
      <c r="P374" s="8" t="str">
        <f>VLOOKUP(C374,[8]A!$B$2:$D$1501,3,FALSE)</f>
        <v>3</v>
      </c>
    </row>
    <row r="375" spans="1:16" ht="14.45" customHeight="1" x14ac:dyDescent="0.25">
      <c r="A375" s="7">
        <v>612</v>
      </c>
      <c r="B375">
        <v>144309</v>
      </c>
      <c r="C375" t="s">
        <v>642</v>
      </c>
      <c r="D375" t="s">
        <v>643</v>
      </c>
      <c r="E375" s="2" t="str">
        <f>VLOOKUP(C375,[8]A!$E$2:$K$1451,7,FALSE)</f>
        <v>05996221879</v>
      </c>
      <c r="F375" s="8">
        <v>3</v>
      </c>
      <c r="G375" s="8" t="str">
        <f>VLOOKUP(C375,[8]A!$B$2:$I$1501,8,FALSE)</f>
        <v>Adulte Masculin 40/49 ans</v>
      </c>
      <c r="M375" s="50">
        <f>VLOOKUP(C375,'Ancien Bilan'!$B$4:$D$1093,3,FALSE)</f>
        <v>144309</v>
      </c>
      <c r="N375" s="2">
        <f t="shared" si="12"/>
        <v>144309</v>
      </c>
      <c r="O375" s="2">
        <f t="shared" si="13"/>
        <v>612</v>
      </c>
      <c r="P375" s="8" t="str">
        <f>VLOOKUP(C375,[8]A!$B$2:$D$1501,3,FALSE)</f>
        <v>3</v>
      </c>
    </row>
    <row r="376" spans="1:16" ht="14.45" customHeight="1" x14ac:dyDescent="0.25">
      <c r="A376" s="7">
        <v>613</v>
      </c>
      <c r="B376">
        <v>144587</v>
      </c>
      <c r="C376" s="5" t="s">
        <v>763</v>
      </c>
      <c r="D376" t="s">
        <v>643</v>
      </c>
      <c r="E376" s="2" t="str">
        <f>VLOOKUP(C376,[8]A!$E$2:$K$1451,7,FALSE)</f>
        <v>05999111164</v>
      </c>
      <c r="F376" s="8">
        <v>3</v>
      </c>
      <c r="G376" s="8" t="str">
        <f>VLOOKUP(C376,[8]A!$B$2:$I$1501,8,FALSE)</f>
        <v>Adulte Masculin 17/19 ans</v>
      </c>
      <c r="M376" s="50">
        <f>VLOOKUP(C376,'Ancien Bilan'!$B$4:$D$1093,3,FALSE)</f>
        <v>144587</v>
      </c>
      <c r="N376" s="2">
        <f t="shared" si="12"/>
        <v>144587</v>
      </c>
      <c r="O376" s="2">
        <f t="shared" si="13"/>
        <v>613</v>
      </c>
      <c r="P376" s="8" t="str">
        <f>VLOOKUP(C376,[8]A!$B$2:$D$1501,3,FALSE)</f>
        <v>3</v>
      </c>
    </row>
    <row r="377" spans="1:16" ht="14.45" customHeight="1" x14ac:dyDescent="0.25">
      <c r="A377" s="7">
        <v>614</v>
      </c>
      <c r="B377">
        <v>144274</v>
      </c>
      <c r="C377" t="s">
        <v>764</v>
      </c>
      <c r="D377" t="s">
        <v>643</v>
      </c>
      <c r="E377" s="2" t="str">
        <f>VLOOKUP(C377,[8]A!$E$2:$K$1451,7,FALSE)</f>
        <v>05999111165</v>
      </c>
      <c r="F377" s="8">
        <v>3</v>
      </c>
      <c r="G377" s="8" t="str">
        <f>VLOOKUP(C377,[8]A!$B$2:$I$1501,8,FALSE)</f>
        <v>Adulte Masculin 20/29 ans</v>
      </c>
      <c r="M377" s="50">
        <f>VLOOKUP(C377,'Ancien Bilan'!$B$4:$D$1093,3,FALSE)</f>
        <v>144274</v>
      </c>
      <c r="N377" s="2">
        <f t="shared" si="12"/>
        <v>144274</v>
      </c>
      <c r="O377" s="2">
        <f t="shared" si="13"/>
        <v>614</v>
      </c>
      <c r="P377" s="8" t="str">
        <f>VLOOKUP(C377,[8]A!$B$2:$D$1501,3,FALSE)</f>
        <v>3</v>
      </c>
    </row>
    <row r="378" spans="1:16" ht="14.45" customHeight="1" x14ac:dyDescent="0.25">
      <c r="A378" s="7">
        <v>615</v>
      </c>
      <c r="B378">
        <v>144488</v>
      </c>
      <c r="C378" t="s">
        <v>765</v>
      </c>
      <c r="D378" t="s">
        <v>643</v>
      </c>
      <c r="E378" s="2" t="str">
        <f>VLOOKUP(C378,[8]A!$E$2:$K$1451,7,FALSE)</f>
        <v>05999057252</v>
      </c>
      <c r="F378" s="8">
        <v>3</v>
      </c>
      <c r="G378" s="8" t="str">
        <f>VLOOKUP(C378,[8]A!$B$2:$I$1501,8,FALSE)</f>
        <v>Adulte Masculin 20/29 ans</v>
      </c>
      <c r="M378" s="50">
        <f>VLOOKUP(C378,'Ancien Bilan'!$B$4:$D$1093,3,FALSE)</f>
        <v>144488</v>
      </c>
      <c r="N378" s="2">
        <f t="shared" si="12"/>
        <v>144488</v>
      </c>
      <c r="O378" s="2">
        <f t="shared" si="13"/>
        <v>615</v>
      </c>
      <c r="P378" s="8" t="str">
        <f>VLOOKUP(C378,[8]A!$B$2:$D$1501,3,FALSE)</f>
        <v>3</v>
      </c>
    </row>
    <row r="379" spans="1:16" ht="14.45" customHeight="1" x14ac:dyDescent="0.25">
      <c r="A379" s="7">
        <v>616</v>
      </c>
      <c r="B379">
        <v>144402</v>
      </c>
      <c r="C379" t="s">
        <v>767</v>
      </c>
      <c r="D379" s="5" t="s">
        <v>843</v>
      </c>
      <c r="E379" s="2" t="str">
        <f>VLOOKUP(C379,[8]A!$E$2:$K$1451,7,FALSE)</f>
        <v>05999112315</v>
      </c>
      <c r="F379" s="8">
        <v>3</v>
      </c>
      <c r="G379" s="8" t="str">
        <f>VLOOKUP(C379,[8]A!$B$2:$I$1501,8,FALSE)</f>
        <v>Adulte Masculin 40/49 ans</v>
      </c>
      <c r="M379" s="50">
        <f>VLOOKUP(C379,'Ancien Bilan'!$B$4:$D$1093,3,FALSE)</f>
        <v>144402</v>
      </c>
      <c r="N379" s="2">
        <f t="shared" si="12"/>
        <v>144402</v>
      </c>
      <c r="O379" s="2">
        <f t="shared" si="13"/>
        <v>616</v>
      </c>
      <c r="P379" s="8" t="str">
        <f>VLOOKUP(C379,[8]A!$B$2:$D$1501,3,FALSE)</f>
        <v>3</v>
      </c>
    </row>
    <row r="380" spans="1:16" ht="14.45" customHeight="1" x14ac:dyDescent="0.25">
      <c r="A380" s="7">
        <v>617</v>
      </c>
      <c r="B380">
        <v>144265</v>
      </c>
      <c r="C380" t="s">
        <v>768</v>
      </c>
      <c r="D380" s="5" t="s">
        <v>843</v>
      </c>
      <c r="E380" s="2" t="str">
        <f>VLOOKUP(C380,[8]A!$E$2:$K$1451,7,FALSE)</f>
        <v>05999111357</v>
      </c>
      <c r="F380" s="8">
        <v>3</v>
      </c>
      <c r="G380" s="8" t="str">
        <f>VLOOKUP(C380,[8]A!$B$2:$I$1501,8,FALSE)</f>
        <v>Adulte Masculin 20/29 ans</v>
      </c>
      <c r="M380" s="50">
        <f>VLOOKUP(C380,'Ancien Bilan'!$B$4:$D$1093,3,FALSE)</f>
        <v>144265</v>
      </c>
      <c r="N380" s="2">
        <f t="shared" si="12"/>
        <v>144265</v>
      </c>
      <c r="O380" s="2">
        <f t="shared" si="13"/>
        <v>617</v>
      </c>
      <c r="P380" s="8" t="str">
        <f>VLOOKUP(C380,[8]A!$B$2:$D$1501,3,FALSE)</f>
        <v>3</v>
      </c>
    </row>
    <row r="381" spans="1:16" ht="14.45" customHeight="1" x14ac:dyDescent="0.25">
      <c r="A381" s="7">
        <v>618</v>
      </c>
      <c r="B381">
        <v>144513</v>
      </c>
      <c r="C381" t="s">
        <v>645</v>
      </c>
      <c r="D381" t="s">
        <v>746</v>
      </c>
      <c r="E381" s="2" t="str">
        <f>VLOOKUP(C381,[8]A!$E$2:$K$1451,7,FALSE)</f>
        <v>05999073897</v>
      </c>
      <c r="F381" s="8">
        <v>3</v>
      </c>
      <c r="G381" s="8" t="str">
        <f>VLOOKUP(C381,[8]A!$B$2:$I$1501,8,FALSE)</f>
        <v>Adulte Masculin 30/39 ans</v>
      </c>
      <c r="M381" s="50">
        <f>VLOOKUP(C381,'Ancien Bilan'!$B$4:$D$1093,3,FALSE)</f>
        <v>144513</v>
      </c>
      <c r="N381" s="2">
        <f t="shared" si="12"/>
        <v>144513</v>
      </c>
      <c r="O381" s="2">
        <f t="shared" si="13"/>
        <v>618</v>
      </c>
      <c r="P381" s="8" t="str">
        <f>VLOOKUP(C381,[8]A!$B$2:$D$1501,3,FALSE)</f>
        <v>3</v>
      </c>
    </row>
    <row r="382" spans="1:16" ht="14.45" customHeight="1" x14ac:dyDescent="0.25">
      <c r="A382" s="7">
        <v>619</v>
      </c>
      <c r="B382">
        <v>144433</v>
      </c>
      <c r="C382" t="s">
        <v>769</v>
      </c>
      <c r="D382" t="s">
        <v>36</v>
      </c>
      <c r="E382" s="2" t="str">
        <f>VLOOKUP(C382,[8]A!$E$2:$K$1451,7,FALSE)</f>
        <v>05999099812</v>
      </c>
      <c r="F382" s="8">
        <v>3</v>
      </c>
      <c r="G382" s="8" t="str">
        <f>VLOOKUP(C382,[8]A!$B$2:$I$1501,8,FALSE)</f>
        <v>Adulte Masculin 40/49 ans</v>
      </c>
      <c r="M382" s="50">
        <f>VLOOKUP(C382,'Ancien Bilan'!$B$4:$D$1093,3,FALSE)</f>
        <v>144433</v>
      </c>
      <c r="N382" s="2">
        <f t="shared" si="12"/>
        <v>144433</v>
      </c>
      <c r="O382" s="2">
        <f t="shared" si="13"/>
        <v>619</v>
      </c>
      <c r="P382" s="8" t="str">
        <f>VLOOKUP(C382,[8]A!$B$2:$D$1501,3,FALSE)</f>
        <v>3</v>
      </c>
    </row>
    <row r="383" spans="1:16" ht="14.45" customHeight="1" x14ac:dyDescent="0.25">
      <c r="A383" s="7">
        <v>620</v>
      </c>
      <c r="B383">
        <v>144347</v>
      </c>
      <c r="C383" t="s">
        <v>646</v>
      </c>
      <c r="D383" t="s">
        <v>32</v>
      </c>
      <c r="E383" s="2" t="str">
        <f>VLOOKUP(C383,[8]A!$E$2:$K$1451,7,FALSE)</f>
        <v>05999087674</v>
      </c>
      <c r="F383" s="8">
        <v>3</v>
      </c>
      <c r="G383" s="8" t="str">
        <f>VLOOKUP(C383,[8]A!$B$2:$I$1501,8,FALSE)</f>
        <v>Adulte Masculin 40/49 ans</v>
      </c>
      <c r="M383" s="50">
        <f>VLOOKUP(C383,'Ancien Bilan'!$B$4:$D$1093,3,FALSE)</f>
        <v>144347</v>
      </c>
      <c r="N383" s="2">
        <f t="shared" si="12"/>
        <v>144347</v>
      </c>
      <c r="O383" s="2">
        <f t="shared" si="13"/>
        <v>620</v>
      </c>
      <c r="P383" s="8" t="str">
        <f>VLOOKUP(C383,[8]A!$B$2:$D$1501,3,FALSE)</f>
        <v>3</v>
      </c>
    </row>
    <row r="384" spans="1:16" ht="14.45" customHeight="1" x14ac:dyDescent="0.25">
      <c r="A384" s="7">
        <v>621</v>
      </c>
      <c r="B384">
        <v>144264</v>
      </c>
      <c r="C384" t="s">
        <v>648</v>
      </c>
      <c r="D384" t="s">
        <v>32</v>
      </c>
      <c r="E384" s="2" t="str">
        <f>VLOOKUP(C384,[8]A!$E$2:$K$1451,7,FALSE)</f>
        <v>05999118500</v>
      </c>
      <c r="F384" s="8">
        <v>3</v>
      </c>
      <c r="G384" s="8" t="str">
        <f>VLOOKUP(C384,[8]A!$B$2:$I$1501,8,FALSE)</f>
        <v>Adulte Masculin 50/59 ans</v>
      </c>
      <c r="M384" s="50">
        <f>VLOOKUP(C384,'Ancien Bilan'!$B$4:$D$1093,3,FALSE)</f>
        <v>144264</v>
      </c>
      <c r="N384" s="2">
        <f t="shared" si="12"/>
        <v>144264</v>
      </c>
      <c r="O384" s="2">
        <f t="shared" si="13"/>
        <v>621</v>
      </c>
      <c r="P384" s="8" t="str">
        <f>VLOOKUP(C384,[8]A!$B$2:$D$1501,3,FALSE)</f>
        <v>3</v>
      </c>
    </row>
    <row r="385" spans="1:16" ht="14.45" customHeight="1" x14ac:dyDescent="0.25">
      <c r="A385" s="7">
        <v>622</v>
      </c>
      <c r="B385">
        <v>144388</v>
      </c>
      <c r="C385" t="s">
        <v>650</v>
      </c>
      <c r="D385" t="s">
        <v>32</v>
      </c>
      <c r="E385" s="2" t="str">
        <f>VLOOKUP(C385,[8]A!$E$2:$K$1451,7,FALSE)</f>
        <v>05999111760</v>
      </c>
      <c r="F385" s="8">
        <v>3</v>
      </c>
      <c r="G385" s="8" t="str">
        <f>VLOOKUP(C385,[8]A!$B$2:$I$1501,8,FALSE)</f>
        <v>Adulte Masculin 20/29 ans</v>
      </c>
      <c r="M385" s="50">
        <f>VLOOKUP(C385,'Ancien Bilan'!$B$4:$D$1093,3,FALSE)</f>
        <v>144388</v>
      </c>
      <c r="N385" s="2">
        <f t="shared" si="12"/>
        <v>144388</v>
      </c>
      <c r="O385" s="2">
        <f t="shared" si="13"/>
        <v>622</v>
      </c>
      <c r="P385" s="8" t="str">
        <f>VLOOKUP(C385,[8]A!$B$2:$D$1501,3,FALSE)</f>
        <v>3</v>
      </c>
    </row>
    <row r="386" spans="1:16" ht="14.45" customHeight="1" x14ac:dyDescent="0.25">
      <c r="A386" s="7">
        <v>623</v>
      </c>
      <c r="B386">
        <v>144271</v>
      </c>
      <c r="C386" t="s">
        <v>651</v>
      </c>
      <c r="D386" t="s">
        <v>32</v>
      </c>
      <c r="E386" s="2" t="str">
        <f>VLOOKUP(C386,[8]A!$E$2:$K$1451,7,FALSE)</f>
        <v>05999111362</v>
      </c>
      <c r="F386" s="8">
        <v>3</v>
      </c>
      <c r="G386" s="8" t="str">
        <f>VLOOKUP(C386,[8]A!$B$2:$I$1501,8,FALSE)</f>
        <v>Adulte Masculin 60 ans et plus</v>
      </c>
      <c r="M386" s="50">
        <f>VLOOKUP(C386,'Ancien Bilan'!$B$4:$D$1093,3,FALSE)</f>
        <v>144271</v>
      </c>
      <c r="N386" s="2">
        <f t="shared" si="12"/>
        <v>144271</v>
      </c>
      <c r="O386" s="2">
        <f t="shared" si="13"/>
        <v>623</v>
      </c>
      <c r="P386" s="8" t="str">
        <f>VLOOKUP(C386,[8]A!$B$2:$D$1501,3,FALSE)</f>
        <v>3</v>
      </c>
    </row>
    <row r="387" spans="1:16" ht="14.45" customHeight="1" x14ac:dyDescent="0.25">
      <c r="A387" s="7">
        <v>624</v>
      </c>
      <c r="B387">
        <v>144538</v>
      </c>
      <c r="C387" t="s">
        <v>653</v>
      </c>
      <c r="D387" t="s">
        <v>32</v>
      </c>
      <c r="E387" s="2" t="str">
        <f>VLOOKUP(C387,[8]A!$E$2:$K$1451,7,FALSE)</f>
        <v>05999113203</v>
      </c>
      <c r="F387" s="8">
        <v>3</v>
      </c>
      <c r="G387" s="8" t="str">
        <f>VLOOKUP(C387,[8]A!$B$2:$I$1501,8,FALSE)</f>
        <v>Adulte Masculin 30/39 ans</v>
      </c>
      <c r="M387" s="50">
        <f>VLOOKUP(C387,'Ancien Bilan'!$B$4:$D$1093,3,FALSE)</f>
        <v>144538</v>
      </c>
      <c r="N387" s="2">
        <f t="shared" si="12"/>
        <v>144538</v>
      </c>
      <c r="O387" s="2">
        <f t="shared" si="13"/>
        <v>624</v>
      </c>
      <c r="P387" s="8" t="str">
        <f>VLOOKUP(C387,[8]A!$B$2:$D$1501,3,FALSE)</f>
        <v>3</v>
      </c>
    </row>
    <row r="388" spans="1:16" ht="14.45" customHeight="1" x14ac:dyDescent="0.25">
      <c r="A388" s="7">
        <v>625</v>
      </c>
      <c r="C388" s="49" t="s">
        <v>3351</v>
      </c>
      <c r="D388" s="51" t="s">
        <v>494</v>
      </c>
      <c r="E388" s="2" t="str">
        <f>VLOOKUP(C100,[8]A!$E$2:$K$1451,7,FALSE)</f>
        <v>05999118501</v>
      </c>
      <c r="F388" s="8">
        <v>3</v>
      </c>
      <c r="G388" s="8" t="str">
        <f>VLOOKUP(C100,[8]A!$B$2:$I$1501,8,FALSE)</f>
        <v>Adulte Masculin 50/59 ans</v>
      </c>
      <c r="M388" s="50" t="e">
        <f>VLOOKUP(C388,'Ancien Bilan'!$B$4:$D$1093,3,FALSE)</f>
        <v>#N/A</v>
      </c>
      <c r="N388" s="49">
        <f t="shared" si="12"/>
        <v>0</v>
      </c>
      <c r="O388" s="2">
        <f t="shared" si="13"/>
        <v>625</v>
      </c>
      <c r="P388" s="8" t="str">
        <f>VLOOKUP(C100,[8]A!$B$2:$D$1501,3,FALSE)</f>
        <v>3</v>
      </c>
    </row>
    <row r="389" spans="1:16" ht="14.45" customHeight="1" x14ac:dyDescent="0.25">
      <c r="A389" s="7">
        <v>626</v>
      </c>
      <c r="B389">
        <v>144589</v>
      </c>
      <c r="C389" t="s">
        <v>655</v>
      </c>
      <c r="D389" t="s">
        <v>32</v>
      </c>
      <c r="E389" s="2" t="str">
        <f>VLOOKUP(C389,[8]A!$E$2:$K$1451,7,FALSE)</f>
        <v>05996216342</v>
      </c>
      <c r="F389" s="8">
        <v>3</v>
      </c>
      <c r="G389" s="8" t="str">
        <f>VLOOKUP(C389,[8]A!$B$2:$I$1501,8,FALSE)</f>
        <v>Adulte Masculin 50/59 ans</v>
      </c>
      <c r="M389" s="50">
        <f>VLOOKUP(C389,'Ancien Bilan'!$B$4:$D$1093,3,FALSE)</f>
        <v>144589</v>
      </c>
      <c r="N389" s="2">
        <f t="shared" si="12"/>
        <v>144589</v>
      </c>
      <c r="O389" s="2">
        <f t="shared" si="13"/>
        <v>626</v>
      </c>
      <c r="P389" s="8" t="str">
        <f>VLOOKUP(C389,[8]A!$B$2:$D$1501,3,FALSE)</f>
        <v>3</v>
      </c>
    </row>
    <row r="390" spans="1:16" ht="14.45" customHeight="1" x14ac:dyDescent="0.25">
      <c r="A390" s="7">
        <v>627</v>
      </c>
      <c r="B390">
        <v>144444</v>
      </c>
      <c r="C390" t="s">
        <v>656</v>
      </c>
      <c r="D390" t="s">
        <v>32</v>
      </c>
      <c r="E390" s="2" t="str">
        <f>VLOOKUP(C390,[8]A!$E$2:$K$1451,7,FALSE)</f>
        <v>05999111761</v>
      </c>
      <c r="F390" s="8">
        <v>3</v>
      </c>
      <c r="G390" s="8" t="str">
        <f>VLOOKUP(C390,[8]A!$B$2:$I$1501,8,FALSE)</f>
        <v>Adulte Masculin 17/19 ans</v>
      </c>
      <c r="M390" s="50">
        <f>VLOOKUP(C390,'Ancien Bilan'!$B$4:$D$1093,3,FALSE)</f>
        <v>144444</v>
      </c>
      <c r="N390" s="2">
        <f t="shared" si="12"/>
        <v>144444</v>
      </c>
      <c r="O390" s="2">
        <f t="shared" si="13"/>
        <v>627</v>
      </c>
      <c r="P390" s="8" t="str">
        <f>VLOOKUP(C390,[8]A!$B$2:$D$1501,3,FALSE)</f>
        <v>3</v>
      </c>
    </row>
    <row r="391" spans="1:16" ht="14.45" customHeight="1" x14ac:dyDescent="0.25">
      <c r="A391" s="7">
        <v>628</v>
      </c>
      <c r="B391">
        <v>144561</v>
      </c>
      <c r="C391" t="s">
        <v>660</v>
      </c>
      <c r="D391" t="s">
        <v>32</v>
      </c>
      <c r="E391" s="2" t="str">
        <f>VLOOKUP(C391,[8]A!$E$2:$K$1451,7,FALSE)</f>
        <v>05999111657</v>
      </c>
      <c r="F391" s="8">
        <v>3</v>
      </c>
      <c r="G391" s="8" t="str">
        <f>VLOOKUP(C391,[8]A!$B$2:$I$1501,8,FALSE)</f>
        <v>Adulte Masculin 40/49 ans</v>
      </c>
      <c r="M391" s="50">
        <f>VLOOKUP(C391,'Ancien Bilan'!$B$4:$D$1093,3,FALSE)</f>
        <v>144561</v>
      </c>
      <c r="N391" s="2">
        <f t="shared" si="12"/>
        <v>144561</v>
      </c>
      <c r="O391" s="2">
        <f t="shared" si="13"/>
        <v>628</v>
      </c>
      <c r="P391" s="8" t="str">
        <f>VLOOKUP(C391,[8]A!$B$2:$D$1501,3,FALSE)</f>
        <v>3</v>
      </c>
    </row>
    <row r="392" spans="1:16" ht="14.45" customHeight="1" x14ac:dyDescent="0.25">
      <c r="A392" s="7">
        <v>629</v>
      </c>
      <c r="B392">
        <v>144295</v>
      </c>
      <c r="C392" t="s">
        <v>662</v>
      </c>
      <c r="D392" t="s">
        <v>32</v>
      </c>
      <c r="E392" s="2" t="str">
        <f>VLOOKUP(C392,[8]A!$E$2:$K$1451,7,FALSE)</f>
        <v>05999012929</v>
      </c>
      <c r="F392" s="8">
        <v>3</v>
      </c>
      <c r="G392" s="8" t="str">
        <f>VLOOKUP(C392,[8]A!$B$2:$I$1501,8,FALSE)</f>
        <v>Adulte Masculin 30/39 ans</v>
      </c>
      <c r="M392" s="50">
        <f>VLOOKUP(C392,'Ancien Bilan'!$B$4:$D$1093,3,FALSE)</f>
        <v>144295</v>
      </c>
      <c r="N392" s="2">
        <f t="shared" si="12"/>
        <v>144295</v>
      </c>
      <c r="O392" s="2">
        <f t="shared" si="13"/>
        <v>629</v>
      </c>
      <c r="P392" s="8" t="str">
        <f>VLOOKUP(C392,[8]A!$B$2:$D$1501,3,FALSE)</f>
        <v>3</v>
      </c>
    </row>
    <row r="393" spans="1:16" ht="14.45" customHeight="1" x14ac:dyDescent="0.25">
      <c r="A393" s="7">
        <v>630</v>
      </c>
      <c r="B393">
        <v>2932</v>
      </c>
      <c r="C393" t="s">
        <v>800</v>
      </c>
      <c r="D393" t="s">
        <v>14</v>
      </c>
      <c r="E393" s="2" t="str">
        <f>VLOOKUP(C393,[8]A!$E$2:$K$1451,7,FALSE)</f>
        <v>05999057638</v>
      </c>
      <c r="F393" s="8">
        <v>3</v>
      </c>
      <c r="G393" s="8" t="str">
        <f>VLOOKUP(C393,[8]A!$B$2:$I$1501,8,FALSE)</f>
        <v>Adulte Masculin 40/49 ans</v>
      </c>
      <c r="M393" s="50">
        <f>VLOOKUP(C393,'Ancien Bilan'!$B$4:$D$1093,3,FALSE)</f>
        <v>2932</v>
      </c>
      <c r="N393" s="2">
        <f t="shared" si="12"/>
        <v>2932</v>
      </c>
      <c r="O393" s="2">
        <f t="shared" si="13"/>
        <v>630</v>
      </c>
      <c r="P393" s="8" t="str">
        <f>VLOOKUP(C393,[8]A!$B$2:$D$1501,3,FALSE)</f>
        <v>3</v>
      </c>
    </row>
    <row r="394" spans="1:16" ht="14.45" customHeight="1" x14ac:dyDescent="0.25">
      <c r="A394" s="7">
        <v>631</v>
      </c>
      <c r="B394">
        <v>2918</v>
      </c>
      <c r="C394" t="s">
        <v>665</v>
      </c>
      <c r="D394" t="s">
        <v>14</v>
      </c>
      <c r="E394" s="2" t="str">
        <f>VLOOKUP(C394,[8]A!$E$2:$K$1451,7,FALSE)</f>
        <v>05999097974</v>
      </c>
      <c r="F394" s="8">
        <v>3</v>
      </c>
      <c r="G394" s="8" t="str">
        <f>VLOOKUP(C394,[8]A!$B$2:$I$1501,8,FALSE)</f>
        <v>Adulte Masculin 17/19 ans</v>
      </c>
      <c r="M394" s="50">
        <f>VLOOKUP(C394,'Ancien Bilan'!$B$4:$D$1093,3,FALSE)</f>
        <v>2918</v>
      </c>
      <c r="N394" s="2">
        <f t="shared" si="12"/>
        <v>2918</v>
      </c>
      <c r="O394" s="2">
        <f t="shared" si="13"/>
        <v>631</v>
      </c>
      <c r="P394" s="8" t="str">
        <f>VLOOKUP(C394,[8]A!$B$2:$D$1501,3,FALSE)</f>
        <v>3</v>
      </c>
    </row>
    <row r="395" spans="1:16" ht="14.45" customHeight="1" x14ac:dyDescent="0.25">
      <c r="A395" s="7">
        <v>632</v>
      </c>
      <c r="B395">
        <v>144613</v>
      </c>
      <c r="C395" t="s">
        <v>668</v>
      </c>
      <c r="D395" t="s">
        <v>452</v>
      </c>
      <c r="E395" s="2" t="str">
        <f>VLOOKUP(C395,[8]A!$E$2:$K$1451,7,FALSE)</f>
        <v>05999090516</v>
      </c>
      <c r="F395" s="8">
        <v>3</v>
      </c>
      <c r="G395" s="8" t="str">
        <f>VLOOKUP(C395,[8]A!$B$2:$I$1501,8,FALSE)</f>
        <v>Adulte Masculin 60 ans et plus</v>
      </c>
      <c r="M395" s="50">
        <f>VLOOKUP(C395,'Ancien Bilan'!$B$4:$D$1093,3,FALSE)</f>
        <v>144613</v>
      </c>
      <c r="N395" s="2">
        <f t="shared" si="12"/>
        <v>144613</v>
      </c>
      <c r="O395" s="2">
        <f t="shared" si="13"/>
        <v>632</v>
      </c>
      <c r="P395" s="8" t="str">
        <f>VLOOKUP(C395,[8]A!$B$2:$D$1501,3,FALSE)</f>
        <v>3</v>
      </c>
    </row>
    <row r="396" spans="1:16" ht="14.45" customHeight="1" x14ac:dyDescent="0.25">
      <c r="A396" s="7">
        <v>633</v>
      </c>
      <c r="B396">
        <v>2906</v>
      </c>
      <c r="C396" t="s">
        <v>670</v>
      </c>
      <c r="D396" s="5" t="s">
        <v>283</v>
      </c>
      <c r="E396" s="2" t="str">
        <f>VLOOKUP(C396,[8]A!$E$2:$K$1451,7,FALSE)</f>
        <v>05999111366</v>
      </c>
      <c r="F396" s="8">
        <v>3</v>
      </c>
      <c r="G396" s="8" t="str">
        <f>VLOOKUP(C396,[8]A!$B$2:$I$1501,8,FALSE)</f>
        <v>Adulte Masculin 40/49 ans</v>
      </c>
      <c r="M396" s="50">
        <f>VLOOKUP(C396,'Ancien Bilan'!$B$4:$D$1093,3,FALSE)</f>
        <v>2906</v>
      </c>
      <c r="N396" s="2">
        <f t="shared" ref="N396:N459" si="14">B396</f>
        <v>2906</v>
      </c>
      <c r="O396" s="2">
        <f t="shared" ref="O396:O459" si="15">A396</f>
        <v>633</v>
      </c>
      <c r="P396" s="8" t="str">
        <f>VLOOKUP(C396,[8]A!$B$2:$D$1501,3,FALSE)</f>
        <v>3</v>
      </c>
    </row>
    <row r="397" spans="1:16" ht="14.45" customHeight="1" x14ac:dyDescent="0.25">
      <c r="A397" s="7">
        <v>634</v>
      </c>
      <c r="B397">
        <v>2908</v>
      </c>
      <c r="C397" t="s">
        <v>672</v>
      </c>
      <c r="D397" s="5" t="s">
        <v>283</v>
      </c>
      <c r="E397" s="2" t="str">
        <f>VLOOKUP(C397,[8]A!$E$2:$K$1451,7,FALSE)</f>
        <v>05994039993</v>
      </c>
      <c r="F397" s="8">
        <v>3</v>
      </c>
      <c r="G397" s="8" t="str">
        <f>VLOOKUP(C397,[8]A!$B$2:$I$1501,8,FALSE)</f>
        <v>Adulte Masculin 40/49 ans</v>
      </c>
      <c r="M397" s="50">
        <f>VLOOKUP(C397,'Ancien Bilan'!$B$4:$D$1093,3,FALSE)</f>
        <v>2908</v>
      </c>
      <c r="N397" s="2">
        <f t="shared" si="14"/>
        <v>2908</v>
      </c>
      <c r="O397" s="2">
        <f t="shared" si="15"/>
        <v>634</v>
      </c>
      <c r="P397" s="8" t="str">
        <f>VLOOKUP(C397,[8]A!$B$2:$D$1501,3,FALSE)</f>
        <v>3</v>
      </c>
    </row>
    <row r="398" spans="1:16" ht="14.45" customHeight="1" x14ac:dyDescent="0.25">
      <c r="A398" s="7">
        <v>635</v>
      </c>
      <c r="B398">
        <v>2910</v>
      </c>
      <c r="C398" t="s">
        <v>675</v>
      </c>
      <c r="D398" s="5" t="s">
        <v>283</v>
      </c>
      <c r="E398" s="2" t="str">
        <f>VLOOKUP(C398,[8]A!$E$2:$K$1451,7,FALSE)</f>
        <v>05999111365</v>
      </c>
      <c r="F398" s="8">
        <v>3</v>
      </c>
      <c r="G398" s="8" t="str">
        <f>VLOOKUP(C398,[8]A!$B$2:$I$1501,8,FALSE)</f>
        <v>Adulte Masculin 17/19 ans</v>
      </c>
      <c r="M398" s="50">
        <f>VLOOKUP(C398,'Ancien Bilan'!$B$4:$D$1093,3,FALSE)</f>
        <v>2910</v>
      </c>
      <c r="N398" s="2">
        <f t="shared" si="14"/>
        <v>2910</v>
      </c>
      <c r="O398" s="2">
        <f t="shared" si="15"/>
        <v>635</v>
      </c>
      <c r="P398" s="8" t="str">
        <f>VLOOKUP(C398,[8]A!$B$2:$D$1501,3,FALSE)</f>
        <v>3</v>
      </c>
    </row>
    <row r="399" spans="1:16" ht="14.45" customHeight="1" x14ac:dyDescent="0.25">
      <c r="A399" s="7">
        <v>636</v>
      </c>
      <c r="B399"/>
      <c r="C399" s="49" t="s">
        <v>3351</v>
      </c>
      <c r="D399" s="51" t="s">
        <v>494</v>
      </c>
      <c r="E399" s="2" t="e">
        <f>VLOOKUP(C399,[8]A!$E$2:$K$1451,7,FALSE)</f>
        <v>#N/A</v>
      </c>
      <c r="F399" s="8">
        <v>3</v>
      </c>
      <c r="G399" s="8" t="e">
        <f>VLOOKUP(C399,[8]A!$B$2:$I$1501,8,FALSE)</f>
        <v>#N/A</v>
      </c>
      <c r="M399" s="50" t="e">
        <f>VLOOKUP(C399,'Ancien Bilan'!$B$4:$D$1093,3,FALSE)</f>
        <v>#N/A</v>
      </c>
      <c r="N399" s="2">
        <f t="shared" si="14"/>
        <v>0</v>
      </c>
      <c r="O399" s="2">
        <f t="shared" si="15"/>
        <v>636</v>
      </c>
      <c r="P399" s="8" t="e">
        <f>VLOOKUP(C399,[8]A!$B$2:$D$1501,3,FALSE)</f>
        <v>#N/A</v>
      </c>
    </row>
    <row r="400" spans="1:16" ht="14.45" customHeight="1" x14ac:dyDescent="0.25">
      <c r="A400" s="7">
        <v>637</v>
      </c>
      <c r="B400">
        <v>144268</v>
      </c>
      <c r="C400" t="s">
        <v>685</v>
      </c>
      <c r="D400" s="5" t="s">
        <v>141</v>
      </c>
      <c r="E400" s="2" t="str">
        <f>VLOOKUP(C400,[8]A!$E$2:$K$1451,7,FALSE)</f>
        <v>05953097727</v>
      </c>
      <c r="F400" s="8">
        <v>3</v>
      </c>
      <c r="G400" s="8" t="str">
        <f>VLOOKUP(C400,[8]A!$B$2:$I$1501,8,FALSE)</f>
        <v>Adulte Masculin 40/49 ans</v>
      </c>
      <c r="M400" s="50">
        <f>VLOOKUP(C400,'Ancien Bilan'!$B$4:$D$1093,3,FALSE)</f>
        <v>144268</v>
      </c>
      <c r="N400" s="2">
        <f t="shared" si="14"/>
        <v>144268</v>
      </c>
      <c r="O400" s="2">
        <f t="shared" si="15"/>
        <v>637</v>
      </c>
      <c r="P400" s="8" t="str">
        <f>VLOOKUP(C400,[8]A!$B$2:$D$1501,3,FALSE)</f>
        <v>3</v>
      </c>
    </row>
    <row r="401" spans="1:16" ht="14.45" customHeight="1" x14ac:dyDescent="0.25">
      <c r="A401" s="7">
        <v>638</v>
      </c>
      <c r="B401">
        <v>144284</v>
      </c>
      <c r="C401" t="s">
        <v>690</v>
      </c>
      <c r="D401" s="49" t="s">
        <v>101</v>
      </c>
      <c r="E401" s="2" t="str">
        <f>VLOOKUP(C401,[8]A!$E$2:$K$1451,7,FALSE)</f>
        <v>06297070134</v>
      </c>
      <c r="F401" s="8">
        <v>3</v>
      </c>
      <c r="G401" s="8" t="str">
        <f>VLOOKUP(C401,[8]A!$B$2:$I$1501,8,FALSE)</f>
        <v>Adulte Masculin 17/19 ans</v>
      </c>
      <c r="M401" s="50">
        <f>VLOOKUP(C401,'Ancien Bilan'!$B$4:$D$1093,3,FALSE)</f>
        <v>144284</v>
      </c>
      <c r="N401" s="2">
        <f t="shared" si="14"/>
        <v>144284</v>
      </c>
      <c r="O401" s="2">
        <f t="shared" si="15"/>
        <v>638</v>
      </c>
      <c r="P401" s="8" t="str">
        <f>VLOOKUP(C401,[8]A!$B$2:$D$1501,3,FALSE)</f>
        <v>3</v>
      </c>
    </row>
    <row r="402" spans="1:16" ht="14.45" customHeight="1" x14ac:dyDescent="0.25">
      <c r="A402" s="7">
        <v>639</v>
      </c>
      <c r="B402">
        <v>144373</v>
      </c>
      <c r="C402" t="s">
        <v>691</v>
      </c>
      <c r="D402" s="5" t="s">
        <v>358</v>
      </c>
      <c r="E402" s="2" t="str">
        <f>VLOOKUP(C402,[8]A!$E$2:$K$1451,7,FALSE)</f>
        <v>05999067328</v>
      </c>
      <c r="F402" s="8">
        <v>3</v>
      </c>
      <c r="G402" s="8" t="str">
        <f>VLOOKUP(C402,[8]A!$B$2:$I$1501,8,FALSE)</f>
        <v>Adulte Masculin 40/49 ans</v>
      </c>
      <c r="M402" s="50">
        <f>VLOOKUP(C402,'Ancien Bilan'!$B$4:$D$1093,3,FALSE)</f>
        <v>144373</v>
      </c>
      <c r="N402" s="2">
        <f t="shared" si="14"/>
        <v>144373</v>
      </c>
      <c r="O402" s="2">
        <f t="shared" si="15"/>
        <v>639</v>
      </c>
      <c r="P402" s="8" t="str">
        <f>VLOOKUP(C402,[8]A!$B$2:$D$1501,3,FALSE)</f>
        <v>3</v>
      </c>
    </row>
    <row r="403" spans="1:16" ht="14.45" customHeight="1" x14ac:dyDescent="0.25">
      <c r="A403" s="7">
        <v>640</v>
      </c>
      <c r="B403">
        <v>144422</v>
      </c>
      <c r="C403" t="s">
        <v>693</v>
      </c>
      <c r="D403" s="5" t="s">
        <v>62</v>
      </c>
      <c r="E403" s="2" t="str">
        <f>VLOOKUP(C403,[8]A!$E$2:$K$1451,7,FALSE)</f>
        <v>05994054446</v>
      </c>
      <c r="F403" s="8">
        <v>3</v>
      </c>
      <c r="G403" s="8" t="str">
        <f>VLOOKUP(C403,[8]A!$B$2:$I$1501,8,FALSE)</f>
        <v>Adulte Masculin 40/49 ans</v>
      </c>
      <c r="M403" s="50">
        <f>VLOOKUP(C403,'Ancien Bilan'!$B$4:$D$1093,3,FALSE)</f>
        <v>144422</v>
      </c>
      <c r="N403" s="2">
        <f t="shared" si="14"/>
        <v>144422</v>
      </c>
      <c r="O403" s="2">
        <f t="shared" si="15"/>
        <v>640</v>
      </c>
      <c r="P403" s="8" t="str">
        <f>VLOOKUP(C403,[8]A!$B$2:$D$1501,3,FALSE)</f>
        <v>3</v>
      </c>
    </row>
    <row r="404" spans="1:16" ht="14.45" customHeight="1" x14ac:dyDescent="0.25">
      <c r="A404" s="7">
        <v>642</v>
      </c>
      <c r="B404">
        <v>144332</v>
      </c>
      <c r="C404" s="5" t="s">
        <v>801</v>
      </c>
      <c r="D404" t="s">
        <v>284</v>
      </c>
      <c r="E404" s="2" t="str">
        <f>VLOOKUP(C404,[8]A!$E$2:$K$1451,7,FALSE)</f>
        <v>05999064904</v>
      </c>
      <c r="F404" s="8">
        <v>3</v>
      </c>
      <c r="G404" s="8" t="str">
        <f>VLOOKUP(C404,[8]A!$B$2:$I$1501,8,FALSE)</f>
        <v>Adulte Masculin 40/49 ans</v>
      </c>
      <c r="M404" s="50">
        <f>VLOOKUP(C404,'Ancien Bilan'!$B$4:$D$1093,3,FALSE)</f>
        <v>144332</v>
      </c>
      <c r="N404" s="2">
        <f t="shared" si="14"/>
        <v>144332</v>
      </c>
      <c r="O404" s="2">
        <f t="shared" si="15"/>
        <v>642</v>
      </c>
      <c r="P404" s="8" t="str">
        <f>VLOOKUP(C404,[8]A!$B$2:$D$1501,3,FALSE)</f>
        <v>3</v>
      </c>
    </row>
    <row r="405" spans="1:16" ht="14.45" customHeight="1" x14ac:dyDescent="0.25">
      <c r="A405" s="7">
        <v>643</v>
      </c>
      <c r="B405">
        <v>144552</v>
      </c>
      <c r="C405" s="5" t="s">
        <v>813</v>
      </c>
      <c r="D405" s="5" t="s">
        <v>141</v>
      </c>
      <c r="E405" s="2" t="str">
        <f>VLOOKUP(C405,[8]A!$E$2:$K$1451,7,FALSE)</f>
        <v>05999013636</v>
      </c>
      <c r="F405" s="8">
        <v>3</v>
      </c>
      <c r="G405" s="8" t="str">
        <f>VLOOKUP(C405,[8]A!$B$2:$I$1501,8,FALSE)</f>
        <v>Adulte Masculin 40/49 ans</v>
      </c>
      <c r="M405" s="50">
        <f>VLOOKUP(C405,'Ancien Bilan'!$B$4:$D$1093,3,FALSE)</f>
        <v>144552</v>
      </c>
      <c r="N405" s="2">
        <f t="shared" si="14"/>
        <v>144552</v>
      </c>
      <c r="O405" s="2">
        <f t="shared" si="15"/>
        <v>643</v>
      </c>
      <c r="P405" s="8" t="str">
        <f>VLOOKUP(C405,[8]A!$B$2:$D$1501,3,FALSE)</f>
        <v>3</v>
      </c>
    </row>
    <row r="406" spans="1:16" ht="14.45" customHeight="1" x14ac:dyDescent="0.25">
      <c r="A406" s="7">
        <v>644</v>
      </c>
      <c r="B406"/>
      <c r="C406" s="49" t="s">
        <v>3351</v>
      </c>
      <c r="D406" s="51" t="s">
        <v>494</v>
      </c>
      <c r="E406" s="2" t="e">
        <f>VLOOKUP(C406,[8]A!$E$2:$K$1451,7,FALSE)</f>
        <v>#N/A</v>
      </c>
      <c r="F406" s="8">
        <v>3</v>
      </c>
      <c r="G406" s="8" t="e">
        <f>VLOOKUP(C406,[8]A!$B$2:$I$1501,8,FALSE)</f>
        <v>#N/A</v>
      </c>
      <c r="M406" s="50" t="e">
        <f>VLOOKUP(C406,'Ancien Bilan'!$B$4:$D$1093,3,FALSE)</f>
        <v>#N/A</v>
      </c>
      <c r="N406" s="2">
        <f t="shared" si="14"/>
        <v>0</v>
      </c>
      <c r="O406" s="2">
        <f t="shared" si="15"/>
        <v>644</v>
      </c>
      <c r="P406" s="8" t="e">
        <f>VLOOKUP(C406,[8]A!$B$2:$D$1501,3,FALSE)</f>
        <v>#N/A</v>
      </c>
    </row>
    <row r="407" spans="1:16" ht="14.45" customHeight="1" x14ac:dyDescent="0.25">
      <c r="A407" s="7">
        <v>646</v>
      </c>
      <c r="B407">
        <v>144554</v>
      </c>
      <c r="C407" t="s">
        <v>741</v>
      </c>
      <c r="D407" s="5" t="s">
        <v>39</v>
      </c>
      <c r="E407" s="2" t="str">
        <f>VLOOKUP(C407,[8]A!$E$2:$K$1451,7,FALSE)</f>
        <v>05999023853</v>
      </c>
      <c r="F407" s="8">
        <v>3</v>
      </c>
      <c r="G407" s="8" t="str">
        <f>VLOOKUP(C407,[8]A!$B$2:$I$1501,8,FALSE)</f>
        <v>Adulte Masculin 20/29 ans</v>
      </c>
      <c r="M407" s="50">
        <f>VLOOKUP(C407,'Ancien Bilan'!$B$4:$D$1093,3,FALSE)</f>
        <v>144554</v>
      </c>
      <c r="N407" s="2">
        <f t="shared" si="14"/>
        <v>144554</v>
      </c>
      <c r="O407" s="2">
        <f t="shared" si="15"/>
        <v>646</v>
      </c>
      <c r="P407" s="8" t="str">
        <f>VLOOKUP(C407,[8]A!$B$2:$D$1501,3,FALSE)</f>
        <v>3</v>
      </c>
    </row>
    <row r="408" spans="1:16" ht="14.45" customHeight="1" x14ac:dyDescent="0.25">
      <c r="A408" s="7">
        <v>647</v>
      </c>
      <c r="B408">
        <v>144573</v>
      </c>
      <c r="C408" t="s">
        <v>742</v>
      </c>
      <c r="D408" s="5" t="s">
        <v>39</v>
      </c>
      <c r="E408" s="2" t="str">
        <f>VLOOKUP(C408,[8]A!$E$2:$K$1451,7,FALSE)</f>
        <v>05996222811</v>
      </c>
      <c r="F408" s="8">
        <v>3</v>
      </c>
      <c r="G408" s="8" t="str">
        <f>VLOOKUP(C408,[8]A!$B$2:$I$1501,8,FALSE)</f>
        <v>Adulte Masculin 30/39 ans</v>
      </c>
      <c r="M408" s="50">
        <f>VLOOKUP(C408,'Ancien Bilan'!$B$4:$D$1093,3,FALSE)</f>
        <v>144573</v>
      </c>
      <c r="N408" s="2">
        <f t="shared" si="14"/>
        <v>144573</v>
      </c>
      <c r="O408" s="2">
        <f t="shared" si="15"/>
        <v>647</v>
      </c>
      <c r="P408" s="8" t="str">
        <f>VLOOKUP(C408,[8]A!$B$2:$D$1501,3,FALSE)</f>
        <v>3</v>
      </c>
    </row>
    <row r="409" spans="1:16" ht="14.45" customHeight="1" x14ac:dyDescent="0.25">
      <c r="A409" s="7">
        <v>648</v>
      </c>
      <c r="B409">
        <v>144415</v>
      </c>
      <c r="C409" s="5" t="s">
        <v>182</v>
      </c>
      <c r="D409" s="5" t="s">
        <v>183</v>
      </c>
      <c r="E409" s="2" t="str">
        <f>VLOOKUP(C409,[8]A!$E$2:$K$1451,7,FALSE)</f>
        <v>05999084981</v>
      </c>
      <c r="F409" s="8">
        <v>3</v>
      </c>
      <c r="G409" s="8" t="str">
        <f>VLOOKUP(C409,[8]A!$B$2:$I$1501,8,FALSE)</f>
        <v>Adulte Masculin 17/19 ans</v>
      </c>
      <c r="M409" s="50">
        <f>VLOOKUP(C409,'Ancien Bilan'!$B$4:$D$1093,3,FALSE)</f>
        <v>144415</v>
      </c>
      <c r="N409" s="2">
        <f t="shared" si="14"/>
        <v>144415</v>
      </c>
      <c r="O409" s="2">
        <f t="shared" si="15"/>
        <v>648</v>
      </c>
      <c r="P409" s="8" t="str">
        <f>VLOOKUP(C409,[8]A!$B$2:$D$1501,3,FALSE)</f>
        <v>3</v>
      </c>
    </row>
    <row r="410" spans="1:16" ht="14.45" customHeight="1" x14ac:dyDescent="0.25">
      <c r="A410" s="7">
        <v>649</v>
      </c>
      <c r="B410">
        <v>144539</v>
      </c>
      <c r="C410" s="5" t="s">
        <v>805</v>
      </c>
      <c r="D410" s="5" t="s">
        <v>183</v>
      </c>
      <c r="E410" s="2" t="str">
        <f>VLOOKUP(C410,[8]A!$E$2:$K$1451,7,FALSE)</f>
        <v>05999097767</v>
      </c>
      <c r="F410" s="8">
        <v>3</v>
      </c>
      <c r="G410" s="8" t="str">
        <f>VLOOKUP(C410,[8]A!$B$2:$I$1501,8,FALSE)</f>
        <v>Adulte Féminin 17/29 ans</v>
      </c>
      <c r="M410" s="50">
        <f>VLOOKUP(C410,'Ancien Bilan'!$B$4:$D$1093,3,FALSE)</f>
        <v>144539</v>
      </c>
      <c r="N410" s="2">
        <f t="shared" si="14"/>
        <v>144539</v>
      </c>
      <c r="O410" s="2">
        <f t="shared" si="15"/>
        <v>649</v>
      </c>
      <c r="P410" s="8" t="str">
        <f>VLOOKUP(C410,[8]A!$B$2:$D$1501,3,FALSE)</f>
        <v>3</v>
      </c>
    </row>
    <row r="411" spans="1:16" ht="14.45" customHeight="1" x14ac:dyDescent="0.25">
      <c r="A411" s="7">
        <v>650</v>
      </c>
      <c r="B411">
        <v>144280</v>
      </c>
      <c r="C411" s="5" t="s">
        <v>807</v>
      </c>
      <c r="D411" s="5" t="s">
        <v>183</v>
      </c>
      <c r="E411" s="2" t="str">
        <f>VLOOKUP(C411,[8]A!$E$2:$K$1451,7,FALSE)</f>
        <v>05999092855</v>
      </c>
      <c r="F411" s="8">
        <v>3</v>
      </c>
      <c r="G411" s="8" t="str">
        <f>VLOOKUP(C411,[8]A!$B$2:$I$1501,8,FALSE)</f>
        <v>Adulte Masculin 50/59 ans</v>
      </c>
      <c r="M411" s="50">
        <f>VLOOKUP(C411,'Ancien Bilan'!$B$4:$D$1093,3,FALSE)</f>
        <v>144280</v>
      </c>
      <c r="N411" s="2">
        <f t="shared" si="14"/>
        <v>144280</v>
      </c>
      <c r="O411" s="2">
        <f t="shared" si="15"/>
        <v>650</v>
      </c>
      <c r="P411" s="8" t="str">
        <f>VLOOKUP(C411,[8]A!$B$2:$D$1501,3,FALSE)</f>
        <v>3</v>
      </c>
    </row>
    <row r="412" spans="1:16" ht="14.45" customHeight="1" x14ac:dyDescent="0.25">
      <c r="A412" s="7">
        <v>651</v>
      </c>
      <c r="B412">
        <v>144341</v>
      </c>
      <c r="C412" s="5" t="s">
        <v>808</v>
      </c>
      <c r="D412" s="5" t="s">
        <v>183</v>
      </c>
      <c r="E412" s="2" t="str">
        <f>VLOOKUP(C412,[8]A!$E$2:$K$1451,7,FALSE)</f>
        <v>05999111724</v>
      </c>
      <c r="F412" s="8">
        <v>3</v>
      </c>
      <c r="G412" s="8" t="str">
        <f>VLOOKUP(C412,[8]A!$B$2:$I$1501,8,FALSE)</f>
        <v>Adulte Masculin 30/39 ans</v>
      </c>
      <c r="M412" s="50">
        <f>VLOOKUP(C412,'Ancien Bilan'!$B$4:$D$1093,3,FALSE)</f>
        <v>144341</v>
      </c>
      <c r="N412" s="2">
        <f t="shared" si="14"/>
        <v>144341</v>
      </c>
      <c r="O412" s="2">
        <f t="shared" si="15"/>
        <v>651</v>
      </c>
      <c r="P412" s="8" t="str">
        <f>VLOOKUP(C412,[8]A!$B$2:$D$1501,3,FALSE)</f>
        <v>3</v>
      </c>
    </row>
    <row r="413" spans="1:16" ht="14.45" customHeight="1" x14ac:dyDescent="0.25">
      <c r="A413" s="7">
        <v>652</v>
      </c>
      <c r="B413">
        <v>144533</v>
      </c>
      <c r="C413" t="s">
        <v>706</v>
      </c>
      <c r="D413" s="5" t="s">
        <v>62</v>
      </c>
      <c r="E413" s="2" t="str">
        <f>VLOOKUP(C413,[8]A!$E$2:$K$1451,7,FALSE)</f>
        <v>05996216578</v>
      </c>
      <c r="F413" s="8">
        <v>3</v>
      </c>
      <c r="G413" s="8" t="str">
        <f>VLOOKUP(C413,[8]A!$B$2:$I$1501,8,FALSE)</f>
        <v>Adulte Masculin 20/29 ans</v>
      </c>
      <c r="M413" s="50">
        <f>VLOOKUP(C413,'Ancien Bilan'!$B$4:$D$1093,3,FALSE)</f>
        <v>144533</v>
      </c>
      <c r="N413" s="2">
        <f t="shared" si="14"/>
        <v>144533</v>
      </c>
      <c r="O413" s="2">
        <f t="shared" si="15"/>
        <v>652</v>
      </c>
      <c r="P413" s="8" t="str">
        <f>VLOOKUP(C413,[8]A!$B$2:$D$1501,3,FALSE)</f>
        <v>3</v>
      </c>
    </row>
    <row r="414" spans="1:16" ht="14.45" customHeight="1" x14ac:dyDescent="0.25">
      <c r="A414" s="7">
        <v>653</v>
      </c>
      <c r="B414">
        <v>2262</v>
      </c>
      <c r="C414" s="5" t="s">
        <v>828</v>
      </c>
      <c r="D414" s="5" t="s">
        <v>84</v>
      </c>
      <c r="E414" s="2" t="str">
        <f>VLOOKUP(C414,[8]A!$E$2:$K$1451,7,FALSE)</f>
        <v>05999120614</v>
      </c>
      <c r="F414" s="8">
        <v>3</v>
      </c>
      <c r="G414" s="8" t="str">
        <f>VLOOKUP(C414,[8]A!$B$2:$I$1501,8,FALSE)</f>
        <v>Adulte Masculin 20/29 ans</v>
      </c>
      <c r="M414" s="50">
        <f>VLOOKUP(C414,'Ancien Bilan'!$B$4:$D$1093,3,FALSE)</f>
        <v>2262</v>
      </c>
      <c r="N414" s="2">
        <f t="shared" si="14"/>
        <v>2262</v>
      </c>
      <c r="O414" s="2">
        <f t="shared" si="15"/>
        <v>653</v>
      </c>
      <c r="P414" s="8" t="str">
        <f>VLOOKUP(C414,[8]A!$B$2:$D$1501,3,FALSE)</f>
        <v>3</v>
      </c>
    </row>
    <row r="415" spans="1:16" ht="14.45" customHeight="1" x14ac:dyDescent="0.25">
      <c r="A415" s="7">
        <v>654</v>
      </c>
      <c r="B415">
        <v>2267</v>
      </c>
      <c r="C415" t="s">
        <v>712</v>
      </c>
      <c r="D415" s="5" t="s">
        <v>84</v>
      </c>
      <c r="E415" s="2" t="str">
        <f>VLOOKUP(C415,[8]A!$E$2:$K$1451,7,FALSE)</f>
        <v>05999089255</v>
      </c>
      <c r="F415" s="8">
        <v>3</v>
      </c>
      <c r="G415" s="8" t="str">
        <f>VLOOKUP(C415,[8]A!$B$2:$I$1501,8,FALSE)</f>
        <v>Adulte Masculin 20/29 ans</v>
      </c>
      <c r="M415" s="50">
        <f>VLOOKUP(C415,'Ancien Bilan'!$B$4:$D$1093,3,FALSE)</f>
        <v>2267</v>
      </c>
      <c r="N415" s="2">
        <f t="shared" si="14"/>
        <v>2267</v>
      </c>
      <c r="O415" s="2">
        <f t="shared" si="15"/>
        <v>654</v>
      </c>
      <c r="P415" s="8" t="str">
        <f>VLOOKUP(C415,[8]A!$B$2:$D$1501,3,FALSE)</f>
        <v>3</v>
      </c>
    </row>
    <row r="416" spans="1:16" ht="14.45" customHeight="1" x14ac:dyDescent="0.25">
      <c r="A416" s="7">
        <v>655</v>
      </c>
      <c r="B416">
        <v>2263</v>
      </c>
      <c r="C416" s="5" t="s">
        <v>829</v>
      </c>
      <c r="D416" s="5" t="s">
        <v>84</v>
      </c>
      <c r="E416" s="2" t="str">
        <f>VLOOKUP(C416,[8]A!$E$2:$K$1451,7,FALSE)</f>
        <v>05999082200</v>
      </c>
      <c r="F416" s="8">
        <v>3</v>
      </c>
      <c r="G416" s="8" t="str">
        <f>VLOOKUP(C416,[8]A!$B$2:$I$1501,8,FALSE)</f>
        <v>Adulte Masculin 30/39 ans</v>
      </c>
      <c r="M416" s="50">
        <f>VLOOKUP(C416,'Ancien Bilan'!$B$4:$D$1093,3,FALSE)</f>
        <v>2263</v>
      </c>
      <c r="N416" s="2">
        <f t="shared" si="14"/>
        <v>2263</v>
      </c>
      <c r="O416" s="2">
        <f t="shared" si="15"/>
        <v>655</v>
      </c>
      <c r="P416" s="8" t="str">
        <f>VLOOKUP(C416,[8]A!$B$2:$D$1501,3,FALSE)</f>
        <v>3</v>
      </c>
    </row>
    <row r="417" spans="1:16" ht="14.45" customHeight="1" x14ac:dyDescent="0.25">
      <c r="A417" s="7">
        <v>656</v>
      </c>
      <c r="B417">
        <v>2268</v>
      </c>
      <c r="C417" t="s">
        <v>713</v>
      </c>
      <c r="D417" s="5" t="s">
        <v>84</v>
      </c>
      <c r="E417" s="2" t="str">
        <f>VLOOKUP(C417,[8]A!$E$2:$K$1451,7,FALSE)</f>
        <v>05999094080</v>
      </c>
      <c r="F417" s="8">
        <v>3</v>
      </c>
      <c r="G417" s="8" t="str">
        <f>VLOOKUP(C417,[8]A!$B$2:$I$1501,8,FALSE)</f>
        <v>Adulte Masculin 30/39 ans</v>
      </c>
      <c r="M417" s="50">
        <f>VLOOKUP(C417,'Ancien Bilan'!$B$4:$D$1093,3,FALSE)</f>
        <v>2268</v>
      </c>
      <c r="N417" s="2">
        <f t="shared" si="14"/>
        <v>2268</v>
      </c>
      <c r="O417" s="2">
        <f t="shared" si="15"/>
        <v>656</v>
      </c>
      <c r="P417" s="8" t="str">
        <f>VLOOKUP(C417,[8]A!$B$2:$D$1501,3,FALSE)</f>
        <v>3</v>
      </c>
    </row>
    <row r="418" spans="1:16" ht="14.45" customHeight="1" x14ac:dyDescent="0.25">
      <c r="A418" s="7">
        <v>657</v>
      </c>
      <c r="B418">
        <v>2269</v>
      </c>
      <c r="C418" t="s">
        <v>714</v>
      </c>
      <c r="D418" s="5" t="s">
        <v>865</v>
      </c>
      <c r="E418" s="2" t="str">
        <f>VLOOKUP(C418,[8]A!$E$2:$K$1451,7,FALSE)</f>
        <v>05999084946</v>
      </c>
      <c r="F418" s="8">
        <v>3</v>
      </c>
      <c r="G418" s="8" t="str">
        <f>VLOOKUP(C418,[8]A!$B$2:$I$1501,8,FALSE)</f>
        <v>Adulte Masculin 17/19 ans</v>
      </c>
      <c r="M418" s="50">
        <f>VLOOKUP(C418,'Ancien Bilan'!$B$4:$D$1093,3,FALSE)</f>
        <v>2269</v>
      </c>
      <c r="N418" s="2">
        <f t="shared" si="14"/>
        <v>2269</v>
      </c>
      <c r="O418" s="2">
        <f t="shared" si="15"/>
        <v>657</v>
      </c>
      <c r="P418" s="8" t="str">
        <f>VLOOKUP(C418,[8]A!$B$2:$D$1501,3,FALSE)</f>
        <v>3</v>
      </c>
    </row>
    <row r="419" spans="1:16" ht="14.45" customHeight="1" x14ac:dyDescent="0.25">
      <c r="A419" s="7">
        <v>658</v>
      </c>
      <c r="B419">
        <v>144292</v>
      </c>
      <c r="C419" s="5" t="s">
        <v>831</v>
      </c>
      <c r="D419" s="5" t="s">
        <v>140</v>
      </c>
      <c r="E419" s="2" t="str">
        <f>VLOOKUP(C419,[8]A!$E$2:$K$1451,7,FALSE)</f>
        <v>05999087678</v>
      </c>
      <c r="F419" s="8">
        <v>3</v>
      </c>
      <c r="G419" s="8" t="str">
        <f>VLOOKUP(C419,[8]A!$B$2:$I$1501,8,FALSE)</f>
        <v>Adulte Masculin 20/29 ans</v>
      </c>
      <c r="M419" s="50">
        <f>VLOOKUP(C419,'Ancien Bilan'!$B$4:$D$1093,3,FALSE)</f>
        <v>144292</v>
      </c>
      <c r="N419" s="2">
        <f t="shared" si="14"/>
        <v>144292</v>
      </c>
      <c r="O419" s="2">
        <f t="shared" si="15"/>
        <v>658</v>
      </c>
      <c r="P419" s="8" t="str">
        <f>VLOOKUP(C419,[8]A!$B$2:$D$1501,3,FALSE)</f>
        <v>3</v>
      </c>
    </row>
    <row r="420" spans="1:16" ht="14.45" customHeight="1" x14ac:dyDescent="0.25">
      <c r="A420" s="7">
        <v>659</v>
      </c>
      <c r="B420">
        <v>144499</v>
      </c>
      <c r="C420" t="s">
        <v>832</v>
      </c>
      <c r="D420" s="5" t="s">
        <v>140</v>
      </c>
      <c r="E420" s="2" t="str">
        <f>VLOOKUP(C420,[8]A!$E$2:$K$1451,7,FALSE)</f>
        <v>05999098170</v>
      </c>
      <c r="F420" s="8">
        <v>3</v>
      </c>
      <c r="G420" s="8" t="str">
        <f>VLOOKUP(C420,[8]A!$B$2:$I$1501,8,FALSE)</f>
        <v>Adulte Masculin 40/49 ans</v>
      </c>
      <c r="M420" s="50">
        <f>VLOOKUP(C420,'Ancien Bilan'!$B$4:$D$1093,3,FALSE)</f>
        <v>144499</v>
      </c>
      <c r="N420" s="2">
        <f t="shared" si="14"/>
        <v>144499</v>
      </c>
      <c r="O420" s="2">
        <f t="shared" si="15"/>
        <v>659</v>
      </c>
      <c r="P420" s="8" t="str">
        <f>VLOOKUP(C420,[8]A!$B$2:$D$1501,3,FALSE)</f>
        <v>3</v>
      </c>
    </row>
    <row r="421" spans="1:16" ht="14.45" customHeight="1" x14ac:dyDescent="0.25">
      <c r="A421" s="7">
        <v>660</v>
      </c>
      <c r="B421">
        <v>144319</v>
      </c>
      <c r="C421" t="s">
        <v>718</v>
      </c>
      <c r="D421" s="5" t="s">
        <v>153</v>
      </c>
      <c r="E421" s="2" t="str">
        <f>VLOOKUP(C421,[8]A!$E$2:$K$1451,7,FALSE)</f>
        <v>05999098650</v>
      </c>
      <c r="F421" s="8">
        <v>3</v>
      </c>
      <c r="G421" s="8" t="str">
        <f>VLOOKUP(C421,[8]A!$B$2:$I$1501,8,FALSE)</f>
        <v>Adulte Masculin 40/49 ans</v>
      </c>
      <c r="M421" s="50">
        <f>VLOOKUP(C421,'Ancien Bilan'!$B$4:$D$1093,3,FALSE)</f>
        <v>144319</v>
      </c>
      <c r="N421" s="2">
        <f t="shared" si="14"/>
        <v>144319</v>
      </c>
      <c r="O421" s="2">
        <f t="shared" si="15"/>
        <v>660</v>
      </c>
      <c r="P421" s="8" t="str">
        <f>VLOOKUP(C421,[8]A!$B$2:$D$1501,3,FALSE)</f>
        <v>3</v>
      </c>
    </row>
    <row r="422" spans="1:16" ht="14.45" customHeight="1" x14ac:dyDescent="0.25">
      <c r="A422" s="7">
        <v>661</v>
      </c>
      <c r="B422">
        <v>2878</v>
      </c>
      <c r="C422" s="5" t="s">
        <v>777</v>
      </c>
      <c r="D422" s="2" t="s">
        <v>115</v>
      </c>
      <c r="E422" s="2" t="str">
        <f>VLOOKUP(C422,[8]A!$E$2:$K$1451,7,FALSE)</f>
        <v>05994046792</v>
      </c>
      <c r="F422" s="8">
        <v>3</v>
      </c>
      <c r="G422" s="8" t="str">
        <f>VLOOKUP(C422,[8]A!$B$2:$I$1501,8,FALSE)</f>
        <v>Adulte Masculin 40/49 ans</v>
      </c>
      <c r="M422" s="50">
        <f>VLOOKUP(C422,'Ancien Bilan'!$B$4:$D$1093,3,FALSE)</f>
        <v>2878</v>
      </c>
      <c r="N422" s="2">
        <f t="shared" si="14"/>
        <v>2878</v>
      </c>
      <c r="O422" s="2">
        <f t="shared" si="15"/>
        <v>661</v>
      </c>
      <c r="P422" s="8" t="str">
        <f>VLOOKUP(C422,[8]A!$B$2:$D$1501,3,FALSE)</f>
        <v>3</v>
      </c>
    </row>
    <row r="423" spans="1:16" ht="14.45" customHeight="1" x14ac:dyDescent="0.25">
      <c r="A423" s="7">
        <v>662</v>
      </c>
      <c r="B423">
        <v>2274</v>
      </c>
      <c r="C423" s="5" t="s">
        <v>780</v>
      </c>
      <c r="D423" s="2" t="s">
        <v>115</v>
      </c>
      <c r="E423" s="2" t="str">
        <f>VLOOKUP(C423,[8]A!$E$2:$K$1451,7,FALSE)</f>
        <v>05999109792</v>
      </c>
      <c r="F423" s="8">
        <v>3</v>
      </c>
      <c r="G423" s="8" t="str">
        <f>VLOOKUP(C423,[8]A!$B$2:$I$1501,8,FALSE)</f>
        <v>Adulte Masculin 30/39 ans</v>
      </c>
      <c r="M423" s="50">
        <f>VLOOKUP(C423,'Ancien Bilan'!$B$4:$D$1093,3,FALSE)</f>
        <v>2274</v>
      </c>
      <c r="N423" s="2">
        <f t="shared" si="14"/>
        <v>2274</v>
      </c>
      <c r="O423" s="2">
        <f t="shared" si="15"/>
        <v>662</v>
      </c>
      <c r="P423" s="8" t="str">
        <f>VLOOKUP(C423,[8]A!$B$2:$D$1501,3,FALSE)</f>
        <v>3</v>
      </c>
    </row>
    <row r="424" spans="1:16" ht="14.45" customHeight="1" x14ac:dyDescent="0.25">
      <c r="A424" s="7">
        <v>663</v>
      </c>
      <c r="B424">
        <v>2276</v>
      </c>
      <c r="C424" s="5" t="s">
        <v>773</v>
      </c>
      <c r="D424" s="2" t="s">
        <v>115</v>
      </c>
      <c r="E424" s="2" t="str">
        <f>VLOOKUP(C424,[8]A!$E$2:$K$1451,7,FALSE)</f>
        <v>05999021760</v>
      </c>
      <c r="F424" s="8">
        <v>3</v>
      </c>
      <c r="G424" s="8" t="str">
        <f>VLOOKUP(C424,[8]A!$B$2:$I$1501,8,FALSE)</f>
        <v>Adulte Masculin 50/59 ans</v>
      </c>
      <c r="M424" s="50">
        <f>VLOOKUP(C424,'Ancien Bilan'!$B$4:$D$1093,3,FALSE)</f>
        <v>2276</v>
      </c>
      <c r="N424" s="2">
        <f t="shared" si="14"/>
        <v>2276</v>
      </c>
      <c r="O424" s="2">
        <f t="shared" si="15"/>
        <v>663</v>
      </c>
      <c r="P424" s="8" t="str">
        <f>VLOOKUP(C424,[8]A!$B$2:$D$1501,3,FALSE)</f>
        <v>3</v>
      </c>
    </row>
    <row r="425" spans="1:16" ht="14.45" customHeight="1" x14ac:dyDescent="0.25">
      <c r="A425" s="7">
        <v>664</v>
      </c>
      <c r="B425">
        <v>2278</v>
      </c>
      <c r="C425" s="5" t="s">
        <v>782</v>
      </c>
      <c r="D425" s="2" t="s">
        <v>115</v>
      </c>
      <c r="E425" s="2" t="str">
        <f>VLOOKUP(C425,[8]A!$E$2:$K$1451,7,FALSE)</f>
        <v>05994059612</v>
      </c>
      <c r="F425" s="8">
        <v>3</v>
      </c>
      <c r="G425" s="8" t="str">
        <f>VLOOKUP(C425,[8]A!$B$2:$I$1501,8,FALSE)</f>
        <v>Adulte Masculin 40/49 ans</v>
      </c>
      <c r="M425" s="50">
        <f>VLOOKUP(C425,'Ancien Bilan'!$B$4:$D$1093,3,FALSE)</f>
        <v>2278</v>
      </c>
      <c r="N425" s="2">
        <f t="shared" si="14"/>
        <v>2278</v>
      </c>
      <c r="O425" s="2">
        <f t="shared" si="15"/>
        <v>664</v>
      </c>
      <c r="P425" s="8" t="str">
        <f>VLOOKUP(C425,[8]A!$B$2:$D$1501,3,FALSE)</f>
        <v>3</v>
      </c>
    </row>
    <row r="426" spans="1:16" ht="14.45" customHeight="1" x14ac:dyDescent="0.25">
      <c r="A426" s="7">
        <v>665</v>
      </c>
      <c r="B426">
        <v>2275</v>
      </c>
      <c r="C426" s="5" t="s">
        <v>776</v>
      </c>
      <c r="D426" s="2" t="s">
        <v>115</v>
      </c>
      <c r="E426" s="2" t="str">
        <f>VLOOKUP(C426,[8]A!$E$2:$K$1451,7,FALSE)</f>
        <v>05999116330</v>
      </c>
      <c r="F426" s="8">
        <v>3</v>
      </c>
      <c r="G426" s="8" t="str">
        <f>VLOOKUP(C426,[8]A!$B$2:$I$1501,8,FALSE)</f>
        <v>Adulte Masculin 17/19 ans</v>
      </c>
      <c r="M426" s="50">
        <f>VLOOKUP(C426,'Ancien Bilan'!$B$4:$D$1093,3,FALSE)</f>
        <v>2275</v>
      </c>
      <c r="N426" s="2">
        <f t="shared" si="14"/>
        <v>2275</v>
      </c>
      <c r="O426" s="2">
        <f t="shared" si="15"/>
        <v>665</v>
      </c>
      <c r="P426" s="8" t="str">
        <f>VLOOKUP(C426,[8]A!$B$2:$D$1501,3,FALSE)</f>
        <v>3</v>
      </c>
    </row>
    <row r="427" spans="1:16" ht="14.45" customHeight="1" x14ac:dyDescent="0.25">
      <c r="A427" s="7">
        <v>666</v>
      </c>
      <c r="B427">
        <v>2300</v>
      </c>
      <c r="C427" s="5" t="s">
        <v>783</v>
      </c>
      <c r="D427" s="2" t="s">
        <v>115</v>
      </c>
      <c r="E427" s="2" t="str">
        <f>VLOOKUP(C427,[8]A!$E$2:$K$1451,7,FALSE)</f>
        <v>05999029478</v>
      </c>
      <c r="F427" s="8">
        <v>3</v>
      </c>
      <c r="G427" s="8" t="str">
        <f>VLOOKUP(C427,[8]A!$B$2:$I$1501,8,FALSE)</f>
        <v>Adulte Masculin 50/59 ans</v>
      </c>
      <c r="M427" s="50">
        <f>VLOOKUP(C427,'Ancien Bilan'!$B$4:$D$1093,3,FALSE)</f>
        <v>2300</v>
      </c>
      <c r="N427" s="2">
        <f t="shared" si="14"/>
        <v>2300</v>
      </c>
      <c r="O427" s="2">
        <f t="shared" si="15"/>
        <v>666</v>
      </c>
      <c r="P427" s="8" t="str">
        <f>VLOOKUP(C427,[8]A!$B$2:$D$1501,3,FALSE)</f>
        <v>3</v>
      </c>
    </row>
    <row r="428" spans="1:16" ht="14.45" customHeight="1" x14ac:dyDescent="0.25">
      <c r="A428" s="7">
        <v>667</v>
      </c>
      <c r="B428" s="2">
        <v>3146</v>
      </c>
      <c r="C428" t="s">
        <v>719</v>
      </c>
      <c r="D428" t="s">
        <v>761</v>
      </c>
      <c r="E428" s="2" t="str">
        <f>VLOOKUP(C428,[8]A!$E$2:$K$1451,7,FALSE)</f>
        <v>05999113219</v>
      </c>
      <c r="F428" s="8">
        <v>3</v>
      </c>
      <c r="G428" s="8" t="str">
        <f>VLOOKUP(C428,[8]A!$B$2:$I$1501,8,FALSE)</f>
        <v>Adulte Masculin 40/49 ans</v>
      </c>
      <c r="M428" s="50">
        <f>VLOOKUP(C428,'Ancien Bilan'!$B$4:$D$1093,3,FALSE)</f>
        <v>3146</v>
      </c>
      <c r="N428" s="2">
        <f t="shared" si="14"/>
        <v>3146</v>
      </c>
      <c r="O428" s="2">
        <f t="shared" si="15"/>
        <v>667</v>
      </c>
      <c r="P428" s="8" t="str">
        <f>VLOOKUP(C428,[8]A!$B$2:$D$1501,3,FALSE)</f>
        <v>3</v>
      </c>
    </row>
    <row r="429" spans="1:16" ht="14.45" customHeight="1" x14ac:dyDescent="0.25">
      <c r="A429" s="7">
        <v>668</v>
      </c>
      <c r="B429">
        <v>144479</v>
      </c>
      <c r="C429" t="s">
        <v>720</v>
      </c>
      <c r="D429" t="s">
        <v>327</v>
      </c>
      <c r="E429" s="2" t="str">
        <f>VLOOKUP(C429,[8]A!$E$2:$K$1451,7,FALSE)</f>
        <v>05994063071</v>
      </c>
      <c r="F429" s="8">
        <v>3</v>
      </c>
      <c r="G429" s="8" t="str">
        <f>VLOOKUP(C429,[8]A!$B$2:$I$1501,8,FALSE)</f>
        <v>Adulte Masculin 50/59 ans</v>
      </c>
      <c r="M429" s="50">
        <f>VLOOKUP(C429,'Ancien Bilan'!$B$4:$D$1093,3,FALSE)</f>
        <v>144479</v>
      </c>
      <c r="N429" s="2">
        <f t="shared" si="14"/>
        <v>144479</v>
      </c>
      <c r="O429" s="2">
        <f t="shared" si="15"/>
        <v>668</v>
      </c>
      <c r="P429" s="8" t="str">
        <f>VLOOKUP(C429,[8]A!$B$2:$D$1501,3,FALSE)</f>
        <v>3</v>
      </c>
    </row>
    <row r="430" spans="1:16" ht="14.45" customHeight="1" x14ac:dyDescent="0.25">
      <c r="A430" s="7">
        <v>669</v>
      </c>
      <c r="B430">
        <v>144277</v>
      </c>
      <c r="C430" t="s">
        <v>721</v>
      </c>
      <c r="D430" t="s">
        <v>327</v>
      </c>
      <c r="E430" s="2" t="str">
        <f>VLOOKUP(C430,[8]A!$E$2:$K$1451,7,FALSE)</f>
        <v>05999112676</v>
      </c>
      <c r="F430" s="8">
        <v>3</v>
      </c>
      <c r="G430" s="8" t="str">
        <f>VLOOKUP(C430,[8]A!$B$2:$I$1501,8,FALSE)</f>
        <v>Adulte Masculin 40/49 ans</v>
      </c>
      <c r="M430" s="50">
        <f>VLOOKUP(C430,'Ancien Bilan'!$B$4:$D$1093,3,FALSE)</f>
        <v>144277</v>
      </c>
      <c r="N430" s="2">
        <f t="shared" si="14"/>
        <v>144277</v>
      </c>
      <c r="O430" s="2">
        <f t="shared" si="15"/>
        <v>669</v>
      </c>
      <c r="P430" s="8" t="str">
        <f>VLOOKUP(C430,[8]A!$B$2:$D$1501,3,FALSE)</f>
        <v>3</v>
      </c>
    </row>
    <row r="431" spans="1:16" ht="14.45" customHeight="1" x14ac:dyDescent="0.25">
      <c r="A431" s="7">
        <v>670</v>
      </c>
      <c r="B431">
        <v>144323</v>
      </c>
      <c r="C431" t="s">
        <v>725</v>
      </c>
      <c r="D431" t="s">
        <v>327</v>
      </c>
      <c r="E431" s="2" t="str">
        <f>VLOOKUP(C431,[8]A!$E$2:$K$1451,7,FALSE)</f>
        <v>05999111151</v>
      </c>
      <c r="F431" s="8">
        <v>3</v>
      </c>
      <c r="G431" s="8" t="str">
        <f>VLOOKUP(C431,[8]A!$B$2:$I$1501,8,FALSE)</f>
        <v>Adulte Masculin 30/39 ans</v>
      </c>
      <c r="M431" s="50">
        <f>VLOOKUP(C431,'Ancien Bilan'!$B$4:$D$1093,3,FALSE)</f>
        <v>144323</v>
      </c>
      <c r="N431" s="2">
        <f t="shared" si="14"/>
        <v>144323</v>
      </c>
      <c r="O431" s="2">
        <f t="shared" si="15"/>
        <v>670</v>
      </c>
      <c r="P431" s="8" t="str">
        <f>VLOOKUP(C431,[8]A!$B$2:$D$1501,3,FALSE)</f>
        <v>3</v>
      </c>
    </row>
    <row r="432" spans="1:16" ht="14.45" customHeight="1" x14ac:dyDescent="0.25">
      <c r="A432" s="7">
        <v>671</v>
      </c>
      <c r="B432">
        <v>144541</v>
      </c>
      <c r="C432" t="s">
        <v>726</v>
      </c>
      <c r="D432" t="s">
        <v>327</v>
      </c>
      <c r="E432" s="2" t="str">
        <f>VLOOKUP(C432,[8]A!$E$2:$K$1451,7,FALSE)</f>
        <v>05999112677</v>
      </c>
      <c r="F432" s="8">
        <v>3</v>
      </c>
      <c r="G432" s="8" t="str">
        <f>VLOOKUP(C432,[8]A!$B$2:$I$1501,8,FALSE)</f>
        <v>Adulte Masculin 30/39 ans</v>
      </c>
      <c r="M432" s="50">
        <f>VLOOKUP(C432,'Ancien Bilan'!$B$4:$D$1093,3,FALSE)</f>
        <v>144541</v>
      </c>
      <c r="N432" s="2">
        <f t="shared" si="14"/>
        <v>144541</v>
      </c>
      <c r="O432" s="2">
        <f t="shared" si="15"/>
        <v>671</v>
      </c>
      <c r="P432" s="8" t="str">
        <f>VLOOKUP(C432,[8]A!$B$2:$D$1501,3,FALSE)</f>
        <v>3</v>
      </c>
    </row>
    <row r="433" spans="1:16" ht="14.45" customHeight="1" x14ac:dyDescent="0.25">
      <c r="A433" s="7">
        <v>672</v>
      </c>
      <c r="B433">
        <v>144331</v>
      </c>
      <c r="C433" t="s">
        <v>729</v>
      </c>
      <c r="D433" t="s">
        <v>327</v>
      </c>
      <c r="E433" s="2" t="str">
        <f>VLOOKUP(C433,[8]A!$E$2:$K$1451,7,FALSE)</f>
        <v>05999094115</v>
      </c>
      <c r="F433" s="8">
        <v>3</v>
      </c>
      <c r="G433" s="8" t="str">
        <f>VLOOKUP(C433,[8]A!$B$2:$I$1501,8,FALSE)</f>
        <v>Adulte Masculin 50/59 ans</v>
      </c>
      <c r="M433" s="50">
        <f>VLOOKUP(C433,'Ancien Bilan'!$B$4:$D$1093,3,FALSE)</f>
        <v>144331</v>
      </c>
      <c r="N433" s="2">
        <f t="shared" si="14"/>
        <v>144331</v>
      </c>
      <c r="O433" s="2">
        <f t="shared" si="15"/>
        <v>672</v>
      </c>
      <c r="P433" s="8" t="str">
        <f>VLOOKUP(C433,[8]A!$B$2:$D$1501,3,FALSE)</f>
        <v>3</v>
      </c>
    </row>
    <row r="434" spans="1:16" ht="14.45" customHeight="1" x14ac:dyDescent="0.25">
      <c r="A434" s="7">
        <v>673</v>
      </c>
      <c r="B434">
        <v>144257</v>
      </c>
      <c r="C434" t="s">
        <v>730</v>
      </c>
      <c r="D434" t="s">
        <v>327</v>
      </c>
      <c r="E434" s="2" t="str">
        <f>VLOOKUP(C434,[8]A!$E$2:$K$1451,7,FALSE)</f>
        <v>05999119871</v>
      </c>
      <c r="F434" s="8">
        <v>3</v>
      </c>
      <c r="G434" s="8" t="str">
        <f>VLOOKUP(C434,[8]A!$B$2:$I$1501,8,FALSE)</f>
        <v>Adulte Masculin 50/59 ans</v>
      </c>
      <c r="M434" s="50">
        <f>VLOOKUP(C434,'Ancien Bilan'!$B$4:$D$1093,3,FALSE)</f>
        <v>144257</v>
      </c>
      <c r="N434" s="2">
        <f t="shared" si="14"/>
        <v>144257</v>
      </c>
      <c r="O434" s="2">
        <f t="shared" si="15"/>
        <v>673</v>
      </c>
      <c r="P434" s="8" t="str">
        <f>VLOOKUP(C434,[8]A!$B$2:$D$1501,3,FALSE)</f>
        <v>3</v>
      </c>
    </row>
    <row r="435" spans="1:16" ht="14.45" customHeight="1" x14ac:dyDescent="0.25">
      <c r="A435" s="7">
        <v>674</v>
      </c>
      <c r="B435">
        <v>144593</v>
      </c>
      <c r="C435" t="s">
        <v>731</v>
      </c>
      <c r="D435" t="s">
        <v>327</v>
      </c>
      <c r="E435" s="2" t="str">
        <f>VLOOKUP(C435,[8]A!$E$2:$K$1451,7,FALSE)</f>
        <v>05999117341</v>
      </c>
      <c r="F435" s="8">
        <v>3</v>
      </c>
      <c r="G435" s="8" t="str">
        <f>VLOOKUP(C435,[8]A!$B$2:$I$1501,8,FALSE)</f>
        <v>Adulte Masculin 30/39 ans</v>
      </c>
      <c r="M435" s="50">
        <f>VLOOKUP(C435,'Ancien Bilan'!$B$4:$D$1093,3,FALSE)</f>
        <v>144593</v>
      </c>
      <c r="N435" s="2">
        <f t="shared" si="14"/>
        <v>144593</v>
      </c>
      <c r="O435" s="2">
        <f t="shared" si="15"/>
        <v>674</v>
      </c>
      <c r="P435" s="8" t="str">
        <f>VLOOKUP(C435,[8]A!$B$2:$D$1501,3,FALSE)</f>
        <v>3</v>
      </c>
    </row>
    <row r="436" spans="1:16" ht="14.45" customHeight="1" x14ac:dyDescent="0.25">
      <c r="A436" s="7">
        <v>675</v>
      </c>
      <c r="B436">
        <v>144608</v>
      </c>
      <c r="C436" t="s">
        <v>732</v>
      </c>
      <c r="D436" t="s">
        <v>327</v>
      </c>
      <c r="E436" s="2" t="str">
        <f>VLOOKUP(C436,[8]A!$E$2:$K$1451,7,FALSE)</f>
        <v>05999092704</v>
      </c>
      <c r="F436" s="8">
        <v>3</v>
      </c>
      <c r="G436" s="8" t="str">
        <f>VLOOKUP(C436,[8]A!$B$2:$I$1501,8,FALSE)</f>
        <v>Adulte Masculin 40/49 ans</v>
      </c>
      <c r="M436" s="50">
        <f>VLOOKUP(C436,'Ancien Bilan'!$B$4:$D$1093,3,FALSE)</f>
        <v>144608</v>
      </c>
      <c r="N436" s="2">
        <f t="shared" si="14"/>
        <v>144608</v>
      </c>
      <c r="O436" s="2">
        <f t="shared" si="15"/>
        <v>675</v>
      </c>
      <c r="P436" s="8" t="str">
        <f>VLOOKUP(C436,[8]A!$B$2:$D$1501,3,FALSE)</f>
        <v>3</v>
      </c>
    </row>
    <row r="437" spans="1:16" ht="14.45" customHeight="1" x14ac:dyDescent="0.25">
      <c r="A437" s="7">
        <v>676</v>
      </c>
      <c r="B437">
        <v>144371</v>
      </c>
      <c r="C437" t="s">
        <v>733</v>
      </c>
      <c r="D437" t="s">
        <v>327</v>
      </c>
      <c r="E437" s="2" t="str">
        <f>VLOOKUP(C437,[8]A!$E$2:$K$1451,7,FALSE)</f>
        <v>05999111192</v>
      </c>
      <c r="F437" s="8">
        <v>3</v>
      </c>
      <c r="G437" s="8" t="str">
        <f>VLOOKUP(C437,[8]A!$B$2:$I$1501,8,FALSE)</f>
        <v>Adulte Masculin 30/39 ans</v>
      </c>
      <c r="M437" s="50">
        <f>VLOOKUP(C437,'Ancien Bilan'!$B$4:$D$1093,3,FALSE)</f>
        <v>144371</v>
      </c>
      <c r="N437" s="2">
        <f t="shared" si="14"/>
        <v>144371</v>
      </c>
      <c r="O437" s="2">
        <f t="shared" si="15"/>
        <v>676</v>
      </c>
      <c r="P437" s="8" t="str">
        <f>VLOOKUP(C437,[8]A!$B$2:$D$1501,3,FALSE)</f>
        <v>3</v>
      </c>
    </row>
    <row r="438" spans="1:16" ht="14.45" customHeight="1" x14ac:dyDescent="0.25">
      <c r="A438" s="7">
        <v>677</v>
      </c>
      <c r="B438">
        <v>144459</v>
      </c>
      <c r="C438" t="s">
        <v>735</v>
      </c>
      <c r="D438" t="s">
        <v>327</v>
      </c>
      <c r="E438" s="2" t="str">
        <f>VLOOKUP(C438,[8]A!$E$2:$K$1451,7,FALSE)</f>
        <v>05994047353</v>
      </c>
      <c r="F438" s="8">
        <v>3</v>
      </c>
      <c r="G438" s="8" t="str">
        <f>VLOOKUP(C438,[8]A!$B$2:$I$1501,8,FALSE)</f>
        <v>Adulte Masculin 40/49 ans</v>
      </c>
      <c r="M438" s="50">
        <f>VLOOKUP(C438,'Ancien Bilan'!$B$4:$D$1093,3,FALSE)</f>
        <v>144459</v>
      </c>
      <c r="N438" s="2">
        <f t="shared" si="14"/>
        <v>144459</v>
      </c>
      <c r="O438" s="2">
        <f t="shared" si="15"/>
        <v>677</v>
      </c>
      <c r="P438" s="8" t="str">
        <f>VLOOKUP(C438,[8]A!$B$2:$D$1501,3,FALSE)</f>
        <v>3</v>
      </c>
    </row>
    <row r="439" spans="1:16" ht="14.45" customHeight="1" x14ac:dyDescent="0.25">
      <c r="A439" s="7">
        <v>678</v>
      </c>
      <c r="B439">
        <v>144359</v>
      </c>
      <c r="C439" t="s">
        <v>736</v>
      </c>
      <c r="D439" t="s">
        <v>327</v>
      </c>
      <c r="E439" s="2" t="str">
        <f>VLOOKUP(C439,[8]A!$E$2:$K$1451,7,FALSE)</f>
        <v>05999112675</v>
      </c>
      <c r="F439" s="8">
        <v>3</v>
      </c>
      <c r="G439" s="8" t="str">
        <f>VLOOKUP(C439,[8]A!$B$2:$I$1501,8,FALSE)</f>
        <v>Adulte Masculin 40/49 ans</v>
      </c>
      <c r="M439" s="50">
        <f>VLOOKUP(C439,'Ancien Bilan'!$B$4:$D$1093,3,FALSE)</f>
        <v>144359</v>
      </c>
      <c r="N439" s="2">
        <f t="shared" si="14"/>
        <v>144359</v>
      </c>
      <c r="O439" s="2">
        <f t="shared" si="15"/>
        <v>678</v>
      </c>
      <c r="P439" s="8" t="str">
        <f>VLOOKUP(C439,[8]A!$B$2:$D$1501,3,FALSE)</f>
        <v>3</v>
      </c>
    </row>
    <row r="440" spans="1:16" ht="14.45" customHeight="1" x14ac:dyDescent="0.25">
      <c r="A440" s="7">
        <v>679</v>
      </c>
      <c r="B440">
        <v>144283</v>
      </c>
      <c r="C440" t="s">
        <v>737</v>
      </c>
      <c r="D440" t="s">
        <v>327</v>
      </c>
      <c r="E440" s="2" t="str">
        <f>VLOOKUP(C440,[8]A!$E$2:$K$1451,7,FALSE)</f>
        <v>05999111193</v>
      </c>
      <c r="F440" s="8">
        <v>3</v>
      </c>
      <c r="G440" s="8" t="str">
        <f>VLOOKUP(C440,[8]A!$B$2:$I$1501,8,FALSE)</f>
        <v>Adulte Masculin 30/39 ans</v>
      </c>
      <c r="M440" s="50">
        <f>VLOOKUP(C440,'Ancien Bilan'!$B$4:$D$1093,3,FALSE)</f>
        <v>144283</v>
      </c>
      <c r="N440" s="2">
        <f t="shared" si="14"/>
        <v>144283</v>
      </c>
      <c r="O440" s="2">
        <f t="shared" si="15"/>
        <v>679</v>
      </c>
      <c r="P440" s="8" t="str">
        <f>VLOOKUP(C440,[8]A!$B$2:$D$1501,3,FALSE)</f>
        <v>3</v>
      </c>
    </row>
    <row r="441" spans="1:16" ht="14.45" customHeight="1" x14ac:dyDescent="0.25">
      <c r="A441" s="7">
        <v>680</v>
      </c>
      <c r="B441">
        <v>2293</v>
      </c>
      <c r="C441" s="5" t="s">
        <v>837</v>
      </c>
      <c r="D441" s="5" t="s">
        <v>213</v>
      </c>
      <c r="E441" s="2" t="str">
        <f>VLOOKUP(C441,[8]A!$E$2:$K$1451,7,FALSE)</f>
        <v>06297083836</v>
      </c>
      <c r="F441" s="8">
        <v>3</v>
      </c>
      <c r="G441" s="8" t="str">
        <f>VLOOKUP(C441,[8]A!$B$2:$I$1501,8,FALSE)</f>
        <v>Adulte Masculin 20/29 ans</v>
      </c>
      <c r="M441" s="50">
        <f>VLOOKUP(C441,'Ancien Bilan'!$B$4:$D$1093,3,FALSE)</f>
        <v>2293</v>
      </c>
      <c r="N441" s="2">
        <f t="shared" si="14"/>
        <v>2293</v>
      </c>
      <c r="O441" s="2">
        <f t="shared" si="15"/>
        <v>680</v>
      </c>
      <c r="P441" s="8" t="str">
        <f>VLOOKUP(C441,[8]A!$B$2:$D$1501,3,FALSE)</f>
        <v>3</v>
      </c>
    </row>
    <row r="442" spans="1:16" ht="14.45" customHeight="1" x14ac:dyDescent="0.25">
      <c r="A442" s="7">
        <v>681</v>
      </c>
      <c r="B442">
        <v>144391</v>
      </c>
      <c r="C442" t="s">
        <v>749</v>
      </c>
      <c r="D442" s="49" t="s">
        <v>107</v>
      </c>
      <c r="E442" s="2" t="str">
        <f>VLOOKUP(C442,[8]A!$E$2:$K$1451,7,FALSE)</f>
        <v>05996219241</v>
      </c>
      <c r="F442" s="8">
        <v>3</v>
      </c>
      <c r="G442" s="8" t="str">
        <f>VLOOKUP(C442,[8]A!$B$2:$I$1501,8,FALSE)</f>
        <v>Adulte Masculin 30/39 ans</v>
      </c>
      <c r="M442" s="50">
        <f>VLOOKUP(C442,'Ancien Bilan'!$B$4:$D$1093,3,FALSE)</f>
        <v>144391</v>
      </c>
      <c r="N442" s="2">
        <f t="shared" si="14"/>
        <v>144391</v>
      </c>
      <c r="O442" s="2">
        <f t="shared" si="15"/>
        <v>681</v>
      </c>
      <c r="P442" s="8" t="str">
        <f>VLOOKUP(C442,[8]A!$B$2:$D$1501,3,FALSE)</f>
        <v>3</v>
      </c>
    </row>
    <row r="443" spans="1:16" ht="14.45" customHeight="1" x14ac:dyDescent="0.25">
      <c r="A443" s="7">
        <v>682</v>
      </c>
      <c r="B443">
        <v>2294</v>
      </c>
      <c r="C443" t="s">
        <v>751</v>
      </c>
      <c r="D443" s="49" t="s">
        <v>107</v>
      </c>
      <c r="E443" s="2" t="str">
        <f>VLOOKUP(C443,[8]A!$E$2:$K$1451,7,FALSE)</f>
        <v>05999122326</v>
      </c>
      <c r="F443" s="8">
        <v>3</v>
      </c>
      <c r="G443" s="8" t="str">
        <f>VLOOKUP(C443,[8]A!$B$2:$I$1501,8,FALSE)</f>
        <v>Adulte Masculin 50/59 ans</v>
      </c>
      <c r="M443" s="50">
        <f>VLOOKUP(C443,'Ancien Bilan'!$B$4:$D$1093,3,FALSE)</f>
        <v>2294</v>
      </c>
      <c r="N443" s="2">
        <f t="shared" si="14"/>
        <v>2294</v>
      </c>
      <c r="O443" s="2">
        <f t="shared" si="15"/>
        <v>682</v>
      </c>
      <c r="P443" s="8" t="str">
        <f>VLOOKUP(C443,[8]A!$B$2:$D$1501,3,FALSE)</f>
        <v>3</v>
      </c>
    </row>
    <row r="444" spans="1:16" ht="14.45" customHeight="1" x14ac:dyDescent="0.25">
      <c r="A444" s="7">
        <v>683</v>
      </c>
      <c r="B444">
        <v>2301</v>
      </c>
      <c r="C444" t="s">
        <v>752</v>
      </c>
      <c r="D444" s="49" t="s">
        <v>107</v>
      </c>
      <c r="E444" s="2" t="str">
        <f>VLOOKUP(C444,[8]A!$E$2:$K$1451,7,FALSE)</f>
        <v>05999069793</v>
      </c>
      <c r="F444" s="8">
        <v>3</v>
      </c>
      <c r="G444" s="8" t="str">
        <f>VLOOKUP(C444,[8]A!$B$2:$I$1501,8,FALSE)</f>
        <v>Adulte Masculin 30/39 ans</v>
      </c>
      <c r="M444" s="50">
        <f>VLOOKUP(C444,'Ancien Bilan'!$B$4:$D$1093,3,FALSE)</f>
        <v>2301</v>
      </c>
      <c r="N444" s="2">
        <f t="shared" si="14"/>
        <v>2301</v>
      </c>
      <c r="O444" s="2">
        <f t="shared" si="15"/>
        <v>683</v>
      </c>
      <c r="P444" s="8" t="str">
        <f>VLOOKUP(C444,[8]A!$B$2:$D$1501,3,FALSE)</f>
        <v>3</v>
      </c>
    </row>
    <row r="445" spans="1:16" ht="14.45" customHeight="1" x14ac:dyDescent="0.25">
      <c r="A445" s="7">
        <v>684</v>
      </c>
      <c r="B445">
        <v>2280</v>
      </c>
      <c r="C445" t="s">
        <v>753</v>
      </c>
      <c r="D445" s="49" t="s">
        <v>107</v>
      </c>
      <c r="E445" s="2" t="str">
        <f>VLOOKUP(C445,[8]A!$E$2:$K$1451,7,FALSE)</f>
        <v>05999099575</v>
      </c>
      <c r="F445" s="8">
        <v>3</v>
      </c>
      <c r="G445" s="8" t="str">
        <f>VLOOKUP(C445,[8]A!$B$2:$I$1501,8,FALSE)</f>
        <v>Adulte Masculin 30/39 ans</v>
      </c>
      <c r="M445" s="50">
        <f>VLOOKUP(C445,'Ancien Bilan'!$B$4:$D$1093,3,FALSE)</f>
        <v>2280</v>
      </c>
      <c r="N445" s="2">
        <f t="shared" si="14"/>
        <v>2280</v>
      </c>
      <c r="O445" s="2">
        <f t="shared" si="15"/>
        <v>684</v>
      </c>
      <c r="P445" s="8" t="str">
        <f>VLOOKUP(C445,[8]A!$B$2:$D$1501,3,FALSE)</f>
        <v>3</v>
      </c>
    </row>
    <row r="446" spans="1:16" ht="14.45" customHeight="1" x14ac:dyDescent="0.25">
      <c r="A446" s="7">
        <v>685</v>
      </c>
      <c r="B446">
        <v>144342</v>
      </c>
      <c r="C446" t="s">
        <v>760</v>
      </c>
      <c r="D446" t="s">
        <v>537</v>
      </c>
      <c r="E446" s="2" t="str">
        <f>VLOOKUP(C446,[8]A!$E$2:$K$1451,7,FALSE)</f>
        <v>05965164034</v>
      </c>
      <c r="F446" s="8">
        <v>3</v>
      </c>
      <c r="G446" s="8" t="str">
        <f>VLOOKUP(C446,[8]A!$B$2:$I$1501,8,FALSE)</f>
        <v>Adulte Masculin 50/59 ans</v>
      </c>
      <c r="M446" s="50">
        <f>VLOOKUP(C446,'Ancien Bilan'!$B$4:$D$1093,3,FALSE)</f>
        <v>144342</v>
      </c>
      <c r="N446" s="2">
        <f t="shared" si="14"/>
        <v>144342</v>
      </c>
      <c r="O446" s="2">
        <f t="shared" si="15"/>
        <v>685</v>
      </c>
      <c r="P446" s="8" t="str">
        <f>VLOOKUP(C446,[8]A!$B$2:$D$1501,3,FALSE)</f>
        <v>3</v>
      </c>
    </row>
    <row r="447" spans="1:16" ht="14.45" customHeight="1" x14ac:dyDescent="0.25">
      <c r="A447" s="7">
        <v>686</v>
      </c>
      <c r="B447">
        <v>144290</v>
      </c>
      <c r="C447" s="5" t="s">
        <v>841</v>
      </c>
      <c r="D447" t="s">
        <v>537</v>
      </c>
      <c r="E447" s="2" t="str">
        <f>VLOOKUP(C447,[8]A!$E$2:$K$1451,7,FALSE)</f>
        <v>05994063091</v>
      </c>
      <c r="F447" s="8">
        <v>3</v>
      </c>
      <c r="G447" s="8" t="str">
        <f>VLOOKUP(C447,[8]A!$B$2:$I$1501,8,FALSE)</f>
        <v>Adulte Masculin 20/29 ans</v>
      </c>
      <c r="M447" s="50">
        <f>VLOOKUP(C447,'Ancien Bilan'!$B$4:$D$1093,3,FALSE)</f>
        <v>144290</v>
      </c>
      <c r="N447" s="2">
        <f t="shared" si="14"/>
        <v>144290</v>
      </c>
      <c r="O447" s="2">
        <f t="shared" si="15"/>
        <v>686</v>
      </c>
      <c r="P447" s="8" t="str">
        <f>VLOOKUP(C447,[8]A!$B$2:$D$1501,3,FALSE)</f>
        <v>3</v>
      </c>
    </row>
    <row r="448" spans="1:16" ht="14.45" customHeight="1" x14ac:dyDescent="0.25">
      <c r="A448" s="7">
        <v>687</v>
      </c>
      <c r="B448">
        <v>144421</v>
      </c>
      <c r="C448" s="5" t="s">
        <v>216</v>
      </c>
      <c r="D448" t="s">
        <v>537</v>
      </c>
      <c r="E448" s="2" t="str">
        <f>VLOOKUP(C448,[8]A!$E$2:$K$1451,7,FALSE)</f>
        <v>05966155811</v>
      </c>
      <c r="F448" s="8">
        <v>3</v>
      </c>
      <c r="G448" s="8" t="str">
        <f>VLOOKUP(C448,[8]A!$B$2:$I$1501,8,FALSE)</f>
        <v>Adulte Masculin 30/39 ans</v>
      </c>
      <c r="M448" s="50">
        <f>VLOOKUP(C448,'Ancien Bilan'!$B$4:$D$1093,3,FALSE)</f>
        <v>144421</v>
      </c>
      <c r="N448" s="2">
        <f t="shared" si="14"/>
        <v>144421</v>
      </c>
      <c r="O448" s="2">
        <f t="shared" si="15"/>
        <v>687</v>
      </c>
      <c r="P448" s="8" t="str">
        <f>VLOOKUP(C448,[8]A!$B$2:$D$1501,3,FALSE)</f>
        <v>3</v>
      </c>
    </row>
    <row r="449" spans="1:16" ht="14.45" customHeight="1" x14ac:dyDescent="0.25">
      <c r="A449" s="7">
        <v>688</v>
      </c>
      <c r="B449" s="49">
        <v>1310</v>
      </c>
      <c r="C449" s="2" t="s">
        <v>784</v>
      </c>
      <c r="D449" s="49" t="s">
        <v>537</v>
      </c>
      <c r="E449" s="2" t="str">
        <f>VLOOKUP(C449,[8]A!$E$2:$K$1451,7,FALSE)</f>
        <v>05999057243</v>
      </c>
      <c r="F449" s="8">
        <v>3</v>
      </c>
      <c r="G449" s="8" t="str">
        <f>VLOOKUP(C449,[8]A!$B$2:$I$1501,8,FALSE)</f>
        <v>Adulte Masculin 40/49 ans</v>
      </c>
      <c r="M449" s="50">
        <f>VLOOKUP(C449,'Ancien Bilan'!$B$4:$D$1093,3,FALSE)</f>
        <v>1310</v>
      </c>
      <c r="N449" s="2">
        <f t="shared" si="14"/>
        <v>1310</v>
      </c>
      <c r="O449" s="2">
        <f t="shared" si="15"/>
        <v>688</v>
      </c>
      <c r="P449" s="8" t="str">
        <f>VLOOKUP(C449,[8]A!$B$2:$D$1501,3,FALSE)</f>
        <v>3</v>
      </c>
    </row>
    <row r="450" spans="1:16" ht="14.45" customHeight="1" x14ac:dyDescent="0.25">
      <c r="A450" s="7">
        <v>689</v>
      </c>
      <c r="B450">
        <v>144439</v>
      </c>
      <c r="C450" s="2" t="s">
        <v>785</v>
      </c>
      <c r="D450" t="s">
        <v>32</v>
      </c>
      <c r="E450" s="2" t="str">
        <f>VLOOKUP(C450,[8]A!$E$2:$K$1451,7,FALSE)</f>
        <v>05999122424</v>
      </c>
      <c r="F450" s="8">
        <v>3</v>
      </c>
      <c r="G450" s="8" t="str">
        <f>VLOOKUP(C450,[8]A!$B$2:$I$1501,8,FALSE)</f>
        <v>Adulte Masculin 20/29 ans</v>
      </c>
      <c r="M450" s="50">
        <f>VLOOKUP(C450,'Ancien Bilan'!$B$4:$D$1093,3,FALSE)</f>
        <v>144439</v>
      </c>
      <c r="N450" s="2">
        <f t="shared" si="14"/>
        <v>144439</v>
      </c>
      <c r="O450" s="2">
        <f t="shared" si="15"/>
        <v>689</v>
      </c>
      <c r="P450" s="8" t="str">
        <f>VLOOKUP(C450,[8]A!$B$2:$D$1501,3,FALSE)</f>
        <v>3</v>
      </c>
    </row>
    <row r="451" spans="1:16" ht="14.45" customHeight="1" x14ac:dyDescent="0.25">
      <c r="A451" s="7">
        <v>690</v>
      </c>
      <c r="B451">
        <v>144322</v>
      </c>
      <c r="C451" s="2" t="s">
        <v>787</v>
      </c>
      <c r="D451" t="s">
        <v>75</v>
      </c>
      <c r="E451" s="2" t="str">
        <f>VLOOKUP(C451,[8]A!$E$2:$K$1451,7,FALSE)</f>
        <v>05999012447</v>
      </c>
      <c r="F451" s="8">
        <v>3</v>
      </c>
      <c r="G451" s="8" t="str">
        <f>VLOOKUP(C451,[8]A!$B$2:$I$1501,8,FALSE)</f>
        <v>Adulte Masculin 20/29 ans</v>
      </c>
      <c r="M451" s="50">
        <f>VLOOKUP(C451,'Ancien Bilan'!$B$4:$D$1093,3,FALSE)</f>
        <v>144322</v>
      </c>
      <c r="N451" s="2">
        <f t="shared" si="14"/>
        <v>144322</v>
      </c>
      <c r="O451" s="2">
        <f t="shared" si="15"/>
        <v>690</v>
      </c>
      <c r="P451" s="8" t="str">
        <f>VLOOKUP(C451,[8]A!$B$2:$D$1501,3,FALSE)</f>
        <v>3</v>
      </c>
    </row>
    <row r="452" spans="1:16" ht="14.45" customHeight="1" x14ac:dyDescent="0.25">
      <c r="A452" s="7">
        <v>691</v>
      </c>
      <c r="B452">
        <v>144442</v>
      </c>
      <c r="C452" s="2" t="s">
        <v>788</v>
      </c>
      <c r="D452" t="s">
        <v>75</v>
      </c>
      <c r="E452" s="2" t="str">
        <f>VLOOKUP(C452,[8]A!$E$2:$K$1451,7,FALSE)</f>
        <v>05999119328</v>
      </c>
      <c r="F452" s="8">
        <v>3</v>
      </c>
      <c r="G452" s="8" t="str">
        <f>VLOOKUP(C452,[8]A!$B$2:$I$1501,8,FALSE)</f>
        <v>Adulte Masculin 20/29 ans</v>
      </c>
      <c r="M452" s="50">
        <f>VLOOKUP(C452,'Ancien Bilan'!$B$4:$D$1093,3,FALSE)</f>
        <v>144442</v>
      </c>
      <c r="N452" s="2">
        <f t="shared" si="14"/>
        <v>144442</v>
      </c>
      <c r="O452" s="2">
        <f t="shared" si="15"/>
        <v>691</v>
      </c>
      <c r="P452" s="8" t="str">
        <f>VLOOKUP(C452,[8]A!$B$2:$D$1501,3,FALSE)</f>
        <v>3</v>
      </c>
    </row>
    <row r="453" spans="1:16" ht="14.45" customHeight="1" x14ac:dyDescent="0.25">
      <c r="A453" s="7">
        <v>692</v>
      </c>
      <c r="B453">
        <v>144298</v>
      </c>
      <c r="C453" s="2" t="s">
        <v>789</v>
      </c>
      <c r="D453" t="s">
        <v>75</v>
      </c>
      <c r="E453" s="2" t="str">
        <f>VLOOKUP(C453,[8]A!$E$2:$K$1451,7,FALSE)</f>
        <v>05999093833</v>
      </c>
      <c r="F453" s="8">
        <v>3</v>
      </c>
      <c r="G453" s="8" t="str">
        <f>VLOOKUP(C453,[8]A!$B$2:$I$1501,8,FALSE)</f>
        <v>Adulte Masculin 20/29 ans</v>
      </c>
      <c r="M453" s="50">
        <f>VLOOKUP(C453,'Ancien Bilan'!$B$4:$D$1093,3,FALSE)</f>
        <v>144298</v>
      </c>
      <c r="N453" s="2">
        <f t="shared" si="14"/>
        <v>144298</v>
      </c>
      <c r="O453" s="2">
        <f t="shared" si="15"/>
        <v>692</v>
      </c>
      <c r="P453" s="8" t="str">
        <f>VLOOKUP(C453,[8]A!$B$2:$D$1501,3,FALSE)</f>
        <v>3</v>
      </c>
    </row>
    <row r="454" spans="1:16" ht="14.45" customHeight="1" x14ac:dyDescent="0.25">
      <c r="A454" s="7">
        <v>693</v>
      </c>
      <c r="B454">
        <v>144430</v>
      </c>
      <c r="C454" s="2" t="s">
        <v>790</v>
      </c>
      <c r="D454" t="s">
        <v>75</v>
      </c>
      <c r="E454" s="2" t="str">
        <f>VLOOKUP(C454,[8]A!$E$2:$K$1451,7,FALSE)</f>
        <v>05999119327</v>
      </c>
      <c r="F454" s="8">
        <v>3</v>
      </c>
      <c r="G454" s="8" t="str">
        <f>VLOOKUP(C454,[8]A!$B$2:$I$1501,8,FALSE)</f>
        <v>Adulte Masculin 40/49 ans</v>
      </c>
      <c r="M454" s="50">
        <f>VLOOKUP(C454,'Ancien Bilan'!$B$4:$D$1093,3,FALSE)</f>
        <v>144430</v>
      </c>
      <c r="N454" s="2">
        <f t="shared" si="14"/>
        <v>144430</v>
      </c>
      <c r="O454" s="2">
        <f t="shared" si="15"/>
        <v>693</v>
      </c>
      <c r="P454" s="8" t="str">
        <f>VLOOKUP(C454,[8]A!$B$2:$D$1501,3,FALSE)</f>
        <v>3</v>
      </c>
    </row>
    <row r="455" spans="1:16" ht="14.45" customHeight="1" x14ac:dyDescent="0.25">
      <c r="A455" s="7">
        <v>694</v>
      </c>
      <c r="B455"/>
      <c r="C455" s="49" t="s">
        <v>3351</v>
      </c>
      <c r="D455" s="51" t="s">
        <v>494</v>
      </c>
      <c r="E455" s="2" t="e">
        <f>VLOOKUP(C455,[8]A!$E$2:$K$1451,7,FALSE)</f>
        <v>#N/A</v>
      </c>
      <c r="F455" s="8">
        <v>3</v>
      </c>
      <c r="G455" s="8" t="e">
        <f>VLOOKUP(C455,[8]A!$B$2:$I$1501,8,FALSE)</f>
        <v>#N/A</v>
      </c>
      <c r="M455" s="50" t="e">
        <f>VLOOKUP(C455,'Ancien Bilan'!$B$4:$D$1093,3,FALSE)</f>
        <v>#N/A</v>
      </c>
      <c r="N455" s="2">
        <f t="shared" si="14"/>
        <v>0</v>
      </c>
      <c r="O455" s="2">
        <f t="shared" si="15"/>
        <v>694</v>
      </c>
      <c r="P455" s="8" t="e">
        <f>VLOOKUP(C455,[8]A!$B$2:$D$1501,3,FALSE)</f>
        <v>#N/A</v>
      </c>
    </row>
    <row r="456" spans="1:16" ht="14.45" customHeight="1" x14ac:dyDescent="0.25">
      <c r="A456" s="7">
        <v>695</v>
      </c>
      <c r="B456">
        <v>144508</v>
      </c>
      <c r="C456" s="2" t="s">
        <v>793</v>
      </c>
      <c r="D456" t="s">
        <v>75</v>
      </c>
      <c r="E456" s="2" t="str">
        <f>VLOOKUP(C456,[8]A!$E$2:$K$1451,7,FALSE)</f>
        <v>05999017487</v>
      </c>
      <c r="F456" s="8">
        <v>3</v>
      </c>
      <c r="G456" s="8" t="str">
        <f>VLOOKUP(C456,[8]A!$B$2:$I$1501,8,FALSE)</f>
        <v>Adulte Masculin 17/19 ans</v>
      </c>
      <c r="M456" s="50">
        <f>VLOOKUP(C456,'Ancien Bilan'!$B$4:$D$1093,3,FALSE)</f>
        <v>144508</v>
      </c>
      <c r="N456" s="2">
        <f t="shared" si="14"/>
        <v>144508</v>
      </c>
      <c r="O456" s="2">
        <f t="shared" si="15"/>
        <v>695</v>
      </c>
      <c r="P456" s="8" t="str">
        <f>VLOOKUP(C456,[8]A!$B$2:$D$1501,3,FALSE)</f>
        <v>3</v>
      </c>
    </row>
    <row r="457" spans="1:16" ht="14.45" customHeight="1" x14ac:dyDescent="0.25">
      <c r="A457" s="7">
        <v>696</v>
      </c>
      <c r="B457">
        <v>144583</v>
      </c>
      <c r="C457" s="2" t="s">
        <v>794</v>
      </c>
      <c r="D457" t="s">
        <v>75</v>
      </c>
      <c r="E457" s="2" t="str">
        <f>VLOOKUP(C457,[8]A!$E$2:$K$1451,7,FALSE)</f>
        <v>05999097967</v>
      </c>
      <c r="F457" s="8">
        <v>3</v>
      </c>
      <c r="G457" s="8" t="str">
        <f>VLOOKUP(C457,[8]A!$B$2:$I$1501,8,FALSE)</f>
        <v>Adulte Masculin 40/49 ans</v>
      </c>
      <c r="M457" s="50">
        <f>VLOOKUP(C457,'Ancien Bilan'!$B$4:$D$1093,3,FALSE)</f>
        <v>144583</v>
      </c>
      <c r="N457" s="2">
        <f t="shared" si="14"/>
        <v>144583</v>
      </c>
      <c r="O457" s="2">
        <f t="shared" si="15"/>
        <v>696</v>
      </c>
      <c r="P457" s="8" t="str">
        <f>VLOOKUP(C457,[8]A!$B$2:$D$1501,3,FALSE)</f>
        <v>3</v>
      </c>
    </row>
    <row r="458" spans="1:16" ht="14.45" customHeight="1" x14ac:dyDescent="0.25">
      <c r="A458" s="7">
        <v>697</v>
      </c>
      <c r="B458" s="49">
        <v>144367</v>
      </c>
      <c r="C458" s="2" t="s">
        <v>120</v>
      </c>
      <c r="D458" s="2" t="s">
        <v>62</v>
      </c>
      <c r="E458" s="2" t="str">
        <f>VLOOKUP(C458,[8]A!$E$2:$K$1451,7,FALSE)</f>
        <v>05999022728</v>
      </c>
      <c r="F458" s="8">
        <v>3</v>
      </c>
      <c r="G458" s="8" t="str">
        <f>VLOOKUP(C458,[8]A!$B$2:$I$1501,8,FALSE)</f>
        <v>Adulte Masculin 40/49 ans</v>
      </c>
      <c r="M458" s="50">
        <f>VLOOKUP(C458,'Ancien Bilan'!$B$4:$D$1093,3,FALSE)</f>
        <v>144367</v>
      </c>
      <c r="N458" s="2">
        <f t="shared" si="14"/>
        <v>144367</v>
      </c>
      <c r="O458" s="2">
        <f t="shared" si="15"/>
        <v>697</v>
      </c>
      <c r="P458" s="8">
        <v>3</v>
      </c>
    </row>
    <row r="459" spans="1:16" ht="14.45" customHeight="1" x14ac:dyDescent="0.25">
      <c r="A459" s="7">
        <v>698</v>
      </c>
      <c r="B459">
        <v>2907</v>
      </c>
      <c r="C459" t="s">
        <v>669</v>
      </c>
      <c r="D459" s="5" t="s">
        <v>283</v>
      </c>
      <c r="E459" s="2" t="str">
        <f>VLOOKUP(C459,[8]A!$E$2:$K$1451,7,FALSE)</f>
        <v>05999059500</v>
      </c>
      <c r="F459" s="8">
        <v>3</v>
      </c>
      <c r="G459" s="8" t="str">
        <f>VLOOKUP(C459,[8]A!$B$2:$I$1501,8,FALSE)</f>
        <v>Adulte Masculin 50/59 ans</v>
      </c>
      <c r="M459" s="50">
        <f>VLOOKUP(C459,'Ancien Bilan'!$B$4:$D$1093,3,FALSE)</f>
        <v>2907</v>
      </c>
      <c r="N459" s="2">
        <f t="shared" si="14"/>
        <v>2907</v>
      </c>
      <c r="O459" s="2">
        <f t="shared" si="15"/>
        <v>698</v>
      </c>
      <c r="P459" s="8" t="str">
        <f>VLOOKUP(C459,[8]A!$B$2:$D$1501,3,FALSE)</f>
        <v>3</v>
      </c>
    </row>
    <row r="460" spans="1:16" ht="14.45" customHeight="1" x14ac:dyDescent="0.25">
      <c r="A460" s="7">
        <v>699</v>
      </c>
      <c r="B460">
        <v>144501</v>
      </c>
      <c r="C460" t="s">
        <v>804</v>
      </c>
      <c r="D460" t="s">
        <v>195</v>
      </c>
      <c r="E460" s="2" t="str">
        <f>VLOOKUP(C460,[8]A!$E$2:$K$1451,7,FALSE)</f>
        <v>05953099025</v>
      </c>
      <c r="F460" s="8">
        <v>3</v>
      </c>
      <c r="G460" s="8" t="str">
        <f>VLOOKUP(C460,[8]A!$B$2:$I$1501,8,FALSE)</f>
        <v>Adulte Masculin 40/49 ans</v>
      </c>
      <c r="M460" s="50">
        <f>VLOOKUP(C460,'Ancien Bilan'!$B$4:$D$1093,3,FALSE)</f>
        <v>144501</v>
      </c>
      <c r="N460" s="2">
        <f t="shared" ref="N460:N523" si="16">B460</f>
        <v>144501</v>
      </c>
      <c r="O460" s="2">
        <f t="shared" ref="O460:O523" si="17">A460</f>
        <v>699</v>
      </c>
      <c r="P460" s="8" t="str">
        <f>VLOOKUP(C460,[8]A!$B$2:$D$1501,3,FALSE)</f>
        <v>3</v>
      </c>
    </row>
    <row r="461" spans="1:16" ht="14.45" customHeight="1" x14ac:dyDescent="0.25">
      <c r="A461" s="7">
        <v>700</v>
      </c>
      <c r="B461" s="2">
        <v>144327</v>
      </c>
      <c r="C461" s="2" t="s">
        <v>844</v>
      </c>
      <c r="D461" s="5" t="s">
        <v>153</v>
      </c>
      <c r="E461" s="2" t="str">
        <f>VLOOKUP(C461,[8]A!$E$2:$K$1451,7,FALSE)</f>
        <v>05999119957</v>
      </c>
      <c r="F461" s="8">
        <v>3</v>
      </c>
      <c r="G461" s="8" t="str">
        <f>VLOOKUP(C461,[8]A!$B$2:$I$1501,8,FALSE)</f>
        <v>Adulte Masculin 40/49 ans</v>
      </c>
      <c r="M461" s="50">
        <f>VLOOKUP(C461,'Ancien Bilan'!$B$4:$D$1093,3,FALSE)</f>
        <v>144327</v>
      </c>
      <c r="N461" s="2">
        <f t="shared" si="16"/>
        <v>144327</v>
      </c>
      <c r="O461" s="2">
        <f t="shared" si="17"/>
        <v>700</v>
      </c>
      <c r="P461" s="8" t="str">
        <f>VLOOKUP(C461,[8]A!$B$2:$D$1501,3,FALSE)</f>
        <v>3</v>
      </c>
    </row>
    <row r="462" spans="1:16" ht="14.45" customHeight="1" x14ac:dyDescent="0.25">
      <c r="A462" s="7">
        <v>701</v>
      </c>
      <c r="B462">
        <v>144492</v>
      </c>
      <c r="C462" t="s">
        <v>848</v>
      </c>
      <c r="D462" s="5" t="s">
        <v>153</v>
      </c>
      <c r="E462" s="2" t="str">
        <f>VLOOKUP(C462,[8]A!$E$2:$K$1451,7,FALSE)</f>
        <v>05996217363</v>
      </c>
      <c r="F462" s="8">
        <v>3</v>
      </c>
      <c r="G462" s="8" t="str">
        <f>VLOOKUP(C462,[8]A!$B$2:$I$1501,8,FALSE)</f>
        <v>Adulte Masculin 30/39 ans</v>
      </c>
      <c r="M462" s="50">
        <f>VLOOKUP(C462,'Ancien Bilan'!$B$4:$D$1093,3,FALSE)</f>
        <v>144492</v>
      </c>
      <c r="N462" s="2">
        <f t="shared" si="16"/>
        <v>144492</v>
      </c>
      <c r="O462" s="2">
        <f t="shared" si="17"/>
        <v>701</v>
      </c>
      <c r="P462" s="8" t="str">
        <f>VLOOKUP(C462,[8]A!$B$2:$D$1501,3,FALSE)</f>
        <v>3</v>
      </c>
    </row>
    <row r="463" spans="1:16" ht="14.45" customHeight="1" x14ac:dyDescent="0.25">
      <c r="A463" s="7">
        <v>702</v>
      </c>
      <c r="B463">
        <v>144440</v>
      </c>
      <c r="C463" s="5" t="s">
        <v>849</v>
      </c>
      <c r="D463" s="5" t="s">
        <v>153</v>
      </c>
      <c r="E463" s="2" t="str">
        <f>VLOOKUP(C463,[8]A!$E$2:$K$1451,7,FALSE)</f>
        <v>05999119956</v>
      </c>
      <c r="F463" s="8">
        <v>3</v>
      </c>
      <c r="G463" s="8" t="str">
        <f>VLOOKUP(C463,[8]A!$B$2:$I$1501,8,FALSE)</f>
        <v>Adulte Masculin 50/59 ans</v>
      </c>
      <c r="M463" s="50">
        <f>VLOOKUP(C463,'Ancien Bilan'!$B$4:$D$1093,3,FALSE)</f>
        <v>144440</v>
      </c>
      <c r="N463" s="2">
        <f t="shared" si="16"/>
        <v>144440</v>
      </c>
      <c r="O463" s="2">
        <f t="shared" si="17"/>
        <v>702</v>
      </c>
      <c r="P463" s="8" t="str">
        <f>VLOOKUP(C463,[8]A!$B$2:$D$1501,3,FALSE)</f>
        <v>3</v>
      </c>
    </row>
    <row r="464" spans="1:16" ht="14.45" customHeight="1" x14ac:dyDescent="0.25">
      <c r="A464" s="7">
        <v>703</v>
      </c>
      <c r="B464">
        <v>144516</v>
      </c>
      <c r="C464" t="s">
        <v>853</v>
      </c>
      <c r="D464" s="51" t="s">
        <v>174</v>
      </c>
      <c r="E464" s="2" t="str">
        <f>VLOOKUP(C464,[8]A!$E$2:$K$1451,7,FALSE)</f>
        <v>05999052627</v>
      </c>
      <c r="F464" s="8">
        <v>3</v>
      </c>
      <c r="G464" s="8" t="str">
        <f>VLOOKUP(C464,[8]A!$B$2:$I$1501,8,FALSE)</f>
        <v>Adulte Masculin 17/19 ans</v>
      </c>
      <c r="M464" s="50">
        <f>VLOOKUP(C464,'Ancien Bilan'!$B$4:$D$1093,3,FALSE)</f>
        <v>144516</v>
      </c>
      <c r="N464" s="2">
        <f t="shared" si="16"/>
        <v>144516</v>
      </c>
      <c r="O464" s="2">
        <f t="shared" si="17"/>
        <v>703</v>
      </c>
      <c r="P464" s="8" t="str">
        <f>VLOOKUP(C464,[8]A!$B$2:$D$1501,3,FALSE)</f>
        <v>3</v>
      </c>
    </row>
    <row r="465" spans="1:16" ht="14.45" customHeight="1" x14ac:dyDescent="0.25">
      <c r="A465" s="7">
        <v>704</v>
      </c>
      <c r="B465" s="2">
        <v>2951</v>
      </c>
      <c r="C465" s="5" t="s">
        <v>613</v>
      </c>
      <c r="D465" s="2" t="s">
        <v>204</v>
      </c>
      <c r="E465" s="2" t="str">
        <f>VLOOKUP(C465,[8]A!$E$2:$K$1451,7,FALSE)</f>
        <v>05999028468</v>
      </c>
      <c r="F465" s="8">
        <v>3</v>
      </c>
      <c r="G465" s="8" t="str">
        <f>VLOOKUP(C465,[8]A!$B$2:$I$1501,8,FALSE)</f>
        <v>Adulte Masculin 20/29 ans</v>
      </c>
      <c r="M465" s="50">
        <f>VLOOKUP(C465,'Ancien Bilan'!$B$4:$D$1093,3,FALSE)</f>
        <v>2951</v>
      </c>
      <c r="N465" s="2">
        <f t="shared" si="16"/>
        <v>2951</v>
      </c>
      <c r="O465" s="2">
        <f t="shared" si="17"/>
        <v>704</v>
      </c>
      <c r="P465" s="8" t="str">
        <f>VLOOKUP(C465,[8]A!$B$2:$D$1501,3,FALSE)</f>
        <v>3</v>
      </c>
    </row>
    <row r="466" spans="1:16" ht="14.45" customHeight="1" x14ac:dyDescent="0.25">
      <c r="A466" s="7">
        <v>705</v>
      </c>
      <c r="B466">
        <v>144423</v>
      </c>
      <c r="C466" s="2" t="s">
        <v>875</v>
      </c>
      <c r="D466" t="s">
        <v>53</v>
      </c>
      <c r="E466" s="2" t="str">
        <f>VLOOKUP(C466,[8]A!$E$2:$K$1451,7,FALSE)</f>
        <v>05999111388</v>
      </c>
      <c r="F466" s="8">
        <v>3</v>
      </c>
      <c r="G466" s="8" t="str">
        <f>VLOOKUP(C466,[8]A!$B$2:$I$1501,8,FALSE)</f>
        <v>Adulte Masculin 40/49 ans</v>
      </c>
      <c r="M466" s="50">
        <f>VLOOKUP(C466,'Ancien Bilan'!$B$4:$D$1093,3,FALSE)</f>
        <v>144423</v>
      </c>
      <c r="N466" s="2">
        <f t="shared" si="16"/>
        <v>144423</v>
      </c>
      <c r="O466" s="2">
        <f t="shared" si="17"/>
        <v>705</v>
      </c>
      <c r="P466" s="8" t="str">
        <f>VLOOKUP(C466,[8]A!$B$2:$D$1501,3,FALSE)</f>
        <v>3</v>
      </c>
    </row>
    <row r="467" spans="1:16" ht="14.45" customHeight="1" x14ac:dyDescent="0.25">
      <c r="A467" s="7">
        <v>706</v>
      </c>
      <c r="B467" s="2">
        <v>144509</v>
      </c>
      <c r="C467" s="2" t="s">
        <v>868</v>
      </c>
      <c r="D467" t="s">
        <v>109</v>
      </c>
      <c r="E467" s="2" t="str">
        <f>VLOOKUP(C467,[8]A!$E$2:$K$1451,7,FALSE)</f>
        <v>05994063636</v>
      </c>
      <c r="F467" s="8">
        <v>3</v>
      </c>
      <c r="G467" s="8" t="str">
        <f>VLOOKUP(C467,[8]A!$B$2:$I$1501,8,FALSE)</f>
        <v>Adulte Masculin 60 ans et plus</v>
      </c>
      <c r="M467" s="50">
        <f>VLOOKUP(C467,'Ancien Bilan'!$B$4:$D$1093,3,FALSE)</f>
        <v>144509</v>
      </c>
      <c r="N467" s="2">
        <f t="shared" si="16"/>
        <v>144509</v>
      </c>
      <c r="O467" s="2">
        <f t="shared" si="17"/>
        <v>706</v>
      </c>
      <c r="P467" s="8" t="str">
        <f>VLOOKUP(C467,[8]A!$B$2:$D$1501,3,FALSE)</f>
        <v>3</v>
      </c>
    </row>
    <row r="468" spans="1:16" ht="14.45" customHeight="1" x14ac:dyDescent="0.25">
      <c r="A468" s="7">
        <v>707</v>
      </c>
      <c r="B468" s="49">
        <v>144463</v>
      </c>
      <c r="C468" s="49" t="s">
        <v>869</v>
      </c>
      <c r="D468" t="s">
        <v>109</v>
      </c>
      <c r="E468" s="2" t="str">
        <f>VLOOKUP(C468,[8]A!$E$2:$K$1451,7,FALSE)</f>
        <v>05999068416</v>
      </c>
      <c r="F468" s="8">
        <v>3</v>
      </c>
      <c r="G468" s="8" t="str">
        <f>VLOOKUP(C468,[8]A!$B$2:$I$1501,8,FALSE)</f>
        <v>Adulte Masculin 50/59 ans</v>
      </c>
      <c r="M468" s="50">
        <f>VLOOKUP(C468,'Ancien Bilan'!$B$4:$D$1093,3,FALSE)</f>
        <v>144463</v>
      </c>
      <c r="N468" s="2">
        <f t="shared" si="16"/>
        <v>144463</v>
      </c>
      <c r="O468" s="2">
        <f t="shared" si="17"/>
        <v>707</v>
      </c>
      <c r="P468" s="8" t="str">
        <f>VLOOKUP(C468,[8]A!$B$2:$D$1501,3,FALSE)</f>
        <v>3</v>
      </c>
    </row>
    <row r="469" spans="1:16" ht="14.45" customHeight="1" x14ac:dyDescent="0.25">
      <c r="A469" s="7">
        <v>708</v>
      </c>
      <c r="B469">
        <v>3995</v>
      </c>
      <c r="C469" s="5" t="s">
        <v>882</v>
      </c>
      <c r="D469" s="5" t="s">
        <v>17</v>
      </c>
      <c r="E469" s="2" t="str">
        <f>VLOOKUP(C469,[8]A!$E$2:$K$1451,7,FALSE)</f>
        <v>05999025196</v>
      </c>
      <c r="F469" s="8">
        <v>3</v>
      </c>
      <c r="G469" s="8" t="str">
        <f>VLOOKUP(C469,[8]A!$B$2:$I$1501,8,FALSE)</f>
        <v>Adulte Masculin 40/49 ans</v>
      </c>
      <c r="M469" s="50">
        <f>VLOOKUP(C469,'Ancien Bilan'!$B$4:$D$1093,3,FALSE)</f>
        <v>3995</v>
      </c>
      <c r="N469" s="2">
        <f t="shared" si="16"/>
        <v>3995</v>
      </c>
      <c r="O469" s="2">
        <f t="shared" si="17"/>
        <v>708</v>
      </c>
      <c r="P469" s="8" t="str">
        <f>VLOOKUP(C469,[8]A!$B$2:$D$1501,3,FALSE)</f>
        <v>3</v>
      </c>
    </row>
    <row r="470" spans="1:16" ht="14.45" customHeight="1" x14ac:dyDescent="0.25">
      <c r="A470" s="7">
        <v>709</v>
      </c>
      <c r="B470">
        <v>3136</v>
      </c>
      <c r="C470" s="5" t="s">
        <v>883</v>
      </c>
      <c r="D470" s="5" t="s">
        <v>17</v>
      </c>
      <c r="E470" s="2" t="str">
        <f>VLOOKUP(C470,[8]A!$E$2:$K$1451,7,FALSE)</f>
        <v>05994064243</v>
      </c>
      <c r="F470" s="8">
        <v>3</v>
      </c>
      <c r="G470" s="8" t="str">
        <f>VLOOKUP(C470,[8]A!$B$2:$I$1501,8,FALSE)</f>
        <v>Adulte Masculin 50/59 ans</v>
      </c>
      <c r="M470" s="50">
        <f>VLOOKUP(C470,'Ancien Bilan'!$B$4:$D$1093,3,FALSE)</f>
        <v>3136</v>
      </c>
      <c r="N470" s="2">
        <f t="shared" si="16"/>
        <v>3136</v>
      </c>
      <c r="O470" s="2">
        <f t="shared" si="17"/>
        <v>709</v>
      </c>
      <c r="P470" s="8" t="str">
        <f>VLOOKUP(C470,[8]A!$B$2:$D$1501,3,FALSE)</f>
        <v>3</v>
      </c>
    </row>
    <row r="471" spans="1:16" ht="14.45" customHeight="1" x14ac:dyDescent="0.25">
      <c r="A471" s="7">
        <v>710</v>
      </c>
      <c r="B471">
        <v>3144</v>
      </c>
      <c r="C471" s="5" t="s">
        <v>887</v>
      </c>
      <c r="D471" s="5" t="s">
        <v>17</v>
      </c>
      <c r="E471" s="2" t="str">
        <f>VLOOKUP(C471,[8]A!$E$2:$K$1451,7,FALSE)</f>
        <v>05999111919</v>
      </c>
      <c r="F471" s="8">
        <v>3</v>
      </c>
      <c r="G471" s="8" t="str">
        <f>VLOOKUP(C471,[8]A!$B$2:$I$1501,8,FALSE)</f>
        <v>Adulte Masculin 50/59 ans</v>
      </c>
      <c r="M471" s="50">
        <f>VLOOKUP(C471,'Ancien Bilan'!$B$4:$D$1093,3,FALSE)</f>
        <v>3144</v>
      </c>
      <c r="N471" s="2">
        <f t="shared" si="16"/>
        <v>3144</v>
      </c>
      <c r="O471" s="2">
        <f t="shared" si="17"/>
        <v>710</v>
      </c>
      <c r="P471" s="8" t="str">
        <f>VLOOKUP(C471,[8]A!$B$2:$D$1501,3,FALSE)</f>
        <v>3</v>
      </c>
    </row>
    <row r="472" spans="1:16" ht="14.45" customHeight="1" x14ac:dyDescent="0.25">
      <c r="A472" s="7">
        <v>711</v>
      </c>
      <c r="B472" s="49">
        <v>3994</v>
      </c>
      <c r="C472" s="49" t="s">
        <v>857</v>
      </c>
      <c r="D472" s="5" t="s">
        <v>410</v>
      </c>
      <c r="E472" s="2" t="str">
        <f>VLOOKUP(C472,[8]A!$E$2:$K$1451,7,FALSE)</f>
        <v>05999029316</v>
      </c>
      <c r="F472" s="8">
        <v>3</v>
      </c>
      <c r="G472" s="8" t="str">
        <f>VLOOKUP(C472,[8]A!$B$2:$I$1501,8,FALSE)</f>
        <v>Adulte Masculin 50/59 ans</v>
      </c>
      <c r="M472" s="50">
        <f>VLOOKUP(C472,'Ancien Bilan'!$B$4:$D$1093,3,FALSE)</f>
        <v>3994</v>
      </c>
      <c r="N472" s="2">
        <f t="shared" si="16"/>
        <v>3994</v>
      </c>
      <c r="O472" s="2">
        <f t="shared" si="17"/>
        <v>711</v>
      </c>
      <c r="P472" s="8" t="str">
        <f>VLOOKUP(C472,[8]A!$B$2:$D$1501,3,FALSE)</f>
        <v>3</v>
      </c>
    </row>
    <row r="473" spans="1:16" ht="14.45" customHeight="1" x14ac:dyDescent="0.25">
      <c r="A473" s="7">
        <v>712</v>
      </c>
      <c r="B473" s="49">
        <v>3134</v>
      </c>
      <c r="C473" s="49" t="s">
        <v>892</v>
      </c>
      <c r="D473" s="5" t="s">
        <v>410</v>
      </c>
      <c r="E473" s="2" t="str">
        <f>VLOOKUP(C473,[8]A!$E$2:$K$1451,7,FALSE)</f>
        <v>05994058138</v>
      </c>
      <c r="F473" s="8">
        <v>3</v>
      </c>
      <c r="G473" s="8" t="str">
        <f>VLOOKUP(C473,[8]A!$B$2:$I$1501,8,FALSE)</f>
        <v>Adulte Masculin 30/39 ans</v>
      </c>
      <c r="M473" s="50">
        <f>VLOOKUP(C473,'Ancien Bilan'!$B$4:$D$1093,3,FALSE)</f>
        <v>3134</v>
      </c>
      <c r="N473" s="2">
        <f t="shared" si="16"/>
        <v>3134</v>
      </c>
      <c r="O473" s="2">
        <f t="shared" si="17"/>
        <v>712</v>
      </c>
      <c r="P473" s="8" t="str">
        <f>VLOOKUP(C473,[8]A!$B$2:$D$1501,3,FALSE)</f>
        <v>3</v>
      </c>
    </row>
    <row r="474" spans="1:16" ht="14.45" customHeight="1" x14ac:dyDescent="0.25">
      <c r="A474" s="7">
        <v>713</v>
      </c>
      <c r="B474">
        <v>144425</v>
      </c>
      <c r="C474" t="s">
        <v>894</v>
      </c>
      <c r="D474" t="s">
        <v>537</v>
      </c>
      <c r="E474" s="2" t="str">
        <f>VLOOKUP(C474,[8]A!$E$2:$K$1451,7,FALSE)</f>
        <v>05996223674</v>
      </c>
      <c r="F474" s="8">
        <v>3</v>
      </c>
      <c r="G474" s="8" t="str">
        <f>VLOOKUP(C474,[8]A!$B$2:$I$1501,8,FALSE)</f>
        <v>Adulte Masculin 20/29 ans</v>
      </c>
      <c r="M474" s="50">
        <f>VLOOKUP(C474,'Ancien Bilan'!$B$4:$D$1093,3,FALSE)</f>
        <v>144425</v>
      </c>
      <c r="N474" s="2">
        <f t="shared" si="16"/>
        <v>144425</v>
      </c>
      <c r="O474" s="2">
        <f t="shared" si="17"/>
        <v>713</v>
      </c>
      <c r="P474" s="8" t="str">
        <f>VLOOKUP(C474,[8]A!$B$2:$D$1501,3,FALSE)</f>
        <v>3</v>
      </c>
    </row>
    <row r="475" spans="1:16" ht="14.45" customHeight="1" x14ac:dyDescent="0.25">
      <c r="A475" s="7">
        <v>714</v>
      </c>
      <c r="B475" s="49">
        <v>3118</v>
      </c>
      <c r="C475" s="49" t="s">
        <v>901</v>
      </c>
      <c r="D475" s="51" t="s">
        <v>174</v>
      </c>
      <c r="E475" s="2" t="str">
        <f>VLOOKUP(C475,[8]A!$E$2:$K$1451,7,FALSE)</f>
        <v>05999117360</v>
      </c>
      <c r="F475" s="8">
        <v>3</v>
      </c>
      <c r="G475" s="8" t="str">
        <f>VLOOKUP(C475,[8]A!$B$2:$I$1501,8,FALSE)</f>
        <v>Adulte Masculin 17/19 ans</v>
      </c>
      <c r="M475" s="50">
        <f>VLOOKUP(C475,'Ancien Bilan'!$B$4:$D$1093,3,FALSE)</f>
        <v>3118</v>
      </c>
      <c r="N475" s="2">
        <f t="shared" si="16"/>
        <v>3118</v>
      </c>
      <c r="O475" s="2">
        <f t="shared" si="17"/>
        <v>714</v>
      </c>
      <c r="P475" s="8" t="str">
        <f>VLOOKUP(C475,[8]A!$B$2:$D$1501,3,FALSE)</f>
        <v>3</v>
      </c>
    </row>
    <row r="476" spans="1:16" ht="14.45" customHeight="1" x14ac:dyDescent="0.25">
      <c r="A476" s="7">
        <v>715</v>
      </c>
      <c r="B476" s="49">
        <v>3104</v>
      </c>
      <c r="C476" t="s">
        <v>874</v>
      </c>
      <c r="D476" t="s">
        <v>14</v>
      </c>
      <c r="E476" s="2" t="str">
        <f>VLOOKUP(C476,[8]A!$E$2:$K$1451,7,FALSE)</f>
        <v>05999094452</v>
      </c>
      <c r="F476" s="8">
        <v>3</v>
      </c>
      <c r="G476" s="8" t="str">
        <f>VLOOKUP(C476,[8]A!$B$2:$I$1501,8,FALSE)</f>
        <v>Adulte Masculin 50/59 ans</v>
      </c>
      <c r="M476" s="50">
        <f>VLOOKUP(C476,'Ancien Bilan'!$B$4:$D$1093,3,FALSE)</f>
        <v>3104</v>
      </c>
      <c r="N476" s="2">
        <f t="shared" si="16"/>
        <v>3104</v>
      </c>
      <c r="O476" s="2">
        <f t="shared" si="17"/>
        <v>715</v>
      </c>
      <c r="P476" s="8" t="str">
        <f>VLOOKUP(C476,[8]A!$B$2:$D$1501,3,FALSE)</f>
        <v>3</v>
      </c>
    </row>
    <row r="477" spans="1:16" ht="14.45" customHeight="1" x14ac:dyDescent="0.25">
      <c r="A477" s="7">
        <v>716</v>
      </c>
      <c r="B477" s="49">
        <v>3049</v>
      </c>
      <c r="C477" t="s">
        <v>927</v>
      </c>
      <c r="D477" t="s">
        <v>14</v>
      </c>
      <c r="E477" s="2" t="str">
        <f>VLOOKUP(C477,[8]A!$E$2:$K$1451,7,FALSE)</f>
        <v>05999086375</v>
      </c>
      <c r="F477" s="8">
        <v>3</v>
      </c>
      <c r="G477" s="8" t="str">
        <f>VLOOKUP(C477,[8]A!$B$2:$I$1501,8,FALSE)</f>
        <v>Adulte Masculin 50/59 ans</v>
      </c>
      <c r="M477" s="50">
        <f>VLOOKUP(C477,'Ancien Bilan'!$B$4:$D$1093,3,FALSE)</f>
        <v>3049</v>
      </c>
      <c r="N477" s="2">
        <f t="shared" si="16"/>
        <v>3049</v>
      </c>
      <c r="O477" s="2">
        <f t="shared" si="17"/>
        <v>716</v>
      </c>
      <c r="P477" s="8" t="str">
        <f>VLOOKUP(C477,[8]A!$B$2:$D$1501,3,FALSE)</f>
        <v>3</v>
      </c>
    </row>
    <row r="478" spans="1:16" ht="14.45" customHeight="1" x14ac:dyDescent="0.25">
      <c r="A478" s="7">
        <v>717</v>
      </c>
      <c r="B478" s="49">
        <v>2882</v>
      </c>
      <c r="C478" t="s">
        <v>904</v>
      </c>
      <c r="D478" s="5" t="s">
        <v>84</v>
      </c>
      <c r="E478" s="2" t="str">
        <f>VLOOKUP(C478,[8]A!$E$2:$K$1451,7,FALSE)</f>
        <v>05996224018</v>
      </c>
      <c r="F478" s="8">
        <v>3</v>
      </c>
      <c r="G478" s="8" t="str">
        <f>VLOOKUP(C478,[8]A!$B$2:$I$1501,8,FALSE)</f>
        <v>Adulte Masculin 17/19 ans</v>
      </c>
      <c r="M478" s="50">
        <f>VLOOKUP(C478,'Ancien Bilan'!$B$4:$D$1093,3,FALSE)</f>
        <v>2882</v>
      </c>
      <c r="N478" s="2">
        <f t="shared" si="16"/>
        <v>2882</v>
      </c>
      <c r="O478" s="2">
        <f t="shared" si="17"/>
        <v>717</v>
      </c>
      <c r="P478" s="8" t="str">
        <f>VLOOKUP(C478,[8]A!$B$2:$D$1501,3,FALSE)</f>
        <v>3</v>
      </c>
    </row>
    <row r="479" spans="1:16" ht="14.45" customHeight="1" x14ac:dyDescent="0.25">
      <c r="A479" s="7">
        <v>718</v>
      </c>
      <c r="B479" s="2">
        <v>3119</v>
      </c>
      <c r="C479" t="s">
        <v>905</v>
      </c>
      <c r="D479" s="5" t="s">
        <v>84</v>
      </c>
      <c r="E479" s="2" t="str">
        <f>VLOOKUP(C479,[8]A!$E$2:$K$1451,7,FALSE)</f>
        <v>05996226623</v>
      </c>
      <c r="F479" s="8">
        <v>3</v>
      </c>
      <c r="G479" s="8" t="str">
        <f>VLOOKUP(C479,[8]A!$B$2:$I$1501,8,FALSE)</f>
        <v>Adulte Masculin 50/59 ans</v>
      </c>
      <c r="M479" s="50">
        <f>VLOOKUP(C479,'Ancien Bilan'!$B$4:$D$1093,3,FALSE)</f>
        <v>3119</v>
      </c>
      <c r="N479" s="2">
        <f t="shared" si="16"/>
        <v>3119</v>
      </c>
      <c r="O479" s="2">
        <f t="shared" si="17"/>
        <v>718</v>
      </c>
      <c r="P479" s="8" t="str">
        <f>VLOOKUP(C479,[8]A!$B$2:$D$1501,3,FALSE)</f>
        <v>3</v>
      </c>
    </row>
    <row r="480" spans="1:16" ht="14.45" customHeight="1" x14ac:dyDescent="0.25">
      <c r="A480" s="7">
        <v>719</v>
      </c>
      <c r="B480" s="2">
        <v>3121</v>
      </c>
      <c r="C480" t="s">
        <v>2895</v>
      </c>
      <c r="D480" t="s">
        <v>32</v>
      </c>
      <c r="E480" s="2" t="e">
        <f>VLOOKUP(C480,[8]A!$E$2:$K$1451,7,FALSE)</f>
        <v>#N/A</v>
      </c>
      <c r="F480" s="8">
        <v>3</v>
      </c>
      <c r="G480" s="8" t="e">
        <f>VLOOKUP(C480,[8]A!$B$2:$I$1501,8,FALSE)</f>
        <v>#N/A</v>
      </c>
      <c r="M480" s="50">
        <f>VLOOKUP(C480,'Ancien Bilan'!$B$4:$D$1093,3,FALSE)</f>
        <v>3121</v>
      </c>
      <c r="N480" s="2">
        <f t="shared" si="16"/>
        <v>3121</v>
      </c>
      <c r="O480" s="2">
        <f t="shared" si="17"/>
        <v>719</v>
      </c>
      <c r="P480" s="8" t="e">
        <f>VLOOKUP(C480,[8]A!$B$2:$D$1501,3,FALSE)</f>
        <v>#N/A</v>
      </c>
    </row>
    <row r="481" spans="1:16" ht="14.45" customHeight="1" x14ac:dyDescent="0.25">
      <c r="A481" s="7">
        <v>720</v>
      </c>
      <c r="B481" s="49"/>
      <c r="C481" t="s">
        <v>911</v>
      </c>
      <c r="D481" t="s">
        <v>32</v>
      </c>
      <c r="E481" s="2" t="str">
        <f>VLOOKUP(C481,[8]A!$E$2:$K$1451,7,FALSE)</f>
        <v>05999118502</v>
      </c>
      <c r="F481" s="8">
        <v>3</v>
      </c>
      <c r="G481" s="8" t="str">
        <f>VLOOKUP(C481,[8]A!$B$2:$I$1501,8,FALSE)</f>
        <v>Adulte Masculin 20/29 ans</v>
      </c>
      <c r="M481" s="50">
        <f>VLOOKUP(C481,'Ancien Bilan'!$B$4:$D$1093,3,FALSE)</f>
        <v>0</v>
      </c>
      <c r="N481" s="2">
        <f t="shared" si="16"/>
        <v>0</v>
      </c>
      <c r="O481" s="2">
        <f t="shared" si="17"/>
        <v>720</v>
      </c>
      <c r="P481" s="8" t="str">
        <f>VLOOKUP(C481,[8]A!$B$2:$D$1501,3,FALSE)</f>
        <v>3</v>
      </c>
    </row>
    <row r="482" spans="1:16" x14ac:dyDescent="0.25">
      <c r="A482" s="7">
        <v>721</v>
      </c>
      <c r="B482" s="49">
        <v>144385</v>
      </c>
      <c r="C482" s="49" t="s">
        <v>928</v>
      </c>
      <c r="D482" s="51" t="s">
        <v>109</v>
      </c>
      <c r="E482" s="2" t="str">
        <f>VLOOKUP(C482,[8]A!$E$2:$K$1451,7,FALSE)</f>
        <v>05999085562</v>
      </c>
      <c r="F482" s="8">
        <v>3</v>
      </c>
      <c r="G482" s="8" t="str">
        <f>VLOOKUP(C482,[8]A!$B$2:$I$1501,8,FALSE)</f>
        <v>Adulte Masculin 17/19 ans</v>
      </c>
      <c r="M482" s="50">
        <f>VLOOKUP(C482,'Ancien Bilan'!$B$4:$D$1093,3,FALSE)</f>
        <v>144385</v>
      </c>
      <c r="N482" s="2">
        <f t="shared" si="16"/>
        <v>144385</v>
      </c>
      <c r="O482" s="2">
        <f t="shared" si="17"/>
        <v>721</v>
      </c>
      <c r="P482" s="8" t="str">
        <f>VLOOKUP(C482,[8]A!$B$2:$D$1501,3,FALSE)</f>
        <v>3</v>
      </c>
    </row>
    <row r="483" spans="1:16" x14ac:dyDescent="0.25">
      <c r="A483" s="7">
        <v>722</v>
      </c>
      <c r="B483" s="49">
        <v>3123</v>
      </c>
      <c r="C483" s="49" t="s">
        <v>934</v>
      </c>
      <c r="D483" s="51" t="s">
        <v>340</v>
      </c>
      <c r="E483" s="2" t="str">
        <f>VLOOKUP(C483,[8]A!$E$2:$K$1451,7,FALSE)</f>
        <v>05999118961</v>
      </c>
      <c r="F483" s="8">
        <v>3</v>
      </c>
      <c r="G483" s="8" t="str">
        <f>VLOOKUP(C483,[8]A!$B$2:$I$1501,8,FALSE)</f>
        <v>Adulte Masculin 30/39 ans</v>
      </c>
      <c r="M483" s="50">
        <f>VLOOKUP(C483,'Ancien Bilan'!$B$4:$D$1093,3,FALSE)</f>
        <v>2591</v>
      </c>
      <c r="N483" s="2">
        <f t="shared" si="16"/>
        <v>3123</v>
      </c>
      <c r="O483" s="2">
        <f t="shared" si="17"/>
        <v>722</v>
      </c>
      <c r="P483" s="8" t="str">
        <f>VLOOKUP(C483,[8]A!$B$2:$D$1501,3,FALSE)</f>
        <v>3</v>
      </c>
    </row>
    <row r="484" spans="1:16" ht="14.45" customHeight="1" x14ac:dyDescent="0.25">
      <c r="A484" s="7">
        <v>723</v>
      </c>
      <c r="B484" s="49">
        <v>3116</v>
      </c>
      <c r="C484" s="49" t="s">
        <v>940</v>
      </c>
      <c r="D484" s="51" t="s">
        <v>939</v>
      </c>
      <c r="E484" s="2" t="str">
        <f>VLOOKUP(C484,[8]A!$E$2:$K$1451,7,FALSE)</f>
        <v>05999113181</v>
      </c>
      <c r="F484" s="8">
        <v>3</v>
      </c>
      <c r="G484" s="8" t="str">
        <f>VLOOKUP(C484,[8]A!$B$2:$I$1501,8,FALSE)</f>
        <v>Adulte Masculin 30/39 ans</v>
      </c>
      <c r="M484" s="50">
        <f>VLOOKUP(C484,'Ancien Bilan'!$B$4:$D$1093,3,FALSE)</f>
        <v>3116</v>
      </c>
      <c r="N484" s="2">
        <f t="shared" si="16"/>
        <v>3116</v>
      </c>
      <c r="O484" s="2">
        <f t="shared" si="17"/>
        <v>723</v>
      </c>
      <c r="P484" s="8" t="str">
        <f>VLOOKUP(C484,[8]A!$B$2:$D$1501,3,FALSE)</f>
        <v>3</v>
      </c>
    </row>
    <row r="485" spans="1:16" ht="14.45" customHeight="1" x14ac:dyDescent="0.25">
      <c r="A485" s="7">
        <v>724</v>
      </c>
      <c r="B485" s="2">
        <v>3109</v>
      </c>
      <c r="C485" s="2" t="s">
        <v>938</v>
      </c>
      <c r="D485" s="20" t="s">
        <v>939</v>
      </c>
      <c r="E485" s="2" t="str">
        <f>VLOOKUP(C485,[8]A!$E$2:$K$1451,7,FALSE)</f>
        <v>05999113182</v>
      </c>
      <c r="F485" s="8">
        <v>3</v>
      </c>
      <c r="G485" s="8" t="str">
        <f>VLOOKUP(C485,[8]A!$B$2:$I$1501,8,FALSE)</f>
        <v>Adulte Masculin 30/39 ans</v>
      </c>
      <c r="M485" s="50">
        <f>VLOOKUP(C485,'Ancien Bilan'!$B$4:$D$1093,3,FALSE)</f>
        <v>3109</v>
      </c>
      <c r="N485" s="2">
        <f t="shared" si="16"/>
        <v>3109</v>
      </c>
      <c r="O485" s="2">
        <f t="shared" si="17"/>
        <v>724</v>
      </c>
      <c r="P485" s="8" t="str">
        <f>VLOOKUP(C485,[8]A!$B$2:$D$1501,3,FALSE)</f>
        <v>3</v>
      </c>
    </row>
    <row r="486" spans="1:16" ht="14.45" customHeight="1" x14ac:dyDescent="0.25">
      <c r="A486" s="7">
        <v>725</v>
      </c>
      <c r="B486" s="2">
        <v>3150</v>
      </c>
      <c r="C486" s="2" t="s">
        <v>945</v>
      </c>
      <c r="D486" s="20" t="s">
        <v>109</v>
      </c>
      <c r="E486" s="2" t="str">
        <f>VLOOKUP(C486,[8]A!$E$2:$K$1451,7,FALSE)</f>
        <v>05999123947</v>
      </c>
      <c r="F486" s="8">
        <v>3</v>
      </c>
      <c r="G486" s="8" t="str">
        <f>VLOOKUP(C486,[8]A!$B$2:$I$1501,8,FALSE)</f>
        <v>Jeune Masculin 15/16 ans</v>
      </c>
      <c r="M486" s="50">
        <f>VLOOKUP(C486,'Ancien Bilan'!$B$4:$D$1093,3,FALSE)</f>
        <v>3150</v>
      </c>
      <c r="N486" s="2">
        <f t="shared" si="16"/>
        <v>3150</v>
      </c>
      <c r="O486" s="2">
        <f t="shared" si="17"/>
        <v>725</v>
      </c>
      <c r="P486" s="8" t="str">
        <f>VLOOKUP(C486,[8]A!$B$2:$D$1501,3,FALSE)</f>
        <v>JE</v>
      </c>
    </row>
    <row r="487" spans="1:16" ht="14.45" customHeight="1" x14ac:dyDescent="0.25">
      <c r="A487" s="7">
        <v>727</v>
      </c>
      <c r="B487" s="2">
        <v>4349</v>
      </c>
      <c r="C487" s="2" t="s">
        <v>1975</v>
      </c>
      <c r="D487" s="51" t="s">
        <v>342</v>
      </c>
      <c r="E487" s="2" t="str">
        <f>VLOOKUP(C487,[8]A!$E$2:$K$1451,7,FALSE)</f>
        <v>05999107337</v>
      </c>
      <c r="F487" s="8">
        <v>3</v>
      </c>
      <c r="G487" s="8" t="str">
        <f>VLOOKUP(C487,[8]A!$B$2:$I$1501,8,FALSE)</f>
        <v>Adulte Masculin 50/59 ans</v>
      </c>
      <c r="M487" s="50">
        <f>VLOOKUP(C487,'Ancien Bilan'!$B$4:$D$1093,3,FALSE)</f>
        <v>4349</v>
      </c>
      <c r="N487" s="2">
        <f t="shared" si="16"/>
        <v>4349</v>
      </c>
      <c r="O487" s="2">
        <f t="shared" si="17"/>
        <v>727</v>
      </c>
      <c r="P487" s="8" t="str">
        <f>VLOOKUP(C487,[8]A!$B$2:$D$1501,3,FALSE)</f>
        <v>3</v>
      </c>
    </row>
    <row r="488" spans="1:16" ht="14.45" customHeight="1" x14ac:dyDescent="0.25">
      <c r="A488" s="7">
        <v>728</v>
      </c>
      <c r="B488" s="2">
        <v>4350</v>
      </c>
      <c r="C488" s="2" t="s">
        <v>1367</v>
      </c>
      <c r="D488" s="51" t="s">
        <v>69</v>
      </c>
      <c r="E488" s="2" t="str">
        <f>VLOOKUP(C488,[8]A!$E$2:$K$1451,7,FALSE)</f>
        <v>05999064206</v>
      </c>
      <c r="F488" s="8">
        <v>3</v>
      </c>
      <c r="G488" s="8" t="str">
        <f>VLOOKUP(C488,[8]A!$B$2:$I$1501,8,FALSE)</f>
        <v>Adulte Masculin 40/49 ans</v>
      </c>
      <c r="M488" s="50">
        <f>VLOOKUP(C488,'Ancien Bilan'!$B$4:$D$1093,3,FALSE)</f>
        <v>4350</v>
      </c>
      <c r="N488" s="2">
        <f t="shared" si="16"/>
        <v>4350</v>
      </c>
      <c r="O488" s="2">
        <f t="shared" si="17"/>
        <v>728</v>
      </c>
      <c r="P488" s="8" t="str">
        <f>VLOOKUP(C488,[8]A!$B$2:$D$1501,3,FALSE)</f>
        <v>3</v>
      </c>
    </row>
    <row r="489" spans="1:16" ht="14.45" customHeight="1" x14ac:dyDescent="0.25">
      <c r="A489" s="7">
        <v>729</v>
      </c>
      <c r="B489" s="2">
        <v>4303</v>
      </c>
      <c r="C489" s="2" t="s">
        <v>2720</v>
      </c>
      <c r="D489" s="51" t="s">
        <v>2868</v>
      </c>
      <c r="E489" s="2" t="str">
        <f>VLOOKUP(C489,[8]A!$E$2:$K$1451,7,FALSE)</f>
        <v>06297037068</v>
      </c>
      <c r="F489" s="8">
        <v>3</v>
      </c>
      <c r="G489" s="8" t="str">
        <f>VLOOKUP(C489,[8]A!$B$2:$I$1501,8,FALSE)</f>
        <v>Adulte Masculin 30/39 ans</v>
      </c>
      <c r="M489" s="50">
        <f>VLOOKUP(C489,'Ancien Bilan'!$B$4:$D$1093,3,FALSE)</f>
        <v>4303</v>
      </c>
      <c r="N489" s="2">
        <f t="shared" si="16"/>
        <v>4303</v>
      </c>
      <c r="O489" s="2">
        <f t="shared" si="17"/>
        <v>729</v>
      </c>
      <c r="P489" s="8" t="str">
        <f>VLOOKUP(C489,[8]A!$B$2:$D$1501,3,FALSE)</f>
        <v>3</v>
      </c>
    </row>
    <row r="490" spans="1:16" ht="14.45" customHeight="1" x14ac:dyDescent="0.25">
      <c r="A490" s="7">
        <v>730</v>
      </c>
      <c r="B490" s="2">
        <v>4341</v>
      </c>
      <c r="C490" s="2" t="s">
        <v>1302</v>
      </c>
      <c r="D490" s="51" t="s">
        <v>283</v>
      </c>
      <c r="E490" s="2" t="str">
        <f>VLOOKUP(C490,[8]A!$E$2:$K$1451,7,FALSE)</f>
        <v>05994047224</v>
      </c>
      <c r="F490" s="8">
        <v>3</v>
      </c>
      <c r="G490" s="8" t="str">
        <f>VLOOKUP(C490,[8]A!$B$2:$I$1501,8,FALSE)</f>
        <v>Adulte Masculin 50/59 ans</v>
      </c>
      <c r="M490" s="50">
        <f>VLOOKUP(C490,'Ancien Bilan'!$B$4:$D$1093,3,FALSE)</f>
        <v>4341</v>
      </c>
      <c r="N490" s="2">
        <f t="shared" si="16"/>
        <v>4341</v>
      </c>
      <c r="O490" s="2">
        <f t="shared" si="17"/>
        <v>730</v>
      </c>
      <c r="P490" s="8" t="str">
        <f>VLOOKUP(C490,[8]A!$B$2:$D$1501,3,FALSE)</f>
        <v>3</v>
      </c>
    </row>
    <row r="491" spans="1:16" ht="14.45" customHeight="1" x14ac:dyDescent="0.25">
      <c r="A491" s="7">
        <v>731</v>
      </c>
      <c r="B491" s="2">
        <v>4302</v>
      </c>
      <c r="C491" s="2" t="s">
        <v>1280</v>
      </c>
      <c r="D491" s="51" t="s">
        <v>109</v>
      </c>
      <c r="E491" s="2" t="str">
        <f>VLOOKUP(C491,[8]A!$E$2:$K$1451,7,FALSE)</f>
        <v>05999098040</v>
      </c>
      <c r="F491" s="8">
        <v>3</v>
      </c>
      <c r="G491" s="8" t="str">
        <f>VLOOKUP(C491,[8]A!$B$2:$I$1501,8,FALSE)</f>
        <v>Adulte Masculin 40/49 ans</v>
      </c>
      <c r="M491" s="50">
        <f>VLOOKUP(C491,'Ancien Bilan'!$B$4:$D$1093,3,FALSE)</f>
        <v>4302</v>
      </c>
      <c r="N491" s="2">
        <f t="shared" si="16"/>
        <v>4302</v>
      </c>
      <c r="O491" s="2">
        <f t="shared" si="17"/>
        <v>731</v>
      </c>
      <c r="P491" s="8" t="str">
        <f>VLOOKUP(C491,[8]A!$B$2:$D$1501,3,FALSE)</f>
        <v>3</v>
      </c>
    </row>
    <row r="492" spans="1:16" ht="14.45" customHeight="1" x14ac:dyDescent="0.25">
      <c r="A492" s="7">
        <v>732</v>
      </c>
      <c r="B492" s="49"/>
      <c r="C492" s="49" t="s">
        <v>3351</v>
      </c>
      <c r="D492" s="51" t="s">
        <v>494</v>
      </c>
      <c r="E492" s="2" t="e">
        <f>VLOOKUP(C492,[8]A!$E$2:$K$1451,7,FALSE)</f>
        <v>#N/A</v>
      </c>
      <c r="F492" s="8">
        <v>3</v>
      </c>
      <c r="G492" s="8" t="e">
        <f>VLOOKUP(C492,[8]A!$B$2:$I$1501,8,FALSE)</f>
        <v>#N/A</v>
      </c>
      <c r="M492" s="50" t="e">
        <f>VLOOKUP(C492,'Ancien Bilan'!$B$4:$D$1093,3,FALSE)</f>
        <v>#N/A</v>
      </c>
      <c r="N492" s="2">
        <f t="shared" si="16"/>
        <v>0</v>
      </c>
      <c r="O492" s="2">
        <f t="shared" si="17"/>
        <v>732</v>
      </c>
      <c r="P492" s="8" t="e">
        <f>VLOOKUP(C492,[8]A!$B$2:$D$1501,3,FALSE)</f>
        <v>#N/A</v>
      </c>
    </row>
    <row r="493" spans="1:16" ht="14.45" customHeight="1" x14ac:dyDescent="0.25">
      <c r="A493" s="7">
        <v>733</v>
      </c>
      <c r="B493" s="49">
        <v>4343</v>
      </c>
      <c r="C493" s="49" t="s">
        <v>1522</v>
      </c>
      <c r="D493" s="51" t="s">
        <v>342</v>
      </c>
      <c r="E493" s="2" t="str">
        <f>VLOOKUP(C493,[8]A!$E$2:$K$1451,7,FALSE)</f>
        <v>05999076457</v>
      </c>
      <c r="F493" s="8">
        <v>3</v>
      </c>
      <c r="G493" s="8" t="str">
        <f>VLOOKUP(C493,[8]A!$B$2:$I$1501,8,FALSE)</f>
        <v>Adulte Masculin 40/49 ans</v>
      </c>
      <c r="M493" s="50">
        <f>VLOOKUP(C493,'Ancien Bilan'!$B$4:$D$1093,3,FALSE)</f>
        <v>0</v>
      </c>
      <c r="N493" s="2">
        <f t="shared" si="16"/>
        <v>4343</v>
      </c>
      <c r="O493" s="2">
        <f t="shared" si="17"/>
        <v>733</v>
      </c>
      <c r="P493" s="8" t="str">
        <f>VLOOKUP(C493,[8]A!$B$2:$D$1501,3,FALSE)</f>
        <v>3</v>
      </c>
    </row>
    <row r="494" spans="1:16" ht="14.45" customHeight="1" x14ac:dyDescent="0.25">
      <c r="A494" s="7">
        <v>734</v>
      </c>
      <c r="B494" s="49">
        <v>1798</v>
      </c>
      <c r="C494" s="49" t="s">
        <v>2865</v>
      </c>
      <c r="D494" s="51" t="s">
        <v>2866</v>
      </c>
      <c r="E494" s="2" t="e">
        <f>VLOOKUP(C494,[8]A!$E$2:$K$1451,7,FALSE)</f>
        <v>#N/A</v>
      </c>
      <c r="F494" s="8">
        <v>3</v>
      </c>
      <c r="G494" s="8" t="e">
        <f>VLOOKUP(C494,[8]A!$B$2:$I$1501,8,FALSE)</f>
        <v>#N/A</v>
      </c>
      <c r="M494" s="50">
        <f>VLOOKUP(C494,'Ancien Bilan'!$B$4:$D$1093,3,FALSE)</f>
        <v>1798</v>
      </c>
      <c r="N494" s="2">
        <f t="shared" si="16"/>
        <v>1798</v>
      </c>
      <c r="O494" s="2">
        <f t="shared" si="17"/>
        <v>734</v>
      </c>
      <c r="P494" s="8" t="e">
        <f>VLOOKUP(C494,[8]A!$B$2:$D$1501,3,FALSE)</f>
        <v>#N/A</v>
      </c>
    </row>
    <row r="495" spans="1:16" ht="14.45" customHeight="1" x14ac:dyDescent="0.25">
      <c r="A495" s="7">
        <v>736</v>
      </c>
      <c r="B495" s="49"/>
      <c r="C495" s="49" t="s">
        <v>3351</v>
      </c>
      <c r="D495" s="51" t="s">
        <v>494</v>
      </c>
      <c r="E495" s="2" t="e">
        <f>VLOOKUP(C495,[8]A!$E$2:$K$1451,7,FALSE)</f>
        <v>#N/A</v>
      </c>
      <c r="F495" s="8">
        <v>3</v>
      </c>
      <c r="G495" s="8" t="e">
        <f>VLOOKUP(C495,[8]A!$B$2:$I$1501,8,FALSE)</f>
        <v>#N/A</v>
      </c>
      <c r="M495" s="50" t="e">
        <f>VLOOKUP(C495,'Ancien Bilan'!$B$4:$D$1093,3,FALSE)</f>
        <v>#N/A</v>
      </c>
      <c r="N495" s="2">
        <f t="shared" si="16"/>
        <v>0</v>
      </c>
      <c r="O495" s="2">
        <f t="shared" si="17"/>
        <v>736</v>
      </c>
      <c r="P495" s="8" t="e">
        <f>VLOOKUP(C495,[8]A!$B$2:$D$1501,3,FALSE)</f>
        <v>#N/A</v>
      </c>
    </row>
    <row r="496" spans="1:16" ht="14.45" customHeight="1" x14ac:dyDescent="0.25">
      <c r="A496" s="7">
        <v>737</v>
      </c>
      <c r="B496" s="2">
        <v>4306</v>
      </c>
      <c r="C496" s="49" t="s">
        <v>1973</v>
      </c>
      <c r="D496" s="51" t="s">
        <v>489</v>
      </c>
      <c r="E496" s="2" t="str">
        <f>VLOOKUP(C496,[8]A!$E$2:$K$1451,7,FALSE)</f>
        <v>05999114030</v>
      </c>
      <c r="F496" s="8">
        <v>3</v>
      </c>
      <c r="G496" s="8" t="str">
        <f>VLOOKUP(C496,[8]A!$B$2:$I$1501,8,FALSE)</f>
        <v>Adulte Masculin 50/59 ans</v>
      </c>
      <c r="M496" s="50">
        <f>VLOOKUP(C496,'Ancien Bilan'!$B$4:$D$1093,3,FALSE)</f>
        <v>4306</v>
      </c>
      <c r="N496" s="2">
        <f t="shared" si="16"/>
        <v>4306</v>
      </c>
      <c r="O496" s="2">
        <f t="shared" si="17"/>
        <v>737</v>
      </c>
      <c r="P496" s="8" t="str">
        <f>VLOOKUP(C496,[8]A!$B$2:$D$1501,3,FALSE)</f>
        <v>2</v>
      </c>
    </row>
    <row r="497" spans="1:16" ht="14.45" customHeight="1" x14ac:dyDescent="0.25">
      <c r="A497" s="7">
        <v>738</v>
      </c>
      <c r="B497" s="2">
        <v>4336</v>
      </c>
      <c r="C497" s="49" t="s">
        <v>2355</v>
      </c>
      <c r="D497" s="51" t="s">
        <v>2870</v>
      </c>
      <c r="E497" s="49" t="str">
        <f>VLOOKUP(C497,[8]A!$E$2:$K$1451,7,FALSE)</f>
        <v>05999024894</v>
      </c>
      <c r="F497" s="8">
        <v>3</v>
      </c>
      <c r="G497" s="50" t="str">
        <f>VLOOKUP(C497,[8]A!$B$2:$I$1501,8,FALSE)</f>
        <v>Adulte Masculin 30/39 ans</v>
      </c>
      <c r="M497" s="50">
        <f>VLOOKUP(C497,'Ancien Bilan'!$B$4:$D$1093,3,FALSE)</f>
        <v>4336</v>
      </c>
      <c r="N497" s="49">
        <f t="shared" si="16"/>
        <v>4336</v>
      </c>
      <c r="O497" s="49">
        <f t="shared" si="17"/>
        <v>738</v>
      </c>
      <c r="P497" s="50" t="str">
        <f>VLOOKUP(C497,[8]A!$B$2:$D$1501,3,FALSE)</f>
        <v>3</v>
      </c>
    </row>
    <row r="498" spans="1:16" ht="14.45" customHeight="1" x14ac:dyDescent="0.25">
      <c r="A498" s="7">
        <v>739</v>
      </c>
      <c r="B498" s="49">
        <v>4321</v>
      </c>
      <c r="C498" s="49" t="s">
        <v>2796</v>
      </c>
      <c r="D498" s="51" t="s">
        <v>154</v>
      </c>
      <c r="E498" s="49" t="str">
        <f>VLOOKUP(C498,[8]A!$E$2:$K$1451,7,FALSE)</f>
        <v>06297095154</v>
      </c>
      <c r="F498" s="8">
        <v>3</v>
      </c>
      <c r="G498" s="50" t="str">
        <f>VLOOKUP(C498,[8]A!$B$2:$I$1501,8,FALSE)</f>
        <v>Adulte Masculin 30/39 ans</v>
      </c>
      <c r="M498" s="50">
        <f>VLOOKUP(C498,'Ancien Bilan'!$B$4:$D$1093,3,FALSE)</f>
        <v>4321</v>
      </c>
      <c r="N498" s="49">
        <f t="shared" si="16"/>
        <v>4321</v>
      </c>
      <c r="O498" s="49">
        <f t="shared" si="17"/>
        <v>739</v>
      </c>
      <c r="P498" s="50" t="str">
        <f>VLOOKUP(C498,[8]A!$B$2:$D$1501,3,FALSE)</f>
        <v>3</v>
      </c>
    </row>
    <row r="499" spans="1:16" ht="14.45" customHeight="1" x14ac:dyDescent="0.25">
      <c r="A499" s="7">
        <v>740</v>
      </c>
      <c r="B499" s="49">
        <v>4309</v>
      </c>
      <c r="C499" s="49" t="s">
        <v>1834</v>
      </c>
      <c r="D499" s="51" t="s">
        <v>2871</v>
      </c>
      <c r="E499" s="49" t="str">
        <f>VLOOKUP(C499,[8]A!$E$2:$K$1451,7,FALSE)</f>
        <v>05999123575</v>
      </c>
      <c r="F499" s="8">
        <v>3</v>
      </c>
      <c r="G499" s="50" t="str">
        <f>VLOOKUP(C499,[8]A!$B$2:$I$1501,8,FALSE)</f>
        <v>Adulte Masculin 20/29 ans</v>
      </c>
      <c r="M499" s="50">
        <f>VLOOKUP(C499,'Ancien Bilan'!$B$4:$D$1093,3,FALSE)</f>
        <v>4309</v>
      </c>
      <c r="N499" s="49">
        <f t="shared" si="16"/>
        <v>4309</v>
      </c>
      <c r="O499" s="49">
        <f t="shared" si="17"/>
        <v>740</v>
      </c>
      <c r="P499" s="50" t="str">
        <f>VLOOKUP(C499,[8]A!$B$2:$D$1501,3,FALSE)</f>
        <v>3</v>
      </c>
    </row>
    <row r="500" spans="1:16" s="49" customFormat="1" ht="14.45" customHeight="1" x14ac:dyDescent="0.25">
      <c r="A500" s="7">
        <v>741</v>
      </c>
      <c r="B500" s="3">
        <v>4322</v>
      </c>
      <c r="C500" s="3" t="s">
        <v>2872</v>
      </c>
      <c r="D500" s="57" t="s">
        <v>2871</v>
      </c>
      <c r="E500" s="49" t="e">
        <f>VLOOKUP(C500,[8]A!$E$2:$K$1451,7,FALSE)</f>
        <v>#N/A</v>
      </c>
      <c r="F500" s="50">
        <v>3</v>
      </c>
      <c r="G500" s="50" t="e">
        <f>VLOOKUP(C500,[8]A!$B$2:$I$1501,8,FALSE)</f>
        <v>#N/A</v>
      </c>
      <c r="H500" s="50"/>
      <c r="I500" s="50"/>
      <c r="J500" s="50"/>
      <c r="K500" s="50"/>
      <c r="L500" s="50"/>
      <c r="M500" s="50" t="e">
        <f>VLOOKUP(C500,'Ancien Bilan'!$B$4:$D$1093,3,FALSE)</f>
        <v>#N/A</v>
      </c>
      <c r="N500" s="49">
        <f t="shared" si="16"/>
        <v>4322</v>
      </c>
      <c r="O500" s="49">
        <f t="shared" si="17"/>
        <v>741</v>
      </c>
      <c r="P500" s="50" t="e">
        <f>VLOOKUP(C500,[8]A!$B$2:$D$1501,3,FALSE)</f>
        <v>#N/A</v>
      </c>
    </row>
    <row r="501" spans="1:16" s="49" customFormat="1" ht="14.45" customHeight="1" x14ac:dyDescent="0.25">
      <c r="A501" s="7">
        <v>742</v>
      </c>
      <c r="B501" s="49">
        <v>4318</v>
      </c>
      <c r="C501" s="49" t="s">
        <v>2766</v>
      </c>
      <c r="D501" s="51" t="s">
        <v>154</v>
      </c>
      <c r="E501" s="49" t="str">
        <f>VLOOKUP(C501,[8]A!$E$2:$K$1451,7,FALSE)</f>
        <v>06297075543</v>
      </c>
      <c r="F501" s="50">
        <v>3</v>
      </c>
      <c r="G501" s="50" t="str">
        <f>VLOOKUP(C501,[8]A!$B$2:$I$1501,8,FALSE)</f>
        <v>Adulte Masculin 50/59 ans</v>
      </c>
      <c r="H501" s="50"/>
      <c r="I501" s="50"/>
      <c r="J501" s="50"/>
      <c r="K501" s="50"/>
      <c r="L501" s="50"/>
      <c r="M501" s="50">
        <f>VLOOKUP(C501,'Ancien Bilan'!$B$4:$D$1093,3,FALSE)</f>
        <v>4318</v>
      </c>
      <c r="N501" s="49">
        <f t="shared" si="16"/>
        <v>4318</v>
      </c>
      <c r="O501" s="49">
        <f t="shared" si="17"/>
        <v>742</v>
      </c>
      <c r="P501" s="50" t="str">
        <f>VLOOKUP(C501,[8]A!$B$2:$D$1501,3,FALSE)</f>
        <v>3</v>
      </c>
    </row>
    <row r="502" spans="1:16" s="49" customFormat="1" ht="14.45" customHeight="1" x14ac:dyDescent="0.25">
      <c r="A502" s="7">
        <v>743</v>
      </c>
      <c r="B502" s="49">
        <v>4316</v>
      </c>
      <c r="C502" s="49" t="s">
        <v>1814</v>
      </c>
      <c r="D502" s="51" t="s">
        <v>36</v>
      </c>
      <c r="E502" s="49" t="str">
        <f>VLOOKUP(C502,[8]A!$E$2:$K$1451,7,FALSE)</f>
        <v>05999109298</v>
      </c>
      <c r="F502" s="50">
        <v>3</v>
      </c>
      <c r="G502" s="50" t="str">
        <f>VLOOKUP(C502,[8]A!$B$2:$I$1501,8,FALSE)</f>
        <v>Adulte Masculin 30/39 ans</v>
      </c>
      <c r="H502" s="50"/>
      <c r="I502" s="50"/>
      <c r="J502" s="50"/>
      <c r="K502" s="50"/>
      <c r="L502" s="50"/>
      <c r="M502" s="50">
        <f>VLOOKUP(C502,'Ancien Bilan'!$B$4:$D$1093,3,FALSE)</f>
        <v>4316</v>
      </c>
      <c r="N502" s="49">
        <f t="shared" si="16"/>
        <v>4316</v>
      </c>
      <c r="O502" s="49">
        <f t="shared" si="17"/>
        <v>743</v>
      </c>
      <c r="P502" s="50" t="str">
        <f>VLOOKUP(C502,[8]A!$B$2:$D$1501,3,FALSE)</f>
        <v>3</v>
      </c>
    </row>
    <row r="503" spans="1:16" s="49" customFormat="1" ht="14.45" customHeight="1" x14ac:dyDescent="0.25">
      <c r="A503" s="7">
        <v>744</v>
      </c>
      <c r="C503" s="49" t="s">
        <v>3351</v>
      </c>
      <c r="D503" s="51" t="s">
        <v>494</v>
      </c>
      <c r="E503" s="49" t="e">
        <f>VLOOKUP(C503,[8]A!$E$2:$K$1451,7,FALSE)</f>
        <v>#N/A</v>
      </c>
      <c r="F503" s="50">
        <v>3</v>
      </c>
      <c r="G503" s="50" t="e">
        <f>VLOOKUP(C503,[8]A!$B$2:$I$1501,8,FALSE)</f>
        <v>#N/A</v>
      </c>
      <c r="H503" s="50"/>
      <c r="I503" s="50"/>
      <c r="J503" s="50"/>
      <c r="K503" s="50"/>
      <c r="L503" s="50"/>
      <c r="M503" s="50" t="e">
        <f>VLOOKUP(C503,'Ancien Bilan'!$B$4:$D$1093,3,FALSE)</f>
        <v>#N/A</v>
      </c>
      <c r="N503" s="49">
        <f t="shared" si="16"/>
        <v>0</v>
      </c>
      <c r="O503" s="49">
        <f t="shared" si="17"/>
        <v>744</v>
      </c>
      <c r="P503" s="50" t="e">
        <f>VLOOKUP(C503,[8]A!$B$2:$D$1501,3,FALSE)</f>
        <v>#N/A</v>
      </c>
    </row>
    <row r="504" spans="1:16" s="49" customFormat="1" ht="14.45" customHeight="1" x14ac:dyDescent="0.25">
      <c r="A504" s="7">
        <v>745</v>
      </c>
      <c r="B504" s="49">
        <v>4338</v>
      </c>
      <c r="C504" s="49" t="s">
        <v>2874</v>
      </c>
      <c r="D504" s="51" t="s">
        <v>75</v>
      </c>
      <c r="E504" s="49" t="e">
        <f>VLOOKUP(C504,[8]A!$E$2:$K$1451,7,FALSE)</f>
        <v>#N/A</v>
      </c>
      <c r="F504" s="50">
        <v>3</v>
      </c>
      <c r="G504" s="50" t="e">
        <f>VLOOKUP(C504,[8]A!$B$2:$I$1501,8,FALSE)</f>
        <v>#N/A</v>
      </c>
      <c r="H504" s="50"/>
      <c r="I504" s="50"/>
      <c r="J504" s="50"/>
      <c r="K504" s="50"/>
      <c r="L504" s="50"/>
      <c r="M504" s="50">
        <f>VLOOKUP(C504,'Ancien Bilan'!$B$4:$D$1093,3,FALSE)</f>
        <v>4338</v>
      </c>
      <c r="N504" s="49">
        <f t="shared" si="16"/>
        <v>4338</v>
      </c>
      <c r="O504" s="49">
        <f t="shared" si="17"/>
        <v>745</v>
      </c>
      <c r="P504" s="50" t="e">
        <f>VLOOKUP(C504,[8]A!$B$2:$D$1501,3,FALSE)</f>
        <v>#N/A</v>
      </c>
    </row>
    <row r="505" spans="1:16" s="49" customFormat="1" ht="14.45" customHeight="1" x14ac:dyDescent="0.25">
      <c r="A505" s="7">
        <v>746</v>
      </c>
      <c r="B505" s="49">
        <v>4346</v>
      </c>
      <c r="C505" s="49" t="s">
        <v>1377</v>
      </c>
      <c r="D505" s="51" t="s">
        <v>1019</v>
      </c>
      <c r="E505" s="49" t="str">
        <f>VLOOKUP(C505,[8]A!$E$2:$K$1451,7,FALSE)</f>
        <v>05999024179</v>
      </c>
      <c r="F505" s="50">
        <v>3</v>
      </c>
      <c r="G505" s="50" t="str">
        <f>VLOOKUP(C505,[8]A!$B$2:$I$1501,8,FALSE)</f>
        <v>Adulte Masculin 30/39 ans</v>
      </c>
      <c r="H505" s="50"/>
      <c r="I505" s="50"/>
      <c r="J505" s="50"/>
      <c r="K505" s="50"/>
      <c r="L505" s="50"/>
      <c r="M505" s="50">
        <f>VLOOKUP(C505,'Ancien Bilan'!$B$4:$D$1093,3,FALSE)</f>
        <v>4346</v>
      </c>
      <c r="N505" s="49">
        <f t="shared" si="16"/>
        <v>4346</v>
      </c>
      <c r="O505" s="49">
        <f t="shared" si="17"/>
        <v>746</v>
      </c>
      <c r="P505" s="50" t="str">
        <f>VLOOKUP(C505,[8]A!$B$2:$D$1501,3,FALSE)</f>
        <v>3</v>
      </c>
    </row>
    <row r="506" spans="1:16" s="49" customFormat="1" ht="14.45" customHeight="1" x14ac:dyDescent="0.25">
      <c r="A506" s="7">
        <v>747</v>
      </c>
      <c r="B506" s="3">
        <v>4314</v>
      </c>
      <c r="C506" s="3" t="s">
        <v>2884</v>
      </c>
      <c r="D506" s="51" t="s">
        <v>283</v>
      </c>
      <c r="E506" s="49" t="e">
        <f>VLOOKUP(C506,[8]A!$E$2:$K$1451,7,FALSE)</f>
        <v>#N/A</v>
      </c>
      <c r="F506" s="50">
        <v>3</v>
      </c>
      <c r="G506" s="50" t="e">
        <f>VLOOKUP(C506,[8]A!$B$2:$I$1501,8,FALSE)</f>
        <v>#N/A</v>
      </c>
      <c r="H506" s="50"/>
      <c r="I506" s="50"/>
      <c r="J506" s="50"/>
      <c r="K506" s="50"/>
      <c r="L506" s="50"/>
      <c r="M506" s="50">
        <f>VLOOKUP(C506,'Ancien Bilan'!$B$4:$D$1093,3,FALSE)</f>
        <v>4314</v>
      </c>
      <c r="N506" s="49">
        <f t="shared" si="16"/>
        <v>4314</v>
      </c>
      <c r="O506" s="49">
        <f t="shared" si="17"/>
        <v>747</v>
      </c>
      <c r="P506" s="50" t="e">
        <f>VLOOKUP(C506,[8]A!$B$2:$D$1501,3,FALSE)</f>
        <v>#N/A</v>
      </c>
    </row>
    <row r="507" spans="1:16" s="49" customFormat="1" ht="14.45" customHeight="1" x14ac:dyDescent="0.25">
      <c r="A507" s="7">
        <v>748</v>
      </c>
      <c r="B507" s="3">
        <v>4330</v>
      </c>
      <c r="C507" s="3" t="s">
        <v>2885</v>
      </c>
      <c r="D507" s="51" t="s">
        <v>283</v>
      </c>
      <c r="E507" s="49" t="e">
        <f>VLOOKUP(C507,[8]A!$E$2:$K$1451,7,FALSE)</f>
        <v>#N/A</v>
      </c>
      <c r="F507" s="50">
        <v>3</v>
      </c>
      <c r="G507" s="50" t="e">
        <f>VLOOKUP(C507,[8]A!$B$2:$I$1501,8,FALSE)</f>
        <v>#N/A</v>
      </c>
      <c r="H507" s="50"/>
      <c r="I507" s="50"/>
      <c r="J507" s="50"/>
      <c r="K507" s="50"/>
      <c r="L507" s="50"/>
      <c r="M507" s="50">
        <f>VLOOKUP(C507,'Ancien Bilan'!$B$4:$D$1093,3,FALSE)</f>
        <v>4330</v>
      </c>
      <c r="N507" s="49">
        <f t="shared" si="16"/>
        <v>4330</v>
      </c>
      <c r="O507" s="49">
        <f t="shared" si="17"/>
        <v>748</v>
      </c>
      <c r="P507" s="50" t="e">
        <f>VLOOKUP(C507,[8]A!$B$2:$D$1501,3,FALSE)</f>
        <v>#N/A</v>
      </c>
    </row>
    <row r="508" spans="1:16" s="49" customFormat="1" ht="14.45" customHeight="1" x14ac:dyDescent="0.25">
      <c r="A508" s="7">
        <v>749</v>
      </c>
      <c r="B508" s="3">
        <v>3113</v>
      </c>
      <c r="C508" s="3" t="s">
        <v>2886</v>
      </c>
      <c r="D508" s="51" t="s">
        <v>32</v>
      </c>
      <c r="E508" s="49" t="e">
        <f>VLOOKUP(C508,[8]A!$E$2:$K$1451,7,FALSE)</f>
        <v>#N/A</v>
      </c>
      <c r="F508" s="50">
        <v>2</v>
      </c>
      <c r="G508" s="50" t="e">
        <f>VLOOKUP(C508,[8]A!$B$2:$I$1501,8,FALSE)</f>
        <v>#N/A</v>
      </c>
      <c r="H508" s="50"/>
      <c r="I508" s="50"/>
      <c r="J508" s="50"/>
      <c r="K508" s="50"/>
      <c r="L508" s="50"/>
      <c r="M508" s="50">
        <f>VLOOKUP(C508,'Ancien Bilan'!$B$4:$D$1093,3,FALSE)</f>
        <v>3113</v>
      </c>
      <c r="N508" s="49">
        <f t="shared" si="16"/>
        <v>3113</v>
      </c>
      <c r="O508" s="49">
        <f t="shared" si="17"/>
        <v>749</v>
      </c>
      <c r="P508" s="50" t="e">
        <f>VLOOKUP(C508,[8]A!$B$2:$D$1501,3,FALSE)</f>
        <v>#N/A</v>
      </c>
    </row>
    <row r="509" spans="1:16" s="49" customFormat="1" ht="14.45" customHeight="1" x14ac:dyDescent="0.25">
      <c r="A509" s="7">
        <v>750</v>
      </c>
      <c r="B509" s="3">
        <v>2220</v>
      </c>
      <c r="C509" s="3" t="s">
        <v>2888</v>
      </c>
      <c r="D509" s="51" t="s">
        <v>105</v>
      </c>
      <c r="E509" s="49" t="e">
        <f>VLOOKUP(C509,[8]A!$E$2:$K$1451,7,FALSE)</f>
        <v>#N/A</v>
      </c>
      <c r="F509" s="50">
        <v>3</v>
      </c>
      <c r="G509" s="50" t="e">
        <f>VLOOKUP(C509,[8]A!$B$2:$I$1501,8,FALSE)</f>
        <v>#N/A</v>
      </c>
      <c r="H509" s="50"/>
      <c r="I509" s="50"/>
      <c r="J509" s="50"/>
      <c r="K509" s="50"/>
      <c r="L509" s="50"/>
      <c r="M509" s="50">
        <f>VLOOKUP(C509,'Ancien Bilan'!$B$4:$D$1093,3,FALSE)</f>
        <v>2220</v>
      </c>
      <c r="N509" s="49">
        <f t="shared" si="16"/>
        <v>2220</v>
      </c>
      <c r="O509" s="49">
        <f t="shared" si="17"/>
        <v>750</v>
      </c>
      <c r="P509" s="50" t="e">
        <f>VLOOKUP(C509,[8]A!$B$2:$D$1501,3,FALSE)</f>
        <v>#N/A</v>
      </c>
    </row>
    <row r="510" spans="1:16" s="49" customFormat="1" ht="14.45" customHeight="1" x14ac:dyDescent="0.25">
      <c r="A510" s="7">
        <v>751</v>
      </c>
      <c r="B510" s="49">
        <v>144522</v>
      </c>
      <c r="C510" s="49" t="s">
        <v>1575</v>
      </c>
      <c r="D510" s="51" t="s">
        <v>53</v>
      </c>
      <c r="E510" s="49" t="str">
        <f>VLOOKUP(C510,[8]A!$E$2:$K$1451,7,FALSE)</f>
        <v>05999113509</v>
      </c>
      <c r="F510" s="50">
        <v>3</v>
      </c>
      <c r="G510" s="50" t="str">
        <f>VLOOKUP(C510,[8]A!$B$2:$I$1501,8,FALSE)</f>
        <v>Adulte Masculin 17/19 ans</v>
      </c>
      <c r="H510" s="50"/>
      <c r="I510" s="50"/>
      <c r="J510" s="50"/>
      <c r="K510" s="50"/>
      <c r="L510" s="50"/>
      <c r="M510" s="50">
        <f>VLOOKUP(C510,'Ancien Bilan'!$B$4:$D$1093,3,FALSE)</f>
        <v>0</v>
      </c>
      <c r="N510" s="49">
        <f t="shared" si="16"/>
        <v>144522</v>
      </c>
      <c r="O510" s="49">
        <f t="shared" si="17"/>
        <v>751</v>
      </c>
      <c r="P510" s="50" t="str">
        <f>VLOOKUP(C510,[8]A!$B$2:$D$1501,3,FALSE)</f>
        <v>3</v>
      </c>
    </row>
    <row r="511" spans="1:16" s="49" customFormat="1" ht="14.45" customHeight="1" x14ac:dyDescent="0.25">
      <c r="A511" s="7">
        <v>752</v>
      </c>
      <c r="B511" s="49">
        <v>4343</v>
      </c>
      <c r="C511" s="49" t="s">
        <v>2834</v>
      </c>
      <c r="D511" s="51" t="s">
        <v>895</v>
      </c>
      <c r="E511" s="49" t="str">
        <f>VLOOKUP(C511,[8]A!$E$2:$K$1451,7,FALSE)</f>
        <v>06297053805</v>
      </c>
      <c r="F511" s="50">
        <v>3</v>
      </c>
      <c r="G511" s="50" t="str">
        <f>VLOOKUP(C511,[8]A!$B$2:$I$1501,8,FALSE)</f>
        <v>Adulte Masculin 40/49 ans</v>
      </c>
      <c r="H511" s="50"/>
      <c r="I511" s="50"/>
      <c r="J511" s="50"/>
      <c r="K511" s="50"/>
      <c r="L511" s="50"/>
      <c r="M511" s="50">
        <f>VLOOKUP(C511,'Ancien Bilan'!$B$4:$D$1093,3,FALSE)</f>
        <v>4343</v>
      </c>
      <c r="N511" s="49">
        <f t="shared" si="16"/>
        <v>4343</v>
      </c>
      <c r="O511" s="49">
        <f t="shared" si="17"/>
        <v>752</v>
      </c>
      <c r="P511" s="50">
        <v>3</v>
      </c>
    </row>
    <row r="512" spans="1:16" s="49" customFormat="1" ht="14.45" customHeight="1" x14ac:dyDescent="0.25">
      <c r="A512" s="7">
        <v>753</v>
      </c>
      <c r="B512" s="49">
        <v>144313</v>
      </c>
      <c r="C512" s="6" t="s">
        <v>2896</v>
      </c>
      <c r="D512" s="5" t="s">
        <v>327</v>
      </c>
      <c r="E512" s="49" t="e">
        <f>VLOOKUP(C512,[8]A!$E$2:$K$1451,7,FALSE)</f>
        <v>#N/A</v>
      </c>
      <c r="F512" s="50">
        <v>3</v>
      </c>
      <c r="G512" s="50" t="e">
        <f>VLOOKUP(C512,[8]A!$B$2:$I$1501,8,FALSE)</f>
        <v>#N/A</v>
      </c>
      <c r="H512" s="50"/>
      <c r="I512" s="50"/>
      <c r="J512" s="50"/>
      <c r="K512" s="50"/>
      <c r="L512" s="50"/>
      <c r="M512" s="50">
        <f>VLOOKUP(C512,'Ancien Bilan'!$B$4:$D$1093,3,FALSE)</f>
        <v>144313</v>
      </c>
      <c r="N512" s="49">
        <f t="shared" si="16"/>
        <v>144313</v>
      </c>
      <c r="O512" s="49">
        <f t="shared" si="17"/>
        <v>753</v>
      </c>
      <c r="P512" s="50" t="e">
        <f>VLOOKUP(C512,[8]A!$B$2:$D$1501,3,FALSE)</f>
        <v>#N/A</v>
      </c>
    </row>
    <row r="513" spans="1:16" s="49" customFormat="1" ht="14.45" customHeight="1" x14ac:dyDescent="0.25">
      <c r="A513" s="7">
        <v>754</v>
      </c>
      <c r="B513" s="49">
        <v>144518</v>
      </c>
      <c r="C513" s="49" t="s">
        <v>666</v>
      </c>
      <c r="D513" s="5" t="s">
        <v>14</v>
      </c>
      <c r="E513" s="49" t="e">
        <f>VLOOKUP(C513,[8]A!$E$2:$K$1451,7,FALSE)</f>
        <v>#N/A</v>
      </c>
      <c r="F513" s="50">
        <v>3</v>
      </c>
      <c r="G513" s="50" t="e">
        <f>VLOOKUP(C513,[8]A!$B$2:$I$1501,8,FALSE)</f>
        <v>#N/A</v>
      </c>
      <c r="H513" s="50"/>
      <c r="I513" s="50"/>
      <c r="J513" s="50"/>
      <c r="K513" s="50"/>
      <c r="L513" s="50"/>
      <c r="M513" s="50">
        <f>VLOOKUP(C513,'Ancien Bilan'!$B$4:$D$1093,3,FALSE)</f>
        <v>144518</v>
      </c>
      <c r="N513" s="49">
        <f t="shared" si="16"/>
        <v>144518</v>
      </c>
      <c r="O513" s="49">
        <f t="shared" si="17"/>
        <v>754</v>
      </c>
      <c r="P513" s="50" t="e">
        <f>VLOOKUP(C513,[8]A!$B$2:$D$1501,3,FALSE)</f>
        <v>#N/A</v>
      </c>
    </row>
    <row r="514" spans="1:16" s="49" customFormat="1" ht="14.45" customHeight="1" x14ac:dyDescent="0.25">
      <c r="A514" s="7">
        <v>755</v>
      </c>
      <c r="B514" s="49">
        <v>1284</v>
      </c>
      <c r="C514" s="49" t="s">
        <v>2910</v>
      </c>
      <c r="D514" s="5" t="s">
        <v>2911</v>
      </c>
      <c r="E514" s="49" t="e">
        <f>VLOOKUP(C514,[8]A!$E$2:$K$1451,7,FALSE)</f>
        <v>#N/A</v>
      </c>
      <c r="F514" s="50">
        <v>3</v>
      </c>
      <c r="G514" s="50" t="e">
        <f>VLOOKUP(C514,[8]A!$B$2:$I$1501,8,FALSE)</f>
        <v>#N/A</v>
      </c>
      <c r="H514" s="50"/>
      <c r="I514" s="50"/>
      <c r="J514" s="50"/>
      <c r="K514" s="50"/>
      <c r="L514" s="50"/>
      <c r="M514" s="50">
        <f>VLOOKUP(C514,'Ancien Bilan'!$B$4:$D$1093,3,FALSE)</f>
        <v>1284</v>
      </c>
      <c r="N514" s="49">
        <f t="shared" si="16"/>
        <v>1284</v>
      </c>
      <c r="O514" s="49">
        <f t="shared" si="17"/>
        <v>755</v>
      </c>
      <c r="P514" s="50" t="e">
        <f>VLOOKUP(C514,[8]A!$B$2:$D$1501,3,FALSE)</f>
        <v>#N/A</v>
      </c>
    </row>
    <row r="515" spans="1:16" s="49" customFormat="1" ht="14.45" customHeight="1" x14ac:dyDescent="0.25">
      <c r="A515" s="7">
        <v>756</v>
      </c>
      <c r="B515" s="49">
        <v>4104</v>
      </c>
      <c r="C515" s="49" t="s">
        <v>2929</v>
      </c>
      <c r="D515" s="5" t="s">
        <v>2930</v>
      </c>
      <c r="E515" s="49" t="e">
        <f>VLOOKUP(C515,[8]A!$E$2:$K$1451,7,FALSE)</f>
        <v>#N/A</v>
      </c>
      <c r="F515" s="50">
        <v>3</v>
      </c>
      <c r="G515" s="50" t="e">
        <f>VLOOKUP(C515,[8]A!$B$2:$I$1501,8,FALSE)</f>
        <v>#N/A</v>
      </c>
      <c r="H515" s="50"/>
      <c r="I515" s="50"/>
      <c r="J515" s="50"/>
      <c r="K515" s="50"/>
      <c r="L515" s="50"/>
      <c r="M515" s="50">
        <f>VLOOKUP(C515,'Ancien Bilan'!$B$4:$D$1093,3,FALSE)</f>
        <v>4104</v>
      </c>
      <c r="N515" s="49">
        <f t="shared" si="16"/>
        <v>4104</v>
      </c>
      <c r="O515" s="49">
        <f t="shared" si="17"/>
        <v>756</v>
      </c>
      <c r="P515" s="50" t="e">
        <f>VLOOKUP(C515,[8]A!$B$2:$D$1501,3,FALSE)</f>
        <v>#N/A</v>
      </c>
    </row>
    <row r="516" spans="1:16" s="49" customFormat="1" ht="14.45" customHeight="1" x14ac:dyDescent="0.25">
      <c r="A516" s="7">
        <v>757</v>
      </c>
      <c r="B516" s="49">
        <v>3008</v>
      </c>
      <c r="C516" s="49" t="s">
        <v>2893</v>
      </c>
      <c r="D516" s="5" t="s">
        <v>2894</v>
      </c>
      <c r="E516" s="49" t="e">
        <f>VLOOKUP(C516,[8]A!$E$2:$K$1451,7,FALSE)</f>
        <v>#N/A</v>
      </c>
      <c r="F516" s="50">
        <v>3</v>
      </c>
      <c r="G516" s="50" t="e">
        <f>VLOOKUP(C516,[8]A!$B$2:$I$1501,8,FALSE)</f>
        <v>#N/A</v>
      </c>
      <c r="H516" s="50"/>
      <c r="I516" s="50"/>
      <c r="J516" s="50"/>
      <c r="K516" s="50"/>
      <c r="L516" s="50"/>
      <c r="M516" s="50">
        <f>VLOOKUP(C516,'Ancien Bilan'!$B$4:$D$1093,3,FALSE)</f>
        <v>3008</v>
      </c>
      <c r="N516" s="49">
        <f t="shared" si="16"/>
        <v>3008</v>
      </c>
      <c r="O516" s="49">
        <f t="shared" si="17"/>
        <v>757</v>
      </c>
      <c r="P516" s="50" t="e">
        <f>VLOOKUP(C516,[8]A!$B$2:$D$1501,3,FALSE)</f>
        <v>#N/A</v>
      </c>
    </row>
    <row r="517" spans="1:16" s="49" customFormat="1" ht="14.45" customHeight="1" x14ac:dyDescent="0.25">
      <c r="A517" s="7">
        <v>758</v>
      </c>
      <c r="C517" s="49" t="s">
        <v>3351</v>
      </c>
      <c r="D517" s="51" t="s">
        <v>494</v>
      </c>
      <c r="E517" s="49" t="e">
        <f>VLOOKUP(C517,[8]A!$E$2:$K$1451,7,FALSE)</f>
        <v>#N/A</v>
      </c>
      <c r="F517" s="50">
        <v>3</v>
      </c>
      <c r="G517" s="50" t="e">
        <f>VLOOKUP(C517,[8]A!$B$2:$I$1501,8,FALSE)</f>
        <v>#N/A</v>
      </c>
      <c r="H517" s="50"/>
      <c r="I517" s="50"/>
      <c r="J517" s="50"/>
      <c r="K517" s="50"/>
      <c r="L517" s="50"/>
      <c r="M517" s="50" t="e">
        <f>VLOOKUP(C517,'Ancien Bilan'!$B$4:$D$1093,3,FALSE)</f>
        <v>#N/A</v>
      </c>
      <c r="N517" s="49">
        <f t="shared" si="16"/>
        <v>0</v>
      </c>
      <c r="O517" s="49">
        <f t="shared" si="17"/>
        <v>758</v>
      </c>
      <c r="P517" s="50" t="e">
        <f>VLOOKUP(C517,[8]A!$B$2:$D$1501,3,FALSE)</f>
        <v>#N/A</v>
      </c>
    </row>
    <row r="518" spans="1:16" s="49" customFormat="1" ht="14.45" customHeight="1" x14ac:dyDescent="0.25">
      <c r="A518" s="7">
        <v>759</v>
      </c>
      <c r="B518" s="49">
        <v>4440</v>
      </c>
      <c r="C518" s="49" t="s">
        <v>1015</v>
      </c>
      <c r="D518" s="5" t="s">
        <v>357</v>
      </c>
      <c r="E518" s="49" t="str">
        <f>VLOOKUP(C518,[8]A!$E$2:$K$1451,7,FALSE)</f>
        <v>05966529614</v>
      </c>
      <c r="F518" s="50">
        <v>3</v>
      </c>
      <c r="G518" s="50" t="str">
        <f>VLOOKUP(C518,[8]A!$B$2:$I$1501,8,FALSE)</f>
        <v>Adulte Masculin 60 ans et plus</v>
      </c>
      <c r="H518" s="50"/>
      <c r="I518" s="50"/>
      <c r="J518" s="50"/>
      <c r="K518" s="50"/>
      <c r="L518" s="50"/>
      <c r="M518" s="50">
        <f>VLOOKUP(C518,'Ancien Bilan'!$B$4:$D$1093,3,FALSE)</f>
        <v>4440</v>
      </c>
      <c r="N518" s="49">
        <f t="shared" si="16"/>
        <v>4440</v>
      </c>
      <c r="O518" s="49">
        <f t="shared" si="17"/>
        <v>759</v>
      </c>
      <c r="P518" s="50" t="str">
        <f>VLOOKUP(C518,[8]A!$B$2:$D$1501,3,FALSE)</f>
        <v>3</v>
      </c>
    </row>
    <row r="519" spans="1:16" s="49" customFormat="1" ht="14.45" customHeight="1" x14ac:dyDescent="0.25">
      <c r="A519" s="7">
        <v>760</v>
      </c>
      <c r="B519" s="49">
        <v>2429</v>
      </c>
      <c r="C519" s="49" t="s">
        <v>2026</v>
      </c>
      <c r="D519" s="5" t="s">
        <v>877</v>
      </c>
      <c r="E519" s="49" t="str">
        <f>VLOOKUP(C519,[8]A!$E$2:$K$1451,7,FALSE)</f>
        <v>05999111650</v>
      </c>
      <c r="F519" s="50">
        <v>3</v>
      </c>
      <c r="G519" s="50" t="str">
        <f>VLOOKUP(C519,[8]A!$B$2:$I$1501,8,FALSE)</f>
        <v>Adulte Masculin 50/59 ans</v>
      </c>
      <c r="H519" s="50"/>
      <c r="I519" s="50"/>
      <c r="J519" s="50"/>
      <c r="K519" s="50"/>
      <c r="L519" s="50"/>
      <c r="M519" s="50">
        <f>VLOOKUP(C519,'Ancien Bilan'!$B$4:$D$1093,3,FALSE)</f>
        <v>2429</v>
      </c>
      <c r="N519" s="49">
        <f t="shared" si="16"/>
        <v>2429</v>
      </c>
      <c r="O519" s="49">
        <f t="shared" si="17"/>
        <v>760</v>
      </c>
      <c r="P519" s="50" t="str">
        <f>VLOOKUP(C519,[8]A!$B$2:$D$1501,3,FALSE)</f>
        <v>3</v>
      </c>
    </row>
    <row r="520" spans="1:16" ht="14.45" customHeight="1" x14ac:dyDescent="0.25">
      <c r="A520" s="1">
        <v>1001</v>
      </c>
      <c r="B520" s="49">
        <v>1278</v>
      </c>
      <c r="C520" s="49" t="s">
        <v>208</v>
      </c>
      <c r="D520" s="19" t="s">
        <v>105</v>
      </c>
      <c r="E520" s="2" t="str">
        <f>VLOOKUP(C520,[8]A!$E$2:$K$1451,7,FALSE)</f>
        <v>05994063019</v>
      </c>
      <c r="F520" s="8">
        <v>4</v>
      </c>
      <c r="G520" s="8" t="str">
        <f>VLOOKUP(C520,[8]A!$B$2:$I$1501,8,FALSE)</f>
        <v>Adulte Masculin 20/29 ans</v>
      </c>
      <c r="M520" s="50">
        <f>VLOOKUP(C520,'Ancien Bilan'!$B$4:$D$1093,3,FALSE)</f>
        <v>1278</v>
      </c>
      <c r="N520" s="2">
        <f t="shared" si="16"/>
        <v>1278</v>
      </c>
      <c r="O520" s="2">
        <f t="shared" si="17"/>
        <v>1001</v>
      </c>
      <c r="P520" s="8" t="str">
        <f>VLOOKUP(C520,[8]A!$B$2:$D$1501,3,FALSE)</f>
        <v>4-A</v>
      </c>
    </row>
    <row r="521" spans="1:16" ht="14.45" customHeight="1" x14ac:dyDescent="0.25">
      <c r="A521" s="1">
        <v>1002</v>
      </c>
      <c r="B521">
        <v>144308</v>
      </c>
      <c r="C521" t="s">
        <v>236</v>
      </c>
      <c r="D521" s="49" t="s">
        <v>84</v>
      </c>
      <c r="E521" s="2" t="str">
        <f>VLOOKUP(C521,[8]A!$E$2:$K$1451,7,FALSE)</f>
        <v>05999068625</v>
      </c>
      <c r="F521" s="8">
        <v>4</v>
      </c>
      <c r="G521" s="8" t="str">
        <f>VLOOKUP(C521,[8]A!$B$2:$I$1501,8,FALSE)</f>
        <v>Adulte Masculin 50/59 ans</v>
      </c>
      <c r="M521" s="50">
        <f>VLOOKUP(C521,'Ancien Bilan'!$B$4:$D$1093,3,FALSE)</f>
        <v>144308</v>
      </c>
      <c r="N521" s="2">
        <f t="shared" si="16"/>
        <v>144308</v>
      </c>
      <c r="O521" s="2">
        <f t="shared" si="17"/>
        <v>1002</v>
      </c>
      <c r="P521" s="8" t="str">
        <f>VLOOKUP(C521,[8]A!$B$2:$D$1501,3,FALSE)</f>
        <v>4-A</v>
      </c>
    </row>
    <row r="522" spans="1:16" ht="14.45" customHeight="1" x14ac:dyDescent="0.25">
      <c r="A522" s="1">
        <v>1003</v>
      </c>
      <c r="B522" s="49">
        <v>144262</v>
      </c>
      <c r="C522" s="49" t="s">
        <v>121</v>
      </c>
      <c r="D522" s="49" t="s">
        <v>32</v>
      </c>
      <c r="E522" s="2" t="str">
        <f>VLOOKUP(C522,[8]A!$E$2:$K$1451,7,FALSE)</f>
        <v>05999085640</v>
      </c>
      <c r="F522" s="8">
        <v>4</v>
      </c>
      <c r="G522" s="8" t="str">
        <f>VLOOKUP(C522,[8]A!$B$2:$I$1501,8,FALSE)</f>
        <v>Adulte Masculin 40/49 ans</v>
      </c>
      <c r="M522" s="50">
        <f>VLOOKUP(C522,'Ancien Bilan'!$B$4:$D$1093,3,FALSE)</f>
        <v>144262</v>
      </c>
      <c r="N522" s="2">
        <f t="shared" si="16"/>
        <v>144262</v>
      </c>
      <c r="O522" s="2">
        <f t="shared" si="17"/>
        <v>1003</v>
      </c>
      <c r="P522" s="8" t="str">
        <f>VLOOKUP(C522,[8]A!$B$2:$D$1501,3,FALSE)</f>
        <v>4-A</v>
      </c>
    </row>
    <row r="523" spans="1:16" ht="14.45" customHeight="1" x14ac:dyDescent="0.25">
      <c r="A523" s="1">
        <v>1004</v>
      </c>
      <c r="B523">
        <v>2922</v>
      </c>
      <c r="C523" s="49" t="s">
        <v>99</v>
      </c>
      <c r="D523" s="49" t="s">
        <v>14</v>
      </c>
      <c r="E523" s="2" t="str">
        <f>VLOOKUP(C523,[8]A!$E$2:$K$1451,7,FALSE)</f>
        <v>05996216952</v>
      </c>
      <c r="F523" s="8">
        <v>4</v>
      </c>
      <c r="G523" s="8" t="str">
        <f>VLOOKUP(C523,[8]A!$B$2:$I$1501,8,FALSE)</f>
        <v>Adulte Masculin 60 ans et plus</v>
      </c>
      <c r="M523" s="50">
        <f>VLOOKUP(C523,'Ancien Bilan'!$B$4:$D$1093,3,FALSE)</f>
        <v>2922</v>
      </c>
      <c r="N523" s="2">
        <f t="shared" si="16"/>
        <v>2922</v>
      </c>
      <c r="O523" s="2">
        <f t="shared" si="17"/>
        <v>1004</v>
      </c>
      <c r="P523" s="8" t="str">
        <f>VLOOKUP(C523,[8]A!$B$2:$D$1501,3,FALSE)</f>
        <v>4-B</v>
      </c>
    </row>
    <row r="524" spans="1:16" ht="14.45" customHeight="1" x14ac:dyDescent="0.25">
      <c r="A524" s="1">
        <v>1005</v>
      </c>
      <c r="B524" s="49">
        <v>144441</v>
      </c>
      <c r="C524" s="49" t="s">
        <v>102</v>
      </c>
      <c r="D524" s="49" t="s">
        <v>59</v>
      </c>
      <c r="E524" s="2" t="str">
        <f>VLOOKUP(C524,[8]A!$E$2:$K$1451,7,FALSE)</f>
        <v>05999017015</v>
      </c>
      <c r="F524" s="8">
        <v>4</v>
      </c>
      <c r="G524" s="8" t="str">
        <f>VLOOKUP(C524,[8]A!$B$2:$I$1501,8,FALSE)</f>
        <v>Adulte Féminin 40 ans et plus</v>
      </c>
      <c r="M524" s="50">
        <f>VLOOKUP(C524,'Ancien Bilan'!$B$4:$D$1093,3,FALSE)</f>
        <v>144441</v>
      </c>
      <c r="N524" s="2">
        <f t="shared" ref="N524:N568" si="18">B524</f>
        <v>144441</v>
      </c>
      <c r="O524" s="2">
        <f t="shared" ref="O524:O568" si="19">A524</f>
        <v>1005</v>
      </c>
      <c r="P524" s="8" t="str">
        <f>VLOOKUP(C524,[8]A!$B$2:$D$1501,3,FALSE)</f>
        <v>4-A</v>
      </c>
    </row>
    <row r="525" spans="1:16" ht="14.45" customHeight="1" x14ac:dyDescent="0.25">
      <c r="A525" s="1">
        <v>1006</v>
      </c>
      <c r="B525" s="2">
        <v>1324</v>
      </c>
      <c r="C525" s="5" t="s">
        <v>951</v>
      </c>
      <c r="D525" s="49" t="s">
        <v>183</v>
      </c>
      <c r="E525" s="2" t="str">
        <f>VLOOKUP(C525,[8]A!$E$2:$K$1451,7,FALSE)</f>
        <v>05999089245</v>
      </c>
      <c r="F525" s="8">
        <v>4</v>
      </c>
      <c r="G525" s="8" t="str">
        <f>VLOOKUP(C525,[8]A!$B$2:$I$1501,8,FALSE)</f>
        <v>Adulte Masculin 40/49 ans</v>
      </c>
      <c r="M525" s="50">
        <f>VLOOKUP(C525,'Ancien Bilan'!$B$4:$D$1093,3,FALSE)</f>
        <v>1324</v>
      </c>
      <c r="N525" s="2">
        <f t="shared" si="18"/>
        <v>1324</v>
      </c>
      <c r="O525" s="2">
        <f t="shared" si="19"/>
        <v>1006</v>
      </c>
      <c r="P525" s="8" t="str">
        <f>VLOOKUP(C525,[8]A!$B$2:$D$1501,3,FALSE)</f>
        <v>4-A</v>
      </c>
    </row>
    <row r="526" spans="1:16" ht="14.45" customHeight="1" x14ac:dyDescent="0.25">
      <c r="A526" s="48">
        <v>1007</v>
      </c>
      <c r="B526" s="2">
        <v>144266</v>
      </c>
      <c r="C526" s="2" t="s">
        <v>244</v>
      </c>
      <c r="D526" s="2" t="s">
        <v>109</v>
      </c>
      <c r="E526" s="2" t="str">
        <f>VLOOKUP(C526,[8]A!$E$2:$K$1451,7,FALSE)</f>
        <v>05996224012</v>
      </c>
      <c r="F526" s="8">
        <v>4</v>
      </c>
      <c r="G526" s="8" t="str">
        <f>VLOOKUP(C526,[8]A!$B$2:$I$1501,8,FALSE)</f>
        <v>Adulte Masculin 60 ans et plus</v>
      </c>
      <c r="M526" s="50">
        <f>VLOOKUP(C526,'Ancien Bilan'!$B$4:$D$1093,3,FALSE)</f>
        <v>144266</v>
      </c>
      <c r="N526" s="2">
        <f t="shared" si="18"/>
        <v>144266</v>
      </c>
      <c r="O526" s="2">
        <f t="shared" si="19"/>
        <v>1007</v>
      </c>
      <c r="P526" s="8" t="str">
        <f>VLOOKUP(C526,[8]A!$B$2:$D$1501,3,FALSE)</f>
        <v>4-A</v>
      </c>
    </row>
    <row r="527" spans="1:16" ht="14.45" customHeight="1" x14ac:dyDescent="0.25">
      <c r="A527" s="48">
        <v>1008</v>
      </c>
      <c r="B527" s="49">
        <v>2203</v>
      </c>
      <c r="C527" s="49" t="s">
        <v>262</v>
      </c>
      <c r="D527" s="49" t="s">
        <v>59</v>
      </c>
      <c r="E527" s="2" t="str">
        <f>VLOOKUP(C527,[8]A!$E$2:$K$1451,7,FALSE)</f>
        <v>05966529331</v>
      </c>
      <c r="F527" s="8">
        <v>4</v>
      </c>
      <c r="G527" s="8" t="str">
        <f>VLOOKUP(C527,[8]A!$B$2:$I$1501,8,FALSE)</f>
        <v>Adulte Masculin 60 ans et plus</v>
      </c>
      <c r="M527" s="50">
        <f>VLOOKUP(C527,'Ancien Bilan'!$B$4:$D$1093,3,FALSE)</f>
        <v>2203</v>
      </c>
      <c r="N527" s="2">
        <f t="shared" si="18"/>
        <v>2203</v>
      </c>
      <c r="O527" s="2">
        <f t="shared" si="19"/>
        <v>1008</v>
      </c>
      <c r="P527" s="8" t="str">
        <f>VLOOKUP(C527,[8]A!$B$2:$D$1501,3,FALSE)</f>
        <v>4-A</v>
      </c>
    </row>
    <row r="528" spans="1:16" ht="14.45" customHeight="1" x14ac:dyDescent="0.25">
      <c r="A528" s="48">
        <v>1009</v>
      </c>
      <c r="B528" s="2">
        <v>2175</v>
      </c>
      <c r="C528" s="2" t="s">
        <v>264</v>
      </c>
      <c r="D528" s="2" t="s">
        <v>59</v>
      </c>
      <c r="E528" s="2" t="str">
        <f>VLOOKUP(C528,[8]A!$E$2:$K$1451,7,FALSE)</f>
        <v>05966529328</v>
      </c>
      <c r="F528" s="8">
        <v>4</v>
      </c>
      <c r="G528" s="8" t="str">
        <f>VLOOKUP(C528,[8]A!$B$2:$I$1501,8,FALSE)</f>
        <v>Adulte Masculin 60 ans et plus</v>
      </c>
      <c r="M528" s="50">
        <f>VLOOKUP(C528,'Ancien Bilan'!$B$4:$D$1093,3,FALSE)</f>
        <v>2175</v>
      </c>
      <c r="N528" s="2">
        <f t="shared" si="18"/>
        <v>2175</v>
      </c>
      <c r="O528" s="2">
        <f t="shared" si="19"/>
        <v>1009</v>
      </c>
      <c r="P528" s="8" t="str">
        <f>VLOOKUP(C528,[8]A!$B$2:$D$1501,3,FALSE)</f>
        <v>4-A</v>
      </c>
    </row>
    <row r="529" spans="1:16" ht="14.45" customHeight="1" x14ac:dyDescent="0.25">
      <c r="A529" s="48">
        <v>1010</v>
      </c>
      <c r="B529" s="2">
        <v>2159</v>
      </c>
      <c r="C529" s="2" t="s">
        <v>266</v>
      </c>
      <c r="D529" s="2" t="s">
        <v>59</v>
      </c>
      <c r="E529" s="2" t="str">
        <f>VLOOKUP(C529,[8]A!$E$2:$K$1451,7,FALSE)</f>
        <v>05996224037</v>
      </c>
      <c r="F529" s="8">
        <v>4</v>
      </c>
      <c r="G529" s="8" t="str">
        <f>VLOOKUP(C529,[8]A!$B$2:$I$1501,8,FALSE)</f>
        <v>Adulte Masculin 40/49 ans</v>
      </c>
      <c r="M529" s="50">
        <f>VLOOKUP(C529,'Ancien Bilan'!$B$4:$D$1093,3,FALSE)</f>
        <v>2159</v>
      </c>
      <c r="N529" s="2">
        <f t="shared" si="18"/>
        <v>2159</v>
      </c>
      <c r="O529" s="2">
        <f t="shared" si="19"/>
        <v>1010</v>
      </c>
      <c r="P529" s="8" t="str">
        <f>VLOOKUP(C529,[8]A!$B$2:$D$1501,3,FALSE)</f>
        <v>4-A</v>
      </c>
    </row>
    <row r="530" spans="1:16" ht="14.45" customHeight="1" x14ac:dyDescent="0.25">
      <c r="A530" s="48">
        <v>1011</v>
      </c>
      <c r="B530" s="2">
        <v>2182</v>
      </c>
      <c r="C530" s="2" t="s">
        <v>267</v>
      </c>
      <c r="D530" s="49" t="s">
        <v>59</v>
      </c>
      <c r="E530" s="2" t="str">
        <f>VLOOKUP(C530,[8]A!$E$2:$K$1451,7,FALSE)</f>
        <v>05994063062</v>
      </c>
      <c r="F530" s="8">
        <v>4</v>
      </c>
      <c r="G530" s="8" t="str">
        <f>VLOOKUP(C530,[8]A!$B$2:$I$1501,8,FALSE)</f>
        <v>Adulte Masculin 50/59 ans</v>
      </c>
      <c r="M530" s="50">
        <f>VLOOKUP(C530,'Ancien Bilan'!$B$4:$D$1093,3,FALSE)</f>
        <v>2182</v>
      </c>
      <c r="N530" s="2">
        <f t="shared" si="18"/>
        <v>2182</v>
      </c>
      <c r="O530" s="2">
        <f t="shared" si="19"/>
        <v>1011</v>
      </c>
      <c r="P530" s="8" t="str">
        <f>VLOOKUP(C530,[8]A!$B$2:$D$1501,3,FALSE)</f>
        <v>4-A</v>
      </c>
    </row>
    <row r="531" spans="1:16" ht="14.45" customHeight="1" x14ac:dyDescent="0.25">
      <c r="A531" s="48">
        <v>1012</v>
      </c>
      <c r="B531" s="2">
        <v>2178</v>
      </c>
      <c r="C531" s="2" t="s">
        <v>268</v>
      </c>
      <c r="D531" s="49" t="s">
        <v>59</v>
      </c>
      <c r="E531" s="2" t="str">
        <f>VLOOKUP(C531,[8]A!$E$2:$K$1451,7,FALSE)</f>
        <v>05999066736</v>
      </c>
      <c r="F531" s="8">
        <v>4</v>
      </c>
      <c r="G531" s="8" t="str">
        <f>VLOOKUP(C531,[8]A!$B$2:$I$1501,8,FALSE)</f>
        <v>Adulte Masculin 30/39 ans</v>
      </c>
      <c r="M531" s="50">
        <f>VLOOKUP(C531,'Ancien Bilan'!$B$4:$D$1093,3,FALSE)</f>
        <v>2178</v>
      </c>
      <c r="N531" s="2">
        <f t="shared" si="18"/>
        <v>2178</v>
      </c>
      <c r="O531" s="2">
        <f t="shared" si="19"/>
        <v>1012</v>
      </c>
      <c r="P531" s="8" t="str">
        <f>VLOOKUP(C531,[8]A!$B$2:$D$1501,3,FALSE)</f>
        <v>4-A</v>
      </c>
    </row>
    <row r="532" spans="1:16" ht="14.45" customHeight="1" x14ac:dyDescent="0.25">
      <c r="A532" s="48">
        <v>1013</v>
      </c>
      <c r="B532" s="2">
        <v>2198</v>
      </c>
      <c r="C532" s="2" t="s">
        <v>2892</v>
      </c>
      <c r="D532" s="49" t="s">
        <v>270</v>
      </c>
      <c r="E532" s="2" t="str">
        <f>VLOOKUP(C532,[8]A!$E$2:$K$1451,7,FALSE)</f>
        <v>05996215976</v>
      </c>
      <c r="F532" s="8">
        <v>4</v>
      </c>
      <c r="G532" s="8" t="str">
        <f>VLOOKUP(C532,[8]A!$B$2:$I$1501,8,FALSE)</f>
        <v>Adulte Masculin 60 ans et plus</v>
      </c>
      <c r="M532" s="50">
        <f>VLOOKUP(C532,'Ancien Bilan'!$B$4:$D$1093,3,FALSE)</f>
        <v>2198</v>
      </c>
      <c r="N532" s="2">
        <f t="shared" si="18"/>
        <v>2198</v>
      </c>
      <c r="O532" s="2">
        <f t="shared" si="19"/>
        <v>1013</v>
      </c>
      <c r="P532" s="8" t="str">
        <f>VLOOKUP(C532,[8]A!$B$2:$D$1501,3,FALSE)</f>
        <v>4-A</v>
      </c>
    </row>
    <row r="533" spans="1:16" ht="14.45" customHeight="1" x14ac:dyDescent="0.25">
      <c r="A533" s="48">
        <v>1014</v>
      </c>
      <c r="B533" s="2">
        <v>1257</v>
      </c>
      <c r="C533" s="2" t="s">
        <v>955</v>
      </c>
      <c r="D533" s="49" t="s">
        <v>154</v>
      </c>
      <c r="E533" s="2" t="str">
        <f>VLOOKUP(C533,[8]A!$E$2:$K$1451,7,FALSE)</f>
        <v>06259125452</v>
      </c>
      <c r="F533" s="8">
        <v>4</v>
      </c>
      <c r="G533" s="8" t="str">
        <f>VLOOKUP(C533,[8]A!$B$2:$I$1501,8,FALSE)</f>
        <v>Adulte Masculin 60 ans et plus</v>
      </c>
      <c r="M533" s="50">
        <f>VLOOKUP(C533,'Ancien Bilan'!$B$4:$D$1093,3,FALSE)</f>
        <v>1257</v>
      </c>
      <c r="N533" s="2">
        <f t="shared" si="18"/>
        <v>1257</v>
      </c>
      <c r="O533" s="2">
        <f t="shared" si="19"/>
        <v>1014</v>
      </c>
      <c r="P533" s="8" t="str">
        <f>VLOOKUP(C533,[8]A!$B$2:$D$1501,3,FALSE)</f>
        <v>4-B</v>
      </c>
    </row>
    <row r="534" spans="1:16" ht="14.45" customHeight="1" x14ac:dyDescent="0.25">
      <c r="A534" s="48">
        <v>1015</v>
      </c>
      <c r="B534" s="2">
        <v>2185</v>
      </c>
      <c r="C534" s="2" t="s">
        <v>276</v>
      </c>
      <c r="D534" s="2" t="s">
        <v>14</v>
      </c>
      <c r="E534" s="2" t="str">
        <f>VLOOKUP(C534,[8]A!$E$2:$K$1451,7,FALSE)</f>
        <v>05953098075</v>
      </c>
      <c r="F534" s="8">
        <v>4</v>
      </c>
      <c r="G534" s="8" t="str">
        <f>VLOOKUP(C534,[8]A!$B$2:$I$1501,8,FALSE)</f>
        <v>Adulte Masculin 60 ans et plus</v>
      </c>
      <c r="M534" s="50">
        <f>VLOOKUP(C534,'Ancien Bilan'!$B$4:$D$1093,3,FALSE)</f>
        <v>2185</v>
      </c>
      <c r="N534" s="2">
        <f t="shared" si="18"/>
        <v>2185</v>
      </c>
      <c r="O534" s="2">
        <f t="shared" si="19"/>
        <v>1015</v>
      </c>
      <c r="P534" s="8" t="str">
        <f>VLOOKUP(C534,[8]A!$B$2:$D$1501,3,FALSE)</f>
        <v>4-B</v>
      </c>
    </row>
    <row r="535" spans="1:16" ht="14.45" customHeight="1" x14ac:dyDescent="0.25">
      <c r="A535" s="1">
        <v>1016</v>
      </c>
      <c r="B535" s="2">
        <v>144512</v>
      </c>
      <c r="C535" s="2" t="s">
        <v>103</v>
      </c>
      <c r="D535" s="49" t="s">
        <v>115</v>
      </c>
      <c r="E535" s="2" t="str">
        <f>VLOOKUP(C535,[8]A!$E$2:$K$1451,7,FALSE)</f>
        <v>05999084879</v>
      </c>
      <c r="F535" s="8">
        <v>4</v>
      </c>
      <c r="G535" s="8" t="str">
        <f>VLOOKUP(C535,[8]A!$B$2:$I$1501,8,FALSE)</f>
        <v>Adulte Masculin 30/39 ans</v>
      </c>
      <c r="M535" s="50">
        <f>VLOOKUP(C535,'Ancien Bilan'!$B$4:$D$1093,3,FALSE)</f>
        <v>144512</v>
      </c>
      <c r="N535" s="2">
        <f t="shared" si="18"/>
        <v>144512</v>
      </c>
      <c r="O535" s="2">
        <f t="shared" si="19"/>
        <v>1016</v>
      </c>
      <c r="P535" s="8" t="str">
        <f>VLOOKUP(C535,[8]A!$B$2:$D$1501,3,FALSE)</f>
        <v>4-A</v>
      </c>
    </row>
    <row r="536" spans="1:16" ht="14.45" customHeight="1" x14ac:dyDescent="0.25">
      <c r="A536" s="1">
        <v>1017</v>
      </c>
      <c r="B536" s="2">
        <v>144574</v>
      </c>
      <c r="C536" s="2" t="s">
        <v>242</v>
      </c>
      <c r="D536" s="49" t="s">
        <v>195</v>
      </c>
      <c r="E536" s="2" t="str">
        <f>VLOOKUP(C536,[8]A!$E$2:$K$1451,7,FALSE)</f>
        <v>05999025847</v>
      </c>
      <c r="F536" s="8">
        <v>4</v>
      </c>
      <c r="G536" s="8" t="str">
        <f>VLOOKUP(C536,[8]A!$B$2:$I$1501,8,FALSE)</f>
        <v>Adulte Masculin 60 ans et plus</v>
      </c>
      <c r="M536" s="50">
        <f>VLOOKUP(C536,'Ancien Bilan'!$B$4:$D$1093,3,FALSE)</f>
        <v>144574</v>
      </c>
      <c r="N536" s="2">
        <f t="shared" si="18"/>
        <v>144574</v>
      </c>
      <c r="O536" s="2">
        <f t="shared" si="19"/>
        <v>1017</v>
      </c>
      <c r="P536" s="8" t="str">
        <f>VLOOKUP(C536,[8]A!$B$2:$D$1501,3,FALSE)</f>
        <v>4-A</v>
      </c>
    </row>
    <row r="537" spans="1:16" ht="14.45" customHeight="1" x14ac:dyDescent="0.25">
      <c r="A537" s="48">
        <v>1018</v>
      </c>
      <c r="B537" s="2">
        <v>2218</v>
      </c>
      <c r="C537" s="2" t="s">
        <v>329</v>
      </c>
      <c r="D537" s="2" t="s">
        <v>41</v>
      </c>
      <c r="E537" s="2" t="str">
        <f>VLOOKUP(C537,[8]A!$E$2:$K$1451,7,FALSE)</f>
        <v>05999029387</v>
      </c>
      <c r="F537" s="8">
        <v>4</v>
      </c>
      <c r="G537" s="8" t="str">
        <f>VLOOKUP(C537,[8]A!$B$2:$I$1501,8,FALSE)</f>
        <v>Adulte Masculin 60 ans et plus</v>
      </c>
      <c r="M537" s="50" t="str">
        <f>VLOOKUP(C537,'Ancien Bilan'!$B$4:$D$1093,3,FALSE)</f>
        <v xml:space="preserve"> </v>
      </c>
      <c r="N537" s="2">
        <f t="shared" si="18"/>
        <v>2218</v>
      </c>
      <c r="O537" s="2">
        <f t="shared" si="19"/>
        <v>1018</v>
      </c>
      <c r="P537" s="8" t="str">
        <f>VLOOKUP(C537,[8]A!$B$2:$D$1501,3,FALSE)</f>
        <v>4-B</v>
      </c>
    </row>
    <row r="538" spans="1:16" ht="14.45" customHeight="1" x14ac:dyDescent="0.25">
      <c r="A538" s="48">
        <v>1019</v>
      </c>
      <c r="B538" s="2">
        <v>2214</v>
      </c>
      <c r="C538" s="2" t="s">
        <v>304</v>
      </c>
      <c r="D538" s="2" t="s">
        <v>14</v>
      </c>
      <c r="E538" s="2" t="str">
        <f>VLOOKUP(C538,[8]A!$E$2:$K$1451,7,FALSE)</f>
        <v>05994060567</v>
      </c>
      <c r="F538" s="8">
        <v>4</v>
      </c>
      <c r="G538" s="8" t="str">
        <f>VLOOKUP(C538,[8]A!$B$2:$I$1501,8,FALSE)</f>
        <v>Adulte Masculin 60 ans et plus</v>
      </c>
      <c r="M538" s="50">
        <f>VLOOKUP(C538,'Ancien Bilan'!$B$4:$D$1093,3,FALSE)</f>
        <v>2214</v>
      </c>
      <c r="N538" s="2">
        <f t="shared" si="18"/>
        <v>2214</v>
      </c>
      <c r="O538" s="2">
        <f t="shared" si="19"/>
        <v>1019</v>
      </c>
      <c r="P538" s="8" t="str">
        <f>VLOOKUP(C538,[8]A!$B$2:$D$1501,3,FALSE)</f>
        <v>4-B</v>
      </c>
    </row>
    <row r="539" spans="1:16" ht="14.45" customHeight="1" x14ac:dyDescent="0.25">
      <c r="A539" s="48">
        <v>1020</v>
      </c>
      <c r="B539" s="2">
        <v>2221</v>
      </c>
      <c r="C539" s="2" t="s">
        <v>305</v>
      </c>
      <c r="D539" s="2" t="s">
        <v>330</v>
      </c>
      <c r="E539" s="2" t="str">
        <f>VLOOKUP(C539,[8]A!$E$2:$K$1451,7,FALSE)</f>
        <v>05996218227</v>
      </c>
      <c r="F539" s="8">
        <v>4</v>
      </c>
      <c r="G539" s="8" t="str">
        <f>VLOOKUP(C539,[8]A!$B$2:$I$1501,8,FALSE)</f>
        <v>Adulte Masculin 60 ans et plus</v>
      </c>
      <c r="M539" s="50">
        <f>VLOOKUP(C539,'Ancien Bilan'!$B$4:$D$1093,3,FALSE)</f>
        <v>2221</v>
      </c>
      <c r="N539" s="2">
        <f t="shared" si="18"/>
        <v>2221</v>
      </c>
      <c r="O539" s="2">
        <f t="shared" si="19"/>
        <v>1020</v>
      </c>
      <c r="P539" s="8" t="str">
        <f>VLOOKUP(C539,[8]A!$B$2:$D$1501,3,FALSE)</f>
        <v>4-A</v>
      </c>
    </row>
    <row r="540" spans="1:16" ht="14.45" customHeight="1" x14ac:dyDescent="0.25">
      <c r="A540" s="48">
        <v>1021</v>
      </c>
      <c r="B540" s="49">
        <v>1314</v>
      </c>
      <c r="C540" s="2" t="s">
        <v>334</v>
      </c>
      <c r="D540" s="49" t="s">
        <v>183</v>
      </c>
      <c r="E540" s="2" t="str">
        <f>VLOOKUP(C540,[8]A!$E$2:$K$1451,7,FALSE)</f>
        <v>05994042372</v>
      </c>
      <c r="F540" s="8">
        <v>4</v>
      </c>
      <c r="G540" s="8" t="str">
        <f>VLOOKUP(C540,[8]A!$B$2:$I$1501,8,FALSE)</f>
        <v>Adulte Masculin 50/59 ans</v>
      </c>
      <c r="M540" s="50">
        <f>VLOOKUP(C540,'Ancien Bilan'!$B$4:$D$1093,3,FALSE)</f>
        <v>1314</v>
      </c>
      <c r="N540" s="2">
        <f t="shared" si="18"/>
        <v>1314</v>
      </c>
      <c r="O540" s="2">
        <f t="shared" si="19"/>
        <v>1021</v>
      </c>
      <c r="P540" s="8" t="str">
        <f>VLOOKUP(C540,[8]A!$B$2:$D$1501,3,FALSE)</f>
        <v>4-A</v>
      </c>
    </row>
    <row r="541" spans="1:16" ht="14.45" customHeight="1" x14ac:dyDescent="0.25">
      <c r="A541" s="48">
        <v>1022</v>
      </c>
      <c r="B541" s="49">
        <v>1259</v>
      </c>
      <c r="C541" s="49" t="s">
        <v>308</v>
      </c>
      <c r="D541" s="49" t="s">
        <v>107</v>
      </c>
      <c r="E541" s="2" t="str">
        <f>VLOOKUP(C541,[8]A!$E$2:$K$1451,7,FALSE)</f>
        <v>05999030402</v>
      </c>
      <c r="F541" s="8">
        <v>4</v>
      </c>
      <c r="G541" s="8" t="str">
        <f>VLOOKUP(C541,[8]A!$B$2:$I$1501,8,FALSE)</f>
        <v>Adulte Masculin 40/49 ans</v>
      </c>
      <c r="M541" s="50">
        <f>VLOOKUP(C541,'Ancien Bilan'!$B$4:$D$1093,3,FALSE)</f>
        <v>1259</v>
      </c>
      <c r="N541" s="2">
        <f t="shared" si="18"/>
        <v>1259</v>
      </c>
      <c r="O541" s="2">
        <f t="shared" si="19"/>
        <v>1022</v>
      </c>
      <c r="P541" s="8" t="str">
        <f>VLOOKUP(C541,[8]A!$B$2:$D$1501,3,FALSE)</f>
        <v>4-A</v>
      </c>
    </row>
    <row r="542" spans="1:16" ht="14.45" customHeight="1" x14ac:dyDescent="0.25">
      <c r="A542" s="48">
        <v>1023</v>
      </c>
      <c r="B542" s="49">
        <v>2191</v>
      </c>
      <c r="C542" s="49" t="s">
        <v>309</v>
      </c>
      <c r="D542" s="49" t="s">
        <v>335</v>
      </c>
      <c r="E542" s="2" t="str">
        <f>VLOOKUP(C542,[8]A!$E$2:$K$1451,7,FALSE)</f>
        <v>05996219250</v>
      </c>
      <c r="F542" s="8">
        <v>4</v>
      </c>
      <c r="G542" s="8" t="str">
        <f>VLOOKUP(C542,[8]A!$B$2:$I$1501,8,FALSE)</f>
        <v>Adulte Masculin 50/59 ans</v>
      </c>
      <c r="M542" s="50">
        <f>VLOOKUP(C542,'Ancien Bilan'!$B$4:$D$1093,3,FALSE)</f>
        <v>2191</v>
      </c>
      <c r="N542" s="2">
        <f t="shared" si="18"/>
        <v>2191</v>
      </c>
      <c r="O542" s="2">
        <f t="shared" si="19"/>
        <v>1023</v>
      </c>
      <c r="P542" s="8" t="str">
        <f>VLOOKUP(C542,[8]A!$B$2:$D$1501,3,FALSE)</f>
        <v>4-A</v>
      </c>
    </row>
    <row r="543" spans="1:16" ht="14.45" customHeight="1" x14ac:dyDescent="0.25">
      <c r="A543" s="21">
        <v>1024</v>
      </c>
      <c r="B543" s="2">
        <v>1296</v>
      </c>
      <c r="C543" s="2" t="s">
        <v>310</v>
      </c>
      <c r="D543" s="2" t="s">
        <v>174</v>
      </c>
      <c r="E543" s="2" t="str">
        <f>VLOOKUP(C543,[8]A!$E$2:$K$1451,7,FALSE)</f>
        <v>05999083110</v>
      </c>
      <c r="F543" s="8">
        <v>4</v>
      </c>
      <c r="G543" s="8" t="str">
        <f>VLOOKUP(C543,[8]A!$B$2:$I$1501,8,FALSE)</f>
        <v>Adulte Masculin 40/49 ans</v>
      </c>
      <c r="M543" s="50">
        <f>VLOOKUP(C543,'Ancien Bilan'!$B$4:$D$1093,3,FALSE)</f>
        <v>1296</v>
      </c>
      <c r="N543" s="2">
        <f t="shared" si="18"/>
        <v>1296</v>
      </c>
      <c r="O543" s="2">
        <f t="shared" si="19"/>
        <v>1024</v>
      </c>
      <c r="P543" s="8" t="str">
        <f>VLOOKUP(C543,[8]A!$B$2:$D$1501,3,FALSE)</f>
        <v>4-A</v>
      </c>
    </row>
    <row r="544" spans="1:16" ht="14.45" customHeight="1" x14ac:dyDescent="0.25">
      <c r="A544" s="48">
        <v>1025</v>
      </c>
      <c r="B544" s="2">
        <v>1267</v>
      </c>
      <c r="C544" s="2" t="s">
        <v>318</v>
      </c>
      <c r="D544" s="2" t="s">
        <v>340</v>
      </c>
      <c r="E544" s="2" t="str">
        <f>VLOOKUP(C544,[8]A!$E$2:$K$1451,7,FALSE)</f>
        <v>05963119621</v>
      </c>
      <c r="F544" s="8">
        <v>4</v>
      </c>
      <c r="G544" s="8" t="str">
        <f>VLOOKUP(C544,[8]A!$B$2:$I$1501,8,FALSE)</f>
        <v>Adulte Masculin 60 ans et plus</v>
      </c>
      <c r="M544" s="50">
        <f>VLOOKUP(C544,'Ancien Bilan'!$B$4:$D$1093,3,FALSE)</f>
        <v>1267</v>
      </c>
      <c r="N544" s="2">
        <f t="shared" si="18"/>
        <v>1267</v>
      </c>
      <c r="O544" s="2">
        <f t="shared" si="19"/>
        <v>1025</v>
      </c>
      <c r="P544" s="8" t="str">
        <f>VLOOKUP(C544,[8]A!$B$2:$D$1501,3,FALSE)</f>
        <v>4-A</v>
      </c>
    </row>
    <row r="545" spans="1:16" ht="14.45" customHeight="1" x14ac:dyDescent="0.25">
      <c r="A545" s="48">
        <v>1026</v>
      </c>
      <c r="B545" s="2">
        <v>144256</v>
      </c>
      <c r="C545" s="2" t="s">
        <v>322</v>
      </c>
      <c r="D545" s="19" t="s">
        <v>183</v>
      </c>
      <c r="E545" s="2" t="str">
        <f>VLOOKUP(C545,[8]A!$E$2:$K$1451,7,FALSE)</f>
        <v>05996215516</v>
      </c>
      <c r="F545" s="8">
        <v>4</v>
      </c>
      <c r="G545" s="8" t="str">
        <f>VLOOKUP(C545,[8]A!$B$2:$I$1501,8,FALSE)</f>
        <v>Adulte Masculin 60 ans et plus</v>
      </c>
      <c r="M545" s="50">
        <f>VLOOKUP(C545,'Ancien Bilan'!$B$4:$D$1093,3,FALSE)</f>
        <v>144256</v>
      </c>
      <c r="N545" s="2">
        <f t="shared" si="18"/>
        <v>144256</v>
      </c>
      <c r="O545" s="2">
        <f t="shared" si="19"/>
        <v>1026</v>
      </c>
      <c r="P545" s="8" t="str">
        <f>VLOOKUP(C545,[8]A!$B$2:$D$1501,3,FALSE)</f>
        <v>4-A</v>
      </c>
    </row>
    <row r="546" spans="1:16" ht="14.45" customHeight="1" x14ac:dyDescent="0.25">
      <c r="A546" s="48">
        <v>1027</v>
      </c>
      <c r="B546" s="2">
        <v>1281</v>
      </c>
      <c r="C546" s="2" t="s">
        <v>136</v>
      </c>
      <c r="D546" s="2" t="s">
        <v>22</v>
      </c>
      <c r="E546" s="2" t="str">
        <f>VLOOKUP(C546,[8]A!$E$2:$K$1451,7,FALSE)</f>
        <v>05999017503</v>
      </c>
      <c r="F546" s="8">
        <v>4</v>
      </c>
      <c r="G546" s="8" t="str">
        <f>VLOOKUP(C546,[8]A!$B$2:$I$1501,8,FALSE)</f>
        <v>Adulte Masculin 50/59 ans</v>
      </c>
      <c r="M546" s="50">
        <f>VLOOKUP(C546,'Ancien Bilan'!$B$4:$D$1093,3,FALSE)</f>
        <v>1281</v>
      </c>
      <c r="N546" s="2">
        <f t="shared" si="18"/>
        <v>1281</v>
      </c>
      <c r="O546" s="2">
        <f t="shared" si="19"/>
        <v>1027</v>
      </c>
      <c r="P546" s="8" t="str">
        <f>VLOOKUP(C546,[8]A!$B$2:$D$1501,3,FALSE)</f>
        <v>4-A</v>
      </c>
    </row>
    <row r="547" spans="1:16" ht="14.45" customHeight="1" x14ac:dyDescent="0.25">
      <c r="A547" s="48">
        <v>1028</v>
      </c>
      <c r="B547">
        <v>144477</v>
      </c>
      <c r="C547" s="49" t="s">
        <v>132</v>
      </c>
      <c r="D547" s="19" t="s">
        <v>32</v>
      </c>
      <c r="E547" s="2" t="str">
        <f>VLOOKUP(C547,[8]A!$E$2:$K$1451,7,FALSE)</f>
        <v>05999110309</v>
      </c>
      <c r="F547" s="8">
        <v>4</v>
      </c>
      <c r="G547" s="8" t="str">
        <f>VLOOKUP(C547,[8]A!$B$2:$I$1501,8,FALSE)</f>
        <v>Adulte Masculin 60 ans et plus</v>
      </c>
      <c r="M547" s="50">
        <f>VLOOKUP(C547,'Ancien Bilan'!$B$4:$D$1093,3,FALSE)</f>
        <v>144477</v>
      </c>
      <c r="N547" s="2">
        <f t="shared" si="18"/>
        <v>144477</v>
      </c>
      <c r="O547" s="2">
        <f t="shared" si="19"/>
        <v>1028</v>
      </c>
      <c r="P547" s="8" t="str">
        <f>VLOOKUP(C547,[8]A!$B$2:$D$1501,3,FALSE)</f>
        <v>4-A</v>
      </c>
    </row>
    <row r="548" spans="1:16" ht="14.45" customHeight="1" x14ac:dyDescent="0.25">
      <c r="A548" s="48">
        <v>1029</v>
      </c>
      <c r="B548" s="49">
        <v>1266</v>
      </c>
      <c r="C548" s="49" t="s">
        <v>348</v>
      </c>
      <c r="D548" s="19" t="s">
        <v>283</v>
      </c>
      <c r="E548" s="2" t="str">
        <f>VLOOKUP(C548,[8]A!$E$2:$K$1451,7,FALSE)</f>
        <v>05996225885</v>
      </c>
      <c r="F548" s="8">
        <v>4</v>
      </c>
      <c r="G548" s="8" t="str">
        <f>VLOOKUP(C548,[8]A!$B$2:$I$1501,8,FALSE)</f>
        <v>Adulte Masculin 40/49 ans</v>
      </c>
      <c r="M548" s="50" t="e">
        <f>VLOOKUP(C548,'Ancien Bilan'!$B$4:$D$1093,3,FALSE)</f>
        <v>#N/A</v>
      </c>
      <c r="N548" s="2">
        <f t="shared" si="18"/>
        <v>1266</v>
      </c>
      <c r="O548" s="2">
        <f t="shared" si="19"/>
        <v>1029</v>
      </c>
      <c r="P548" s="8" t="str">
        <f>VLOOKUP(C548,[8]A!$B$2:$D$1501,3,FALSE)</f>
        <v>4-A</v>
      </c>
    </row>
    <row r="549" spans="1:16" ht="14.45" customHeight="1" x14ac:dyDescent="0.25">
      <c r="A549" s="48">
        <v>1030</v>
      </c>
      <c r="B549">
        <v>1299</v>
      </c>
      <c r="C549" s="2" t="s">
        <v>495</v>
      </c>
      <c r="D549" s="19" t="s">
        <v>32</v>
      </c>
      <c r="E549" s="2" t="str">
        <f>VLOOKUP(C549,[8]A!$E$2:$K$1451,7,FALSE)</f>
        <v>05994058137</v>
      </c>
      <c r="F549" s="8">
        <v>4</v>
      </c>
      <c r="G549" s="8" t="str">
        <f>VLOOKUP(C549,[8]A!$B$2:$I$1501,8,FALSE)</f>
        <v>Adulte Masculin 60 ans et plus</v>
      </c>
      <c r="M549" s="50">
        <f>VLOOKUP(C549,'Ancien Bilan'!$B$4:$D$1093,3,FALSE)</f>
        <v>1299</v>
      </c>
      <c r="N549" s="2">
        <f t="shared" si="18"/>
        <v>1299</v>
      </c>
      <c r="O549" s="2">
        <f t="shared" si="19"/>
        <v>1030</v>
      </c>
      <c r="P549" s="8" t="str">
        <f>VLOOKUP(C549,[8]A!$B$2:$D$1501,3,FALSE)</f>
        <v>4-B</v>
      </c>
    </row>
    <row r="550" spans="1:16" x14ac:dyDescent="0.25">
      <c r="A550" s="48">
        <v>1031</v>
      </c>
      <c r="B550">
        <v>3107</v>
      </c>
      <c r="C550" s="49" t="s">
        <v>497</v>
      </c>
      <c r="D550" s="19" t="s">
        <v>330</v>
      </c>
      <c r="E550" s="2" t="str">
        <f>VLOOKUP(C550,[8]A!$E$2:$K$1451,7,FALSE)</f>
        <v>05999023387</v>
      </c>
      <c r="F550" s="8">
        <v>4</v>
      </c>
      <c r="G550" s="8" t="str">
        <f>VLOOKUP(C550,[8]A!$B$2:$I$1501,8,FALSE)</f>
        <v>Adulte Féminin 40 ans et plus</v>
      </c>
      <c r="M550" s="50">
        <f>VLOOKUP(C550,'Ancien Bilan'!$B$4:$D$1093,3,FALSE)</f>
        <v>3107</v>
      </c>
      <c r="N550" s="2">
        <f t="shared" si="18"/>
        <v>3107</v>
      </c>
      <c r="O550" s="2">
        <f t="shared" si="19"/>
        <v>1031</v>
      </c>
      <c r="P550" s="8" t="str">
        <f>VLOOKUP(C550,[8]A!$B$2:$D$1501,3,FALSE)</f>
        <v>4-A</v>
      </c>
    </row>
    <row r="551" spans="1:16" ht="14.45" customHeight="1" x14ac:dyDescent="0.25">
      <c r="A551" s="48">
        <v>1032</v>
      </c>
      <c r="B551" s="2">
        <v>144260</v>
      </c>
      <c r="C551" s="2" t="s">
        <v>508</v>
      </c>
      <c r="D551" s="51" t="s">
        <v>22</v>
      </c>
      <c r="E551" s="2" t="str">
        <f>VLOOKUP(C551,[8]A!$E$2:$K$1451,7,FALSE)</f>
        <v>05996217368</v>
      </c>
      <c r="F551" s="8">
        <v>4</v>
      </c>
      <c r="G551" s="8" t="str">
        <f>VLOOKUP(C551,[8]A!$B$2:$I$1501,8,FALSE)</f>
        <v>Adulte Masculin 60 ans et plus</v>
      </c>
      <c r="M551" s="50">
        <f>VLOOKUP(C551,'Ancien Bilan'!$B$4:$D$1093,3,FALSE)</f>
        <v>144260</v>
      </c>
      <c r="N551" s="2">
        <f t="shared" si="18"/>
        <v>144260</v>
      </c>
      <c r="O551" s="2">
        <f t="shared" si="19"/>
        <v>1032</v>
      </c>
      <c r="P551" s="8" t="str">
        <f>VLOOKUP(C551,[8]A!$B$2:$D$1501,3,FALSE)</f>
        <v>4-A</v>
      </c>
    </row>
    <row r="552" spans="1:16" ht="14.45" customHeight="1" x14ac:dyDescent="0.25">
      <c r="A552" s="48">
        <v>1033</v>
      </c>
      <c r="B552" s="2">
        <v>144288</v>
      </c>
      <c r="C552" s="2" t="s">
        <v>54</v>
      </c>
      <c r="D552" s="2" t="s">
        <v>333</v>
      </c>
      <c r="E552" s="2">
        <v>9191526355</v>
      </c>
      <c r="F552" s="8">
        <v>4</v>
      </c>
      <c r="G552" s="8">
        <v>4</v>
      </c>
      <c r="M552" s="50">
        <f>VLOOKUP(C552,'Ancien Bilan'!$B$4:$D$1093,3,FALSE)</f>
        <v>144288</v>
      </c>
      <c r="N552" s="2">
        <f t="shared" si="18"/>
        <v>144288</v>
      </c>
      <c r="O552" s="2">
        <f t="shared" si="19"/>
        <v>1033</v>
      </c>
      <c r="P552" s="8" t="s">
        <v>352</v>
      </c>
    </row>
    <row r="553" spans="1:16" ht="14.45" customHeight="1" x14ac:dyDescent="0.25">
      <c r="A553" s="48">
        <v>1034</v>
      </c>
      <c r="B553" s="2">
        <v>2156</v>
      </c>
      <c r="C553" s="2" t="s">
        <v>312</v>
      </c>
      <c r="D553" s="5" t="s">
        <v>337</v>
      </c>
      <c r="E553" s="2" t="e">
        <f>VLOOKUP(C553,[8]A!$E$2:$K$1451,7,FALSE)</f>
        <v>#N/A</v>
      </c>
      <c r="F553" s="8">
        <v>4</v>
      </c>
      <c r="G553" s="8" t="e">
        <f>VLOOKUP(C553,[8]A!$B$2:$I$1501,8,FALSE)</f>
        <v>#N/A</v>
      </c>
      <c r="M553" s="50">
        <f>VLOOKUP(C553,'Ancien Bilan'!$B$4:$D$1093,3,FALSE)</f>
        <v>2156</v>
      </c>
      <c r="N553" s="2">
        <f t="shared" si="18"/>
        <v>2156</v>
      </c>
      <c r="O553" s="2">
        <f t="shared" si="19"/>
        <v>1034</v>
      </c>
      <c r="P553" s="8" t="e">
        <f>VLOOKUP(C553,[8]A!$B$2:$D$1501,3,FALSE)</f>
        <v>#N/A</v>
      </c>
    </row>
    <row r="554" spans="1:16" ht="14.45" customHeight="1" x14ac:dyDescent="0.25">
      <c r="A554" s="48">
        <v>1035</v>
      </c>
      <c r="B554" s="2">
        <v>144548</v>
      </c>
      <c r="C554" s="2" t="s">
        <v>116</v>
      </c>
      <c r="D554" s="2" t="s">
        <v>128</v>
      </c>
      <c r="E554" s="2" t="str">
        <f>VLOOKUP(C554,[8]A!$E$2:$K$1451,7,FALSE)</f>
        <v>06204815846</v>
      </c>
      <c r="F554" s="8">
        <v>4</v>
      </c>
      <c r="G554" s="8" t="str">
        <f>VLOOKUP(C554,[8]A!$B$2:$I$1501,8,FALSE)</f>
        <v>Adulte Masculin 40/49 ans</v>
      </c>
      <c r="M554" s="50">
        <f>VLOOKUP(C554,'Ancien Bilan'!$B$4:$D$1093,3,FALSE)</f>
        <v>144548</v>
      </c>
      <c r="N554" s="2">
        <f t="shared" si="18"/>
        <v>144548</v>
      </c>
      <c r="O554" s="2">
        <f t="shared" si="19"/>
        <v>1035</v>
      </c>
      <c r="P554" s="8" t="str">
        <f>VLOOKUP(C554,[8]A!$B$2:$D$1501,3,FALSE)</f>
        <v>4-A</v>
      </c>
    </row>
    <row r="555" spans="1:16" ht="14.45" customHeight="1" x14ac:dyDescent="0.25">
      <c r="A555" s="48">
        <v>1036</v>
      </c>
      <c r="B555">
        <v>144419</v>
      </c>
      <c r="C555" t="s">
        <v>234</v>
      </c>
      <c r="D555" s="51" t="s">
        <v>235</v>
      </c>
      <c r="E555" s="2" t="str">
        <f>VLOOKUP(C555,[8]A!$E$2:$K$1451,7,FALSE)</f>
        <v>06297055737</v>
      </c>
      <c r="F555" s="8">
        <v>4</v>
      </c>
      <c r="G555" s="8" t="str">
        <f>VLOOKUP(C555,[8]A!$B$2:$I$1501,8,FALSE)</f>
        <v>Adulte Masculin 50/59 ans</v>
      </c>
      <c r="M555" s="50">
        <f>VLOOKUP(C555,'Ancien Bilan'!$B$4:$D$1093,3,FALSE)</f>
        <v>144419</v>
      </c>
      <c r="N555" s="2">
        <f t="shared" si="18"/>
        <v>144419</v>
      </c>
      <c r="O555" s="2">
        <f t="shared" si="19"/>
        <v>1036</v>
      </c>
      <c r="P555" s="8" t="str">
        <f>VLOOKUP(C555,[8]A!$B$2:$D$1501,3,FALSE)</f>
        <v>4-A</v>
      </c>
    </row>
    <row r="556" spans="1:16" ht="14.45" customHeight="1" x14ac:dyDescent="0.25">
      <c r="A556" s="48">
        <v>1037</v>
      </c>
      <c r="B556">
        <v>1325</v>
      </c>
      <c r="C556" t="s">
        <v>240</v>
      </c>
      <c r="D556" s="51" t="s">
        <v>41</v>
      </c>
      <c r="E556" s="2" t="str">
        <f>VLOOKUP(C556,[8]A!$E$2:$K$1451,7,FALSE)</f>
        <v>05996222753</v>
      </c>
      <c r="F556" s="8">
        <v>4</v>
      </c>
      <c r="G556" s="8" t="str">
        <f>VLOOKUP(C556,[8]A!$B$2:$I$1501,8,FALSE)</f>
        <v>Adulte Masculin 50/59 ans</v>
      </c>
      <c r="M556" s="50">
        <f>VLOOKUP(C556,'Ancien Bilan'!$B$4:$D$1093,3,FALSE)</f>
        <v>1325</v>
      </c>
      <c r="N556" s="2">
        <f t="shared" si="18"/>
        <v>1325</v>
      </c>
      <c r="O556" s="2">
        <f t="shared" si="19"/>
        <v>1037</v>
      </c>
      <c r="P556" s="8" t="str">
        <f>VLOOKUP(C556,[8]A!$B$2:$D$1501,3,FALSE)</f>
        <v>4-A</v>
      </c>
    </row>
    <row r="557" spans="1:16" ht="14.45" customHeight="1" x14ac:dyDescent="0.25">
      <c r="A557" s="48">
        <v>1038</v>
      </c>
      <c r="B557">
        <v>1261</v>
      </c>
      <c r="C557" s="5" t="s">
        <v>555</v>
      </c>
      <c r="D557" s="51" t="s">
        <v>41</v>
      </c>
      <c r="E557" s="2" t="str">
        <f>VLOOKUP(C557,[8]A!$E$2:$K$1451,7,FALSE)</f>
        <v>05999012083</v>
      </c>
      <c r="F557" s="8">
        <v>4</v>
      </c>
      <c r="G557" s="8" t="str">
        <f>VLOOKUP(C557,[8]A!$B$2:$I$1501,8,FALSE)</f>
        <v>Adulte Masculin 60 ans et plus</v>
      </c>
      <c r="M557" s="50">
        <f>VLOOKUP(C557,'Ancien Bilan'!$B$4:$D$1093,3,FALSE)</f>
        <v>1261</v>
      </c>
      <c r="N557" s="2">
        <f t="shared" si="18"/>
        <v>1261</v>
      </c>
      <c r="O557" s="2">
        <f t="shared" si="19"/>
        <v>1038</v>
      </c>
      <c r="P557" s="8" t="str">
        <f>VLOOKUP(C557,[8]A!$B$2:$D$1501,3,FALSE)</f>
        <v>4-A</v>
      </c>
    </row>
    <row r="558" spans="1:16" ht="14.45" customHeight="1" x14ac:dyDescent="0.25">
      <c r="A558" s="48">
        <v>1039</v>
      </c>
      <c r="B558">
        <v>144592</v>
      </c>
      <c r="C558" s="49" t="s">
        <v>536</v>
      </c>
      <c r="D558" s="49" t="s">
        <v>186</v>
      </c>
      <c r="E558" s="2" t="str">
        <f>VLOOKUP(C558,[8]A!$E$2:$K$1451,7,FALSE)</f>
        <v>05994040043</v>
      </c>
      <c r="F558" s="8">
        <v>4</v>
      </c>
      <c r="G558" s="8" t="str">
        <f>VLOOKUP(C558,[8]A!$B$2:$I$1501,8,FALSE)</f>
        <v>Adulte Masculin 60 ans et plus</v>
      </c>
      <c r="M558" s="50">
        <f>VLOOKUP(C558,'Ancien Bilan'!$B$4:$D$1093,3,FALSE)</f>
        <v>144592</v>
      </c>
      <c r="N558" s="2">
        <f t="shared" si="18"/>
        <v>144592</v>
      </c>
      <c r="O558" s="2">
        <f t="shared" si="19"/>
        <v>1039</v>
      </c>
      <c r="P558" s="8" t="str">
        <f>VLOOKUP(C558,[8]A!$B$2:$D$1501,3,FALSE)</f>
        <v>4-A</v>
      </c>
    </row>
    <row r="559" spans="1:16" ht="14.45" customHeight="1" x14ac:dyDescent="0.25">
      <c r="A559" s="48">
        <v>1040</v>
      </c>
      <c r="B559">
        <v>144362</v>
      </c>
      <c r="C559" s="5" t="s">
        <v>561</v>
      </c>
      <c r="D559" s="51" t="s">
        <v>496</v>
      </c>
      <c r="E559" s="2" t="str">
        <f>VLOOKUP(C559,[8]A!$E$2:$K$1451,7,FALSE)</f>
        <v>05996219572</v>
      </c>
      <c r="F559" s="8">
        <v>4</v>
      </c>
      <c r="G559" s="8" t="str">
        <f>VLOOKUP(C559,[8]A!$B$2:$I$1501,8,FALSE)</f>
        <v>Adulte Masculin 50/59 ans</v>
      </c>
      <c r="M559" s="50">
        <f>VLOOKUP(C559,'Ancien Bilan'!$B$4:$D$1093,3,FALSE)</f>
        <v>144362</v>
      </c>
      <c r="N559" s="2">
        <f t="shared" si="18"/>
        <v>144362</v>
      </c>
      <c r="O559" s="2">
        <f t="shared" si="19"/>
        <v>1040</v>
      </c>
      <c r="P559" s="8" t="str">
        <f>VLOOKUP(C559,[8]A!$B$2:$D$1501,3,FALSE)</f>
        <v>4-A</v>
      </c>
    </row>
    <row r="560" spans="1:16" ht="14.45" customHeight="1" x14ac:dyDescent="0.25">
      <c r="A560" s="48">
        <v>1041</v>
      </c>
      <c r="B560">
        <v>1294</v>
      </c>
      <c r="C560" s="5" t="s">
        <v>569</v>
      </c>
      <c r="D560" s="51" t="s">
        <v>195</v>
      </c>
      <c r="E560" s="2" t="str">
        <f>VLOOKUP(C560,[8]A!$E$2:$K$1451,7,FALSE)</f>
        <v>05994063158</v>
      </c>
      <c r="F560" s="8">
        <v>4</v>
      </c>
      <c r="G560" s="8" t="str">
        <f>VLOOKUP(C560,[8]A!$B$2:$I$1501,8,FALSE)</f>
        <v>Adulte Masculin 50/59 ans</v>
      </c>
      <c r="M560" s="50">
        <f>VLOOKUP(C560,'Ancien Bilan'!$B$4:$D$1093,3,FALSE)</f>
        <v>1294</v>
      </c>
      <c r="N560" s="2">
        <f t="shared" si="18"/>
        <v>1294</v>
      </c>
      <c r="O560" s="2">
        <f t="shared" si="19"/>
        <v>1041</v>
      </c>
      <c r="P560" s="8" t="str">
        <f>VLOOKUP(C560,[8]A!$B$2:$D$1501,3,FALSE)</f>
        <v>4-A</v>
      </c>
    </row>
    <row r="561" spans="1:16" ht="14.45" customHeight="1" x14ac:dyDescent="0.25">
      <c r="A561" s="48">
        <v>1042</v>
      </c>
      <c r="B561">
        <v>1276</v>
      </c>
      <c r="C561" s="49" t="s">
        <v>570</v>
      </c>
      <c r="D561" s="49" t="s">
        <v>195</v>
      </c>
      <c r="E561" s="2" t="str">
        <f>VLOOKUP(C561,[8]A!$E$2:$K$1451,7,FALSE)</f>
        <v>05999058057</v>
      </c>
      <c r="F561" s="8">
        <v>4</v>
      </c>
      <c r="G561" s="8" t="str">
        <f>VLOOKUP(C561,[8]A!$B$2:$I$1501,8,FALSE)</f>
        <v>Adulte Masculin 50/59 ans</v>
      </c>
      <c r="M561" s="50">
        <f>VLOOKUP(C561,'Ancien Bilan'!$B$4:$D$1093,3,FALSE)</f>
        <v>1276</v>
      </c>
      <c r="N561" s="2">
        <f t="shared" si="18"/>
        <v>1276</v>
      </c>
      <c r="O561" s="2">
        <f t="shared" si="19"/>
        <v>1042</v>
      </c>
      <c r="P561" s="8" t="str">
        <f>VLOOKUP(C561,[8]A!$B$2:$D$1501,3,FALSE)</f>
        <v>4-A</v>
      </c>
    </row>
    <row r="562" spans="1:16" ht="14.45" customHeight="1" x14ac:dyDescent="0.25">
      <c r="A562" s="48">
        <v>1043</v>
      </c>
      <c r="B562">
        <v>144534</v>
      </c>
      <c r="C562" s="49" t="s">
        <v>562</v>
      </c>
      <c r="D562" s="49" t="s">
        <v>283</v>
      </c>
      <c r="E562" s="2" t="str">
        <f>VLOOKUP(C562,[8]A!$E$2:$K$1451,7,FALSE)</f>
        <v>05996223444</v>
      </c>
      <c r="F562" s="8">
        <v>4</v>
      </c>
      <c r="G562" s="8" t="str">
        <f>VLOOKUP(C562,[8]A!$B$2:$I$1501,8,FALSE)</f>
        <v>Adulte Masculin 50/59 ans</v>
      </c>
      <c r="M562" s="50">
        <f>VLOOKUP(C562,'Ancien Bilan'!$B$4:$D$1093,3,FALSE)</f>
        <v>144534</v>
      </c>
      <c r="N562" s="2">
        <f t="shared" si="18"/>
        <v>144534</v>
      </c>
      <c r="O562" s="2">
        <f t="shared" si="19"/>
        <v>1043</v>
      </c>
      <c r="P562" s="8" t="str">
        <f>VLOOKUP(C562,[8]A!$B$2:$D$1501,3,FALSE)</f>
        <v>4-A</v>
      </c>
    </row>
    <row r="563" spans="1:16" ht="14.45" customHeight="1" x14ac:dyDescent="0.25">
      <c r="A563" s="48">
        <v>1044</v>
      </c>
      <c r="B563">
        <v>144612</v>
      </c>
      <c r="C563" t="s">
        <v>557</v>
      </c>
      <c r="D563" t="s">
        <v>283</v>
      </c>
      <c r="E563" s="2" t="str">
        <f>VLOOKUP(C563,[8]A!$E$2:$K$1451,7,FALSE)</f>
        <v>05999065716</v>
      </c>
      <c r="F563" s="8">
        <v>3</v>
      </c>
      <c r="G563" s="8" t="str">
        <f>VLOOKUP(C563,[8]A!$B$2:$I$1501,8,FALSE)</f>
        <v>Adulte Masculin 60 ans et plus</v>
      </c>
      <c r="M563" s="50">
        <f>VLOOKUP(C563,'Ancien Bilan'!$B$4:$D$1093,3,FALSE)</f>
        <v>144612</v>
      </c>
      <c r="N563" s="2">
        <f t="shared" si="18"/>
        <v>144612</v>
      </c>
      <c r="O563" s="2">
        <f t="shared" si="19"/>
        <v>1044</v>
      </c>
      <c r="P563" s="8" t="str">
        <f>VLOOKUP(C563,[8]A!$B$2:$D$1501,3,FALSE)</f>
        <v>4-A</v>
      </c>
    </row>
    <row r="564" spans="1:16" ht="14.45" customHeight="1" x14ac:dyDescent="0.25">
      <c r="A564" s="48">
        <v>1045</v>
      </c>
      <c r="B564">
        <v>144480</v>
      </c>
      <c r="C564" t="s">
        <v>568</v>
      </c>
      <c r="D564" t="s">
        <v>14</v>
      </c>
      <c r="E564" s="2" t="str">
        <f>VLOOKUP(C564,[8]A!$E$2:$K$1451,7,FALSE)</f>
        <v>05999068875</v>
      </c>
      <c r="F564" s="8">
        <v>4</v>
      </c>
      <c r="G564" s="8" t="str">
        <f>VLOOKUP(C564,[8]A!$B$2:$I$1501,8,FALSE)</f>
        <v>Adulte Masculin 60 ans et plus</v>
      </c>
      <c r="M564" s="50">
        <f>VLOOKUP(C564,'Ancien Bilan'!$B$4:$D$1093,3,FALSE)</f>
        <v>144480</v>
      </c>
      <c r="N564" s="2">
        <f t="shared" si="18"/>
        <v>144480</v>
      </c>
      <c r="O564" s="2">
        <f t="shared" si="19"/>
        <v>1045</v>
      </c>
      <c r="P564" s="8" t="str">
        <f>VLOOKUP(C564,[8]A!$B$2:$D$1501,3,FALSE)</f>
        <v>4-B</v>
      </c>
    </row>
    <row r="565" spans="1:16" ht="14.45" customHeight="1" x14ac:dyDescent="0.25">
      <c r="A565" s="48">
        <v>1046</v>
      </c>
      <c r="B565">
        <v>2227</v>
      </c>
      <c r="C565" t="s">
        <v>571</v>
      </c>
      <c r="D565" t="s">
        <v>14</v>
      </c>
      <c r="E565" s="2" t="str">
        <f>VLOOKUP(C565,[8]A!$E$2:$K$1451,7,FALSE)</f>
        <v>05996223700</v>
      </c>
      <c r="F565" s="8">
        <v>4</v>
      </c>
      <c r="G565" s="8" t="str">
        <f>VLOOKUP(C565,[8]A!$B$2:$I$1501,8,FALSE)</f>
        <v>Adulte Masculin 60 ans et plus</v>
      </c>
      <c r="M565" s="50">
        <f>VLOOKUP(C565,'Ancien Bilan'!$B$4:$D$1093,3,FALSE)</f>
        <v>2227</v>
      </c>
      <c r="N565" s="2">
        <f t="shared" si="18"/>
        <v>2227</v>
      </c>
      <c r="O565" s="2">
        <f t="shared" si="19"/>
        <v>1046</v>
      </c>
      <c r="P565" s="8" t="str">
        <f>VLOOKUP(C565,[8]A!$B$2:$D$1501,3,FALSE)</f>
        <v>4-B</v>
      </c>
    </row>
    <row r="566" spans="1:16" ht="14.45" customHeight="1" x14ac:dyDescent="0.25">
      <c r="A566" s="48">
        <v>1047</v>
      </c>
      <c r="B566">
        <v>144328</v>
      </c>
      <c r="C566" t="s">
        <v>572</v>
      </c>
      <c r="D566" t="s">
        <v>14</v>
      </c>
      <c r="E566" s="2" t="str">
        <f>VLOOKUP(C566,[8]A!$E$2:$K$1451,7,FALSE)</f>
        <v>05957195743</v>
      </c>
      <c r="F566" s="8">
        <v>4</v>
      </c>
      <c r="G566" s="8" t="str">
        <f>VLOOKUP(C566,[8]A!$B$2:$I$1501,8,FALSE)</f>
        <v>Adulte Masculin 60 ans et plus</v>
      </c>
      <c r="M566" s="50">
        <f>VLOOKUP(C566,'Ancien Bilan'!$B$4:$D$1093,3,FALSE)</f>
        <v>144328</v>
      </c>
      <c r="N566" s="2">
        <f t="shared" si="18"/>
        <v>144328</v>
      </c>
      <c r="O566" s="2">
        <f t="shared" si="19"/>
        <v>1047</v>
      </c>
      <c r="P566" s="8" t="str">
        <f>VLOOKUP(C566,[8]A!$B$2:$D$1501,3,FALSE)</f>
        <v>4-B</v>
      </c>
    </row>
    <row r="567" spans="1:16" ht="14.45" customHeight="1" x14ac:dyDescent="0.25">
      <c r="A567" s="48">
        <v>1048</v>
      </c>
      <c r="B567">
        <v>2220</v>
      </c>
      <c r="C567" t="s">
        <v>574</v>
      </c>
      <c r="D567" t="s">
        <v>14</v>
      </c>
      <c r="E567" s="2" t="str">
        <f>VLOOKUP(C567,[8]A!$E$2:$K$1451,7,FALSE)</f>
        <v>05994042858</v>
      </c>
      <c r="F567" s="8">
        <v>4</v>
      </c>
      <c r="G567" s="8" t="str">
        <f>VLOOKUP(C567,[8]A!$B$2:$I$1501,8,FALSE)</f>
        <v>Adulte Masculin 50/59 ans</v>
      </c>
      <c r="M567" s="50">
        <f>VLOOKUP(C567,'Ancien Bilan'!$B$4:$D$1093,3,FALSE)</f>
        <v>0</v>
      </c>
      <c r="N567" s="2">
        <f t="shared" si="18"/>
        <v>2220</v>
      </c>
      <c r="O567" s="2">
        <f t="shared" si="19"/>
        <v>1048</v>
      </c>
      <c r="P567" s="8" t="str">
        <f>VLOOKUP(C567,[8]A!$B$2:$D$1501,3,FALSE)</f>
        <v>4-A</v>
      </c>
    </row>
    <row r="568" spans="1:16" ht="14.45" customHeight="1" x14ac:dyDescent="0.25">
      <c r="A568" s="1">
        <v>1049</v>
      </c>
      <c r="B568">
        <v>144453</v>
      </c>
      <c r="C568" t="s">
        <v>576</v>
      </c>
      <c r="D568" t="s">
        <v>14</v>
      </c>
      <c r="E568" s="2" t="str">
        <f>VLOOKUP(C568,[8]A!$E$2:$K$1451,7,FALSE)</f>
        <v>05996217430</v>
      </c>
      <c r="F568" s="8">
        <v>4</v>
      </c>
      <c r="G568" s="8" t="str">
        <f>VLOOKUP(C568,[8]A!$B$2:$I$1501,8,FALSE)</f>
        <v>Adulte Masculin 60 ans et plus</v>
      </c>
      <c r="M568" s="50" t="str">
        <f>VLOOKUP(C568,'Ancien Bilan'!$B$4:$D$1093,3,FALSE)</f>
        <v xml:space="preserve"> </v>
      </c>
      <c r="N568" s="2">
        <f t="shared" si="18"/>
        <v>144453</v>
      </c>
      <c r="O568" s="2">
        <f t="shared" si="19"/>
        <v>1049</v>
      </c>
      <c r="P568" s="8" t="str">
        <f>VLOOKUP(C568,[8]A!$B$2:$D$1501,3,FALSE)</f>
        <v>4-B</v>
      </c>
    </row>
    <row r="570" spans="1:16" ht="14.45" customHeight="1" x14ac:dyDescent="0.25">
      <c r="A570" s="1">
        <v>1051</v>
      </c>
      <c r="B570">
        <v>1301</v>
      </c>
      <c r="C570" t="s">
        <v>579</v>
      </c>
      <c r="D570" t="s">
        <v>14</v>
      </c>
      <c r="E570" s="2" t="str">
        <f>VLOOKUP(C570,[8]A!$E$2:$K$1451,7,FALSE)</f>
        <v>05999084974</v>
      </c>
      <c r="F570" s="8">
        <v>4</v>
      </c>
      <c r="G570" s="8" t="str">
        <f>VLOOKUP(C570,[8]A!$B$2:$I$1501,8,FALSE)</f>
        <v>Adulte Masculin 60 ans et plus</v>
      </c>
      <c r="M570" s="50">
        <f>VLOOKUP(C570,'Ancien Bilan'!$B$4:$D$1093,3,FALSE)</f>
        <v>1301</v>
      </c>
      <c r="N570" s="2">
        <f t="shared" ref="N570:N601" si="20">B570</f>
        <v>1301</v>
      </c>
      <c r="O570" s="2">
        <f t="shared" ref="O570:O601" si="21">A570</f>
        <v>1051</v>
      </c>
      <c r="P570" s="8" t="str">
        <f>VLOOKUP(C570,[8]A!$B$2:$D$1501,3,FALSE)</f>
        <v>4-B</v>
      </c>
    </row>
    <row r="571" spans="1:16" ht="14.45" customHeight="1" x14ac:dyDescent="0.25">
      <c r="A571" s="1">
        <v>1052</v>
      </c>
      <c r="B571">
        <v>2205</v>
      </c>
      <c r="C571" t="s">
        <v>581</v>
      </c>
      <c r="D571" t="s">
        <v>14</v>
      </c>
      <c r="E571" s="2" t="str">
        <f>VLOOKUP(C571,[8]A!$E$2:$K$1451,7,FALSE)</f>
        <v>05994046563</v>
      </c>
      <c r="F571" s="8">
        <v>4</v>
      </c>
      <c r="G571" s="8" t="str">
        <f>VLOOKUP(C571,[8]A!$B$2:$I$1501,8,FALSE)</f>
        <v>Adulte Masculin 60 ans et plus</v>
      </c>
      <c r="M571" s="50" t="str">
        <f>VLOOKUP(C571,'Ancien Bilan'!$B$4:$D$1093,3,FALSE)</f>
        <v xml:space="preserve"> </v>
      </c>
      <c r="N571" s="2">
        <f t="shared" si="20"/>
        <v>2205</v>
      </c>
      <c r="O571" s="2">
        <f t="shared" si="21"/>
        <v>1052</v>
      </c>
      <c r="P571" s="8" t="str">
        <f>VLOOKUP(C571,[8]A!$B$2:$D$1501,3,FALSE)</f>
        <v>4-B</v>
      </c>
    </row>
    <row r="572" spans="1:16" ht="14.45" customHeight="1" x14ac:dyDescent="0.25">
      <c r="A572" s="1">
        <v>1053</v>
      </c>
      <c r="B572">
        <v>144562</v>
      </c>
      <c r="C572" t="s">
        <v>584</v>
      </c>
      <c r="D572" t="s">
        <v>14</v>
      </c>
      <c r="E572" s="2" t="str">
        <f>VLOOKUP(C572,[8]A!$E$2:$K$1451,7,FALSE)</f>
        <v>05996223545</v>
      </c>
      <c r="F572" s="8">
        <v>4</v>
      </c>
      <c r="G572" s="8" t="str">
        <f>VLOOKUP(C572,[8]A!$B$2:$I$1501,8,FALSE)</f>
        <v>Adulte Masculin 50/59 ans</v>
      </c>
      <c r="M572" s="50">
        <f>VLOOKUP(C572,'Ancien Bilan'!$B$4:$D$1093,3,FALSE)</f>
        <v>144562</v>
      </c>
      <c r="N572" s="2">
        <f t="shared" si="20"/>
        <v>144562</v>
      </c>
      <c r="O572" s="2">
        <f t="shared" si="21"/>
        <v>1053</v>
      </c>
      <c r="P572" s="8" t="str">
        <f>VLOOKUP(C572,[8]A!$B$2:$D$1501,3,FALSE)</f>
        <v>4-A</v>
      </c>
    </row>
    <row r="573" spans="1:16" ht="14.45" customHeight="1" x14ac:dyDescent="0.25">
      <c r="A573" s="1">
        <v>1054</v>
      </c>
      <c r="B573">
        <v>144601</v>
      </c>
      <c r="C573" t="s">
        <v>586</v>
      </c>
      <c r="D573" t="s">
        <v>14</v>
      </c>
      <c r="E573" s="2" t="str">
        <f>VLOOKUP(C573,[8]A!$E$2:$K$1451,7,FALSE)</f>
        <v>05996225882</v>
      </c>
      <c r="F573" s="8">
        <v>4</v>
      </c>
      <c r="G573" s="8" t="str">
        <f>VLOOKUP(C573,[8]A!$B$2:$I$1501,8,FALSE)</f>
        <v>Adulte Masculin 60 ans et plus</v>
      </c>
      <c r="M573" s="50">
        <f>VLOOKUP(C573,'Ancien Bilan'!$B$4:$D$1093,3,FALSE)</f>
        <v>144601</v>
      </c>
      <c r="N573" s="2">
        <f t="shared" si="20"/>
        <v>144601</v>
      </c>
      <c r="O573" s="2">
        <f t="shared" si="21"/>
        <v>1054</v>
      </c>
      <c r="P573" s="8" t="str">
        <f>VLOOKUP(C573,[8]A!$B$2:$D$1501,3,FALSE)</f>
        <v>4-B</v>
      </c>
    </row>
    <row r="574" spans="1:16" ht="14.45" customHeight="1" x14ac:dyDescent="0.25">
      <c r="A574" s="1">
        <v>1055</v>
      </c>
      <c r="B574">
        <v>144514</v>
      </c>
      <c r="C574" t="s">
        <v>587</v>
      </c>
      <c r="D574" t="s">
        <v>14</v>
      </c>
      <c r="E574" s="2" t="str">
        <f>VLOOKUP(C574,[8]A!$E$2:$K$1451,7,FALSE)</f>
        <v>05999056953</v>
      </c>
      <c r="F574" s="8">
        <v>4</v>
      </c>
      <c r="G574" s="8" t="str">
        <f>VLOOKUP(C574,[8]A!$B$2:$I$1501,8,FALSE)</f>
        <v>Adulte Féminin 30/39 ans</v>
      </c>
      <c r="M574" s="50">
        <f>VLOOKUP(C574,'Ancien Bilan'!$B$4:$D$1093,3,FALSE)</f>
        <v>144514</v>
      </c>
      <c r="N574" s="2">
        <f t="shared" si="20"/>
        <v>144514</v>
      </c>
      <c r="O574" s="2">
        <f t="shared" si="21"/>
        <v>1055</v>
      </c>
      <c r="P574" s="8" t="str">
        <f>VLOOKUP(C574,[8]A!$B$2:$D$1501,3,FALSE)</f>
        <v>4-A</v>
      </c>
    </row>
    <row r="575" spans="1:16" ht="14.45" customHeight="1" x14ac:dyDescent="0.25">
      <c r="A575" s="1">
        <v>1056</v>
      </c>
      <c r="B575">
        <v>144505</v>
      </c>
      <c r="C575" t="s">
        <v>592</v>
      </c>
      <c r="D575" t="s">
        <v>14</v>
      </c>
      <c r="E575" s="2" t="str">
        <f>VLOOKUP(C575,[8]A!$E$2:$K$1451,7,FALSE)</f>
        <v>05996214972</v>
      </c>
      <c r="F575" s="8">
        <v>4</v>
      </c>
      <c r="G575" s="8" t="str">
        <f>VLOOKUP(C575,[8]A!$B$2:$I$1501,8,FALSE)</f>
        <v>Adulte Masculin 50/59 ans</v>
      </c>
      <c r="M575" s="50">
        <f>VLOOKUP(C575,'Ancien Bilan'!$B$4:$D$1093,3,FALSE)</f>
        <v>144505</v>
      </c>
      <c r="N575" s="2">
        <f t="shared" si="20"/>
        <v>144505</v>
      </c>
      <c r="O575" s="2">
        <f t="shared" si="21"/>
        <v>1056</v>
      </c>
      <c r="P575" s="8" t="str">
        <f>VLOOKUP(C575,[8]A!$B$2:$D$1501,3,FALSE)</f>
        <v>4-A</v>
      </c>
    </row>
    <row r="576" spans="1:16" ht="14.45" customHeight="1" x14ac:dyDescent="0.25">
      <c r="A576" s="1">
        <v>1057</v>
      </c>
      <c r="B576">
        <v>144585</v>
      </c>
      <c r="C576" s="5" t="s">
        <v>593</v>
      </c>
      <c r="D576" t="s">
        <v>14</v>
      </c>
      <c r="E576" s="2" t="str">
        <f>VLOOKUP(C576,[8]A!$E$2:$K$1451,7,FALSE)</f>
        <v>05999069548</v>
      </c>
      <c r="F576" s="8">
        <v>4</v>
      </c>
      <c r="G576" s="8" t="str">
        <f>VLOOKUP(C576,[8]A!$B$2:$I$1501,8,FALSE)</f>
        <v>Adulte Masculin 30/39 ans</v>
      </c>
      <c r="M576" s="50">
        <f>VLOOKUP(C576,'Ancien Bilan'!$B$4:$D$1093,3,FALSE)</f>
        <v>144585</v>
      </c>
      <c r="N576" s="2">
        <f t="shared" si="20"/>
        <v>144585</v>
      </c>
      <c r="O576" s="2">
        <f t="shared" si="21"/>
        <v>1057</v>
      </c>
      <c r="P576" s="8" t="str">
        <f>VLOOKUP(C576,[8]A!$B$2:$D$1501,3,FALSE)</f>
        <v>4-A</v>
      </c>
    </row>
    <row r="577" spans="1:16" ht="14.45" customHeight="1" x14ac:dyDescent="0.25">
      <c r="A577" s="1">
        <v>1058</v>
      </c>
      <c r="B577">
        <v>144414</v>
      </c>
      <c r="C577" s="5" t="s">
        <v>637</v>
      </c>
      <c r="D577" s="49" t="s">
        <v>14</v>
      </c>
      <c r="E577" s="2" t="str">
        <f>VLOOKUP(C577,[8]A!$E$2:$K$1451,7,FALSE)</f>
        <v>05996215566</v>
      </c>
      <c r="F577" s="8">
        <v>4</v>
      </c>
      <c r="G577" s="8" t="str">
        <f>VLOOKUP(C577,[8]A!$B$2:$I$1501,8,FALSE)</f>
        <v>Adulte Masculin 60 ans et plus</v>
      </c>
      <c r="M577" s="50">
        <f>VLOOKUP(C577,'Ancien Bilan'!$B$4:$D$1093,3,FALSE)</f>
        <v>144414</v>
      </c>
      <c r="N577" s="2">
        <f t="shared" si="20"/>
        <v>144414</v>
      </c>
      <c r="O577" s="2">
        <f t="shared" si="21"/>
        <v>1058</v>
      </c>
      <c r="P577" s="8" t="str">
        <f>VLOOKUP(C577,[8]A!$B$2:$D$1501,3,FALSE)</f>
        <v>4-B</v>
      </c>
    </row>
    <row r="578" spans="1:16" ht="14.45" customHeight="1" x14ac:dyDescent="0.25">
      <c r="A578" s="1">
        <v>1059</v>
      </c>
      <c r="B578">
        <v>144281</v>
      </c>
      <c r="C578" t="s">
        <v>564</v>
      </c>
      <c r="D578" t="s">
        <v>504</v>
      </c>
      <c r="E578" s="2" t="str">
        <f>VLOOKUP(C578,[8]A!$E$2:$K$1451,7,FALSE)</f>
        <v>05999084859</v>
      </c>
      <c r="F578" s="8">
        <v>4</v>
      </c>
      <c r="G578" s="8" t="str">
        <f>VLOOKUP(C578,[8]A!$B$2:$I$1501,8,FALSE)</f>
        <v>Adulte Masculin 60 ans et plus</v>
      </c>
      <c r="M578" s="50">
        <f>VLOOKUP(C578,'Ancien Bilan'!$B$4:$D$1093,3,FALSE)</f>
        <v>144281</v>
      </c>
      <c r="N578" s="2">
        <f t="shared" si="20"/>
        <v>144281</v>
      </c>
      <c r="O578" s="2">
        <f t="shared" si="21"/>
        <v>1059</v>
      </c>
      <c r="P578" s="8" t="str">
        <f>VLOOKUP(C578,[8]A!$B$2:$D$1501,3,FALSE)</f>
        <v>4-A</v>
      </c>
    </row>
    <row r="579" spans="1:16" ht="14.45" customHeight="1" x14ac:dyDescent="0.25">
      <c r="A579" s="1">
        <v>1060</v>
      </c>
      <c r="B579">
        <v>144625</v>
      </c>
      <c r="C579" t="s">
        <v>647</v>
      </c>
      <c r="D579" t="s">
        <v>32</v>
      </c>
      <c r="E579" s="2" t="str">
        <f>VLOOKUP(C579,[8]A!$E$2:$K$1451,7,FALSE)</f>
        <v>05999056992</v>
      </c>
      <c r="F579" s="8">
        <v>4</v>
      </c>
      <c r="G579" s="8" t="str">
        <f>VLOOKUP(C579,[8]A!$B$2:$I$1501,8,FALSE)</f>
        <v>Adulte Masculin 30/39 ans</v>
      </c>
      <c r="M579" s="50">
        <f>VLOOKUP(C579,'Ancien Bilan'!$B$4:$D$1093,3,FALSE)</f>
        <v>144625</v>
      </c>
      <c r="N579" s="2">
        <f t="shared" si="20"/>
        <v>144625</v>
      </c>
      <c r="O579" s="2">
        <f t="shared" si="21"/>
        <v>1060</v>
      </c>
      <c r="P579" s="8" t="str">
        <f>VLOOKUP(C579,[8]A!$B$2:$D$1501,3,FALSE)</f>
        <v>4-A</v>
      </c>
    </row>
    <row r="580" spans="1:16" ht="14.45" customHeight="1" x14ac:dyDescent="0.25">
      <c r="A580" s="1">
        <v>1061</v>
      </c>
      <c r="B580">
        <v>144610</v>
      </c>
      <c r="C580" t="s">
        <v>652</v>
      </c>
      <c r="D580" t="s">
        <v>32</v>
      </c>
      <c r="E580" s="2" t="str">
        <f>VLOOKUP(C580,[8]A!$E$2:$K$1451,7,FALSE)</f>
        <v>05999097887</v>
      </c>
      <c r="F580" s="8">
        <v>4</v>
      </c>
      <c r="G580" s="8" t="str">
        <f>VLOOKUP(C580,[8]A!$B$2:$I$1501,8,FALSE)</f>
        <v>Adulte Masculin 60 ans et plus</v>
      </c>
      <c r="M580" s="50">
        <f>VLOOKUP(C580,'Ancien Bilan'!$B$4:$D$1093,3,FALSE)</f>
        <v>144610</v>
      </c>
      <c r="N580" s="2">
        <f t="shared" si="20"/>
        <v>144610</v>
      </c>
      <c r="O580" s="2">
        <f t="shared" si="21"/>
        <v>1061</v>
      </c>
      <c r="P580" s="8" t="str">
        <f>VLOOKUP(C580,[8]A!$B$2:$D$1501,3,FALSE)</f>
        <v>4-A</v>
      </c>
    </row>
    <row r="581" spans="1:16" ht="14.45" customHeight="1" x14ac:dyDescent="0.25">
      <c r="A581" s="1">
        <v>1062</v>
      </c>
      <c r="B581">
        <v>144445</v>
      </c>
      <c r="C581" t="s">
        <v>657</v>
      </c>
      <c r="D581" t="s">
        <v>32</v>
      </c>
      <c r="E581" s="2" t="str">
        <f>VLOOKUP(C581,[8]A!$E$2:$K$1451,7,FALSE)</f>
        <v>05999079999</v>
      </c>
      <c r="F581" s="8">
        <v>4</v>
      </c>
      <c r="G581" s="8" t="str">
        <f>VLOOKUP(C581,[8]A!$B$2:$I$1501,8,FALSE)</f>
        <v>Adulte Masculin 40/49 ans</v>
      </c>
      <c r="M581" s="50">
        <f>VLOOKUP(C581,'Ancien Bilan'!$B$4:$D$1093,3,FALSE)</f>
        <v>144445</v>
      </c>
      <c r="N581" s="2">
        <f t="shared" si="20"/>
        <v>144445</v>
      </c>
      <c r="O581" s="2">
        <f t="shared" si="21"/>
        <v>1062</v>
      </c>
      <c r="P581" s="8" t="str">
        <f>VLOOKUP(C581,[8]A!$B$2:$D$1501,3,FALSE)</f>
        <v>4-A</v>
      </c>
    </row>
    <row r="582" spans="1:16" ht="14.45" customHeight="1" x14ac:dyDescent="0.25">
      <c r="A582" s="1">
        <v>1063</v>
      </c>
      <c r="B582">
        <v>144458</v>
      </c>
      <c r="C582" t="s">
        <v>659</v>
      </c>
      <c r="D582" t="s">
        <v>32</v>
      </c>
      <c r="E582" s="2" t="str">
        <f>VLOOKUP(C582,[8]A!$E$2:$K$1451,7,FALSE)</f>
        <v>05999097891</v>
      </c>
      <c r="F582" s="8">
        <v>4</v>
      </c>
      <c r="G582" s="8" t="str">
        <f>VLOOKUP(C582,[8]A!$B$2:$I$1501,8,FALSE)</f>
        <v>Adulte Masculin 60 ans et plus</v>
      </c>
      <c r="M582" s="50">
        <f>VLOOKUP(C582,'Ancien Bilan'!$B$4:$D$1093,3,FALSE)</f>
        <v>144458</v>
      </c>
      <c r="N582" s="2">
        <f t="shared" si="20"/>
        <v>144458</v>
      </c>
      <c r="O582" s="2">
        <f t="shared" si="21"/>
        <v>1063</v>
      </c>
      <c r="P582" s="8" t="str">
        <f>VLOOKUP(C582,[8]A!$B$2:$D$1501,3,FALSE)</f>
        <v>4-B</v>
      </c>
    </row>
    <row r="583" spans="1:16" ht="14.45" customHeight="1" x14ac:dyDescent="0.25">
      <c r="A583" s="1">
        <v>1064</v>
      </c>
      <c r="B583">
        <v>144455</v>
      </c>
      <c r="C583" t="s">
        <v>661</v>
      </c>
      <c r="D583" s="5" t="s">
        <v>32</v>
      </c>
      <c r="E583" s="2" t="str">
        <f>VLOOKUP(C583,[8]A!$E$2:$K$1451,7,FALSE)</f>
        <v>05999012939</v>
      </c>
      <c r="F583" s="8">
        <v>4</v>
      </c>
      <c r="G583" s="8" t="str">
        <f>VLOOKUP(C583,[8]A!$B$2:$I$1501,8,FALSE)</f>
        <v>Adulte Masculin 60 ans et plus</v>
      </c>
      <c r="M583" s="50">
        <f>VLOOKUP(C583,'Ancien Bilan'!$B$4:$D$1093,3,FALSE)</f>
        <v>144455</v>
      </c>
      <c r="N583" s="2">
        <f t="shared" si="20"/>
        <v>144455</v>
      </c>
      <c r="O583" s="2">
        <f t="shared" si="21"/>
        <v>1064</v>
      </c>
      <c r="P583" s="8" t="str">
        <f>VLOOKUP(C583,[8]A!$B$2:$D$1501,3,FALSE)</f>
        <v>4-A</v>
      </c>
    </row>
    <row r="584" spans="1:16" ht="14.45" customHeight="1" x14ac:dyDescent="0.25">
      <c r="A584" s="1">
        <v>1065</v>
      </c>
      <c r="B584">
        <v>144484</v>
      </c>
      <c r="C584" t="s">
        <v>117</v>
      </c>
      <c r="D584" s="5" t="s">
        <v>283</v>
      </c>
      <c r="E584" s="2" t="str">
        <f>VLOOKUP(C584,[8]A!$E$2:$K$1451,7,FALSE)</f>
        <v>05999090522</v>
      </c>
      <c r="F584" s="8">
        <v>4</v>
      </c>
      <c r="G584" s="8" t="str">
        <f>VLOOKUP(C584,[8]A!$B$2:$I$1501,8,FALSE)</f>
        <v>Adulte Masculin 20/29 ans</v>
      </c>
      <c r="M584" s="50">
        <f>VLOOKUP(C584,'Ancien Bilan'!$B$4:$D$1093,3,FALSE)</f>
        <v>144484</v>
      </c>
      <c r="N584" s="2">
        <f t="shared" si="20"/>
        <v>144484</v>
      </c>
      <c r="O584" s="2">
        <f t="shared" si="21"/>
        <v>1065</v>
      </c>
      <c r="P584" s="8" t="str">
        <f>VLOOKUP(C584,[8]A!$B$2:$D$1501,3,FALSE)</f>
        <v>4-A</v>
      </c>
    </row>
    <row r="585" spans="1:16" s="49" customFormat="1" ht="14.45" customHeight="1" x14ac:dyDescent="0.25">
      <c r="A585" s="48">
        <v>1066</v>
      </c>
      <c r="B585">
        <v>2295</v>
      </c>
      <c r="C585" t="s">
        <v>2819</v>
      </c>
      <c r="D585" s="5" t="s">
        <v>2515</v>
      </c>
      <c r="E585" s="49" t="str">
        <f>VLOOKUP(C585,[8]A!$E$2:$K$1451,7,FALSE)</f>
        <v>06265606426</v>
      </c>
      <c r="F585" s="50">
        <v>4</v>
      </c>
      <c r="G585" s="50" t="str">
        <f>VLOOKUP(C585,[8]A!$B$2:$I$1501,8,FALSE)</f>
        <v>Adulte Masculin 60 ans et plus</v>
      </c>
      <c r="H585" s="50"/>
      <c r="I585" s="50"/>
      <c r="J585" s="50"/>
      <c r="K585" s="50"/>
      <c r="L585" s="50"/>
      <c r="M585" s="50">
        <f>VLOOKUP(C585,'Ancien Bilan'!$B$4:$D$1093,3,FALSE)</f>
        <v>2295</v>
      </c>
      <c r="N585" s="49">
        <f t="shared" si="20"/>
        <v>2295</v>
      </c>
      <c r="O585" s="49">
        <f t="shared" si="21"/>
        <v>1066</v>
      </c>
      <c r="P585" s="50" t="str">
        <f>VLOOKUP(C585,[8]A!$B$2:$D$1501,3,FALSE)</f>
        <v>4-A</v>
      </c>
    </row>
    <row r="586" spans="1:16" ht="14.45" customHeight="1" x14ac:dyDescent="0.25">
      <c r="A586" s="1">
        <v>1067</v>
      </c>
      <c r="B586">
        <v>2905</v>
      </c>
      <c r="C586" t="s">
        <v>671</v>
      </c>
      <c r="D586" s="5" t="s">
        <v>283</v>
      </c>
      <c r="E586" s="2" t="str">
        <f>VLOOKUP(C586,[8]A!$E$2:$K$1451,7,FALSE)</f>
        <v>05996225903</v>
      </c>
      <c r="F586" s="8">
        <v>4</v>
      </c>
      <c r="G586" s="8" t="str">
        <f>VLOOKUP(C586,[8]A!$B$2:$I$1501,8,FALSE)</f>
        <v>Adulte Masculin 50/59 ans</v>
      </c>
      <c r="M586" s="50">
        <f>VLOOKUP(C586,'Ancien Bilan'!$B$4:$D$1093,3,FALSE)</f>
        <v>2905</v>
      </c>
      <c r="N586" s="2">
        <f t="shared" si="20"/>
        <v>2905</v>
      </c>
      <c r="O586" s="2">
        <f t="shared" si="21"/>
        <v>1067</v>
      </c>
      <c r="P586" s="8" t="str">
        <f>VLOOKUP(C586,[8]A!$B$2:$D$1501,3,FALSE)</f>
        <v>4-A</v>
      </c>
    </row>
    <row r="587" spans="1:16" ht="14.45" customHeight="1" x14ac:dyDescent="0.25">
      <c r="A587" s="48">
        <v>1068</v>
      </c>
      <c r="B587">
        <v>2933</v>
      </c>
      <c r="C587" t="s">
        <v>673</v>
      </c>
      <c r="D587" t="s">
        <v>283</v>
      </c>
      <c r="E587" s="2" t="str">
        <f>VLOOKUP(C587,[8]A!$E$2:$K$1451,7,FALSE)</f>
        <v>05999069148</v>
      </c>
      <c r="F587" s="8">
        <v>4</v>
      </c>
      <c r="G587" s="8" t="str">
        <f>VLOOKUP(C587,[8]A!$B$2:$I$1501,8,FALSE)</f>
        <v>Adulte Masculin 50/59 ans</v>
      </c>
      <c r="M587" s="50">
        <f>VLOOKUP(C587,'Ancien Bilan'!$B$4:$D$1093,3,FALSE)</f>
        <v>2933</v>
      </c>
      <c r="N587" s="2">
        <f t="shared" si="20"/>
        <v>2933</v>
      </c>
      <c r="O587" s="2">
        <f t="shared" si="21"/>
        <v>1068</v>
      </c>
      <c r="P587" s="8" t="str">
        <f>VLOOKUP(C587,[8]A!$B$2:$D$1501,3,FALSE)</f>
        <v>4-A</v>
      </c>
    </row>
    <row r="588" spans="1:16" ht="14.45" customHeight="1" x14ac:dyDescent="0.25">
      <c r="A588" s="48">
        <v>1069</v>
      </c>
      <c r="B588">
        <v>2911</v>
      </c>
      <c r="C588" t="s">
        <v>677</v>
      </c>
      <c r="D588" s="5" t="s">
        <v>678</v>
      </c>
      <c r="E588" s="2" t="str">
        <f>VLOOKUP(C588,[8]A!$E$2:$K$1451,7,FALSE)</f>
        <v>06297092226</v>
      </c>
      <c r="F588" s="8">
        <v>4</v>
      </c>
      <c r="G588" s="8" t="str">
        <f>VLOOKUP(C588,[8]A!$B$2:$I$1501,8,FALSE)</f>
        <v>Adulte Masculin 60 ans et plus</v>
      </c>
      <c r="M588" s="50">
        <f>VLOOKUP(C588,'Ancien Bilan'!$B$4:$D$1093,3,FALSE)</f>
        <v>2911</v>
      </c>
      <c r="N588" s="2">
        <f t="shared" si="20"/>
        <v>2911</v>
      </c>
      <c r="O588" s="2">
        <f t="shared" si="21"/>
        <v>1069</v>
      </c>
      <c r="P588" s="8" t="str">
        <f>VLOOKUP(C588,[8]A!$B$2:$D$1501,3,FALSE)</f>
        <v>4-A</v>
      </c>
    </row>
    <row r="589" spans="1:16" ht="14.45" customHeight="1" x14ac:dyDescent="0.25">
      <c r="A589" s="48">
        <v>1070</v>
      </c>
      <c r="B589">
        <v>144528</v>
      </c>
      <c r="C589" t="s">
        <v>681</v>
      </c>
      <c r="D589" s="5" t="s">
        <v>141</v>
      </c>
      <c r="E589" s="2" t="str">
        <f>VLOOKUP(C589,[8]A!$E$2:$K$1451,7,FALSE)</f>
        <v>05999026020</v>
      </c>
      <c r="F589" s="8">
        <v>4</v>
      </c>
      <c r="G589" s="8" t="str">
        <f>VLOOKUP(C589,[8]A!$B$2:$I$1501,8,FALSE)</f>
        <v>Adulte Masculin 60 ans et plus</v>
      </c>
      <c r="M589" s="50">
        <f>VLOOKUP(C589,'Ancien Bilan'!$B$4:$D$1093,3,FALSE)</f>
        <v>144528</v>
      </c>
      <c r="N589" s="2">
        <f t="shared" si="20"/>
        <v>144528</v>
      </c>
      <c r="O589" s="2">
        <f t="shared" si="21"/>
        <v>1070</v>
      </c>
      <c r="P589" s="8" t="str">
        <f>VLOOKUP(C589,[8]A!$B$2:$D$1501,3,FALSE)</f>
        <v>4-B</v>
      </c>
    </row>
    <row r="590" spans="1:16" ht="14.45" customHeight="1" x14ac:dyDescent="0.25">
      <c r="A590" s="48">
        <v>1071</v>
      </c>
      <c r="B590">
        <v>2283</v>
      </c>
      <c r="C590" t="s">
        <v>697</v>
      </c>
      <c r="D590" s="5" t="s">
        <v>865</v>
      </c>
      <c r="E590" s="2" t="str">
        <f>VLOOKUP(C590,[8]A!$E$2:$K$1451,7,FALSE)</f>
        <v>05999084945</v>
      </c>
      <c r="F590" s="8">
        <v>4</v>
      </c>
      <c r="G590" s="8" t="str">
        <f>VLOOKUP(C590,[8]A!$B$2:$I$1501,8,FALSE)</f>
        <v>Adulte Masculin 60 ans et plus</v>
      </c>
      <c r="M590" s="50">
        <f>VLOOKUP(C590,'Ancien Bilan'!$B$4:$D$1093,3,FALSE)</f>
        <v>2283</v>
      </c>
      <c r="N590" s="2">
        <f t="shared" si="20"/>
        <v>2283</v>
      </c>
      <c r="O590" s="2">
        <f t="shared" si="21"/>
        <v>1071</v>
      </c>
      <c r="P590" s="8" t="str">
        <f>VLOOKUP(C590,[8]A!$B$2:$D$1501,3,FALSE)</f>
        <v>4-A</v>
      </c>
    </row>
    <row r="591" spans="1:16" ht="14.45" customHeight="1" x14ac:dyDescent="0.25">
      <c r="A591" s="48">
        <v>1072</v>
      </c>
      <c r="B591">
        <v>2874</v>
      </c>
      <c r="C591" s="5" t="s">
        <v>698</v>
      </c>
      <c r="D591" s="5" t="s">
        <v>865</v>
      </c>
      <c r="E591" s="2" t="str">
        <f>VLOOKUP(C591,[8]A!$E$2:$K$1451,7,FALSE)</f>
        <v>05996222560</v>
      </c>
      <c r="F591" s="8">
        <v>4</v>
      </c>
      <c r="G591" s="8" t="str">
        <f>VLOOKUP(C591,[8]A!$B$2:$I$1501,8,FALSE)</f>
        <v>Adulte Masculin 60 ans et plus</v>
      </c>
      <c r="M591" s="50">
        <f>VLOOKUP(C591,'Ancien Bilan'!$B$4:$D$1093,3,FALSE)</f>
        <v>2874</v>
      </c>
      <c r="N591" s="2">
        <f t="shared" si="20"/>
        <v>2874</v>
      </c>
      <c r="O591" s="2">
        <f t="shared" si="21"/>
        <v>1072</v>
      </c>
      <c r="P591" s="8" t="str">
        <f>VLOOKUP(C591,[8]A!$B$2:$D$1501,3,FALSE)</f>
        <v>4-A</v>
      </c>
    </row>
    <row r="592" spans="1:16" ht="14.45" customHeight="1" x14ac:dyDescent="0.25">
      <c r="A592" s="48">
        <v>1073</v>
      </c>
      <c r="B592">
        <v>2912</v>
      </c>
      <c r="C592" s="5" t="s">
        <v>812</v>
      </c>
      <c r="D592" s="5" t="s">
        <v>283</v>
      </c>
      <c r="E592" s="2" t="str">
        <f>VLOOKUP(C592,[8]A!$E$2:$K$1451,7,FALSE)</f>
        <v>05999066570</v>
      </c>
      <c r="F592" s="8">
        <v>4</v>
      </c>
      <c r="G592" s="8" t="str">
        <f>VLOOKUP(C592,[8]A!$B$2:$I$1501,8,FALSE)</f>
        <v>Adulte Masculin 60 ans et plus</v>
      </c>
      <c r="M592" s="50">
        <f>VLOOKUP(C592,'Ancien Bilan'!$B$4:$D$1093,3,FALSE)</f>
        <v>2912</v>
      </c>
      <c r="N592" s="2">
        <f t="shared" si="20"/>
        <v>2912</v>
      </c>
      <c r="O592" s="2">
        <f t="shared" si="21"/>
        <v>1073</v>
      </c>
      <c r="P592" s="8" t="str">
        <f>VLOOKUP(C592,[8]A!$B$2:$D$1501,3,FALSE)</f>
        <v>4-B</v>
      </c>
    </row>
    <row r="593" spans="1:16" ht="14.45" customHeight="1" x14ac:dyDescent="0.25">
      <c r="A593" s="48">
        <v>1074</v>
      </c>
      <c r="B593">
        <v>144619</v>
      </c>
      <c r="C593" t="s">
        <v>822</v>
      </c>
      <c r="D593" s="5" t="s">
        <v>62</v>
      </c>
      <c r="E593" s="2" t="str">
        <f>VLOOKUP(C593,[8]A!$E$2:$K$1451,7,FALSE)</f>
        <v>05999058304</v>
      </c>
      <c r="F593" s="8">
        <v>4</v>
      </c>
      <c r="G593" s="8" t="str">
        <f>VLOOKUP(C593,[8]A!$B$2:$I$1501,8,FALSE)</f>
        <v>Adulte Masculin 60 ans et plus</v>
      </c>
      <c r="M593" s="50">
        <f>VLOOKUP(C593,'Ancien Bilan'!$B$4:$D$1093,3,FALSE)</f>
        <v>144619</v>
      </c>
      <c r="N593" s="2">
        <f t="shared" si="20"/>
        <v>144619</v>
      </c>
      <c r="O593" s="2">
        <f t="shared" si="21"/>
        <v>1074</v>
      </c>
      <c r="P593" s="8" t="str">
        <f>VLOOKUP(C593,[8]A!$B$2:$D$1501,3,FALSE)</f>
        <v>4-A</v>
      </c>
    </row>
    <row r="594" spans="1:16" ht="14.45" customHeight="1" x14ac:dyDescent="0.25">
      <c r="A594" s="48">
        <v>1075</v>
      </c>
      <c r="B594">
        <v>144435</v>
      </c>
      <c r="C594" s="5" t="s">
        <v>825</v>
      </c>
      <c r="D594" s="5" t="s">
        <v>39</v>
      </c>
      <c r="E594" s="2" t="str">
        <f>VLOOKUP(C594,[8]A!$E$2:$K$1451,7,FALSE)</f>
        <v>05999067452</v>
      </c>
      <c r="F594" s="8">
        <v>4</v>
      </c>
      <c r="G594" s="8" t="str">
        <f>VLOOKUP(C594,[8]A!$B$2:$I$1501,8,FALSE)</f>
        <v>Adulte Masculin 50/59 ans</v>
      </c>
      <c r="M594" s="50">
        <f>VLOOKUP(C594,'Ancien Bilan'!$B$4:$D$1093,3,FALSE)</f>
        <v>144435</v>
      </c>
      <c r="N594" s="2">
        <f t="shared" si="20"/>
        <v>144435</v>
      </c>
      <c r="O594" s="2">
        <f t="shared" si="21"/>
        <v>1075</v>
      </c>
      <c r="P594" s="8" t="str">
        <f>VLOOKUP(C594,[8]A!$B$2:$D$1501,3,FALSE)</f>
        <v>4-A</v>
      </c>
    </row>
    <row r="595" spans="1:16" ht="14.45" customHeight="1" x14ac:dyDescent="0.25">
      <c r="A595" s="48">
        <v>1076</v>
      </c>
      <c r="B595">
        <v>144383</v>
      </c>
      <c r="C595" s="5" t="s">
        <v>806</v>
      </c>
      <c r="D595" s="5" t="s">
        <v>183</v>
      </c>
      <c r="E595" s="2" t="str">
        <f>VLOOKUP(C595,[8]A!$E$2:$K$1451,7,FALSE)</f>
        <v>05953098189</v>
      </c>
      <c r="F595" s="8">
        <v>4</v>
      </c>
      <c r="G595" s="8" t="str">
        <f>VLOOKUP(C595,[8]A!$B$2:$I$1501,8,FALSE)</f>
        <v>Adulte Masculin 60 ans et plus</v>
      </c>
      <c r="M595" s="50">
        <f>VLOOKUP(C595,'Ancien Bilan'!$B$4:$D$1093,3,FALSE)</f>
        <v>144383</v>
      </c>
      <c r="N595" s="2">
        <f t="shared" si="20"/>
        <v>144383</v>
      </c>
      <c r="O595" s="2">
        <f t="shared" si="21"/>
        <v>1076</v>
      </c>
      <c r="P595" s="8" t="str">
        <f>VLOOKUP(C595,[8]A!$B$2:$D$1501,3,FALSE)</f>
        <v>4-A</v>
      </c>
    </row>
    <row r="596" spans="1:16" ht="14.45" customHeight="1" x14ac:dyDescent="0.25">
      <c r="A596" s="48">
        <v>1077</v>
      </c>
      <c r="B596">
        <v>144286</v>
      </c>
      <c r="C596" t="s">
        <v>809</v>
      </c>
      <c r="D596" t="s">
        <v>183</v>
      </c>
      <c r="E596" s="2" t="str">
        <f>VLOOKUP(C596,[8]A!$E$2:$K$1451,7,FALSE)</f>
        <v>05996224043</v>
      </c>
      <c r="F596" s="8">
        <v>4</v>
      </c>
      <c r="G596" s="8" t="str">
        <f>VLOOKUP(C596,[8]A!$B$2:$I$1501,8,FALSE)</f>
        <v>Adulte Masculin 50/59 ans</v>
      </c>
      <c r="M596" s="50">
        <f>VLOOKUP(C596,'Ancien Bilan'!$B$4:$D$1093,3,FALSE)</f>
        <v>144286</v>
      </c>
      <c r="N596" s="2">
        <f t="shared" si="20"/>
        <v>144286</v>
      </c>
      <c r="O596" s="2">
        <f t="shared" si="21"/>
        <v>1077</v>
      </c>
      <c r="P596" s="8" t="str">
        <f>VLOOKUP(C596,[8]A!$B$2:$D$1501,3,FALSE)</f>
        <v>4-A</v>
      </c>
    </row>
    <row r="597" spans="1:16" ht="14.45" customHeight="1" x14ac:dyDescent="0.25">
      <c r="A597" s="48">
        <v>1078</v>
      </c>
      <c r="B597">
        <v>2291</v>
      </c>
      <c r="C597" t="s">
        <v>705</v>
      </c>
      <c r="D597" s="5" t="s">
        <v>128</v>
      </c>
      <c r="E597" s="2" t="str">
        <f>VLOOKUP(C597,[8]A!$E$2:$K$1451,7,FALSE)</f>
        <v>06204734207</v>
      </c>
      <c r="F597" s="8">
        <v>4</v>
      </c>
      <c r="G597" s="8" t="str">
        <f>VLOOKUP(C597,[8]A!$B$2:$I$1501,8,FALSE)</f>
        <v>Adulte Masculin 60 ans et plus</v>
      </c>
      <c r="M597" s="50">
        <f>VLOOKUP(C597,'Ancien Bilan'!$B$4:$D$1093,3,FALSE)</f>
        <v>2291</v>
      </c>
      <c r="N597" s="2">
        <f t="shared" si="20"/>
        <v>2291</v>
      </c>
      <c r="O597" s="2">
        <f t="shared" si="21"/>
        <v>1078</v>
      </c>
      <c r="P597" s="8" t="str">
        <f>VLOOKUP(C597,[8]A!$B$2:$D$1501,3,FALSE)</f>
        <v>4-A</v>
      </c>
    </row>
    <row r="598" spans="1:16" ht="14.45" customHeight="1" x14ac:dyDescent="0.25">
      <c r="A598" s="48">
        <v>1079</v>
      </c>
      <c r="B598">
        <v>2877</v>
      </c>
      <c r="C598" t="s">
        <v>707</v>
      </c>
      <c r="D598" s="5" t="s">
        <v>84</v>
      </c>
      <c r="E598" s="2" t="str">
        <f>VLOOKUP(C598,[8]A!$E$2:$K$1451,7,FALSE)</f>
        <v>05999015539</v>
      </c>
      <c r="F598" s="8">
        <v>4</v>
      </c>
      <c r="G598" s="8" t="str">
        <f>VLOOKUP(C598,[8]A!$B$2:$I$1501,8,FALSE)</f>
        <v>Adulte Masculin 60 ans et plus</v>
      </c>
      <c r="M598" s="50">
        <f>VLOOKUP(C598,'Ancien Bilan'!$B$4:$D$1093,3,FALSE)</f>
        <v>2877</v>
      </c>
      <c r="N598" s="2">
        <f t="shared" si="20"/>
        <v>2877</v>
      </c>
      <c r="O598" s="2">
        <f t="shared" si="21"/>
        <v>1079</v>
      </c>
      <c r="P598" s="8" t="str">
        <f>VLOOKUP(C598,[8]A!$B$2:$D$1501,3,FALSE)</f>
        <v>4-B</v>
      </c>
    </row>
    <row r="599" spans="1:16" ht="14.45" customHeight="1" x14ac:dyDescent="0.25">
      <c r="A599" s="48">
        <v>1080</v>
      </c>
      <c r="B599">
        <v>2281</v>
      </c>
      <c r="C599" t="s">
        <v>708</v>
      </c>
      <c r="D599" s="5" t="s">
        <v>84</v>
      </c>
      <c r="E599" s="2" t="str">
        <f>VLOOKUP(C599,[8]A!$E$2:$K$1451,7,FALSE)</f>
        <v>05999069649</v>
      </c>
      <c r="F599" s="8">
        <v>4</v>
      </c>
      <c r="G599" s="8" t="str">
        <f>VLOOKUP(C599,[8]A!$B$2:$I$1501,8,FALSE)</f>
        <v>Adulte Masculin 50/59 ans</v>
      </c>
      <c r="M599" s="50">
        <f>VLOOKUP(C599,'Ancien Bilan'!$B$4:$D$1093,3,FALSE)</f>
        <v>2281</v>
      </c>
      <c r="N599" s="2">
        <f t="shared" si="20"/>
        <v>2281</v>
      </c>
      <c r="O599" s="2">
        <f t="shared" si="21"/>
        <v>1080</v>
      </c>
      <c r="P599" s="8" t="str">
        <f>VLOOKUP(C599,[8]A!$B$2:$D$1501,3,FALSE)</f>
        <v>4-A</v>
      </c>
    </row>
    <row r="600" spans="1:16" ht="14.45" customHeight="1" x14ac:dyDescent="0.25">
      <c r="A600" s="48">
        <v>1081</v>
      </c>
      <c r="B600">
        <v>2261</v>
      </c>
      <c r="C600" t="s">
        <v>709</v>
      </c>
      <c r="D600" s="5" t="s">
        <v>84</v>
      </c>
      <c r="E600" s="2" t="str">
        <f>VLOOKUP(C600,[8]A!$E$2:$K$1451,7,FALSE)</f>
        <v>05999089254</v>
      </c>
      <c r="F600" s="8">
        <v>4</v>
      </c>
      <c r="G600" s="8" t="str">
        <f>VLOOKUP(C600,[8]A!$B$2:$I$1501,8,FALSE)</f>
        <v>Adulte Masculin 60 ans et plus</v>
      </c>
      <c r="M600" s="50">
        <f>VLOOKUP(C600,'Ancien Bilan'!$B$4:$D$1093,3,FALSE)</f>
        <v>2261</v>
      </c>
      <c r="N600" s="2">
        <f t="shared" si="20"/>
        <v>2261</v>
      </c>
      <c r="O600" s="2">
        <f t="shared" si="21"/>
        <v>1081</v>
      </c>
      <c r="P600" s="8" t="str">
        <f>VLOOKUP(C600,[8]A!$B$2:$D$1501,3,FALSE)</f>
        <v>4-A</v>
      </c>
    </row>
    <row r="601" spans="1:16" ht="14.45" customHeight="1" x14ac:dyDescent="0.25">
      <c r="A601" s="48">
        <v>1082</v>
      </c>
      <c r="B601">
        <v>2260</v>
      </c>
      <c r="C601" s="5" t="s">
        <v>710</v>
      </c>
      <c r="D601" s="5" t="s">
        <v>84</v>
      </c>
      <c r="E601" s="2" t="str">
        <f>VLOOKUP(C601,[8]A!$E$2:$K$1451,7,FALSE)</f>
        <v>05999076037</v>
      </c>
      <c r="F601" s="8">
        <v>4</v>
      </c>
      <c r="G601" s="8" t="str">
        <f>VLOOKUP(C601,[8]A!$B$2:$I$1501,8,FALSE)</f>
        <v>Adulte Masculin 50/59 ans</v>
      </c>
      <c r="M601" s="50">
        <f>VLOOKUP(C601,'Ancien Bilan'!$B$4:$D$1093,3,FALSE)</f>
        <v>2260</v>
      </c>
      <c r="N601" s="2">
        <f t="shared" si="20"/>
        <v>2260</v>
      </c>
      <c r="O601" s="2">
        <f t="shared" si="21"/>
        <v>1082</v>
      </c>
      <c r="P601" s="8" t="str">
        <f>VLOOKUP(C601,[8]A!$B$2:$D$1501,3,FALSE)</f>
        <v>4-A</v>
      </c>
    </row>
    <row r="602" spans="1:16" ht="14.45" customHeight="1" x14ac:dyDescent="0.25">
      <c r="A602" s="48">
        <v>1083</v>
      </c>
      <c r="B602">
        <v>144540</v>
      </c>
      <c r="C602" t="s">
        <v>827</v>
      </c>
      <c r="D602" s="5" t="s">
        <v>84</v>
      </c>
      <c r="E602" s="2" t="str">
        <f>VLOOKUP(C602,[8]A!$E$2:$K$1451,7,FALSE)</f>
        <v>05999026800</v>
      </c>
      <c r="F602" s="8">
        <v>4</v>
      </c>
      <c r="G602" s="8" t="str">
        <f>VLOOKUP(C602,[8]A!$B$2:$I$1501,8,FALSE)</f>
        <v>Adulte Masculin 50/59 ans</v>
      </c>
      <c r="M602" s="50">
        <f>VLOOKUP(C602,'Ancien Bilan'!$B$4:$D$1093,3,FALSE)</f>
        <v>144540</v>
      </c>
      <c r="N602" s="2">
        <f t="shared" ref="N602:N625" si="22">B602</f>
        <v>144540</v>
      </c>
      <c r="O602" s="2">
        <f t="shared" ref="O602:O625" si="23">A602</f>
        <v>1083</v>
      </c>
      <c r="P602" s="8" t="str">
        <f>VLOOKUP(C602,[8]A!$B$2:$D$1501,3,FALSE)</f>
        <v>4-A</v>
      </c>
    </row>
    <row r="603" spans="1:16" ht="14.45" customHeight="1" x14ac:dyDescent="0.25">
      <c r="A603" s="48">
        <v>1084</v>
      </c>
      <c r="B603">
        <v>2284</v>
      </c>
      <c r="C603" t="s">
        <v>711</v>
      </c>
      <c r="D603" s="5" t="s">
        <v>84</v>
      </c>
      <c r="E603" s="2" t="str">
        <f>VLOOKUP(C603,[8]A!$E$2:$K$1451,7,FALSE)</f>
        <v>05999111723</v>
      </c>
      <c r="F603" s="8">
        <v>4</v>
      </c>
      <c r="G603" s="8" t="str">
        <f>VLOOKUP(C603,[8]A!$B$2:$I$1501,8,FALSE)</f>
        <v>Adulte Masculin 60 ans et plus</v>
      </c>
      <c r="M603" s="50">
        <f>VLOOKUP(C603,'Ancien Bilan'!$B$4:$D$1093,3,FALSE)</f>
        <v>2284</v>
      </c>
      <c r="N603" s="2">
        <f t="shared" si="22"/>
        <v>2284</v>
      </c>
      <c r="O603" s="2">
        <f t="shared" si="23"/>
        <v>1084</v>
      </c>
      <c r="P603" s="8" t="str">
        <f>VLOOKUP(C603,[8]A!$B$2:$D$1501,3,FALSE)</f>
        <v>4-A</v>
      </c>
    </row>
    <row r="604" spans="1:16" ht="14.45" customHeight="1" x14ac:dyDescent="0.25">
      <c r="A604" s="48">
        <v>1085</v>
      </c>
      <c r="B604">
        <v>144389</v>
      </c>
      <c r="C604" t="s">
        <v>717</v>
      </c>
      <c r="D604" t="s">
        <v>62</v>
      </c>
      <c r="E604" s="2" t="str">
        <f>VLOOKUP(C604,[8]A!$E$2:$K$1451,7,FALSE)</f>
        <v>05999019105</v>
      </c>
      <c r="F604" s="8">
        <v>4</v>
      </c>
      <c r="G604" s="8" t="str">
        <f>VLOOKUP(C604,[8]A!$B$2:$I$1501,8,FALSE)</f>
        <v>Adulte Masculin 40/49 ans</v>
      </c>
      <c r="M604" s="50">
        <f>VLOOKUP(C604,'Ancien Bilan'!$B$4:$D$1093,3,FALSE)</f>
        <v>144389</v>
      </c>
      <c r="N604" s="2">
        <f t="shared" si="22"/>
        <v>144389</v>
      </c>
      <c r="O604" s="2">
        <f t="shared" si="23"/>
        <v>1085</v>
      </c>
      <c r="P604" s="8" t="str">
        <f>VLOOKUP(C604,[8]A!$B$2:$D$1501,3,FALSE)</f>
        <v>4-A</v>
      </c>
    </row>
    <row r="605" spans="1:16" ht="14.45" customHeight="1" x14ac:dyDescent="0.25">
      <c r="A605" s="48">
        <v>1086</v>
      </c>
      <c r="B605">
        <v>144456</v>
      </c>
      <c r="C605" s="5" t="s">
        <v>722</v>
      </c>
      <c r="D605" s="5" t="s">
        <v>327</v>
      </c>
      <c r="E605" s="2" t="str">
        <f>VLOOKUP(C605,[8]A!$E$2:$K$1451,7,FALSE)</f>
        <v>05996220727</v>
      </c>
      <c r="F605" s="8">
        <v>4</v>
      </c>
      <c r="G605" s="8" t="str">
        <f>VLOOKUP(C605,[8]A!$B$2:$I$1501,8,FALSE)</f>
        <v>Adulte Masculin 60 ans et plus</v>
      </c>
      <c r="M605" s="50">
        <f>VLOOKUP(C605,'Ancien Bilan'!$B$4:$D$1093,3,FALSE)</f>
        <v>144456</v>
      </c>
      <c r="N605" s="2">
        <f t="shared" si="22"/>
        <v>144456</v>
      </c>
      <c r="O605" s="2">
        <f t="shared" si="23"/>
        <v>1086</v>
      </c>
      <c r="P605" s="8" t="str">
        <f>VLOOKUP(C605,[8]A!$B$2:$D$1501,3,FALSE)</f>
        <v>4-A</v>
      </c>
    </row>
    <row r="606" spans="1:16" ht="14.45" customHeight="1" x14ac:dyDescent="0.25">
      <c r="A606" s="48">
        <v>1087</v>
      </c>
      <c r="B606"/>
      <c r="C606" t="s">
        <v>836</v>
      </c>
      <c r="D606" s="49" t="s">
        <v>213</v>
      </c>
      <c r="E606" s="2" t="str">
        <f>VLOOKUP(C606,[8]A!$E$2:$K$1451,7,FALSE)</f>
        <v>06297042260</v>
      </c>
      <c r="F606" s="8">
        <v>4</v>
      </c>
      <c r="G606" s="8" t="str">
        <f>VLOOKUP(C606,[8]A!$B$2:$I$1501,8,FALSE)</f>
        <v>Adulte Masculin 60 ans et plus</v>
      </c>
      <c r="M606" s="50">
        <f>VLOOKUP(C606,'Ancien Bilan'!$B$4:$D$1093,3,FALSE)</f>
        <v>0</v>
      </c>
      <c r="N606" s="2">
        <f t="shared" si="22"/>
        <v>0</v>
      </c>
      <c r="O606" s="2">
        <f t="shared" si="23"/>
        <v>1087</v>
      </c>
      <c r="P606" s="8" t="str">
        <f>VLOOKUP(C606,[8]A!$B$2:$D$1501,3,FALSE)</f>
        <v>4-A</v>
      </c>
    </row>
    <row r="607" spans="1:16" ht="14.45" customHeight="1" x14ac:dyDescent="0.25">
      <c r="A607" s="48">
        <v>1088</v>
      </c>
      <c r="B607">
        <v>2265</v>
      </c>
      <c r="C607" t="s">
        <v>757</v>
      </c>
      <c r="D607" s="49" t="s">
        <v>107</v>
      </c>
      <c r="E607" s="2" t="str">
        <f>VLOOKUP(C607,[8]A!$E$2:$K$1451,7,FALSE)</f>
        <v>05994059691</v>
      </c>
      <c r="F607" s="8">
        <v>4</v>
      </c>
      <c r="G607" s="8" t="str">
        <f>VLOOKUP(C607,[8]A!$B$2:$I$1501,8,FALSE)</f>
        <v>Adulte Masculin 50/59 ans</v>
      </c>
      <c r="M607" s="50">
        <f>VLOOKUP(C607,'Ancien Bilan'!$B$4:$D$1093,3,FALSE)</f>
        <v>2265</v>
      </c>
      <c r="N607" s="2">
        <f t="shared" si="22"/>
        <v>2265</v>
      </c>
      <c r="O607" s="2">
        <f t="shared" si="23"/>
        <v>1088</v>
      </c>
      <c r="P607" s="8" t="str">
        <f>VLOOKUP(C607,[8]A!$B$2:$D$1501,3,FALSE)</f>
        <v>4-A</v>
      </c>
    </row>
    <row r="608" spans="1:16" ht="14.45" customHeight="1" x14ac:dyDescent="0.25">
      <c r="A608" s="48">
        <v>1089</v>
      </c>
      <c r="B608">
        <v>2287</v>
      </c>
      <c r="C608" s="5" t="s">
        <v>758</v>
      </c>
      <c r="D608" t="s">
        <v>107</v>
      </c>
      <c r="E608" s="2" t="str">
        <f>VLOOKUP(C608,[8]A!$E$2:$K$1451,7,FALSE)</f>
        <v>05999099578</v>
      </c>
      <c r="F608" s="8">
        <v>4</v>
      </c>
      <c r="G608" s="8" t="str">
        <f>VLOOKUP(C608,[8]A!$B$2:$I$1501,8,FALSE)</f>
        <v>Adulte Masculin 30/39 ans</v>
      </c>
      <c r="M608" s="50">
        <f>VLOOKUP(C608,'Ancien Bilan'!$B$4:$D$1093,3,FALSE)</f>
        <v>2287</v>
      </c>
      <c r="N608" s="2">
        <f t="shared" si="22"/>
        <v>2287</v>
      </c>
      <c r="O608" s="2">
        <f t="shared" si="23"/>
        <v>1089</v>
      </c>
      <c r="P608" s="8" t="str">
        <f>VLOOKUP(C608,[8]A!$B$2:$D$1501,3,FALSE)</f>
        <v>4-A</v>
      </c>
    </row>
    <row r="609" spans="1:16" ht="14.45" customHeight="1" x14ac:dyDescent="0.25">
      <c r="A609" s="48">
        <v>1090</v>
      </c>
      <c r="B609">
        <v>144318</v>
      </c>
      <c r="C609" s="2" t="s">
        <v>842</v>
      </c>
      <c r="D609" t="s">
        <v>32</v>
      </c>
      <c r="E609" s="2" t="str">
        <f>VLOOKUP(C609,[8]A!$E$2:$K$1451,7,FALSE)</f>
        <v>05999098083</v>
      </c>
      <c r="F609" s="8">
        <v>4</v>
      </c>
      <c r="G609" s="8" t="str">
        <f>VLOOKUP(C609,[8]A!$B$2:$I$1501,8,FALSE)</f>
        <v>Adulte Masculin 40/49 ans</v>
      </c>
      <c r="M609" s="50">
        <f>VLOOKUP(C609,'Ancien Bilan'!$B$4:$D$1093,3,FALSE)</f>
        <v>144318</v>
      </c>
      <c r="N609" s="2">
        <f t="shared" si="22"/>
        <v>144318</v>
      </c>
      <c r="O609" s="2">
        <f t="shared" si="23"/>
        <v>1090</v>
      </c>
      <c r="P609" s="8" t="str">
        <f>VLOOKUP(C609,[8]A!$B$2:$D$1501,3,FALSE)</f>
        <v>4-A</v>
      </c>
    </row>
    <row r="610" spans="1:16" ht="14.45" customHeight="1" x14ac:dyDescent="0.25">
      <c r="A610" s="48">
        <v>1091</v>
      </c>
      <c r="B610">
        <v>144338</v>
      </c>
      <c r="C610" s="49" t="s">
        <v>786</v>
      </c>
      <c r="D610" t="s">
        <v>32</v>
      </c>
      <c r="E610" s="2" t="str">
        <f>VLOOKUP(C610,[8]A!$E$2:$K$1451,7,FALSE)</f>
        <v>05999098084</v>
      </c>
      <c r="F610" s="8">
        <v>4</v>
      </c>
      <c r="G610" s="8" t="str">
        <f>VLOOKUP(C610,[8]A!$B$2:$I$1501,8,FALSE)</f>
        <v>Adulte Masculin 30/39 ans</v>
      </c>
      <c r="M610" s="50">
        <f>VLOOKUP(C610,'Ancien Bilan'!$B$4:$D$1093,3,FALSE)</f>
        <v>144338</v>
      </c>
      <c r="N610" s="2">
        <f t="shared" si="22"/>
        <v>144338</v>
      </c>
      <c r="O610" s="2">
        <f t="shared" si="23"/>
        <v>1091</v>
      </c>
      <c r="P610" s="8" t="str">
        <f>VLOOKUP(C610,[8]A!$B$2:$D$1501,3,FALSE)</f>
        <v>4-A</v>
      </c>
    </row>
    <row r="611" spans="1:16" ht="14.45" customHeight="1" x14ac:dyDescent="0.25">
      <c r="A611" s="48">
        <v>1092</v>
      </c>
      <c r="B611">
        <v>144481</v>
      </c>
      <c r="C611" t="s">
        <v>796</v>
      </c>
      <c r="D611" s="5" t="s">
        <v>75</v>
      </c>
      <c r="E611" s="2" t="str">
        <f>VLOOKUP(C611,[8]A!$E$2:$K$1451,7,FALSE)</f>
        <v>05999098979</v>
      </c>
      <c r="F611" s="8">
        <v>4</v>
      </c>
      <c r="G611" s="8" t="str">
        <f>VLOOKUP(C611,[8]A!$B$2:$I$1501,8,FALSE)</f>
        <v>Adulte Masculin 40/49 ans</v>
      </c>
      <c r="M611" s="50">
        <f>VLOOKUP(C611,'Ancien Bilan'!$B$4:$D$1093,3,FALSE)</f>
        <v>144481</v>
      </c>
      <c r="N611" s="2">
        <f t="shared" si="22"/>
        <v>144481</v>
      </c>
      <c r="O611" s="2">
        <f t="shared" si="23"/>
        <v>1092</v>
      </c>
      <c r="P611" s="8" t="str">
        <f>VLOOKUP(C611,[8]A!$B$2:$D$1501,3,FALSE)</f>
        <v>4-A</v>
      </c>
    </row>
    <row r="612" spans="1:16" ht="14.45" customHeight="1" x14ac:dyDescent="0.25">
      <c r="A612" s="48">
        <v>1093</v>
      </c>
      <c r="B612">
        <v>4335</v>
      </c>
      <c r="C612" s="5" t="s">
        <v>845</v>
      </c>
      <c r="D612" t="s">
        <v>153</v>
      </c>
      <c r="E612" s="2" t="str">
        <f>VLOOKUP(C612,[8]A!$E$2:$K$1451,7,FALSE)</f>
        <v>05999107481</v>
      </c>
      <c r="F612" s="8">
        <v>4</v>
      </c>
      <c r="G612" s="8" t="str">
        <f>VLOOKUP(C612,[8]A!$B$2:$I$1501,8,FALSE)</f>
        <v>Adulte Masculin 40/49 ans</v>
      </c>
      <c r="M612" s="50">
        <f>VLOOKUP(C612,'Ancien Bilan'!$B$4:$D$1093,3,FALSE)</f>
        <v>4335</v>
      </c>
      <c r="N612" s="2">
        <f t="shared" si="22"/>
        <v>4335</v>
      </c>
      <c r="O612" s="2">
        <f t="shared" si="23"/>
        <v>1093</v>
      </c>
      <c r="P612" s="8" t="str">
        <f>VLOOKUP(C612,[8]A!$B$2:$D$1501,3,FALSE)</f>
        <v>4-A</v>
      </c>
    </row>
    <row r="613" spans="1:16" ht="14.45" customHeight="1" x14ac:dyDescent="0.25">
      <c r="A613" s="48">
        <v>1094</v>
      </c>
      <c r="B613">
        <v>2953</v>
      </c>
      <c r="C613" s="5" t="s">
        <v>614</v>
      </c>
      <c r="D613" t="s">
        <v>204</v>
      </c>
      <c r="E613" s="2" t="str">
        <f>VLOOKUP(C613,[8]A!$E$2:$K$1451,7,FALSE)</f>
        <v>05999057242</v>
      </c>
      <c r="F613" s="8">
        <v>4</v>
      </c>
      <c r="G613" s="8" t="str">
        <f>VLOOKUP(C613,[8]A!$B$2:$I$1501,8,FALSE)</f>
        <v>Adulte Masculin 50/59 ans</v>
      </c>
      <c r="M613" s="50">
        <f>VLOOKUP(C613,'Ancien Bilan'!$B$4:$D$1093,3,FALSE)</f>
        <v>2953</v>
      </c>
      <c r="N613" s="2">
        <f t="shared" si="22"/>
        <v>2953</v>
      </c>
      <c r="O613" s="2">
        <f t="shared" si="23"/>
        <v>1094</v>
      </c>
      <c r="P613" s="8" t="str">
        <f>VLOOKUP(C613,[8]A!$B$2:$D$1501,3,FALSE)</f>
        <v>4-A</v>
      </c>
    </row>
    <row r="614" spans="1:16" ht="14.45" customHeight="1" x14ac:dyDescent="0.25">
      <c r="A614" s="48">
        <v>1095</v>
      </c>
      <c r="B614">
        <v>2936</v>
      </c>
      <c r="C614" t="s">
        <v>616</v>
      </c>
      <c r="D614" t="s">
        <v>204</v>
      </c>
      <c r="E614" s="2" t="str">
        <f>VLOOKUP(C614,[8]A!$E$2:$K$1451,7,FALSE)</f>
        <v>05999085192</v>
      </c>
      <c r="F614" s="8">
        <v>4</v>
      </c>
      <c r="G614" s="8" t="str">
        <f>VLOOKUP(C614,[8]A!$B$2:$I$1501,8,FALSE)</f>
        <v>Adulte Masculin 60 ans et plus</v>
      </c>
      <c r="M614" s="50">
        <f>VLOOKUP(C614,'Ancien Bilan'!$B$4:$D$1093,3,FALSE)</f>
        <v>2936</v>
      </c>
      <c r="N614" s="2">
        <f t="shared" si="22"/>
        <v>2936</v>
      </c>
      <c r="O614" s="2">
        <f t="shared" si="23"/>
        <v>1095</v>
      </c>
      <c r="P614" s="8" t="str">
        <f>VLOOKUP(C614,[8]A!$B$2:$D$1501,3,FALSE)</f>
        <v>4-A</v>
      </c>
    </row>
    <row r="615" spans="1:16" ht="14.45" customHeight="1" x14ac:dyDescent="0.25">
      <c r="A615" s="48">
        <v>1096</v>
      </c>
      <c r="B615" s="49"/>
      <c r="C615" s="49" t="s">
        <v>873</v>
      </c>
      <c r="D615" s="51" t="s">
        <v>32</v>
      </c>
      <c r="E615" s="2" t="str">
        <f>VLOOKUP(C615,[8]A!$E$2:$K$1451,7,FALSE)</f>
        <v>05994042756</v>
      </c>
      <c r="F615" s="8">
        <v>4</v>
      </c>
      <c r="G615" s="8" t="str">
        <f>VLOOKUP(C615,[8]A!$B$2:$I$1501,8,FALSE)</f>
        <v>Adulte Masculin 60 ans et plus</v>
      </c>
      <c r="M615" s="50" t="e">
        <f>VLOOKUP(C615,'Ancien Bilan'!$B$4:$D$1093,3,FALSE)</f>
        <v>#N/A</v>
      </c>
      <c r="N615" s="2">
        <f t="shared" si="22"/>
        <v>0</v>
      </c>
      <c r="O615" s="2">
        <f t="shared" si="23"/>
        <v>1096</v>
      </c>
      <c r="P615" s="8" t="str">
        <f>VLOOKUP(C615,[8]A!$B$2:$D$1501,3,FALSE)</f>
        <v>4-B</v>
      </c>
    </row>
    <row r="616" spans="1:16" ht="14.45" customHeight="1" x14ac:dyDescent="0.25">
      <c r="A616" s="48">
        <v>1097</v>
      </c>
      <c r="B616" s="49">
        <v>4000</v>
      </c>
      <c r="C616" s="49" t="s">
        <v>876</v>
      </c>
      <c r="D616" s="5" t="s">
        <v>877</v>
      </c>
      <c r="E616" s="2" t="str">
        <f>VLOOKUP(C616,[8]A!$E$2:$K$1451,7,FALSE)</f>
        <v>05994058255</v>
      </c>
      <c r="F616" s="8">
        <v>4</v>
      </c>
      <c r="G616" s="8" t="str">
        <f>VLOOKUP(C616,[8]A!$B$2:$I$1501,8,FALSE)</f>
        <v>Adulte Masculin 60 ans et plus</v>
      </c>
      <c r="M616" s="50">
        <f>VLOOKUP(C616,'Ancien Bilan'!$B$4:$D$1093,3,FALSE)</f>
        <v>4000</v>
      </c>
      <c r="N616" s="2">
        <f t="shared" si="22"/>
        <v>4000</v>
      </c>
      <c r="O616" s="2">
        <f t="shared" si="23"/>
        <v>1097</v>
      </c>
      <c r="P616" s="8" t="str">
        <f>VLOOKUP(C616,[8]A!$B$2:$D$1501,3,FALSE)</f>
        <v>4-A</v>
      </c>
    </row>
    <row r="617" spans="1:16" ht="14.45" customHeight="1" x14ac:dyDescent="0.25">
      <c r="A617" s="48">
        <v>1098</v>
      </c>
      <c r="B617" s="49">
        <v>3999</v>
      </c>
      <c r="C617" s="49" t="s">
        <v>856</v>
      </c>
      <c r="D617" s="5" t="s">
        <v>410</v>
      </c>
      <c r="E617" s="2" t="str">
        <f>VLOOKUP(C617,[8]A!$E$2:$K$1451,7,FALSE)</f>
        <v>05996222310</v>
      </c>
      <c r="F617" s="8">
        <v>4</v>
      </c>
      <c r="G617" s="8" t="str">
        <f>VLOOKUP(C617,[8]A!$B$2:$I$1501,8,FALSE)</f>
        <v>Adulte Masculin 50/59 ans</v>
      </c>
      <c r="M617" s="50">
        <f>VLOOKUP(C617,'Ancien Bilan'!$B$4:$D$1093,3,FALSE)</f>
        <v>3999</v>
      </c>
      <c r="N617" s="2">
        <f t="shared" si="22"/>
        <v>3999</v>
      </c>
      <c r="O617" s="2">
        <f t="shared" si="23"/>
        <v>1098</v>
      </c>
      <c r="P617" s="8" t="str">
        <f>VLOOKUP(C617,[8]A!$B$2:$D$1501,3,FALSE)</f>
        <v>4-A</v>
      </c>
    </row>
    <row r="618" spans="1:16" ht="14.45" customHeight="1" x14ac:dyDescent="0.25">
      <c r="A618" s="48">
        <v>1099</v>
      </c>
      <c r="B618" s="49">
        <v>3142</v>
      </c>
      <c r="C618" s="49" t="s">
        <v>891</v>
      </c>
      <c r="D618" s="5" t="s">
        <v>410</v>
      </c>
      <c r="E618" s="2" t="str">
        <f>VLOOKUP(C618,[8]A!$E$2:$K$1451,7,FALSE)</f>
        <v>05999017016</v>
      </c>
      <c r="F618" s="8">
        <v>4</v>
      </c>
      <c r="G618" s="8" t="str">
        <f>VLOOKUP(C618,[8]A!$B$2:$I$1501,8,FALSE)</f>
        <v>Adulte Masculin 50/59 ans</v>
      </c>
      <c r="M618" s="50">
        <f>VLOOKUP(C618,'Ancien Bilan'!$B$4:$D$1093,3,FALSE)</f>
        <v>3142</v>
      </c>
      <c r="N618" s="2">
        <f t="shared" si="22"/>
        <v>3142</v>
      </c>
      <c r="O618" s="2">
        <f t="shared" si="23"/>
        <v>1099</v>
      </c>
      <c r="P618" s="8" t="str">
        <f>VLOOKUP(C618,[8]A!$B$2:$D$1501,3,FALSE)</f>
        <v>4-A</v>
      </c>
    </row>
    <row r="619" spans="1:16" ht="14.45" customHeight="1" x14ac:dyDescent="0.25">
      <c r="A619" s="48">
        <v>1100</v>
      </c>
      <c r="B619" s="49">
        <v>3993</v>
      </c>
      <c r="C619" s="49" t="s">
        <v>893</v>
      </c>
      <c r="D619" s="51" t="s">
        <v>410</v>
      </c>
      <c r="E619" s="2" t="str">
        <f>VLOOKUP(C619,[8]A!$E$2:$K$1451,7,FALSE)</f>
        <v>05996226755</v>
      </c>
      <c r="F619" s="8">
        <v>4</v>
      </c>
      <c r="G619" s="8" t="str">
        <f>VLOOKUP(C619,[8]A!$B$2:$I$1501,8,FALSE)</f>
        <v>Adulte Masculin 60 ans et plus</v>
      </c>
      <c r="M619" s="50">
        <f>VLOOKUP(C619,'Ancien Bilan'!$B$4:$D$1093,3,FALSE)</f>
        <v>3993</v>
      </c>
      <c r="N619" s="2">
        <f t="shared" si="22"/>
        <v>3993</v>
      </c>
      <c r="O619" s="2">
        <f t="shared" si="23"/>
        <v>1100</v>
      </c>
      <c r="P619" s="8" t="str">
        <f>VLOOKUP(C619,[8]A!$B$2:$D$1501,3,FALSE)</f>
        <v>4-A</v>
      </c>
    </row>
    <row r="620" spans="1:16" ht="14.45" customHeight="1" x14ac:dyDescent="0.25">
      <c r="A620" s="48">
        <v>1101</v>
      </c>
      <c r="B620" s="49">
        <v>3122</v>
      </c>
      <c r="C620" t="s">
        <v>898</v>
      </c>
      <c r="D620" t="s">
        <v>174</v>
      </c>
      <c r="E620" s="2" t="str">
        <f>VLOOKUP(C620,[8]A!$E$2:$K$1451,7,FALSE)</f>
        <v>05999098095</v>
      </c>
      <c r="F620" s="8">
        <v>4</v>
      </c>
      <c r="G620" s="8" t="str">
        <f>VLOOKUP(C620,[8]A!$B$2:$I$1501,8,FALSE)</f>
        <v>Adulte Féminin 30/39 ans</v>
      </c>
      <c r="M620" s="50">
        <f>VLOOKUP(C620,'Ancien Bilan'!$B$4:$D$1093,3,FALSE)</f>
        <v>3122</v>
      </c>
      <c r="N620" s="2">
        <f t="shared" si="22"/>
        <v>3122</v>
      </c>
      <c r="O620" s="2">
        <f t="shared" si="23"/>
        <v>1101</v>
      </c>
      <c r="P620" s="8" t="str">
        <f>VLOOKUP(C620,[8]A!$B$2:$D$1501,3,FALSE)</f>
        <v>4-A</v>
      </c>
    </row>
    <row r="621" spans="1:16" ht="14.45" customHeight="1" x14ac:dyDescent="0.25">
      <c r="A621" s="48">
        <v>1102</v>
      </c>
      <c r="B621" s="2">
        <v>3135</v>
      </c>
      <c r="C621" t="s">
        <v>917</v>
      </c>
      <c r="D621" t="s">
        <v>154</v>
      </c>
      <c r="E621" s="2" t="str">
        <f>VLOOKUP(C621,[8]A!$E$2:$K$1451,7,FALSE)</f>
        <v>06297082118</v>
      </c>
      <c r="F621" s="8">
        <v>4</v>
      </c>
      <c r="G621" s="8" t="str">
        <f>VLOOKUP(C621,[8]A!$B$2:$I$1501,8,FALSE)</f>
        <v>Adulte Masculin 50/59 ans</v>
      </c>
      <c r="M621" s="50">
        <f>VLOOKUP(C621,'Ancien Bilan'!$B$4:$D$1093,3,FALSE)</f>
        <v>3135</v>
      </c>
      <c r="N621" s="2">
        <f t="shared" si="22"/>
        <v>3135</v>
      </c>
      <c r="O621" s="2">
        <f t="shared" si="23"/>
        <v>1102</v>
      </c>
      <c r="P621" s="8" t="str">
        <f>VLOOKUP(C621,[8]A!$B$2:$D$1501,3,FALSE)</f>
        <v>4-A</v>
      </c>
    </row>
    <row r="622" spans="1:16" ht="14.45" customHeight="1" x14ac:dyDescent="0.25">
      <c r="A622" s="48">
        <v>1103</v>
      </c>
      <c r="B622" s="2">
        <v>3046</v>
      </c>
      <c r="C622" t="s">
        <v>903</v>
      </c>
      <c r="D622" t="s">
        <v>14</v>
      </c>
      <c r="E622" s="2" t="str">
        <f>VLOOKUP(C622,[8]A!$E$2:$K$1451,7,FALSE)</f>
        <v>05999122611</v>
      </c>
      <c r="F622" s="8">
        <v>4</v>
      </c>
      <c r="G622" s="8" t="str">
        <f>VLOOKUP(C622,[8]A!$B$2:$I$1501,8,FALSE)</f>
        <v>Adulte Masculin 60 ans et plus</v>
      </c>
      <c r="M622" s="50">
        <f>VLOOKUP(C622,'Ancien Bilan'!$B$4:$D$1093,3,FALSE)</f>
        <v>3046</v>
      </c>
      <c r="N622" s="2">
        <f t="shared" si="22"/>
        <v>3046</v>
      </c>
      <c r="O622" s="2">
        <f t="shared" si="23"/>
        <v>1103</v>
      </c>
      <c r="P622" s="8" t="str">
        <f>VLOOKUP(C622,[8]A!$B$2:$D$1501,3,FALSE)</f>
        <v>4-B</v>
      </c>
    </row>
    <row r="623" spans="1:16" ht="14.45" customHeight="1" x14ac:dyDescent="0.25">
      <c r="A623" s="1">
        <v>1104</v>
      </c>
      <c r="B623" s="2">
        <v>144263</v>
      </c>
      <c r="C623" t="s">
        <v>923</v>
      </c>
      <c r="D623" t="s">
        <v>895</v>
      </c>
      <c r="E623" s="2" t="str">
        <f>VLOOKUP(C623,[8]A!$E$2:$K$1451,7,FALSE)</f>
        <v>06297005991</v>
      </c>
      <c r="F623" s="8">
        <v>4</v>
      </c>
      <c r="G623" s="8" t="str">
        <f>VLOOKUP(C623,[8]A!$B$2:$I$1501,8,FALSE)</f>
        <v>Adulte Masculin 60 ans et plus</v>
      </c>
      <c r="M623" s="50">
        <f>VLOOKUP(C623,'Ancien Bilan'!$B$4:$D$1093,3,FALSE)</f>
        <v>144263</v>
      </c>
      <c r="N623" s="2">
        <f t="shared" si="22"/>
        <v>144263</v>
      </c>
      <c r="O623" s="2">
        <f t="shared" si="23"/>
        <v>1104</v>
      </c>
      <c r="P623" s="8" t="str">
        <f>VLOOKUP(C623,[8]A!$B$2:$D$1501,3,FALSE)</f>
        <v>4-B</v>
      </c>
    </row>
    <row r="624" spans="1:16" ht="14.45" customHeight="1" x14ac:dyDescent="0.25">
      <c r="A624" s="1">
        <v>1105</v>
      </c>
      <c r="B624" s="2">
        <v>3115</v>
      </c>
      <c r="C624" t="s">
        <v>924</v>
      </c>
      <c r="D624" t="s">
        <v>30</v>
      </c>
      <c r="E624" s="2" t="str">
        <f>VLOOKUP(C624,[8]A!$E$2:$K$1451,7,FALSE)</f>
        <v>06297082826</v>
      </c>
      <c r="F624" s="8">
        <v>4</v>
      </c>
      <c r="G624" s="8" t="str">
        <f>VLOOKUP(C624,[8]A!$B$2:$I$1501,8,FALSE)</f>
        <v>Adulte Masculin 40/49 ans</v>
      </c>
      <c r="M624" s="50">
        <f>VLOOKUP(C624,'Ancien Bilan'!$B$4:$D$1093,3,FALSE)</f>
        <v>3115</v>
      </c>
      <c r="N624" s="2">
        <f t="shared" si="22"/>
        <v>3115</v>
      </c>
      <c r="O624" s="2">
        <f t="shared" si="23"/>
        <v>1105</v>
      </c>
      <c r="P624" s="8" t="str">
        <f>VLOOKUP(C624,[8]A!$B$2:$D$1501,3,FALSE)</f>
        <v>4-A</v>
      </c>
    </row>
    <row r="625" spans="1:16" ht="14.45" customHeight="1" x14ac:dyDescent="0.25">
      <c r="A625" s="1">
        <v>1106</v>
      </c>
      <c r="B625" s="2">
        <v>3103</v>
      </c>
      <c r="C625" t="s">
        <v>914</v>
      </c>
      <c r="D625" t="s">
        <v>915</v>
      </c>
      <c r="E625" s="2" t="str">
        <f>VLOOKUP(C625,[8]A!$E$2:$K$1451,7,FALSE)</f>
        <v>05999017603</v>
      </c>
      <c r="F625" s="8">
        <v>4</v>
      </c>
      <c r="G625" s="8" t="str">
        <f>VLOOKUP(C625,[8]A!$B$2:$I$1501,8,FALSE)</f>
        <v>Adulte Masculin 50/59 ans</v>
      </c>
      <c r="M625" s="50">
        <f>VLOOKUP(C625,'Ancien Bilan'!$B$4:$D$1093,3,FALSE)</f>
        <v>3103</v>
      </c>
      <c r="N625" s="2">
        <f t="shared" si="22"/>
        <v>3103</v>
      </c>
      <c r="O625" s="2">
        <f t="shared" si="23"/>
        <v>1106</v>
      </c>
      <c r="P625" s="8" t="str">
        <f>VLOOKUP(C625,[8]A!$B$2:$D$1501,3,FALSE)</f>
        <v>4-A</v>
      </c>
    </row>
    <row r="626" spans="1:16" ht="14.45" customHeight="1" x14ac:dyDescent="0.25">
      <c r="A626" s="1">
        <v>1107</v>
      </c>
      <c r="B626" s="49">
        <v>3127</v>
      </c>
      <c r="C626" s="49" t="s">
        <v>916</v>
      </c>
      <c r="D626" s="5" t="s">
        <v>915</v>
      </c>
      <c r="E626" s="2" t="str">
        <f>VLOOKUP(C626,[8]A!$E$2:$K$1451,7,FALSE)</f>
        <v>05999105714</v>
      </c>
      <c r="F626" s="8">
        <v>4</v>
      </c>
      <c r="G626" s="8" t="str">
        <f>VLOOKUP(C626,[8]A!$B$2:$I$1501,8,FALSE)</f>
        <v>Adulte Masculin 60 ans et plus</v>
      </c>
      <c r="M626" s="50">
        <f>VLOOKUP(C626,'Ancien Bilan'!$B$4:$D$1093,3,FALSE)</f>
        <v>3127</v>
      </c>
      <c r="N626" s="2">
        <f t="shared" ref="N626:N693" si="24">B626</f>
        <v>3127</v>
      </c>
      <c r="O626" s="2">
        <f t="shared" ref="O626:O693" si="25">A626</f>
        <v>1107</v>
      </c>
      <c r="P626" s="8" t="str">
        <f>VLOOKUP(C626,[8]A!$B$2:$D$1501,3,FALSE)</f>
        <v>4-A</v>
      </c>
    </row>
    <row r="627" spans="1:16" ht="14.45" customHeight="1" x14ac:dyDescent="0.25">
      <c r="A627" s="1">
        <v>1108</v>
      </c>
      <c r="B627" s="49">
        <v>144267</v>
      </c>
      <c r="C627" s="49" t="s">
        <v>119</v>
      </c>
      <c r="D627" s="51" t="s">
        <v>84</v>
      </c>
      <c r="E627" s="2" t="str">
        <f>VLOOKUP(C627,[8]A!$E$2:$K$1451,7,FALSE)</f>
        <v>05999068624</v>
      </c>
      <c r="F627" s="8">
        <v>4</v>
      </c>
      <c r="G627" s="8" t="str">
        <f>VLOOKUP(C627,[8]A!$B$2:$I$1501,8,FALSE)</f>
        <v>Adulte Masculin 40/49 ans</v>
      </c>
      <c r="M627" s="50">
        <f>VLOOKUP(C627,'Ancien Bilan'!$B$4:$D$1093,3,FALSE)</f>
        <v>144267</v>
      </c>
      <c r="N627" s="2">
        <f t="shared" si="24"/>
        <v>144267</v>
      </c>
      <c r="O627" s="2">
        <f t="shared" si="25"/>
        <v>1108</v>
      </c>
      <c r="P627" s="8" t="str">
        <f>VLOOKUP(C627,[8]A!$B$2:$D$1501,3,FALSE)</f>
        <v>4-A</v>
      </c>
    </row>
    <row r="628" spans="1:16" ht="14.45" customHeight="1" x14ac:dyDescent="0.25">
      <c r="A628" s="1">
        <v>1109</v>
      </c>
      <c r="B628" s="49"/>
      <c r="C628" s="49" t="s">
        <v>933</v>
      </c>
      <c r="D628" s="51" t="s">
        <v>340</v>
      </c>
      <c r="E628" s="2" t="str">
        <f>VLOOKUP(C628,[8]A!$E$2:$K$1451,7,FALSE)</f>
        <v>05994030256</v>
      </c>
      <c r="F628" s="8">
        <v>4</v>
      </c>
      <c r="G628" s="8" t="str">
        <f>VLOOKUP(C628,[8]A!$B$2:$I$1501,8,FALSE)</f>
        <v>Adulte Masculin 30/39 ans</v>
      </c>
      <c r="M628" s="50">
        <f>VLOOKUP(C628,'Ancien Bilan'!$B$4:$D$1093,3,FALSE)</f>
        <v>2570</v>
      </c>
      <c r="N628" s="2">
        <f t="shared" si="24"/>
        <v>0</v>
      </c>
      <c r="O628" s="2">
        <f t="shared" si="25"/>
        <v>1109</v>
      </c>
      <c r="P628" s="8" t="str">
        <f>VLOOKUP(C628,[8]A!$B$2:$D$1501,3,FALSE)</f>
        <v>4-A</v>
      </c>
    </row>
    <row r="629" spans="1:16" ht="14.45" customHeight="1" x14ac:dyDescent="0.25">
      <c r="A629" s="1">
        <v>1110</v>
      </c>
      <c r="B629" s="49">
        <v>3112</v>
      </c>
      <c r="C629" s="49" t="s">
        <v>935</v>
      </c>
      <c r="D629" s="51" t="s">
        <v>340</v>
      </c>
      <c r="E629" s="2" t="str">
        <f>VLOOKUP(C629,[8]A!$E$2:$K$1451,7,FALSE)</f>
        <v>05963119669</v>
      </c>
      <c r="F629" s="8">
        <v>4</v>
      </c>
      <c r="G629" s="8" t="str">
        <f>VLOOKUP(C629,[8]A!$B$2:$I$1501,8,FALSE)</f>
        <v>Adulte Masculin 60 ans et plus</v>
      </c>
      <c r="M629" s="50">
        <f>VLOOKUP(C629,'Ancien Bilan'!$B$4:$D$1093,3,FALSE)</f>
        <v>3112</v>
      </c>
      <c r="N629" s="2">
        <f t="shared" si="24"/>
        <v>3112</v>
      </c>
      <c r="O629" s="2">
        <f t="shared" si="25"/>
        <v>1110</v>
      </c>
      <c r="P629" s="8" t="str">
        <f>VLOOKUP(C629,[8]A!$B$2:$D$1501,3,FALSE)</f>
        <v>4-A</v>
      </c>
    </row>
    <row r="630" spans="1:16" ht="14.45" customHeight="1" x14ac:dyDescent="0.25">
      <c r="A630" s="1">
        <v>1111</v>
      </c>
      <c r="B630" s="49">
        <v>144460</v>
      </c>
      <c r="C630" s="49" t="s">
        <v>122</v>
      </c>
      <c r="D630" s="51" t="s">
        <v>62</v>
      </c>
      <c r="E630" s="2" t="str">
        <f>VLOOKUP(C630,[8]A!$E$2:$K$1451,7,FALSE)</f>
        <v>05996219166</v>
      </c>
      <c r="F630" s="8">
        <v>4</v>
      </c>
      <c r="G630" s="8" t="str">
        <f>VLOOKUP(C630,[8]A!$B$2:$I$1501,8,FALSE)</f>
        <v>Adulte Féminin 30/39 ans</v>
      </c>
      <c r="M630" s="50">
        <f>VLOOKUP(C630,'Ancien Bilan'!$B$4:$D$1093,3,FALSE)</f>
        <v>144460</v>
      </c>
      <c r="N630" s="2">
        <f t="shared" si="24"/>
        <v>144460</v>
      </c>
      <c r="O630" s="2">
        <f t="shared" si="25"/>
        <v>1111</v>
      </c>
      <c r="P630" s="8" t="str">
        <f>VLOOKUP(C630,[8]A!$B$2:$D$1501,3,FALSE)</f>
        <v>4-A</v>
      </c>
    </row>
    <row r="631" spans="1:16" ht="14.45" customHeight="1" x14ac:dyDescent="0.25">
      <c r="A631" s="1">
        <v>1112</v>
      </c>
      <c r="B631" s="49">
        <v>3117</v>
      </c>
      <c r="C631" s="5" t="s">
        <v>941</v>
      </c>
      <c r="D631" s="49" t="s">
        <v>128</v>
      </c>
      <c r="E631" s="2" t="str">
        <f>VLOOKUP(C631,[8]A!$E$2:$K$1451,7,FALSE)</f>
        <v>06210634695</v>
      </c>
      <c r="F631" s="8">
        <v>4</v>
      </c>
      <c r="G631" s="8" t="str">
        <f>VLOOKUP(C631,[8]A!$B$2:$I$1501,8,FALSE)</f>
        <v>Adulte Masculin 40/49 ans</v>
      </c>
      <c r="M631" s="50">
        <f>VLOOKUP(C631,'Ancien Bilan'!$B$4:$D$1093,3,FALSE)</f>
        <v>3117</v>
      </c>
      <c r="N631" s="2">
        <f t="shared" si="24"/>
        <v>3117</v>
      </c>
      <c r="O631" s="2">
        <f t="shared" si="25"/>
        <v>1112</v>
      </c>
      <c r="P631" s="8" t="str">
        <f>VLOOKUP(C631,[8]A!$B$2:$D$1501,3,FALSE)</f>
        <v>4-A</v>
      </c>
    </row>
    <row r="632" spans="1:16" ht="14.45" customHeight="1" x14ac:dyDescent="0.25">
      <c r="A632" s="1">
        <v>1113</v>
      </c>
      <c r="B632"/>
      <c r="C632" t="s">
        <v>942</v>
      </c>
      <c r="D632" s="5" t="s">
        <v>235</v>
      </c>
      <c r="E632" s="2" t="str">
        <f>VLOOKUP(C632,[8]A!$E$2:$K$1451,7,FALSE)</f>
        <v>06297056146</v>
      </c>
      <c r="F632" s="8">
        <v>4</v>
      </c>
      <c r="G632" s="8" t="str">
        <f>VLOOKUP(C632,[8]A!$B$2:$I$1501,8,FALSE)</f>
        <v>Adulte Masculin 50/59 ans</v>
      </c>
      <c r="M632" s="50" t="e">
        <f>VLOOKUP(C632,'Ancien Bilan'!$B$4:$D$1093,3,FALSE)</f>
        <v>#N/A</v>
      </c>
      <c r="N632" s="2">
        <f t="shared" si="24"/>
        <v>0</v>
      </c>
      <c r="O632" s="2">
        <f t="shared" si="25"/>
        <v>1113</v>
      </c>
      <c r="P632" s="8" t="str">
        <f>VLOOKUP(C632,[8]A!$B$2:$D$1501,3,FALSE)</f>
        <v>4-A</v>
      </c>
    </row>
    <row r="633" spans="1:16" ht="14.45" customHeight="1" x14ac:dyDescent="0.25">
      <c r="A633" s="1">
        <v>1114</v>
      </c>
      <c r="B633">
        <v>2282</v>
      </c>
      <c r="C633" t="s">
        <v>700</v>
      </c>
      <c r="D633" s="5" t="s">
        <v>865</v>
      </c>
      <c r="E633" s="2" t="str">
        <f>VLOOKUP(C633,[8]A!$E$2:$K$1451,7,FALSE)</f>
        <v>05999095375</v>
      </c>
      <c r="F633" s="8">
        <v>4</v>
      </c>
      <c r="G633" s="8" t="str">
        <f>VLOOKUP(C633,[8]A!$B$2:$I$1501,8,FALSE)</f>
        <v>Adulte Masculin 30/39 ans</v>
      </c>
      <c r="M633" s="50">
        <f>VLOOKUP(C633,'Ancien Bilan'!$B$4:$D$1093,3,FALSE)</f>
        <v>2282</v>
      </c>
      <c r="N633" s="2">
        <f t="shared" si="24"/>
        <v>2282</v>
      </c>
      <c r="O633" s="2">
        <f t="shared" si="25"/>
        <v>1114</v>
      </c>
      <c r="P633" s="8" t="str">
        <f>VLOOKUP(C633,[8]A!$B$2:$D$1501,3,FALSE)</f>
        <v>4-A</v>
      </c>
    </row>
    <row r="634" spans="1:16" ht="14.45" customHeight="1" x14ac:dyDescent="0.25">
      <c r="A634" s="48">
        <v>1115</v>
      </c>
      <c r="B634">
        <v>4347</v>
      </c>
      <c r="C634" t="s">
        <v>2493</v>
      </c>
      <c r="D634" s="5" t="s">
        <v>62</v>
      </c>
      <c r="E634" s="2" t="str">
        <f>VLOOKUP(C634,[8]A!$E$2:$K$1451,7,FALSE)</f>
        <v>05999069524</v>
      </c>
      <c r="F634" s="8">
        <v>4</v>
      </c>
      <c r="G634" s="8" t="str">
        <f>VLOOKUP(C634,[8]A!$B$2:$I$1501,8,FALSE)</f>
        <v>Adulte Féminin 30/39 ans</v>
      </c>
      <c r="M634" s="50">
        <f>VLOOKUP(C634,'Ancien Bilan'!$B$4:$D$1093,3,FALSE)</f>
        <v>4347</v>
      </c>
      <c r="N634" s="2">
        <f t="shared" si="24"/>
        <v>4347</v>
      </c>
      <c r="O634" s="2">
        <f t="shared" si="25"/>
        <v>1115</v>
      </c>
      <c r="P634" s="8" t="str">
        <f>VLOOKUP(C634,[8]A!$B$2:$D$1501,3,FALSE)</f>
        <v>4-A</v>
      </c>
    </row>
    <row r="635" spans="1:16" ht="14.45" customHeight="1" x14ac:dyDescent="0.25">
      <c r="A635" s="48">
        <v>1116</v>
      </c>
      <c r="B635">
        <v>4342</v>
      </c>
      <c r="C635" t="s">
        <v>2564</v>
      </c>
      <c r="D635" s="52" t="s">
        <v>2883</v>
      </c>
      <c r="E635" s="2" t="str">
        <f>VLOOKUP(C635,[8]A!$E$2:$K$1451,7,FALSE)</f>
        <v>06297065700</v>
      </c>
      <c r="F635" s="8">
        <v>4</v>
      </c>
      <c r="G635" s="8" t="str">
        <f>VLOOKUP(C635,[8]A!$B$2:$I$1501,8,FALSE)</f>
        <v>Adulte Masculin 60 ans et plus</v>
      </c>
      <c r="M635" s="50">
        <f>VLOOKUP(C635,'Ancien Bilan'!$B$4:$D$1093,3,FALSE)</f>
        <v>4342</v>
      </c>
      <c r="N635" s="2">
        <f t="shared" si="24"/>
        <v>4342</v>
      </c>
      <c r="O635" s="2">
        <f t="shared" si="25"/>
        <v>1116</v>
      </c>
      <c r="P635" s="8" t="str">
        <f>VLOOKUP(C635,[8]A!$B$2:$D$1501,3,FALSE)</f>
        <v>4-B</v>
      </c>
    </row>
    <row r="636" spans="1:16" ht="14.45" customHeight="1" x14ac:dyDescent="0.25">
      <c r="A636" s="48">
        <v>1117</v>
      </c>
      <c r="B636">
        <v>4437</v>
      </c>
      <c r="C636" t="s">
        <v>2557</v>
      </c>
      <c r="D636" s="52" t="s">
        <v>2868</v>
      </c>
      <c r="E636" s="2" t="str">
        <f>VLOOKUP(C636,[8]A!$E$2:$K$1451,7,FALSE)</f>
        <v>06204951197</v>
      </c>
      <c r="F636" s="8">
        <v>4</v>
      </c>
      <c r="G636" s="8" t="str">
        <f>VLOOKUP(C636,[8]A!$B$2:$I$1501,8,FALSE)</f>
        <v>Adulte Masculin 60 ans et plus</v>
      </c>
      <c r="M636" s="50">
        <f>VLOOKUP(C636,'Ancien Bilan'!$B$4:$D$1093,3,FALSE)</f>
        <v>4437</v>
      </c>
      <c r="N636" s="2">
        <f t="shared" si="24"/>
        <v>4437</v>
      </c>
      <c r="O636" s="2">
        <f t="shared" si="25"/>
        <v>1117</v>
      </c>
      <c r="P636" s="8" t="str">
        <f>VLOOKUP(C636,[8]A!$B$2:$D$1501,3,FALSE)</f>
        <v>4-A</v>
      </c>
    </row>
    <row r="637" spans="1:16" ht="14.45" customHeight="1" x14ac:dyDescent="0.25">
      <c r="A637" s="48">
        <v>1118</v>
      </c>
      <c r="B637">
        <v>4439</v>
      </c>
      <c r="C637" t="s">
        <v>2677</v>
      </c>
      <c r="D637" s="52" t="s">
        <v>2868</v>
      </c>
      <c r="E637" s="2" t="str">
        <f>VLOOKUP(C637,[8]A!$E$2:$K$1451,7,FALSE)</f>
        <v>06297055777</v>
      </c>
      <c r="F637" s="8">
        <v>4</v>
      </c>
      <c r="G637" s="8" t="str">
        <f>VLOOKUP(C637,[8]A!$B$2:$I$1501,8,FALSE)</f>
        <v>Adulte Masculin 60 ans et plus</v>
      </c>
      <c r="M637" s="50">
        <f>VLOOKUP(C637,'Ancien Bilan'!$B$4:$D$1093,3,FALSE)</f>
        <v>4439</v>
      </c>
      <c r="N637" s="2">
        <f t="shared" si="24"/>
        <v>4439</v>
      </c>
      <c r="O637" s="2">
        <f t="shared" si="25"/>
        <v>1118</v>
      </c>
      <c r="P637" s="8" t="str">
        <f>VLOOKUP(C637,[8]A!$B$2:$D$1501,3,FALSE)</f>
        <v>4-A</v>
      </c>
    </row>
    <row r="638" spans="1:16" ht="14.45" customHeight="1" x14ac:dyDescent="0.25">
      <c r="A638" s="48">
        <v>1119</v>
      </c>
      <c r="B638">
        <v>4416</v>
      </c>
      <c r="C638" t="s">
        <v>2552</v>
      </c>
      <c r="D638" s="52" t="s">
        <v>2868</v>
      </c>
      <c r="E638" s="2" t="str">
        <f>VLOOKUP(C638,[8]A!$E$2:$K$1451,7,FALSE)</f>
        <v>06204951637</v>
      </c>
      <c r="F638" s="8">
        <v>4</v>
      </c>
      <c r="G638" s="8" t="str">
        <f>VLOOKUP(C638,[8]A!$B$2:$I$1501,8,FALSE)</f>
        <v>Adulte Masculin 40/49 ans</v>
      </c>
      <c r="M638" s="50">
        <f>VLOOKUP(C638,'Ancien Bilan'!$B$4:$D$1093,3,FALSE)</f>
        <v>4416</v>
      </c>
      <c r="N638" s="2">
        <f t="shared" si="24"/>
        <v>4416</v>
      </c>
      <c r="O638" s="2">
        <f t="shared" si="25"/>
        <v>1119</v>
      </c>
      <c r="P638" s="8" t="str">
        <f>VLOOKUP(C638,[8]A!$B$2:$D$1501,3,FALSE)</f>
        <v>4-A</v>
      </c>
    </row>
    <row r="639" spans="1:16" ht="14.45" customHeight="1" x14ac:dyDescent="0.25">
      <c r="A639" s="48">
        <v>1120</v>
      </c>
      <c r="B639">
        <v>4438</v>
      </c>
      <c r="C639" t="s">
        <v>2828</v>
      </c>
      <c r="D639" s="5" t="s">
        <v>2868</v>
      </c>
      <c r="E639" s="2" t="str">
        <f>VLOOKUP(C639,[8]A!$E$2:$K$1451,7,FALSE)</f>
        <v>06204951629</v>
      </c>
      <c r="F639" s="8">
        <v>4</v>
      </c>
      <c r="G639" s="8" t="str">
        <f>VLOOKUP(C639,[8]A!$B$2:$I$1501,8,FALSE)</f>
        <v>Adulte Masculin 50/59 ans</v>
      </c>
      <c r="M639" s="50">
        <f>VLOOKUP(C639,'Ancien Bilan'!$B$4:$D$1093,3,FALSE)</f>
        <v>4438</v>
      </c>
      <c r="N639" s="2">
        <f t="shared" si="24"/>
        <v>4438</v>
      </c>
      <c r="O639" s="2">
        <f t="shared" si="25"/>
        <v>1120</v>
      </c>
      <c r="P639" s="8" t="str">
        <f>VLOOKUP(C639,[8]A!$B$2:$D$1501,3,FALSE)</f>
        <v>4-A</v>
      </c>
    </row>
    <row r="640" spans="1:16" ht="14.45" customHeight="1" x14ac:dyDescent="0.25">
      <c r="A640" s="35">
        <v>1121</v>
      </c>
      <c r="B640" s="48">
        <v>144325</v>
      </c>
      <c r="C640" s="52" t="s">
        <v>110</v>
      </c>
      <c r="D640" s="53" t="s">
        <v>2882</v>
      </c>
      <c r="E640" s="2" t="str">
        <f>VLOOKUP(C640,[8]A!$E$2:$K$1451,7,FALSE)</f>
        <v>05999084990</v>
      </c>
      <c r="F640" s="8">
        <v>4</v>
      </c>
      <c r="G640" s="8" t="str">
        <f>VLOOKUP(C640,[8]A!$B$2:$I$1501,8,FALSE)</f>
        <v>Adulte Masculin 50/59 ans</v>
      </c>
      <c r="M640" s="50">
        <f>VLOOKUP(C640,'Ancien Bilan'!$B$4:$D$1093,3,FALSE)</f>
        <v>144325</v>
      </c>
      <c r="N640" s="2">
        <f t="shared" si="24"/>
        <v>144325</v>
      </c>
      <c r="O640" s="2">
        <f t="shared" si="25"/>
        <v>1121</v>
      </c>
      <c r="P640" s="8" t="str">
        <f>VLOOKUP(C640,[8]A!$B$2:$D$1501,3,FALSE)</f>
        <v>4-A</v>
      </c>
    </row>
    <row r="641" spans="1:16" s="49" customFormat="1" ht="14.45" customHeight="1" x14ac:dyDescent="0.25">
      <c r="A641" s="35">
        <v>1122</v>
      </c>
      <c r="B641" s="48">
        <v>4328</v>
      </c>
      <c r="C641" s="52" t="s">
        <v>2783</v>
      </c>
      <c r="D641" s="53" t="s">
        <v>154</v>
      </c>
      <c r="E641" s="49" t="str">
        <f>VLOOKUP(C641,[8]A!$E$2:$K$1451,7,FALSE)</f>
        <v>06297036055</v>
      </c>
      <c r="F641" s="50">
        <v>4</v>
      </c>
      <c r="G641" s="50" t="str">
        <f>VLOOKUP(C641,[8]A!$B$2:$I$1501,8,FALSE)</f>
        <v>Adulte Masculin 50/59 ans</v>
      </c>
      <c r="H641" s="50"/>
      <c r="I641" s="50"/>
      <c r="J641" s="50"/>
      <c r="K641" s="50"/>
      <c r="L641" s="50"/>
      <c r="M641" s="50">
        <f>VLOOKUP(C641,'Ancien Bilan'!$B$4:$D$1093,3,FALSE)</f>
        <v>4328</v>
      </c>
      <c r="N641" s="49">
        <f t="shared" si="24"/>
        <v>4328</v>
      </c>
      <c r="O641" s="49">
        <f t="shared" si="25"/>
        <v>1122</v>
      </c>
      <c r="P641" s="50" t="str">
        <f>VLOOKUP(C641,[8]A!$B$2:$D$1501,3,FALSE)</f>
        <v>4-A</v>
      </c>
    </row>
    <row r="642" spans="1:16" s="49" customFormat="1" ht="14.45" customHeight="1" x14ac:dyDescent="0.25">
      <c r="A642" s="35">
        <v>1123</v>
      </c>
      <c r="B642" s="48">
        <v>4345</v>
      </c>
      <c r="C642" s="52" t="s">
        <v>2644</v>
      </c>
      <c r="D642" s="52" t="s">
        <v>154</v>
      </c>
      <c r="E642" s="49" t="str">
        <f>VLOOKUP(C642,[8]A!$E$2:$K$1451,7,FALSE)</f>
        <v>06204808292</v>
      </c>
      <c r="F642" s="50">
        <v>4</v>
      </c>
      <c r="G642" s="50" t="str">
        <f>VLOOKUP(C642,[8]A!$B$2:$I$1501,8,FALSE)</f>
        <v>Adulte Masculin 40/49 ans</v>
      </c>
      <c r="H642" s="50"/>
      <c r="I642" s="50"/>
      <c r="J642" s="50"/>
      <c r="K642" s="50"/>
      <c r="L642" s="50"/>
      <c r="M642" s="50">
        <f>VLOOKUP(C642,'Ancien Bilan'!$B$4:$D$1093,3,FALSE)</f>
        <v>4345</v>
      </c>
      <c r="N642" s="49">
        <f t="shared" si="24"/>
        <v>4345</v>
      </c>
      <c r="O642" s="49">
        <f t="shared" si="25"/>
        <v>1123</v>
      </c>
      <c r="P642" s="50" t="str">
        <f>VLOOKUP(C642,[8]A!$B$2:$D$1501,3,FALSE)</f>
        <v>4-A</v>
      </c>
    </row>
    <row r="643" spans="1:16" s="49" customFormat="1" ht="14.45" customHeight="1" x14ac:dyDescent="0.25">
      <c r="A643" s="35">
        <v>1124</v>
      </c>
      <c r="B643" s="48">
        <v>4311</v>
      </c>
      <c r="C643" s="52" t="s">
        <v>2024</v>
      </c>
      <c r="D643" s="53" t="s">
        <v>174</v>
      </c>
      <c r="E643" s="49" t="str">
        <f>VLOOKUP(C643,[8]A!$E$2:$K$1451,7,FALSE)</f>
        <v>05994045436</v>
      </c>
      <c r="F643" s="50">
        <v>4</v>
      </c>
      <c r="G643" s="50" t="str">
        <f>VLOOKUP(C643,[8]A!$B$2:$I$1501,8,FALSE)</f>
        <v>Adulte Masculin 60 ans et plus</v>
      </c>
      <c r="H643" s="50"/>
      <c r="I643" s="50"/>
      <c r="J643" s="50"/>
      <c r="K643" s="50"/>
      <c r="L643" s="50"/>
      <c r="M643" s="50">
        <f>VLOOKUP(C643,'Ancien Bilan'!$B$4:$D$1093,3,FALSE)</f>
        <v>4311</v>
      </c>
      <c r="N643" s="49">
        <f t="shared" si="24"/>
        <v>4311</v>
      </c>
      <c r="O643" s="49">
        <f t="shared" si="25"/>
        <v>1124</v>
      </c>
      <c r="P643" s="50" t="str">
        <f>VLOOKUP(C643,[8]A!$B$2:$D$1501,3,FALSE)</f>
        <v>4-A</v>
      </c>
    </row>
    <row r="644" spans="1:16" s="49" customFormat="1" ht="14.45" customHeight="1" x14ac:dyDescent="0.25">
      <c r="A644" s="35">
        <v>1125</v>
      </c>
      <c r="B644" s="48">
        <v>4317</v>
      </c>
      <c r="C644" s="52" t="s">
        <v>2713</v>
      </c>
      <c r="D644" s="53" t="s">
        <v>154</v>
      </c>
      <c r="E644" s="49" t="str">
        <f>VLOOKUP(C644,[8]A!$E$2:$K$1451,7,FALSE)</f>
        <v>06240368702</v>
      </c>
      <c r="F644" s="50">
        <v>4</v>
      </c>
      <c r="G644" s="50" t="str">
        <f>VLOOKUP(C644,[8]A!$B$2:$I$1501,8,FALSE)</f>
        <v>Adulte Masculin 60 ans et plus</v>
      </c>
      <c r="H644" s="50"/>
      <c r="I644" s="50"/>
      <c r="J644" s="50"/>
      <c r="K644" s="50"/>
      <c r="L644" s="50"/>
      <c r="M644" s="50">
        <f>VLOOKUP(C644,'Ancien Bilan'!$B$4:$D$1093,3,FALSE)</f>
        <v>4317</v>
      </c>
      <c r="N644" s="49">
        <f t="shared" si="24"/>
        <v>4317</v>
      </c>
      <c r="O644" s="49">
        <f t="shared" si="25"/>
        <v>1125</v>
      </c>
      <c r="P644" s="50" t="str">
        <f>VLOOKUP(C644,[8]A!$B$2:$D$1501,3,FALSE)</f>
        <v>4-A</v>
      </c>
    </row>
    <row r="645" spans="1:16" s="49" customFormat="1" ht="14.45" customHeight="1" x14ac:dyDescent="0.25">
      <c r="A645" s="35">
        <v>1126</v>
      </c>
      <c r="B645" s="48">
        <v>4320</v>
      </c>
      <c r="C645" s="52" t="s">
        <v>2798</v>
      </c>
      <c r="D645" s="53" t="s">
        <v>154</v>
      </c>
      <c r="E645" s="49" t="str">
        <f>VLOOKUP(C645,[8]A!$E$2:$K$1451,7,FALSE)</f>
        <v>06297095155</v>
      </c>
      <c r="F645" s="50">
        <v>4</v>
      </c>
      <c r="G645" s="50" t="str">
        <f>VLOOKUP(C645,[8]A!$B$2:$I$1501,8,FALSE)</f>
        <v>Adulte Féminin 30/39 ans</v>
      </c>
      <c r="H645" s="50"/>
      <c r="I645" s="50"/>
      <c r="J645" s="50"/>
      <c r="K645" s="50"/>
      <c r="L645" s="50"/>
      <c r="M645" s="50">
        <f>VLOOKUP(C645,'Ancien Bilan'!$B$4:$D$1093,3,FALSE)</f>
        <v>4320</v>
      </c>
      <c r="N645" s="49">
        <f t="shared" si="24"/>
        <v>4320</v>
      </c>
      <c r="O645" s="49">
        <f t="shared" si="25"/>
        <v>1126</v>
      </c>
      <c r="P645" s="50" t="str">
        <f>VLOOKUP(C645,[8]A!$B$2:$D$1501,3,FALSE)</f>
        <v>4-A</v>
      </c>
    </row>
    <row r="646" spans="1:16" s="49" customFormat="1" ht="14.45" customHeight="1" x14ac:dyDescent="0.25">
      <c r="A646" s="35">
        <v>1127</v>
      </c>
      <c r="B646">
        <v>4312</v>
      </c>
      <c r="C646" t="s">
        <v>2863</v>
      </c>
      <c r="D646" s="52" t="s">
        <v>154</v>
      </c>
      <c r="E646" s="49" t="str">
        <f>VLOOKUP(C646,[8]A!$E$2:$K$1451,7,FALSE)</f>
        <v>06297101109</v>
      </c>
      <c r="F646" s="50">
        <v>4</v>
      </c>
      <c r="G646" s="50" t="str">
        <f>VLOOKUP(C646,[8]A!$B$2:$I$1501,8,FALSE)</f>
        <v>Adulte Masculin 60 ans et plus</v>
      </c>
      <c r="H646" s="50"/>
      <c r="I646" s="50"/>
      <c r="J646" s="50"/>
      <c r="K646" s="50"/>
      <c r="L646" s="50"/>
      <c r="M646" s="50">
        <f>VLOOKUP(C646,'Ancien Bilan'!$B$4:$D$1093,3,FALSE)</f>
        <v>4312</v>
      </c>
      <c r="N646" s="49">
        <f t="shared" si="24"/>
        <v>4312</v>
      </c>
      <c r="O646" s="49">
        <f t="shared" si="25"/>
        <v>1127</v>
      </c>
      <c r="P646" s="50" t="str">
        <f>VLOOKUP(C646,[8]A!$B$2:$D$1501,3,FALSE)</f>
        <v>4-A</v>
      </c>
    </row>
    <row r="647" spans="1:16" s="49" customFormat="1" ht="14.45" customHeight="1" x14ac:dyDescent="0.25">
      <c r="A647" s="48">
        <v>1128</v>
      </c>
      <c r="B647">
        <v>144507</v>
      </c>
      <c r="C647" t="s">
        <v>124</v>
      </c>
      <c r="D647" s="5" t="s">
        <v>2868</v>
      </c>
      <c r="E647" s="49" t="str">
        <f>VLOOKUP(C647,[8]A!$E$2:$K$1451,7,FALSE)</f>
        <v>06240369391</v>
      </c>
      <c r="F647" s="50">
        <v>4</v>
      </c>
      <c r="G647" s="50" t="str">
        <f>VLOOKUP(C647,[8]A!$B$2:$I$1501,8,FALSE)</f>
        <v>Adulte Masculin 50/59 ans</v>
      </c>
      <c r="H647" s="50"/>
      <c r="I647" s="50"/>
      <c r="J647" s="50"/>
      <c r="K647" s="50"/>
      <c r="L647" s="50"/>
      <c r="M647" s="50">
        <f>VLOOKUP(C647,'Ancien Bilan'!$B$4:$D$1093,3,FALSE)</f>
        <v>144507</v>
      </c>
      <c r="N647" s="49">
        <f t="shared" si="24"/>
        <v>144507</v>
      </c>
      <c r="O647" s="49">
        <f t="shared" si="25"/>
        <v>1128</v>
      </c>
      <c r="P647" s="50" t="str">
        <f>VLOOKUP(C647,[8]A!$B$2:$D$1501,3,FALSE)</f>
        <v>4-A</v>
      </c>
    </row>
    <row r="648" spans="1:16" s="49" customFormat="1" ht="14.45" customHeight="1" x14ac:dyDescent="0.25">
      <c r="A648" s="48">
        <v>1129</v>
      </c>
      <c r="B648"/>
      <c r="C648" s="49" t="s">
        <v>3351</v>
      </c>
      <c r="D648" s="51" t="s">
        <v>494</v>
      </c>
      <c r="E648" s="49" t="e">
        <f>VLOOKUP(C648,[8]A!$E$2:$K$1451,7,FALSE)</f>
        <v>#N/A</v>
      </c>
      <c r="F648" s="50">
        <v>4</v>
      </c>
      <c r="G648" s="50" t="e">
        <f>VLOOKUP(C648,[8]A!$B$2:$I$1501,8,FALSE)</f>
        <v>#N/A</v>
      </c>
      <c r="H648" s="50"/>
      <c r="I648" s="50"/>
      <c r="J648" s="50"/>
      <c r="K648" s="50"/>
      <c r="L648" s="50"/>
      <c r="M648" s="50" t="e">
        <f>VLOOKUP(C648,'Ancien Bilan'!$B$4:$D$1093,3,FALSE)</f>
        <v>#N/A</v>
      </c>
      <c r="N648" s="49">
        <f t="shared" si="24"/>
        <v>0</v>
      </c>
      <c r="O648" s="49">
        <f t="shared" si="25"/>
        <v>1129</v>
      </c>
      <c r="P648" s="50" t="e">
        <f>VLOOKUP(C648,[8]A!$B$2:$D$1501,3,FALSE)</f>
        <v>#N/A</v>
      </c>
    </row>
    <row r="649" spans="1:16" ht="14.45" customHeight="1" x14ac:dyDescent="0.25">
      <c r="A649" s="48">
        <v>1130</v>
      </c>
      <c r="B649" s="2">
        <v>144622</v>
      </c>
      <c r="C649" s="49" t="s">
        <v>349</v>
      </c>
      <c r="D649" s="49" t="s">
        <v>32</v>
      </c>
      <c r="E649" s="2" t="str">
        <f>VLOOKUP(C649,[8]A!$E$2:$K$1451,7,FALSE)</f>
        <v>05999123574</v>
      </c>
      <c r="F649" s="8">
        <v>4</v>
      </c>
      <c r="G649" s="8" t="str">
        <f>VLOOKUP(C649,[8]A!$B$2:$I$1501,8,FALSE)</f>
        <v>Adulte Féminin 30/39 ans</v>
      </c>
      <c r="M649" s="50">
        <f>VLOOKUP(C649,'Ancien Bilan'!$B$4:$D$1093,3,FALSE)</f>
        <v>144622</v>
      </c>
      <c r="N649" s="2">
        <f>B649</f>
        <v>144622</v>
      </c>
      <c r="O649" s="2">
        <f>A649</f>
        <v>1130</v>
      </c>
      <c r="P649" s="50" t="str">
        <f>VLOOKUP(C649,[8]A!$B$2:$D$1501,3,FALSE)</f>
        <v>3</v>
      </c>
    </row>
    <row r="650" spans="1:16" s="49" customFormat="1" ht="14.45" customHeight="1" x14ac:dyDescent="0.25">
      <c r="A650" s="48">
        <v>1131</v>
      </c>
      <c r="B650" s="49">
        <v>4377</v>
      </c>
      <c r="C650" s="49" t="s">
        <v>2772</v>
      </c>
      <c r="D650" s="49" t="s">
        <v>2544</v>
      </c>
      <c r="E650" s="49" t="str">
        <f>VLOOKUP(C650,[8]A!$E$2:$K$1451,7,FALSE)</f>
        <v>06265615414</v>
      </c>
      <c r="F650" s="50">
        <v>4</v>
      </c>
      <c r="G650" s="50" t="str">
        <f>VLOOKUP(C650,[8]A!$B$2:$I$1501,8,FALSE)</f>
        <v>Adulte Masculin 50/59 ans</v>
      </c>
      <c r="H650" s="50"/>
      <c r="I650" s="50"/>
      <c r="J650" s="50"/>
      <c r="K650" s="50"/>
      <c r="L650" s="50"/>
      <c r="M650" s="50">
        <f>VLOOKUP(C650,'Ancien Bilan'!$B$4:$D$1093,3,FALSE)</f>
        <v>4377</v>
      </c>
      <c r="N650" s="49">
        <f>B650</f>
        <v>4377</v>
      </c>
      <c r="O650" s="49">
        <f>A650</f>
        <v>1131</v>
      </c>
      <c r="P650" s="50" t="str">
        <f>VLOOKUP(C650,[8]A!$B$2:$D$1501,3,FALSE)</f>
        <v>4-A</v>
      </c>
    </row>
    <row r="651" spans="1:16" s="49" customFormat="1" ht="14.45" customHeight="1" x14ac:dyDescent="0.25">
      <c r="A651" s="48">
        <v>1132</v>
      </c>
      <c r="B651" s="49">
        <v>2925</v>
      </c>
      <c r="C651" s="49" t="s">
        <v>2958</v>
      </c>
      <c r="D651" s="5" t="s">
        <v>14</v>
      </c>
      <c r="E651" s="49" t="e">
        <f>VLOOKUP(C651,[8]A!$E$2:$K$1451,7,FALSE)</f>
        <v>#N/A</v>
      </c>
      <c r="F651" s="50">
        <v>4</v>
      </c>
      <c r="G651" s="50" t="e">
        <f>VLOOKUP(C651,[8]A!$B$2:$I$1501,8,FALSE)</f>
        <v>#N/A</v>
      </c>
      <c r="H651" s="50"/>
      <c r="I651" s="50"/>
      <c r="J651" s="50"/>
      <c r="K651" s="50"/>
      <c r="L651" s="50"/>
      <c r="M651" s="50">
        <f>VLOOKUP(C651,'Ancien Bilan'!$B$4:$D$1093,3,FALSE)</f>
        <v>2925</v>
      </c>
      <c r="N651" s="49">
        <f>B651</f>
        <v>2925</v>
      </c>
      <c r="O651" s="49">
        <f>A651</f>
        <v>1132</v>
      </c>
      <c r="P651" s="50" t="e">
        <f>VLOOKUP(C651,[8]A!$B$2:$D$1501,3,FALSE)</f>
        <v>#N/A</v>
      </c>
    </row>
    <row r="652" spans="1:16" s="49" customFormat="1" ht="14.45" customHeight="1" x14ac:dyDescent="0.25">
      <c r="A652" s="48">
        <v>1133</v>
      </c>
      <c r="C652" s="49" t="s">
        <v>3351</v>
      </c>
      <c r="D652" s="51" t="s">
        <v>494</v>
      </c>
      <c r="E652" s="49" t="e">
        <f>VLOOKUP(C652,[8]A!$E$2:$K$1451,7,FALSE)</f>
        <v>#N/A</v>
      </c>
      <c r="F652" s="50">
        <v>4</v>
      </c>
      <c r="G652" s="50" t="e">
        <f>VLOOKUP(C652,[8]A!$B$2:$I$1501,8,FALSE)</f>
        <v>#N/A</v>
      </c>
      <c r="H652" s="50"/>
      <c r="I652" s="50"/>
      <c r="J652" s="50"/>
      <c r="K652" s="50"/>
      <c r="L652" s="50"/>
      <c r="M652" s="50" t="e">
        <f>VLOOKUP(C652,'Ancien Bilan'!$B$4:$D$1093,3,FALSE)</f>
        <v>#N/A</v>
      </c>
      <c r="N652" s="49">
        <f>B652</f>
        <v>0</v>
      </c>
      <c r="O652" s="49">
        <f>A652</f>
        <v>1133</v>
      </c>
      <c r="P652" s="50" t="e">
        <f>VLOOKUP(C652,[8]A!$B$2:$D$1501,3,FALSE)</f>
        <v>#N/A</v>
      </c>
    </row>
    <row r="653" spans="1:16" ht="14.45" customHeight="1" x14ac:dyDescent="0.25">
      <c r="A653" s="18">
        <v>1301</v>
      </c>
      <c r="B653" s="2">
        <v>144357</v>
      </c>
      <c r="C653" s="2" t="s">
        <v>254</v>
      </c>
      <c r="D653" s="2" t="s">
        <v>115</v>
      </c>
      <c r="E653" s="2" t="str">
        <f>VLOOKUP(C653,[8]A!$E$2:$K$1451,7,FALSE)</f>
        <v>05999070922</v>
      </c>
      <c r="F653" s="8" t="s">
        <v>362</v>
      </c>
      <c r="G653" s="8" t="str">
        <f>VLOOKUP(C653,[8]A!$B$2:$I$1501,8,FALSE)</f>
        <v>Adulte Féminin 40 ans et plus</v>
      </c>
      <c r="M653" s="50">
        <f>VLOOKUP(C653,'Ancien Bilan'!$B$4:$D$1093,3,FALSE)</f>
        <v>144357</v>
      </c>
      <c r="N653" s="2">
        <f t="shared" si="24"/>
        <v>144357</v>
      </c>
      <c r="O653" s="2">
        <f t="shared" si="25"/>
        <v>1301</v>
      </c>
      <c r="P653" s="8" t="str">
        <f>VLOOKUP(C653,[8]A!$B$2:$D$1501,3,FALSE)</f>
        <v>FE</v>
      </c>
    </row>
    <row r="654" spans="1:16" ht="14.45" customHeight="1" x14ac:dyDescent="0.25">
      <c r="A654" s="18">
        <v>1302</v>
      </c>
      <c r="B654" s="2">
        <v>2199</v>
      </c>
      <c r="C654" s="2" t="s">
        <v>269</v>
      </c>
      <c r="D654" s="2" t="s">
        <v>270</v>
      </c>
      <c r="E654" s="2" t="str">
        <f>VLOOKUP(C654,[8]A!$E$2:$K$1451,7,FALSE)</f>
        <v>05996219599</v>
      </c>
      <c r="F654" s="8" t="s">
        <v>362</v>
      </c>
      <c r="G654" s="8" t="str">
        <f>VLOOKUP(C654,[8]A!$B$2:$I$1501,8,FALSE)</f>
        <v>Adulte Féminin 40 ans et plus</v>
      </c>
      <c r="M654" s="50">
        <f>VLOOKUP(C654,'Ancien Bilan'!$B$4:$D$1093,3,FALSE)</f>
        <v>2199</v>
      </c>
      <c r="N654" s="2">
        <f t="shared" si="24"/>
        <v>2199</v>
      </c>
      <c r="O654" s="2">
        <f t="shared" si="25"/>
        <v>1302</v>
      </c>
      <c r="P654" s="8" t="str">
        <f>VLOOKUP(C654,[8]A!$B$2:$D$1501,3,FALSE)</f>
        <v>FE</v>
      </c>
    </row>
    <row r="655" spans="1:16" ht="14.45" customHeight="1" x14ac:dyDescent="0.25">
      <c r="A655" s="18">
        <v>1303</v>
      </c>
      <c r="B655" s="2">
        <v>2170</v>
      </c>
      <c r="C655" s="2" t="s">
        <v>281</v>
      </c>
      <c r="D655" s="49" t="s">
        <v>32</v>
      </c>
      <c r="E655" s="2" t="str">
        <f>VLOOKUP(C655,[8]A!$E$2:$K$1451,7,FALSE)</f>
        <v>05999111772</v>
      </c>
      <c r="F655" s="8" t="s">
        <v>362</v>
      </c>
      <c r="G655" s="8" t="str">
        <f>VLOOKUP(C655,[8]A!$B$2:$I$1501,8,FALSE)</f>
        <v>Adulte Féminin 17/29 ans</v>
      </c>
      <c r="M655" s="50">
        <f>VLOOKUP(C655,'Ancien Bilan'!$B$4:$D$1093,3,FALSE)</f>
        <v>2170</v>
      </c>
      <c r="N655" s="2">
        <f t="shared" si="24"/>
        <v>2170</v>
      </c>
      <c r="O655" s="2">
        <f t="shared" si="25"/>
        <v>1303</v>
      </c>
      <c r="P655" s="8" t="str">
        <f>VLOOKUP(C655,[8]A!$B$2:$D$1501,3,FALSE)</f>
        <v>FE</v>
      </c>
    </row>
    <row r="656" spans="1:16" ht="14.45" customHeight="1" x14ac:dyDescent="0.25">
      <c r="A656" s="18">
        <v>1304</v>
      </c>
      <c r="B656" s="2">
        <v>2187</v>
      </c>
      <c r="C656" s="2" t="s">
        <v>332</v>
      </c>
      <c r="D656" s="51" t="s">
        <v>333</v>
      </c>
      <c r="E656" s="2" t="str">
        <f>VLOOKUP(C656,[8]A!$E$2:$K$1451,7,FALSE)</f>
        <v>05999117334</v>
      </c>
      <c r="F656" s="8" t="s">
        <v>362</v>
      </c>
      <c r="G656" s="8" t="str">
        <f>VLOOKUP(C656,[8]A!$B$2:$I$1501,8,FALSE)</f>
        <v>Adulte Féminin 40 ans et plus</v>
      </c>
      <c r="M656" s="50">
        <f>VLOOKUP(C656,'Ancien Bilan'!$B$4:$D$1093,3,FALSE)</f>
        <v>2187</v>
      </c>
      <c r="N656" s="2">
        <f t="shared" si="24"/>
        <v>2187</v>
      </c>
      <c r="O656" s="2">
        <f t="shared" si="25"/>
        <v>1304</v>
      </c>
      <c r="P656" s="8" t="str">
        <f>VLOOKUP(C656,[8]A!$B$2:$D$1501,3,FALSE)</f>
        <v>FE</v>
      </c>
    </row>
    <row r="657" spans="1:16" ht="14.45" customHeight="1" x14ac:dyDescent="0.25">
      <c r="A657" s="18">
        <v>1305</v>
      </c>
      <c r="B657" s="2">
        <v>1253</v>
      </c>
      <c r="C657" s="2" t="s">
        <v>255</v>
      </c>
      <c r="D657" s="49" t="s">
        <v>201</v>
      </c>
      <c r="E657" s="2" t="str">
        <f>VLOOKUP(C657,[8]A!$E$2:$K$1451,7,FALSE)</f>
        <v>05999084870</v>
      </c>
      <c r="F657" s="8" t="s">
        <v>362</v>
      </c>
      <c r="G657" s="8" t="str">
        <f>VLOOKUP(C657,[8]A!$B$2:$I$1501,8,FALSE)</f>
        <v>Adulte Féminin 17/29 ans</v>
      </c>
      <c r="M657" s="50">
        <f>VLOOKUP(C657,'Ancien Bilan'!$B$4:$D$1093,3,FALSE)</f>
        <v>1253</v>
      </c>
      <c r="N657" s="2">
        <f t="shared" si="24"/>
        <v>1253</v>
      </c>
      <c r="O657" s="2">
        <f t="shared" si="25"/>
        <v>1305</v>
      </c>
      <c r="P657" s="8" t="str">
        <f>VLOOKUP(C657,[8]A!$B$2:$D$1501,3,FALSE)</f>
        <v>FE</v>
      </c>
    </row>
    <row r="658" spans="1:16" ht="14.45" customHeight="1" x14ac:dyDescent="0.25">
      <c r="A658" s="18">
        <v>1306</v>
      </c>
      <c r="B658">
        <v>1305</v>
      </c>
      <c r="C658" s="5" t="s">
        <v>258</v>
      </c>
      <c r="D658" s="20" t="str">
        <f>VLOOKUP(C658,[8]A!$B$2:$H$1501,6,FALSE)</f>
        <v>LEFOREST CYCLO CLUB</v>
      </c>
      <c r="E658" s="2" t="str">
        <f>VLOOKUP(C658,[8]A!$E$2:$K$1451,7,FALSE)</f>
        <v>06240368703</v>
      </c>
      <c r="F658" s="8" t="s">
        <v>362</v>
      </c>
      <c r="G658" s="8" t="str">
        <f>VLOOKUP(C658,[8]A!$B$2:$I$1501,8,FALSE)</f>
        <v>Adulte Féminin 17/29 ans</v>
      </c>
      <c r="M658" s="50">
        <f>VLOOKUP(C658,'Ancien Bilan'!$B$4:$D$1093,3,FALSE)</f>
        <v>1305</v>
      </c>
      <c r="N658" s="2">
        <f t="shared" si="24"/>
        <v>1305</v>
      </c>
      <c r="O658" s="2">
        <f t="shared" si="25"/>
        <v>1306</v>
      </c>
      <c r="P658" s="8" t="str">
        <f>VLOOKUP(C658,[8]A!$B$2:$D$1501,3,FALSE)</f>
        <v>FE</v>
      </c>
    </row>
    <row r="659" spans="1:16" ht="14.45" customHeight="1" x14ac:dyDescent="0.25">
      <c r="A659" s="18">
        <v>1307</v>
      </c>
      <c r="B659">
        <v>144536</v>
      </c>
      <c r="C659" s="5" t="s">
        <v>534</v>
      </c>
      <c r="D659" s="20" t="str">
        <f>VLOOKUP(C659,[8]A!$B$2:$H$1501,6,FALSE)</f>
        <v>ETOILE CYCLISTE FEIGNIES</v>
      </c>
      <c r="E659" s="2" t="str">
        <f>VLOOKUP(C659,[8]A!$E$2:$K$1451,7,FALSE)</f>
        <v>05999030673</v>
      </c>
      <c r="F659" s="8" t="s">
        <v>362</v>
      </c>
      <c r="G659" s="8" t="str">
        <f>VLOOKUP(C659,[8]A!$B$2:$I$1501,8,FALSE)</f>
        <v>Adulte Féminin 17/29 ans</v>
      </c>
      <c r="M659" s="50">
        <f>VLOOKUP(C659,'Ancien Bilan'!$B$4:$D$1093,3,FALSE)</f>
        <v>144536</v>
      </c>
      <c r="N659" s="2">
        <f t="shared" si="24"/>
        <v>144536</v>
      </c>
      <c r="O659" s="2">
        <f t="shared" si="25"/>
        <v>1307</v>
      </c>
      <c r="P659" s="8" t="str">
        <f>VLOOKUP(C659,[8]A!$B$2:$D$1501,3,FALSE)</f>
        <v>FE</v>
      </c>
    </row>
    <row r="660" spans="1:16" ht="14.45" customHeight="1" x14ac:dyDescent="0.25">
      <c r="A660" s="18">
        <v>1308</v>
      </c>
      <c r="B660">
        <v>144525</v>
      </c>
      <c r="C660" t="s">
        <v>588</v>
      </c>
      <c r="D660" t="s">
        <v>14</v>
      </c>
      <c r="E660" s="2" t="str">
        <f>VLOOKUP(C660,[8]A!$E$2:$K$1451,7,FALSE)</f>
        <v>05996223970</v>
      </c>
      <c r="F660" s="8" t="s">
        <v>362</v>
      </c>
      <c r="G660" s="8" t="str">
        <f>VLOOKUP(C660,[8]A!$B$2:$I$1501,8,FALSE)</f>
        <v>Adulte Féminin 40 ans et plus</v>
      </c>
      <c r="M660" s="50">
        <f>VLOOKUP(C660,'Ancien Bilan'!$B$4:$D$1093,3,FALSE)</f>
        <v>144525</v>
      </c>
      <c r="N660" s="2">
        <f t="shared" si="24"/>
        <v>144525</v>
      </c>
      <c r="O660" s="2">
        <f t="shared" si="25"/>
        <v>1308</v>
      </c>
      <c r="P660" s="8" t="str">
        <f>VLOOKUP(C660,[8]A!$B$2:$D$1501,3,FALSE)</f>
        <v>FE</v>
      </c>
    </row>
    <row r="661" spans="1:16" ht="14.45" customHeight="1" x14ac:dyDescent="0.25">
      <c r="A661" s="18">
        <v>1309</v>
      </c>
      <c r="B661" s="2">
        <v>1251</v>
      </c>
      <c r="C661" s="2" t="s">
        <v>156</v>
      </c>
      <c r="D661" s="20" t="s">
        <v>14</v>
      </c>
      <c r="E661" s="2" t="str">
        <f>VLOOKUP(C661,[8]A!$E$2:$K$1451,7,FALSE)</f>
        <v>05996219549</v>
      </c>
      <c r="F661" s="8" t="s">
        <v>362</v>
      </c>
      <c r="G661" s="8" t="str">
        <f>VLOOKUP(C661,[8]A!$B$2:$I$1501,8,FALSE)</f>
        <v>Adulte Féminin 40 ans et plus</v>
      </c>
      <c r="M661" s="50">
        <f>VLOOKUP(C661,'Ancien Bilan'!$B$4:$D$1093,3,FALSE)</f>
        <v>1251</v>
      </c>
      <c r="N661" s="2">
        <f t="shared" si="24"/>
        <v>1251</v>
      </c>
      <c r="O661" s="2">
        <f t="shared" si="25"/>
        <v>1309</v>
      </c>
      <c r="P661" s="8" t="str">
        <f>VLOOKUP(C661,[8]A!$B$2:$D$1501,3,FALSE)</f>
        <v>FE</v>
      </c>
    </row>
    <row r="662" spans="1:16" ht="14.45" customHeight="1" x14ac:dyDescent="0.25">
      <c r="A662" s="18">
        <v>1310</v>
      </c>
      <c r="B662"/>
      <c r="C662" t="s">
        <v>664</v>
      </c>
      <c r="D662" t="s">
        <v>14</v>
      </c>
      <c r="E662" s="2" t="str">
        <f>VLOOKUP(C662,[8]A!$E$2:$K$1451,7,FALSE)</f>
        <v>05996216327</v>
      </c>
      <c r="F662" s="8" t="s">
        <v>362</v>
      </c>
      <c r="G662" s="8" t="str">
        <f>VLOOKUP(C662,[8]A!$B$2:$I$1501,8,FALSE)</f>
        <v>Adulte Féminin 17/29 ans</v>
      </c>
      <c r="M662" s="50">
        <f>VLOOKUP(C662,'Ancien Bilan'!$B$4:$D$1093,3,FALSE)</f>
        <v>0</v>
      </c>
      <c r="N662" s="2">
        <f t="shared" si="24"/>
        <v>0</v>
      </c>
      <c r="O662" s="2">
        <f t="shared" si="25"/>
        <v>1310</v>
      </c>
      <c r="P662" s="8" t="str">
        <f>VLOOKUP(C662,[8]A!$B$2:$D$1501,3,FALSE)</f>
        <v>FE</v>
      </c>
    </row>
    <row r="663" spans="1:16" ht="14.45" customHeight="1" x14ac:dyDescent="0.25">
      <c r="A663" s="18">
        <v>1311</v>
      </c>
      <c r="B663">
        <v>144340</v>
      </c>
      <c r="C663" t="s">
        <v>744</v>
      </c>
      <c r="D663" s="5" t="s">
        <v>47</v>
      </c>
      <c r="E663" s="2" t="str">
        <f>VLOOKUP(C663,[8]A!$E$2:$K$1451,7,FALSE)</f>
        <v>06297098605</v>
      </c>
      <c r="F663" s="8" t="s">
        <v>362</v>
      </c>
      <c r="G663" s="8" t="str">
        <f>VLOOKUP(C663,[8]A!$B$2:$I$1501,8,FALSE)</f>
        <v>Adulte Féminin 30/39 ans</v>
      </c>
      <c r="M663" s="50">
        <f>VLOOKUP(C663,'Ancien Bilan'!$B$4:$D$1093,3,FALSE)</f>
        <v>144340</v>
      </c>
      <c r="N663" s="2">
        <f t="shared" si="24"/>
        <v>144340</v>
      </c>
      <c r="O663" s="2">
        <f t="shared" si="25"/>
        <v>1311</v>
      </c>
      <c r="P663" s="8" t="str">
        <f>VLOOKUP(C663,[8]A!$B$2:$D$1501,3,FALSE)</f>
        <v>FE</v>
      </c>
    </row>
    <row r="664" spans="1:16" ht="14.45" customHeight="1" x14ac:dyDescent="0.25">
      <c r="A664" s="18">
        <v>1312</v>
      </c>
      <c r="B664">
        <v>144364</v>
      </c>
      <c r="C664" s="49" t="s">
        <v>792</v>
      </c>
      <c r="D664" t="s">
        <v>75</v>
      </c>
      <c r="E664" s="2" t="str">
        <f>VLOOKUP(C664,[8]A!$E$2:$K$1451,7,FALSE)</f>
        <v>05999069473</v>
      </c>
      <c r="F664" s="8" t="s">
        <v>362</v>
      </c>
      <c r="G664" s="8" t="str">
        <f>VLOOKUP(C664,[8]A!$B$2:$I$1501,8,FALSE)</f>
        <v>Adulte Féminin 17/29 ans</v>
      </c>
      <c r="M664" s="50">
        <f>VLOOKUP(C664,'Ancien Bilan'!$B$4:$D$1093,3,FALSE)</f>
        <v>144364</v>
      </c>
      <c r="N664" s="2">
        <f t="shared" si="24"/>
        <v>144364</v>
      </c>
      <c r="O664" s="2">
        <f t="shared" si="25"/>
        <v>1312</v>
      </c>
      <c r="P664" s="8" t="str">
        <f>VLOOKUP(C664,[8]A!$B$2:$D$1501,3,FALSE)</f>
        <v>FE</v>
      </c>
    </row>
    <row r="665" spans="1:16" ht="14.45" customHeight="1" x14ac:dyDescent="0.25">
      <c r="A665" s="18">
        <v>1313</v>
      </c>
      <c r="B665">
        <v>144530</v>
      </c>
      <c r="C665" s="5" t="s">
        <v>862</v>
      </c>
      <c r="D665" s="5" t="s">
        <v>153</v>
      </c>
      <c r="E665" s="2" t="str">
        <f>VLOOKUP(C665,[8]A!$E$2:$K$1451,7,FALSE)</f>
        <v>05999093877</v>
      </c>
      <c r="F665" s="8" t="s">
        <v>362</v>
      </c>
      <c r="G665" s="8" t="str">
        <f>VLOOKUP(C665,[8]A!$B$2:$I$1501,8,FALSE)</f>
        <v>Adulte Féminin 17/29 ans</v>
      </c>
      <c r="M665" s="50">
        <f>VLOOKUP(C665,'Ancien Bilan'!$B$4:$D$1093,3,FALSE)</f>
        <v>144530</v>
      </c>
      <c r="N665" s="2">
        <f t="shared" si="24"/>
        <v>144530</v>
      </c>
      <c r="O665" s="2">
        <f t="shared" si="25"/>
        <v>1313</v>
      </c>
      <c r="P665" s="8" t="str">
        <f>VLOOKUP(C665,[8]A!$B$2:$D$1501,3,FALSE)</f>
        <v>FE</v>
      </c>
    </row>
    <row r="666" spans="1:16" ht="14.45" customHeight="1" x14ac:dyDescent="0.25">
      <c r="A666" s="18">
        <v>1314</v>
      </c>
      <c r="B666">
        <v>2916</v>
      </c>
      <c r="C666" s="5" t="s">
        <v>618</v>
      </c>
      <c r="D666" t="s">
        <v>204</v>
      </c>
      <c r="E666" s="2" t="str">
        <f>VLOOKUP(C666,[8]A!$E$2:$K$1451,7,FALSE)</f>
        <v>05999093876</v>
      </c>
      <c r="F666" s="8" t="s">
        <v>362</v>
      </c>
      <c r="G666" s="8" t="str">
        <f>VLOOKUP(C666,[8]A!$B$2:$I$1501,8,FALSE)</f>
        <v>Adulte Féminin 17/29 ans</v>
      </c>
      <c r="M666" s="50">
        <f>VLOOKUP(C666,'Ancien Bilan'!$B$4:$D$1093,3,FALSE)</f>
        <v>2916</v>
      </c>
      <c r="N666" s="2">
        <f t="shared" si="24"/>
        <v>2916</v>
      </c>
      <c r="O666" s="2">
        <f t="shared" si="25"/>
        <v>1314</v>
      </c>
      <c r="P666" s="8" t="str">
        <f>VLOOKUP(C666,[8]A!$B$2:$D$1501,3,FALSE)</f>
        <v>FE</v>
      </c>
    </row>
    <row r="667" spans="1:16" ht="14.45" customHeight="1" x14ac:dyDescent="0.25">
      <c r="A667" s="18">
        <v>1315</v>
      </c>
      <c r="B667">
        <v>3143</v>
      </c>
      <c r="C667" s="49" t="s">
        <v>2255</v>
      </c>
      <c r="D667" s="5" t="s">
        <v>17</v>
      </c>
      <c r="E667" s="2" t="str">
        <f>VLOOKUP(C667,[8]A!$E$2:$K$1451,7,FALSE)</f>
        <v>05999019510</v>
      </c>
      <c r="F667" s="8" t="s">
        <v>362</v>
      </c>
      <c r="G667" s="8" t="str">
        <f>VLOOKUP(C667,[8]A!$B$2:$I$1501,8,FALSE)</f>
        <v>Adulte Féminin 17/29 ans</v>
      </c>
      <c r="M667" s="50">
        <f>VLOOKUP(C667,'Ancien Bilan'!$B$4:$D$1093,3,FALSE)</f>
        <v>3143</v>
      </c>
      <c r="N667" s="2">
        <f t="shared" si="24"/>
        <v>3143</v>
      </c>
      <c r="O667" s="2">
        <f t="shared" si="25"/>
        <v>1315</v>
      </c>
      <c r="P667" s="8" t="str">
        <f>VLOOKUP(C667,[8]A!$B$2:$D$1501,3,FALSE)</f>
        <v>FE</v>
      </c>
    </row>
    <row r="668" spans="1:16" ht="14.45" customHeight="1" x14ac:dyDescent="0.25">
      <c r="A668" s="18">
        <v>1316</v>
      </c>
      <c r="B668" s="2">
        <v>144302</v>
      </c>
      <c r="C668" s="49" t="s">
        <v>256</v>
      </c>
      <c r="D668" s="49" t="s">
        <v>153</v>
      </c>
      <c r="E668" s="2" t="str">
        <f>VLOOKUP(C668,[8]A!$E$2:$K$1451,7,FALSE)</f>
        <v>05999111158</v>
      </c>
      <c r="F668" s="8" t="s">
        <v>362</v>
      </c>
      <c r="G668" s="8" t="str">
        <f>VLOOKUP(C668,[8]A!$B$2:$I$1501,8,FALSE)</f>
        <v>Adulte Féminin 17/29 ans</v>
      </c>
      <c r="M668" s="50">
        <f>VLOOKUP(C668,'Ancien Bilan'!$B$4:$D$1093,3,FALSE)</f>
        <v>144302</v>
      </c>
      <c r="N668" s="2">
        <f t="shared" si="24"/>
        <v>144302</v>
      </c>
      <c r="O668" s="2">
        <f t="shared" si="25"/>
        <v>1316</v>
      </c>
      <c r="P668" s="8" t="str">
        <f>VLOOKUP(C668,[8]A!$B$2:$D$1501,3,FALSE)</f>
        <v>FE</v>
      </c>
    </row>
    <row r="669" spans="1:16" ht="14.45" customHeight="1" x14ac:dyDescent="0.25">
      <c r="A669" s="18">
        <v>1317</v>
      </c>
      <c r="B669" s="2">
        <v>144511</v>
      </c>
      <c r="C669" s="2" t="s">
        <v>257</v>
      </c>
      <c r="D669" s="20" t="s">
        <v>153</v>
      </c>
      <c r="E669" s="2" t="str">
        <f>VLOOKUP(C669,[8]A!$E$2:$K$1451,7,FALSE)</f>
        <v>05999108841</v>
      </c>
      <c r="F669" s="8" t="s">
        <v>362</v>
      </c>
      <c r="G669" s="8" t="str">
        <f>VLOOKUP(C669,[8]A!$B$2:$I$1501,8,FALSE)</f>
        <v>Adulte Féminin 40 ans et plus</v>
      </c>
      <c r="M669" s="50">
        <f>VLOOKUP(C669,'Ancien Bilan'!$B$4:$D$1093,3,FALSE)</f>
        <v>144511</v>
      </c>
      <c r="N669" s="2">
        <f t="shared" si="24"/>
        <v>144511</v>
      </c>
      <c r="O669" s="2">
        <f t="shared" si="25"/>
        <v>1317</v>
      </c>
      <c r="P669" s="8" t="str">
        <f>VLOOKUP(C669,[8]A!$B$2:$D$1501,3,FALSE)</f>
        <v>FE</v>
      </c>
    </row>
    <row r="670" spans="1:16" s="49" customFormat="1" ht="14.45" customHeight="1" x14ac:dyDescent="0.25">
      <c r="A670" s="36">
        <v>1318</v>
      </c>
      <c r="B670" s="49">
        <v>4313</v>
      </c>
      <c r="C670" s="49" t="s">
        <v>2768</v>
      </c>
      <c r="D670" s="51" t="s">
        <v>154</v>
      </c>
      <c r="E670" s="49" t="str">
        <f>VLOOKUP(C670,[8]A!$E$2:$K$1451,7,FALSE)</f>
        <v>06297095375</v>
      </c>
      <c r="F670" s="50" t="s">
        <v>362</v>
      </c>
      <c r="G670" s="50" t="str">
        <f>VLOOKUP(C670,[8]A!$B$2:$I$1501,8,FALSE)</f>
        <v>Adulte Féminin 30/39 ans</v>
      </c>
      <c r="H670" s="50"/>
      <c r="I670" s="50"/>
      <c r="J670" s="50"/>
      <c r="K670" s="50"/>
      <c r="L670" s="50"/>
      <c r="M670" s="50">
        <f>VLOOKUP(C670,'Ancien Bilan'!$B$4:$D$1093,3,FALSE)</f>
        <v>4313</v>
      </c>
      <c r="N670" s="49">
        <f>B670</f>
        <v>4313</v>
      </c>
      <c r="O670" s="49">
        <f>A670</f>
        <v>1318</v>
      </c>
      <c r="P670" s="50" t="str">
        <f>VLOOKUP(C670,[8]A!$B$2:$D$1501,3,FALSE)</f>
        <v>FE</v>
      </c>
    </row>
    <row r="671" spans="1:16" ht="14.45" customHeight="1" x14ac:dyDescent="0.25">
      <c r="A671" s="15">
        <v>1401</v>
      </c>
      <c r="B671" s="49">
        <v>144344</v>
      </c>
      <c r="C671" s="49" t="s">
        <v>162</v>
      </c>
      <c r="D671" s="49" t="s">
        <v>115</v>
      </c>
      <c r="E671" s="2" t="str">
        <f>VLOOKUP(C671,[8]A!$E$2:$K$1451,7,FALSE)</f>
        <v>05999019596</v>
      </c>
      <c r="F671" s="8" t="s">
        <v>364</v>
      </c>
      <c r="G671" s="8" t="str">
        <f>VLOOKUP(C671,[8]A!$B$2:$I$1501,8,FALSE)</f>
        <v>Jeune Masculin 15/16 ans</v>
      </c>
      <c r="M671" s="50">
        <f>VLOOKUP(C671,'Ancien Bilan'!$B$4:$D$1093,3,FALSE)</f>
        <v>144344</v>
      </c>
      <c r="N671" s="2">
        <f t="shared" si="24"/>
        <v>144344</v>
      </c>
      <c r="O671" s="2">
        <f t="shared" si="25"/>
        <v>1401</v>
      </c>
      <c r="P671" s="8" t="str">
        <f>VLOOKUP(C671,[8]A!$B$2:$D$1501,3,FALSE)</f>
        <v>JE</v>
      </c>
    </row>
    <row r="672" spans="1:16" ht="14.45" customHeight="1" x14ac:dyDescent="0.25">
      <c r="A672" s="15">
        <v>1402</v>
      </c>
      <c r="B672" s="2">
        <v>144329</v>
      </c>
      <c r="C672" s="2" t="s">
        <v>164</v>
      </c>
      <c r="D672" s="19" t="s">
        <v>22</v>
      </c>
      <c r="E672" s="2" t="str">
        <f>VLOOKUP(C672,[8]A!$E$2:$K$1451,7,FALSE)</f>
        <v>05999098039</v>
      </c>
      <c r="F672" s="8" t="s">
        <v>364</v>
      </c>
      <c r="G672" s="8" t="str">
        <f>VLOOKUP(C672,[8]A!$B$2:$I$1501,8,FALSE)</f>
        <v>Jeune Masculin 15/16 ans</v>
      </c>
      <c r="M672" s="50">
        <f>VLOOKUP(C672,'Ancien Bilan'!$B$4:$D$1093,3,FALSE)</f>
        <v>144329</v>
      </c>
      <c r="N672" s="2">
        <f t="shared" si="24"/>
        <v>144329</v>
      </c>
      <c r="O672" s="2">
        <f t="shared" si="25"/>
        <v>1402</v>
      </c>
      <c r="P672" s="8" t="str">
        <f>VLOOKUP(C672,[8]A!$B$2:$D$1501,3,FALSE)</f>
        <v>JE</v>
      </c>
    </row>
    <row r="673" spans="1:16" ht="14.45" customHeight="1" x14ac:dyDescent="0.25">
      <c r="A673" s="15">
        <v>1403</v>
      </c>
      <c r="B673" s="49">
        <v>144348</v>
      </c>
      <c r="C673" s="49" t="s">
        <v>158</v>
      </c>
      <c r="D673" s="49" t="s">
        <v>62</v>
      </c>
      <c r="E673" s="2" t="str">
        <f>VLOOKUP(C673,[8]A!$E$2:$K$1451,7,FALSE)</f>
        <v>05999097709</v>
      </c>
      <c r="F673" s="8" t="s">
        <v>364</v>
      </c>
      <c r="G673" s="8" t="str">
        <f>VLOOKUP(C673,[8]A!$B$2:$I$1501,8,FALSE)</f>
        <v>Jeune Masculin 15/16 ans</v>
      </c>
      <c r="M673" s="50">
        <f>VLOOKUP(C673,'Ancien Bilan'!$B$4:$D$1093,3,FALSE)</f>
        <v>144348</v>
      </c>
      <c r="N673" s="2">
        <f t="shared" si="24"/>
        <v>144348</v>
      </c>
      <c r="O673" s="2">
        <f t="shared" si="25"/>
        <v>1403</v>
      </c>
      <c r="P673" s="8" t="str">
        <f>VLOOKUP(C673,[8]A!$B$2:$D$1501,3,FALSE)</f>
        <v>JE</v>
      </c>
    </row>
    <row r="674" spans="1:16" ht="14.45" customHeight="1" x14ac:dyDescent="0.25">
      <c r="A674" s="15">
        <v>1404</v>
      </c>
      <c r="B674" s="49">
        <v>1308</v>
      </c>
      <c r="C674" s="49" t="s">
        <v>159</v>
      </c>
      <c r="D674" s="49" t="s">
        <v>140</v>
      </c>
      <c r="E674" s="2" t="str">
        <f>VLOOKUP(C674,[8]A!$E$2:$K$1451,7,FALSE)</f>
        <v>05999016341</v>
      </c>
      <c r="F674" s="8" t="s">
        <v>364</v>
      </c>
      <c r="G674" s="8" t="str">
        <f>VLOOKUP(C674,[8]A!$B$2:$I$1501,8,FALSE)</f>
        <v>Jeune Masculin 15/16 ans</v>
      </c>
      <c r="M674" s="50">
        <f>VLOOKUP(C674,'Ancien Bilan'!$B$4:$D$1093,3,FALSE)</f>
        <v>1308</v>
      </c>
      <c r="N674" s="2">
        <f t="shared" si="24"/>
        <v>1308</v>
      </c>
      <c r="O674" s="2">
        <f t="shared" si="25"/>
        <v>1404</v>
      </c>
      <c r="P674" s="8" t="str">
        <f>VLOOKUP(C674,[8]A!$B$2:$D$1501,3,FALSE)</f>
        <v>JE</v>
      </c>
    </row>
    <row r="675" spans="1:16" ht="14.45" customHeight="1" x14ac:dyDescent="0.25">
      <c r="A675" s="15">
        <v>1405</v>
      </c>
      <c r="B675" s="49">
        <v>144413</v>
      </c>
      <c r="C675" s="49" t="s">
        <v>160</v>
      </c>
      <c r="D675" s="49" t="s">
        <v>115</v>
      </c>
      <c r="E675" s="2" t="str">
        <f>VLOOKUP(C675,[8]A!$E$2:$K$1451,7,FALSE)</f>
        <v>05999027660</v>
      </c>
      <c r="F675" s="8" t="s">
        <v>364</v>
      </c>
      <c r="G675" s="8" t="str">
        <f>VLOOKUP(C675,[8]A!$B$2:$I$1501,8,FALSE)</f>
        <v>Jeune Masculin 15/16 ans</v>
      </c>
      <c r="M675" s="50">
        <f>VLOOKUP(C675,'Ancien Bilan'!$B$4:$D$1093,3,FALSE)</f>
        <v>144413</v>
      </c>
      <c r="N675" s="2">
        <f t="shared" si="24"/>
        <v>144413</v>
      </c>
      <c r="O675" s="2">
        <f t="shared" si="25"/>
        <v>1405</v>
      </c>
      <c r="P675" s="8" t="str">
        <f>VLOOKUP(C675,[8]A!$B$2:$D$1501,3,FALSE)</f>
        <v>JE</v>
      </c>
    </row>
    <row r="676" spans="1:16" ht="14.45" customHeight="1" x14ac:dyDescent="0.25">
      <c r="A676" s="15">
        <v>1406</v>
      </c>
      <c r="B676" s="49">
        <v>2165</v>
      </c>
      <c r="C676" s="49" t="s">
        <v>339</v>
      </c>
      <c r="D676" s="49" t="s">
        <v>39</v>
      </c>
      <c r="E676" s="2" t="str">
        <f>VLOOKUP(C676,[8]A!$E$2:$K$1451,7,FALSE)</f>
        <v>05999011815</v>
      </c>
      <c r="F676" s="8" t="s">
        <v>364</v>
      </c>
      <c r="G676" s="8" t="str">
        <f>VLOOKUP(C676,[8]A!$B$2:$I$1501,8,FALSE)</f>
        <v>Jeune Masculin 15/16 ans</v>
      </c>
      <c r="M676" s="50">
        <f>VLOOKUP(C676,'Ancien Bilan'!$B$4:$D$1093,3,FALSE)</f>
        <v>2165</v>
      </c>
      <c r="N676" s="2">
        <f t="shared" si="24"/>
        <v>2165</v>
      </c>
      <c r="O676" s="2">
        <f t="shared" si="25"/>
        <v>1406</v>
      </c>
      <c r="P676" s="8" t="str">
        <f>VLOOKUP(C676,[8]A!$B$2:$D$1501,3,FALSE)</f>
        <v>JE</v>
      </c>
    </row>
    <row r="677" spans="1:16" ht="14.45" customHeight="1" x14ac:dyDescent="0.25">
      <c r="A677" s="15">
        <v>1407</v>
      </c>
      <c r="B677" s="49">
        <v>1283</v>
      </c>
      <c r="C677" s="49" t="s">
        <v>252</v>
      </c>
      <c r="D677" s="49" t="s">
        <v>41</v>
      </c>
      <c r="E677" s="2" t="str">
        <f>VLOOKUP(C677,[8]A!$E$2:$K$1451,7,FALSE)</f>
        <v>05999112668</v>
      </c>
      <c r="F677" s="8" t="s">
        <v>364</v>
      </c>
      <c r="G677" s="8" t="str">
        <f>VLOOKUP(C677,[8]A!$B$2:$I$1501,8,FALSE)</f>
        <v>Jeune Masculin 15/16 ans</v>
      </c>
      <c r="M677" s="50">
        <f>VLOOKUP(C677,'Ancien Bilan'!$B$4:$D$1093,3,FALSE)</f>
        <v>1283</v>
      </c>
      <c r="N677" s="2">
        <f t="shared" si="24"/>
        <v>1283</v>
      </c>
      <c r="O677" s="2">
        <f t="shared" si="25"/>
        <v>1407</v>
      </c>
      <c r="P677" s="8" t="str">
        <f>VLOOKUP(C677,[8]A!$B$2:$D$1501,3,FALSE)</f>
        <v>JE</v>
      </c>
    </row>
    <row r="678" spans="1:16" ht="14.45" customHeight="1" x14ac:dyDescent="0.25">
      <c r="A678" s="15">
        <v>1408</v>
      </c>
      <c r="B678" s="49">
        <v>1286</v>
      </c>
      <c r="C678" s="49" t="s">
        <v>253</v>
      </c>
      <c r="D678" s="49" t="s">
        <v>84</v>
      </c>
      <c r="E678" s="2" t="str">
        <f>VLOOKUP(C678,[8]A!$E$2:$K$1451,7,FALSE)</f>
        <v>05999069652</v>
      </c>
      <c r="F678" s="8" t="s">
        <v>364</v>
      </c>
      <c r="G678" s="8" t="str">
        <f>VLOOKUP(C678,[8]A!$B$2:$I$1501,8,FALSE)</f>
        <v>Jeune Masculin 15/16 ans</v>
      </c>
      <c r="M678" s="50">
        <f>VLOOKUP(C678,'Ancien Bilan'!$B$4:$D$1093,3,FALSE)</f>
        <v>1286</v>
      </c>
      <c r="N678" s="2">
        <f t="shared" si="24"/>
        <v>1286</v>
      </c>
      <c r="O678" s="2">
        <f t="shared" si="25"/>
        <v>1408</v>
      </c>
      <c r="P678" s="8" t="str">
        <f>VLOOKUP(C678,[8]A!$B$2:$D$1501,3,FALSE)</f>
        <v>JE</v>
      </c>
    </row>
    <row r="679" spans="1:16" ht="14.45" customHeight="1" x14ac:dyDescent="0.25">
      <c r="A679" s="15">
        <v>1409</v>
      </c>
      <c r="B679" s="2">
        <v>144427</v>
      </c>
      <c r="C679" s="2" t="s">
        <v>165</v>
      </c>
      <c r="D679" s="19" t="s">
        <v>22</v>
      </c>
      <c r="E679" s="2" t="str">
        <f>VLOOKUP(C679,[8]A!$E$2:$K$1451,7,FALSE)</f>
        <v>05999098038</v>
      </c>
      <c r="F679" s="8" t="s">
        <v>364</v>
      </c>
      <c r="G679" s="8" t="str">
        <f>VLOOKUP(C679,[8]A!$B$2:$I$1501,8,FALSE)</f>
        <v>Jeune Masculin 15/16 ans</v>
      </c>
      <c r="M679" s="50">
        <f>VLOOKUP(C679,'Ancien Bilan'!$B$4:$D$1093,3,FALSE)</f>
        <v>144427</v>
      </c>
      <c r="N679" s="2">
        <f t="shared" si="24"/>
        <v>144427</v>
      </c>
      <c r="O679" s="2">
        <f t="shared" si="25"/>
        <v>1409</v>
      </c>
      <c r="P679" s="8" t="str">
        <f>VLOOKUP(C679,[8]A!$B$2:$D$1501,3,FALSE)</f>
        <v>JE</v>
      </c>
    </row>
    <row r="680" spans="1:16" ht="14.45" customHeight="1" x14ac:dyDescent="0.25">
      <c r="A680" s="15">
        <v>1410</v>
      </c>
      <c r="B680" s="49">
        <v>144571</v>
      </c>
      <c r="C680" s="49" t="s">
        <v>248</v>
      </c>
      <c r="D680" s="5" t="s">
        <v>128</v>
      </c>
      <c r="E680" s="2" t="str">
        <f>VLOOKUP(C680,[8]A!$E$2:$K$1451,7,FALSE)</f>
        <v>06297094390</v>
      </c>
      <c r="F680" s="8" t="s">
        <v>364</v>
      </c>
      <c r="G680" s="8" t="str">
        <f>VLOOKUP(C680,[8]A!$B$2:$I$1501,8,FALSE)</f>
        <v>Jeune Masculin 15/16 ans</v>
      </c>
      <c r="M680" s="50">
        <f>VLOOKUP(C680,'Ancien Bilan'!$B$4:$D$1093,3,FALSE)</f>
        <v>144571</v>
      </c>
      <c r="N680" s="2">
        <f t="shared" si="24"/>
        <v>144571</v>
      </c>
      <c r="O680" s="2">
        <f t="shared" si="25"/>
        <v>1410</v>
      </c>
      <c r="P680" s="8" t="str">
        <f>VLOOKUP(C680,[8]A!$B$2:$D$1501,3,FALSE)</f>
        <v>JE</v>
      </c>
    </row>
    <row r="681" spans="1:16" ht="14.45" customHeight="1" x14ac:dyDescent="0.25">
      <c r="A681" s="15">
        <v>1411</v>
      </c>
      <c r="B681" s="2">
        <v>144584</v>
      </c>
      <c r="C681" s="2" t="s">
        <v>247</v>
      </c>
      <c r="D681" s="5" t="s">
        <v>128</v>
      </c>
      <c r="E681" s="2" t="str">
        <f>VLOOKUP(C681,[8]A!$E$2:$K$1451,7,FALSE)</f>
        <v>06297087646</v>
      </c>
      <c r="F681" s="8" t="s">
        <v>364</v>
      </c>
      <c r="G681" s="8" t="str">
        <f>VLOOKUP(C681,[8]A!$B$2:$I$1501,8,FALSE)</f>
        <v>Jeune Masculin 15/16 ans</v>
      </c>
      <c r="M681" s="50">
        <f>VLOOKUP(C681,'Ancien Bilan'!$B$4:$D$1093,3,FALSE)</f>
        <v>144584</v>
      </c>
      <c r="N681" s="2">
        <f t="shared" si="24"/>
        <v>144584</v>
      </c>
      <c r="O681" s="2">
        <f t="shared" si="25"/>
        <v>1411</v>
      </c>
      <c r="P681" s="8" t="str">
        <f>VLOOKUP(C681,[8]A!$B$2:$D$1501,3,FALSE)</f>
        <v>JE</v>
      </c>
    </row>
    <row r="682" spans="1:16" ht="14.45" customHeight="1" x14ac:dyDescent="0.25">
      <c r="A682" s="15">
        <v>1412</v>
      </c>
      <c r="B682" s="2">
        <v>144495</v>
      </c>
      <c r="C682" s="2" t="s">
        <v>163</v>
      </c>
      <c r="D682" s="49" t="s">
        <v>101</v>
      </c>
      <c r="E682" s="2" t="str">
        <f>VLOOKUP(C682,[8]A!$E$2:$K$1451,7,FALSE)</f>
        <v>06297065816</v>
      </c>
      <c r="F682" s="8" t="s">
        <v>364</v>
      </c>
      <c r="G682" s="8" t="str">
        <f>VLOOKUP(C682,[8]A!$B$2:$I$1501,8,FALSE)</f>
        <v>Jeune Masculin 15/16 ans</v>
      </c>
      <c r="M682" s="50">
        <f>VLOOKUP(C682,'Ancien Bilan'!$B$4:$D$1093,3,FALSE)</f>
        <v>144495</v>
      </c>
      <c r="N682" s="2">
        <f t="shared" si="24"/>
        <v>144495</v>
      </c>
      <c r="O682" s="2">
        <f t="shared" si="25"/>
        <v>1412</v>
      </c>
      <c r="P682" s="8" t="str">
        <f>VLOOKUP(C682,[8]A!$B$2:$D$1501,3,FALSE)</f>
        <v>JE</v>
      </c>
    </row>
    <row r="683" spans="1:16" ht="14.45" customHeight="1" x14ac:dyDescent="0.25">
      <c r="A683" s="15">
        <v>1413</v>
      </c>
      <c r="B683">
        <v>144560</v>
      </c>
      <c r="C683" t="s">
        <v>246</v>
      </c>
      <c r="D683" s="5" t="s">
        <v>128</v>
      </c>
      <c r="E683" s="2" t="str">
        <f>VLOOKUP(C683,[8]A!$E$2:$K$1451,7,FALSE)</f>
        <v>06297070096</v>
      </c>
      <c r="F683" s="8" t="s">
        <v>364</v>
      </c>
      <c r="G683" s="8" t="str">
        <f>VLOOKUP(C683,[8]A!$B$2:$I$1501,8,FALSE)</f>
        <v>Jeune Masculin 15/16 ans</v>
      </c>
      <c r="M683" s="50">
        <f>VLOOKUP(C683,'Ancien Bilan'!$B$4:$D$1093,3,FALSE)</f>
        <v>144560</v>
      </c>
      <c r="N683" s="2">
        <f t="shared" si="24"/>
        <v>144560</v>
      </c>
      <c r="O683" s="2">
        <f t="shared" si="25"/>
        <v>1413</v>
      </c>
      <c r="P683" s="8" t="str">
        <f>VLOOKUP(C683,[8]A!$B$2:$D$1501,3,FALSE)</f>
        <v>JE</v>
      </c>
    </row>
    <row r="684" spans="1:16" ht="14.45" customHeight="1" x14ac:dyDescent="0.25">
      <c r="A684" s="15">
        <v>1414</v>
      </c>
      <c r="B684">
        <v>1315</v>
      </c>
      <c r="C684" t="s">
        <v>539</v>
      </c>
      <c r="D684" s="20" t="str">
        <f>VLOOKUP(C684,[8]A!$B$2:$H$1501,6,FALSE)</f>
        <v>ENTENTE SPORTIVE ENFANTS DE GAYANT (ESEG) DOUAI</v>
      </c>
      <c r="E684" s="2" t="str">
        <f>VLOOKUP(C684,[8]A!$E$2:$K$1451,7,FALSE)</f>
        <v>05999117340</v>
      </c>
      <c r="F684" s="8" t="s">
        <v>364</v>
      </c>
      <c r="G684" s="8" t="str">
        <f>VLOOKUP(C684,[8]A!$B$2:$I$1501,8,FALSE)</f>
        <v>Jeune Masculin 15/16 ans</v>
      </c>
      <c r="M684" s="50" t="str">
        <f>VLOOKUP(C684,'Ancien Bilan'!$B$4:$D$1093,3,FALSE)</f>
        <v xml:space="preserve"> </v>
      </c>
      <c r="N684" s="2">
        <f t="shared" si="24"/>
        <v>1315</v>
      </c>
      <c r="O684" s="2">
        <f t="shared" si="25"/>
        <v>1414</v>
      </c>
      <c r="P684" s="8" t="str">
        <f>VLOOKUP(C684,[8]A!$B$2:$D$1501,3,FALSE)</f>
        <v>JE</v>
      </c>
    </row>
    <row r="685" spans="1:16" ht="14.45" customHeight="1" x14ac:dyDescent="0.25">
      <c r="A685" s="15">
        <v>1415</v>
      </c>
      <c r="B685">
        <v>2201</v>
      </c>
      <c r="C685" t="s">
        <v>543</v>
      </c>
      <c r="D685" s="20" t="str">
        <f>VLOOKUP(C685,[8]A!$B$2:$H$1501,6,FALSE)</f>
        <v>ESPOIR CYCLISTE  WAMBRECHIES MARQUETTE</v>
      </c>
      <c r="E685" s="2" t="str">
        <f>VLOOKUP(C685,[8]A!$E$2:$K$1451,7,FALSE)</f>
        <v>05999107224</v>
      </c>
      <c r="F685" s="8" t="s">
        <v>364</v>
      </c>
      <c r="G685" s="8" t="str">
        <f>VLOOKUP(C685,[8]A!$B$2:$I$1501,8,FALSE)</f>
        <v>Jeune Masculin 15/16 ans</v>
      </c>
      <c r="M685" s="50">
        <f>VLOOKUP(C685,'Ancien Bilan'!$B$4:$D$1093,3,FALSE)</f>
        <v>2201</v>
      </c>
      <c r="N685" s="2">
        <f t="shared" si="24"/>
        <v>2201</v>
      </c>
      <c r="O685" s="2">
        <f t="shared" si="25"/>
        <v>1415</v>
      </c>
      <c r="P685" s="8" t="str">
        <f>VLOOKUP(C685,[8]A!$B$2:$D$1501,3,FALSE)</f>
        <v>JE</v>
      </c>
    </row>
    <row r="686" spans="1:16" ht="14.45" customHeight="1" x14ac:dyDescent="0.25">
      <c r="A686" s="15">
        <v>1416</v>
      </c>
      <c r="B686"/>
      <c r="C686" t="s">
        <v>547</v>
      </c>
      <c r="D686" s="20" t="str">
        <f>VLOOKUP(C686,[8]A!$B$2:$H$1501,6,FALSE)</f>
        <v>ESPOIR CYCLISTE  WAMBRECHIES MARQUETTE</v>
      </c>
      <c r="E686" s="2" t="str">
        <f>VLOOKUP(C686,[8]A!$E$2:$K$1451,7,FALSE)</f>
        <v>05999096077</v>
      </c>
      <c r="F686" s="8" t="s">
        <v>364</v>
      </c>
      <c r="G686" s="8" t="str">
        <f>VLOOKUP(C686,[8]A!$B$2:$I$1501,8,FALSE)</f>
        <v>Jeune Masculin 15/16 ans</v>
      </c>
      <c r="M686" s="50">
        <f>VLOOKUP(C686,'Ancien Bilan'!$B$4:$D$1093,3,FALSE)</f>
        <v>0</v>
      </c>
      <c r="N686" s="2">
        <f t="shared" si="24"/>
        <v>0</v>
      </c>
      <c r="O686" s="2">
        <f t="shared" si="25"/>
        <v>1416</v>
      </c>
      <c r="P686" s="8" t="str">
        <f>VLOOKUP(C686,[8]A!$B$2:$D$1501,3,FALSE)</f>
        <v>JE</v>
      </c>
    </row>
    <row r="687" spans="1:16" ht="14.45" customHeight="1" x14ac:dyDescent="0.25">
      <c r="A687" s="15">
        <v>1417</v>
      </c>
      <c r="B687">
        <v>2204</v>
      </c>
      <c r="C687" s="5" t="s">
        <v>563</v>
      </c>
      <c r="D687" s="51" t="str">
        <f>VLOOKUP(C687,[8]A!$B$2:$H$1501,6,FALSE)</f>
        <v>VELO CLUB ARMENTIERES</v>
      </c>
      <c r="E687" s="2" t="str">
        <f>VLOOKUP(C687,[8]A!$E$2:$K$1451,7,FALSE)</f>
        <v>05999021526</v>
      </c>
      <c r="F687" s="8" t="s">
        <v>364</v>
      </c>
      <c r="G687" s="8" t="str">
        <f>VLOOKUP(C687,[8]A!$B$2:$I$1501,8,FALSE)</f>
        <v>Jeune Masculin 15/16 ans</v>
      </c>
      <c r="M687" s="50">
        <f>VLOOKUP(C687,'Ancien Bilan'!$B$4:$D$1093,3,FALSE)</f>
        <v>2204</v>
      </c>
      <c r="N687" s="2">
        <f t="shared" si="24"/>
        <v>2204</v>
      </c>
      <c r="O687" s="2">
        <f t="shared" si="25"/>
        <v>1417</v>
      </c>
      <c r="P687" s="8" t="str">
        <f>VLOOKUP(C687,[8]A!$B$2:$D$1501,3,FALSE)</f>
        <v>JE</v>
      </c>
    </row>
    <row r="688" spans="1:16" ht="14.45" customHeight="1" x14ac:dyDescent="0.25">
      <c r="A688" s="15">
        <v>1418</v>
      </c>
      <c r="B688">
        <v>144606</v>
      </c>
      <c r="C688" s="5" t="s">
        <v>526</v>
      </c>
      <c r="D688" s="20" t="str">
        <f>VLOOKUP(C688,[8]A!$B$2:$H$1501,6,FALSE)</f>
        <v>ETOILE CYCLISTE FEIGNIES</v>
      </c>
      <c r="E688" s="2" t="str">
        <f>VLOOKUP(C688,[8]A!$E$2:$K$1451,7,FALSE)</f>
        <v>05999119884</v>
      </c>
      <c r="F688" s="8" t="s">
        <v>364</v>
      </c>
      <c r="G688" s="8" t="str">
        <f>VLOOKUP(C688,[8]A!$B$2:$I$1501,8,FALSE)</f>
        <v>Jeune Masculin 15/16 ans</v>
      </c>
      <c r="M688" s="50">
        <f>VLOOKUP(C688,'Ancien Bilan'!$B$4:$D$1093,3,FALSE)</f>
        <v>144606</v>
      </c>
      <c r="N688" s="2">
        <f t="shared" si="24"/>
        <v>144606</v>
      </c>
      <c r="O688" s="2">
        <f t="shared" si="25"/>
        <v>1418</v>
      </c>
      <c r="P688" s="8" t="str">
        <f>VLOOKUP(C688,[8]A!$B$2:$D$1501,3,FALSE)</f>
        <v>JE</v>
      </c>
    </row>
    <row r="689" spans="1:16" ht="14.45" customHeight="1" x14ac:dyDescent="0.25">
      <c r="A689" s="15">
        <v>1419</v>
      </c>
      <c r="B689">
        <v>144624</v>
      </c>
      <c r="C689" s="5" t="s">
        <v>530</v>
      </c>
      <c r="D689" s="51" t="str">
        <f>VLOOKUP(C689,[8]A!$B$2:$H$1501,6,FALSE)</f>
        <v>ETOILE CYCLISTE FEIGNIES</v>
      </c>
      <c r="E689" s="2" t="str">
        <f>VLOOKUP(C689,[8]A!$E$2:$K$1451,7,FALSE)</f>
        <v>05999020504</v>
      </c>
      <c r="F689" s="8" t="s">
        <v>364</v>
      </c>
      <c r="G689" s="8" t="str">
        <f>VLOOKUP(C689,[8]A!$B$2:$I$1501,8,FALSE)</f>
        <v>Jeune Masculin 15/16 ans</v>
      </c>
      <c r="M689" s="50">
        <f>VLOOKUP(C689,'Ancien Bilan'!$B$4:$D$1093,3,FALSE)</f>
        <v>144624</v>
      </c>
      <c r="N689" s="2">
        <f t="shared" si="24"/>
        <v>144624</v>
      </c>
      <c r="O689" s="2">
        <f t="shared" si="25"/>
        <v>1419</v>
      </c>
      <c r="P689" s="8" t="str">
        <f>VLOOKUP(C689,[8]A!$B$2:$D$1501,3,FALSE)</f>
        <v>JE</v>
      </c>
    </row>
    <row r="690" spans="1:16" ht="14.45" customHeight="1" x14ac:dyDescent="0.25">
      <c r="A690" s="15">
        <v>1420</v>
      </c>
      <c r="B690">
        <v>1304</v>
      </c>
      <c r="C690" s="2" t="s">
        <v>599</v>
      </c>
      <c r="D690" s="2" t="s">
        <v>504</v>
      </c>
      <c r="E690" s="2" t="str">
        <f>VLOOKUP(C690,[8]A!$E$2:$K$1451,7,FALSE)</f>
        <v>05999098025</v>
      </c>
      <c r="F690" s="8" t="s">
        <v>364</v>
      </c>
      <c r="G690" s="8" t="str">
        <f>VLOOKUP(C690,[8]A!$B$2:$I$1501,8,FALSE)</f>
        <v>Jeune Masculin 15/16 ans</v>
      </c>
      <c r="M690" s="50">
        <f>VLOOKUP(C690,'Ancien Bilan'!$B$4:$D$1093,3,FALSE)</f>
        <v>1304</v>
      </c>
      <c r="N690" s="2">
        <f t="shared" si="24"/>
        <v>1304</v>
      </c>
      <c r="O690" s="2">
        <f t="shared" si="25"/>
        <v>1420</v>
      </c>
      <c r="P690" s="8" t="str">
        <f>VLOOKUP(C690,[8]A!$B$2:$D$1501,3,FALSE)</f>
        <v>JE</v>
      </c>
    </row>
    <row r="691" spans="1:16" ht="14.45" customHeight="1" x14ac:dyDescent="0.25">
      <c r="A691" s="15">
        <v>1421</v>
      </c>
      <c r="B691">
        <v>2217</v>
      </c>
      <c r="C691" t="s">
        <v>583</v>
      </c>
      <c r="D691" t="s">
        <v>14</v>
      </c>
      <c r="E691" s="2" t="str">
        <f>VLOOKUP(C691,[8]A!$E$2:$K$1451,7,FALSE)</f>
        <v>05999025993</v>
      </c>
      <c r="F691" s="8" t="s">
        <v>364</v>
      </c>
      <c r="G691" s="8" t="str">
        <f>VLOOKUP(C691,[8]A!$B$2:$I$1501,8,FALSE)</f>
        <v>Jeune Masculin 15/16 ans</v>
      </c>
      <c r="M691" s="50">
        <f>VLOOKUP(C691,'Ancien Bilan'!$B$4:$D$1093,3,FALSE)</f>
        <v>2217</v>
      </c>
      <c r="N691" s="2">
        <f t="shared" si="24"/>
        <v>2217</v>
      </c>
      <c r="O691" s="2">
        <f t="shared" si="25"/>
        <v>1421</v>
      </c>
      <c r="P691" s="8" t="str">
        <f>VLOOKUP(C691,[8]A!$B$2:$D$1501,3,FALSE)</f>
        <v>JE</v>
      </c>
    </row>
    <row r="692" spans="1:16" ht="14.45" customHeight="1" x14ac:dyDescent="0.25">
      <c r="A692" s="15">
        <v>1422</v>
      </c>
      <c r="B692">
        <v>144363</v>
      </c>
      <c r="C692" t="s">
        <v>591</v>
      </c>
      <c r="D692" t="s">
        <v>14</v>
      </c>
      <c r="E692" s="2" t="str">
        <f>VLOOKUP(C692,[8]A!$E$2:$K$1451,7,FALSE)</f>
        <v>05996219564</v>
      </c>
      <c r="F692" s="8" t="s">
        <v>364</v>
      </c>
      <c r="G692" s="8" t="str">
        <f>VLOOKUP(C692,[8]A!$B$2:$I$1501,8,FALSE)</f>
        <v>Jeune Masculin 15/16 ans</v>
      </c>
      <c r="M692" s="50">
        <f>VLOOKUP(C692,'Ancien Bilan'!$B$4:$D$1093,3,FALSE)</f>
        <v>144363</v>
      </c>
      <c r="N692" s="2">
        <f t="shared" si="24"/>
        <v>144363</v>
      </c>
      <c r="O692" s="2">
        <f t="shared" si="25"/>
        <v>1422</v>
      </c>
      <c r="P692" s="8" t="str">
        <f>VLOOKUP(C692,[8]A!$B$2:$D$1501,3,FALSE)</f>
        <v>JE</v>
      </c>
    </row>
    <row r="693" spans="1:16" ht="14.45" customHeight="1" x14ac:dyDescent="0.25">
      <c r="A693" s="15"/>
      <c r="B693">
        <v>2909</v>
      </c>
      <c r="C693" t="s">
        <v>622</v>
      </c>
      <c r="D693" t="s">
        <v>284</v>
      </c>
      <c r="E693" s="2" t="str">
        <f>VLOOKUP(C693,[8]A!$E$2:$K$1451,7,FALSE)</f>
        <v>05999040596</v>
      </c>
      <c r="F693" s="8" t="s">
        <v>364</v>
      </c>
      <c r="G693" s="8" t="str">
        <f>VLOOKUP(C693,[8]A!$B$2:$I$1501,8,FALSE)</f>
        <v>Jeune Masculin 15/16 ans</v>
      </c>
      <c r="M693" s="50">
        <f>VLOOKUP(C693,'Ancien Bilan'!$B$4:$D$1093,3,FALSE)</f>
        <v>2909</v>
      </c>
      <c r="N693" s="2">
        <f t="shared" si="24"/>
        <v>2909</v>
      </c>
      <c r="O693" s="2">
        <f t="shared" si="25"/>
        <v>0</v>
      </c>
      <c r="P693" s="8" t="str">
        <f>VLOOKUP(C693,[8]A!$B$2:$D$1501,3,FALSE)</f>
        <v>JE</v>
      </c>
    </row>
    <row r="694" spans="1:16" ht="14.45" customHeight="1" x14ac:dyDescent="0.25">
      <c r="A694" s="15">
        <v>1424</v>
      </c>
      <c r="B694">
        <v>2928</v>
      </c>
      <c r="C694" t="s">
        <v>623</v>
      </c>
      <c r="D694" t="s">
        <v>284</v>
      </c>
      <c r="E694" s="2" t="str">
        <f>VLOOKUP(C694,[8]A!$E$2:$K$1451,7,FALSE)</f>
        <v>05999033237</v>
      </c>
      <c r="F694" s="8" t="s">
        <v>364</v>
      </c>
      <c r="G694" s="8" t="str">
        <f>VLOOKUP(C694,[8]A!$B$2:$I$1501,8,FALSE)</f>
        <v>Jeune Masculin 15/16 ans</v>
      </c>
      <c r="M694" s="50">
        <f>VLOOKUP(C694,'Ancien Bilan'!$B$4:$D$1093,3,FALSE)</f>
        <v>2928</v>
      </c>
      <c r="N694" s="2">
        <f t="shared" ref="N694:N765" si="26">B694</f>
        <v>2928</v>
      </c>
      <c r="O694" s="2">
        <f t="shared" ref="O694:O765" si="27">A694</f>
        <v>1424</v>
      </c>
      <c r="P694" s="8" t="str">
        <f>VLOOKUP(C694,[8]A!$B$2:$D$1501,3,FALSE)</f>
        <v>JE</v>
      </c>
    </row>
    <row r="695" spans="1:16" ht="14.45" customHeight="1" x14ac:dyDescent="0.25">
      <c r="A695" s="15">
        <v>1425</v>
      </c>
      <c r="B695">
        <v>2914</v>
      </c>
      <c r="C695" t="s">
        <v>628</v>
      </c>
      <c r="D695" t="s">
        <v>284</v>
      </c>
      <c r="E695" s="2" t="str">
        <f>VLOOKUP(C695,[8]A!$E$2:$K$1451,7,FALSE)</f>
        <v>05999105009</v>
      </c>
      <c r="F695" s="8" t="s">
        <v>364</v>
      </c>
      <c r="G695" s="8" t="str">
        <f>VLOOKUP(C695,[8]A!$B$2:$I$1501,8,FALSE)</f>
        <v>Jeune Masculin 15/16 ans</v>
      </c>
      <c r="M695" s="50">
        <f>VLOOKUP(C695,'Ancien Bilan'!$B$4:$D$1093,3,FALSE)</f>
        <v>2914</v>
      </c>
      <c r="N695" s="2">
        <f t="shared" si="26"/>
        <v>2914</v>
      </c>
      <c r="O695" s="2">
        <f t="shared" si="27"/>
        <v>1425</v>
      </c>
      <c r="P695" s="8" t="str">
        <f>VLOOKUP(C695,[8]A!$B$2:$D$1501,3,FALSE)</f>
        <v>JE</v>
      </c>
    </row>
    <row r="696" spans="1:16" ht="14.45" customHeight="1" x14ac:dyDescent="0.25">
      <c r="A696" s="15">
        <v>1426</v>
      </c>
      <c r="B696">
        <v>2934</v>
      </c>
      <c r="C696" t="s">
        <v>630</v>
      </c>
      <c r="D696" t="s">
        <v>284</v>
      </c>
      <c r="E696" s="2" t="str">
        <f>VLOOKUP(C696,[8]A!$E$2:$K$1451,7,FALSE)</f>
        <v>05999120692</v>
      </c>
      <c r="F696" s="8" t="s">
        <v>364</v>
      </c>
      <c r="G696" s="8" t="str">
        <f>VLOOKUP(C696,[8]A!$B$2:$I$1501,8,FALSE)</f>
        <v>Jeune Masculin 15/16 ans</v>
      </c>
      <c r="M696" s="50">
        <f>VLOOKUP(C696,'Ancien Bilan'!$B$4:$D$1093,3,FALSE)</f>
        <v>2934</v>
      </c>
      <c r="N696" s="2">
        <f t="shared" si="26"/>
        <v>2934</v>
      </c>
      <c r="O696" s="2">
        <f t="shared" si="27"/>
        <v>1426</v>
      </c>
      <c r="P696" s="8" t="str">
        <f>VLOOKUP(C696,[8]A!$B$2:$D$1501,3,FALSE)</f>
        <v>JE</v>
      </c>
    </row>
    <row r="697" spans="1:16" ht="14.45" customHeight="1" x14ac:dyDescent="0.25">
      <c r="A697" s="15">
        <v>1427</v>
      </c>
      <c r="B697">
        <v>2920</v>
      </c>
      <c r="C697" t="s">
        <v>632</v>
      </c>
      <c r="D697" t="s">
        <v>284</v>
      </c>
      <c r="E697" s="2" t="str">
        <f>VLOOKUP(C697,[8]A!$E$2:$K$1451,7,FALSE)</f>
        <v>05999087668</v>
      </c>
      <c r="F697" s="8" t="s">
        <v>364</v>
      </c>
      <c r="G697" s="8" t="str">
        <f>VLOOKUP(C697,[8]A!$B$2:$I$1501,8,FALSE)</f>
        <v>Jeune Masculin 15/16 ans</v>
      </c>
      <c r="M697" s="50">
        <f>VLOOKUP(C697,'Ancien Bilan'!$B$4:$D$1093,3,FALSE)</f>
        <v>2920</v>
      </c>
      <c r="N697" s="2">
        <f t="shared" si="26"/>
        <v>2920</v>
      </c>
      <c r="O697" s="2">
        <f t="shared" si="27"/>
        <v>1427</v>
      </c>
      <c r="P697" s="8" t="str">
        <f>VLOOKUP(C697,[8]A!$B$2:$D$1501,3,FALSE)</f>
        <v>JE</v>
      </c>
    </row>
    <row r="698" spans="1:16" ht="14.45" customHeight="1" x14ac:dyDescent="0.25">
      <c r="A698" s="15">
        <v>1428</v>
      </c>
      <c r="B698">
        <v>2952</v>
      </c>
      <c r="C698" t="s">
        <v>634</v>
      </c>
      <c r="D698" t="s">
        <v>284</v>
      </c>
      <c r="E698" s="2" t="str">
        <f>VLOOKUP(C698,[8]A!$E$2:$K$1451,7,FALSE)</f>
        <v>05999084868</v>
      </c>
      <c r="F698" s="8" t="s">
        <v>364</v>
      </c>
      <c r="G698" s="8" t="str">
        <f>VLOOKUP(C698,[8]A!$B$2:$I$1501,8,FALSE)</f>
        <v>Jeune Masculin 15/16 ans</v>
      </c>
      <c r="M698" s="50">
        <f>VLOOKUP(C698,'Ancien Bilan'!$B$4:$D$1093,3,FALSE)</f>
        <v>2952</v>
      </c>
      <c r="N698" s="2">
        <f t="shared" si="26"/>
        <v>2952</v>
      </c>
      <c r="O698" s="2">
        <f t="shared" si="27"/>
        <v>1428</v>
      </c>
      <c r="P698" s="8" t="str">
        <f>VLOOKUP(C698,[8]A!$B$2:$D$1501,3,FALSE)</f>
        <v>JE</v>
      </c>
    </row>
    <row r="699" spans="1:16" ht="14.45" customHeight="1" x14ac:dyDescent="0.25">
      <c r="A699" s="15">
        <v>1429</v>
      </c>
      <c r="B699">
        <v>144462</v>
      </c>
      <c r="C699" t="s">
        <v>762</v>
      </c>
      <c r="D699" t="s">
        <v>643</v>
      </c>
      <c r="E699" s="2" t="str">
        <f>VLOOKUP(C699,[8]A!$E$2:$K$1451,7,FALSE)</f>
        <v>05999097888</v>
      </c>
      <c r="F699" s="8" t="s">
        <v>364</v>
      </c>
      <c r="G699" s="8" t="str">
        <f>VLOOKUP(C699,[8]A!$B$2:$I$1501,8,FALSE)</f>
        <v>Jeune Féminin 15/16 ans</v>
      </c>
      <c r="M699" s="50">
        <f>VLOOKUP(C699,'Ancien Bilan'!$B$4:$D$1093,3,FALSE)</f>
        <v>144462</v>
      </c>
      <c r="N699" s="2">
        <f t="shared" si="26"/>
        <v>144462</v>
      </c>
      <c r="O699" s="2">
        <f t="shared" si="27"/>
        <v>1429</v>
      </c>
      <c r="P699" s="8" t="str">
        <f>VLOOKUP(C699,[8]A!$B$2:$D$1501,3,FALSE)</f>
        <v>JE</v>
      </c>
    </row>
    <row r="700" spans="1:16" ht="14.45" customHeight="1" x14ac:dyDescent="0.25">
      <c r="A700" s="15">
        <v>1430</v>
      </c>
      <c r="B700">
        <v>144437</v>
      </c>
      <c r="C700" t="s">
        <v>702</v>
      </c>
      <c r="D700" s="5" t="s">
        <v>62</v>
      </c>
      <c r="E700" s="2" t="str">
        <f>VLOOKUP(C700,[8]A!$E$2:$K$1451,7,FALSE)</f>
        <v>05999053106</v>
      </c>
      <c r="F700" s="8" t="s">
        <v>364</v>
      </c>
      <c r="G700" s="8" t="str">
        <f>VLOOKUP(C700,[8]A!$B$2:$I$1501,8,FALSE)</f>
        <v>Jeune Masculin 15/16 ans</v>
      </c>
      <c r="M700" s="50">
        <f>VLOOKUP(C700,'Ancien Bilan'!$B$4:$D$1093,3,FALSE)</f>
        <v>144437</v>
      </c>
      <c r="N700" s="2">
        <f t="shared" si="26"/>
        <v>144437</v>
      </c>
      <c r="O700" s="2">
        <f t="shared" si="27"/>
        <v>1430</v>
      </c>
      <c r="P700" s="8" t="str">
        <f>VLOOKUP(C700,[8]A!$B$2:$D$1501,3,FALSE)</f>
        <v>JE</v>
      </c>
    </row>
    <row r="701" spans="1:16" ht="14.45" customHeight="1" x14ac:dyDescent="0.25">
      <c r="A701" s="15">
        <v>1431</v>
      </c>
      <c r="B701">
        <v>144368</v>
      </c>
      <c r="C701" t="s">
        <v>833</v>
      </c>
      <c r="D701" s="5" t="s">
        <v>140</v>
      </c>
      <c r="E701" s="2" t="str">
        <f>VLOOKUP(C701,[8]A!$E$2:$K$1451,7,FALSE)</f>
        <v>05999098171</v>
      </c>
      <c r="F701" s="8" t="s">
        <v>364</v>
      </c>
      <c r="G701" s="8" t="str">
        <f>VLOOKUP(C701,[8]A!$B$2:$I$1501,8,FALSE)</f>
        <v>Jeune Féminin 15/16 ans</v>
      </c>
      <c r="M701" s="50">
        <f>VLOOKUP(C701,'Ancien Bilan'!$B$4:$D$1093,3,FALSE)</f>
        <v>144368</v>
      </c>
      <c r="N701" s="2">
        <f t="shared" si="26"/>
        <v>144368</v>
      </c>
      <c r="O701" s="2">
        <f t="shared" si="27"/>
        <v>1431</v>
      </c>
      <c r="P701" s="8" t="str">
        <f>VLOOKUP(C701,[8]A!$B$2:$D$1501,3,FALSE)</f>
        <v>JE</v>
      </c>
    </row>
    <row r="702" spans="1:16" ht="14.45" customHeight="1" x14ac:dyDescent="0.25">
      <c r="A702" s="15">
        <v>1432</v>
      </c>
      <c r="B702">
        <v>2270</v>
      </c>
      <c r="C702" s="5" t="s">
        <v>774</v>
      </c>
      <c r="D702" s="49" t="s">
        <v>115</v>
      </c>
      <c r="E702" s="2" t="str">
        <f>VLOOKUP(C702,[8]A!$E$2:$K$1451,7,FALSE)</f>
        <v>05999021764</v>
      </c>
      <c r="F702" s="8" t="s">
        <v>364</v>
      </c>
      <c r="G702" s="8" t="str">
        <f>VLOOKUP(C702,[8]A!$B$2:$I$1501,8,FALSE)</f>
        <v>Jeune Masculin 15/16 ans</v>
      </c>
      <c r="M702" s="50">
        <f>VLOOKUP(C702,'Ancien Bilan'!$B$4:$D$1093,3,FALSE)</f>
        <v>2270</v>
      </c>
      <c r="N702" s="2">
        <f t="shared" si="26"/>
        <v>2270</v>
      </c>
      <c r="O702" s="2">
        <f t="shared" si="27"/>
        <v>1432</v>
      </c>
      <c r="P702" s="8" t="str">
        <f>VLOOKUP(C702,[8]A!$B$2:$D$1501,3,FALSE)</f>
        <v>JE</v>
      </c>
    </row>
    <row r="703" spans="1:16" ht="14.45" customHeight="1" x14ac:dyDescent="0.25">
      <c r="A703" s="15">
        <v>1433</v>
      </c>
      <c r="B703">
        <v>2292</v>
      </c>
      <c r="C703" s="5" t="s">
        <v>775</v>
      </c>
      <c r="D703" s="2" t="s">
        <v>115</v>
      </c>
      <c r="E703" s="2" t="str">
        <f>VLOOKUP(C703,[8]A!$E$2:$K$1451,7,FALSE)</f>
        <v>05999021763</v>
      </c>
      <c r="F703" s="8" t="s">
        <v>364</v>
      </c>
      <c r="G703" s="8" t="str">
        <f>VLOOKUP(C703,[8]A!$B$2:$I$1501,8,FALSE)</f>
        <v>Jeune Masculin 15/16 ans</v>
      </c>
      <c r="M703" s="50">
        <f>VLOOKUP(C703,'Ancien Bilan'!$B$4:$D$1093,3,FALSE)</f>
        <v>2292</v>
      </c>
      <c r="N703" s="2">
        <f t="shared" si="26"/>
        <v>2292</v>
      </c>
      <c r="O703" s="2">
        <f t="shared" si="27"/>
        <v>1433</v>
      </c>
      <c r="P703" s="8" t="str">
        <f>VLOOKUP(C703,[8]A!$B$2:$D$1501,3,FALSE)</f>
        <v>JE</v>
      </c>
    </row>
    <row r="704" spans="1:16" ht="14.45" customHeight="1" x14ac:dyDescent="0.25">
      <c r="A704" s="15">
        <v>1434</v>
      </c>
      <c r="B704" s="2">
        <v>144351</v>
      </c>
      <c r="C704" s="2" t="s">
        <v>798</v>
      </c>
      <c r="D704" s="49" t="s">
        <v>799</v>
      </c>
      <c r="E704" s="2" t="str">
        <f>VLOOKUP(C704,[8]A!$E$2:$K$1451,7,FALSE)</f>
        <v>06297068106</v>
      </c>
      <c r="F704" s="8" t="s">
        <v>364</v>
      </c>
      <c r="G704" s="8" t="str">
        <f>VLOOKUP(C704,[8]A!$B$2:$I$1501,8,FALSE)</f>
        <v>Jeune Masculin 15/16 ans</v>
      </c>
      <c r="M704" s="50">
        <f>VLOOKUP(C704,'Ancien Bilan'!$B$4:$D$1093,3,FALSE)</f>
        <v>144351</v>
      </c>
      <c r="N704" s="2">
        <f t="shared" si="26"/>
        <v>144351</v>
      </c>
      <c r="O704" s="2">
        <f t="shared" si="27"/>
        <v>1434</v>
      </c>
      <c r="P704" s="8" t="str">
        <f>VLOOKUP(C704,[8]A!$B$2:$D$1501,3,FALSE)</f>
        <v>JE</v>
      </c>
    </row>
    <row r="705" spans="1:16" ht="14.45" customHeight="1" x14ac:dyDescent="0.25">
      <c r="A705" s="28">
        <v>1435</v>
      </c>
      <c r="B705">
        <v>144529</v>
      </c>
      <c r="C705" t="s">
        <v>846</v>
      </c>
      <c r="D705" s="5" t="s">
        <v>153</v>
      </c>
      <c r="E705" s="2" t="str">
        <f>VLOOKUP(C705,[8]A!$E$2:$K$1451,7,FALSE)</f>
        <v>05999047613</v>
      </c>
      <c r="F705" s="8" t="s">
        <v>364</v>
      </c>
      <c r="G705" s="8" t="str">
        <f>VLOOKUP(C705,[8]A!$B$2:$I$1501,8,FALSE)</f>
        <v>Jeune Masculin 15/16 ans</v>
      </c>
      <c r="M705" s="50">
        <f>VLOOKUP(C705,'Ancien Bilan'!$B$4:$D$1093,3,FALSE)</f>
        <v>144529</v>
      </c>
      <c r="N705" s="2">
        <f t="shared" si="26"/>
        <v>144529</v>
      </c>
      <c r="O705" s="2">
        <f t="shared" si="27"/>
        <v>1435</v>
      </c>
      <c r="P705" s="8" t="str">
        <f>VLOOKUP(C705,[8]A!$B$2:$D$1501,3,FALSE)</f>
        <v>JE</v>
      </c>
    </row>
    <row r="706" spans="1:16" ht="14.45" customHeight="1" x14ac:dyDescent="0.25">
      <c r="A706" s="15">
        <v>1436</v>
      </c>
      <c r="B706">
        <v>144468</v>
      </c>
      <c r="C706" s="5" t="s">
        <v>863</v>
      </c>
      <c r="D706" s="5" t="s">
        <v>153</v>
      </c>
      <c r="E706" s="2" t="str">
        <f>VLOOKUP(C706,[8]A!$E$2:$K$1451,7,FALSE)</f>
        <v>05999047607</v>
      </c>
      <c r="F706" s="8" t="s">
        <v>364</v>
      </c>
      <c r="G706" s="8" t="str">
        <f>VLOOKUP(C706,[8]A!$B$2:$I$1501,8,FALSE)</f>
        <v>Jeune Masculin 15/16 ans</v>
      </c>
      <c r="M706" s="50">
        <f>VLOOKUP(C706,'Ancien Bilan'!$B$4:$D$1093,3,FALSE)</f>
        <v>144468</v>
      </c>
      <c r="N706" s="2">
        <f t="shared" si="26"/>
        <v>144468</v>
      </c>
      <c r="O706" s="2">
        <f t="shared" si="27"/>
        <v>1436</v>
      </c>
      <c r="P706" s="8" t="str">
        <f>VLOOKUP(C706,[8]A!$B$2:$D$1501,3,FALSE)</f>
        <v>JE</v>
      </c>
    </row>
    <row r="707" spans="1:16" ht="14.45" customHeight="1" x14ac:dyDescent="0.25">
      <c r="A707" s="15">
        <v>1437</v>
      </c>
      <c r="B707">
        <v>144316</v>
      </c>
      <c r="C707" t="s">
        <v>161</v>
      </c>
      <c r="D707" t="s">
        <v>115</v>
      </c>
      <c r="E707" s="2" t="str">
        <f>VLOOKUP(C707,[8]A!$E$2:$K$1451,7,FALSE)</f>
        <v>05999070923</v>
      </c>
      <c r="F707" s="8" t="s">
        <v>364</v>
      </c>
      <c r="G707" s="8" t="str">
        <f>VLOOKUP(C707,[8]A!$B$2:$I$1501,8,FALSE)</f>
        <v>Jeune Masculin 15/16 ans</v>
      </c>
      <c r="M707" s="50">
        <f>VLOOKUP(C707,'Ancien Bilan'!$B$4:$D$1093,3,FALSE)</f>
        <v>144316</v>
      </c>
      <c r="N707" s="2">
        <f t="shared" si="26"/>
        <v>144316</v>
      </c>
      <c r="O707" s="2">
        <f t="shared" si="27"/>
        <v>1437</v>
      </c>
      <c r="P707" s="8" t="str">
        <f>VLOOKUP(C707,[8]A!$B$2:$D$1501,3,FALSE)</f>
        <v>JE</v>
      </c>
    </row>
    <row r="708" spans="1:16" ht="14.45" customHeight="1" x14ac:dyDescent="0.25">
      <c r="A708" s="15">
        <v>1438</v>
      </c>
      <c r="B708"/>
      <c r="C708" s="49" t="s">
        <v>3351</v>
      </c>
      <c r="D708" s="51" t="s">
        <v>494</v>
      </c>
      <c r="E708" s="2" t="e">
        <f>VLOOKUP(C708,[8]A!$E$2:$K$1451,7,FALSE)</f>
        <v>#N/A</v>
      </c>
      <c r="F708" s="8" t="s">
        <v>364</v>
      </c>
      <c r="G708" s="8" t="e">
        <f>VLOOKUP(C708,[8]A!$B$2:$I$1501,8,FALSE)</f>
        <v>#N/A</v>
      </c>
      <c r="M708" s="50" t="e">
        <f>VLOOKUP(C708,'Ancien Bilan'!$B$4:$D$1093,3,FALSE)</f>
        <v>#N/A</v>
      </c>
      <c r="N708" s="2">
        <f t="shared" si="26"/>
        <v>0</v>
      </c>
      <c r="O708" s="2">
        <f t="shared" si="27"/>
        <v>1438</v>
      </c>
      <c r="P708" s="8" t="e">
        <f>VLOOKUP(C708,[8]A!$B$2:$D$1501,3,FALSE)</f>
        <v>#N/A</v>
      </c>
    </row>
    <row r="709" spans="1:16" ht="14.45" customHeight="1" x14ac:dyDescent="0.25">
      <c r="A709" s="15">
        <v>1439</v>
      </c>
      <c r="B709">
        <v>3998</v>
      </c>
      <c r="C709" s="5" t="s">
        <v>878</v>
      </c>
      <c r="D709" s="5" t="s">
        <v>17</v>
      </c>
      <c r="E709" s="2" t="str">
        <f>VLOOKUP(C709,[8]A!$E$2:$K$1451,7,FALSE)</f>
        <v>05999068435</v>
      </c>
      <c r="F709" s="8" t="s">
        <v>364</v>
      </c>
      <c r="G709" s="8" t="str">
        <f>VLOOKUP(C709,[8]A!$B$2:$I$1501,8,FALSE)</f>
        <v>Jeune Masculin 15/16 ans</v>
      </c>
      <c r="M709" s="50">
        <f>VLOOKUP(C709,'Ancien Bilan'!$B$4:$D$1093,3,FALSE)</f>
        <v>3998</v>
      </c>
      <c r="N709" s="2">
        <f t="shared" si="26"/>
        <v>3998</v>
      </c>
      <c r="O709" s="2">
        <f t="shared" si="27"/>
        <v>1439</v>
      </c>
      <c r="P709" s="8" t="str">
        <f>VLOOKUP(C709,[8]A!$B$2:$D$1501,3,FALSE)</f>
        <v>JE</v>
      </c>
    </row>
    <row r="710" spans="1:16" ht="14.45" customHeight="1" x14ac:dyDescent="0.25">
      <c r="A710" s="15">
        <v>1440</v>
      </c>
      <c r="B710">
        <v>3137</v>
      </c>
      <c r="C710" s="5" t="s">
        <v>881</v>
      </c>
      <c r="D710" s="5" t="s">
        <v>17</v>
      </c>
      <c r="E710" s="2" t="str">
        <f>VLOOKUP(C710,[8]A!$E$2:$K$1451,7,FALSE)</f>
        <v>05999025195</v>
      </c>
      <c r="F710" s="8" t="s">
        <v>364</v>
      </c>
      <c r="G710" s="8" t="str">
        <f>VLOOKUP(C710,[8]A!$B$2:$I$1501,8,FALSE)</f>
        <v>Jeune Masculin 15/16 ans</v>
      </c>
      <c r="M710" s="50">
        <f>VLOOKUP(C710,'Ancien Bilan'!$B$4:$D$1093,3,FALSE)</f>
        <v>3137</v>
      </c>
      <c r="N710" s="2">
        <f t="shared" si="26"/>
        <v>3137</v>
      </c>
      <c r="O710" s="2">
        <f t="shared" si="27"/>
        <v>1440</v>
      </c>
      <c r="P710" s="8" t="str">
        <f>VLOOKUP(C710,[8]A!$B$2:$D$1501,3,FALSE)</f>
        <v>JE</v>
      </c>
    </row>
    <row r="711" spans="1:16" ht="14.45" customHeight="1" x14ac:dyDescent="0.25">
      <c r="A711" s="15">
        <v>1441</v>
      </c>
      <c r="B711">
        <v>3145</v>
      </c>
      <c r="C711" s="5" t="s">
        <v>885</v>
      </c>
      <c r="D711" s="5" t="s">
        <v>17</v>
      </c>
      <c r="E711" s="2" t="str">
        <f>VLOOKUP(C711,[8]A!$E$2:$K$1451,7,FALSE)</f>
        <v>05999084831</v>
      </c>
      <c r="F711" s="8" t="s">
        <v>364</v>
      </c>
      <c r="G711" s="8" t="str">
        <f>VLOOKUP(C711,[8]A!$B$2:$I$1501,8,FALSE)</f>
        <v>Jeune Masculin 15/16 ans</v>
      </c>
      <c r="M711" s="50">
        <f>VLOOKUP(C711,'Ancien Bilan'!$B$4:$D$1093,3,FALSE)</f>
        <v>3145</v>
      </c>
      <c r="N711" s="2">
        <f t="shared" si="26"/>
        <v>3145</v>
      </c>
      <c r="O711" s="2">
        <f t="shared" si="27"/>
        <v>1441</v>
      </c>
      <c r="P711" s="8" t="str">
        <f>VLOOKUP(C711,[8]A!$B$2:$D$1501,3,FALSE)</f>
        <v>JE</v>
      </c>
    </row>
    <row r="712" spans="1:16" ht="14.45" customHeight="1" x14ac:dyDescent="0.25">
      <c r="A712" s="15">
        <v>1442</v>
      </c>
      <c r="B712">
        <v>3139</v>
      </c>
      <c r="C712" s="5" t="s">
        <v>886</v>
      </c>
      <c r="D712" s="5" t="s">
        <v>17</v>
      </c>
      <c r="E712" s="2" t="str">
        <f>VLOOKUP(C712,[8]A!$E$2:$K$1451,7,FALSE)</f>
        <v>05999098705</v>
      </c>
      <c r="F712" s="8" t="s">
        <v>364</v>
      </c>
      <c r="G712" s="8" t="str">
        <f>VLOOKUP(C712,[8]A!$B$2:$I$1501,8,FALSE)</f>
        <v>Jeune Masculin 15/16 ans</v>
      </c>
      <c r="M712" s="50">
        <f>VLOOKUP(C712,'Ancien Bilan'!$B$4:$D$1093,3,FALSE)</f>
        <v>3139</v>
      </c>
      <c r="N712" s="2">
        <f t="shared" si="26"/>
        <v>3139</v>
      </c>
      <c r="O712" s="2">
        <f t="shared" si="27"/>
        <v>1442</v>
      </c>
      <c r="P712" s="8" t="str">
        <f>VLOOKUP(C712,[8]A!$B$2:$D$1501,3,FALSE)</f>
        <v>JE</v>
      </c>
    </row>
    <row r="713" spans="1:16" ht="14.45" customHeight="1" x14ac:dyDescent="0.25">
      <c r="A713" s="15">
        <v>1443</v>
      </c>
      <c r="B713" s="49">
        <v>3148</v>
      </c>
      <c r="C713" s="49" t="s">
        <v>890</v>
      </c>
      <c r="D713" s="51" t="s">
        <v>86</v>
      </c>
      <c r="E713" s="2" t="str">
        <f>VLOOKUP(C713,[8]A!$E$2:$K$1451,7,FALSE)</f>
        <v>06297076313</v>
      </c>
      <c r="F713" s="8" t="s">
        <v>364</v>
      </c>
      <c r="G713" s="8" t="str">
        <f>VLOOKUP(C713,[8]A!$B$2:$I$1501,8,FALSE)</f>
        <v>Jeune Masculin 15/16 ans</v>
      </c>
      <c r="M713" s="50">
        <f>VLOOKUP(C713,'Ancien Bilan'!$B$4:$D$1093,3,FALSE)</f>
        <v>3148</v>
      </c>
      <c r="N713" s="2">
        <f t="shared" si="26"/>
        <v>3148</v>
      </c>
      <c r="O713" s="2">
        <f t="shared" si="27"/>
        <v>1443</v>
      </c>
      <c r="P713" s="8" t="str">
        <f>VLOOKUP(C713,[8]A!$B$2:$D$1501,3,FALSE)</f>
        <v>JE</v>
      </c>
    </row>
    <row r="714" spans="1:16" ht="14.45" customHeight="1" x14ac:dyDescent="0.25">
      <c r="A714" s="15">
        <v>1444</v>
      </c>
      <c r="B714" s="49">
        <v>3149</v>
      </c>
      <c r="C714" t="s">
        <v>921</v>
      </c>
      <c r="D714" t="s">
        <v>907</v>
      </c>
      <c r="E714" s="2" t="str">
        <f>VLOOKUP(C714,[8]A!$E$2:$K$1451,7,FALSE)</f>
        <v>05999073450</v>
      </c>
      <c r="F714" s="8" t="s">
        <v>364</v>
      </c>
      <c r="G714" s="8" t="str">
        <f>VLOOKUP(C714,[8]A!$B$2:$I$1501,8,FALSE)</f>
        <v>Jeune Masculin 15/16 ans</v>
      </c>
      <c r="M714" s="50">
        <f>VLOOKUP(C714,'Ancien Bilan'!$B$4:$D$1093,3,FALSE)</f>
        <v>3149</v>
      </c>
      <c r="N714" s="2">
        <f t="shared" si="26"/>
        <v>3149</v>
      </c>
      <c r="O714" s="2">
        <f t="shared" si="27"/>
        <v>1444</v>
      </c>
      <c r="P714" s="8" t="str">
        <f>VLOOKUP(C714,[8]A!$B$2:$D$1501,3,FALSE)</f>
        <v>JE</v>
      </c>
    </row>
    <row r="715" spans="1:16" ht="14.45" customHeight="1" x14ac:dyDescent="0.25">
      <c r="A715" s="15">
        <v>1445</v>
      </c>
      <c r="B715" s="2">
        <v>3106</v>
      </c>
      <c r="C715" t="s">
        <v>926</v>
      </c>
      <c r="D715" t="s">
        <v>32</v>
      </c>
      <c r="E715" s="2" t="str">
        <f>VLOOKUP(C715,[8]A!$E$2:$K$1451,7,FALSE)</f>
        <v>05999068646</v>
      </c>
      <c r="F715" s="8" t="s">
        <v>364</v>
      </c>
      <c r="G715" s="8" t="str">
        <f>VLOOKUP(C715,[8]A!$B$2:$I$1501,8,FALSE)</f>
        <v>Jeune Masculin 15/16 ans</v>
      </c>
      <c r="M715" s="50">
        <f>VLOOKUP(C715,'Ancien Bilan'!$B$4:$D$1093,3,FALSE)</f>
        <v>3106</v>
      </c>
      <c r="N715" s="2">
        <f t="shared" si="26"/>
        <v>3106</v>
      </c>
      <c r="O715" s="2">
        <f t="shared" si="27"/>
        <v>1445</v>
      </c>
      <c r="P715" s="8" t="str">
        <f>VLOOKUP(C715,[8]A!$B$2:$D$1501,3,FALSE)</f>
        <v>JE</v>
      </c>
    </row>
    <row r="716" spans="1:16" ht="14.45" customHeight="1" x14ac:dyDescent="0.25">
      <c r="A716" s="15">
        <v>1446</v>
      </c>
      <c r="B716" s="49">
        <v>144301</v>
      </c>
      <c r="C716" t="s">
        <v>913</v>
      </c>
      <c r="D716" t="s">
        <v>12</v>
      </c>
      <c r="E716" s="2" t="str">
        <f>VLOOKUP(C716,[8]A!$E$2:$K$1451,7,FALSE)</f>
        <v>06297041804</v>
      </c>
      <c r="F716" s="8" t="s">
        <v>364</v>
      </c>
      <c r="G716" s="8" t="str">
        <f>VLOOKUP(C716,[8]A!$B$2:$I$1501,8,FALSE)</f>
        <v>Jeune Féminin 15/16 ans</v>
      </c>
      <c r="M716" s="50">
        <f>VLOOKUP(C716,'Ancien Bilan'!$B$4:$D$1093,3,FALSE)</f>
        <v>144301</v>
      </c>
      <c r="N716" s="2">
        <f t="shared" si="26"/>
        <v>144301</v>
      </c>
      <c r="O716" s="2">
        <f t="shared" si="27"/>
        <v>1446</v>
      </c>
      <c r="P716" s="8" t="str">
        <f>VLOOKUP(C716,[8]A!$B$2:$D$1501,3,FALSE)</f>
        <v>JE</v>
      </c>
    </row>
    <row r="717" spans="1:16" ht="14.45" customHeight="1" x14ac:dyDescent="0.25">
      <c r="A717" s="15">
        <v>1447</v>
      </c>
      <c r="B717" s="49">
        <v>3048</v>
      </c>
      <c r="C717" t="s">
        <v>925</v>
      </c>
      <c r="D717" t="s">
        <v>32</v>
      </c>
      <c r="E717" s="2" t="str">
        <f>VLOOKUP(C717,[8]A!$E$2:$K$1451,7,FALSE)</f>
        <v>05999123940</v>
      </c>
      <c r="F717" s="8" t="s">
        <v>364</v>
      </c>
      <c r="G717" s="8" t="str">
        <f>VLOOKUP(C717,[8]A!$B$2:$I$1501,8,FALSE)</f>
        <v>Jeune Masculin 15/16 ans</v>
      </c>
      <c r="M717" s="50">
        <f>VLOOKUP(C717,'Ancien Bilan'!$B$4:$D$1093,3,FALSE)</f>
        <v>3048</v>
      </c>
      <c r="N717" s="2">
        <f t="shared" si="26"/>
        <v>3048</v>
      </c>
      <c r="O717" s="2">
        <f t="shared" si="27"/>
        <v>1447</v>
      </c>
      <c r="P717" s="8" t="str">
        <f>VLOOKUP(C717,[8]A!$B$2:$D$1501,3,FALSE)</f>
        <v>JE</v>
      </c>
    </row>
    <row r="718" spans="1:16" ht="14.45" customHeight="1" x14ac:dyDescent="0.25">
      <c r="A718" s="15">
        <v>1448</v>
      </c>
      <c r="B718" s="49">
        <v>144607</v>
      </c>
      <c r="C718" s="49" t="s">
        <v>250</v>
      </c>
      <c r="D718" s="51" t="s">
        <v>128</v>
      </c>
      <c r="E718" s="2" t="str">
        <f>VLOOKUP(C718,[8]A!$E$2:$K$1451,7,FALSE)</f>
        <v>06297019637</v>
      </c>
      <c r="F718" s="8" t="s">
        <v>364</v>
      </c>
      <c r="G718" s="8" t="str">
        <f>VLOOKUP(C718,[8]A!$B$2:$I$1501,8,FALSE)</f>
        <v>Jeune Masculin 15/16 ans</v>
      </c>
      <c r="M718" s="50">
        <f>VLOOKUP(C718,'Ancien Bilan'!$B$4:$D$1093,3,FALSE)</f>
        <v>144607</v>
      </c>
      <c r="N718" s="2">
        <f t="shared" si="26"/>
        <v>144607</v>
      </c>
      <c r="O718" s="2">
        <f t="shared" si="27"/>
        <v>1448</v>
      </c>
      <c r="P718" s="8" t="str">
        <f>VLOOKUP(C718,[8]A!$B$2:$D$1501,3,FALSE)</f>
        <v>JE</v>
      </c>
    </row>
    <row r="719" spans="1:16" ht="14.45" customHeight="1" x14ac:dyDescent="0.25">
      <c r="A719" s="15">
        <v>1449</v>
      </c>
      <c r="B719">
        <v>144311</v>
      </c>
      <c r="C719" t="s">
        <v>157</v>
      </c>
      <c r="D719" t="s">
        <v>109</v>
      </c>
      <c r="E719" s="2" t="str">
        <f>VLOOKUP(C719,[8]A!$E$2:$K$1451,7,FALSE)</f>
        <v>05999025236</v>
      </c>
      <c r="F719" s="8" t="s">
        <v>364</v>
      </c>
      <c r="G719" s="8" t="str">
        <f>VLOOKUP(C719,[8]A!$B$2:$I$1501,8,FALSE)</f>
        <v>Jeune Masculin 15/16 ans</v>
      </c>
      <c r="M719" s="50">
        <f>VLOOKUP(C719,'Ancien Bilan'!$B$4:$D$1093,3,FALSE)</f>
        <v>144311</v>
      </c>
      <c r="N719" s="2">
        <f t="shared" si="26"/>
        <v>144311</v>
      </c>
      <c r="O719" s="2">
        <f t="shared" si="27"/>
        <v>1449</v>
      </c>
      <c r="P719" s="8" t="str">
        <f>VLOOKUP(C719,[8]A!$B$2:$D$1501,3,FALSE)</f>
        <v>JE</v>
      </c>
    </row>
    <row r="720" spans="1:16" s="49" customFormat="1" ht="14.45" customHeight="1" x14ac:dyDescent="0.25">
      <c r="A720" s="15">
        <v>1450</v>
      </c>
      <c r="B720">
        <v>4304</v>
      </c>
      <c r="C720" t="s">
        <v>249</v>
      </c>
      <c r="D720" t="s">
        <v>201</v>
      </c>
      <c r="E720" s="49" t="str">
        <f>VLOOKUP(C720,[8]A!$E$2:$K$1451,7,FALSE)</f>
        <v>05999020193</v>
      </c>
      <c r="F720" s="50" t="s">
        <v>364</v>
      </c>
      <c r="G720" s="50" t="str">
        <f>VLOOKUP(C720,[8]A!$B$2:$I$1501,8,FALSE)</f>
        <v>Jeune Masculin 15/16 ans</v>
      </c>
      <c r="H720" s="50"/>
      <c r="I720" s="50"/>
      <c r="J720" s="50"/>
      <c r="K720" s="50"/>
      <c r="L720" s="50"/>
      <c r="M720" s="50">
        <f>VLOOKUP(C720,'Ancien Bilan'!$B$4:$D$1093,3,FALSE)</f>
        <v>4304</v>
      </c>
      <c r="N720" s="49">
        <f>B720</f>
        <v>4304</v>
      </c>
      <c r="O720" s="49">
        <f>A720</f>
        <v>1450</v>
      </c>
      <c r="P720" s="50" t="str">
        <f>VLOOKUP(C720,[8]A!$B$2:$D$1501,3,FALSE)</f>
        <v>JE</v>
      </c>
    </row>
    <row r="721" spans="1:16" s="49" customFormat="1" ht="14.45" customHeight="1" x14ac:dyDescent="0.25">
      <c r="A721" s="15">
        <v>1451</v>
      </c>
      <c r="B721">
        <v>4326</v>
      </c>
      <c r="C721" t="s">
        <v>2694</v>
      </c>
      <c r="D721" t="s">
        <v>2873</v>
      </c>
      <c r="E721" s="49" t="str">
        <f>VLOOKUP(C721,[8]A!$E$2:$K$1451,7,FALSE)</f>
        <v>06297021112</v>
      </c>
      <c r="F721" s="50" t="s">
        <v>364</v>
      </c>
      <c r="G721" s="50" t="str">
        <f>VLOOKUP(C721,[8]A!$B$2:$I$1501,8,FALSE)</f>
        <v>Jeune Féminin 15/16 ans</v>
      </c>
      <c r="H721" s="50"/>
      <c r="I721" s="50"/>
      <c r="J721" s="50"/>
      <c r="K721" s="50"/>
      <c r="L721" s="50"/>
      <c r="M721" s="50">
        <f>VLOOKUP(C721,'Ancien Bilan'!$B$4:$D$1093,3,FALSE)</f>
        <v>4326</v>
      </c>
      <c r="N721" s="49">
        <f>B721</f>
        <v>4326</v>
      </c>
      <c r="O721" s="49">
        <f>A721</f>
        <v>1451</v>
      </c>
      <c r="P721" s="50" t="str">
        <f>VLOOKUP(C721,[8]A!$B$2:$D$1501,3,FALSE)</f>
        <v>JE</v>
      </c>
    </row>
    <row r="722" spans="1:16" s="49" customFormat="1" ht="14.45" customHeight="1" x14ac:dyDescent="0.25">
      <c r="A722" s="37">
        <v>1452</v>
      </c>
      <c r="B722">
        <v>4319</v>
      </c>
      <c r="C722" t="s">
        <v>1686</v>
      </c>
      <c r="D722" s="5" t="s">
        <v>62</v>
      </c>
      <c r="E722" s="49" t="str">
        <f>VLOOKUP(C722,[8]A!$E$2:$K$1451,7,FALSE)</f>
        <v>05999012887</v>
      </c>
      <c r="F722" s="50" t="s">
        <v>364</v>
      </c>
      <c r="G722" s="50" t="str">
        <f>VLOOKUP(C722,[8]A!$B$2:$I$1501,8,FALSE)</f>
        <v>Jeune Masculin 15/16 ans</v>
      </c>
      <c r="H722" s="50"/>
      <c r="I722" s="50"/>
      <c r="J722" s="50"/>
      <c r="K722" s="50"/>
      <c r="L722" s="50"/>
      <c r="M722" s="50">
        <f>VLOOKUP(C722,'Ancien Bilan'!$B$4:$D$1093,3,FALSE)</f>
        <v>4319</v>
      </c>
      <c r="N722" s="49">
        <f>B722</f>
        <v>4319</v>
      </c>
      <c r="O722" s="49">
        <f>A722</f>
        <v>1452</v>
      </c>
      <c r="P722" s="50" t="str">
        <f>VLOOKUP(C722,[8]A!$B$2:$D$1501,3,FALSE)</f>
        <v>JE</v>
      </c>
    </row>
    <row r="723" spans="1:16" s="49" customFormat="1" ht="14.45" customHeight="1" x14ac:dyDescent="0.25">
      <c r="A723" s="28">
        <v>1453</v>
      </c>
      <c r="B723">
        <v>3128</v>
      </c>
      <c r="C723" t="s">
        <v>2230</v>
      </c>
      <c r="D723" s="5" t="s">
        <v>32</v>
      </c>
      <c r="E723" s="49" t="str">
        <f>VLOOKUP(C723,[8]A!$E$2:$K$1451,7,FALSE)</f>
        <v>05999087673</v>
      </c>
      <c r="F723" s="50" t="s">
        <v>364</v>
      </c>
      <c r="G723" s="50" t="str">
        <f>VLOOKUP(C723,[8]A!$B$2:$I$1501,8,FALSE)</f>
        <v>Jeune Masculin 15/16 ans</v>
      </c>
      <c r="H723" s="50"/>
      <c r="I723" s="50"/>
      <c r="J723" s="50"/>
      <c r="K723" s="50"/>
      <c r="L723" s="50"/>
      <c r="M723" s="50">
        <f>VLOOKUP(C723,'Ancien Bilan'!$B$4:$D$1093,3,FALSE)</f>
        <v>3128</v>
      </c>
      <c r="N723" s="49">
        <f>B723</f>
        <v>3128</v>
      </c>
      <c r="O723" s="49">
        <f>A723</f>
        <v>1453</v>
      </c>
      <c r="P723" s="50" t="str">
        <f>VLOOKUP(C723,[8]A!$B$2:$D$1501,3,FALSE)</f>
        <v>JE</v>
      </c>
    </row>
    <row r="724" spans="1:16" s="49" customFormat="1" ht="14.45" customHeight="1" x14ac:dyDescent="0.25">
      <c r="A724" s="28">
        <v>1454</v>
      </c>
      <c r="B724">
        <v>4135</v>
      </c>
      <c r="C724" t="s">
        <v>2975</v>
      </c>
      <c r="D724" s="5" t="s">
        <v>2976</v>
      </c>
      <c r="E724" s="49" t="e">
        <f>VLOOKUP(C724,[8]A!$E$2:$K$1451,7,FALSE)</f>
        <v>#N/A</v>
      </c>
      <c r="F724" s="50" t="s">
        <v>364</v>
      </c>
      <c r="G724" s="50" t="e">
        <f>VLOOKUP(C724,[8]A!$B$2:$I$1501,8,FALSE)</f>
        <v>#N/A</v>
      </c>
      <c r="H724" s="50"/>
      <c r="I724" s="50"/>
      <c r="J724" s="50"/>
      <c r="K724" s="50"/>
      <c r="L724" s="50"/>
      <c r="M724" s="50">
        <f>VLOOKUP(C724,'Ancien Bilan'!$B$4:$D$1093,3,FALSE)</f>
        <v>4135</v>
      </c>
      <c r="N724" s="49">
        <f>B724</f>
        <v>4135</v>
      </c>
      <c r="O724" s="49">
        <f>A724</f>
        <v>1454</v>
      </c>
      <c r="P724" s="50" t="e">
        <f>VLOOKUP(C724,[8]A!$B$2:$D$1501,3,FALSE)</f>
        <v>#N/A</v>
      </c>
    </row>
    <row r="725" spans="1:16" ht="14.45" customHeight="1" x14ac:dyDescent="0.25">
      <c r="A725" s="3">
        <v>1501</v>
      </c>
      <c r="B725" s="49">
        <v>2180</v>
      </c>
      <c r="C725" s="49" t="s">
        <v>170</v>
      </c>
      <c r="D725" s="49" t="s">
        <v>32</v>
      </c>
      <c r="E725" s="2" t="str">
        <f>VLOOKUP(C725,[8]A!$E$2:$K$1451,7,FALSE)</f>
        <v>05999045997</v>
      </c>
      <c r="F725" s="8" t="s">
        <v>363</v>
      </c>
      <c r="G725" s="8" t="str">
        <f>VLOOKUP(C725,[8]A!$B$2:$I$1501,8,FALSE)</f>
        <v>Jeune Masculin 13/14 ans</v>
      </c>
      <c r="M725" s="50">
        <f>VLOOKUP(C725,'Ancien Bilan'!$B$4:$D$1093,3,FALSE)</f>
        <v>2180</v>
      </c>
      <c r="N725" s="2">
        <f t="shared" si="26"/>
        <v>2180</v>
      </c>
      <c r="O725" s="2">
        <f t="shared" si="27"/>
        <v>1501</v>
      </c>
      <c r="P725" s="8" t="str">
        <f>VLOOKUP(C725,[8]A!$B$2:$D$1501,3,FALSE)</f>
        <v>JE</v>
      </c>
    </row>
    <row r="726" spans="1:16" ht="14.45" customHeight="1" x14ac:dyDescent="0.25">
      <c r="A726" s="3">
        <v>1502</v>
      </c>
      <c r="B726" s="49">
        <v>2189</v>
      </c>
      <c r="C726" s="49" t="s">
        <v>175</v>
      </c>
      <c r="D726" s="5" t="s">
        <v>284</v>
      </c>
      <c r="E726" s="2" t="str">
        <f>VLOOKUP(C726,[8]A!$E$2:$K$1451,7,FALSE)</f>
        <v>05999036237</v>
      </c>
      <c r="F726" s="8" t="s">
        <v>363</v>
      </c>
      <c r="G726" s="8" t="str">
        <f>VLOOKUP(C726,[8]A!$B$2:$I$1501,8,FALSE)</f>
        <v>Jeune Féminin 13/14 ans</v>
      </c>
      <c r="M726" s="50">
        <f>VLOOKUP(C726,'Ancien Bilan'!$B$4:$D$1093,3,FALSE)</f>
        <v>2189</v>
      </c>
      <c r="N726" s="2">
        <f t="shared" si="26"/>
        <v>2189</v>
      </c>
      <c r="O726" s="2">
        <f t="shared" si="27"/>
        <v>1502</v>
      </c>
      <c r="P726" s="8" t="str">
        <f>VLOOKUP(C726,[8]A!$B$2:$D$1501,3,FALSE)</f>
        <v>JE</v>
      </c>
    </row>
    <row r="727" spans="1:16" ht="14.45" customHeight="1" x14ac:dyDescent="0.25">
      <c r="A727" s="3">
        <v>1503</v>
      </c>
      <c r="B727" s="49">
        <v>144472</v>
      </c>
      <c r="C727" s="49" t="s">
        <v>166</v>
      </c>
      <c r="D727" s="49" t="s">
        <v>326</v>
      </c>
      <c r="E727" s="2" t="str">
        <f>VLOOKUP(C727,[8]A!$E$2:$K$1451,7,FALSE)</f>
        <v>05999062295</v>
      </c>
      <c r="F727" s="8" t="s">
        <v>363</v>
      </c>
      <c r="G727" s="8" t="str">
        <f>VLOOKUP(C727,[8]A!$B$2:$I$1501,8,FALSE)</f>
        <v>Jeune Féminin 13/14 ans</v>
      </c>
      <c r="M727" s="50">
        <f>VLOOKUP(C727,'Ancien Bilan'!$B$4:$D$1093,3,FALSE)</f>
        <v>144472</v>
      </c>
      <c r="N727" s="2">
        <f t="shared" si="26"/>
        <v>144472</v>
      </c>
      <c r="O727" s="2">
        <f t="shared" si="27"/>
        <v>1503</v>
      </c>
      <c r="P727" s="8" t="str">
        <f>VLOOKUP(C727,[8]A!$B$2:$D$1501,3,FALSE)</f>
        <v>JE</v>
      </c>
    </row>
    <row r="728" spans="1:16" ht="14.45" customHeight="1" x14ac:dyDescent="0.25">
      <c r="A728" s="3">
        <v>1504</v>
      </c>
      <c r="B728" s="49"/>
      <c r="C728" s="49" t="s">
        <v>288</v>
      </c>
      <c r="D728" s="49" t="s">
        <v>284</v>
      </c>
      <c r="E728" s="2" t="str">
        <f>VLOOKUP(C728,[8]A!$E$2:$K$1451,7,FALSE)</f>
        <v>05999064198</v>
      </c>
      <c r="F728" s="8" t="s">
        <v>363</v>
      </c>
      <c r="G728" s="8" t="str">
        <f>VLOOKUP(C728,[8]A!$B$2:$I$1501,8,FALSE)</f>
        <v>Jeune Masculin 13/14 ans</v>
      </c>
      <c r="M728" s="50" t="e">
        <f>VLOOKUP(C728,'Ancien Bilan'!$B$4:$D$1093,3,FALSE)</f>
        <v>#N/A</v>
      </c>
      <c r="N728" s="2">
        <f t="shared" si="26"/>
        <v>0</v>
      </c>
      <c r="O728" s="2">
        <f t="shared" si="27"/>
        <v>1504</v>
      </c>
      <c r="P728" s="8" t="str">
        <f>VLOOKUP(C728,[8]A!$B$2:$D$1501,3,FALSE)</f>
        <v>JE</v>
      </c>
    </row>
    <row r="729" spans="1:16" ht="14.45" customHeight="1" x14ac:dyDescent="0.25">
      <c r="A729" s="3">
        <v>1505</v>
      </c>
      <c r="B729" s="49">
        <v>1273</v>
      </c>
      <c r="C729" s="6" t="s">
        <v>323</v>
      </c>
      <c r="D729" s="49" t="s">
        <v>201</v>
      </c>
      <c r="E729" s="2" t="str">
        <f>VLOOKUP(C729,[8]A!$E$2:$K$1451,7,FALSE)</f>
        <v>05999025969</v>
      </c>
      <c r="F729" s="8" t="s">
        <v>363</v>
      </c>
      <c r="G729" s="8" t="str">
        <f>VLOOKUP(C729,[8]A!$B$2:$I$1501,8,FALSE)</f>
        <v>Jeune Masculin 13/14 ans</v>
      </c>
      <c r="M729" s="50" t="str">
        <f>VLOOKUP(C729,'Ancien Bilan'!$B$4:$D$1093,3,FALSE)</f>
        <v xml:space="preserve"> </v>
      </c>
      <c r="N729" s="2">
        <f t="shared" si="26"/>
        <v>1273</v>
      </c>
      <c r="O729" s="2">
        <f t="shared" si="27"/>
        <v>1505</v>
      </c>
      <c r="P729" s="8" t="str">
        <f>VLOOKUP(C729,[8]A!$B$2:$D$1501,3,FALSE)</f>
        <v>JE</v>
      </c>
    </row>
    <row r="730" spans="1:16" ht="14.45" customHeight="1" x14ac:dyDescent="0.25">
      <c r="A730" s="3">
        <v>1506</v>
      </c>
      <c r="B730" s="2">
        <v>144447</v>
      </c>
      <c r="C730" s="2" t="s">
        <v>167</v>
      </c>
      <c r="D730" s="49" t="s">
        <v>140</v>
      </c>
      <c r="E730" s="2" t="str">
        <f>VLOOKUP(C730,[8]A!$E$2:$K$1451,7,FALSE)</f>
        <v>05999027273</v>
      </c>
      <c r="F730" s="8" t="s">
        <v>363</v>
      </c>
      <c r="G730" s="8" t="str">
        <f>VLOOKUP(C730,[8]A!$B$2:$I$1501,8,FALSE)</f>
        <v>Jeune Masculin 13/14 ans</v>
      </c>
      <c r="M730" s="50">
        <f>VLOOKUP(C730,'Ancien Bilan'!$B$4:$D$1093,3,FALSE)</f>
        <v>144447</v>
      </c>
      <c r="N730" s="2">
        <f t="shared" si="26"/>
        <v>144447</v>
      </c>
      <c r="O730" s="2">
        <f t="shared" si="27"/>
        <v>1506</v>
      </c>
      <c r="P730" s="8" t="str">
        <f>VLOOKUP(C730,[8]A!$B$2:$D$1501,3,FALSE)</f>
        <v>JE</v>
      </c>
    </row>
    <row r="731" spans="1:16" ht="14.45" customHeight="1" x14ac:dyDescent="0.25">
      <c r="A731" s="24">
        <v>1507</v>
      </c>
      <c r="B731">
        <v>1319</v>
      </c>
      <c r="C731" t="s">
        <v>169</v>
      </c>
      <c r="D731" s="51" t="s">
        <v>41</v>
      </c>
      <c r="E731" s="2" t="str">
        <f>VLOOKUP(C731,[8]A!$E$2:$K$1451,7,FALSE)</f>
        <v>05999111915</v>
      </c>
      <c r="F731" s="8" t="s">
        <v>363</v>
      </c>
      <c r="G731" s="8" t="str">
        <f>VLOOKUP(C731,[8]A!$B$2:$I$1501,8,FALSE)</f>
        <v>Jeune Masculin 13/14 ans</v>
      </c>
      <c r="M731" s="50">
        <f>VLOOKUP(C731,'Ancien Bilan'!$B$4:$D$1093,3,FALSE)</f>
        <v>1319</v>
      </c>
      <c r="N731" s="2">
        <f t="shared" si="26"/>
        <v>1319</v>
      </c>
      <c r="O731" s="2">
        <f t="shared" si="27"/>
        <v>1507</v>
      </c>
      <c r="P731" s="8" t="str">
        <f>VLOOKUP(C731,[8]A!$B$2:$D$1501,3,FALSE)</f>
        <v>JE</v>
      </c>
    </row>
    <row r="732" spans="1:16" ht="14.45" customHeight="1" x14ac:dyDescent="0.25">
      <c r="A732" s="3">
        <v>1508</v>
      </c>
      <c r="B732">
        <v>144578</v>
      </c>
      <c r="C732" s="5" t="s">
        <v>522</v>
      </c>
      <c r="D732" s="51" t="s">
        <v>186</v>
      </c>
      <c r="E732" s="2" t="str">
        <f>VLOOKUP(C732,[8]A!$E$2:$K$1451,7,FALSE)</f>
        <v>05999028478</v>
      </c>
      <c r="F732" s="8" t="s">
        <v>363</v>
      </c>
      <c r="G732" s="8" t="str">
        <f>VLOOKUP(C732,[8]A!$B$2:$I$1501,8,FALSE)</f>
        <v>Jeune Masculin 13/14 ans</v>
      </c>
      <c r="M732" s="50">
        <f>VLOOKUP(C732,'Ancien Bilan'!$B$4:$D$1093,3,FALSE)</f>
        <v>144578</v>
      </c>
      <c r="N732" s="2">
        <f t="shared" si="26"/>
        <v>144578</v>
      </c>
      <c r="O732" s="2">
        <f t="shared" si="27"/>
        <v>1508</v>
      </c>
      <c r="P732" s="8" t="str">
        <f>VLOOKUP(C732,[8]A!$B$2:$D$1501,3,FALSE)</f>
        <v>JE</v>
      </c>
    </row>
    <row r="733" spans="1:16" ht="14.45" customHeight="1" x14ac:dyDescent="0.25">
      <c r="A733" s="3">
        <v>1509</v>
      </c>
      <c r="B733">
        <v>144605</v>
      </c>
      <c r="C733" t="s">
        <v>638</v>
      </c>
      <c r="D733" t="s">
        <v>14</v>
      </c>
      <c r="E733" s="2" t="str">
        <f>VLOOKUP(C733,[8]A!$E$2:$K$1451,7,FALSE)</f>
        <v>05999017639</v>
      </c>
      <c r="F733" s="8" t="s">
        <v>363</v>
      </c>
      <c r="G733" s="8" t="str">
        <f>VLOOKUP(C733,[8]A!$B$2:$I$1501,8,FALSE)</f>
        <v>Jeune Masculin 13/14 ans</v>
      </c>
      <c r="M733" s="50">
        <f>VLOOKUP(C733,'Ancien Bilan'!$B$4:$D$1093,3,FALSE)</f>
        <v>144605</v>
      </c>
      <c r="N733" s="2">
        <f t="shared" si="26"/>
        <v>144605</v>
      </c>
      <c r="O733" s="2">
        <f t="shared" si="27"/>
        <v>1509</v>
      </c>
      <c r="P733" s="8" t="str">
        <f>VLOOKUP(C733,[8]A!$B$2:$D$1501,3,FALSE)</f>
        <v>JE</v>
      </c>
    </row>
    <row r="734" spans="1:16" ht="14.45" customHeight="1" x14ac:dyDescent="0.25">
      <c r="A734" s="3">
        <v>1510</v>
      </c>
      <c r="B734" s="49">
        <v>144443</v>
      </c>
      <c r="C734" s="49" t="s">
        <v>168</v>
      </c>
      <c r="D734" s="51" t="s">
        <v>14</v>
      </c>
      <c r="E734" s="2" t="str">
        <f>VLOOKUP(C734,[8]A!$E$2:$K$1451,7,FALSE)</f>
        <v>05999080621</v>
      </c>
      <c r="F734" s="8" t="s">
        <v>363</v>
      </c>
      <c r="G734" s="8" t="str">
        <f>VLOOKUP(C734,[8]A!$B$2:$I$1501,8,FALSE)</f>
        <v>Jeune Masculin 13/14 ans</v>
      </c>
      <c r="M734" s="50">
        <f>VLOOKUP(C734,'Ancien Bilan'!$B$4:$D$1093,3,FALSE)</f>
        <v>144443</v>
      </c>
      <c r="N734" s="2">
        <f t="shared" si="26"/>
        <v>144443</v>
      </c>
      <c r="O734" s="2">
        <f t="shared" si="27"/>
        <v>1510</v>
      </c>
      <c r="P734" s="8" t="str">
        <f>VLOOKUP(C734,[8]A!$B$2:$D$1501,3,FALSE)</f>
        <v>JE</v>
      </c>
    </row>
    <row r="735" spans="1:16" ht="14.45" customHeight="1" x14ac:dyDescent="0.25">
      <c r="A735" s="3">
        <v>1511</v>
      </c>
      <c r="B735">
        <v>2929</v>
      </c>
      <c r="C735" t="s">
        <v>624</v>
      </c>
      <c r="D735" t="s">
        <v>284</v>
      </c>
      <c r="E735" s="2" t="str">
        <f>VLOOKUP(C735,[8]A!$E$2:$K$1451,7,FALSE)</f>
        <v>05999023486</v>
      </c>
      <c r="F735" s="8" t="s">
        <v>363</v>
      </c>
      <c r="G735" s="8" t="str">
        <f>VLOOKUP(C735,[8]A!$B$2:$I$1501,8,FALSE)</f>
        <v>Jeune Masculin 13/14 ans</v>
      </c>
      <c r="M735" s="50">
        <f>VLOOKUP(C735,'Ancien Bilan'!$B$4:$D$1093,3,FALSE)</f>
        <v>2929</v>
      </c>
      <c r="N735" s="2">
        <f t="shared" si="26"/>
        <v>2929</v>
      </c>
      <c r="O735" s="2">
        <f t="shared" si="27"/>
        <v>1511</v>
      </c>
      <c r="P735" s="8" t="str">
        <f>VLOOKUP(C735,[8]A!$B$2:$D$1501,3,FALSE)</f>
        <v>JE</v>
      </c>
    </row>
    <row r="736" spans="1:16" ht="14.45" customHeight="1" x14ac:dyDescent="0.25">
      <c r="A736" s="3">
        <v>1512</v>
      </c>
      <c r="B736">
        <v>2921</v>
      </c>
      <c r="C736" t="s">
        <v>626</v>
      </c>
      <c r="D736" t="s">
        <v>284</v>
      </c>
      <c r="E736" s="2" t="str">
        <f>VLOOKUP(C736,[8]A!$E$2:$K$1451,7,FALSE)</f>
        <v>05999056794</v>
      </c>
      <c r="F736" s="8" t="s">
        <v>363</v>
      </c>
      <c r="G736" s="8" t="str">
        <f>VLOOKUP(C736,[8]A!$B$2:$I$1501,8,FALSE)</f>
        <v>Jeune Féminin 13/14 ans</v>
      </c>
      <c r="M736" s="50">
        <f>VLOOKUP(C736,'Ancien Bilan'!$B$4:$D$1093,3,FALSE)</f>
        <v>2921</v>
      </c>
      <c r="N736" s="2">
        <f t="shared" si="26"/>
        <v>2921</v>
      </c>
      <c r="O736" s="2">
        <f t="shared" si="27"/>
        <v>1512</v>
      </c>
      <c r="P736" s="8" t="str">
        <f>VLOOKUP(C736,[8]A!$B$2:$D$1501,3,FALSE)</f>
        <v>JE</v>
      </c>
    </row>
    <row r="737" spans="1:16" ht="14.45" customHeight="1" x14ac:dyDescent="0.25">
      <c r="A737" s="3">
        <v>1513</v>
      </c>
      <c r="B737">
        <v>2940</v>
      </c>
      <c r="C737" t="s">
        <v>633</v>
      </c>
      <c r="D737" t="s">
        <v>284</v>
      </c>
      <c r="E737" s="2" t="str">
        <f>VLOOKUP(C737,[8]A!$E$2:$K$1451,7,FALSE)</f>
        <v>05999092703</v>
      </c>
      <c r="F737" s="8" t="s">
        <v>363</v>
      </c>
      <c r="G737" s="8" t="str">
        <f>VLOOKUP(C737,[8]A!$B$2:$I$1501,8,FALSE)</f>
        <v>Jeune Masculin 13/14 ans</v>
      </c>
      <c r="M737" s="50">
        <f>VLOOKUP(C737,'Ancien Bilan'!$B$4:$D$1093,3,FALSE)</f>
        <v>2940</v>
      </c>
      <c r="N737" s="2">
        <f t="shared" si="26"/>
        <v>2940</v>
      </c>
      <c r="O737" s="2">
        <f t="shared" si="27"/>
        <v>1513</v>
      </c>
      <c r="P737" s="8" t="str">
        <f>VLOOKUP(C737,[8]A!$B$2:$D$1501,3,FALSE)</f>
        <v>JE</v>
      </c>
    </row>
    <row r="738" spans="1:16" ht="14.45" customHeight="1" x14ac:dyDescent="0.25">
      <c r="A738" s="3">
        <v>1514</v>
      </c>
      <c r="B738">
        <v>144494</v>
      </c>
      <c r="C738" t="s">
        <v>766</v>
      </c>
      <c r="D738" t="s">
        <v>32</v>
      </c>
      <c r="E738" s="2" t="str">
        <f>VLOOKUP(C738,[8]A!$E$2:$K$1451,7,FALSE)</f>
        <v>05999123936</v>
      </c>
      <c r="F738" s="8" t="s">
        <v>363</v>
      </c>
      <c r="G738" s="8" t="str">
        <f>VLOOKUP(C738,[8]A!$B$2:$I$1501,8,FALSE)</f>
        <v>Jeune Masculin 13/14 ans</v>
      </c>
      <c r="M738" s="50">
        <f>VLOOKUP(C738,'Ancien Bilan'!$B$4:$D$1093,3,FALSE)</f>
        <v>144494</v>
      </c>
      <c r="N738" s="2">
        <f t="shared" si="26"/>
        <v>144494</v>
      </c>
      <c r="O738" s="2">
        <f t="shared" si="27"/>
        <v>1514</v>
      </c>
      <c r="P738" s="8" t="str">
        <f>VLOOKUP(C738,[8]A!$B$2:$D$1501,3,FALSE)</f>
        <v>JE</v>
      </c>
    </row>
    <row r="739" spans="1:16" ht="14.45" customHeight="1" x14ac:dyDescent="0.25">
      <c r="A739" s="3">
        <v>1515</v>
      </c>
      <c r="B739">
        <v>2926</v>
      </c>
      <c r="C739" t="s">
        <v>674</v>
      </c>
      <c r="D739" s="5" t="s">
        <v>283</v>
      </c>
      <c r="E739" s="2" t="str">
        <f>VLOOKUP(C739,[8]A!$E$2:$K$1451,7,FALSE)</f>
        <v>05999118499</v>
      </c>
      <c r="F739" s="8" t="s">
        <v>363</v>
      </c>
      <c r="G739" s="8" t="str">
        <f>VLOOKUP(C739,[8]A!$B$2:$I$1501,8,FALSE)</f>
        <v>Jeune Masculin 13/14 ans</v>
      </c>
      <c r="M739" s="50">
        <f>VLOOKUP(C739,'Ancien Bilan'!$B$4:$D$1093,3,FALSE)</f>
        <v>2926</v>
      </c>
      <c r="N739" s="2">
        <f t="shared" si="26"/>
        <v>2926</v>
      </c>
      <c r="O739" s="2">
        <f t="shared" si="27"/>
        <v>1515</v>
      </c>
      <c r="P739" s="8" t="str">
        <f>VLOOKUP(C739,[8]A!$B$2:$D$1501,3,FALSE)</f>
        <v>JE</v>
      </c>
    </row>
    <row r="740" spans="1:16" ht="14.45" customHeight="1" x14ac:dyDescent="0.25">
      <c r="A740" s="3">
        <v>1516</v>
      </c>
      <c r="B740">
        <v>144549</v>
      </c>
      <c r="C740" s="5" t="s">
        <v>830</v>
      </c>
      <c r="D740" s="5" t="s">
        <v>140</v>
      </c>
      <c r="E740" s="2" t="str">
        <f>VLOOKUP(C740,[8]A!$E$2:$K$1451,7,FALSE)</f>
        <v>05999057637</v>
      </c>
      <c r="F740" s="8" t="s">
        <v>363</v>
      </c>
      <c r="G740" s="8" t="str">
        <f>VLOOKUP(C740,[8]A!$B$2:$I$1501,8,FALSE)</f>
        <v>Jeune Masculin 13/14 ans</v>
      </c>
      <c r="M740" s="50">
        <f>VLOOKUP(C740,'Ancien Bilan'!$B$4:$D$1093,3,FALSE)</f>
        <v>144549</v>
      </c>
      <c r="N740" s="2">
        <f t="shared" si="26"/>
        <v>144549</v>
      </c>
      <c r="O740" s="2">
        <f t="shared" si="27"/>
        <v>1516</v>
      </c>
      <c r="P740" s="8" t="str">
        <f>VLOOKUP(C740,[8]A!$B$2:$D$1501,3,FALSE)</f>
        <v>JE</v>
      </c>
    </row>
    <row r="741" spans="1:16" ht="14.45" customHeight="1" x14ac:dyDescent="0.25">
      <c r="A741" s="3">
        <v>1517</v>
      </c>
      <c r="B741">
        <v>2296</v>
      </c>
      <c r="C741" s="5" t="s">
        <v>834</v>
      </c>
      <c r="D741" s="5" t="s">
        <v>140</v>
      </c>
      <c r="E741" s="2" t="str">
        <f>VLOOKUP(C741,[8]A!$E$2:$K$1451,7,FALSE)</f>
        <v>05999110797</v>
      </c>
      <c r="F741" s="8" t="s">
        <v>363</v>
      </c>
      <c r="G741" s="8" t="str">
        <f>VLOOKUP(C741,[8]A!$B$2:$I$1501,8,FALSE)</f>
        <v>Jeune Masculin 13/14 ans</v>
      </c>
      <c r="M741" s="50">
        <f>VLOOKUP(C741,'Ancien Bilan'!$B$4:$D$1093,3,FALSE)</f>
        <v>2296</v>
      </c>
      <c r="N741" s="2">
        <f t="shared" si="26"/>
        <v>2296</v>
      </c>
      <c r="O741" s="2">
        <f t="shared" si="27"/>
        <v>1517</v>
      </c>
      <c r="P741" s="8" t="str">
        <f>VLOOKUP(C741,[8]A!$B$2:$D$1501,3,FALSE)</f>
        <v>JE</v>
      </c>
    </row>
    <row r="742" spans="1:16" ht="14.45" customHeight="1" x14ac:dyDescent="0.25">
      <c r="A742" s="3">
        <v>1518</v>
      </c>
      <c r="B742">
        <v>2298</v>
      </c>
      <c r="C742" s="5" t="s">
        <v>778</v>
      </c>
      <c r="D742" s="49" t="s">
        <v>115</v>
      </c>
      <c r="E742" s="2" t="str">
        <f>VLOOKUP(C742,[8]A!$E$2:$K$1451,7,FALSE)</f>
        <v>05999056792</v>
      </c>
      <c r="F742" s="8" t="s">
        <v>363</v>
      </c>
      <c r="G742" s="8" t="str">
        <f>VLOOKUP(C742,[8]A!$B$2:$I$1501,8,FALSE)</f>
        <v>Jeune Féminin 13/14 ans</v>
      </c>
      <c r="M742" s="50">
        <f>VLOOKUP(C742,'Ancien Bilan'!$B$4:$D$1093,3,FALSE)</f>
        <v>2298</v>
      </c>
      <c r="N742" s="2">
        <f t="shared" si="26"/>
        <v>2298</v>
      </c>
      <c r="O742" s="2">
        <f t="shared" si="27"/>
        <v>1518</v>
      </c>
      <c r="P742" s="8" t="str">
        <f>VLOOKUP(C742,[8]A!$B$2:$D$1501,3,FALSE)</f>
        <v>JE</v>
      </c>
    </row>
    <row r="743" spans="1:16" ht="14.45" customHeight="1" x14ac:dyDescent="0.25">
      <c r="A743" s="3">
        <v>1519</v>
      </c>
      <c r="B743">
        <v>2277</v>
      </c>
      <c r="C743" s="5" t="s">
        <v>781</v>
      </c>
      <c r="D743" s="49" t="s">
        <v>115</v>
      </c>
      <c r="E743" s="2" t="str">
        <f>VLOOKUP(C743,[8]A!$E$2:$K$1451,7,FALSE)</f>
        <v>05999109794</v>
      </c>
      <c r="F743" s="8" t="s">
        <v>363</v>
      </c>
      <c r="G743" s="8" t="str">
        <f>VLOOKUP(C743,[8]A!$B$2:$I$1501,8,FALSE)</f>
        <v>Jeune Masculin 13/14 ans</v>
      </c>
      <c r="M743" s="50">
        <f>VLOOKUP(C743,'Ancien Bilan'!$B$4:$D$1093,3,FALSE)</f>
        <v>2277</v>
      </c>
      <c r="N743" s="2">
        <f t="shared" si="26"/>
        <v>2277</v>
      </c>
      <c r="O743" s="2">
        <f t="shared" si="27"/>
        <v>1519</v>
      </c>
      <c r="P743" s="8" t="str">
        <f>VLOOKUP(C743,[8]A!$B$2:$D$1501,3,FALSE)</f>
        <v>JE</v>
      </c>
    </row>
    <row r="744" spans="1:16" ht="14.45" customHeight="1" x14ac:dyDescent="0.25">
      <c r="A744" s="3">
        <v>1520</v>
      </c>
      <c r="B744">
        <v>144450</v>
      </c>
      <c r="C744" s="49" t="s">
        <v>795</v>
      </c>
      <c r="D744" t="s">
        <v>75</v>
      </c>
      <c r="E744" s="2" t="str">
        <f>VLOOKUP(C744,[8]A!$E$2:$K$1451,7,FALSE)</f>
        <v>05999111390</v>
      </c>
      <c r="F744" s="8" t="s">
        <v>363</v>
      </c>
      <c r="G744" s="8" t="str">
        <f>VLOOKUP(C744,[8]A!$B$2:$I$1501,8,FALSE)</f>
        <v>Jeune Masculin 13/14 ans</v>
      </c>
      <c r="M744" s="50">
        <f>VLOOKUP(C744,'Ancien Bilan'!$B$4:$D$1093,3,FALSE)</f>
        <v>144450</v>
      </c>
      <c r="N744" s="2">
        <f t="shared" si="26"/>
        <v>144450</v>
      </c>
      <c r="O744" s="2">
        <f t="shared" si="27"/>
        <v>1520</v>
      </c>
      <c r="P744" s="8" t="str">
        <f>VLOOKUP(C744,[8]A!$B$2:$D$1501,3,FALSE)</f>
        <v>JE</v>
      </c>
    </row>
    <row r="745" spans="1:16" ht="14.45" customHeight="1" x14ac:dyDescent="0.25">
      <c r="A745" s="3">
        <v>1521</v>
      </c>
      <c r="B745">
        <v>144493</v>
      </c>
      <c r="C745" t="s">
        <v>803</v>
      </c>
      <c r="D745" s="5" t="s">
        <v>84</v>
      </c>
      <c r="E745" s="2" t="str">
        <f>VLOOKUP(C745,[8]A!$E$2:$K$1451,7,FALSE)</f>
        <v>05999120615</v>
      </c>
      <c r="F745" s="8" t="s">
        <v>363</v>
      </c>
      <c r="G745" s="8" t="str">
        <f>VLOOKUP(C745,[8]A!$B$2:$I$1501,8,FALSE)</f>
        <v>Jeune Masculin 13/14 ans</v>
      </c>
      <c r="M745" s="50">
        <f>VLOOKUP(C745,'Ancien Bilan'!$B$4:$D$1093,3,FALSE)</f>
        <v>144493</v>
      </c>
      <c r="N745" s="2">
        <f t="shared" si="26"/>
        <v>144493</v>
      </c>
      <c r="O745" s="2">
        <f t="shared" si="27"/>
        <v>1521</v>
      </c>
      <c r="P745" s="8" t="str">
        <f>VLOOKUP(C745,[8]A!$B$2:$D$1501,3,FALSE)</f>
        <v>JE</v>
      </c>
    </row>
    <row r="746" spans="1:16" ht="14.45" customHeight="1" x14ac:dyDescent="0.25">
      <c r="A746" s="3">
        <v>1522</v>
      </c>
      <c r="B746">
        <v>3997</v>
      </c>
      <c r="C746" s="5" t="s">
        <v>879</v>
      </c>
      <c r="D746" s="5" t="s">
        <v>17</v>
      </c>
      <c r="E746" s="2" t="str">
        <f>VLOOKUP(C746,[8]A!$E$2:$K$1451,7,FALSE)</f>
        <v>05999068437</v>
      </c>
      <c r="F746" s="8" t="s">
        <v>363</v>
      </c>
      <c r="G746" s="8" t="str">
        <f>VLOOKUP(C746,[8]A!$B$2:$I$1501,8,FALSE)</f>
        <v>Jeune Masculin 13/14 ans</v>
      </c>
      <c r="M746" s="50">
        <f>VLOOKUP(C746,'Ancien Bilan'!$B$4:$D$1093,3,FALSE)</f>
        <v>3997</v>
      </c>
      <c r="N746" s="2">
        <f t="shared" si="26"/>
        <v>3997</v>
      </c>
      <c r="O746" s="2">
        <f t="shared" si="27"/>
        <v>1522</v>
      </c>
      <c r="P746" s="8" t="str">
        <f>VLOOKUP(C746,[8]A!$B$2:$D$1501,3,FALSE)</f>
        <v>JE</v>
      </c>
    </row>
    <row r="747" spans="1:16" ht="14.45" customHeight="1" x14ac:dyDescent="0.25">
      <c r="A747" s="3">
        <v>1523</v>
      </c>
      <c r="B747" t="s">
        <v>23</v>
      </c>
      <c r="C747" s="5" t="s">
        <v>884</v>
      </c>
      <c r="D747" s="5" t="s">
        <v>17</v>
      </c>
      <c r="E747" s="2" t="str">
        <f>VLOOKUP(C747,[8]A!$E$2:$K$1451,7,FALSE)</f>
        <v>05999111921</v>
      </c>
      <c r="F747" s="8" t="s">
        <v>363</v>
      </c>
      <c r="G747" s="8" t="str">
        <f>VLOOKUP(C747,[8]A!$B$2:$I$1501,8,FALSE)</f>
        <v>Jeune Féminin 13/14 ans</v>
      </c>
      <c r="M747" s="50">
        <f>VLOOKUP(C747,'Ancien Bilan'!$B$4:$D$1093,3,FALSE)</f>
        <v>0</v>
      </c>
      <c r="N747" s="2" t="str">
        <f t="shared" si="26"/>
        <v xml:space="preserve"> </v>
      </c>
      <c r="O747" s="2">
        <f t="shared" si="27"/>
        <v>1523</v>
      </c>
      <c r="P747" s="8" t="str">
        <f>VLOOKUP(C747,[8]A!$B$2:$D$1501,3,FALSE)</f>
        <v>JE</v>
      </c>
    </row>
    <row r="748" spans="1:16" ht="14.45" customHeight="1" x14ac:dyDescent="0.25">
      <c r="A748" s="3">
        <v>1524</v>
      </c>
      <c r="B748" s="2">
        <v>3124</v>
      </c>
      <c r="C748" s="2" t="s">
        <v>897</v>
      </c>
      <c r="D748" s="51" t="s">
        <v>452</v>
      </c>
      <c r="E748" s="2" t="str">
        <f>VLOOKUP(C748,[8]A!$E$2:$K$1451,7,FALSE)</f>
        <v>05999036253</v>
      </c>
      <c r="F748" s="8" t="s">
        <v>363</v>
      </c>
      <c r="G748" s="8" t="str">
        <f>VLOOKUP(C748,[8]A!$B$2:$I$1501,8,FALSE)</f>
        <v>Jeune Masculin 13/14 ans</v>
      </c>
      <c r="M748" s="50">
        <f>VLOOKUP(C748,'Ancien Bilan'!$B$4:$D$1093,3,FALSE)</f>
        <v>3124</v>
      </c>
      <c r="N748" s="2">
        <f t="shared" si="26"/>
        <v>3124</v>
      </c>
      <c r="O748" s="2">
        <f t="shared" si="27"/>
        <v>1524</v>
      </c>
      <c r="P748" s="8" t="str">
        <f>VLOOKUP(C748,[8]A!$B$2:$D$1501,3,FALSE)</f>
        <v>JE</v>
      </c>
    </row>
    <row r="749" spans="1:16" ht="14.45" customHeight="1" x14ac:dyDescent="0.25">
      <c r="A749" s="3">
        <v>1525</v>
      </c>
      <c r="B749" s="2">
        <v>3991</v>
      </c>
      <c r="C749" s="49" t="s">
        <v>931</v>
      </c>
      <c r="D749" s="51" t="s">
        <v>930</v>
      </c>
      <c r="E749" s="2" t="str">
        <f>VLOOKUP(C749,[8]A!$E$2:$K$1451,7,FALSE)</f>
        <v>05999111162</v>
      </c>
      <c r="F749" s="8" t="s">
        <v>363</v>
      </c>
      <c r="G749" s="8" t="str">
        <f>VLOOKUP(C749,[8]A!$B$2:$I$1501,8,FALSE)</f>
        <v>Jeune Masculin 13/14 ans</v>
      </c>
      <c r="M749" s="50">
        <f>VLOOKUP(C749,'Ancien Bilan'!$B$4:$D$1093,3,FALSE)</f>
        <v>3991</v>
      </c>
      <c r="N749" s="2">
        <f t="shared" si="26"/>
        <v>3991</v>
      </c>
      <c r="O749" s="2">
        <f t="shared" si="27"/>
        <v>1525</v>
      </c>
      <c r="P749" s="8" t="str">
        <f>VLOOKUP(C749,[8]A!$B$2:$D$1501,3,FALSE)</f>
        <v>JE</v>
      </c>
    </row>
    <row r="750" spans="1:16" s="49" customFormat="1" ht="14.45" customHeight="1" x14ac:dyDescent="0.25">
      <c r="A750" s="3">
        <v>1526</v>
      </c>
      <c r="B750" s="49">
        <v>4337</v>
      </c>
      <c r="C750" s="49" t="s">
        <v>1421</v>
      </c>
      <c r="D750" s="51" t="s">
        <v>153</v>
      </c>
      <c r="E750" s="49" t="str">
        <f>VLOOKUP(C750,[8]A!$E$2:$K$1451,7,FALSE)</f>
        <v>05999025841</v>
      </c>
      <c r="F750" s="50" t="s">
        <v>363</v>
      </c>
      <c r="G750" s="50" t="str">
        <f>VLOOKUP(C750,[8]A!$B$2:$I$1501,8,FALSE)</f>
        <v>Jeune Masculin 13/14 ans</v>
      </c>
      <c r="H750" s="50"/>
      <c r="I750" s="50"/>
      <c r="J750" s="50"/>
      <c r="K750" s="50"/>
      <c r="L750" s="50"/>
      <c r="M750" s="50">
        <f>VLOOKUP(C750,'Ancien Bilan'!$B$4:$D$1093,3,FALSE)</f>
        <v>4337</v>
      </c>
      <c r="N750" s="49">
        <f>B750</f>
        <v>4337</v>
      </c>
      <c r="O750" s="49">
        <f>A750</f>
        <v>1526</v>
      </c>
      <c r="P750" s="50" t="str">
        <f>VLOOKUP(C750,[8]A!$B$2:$D$1501,3,FALSE)</f>
        <v>JE</v>
      </c>
    </row>
    <row r="751" spans="1:16" s="49" customFormat="1" ht="14.45" customHeight="1" x14ac:dyDescent="0.25">
      <c r="A751" s="3">
        <v>1527</v>
      </c>
      <c r="B751" s="49">
        <v>144465</v>
      </c>
      <c r="C751" s="49" t="s">
        <v>1379</v>
      </c>
      <c r="D751" s="51" t="s">
        <v>1019</v>
      </c>
      <c r="E751" s="49" t="str">
        <f>VLOOKUP(C751,[8]A!$E$2:$K$1451,7,FALSE)</f>
        <v>05999024178</v>
      </c>
      <c r="F751" s="50" t="s">
        <v>363</v>
      </c>
      <c r="G751" s="50" t="str">
        <f>VLOOKUP(C751,[8]A!$B$2:$I$1501,8,FALSE)</f>
        <v>Jeune Masculin 13/14 ans</v>
      </c>
      <c r="H751" s="50"/>
      <c r="I751" s="50"/>
      <c r="J751" s="50"/>
      <c r="K751" s="50"/>
      <c r="L751" s="50"/>
      <c r="M751" s="50">
        <f>VLOOKUP(C751,'Ancien Bilan'!$B$4:$D$1093,3,FALSE)</f>
        <v>144465</v>
      </c>
      <c r="N751" s="49">
        <f>B751</f>
        <v>144465</v>
      </c>
      <c r="O751" s="49">
        <f>A751</f>
        <v>1527</v>
      </c>
      <c r="P751" s="50" t="str">
        <f>VLOOKUP(C751,[8]A!$B$2:$D$1501,3,FALSE)</f>
        <v>JE</v>
      </c>
    </row>
    <row r="752" spans="1:16" s="49" customFormat="1" ht="14.45" customHeight="1" x14ac:dyDescent="0.25">
      <c r="A752" s="3">
        <v>1528</v>
      </c>
      <c r="B752" s="49">
        <v>4353</v>
      </c>
      <c r="C752" s="49" t="s">
        <v>2460</v>
      </c>
      <c r="D752" s="51" t="s">
        <v>62</v>
      </c>
      <c r="E752" s="49" t="str">
        <f>VLOOKUP(C752,[8]A!$E$2:$K$1451,7,FALSE)</f>
        <v>05999111323</v>
      </c>
      <c r="F752" s="50"/>
      <c r="G752" s="50" t="str">
        <f>VLOOKUP(C752,[8]A!$B$2:$I$1501,8,FALSE)</f>
        <v>Jeune Masculin 13/14 ans</v>
      </c>
      <c r="H752" s="50"/>
      <c r="I752" s="50"/>
      <c r="J752" s="50"/>
      <c r="K752" s="50"/>
      <c r="L752" s="50"/>
      <c r="M752" s="50">
        <f>VLOOKUP(C752,'Ancien Bilan'!$B$4:$D$1093,3,FALSE)</f>
        <v>4353</v>
      </c>
      <c r="N752" s="49">
        <f>B752</f>
        <v>4353</v>
      </c>
      <c r="P752" s="50"/>
    </row>
    <row r="753" spans="1:16" s="49" customFormat="1" ht="14.45" customHeight="1" x14ac:dyDescent="0.25">
      <c r="A753" s="3">
        <v>1529</v>
      </c>
      <c r="B753" s="49">
        <v>2915</v>
      </c>
      <c r="C753" s="52" t="s">
        <v>1672</v>
      </c>
      <c r="D753" s="51" t="s">
        <v>620</v>
      </c>
      <c r="E753" s="49" t="str">
        <f>VLOOKUP(C753,[8]A!$E$2:$K$1451,7,FALSE)</f>
        <v>05999107301</v>
      </c>
      <c r="F753" s="50" t="s">
        <v>363</v>
      </c>
      <c r="G753" s="50" t="str">
        <f>VLOOKUP(C753,[8]A!$B$2:$I$1501,8,FALSE)</f>
        <v>Jeune Masculin 13/14 ans</v>
      </c>
      <c r="H753" s="50"/>
      <c r="I753" s="50"/>
      <c r="J753" s="50"/>
      <c r="K753" s="50"/>
      <c r="L753" s="50"/>
      <c r="M753" s="50">
        <f>VLOOKUP(C753,'Ancien Bilan'!$B$4:$D$1093,3,FALSE)</f>
        <v>2915</v>
      </c>
      <c r="N753" s="49">
        <f>B753</f>
        <v>2915</v>
      </c>
      <c r="O753" s="49">
        <f>A753</f>
        <v>1529</v>
      </c>
      <c r="P753" s="50" t="str">
        <f>VLOOKUP(C753,[8]A!$B$2:$D$1501,3,FALSE)</f>
        <v>JE</v>
      </c>
    </row>
    <row r="754" spans="1:16" ht="15" customHeight="1" x14ac:dyDescent="0.25">
      <c r="A754" s="49" t="s">
        <v>509</v>
      </c>
      <c r="B754" s="49">
        <v>144395</v>
      </c>
      <c r="C754" s="49" t="s">
        <v>129</v>
      </c>
      <c r="D754" s="49" t="s">
        <v>84</v>
      </c>
      <c r="E754" s="2" t="str">
        <f>VLOOKUP(C754,[8]A!$E$2:$K$1451,7,FALSE)</f>
        <v>05999068628</v>
      </c>
      <c r="F754" s="8" t="s">
        <v>359</v>
      </c>
      <c r="G754" s="8" t="str">
        <f>VLOOKUP(C754,[8]A!$B$2:$I$1501,8,FALSE)</f>
        <v>Adulte Masculin 30/39 ans</v>
      </c>
      <c r="M754" s="50">
        <f>VLOOKUP(C754,'Ancien Bilan'!$B$4:$D$1093,3,FALSE)</f>
        <v>144395</v>
      </c>
      <c r="N754" s="2">
        <f t="shared" si="26"/>
        <v>144395</v>
      </c>
      <c r="O754" s="2" t="str">
        <f t="shared" si="27"/>
        <v>"525"</v>
      </c>
      <c r="P754" s="8" t="str">
        <f>VLOOKUP(C754,[8]A!$B$2:$D$1501,3,FALSE)</f>
        <v>3</v>
      </c>
    </row>
    <row r="755" spans="1:16" ht="14.45" customHeight="1" x14ac:dyDescent="0.25">
      <c r="A755" s="49"/>
      <c r="B755">
        <v>2917</v>
      </c>
      <c r="C755" t="s">
        <v>663</v>
      </c>
      <c r="D755" t="s">
        <v>14</v>
      </c>
      <c r="E755" s="2" t="str">
        <f>VLOOKUP(C755,[8]A!$E$2:$K$1451,7,FALSE)</f>
        <v>05999113213</v>
      </c>
      <c r="F755" s="8">
        <v>3</v>
      </c>
      <c r="G755" s="8" t="str">
        <f>VLOOKUP(C755,[8]A!$B$2:$I$1501,8,FALSE)</f>
        <v>Adulte Masculin 20/29 ans</v>
      </c>
      <c r="M755" s="50">
        <f>VLOOKUP(C755,'Ancien Bilan'!$B$4:$D$1093,3,FALSE)</f>
        <v>2378</v>
      </c>
      <c r="N755" s="2">
        <f t="shared" si="26"/>
        <v>2917</v>
      </c>
      <c r="O755" s="2">
        <f t="shared" si="27"/>
        <v>0</v>
      </c>
      <c r="P755" s="8" t="str">
        <f>VLOOKUP(C755,[8]A!$B$2:$D$1501,3,FALSE)</f>
        <v>3</v>
      </c>
    </row>
    <row r="756" spans="1:16" x14ac:dyDescent="0.25">
      <c r="A756" s="49"/>
      <c r="B756" s="22">
        <v>2932</v>
      </c>
      <c r="C756" s="22" t="s">
        <v>666</v>
      </c>
      <c r="D756" t="s">
        <v>14</v>
      </c>
      <c r="E756" s="2" t="e">
        <f>VLOOKUP(C756,[8]A!$E$2:$K$1451,7,FALSE)</f>
        <v>#N/A</v>
      </c>
      <c r="F756" s="8">
        <v>4</v>
      </c>
      <c r="G756" s="8" t="e">
        <f>VLOOKUP(C756,[8]A!$B$2:$I$1501,8,FALSE)</f>
        <v>#N/A</v>
      </c>
      <c r="M756" s="50">
        <f>VLOOKUP(C756,'Ancien Bilan'!$B$4:$D$1093,3,FALSE)</f>
        <v>144518</v>
      </c>
      <c r="N756" s="2">
        <f t="shared" si="26"/>
        <v>2932</v>
      </c>
      <c r="O756" s="2">
        <f t="shared" si="27"/>
        <v>0</v>
      </c>
      <c r="P756" s="8" t="e">
        <f>VLOOKUP(C756,[8]A!$B$2:$D$1501,3,FALSE)</f>
        <v>#N/A</v>
      </c>
    </row>
    <row r="757" spans="1:16" x14ac:dyDescent="0.25">
      <c r="A757" s="49"/>
      <c r="B757">
        <v>2949</v>
      </c>
      <c r="C757" s="9" t="s">
        <v>611</v>
      </c>
      <c r="D757" s="9" t="s">
        <v>53</v>
      </c>
      <c r="E757" s="2" t="e">
        <f>VLOOKUP(C757,[8]A!$E$2:$K$1451,7,FALSE)</f>
        <v>#N/A</v>
      </c>
      <c r="G757" s="8" t="e">
        <f>VLOOKUP(C757,[8]A!$B$2:$I$1501,8,FALSE)</f>
        <v>#N/A</v>
      </c>
      <c r="M757" s="50">
        <f>VLOOKUP(C757,'Ancien Bilan'!$B$4:$D$1093,3,FALSE)</f>
        <v>2949</v>
      </c>
      <c r="N757" s="2">
        <f t="shared" si="26"/>
        <v>2949</v>
      </c>
      <c r="O757" s="2">
        <f t="shared" si="27"/>
        <v>0</v>
      </c>
      <c r="P757" s="8" t="e">
        <f>VLOOKUP(C757,[8]A!$B$2:$D$1501,3,FALSE)</f>
        <v>#N/A</v>
      </c>
    </row>
    <row r="758" spans="1:16" x14ac:dyDescent="0.25">
      <c r="A758" s="49"/>
      <c r="B758" s="2">
        <v>3147</v>
      </c>
      <c r="C758" s="2" t="s">
        <v>855</v>
      </c>
      <c r="D758" s="5" t="s">
        <v>410</v>
      </c>
      <c r="E758" s="2" t="e">
        <f>VLOOKUP(C758,[8]A!$E$2:$K$1451,7,FALSE)</f>
        <v>#N/A</v>
      </c>
      <c r="G758" s="8" t="e">
        <f>VLOOKUP(C758,[8]A!$B$2:$I$1501,8,FALSE)</f>
        <v>#N/A</v>
      </c>
      <c r="M758" s="50">
        <f>VLOOKUP(C758,'Ancien Bilan'!$B$4:$D$1093,3,FALSE)</f>
        <v>3147</v>
      </c>
      <c r="N758" s="2">
        <f t="shared" si="26"/>
        <v>3147</v>
      </c>
      <c r="O758" s="2">
        <f t="shared" si="27"/>
        <v>0</v>
      </c>
      <c r="P758" s="8" t="e">
        <f>VLOOKUP(C758,[8]A!$B$2:$D$1501,3,FALSE)</f>
        <v>#N/A</v>
      </c>
    </row>
    <row r="759" spans="1:16" x14ac:dyDescent="0.25">
      <c r="A759" s="49"/>
      <c r="B759" s="2">
        <v>144398</v>
      </c>
      <c r="C759" s="9" t="s">
        <v>78</v>
      </c>
      <c r="D759" s="49" t="s">
        <v>140</v>
      </c>
      <c r="E759" s="2" t="e">
        <f>VLOOKUP(C759,[8]A!$E$2:$K$1451,7,FALSE)</f>
        <v>#N/A</v>
      </c>
      <c r="F759" s="8" t="e">
        <v>#N/A</v>
      </c>
      <c r="G759" s="8" t="e">
        <f>VLOOKUP(C759,[8]A!$B$2:$I$1501,8,FALSE)</f>
        <v>#N/A</v>
      </c>
      <c r="M759" s="50">
        <f>VLOOKUP(C759,'Ancien Bilan'!$B$4:$D$1093,3,FALSE)</f>
        <v>144398</v>
      </c>
      <c r="N759" s="2">
        <f t="shared" si="26"/>
        <v>144398</v>
      </c>
      <c r="O759" s="2">
        <f t="shared" si="27"/>
        <v>0</v>
      </c>
      <c r="P759" s="8" t="e">
        <f>VLOOKUP(C759,[8]A!$B$2:$D$1501,3,FALSE)</f>
        <v>#N/A</v>
      </c>
    </row>
    <row r="760" spans="1:16" x14ac:dyDescent="0.25">
      <c r="A760" s="49"/>
      <c r="B760" s="2">
        <v>144409</v>
      </c>
      <c r="C760" s="9" t="s">
        <v>214</v>
      </c>
      <c r="D760" s="49" t="s">
        <v>36</v>
      </c>
      <c r="E760" s="2" t="e">
        <f>VLOOKUP(C760,[8]A!$E$2:$K$1451,7,FALSE)</f>
        <v>#N/A</v>
      </c>
      <c r="F760" s="8" t="e">
        <v>#N/A</v>
      </c>
      <c r="G760" s="8" t="e">
        <f>VLOOKUP(C760,[8]A!$B$2:$I$1501,8,FALSE)</f>
        <v>#N/A</v>
      </c>
      <c r="M760" s="50">
        <f>VLOOKUP(C760,'Ancien Bilan'!$B$4:$D$1093,3,FALSE)</f>
        <v>144409</v>
      </c>
      <c r="N760" s="2">
        <f t="shared" si="26"/>
        <v>144409</v>
      </c>
      <c r="O760" s="2">
        <f t="shared" si="27"/>
        <v>0</v>
      </c>
      <c r="P760" s="8" t="e">
        <f>VLOOKUP(C760,[8]A!$B$2:$D$1501,3,FALSE)</f>
        <v>#N/A</v>
      </c>
    </row>
    <row r="761" spans="1:16" x14ac:dyDescent="0.25">
      <c r="A761" s="49"/>
      <c r="B761" s="49">
        <v>144527</v>
      </c>
      <c r="C761" s="9" t="s">
        <v>196</v>
      </c>
      <c r="D761" s="5" t="s">
        <v>153</v>
      </c>
      <c r="E761" s="2" t="e">
        <f>VLOOKUP(C761,[8]A!$E$2:$K$1451,7,FALSE)</f>
        <v>#N/A</v>
      </c>
      <c r="F761" s="8" t="e">
        <v>#N/A</v>
      </c>
      <c r="G761" s="8" t="e">
        <f>VLOOKUP(C761,[8]A!$B$2:$I$1501,8,FALSE)</f>
        <v>#N/A</v>
      </c>
      <c r="M761" s="50">
        <f>VLOOKUP(C761,'Ancien Bilan'!$B$4:$D$1093,3,FALSE)</f>
        <v>144527</v>
      </c>
      <c r="N761" s="2">
        <f t="shared" si="26"/>
        <v>144527</v>
      </c>
      <c r="O761" s="2">
        <f t="shared" si="27"/>
        <v>0</v>
      </c>
      <c r="P761" s="8" t="e">
        <f>VLOOKUP(C761,[8]A!$B$2:$D$1501,3,FALSE)</f>
        <v>#N/A</v>
      </c>
    </row>
    <row r="762" spans="1:16" x14ac:dyDescent="0.25">
      <c r="A762" s="49"/>
      <c r="B762"/>
      <c r="C762" t="s">
        <v>850</v>
      </c>
      <c r="D762" t="s">
        <v>851</v>
      </c>
      <c r="E762" s="2" t="e">
        <f>VLOOKUP(C762,[8]A!$E$2:$K$1451,7,FALSE)</f>
        <v>#N/A</v>
      </c>
      <c r="G762" s="8" t="e">
        <f>VLOOKUP(C762,[8]A!$B$2:$I$1501,8,FALSE)</f>
        <v>#N/A</v>
      </c>
      <c r="M762" s="50" t="e">
        <f>VLOOKUP(C762,'Ancien Bilan'!$B$4:$D$1093,3,FALSE)</f>
        <v>#N/A</v>
      </c>
      <c r="N762" s="2">
        <f t="shared" si="26"/>
        <v>0</v>
      </c>
      <c r="O762" s="2">
        <f t="shared" si="27"/>
        <v>0</v>
      </c>
      <c r="P762" s="8" t="e">
        <f>VLOOKUP(C762,[8]A!$B$2:$D$1501,3,FALSE)</f>
        <v>#N/A</v>
      </c>
    </row>
    <row r="763" spans="1:16" x14ac:dyDescent="0.25">
      <c r="A763" s="49"/>
      <c r="B763"/>
      <c r="C763" t="s">
        <v>852</v>
      </c>
      <c r="D763" t="s">
        <v>851</v>
      </c>
      <c r="E763" s="2" t="e">
        <f>VLOOKUP(C763,[8]A!$E$2:$K$1451,7,FALSE)</f>
        <v>#N/A</v>
      </c>
      <c r="G763" s="8" t="e">
        <f>VLOOKUP(C763,[8]A!$B$2:$I$1501,8,FALSE)</f>
        <v>#N/A</v>
      </c>
      <c r="M763" s="50">
        <f>VLOOKUP(C763,'Ancien Bilan'!$B$4:$D$1093,3,FALSE)</f>
        <v>2452</v>
      </c>
      <c r="N763" s="2">
        <f t="shared" si="26"/>
        <v>0</v>
      </c>
      <c r="O763" s="2">
        <f t="shared" si="27"/>
        <v>0</v>
      </c>
      <c r="P763" s="8" t="e">
        <f>VLOOKUP(C763,[8]A!$B$2:$D$1501,3,FALSE)</f>
        <v>#N/A</v>
      </c>
    </row>
    <row r="764" spans="1:16" x14ac:dyDescent="0.25">
      <c r="A764" s="49"/>
      <c r="B764">
        <v>144406</v>
      </c>
      <c r="C764" t="s">
        <v>575</v>
      </c>
      <c r="D764" t="s">
        <v>14</v>
      </c>
      <c r="E764" s="2" t="str">
        <f>VLOOKUP(C764,[8]A!$E$2:$K$1451,7,FALSE)</f>
        <v>05996221702</v>
      </c>
      <c r="G764" s="8" t="str">
        <f>VLOOKUP(C764,[8]A!$B$2:$I$1501,8,FALSE)</f>
        <v>Adulte Masculin 40/49 ans</v>
      </c>
      <c r="M764" s="50">
        <f>VLOOKUP(C764,'Ancien Bilan'!$B$4:$D$1093,3,FALSE)</f>
        <v>144406</v>
      </c>
      <c r="N764" s="2">
        <f t="shared" si="26"/>
        <v>144406</v>
      </c>
      <c r="O764" s="2">
        <f t="shared" si="27"/>
        <v>0</v>
      </c>
      <c r="P764" s="8" t="str">
        <f>VLOOKUP(C764,[8]A!$B$2:$D$1501,3,FALSE)</f>
        <v>3</v>
      </c>
    </row>
    <row r="765" spans="1:16" x14ac:dyDescent="0.25">
      <c r="B765" s="2">
        <v>144491</v>
      </c>
      <c r="C765" s="2" t="s">
        <v>228</v>
      </c>
      <c r="D765" s="20" t="s">
        <v>14</v>
      </c>
      <c r="E765" s="2" t="str">
        <f>VLOOKUP(C765,[8]A!$E$2:$K$1451,7,FALSE)</f>
        <v>05999025992</v>
      </c>
      <c r="G765" s="8" t="str">
        <f>VLOOKUP(C765,[8]A!$B$2:$I$1501,8,FALSE)</f>
        <v>Adulte Masculin 40/49 ans</v>
      </c>
      <c r="M765" s="50">
        <f>VLOOKUP(C765,'Ancien Bilan'!$B$4:$D$1093,3,FALSE)</f>
        <v>144491</v>
      </c>
      <c r="N765" s="2">
        <f t="shared" si="26"/>
        <v>144491</v>
      </c>
      <c r="O765" s="2">
        <f t="shared" si="27"/>
        <v>0</v>
      </c>
      <c r="P765" s="8" t="str">
        <f>VLOOKUP(C765,[8]A!$B$2:$D$1501,3,FALSE)</f>
        <v>3</v>
      </c>
    </row>
    <row r="766" spans="1:16" x14ac:dyDescent="0.25">
      <c r="B766" s="49">
        <v>3123</v>
      </c>
      <c r="C766" s="2" t="s">
        <v>1484</v>
      </c>
      <c r="D766" s="20" t="s">
        <v>488</v>
      </c>
      <c r="E766" s="2" t="str">
        <f>VLOOKUP(C766,[8]A!$E$2:$K$1451,7,FALSE)</f>
        <v>05999073455</v>
      </c>
      <c r="G766" s="8" t="str">
        <f>VLOOKUP(C766,[8]A!$B$2:$I$1501,8,FALSE)</f>
        <v>Adulte Masculin 40/49 ans</v>
      </c>
      <c r="M766" s="50">
        <f>VLOOKUP(C766,'Ancien Bilan'!$B$4:$D$1093,3,FALSE)</f>
        <v>3123</v>
      </c>
      <c r="N766" s="2">
        <f t="shared" ref="N766:N806" si="28">B766</f>
        <v>3123</v>
      </c>
      <c r="O766" s="2">
        <f t="shared" ref="O766:O806" si="29">A766</f>
        <v>0</v>
      </c>
      <c r="P766" s="8" t="str">
        <f>VLOOKUP(C766,[8]A!$B$2:$D$1501,3,FALSE)</f>
        <v>1</v>
      </c>
    </row>
    <row r="767" spans="1:16" x14ac:dyDescent="0.25">
      <c r="E767" s="2" t="e">
        <f>VLOOKUP(C767,[8]A!$E$2:$K$1451,7,FALSE)</f>
        <v>#N/A</v>
      </c>
      <c r="G767" s="8" t="e">
        <f>VLOOKUP(C767,[8]A!$B$2:$I$1501,8,FALSE)</f>
        <v>#N/A</v>
      </c>
      <c r="M767" s="50" t="e">
        <f>VLOOKUP(C767,'Ancien Bilan'!$B$4:$D$1093,3,FALSE)</f>
        <v>#N/A</v>
      </c>
      <c r="N767" s="2">
        <f t="shared" si="28"/>
        <v>0</v>
      </c>
      <c r="O767" s="2">
        <f t="shared" si="29"/>
        <v>0</v>
      </c>
      <c r="P767" s="8" t="e">
        <f>VLOOKUP(C767,[8]A!$B$2:$D$1501,3,FALSE)</f>
        <v>#N/A</v>
      </c>
    </row>
    <row r="768" spans="1:16" x14ac:dyDescent="0.25">
      <c r="E768" s="2" t="e">
        <f>VLOOKUP(C768,[8]A!$E$2:$K$1451,7,FALSE)</f>
        <v>#N/A</v>
      </c>
      <c r="G768" s="8" t="e">
        <f>VLOOKUP(C768,[8]A!$B$2:$I$1501,8,FALSE)</f>
        <v>#N/A</v>
      </c>
      <c r="M768" s="50" t="e">
        <f>VLOOKUP(C768,'Ancien Bilan'!$B$4:$D$1093,3,FALSE)</f>
        <v>#N/A</v>
      </c>
      <c r="N768" s="2">
        <f t="shared" si="28"/>
        <v>0</v>
      </c>
      <c r="O768" s="2">
        <f t="shared" si="29"/>
        <v>0</v>
      </c>
      <c r="P768" s="8" t="e">
        <f>VLOOKUP(C768,[8]A!$B$2:$D$1501,3,FALSE)</f>
        <v>#N/A</v>
      </c>
    </row>
    <row r="769" spans="5:16" x14ac:dyDescent="0.25">
      <c r="E769" s="2" t="e">
        <f>VLOOKUP(C769,[8]A!$E$2:$K$1451,7,FALSE)</f>
        <v>#N/A</v>
      </c>
      <c r="G769" s="8" t="e">
        <f>VLOOKUP(C769,[8]A!$B$2:$I$1501,8,FALSE)</f>
        <v>#N/A</v>
      </c>
      <c r="M769" s="50" t="e">
        <f>VLOOKUP(C769,'Ancien Bilan'!$B$4:$D$1093,3,FALSE)</f>
        <v>#N/A</v>
      </c>
      <c r="N769" s="2">
        <f t="shared" si="28"/>
        <v>0</v>
      </c>
      <c r="O769" s="2">
        <f t="shared" si="29"/>
        <v>0</v>
      </c>
      <c r="P769" s="8" t="e">
        <f>VLOOKUP(C769,[8]A!$B$2:$D$1501,3,FALSE)</f>
        <v>#N/A</v>
      </c>
    </row>
    <row r="770" spans="5:16" x14ac:dyDescent="0.25">
      <c r="E770" s="2" t="e">
        <f>VLOOKUP(C770,[8]A!$E$2:$K$1451,7,FALSE)</f>
        <v>#N/A</v>
      </c>
      <c r="G770" s="8" t="e">
        <f>VLOOKUP(C770,[8]A!$B$2:$I$1501,8,FALSE)</f>
        <v>#N/A</v>
      </c>
      <c r="M770" s="50" t="e">
        <f>VLOOKUP(C770,'Ancien Bilan'!$B$4:$D$1093,3,FALSE)</f>
        <v>#N/A</v>
      </c>
      <c r="N770" s="2">
        <f t="shared" si="28"/>
        <v>0</v>
      </c>
      <c r="O770" s="2">
        <f t="shared" si="29"/>
        <v>0</v>
      </c>
      <c r="P770" s="8" t="e">
        <f>VLOOKUP(C770,[8]A!$B$2:$D$1501,3,FALSE)</f>
        <v>#N/A</v>
      </c>
    </row>
    <row r="771" spans="5:16" x14ac:dyDescent="0.25">
      <c r="E771" s="2" t="e">
        <f>VLOOKUP(C771,[8]A!$E$2:$K$1451,7,FALSE)</f>
        <v>#N/A</v>
      </c>
      <c r="G771" s="8" t="e">
        <f>VLOOKUP(C771,[8]A!$B$2:$I$1501,8,FALSE)</f>
        <v>#N/A</v>
      </c>
      <c r="M771" s="50" t="e">
        <f>VLOOKUP(C771,'Ancien Bilan'!$B$4:$D$1093,3,FALSE)</f>
        <v>#N/A</v>
      </c>
      <c r="N771" s="2">
        <f t="shared" si="28"/>
        <v>0</v>
      </c>
      <c r="O771" s="2">
        <f t="shared" si="29"/>
        <v>0</v>
      </c>
      <c r="P771" s="8" t="e">
        <f>VLOOKUP(C771,[8]A!$B$2:$D$1501,3,FALSE)</f>
        <v>#N/A</v>
      </c>
    </row>
    <row r="772" spans="5:16" x14ac:dyDescent="0.25">
      <c r="E772" s="2" t="e">
        <f>VLOOKUP(C772,[8]A!$E$2:$K$1451,7,FALSE)</f>
        <v>#N/A</v>
      </c>
      <c r="G772" s="8" t="e">
        <f>VLOOKUP(C772,[8]A!$B$2:$I$1501,8,FALSE)</f>
        <v>#N/A</v>
      </c>
      <c r="M772" s="50" t="e">
        <f>VLOOKUP(C772,'Ancien Bilan'!$B$4:$D$1093,3,FALSE)</f>
        <v>#N/A</v>
      </c>
      <c r="N772" s="2">
        <f t="shared" si="28"/>
        <v>0</v>
      </c>
      <c r="O772" s="2">
        <f t="shared" si="29"/>
        <v>0</v>
      </c>
      <c r="P772" s="8" t="e">
        <f>VLOOKUP(C772,[8]A!$B$2:$D$1501,3,FALSE)</f>
        <v>#N/A</v>
      </c>
    </row>
    <row r="773" spans="5:16" x14ac:dyDescent="0.25">
      <c r="E773" s="2" t="e">
        <f>VLOOKUP(C773,[8]A!$E$2:$K$1451,7,FALSE)</f>
        <v>#N/A</v>
      </c>
      <c r="G773" s="8" t="e">
        <f>VLOOKUP(C773,[8]A!$B$2:$I$1501,8,FALSE)</f>
        <v>#N/A</v>
      </c>
      <c r="M773" s="50" t="e">
        <f>VLOOKUP(C773,'Ancien Bilan'!$B$4:$D$1093,3,FALSE)</f>
        <v>#N/A</v>
      </c>
      <c r="N773" s="2">
        <f t="shared" si="28"/>
        <v>0</v>
      </c>
      <c r="O773" s="2">
        <f t="shared" si="29"/>
        <v>0</v>
      </c>
      <c r="P773" s="8" t="e">
        <f>VLOOKUP(C773,[8]A!$B$2:$D$1501,3,FALSE)</f>
        <v>#N/A</v>
      </c>
    </row>
    <row r="774" spans="5:16" x14ac:dyDescent="0.25">
      <c r="E774" s="2" t="e">
        <f>VLOOKUP(C774,[8]A!$E$2:$K$1451,7,FALSE)</f>
        <v>#N/A</v>
      </c>
      <c r="G774" s="8" t="e">
        <f>VLOOKUP(C774,[8]A!$B$2:$I$1501,8,FALSE)</f>
        <v>#N/A</v>
      </c>
      <c r="M774" s="50" t="e">
        <f>VLOOKUP(C774,'Ancien Bilan'!$B$4:$D$1093,3,FALSE)</f>
        <v>#N/A</v>
      </c>
      <c r="N774" s="2">
        <f t="shared" si="28"/>
        <v>0</v>
      </c>
      <c r="O774" s="2">
        <f t="shared" si="29"/>
        <v>0</v>
      </c>
      <c r="P774" s="8" t="e">
        <f>VLOOKUP(C774,[8]A!$B$2:$D$1501,3,FALSE)</f>
        <v>#N/A</v>
      </c>
    </row>
    <row r="775" spans="5:16" x14ac:dyDescent="0.25">
      <c r="E775" s="2" t="e">
        <f>VLOOKUP(C775,[8]A!$E$2:$K$1451,7,FALSE)</f>
        <v>#N/A</v>
      </c>
      <c r="G775" s="8" t="e">
        <f>VLOOKUP(C775,[8]A!$B$2:$I$1501,8,FALSE)</f>
        <v>#N/A</v>
      </c>
      <c r="M775" s="50" t="e">
        <f>VLOOKUP(C775,'Ancien Bilan'!$B$4:$D$1093,3,FALSE)</f>
        <v>#N/A</v>
      </c>
      <c r="N775" s="2">
        <f t="shared" si="28"/>
        <v>0</v>
      </c>
      <c r="O775" s="2">
        <f t="shared" si="29"/>
        <v>0</v>
      </c>
      <c r="P775" s="8" t="e">
        <f>VLOOKUP(C775,[8]A!$B$2:$D$1501,3,FALSE)</f>
        <v>#N/A</v>
      </c>
    </row>
    <row r="776" spans="5:16" x14ac:dyDescent="0.25">
      <c r="E776" s="2" t="e">
        <f>VLOOKUP(C776,[8]A!$E$2:$K$1451,7,FALSE)</f>
        <v>#N/A</v>
      </c>
      <c r="G776" s="8" t="e">
        <f>VLOOKUP(C776,[8]A!$B$2:$I$1501,8,FALSE)</f>
        <v>#N/A</v>
      </c>
      <c r="M776" s="50" t="e">
        <f>VLOOKUP(C776,'Ancien Bilan'!$B$4:$D$1093,3,FALSE)</f>
        <v>#N/A</v>
      </c>
      <c r="N776" s="2">
        <f t="shared" si="28"/>
        <v>0</v>
      </c>
      <c r="O776" s="2">
        <f t="shared" si="29"/>
        <v>0</v>
      </c>
      <c r="P776" s="8" t="e">
        <f>VLOOKUP(C776,[8]A!$B$2:$D$1501,3,FALSE)</f>
        <v>#N/A</v>
      </c>
    </row>
    <row r="777" spans="5:16" x14ac:dyDescent="0.25">
      <c r="E777" s="2" t="e">
        <f>VLOOKUP(C777,[8]A!$E$2:$K$1451,7,FALSE)</f>
        <v>#N/A</v>
      </c>
      <c r="G777" s="8" t="e">
        <f>VLOOKUP(C777,[8]A!$B$2:$I$1501,8,FALSE)</f>
        <v>#N/A</v>
      </c>
      <c r="M777" s="50" t="e">
        <f>VLOOKUP(C777,'Ancien Bilan'!$B$4:$D$1093,3,FALSE)</f>
        <v>#N/A</v>
      </c>
      <c r="N777" s="2">
        <f t="shared" si="28"/>
        <v>0</v>
      </c>
      <c r="O777" s="2">
        <f t="shared" si="29"/>
        <v>0</v>
      </c>
      <c r="P777" s="8" t="e">
        <f>VLOOKUP(C777,[8]A!$B$2:$D$1501,3,FALSE)</f>
        <v>#N/A</v>
      </c>
    </row>
    <row r="778" spans="5:16" x14ac:dyDescent="0.25">
      <c r="E778" s="2" t="e">
        <f>VLOOKUP(C778,[8]A!$E$2:$K$1451,7,FALSE)</f>
        <v>#N/A</v>
      </c>
      <c r="G778" s="8" t="e">
        <f>VLOOKUP(C778,[8]A!$B$2:$I$1501,8,FALSE)</f>
        <v>#N/A</v>
      </c>
      <c r="M778" s="50" t="e">
        <f>VLOOKUP(C778,'Ancien Bilan'!$B$4:$D$1093,3,FALSE)</f>
        <v>#N/A</v>
      </c>
      <c r="N778" s="2">
        <f t="shared" si="28"/>
        <v>0</v>
      </c>
      <c r="O778" s="2">
        <f t="shared" si="29"/>
        <v>0</v>
      </c>
      <c r="P778" s="8" t="e">
        <f>VLOOKUP(C778,[8]A!$B$2:$D$1501,3,FALSE)</f>
        <v>#N/A</v>
      </c>
    </row>
    <row r="779" spans="5:16" x14ac:dyDescent="0.25">
      <c r="E779" s="2" t="e">
        <f>VLOOKUP(C779,[8]A!$E$2:$K$1451,7,FALSE)</f>
        <v>#N/A</v>
      </c>
      <c r="G779" s="8" t="e">
        <f>VLOOKUP(C779,[8]A!$B$2:$I$1501,8,FALSE)</f>
        <v>#N/A</v>
      </c>
      <c r="M779" s="50" t="e">
        <f>VLOOKUP(C779,'Ancien Bilan'!$B$4:$D$1093,3,FALSE)</f>
        <v>#N/A</v>
      </c>
      <c r="N779" s="2">
        <f t="shared" si="28"/>
        <v>0</v>
      </c>
      <c r="O779" s="2">
        <f t="shared" si="29"/>
        <v>0</v>
      </c>
      <c r="P779" s="8" t="e">
        <f>VLOOKUP(C779,[8]A!$B$2:$D$1501,3,FALSE)</f>
        <v>#N/A</v>
      </c>
    </row>
    <row r="780" spans="5:16" x14ac:dyDescent="0.25">
      <c r="E780" s="2" t="e">
        <f>VLOOKUP(C780,[8]A!$E$2:$K$1451,7,FALSE)</f>
        <v>#N/A</v>
      </c>
      <c r="G780" s="8" t="e">
        <f>VLOOKUP(C780,[8]A!$B$2:$I$1501,8,FALSE)</f>
        <v>#N/A</v>
      </c>
      <c r="M780" s="50" t="e">
        <f>VLOOKUP(C780,'Ancien Bilan'!$B$4:$D$1093,3,FALSE)</f>
        <v>#N/A</v>
      </c>
      <c r="N780" s="2">
        <f t="shared" si="28"/>
        <v>0</v>
      </c>
      <c r="O780" s="2">
        <f t="shared" si="29"/>
        <v>0</v>
      </c>
      <c r="P780" s="8" t="e">
        <f>VLOOKUP(C780,[8]A!$B$2:$D$1501,3,FALSE)</f>
        <v>#N/A</v>
      </c>
    </row>
    <row r="781" spans="5:16" x14ac:dyDescent="0.25">
      <c r="E781" s="2" t="e">
        <f>VLOOKUP(C781,[8]A!$E$2:$K$1451,7,FALSE)</f>
        <v>#N/A</v>
      </c>
      <c r="G781" s="8" t="e">
        <f>VLOOKUP(C781,[8]A!$B$2:$I$1501,8,FALSE)</f>
        <v>#N/A</v>
      </c>
      <c r="M781" s="50" t="e">
        <f>VLOOKUP(C781,'Ancien Bilan'!$B$4:$D$1093,3,FALSE)</f>
        <v>#N/A</v>
      </c>
      <c r="N781" s="2">
        <f t="shared" si="28"/>
        <v>0</v>
      </c>
      <c r="O781" s="2">
        <f t="shared" si="29"/>
        <v>0</v>
      </c>
      <c r="P781" s="8" t="e">
        <f>VLOOKUP(C781,[8]A!$B$2:$D$1501,3,FALSE)</f>
        <v>#N/A</v>
      </c>
    </row>
    <row r="782" spans="5:16" x14ac:dyDescent="0.25">
      <c r="E782" s="2" t="e">
        <f>VLOOKUP(C782,[8]A!$E$2:$K$1451,7,FALSE)</f>
        <v>#N/A</v>
      </c>
      <c r="G782" s="8" t="e">
        <f>VLOOKUP(C782,[8]A!$B$2:$I$1501,8,FALSE)</f>
        <v>#N/A</v>
      </c>
      <c r="M782" s="50" t="e">
        <f>VLOOKUP(C782,'Ancien Bilan'!$B$4:$D$1093,3,FALSE)</f>
        <v>#N/A</v>
      </c>
      <c r="N782" s="2">
        <f t="shared" si="28"/>
        <v>0</v>
      </c>
      <c r="O782" s="2">
        <f t="shared" si="29"/>
        <v>0</v>
      </c>
      <c r="P782" s="8" t="e">
        <f>VLOOKUP(C782,[8]A!$B$2:$D$1501,3,FALSE)</f>
        <v>#N/A</v>
      </c>
    </row>
    <row r="783" spans="5:16" x14ac:dyDescent="0.25">
      <c r="E783" s="2" t="e">
        <f>VLOOKUP(C783,[8]A!$E$2:$K$1451,7,FALSE)</f>
        <v>#N/A</v>
      </c>
      <c r="G783" s="8" t="e">
        <f>VLOOKUP(C783,[8]A!$B$2:$I$1501,8,FALSE)</f>
        <v>#N/A</v>
      </c>
      <c r="M783" s="50" t="e">
        <f>VLOOKUP(C783,'Ancien Bilan'!$B$4:$D$1093,3,FALSE)</f>
        <v>#N/A</v>
      </c>
      <c r="N783" s="2">
        <f t="shared" si="28"/>
        <v>0</v>
      </c>
      <c r="O783" s="2">
        <f t="shared" si="29"/>
        <v>0</v>
      </c>
      <c r="P783" s="8" t="e">
        <f>VLOOKUP(C783,[8]A!$B$2:$D$1501,3,FALSE)</f>
        <v>#N/A</v>
      </c>
    </row>
    <row r="784" spans="5:16" x14ac:dyDescent="0.25">
      <c r="E784" s="2" t="e">
        <f>VLOOKUP(C784,[8]A!$E$2:$K$1451,7,FALSE)</f>
        <v>#N/A</v>
      </c>
      <c r="G784" s="8" t="e">
        <f>VLOOKUP(C784,[8]A!$B$2:$I$1501,8,FALSE)</f>
        <v>#N/A</v>
      </c>
      <c r="M784" s="50" t="e">
        <f>VLOOKUP(C784,'Ancien Bilan'!$B$4:$D$1093,3,FALSE)</f>
        <v>#N/A</v>
      </c>
      <c r="N784" s="2">
        <f t="shared" si="28"/>
        <v>0</v>
      </c>
      <c r="O784" s="2">
        <f t="shared" si="29"/>
        <v>0</v>
      </c>
      <c r="P784" s="8" t="e">
        <f>VLOOKUP(C784,[8]A!$B$2:$D$1501,3,FALSE)</f>
        <v>#N/A</v>
      </c>
    </row>
    <row r="785" spans="5:16" x14ac:dyDescent="0.25">
      <c r="E785" s="2" t="e">
        <f>VLOOKUP(C785,[8]A!$E$2:$K$1451,7,FALSE)</f>
        <v>#N/A</v>
      </c>
      <c r="G785" s="8" t="e">
        <f>VLOOKUP(C785,[8]A!$B$2:$I$1501,8,FALSE)</f>
        <v>#N/A</v>
      </c>
      <c r="M785" s="50" t="e">
        <f>VLOOKUP(C785,'Ancien Bilan'!$B$4:$D$1093,3,FALSE)</f>
        <v>#N/A</v>
      </c>
      <c r="N785" s="2">
        <f t="shared" si="28"/>
        <v>0</v>
      </c>
      <c r="O785" s="2">
        <f t="shared" si="29"/>
        <v>0</v>
      </c>
      <c r="P785" s="8" t="e">
        <f>VLOOKUP(C785,[8]A!$B$2:$D$1501,3,FALSE)</f>
        <v>#N/A</v>
      </c>
    </row>
    <row r="786" spans="5:16" x14ac:dyDescent="0.25">
      <c r="E786" s="2" t="e">
        <f>VLOOKUP(C786,[8]A!$E$2:$K$1451,7,FALSE)</f>
        <v>#N/A</v>
      </c>
      <c r="G786" s="8" t="e">
        <f>VLOOKUP(C786,[8]A!$B$2:$I$1501,8,FALSE)</f>
        <v>#N/A</v>
      </c>
      <c r="M786" s="50" t="e">
        <f>VLOOKUP(C786,'Ancien Bilan'!$B$4:$D$1093,3,FALSE)</f>
        <v>#N/A</v>
      </c>
      <c r="N786" s="2">
        <f t="shared" si="28"/>
        <v>0</v>
      </c>
      <c r="O786" s="2">
        <f t="shared" si="29"/>
        <v>0</v>
      </c>
      <c r="P786" s="8" t="e">
        <f>VLOOKUP(C786,[8]A!$B$2:$D$1501,3,FALSE)</f>
        <v>#N/A</v>
      </c>
    </row>
    <row r="787" spans="5:16" x14ac:dyDescent="0.25">
      <c r="E787" s="2" t="e">
        <f>VLOOKUP(C787,[8]A!$E$2:$K$1451,7,FALSE)</f>
        <v>#N/A</v>
      </c>
      <c r="G787" s="8" t="e">
        <f>VLOOKUP(C787,[8]A!$B$2:$I$1501,8,FALSE)</f>
        <v>#N/A</v>
      </c>
      <c r="M787" s="50" t="e">
        <f>VLOOKUP(C787,'Ancien Bilan'!$B$4:$D$1093,3,FALSE)</f>
        <v>#N/A</v>
      </c>
      <c r="N787" s="2">
        <f t="shared" si="28"/>
        <v>0</v>
      </c>
      <c r="O787" s="2">
        <f t="shared" si="29"/>
        <v>0</v>
      </c>
      <c r="P787" s="8" t="e">
        <f>VLOOKUP(C787,[8]A!$B$2:$D$1501,3,FALSE)</f>
        <v>#N/A</v>
      </c>
    </row>
    <row r="788" spans="5:16" x14ac:dyDescent="0.25">
      <c r="E788" s="2" t="e">
        <f>VLOOKUP(C788,[8]A!$E$2:$K$1451,7,FALSE)</f>
        <v>#N/A</v>
      </c>
      <c r="G788" s="8" t="e">
        <f>VLOOKUP(C788,[8]A!$B$2:$I$1501,8,FALSE)</f>
        <v>#N/A</v>
      </c>
      <c r="M788" s="50" t="e">
        <f>VLOOKUP(C788,'Ancien Bilan'!$B$4:$D$1093,3,FALSE)</f>
        <v>#N/A</v>
      </c>
      <c r="N788" s="2">
        <f t="shared" si="28"/>
        <v>0</v>
      </c>
      <c r="O788" s="2">
        <f t="shared" si="29"/>
        <v>0</v>
      </c>
      <c r="P788" s="8" t="e">
        <f>VLOOKUP(C788,[8]A!$B$2:$D$1501,3,FALSE)</f>
        <v>#N/A</v>
      </c>
    </row>
    <row r="789" spans="5:16" x14ac:dyDescent="0.25">
      <c r="E789" s="2" t="e">
        <f>VLOOKUP(C789,[8]A!$E$2:$K$1451,7,FALSE)</f>
        <v>#N/A</v>
      </c>
      <c r="G789" s="8" t="e">
        <f>VLOOKUP(C789,[8]A!$B$2:$I$1501,8,FALSE)</f>
        <v>#N/A</v>
      </c>
      <c r="M789" s="50" t="e">
        <f>VLOOKUP(C789,'Ancien Bilan'!$B$4:$D$1093,3,FALSE)</f>
        <v>#N/A</v>
      </c>
      <c r="N789" s="2">
        <f t="shared" si="28"/>
        <v>0</v>
      </c>
      <c r="O789" s="2">
        <f t="shared" si="29"/>
        <v>0</v>
      </c>
      <c r="P789" s="8" t="e">
        <f>VLOOKUP(C789,[8]A!$B$2:$D$1501,3,FALSE)</f>
        <v>#N/A</v>
      </c>
    </row>
    <row r="790" spans="5:16" x14ac:dyDescent="0.25">
      <c r="E790" s="2" t="e">
        <f>VLOOKUP(C790,[8]A!$E$2:$K$1451,7,FALSE)</f>
        <v>#N/A</v>
      </c>
      <c r="G790" s="8" t="e">
        <f>VLOOKUP(C790,[8]A!$B$2:$I$1501,8,FALSE)</f>
        <v>#N/A</v>
      </c>
      <c r="M790" s="50" t="e">
        <f>VLOOKUP(C790,'Ancien Bilan'!$B$4:$D$1093,3,FALSE)</f>
        <v>#N/A</v>
      </c>
      <c r="N790" s="2">
        <f t="shared" si="28"/>
        <v>0</v>
      </c>
      <c r="O790" s="2">
        <f t="shared" si="29"/>
        <v>0</v>
      </c>
      <c r="P790" s="8" t="e">
        <f>VLOOKUP(C790,[8]A!$B$2:$D$1501,3,FALSE)</f>
        <v>#N/A</v>
      </c>
    </row>
    <row r="791" spans="5:16" x14ac:dyDescent="0.25">
      <c r="E791" s="2" t="e">
        <f>VLOOKUP(C791,[8]A!$E$2:$K$1451,7,FALSE)</f>
        <v>#N/A</v>
      </c>
      <c r="G791" s="8" t="e">
        <f>VLOOKUP(C791,[8]A!$B$2:$I$1501,8,FALSE)</f>
        <v>#N/A</v>
      </c>
      <c r="M791" s="50" t="e">
        <f>VLOOKUP(C791,'Ancien Bilan'!$B$4:$D$1093,3,FALSE)</f>
        <v>#N/A</v>
      </c>
      <c r="N791" s="2">
        <f t="shared" si="28"/>
        <v>0</v>
      </c>
      <c r="O791" s="2">
        <f t="shared" si="29"/>
        <v>0</v>
      </c>
      <c r="P791" s="8" t="e">
        <f>VLOOKUP(C791,[8]A!$B$2:$D$1501,3,FALSE)</f>
        <v>#N/A</v>
      </c>
    </row>
    <row r="792" spans="5:16" x14ac:dyDescent="0.25">
      <c r="E792" s="2" t="e">
        <f>VLOOKUP(C792,[8]A!$E$2:$K$1451,7,FALSE)</f>
        <v>#N/A</v>
      </c>
      <c r="G792" s="8" t="e">
        <f>VLOOKUP(C792,[8]A!$B$2:$I$1501,8,FALSE)</f>
        <v>#N/A</v>
      </c>
      <c r="M792" s="50" t="e">
        <f>VLOOKUP(C792,'Ancien Bilan'!$B$4:$D$1093,3,FALSE)</f>
        <v>#N/A</v>
      </c>
      <c r="N792" s="2">
        <f t="shared" si="28"/>
        <v>0</v>
      </c>
      <c r="O792" s="2">
        <f t="shared" si="29"/>
        <v>0</v>
      </c>
      <c r="P792" s="8" t="e">
        <f>VLOOKUP(C792,[8]A!$B$2:$D$1501,3,FALSE)</f>
        <v>#N/A</v>
      </c>
    </row>
    <row r="793" spans="5:16" x14ac:dyDescent="0.25">
      <c r="E793" s="2" t="e">
        <f>VLOOKUP(C793,[8]A!$E$2:$K$1451,7,FALSE)</f>
        <v>#N/A</v>
      </c>
      <c r="G793" s="8" t="e">
        <f>VLOOKUP(C793,[8]A!$B$2:$I$1501,8,FALSE)</f>
        <v>#N/A</v>
      </c>
      <c r="M793" s="50" t="e">
        <f>VLOOKUP(C793,'Ancien Bilan'!$B$4:$D$1093,3,FALSE)</f>
        <v>#N/A</v>
      </c>
      <c r="N793" s="2">
        <f t="shared" si="28"/>
        <v>0</v>
      </c>
      <c r="O793" s="2">
        <f t="shared" si="29"/>
        <v>0</v>
      </c>
      <c r="P793" s="8" t="e">
        <f>VLOOKUP(C793,[8]A!$B$2:$D$1501,3,FALSE)</f>
        <v>#N/A</v>
      </c>
    </row>
    <row r="794" spans="5:16" x14ac:dyDescent="0.25">
      <c r="E794" s="2" t="e">
        <f>VLOOKUP(C794,[8]A!$E$2:$K$1451,7,FALSE)</f>
        <v>#N/A</v>
      </c>
      <c r="G794" s="8" t="e">
        <f>VLOOKUP(C794,[8]A!$B$2:$I$1501,8,FALSE)</f>
        <v>#N/A</v>
      </c>
      <c r="M794" s="50" t="e">
        <f>VLOOKUP(C794,'Ancien Bilan'!$B$4:$D$1093,3,FALSE)</f>
        <v>#N/A</v>
      </c>
      <c r="N794" s="2">
        <f t="shared" si="28"/>
        <v>0</v>
      </c>
      <c r="O794" s="2">
        <f t="shared" si="29"/>
        <v>0</v>
      </c>
      <c r="P794" s="8" t="e">
        <f>VLOOKUP(C794,[8]A!$B$2:$D$1501,3,FALSE)</f>
        <v>#N/A</v>
      </c>
    </row>
    <row r="795" spans="5:16" x14ac:dyDescent="0.25">
      <c r="E795" s="2" t="e">
        <f>VLOOKUP(C795,[8]A!$E$2:$K$1451,7,FALSE)</f>
        <v>#N/A</v>
      </c>
      <c r="G795" s="8" t="e">
        <f>VLOOKUP(C795,[8]A!$B$2:$I$1501,8,FALSE)</f>
        <v>#N/A</v>
      </c>
      <c r="M795" s="50" t="e">
        <f>VLOOKUP(C795,'Ancien Bilan'!$B$4:$D$1093,3,FALSE)</f>
        <v>#N/A</v>
      </c>
      <c r="N795" s="2">
        <f t="shared" si="28"/>
        <v>0</v>
      </c>
      <c r="O795" s="2">
        <f t="shared" si="29"/>
        <v>0</v>
      </c>
      <c r="P795" s="8" t="e">
        <f>VLOOKUP(C795,[8]A!$B$2:$D$1501,3,FALSE)</f>
        <v>#N/A</v>
      </c>
    </row>
    <row r="796" spans="5:16" x14ac:dyDescent="0.25">
      <c r="E796" s="2" t="e">
        <f>VLOOKUP(C796,[8]A!$E$2:$K$1451,7,FALSE)</f>
        <v>#N/A</v>
      </c>
      <c r="G796" s="8" t="e">
        <f>VLOOKUP(C796,[8]A!$B$2:$I$1501,8,FALSE)</f>
        <v>#N/A</v>
      </c>
      <c r="M796" s="50" t="e">
        <f>VLOOKUP(C796,'Ancien Bilan'!$B$4:$D$1093,3,FALSE)</f>
        <v>#N/A</v>
      </c>
      <c r="N796" s="2">
        <f t="shared" si="28"/>
        <v>0</v>
      </c>
      <c r="O796" s="2">
        <f t="shared" si="29"/>
        <v>0</v>
      </c>
      <c r="P796" s="8" t="e">
        <f>VLOOKUP(C796,[8]A!$B$2:$D$1501,3,FALSE)</f>
        <v>#N/A</v>
      </c>
    </row>
    <row r="797" spans="5:16" x14ac:dyDescent="0.25">
      <c r="E797" s="2" t="e">
        <f>VLOOKUP(C797,[8]A!$E$2:$K$1451,7,FALSE)</f>
        <v>#N/A</v>
      </c>
      <c r="G797" s="8" t="e">
        <f>VLOOKUP(C797,[8]A!$B$2:$I$1501,8,FALSE)</f>
        <v>#N/A</v>
      </c>
      <c r="M797" s="50" t="e">
        <f>VLOOKUP(C797,'Ancien Bilan'!$B$4:$D$1093,3,FALSE)</f>
        <v>#N/A</v>
      </c>
      <c r="N797" s="2">
        <f t="shared" si="28"/>
        <v>0</v>
      </c>
      <c r="O797" s="2">
        <f t="shared" si="29"/>
        <v>0</v>
      </c>
      <c r="P797" s="8" t="e">
        <f>VLOOKUP(C797,[8]A!$B$2:$D$1501,3,FALSE)</f>
        <v>#N/A</v>
      </c>
    </row>
    <row r="798" spans="5:16" x14ac:dyDescent="0.25">
      <c r="E798" s="2" t="e">
        <f>VLOOKUP(C798,[8]A!$E$2:$K$1451,7,FALSE)</f>
        <v>#N/A</v>
      </c>
      <c r="G798" s="8" t="e">
        <f>VLOOKUP(C798,[8]A!$B$2:$I$1501,8,FALSE)</f>
        <v>#N/A</v>
      </c>
      <c r="M798" s="50" t="e">
        <f>VLOOKUP(C798,'Ancien Bilan'!$B$4:$D$1093,3,FALSE)</f>
        <v>#N/A</v>
      </c>
      <c r="N798" s="2">
        <f t="shared" si="28"/>
        <v>0</v>
      </c>
      <c r="O798" s="2">
        <f t="shared" si="29"/>
        <v>0</v>
      </c>
      <c r="P798" s="8" t="e">
        <f>VLOOKUP(C798,[8]A!$B$2:$D$1501,3,FALSE)</f>
        <v>#N/A</v>
      </c>
    </row>
    <row r="799" spans="5:16" x14ac:dyDescent="0.25">
      <c r="E799" s="2" t="e">
        <f>VLOOKUP(C799,[8]A!$E$2:$K$1451,7,FALSE)</f>
        <v>#N/A</v>
      </c>
      <c r="G799" s="8" t="e">
        <f>VLOOKUP(C799,[8]A!$B$2:$I$1501,8,FALSE)</f>
        <v>#N/A</v>
      </c>
      <c r="M799" s="50" t="e">
        <f>VLOOKUP(C799,'Ancien Bilan'!$B$4:$D$1093,3,FALSE)</f>
        <v>#N/A</v>
      </c>
      <c r="N799" s="2">
        <f t="shared" si="28"/>
        <v>0</v>
      </c>
      <c r="O799" s="2">
        <f t="shared" si="29"/>
        <v>0</v>
      </c>
      <c r="P799" s="8" t="e">
        <f>VLOOKUP(C799,[8]A!$B$2:$D$1501,3,FALSE)</f>
        <v>#N/A</v>
      </c>
    </row>
    <row r="800" spans="5:16" x14ac:dyDescent="0.25">
      <c r="E800" s="2" t="e">
        <f>VLOOKUP(C800,[8]A!$E$2:$K$1451,7,FALSE)</f>
        <v>#N/A</v>
      </c>
      <c r="G800" s="8" t="e">
        <f>VLOOKUP(C800,[8]A!$B$2:$I$1501,8,FALSE)</f>
        <v>#N/A</v>
      </c>
      <c r="M800" s="50" t="e">
        <f>VLOOKUP(C800,'Ancien Bilan'!$B$4:$D$1093,3,FALSE)</f>
        <v>#N/A</v>
      </c>
      <c r="N800" s="2">
        <f t="shared" si="28"/>
        <v>0</v>
      </c>
      <c r="O800" s="2">
        <f t="shared" si="29"/>
        <v>0</v>
      </c>
      <c r="P800" s="8" t="e">
        <f>VLOOKUP(C800,[8]A!$B$2:$D$1501,3,FALSE)</f>
        <v>#N/A</v>
      </c>
    </row>
    <row r="801" spans="5:16" x14ac:dyDescent="0.25">
      <c r="E801" s="2" t="e">
        <f>VLOOKUP(C801,[8]A!$E$2:$K$1451,7,FALSE)</f>
        <v>#N/A</v>
      </c>
      <c r="G801" s="8" t="e">
        <f>VLOOKUP(C801,[8]A!$B$2:$I$1501,8,FALSE)</f>
        <v>#N/A</v>
      </c>
      <c r="M801" s="50" t="e">
        <f>VLOOKUP(C801,'Ancien Bilan'!$B$4:$D$1093,3,FALSE)</f>
        <v>#N/A</v>
      </c>
      <c r="N801" s="2">
        <f t="shared" si="28"/>
        <v>0</v>
      </c>
      <c r="O801" s="2">
        <f t="shared" si="29"/>
        <v>0</v>
      </c>
      <c r="P801" s="8" t="e">
        <f>VLOOKUP(C801,[8]A!$B$2:$D$1501,3,FALSE)</f>
        <v>#N/A</v>
      </c>
    </row>
    <row r="802" spans="5:16" x14ac:dyDescent="0.25">
      <c r="E802" s="2" t="e">
        <f>VLOOKUP(C802,[8]A!$E$2:$K$1451,7,FALSE)</f>
        <v>#N/A</v>
      </c>
      <c r="G802" s="8" t="e">
        <f>VLOOKUP(C802,[8]A!$B$2:$I$1501,8,FALSE)</f>
        <v>#N/A</v>
      </c>
      <c r="M802" s="50" t="e">
        <f>VLOOKUP(C802,'Ancien Bilan'!$B$4:$D$1093,3,FALSE)</f>
        <v>#N/A</v>
      </c>
      <c r="N802" s="2">
        <f t="shared" si="28"/>
        <v>0</v>
      </c>
      <c r="O802" s="2">
        <f t="shared" si="29"/>
        <v>0</v>
      </c>
      <c r="P802" s="8" t="e">
        <f>VLOOKUP(C802,[8]A!$B$2:$D$1501,3,FALSE)</f>
        <v>#N/A</v>
      </c>
    </row>
    <row r="803" spans="5:16" x14ac:dyDescent="0.25">
      <c r="E803" s="2" t="e">
        <f>VLOOKUP(C803,[8]A!$E$2:$K$1451,7,FALSE)</f>
        <v>#N/A</v>
      </c>
      <c r="G803" s="8" t="e">
        <f>VLOOKUP(C803,[8]A!$B$2:$I$1501,8,FALSE)</f>
        <v>#N/A</v>
      </c>
      <c r="M803" s="50" t="e">
        <f>VLOOKUP(C803,'Ancien Bilan'!$B$4:$D$1093,3,FALSE)</f>
        <v>#N/A</v>
      </c>
      <c r="N803" s="2">
        <f t="shared" si="28"/>
        <v>0</v>
      </c>
      <c r="O803" s="2">
        <f t="shared" si="29"/>
        <v>0</v>
      </c>
      <c r="P803" s="8" t="e">
        <f>VLOOKUP(C803,[8]A!$B$2:$D$1501,3,FALSE)</f>
        <v>#N/A</v>
      </c>
    </row>
    <row r="804" spans="5:16" x14ac:dyDescent="0.25">
      <c r="E804" s="2" t="e">
        <f>VLOOKUP(C804,[8]A!$E$2:$K$1451,7,FALSE)</f>
        <v>#N/A</v>
      </c>
      <c r="G804" s="8" t="e">
        <f>VLOOKUP(C804,[8]A!$B$2:$I$1501,8,FALSE)</f>
        <v>#N/A</v>
      </c>
      <c r="M804" s="50" t="e">
        <f>VLOOKUP(C804,'Ancien Bilan'!$B$4:$D$1093,3,FALSE)</f>
        <v>#N/A</v>
      </c>
      <c r="N804" s="2">
        <f t="shared" si="28"/>
        <v>0</v>
      </c>
      <c r="O804" s="2">
        <f t="shared" si="29"/>
        <v>0</v>
      </c>
      <c r="P804" s="8" t="e">
        <f>VLOOKUP(C804,[8]A!$B$2:$D$1501,3,FALSE)</f>
        <v>#N/A</v>
      </c>
    </row>
    <row r="805" spans="5:16" x14ac:dyDescent="0.25">
      <c r="E805" s="2" t="e">
        <f>VLOOKUP(C805,[8]A!$E$2:$K$1451,7,FALSE)</f>
        <v>#N/A</v>
      </c>
      <c r="G805" s="8" t="e">
        <f>VLOOKUP(C805,[8]A!$B$2:$I$1501,8,FALSE)</f>
        <v>#N/A</v>
      </c>
      <c r="M805" s="50" t="e">
        <f>VLOOKUP(C805,'Ancien Bilan'!$B$4:$D$1093,3,FALSE)</f>
        <v>#N/A</v>
      </c>
      <c r="N805" s="2">
        <f t="shared" si="28"/>
        <v>0</v>
      </c>
      <c r="O805" s="2">
        <f t="shared" si="29"/>
        <v>0</v>
      </c>
      <c r="P805" s="8" t="e">
        <f>VLOOKUP(C805,[8]A!$B$2:$D$1501,3,FALSE)</f>
        <v>#N/A</v>
      </c>
    </row>
    <row r="806" spans="5:16" x14ac:dyDescent="0.25">
      <c r="E806" s="2" t="e">
        <f>VLOOKUP(C806,[8]A!$E$2:$K$1451,7,FALSE)</f>
        <v>#N/A</v>
      </c>
      <c r="G806" s="8" t="e">
        <f>VLOOKUP(C806,[8]A!$B$2:$I$1501,8,FALSE)</f>
        <v>#N/A</v>
      </c>
      <c r="M806" s="50" t="e">
        <f>VLOOKUP(C806,'Ancien Bilan'!$B$4:$D$1093,3,FALSE)</f>
        <v>#N/A</v>
      </c>
      <c r="N806" s="2">
        <f t="shared" si="28"/>
        <v>0</v>
      </c>
      <c r="O806" s="2">
        <f t="shared" si="29"/>
        <v>0</v>
      </c>
      <c r="P806" s="8" t="e">
        <f>VLOOKUP(C806,[8]A!$B$2:$D$1501,3,FALSE)</f>
        <v>#N/A</v>
      </c>
    </row>
  </sheetData>
  <autoFilter ref="A1:P806" xr:uid="{00000000-0009-0000-0000-000005000000}">
    <sortState xmlns:xlrd2="http://schemas.microsoft.com/office/spreadsheetml/2017/richdata2" ref="A2:P746">
      <sortCondition ref="A1"/>
    </sortState>
  </autoFilter>
  <printOptions gridLines="1"/>
  <pageMargins left="0.7" right="0.7" top="0.75" bottom="0.75" header="0.3" footer="0.3"/>
  <pageSetup paperSize="9" scale="14" orientation="landscape" horizontalDpi="4294967293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12</vt:i4>
      </vt:variant>
    </vt:vector>
  </HeadingPairs>
  <TitlesOfParts>
    <vt:vector size="29" baseType="lpstr">
      <vt:lpstr>Route2022</vt:lpstr>
      <vt:lpstr>Ecole de velo 2022</vt:lpstr>
      <vt:lpstr>CycloCross 2022</vt:lpstr>
      <vt:lpstr>Ecole de velo CCx2022</vt:lpstr>
      <vt:lpstr>VTT2022</vt:lpstr>
      <vt:lpstr>CycloCross 2022 championnat</vt:lpstr>
      <vt:lpstr>Bilan</vt:lpstr>
      <vt:lpstr>Route2021</vt:lpstr>
      <vt:lpstr>Adultes</vt:lpstr>
      <vt:lpstr>Ecole de velo</vt:lpstr>
      <vt:lpstr>Ecole de velo 2021</vt:lpstr>
      <vt:lpstr>CycloCross</vt:lpstr>
      <vt:lpstr>Ecole de velo CCx</vt:lpstr>
      <vt:lpstr>VTT</vt:lpstr>
      <vt:lpstr>Location</vt:lpstr>
      <vt:lpstr>A</vt:lpstr>
      <vt:lpstr>Ancien Bilan</vt:lpstr>
      <vt:lpstr>Adultes!Zone_d_impression</vt:lpstr>
      <vt:lpstr>CycloCross!Zone_d_impression</vt:lpstr>
      <vt:lpstr>'CycloCross 2022'!Zone_d_impression</vt:lpstr>
      <vt:lpstr>'CycloCross 2022 championnat'!Zone_d_impression</vt:lpstr>
      <vt:lpstr>'Ecole de velo'!Zone_d_impression</vt:lpstr>
      <vt:lpstr>'Ecole de velo 2021'!Zone_d_impression</vt:lpstr>
      <vt:lpstr>'Ecole de velo 2022'!Zone_d_impression</vt:lpstr>
      <vt:lpstr>'Ecole de velo CCx'!Zone_d_impression</vt:lpstr>
      <vt:lpstr>'Ecole de velo CCx2022'!Zone_d_impression</vt:lpstr>
      <vt:lpstr>Location!Zone_d_impression</vt:lpstr>
      <vt:lpstr>VTT!Zone_d_impression</vt:lpstr>
      <vt:lpstr>'VTT2022'!Zone_d_impression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</dc:creator>
  <cp:lastModifiedBy>patri</cp:lastModifiedBy>
  <cp:lastPrinted>2022-04-03T07:05:35Z</cp:lastPrinted>
  <dcterms:created xsi:type="dcterms:W3CDTF">2020-02-19T05:07:20Z</dcterms:created>
  <dcterms:modified xsi:type="dcterms:W3CDTF">2022-08-05T16:54:04Z</dcterms:modified>
</cp:coreProperties>
</file>